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D-S Docs\matematica\Olimpiadi di matematica\5 - cesenatico\quote\"/>
    </mc:Choice>
  </mc:AlternateContent>
  <bookViews>
    <workbookView xWindow="120" yWindow="60" windowWidth="12190" windowHeight="6420" activeTab="1"/>
  </bookViews>
  <sheets>
    <sheet name="concorrenti" sheetId="1" r:id="rId1"/>
    <sheet name="province" sheetId="2" r:id="rId2"/>
    <sheet name="anni" sheetId="3" r:id="rId3"/>
    <sheet name="sintetico q_vera" sheetId="4" r:id="rId4"/>
    <sheet name="sintetico num" sheetId="5" r:id="rId5"/>
    <sheet name="insto num" sheetId="6" r:id="rId6"/>
    <sheet name="accorpamenti" sheetId="7" r:id="rId7"/>
  </sheets>
  <definedNames>
    <definedName name="anno">concorrenti!$A$3:$A$5991</definedName>
    <definedName name="anno_2">province!$A$2:$A$1979</definedName>
    <definedName name="assenti_2">province!$G$2:$G$1979</definedName>
    <definedName name="distretto">concorrenti!$D$3:$D$5991</definedName>
    <definedName name="num_2">province!$F$2:$F$1979</definedName>
    <definedName name="provincia">concorrenti!$E$3:$E$5991</definedName>
    <definedName name="punti">concorrenti!$P$3:$P$5991</definedName>
    <definedName name="punti_2">province!$H$2:$H$1979</definedName>
    <definedName name="q_max">province!$N$2:$N$1979</definedName>
    <definedName name="qs_2">province!$I$2:$I$1979</definedName>
    <definedName name="unodue">anni!$O$1:$O$50</definedName>
  </definedNames>
  <calcPr calcId="152511"/>
</workbook>
</file>

<file path=xl/calcChain.xml><?xml version="1.0" encoding="utf-8"?>
<calcChain xmlns="http://schemas.openxmlformats.org/spreadsheetml/2006/main">
  <c r="I95" i="2" l="1"/>
  <c r="I94" i="2"/>
  <c r="I92" i="2"/>
  <c r="I85" i="2"/>
  <c r="I91" i="2"/>
  <c r="I86" i="2"/>
  <c r="I93" i="2"/>
  <c r="I88" i="2"/>
  <c r="I80" i="2"/>
  <c r="I83" i="2"/>
  <c r="I84" i="2"/>
  <c r="I87" i="2"/>
  <c r="I81" i="2"/>
  <c r="I79" i="2"/>
  <c r="I77" i="2"/>
  <c r="I76" i="2"/>
  <c r="I90" i="2"/>
  <c r="I75" i="2"/>
  <c r="I73" i="2"/>
  <c r="I78" i="2"/>
  <c r="I82" i="2"/>
  <c r="I69" i="2"/>
  <c r="I89" i="2"/>
  <c r="I71" i="2"/>
  <c r="I70" i="2"/>
  <c r="I64" i="2"/>
  <c r="I67" i="2"/>
  <c r="I74" i="2"/>
  <c r="I61" i="2"/>
  <c r="I66" i="2"/>
  <c r="I62" i="2"/>
  <c r="I63" i="2"/>
  <c r="I59" i="2"/>
  <c r="I60" i="2"/>
  <c r="I68" i="2"/>
  <c r="I72" i="2"/>
  <c r="I65" i="2"/>
  <c r="I57" i="2"/>
  <c r="I54" i="2"/>
  <c r="I58" i="2"/>
  <c r="I55" i="2"/>
  <c r="I56" i="2"/>
  <c r="I51" i="2"/>
  <c r="I52" i="2"/>
  <c r="I53" i="2"/>
  <c r="I47" i="2"/>
  <c r="I50" i="2"/>
  <c r="I43" i="2"/>
  <c r="I49" i="2"/>
  <c r="I42" i="2"/>
  <c r="I46" i="2"/>
  <c r="I41" i="2"/>
  <c r="I45" i="2"/>
  <c r="I44" i="2"/>
  <c r="I40" i="2"/>
  <c r="I38" i="2"/>
  <c r="I48" i="2"/>
  <c r="I36" i="2"/>
  <c r="I34" i="2"/>
  <c r="I32" i="2"/>
  <c r="I29" i="2"/>
  <c r="I39" i="2"/>
  <c r="I37" i="2"/>
  <c r="I33" i="2"/>
  <c r="I35" i="2"/>
  <c r="I27" i="2"/>
  <c r="I28" i="2"/>
  <c r="I31" i="2"/>
  <c r="I30" i="2"/>
  <c r="I26" i="2"/>
  <c r="I25" i="2"/>
  <c r="I24" i="2"/>
  <c r="I23" i="2"/>
  <c r="I22" i="2"/>
  <c r="I20" i="2"/>
  <c r="I21" i="2"/>
  <c r="I17" i="2"/>
  <c r="I18" i="2"/>
  <c r="I19" i="2"/>
  <c r="I16" i="2"/>
  <c r="I14" i="2"/>
  <c r="I15" i="2"/>
  <c r="I13" i="2"/>
  <c r="I11" i="2"/>
  <c r="I12" i="2"/>
  <c r="I9" i="2"/>
  <c r="I8" i="2"/>
  <c r="I10" i="2"/>
  <c r="I6" i="2"/>
  <c r="I7" i="2"/>
  <c r="I5" i="2"/>
  <c r="I4" i="2"/>
  <c r="S4" i="1"/>
  <c r="T4" i="1"/>
  <c r="P4" i="1"/>
  <c r="S5" i="1"/>
  <c r="T5" i="1"/>
  <c r="P5" i="1"/>
  <c r="S6" i="1"/>
  <c r="T6" i="1"/>
  <c r="P6" i="1"/>
  <c r="S7" i="1"/>
  <c r="T7" i="1"/>
  <c r="P7" i="1"/>
  <c r="S8" i="1"/>
  <c r="T8" i="1"/>
  <c r="P8" i="1"/>
  <c r="S9" i="1"/>
  <c r="T9" i="1"/>
  <c r="P9" i="1"/>
  <c r="S10" i="1"/>
  <c r="T10" i="1"/>
  <c r="P10" i="1"/>
  <c r="S11" i="1"/>
  <c r="T11" i="1"/>
  <c r="P11" i="1"/>
  <c r="S12" i="1"/>
  <c r="T12" i="1"/>
  <c r="P12" i="1"/>
  <c r="S13" i="1"/>
  <c r="T13" i="1"/>
  <c r="P13" i="1"/>
  <c r="S14" i="1"/>
  <c r="T14" i="1"/>
  <c r="P14" i="1"/>
  <c r="S15" i="1"/>
  <c r="T15" i="1"/>
  <c r="P15" i="1"/>
  <c r="S16" i="1"/>
  <c r="T16" i="1"/>
  <c r="P16" i="1"/>
  <c r="S17" i="1"/>
  <c r="T17" i="1"/>
  <c r="P17" i="1"/>
  <c r="S18" i="1"/>
  <c r="T18" i="1"/>
  <c r="P18" i="1"/>
  <c r="S19" i="1"/>
  <c r="T19" i="1"/>
  <c r="P19" i="1"/>
  <c r="S20" i="1"/>
  <c r="T20" i="1"/>
  <c r="P20" i="1"/>
  <c r="S21" i="1"/>
  <c r="T21" i="1"/>
  <c r="P21" i="1"/>
  <c r="S22" i="1"/>
  <c r="T22" i="1"/>
  <c r="P22" i="1"/>
  <c r="S23" i="1"/>
  <c r="T23" i="1"/>
  <c r="P23" i="1"/>
  <c r="S24" i="1"/>
  <c r="T24" i="1"/>
  <c r="P24" i="1"/>
  <c r="S25" i="1"/>
  <c r="T25" i="1"/>
  <c r="P25" i="1"/>
  <c r="S26" i="1"/>
  <c r="T26" i="1"/>
  <c r="P26" i="1"/>
  <c r="S27" i="1"/>
  <c r="T27" i="1"/>
  <c r="P27" i="1"/>
  <c r="S28" i="1"/>
  <c r="T28" i="1"/>
  <c r="P28" i="1"/>
  <c r="S29" i="1"/>
  <c r="T29" i="1"/>
  <c r="P29" i="1"/>
  <c r="S30" i="1"/>
  <c r="T30" i="1"/>
  <c r="P30" i="1"/>
  <c r="S31" i="1"/>
  <c r="T31" i="1"/>
  <c r="P31" i="1"/>
  <c r="S32" i="1"/>
  <c r="T32" i="1"/>
  <c r="P32" i="1"/>
  <c r="S33" i="1"/>
  <c r="T33" i="1"/>
  <c r="P33" i="1"/>
  <c r="S34" i="1"/>
  <c r="T34" i="1"/>
  <c r="P34" i="1"/>
  <c r="S35" i="1"/>
  <c r="T35" i="1"/>
  <c r="P35" i="1"/>
  <c r="S36" i="1"/>
  <c r="T36" i="1"/>
  <c r="P36" i="1"/>
  <c r="S37" i="1"/>
  <c r="T37" i="1"/>
  <c r="P37" i="1"/>
  <c r="S38" i="1"/>
  <c r="T38" i="1"/>
  <c r="P38" i="1"/>
  <c r="S39" i="1"/>
  <c r="T39" i="1"/>
  <c r="P39" i="1"/>
  <c r="S40" i="1"/>
  <c r="T40" i="1"/>
  <c r="P40" i="1"/>
  <c r="S41" i="1"/>
  <c r="T41" i="1"/>
  <c r="P41" i="1"/>
  <c r="S42" i="1"/>
  <c r="T42" i="1"/>
  <c r="P42" i="1"/>
  <c r="S43" i="1"/>
  <c r="T43" i="1"/>
  <c r="P43" i="1"/>
  <c r="S44" i="1"/>
  <c r="T44" i="1"/>
  <c r="P44" i="1"/>
  <c r="S45" i="1"/>
  <c r="T45" i="1"/>
  <c r="P45" i="1"/>
  <c r="S46" i="1"/>
  <c r="T46" i="1"/>
  <c r="P46" i="1"/>
  <c r="S47" i="1"/>
  <c r="T47" i="1"/>
  <c r="P47" i="1"/>
  <c r="S48" i="1"/>
  <c r="T48" i="1"/>
  <c r="P48" i="1"/>
  <c r="S49" i="1"/>
  <c r="T49" i="1"/>
  <c r="P49" i="1"/>
  <c r="S50" i="1"/>
  <c r="T50" i="1"/>
  <c r="P50" i="1"/>
  <c r="S51" i="1"/>
  <c r="T51" i="1"/>
  <c r="P51" i="1"/>
  <c r="S52" i="1"/>
  <c r="T52" i="1"/>
  <c r="P52" i="1"/>
  <c r="S53" i="1"/>
  <c r="T53" i="1"/>
  <c r="P53" i="1"/>
  <c r="S54" i="1"/>
  <c r="T54" i="1"/>
  <c r="P54" i="1"/>
  <c r="S55" i="1"/>
  <c r="T55" i="1"/>
  <c r="P55" i="1"/>
  <c r="S56" i="1"/>
  <c r="T56" i="1"/>
  <c r="P56" i="1"/>
  <c r="S57" i="1"/>
  <c r="T57" i="1"/>
  <c r="P57" i="1"/>
  <c r="S58" i="1"/>
  <c r="T58" i="1"/>
  <c r="P58" i="1"/>
  <c r="S59" i="1"/>
  <c r="T59" i="1"/>
  <c r="P59" i="1"/>
  <c r="S60" i="1"/>
  <c r="T60" i="1"/>
  <c r="P60" i="1"/>
  <c r="S61" i="1"/>
  <c r="T61" i="1"/>
  <c r="P61" i="1"/>
  <c r="S62" i="1"/>
  <c r="T62" i="1"/>
  <c r="P62" i="1"/>
  <c r="S63" i="1"/>
  <c r="T63" i="1"/>
  <c r="P63" i="1"/>
  <c r="S64" i="1"/>
  <c r="T64" i="1"/>
  <c r="P64" i="1"/>
  <c r="S65" i="1"/>
  <c r="T65" i="1"/>
  <c r="P65" i="1"/>
  <c r="S66" i="1"/>
  <c r="T66" i="1"/>
  <c r="P66" i="1"/>
  <c r="S67" i="1"/>
  <c r="T67" i="1"/>
  <c r="P67" i="1"/>
  <c r="S68" i="1"/>
  <c r="T68" i="1"/>
  <c r="P68" i="1"/>
  <c r="S69" i="1"/>
  <c r="T69" i="1"/>
  <c r="P69" i="1"/>
  <c r="S70" i="1"/>
  <c r="T70" i="1"/>
  <c r="P70" i="1"/>
  <c r="S71" i="1"/>
  <c r="T71" i="1"/>
  <c r="P71" i="1"/>
  <c r="S72" i="1"/>
  <c r="T72" i="1"/>
  <c r="P72" i="1"/>
  <c r="S73" i="1"/>
  <c r="T73" i="1"/>
  <c r="P73" i="1"/>
  <c r="S74" i="1"/>
  <c r="T74" i="1"/>
  <c r="P74" i="1"/>
  <c r="S75" i="1"/>
  <c r="T75" i="1"/>
  <c r="P75" i="1"/>
  <c r="S76" i="1"/>
  <c r="T76" i="1"/>
  <c r="P76" i="1"/>
  <c r="S77" i="1"/>
  <c r="T77" i="1"/>
  <c r="P77" i="1"/>
  <c r="S78" i="1"/>
  <c r="T78" i="1"/>
  <c r="P78" i="1"/>
  <c r="S79" i="1"/>
  <c r="T79" i="1"/>
  <c r="P79" i="1"/>
  <c r="S80" i="1"/>
  <c r="T80" i="1"/>
  <c r="P80" i="1"/>
  <c r="S81" i="1"/>
  <c r="T81" i="1"/>
  <c r="P81" i="1"/>
  <c r="S82" i="1"/>
  <c r="T82" i="1"/>
  <c r="P82" i="1"/>
  <c r="S83" i="1"/>
  <c r="T83" i="1"/>
  <c r="P83" i="1"/>
  <c r="S84" i="1"/>
  <c r="T84" i="1"/>
  <c r="P84" i="1"/>
  <c r="S85" i="1"/>
  <c r="T85" i="1"/>
  <c r="P85" i="1"/>
  <c r="S86" i="1"/>
  <c r="T86" i="1"/>
  <c r="P86" i="1"/>
  <c r="S87" i="1"/>
  <c r="T87" i="1"/>
  <c r="P87" i="1"/>
  <c r="S88" i="1"/>
  <c r="T88" i="1"/>
  <c r="P88" i="1"/>
  <c r="S89" i="1"/>
  <c r="T89" i="1"/>
  <c r="P89" i="1"/>
  <c r="S90" i="1"/>
  <c r="T90" i="1"/>
  <c r="P90" i="1"/>
  <c r="S91" i="1"/>
  <c r="T91" i="1"/>
  <c r="P91" i="1"/>
  <c r="S92" i="1"/>
  <c r="T92" i="1"/>
  <c r="P92" i="1"/>
  <c r="S93" i="1"/>
  <c r="T93" i="1"/>
  <c r="P93" i="1"/>
  <c r="S94" i="1"/>
  <c r="T94" i="1"/>
  <c r="P94" i="1"/>
  <c r="S95" i="1"/>
  <c r="T95" i="1"/>
  <c r="P95" i="1"/>
  <c r="S96" i="1"/>
  <c r="T96" i="1"/>
  <c r="P96" i="1"/>
  <c r="S97" i="1"/>
  <c r="T97" i="1"/>
  <c r="P97" i="1"/>
  <c r="S98" i="1"/>
  <c r="T98" i="1"/>
  <c r="P98" i="1"/>
  <c r="S99" i="1"/>
  <c r="T99" i="1"/>
  <c r="P99" i="1"/>
  <c r="S100" i="1"/>
  <c r="T100" i="1"/>
  <c r="P100" i="1"/>
  <c r="S101" i="1"/>
  <c r="T101" i="1"/>
  <c r="P101" i="1"/>
  <c r="S102" i="1"/>
  <c r="T102" i="1"/>
  <c r="P102" i="1"/>
  <c r="S103" i="1"/>
  <c r="T103" i="1"/>
  <c r="P103" i="1"/>
  <c r="S104" i="1"/>
  <c r="T104" i="1"/>
  <c r="P104" i="1"/>
  <c r="S105" i="1"/>
  <c r="T105" i="1"/>
  <c r="P105" i="1"/>
  <c r="S106" i="1"/>
  <c r="T106" i="1"/>
  <c r="P106" i="1"/>
  <c r="S107" i="1"/>
  <c r="T107" i="1"/>
  <c r="P107" i="1"/>
  <c r="S108" i="1"/>
  <c r="T108" i="1"/>
  <c r="P108" i="1"/>
  <c r="S109" i="1"/>
  <c r="T109" i="1"/>
  <c r="P109" i="1"/>
  <c r="S110" i="1"/>
  <c r="T110" i="1"/>
  <c r="P110" i="1"/>
  <c r="S111" i="1"/>
  <c r="T111" i="1"/>
  <c r="P111" i="1"/>
  <c r="S112" i="1"/>
  <c r="T112" i="1"/>
  <c r="P112" i="1"/>
  <c r="S113" i="1"/>
  <c r="T113" i="1"/>
  <c r="P113" i="1"/>
  <c r="S114" i="1"/>
  <c r="T114" i="1"/>
  <c r="P114" i="1"/>
  <c r="S115" i="1"/>
  <c r="T115" i="1"/>
  <c r="P115" i="1"/>
  <c r="S116" i="1"/>
  <c r="T116" i="1"/>
  <c r="P116" i="1"/>
  <c r="S117" i="1"/>
  <c r="T117" i="1"/>
  <c r="P117" i="1"/>
  <c r="S118" i="1"/>
  <c r="T118" i="1"/>
  <c r="P118" i="1"/>
  <c r="S119" i="1"/>
  <c r="T119" i="1"/>
  <c r="P119" i="1"/>
  <c r="S120" i="1"/>
  <c r="T120" i="1"/>
  <c r="P120" i="1"/>
  <c r="S121" i="1"/>
  <c r="T121" i="1"/>
  <c r="P121" i="1"/>
  <c r="S122" i="1"/>
  <c r="T122" i="1"/>
  <c r="P122" i="1"/>
  <c r="S123" i="1"/>
  <c r="T123" i="1"/>
  <c r="P123" i="1"/>
  <c r="S124" i="1"/>
  <c r="T124" i="1"/>
  <c r="P124" i="1"/>
  <c r="S125" i="1"/>
  <c r="T125" i="1"/>
  <c r="P125" i="1"/>
  <c r="S126" i="1"/>
  <c r="T126" i="1"/>
  <c r="P126" i="1"/>
  <c r="S127" i="1"/>
  <c r="T127" i="1"/>
  <c r="P127" i="1"/>
  <c r="S128" i="1"/>
  <c r="T128" i="1"/>
  <c r="P128" i="1"/>
  <c r="S129" i="1"/>
  <c r="T129" i="1"/>
  <c r="P129" i="1"/>
  <c r="S130" i="1"/>
  <c r="T130" i="1"/>
  <c r="P130" i="1"/>
  <c r="S131" i="1"/>
  <c r="T131" i="1"/>
  <c r="P131" i="1"/>
  <c r="S132" i="1"/>
  <c r="T132" i="1"/>
  <c r="P132" i="1"/>
  <c r="S133" i="1"/>
  <c r="T133" i="1"/>
  <c r="P133" i="1"/>
  <c r="S134" i="1"/>
  <c r="T134" i="1"/>
  <c r="P134" i="1"/>
  <c r="S135" i="1"/>
  <c r="T135" i="1"/>
  <c r="P135" i="1"/>
  <c r="S136" i="1"/>
  <c r="T136" i="1"/>
  <c r="P136" i="1"/>
  <c r="S137" i="1"/>
  <c r="T137" i="1"/>
  <c r="P137" i="1"/>
  <c r="S138" i="1"/>
  <c r="T138" i="1"/>
  <c r="P138" i="1"/>
  <c r="S139" i="1"/>
  <c r="T139" i="1"/>
  <c r="P139" i="1"/>
  <c r="S140" i="1"/>
  <c r="T140" i="1"/>
  <c r="P140" i="1"/>
  <c r="S141" i="1"/>
  <c r="T141" i="1"/>
  <c r="P141" i="1"/>
  <c r="S142" i="1"/>
  <c r="T142" i="1"/>
  <c r="P142" i="1"/>
  <c r="S143" i="1"/>
  <c r="T143" i="1"/>
  <c r="P143" i="1"/>
  <c r="S144" i="1"/>
  <c r="T144" i="1"/>
  <c r="P144" i="1"/>
  <c r="S145" i="1"/>
  <c r="T145" i="1"/>
  <c r="P145" i="1"/>
  <c r="S146" i="1"/>
  <c r="T146" i="1"/>
  <c r="P146" i="1"/>
  <c r="S147" i="1"/>
  <c r="T147" i="1"/>
  <c r="P147" i="1"/>
  <c r="S148" i="1"/>
  <c r="T148" i="1"/>
  <c r="P148" i="1"/>
  <c r="S149" i="1"/>
  <c r="T149" i="1"/>
  <c r="P149" i="1"/>
  <c r="S150" i="1"/>
  <c r="T150" i="1"/>
  <c r="P150" i="1"/>
  <c r="S151" i="1"/>
  <c r="T151" i="1"/>
  <c r="P151" i="1"/>
  <c r="S152" i="1"/>
  <c r="T152" i="1"/>
  <c r="P152" i="1"/>
  <c r="S153" i="1"/>
  <c r="T153" i="1"/>
  <c r="P153" i="1"/>
  <c r="S154" i="1"/>
  <c r="T154" i="1"/>
  <c r="P154" i="1"/>
  <c r="S155" i="1"/>
  <c r="T155" i="1"/>
  <c r="P155" i="1"/>
  <c r="S156" i="1"/>
  <c r="T156" i="1"/>
  <c r="P156" i="1"/>
  <c r="S157" i="1"/>
  <c r="T157" i="1"/>
  <c r="P157" i="1"/>
  <c r="S158" i="1"/>
  <c r="T158" i="1"/>
  <c r="P158" i="1"/>
  <c r="S159" i="1"/>
  <c r="T159" i="1"/>
  <c r="P159" i="1"/>
  <c r="S160" i="1"/>
  <c r="T160" i="1"/>
  <c r="P160" i="1"/>
  <c r="S161" i="1"/>
  <c r="T161" i="1"/>
  <c r="P161" i="1"/>
  <c r="S162" i="1"/>
  <c r="T162" i="1"/>
  <c r="P162" i="1"/>
  <c r="S163" i="1"/>
  <c r="T163" i="1"/>
  <c r="P163" i="1"/>
  <c r="S164" i="1"/>
  <c r="T164" i="1"/>
  <c r="P164" i="1"/>
  <c r="S165" i="1"/>
  <c r="T165" i="1"/>
  <c r="P165" i="1"/>
  <c r="S166" i="1"/>
  <c r="T166" i="1"/>
  <c r="P166" i="1"/>
  <c r="S167" i="1"/>
  <c r="T167" i="1"/>
  <c r="P167" i="1"/>
  <c r="S168" i="1"/>
  <c r="T168" i="1"/>
  <c r="P168" i="1"/>
  <c r="S169" i="1"/>
  <c r="T169" i="1"/>
  <c r="P169" i="1"/>
  <c r="S170" i="1"/>
  <c r="T170" i="1"/>
  <c r="P170" i="1"/>
  <c r="S171" i="1"/>
  <c r="T171" i="1"/>
  <c r="P171" i="1"/>
  <c r="S172" i="1"/>
  <c r="T172" i="1"/>
  <c r="P172" i="1"/>
  <c r="S173" i="1"/>
  <c r="T173" i="1"/>
  <c r="P173" i="1"/>
  <c r="S174" i="1"/>
  <c r="T174" i="1"/>
  <c r="P174" i="1"/>
  <c r="S175" i="1"/>
  <c r="T175" i="1"/>
  <c r="P175" i="1"/>
  <c r="S176" i="1"/>
  <c r="T176" i="1"/>
  <c r="P176" i="1"/>
  <c r="S177" i="1"/>
  <c r="T177" i="1"/>
  <c r="P177" i="1"/>
  <c r="S178" i="1"/>
  <c r="T178" i="1"/>
  <c r="P178" i="1"/>
  <c r="S179" i="1"/>
  <c r="T179" i="1"/>
  <c r="P179" i="1"/>
  <c r="S180" i="1"/>
  <c r="T180" i="1"/>
  <c r="P180" i="1"/>
  <c r="S181" i="1"/>
  <c r="T181" i="1"/>
  <c r="P181" i="1"/>
  <c r="S182" i="1"/>
  <c r="T182" i="1"/>
  <c r="P182" i="1"/>
  <c r="S183" i="1"/>
  <c r="T183" i="1"/>
  <c r="P183" i="1"/>
  <c r="S184" i="1"/>
  <c r="T184" i="1"/>
  <c r="P184" i="1"/>
  <c r="S185" i="1"/>
  <c r="T185" i="1"/>
  <c r="P185" i="1"/>
  <c r="S186" i="1"/>
  <c r="T186" i="1"/>
  <c r="P186" i="1"/>
  <c r="S187" i="1"/>
  <c r="T187" i="1"/>
  <c r="P187" i="1"/>
  <c r="S188" i="1"/>
  <c r="T188" i="1"/>
  <c r="P188" i="1"/>
  <c r="S189" i="1"/>
  <c r="T189" i="1"/>
  <c r="P189" i="1"/>
  <c r="S190" i="1"/>
  <c r="T190" i="1"/>
  <c r="P190" i="1"/>
  <c r="S191" i="1"/>
  <c r="T191" i="1"/>
  <c r="P191" i="1"/>
  <c r="S192" i="1"/>
  <c r="T192" i="1"/>
  <c r="P192" i="1"/>
  <c r="S193" i="1"/>
  <c r="T193" i="1"/>
  <c r="P193" i="1"/>
  <c r="S194" i="1"/>
  <c r="T194" i="1"/>
  <c r="P194" i="1"/>
  <c r="S195" i="1"/>
  <c r="T195" i="1"/>
  <c r="P195" i="1"/>
  <c r="S196" i="1"/>
  <c r="T196" i="1"/>
  <c r="P196" i="1"/>
  <c r="S197" i="1"/>
  <c r="T197" i="1"/>
  <c r="P197" i="1"/>
  <c r="S198" i="1"/>
  <c r="T198" i="1"/>
  <c r="P198" i="1"/>
  <c r="S199" i="1"/>
  <c r="T199" i="1"/>
  <c r="P199" i="1"/>
  <c r="S200" i="1"/>
  <c r="T200" i="1"/>
  <c r="P200" i="1"/>
  <c r="S201" i="1"/>
  <c r="T201" i="1"/>
  <c r="P201" i="1"/>
  <c r="S202" i="1"/>
  <c r="T202" i="1"/>
  <c r="P202" i="1"/>
  <c r="S203" i="1"/>
  <c r="T203" i="1"/>
  <c r="P203" i="1"/>
  <c r="S204" i="1"/>
  <c r="T204" i="1"/>
  <c r="P204" i="1"/>
  <c r="S205" i="1"/>
  <c r="T205" i="1"/>
  <c r="P205" i="1"/>
  <c r="S206" i="1"/>
  <c r="T206" i="1"/>
  <c r="P206" i="1"/>
  <c r="S207" i="1"/>
  <c r="T207" i="1"/>
  <c r="P207" i="1"/>
  <c r="S208" i="1"/>
  <c r="T208" i="1"/>
  <c r="P208" i="1"/>
  <c r="S209" i="1"/>
  <c r="T209" i="1"/>
  <c r="P209" i="1"/>
  <c r="S210" i="1"/>
  <c r="T210" i="1"/>
  <c r="P210" i="1"/>
  <c r="S211" i="1"/>
  <c r="T211" i="1"/>
  <c r="P211" i="1"/>
  <c r="S212" i="1"/>
  <c r="T212" i="1"/>
  <c r="P212" i="1"/>
  <c r="S213" i="1"/>
  <c r="T213" i="1"/>
  <c r="P213" i="1"/>
  <c r="S214" i="1"/>
  <c r="T214" i="1"/>
  <c r="P214" i="1"/>
  <c r="S215" i="1"/>
  <c r="T215" i="1"/>
  <c r="P215" i="1"/>
  <c r="S216" i="1"/>
  <c r="T216" i="1"/>
  <c r="P216" i="1"/>
  <c r="S217" i="1"/>
  <c r="T217" i="1"/>
  <c r="P217" i="1"/>
  <c r="S218" i="1"/>
  <c r="T218" i="1"/>
  <c r="P218" i="1"/>
  <c r="S219" i="1"/>
  <c r="T219" i="1"/>
  <c r="P219" i="1"/>
  <c r="S220" i="1"/>
  <c r="T220" i="1"/>
  <c r="P220" i="1"/>
  <c r="S221" i="1"/>
  <c r="T221" i="1"/>
  <c r="P221" i="1"/>
  <c r="S222" i="1"/>
  <c r="T222" i="1"/>
  <c r="P222" i="1"/>
  <c r="S223" i="1"/>
  <c r="T223" i="1"/>
  <c r="P223" i="1"/>
  <c r="S224" i="1"/>
  <c r="T224" i="1"/>
  <c r="P224" i="1"/>
  <c r="S225" i="1"/>
  <c r="T225" i="1"/>
  <c r="P225" i="1"/>
  <c r="S226" i="1"/>
  <c r="T226" i="1"/>
  <c r="P226" i="1"/>
  <c r="S227" i="1"/>
  <c r="T227" i="1"/>
  <c r="P227" i="1"/>
  <c r="S228" i="1"/>
  <c r="T228" i="1"/>
  <c r="P228" i="1"/>
  <c r="S229" i="1"/>
  <c r="T229" i="1"/>
  <c r="P229" i="1"/>
  <c r="S230" i="1"/>
  <c r="T230" i="1"/>
  <c r="P230" i="1"/>
  <c r="S231" i="1"/>
  <c r="T231" i="1"/>
  <c r="P231" i="1"/>
  <c r="S232" i="1"/>
  <c r="T232" i="1"/>
  <c r="P232" i="1"/>
  <c r="S233" i="1"/>
  <c r="T233" i="1"/>
  <c r="P233" i="1"/>
  <c r="S234" i="1"/>
  <c r="T234" i="1"/>
  <c r="P234" i="1"/>
  <c r="S235" i="1"/>
  <c r="T235" i="1"/>
  <c r="P235" i="1"/>
  <c r="S236" i="1"/>
  <c r="T236" i="1"/>
  <c r="P236" i="1"/>
  <c r="S237" i="1"/>
  <c r="T237" i="1"/>
  <c r="P237" i="1"/>
  <c r="S238" i="1"/>
  <c r="T238" i="1"/>
  <c r="P238" i="1"/>
  <c r="S239" i="1"/>
  <c r="T239" i="1"/>
  <c r="P239" i="1"/>
  <c r="S240" i="1"/>
  <c r="T240" i="1"/>
  <c r="P240" i="1"/>
  <c r="S241" i="1"/>
  <c r="T241" i="1"/>
  <c r="P241" i="1"/>
  <c r="S242" i="1"/>
  <c r="T242" i="1"/>
  <c r="P242" i="1"/>
  <c r="S243" i="1"/>
  <c r="T243" i="1"/>
  <c r="P243" i="1"/>
  <c r="S244" i="1"/>
  <c r="T244" i="1"/>
  <c r="P244" i="1"/>
  <c r="S245" i="1"/>
  <c r="T245" i="1"/>
  <c r="P245" i="1"/>
  <c r="S246" i="1"/>
  <c r="T246" i="1"/>
  <c r="P246" i="1"/>
  <c r="S247" i="1"/>
  <c r="T247" i="1"/>
  <c r="P247" i="1"/>
  <c r="S248" i="1"/>
  <c r="T248" i="1"/>
  <c r="P248" i="1"/>
  <c r="S249" i="1"/>
  <c r="T249" i="1"/>
  <c r="P249" i="1"/>
  <c r="S250" i="1"/>
  <c r="T250" i="1"/>
  <c r="P250" i="1"/>
  <c r="S251" i="1"/>
  <c r="T251" i="1"/>
  <c r="P251" i="1"/>
  <c r="S252" i="1"/>
  <c r="T252" i="1"/>
  <c r="P252" i="1"/>
  <c r="S253" i="1"/>
  <c r="T253" i="1"/>
  <c r="P253" i="1"/>
  <c r="S254" i="1"/>
  <c r="T254" i="1"/>
  <c r="P254" i="1"/>
  <c r="S255" i="1"/>
  <c r="T255" i="1"/>
  <c r="P255" i="1"/>
  <c r="S256" i="1"/>
  <c r="T256" i="1"/>
  <c r="P256" i="1"/>
  <c r="S257" i="1"/>
  <c r="T257" i="1"/>
  <c r="P257" i="1"/>
  <c r="S258" i="1"/>
  <c r="T258" i="1"/>
  <c r="P258" i="1"/>
  <c r="S259" i="1"/>
  <c r="T259" i="1"/>
  <c r="P259" i="1"/>
  <c r="S260" i="1"/>
  <c r="T260" i="1"/>
  <c r="P260" i="1"/>
  <c r="S261" i="1"/>
  <c r="T261" i="1"/>
  <c r="P261" i="1"/>
  <c r="S262" i="1"/>
  <c r="T262" i="1"/>
  <c r="P262" i="1"/>
  <c r="S263" i="1"/>
  <c r="T263" i="1"/>
  <c r="P263" i="1"/>
  <c r="S264" i="1"/>
  <c r="T264" i="1"/>
  <c r="P264" i="1"/>
  <c r="S265" i="1"/>
  <c r="T265" i="1"/>
  <c r="P265" i="1"/>
  <c r="S266" i="1"/>
  <c r="T266" i="1"/>
  <c r="P266" i="1"/>
  <c r="S267" i="1"/>
  <c r="T267" i="1"/>
  <c r="P267" i="1"/>
  <c r="S268" i="1"/>
  <c r="T268" i="1"/>
  <c r="P268" i="1"/>
  <c r="S269" i="1"/>
  <c r="T269" i="1"/>
  <c r="P269" i="1"/>
  <c r="S270" i="1"/>
  <c r="T270" i="1"/>
  <c r="P270" i="1"/>
  <c r="S271" i="1"/>
  <c r="T271" i="1"/>
  <c r="P271" i="1"/>
  <c r="S272" i="1"/>
  <c r="T272" i="1"/>
  <c r="P272" i="1"/>
  <c r="S273" i="1"/>
  <c r="T273" i="1"/>
  <c r="P273" i="1"/>
  <c r="S274" i="1"/>
  <c r="T274" i="1"/>
  <c r="P274" i="1"/>
  <c r="S275" i="1"/>
  <c r="T275" i="1"/>
  <c r="P275" i="1"/>
  <c r="S276" i="1"/>
  <c r="T276" i="1"/>
  <c r="P276" i="1"/>
  <c r="S277" i="1"/>
  <c r="T277" i="1"/>
  <c r="P277" i="1"/>
  <c r="S278" i="1"/>
  <c r="T278" i="1"/>
  <c r="P278" i="1"/>
  <c r="S279" i="1"/>
  <c r="T279" i="1"/>
  <c r="P279" i="1"/>
  <c r="S280" i="1"/>
  <c r="T280" i="1"/>
  <c r="P280" i="1"/>
  <c r="S281" i="1"/>
  <c r="T281" i="1"/>
  <c r="P281" i="1"/>
  <c r="S282" i="1"/>
  <c r="T282" i="1"/>
  <c r="P282" i="1"/>
  <c r="S283" i="1"/>
  <c r="T283" i="1"/>
  <c r="P283" i="1"/>
  <c r="S284" i="1"/>
  <c r="T284" i="1"/>
  <c r="P284" i="1"/>
  <c r="S285" i="1"/>
  <c r="T285" i="1"/>
  <c r="P285" i="1"/>
  <c r="S286" i="1"/>
  <c r="T286" i="1"/>
  <c r="P286" i="1"/>
  <c r="S287" i="1"/>
  <c r="T287" i="1"/>
  <c r="P287" i="1"/>
  <c r="S288" i="1"/>
  <c r="T288" i="1"/>
  <c r="P288" i="1"/>
  <c r="S289" i="1"/>
  <c r="T289" i="1"/>
  <c r="P289" i="1"/>
  <c r="S290" i="1"/>
  <c r="T290" i="1"/>
  <c r="P290" i="1"/>
  <c r="S291" i="1"/>
  <c r="T291" i="1"/>
  <c r="P291" i="1"/>
  <c r="S292" i="1"/>
  <c r="T292" i="1"/>
  <c r="P292" i="1"/>
  <c r="S293" i="1"/>
  <c r="T293" i="1"/>
  <c r="P293" i="1"/>
  <c r="S294" i="1"/>
  <c r="T294" i="1"/>
  <c r="P294" i="1"/>
  <c r="S295" i="1"/>
  <c r="T295" i="1"/>
  <c r="P295" i="1"/>
  <c r="S296" i="1"/>
  <c r="T296" i="1"/>
  <c r="P296" i="1"/>
  <c r="S297" i="1"/>
  <c r="T297" i="1"/>
  <c r="P297" i="1"/>
  <c r="S298" i="1"/>
  <c r="T298" i="1"/>
  <c r="P298" i="1"/>
  <c r="S299" i="1"/>
  <c r="T299" i="1"/>
  <c r="P299" i="1"/>
  <c r="S300" i="1"/>
  <c r="T300" i="1"/>
  <c r="P300" i="1"/>
  <c r="S301" i="1"/>
  <c r="T301" i="1"/>
  <c r="P301" i="1"/>
  <c r="S302" i="1"/>
  <c r="T302" i="1"/>
  <c r="P302" i="1"/>
  <c r="S303" i="1"/>
  <c r="T303" i="1"/>
  <c r="P303" i="1"/>
  <c r="S304" i="1"/>
  <c r="T304" i="1"/>
  <c r="P304" i="1"/>
  <c r="S305" i="1"/>
  <c r="T305" i="1"/>
  <c r="P305" i="1"/>
  <c r="S307" i="1"/>
  <c r="T307" i="1"/>
  <c r="P307" i="1"/>
  <c r="S308" i="1"/>
  <c r="T308" i="1"/>
  <c r="P308" i="1"/>
  <c r="S309" i="1"/>
  <c r="T309" i="1"/>
  <c r="P309" i="1"/>
  <c r="S310" i="1"/>
  <c r="T310" i="1"/>
  <c r="P310" i="1"/>
  <c r="S311" i="1"/>
  <c r="T311" i="1"/>
  <c r="P311" i="1"/>
  <c r="S312" i="1"/>
  <c r="T312" i="1"/>
  <c r="P312" i="1"/>
  <c r="S313" i="1"/>
  <c r="T313" i="1"/>
  <c r="P313" i="1"/>
  <c r="S314" i="1"/>
  <c r="T314" i="1"/>
  <c r="P314" i="1"/>
  <c r="S315" i="1"/>
  <c r="T315" i="1"/>
  <c r="P315" i="1"/>
  <c r="S316" i="1"/>
  <c r="T316" i="1"/>
  <c r="P316" i="1"/>
  <c r="S317" i="1"/>
  <c r="T317" i="1"/>
  <c r="P317" i="1"/>
  <c r="S318" i="1"/>
  <c r="T318" i="1"/>
  <c r="P318" i="1"/>
  <c r="S319" i="1"/>
  <c r="T319" i="1"/>
  <c r="P319" i="1"/>
  <c r="S320" i="1"/>
  <c r="T320" i="1"/>
  <c r="P320" i="1"/>
  <c r="S321" i="1"/>
  <c r="T321" i="1"/>
  <c r="P321" i="1"/>
  <c r="S322" i="1"/>
  <c r="T322" i="1"/>
  <c r="P322" i="1"/>
  <c r="S323" i="1"/>
  <c r="T323" i="1"/>
  <c r="P323" i="1"/>
  <c r="S324" i="1"/>
  <c r="T324" i="1"/>
  <c r="P324" i="1"/>
  <c r="S325" i="1"/>
  <c r="T325" i="1"/>
  <c r="P325" i="1"/>
  <c r="S326" i="1"/>
  <c r="T326" i="1"/>
  <c r="P326" i="1"/>
  <c r="S327" i="1"/>
  <c r="T327" i="1"/>
  <c r="P327" i="1"/>
  <c r="S328" i="1"/>
  <c r="T328" i="1"/>
  <c r="P328" i="1"/>
  <c r="S329" i="1"/>
  <c r="T329" i="1"/>
  <c r="P329" i="1"/>
  <c r="S330" i="1"/>
  <c r="T330" i="1"/>
  <c r="P330" i="1"/>
  <c r="S331" i="1"/>
  <c r="T331" i="1"/>
  <c r="P331" i="1"/>
  <c r="S332" i="1"/>
  <c r="T332" i="1"/>
  <c r="P332" i="1"/>
  <c r="S333" i="1"/>
  <c r="T333" i="1"/>
  <c r="P333" i="1"/>
  <c r="S334" i="1"/>
  <c r="T334" i="1"/>
  <c r="P334" i="1"/>
  <c r="T335" i="1"/>
  <c r="P335" i="1"/>
  <c r="S336" i="1"/>
  <c r="T336" i="1"/>
  <c r="P336" i="1"/>
  <c r="S337" i="1"/>
  <c r="T337" i="1"/>
  <c r="P337" i="1"/>
  <c r="S338" i="1"/>
  <c r="T338" i="1"/>
  <c r="P338" i="1"/>
  <c r="S339" i="1"/>
  <c r="T339" i="1"/>
  <c r="P339" i="1"/>
  <c r="S340" i="1"/>
  <c r="T340" i="1"/>
  <c r="P340" i="1"/>
  <c r="S341" i="1"/>
  <c r="T341" i="1"/>
  <c r="P341" i="1"/>
  <c r="S342" i="1"/>
  <c r="T342" i="1"/>
  <c r="P342" i="1"/>
  <c r="S343" i="1"/>
  <c r="T343" i="1"/>
  <c r="P343" i="1"/>
  <c r="S344" i="1"/>
  <c r="T344" i="1"/>
  <c r="P344" i="1"/>
  <c r="S345" i="1"/>
  <c r="T345" i="1"/>
  <c r="P345" i="1"/>
  <c r="S346" i="1"/>
  <c r="T346" i="1"/>
  <c r="P346" i="1"/>
  <c r="S347" i="1"/>
  <c r="T347" i="1"/>
  <c r="P347" i="1"/>
  <c r="S348" i="1"/>
  <c r="T348" i="1"/>
  <c r="P348" i="1"/>
  <c r="S349" i="1"/>
  <c r="T349" i="1"/>
  <c r="P349" i="1"/>
  <c r="S350" i="1"/>
  <c r="T350" i="1"/>
  <c r="P350" i="1"/>
  <c r="S351" i="1"/>
  <c r="T351" i="1"/>
  <c r="P351" i="1"/>
  <c r="S352" i="1"/>
  <c r="T352" i="1"/>
  <c r="P352" i="1"/>
  <c r="S353" i="1"/>
  <c r="T353" i="1"/>
  <c r="P353" i="1"/>
  <c r="S354" i="1"/>
  <c r="T354" i="1"/>
  <c r="P354" i="1"/>
  <c r="S355" i="1"/>
  <c r="T355" i="1"/>
  <c r="P355" i="1"/>
  <c r="S356" i="1"/>
  <c r="T356" i="1"/>
  <c r="P356" i="1"/>
  <c r="S357" i="1"/>
  <c r="T357" i="1"/>
  <c r="P357" i="1"/>
  <c r="S358" i="1"/>
  <c r="T358" i="1"/>
  <c r="P358" i="1"/>
  <c r="S359" i="1"/>
  <c r="T359" i="1"/>
  <c r="P359" i="1"/>
  <c r="S360" i="1"/>
  <c r="T360" i="1"/>
  <c r="P360" i="1"/>
  <c r="S361" i="1"/>
  <c r="T361" i="1"/>
  <c r="P361" i="1"/>
  <c r="S362" i="1"/>
  <c r="T362" i="1"/>
  <c r="P362" i="1"/>
  <c r="S363" i="1"/>
  <c r="T363" i="1"/>
  <c r="P363" i="1"/>
  <c r="S364" i="1"/>
  <c r="T364" i="1"/>
  <c r="P364" i="1"/>
  <c r="S365" i="1"/>
  <c r="T365" i="1"/>
  <c r="P365" i="1"/>
  <c r="S366" i="1"/>
  <c r="T366" i="1"/>
  <c r="P366" i="1"/>
  <c r="S367" i="1"/>
  <c r="T367" i="1"/>
  <c r="P367" i="1"/>
  <c r="S368" i="1"/>
  <c r="T368" i="1"/>
  <c r="P368" i="1"/>
  <c r="S369" i="1"/>
  <c r="T369" i="1"/>
  <c r="P369" i="1"/>
  <c r="S370" i="1"/>
  <c r="T370" i="1"/>
  <c r="P370" i="1"/>
  <c r="S371" i="1"/>
  <c r="T371" i="1"/>
  <c r="P371" i="1"/>
  <c r="S372" i="1"/>
  <c r="T372" i="1"/>
  <c r="P372" i="1"/>
  <c r="S373" i="1"/>
  <c r="T373" i="1"/>
  <c r="P373" i="1"/>
  <c r="S374" i="1"/>
  <c r="T374" i="1"/>
  <c r="P374" i="1"/>
  <c r="S375" i="1"/>
  <c r="T375" i="1"/>
  <c r="P375" i="1"/>
  <c r="S376" i="1"/>
  <c r="T376" i="1"/>
  <c r="P376" i="1"/>
  <c r="S377" i="1"/>
  <c r="T377" i="1"/>
  <c r="P377" i="1"/>
  <c r="S378" i="1"/>
  <c r="T378" i="1"/>
  <c r="P378" i="1"/>
  <c r="S379" i="1"/>
  <c r="T379" i="1"/>
  <c r="P379" i="1"/>
  <c r="S380" i="1"/>
  <c r="T380" i="1"/>
  <c r="P380" i="1"/>
  <c r="S381" i="1"/>
  <c r="T381" i="1"/>
  <c r="P381" i="1"/>
  <c r="S382" i="1"/>
  <c r="T382" i="1"/>
  <c r="P382" i="1"/>
  <c r="S383" i="1"/>
  <c r="T383" i="1"/>
  <c r="P383" i="1"/>
  <c r="S384" i="1"/>
  <c r="T384" i="1"/>
  <c r="P384" i="1"/>
  <c r="S385" i="1"/>
  <c r="T385" i="1"/>
  <c r="P385" i="1"/>
  <c r="S386" i="1"/>
  <c r="T386" i="1"/>
  <c r="P386" i="1"/>
  <c r="S387" i="1"/>
  <c r="T387" i="1"/>
  <c r="P387" i="1"/>
  <c r="S388" i="1"/>
  <c r="T388" i="1"/>
  <c r="P388" i="1"/>
  <c r="S389" i="1"/>
  <c r="T389" i="1"/>
  <c r="P389" i="1"/>
  <c r="S390" i="1"/>
  <c r="T390" i="1"/>
  <c r="P390" i="1"/>
  <c r="S391" i="1"/>
  <c r="T391" i="1"/>
  <c r="P391" i="1"/>
  <c r="S392" i="1"/>
  <c r="T392" i="1"/>
  <c r="P392" i="1"/>
  <c r="S393" i="1"/>
  <c r="T393" i="1"/>
  <c r="P393" i="1"/>
  <c r="S394" i="1"/>
  <c r="T394" i="1"/>
  <c r="P394" i="1"/>
  <c r="S395" i="1"/>
  <c r="T395" i="1"/>
  <c r="P395" i="1"/>
  <c r="S396" i="1"/>
  <c r="T396" i="1"/>
  <c r="P396" i="1"/>
  <c r="S397" i="1"/>
  <c r="T397" i="1"/>
  <c r="P397" i="1"/>
  <c r="S398" i="1"/>
  <c r="T398" i="1"/>
  <c r="P398" i="1"/>
  <c r="S399" i="1"/>
  <c r="T399" i="1"/>
  <c r="P399" i="1"/>
  <c r="S400" i="1"/>
  <c r="T400" i="1"/>
  <c r="P400" i="1"/>
  <c r="S401" i="1"/>
  <c r="T401" i="1"/>
  <c r="P401" i="1"/>
  <c r="S402" i="1"/>
  <c r="T402" i="1"/>
  <c r="P402" i="1"/>
  <c r="S403" i="1"/>
  <c r="T403" i="1"/>
  <c r="P403" i="1"/>
  <c r="S404" i="1"/>
  <c r="T404" i="1"/>
  <c r="P404" i="1"/>
  <c r="S405" i="1"/>
  <c r="T405" i="1"/>
  <c r="P405" i="1"/>
  <c r="S406" i="1"/>
  <c r="T406" i="1"/>
  <c r="P406" i="1"/>
  <c r="S407" i="1"/>
  <c r="T407" i="1"/>
  <c r="P407" i="1"/>
  <c r="S408" i="1"/>
  <c r="T408" i="1"/>
  <c r="P408" i="1"/>
  <c r="S409" i="1"/>
  <c r="T409" i="1"/>
  <c r="P409" i="1"/>
  <c r="S410" i="1"/>
  <c r="T410" i="1"/>
  <c r="P410" i="1"/>
  <c r="S411" i="1"/>
  <c r="T411" i="1"/>
  <c r="P411" i="1"/>
  <c r="S412" i="1"/>
  <c r="T412" i="1"/>
  <c r="P412" i="1"/>
  <c r="S413" i="1"/>
  <c r="T413" i="1"/>
  <c r="P413" i="1"/>
  <c r="S414" i="1"/>
  <c r="T414" i="1"/>
  <c r="P414" i="1"/>
  <c r="T415" i="1"/>
  <c r="P415" i="1"/>
  <c r="S416" i="1"/>
  <c r="T416" i="1"/>
  <c r="P416" i="1"/>
  <c r="S417" i="1"/>
  <c r="T417" i="1"/>
  <c r="P417" i="1"/>
  <c r="S418" i="1"/>
  <c r="T418" i="1"/>
  <c r="P418" i="1"/>
  <c r="S419" i="1"/>
  <c r="T419" i="1"/>
  <c r="P419" i="1"/>
  <c r="S420" i="1"/>
  <c r="T420" i="1"/>
  <c r="P420" i="1"/>
  <c r="S421" i="1"/>
  <c r="T421" i="1"/>
  <c r="P421" i="1"/>
  <c r="S422" i="1"/>
  <c r="T422" i="1"/>
  <c r="P422" i="1"/>
  <c r="S423" i="1"/>
  <c r="T423" i="1"/>
  <c r="P423" i="1"/>
  <c r="S424" i="1"/>
  <c r="T424" i="1"/>
  <c r="P424" i="1"/>
  <c r="S425" i="1"/>
  <c r="T425" i="1"/>
  <c r="P425" i="1"/>
  <c r="S426" i="1"/>
  <c r="T426" i="1"/>
  <c r="P426" i="1"/>
  <c r="S427" i="1"/>
  <c r="T427" i="1"/>
  <c r="P427" i="1"/>
  <c r="S428" i="1"/>
  <c r="T428" i="1"/>
  <c r="P428" i="1"/>
  <c r="S429" i="1"/>
  <c r="T429" i="1"/>
  <c r="P429" i="1"/>
  <c r="S430" i="1"/>
  <c r="T430" i="1"/>
  <c r="P430" i="1"/>
  <c r="S431" i="1"/>
  <c r="T431" i="1"/>
  <c r="P431" i="1"/>
  <c r="S432" i="1"/>
  <c r="T432" i="1"/>
  <c r="P432" i="1"/>
  <c r="S433" i="1"/>
  <c r="T433" i="1"/>
  <c r="P433" i="1"/>
  <c r="S434" i="1"/>
  <c r="T434" i="1"/>
  <c r="P434" i="1"/>
  <c r="S435" i="1"/>
  <c r="T435" i="1"/>
  <c r="P435" i="1"/>
  <c r="S436" i="1"/>
  <c r="T436" i="1"/>
  <c r="P436" i="1"/>
  <c r="S437" i="1"/>
  <c r="T437" i="1"/>
  <c r="P437" i="1"/>
  <c r="S438" i="1"/>
  <c r="T438" i="1"/>
  <c r="P438" i="1"/>
  <c r="S439" i="1"/>
  <c r="T439" i="1"/>
  <c r="P439" i="1"/>
  <c r="S440" i="1"/>
  <c r="T440" i="1"/>
  <c r="P440" i="1"/>
  <c r="S441" i="1"/>
  <c r="T441" i="1"/>
  <c r="P441" i="1"/>
  <c r="S442" i="1"/>
  <c r="T442" i="1"/>
  <c r="P442" i="1"/>
  <c r="S443" i="1"/>
  <c r="T443" i="1"/>
  <c r="P443" i="1"/>
  <c r="S444" i="1"/>
  <c r="T444" i="1"/>
  <c r="P444" i="1"/>
  <c r="S445" i="1"/>
  <c r="T445" i="1"/>
  <c r="P445" i="1"/>
  <c r="S446" i="1"/>
  <c r="T446" i="1"/>
  <c r="P446" i="1"/>
  <c r="S447" i="1"/>
  <c r="T447" i="1"/>
  <c r="P447" i="1"/>
  <c r="S448" i="1"/>
  <c r="T448" i="1"/>
  <c r="P448" i="1"/>
  <c r="S449" i="1"/>
  <c r="T449" i="1"/>
  <c r="P449" i="1"/>
  <c r="S450" i="1"/>
  <c r="T450" i="1"/>
  <c r="P450" i="1"/>
  <c r="S451" i="1"/>
  <c r="T451" i="1"/>
  <c r="P451" i="1"/>
  <c r="S452" i="1"/>
  <c r="T452" i="1"/>
  <c r="P452" i="1"/>
  <c r="S453" i="1"/>
  <c r="T453" i="1"/>
  <c r="P453" i="1"/>
  <c r="S454" i="1"/>
  <c r="T454" i="1"/>
  <c r="P454" i="1"/>
  <c r="S455" i="1"/>
  <c r="T455" i="1"/>
  <c r="P455" i="1"/>
  <c r="S456" i="1"/>
  <c r="T456" i="1"/>
  <c r="P456" i="1"/>
  <c r="S457" i="1"/>
  <c r="T457" i="1"/>
  <c r="P457" i="1"/>
  <c r="S458" i="1"/>
  <c r="T458" i="1"/>
  <c r="P458" i="1"/>
  <c r="S459" i="1"/>
  <c r="T459" i="1"/>
  <c r="P459" i="1"/>
  <c r="S460" i="1"/>
  <c r="T460" i="1"/>
  <c r="P460" i="1"/>
  <c r="S461" i="1"/>
  <c r="T461" i="1"/>
  <c r="P461" i="1"/>
  <c r="S462" i="1"/>
  <c r="T462" i="1"/>
  <c r="P462" i="1"/>
  <c r="S463" i="1"/>
  <c r="T463" i="1"/>
  <c r="P463" i="1"/>
  <c r="S464" i="1"/>
  <c r="T464" i="1"/>
  <c r="P464" i="1"/>
  <c r="S465" i="1"/>
  <c r="T465" i="1"/>
  <c r="P465" i="1"/>
  <c r="S466" i="1"/>
  <c r="T466" i="1"/>
  <c r="P466" i="1"/>
  <c r="S467" i="1"/>
  <c r="T467" i="1"/>
  <c r="P467" i="1"/>
  <c r="S468" i="1"/>
  <c r="T468" i="1"/>
  <c r="P468" i="1"/>
  <c r="S469" i="1"/>
  <c r="T469" i="1"/>
  <c r="P469" i="1"/>
  <c r="S470" i="1"/>
  <c r="T470" i="1"/>
  <c r="P470" i="1"/>
  <c r="S471" i="1"/>
  <c r="T471" i="1"/>
  <c r="P471" i="1"/>
  <c r="S472" i="1"/>
  <c r="T472" i="1"/>
  <c r="P472" i="1"/>
  <c r="S473" i="1"/>
  <c r="T473" i="1"/>
  <c r="P473" i="1"/>
  <c r="S474" i="1"/>
  <c r="T474" i="1"/>
  <c r="P474" i="1"/>
  <c r="S475" i="1"/>
  <c r="T475" i="1"/>
  <c r="P475" i="1"/>
  <c r="S476" i="1"/>
  <c r="T476" i="1"/>
  <c r="P476" i="1"/>
  <c r="S477" i="1"/>
  <c r="T477" i="1"/>
  <c r="P477" i="1"/>
  <c r="S478" i="1"/>
  <c r="T478" i="1"/>
  <c r="P478" i="1"/>
  <c r="S479" i="1"/>
  <c r="T479" i="1"/>
  <c r="P479" i="1"/>
  <c r="S480" i="1"/>
  <c r="T480" i="1"/>
  <c r="P480" i="1"/>
  <c r="S481" i="1"/>
  <c r="T481" i="1"/>
  <c r="P481" i="1"/>
  <c r="S482" i="1"/>
  <c r="T482" i="1"/>
  <c r="P482" i="1"/>
  <c r="S483" i="1"/>
  <c r="T483" i="1"/>
  <c r="P483" i="1"/>
  <c r="S484" i="1"/>
  <c r="T484" i="1"/>
  <c r="P484" i="1"/>
  <c r="S485" i="1"/>
  <c r="T485" i="1"/>
  <c r="P485" i="1"/>
  <c r="S486" i="1"/>
  <c r="T486" i="1"/>
  <c r="P486" i="1"/>
  <c r="S487" i="1"/>
  <c r="T487" i="1"/>
  <c r="P487" i="1"/>
  <c r="S488" i="1"/>
  <c r="T488" i="1"/>
  <c r="P488" i="1"/>
  <c r="S489" i="1"/>
  <c r="T489" i="1"/>
  <c r="P489" i="1"/>
  <c r="S490" i="1"/>
  <c r="T490" i="1"/>
  <c r="P490" i="1"/>
  <c r="S491" i="1"/>
  <c r="T491" i="1"/>
  <c r="P491" i="1"/>
  <c r="S492" i="1"/>
  <c r="T492" i="1"/>
  <c r="P492" i="1"/>
  <c r="S493" i="1"/>
  <c r="T493" i="1"/>
  <c r="P493" i="1"/>
  <c r="S494" i="1"/>
  <c r="T494" i="1"/>
  <c r="P494" i="1"/>
  <c r="S495" i="1"/>
  <c r="T495" i="1"/>
  <c r="P495" i="1"/>
  <c r="S496" i="1"/>
  <c r="T496" i="1"/>
  <c r="P496" i="1"/>
  <c r="S497" i="1"/>
  <c r="T497" i="1"/>
  <c r="P497" i="1"/>
  <c r="S498" i="1"/>
  <c r="T498" i="1"/>
  <c r="P498" i="1"/>
  <c r="S499" i="1"/>
  <c r="T499" i="1"/>
  <c r="P499" i="1"/>
  <c r="S500" i="1"/>
  <c r="T500" i="1"/>
  <c r="P500" i="1"/>
  <c r="S501" i="1"/>
  <c r="T501" i="1"/>
  <c r="P501" i="1"/>
  <c r="S502" i="1"/>
  <c r="T502" i="1"/>
  <c r="P502" i="1"/>
  <c r="S503" i="1"/>
  <c r="T503" i="1"/>
  <c r="P503" i="1"/>
  <c r="S504" i="1"/>
  <c r="T504" i="1"/>
  <c r="P504" i="1"/>
  <c r="S505" i="1"/>
  <c r="T505" i="1"/>
  <c r="P505" i="1"/>
  <c r="T506" i="1"/>
  <c r="P506" i="1"/>
  <c r="S507" i="1"/>
  <c r="T507" i="1"/>
  <c r="P507" i="1"/>
  <c r="S508" i="1"/>
  <c r="T508" i="1"/>
  <c r="P508" i="1"/>
  <c r="S509" i="1"/>
  <c r="T509" i="1"/>
  <c r="P509" i="1"/>
  <c r="S510" i="1"/>
  <c r="T510" i="1"/>
  <c r="P510" i="1"/>
  <c r="S511" i="1"/>
  <c r="T511" i="1"/>
  <c r="P511" i="1"/>
  <c r="S512" i="1"/>
  <c r="T512" i="1"/>
  <c r="P512" i="1"/>
  <c r="S513" i="1"/>
  <c r="T513" i="1"/>
  <c r="P513" i="1"/>
  <c r="S514" i="1"/>
  <c r="T514" i="1"/>
  <c r="P514" i="1"/>
  <c r="S515" i="1"/>
  <c r="T515" i="1"/>
  <c r="P515" i="1"/>
  <c r="S516" i="1"/>
  <c r="T516" i="1"/>
  <c r="P516" i="1"/>
  <c r="S517" i="1"/>
  <c r="T517" i="1"/>
  <c r="P517" i="1"/>
  <c r="S518" i="1"/>
  <c r="T518" i="1"/>
  <c r="P518" i="1"/>
  <c r="S519" i="1"/>
  <c r="T519" i="1"/>
  <c r="P519" i="1"/>
  <c r="S520" i="1"/>
  <c r="T520" i="1"/>
  <c r="P520" i="1"/>
  <c r="S521" i="1"/>
  <c r="T521" i="1"/>
  <c r="P521" i="1"/>
  <c r="S522" i="1"/>
  <c r="T522" i="1"/>
  <c r="P522" i="1"/>
  <c r="S523" i="1"/>
  <c r="T523" i="1"/>
  <c r="P523" i="1"/>
  <c r="S524" i="1"/>
  <c r="T524" i="1"/>
  <c r="P524" i="1"/>
  <c r="S525" i="1"/>
  <c r="T525" i="1"/>
  <c r="P525" i="1"/>
  <c r="S526" i="1"/>
  <c r="T526" i="1"/>
  <c r="P526" i="1"/>
  <c r="S527" i="1"/>
  <c r="T527" i="1"/>
  <c r="P527" i="1"/>
  <c r="S528" i="1"/>
  <c r="T528" i="1"/>
  <c r="P528" i="1"/>
  <c r="S529" i="1"/>
  <c r="T529" i="1"/>
  <c r="P529" i="1"/>
  <c r="S530" i="1"/>
  <c r="T530" i="1"/>
  <c r="P530" i="1"/>
  <c r="S531" i="1"/>
  <c r="T531" i="1"/>
  <c r="P531" i="1"/>
  <c r="S532" i="1"/>
  <c r="T532" i="1"/>
  <c r="P532" i="1"/>
  <c r="S533" i="1"/>
  <c r="T533" i="1"/>
  <c r="P533" i="1"/>
  <c r="S534" i="1"/>
  <c r="T534" i="1"/>
  <c r="P534" i="1"/>
  <c r="S535" i="1"/>
  <c r="T535" i="1"/>
  <c r="P535" i="1"/>
  <c r="S536" i="1"/>
  <c r="T536" i="1"/>
  <c r="P536" i="1"/>
  <c r="S537" i="1"/>
  <c r="T537" i="1"/>
  <c r="P537" i="1"/>
  <c r="S538" i="1"/>
  <c r="T538" i="1"/>
  <c r="P538" i="1"/>
  <c r="S539" i="1"/>
  <c r="T539" i="1"/>
  <c r="P539" i="1"/>
  <c r="S540" i="1"/>
  <c r="T540" i="1"/>
  <c r="P540" i="1"/>
  <c r="S541" i="1"/>
  <c r="T541" i="1"/>
  <c r="P541" i="1"/>
  <c r="S542" i="1"/>
  <c r="T542" i="1"/>
  <c r="P542" i="1"/>
  <c r="S543" i="1"/>
  <c r="T543" i="1"/>
  <c r="P543" i="1"/>
  <c r="S544" i="1"/>
  <c r="T544" i="1"/>
  <c r="P544" i="1"/>
  <c r="S545" i="1"/>
  <c r="T545" i="1"/>
  <c r="P545" i="1"/>
  <c r="S546" i="1"/>
  <c r="T546" i="1"/>
  <c r="P546" i="1"/>
  <c r="S547" i="1"/>
  <c r="T547" i="1"/>
  <c r="P547" i="1"/>
  <c r="S548" i="1"/>
  <c r="T548" i="1"/>
  <c r="P548" i="1"/>
  <c r="S549" i="1"/>
  <c r="T549" i="1"/>
  <c r="P549" i="1"/>
  <c r="S550" i="1"/>
  <c r="T550" i="1"/>
  <c r="P550" i="1"/>
  <c r="S551" i="1"/>
  <c r="T551" i="1"/>
  <c r="P551" i="1"/>
  <c r="S552" i="1"/>
  <c r="T552" i="1"/>
  <c r="P552" i="1"/>
  <c r="S553" i="1"/>
  <c r="T553" i="1"/>
  <c r="P553" i="1"/>
  <c r="S554" i="1"/>
  <c r="T554" i="1"/>
  <c r="P554" i="1"/>
  <c r="S555" i="1"/>
  <c r="T555" i="1"/>
  <c r="P555" i="1"/>
  <c r="S556" i="1"/>
  <c r="T556" i="1"/>
  <c r="P556" i="1"/>
  <c r="S557" i="1"/>
  <c r="T557" i="1"/>
  <c r="P557" i="1"/>
  <c r="S558" i="1"/>
  <c r="T558" i="1"/>
  <c r="P558" i="1"/>
  <c r="S559" i="1"/>
  <c r="T559" i="1"/>
  <c r="P559" i="1"/>
  <c r="S560" i="1"/>
  <c r="T560" i="1"/>
  <c r="P560" i="1"/>
  <c r="S561" i="1"/>
  <c r="T561" i="1"/>
  <c r="P561" i="1"/>
  <c r="S562" i="1"/>
  <c r="T562" i="1"/>
  <c r="P562" i="1"/>
  <c r="S563" i="1"/>
  <c r="T563" i="1"/>
  <c r="P563" i="1"/>
  <c r="S564" i="1"/>
  <c r="T564" i="1"/>
  <c r="P564" i="1"/>
  <c r="S565" i="1"/>
  <c r="T565" i="1"/>
  <c r="P565" i="1"/>
  <c r="S566" i="1"/>
  <c r="T566" i="1"/>
  <c r="P566" i="1"/>
  <c r="S567" i="1"/>
  <c r="T567" i="1"/>
  <c r="P567" i="1"/>
  <c r="S568" i="1"/>
  <c r="T568" i="1"/>
  <c r="P568" i="1"/>
  <c r="S569" i="1"/>
  <c r="T569" i="1"/>
  <c r="P569" i="1"/>
  <c r="S570" i="1"/>
  <c r="T570" i="1"/>
  <c r="P570" i="1"/>
  <c r="S571" i="1"/>
  <c r="T571" i="1"/>
  <c r="P571" i="1"/>
  <c r="S572" i="1"/>
  <c r="T572" i="1"/>
  <c r="P572" i="1"/>
  <c r="S573" i="1"/>
  <c r="T573" i="1"/>
  <c r="P573" i="1"/>
  <c r="S574" i="1"/>
  <c r="T574" i="1"/>
  <c r="P574" i="1"/>
  <c r="S575" i="1"/>
  <c r="T575" i="1"/>
  <c r="P575" i="1"/>
  <c r="S576" i="1"/>
  <c r="T576" i="1"/>
  <c r="P576" i="1"/>
  <c r="S577" i="1"/>
  <c r="T577" i="1"/>
  <c r="P577" i="1"/>
  <c r="S578" i="1"/>
  <c r="T578" i="1"/>
  <c r="P578" i="1"/>
  <c r="S579" i="1"/>
  <c r="T579" i="1"/>
  <c r="P579" i="1"/>
  <c r="S580" i="1"/>
  <c r="T580" i="1"/>
  <c r="P580" i="1"/>
  <c r="S581" i="1"/>
  <c r="T581" i="1"/>
  <c r="P581" i="1"/>
  <c r="S582" i="1"/>
  <c r="T582" i="1"/>
  <c r="P582" i="1"/>
  <c r="S583" i="1"/>
  <c r="T583" i="1"/>
  <c r="P583" i="1"/>
  <c r="S584" i="1"/>
  <c r="T584" i="1"/>
  <c r="P584" i="1"/>
  <c r="S585" i="1"/>
  <c r="T585" i="1"/>
  <c r="P585" i="1"/>
  <c r="S586" i="1"/>
  <c r="T586" i="1"/>
  <c r="P586" i="1"/>
  <c r="S587" i="1"/>
  <c r="T587" i="1"/>
  <c r="P587" i="1"/>
  <c r="S588" i="1"/>
  <c r="T588" i="1"/>
  <c r="P588" i="1"/>
  <c r="S589" i="1"/>
  <c r="T589" i="1"/>
  <c r="P589" i="1"/>
  <c r="S590" i="1"/>
  <c r="T590" i="1"/>
  <c r="P590" i="1"/>
  <c r="S591" i="1"/>
  <c r="T591" i="1"/>
  <c r="P591" i="1"/>
  <c r="S592" i="1"/>
  <c r="T592" i="1"/>
  <c r="P592" i="1"/>
  <c r="S593" i="1"/>
  <c r="T593" i="1"/>
  <c r="P593" i="1"/>
  <c r="S594" i="1"/>
  <c r="T594" i="1"/>
  <c r="P594" i="1"/>
  <c r="S595" i="1"/>
  <c r="T595" i="1"/>
  <c r="P595" i="1"/>
  <c r="S596" i="1"/>
  <c r="T596" i="1"/>
  <c r="P596" i="1"/>
  <c r="S597" i="1"/>
  <c r="T597" i="1"/>
  <c r="P597" i="1"/>
  <c r="S598" i="1"/>
  <c r="T598" i="1"/>
  <c r="P598" i="1"/>
  <c r="S599" i="1"/>
  <c r="T599" i="1"/>
  <c r="P599" i="1"/>
  <c r="S600" i="1"/>
  <c r="T600" i="1"/>
  <c r="P600" i="1"/>
  <c r="S601" i="1"/>
  <c r="T601" i="1"/>
  <c r="P601" i="1"/>
  <c r="S602" i="1"/>
  <c r="T602" i="1"/>
  <c r="P602" i="1"/>
  <c r="S603" i="1"/>
  <c r="T603" i="1"/>
  <c r="P603" i="1"/>
  <c r="S604" i="1"/>
  <c r="T604" i="1"/>
  <c r="P604" i="1"/>
  <c r="S605" i="1"/>
  <c r="T605" i="1"/>
  <c r="P605" i="1"/>
  <c r="S606" i="1"/>
  <c r="T606" i="1"/>
  <c r="P606" i="1"/>
  <c r="S607" i="1"/>
  <c r="T607" i="1"/>
  <c r="P607" i="1"/>
  <c r="S608" i="1"/>
  <c r="T608" i="1"/>
  <c r="P608" i="1"/>
  <c r="S609" i="1"/>
  <c r="T609" i="1"/>
  <c r="P609" i="1"/>
  <c r="S610" i="1"/>
  <c r="T610" i="1"/>
  <c r="P610" i="1"/>
  <c r="S611" i="1"/>
  <c r="T611" i="1"/>
  <c r="P611" i="1"/>
  <c r="S612" i="1"/>
  <c r="T612" i="1"/>
  <c r="P612" i="1"/>
  <c r="S613" i="1"/>
  <c r="T613" i="1"/>
  <c r="P613" i="1"/>
  <c r="S614" i="1"/>
  <c r="T614" i="1"/>
  <c r="P614" i="1"/>
  <c r="S615" i="1"/>
  <c r="T615" i="1"/>
  <c r="P615" i="1"/>
  <c r="S616" i="1"/>
  <c r="T616" i="1"/>
  <c r="P616" i="1"/>
  <c r="S617" i="1"/>
  <c r="T617" i="1"/>
  <c r="P617" i="1"/>
  <c r="S618" i="1"/>
  <c r="T618" i="1"/>
  <c r="P618" i="1"/>
  <c r="S619" i="1"/>
  <c r="T619" i="1"/>
  <c r="P619" i="1"/>
  <c r="S620" i="1"/>
  <c r="T620" i="1"/>
  <c r="P620" i="1"/>
  <c r="S621" i="1"/>
  <c r="T621" i="1"/>
  <c r="P621" i="1"/>
  <c r="S622" i="1"/>
  <c r="T622" i="1"/>
  <c r="P622" i="1"/>
  <c r="S623" i="1"/>
  <c r="T623" i="1"/>
  <c r="P623" i="1"/>
  <c r="S624" i="1"/>
  <c r="T624" i="1"/>
  <c r="P624" i="1"/>
  <c r="S625" i="1"/>
  <c r="T625" i="1"/>
  <c r="P625" i="1"/>
  <c r="S626" i="1"/>
  <c r="T626" i="1"/>
  <c r="P626" i="1"/>
  <c r="S627" i="1"/>
  <c r="T627" i="1"/>
  <c r="P627" i="1"/>
  <c r="S628" i="1"/>
  <c r="T628" i="1"/>
  <c r="P628" i="1"/>
  <c r="S629" i="1"/>
  <c r="T629" i="1"/>
  <c r="P629" i="1"/>
  <c r="S630" i="1"/>
  <c r="T630" i="1"/>
  <c r="P630" i="1"/>
  <c r="S631" i="1"/>
  <c r="T631" i="1"/>
  <c r="P631" i="1"/>
  <c r="S632" i="1"/>
  <c r="T632" i="1"/>
  <c r="P632" i="1"/>
  <c r="S633" i="1"/>
  <c r="T633" i="1"/>
  <c r="P633" i="1"/>
  <c r="S634" i="1"/>
  <c r="T634" i="1"/>
  <c r="P634" i="1"/>
  <c r="S635" i="1"/>
  <c r="T635" i="1"/>
  <c r="P635" i="1"/>
  <c r="S636" i="1"/>
  <c r="T636" i="1"/>
  <c r="P636" i="1"/>
  <c r="S637" i="1"/>
  <c r="T637" i="1"/>
  <c r="P637" i="1"/>
  <c r="S638" i="1"/>
  <c r="T638" i="1"/>
  <c r="P638" i="1"/>
  <c r="S639" i="1"/>
  <c r="T639" i="1"/>
  <c r="P639" i="1"/>
  <c r="S640" i="1"/>
  <c r="T640" i="1"/>
  <c r="P640" i="1"/>
  <c r="S641" i="1"/>
  <c r="T641" i="1"/>
  <c r="P641" i="1"/>
  <c r="S642" i="1"/>
  <c r="T642" i="1"/>
  <c r="P642" i="1"/>
  <c r="S643" i="1"/>
  <c r="T643" i="1"/>
  <c r="P643" i="1"/>
  <c r="S644" i="1"/>
  <c r="T644" i="1"/>
  <c r="P644" i="1"/>
  <c r="S645" i="1"/>
  <c r="T645" i="1"/>
  <c r="P645" i="1"/>
  <c r="S646" i="1"/>
  <c r="T646" i="1"/>
  <c r="P646" i="1"/>
  <c r="S647" i="1"/>
  <c r="T647" i="1"/>
  <c r="P647" i="1"/>
  <c r="S648" i="1"/>
  <c r="T648" i="1"/>
  <c r="P648" i="1"/>
  <c r="S649" i="1"/>
  <c r="T649" i="1"/>
  <c r="P649" i="1"/>
  <c r="S650" i="1"/>
  <c r="T650" i="1"/>
  <c r="P650" i="1"/>
  <c r="S651" i="1"/>
  <c r="T651" i="1"/>
  <c r="P651" i="1"/>
  <c r="S652" i="1"/>
  <c r="T652" i="1"/>
  <c r="P652" i="1"/>
  <c r="S653" i="1"/>
  <c r="T653" i="1"/>
  <c r="P653" i="1"/>
  <c r="S654" i="1"/>
  <c r="T654" i="1"/>
  <c r="P654" i="1"/>
  <c r="S655" i="1"/>
  <c r="T655" i="1"/>
  <c r="P655" i="1"/>
  <c r="S656" i="1"/>
  <c r="T656" i="1"/>
  <c r="P656" i="1"/>
  <c r="S657" i="1"/>
  <c r="T657" i="1"/>
  <c r="P657" i="1"/>
  <c r="S658" i="1"/>
  <c r="T658" i="1"/>
  <c r="P658" i="1"/>
  <c r="S659" i="1"/>
  <c r="T659" i="1"/>
  <c r="P659" i="1"/>
  <c r="S660" i="1"/>
  <c r="T660" i="1"/>
  <c r="P660" i="1"/>
  <c r="S661" i="1"/>
  <c r="T661" i="1"/>
  <c r="P661" i="1"/>
  <c r="S662" i="1"/>
  <c r="T662" i="1"/>
  <c r="P662" i="1"/>
  <c r="S663" i="1"/>
  <c r="T663" i="1"/>
  <c r="P663" i="1"/>
  <c r="S664" i="1"/>
  <c r="T664" i="1"/>
  <c r="P664" i="1"/>
  <c r="S665" i="1"/>
  <c r="T665" i="1"/>
  <c r="P665" i="1"/>
  <c r="S666" i="1"/>
  <c r="T666" i="1"/>
  <c r="P666" i="1"/>
  <c r="S667" i="1"/>
  <c r="T667" i="1"/>
  <c r="P667" i="1"/>
  <c r="S668" i="1"/>
  <c r="T668" i="1"/>
  <c r="P668" i="1"/>
  <c r="S669" i="1"/>
  <c r="T669" i="1"/>
  <c r="P669" i="1"/>
  <c r="S670" i="1"/>
  <c r="T670" i="1"/>
  <c r="P670" i="1"/>
  <c r="S671" i="1"/>
  <c r="T671" i="1"/>
  <c r="P671" i="1"/>
  <c r="S672" i="1"/>
  <c r="T672" i="1"/>
  <c r="P672" i="1"/>
  <c r="S673" i="1"/>
  <c r="T673" i="1"/>
  <c r="P673" i="1"/>
  <c r="S674" i="1"/>
  <c r="T674" i="1"/>
  <c r="P674" i="1"/>
  <c r="S675" i="1"/>
  <c r="T675" i="1"/>
  <c r="P675" i="1"/>
  <c r="S676" i="1"/>
  <c r="T676" i="1"/>
  <c r="P676" i="1"/>
  <c r="S677" i="1"/>
  <c r="T677" i="1"/>
  <c r="P677" i="1"/>
  <c r="S678" i="1"/>
  <c r="T678" i="1"/>
  <c r="P678" i="1"/>
  <c r="S679" i="1"/>
  <c r="T679" i="1"/>
  <c r="P679" i="1"/>
  <c r="S680" i="1"/>
  <c r="T680" i="1"/>
  <c r="P680" i="1"/>
  <c r="S681" i="1"/>
  <c r="T681" i="1"/>
  <c r="P681" i="1"/>
  <c r="S682" i="1"/>
  <c r="T682" i="1"/>
  <c r="P682" i="1"/>
  <c r="S683" i="1"/>
  <c r="T683" i="1"/>
  <c r="P683" i="1"/>
  <c r="S684" i="1"/>
  <c r="T684" i="1"/>
  <c r="P684" i="1"/>
  <c r="S685" i="1"/>
  <c r="T685" i="1"/>
  <c r="P685" i="1"/>
  <c r="S686" i="1"/>
  <c r="T686" i="1"/>
  <c r="P686" i="1"/>
  <c r="S687" i="1"/>
  <c r="T687" i="1"/>
  <c r="P687" i="1"/>
  <c r="S688" i="1"/>
  <c r="T688" i="1"/>
  <c r="P688" i="1"/>
  <c r="S689" i="1"/>
  <c r="T689" i="1"/>
  <c r="P689" i="1"/>
  <c r="S690" i="1"/>
  <c r="T690" i="1"/>
  <c r="P690" i="1"/>
  <c r="S691" i="1"/>
  <c r="T691" i="1"/>
  <c r="P691" i="1"/>
  <c r="S692" i="1"/>
  <c r="T692" i="1"/>
  <c r="P692" i="1"/>
  <c r="S693" i="1"/>
  <c r="T693" i="1"/>
  <c r="P693" i="1"/>
  <c r="S694" i="1"/>
  <c r="T694" i="1"/>
  <c r="P694" i="1"/>
  <c r="S695" i="1"/>
  <c r="T695" i="1"/>
  <c r="P695" i="1"/>
  <c r="S696" i="1"/>
  <c r="T696" i="1"/>
  <c r="P696" i="1"/>
  <c r="S697" i="1"/>
  <c r="T697" i="1"/>
  <c r="P697" i="1"/>
  <c r="S698" i="1"/>
  <c r="T698" i="1"/>
  <c r="P698" i="1"/>
  <c r="S699" i="1"/>
  <c r="T699" i="1"/>
  <c r="P699" i="1"/>
  <c r="S700" i="1"/>
  <c r="T700" i="1"/>
  <c r="P700" i="1"/>
  <c r="S701" i="1"/>
  <c r="T701" i="1"/>
  <c r="P701" i="1"/>
  <c r="S702" i="1"/>
  <c r="T702" i="1"/>
  <c r="P702" i="1"/>
  <c r="S703" i="1"/>
  <c r="T703" i="1"/>
  <c r="P703" i="1"/>
  <c r="S704" i="1"/>
  <c r="T704" i="1"/>
  <c r="P704" i="1"/>
  <c r="S705" i="1"/>
  <c r="T705" i="1"/>
  <c r="P705" i="1"/>
  <c r="S706" i="1"/>
  <c r="T706" i="1"/>
  <c r="P706" i="1"/>
  <c r="S707" i="1"/>
  <c r="T707" i="1"/>
  <c r="P707" i="1"/>
  <c r="S708" i="1"/>
  <c r="T708" i="1"/>
  <c r="P708" i="1"/>
  <c r="S709" i="1"/>
  <c r="T709" i="1"/>
  <c r="P709" i="1"/>
  <c r="S710" i="1"/>
  <c r="T710" i="1"/>
  <c r="P710" i="1"/>
  <c r="S711" i="1"/>
  <c r="T711" i="1"/>
  <c r="P711" i="1"/>
  <c r="S712" i="1"/>
  <c r="T712" i="1"/>
  <c r="P712" i="1"/>
  <c r="S713" i="1"/>
  <c r="T713" i="1"/>
  <c r="P713" i="1"/>
  <c r="S714" i="1"/>
  <c r="T714" i="1"/>
  <c r="P714" i="1"/>
  <c r="S715" i="1"/>
  <c r="T715" i="1"/>
  <c r="P715" i="1"/>
  <c r="S716" i="1"/>
  <c r="T716" i="1"/>
  <c r="P716" i="1"/>
  <c r="S717" i="1"/>
  <c r="T717" i="1"/>
  <c r="P717" i="1"/>
  <c r="S718" i="1"/>
  <c r="T718" i="1"/>
  <c r="P718" i="1"/>
  <c r="S719" i="1"/>
  <c r="T719" i="1"/>
  <c r="P719" i="1"/>
  <c r="S720" i="1"/>
  <c r="T720" i="1"/>
  <c r="P720" i="1"/>
  <c r="S721" i="1"/>
  <c r="T721" i="1"/>
  <c r="P721" i="1"/>
  <c r="S722" i="1"/>
  <c r="T722" i="1"/>
  <c r="P722" i="1"/>
  <c r="T723" i="1"/>
  <c r="P723" i="1"/>
  <c r="S724" i="1"/>
  <c r="T724" i="1"/>
  <c r="P724" i="1"/>
  <c r="S725" i="1"/>
  <c r="T725" i="1"/>
  <c r="P725" i="1"/>
  <c r="S726" i="1"/>
  <c r="T726" i="1"/>
  <c r="P726" i="1"/>
  <c r="S727" i="1"/>
  <c r="T727" i="1"/>
  <c r="P727" i="1"/>
  <c r="S728" i="1"/>
  <c r="T728" i="1"/>
  <c r="P728" i="1"/>
  <c r="S729" i="1"/>
  <c r="T729" i="1"/>
  <c r="P729" i="1"/>
  <c r="S730" i="1"/>
  <c r="T730" i="1"/>
  <c r="P730" i="1"/>
  <c r="S731" i="1"/>
  <c r="T731" i="1"/>
  <c r="P731" i="1"/>
  <c r="S732" i="1"/>
  <c r="T732" i="1"/>
  <c r="P732" i="1"/>
  <c r="S733" i="1"/>
  <c r="T733" i="1"/>
  <c r="P733" i="1"/>
  <c r="S734" i="1"/>
  <c r="T734" i="1"/>
  <c r="P734" i="1"/>
  <c r="S735" i="1"/>
  <c r="T735" i="1"/>
  <c r="P735" i="1"/>
  <c r="S736" i="1"/>
  <c r="T736" i="1"/>
  <c r="P736" i="1"/>
  <c r="S737" i="1"/>
  <c r="T737" i="1"/>
  <c r="P737" i="1"/>
  <c r="S738" i="1"/>
  <c r="T738" i="1"/>
  <c r="P738" i="1"/>
  <c r="S739" i="1"/>
  <c r="T739" i="1"/>
  <c r="P739" i="1"/>
  <c r="S740" i="1"/>
  <c r="T740" i="1"/>
  <c r="P740" i="1"/>
  <c r="S741" i="1"/>
  <c r="T741" i="1"/>
  <c r="P741" i="1"/>
  <c r="S742" i="1"/>
  <c r="T742" i="1"/>
  <c r="P742" i="1"/>
  <c r="S743" i="1"/>
  <c r="T743" i="1"/>
  <c r="P743" i="1"/>
  <c r="S744" i="1"/>
  <c r="T744" i="1"/>
  <c r="P744" i="1"/>
  <c r="S745" i="1"/>
  <c r="T745" i="1"/>
  <c r="P745" i="1"/>
  <c r="S746" i="1"/>
  <c r="T746" i="1"/>
  <c r="P746" i="1"/>
  <c r="S747" i="1"/>
  <c r="T747" i="1"/>
  <c r="P747" i="1"/>
  <c r="S748" i="1"/>
  <c r="T748" i="1"/>
  <c r="P748" i="1"/>
  <c r="S749" i="1"/>
  <c r="T749" i="1"/>
  <c r="P749" i="1"/>
  <c r="S750" i="1"/>
  <c r="T750" i="1"/>
  <c r="P750" i="1"/>
  <c r="S751" i="1"/>
  <c r="T751" i="1"/>
  <c r="P751" i="1"/>
  <c r="S752" i="1"/>
  <c r="T752" i="1"/>
  <c r="P752" i="1"/>
  <c r="S753" i="1"/>
  <c r="T753" i="1"/>
  <c r="P753" i="1"/>
  <c r="S754" i="1"/>
  <c r="T754" i="1"/>
  <c r="P754" i="1"/>
  <c r="S755" i="1"/>
  <c r="T755" i="1"/>
  <c r="P755" i="1"/>
  <c r="S756" i="1"/>
  <c r="T756" i="1"/>
  <c r="P756" i="1"/>
  <c r="S757" i="1"/>
  <c r="T757" i="1"/>
  <c r="P757" i="1"/>
  <c r="S758" i="1"/>
  <c r="T758" i="1"/>
  <c r="P758" i="1"/>
  <c r="S759" i="1"/>
  <c r="T759" i="1"/>
  <c r="P759" i="1"/>
  <c r="S760" i="1"/>
  <c r="T760" i="1"/>
  <c r="P760" i="1"/>
  <c r="S761" i="1"/>
  <c r="T761" i="1"/>
  <c r="P761" i="1"/>
  <c r="S762" i="1"/>
  <c r="T762" i="1"/>
  <c r="P762" i="1"/>
  <c r="S763" i="1"/>
  <c r="T763" i="1"/>
  <c r="P763" i="1"/>
  <c r="S764" i="1"/>
  <c r="T764" i="1"/>
  <c r="P764" i="1"/>
  <c r="S765" i="1"/>
  <c r="T765" i="1"/>
  <c r="P765" i="1"/>
  <c r="S766" i="1"/>
  <c r="T766" i="1"/>
  <c r="P766" i="1"/>
  <c r="S767" i="1"/>
  <c r="T767" i="1"/>
  <c r="P767" i="1"/>
  <c r="S768" i="1"/>
  <c r="T768" i="1"/>
  <c r="P768" i="1"/>
  <c r="S769" i="1"/>
  <c r="T769" i="1"/>
  <c r="P769" i="1"/>
  <c r="S770" i="1"/>
  <c r="T770" i="1"/>
  <c r="P770" i="1"/>
  <c r="S771" i="1"/>
  <c r="T771" i="1"/>
  <c r="P771" i="1"/>
  <c r="T772" i="1"/>
  <c r="P772" i="1"/>
  <c r="S773" i="1"/>
  <c r="T773" i="1"/>
  <c r="P773" i="1"/>
  <c r="S774" i="1"/>
  <c r="T774" i="1"/>
  <c r="P774" i="1"/>
  <c r="S775" i="1"/>
  <c r="T775" i="1"/>
  <c r="P775" i="1"/>
  <c r="S776" i="1"/>
  <c r="T776" i="1"/>
  <c r="P776" i="1"/>
  <c r="S777" i="1"/>
  <c r="T777" i="1"/>
  <c r="P777" i="1"/>
  <c r="S778" i="1"/>
  <c r="T778" i="1"/>
  <c r="P778" i="1"/>
  <c r="S779" i="1"/>
  <c r="T779" i="1"/>
  <c r="P779" i="1"/>
  <c r="S780" i="1"/>
  <c r="T780" i="1"/>
  <c r="P780" i="1"/>
  <c r="S781" i="1"/>
  <c r="T781" i="1"/>
  <c r="P781" i="1"/>
  <c r="S782" i="1"/>
  <c r="T782" i="1"/>
  <c r="P782" i="1"/>
  <c r="S783" i="1"/>
  <c r="T783" i="1"/>
  <c r="P783" i="1"/>
  <c r="S784" i="1"/>
  <c r="T784" i="1"/>
  <c r="P784" i="1"/>
  <c r="S785" i="1"/>
  <c r="T785" i="1"/>
  <c r="P785" i="1"/>
  <c r="S786" i="1"/>
  <c r="T786" i="1"/>
  <c r="P786" i="1"/>
  <c r="S787" i="1"/>
  <c r="T787" i="1"/>
  <c r="P787" i="1"/>
  <c r="S788" i="1"/>
  <c r="T788" i="1"/>
  <c r="P788" i="1"/>
  <c r="S789" i="1"/>
  <c r="T789" i="1"/>
  <c r="P789" i="1"/>
  <c r="S790" i="1"/>
  <c r="T790" i="1"/>
  <c r="P790" i="1"/>
  <c r="S791" i="1"/>
  <c r="T791" i="1"/>
  <c r="P791" i="1"/>
  <c r="S792" i="1"/>
  <c r="T792" i="1"/>
  <c r="P792" i="1"/>
  <c r="S793" i="1"/>
  <c r="T793" i="1"/>
  <c r="P793" i="1"/>
  <c r="S794" i="1"/>
  <c r="T794" i="1"/>
  <c r="P794" i="1"/>
  <c r="T795" i="1"/>
  <c r="P795" i="1"/>
  <c r="S796" i="1"/>
  <c r="T796" i="1"/>
  <c r="P796" i="1"/>
  <c r="S797" i="1"/>
  <c r="T797" i="1"/>
  <c r="P797" i="1"/>
  <c r="S798" i="1"/>
  <c r="T798" i="1"/>
  <c r="P798" i="1"/>
  <c r="S799" i="1"/>
  <c r="T799" i="1"/>
  <c r="P799" i="1"/>
  <c r="S800" i="1"/>
  <c r="T800" i="1"/>
  <c r="P800" i="1"/>
  <c r="S801" i="1"/>
  <c r="T801" i="1"/>
  <c r="P801" i="1"/>
  <c r="S802" i="1"/>
  <c r="T802" i="1"/>
  <c r="P802" i="1"/>
  <c r="S803" i="1"/>
  <c r="T803" i="1"/>
  <c r="P803" i="1"/>
  <c r="S804" i="1"/>
  <c r="T804" i="1"/>
  <c r="P804" i="1"/>
  <c r="S805" i="1"/>
  <c r="T805" i="1"/>
  <c r="P805" i="1"/>
  <c r="S806" i="1"/>
  <c r="T806" i="1"/>
  <c r="P806" i="1"/>
  <c r="S807" i="1"/>
  <c r="T807" i="1"/>
  <c r="P807" i="1"/>
  <c r="S808" i="1"/>
  <c r="T808" i="1"/>
  <c r="P808" i="1"/>
  <c r="S809" i="1"/>
  <c r="T809" i="1"/>
  <c r="P809" i="1"/>
  <c r="S810" i="1"/>
  <c r="T810" i="1"/>
  <c r="P810" i="1"/>
  <c r="S811" i="1"/>
  <c r="T811" i="1"/>
  <c r="P811" i="1"/>
  <c r="S812" i="1"/>
  <c r="T812" i="1"/>
  <c r="P812" i="1"/>
  <c r="S813" i="1"/>
  <c r="T813" i="1"/>
  <c r="P813" i="1"/>
  <c r="S814" i="1"/>
  <c r="T814" i="1"/>
  <c r="P814" i="1"/>
  <c r="S815" i="1"/>
  <c r="T815" i="1"/>
  <c r="P815" i="1"/>
  <c r="S816" i="1"/>
  <c r="T816" i="1"/>
  <c r="P816" i="1"/>
  <c r="S817" i="1"/>
  <c r="T817" i="1"/>
  <c r="P817" i="1"/>
  <c r="S818" i="1"/>
  <c r="T818" i="1"/>
  <c r="P818" i="1"/>
  <c r="S819" i="1"/>
  <c r="T819" i="1"/>
  <c r="P819" i="1"/>
  <c r="S820" i="1"/>
  <c r="T820" i="1"/>
  <c r="P820" i="1"/>
  <c r="S821" i="1"/>
  <c r="T821" i="1"/>
  <c r="P821" i="1"/>
  <c r="S822" i="1"/>
  <c r="T822" i="1"/>
  <c r="P822" i="1"/>
  <c r="S823" i="1"/>
  <c r="T823" i="1"/>
  <c r="P823" i="1"/>
  <c r="S824" i="1"/>
  <c r="T824" i="1"/>
  <c r="P824" i="1"/>
  <c r="S825" i="1"/>
  <c r="T825" i="1"/>
  <c r="P825" i="1"/>
  <c r="T826" i="1"/>
  <c r="P826" i="1"/>
  <c r="S827" i="1"/>
  <c r="T827" i="1"/>
  <c r="P827" i="1"/>
  <c r="S828" i="1"/>
  <c r="T828" i="1"/>
  <c r="P828" i="1"/>
  <c r="S829" i="1"/>
  <c r="T829" i="1"/>
  <c r="P829" i="1"/>
  <c r="S830" i="1"/>
  <c r="T830" i="1"/>
  <c r="P830" i="1"/>
  <c r="S831" i="1"/>
  <c r="T831" i="1"/>
  <c r="P831" i="1"/>
  <c r="S832" i="1"/>
  <c r="T832" i="1"/>
  <c r="P832" i="1"/>
  <c r="S833" i="1"/>
  <c r="T833" i="1"/>
  <c r="P833" i="1"/>
  <c r="S834" i="1"/>
  <c r="T834" i="1"/>
  <c r="P834" i="1"/>
  <c r="S835" i="1"/>
  <c r="T835" i="1"/>
  <c r="P835" i="1"/>
  <c r="S836" i="1"/>
  <c r="T836" i="1"/>
  <c r="P836" i="1"/>
  <c r="S837" i="1"/>
  <c r="T837" i="1"/>
  <c r="P837" i="1"/>
  <c r="S838" i="1"/>
  <c r="T838" i="1"/>
  <c r="P838" i="1"/>
  <c r="S839" i="1"/>
  <c r="T839" i="1"/>
  <c r="P839" i="1"/>
  <c r="S840" i="1"/>
  <c r="T840" i="1"/>
  <c r="P840" i="1"/>
  <c r="S841" i="1"/>
  <c r="T841" i="1"/>
  <c r="P841" i="1"/>
  <c r="S842" i="1"/>
  <c r="T842" i="1"/>
  <c r="P842" i="1"/>
  <c r="S843" i="1"/>
  <c r="T843" i="1"/>
  <c r="P843" i="1"/>
  <c r="S844" i="1"/>
  <c r="T844" i="1"/>
  <c r="P844" i="1"/>
  <c r="S845" i="1"/>
  <c r="T845" i="1"/>
  <c r="P845" i="1"/>
  <c r="S846" i="1"/>
  <c r="T846" i="1"/>
  <c r="P846" i="1"/>
  <c r="S847" i="1"/>
  <c r="T847" i="1"/>
  <c r="P847" i="1"/>
  <c r="S848" i="1"/>
  <c r="T848" i="1"/>
  <c r="P848" i="1"/>
  <c r="S849" i="1"/>
  <c r="T849" i="1"/>
  <c r="P849" i="1"/>
  <c r="S850" i="1"/>
  <c r="T850" i="1"/>
  <c r="P850" i="1"/>
  <c r="S851" i="1"/>
  <c r="T851" i="1"/>
  <c r="P851" i="1"/>
  <c r="S852" i="1"/>
  <c r="T852" i="1"/>
  <c r="P852" i="1"/>
  <c r="S853" i="1"/>
  <c r="T853" i="1"/>
  <c r="P853" i="1"/>
  <c r="S854" i="1"/>
  <c r="T854" i="1"/>
  <c r="P854" i="1"/>
  <c r="S855" i="1"/>
  <c r="T855" i="1"/>
  <c r="P855" i="1"/>
  <c r="S856" i="1"/>
  <c r="T856" i="1"/>
  <c r="P856" i="1"/>
  <c r="S857" i="1"/>
  <c r="T857" i="1"/>
  <c r="P857" i="1"/>
  <c r="S858" i="1"/>
  <c r="T858" i="1"/>
  <c r="P858" i="1"/>
  <c r="S859" i="1"/>
  <c r="T859" i="1"/>
  <c r="P859" i="1"/>
  <c r="S860" i="1"/>
  <c r="T860" i="1"/>
  <c r="P860" i="1"/>
  <c r="S861" i="1"/>
  <c r="T861" i="1"/>
  <c r="P861" i="1"/>
  <c r="S862" i="1"/>
  <c r="T862" i="1"/>
  <c r="P862" i="1"/>
  <c r="S863" i="1"/>
  <c r="T863" i="1"/>
  <c r="P863" i="1"/>
  <c r="S864" i="1"/>
  <c r="T864" i="1"/>
  <c r="P864" i="1"/>
  <c r="S865" i="1"/>
  <c r="T865" i="1"/>
  <c r="P865" i="1"/>
  <c r="S866" i="1"/>
  <c r="T866" i="1"/>
  <c r="P866" i="1"/>
  <c r="S867" i="1"/>
  <c r="T867" i="1"/>
  <c r="P867" i="1"/>
  <c r="S868" i="1"/>
  <c r="T868" i="1"/>
  <c r="P868" i="1"/>
  <c r="S869" i="1"/>
  <c r="T869" i="1"/>
  <c r="P869" i="1"/>
  <c r="S870" i="1"/>
  <c r="T870" i="1"/>
  <c r="P870" i="1"/>
  <c r="S871" i="1"/>
  <c r="T871" i="1"/>
  <c r="P871" i="1"/>
  <c r="S872" i="1"/>
  <c r="T872" i="1"/>
  <c r="P872" i="1"/>
  <c r="S873" i="1"/>
  <c r="T873" i="1"/>
  <c r="P873" i="1"/>
  <c r="S874" i="1"/>
  <c r="T874" i="1"/>
  <c r="P874" i="1"/>
  <c r="S875" i="1"/>
  <c r="T875" i="1"/>
  <c r="P875" i="1"/>
  <c r="S876" i="1"/>
  <c r="T876" i="1"/>
  <c r="P876" i="1"/>
  <c r="S877" i="1"/>
  <c r="T877" i="1"/>
  <c r="P877" i="1"/>
  <c r="S878" i="1"/>
  <c r="T878" i="1"/>
  <c r="P878" i="1"/>
  <c r="S879" i="1"/>
  <c r="T879" i="1"/>
  <c r="P879" i="1"/>
  <c r="S880" i="1"/>
  <c r="T880" i="1"/>
  <c r="P880" i="1"/>
  <c r="S881" i="1"/>
  <c r="T881" i="1"/>
  <c r="P881" i="1"/>
  <c r="S882" i="1"/>
  <c r="T882" i="1"/>
  <c r="P882" i="1"/>
  <c r="S883" i="1"/>
  <c r="T883" i="1"/>
  <c r="P883" i="1"/>
  <c r="S884" i="1"/>
  <c r="T884" i="1"/>
  <c r="P884" i="1"/>
  <c r="S885" i="1"/>
  <c r="T885" i="1"/>
  <c r="P885" i="1"/>
  <c r="S886" i="1"/>
  <c r="T886" i="1"/>
  <c r="P886" i="1"/>
  <c r="S887" i="1"/>
  <c r="T887" i="1"/>
  <c r="P887" i="1"/>
  <c r="S888" i="1"/>
  <c r="T888" i="1"/>
  <c r="P888" i="1"/>
  <c r="S889" i="1"/>
  <c r="T889" i="1"/>
  <c r="P889" i="1"/>
  <c r="S890" i="1"/>
  <c r="T890" i="1"/>
  <c r="P890" i="1"/>
  <c r="S891" i="1"/>
  <c r="T891" i="1"/>
  <c r="P891" i="1"/>
  <c r="S892" i="1"/>
  <c r="T892" i="1"/>
  <c r="P892" i="1"/>
  <c r="S893" i="1"/>
  <c r="T893" i="1"/>
  <c r="P893" i="1"/>
  <c r="S894" i="1"/>
  <c r="T894" i="1"/>
  <c r="P894" i="1"/>
  <c r="S895" i="1"/>
  <c r="T895" i="1"/>
  <c r="P895" i="1"/>
  <c r="S896" i="1"/>
  <c r="T896" i="1"/>
  <c r="P896" i="1"/>
  <c r="S897" i="1"/>
  <c r="T897" i="1"/>
  <c r="P897" i="1"/>
  <c r="S898" i="1"/>
  <c r="T898" i="1"/>
  <c r="P898" i="1"/>
  <c r="S899" i="1"/>
  <c r="T899" i="1"/>
  <c r="P899" i="1"/>
  <c r="S900" i="1"/>
  <c r="T900" i="1"/>
  <c r="P900" i="1"/>
  <c r="S901" i="1"/>
  <c r="T901" i="1"/>
  <c r="P901" i="1"/>
  <c r="S902" i="1"/>
  <c r="T902" i="1"/>
  <c r="P902" i="1"/>
  <c r="S903" i="1"/>
  <c r="T903" i="1"/>
  <c r="P903" i="1"/>
  <c r="S904" i="1"/>
  <c r="T904" i="1"/>
  <c r="P904" i="1"/>
  <c r="S905" i="1"/>
  <c r="T905" i="1"/>
  <c r="P905" i="1"/>
  <c r="S906" i="1"/>
  <c r="T906" i="1"/>
  <c r="P906" i="1"/>
  <c r="S907" i="1"/>
  <c r="T907" i="1"/>
  <c r="P907" i="1"/>
  <c r="S908" i="1"/>
  <c r="T908" i="1"/>
  <c r="P908" i="1"/>
  <c r="S909" i="1"/>
  <c r="T909" i="1"/>
  <c r="P909" i="1"/>
  <c r="T910" i="1"/>
  <c r="P910" i="1"/>
  <c r="T911" i="1"/>
  <c r="P911" i="1"/>
  <c r="T912" i="1"/>
  <c r="P912" i="1"/>
  <c r="T913" i="1"/>
  <c r="P913" i="1"/>
  <c r="T914" i="1"/>
  <c r="P914" i="1"/>
  <c r="T915" i="1"/>
  <c r="P915" i="1"/>
  <c r="T916" i="1"/>
  <c r="P916" i="1"/>
  <c r="T917" i="1"/>
  <c r="P917" i="1"/>
  <c r="T918" i="1"/>
  <c r="P918" i="1"/>
  <c r="T919" i="1"/>
  <c r="P919" i="1"/>
  <c r="T920" i="1"/>
  <c r="P920" i="1"/>
  <c r="T921" i="1"/>
  <c r="P921" i="1"/>
  <c r="T922" i="1"/>
  <c r="P922" i="1"/>
  <c r="T923" i="1"/>
  <c r="P923" i="1"/>
  <c r="T924" i="1"/>
  <c r="P924" i="1"/>
  <c r="T925" i="1"/>
  <c r="P925" i="1"/>
  <c r="T926" i="1"/>
  <c r="P926" i="1"/>
  <c r="T927" i="1"/>
  <c r="P927" i="1"/>
  <c r="T928" i="1"/>
  <c r="P928" i="1"/>
  <c r="T929" i="1"/>
  <c r="P929" i="1"/>
  <c r="T930" i="1"/>
  <c r="P930" i="1"/>
  <c r="T931" i="1"/>
  <c r="P931" i="1"/>
  <c r="T932" i="1"/>
  <c r="P932" i="1"/>
  <c r="T933" i="1"/>
  <c r="P933" i="1"/>
  <c r="T934" i="1"/>
  <c r="P934" i="1"/>
  <c r="T935" i="1"/>
  <c r="P935" i="1"/>
  <c r="T936" i="1"/>
  <c r="P936" i="1"/>
  <c r="T937" i="1"/>
  <c r="P937" i="1"/>
  <c r="T938" i="1"/>
  <c r="P938" i="1"/>
  <c r="T939" i="1"/>
  <c r="P939" i="1"/>
  <c r="T940" i="1"/>
  <c r="P940" i="1"/>
  <c r="T941" i="1"/>
  <c r="P941" i="1"/>
  <c r="T942" i="1"/>
  <c r="P942" i="1"/>
  <c r="T943" i="1"/>
  <c r="P943" i="1"/>
  <c r="T944" i="1"/>
  <c r="P944" i="1"/>
  <c r="T945" i="1"/>
  <c r="P945" i="1"/>
  <c r="T946" i="1"/>
  <c r="P946" i="1"/>
  <c r="T947" i="1"/>
  <c r="P947" i="1"/>
  <c r="T948" i="1"/>
  <c r="P948" i="1"/>
  <c r="T949" i="1"/>
  <c r="P949" i="1"/>
  <c r="T950" i="1"/>
  <c r="P950" i="1"/>
  <c r="T951" i="1"/>
  <c r="P951" i="1"/>
  <c r="T952" i="1"/>
  <c r="P952" i="1"/>
  <c r="T953" i="1"/>
  <c r="P953" i="1"/>
  <c r="T954" i="1"/>
  <c r="P954" i="1"/>
  <c r="T955" i="1"/>
  <c r="P955" i="1"/>
  <c r="T956" i="1"/>
  <c r="P956" i="1"/>
  <c r="T957" i="1"/>
  <c r="P957" i="1"/>
  <c r="T958" i="1"/>
  <c r="P958" i="1"/>
  <c r="T959" i="1"/>
  <c r="P959" i="1"/>
  <c r="T960" i="1"/>
  <c r="P960" i="1"/>
  <c r="T961" i="1"/>
  <c r="P961" i="1"/>
  <c r="T962" i="1"/>
  <c r="P962" i="1"/>
  <c r="T963" i="1"/>
  <c r="P963" i="1"/>
  <c r="T964" i="1"/>
  <c r="P964" i="1"/>
  <c r="T965" i="1"/>
  <c r="P965" i="1"/>
  <c r="T966" i="1"/>
  <c r="P966" i="1"/>
  <c r="T967" i="1"/>
  <c r="P967" i="1"/>
  <c r="T968" i="1"/>
  <c r="P968" i="1"/>
  <c r="T969" i="1"/>
  <c r="P969" i="1"/>
  <c r="T970" i="1"/>
  <c r="P970" i="1"/>
  <c r="T971" i="1"/>
  <c r="P971" i="1"/>
  <c r="T972" i="1"/>
  <c r="P972" i="1"/>
  <c r="T973" i="1"/>
  <c r="P973" i="1"/>
  <c r="T974" i="1"/>
  <c r="P974" i="1"/>
  <c r="T975" i="1"/>
  <c r="P975" i="1"/>
  <c r="T976" i="1"/>
  <c r="P976" i="1"/>
  <c r="T977" i="1"/>
  <c r="P977" i="1"/>
  <c r="T978" i="1"/>
  <c r="P978" i="1"/>
  <c r="T979" i="1"/>
  <c r="P979" i="1"/>
  <c r="T980" i="1"/>
  <c r="P980" i="1"/>
  <c r="T981" i="1"/>
  <c r="P981" i="1"/>
  <c r="T982" i="1"/>
  <c r="P982" i="1"/>
  <c r="T983" i="1"/>
  <c r="P983" i="1"/>
  <c r="T984" i="1"/>
  <c r="P984" i="1"/>
  <c r="T985" i="1"/>
  <c r="P985" i="1"/>
  <c r="T986" i="1"/>
  <c r="P986" i="1"/>
  <c r="T987" i="1"/>
  <c r="P987" i="1"/>
  <c r="T988" i="1"/>
  <c r="P988" i="1"/>
  <c r="T989" i="1"/>
  <c r="P989" i="1"/>
  <c r="T990" i="1"/>
  <c r="P990" i="1"/>
  <c r="T991" i="1"/>
  <c r="P991" i="1"/>
  <c r="T992" i="1"/>
  <c r="P992" i="1"/>
  <c r="T993" i="1"/>
  <c r="P993" i="1"/>
  <c r="T994" i="1"/>
  <c r="P994" i="1"/>
  <c r="T995" i="1"/>
  <c r="P995" i="1"/>
  <c r="T996" i="1"/>
  <c r="P996" i="1"/>
  <c r="T997" i="1"/>
  <c r="P997" i="1"/>
  <c r="T998" i="1"/>
  <c r="P998" i="1"/>
  <c r="T999" i="1"/>
  <c r="P999" i="1"/>
  <c r="T1000" i="1"/>
  <c r="P1000" i="1"/>
  <c r="T1001" i="1"/>
  <c r="P1001" i="1"/>
  <c r="T1002" i="1"/>
  <c r="P1002" i="1"/>
  <c r="T1003" i="1"/>
  <c r="P1003" i="1"/>
  <c r="T1004" i="1"/>
  <c r="P1004" i="1"/>
  <c r="T1005" i="1"/>
  <c r="P1005" i="1"/>
  <c r="T1006" i="1"/>
  <c r="P1006" i="1"/>
  <c r="T1007" i="1"/>
  <c r="P1007" i="1"/>
  <c r="T1008" i="1"/>
  <c r="P1008" i="1"/>
  <c r="T1009" i="1"/>
  <c r="P1009" i="1"/>
  <c r="T1010" i="1"/>
  <c r="P1010" i="1"/>
  <c r="T1011" i="1"/>
  <c r="P1011" i="1"/>
  <c r="T1012" i="1"/>
  <c r="P1012" i="1"/>
  <c r="T1013" i="1"/>
  <c r="P1013" i="1"/>
  <c r="T1014" i="1"/>
  <c r="P1014" i="1"/>
  <c r="T1015" i="1"/>
  <c r="P1015" i="1"/>
  <c r="T1016" i="1"/>
  <c r="P1016" i="1"/>
  <c r="T1017" i="1"/>
  <c r="P1017" i="1"/>
  <c r="T1018" i="1"/>
  <c r="P1018" i="1"/>
  <c r="T1019" i="1"/>
  <c r="P1019" i="1"/>
  <c r="T1020" i="1"/>
  <c r="P1020" i="1"/>
  <c r="T1021" i="1"/>
  <c r="P1021" i="1"/>
  <c r="T1022" i="1"/>
  <c r="P1022" i="1"/>
  <c r="T1023" i="1"/>
  <c r="P1023" i="1"/>
  <c r="T1024" i="1"/>
  <c r="P1024" i="1"/>
  <c r="T1025" i="1"/>
  <c r="P1025" i="1"/>
  <c r="T1026" i="1"/>
  <c r="P1026" i="1"/>
  <c r="T1027" i="1"/>
  <c r="P1027" i="1"/>
  <c r="T1028" i="1"/>
  <c r="P1028" i="1"/>
  <c r="T1029" i="1"/>
  <c r="P1029" i="1"/>
  <c r="T1030" i="1"/>
  <c r="P1030" i="1"/>
  <c r="T1031" i="1"/>
  <c r="P1031" i="1"/>
  <c r="T1032" i="1"/>
  <c r="P1032" i="1"/>
  <c r="T1033" i="1"/>
  <c r="P1033" i="1"/>
  <c r="T1034" i="1"/>
  <c r="P1034" i="1"/>
  <c r="T1035" i="1"/>
  <c r="P1035" i="1"/>
  <c r="T1036" i="1"/>
  <c r="P1036" i="1"/>
  <c r="T1037" i="1"/>
  <c r="P1037" i="1"/>
  <c r="T1038" i="1"/>
  <c r="P1038" i="1"/>
  <c r="T1039" i="1"/>
  <c r="P1039" i="1"/>
  <c r="T1040" i="1"/>
  <c r="P1040" i="1"/>
  <c r="T1041" i="1"/>
  <c r="P1041" i="1"/>
  <c r="T1042" i="1"/>
  <c r="P1042" i="1"/>
  <c r="T1043" i="1"/>
  <c r="P1043" i="1"/>
  <c r="T1044" i="1"/>
  <c r="P1044" i="1"/>
  <c r="T1045" i="1"/>
  <c r="P1045" i="1"/>
  <c r="T1046" i="1"/>
  <c r="P1046" i="1"/>
  <c r="T1047" i="1"/>
  <c r="P1047" i="1"/>
  <c r="T1048" i="1"/>
  <c r="P1048" i="1"/>
  <c r="T1049" i="1"/>
  <c r="P1049" i="1"/>
  <c r="T1050" i="1"/>
  <c r="P1050" i="1"/>
  <c r="T1051" i="1"/>
  <c r="P1051" i="1"/>
  <c r="T1052" i="1"/>
  <c r="P1052" i="1"/>
  <c r="T1053" i="1"/>
  <c r="P1053" i="1"/>
  <c r="T1054" i="1"/>
  <c r="P1054" i="1"/>
  <c r="T1055" i="1"/>
  <c r="P1055" i="1"/>
  <c r="T1056" i="1"/>
  <c r="P1056" i="1"/>
  <c r="T1057" i="1"/>
  <c r="P1057" i="1"/>
  <c r="T1058" i="1"/>
  <c r="P1058" i="1"/>
  <c r="T1059" i="1"/>
  <c r="P1059" i="1"/>
  <c r="T1060" i="1"/>
  <c r="P1060" i="1"/>
  <c r="T1061" i="1"/>
  <c r="P1061" i="1"/>
  <c r="T1062" i="1"/>
  <c r="P1062" i="1"/>
  <c r="T1063" i="1"/>
  <c r="P1063" i="1"/>
  <c r="T1064" i="1"/>
  <c r="P1064" i="1"/>
  <c r="T1065" i="1"/>
  <c r="P1065" i="1"/>
  <c r="T1066" i="1"/>
  <c r="P1066" i="1"/>
  <c r="T1067" i="1"/>
  <c r="P1067" i="1"/>
  <c r="T1068" i="1"/>
  <c r="P1068" i="1"/>
  <c r="T1069" i="1"/>
  <c r="P1069" i="1"/>
  <c r="T1070" i="1"/>
  <c r="P1070" i="1"/>
  <c r="T1071" i="1"/>
  <c r="P1071" i="1"/>
  <c r="T1072" i="1"/>
  <c r="P1072" i="1"/>
  <c r="T1073" i="1"/>
  <c r="P1073" i="1"/>
  <c r="T1074" i="1"/>
  <c r="P1074" i="1"/>
  <c r="T1075" i="1"/>
  <c r="P1075" i="1"/>
  <c r="T1076" i="1"/>
  <c r="P1076" i="1"/>
  <c r="T1077" i="1"/>
  <c r="P1077" i="1"/>
  <c r="T1078" i="1"/>
  <c r="P1078" i="1"/>
  <c r="T1079" i="1"/>
  <c r="P1079" i="1"/>
  <c r="T1080" i="1"/>
  <c r="P1080" i="1"/>
  <c r="T1081" i="1"/>
  <c r="P1081" i="1"/>
  <c r="T1082" i="1"/>
  <c r="P1082" i="1"/>
  <c r="T1083" i="1"/>
  <c r="P1083" i="1"/>
  <c r="T1084" i="1"/>
  <c r="P1084" i="1"/>
  <c r="T1085" i="1"/>
  <c r="P1085" i="1"/>
  <c r="T1086" i="1"/>
  <c r="P1086" i="1"/>
  <c r="T1087" i="1"/>
  <c r="P1087" i="1"/>
  <c r="T1088" i="1"/>
  <c r="P1088" i="1"/>
  <c r="T1089" i="1"/>
  <c r="P1089" i="1"/>
  <c r="T1090" i="1"/>
  <c r="P1090" i="1"/>
  <c r="T1091" i="1"/>
  <c r="P1091" i="1"/>
  <c r="T1092" i="1"/>
  <c r="P1092" i="1"/>
  <c r="T1093" i="1"/>
  <c r="P1093" i="1"/>
  <c r="T1094" i="1"/>
  <c r="P1094" i="1"/>
  <c r="T1095" i="1"/>
  <c r="P1095" i="1"/>
  <c r="T1096" i="1"/>
  <c r="P1096" i="1"/>
  <c r="T1097" i="1"/>
  <c r="P1097" i="1"/>
  <c r="T1098" i="1"/>
  <c r="P1098" i="1"/>
  <c r="T1099" i="1"/>
  <c r="P1099" i="1"/>
  <c r="T1100" i="1"/>
  <c r="P1100" i="1"/>
  <c r="T1101" i="1"/>
  <c r="P1101" i="1"/>
  <c r="T1102" i="1"/>
  <c r="P1102" i="1"/>
  <c r="T1103" i="1"/>
  <c r="P1103" i="1"/>
  <c r="T1104" i="1"/>
  <c r="P1104" i="1"/>
  <c r="T1105" i="1"/>
  <c r="P1105" i="1"/>
  <c r="T1106" i="1"/>
  <c r="P1106" i="1"/>
  <c r="T1107" i="1"/>
  <c r="P1107" i="1"/>
  <c r="T1108" i="1"/>
  <c r="P1108" i="1"/>
  <c r="T1109" i="1"/>
  <c r="P1109" i="1"/>
  <c r="T1110" i="1"/>
  <c r="P1110" i="1"/>
  <c r="T1111" i="1"/>
  <c r="P1111" i="1"/>
  <c r="T1112" i="1"/>
  <c r="P1112" i="1"/>
  <c r="T1113" i="1"/>
  <c r="P1113" i="1"/>
  <c r="T1115" i="1"/>
  <c r="P1115" i="1"/>
  <c r="T1116" i="1"/>
  <c r="P1116" i="1"/>
  <c r="T1117" i="1"/>
  <c r="P1117" i="1"/>
  <c r="T1118" i="1"/>
  <c r="P1118" i="1"/>
  <c r="T1119" i="1"/>
  <c r="P1119" i="1"/>
  <c r="T1120" i="1"/>
  <c r="P1120" i="1"/>
  <c r="T1121" i="1"/>
  <c r="P1121" i="1"/>
  <c r="T1122" i="1"/>
  <c r="P1122" i="1"/>
  <c r="T1123" i="1"/>
  <c r="P1123" i="1"/>
  <c r="T1124" i="1"/>
  <c r="P1124" i="1"/>
  <c r="T1125" i="1"/>
  <c r="P1125" i="1"/>
  <c r="T1126" i="1"/>
  <c r="P1126" i="1"/>
  <c r="T1127" i="1"/>
  <c r="P1127" i="1"/>
  <c r="T1128" i="1"/>
  <c r="P1128" i="1"/>
  <c r="T1129" i="1"/>
  <c r="P1129" i="1"/>
  <c r="T1130" i="1"/>
  <c r="P1130" i="1"/>
  <c r="T1131" i="1"/>
  <c r="P1131" i="1"/>
  <c r="T1132" i="1"/>
  <c r="P1132" i="1"/>
  <c r="T1133" i="1"/>
  <c r="P1133" i="1"/>
  <c r="T1134" i="1"/>
  <c r="P1134" i="1"/>
  <c r="T1135" i="1"/>
  <c r="P1135" i="1"/>
  <c r="T1136" i="1"/>
  <c r="P1136" i="1"/>
  <c r="T1137" i="1"/>
  <c r="P1137" i="1"/>
  <c r="T1138" i="1"/>
  <c r="P1138" i="1"/>
  <c r="T1139" i="1"/>
  <c r="P1139" i="1"/>
  <c r="T1140" i="1"/>
  <c r="P1140" i="1"/>
  <c r="T1141" i="1"/>
  <c r="P1141" i="1"/>
  <c r="T1142" i="1"/>
  <c r="P1142" i="1"/>
  <c r="T1143" i="1"/>
  <c r="P1143" i="1"/>
  <c r="T1144" i="1"/>
  <c r="P1144" i="1"/>
  <c r="T1145" i="1"/>
  <c r="P1145" i="1"/>
  <c r="T1146" i="1"/>
  <c r="P1146" i="1"/>
  <c r="T1147" i="1"/>
  <c r="P1147" i="1"/>
  <c r="T1148" i="1"/>
  <c r="P1148" i="1"/>
  <c r="T1149" i="1"/>
  <c r="P1149" i="1"/>
  <c r="T1150" i="1"/>
  <c r="P1150" i="1"/>
  <c r="T1151" i="1"/>
  <c r="P1151" i="1"/>
  <c r="T1152" i="1"/>
  <c r="P1152" i="1"/>
  <c r="T1153" i="1"/>
  <c r="P1153" i="1"/>
  <c r="T1154" i="1"/>
  <c r="P1154" i="1"/>
  <c r="T1155" i="1"/>
  <c r="P1155" i="1"/>
  <c r="T1156" i="1"/>
  <c r="P1156" i="1"/>
  <c r="T1157" i="1"/>
  <c r="P1157" i="1"/>
  <c r="T1158" i="1"/>
  <c r="P1158" i="1"/>
  <c r="T1159" i="1"/>
  <c r="P1159" i="1"/>
  <c r="T1160" i="1"/>
  <c r="P1160" i="1"/>
  <c r="T1161" i="1"/>
  <c r="P1161" i="1"/>
  <c r="T1162" i="1"/>
  <c r="P1162" i="1"/>
  <c r="T1163" i="1"/>
  <c r="P1163" i="1"/>
  <c r="T1164" i="1"/>
  <c r="P1164" i="1"/>
  <c r="T1165" i="1"/>
  <c r="P1165" i="1"/>
  <c r="T1166" i="1"/>
  <c r="P1166" i="1"/>
  <c r="T1167" i="1"/>
  <c r="P1167" i="1"/>
  <c r="T1168" i="1"/>
  <c r="P1168" i="1"/>
  <c r="T1169" i="1"/>
  <c r="P1169" i="1"/>
  <c r="T1170" i="1"/>
  <c r="P1170" i="1"/>
  <c r="T1171" i="1"/>
  <c r="P1171" i="1"/>
  <c r="T1172" i="1"/>
  <c r="P1172" i="1"/>
  <c r="T1173" i="1"/>
  <c r="P1173" i="1"/>
  <c r="T1174" i="1"/>
  <c r="P1174" i="1"/>
  <c r="T1175" i="1"/>
  <c r="P1175" i="1"/>
  <c r="T1176" i="1"/>
  <c r="P1176" i="1"/>
  <c r="T1177" i="1"/>
  <c r="P1177" i="1"/>
  <c r="T1178" i="1"/>
  <c r="P1178" i="1"/>
  <c r="T1179" i="1"/>
  <c r="P1179" i="1"/>
  <c r="T1180" i="1"/>
  <c r="P1180" i="1"/>
  <c r="T1181" i="1"/>
  <c r="P1181" i="1"/>
  <c r="T1182" i="1"/>
  <c r="P1182" i="1"/>
  <c r="T1183" i="1"/>
  <c r="P1183" i="1"/>
  <c r="T1184" i="1"/>
  <c r="P1184" i="1"/>
  <c r="T1185" i="1"/>
  <c r="P1185" i="1"/>
  <c r="T1186" i="1"/>
  <c r="P1186" i="1"/>
  <c r="T1187" i="1"/>
  <c r="P1187" i="1"/>
  <c r="T1188" i="1"/>
  <c r="P1188" i="1"/>
  <c r="T1189" i="1"/>
  <c r="P1189" i="1"/>
  <c r="T1190" i="1"/>
  <c r="P1190" i="1"/>
  <c r="T1191" i="1"/>
  <c r="P1191" i="1"/>
  <c r="T1192" i="1"/>
  <c r="P1192" i="1"/>
  <c r="T1193" i="1"/>
  <c r="P1193" i="1"/>
  <c r="T1194" i="1"/>
  <c r="P1194" i="1"/>
  <c r="T1195" i="1"/>
  <c r="P1195" i="1"/>
  <c r="T1196" i="1"/>
  <c r="P1196" i="1"/>
  <c r="T1197" i="1"/>
  <c r="P1197" i="1"/>
  <c r="T1198" i="1"/>
  <c r="P1198" i="1"/>
  <c r="T1199" i="1"/>
  <c r="P1199" i="1"/>
  <c r="T1200" i="1"/>
  <c r="P1200" i="1"/>
  <c r="T1201" i="1"/>
  <c r="P1201" i="1"/>
  <c r="T1202" i="1"/>
  <c r="P1202" i="1"/>
  <c r="T1203" i="1"/>
  <c r="P1203" i="1"/>
  <c r="T1204" i="1"/>
  <c r="P1204" i="1"/>
  <c r="T1205" i="1"/>
  <c r="P1205" i="1"/>
  <c r="T1206" i="1"/>
  <c r="P1206" i="1"/>
  <c r="T1207" i="1"/>
  <c r="P1207" i="1"/>
  <c r="T1208" i="1"/>
  <c r="P1208" i="1"/>
  <c r="T1209" i="1"/>
  <c r="P1209" i="1"/>
  <c r="T1210" i="1"/>
  <c r="P1210" i="1"/>
  <c r="T1211" i="1"/>
  <c r="P1211" i="1"/>
  <c r="T1212" i="1"/>
  <c r="P1212" i="1"/>
  <c r="T1213" i="1"/>
  <c r="P1213" i="1"/>
  <c r="T1214" i="1"/>
  <c r="P1214" i="1"/>
  <c r="T1215" i="1"/>
  <c r="P1215" i="1"/>
  <c r="T1216" i="1"/>
  <c r="P1216" i="1"/>
  <c r="T1217" i="1"/>
  <c r="P1217" i="1"/>
  <c r="T1218" i="1"/>
  <c r="P1218" i="1"/>
  <c r="T1219" i="1"/>
  <c r="P1219" i="1"/>
  <c r="T1220" i="1"/>
  <c r="P1220" i="1"/>
  <c r="T1221" i="1"/>
  <c r="P1221" i="1"/>
  <c r="T1222" i="1"/>
  <c r="P1222" i="1"/>
  <c r="T1223" i="1"/>
  <c r="P1223" i="1"/>
  <c r="T1224" i="1"/>
  <c r="P1224" i="1"/>
  <c r="T1225" i="1"/>
  <c r="P1225" i="1"/>
  <c r="T1226" i="1"/>
  <c r="P1226" i="1"/>
  <c r="T1227" i="1"/>
  <c r="P1227" i="1"/>
  <c r="T1228" i="1"/>
  <c r="P1228" i="1"/>
  <c r="T1229" i="1"/>
  <c r="P1229" i="1"/>
  <c r="T1230" i="1"/>
  <c r="P1230" i="1"/>
  <c r="T1231" i="1"/>
  <c r="P1231" i="1"/>
  <c r="T1232" i="1"/>
  <c r="P1232" i="1"/>
  <c r="T1233" i="1"/>
  <c r="P1233" i="1"/>
  <c r="T1234" i="1"/>
  <c r="P1234" i="1"/>
  <c r="T1235" i="1"/>
  <c r="P1235" i="1"/>
  <c r="T1236" i="1"/>
  <c r="P1236" i="1"/>
  <c r="T1237" i="1"/>
  <c r="P1237" i="1"/>
  <c r="T1238" i="1"/>
  <c r="P1238" i="1"/>
  <c r="T1239" i="1"/>
  <c r="P1239" i="1"/>
  <c r="T1240" i="1"/>
  <c r="P1240" i="1"/>
  <c r="T1241" i="1"/>
  <c r="P1241" i="1"/>
  <c r="T1242" i="1"/>
  <c r="P1242" i="1"/>
  <c r="T1243" i="1"/>
  <c r="P1243" i="1"/>
  <c r="T1244" i="1"/>
  <c r="P1244" i="1"/>
  <c r="T1245" i="1"/>
  <c r="P1245" i="1"/>
  <c r="T1246" i="1"/>
  <c r="P1246" i="1"/>
  <c r="T1247" i="1"/>
  <c r="P1247" i="1"/>
  <c r="T1248" i="1"/>
  <c r="P1248" i="1"/>
  <c r="T1249" i="1"/>
  <c r="P1249" i="1"/>
  <c r="T1250" i="1"/>
  <c r="P1250" i="1"/>
  <c r="T1251" i="1"/>
  <c r="P1251" i="1"/>
  <c r="T1252" i="1"/>
  <c r="P1252" i="1"/>
  <c r="T1253" i="1"/>
  <c r="P1253" i="1"/>
  <c r="T1254" i="1"/>
  <c r="P1254" i="1"/>
  <c r="T1255" i="1"/>
  <c r="P1255" i="1"/>
  <c r="T1256" i="1"/>
  <c r="P1256" i="1"/>
  <c r="T1257" i="1"/>
  <c r="P1257" i="1"/>
  <c r="T1258" i="1"/>
  <c r="P1258" i="1"/>
  <c r="T1259" i="1"/>
  <c r="P1259" i="1"/>
  <c r="T1260" i="1"/>
  <c r="P1260" i="1"/>
  <c r="T1261" i="1"/>
  <c r="P1261" i="1"/>
  <c r="T1262" i="1"/>
  <c r="P1262" i="1"/>
  <c r="T1263" i="1"/>
  <c r="P1263" i="1"/>
  <c r="T1264" i="1"/>
  <c r="P1264" i="1"/>
  <c r="T1265" i="1"/>
  <c r="P1265" i="1"/>
  <c r="T1266" i="1"/>
  <c r="P1266" i="1"/>
  <c r="T1267" i="1"/>
  <c r="P1267" i="1"/>
  <c r="T1268" i="1"/>
  <c r="P1268" i="1"/>
  <c r="T1269" i="1"/>
  <c r="P1269" i="1"/>
  <c r="T1270" i="1"/>
  <c r="P1270" i="1"/>
  <c r="T1271" i="1"/>
  <c r="P1271" i="1"/>
  <c r="T1272" i="1"/>
  <c r="P1272" i="1"/>
  <c r="T1273" i="1"/>
  <c r="P1273" i="1"/>
  <c r="T1274" i="1"/>
  <c r="P1274" i="1"/>
  <c r="T1275" i="1"/>
  <c r="P1275" i="1"/>
  <c r="T1276" i="1"/>
  <c r="P1276" i="1"/>
  <c r="T1277" i="1"/>
  <c r="P1277" i="1"/>
  <c r="T1278" i="1"/>
  <c r="P1278" i="1"/>
  <c r="T1279" i="1"/>
  <c r="P1279" i="1"/>
  <c r="T1280" i="1"/>
  <c r="P1280" i="1"/>
  <c r="T1281" i="1"/>
  <c r="P1281" i="1"/>
  <c r="T1282" i="1"/>
  <c r="P1282" i="1"/>
  <c r="T1283" i="1"/>
  <c r="P1283" i="1"/>
  <c r="T1284" i="1"/>
  <c r="P1284" i="1"/>
  <c r="T1285" i="1"/>
  <c r="P1285" i="1"/>
  <c r="T1286" i="1"/>
  <c r="P1286" i="1"/>
  <c r="T1287" i="1"/>
  <c r="P1287" i="1"/>
  <c r="T1288" i="1"/>
  <c r="P1288" i="1"/>
  <c r="T1289" i="1"/>
  <c r="P1289" i="1"/>
  <c r="T1290" i="1"/>
  <c r="P1290" i="1"/>
  <c r="T1291" i="1"/>
  <c r="P1291" i="1"/>
  <c r="T1292" i="1"/>
  <c r="P1292" i="1"/>
  <c r="T1293" i="1"/>
  <c r="P1293" i="1"/>
  <c r="T1294" i="1"/>
  <c r="P1294" i="1"/>
  <c r="T1295" i="1"/>
  <c r="P1295" i="1"/>
  <c r="T1296" i="1"/>
  <c r="P1296" i="1"/>
  <c r="T1297" i="1"/>
  <c r="P1297" i="1"/>
  <c r="T1298" i="1"/>
  <c r="P1298" i="1"/>
  <c r="T1299" i="1"/>
  <c r="P1299" i="1"/>
  <c r="T1300" i="1"/>
  <c r="P1300" i="1"/>
  <c r="T1301" i="1"/>
  <c r="P1301" i="1"/>
  <c r="T1302" i="1"/>
  <c r="P1302" i="1"/>
  <c r="T1303" i="1"/>
  <c r="P1303" i="1"/>
  <c r="T1304" i="1"/>
  <c r="P1304" i="1"/>
  <c r="T1305" i="1"/>
  <c r="P1305" i="1"/>
  <c r="T1306" i="1"/>
  <c r="P1306" i="1"/>
  <c r="T1307" i="1"/>
  <c r="P1307" i="1"/>
  <c r="T1308" i="1"/>
  <c r="P1308" i="1"/>
  <c r="T1309" i="1"/>
  <c r="P1309" i="1"/>
  <c r="T1310" i="1"/>
  <c r="P1310" i="1"/>
  <c r="T1311" i="1"/>
  <c r="P1311" i="1"/>
  <c r="T1312" i="1"/>
  <c r="P1312" i="1"/>
  <c r="T1313" i="1"/>
  <c r="P1313" i="1"/>
  <c r="T1314" i="1"/>
  <c r="P1314" i="1"/>
  <c r="T1315" i="1"/>
  <c r="P1315" i="1"/>
  <c r="T1316" i="1"/>
  <c r="P1316" i="1"/>
  <c r="T1317" i="1"/>
  <c r="P1317" i="1"/>
  <c r="T1318" i="1"/>
  <c r="P1318" i="1"/>
  <c r="T1319" i="1"/>
  <c r="P1319" i="1"/>
  <c r="T1320" i="1"/>
  <c r="P1320" i="1"/>
  <c r="T1321" i="1"/>
  <c r="P1321" i="1"/>
  <c r="T1322" i="1"/>
  <c r="P1322" i="1"/>
  <c r="T1323" i="1"/>
  <c r="P1323" i="1"/>
  <c r="T1324" i="1"/>
  <c r="P1324" i="1"/>
  <c r="T1325" i="1"/>
  <c r="P1325" i="1"/>
  <c r="T1326" i="1"/>
  <c r="P1326" i="1"/>
  <c r="T1327" i="1"/>
  <c r="P1327" i="1"/>
  <c r="T1328" i="1"/>
  <c r="P1328" i="1"/>
  <c r="T1329" i="1"/>
  <c r="P1329" i="1"/>
  <c r="T1330" i="1"/>
  <c r="P1330" i="1"/>
  <c r="T1331" i="1"/>
  <c r="P1331" i="1"/>
  <c r="T1332" i="1"/>
  <c r="P1332" i="1"/>
  <c r="T1333" i="1"/>
  <c r="P1333" i="1"/>
  <c r="T1334" i="1"/>
  <c r="P1334" i="1"/>
  <c r="T1335" i="1"/>
  <c r="P1335" i="1"/>
  <c r="T1336" i="1"/>
  <c r="P1336" i="1"/>
  <c r="T1337" i="1"/>
  <c r="P1337" i="1"/>
  <c r="T1338" i="1"/>
  <c r="P1338" i="1"/>
  <c r="T1339" i="1"/>
  <c r="P1339" i="1"/>
  <c r="T1340" i="1"/>
  <c r="P1340" i="1"/>
  <c r="T1341" i="1"/>
  <c r="P1341" i="1"/>
  <c r="T1342" i="1"/>
  <c r="P1342" i="1"/>
  <c r="T1343" i="1"/>
  <c r="P1343" i="1"/>
  <c r="T1344" i="1"/>
  <c r="P1344" i="1"/>
  <c r="T1345" i="1"/>
  <c r="P1345" i="1"/>
  <c r="T1346" i="1"/>
  <c r="P1346" i="1"/>
  <c r="T1347" i="1"/>
  <c r="P1347" i="1"/>
  <c r="T1348" i="1"/>
  <c r="P1348" i="1"/>
  <c r="T1349" i="1"/>
  <c r="P1349" i="1"/>
  <c r="T1350" i="1"/>
  <c r="P1350" i="1"/>
  <c r="T1351" i="1"/>
  <c r="P1351" i="1"/>
  <c r="T1352" i="1"/>
  <c r="P1352" i="1"/>
  <c r="T1353" i="1"/>
  <c r="P1353" i="1"/>
  <c r="T1354" i="1"/>
  <c r="P1354" i="1"/>
  <c r="T1355" i="1"/>
  <c r="P1355" i="1"/>
  <c r="T1356" i="1"/>
  <c r="P1356" i="1"/>
  <c r="T1357" i="1"/>
  <c r="P1357" i="1"/>
  <c r="T1358" i="1"/>
  <c r="P1358" i="1"/>
  <c r="T1359" i="1"/>
  <c r="P1359" i="1"/>
  <c r="T1360" i="1"/>
  <c r="P1360" i="1"/>
  <c r="T1361" i="1"/>
  <c r="P1361" i="1"/>
  <c r="T1362" i="1"/>
  <c r="P1362" i="1"/>
  <c r="T1363" i="1"/>
  <c r="P1363" i="1"/>
  <c r="T1364" i="1"/>
  <c r="P1364" i="1"/>
  <c r="T1365" i="1"/>
  <c r="P1365" i="1"/>
  <c r="T1366" i="1"/>
  <c r="P1366" i="1"/>
  <c r="T1367" i="1"/>
  <c r="P1367" i="1"/>
  <c r="T1368" i="1"/>
  <c r="P1368" i="1"/>
  <c r="T1369" i="1"/>
  <c r="P1369" i="1"/>
  <c r="T1370" i="1"/>
  <c r="P1370" i="1"/>
  <c r="T1371" i="1"/>
  <c r="P1371" i="1"/>
  <c r="T1372" i="1"/>
  <c r="P1372" i="1"/>
  <c r="T1373" i="1"/>
  <c r="P1373" i="1"/>
  <c r="T1374" i="1"/>
  <c r="P1374" i="1"/>
  <c r="T1375" i="1"/>
  <c r="P1375" i="1"/>
  <c r="T1376" i="1"/>
  <c r="P1376" i="1"/>
  <c r="T1377" i="1"/>
  <c r="P1377" i="1"/>
  <c r="T1378" i="1"/>
  <c r="P1378" i="1"/>
  <c r="T1379" i="1"/>
  <c r="P1379" i="1"/>
  <c r="T1380" i="1"/>
  <c r="P1380" i="1"/>
  <c r="T1381" i="1"/>
  <c r="P1381" i="1"/>
  <c r="T1382" i="1"/>
  <c r="P1382" i="1"/>
  <c r="T1383" i="1"/>
  <c r="P1383" i="1"/>
  <c r="T1384" i="1"/>
  <c r="P1384" i="1"/>
  <c r="T1385" i="1"/>
  <c r="P1385" i="1"/>
  <c r="T1386" i="1"/>
  <c r="P1386" i="1"/>
  <c r="T1387" i="1"/>
  <c r="P1387" i="1"/>
  <c r="T1388" i="1"/>
  <c r="P1388" i="1"/>
  <c r="T1389" i="1"/>
  <c r="P1389" i="1"/>
  <c r="T1390" i="1"/>
  <c r="P1390" i="1"/>
  <c r="T1391" i="1"/>
  <c r="P1391" i="1"/>
  <c r="T1392" i="1"/>
  <c r="P1392" i="1"/>
  <c r="T1393" i="1"/>
  <c r="P1393" i="1"/>
  <c r="T1394" i="1"/>
  <c r="P1394" i="1"/>
  <c r="T1395" i="1"/>
  <c r="P1395" i="1"/>
  <c r="T1396" i="1"/>
  <c r="P1396" i="1"/>
  <c r="T1397" i="1"/>
  <c r="P1397" i="1"/>
  <c r="T1398" i="1"/>
  <c r="P1398" i="1"/>
  <c r="T1399" i="1"/>
  <c r="P1399" i="1"/>
  <c r="T1400" i="1"/>
  <c r="P1400" i="1"/>
  <c r="T1401" i="1"/>
  <c r="P1401" i="1"/>
  <c r="T1402" i="1"/>
  <c r="P1402" i="1"/>
  <c r="T1403" i="1"/>
  <c r="P1403" i="1"/>
  <c r="T1404" i="1"/>
  <c r="P1404" i="1"/>
  <c r="T1405" i="1"/>
  <c r="P1405" i="1"/>
  <c r="T1406" i="1"/>
  <c r="P1406" i="1"/>
  <c r="T1407" i="1"/>
  <c r="P1407" i="1"/>
  <c r="T1408" i="1"/>
  <c r="P1408" i="1"/>
  <c r="T1409" i="1"/>
  <c r="P1409" i="1"/>
  <c r="T1410" i="1"/>
  <c r="P1410" i="1"/>
  <c r="T1411" i="1"/>
  <c r="P1411" i="1"/>
  <c r="T1412" i="1"/>
  <c r="P1412" i="1"/>
  <c r="T1413" i="1"/>
  <c r="P1413" i="1"/>
  <c r="T1414" i="1"/>
  <c r="P1414" i="1"/>
  <c r="T1415" i="1"/>
  <c r="P1415" i="1"/>
  <c r="T1416" i="1"/>
  <c r="P1416" i="1"/>
  <c r="T1417" i="1"/>
  <c r="P1417" i="1"/>
  <c r="T1418" i="1"/>
  <c r="P1418" i="1"/>
  <c r="T1419" i="1"/>
  <c r="P1419" i="1"/>
  <c r="T1420" i="1"/>
  <c r="P1420" i="1"/>
  <c r="T1421" i="1"/>
  <c r="P1421" i="1"/>
  <c r="T1422" i="1"/>
  <c r="P1422" i="1"/>
  <c r="T1423" i="1"/>
  <c r="P1423" i="1"/>
  <c r="T1424" i="1"/>
  <c r="P1424" i="1"/>
  <c r="T1425" i="1"/>
  <c r="P1425" i="1"/>
  <c r="T1426" i="1"/>
  <c r="P1426" i="1"/>
  <c r="T1427" i="1"/>
  <c r="P1427" i="1"/>
  <c r="T1428" i="1"/>
  <c r="P1428" i="1"/>
  <c r="T1429" i="1"/>
  <c r="P1429" i="1"/>
  <c r="T1430" i="1"/>
  <c r="P1430" i="1"/>
  <c r="T1431" i="1"/>
  <c r="P1431" i="1"/>
  <c r="T1432" i="1"/>
  <c r="P1432" i="1"/>
  <c r="T1433" i="1"/>
  <c r="P1433" i="1"/>
  <c r="T1434" i="1"/>
  <c r="P1434" i="1"/>
  <c r="T1435" i="1"/>
  <c r="P1435" i="1"/>
  <c r="T1436" i="1"/>
  <c r="P1436" i="1"/>
  <c r="T1437" i="1"/>
  <c r="P1437" i="1"/>
  <c r="T1438" i="1"/>
  <c r="P1438" i="1"/>
  <c r="T1439" i="1"/>
  <c r="P1439" i="1"/>
  <c r="T1440" i="1"/>
  <c r="P1440" i="1"/>
  <c r="T1441" i="1"/>
  <c r="P1441" i="1"/>
  <c r="T1442" i="1"/>
  <c r="P1442" i="1"/>
  <c r="T1443" i="1"/>
  <c r="P1443" i="1"/>
  <c r="T1444" i="1"/>
  <c r="P1444" i="1"/>
  <c r="T1445" i="1"/>
  <c r="P1445" i="1"/>
  <c r="T1446" i="1"/>
  <c r="P1446" i="1"/>
  <c r="T1447" i="1"/>
  <c r="P1447" i="1"/>
  <c r="T1448" i="1"/>
  <c r="P1448" i="1"/>
  <c r="T1449" i="1"/>
  <c r="P1449" i="1"/>
  <c r="T1450" i="1"/>
  <c r="P1450" i="1"/>
  <c r="T1451" i="1"/>
  <c r="P1451" i="1"/>
  <c r="T1452" i="1"/>
  <c r="P1452" i="1"/>
  <c r="T1453" i="1"/>
  <c r="P1453" i="1"/>
  <c r="T1454" i="1"/>
  <c r="P1454" i="1"/>
  <c r="T1455" i="1"/>
  <c r="P1455" i="1"/>
  <c r="T1456" i="1"/>
  <c r="P1456" i="1"/>
  <c r="T1457" i="1"/>
  <c r="P1457" i="1"/>
  <c r="T1458" i="1"/>
  <c r="P1458" i="1"/>
  <c r="T1459" i="1"/>
  <c r="P1459" i="1"/>
  <c r="T1460" i="1"/>
  <c r="P1460" i="1"/>
  <c r="T1461" i="1"/>
  <c r="P1461" i="1"/>
  <c r="T1462" i="1"/>
  <c r="P1462" i="1"/>
  <c r="T1463" i="1"/>
  <c r="P1463" i="1"/>
  <c r="T1464" i="1"/>
  <c r="P1464" i="1"/>
  <c r="T1465" i="1"/>
  <c r="P1465" i="1"/>
  <c r="T1466" i="1"/>
  <c r="P1466" i="1"/>
  <c r="T1467" i="1"/>
  <c r="P1467" i="1"/>
  <c r="T1468" i="1"/>
  <c r="P1468" i="1"/>
  <c r="T1469" i="1"/>
  <c r="P1469" i="1"/>
  <c r="T1470" i="1"/>
  <c r="P1470" i="1"/>
  <c r="T1471" i="1"/>
  <c r="P1471" i="1"/>
  <c r="T1472" i="1"/>
  <c r="P1472" i="1"/>
  <c r="T1473" i="1"/>
  <c r="P1473" i="1"/>
  <c r="T1474" i="1"/>
  <c r="P1474" i="1"/>
  <c r="T1475" i="1"/>
  <c r="P1475" i="1"/>
  <c r="T1476" i="1"/>
  <c r="P1476" i="1"/>
  <c r="T1477" i="1"/>
  <c r="P1477" i="1"/>
  <c r="T1478" i="1"/>
  <c r="P1478" i="1"/>
  <c r="T1479" i="1"/>
  <c r="P1479" i="1"/>
  <c r="T1480" i="1"/>
  <c r="P1480" i="1"/>
  <c r="T1481" i="1"/>
  <c r="P1481" i="1"/>
  <c r="T1482" i="1"/>
  <c r="P1482" i="1"/>
  <c r="T1483" i="1"/>
  <c r="P1483" i="1"/>
  <c r="T1484" i="1"/>
  <c r="P1484" i="1"/>
  <c r="T1485" i="1"/>
  <c r="P1485" i="1"/>
  <c r="T1486" i="1"/>
  <c r="P1486" i="1"/>
  <c r="T1487" i="1"/>
  <c r="P1487" i="1"/>
  <c r="T1488" i="1"/>
  <c r="P1488" i="1"/>
  <c r="T1489" i="1"/>
  <c r="P1489" i="1"/>
  <c r="T1490" i="1"/>
  <c r="P1490" i="1"/>
  <c r="T1491" i="1"/>
  <c r="P1491" i="1"/>
  <c r="T1492" i="1"/>
  <c r="P1492" i="1"/>
  <c r="T1493" i="1"/>
  <c r="P1493" i="1"/>
  <c r="T1494" i="1"/>
  <c r="P1494" i="1"/>
  <c r="T1495" i="1"/>
  <c r="P1495" i="1"/>
  <c r="T1496" i="1"/>
  <c r="P1496" i="1"/>
  <c r="T1497" i="1"/>
  <c r="P1497" i="1"/>
  <c r="T1498" i="1"/>
  <c r="P1498" i="1"/>
  <c r="T1499" i="1"/>
  <c r="P1499" i="1"/>
  <c r="T1500" i="1"/>
  <c r="P1500" i="1"/>
  <c r="T1501" i="1"/>
  <c r="P1501" i="1"/>
  <c r="T1502" i="1"/>
  <c r="P1502" i="1"/>
  <c r="T1503" i="1"/>
  <c r="P1503" i="1"/>
  <c r="T1504" i="1"/>
  <c r="P1504" i="1"/>
  <c r="T1505" i="1"/>
  <c r="P1505" i="1"/>
  <c r="T1506" i="1"/>
  <c r="P1506" i="1"/>
  <c r="T1507" i="1"/>
  <c r="P1507" i="1"/>
  <c r="T1508" i="1"/>
  <c r="P1508" i="1"/>
  <c r="T1509" i="1"/>
  <c r="P1509" i="1"/>
  <c r="T1510" i="1"/>
  <c r="P1510" i="1"/>
  <c r="T1511" i="1"/>
  <c r="P1511" i="1"/>
  <c r="T1512" i="1"/>
  <c r="P1512" i="1"/>
  <c r="T1513" i="1"/>
  <c r="P1513" i="1"/>
  <c r="T1514" i="1"/>
  <c r="P1514" i="1"/>
  <c r="T1515" i="1"/>
  <c r="P1515" i="1"/>
  <c r="T1516" i="1"/>
  <c r="P1516" i="1"/>
  <c r="T1517" i="1"/>
  <c r="P1517" i="1"/>
  <c r="T1518" i="1"/>
  <c r="P1518" i="1"/>
  <c r="T1519" i="1"/>
  <c r="P1519" i="1"/>
  <c r="T1520" i="1"/>
  <c r="P1520" i="1"/>
  <c r="T1521" i="1"/>
  <c r="P1521" i="1"/>
  <c r="T1522" i="1"/>
  <c r="P1522" i="1"/>
  <c r="T1523" i="1"/>
  <c r="P1523" i="1"/>
  <c r="T1524" i="1"/>
  <c r="P1524" i="1"/>
  <c r="T1525" i="1"/>
  <c r="P1525" i="1"/>
  <c r="T1526" i="1"/>
  <c r="P1526" i="1"/>
  <c r="T1527" i="1"/>
  <c r="P1527" i="1"/>
  <c r="T1528" i="1"/>
  <c r="P1528" i="1"/>
  <c r="T1529" i="1"/>
  <c r="P1529" i="1"/>
  <c r="T1530" i="1"/>
  <c r="P1530" i="1"/>
  <c r="T1531" i="1"/>
  <c r="P1531" i="1"/>
  <c r="T1532" i="1"/>
  <c r="P1532" i="1"/>
  <c r="T1533" i="1"/>
  <c r="P1533" i="1"/>
  <c r="T1534" i="1"/>
  <c r="P1534" i="1"/>
  <c r="T1535" i="1"/>
  <c r="P1535" i="1"/>
  <c r="T1536" i="1"/>
  <c r="P1536" i="1"/>
  <c r="T1537" i="1"/>
  <c r="P1537" i="1"/>
  <c r="T1538" i="1"/>
  <c r="P1538" i="1"/>
  <c r="T1539" i="1"/>
  <c r="P1539" i="1"/>
  <c r="T1540" i="1"/>
  <c r="P1540" i="1"/>
  <c r="T1541" i="1"/>
  <c r="P1541" i="1"/>
  <c r="T1542" i="1"/>
  <c r="P1542" i="1"/>
  <c r="T1543" i="1"/>
  <c r="P1543" i="1"/>
  <c r="T1544" i="1"/>
  <c r="P1544" i="1"/>
  <c r="T1545" i="1"/>
  <c r="P1545" i="1"/>
  <c r="T1546" i="1"/>
  <c r="P1546" i="1"/>
  <c r="T1547" i="1"/>
  <c r="P1547" i="1"/>
  <c r="T1548" i="1"/>
  <c r="P1548" i="1"/>
  <c r="T1549" i="1"/>
  <c r="P1549" i="1"/>
  <c r="T1550" i="1"/>
  <c r="P1550" i="1"/>
  <c r="T1551" i="1"/>
  <c r="P1551" i="1"/>
  <c r="T1552" i="1"/>
  <c r="P1552" i="1"/>
  <c r="T1553" i="1"/>
  <c r="P1553" i="1"/>
  <c r="T1554" i="1"/>
  <c r="P1554" i="1"/>
  <c r="T1555" i="1"/>
  <c r="P1555" i="1"/>
  <c r="T1556" i="1"/>
  <c r="P1556" i="1"/>
  <c r="T1557" i="1"/>
  <c r="P1557" i="1"/>
  <c r="T1558" i="1"/>
  <c r="P1558" i="1"/>
  <c r="T1559" i="1"/>
  <c r="P1559" i="1"/>
  <c r="T1560" i="1"/>
  <c r="P1560" i="1"/>
  <c r="T1561" i="1"/>
  <c r="P1561" i="1"/>
  <c r="T1562" i="1"/>
  <c r="P1562" i="1"/>
  <c r="T1563" i="1"/>
  <c r="P1563" i="1"/>
  <c r="T1564" i="1"/>
  <c r="P1564" i="1"/>
  <c r="T1565" i="1"/>
  <c r="P1565" i="1"/>
  <c r="T1566" i="1"/>
  <c r="P1566" i="1"/>
  <c r="T1567" i="1"/>
  <c r="P1567" i="1"/>
  <c r="T1568" i="1"/>
  <c r="P1568" i="1"/>
  <c r="T1569" i="1"/>
  <c r="P1569" i="1"/>
  <c r="T1570" i="1"/>
  <c r="P1570" i="1"/>
  <c r="T1571" i="1"/>
  <c r="P1571" i="1"/>
  <c r="T1572" i="1"/>
  <c r="P1572" i="1"/>
  <c r="T1573" i="1"/>
  <c r="P1573" i="1"/>
  <c r="T1574" i="1"/>
  <c r="P1574" i="1"/>
  <c r="T1575" i="1"/>
  <c r="P1575" i="1"/>
  <c r="T1576" i="1"/>
  <c r="P1576" i="1"/>
  <c r="T1577" i="1"/>
  <c r="P1577" i="1"/>
  <c r="T1578" i="1"/>
  <c r="P1578" i="1"/>
  <c r="T1579" i="1"/>
  <c r="P1579" i="1"/>
  <c r="T1580" i="1"/>
  <c r="P1580" i="1"/>
  <c r="T1581" i="1"/>
  <c r="P1581" i="1"/>
  <c r="T1582" i="1"/>
  <c r="P1582" i="1"/>
  <c r="T1583" i="1"/>
  <c r="P1583" i="1"/>
  <c r="T1584" i="1"/>
  <c r="P1584" i="1"/>
  <c r="T1585" i="1"/>
  <c r="P1585" i="1"/>
  <c r="T1586" i="1"/>
  <c r="P1586" i="1"/>
  <c r="T1587" i="1"/>
  <c r="P1587" i="1"/>
  <c r="T1588" i="1"/>
  <c r="P1588" i="1"/>
  <c r="T1589" i="1"/>
  <c r="P1589" i="1"/>
  <c r="T1590" i="1"/>
  <c r="P1590" i="1"/>
  <c r="T1591" i="1"/>
  <c r="P1591" i="1"/>
  <c r="T1592" i="1"/>
  <c r="P1592" i="1"/>
  <c r="T1593" i="1"/>
  <c r="P1593" i="1"/>
  <c r="T1594" i="1"/>
  <c r="P1594" i="1"/>
  <c r="T1595" i="1"/>
  <c r="P1595" i="1"/>
  <c r="T1596" i="1"/>
  <c r="P1596" i="1"/>
  <c r="T1597" i="1"/>
  <c r="P1597" i="1"/>
  <c r="T1598" i="1"/>
  <c r="P1598" i="1"/>
  <c r="T1599" i="1"/>
  <c r="P1599" i="1"/>
  <c r="T1600" i="1"/>
  <c r="P1600" i="1"/>
  <c r="T1601" i="1"/>
  <c r="P1601" i="1"/>
  <c r="T1602" i="1"/>
  <c r="P1602" i="1"/>
  <c r="T1603" i="1"/>
  <c r="P1603" i="1"/>
  <c r="T1604" i="1"/>
  <c r="P1604" i="1"/>
  <c r="T1605" i="1"/>
  <c r="P1605" i="1"/>
  <c r="T1606" i="1"/>
  <c r="P1606" i="1"/>
  <c r="T1607" i="1"/>
  <c r="P1607" i="1"/>
  <c r="T1608" i="1"/>
  <c r="P1608" i="1"/>
  <c r="T1609" i="1"/>
  <c r="P1609" i="1"/>
  <c r="T1610" i="1"/>
  <c r="P1610" i="1"/>
  <c r="T1611" i="1"/>
  <c r="P1611" i="1"/>
  <c r="T1612" i="1"/>
  <c r="P1612" i="1"/>
  <c r="T1613" i="1"/>
  <c r="P1613" i="1"/>
  <c r="T1614" i="1"/>
  <c r="P1614" i="1"/>
  <c r="T1615" i="1"/>
  <c r="P1615" i="1"/>
  <c r="T1616" i="1"/>
  <c r="P1616" i="1"/>
  <c r="T1617" i="1"/>
  <c r="P1617" i="1"/>
  <c r="T1618" i="1"/>
  <c r="P1618" i="1"/>
  <c r="T1619" i="1"/>
  <c r="P1619" i="1"/>
  <c r="T1620" i="1"/>
  <c r="P1620" i="1"/>
  <c r="T1621" i="1"/>
  <c r="P1621" i="1"/>
  <c r="T1622" i="1"/>
  <c r="P1622" i="1"/>
  <c r="T1623" i="1"/>
  <c r="P1623" i="1"/>
  <c r="T1624" i="1"/>
  <c r="P1624" i="1"/>
  <c r="T1625" i="1"/>
  <c r="P1625" i="1"/>
  <c r="T1626" i="1"/>
  <c r="P1626" i="1"/>
  <c r="T1627" i="1"/>
  <c r="P1627" i="1"/>
  <c r="T1628" i="1"/>
  <c r="P1628" i="1"/>
  <c r="T1629" i="1"/>
  <c r="P1629" i="1"/>
  <c r="T1630" i="1"/>
  <c r="P1630" i="1"/>
  <c r="T1631" i="1"/>
  <c r="P1631" i="1"/>
  <c r="T1632" i="1"/>
  <c r="P1632" i="1"/>
  <c r="T1633" i="1"/>
  <c r="P1633" i="1"/>
  <c r="T1634" i="1"/>
  <c r="P1634" i="1"/>
  <c r="T1635" i="1"/>
  <c r="P1635" i="1"/>
  <c r="T1636" i="1"/>
  <c r="P1636" i="1"/>
  <c r="T1637" i="1"/>
  <c r="P1637" i="1"/>
  <c r="T1638" i="1"/>
  <c r="P1638" i="1"/>
  <c r="T1639" i="1"/>
  <c r="P1639" i="1"/>
  <c r="T1640" i="1"/>
  <c r="P1640" i="1"/>
  <c r="T1641" i="1"/>
  <c r="P1641" i="1"/>
  <c r="T1642" i="1"/>
  <c r="P1642" i="1"/>
  <c r="T1643" i="1"/>
  <c r="P1643" i="1"/>
  <c r="T1644" i="1"/>
  <c r="P1644" i="1"/>
  <c r="T1645" i="1"/>
  <c r="P1645" i="1"/>
  <c r="T1646" i="1"/>
  <c r="P1646" i="1"/>
  <c r="T1647" i="1"/>
  <c r="P1647" i="1"/>
  <c r="T1648" i="1"/>
  <c r="P1648" i="1"/>
  <c r="T1649" i="1"/>
  <c r="P1649" i="1"/>
  <c r="T1650" i="1"/>
  <c r="P1650" i="1"/>
  <c r="T1651" i="1"/>
  <c r="P1651" i="1"/>
  <c r="T1652" i="1"/>
  <c r="P1652" i="1"/>
  <c r="T1653" i="1"/>
  <c r="P1653" i="1"/>
  <c r="T1654" i="1"/>
  <c r="P1654" i="1"/>
  <c r="T1655" i="1"/>
  <c r="P1655" i="1"/>
  <c r="T1656" i="1"/>
  <c r="P1656" i="1"/>
  <c r="T1657" i="1"/>
  <c r="P1657" i="1"/>
  <c r="T1658" i="1"/>
  <c r="P1658" i="1"/>
  <c r="T1659" i="1"/>
  <c r="P1659" i="1"/>
  <c r="T1660" i="1"/>
  <c r="P1660" i="1"/>
  <c r="T1661" i="1"/>
  <c r="P1661" i="1"/>
  <c r="T1662" i="1"/>
  <c r="P1662" i="1"/>
  <c r="T1663" i="1"/>
  <c r="P1663" i="1"/>
  <c r="T1664" i="1"/>
  <c r="P1664" i="1"/>
  <c r="T1665" i="1"/>
  <c r="P1665" i="1"/>
  <c r="T1666" i="1"/>
  <c r="P1666" i="1"/>
  <c r="T1667" i="1"/>
  <c r="P1667" i="1"/>
  <c r="T1668" i="1"/>
  <c r="P1668" i="1"/>
  <c r="T1669" i="1"/>
  <c r="P1669" i="1"/>
  <c r="T1670" i="1"/>
  <c r="P1670" i="1"/>
  <c r="T1671" i="1"/>
  <c r="P1671" i="1"/>
  <c r="T1672" i="1"/>
  <c r="P1672" i="1"/>
  <c r="T1673" i="1"/>
  <c r="P1673" i="1"/>
  <c r="T1674" i="1"/>
  <c r="P1674" i="1"/>
  <c r="T1675" i="1"/>
  <c r="P1675" i="1"/>
  <c r="T1676" i="1"/>
  <c r="P1676" i="1"/>
  <c r="T1677" i="1"/>
  <c r="P1677" i="1"/>
  <c r="T1678" i="1"/>
  <c r="P1678" i="1"/>
  <c r="T1679" i="1"/>
  <c r="P1679" i="1"/>
  <c r="T1680" i="1"/>
  <c r="P1680" i="1"/>
  <c r="T1681" i="1"/>
  <c r="P1681" i="1"/>
  <c r="T1682" i="1"/>
  <c r="P1682" i="1"/>
  <c r="T1683" i="1"/>
  <c r="P1683" i="1"/>
  <c r="T1684" i="1"/>
  <c r="P1684" i="1"/>
  <c r="T1685" i="1"/>
  <c r="P1685" i="1"/>
  <c r="T1686" i="1"/>
  <c r="P1686" i="1"/>
  <c r="T1687" i="1"/>
  <c r="P1687" i="1"/>
  <c r="T1688" i="1"/>
  <c r="P1688" i="1"/>
  <c r="T1689" i="1"/>
  <c r="P1689" i="1"/>
  <c r="T1690" i="1"/>
  <c r="P1690" i="1"/>
  <c r="T1691" i="1"/>
  <c r="P1691" i="1"/>
  <c r="T1692" i="1"/>
  <c r="P1692" i="1"/>
  <c r="T1693" i="1"/>
  <c r="P1693" i="1"/>
  <c r="T1694" i="1"/>
  <c r="P1694" i="1"/>
  <c r="T1695" i="1"/>
  <c r="P1695" i="1"/>
  <c r="T1696" i="1"/>
  <c r="P1696" i="1"/>
  <c r="T1697" i="1"/>
  <c r="P1697" i="1"/>
  <c r="T1698" i="1"/>
  <c r="P1698" i="1"/>
  <c r="T1699" i="1"/>
  <c r="P1699" i="1"/>
  <c r="T1700" i="1"/>
  <c r="P1700" i="1"/>
  <c r="T1701" i="1"/>
  <c r="P1701" i="1"/>
  <c r="T1702" i="1"/>
  <c r="P1702" i="1"/>
  <c r="T1703" i="1"/>
  <c r="P1703" i="1"/>
  <c r="T1704" i="1"/>
  <c r="P1704" i="1"/>
  <c r="T1705" i="1"/>
  <c r="P1705" i="1"/>
  <c r="T1706" i="1"/>
  <c r="P1706" i="1"/>
  <c r="T1707" i="1"/>
  <c r="P1707" i="1"/>
  <c r="T1708" i="1"/>
  <c r="P1708" i="1"/>
  <c r="T1709" i="1"/>
  <c r="P1709" i="1"/>
  <c r="T1710" i="1"/>
  <c r="P1710" i="1"/>
  <c r="T1711" i="1"/>
  <c r="P1711" i="1"/>
  <c r="T1712" i="1"/>
  <c r="P1712" i="1"/>
  <c r="T1713" i="1"/>
  <c r="P1713" i="1"/>
  <c r="T1714" i="1"/>
  <c r="P1714" i="1"/>
  <c r="T1715" i="1"/>
  <c r="P1715" i="1"/>
  <c r="T1716" i="1"/>
  <c r="P1716" i="1"/>
  <c r="T1717" i="1"/>
  <c r="P1717" i="1"/>
  <c r="T1718" i="1"/>
  <c r="P1718" i="1"/>
  <c r="T1719" i="1"/>
  <c r="P1719" i="1"/>
  <c r="T1720" i="1"/>
  <c r="P1720" i="1"/>
  <c r="T1721" i="1"/>
  <c r="P1721" i="1"/>
  <c r="T1722" i="1"/>
  <c r="P1722" i="1"/>
  <c r="T1723" i="1"/>
  <c r="P1723" i="1"/>
  <c r="T1724" i="1"/>
  <c r="P1724" i="1"/>
  <c r="T1725" i="1"/>
  <c r="P1725" i="1"/>
  <c r="T1726" i="1"/>
  <c r="P1726" i="1"/>
  <c r="T1727" i="1"/>
  <c r="P1727" i="1"/>
  <c r="T1728" i="1"/>
  <c r="P1728" i="1"/>
  <c r="T1729" i="1"/>
  <c r="P1729" i="1"/>
  <c r="T1730" i="1"/>
  <c r="P1730" i="1"/>
  <c r="T1731" i="1"/>
  <c r="P1731" i="1"/>
  <c r="T1732" i="1"/>
  <c r="P1732" i="1"/>
  <c r="T1733" i="1"/>
  <c r="P1733" i="1"/>
  <c r="T1734" i="1"/>
  <c r="P1734" i="1"/>
  <c r="T1735" i="1"/>
  <c r="P1735" i="1"/>
  <c r="T1736" i="1"/>
  <c r="P1736" i="1"/>
  <c r="T1737" i="1"/>
  <c r="P1737" i="1"/>
  <c r="T1738" i="1"/>
  <c r="P1738" i="1"/>
  <c r="T1739" i="1"/>
  <c r="P1739" i="1"/>
  <c r="T1740" i="1"/>
  <c r="P1740" i="1"/>
  <c r="T1741" i="1"/>
  <c r="P1741" i="1"/>
  <c r="T1742" i="1"/>
  <c r="P1742" i="1"/>
  <c r="T1743" i="1"/>
  <c r="P1743" i="1"/>
  <c r="T1744" i="1"/>
  <c r="P1744" i="1"/>
  <c r="T1745" i="1"/>
  <c r="P1745" i="1"/>
  <c r="T1746" i="1"/>
  <c r="P1746" i="1"/>
  <c r="T1747" i="1"/>
  <c r="P1747" i="1"/>
  <c r="T1748" i="1"/>
  <c r="P1748" i="1"/>
  <c r="T1749" i="1"/>
  <c r="P1749" i="1"/>
  <c r="T1750" i="1"/>
  <c r="P1750" i="1"/>
  <c r="T1751" i="1"/>
  <c r="P1751" i="1"/>
  <c r="T1752" i="1"/>
  <c r="P1752" i="1"/>
  <c r="T1753" i="1"/>
  <c r="P1753" i="1"/>
  <c r="T1754" i="1"/>
  <c r="P1754" i="1"/>
  <c r="T1755" i="1"/>
  <c r="P1755" i="1"/>
  <c r="T1756" i="1"/>
  <c r="P1756" i="1"/>
  <c r="T1757" i="1"/>
  <c r="P1757" i="1"/>
  <c r="T1758" i="1"/>
  <c r="P1758" i="1"/>
  <c r="T1759" i="1"/>
  <c r="P1759" i="1"/>
  <c r="T1760" i="1"/>
  <c r="P1760" i="1"/>
  <c r="T1761" i="1"/>
  <c r="P1761" i="1"/>
  <c r="T1762" i="1"/>
  <c r="P1762" i="1"/>
  <c r="T1763" i="1"/>
  <c r="P1763" i="1"/>
  <c r="T1764" i="1"/>
  <c r="P1764" i="1"/>
  <c r="T1765" i="1"/>
  <c r="P1765" i="1"/>
  <c r="T1766" i="1"/>
  <c r="P1766" i="1"/>
  <c r="T1767" i="1"/>
  <c r="P1767" i="1"/>
  <c r="T1768" i="1"/>
  <c r="P1768" i="1"/>
  <c r="T1769" i="1"/>
  <c r="P1769" i="1"/>
  <c r="T1770" i="1"/>
  <c r="P1770" i="1"/>
  <c r="T1771" i="1"/>
  <c r="P1771" i="1"/>
  <c r="T1772" i="1"/>
  <c r="P1772" i="1"/>
  <c r="T1773" i="1"/>
  <c r="P1773" i="1"/>
  <c r="T1774" i="1"/>
  <c r="P1774" i="1"/>
  <c r="T1775" i="1"/>
  <c r="P1775" i="1"/>
  <c r="T1776" i="1"/>
  <c r="P1776" i="1"/>
  <c r="T1777" i="1"/>
  <c r="P1777" i="1"/>
  <c r="T1778" i="1"/>
  <c r="P1778" i="1"/>
  <c r="T1779" i="1"/>
  <c r="P1779" i="1"/>
  <c r="T1780" i="1"/>
  <c r="P1780" i="1"/>
  <c r="T1781" i="1"/>
  <c r="P1781" i="1"/>
  <c r="T1782" i="1"/>
  <c r="P1782" i="1"/>
  <c r="T1783" i="1"/>
  <c r="P1783" i="1"/>
  <c r="T1784" i="1"/>
  <c r="P1784" i="1"/>
  <c r="T1785" i="1"/>
  <c r="P1785" i="1"/>
  <c r="T1786" i="1"/>
  <c r="P1786" i="1"/>
  <c r="T1787" i="1"/>
  <c r="P1787" i="1"/>
  <c r="T1788" i="1"/>
  <c r="P1788" i="1"/>
  <c r="T1789" i="1"/>
  <c r="P1789" i="1"/>
  <c r="T1790" i="1"/>
  <c r="P1790" i="1"/>
  <c r="T1791" i="1"/>
  <c r="P1791" i="1"/>
  <c r="T1792" i="1"/>
  <c r="P1792" i="1"/>
  <c r="T1793" i="1"/>
  <c r="P1793" i="1"/>
  <c r="T1794" i="1"/>
  <c r="P1794" i="1"/>
  <c r="T1795" i="1"/>
  <c r="P1795" i="1"/>
  <c r="T1796" i="1"/>
  <c r="P1796" i="1"/>
  <c r="T1797" i="1"/>
  <c r="P1797" i="1"/>
  <c r="T1798" i="1"/>
  <c r="P1798" i="1"/>
  <c r="T1799" i="1"/>
  <c r="P1799" i="1"/>
  <c r="T1800" i="1"/>
  <c r="P1800" i="1"/>
  <c r="T1801" i="1"/>
  <c r="P1801" i="1"/>
  <c r="T1802" i="1"/>
  <c r="P1802" i="1"/>
  <c r="T1803" i="1"/>
  <c r="P1803" i="1"/>
  <c r="T1804" i="1"/>
  <c r="P1804" i="1"/>
  <c r="T1805" i="1"/>
  <c r="P1805" i="1"/>
  <c r="T1806" i="1"/>
  <c r="P1806" i="1"/>
  <c r="T1807" i="1"/>
  <c r="P1807" i="1"/>
  <c r="T1808" i="1"/>
  <c r="P1808" i="1"/>
  <c r="T1809" i="1"/>
  <c r="P1809" i="1"/>
  <c r="T1810" i="1"/>
  <c r="P1810" i="1"/>
  <c r="T1811" i="1"/>
  <c r="P1811" i="1"/>
  <c r="T1812" i="1"/>
  <c r="P1812" i="1"/>
  <c r="T1813" i="1"/>
  <c r="P1813" i="1"/>
  <c r="T1814" i="1"/>
  <c r="P1814" i="1"/>
  <c r="T1815" i="1"/>
  <c r="P1815" i="1"/>
  <c r="T1816" i="1"/>
  <c r="P1816" i="1"/>
  <c r="T1817" i="1"/>
  <c r="P1817" i="1"/>
  <c r="T1818" i="1"/>
  <c r="P1818" i="1"/>
  <c r="T1819" i="1"/>
  <c r="P1819" i="1"/>
  <c r="T1820" i="1"/>
  <c r="P1820" i="1"/>
  <c r="T1821" i="1"/>
  <c r="P1821" i="1"/>
  <c r="T1822" i="1"/>
  <c r="P1822" i="1"/>
  <c r="T1823" i="1"/>
  <c r="P1823" i="1"/>
  <c r="T1824" i="1"/>
  <c r="P1824" i="1"/>
  <c r="T1825" i="1"/>
  <c r="P1825" i="1"/>
  <c r="T1826" i="1"/>
  <c r="P1826" i="1"/>
  <c r="T1827" i="1"/>
  <c r="P1827" i="1"/>
  <c r="T1828" i="1"/>
  <c r="P1828" i="1"/>
  <c r="T1829" i="1"/>
  <c r="P1829" i="1"/>
  <c r="T1830" i="1"/>
  <c r="P1830" i="1"/>
  <c r="T1831" i="1"/>
  <c r="P1831" i="1"/>
  <c r="T1832" i="1"/>
  <c r="P1832" i="1"/>
  <c r="T1833" i="1"/>
  <c r="P1833" i="1"/>
  <c r="T1834" i="1"/>
  <c r="P1834" i="1"/>
  <c r="T1835" i="1"/>
  <c r="P1835" i="1"/>
  <c r="T1836" i="1"/>
  <c r="P1836" i="1"/>
  <c r="T1837" i="1"/>
  <c r="P1837" i="1"/>
  <c r="T1838" i="1"/>
  <c r="P1838" i="1"/>
  <c r="T1839" i="1"/>
  <c r="P1839" i="1"/>
  <c r="T1840" i="1"/>
  <c r="P1840" i="1"/>
  <c r="T1841" i="1"/>
  <c r="P1841" i="1"/>
  <c r="T1842" i="1"/>
  <c r="P1842" i="1"/>
  <c r="T1843" i="1"/>
  <c r="P1843" i="1"/>
  <c r="T1844" i="1"/>
  <c r="P1844" i="1"/>
  <c r="T1845" i="1"/>
  <c r="P1845" i="1"/>
  <c r="T1846" i="1"/>
  <c r="P1846" i="1"/>
  <c r="T1847" i="1"/>
  <c r="P1847" i="1"/>
  <c r="T1848" i="1"/>
  <c r="P1848" i="1"/>
  <c r="T1849" i="1"/>
  <c r="P1849" i="1"/>
  <c r="T1850" i="1"/>
  <c r="P1850" i="1"/>
  <c r="T1851" i="1"/>
  <c r="P1851" i="1"/>
  <c r="T1852" i="1"/>
  <c r="P1852" i="1"/>
  <c r="T1853" i="1"/>
  <c r="P1853" i="1"/>
  <c r="T1854" i="1"/>
  <c r="P1854" i="1"/>
  <c r="T1855" i="1"/>
  <c r="P1855" i="1"/>
  <c r="T1856" i="1"/>
  <c r="P1856" i="1"/>
  <c r="T1857" i="1"/>
  <c r="P1857" i="1"/>
  <c r="T1858" i="1"/>
  <c r="P1858" i="1"/>
  <c r="T1859" i="1"/>
  <c r="P1859" i="1"/>
  <c r="T1860" i="1"/>
  <c r="P1860" i="1"/>
  <c r="T1861" i="1"/>
  <c r="P1861" i="1"/>
  <c r="T1862" i="1"/>
  <c r="P1862" i="1"/>
  <c r="T1863" i="1"/>
  <c r="P1863" i="1"/>
  <c r="T1864" i="1"/>
  <c r="P1864" i="1"/>
  <c r="T1865" i="1"/>
  <c r="P1865" i="1"/>
  <c r="T1866" i="1"/>
  <c r="P1866" i="1"/>
  <c r="T1867" i="1"/>
  <c r="P1867" i="1"/>
  <c r="T1868" i="1"/>
  <c r="P1868" i="1"/>
  <c r="T1869" i="1"/>
  <c r="P1869" i="1"/>
  <c r="T1870" i="1"/>
  <c r="P1870" i="1"/>
  <c r="T1871" i="1"/>
  <c r="P1871" i="1"/>
  <c r="T1872" i="1"/>
  <c r="P1872" i="1"/>
  <c r="T1873" i="1"/>
  <c r="P1873" i="1"/>
  <c r="T1874" i="1"/>
  <c r="P1874" i="1"/>
  <c r="T1875" i="1"/>
  <c r="P1875" i="1"/>
  <c r="T1876" i="1"/>
  <c r="P1876" i="1"/>
  <c r="T1877" i="1"/>
  <c r="P1877" i="1"/>
  <c r="T1878" i="1"/>
  <c r="P1878" i="1"/>
  <c r="T1879" i="1"/>
  <c r="P1879" i="1"/>
  <c r="T1880" i="1"/>
  <c r="P1880" i="1"/>
  <c r="T1881" i="1"/>
  <c r="P1881" i="1"/>
  <c r="T1882" i="1"/>
  <c r="P1882" i="1"/>
  <c r="T1883" i="1"/>
  <c r="P1883" i="1"/>
  <c r="T1884" i="1"/>
  <c r="P1884" i="1"/>
  <c r="T1885" i="1"/>
  <c r="P1885" i="1"/>
  <c r="T1886" i="1"/>
  <c r="P1886" i="1"/>
  <c r="T1887" i="1"/>
  <c r="P1887" i="1"/>
  <c r="T1888" i="1"/>
  <c r="P1888" i="1"/>
  <c r="T1889" i="1"/>
  <c r="P1889" i="1"/>
  <c r="T1890" i="1"/>
  <c r="P1890" i="1"/>
  <c r="T1891" i="1"/>
  <c r="P1891" i="1"/>
  <c r="T1892" i="1"/>
  <c r="P1892" i="1"/>
  <c r="T1893" i="1"/>
  <c r="P1893" i="1"/>
  <c r="T1894" i="1"/>
  <c r="P1894" i="1"/>
  <c r="T1895" i="1"/>
  <c r="P1895" i="1"/>
  <c r="T1896" i="1"/>
  <c r="P1896" i="1"/>
  <c r="T1897" i="1"/>
  <c r="P1897" i="1"/>
  <c r="T1898" i="1"/>
  <c r="P1898" i="1"/>
  <c r="T1899" i="1"/>
  <c r="P1899" i="1"/>
  <c r="T1900" i="1"/>
  <c r="P1900" i="1"/>
  <c r="T1901" i="1"/>
  <c r="P1901" i="1"/>
  <c r="T1902" i="1"/>
  <c r="P1902" i="1"/>
  <c r="T1903" i="1"/>
  <c r="P1903" i="1"/>
  <c r="T1904" i="1"/>
  <c r="P1904" i="1"/>
  <c r="T1905" i="1"/>
  <c r="P1905" i="1"/>
  <c r="T1906" i="1"/>
  <c r="P1906" i="1"/>
  <c r="T1907" i="1"/>
  <c r="P1907" i="1"/>
  <c r="T1908" i="1"/>
  <c r="P1908" i="1"/>
  <c r="T1909" i="1"/>
  <c r="P1909" i="1"/>
  <c r="T1910" i="1"/>
  <c r="P1910" i="1"/>
  <c r="T1911" i="1"/>
  <c r="P1911" i="1"/>
  <c r="T1912" i="1"/>
  <c r="P1912" i="1"/>
  <c r="T1913" i="1"/>
  <c r="P1913" i="1"/>
  <c r="T1914" i="1"/>
  <c r="P1914" i="1"/>
  <c r="T1915" i="1"/>
  <c r="P1915" i="1"/>
  <c r="T1916" i="1"/>
  <c r="P1916" i="1"/>
  <c r="T1917" i="1"/>
  <c r="P1917" i="1"/>
  <c r="T1918" i="1"/>
  <c r="P1918" i="1"/>
  <c r="T1919" i="1"/>
  <c r="P1919" i="1"/>
  <c r="T1920" i="1"/>
  <c r="P1920" i="1"/>
  <c r="T1921" i="1"/>
  <c r="P1921" i="1"/>
  <c r="T1922" i="1"/>
  <c r="P1922" i="1"/>
  <c r="T1923" i="1"/>
  <c r="P1923" i="1"/>
  <c r="T1924" i="1"/>
  <c r="P1924" i="1"/>
  <c r="T1925" i="1"/>
  <c r="P1925" i="1"/>
  <c r="T1926" i="1"/>
  <c r="P1926" i="1"/>
  <c r="T1927" i="1"/>
  <c r="P1927" i="1"/>
  <c r="T1928" i="1"/>
  <c r="P1928" i="1"/>
  <c r="T1929" i="1"/>
  <c r="P1929" i="1"/>
  <c r="T1930" i="1"/>
  <c r="P1930" i="1"/>
  <c r="T1931" i="1"/>
  <c r="P1931" i="1"/>
  <c r="T1932" i="1"/>
  <c r="P1932" i="1"/>
  <c r="T1933" i="1"/>
  <c r="P1933" i="1"/>
  <c r="T1934" i="1"/>
  <c r="P1934" i="1"/>
  <c r="T1935" i="1"/>
  <c r="P1935" i="1"/>
  <c r="T1936" i="1"/>
  <c r="P1936" i="1"/>
  <c r="T1937" i="1"/>
  <c r="P1937" i="1"/>
  <c r="T1938" i="1"/>
  <c r="P1938" i="1"/>
  <c r="T1939" i="1"/>
  <c r="P1939" i="1"/>
  <c r="T1940" i="1"/>
  <c r="P1940" i="1"/>
  <c r="T1941" i="1"/>
  <c r="P1941" i="1"/>
  <c r="T1942" i="1"/>
  <c r="P1942" i="1"/>
  <c r="T1943" i="1"/>
  <c r="P1943" i="1"/>
  <c r="T1944" i="1"/>
  <c r="P1944" i="1"/>
  <c r="T1945" i="1"/>
  <c r="P1945" i="1"/>
  <c r="T1946" i="1"/>
  <c r="P1946" i="1"/>
  <c r="T1947" i="1"/>
  <c r="P1947" i="1"/>
  <c r="T1948" i="1"/>
  <c r="P1948" i="1"/>
  <c r="T1949" i="1"/>
  <c r="P1949" i="1"/>
  <c r="T1950" i="1"/>
  <c r="P1950" i="1"/>
  <c r="T1951" i="1"/>
  <c r="P1951" i="1"/>
  <c r="T1952" i="1"/>
  <c r="P1952" i="1"/>
  <c r="T1953" i="1"/>
  <c r="P1953" i="1"/>
  <c r="T1954" i="1"/>
  <c r="P1954" i="1"/>
  <c r="T1955" i="1"/>
  <c r="P1955" i="1"/>
  <c r="T1956" i="1"/>
  <c r="P1956" i="1"/>
  <c r="T1957" i="1"/>
  <c r="P1957" i="1"/>
  <c r="T1958" i="1"/>
  <c r="P1958" i="1"/>
  <c r="T1959" i="1"/>
  <c r="P1959" i="1"/>
  <c r="T1960" i="1"/>
  <c r="P1960" i="1"/>
  <c r="T1961" i="1"/>
  <c r="P1961" i="1"/>
  <c r="T1962" i="1"/>
  <c r="P1962" i="1"/>
  <c r="T1963" i="1"/>
  <c r="P1963" i="1"/>
  <c r="T1964" i="1"/>
  <c r="P1964" i="1"/>
  <c r="T1965" i="1"/>
  <c r="P1965" i="1"/>
  <c r="T1966" i="1"/>
  <c r="P1966" i="1"/>
  <c r="T1967" i="1"/>
  <c r="P1967" i="1"/>
  <c r="T1968" i="1"/>
  <c r="P1968" i="1"/>
  <c r="T1969" i="1"/>
  <c r="P1969" i="1"/>
  <c r="T1970" i="1"/>
  <c r="P1970" i="1"/>
  <c r="T1971" i="1"/>
  <c r="P1971" i="1"/>
  <c r="T1972" i="1"/>
  <c r="P1972" i="1"/>
  <c r="T1973" i="1"/>
  <c r="P1973" i="1"/>
  <c r="T1974" i="1"/>
  <c r="P1974" i="1"/>
  <c r="T1975" i="1"/>
  <c r="P1975" i="1"/>
  <c r="T1976" i="1"/>
  <c r="P1976" i="1"/>
  <c r="T1977" i="1"/>
  <c r="P1977" i="1"/>
  <c r="T1978" i="1"/>
  <c r="P1978" i="1"/>
  <c r="T1979" i="1"/>
  <c r="P1979" i="1"/>
  <c r="T1980" i="1"/>
  <c r="P1980" i="1"/>
  <c r="T1981" i="1"/>
  <c r="P1981" i="1"/>
  <c r="T1982" i="1"/>
  <c r="P1982" i="1"/>
  <c r="T1983" i="1"/>
  <c r="P1983" i="1"/>
  <c r="T1984" i="1"/>
  <c r="P1984" i="1"/>
  <c r="T1985" i="1"/>
  <c r="P1985" i="1"/>
  <c r="T1986" i="1"/>
  <c r="P1986" i="1"/>
  <c r="T1987" i="1"/>
  <c r="P1987" i="1"/>
  <c r="T1988" i="1"/>
  <c r="P1988" i="1"/>
  <c r="T1989" i="1"/>
  <c r="P1989" i="1"/>
  <c r="T1990" i="1"/>
  <c r="P1990" i="1"/>
  <c r="T1991" i="1"/>
  <c r="P1991" i="1"/>
  <c r="T1992" i="1"/>
  <c r="P1992" i="1"/>
  <c r="T1993" i="1"/>
  <c r="P1993" i="1"/>
  <c r="T1994" i="1"/>
  <c r="P1994" i="1"/>
  <c r="T1995" i="1"/>
  <c r="P1995" i="1"/>
  <c r="T1996" i="1"/>
  <c r="P1996" i="1"/>
  <c r="T1997" i="1"/>
  <c r="P1997" i="1"/>
  <c r="T1998" i="1"/>
  <c r="P1998" i="1"/>
  <c r="T1999" i="1"/>
  <c r="P1999" i="1"/>
  <c r="T2000" i="1"/>
  <c r="P2000" i="1"/>
  <c r="T2001" i="1"/>
  <c r="P2001" i="1"/>
  <c r="T2002" i="1"/>
  <c r="P2002" i="1"/>
  <c r="T2003" i="1"/>
  <c r="P2003" i="1"/>
  <c r="T2004" i="1"/>
  <c r="P2004" i="1"/>
  <c r="T2005" i="1"/>
  <c r="P2005" i="1"/>
  <c r="T2006" i="1"/>
  <c r="P2006" i="1"/>
  <c r="T2007" i="1"/>
  <c r="P2007" i="1"/>
  <c r="T2008" i="1"/>
  <c r="P2008" i="1"/>
  <c r="T2009" i="1"/>
  <c r="P2009" i="1"/>
  <c r="T2010" i="1"/>
  <c r="P2010" i="1"/>
  <c r="T2011" i="1"/>
  <c r="P2011" i="1"/>
  <c r="T2012" i="1"/>
  <c r="P2012" i="1"/>
  <c r="T2013" i="1"/>
  <c r="P2013" i="1"/>
  <c r="T2014" i="1"/>
  <c r="P2014" i="1"/>
  <c r="T2015" i="1"/>
  <c r="P2015" i="1"/>
  <c r="T2016" i="1"/>
  <c r="P2016" i="1"/>
  <c r="T2017" i="1"/>
  <c r="P2017" i="1"/>
  <c r="T2018" i="1"/>
  <c r="P2018" i="1"/>
  <c r="T2019" i="1"/>
  <c r="P2019" i="1"/>
  <c r="T2020" i="1"/>
  <c r="P2020" i="1"/>
  <c r="T2021" i="1"/>
  <c r="P2021" i="1"/>
  <c r="T2022" i="1"/>
  <c r="P2022" i="1"/>
  <c r="T2023" i="1"/>
  <c r="P2023" i="1"/>
  <c r="T2024" i="1"/>
  <c r="P2024" i="1"/>
  <c r="T2025" i="1"/>
  <c r="P2025" i="1"/>
  <c r="T2026" i="1"/>
  <c r="P2026" i="1"/>
  <c r="T2027" i="1"/>
  <c r="P2027" i="1"/>
  <c r="T2028" i="1"/>
  <c r="P2028" i="1"/>
  <c r="T2029" i="1"/>
  <c r="P2029" i="1"/>
  <c r="T2030" i="1"/>
  <c r="P2030" i="1"/>
  <c r="T2031" i="1"/>
  <c r="P2031" i="1"/>
  <c r="T2032" i="1"/>
  <c r="P2032" i="1"/>
  <c r="T2033" i="1"/>
  <c r="P2033" i="1"/>
  <c r="T2034" i="1"/>
  <c r="P2034" i="1"/>
  <c r="T2035" i="1"/>
  <c r="P2035" i="1"/>
  <c r="T2036" i="1"/>
  <c r="P2036" i="1"/>
  <c r="T2037" i="1"/>
  <c r="P2037" i="1"/>
  <c r="T2038" i="1"/>
  <c r="P2038" i="1"/>
  <c r="T2039" i="1"/>
  <c r="P2039" i="1"/>
  <c r="T2040" i="1"/>
  <c r="P2040" i="1"/>
  <c r="T2041" i="1"/>
  <c r="P2041" i="1"/>
  <c r="T2042" i="1"/>
  <c r="P2042" i="1"/>
  <c r="T2043" i="1"/>
  <c r="P2043" i="1"/>
  <c r="T2044" i="1"/>
  <c r="P2044" i="1"/>
  <c r="T2045" i="1"/>
  <c r="P2045" i="1"/>
  <c r="T2046" i="1"/>
  <c r="P2046" i="1"/>
  <c r="T2047" i="1"/>
  <c r="P2047" i="1"/>
  <c r="T2048" i="1"/>
  <c r="P2048" i="1"/>
  <c r="T2049" i="1"/>
  <c r="P2049" i="1"/>
  <c r="T2050" i="1"/>
  <c r="P2050" i="1"/>
  <c r="T2051" i="1"/>
  <c r="P2051" i="1"/>
  <c r="T2052" i="1"/>
  <c r="P2052" i="1"/>
  <c r="T2053" i="1"/>
  <c r="P2053" i="1"/>
  <c r="T2054" i="1"/>
  <c r="P2054" i="1"/>
  <c r="T2055" i="1"/>
  <c r="P2055" i="1"/>
  <c r="T2056" i="1"/>
  <c r="P2056" i="1"/>
  <c r="T2057" i="1"/>
  <c r="P2057" i="1"/>
  <c r="T2058" i="1"/>
  <c r="P2058" i="1"/>
  <c r="T2059" i="1"/>
  <c r="P2059" i="1"/>
  <c r="T2060" i="1"/>
  <c r="P2060" i="1"/>
  <c r="T2061" i="1"/>
  <c r="P2061" i="1"/>
  <c r="T2062" i="1"/>
  <c r="P2062" i="1"/>
  <c r="T2063" i="1"/>
  <c r="P2063" i="1"/>
  <c r="T2064" i="1"/>
  <c r="P2064" i="1"/>
  <c r="T2065" i="1"/>
  <c r="P2065" i="1"/>
  <c r="T2066" i="1"/>
  <c r="P2066" i="1"/>
  <c r="T2067" i="1"/>
  <c r="P2067" i="1"/>
  <c r="T2068" i="1"/>
  <c r="P2068" i="1"/>
  <c r="T2069" i="1"/>
  <c r="P2069" i="1"/>
  <c r="T2070" i="1"/>
  <c r="P2070" i="1"/>
  <c r="T2071" i="1"/>
  <c r="P2071" i="1"/>
  <c r="T2072" i="1"/>
  <c r="P2072" i="1"/>
  <c r="T2073" i="1"/>
  <c r="P2073" i="1"/>
  <c r="T2074" i="1"/>
  <c r="P2074" i="1"/>
  <c r="T2075" i="1"/>
  <c r="P2075" i="1"/>
  <c r="T2076" i="1"/>
  <c r="P2076" i="1"/>
  <c r="T2077" i="1"/>
  <c r="P2077" i="1"/>
  <c r="T2078" i="1"/>
  <c r="P2078" i="1"/>
  <c r="T2079" i="1"/>
  <c r="P2079" i="1"/>
  <c r="T2080" i="1"/>
  <c r="P2080" i="1"/>
  <c r="T2081" i="1"/>
  <c r="P2081" i="1"/>
  <c r="T2082" i="1"/>
  <c r="P2082" i="1"/>
  <c r="T2083" i="1"/>
  <c r="P2083" i="1"/>
  <c r="T2084" i="1"/>
  <c r="P2084" i="1"/>
  <c r="T2085" i="1"/>
  <c r="P2085" i="1"/>
  <c r="T2086" i="1"/>
  <c r="P2086" i="1"/>
  <c r="T2087" i="1"/>
  <c r="P2087" i="1"/>
  <c r="T2088" i="1"/>
  <c r="P2088" i="1"/>
  <c r="T2089" i="1"/>
  <c r="P2089" i="1"/>
  <c r="T2090" i="1"/>
  <c r="P2090" i="1"/>
  <c r="T2091" i="1"/>
  <c r="P2091" i="1"/>
  <c r="T2092" i="1"/>
  <c r="P2092" i="1"/>
  <c r="T2093" i="1"/>
  <c r="P2093" i="1"/>
  <c r="T2094" i="1"/>
  <c r="P2094" i="1"/>
  <c r="T2095" i="1"/>
  <c r="P2095" i="1"/>
  <c r="T2096" i="1"/>
  <c r="P2096" i="1"/>
  <c r="T2097" i="1"/>
  <c r="P2097" i="1"/>
  <c r="T2098" i="1"/>
  <c r="P2098" i="1"/>
  <c r="T2099" i="1"/>
  <c r="P2099" i="1"/>
  <c r="T2100" i="1"/>
  <c r="P2100" i="1"/>
  <c r="T2101" i="1"/>
  <c r="P2101" i="1"/>
  <c r="T2102" i="1"/>
  <c r="P2102" i="1"/>
  <c r="T2103" i="1"/>
  <c r="P2103" i="1"/>
  <c r="T2104" i="1"/>
  <c r="P2104" i="1"/>
  <c r="T2105" i="1"/>
  <c r="P2105" i="1"/>
  <c r="T2106" i="1"/>
  <c r="P2106" i="1"/>
  <c r="T2107" i="1"/>
  <c r="P2107" i="1"/>
  <c r="T2108" i="1"/>
  <c r="P2108" i="1"/>
  <c r="T2109" i="1"/>
  <c r="P2109" i="1"/>
  <c r="T2110" i="1"/>
  <c r="P2110" i="1"/>
  <c r="T2111" i="1"/>
  <c r="P2111" i="1"/>
  <c r="T2112" i="1"/>
  <c r="P2112" i="1"/>
  <c r="T2113" i="1"/>
  <c r="P2113" i="1"/>
  <c r="T2114" i="1"/>
  <c r="P2114" i="1"/>
  <c r="T2115" i="1"/>
  <c r="P2115" i="1"/>
  <c r="T2116" i="1"/>
  <c r="P2116" i="1"/>
  <c r="T2117" i="1"/>
  <c r="P2117" i="1"/>
  <c r="T2118" i="1"/>
  <c r="P2118" i="1"/>
  <c r="T2119" i="1"/>
  <c r="P2119" i="1"/>
  <c r="T2120" i="1"/>
  <c r="P2120" i="1"/>
  <c r="T2121" i="1"/>
  <c r="P2121" i="1"/>
  <c r="T2122" i="1"/>
  <c r="P2122" i="1"/>
  <c r="T2123" i="1"/>
  <c r="P2123" i="1"/>
  <c r="T2124" i="1"/>
  <c r="P2124" i="1"/>
  <c r="T2125" i="1"/>
  <c r="P2125" i="1"/>
  <c r="T2126" i="1"/>
  <c r="P2126" i="1"/>
  <c r="T2127" i="1"/>
  <c r="P2127" i="1"/>
  <c r="T2128" i="1"/>
  <c r="P2128" i="1"/>
  <c r="T2129" i="1"/>
  <c r="P2129" i="1"/>
  <c r="T2130" i="1"/>
  <c r="P2130" i="1"/>
  <c r="T2131" i="1"/>
  <c r="P2131" i="1"/>
  <c r="T2132" i="1"/>
  <c r="P2132" i="1"/>
  <c r="T2133" i="1"/>
  <c r="P2133" i="1"/>
  <c r="T2134" i="1"/>
  <c r="P2134" i="1"/>
  <c r="T2135" i="1"/>
  <c r="P2135" i="1"/>
  <c r="T2136" i="1"/>
  <c r="P2136" i="1"/>
  <c r="T2137" i="1"/>
  <c r="P2137" i="1"/>
  <c r="T2138" i="1"/>
  <c r="P2138" i="1"/>
  <c r="T2139" i="1"/>
  <c r="P2139" i="1"/>
  <c r="T2140" i="1"/>
  <c r="P2140" i="1"/>
  <c r="T2141" i="1"/>
  <c r="P2141" i="1"/>
  <c r="T2142" i="1"/>
  <c r="P2142" i="1"/>
  <c r="T2143" i="1"/>
  <c r="P2143" i="1"/>
  <c r="T2144" i="1"/>
  <c r="P2144" i="1"/>
  <c r="T2145" i="1"/>
  <c r="P2145" i="1"/>
  <c r="T2146" i="1"/>
  <c r="P2146" i="1"/>
  <c r="T2147" i="1"/>
  <c r="P2147" i="1"/>
  <c r="T2148" i="1"/>
  <c r="P2148" i="1"/>
  <c r="T2149" i="1"/>
  <c r="P2149" i="1"/>
  <c r="T2150" i="1"/>
  <c r="P2150" i="1"/>
  <c r="T2151" i="1"/>
  <c r="P2151" i="1"/>
  <c r="T2152" i="1"/>
  <c r="P2152" i="1"/>
  <c r="T2153" i="1"/>
  <c r="P2153" i="1"/>
  <c r="T2154" i="1"/>
  <c r="P2154" i="1"/>
  <c r="T2155" i="1"/>
  <c r="P2155" i="1"/>
  <c r="T2156" i="1"/>
  <c r="P2156" i="1"/>
  <c r="T2157" i="1"/>
  <c r="P2157" i="1"/>
  <c r="T2158" i="1"/>
  <c r="P2158" i="1"/>
  <c r="T2159" i="1"/>
  <c r="P2159" i="1"/>
  <c r="T2160" i="1"/>
  <c r="P2160" i="1"/>
  <c r="T2161" i="1"/>
  <c r="P2161" i="1"/>
  <c r="T2162" i="1"/>
  <c r="P2162" i="1"/>
  <c r="T2163" i="1"/>
  <c r="P2163" i="1"/>
  <c r="T2164" i="1"/>
  <c r="P2164" i="1"/>
  <c r="T2165" i="1"/>
  <c r="P2165" i="1"/>
  <c r="T2166" i="1"/>
  <c r="P2166" i="1"/>
  <c r="T2167" i="1"/>
  <c r="P2167" i="1"/>
  <c r="T2168" i="1"/>
  <c r="P2168" i="1"/>
  <c r="T2169" i="1"/>
  <c r="P2169" i="1"/>
  <c r="T2170" i="1"/>
  <c r="P2170" i="1"/>
  <c r="T2171" i="1"/>
  <c r="P2171" i="1"/>
  <c r="T2172" i="1"/>
  <c r="P2172" i="1"/>
  <c r="T2173" i="1"/>
  <c r="P2173" i="1"/>
  <c r="T2174" i="1"/>
  <c r="P2174" i="1"/>
  <c r="T2175" i="1"/>
  <c r="P2175" i="1"/>
  <c r="T2176" i="1"/>
  <c r="P2176" i="1"/>
  <c r="T2177" i="1"/>
  <c r="P2177" i="1"/>
  <c r="T2178" i="1"/>
  <c r="P2178" i="1"/>
  <c r="T2179" i="1"/>
  <c r="P2179" i="1"/>
  <c r="T2180" i="1"/>
  <c r="P2180" i="1"/>
  <c r="T2181" i="1"/>
  <c r="P2181" i="1"/>
  <c r="T2182" i="1"/>
  <c r="P2182" i="1"/>
  <c r="T2183" i="1"/>
  <c r="P2183" i="1"/>
  <c r="T2184" i="1"/>
  <c r="P2184" i="1"/>
  <c r="T2185" i="1"/>
  <c r="P2185" i="1"/>
  <c r="T2186" i="1"/>
  <c r="P2186" i="1"/>
  <c r="T2187" i="1"/>
  <c r="P2187" i="1"/>
  <c r="T2188" i="1"/>
  <c r="P2188" i="1"/>
  <c r="T2189" i="1"/>
  <c r="P2189" i="1"/>
  <c r="T2190" i="1"/>
  <c r="P2190" i="1"/>
  <c r="T2191" i="1"/>
  <c r="P2191" i="1"/>
  <c r="T2192" i="1"/>
  <c r="P2192" i="1"/>
  <c r="T2193" i="1"/>
  <c r="P2193" i="1"/>
  <c r="T2194" i="1"/>
  <c r="P2194" i="1"/>
  <c r="T2195" i="1"/>
  <c r="P2195" i="1"/>
  <c r="T2196" i="1"/>
  <c r="P2196" i="1"/>
  <c r="T2197" i="1"/>
  <c r="P2197" i="1"/>
  <c r="T2198" i="1"/>
  <c r="P2198" i="1"/>
  <c r="T2199" i="1"/>
  <c r="P2199" i="1"/>
  <c r="T2200" i="1"/>
  <c r="P2200" i="1"/>
  <c r="T2201" i="1"/>
  <c r="P2201" i="1"/>
  <c r="T2202" i="1"/>
  <c r="P2202" i="1"/>
  <c r="T2203" i="1"/>
  <c r="P2203" i="1"/>
  <c r="T2204" i="1"/>
  <c r="P2204" i="1"/>
  <c r="T2205" i="1"/>
  <c r="P2205" i="1"/>
  <c r="T2206" i="1"/>
  <c r="P2206" i="1"/>
  <c r="T2207" i="1"/>
  <c r="P2207" i="1"/>
  <c r="T2208" i="1"/>
  <c r="P2208" i="1"/>
  <c r="T2209" i="1"/>
  <c r="P2209" i="1"/>
  <c r="T2210" i="1"/>
  <c r="P2210" i="1"/>
  <c r="T2211" i="1"/>
  <c r="P2211" i="1"/>
  <c r="T2212" i="1"/>
  <c r="P2212" i="1"/>
  <c r="T2213" i="1"/>
  <c r="P2213" i="1"/>
  <c r="T2214" i="1"/>
  <c r="P2214" i="1"/>
  <c r="T2215" i="1"/>
  <c r="P2215" i="1"/>
  <c r="T2216" i="1"/>
  <c r="P2216" i="1"/>
  <c r="T2217" i="1"/>
  <c r="P2217" i="1"/>
  <c r="T2218" i="1"/>
  <c r="P2218" i="1"/>
  <c r="T2219" i="1"/>
  <c r="P2219" i="1"/>
  <c r="T2220" i="1"/>
  <c r="P2220" i="1"/>
  <c r="T2221" i="1"/>
  <c r="P2221" i="1"/>
  <c r="T2222" i="1"/>
  <c r="P2222" i="1"/>
  <c r="T2223" i="1"/>
  <c r="P2223" i="1"/>
  <c r="T2224" i="1"/>
  <c r="P2224" i="1"/>
  <c r="T2225" i="1"/>
  <c r="P2225" i="1"/>
  <c r="T2226" i="1"/>
  <c r="P2226" i="1"/>
  <c r="T2227" i="1"/>
  <c r="P2227" i="1"/>
  <c r="T2228" i="1"/>
  <c r="P2228" i="1"/>
  <c r="T2229" i="1"/>
  <c r="P2229" i="1"/>
  <c r="T2230" i="1"/>
  <c r="P2230" i="1"/>
  <c r="T2231" i="1"/>
  <c r="P2231" i="1"/>
  <c r="T2232" i="1"/>
  <c r="P2232" i="1"/>
  <c r="T2233" i="1"/>
  <c r="P2233" i="1"/>
  <c r="T2234" i="1"/>
  <c r="P2234" i="1"/>
  <c r="T2235" i="1"/>
  <c r="P2235" i="1"/>
  <c r="T2236" i="1"/>
  <c r="P2236" i="1"/>
  <c r="T2237" i="1"/>
  <c r="P2237" i="1"/>
  <c r="T2238" i="1"/>
  <c r="P2238" i="1"/>
  <c r="T2239" i="1"/>
  <c r="P2239" i="1"/>
  <c r="T2240" i="1"/>
  <c r="P2240" i="1"/>
  <c r="T2241" i="1"/>
  <c r="P2241" i="1"/>
  <c r="T2242" i="1"/>
  <c r="P2242" i="1"/>
  <c r="T2243" i="1"/>
  <c r="P2243" i="1"/>
  <c r="T2244" i="1"/>
  <c r="P2244" i="1"/>
  <c r="T2245" i="1"/>
  <c r="P2245" i="1"/>
  <c r="T2246" i="1"/>
  <c r="P2246" i="1"/>
  <c r="T2247" i="1"/>
  <c r="P2247" i="1"/>
  <c r="T2248" i="1"/>
  <c r="P2248" i="1"/>
  <c r="T2249" i="1"/>
  <c r="P2249" i="1"/>
  <c r="T2250" i="1"/>
  <c r="P2250" i="1"/>
  <c r="T2251" i="1"/>
  <c r="P2251" i="1"/>
  <c r="T2252" i="1"/>
  <c r="P2252" i="1"/>
  <c r="T2253" i="1"/>
  <c r="P2253" i="1"/>
  <c r="T2254" i="1"/>
  <c r="P2254" i="1"/>
  <c r="T2255" i="1"/>
  <c r="P2255" i="1"/>
  <c r="T2256" i="1"/>
  <c r="P2256" i="1"/>
  <c r="T2257" i="1"/>
  <c r="P2257" i="1"/>
  <c r="T2258" i="1"/>
  <c r="P2258" i="1"/>
  <c r="T2259" i="1"/>
  <c r="P2259" i="1"/>
  <c r="T2260" i="1"/>
  <c r="P2260" i="1"/>
  <c r="T2261" i="1"/>
  <c r="P2261" i="1"/>
  <c r="T2262" i="1"/>
  <c r="P2262" i="1"/>
  <c r="T2263" i="1"/>
  <c r="P2263" i="1"/>
  <c r="T2264" i="1"/>
  <c r="P2264" i="1"/>
  <c r="T2265" i="1"/>
  <c r="P2265" i="1"/>
  <c r="T2266" i="1"/>
  <c r="P2266" i="1"/>
  <c r="T2267" i="1"/>
  <c r="P2267" i="1"/>
  <c r="T2268" i="1"/>
  <c r="P2268" i="1"/>
  <c r="T2269" i="1"/>
  <c r="P2269" i="1"/>
  <c r="T2270" i="1"/>
  <c r="P2270" i="1"/>
  <c r="T2271" i="1"/>
  <c r="P2271" i="1"/>
  <c r="T2272" i="1"/>
  <c r="P2272" i="1"/>
  <c r="T2273" i="1"/>
  <c r="P2273" i="1"/>
  <c r="T2274" i="1"/>
  <c r="P2274" i="1"/>
  <c r="T2275" i="1"/>
  <c r="P2275" i="1"/>
  <c r="T2276" i="1"/>
  <c r="P2276" i="1"/>
  <c r="T2277" i="1"/>
  <c r="P2277" i="1"/>
  <c r="T2278" i="1"/>
  <c r="P2278" i="1"/>
  <c r="T2279" i="1"/>
  <c r="P2279" i="1"/>
  <c r="T2280" i="1"/>
  <c r="P2280" i="1"/>
  <c r="T2281" i="1"/>
  <c r="P2281" i="1"/>
  <c r="T2282" i="1"/>
  <c r="P2282" i="1"/>
  <c r="T2283" i="1"/>
  <c r="P2283" i="1"/>
  <c r="T2284" i="1"/>
  <c r="P2284" i="1"/>
  <c r="T2285" i="1"/>
  <c r="P2285" i="1"/>
  <c r="T2286" i="1"/>
  <c r="P2286" i="1"/>
  <c r="T2287" i="1"/>
  <c r="P2287" i="1"/>
  <c r="T2288" i="1"/>
  <c r="P2288" i="1"/>
  <c r="T2289" i="1"/>
  <c r="P2289" i="1"/>
  <c r="T2290" i="1"/>
  <c r="P2290" i="1"/>
  <c r="T2291" i="1"/>
  <c r="P2291" i="1"/>
  <c r="T2292" i="1"/>
  <c r="P2292" i="1"/>
  <c r="T2293" i="1"/>
  <c r="P2293" i="1"/>
  <c r="T2294" i="1"/>
  <c r="P2294" i="1"/>
  <c r="T2295" i="1"/>
  <c r="P2295" i="1"/>
  <c r="T2296" i="1"/>
  <c r="P2296" i="1"/>
  <c r="T2297" i="1"/>
  <c r="P2297" i="1"/>
  <c r="T2298" i="1"/>
  <c r="P2298" i="1"/>
  <c r="T2299" i="1"/>
  <c r="P2299" i="1"/>
  <c r="T2300" i="1"/>
  <c r="P2300" i="1"/>
  <c r="T2301" i="1"/>
  <c r="P2301" i="1"/>
  <c r="T2302" i="1"/>
  <c r="P2302" i="1"/>
  <c r="T2303" i="1"/>
  <c r="P2303" i="1"/>
  <c r="T2304" i="1"/>
  <c r="P2304" i="1"/>
  <c r="T2305" i="1"/>
  <c r="P2305" i="1"/>
  <c r="T2306" i="1"/>
  <c r="P2306" i="1"/>
  <c r="T2307" i="1"/>
  <c r="P2307" i="1"/>
  <c r="T2308" i="1"/>
  <c r="P2308" i="1"/>
  <c r="T2309" i="1"/>
  <c r="P2309" i="1"/>
  <c r="T2310" i="1"/>
  <c r="P2310" i="1"/>
  <c r="T2311" i="1"/>
  <c r="P2311" i="1"/>
  <c r="T2312" i="1"/>
  <c r="P2312" i="1"/>
  <c r="T2313" i="1"/>
  <c r="P2313" i="1"/>
  <c r="T2314" i="1"/>
  <c r="P2314" i="1"/>
  <c r="T2315" i="1"/>
  <c r="P2315" i="1"/>
  <c r="T2316" i="1"/>
  <c r="P2316" i="1"/>
  <c r="T2317" i="1"/>
  <c r="P2317" i="1"/>
  <c r="T2318" i="1"/>
  <c r="P2318" i="1"/>
  <c r="T2319" i="1"/>
  <c r="P2319" i="1"/>
  <c r="T2320" i="1"/>
  <c r="P2320" i="1"/>
  <c r="T2321" i="1"/>
  <c r="P2321" i="1"/>
  <c r="T2322" i="1"/>
  <c r="P2322" i="1"/>
  <c r="T2323" i="1"/>
  <c r="P2323" i="1"/>
  <c r="T2324" i="1"/>
  <c r="P2324" i="1"/>
  <c r="T2325" i="1"/>
  <c r="P2325" i="1"/>
  <c r="T2326" i="1"/>
  <c r="P2326" i="1"/>
  <c r="T2327" i="1"/>
  <c r="P2327" i="1"/>
  <c r="T2328" i="1"/>
  <c r="P2328" i="1"/>
  <c r="T2329" i="1"/>
  <c r="P2329" i="1"/>
  <c r="T2330" i="1"/>
  <c r="P2330" i="1"/>
  <c r="T2331" i="1"/>
  <c r="P2331" i="1"/>
  <c r="T2332" i="1"/>
  <c r="P2332" i="1"/>
  <c r="T2333" i="1"/>
  <c r="P2333" i="1"/>
  <c r="T2334" i="1"/>
  <c r="P2334" i="1"/>
  <c r="T2335" i="1"/>
  <c r="P2335" i="1"/>
  <c r="T2336" i="1"/>
  <c r="P2336" i="1"/>
  <c r="T2337" i="1"/>
  <c r="P2337" i="1"/>
  <c r="T2338" i="1"/>
  <c r="P2338" i="1"/>
  <c r="T2339" i="1"/>
  <c r="P2339" i="1"/>
  <c r="T2340" i="1"/>
  <c r="P2340" i="1"/>
  <c r="T2341" i="1"/>
  <c r="P2341" i="1"/>
  <c r="T2342" i="1"/>
  <c r="P2342" i="1"/>
  <c r="T2343" i="1"/>
  <c r="P2343" i="1"/>
  <c r="T2344" i="1"/>
  <c r="P2344" i="1"/>
  <c r="T2345" i="1"/>
  <c r="P2345" i="1"/>
  <c r="T2346" i="1"/>
  <c r="P2346" i="1"/>
  <c r="T2347" i="1"/>
  <c r="P2347" i="1"/>
  <c r="T2348" i="1"/>
  <c r="P2348" i="1"/>
  <c r="T2349" i="1"/>
  <c r="P2349" i="1"/>
  <c r="T2350" i="1"/>
  <c r="P2350" i="1"/>
  <c r="T2351" i="1"/>
  <c r="P2351" i="1"/>
  <c r="T2352" i="1"/>
  <c r="P2352" i="1"/>
  <c r="T2353" i="1"/>
  <c r="P2353" i="1"/>
  <c r="T2354" i="1"/>
  <c r="P2354" i="1"/>
  <c r="T2355" i="1"/>
  <c r="P2355" i="1"/>
  <c r="T2356" i="1"/>
  <c r="P2356" i="1"/>
  <c r="T2357" i="1"/>
  <c r="P2357" i="1"/>
  <c r="T2358" i="1"/>
  <c r="P2358" i="1"/>
  <c r="T2359" i="1"/>
  <c r="P2359" i="1"/>
  <c r="T2360" i="1"/>
  <c r="P2360" i="1"/>
  <c r="T2361" i="1"/>
  <c r="P2361" i="1"/>
  <c r="T2362" i="1"/>
  <c r="P2362" i="1"/>
  <c r="T2363" i="1"/>
  <c r="P2363" i="1"/>
  <c r="T2364" i="1"/>
  <c r="P2364" i="1"/>
  <c r="T2365" i="1"/>
  <c r="P2365" i="1"/>
  <c r="T2366" i="1"/>
  <c r="P2366" i="1"/>
  <c r="T2367" i="1"/>
  <c r="P2367" i="1"/>
  <c r="T2368" i="1"/>
  <c r="P2368" i="1"/>
  <c r="T2369" i="1"/>
  <c r="P2369" i="1"/>
  <c r="T2370" i="1"/>
  <c r="P2370" i="1"/>
  <c r="T2371" i="1"/>
  <c r="P2371" i="1"/>
  <c r="T2372" i="1"/>
  <c r="P2372" i="1"/>
  <c r="T2373" i="1"/>
  <c r="P2373" i="1"/>
  <c r="T2374" i="1"/>
  <c r="P2374" i="1"/>
  <c r="T2375" i="1"/>
  <c r="P2375" i="1"/>
  <c r="T2376" i="1"/>
  <c r="P2376" i="1"/>
  <c r="T2377" i="1"/>
  <c r="P2377" i="1"/>
  <c r="T2378" i="1"/>
  <c r="P2378" i="1"/>
  <c r="T2379" i="1"/>
  <c r="P2379" i="1"/>
  <c r="T2380" i="1"/>
  <c r="P2380" i="1"/>
  <c r="T2381" i="1"/>
  <c r="P2381" i="1"/>
  <c r="T2382" i="1"/>
  <c r="P2382" i="1"/>
  <c r="T2383" i="1"/>
  <c r="P2383" i="1"/>
  <c r="T2384" i="1"/>
  <c r="P2384" i="1"/>
  <c r="T2385" i="1"/>
  <c r="P2385" i="1"/>
  <c r="T2386" i="1"/>
  <c r="P2386" i="1"/>
  <c r="T2387" i="1"/>
  <c r="P2387" i="1"/>
  <c r="T2388" i="1"/>
  <c r="P2388" i="1"/>
  <c r="T2389" i="1"/>
  <c r="P2389" i="1"/>
  <c r="T2390" i="1"/>
  <c r="P2390" i="1"/>
  <c r="T2391" i="1"/>
  <c r="P2391" i="1"/>
  <c r="T2392" i="1"/>
  <c r="P2392" i="1"/>
  <c r="T2393" i="1"/>
  <c r="P2393" i="1"/>
  <c r="T2394" i="1"/>
  <c r="P2394" i="1"/>
  <c r="T2395" i="1"/>
  <c r="P2395" i="1"/>
  <c r="T2396" i="1"/>
  <c r="P2396" i="1"/>
  <c r="T2397" i="1"/>
  <c r="P2397" i="1"/>
  <c r="T2398" i="1"/>
  <c r="P2398" i="1"/>
  <c r="T2399" i="1"/>
  <c r="P2399" i="1"/>
  <c r="T2400" i="1"/>
  <c r="P2400" i="1"/>
  <c r="T2401" i="1"/>
  <c r="P2401" i="1"/>
  <c r="T2402" i="1"/>
  <c r="P2402" i="1"/>
  <c r="T2403" i="1"/>
  <c r="P2403" i="1"/>
  <c r="T2404" i="1"/>
  <c r="P2404" i="1"/>
  <c r="T2405" i="1"/>
  <c r="P2405" i="1"/>
  <c r="T2406" i="1"/>
  <c r="P2406" i="1"/>
  <c r="T2407" i="1"/>
  <c r="P2407" i="1"/>
  <c r="T2408" i="1"/>
  <c r="P2408" i="1"/>
  <c r="T2409" i="1"/>
  <c r="P2409" i="1"/>
  <c r="T2410" i="1"/>
  <c r="P2410" i="1"/>
  <c r="T2411" i="1"/>
  <c r="P2411" i="1"/>
  <c r="T2412" i="1"/>
  <c r="P2412" i="1"/>
  <c r="T2413" i="1"/>
  <c r="P2413" i="1"/>
  <c r="T2414" i="1"/>
  <c r="P2414" i="1"/>
  <c r="T2415" i="1"/>
  <c r="P2415" i="1"/>
  <c r="T2416" i="1"/>
  <c r="P2416" i="1"/>
  <c r="T2417" i="1"/>
  <c r="P2417" i="1"/>
  <c r="T2418" i="1"/>
  <c r="P2418" i="1"/>
  <c r="T2419" i="1"/>
  <c r="P2419" i="1"/>
  <c r="T2420" i="1"/>
  <c r="P2420" i="1"/>
  <c r="T2421" i="1"/>
  <c r="P2421" i="1"/>
  <c r="T2422" i="1"/>
  <c r="P2422" i="1"/>
  <c r="T2423" i="1"/>
  <c r="P2423" i="1"/>
  <c r="T2424" i="1"/>
  <c r="P2424" i="1"/>
  <c r="T2425" i="1"/>
  <c r="P2425" i="1"/>
  <c r="T2426" i="1"/>
  <c r="P2426" i="1"/>
  <c r="T2427" i="1"/>
  <c r="P2427" i="1"/>
  <c r="T2428" i="1"/>
  <c r="P2428" i="1"/>
  <c r="T2429" i="1"/>
  <c r="P2429" i="1"/>
  <c r="T2430" i="1"/>
  <c r="P2430" i="1"/>
  <c r="T2431" i="1"/>
  <c r="P2431" i="1"/>
  <c r="T2432" i="1"/>
  <c r="P2432" i="1"/>
  <c r="T2433" i="1"/>
  <c r="P2433" i="1"/>
  <c r="T2434" i="1"/>
  <c r="P2434" i="1"/>
  <c r="T2435" i="1"/>
  <c r="P2435" i="1"/>
  <c r="T2436" i="1"/>
  <c r="P2436" i="1"/>
  <c r="T2437" i="1"/>
  <c r="P2437" i="1"/>
  <c r="T2438" i="1"/>
  <c r="P2438" i="1"/>
  <c r="T2439" i="1"/>
  <c r="P2439" i="1"/>
  <c r="T2440" i="1"/>
  <c r="P2440" i="1"/>
  <c r="T2441" i="1"/>
  <c r="P2441" i="1"/>
  <c r="T2442" i="1"/>
  <c r="P2442" i="1"/>
  <c r="T2443" i="1"/>
  <c r="P2443" i="1"/>
  <c r="T2444" i="1"/>
  <c r="P2444" i="1"/>
  <c r="T2445" i="1"/>
  <c r="P2445" i="1"/>
  <c r="T2446" i="1"/>
  <c r="P2446" i="1"/>
  <c r="T2447" i="1"/>
  <c r="P2447" i="1"/>
  <c r="T2448" i="1"/>
  <c r="P2448" i="1"/>
  <c r="T2449" i="1"/>
  <c r="P2449" i="1"/>
  <c r="T2450" i="1"/>
  <c r="P2450" i="1"/>
  <c r="T2451" i="1"/>
  <c r="P2451" i="1"/>
  <c r="T2452" i="1"/>
  <c r="P2452" i="1"/>
  <c r="T2453" i="1"/>
  <c r="P2453" i="1"/>
  <c r="T2454" i="1"/>
  <c r="P2454" i="1"/>
  <c r="T2455" i="1"/>
  <c r="P2455" i="1"/>
  <c r="T2456" i="1"/>
  <c r="P2456" i="1"/>
  <c r="T2457" i="1"/>
  <c r="P2457" i="1"/>
  <c r="T2458" i="1"/>
  <c r="P2458" i="1"/>
  <c r="T2459" i="1"/>
  <c r="P2459" i="1"/>
  <c r="T2460" i="1"/>
  <c r="P2460" i="1"/>
  <c r="T2461" i="1"/>
  <c r="P2461" i="1"/>
  <c r="T2462" i="1"/>
  <c r="P2462" i="1"/>
  <c r="T2463" i="1"/>
  <c r="P2463" i="1"/>
  <c r="T2464" i="1"/>
  <c r="P2464" i="1"/>
  <c r="T2465" i="1"/>
  <c r="P2465" i="1"/>
  <c r="T2466" i="1"/>
  <c r="P2466" i="1"/>
  <c r="T2467" i="1"/>
  <c r="P2467" i="1"/>
  <c r="T2468" i="1"/>
  <c r="P2468" i="1"/>
  <c r="T2469" i="1"/>
  <c r="P2469" i="1"/>
  <c r="T2470" i="1"/>
  <c r="P2470" i="1"/>
  <c r="T2471" i="1"/>
  <c r="P2471" i="1"/>
  <c r="T2472" i="1"/>
  <c r="P2472" i="1"/>
  <c r="T2473" i="1"/>
  <c r="P2473" i="1"/>
  <c r="T2474" i="1"/>
  <c r="P2474" i="1"/>
  <c r="T2475" i="1"/>
  <c r="P2475" i="1"/>
  <c r="T2476" i="1"/>
  <c r="P2476" i="1"/>
  <c r="T2477" i="1"/>
  <c r="P2477" i="1"/>
  <c r="T2478" i="1"/>
  <c r="P2478" i="1"/>
  <c r="T2479" i="1"/>
  <c r="P2479" i="1"/>
  <c r="T2480" i="1"/>
  <c r="P2480" i="1"/>
  <c r="T2481" i="1"/>
  <c r="P2481" i="1"/>
  <c r="T2482" i="1"/>
  <c r="P2482" i="1"/>
  <c r="T2483" i="1"/>
  <c r="P2483" i="1"/>
  <c r="T2484" i="1"/>
  <c r="P2484" i="1"/>
  <c r="T2485" i="1"/>
  <c r="P2485" i="1"/>
  <c r="T2486" i="1"/>
  <c r="P2486" i="1"/>
  <c r="T2487" i="1"/>
  <c r="P2487" i="1"/>
  <c r="T2488" i="1"/>
  <c r="P2488" i="1"/>
  <c r="T2489" i="1"/>
  <c r="P2489" i="1"/>
  <c r="T2490" i="1"/>
  <c r="P2490" i="1"/>
  <c r="T2491" i="1"/>
  <c r="P2491" i="1"/>
  <c r="T2492" i="1"/>
  <c r="P2492" i="1"/>
  <c r="T2493" i="1"/>
  <c r="P2493" i="1"/>
  <c r="T2494" i="1"/>
  <c r="P2494" i="1"/>
  <c r="T2495" i="1"/>
  <c r="P2495" i="1"/>
  <c r="T2496" i="1"/>
  <c r="P2496" i="1"/>
  <c r="T2497" i="1"/>
  <c r="P2497" i="1"/>
  <c r="T2498" i="1"/>
  <c r="P2498" i="1"/>
  <c r="T2499" i="1"/>
  <c r="P2499" i="1"/>
  <c r="T2500" i="1"/>
  <c r="P2500" i="1"/>
  <c r="T2501" i="1"/>
  <c r="P2501" i="1"/>
  <c r="T2502" i="1"/>
  <c r="P2502" i="1"/>
  <c r="T2503" i="1"/>
  <c r="P2503" i="1"/>
  <c r="T2504" i="1"/>
  <c r="P2504" i="1"/>
  <c r="T2505" i="1"/>
  <c r="P2505" i="1"/>
  <c r="T2506" i="1"/>
  <c r="P2506" i="1"/>
  <c r="T2507" i="1"/>
  <c r="P2507" i="1"/>
  <c r="T2508" i="1"/>
  <c r="P2508" i="1"/>
  <c r="T2509" i="1"/>
  <c r="P2509" i="1"/>
  <c r="T2510" i="1"/>
  <c r="P2510" i="1"/>
  <c r="T2511" i="1"/>
  <c r="P2511" i="1"/>
  <c r="T2512" i="1"/>
  <c r="P2512" i="1"/>
  <c r="T2513" i="1"/>
  <c r="P2513" i="1"/>
  <c r="T2514" i="1"/>
  <c r="P2514" i="1"/>
  <c r="T2515" i="1"/>
  <c r="P2515" i="1"/>
  <c r="T2516" i="1"/>
  <c r="P2516" i="1"/>
  <c r="T2517" i="1"/>
  <c r="P2517" i="1"/>
  <c r="T2518" i="1"/>
  <c r="P2518" i="1"/>
  <c r="T2519" i="1"/>
  <c r="P2519" i="1"/>
  <c r="T2520" i="1"/>
  <c r="P2520" i="1"/>
  <c r="T2521" i="1"/>
  <c r="P2521" i="1"/>
  <c r="T2522" i="1"/>
  <c r="P2522" i="1"/>
  <c r="T2523" i="1"/>
  <c r="P2523" i="1"/>
  <c r="T2524" i="1"/>
  <c r="P2524" i="1"/>
  <c r="T2525" i="1"/>
  <c r="P2525" i="1"/>
  <c r="T2526" i="1"/>
  <c r="P2526" i="1"/>
  <c r="T2527" i="1"/>
  <c r="P2527" i="1"/>
  <c r="T2528" i="1"/>
  <c r="P2528" i="1"/>
  <c r="T2529" i="1"/>
  <c r="P2529" i="1"/>
  <c r="T2530" i="1"/>
  <c r="P2530" i="1"/>
  <c r="T2531" i="1"/>
  <c r="P2531" i="1"/>
  <c r="T2532" i="1"/>
  <c r="P2532" i="1"/>
  <c r="T2533" i="1"/>
  <c r="P2533" i="1"/>
  <c r="T2534" i="1"/>
  <c r="P2534" i="1"/>
  <c r="T2535" i="1"/>
  <c r="P2535" i="1"/>
  <c r="T2536" i="1"/>
  <c r="P2536" i="1"/>
  <c r="T2537" i="1"/>
  <c r="P2537" i="1"/>
  <c r="T2538" i="1"/>
  <c r="P2538" i="1"/>
  <c r="T2539" i="1"/>
  <c r="P2539" i="1"/>
  <c r="T2540" i="1"/>
  <c r="P2540" i="1"/>
  <c r="T2541" i="1"/>
  <c r="P2541" i="1"/>
  <c r="T2542" i="1"/>
  <c r="P2542" i="1"/>
  <c r="T2543" i="1"/>
  <c r="P2543" i="1"/>
  <c r="T2544" i="1"/>
  <c r="P2544" i="1"/>
  <c r="T2545" i="1"/>
  <c r="P2545" i="1"/>
  <c r="T2546" i="1"/>
  <c r="P2546" i="1"/>
  <c r="T2547" i="1"/>
  <c r="P2547" i="1"/>
  <c r="T2548" i="1"/>
  <c r="P2548" i="1"/>
  <c r="T2549" i="1"/>
  <c r="P2549" i="1"/>
  <c r="T2550" i="1"/>
  <c r="P2550" i="1"/>
  <c r="T2551" i="1"/>
  <c r="P2551" i="1"/>
  <c r="T2552" i="1"/>
  <c r="P2552" i="1"/>
  <c r="T2553" i="1"/>
  <c r="P2553" i="1"/>
  <c r="T2554" i="1"/>
  <c r="P2554" i="1"/>
  <c r="T2555" i="1"/>
  <c r="P2555" i="1"/>
  <c r="T2556" i="1"/>
  <c r="P2556" i="1"/>
  <c r="T2557" i="1"/>
  <c r="P2557" i="1"/>
  <c r="T2558" i="1"/>
  <c r="P2558" i="1"/>
  <c r="T2559" i="1"/>
  <c r="P2559" i="1"/>
  <c r="T2560" i="1"/>
  <c r="P2560" i="1"/>
  <c r="T2561" i="1"/>
  <c r="P2561" i="1"/>
  <c r="T2562" i="1"/>
  <c r="P2562" i="1"/>
  <c r="T2563" i="1"/>
  <c r="P2563" i="1"/>
  <c r="T2564" i="1"/>
  <c r="P2564" i="1"/>
  <c r="T2565" i="1"/>
  <c r="P2565" i="1"/>
  <c r="T2566" i="1"/>
  <c r="P2566" i="1"/>
  <c r="T2567" i="1"/>
  <c r="P2567" i="1"/>
  <c r="T2568" i="1"/>
  <c r="P2568" i="1"/>
  <c r="T2569" i="1"/>
  <c r="P2569" i="1"/>
  <c r="T2570" i="1"/>
  <c r="P2570" i="1"/>
  <c r="T2571" i="1"/>
  <c r="P2571" i="1"/>
  <c r="T2572" i="1"/>
  <c r="P2572" i="1"/>
  <c r="T2573" i="1"/>
  <c r="P2573" i="1"/>
  <c r="T2574" i="1"/>
  <c r="P2574" i="1"/>
  <c r="T2575" i="1"/>
  <c r="P2575" i="1"/>
  <c r="T2576" i="1"/>
  <c r="P2576" i="1"/>
  <c r="T2577" i="1"/>
  <c r="P2577" i="1"/>
  <c r="T2578" i="1"/>
  <c r="P2578" i="1"/>
  <c r="T2579" i="1"/>
  <c r="P2579" i="1"/>
  <c r="T2580" i="1"/>
  <c r="P2580" i="1"/>
  <c r="T2581" i="1"/>
  <c r="P2581" i="1"/>
  <c r="T2582" i="1"/>
  <c r="P2582" i="1"/>
  <c r="T2583" i="1"/>
  <c r="P2583" i="1"/>
  <c r="T2584" i="1"/>
  <c r="P2584" i="1"/>
  <c r="T2585" i="1"/>
  <c r="P2585" i="1"/>
  <c r="T2586" i="1"/>
  <c r="P2586" i="1"/>
  <c r="T2587" i="1"/>
  <c r="P2587" i="1"/>
  <c r="T2588" i="1"/>
  <c r="P2588" i="1"/>
  <c r="T2589" i="1"/>
  <c r="P2589" i="1"/>
  <c r="T2590" i="1"/>
  <c r="P2590" i="1"/>
  <c r="T2591" i="1"/>
  <c r="P2591" i="1"/>
  <c r="T2592" i="1"/>
  <c r="P2592" i="1"/>
  <c r="T2593" i="1"/>
  <c r="P2593" i="1"/>
  <c r="T2594" i="1"/>
  <c r="P2594" i="1"/>
  <c r="T2595" i="1"/>
  <c r="P2595" i="1"/>
  <c r="T2596" i="1"/>
  <c r="P2596" i="1"/>
  <c r="T2597" i="1"/>
  <c r="P2597" i="1"/>
  <c r="T2598" i="1"/>
  <c r="P2598" i="1"/>
  <c r="T2599" i="1"/>
  <c r="P2599" i="1"/>
  <c r="T2600" i="1"/>
  <c r="P2600" i="1"/>
  <c r="T2601" i="1"/>
  <c r="P2601" i="1"/>
  <c r="T2602" i="1"/>
  <c r="P2602" i="1"/>
  <c r="T2603" i="1"/>
  <c r="P2603" i="1"/>
  <c r="T2604" i="1"/>
  <c r="P2604" i="1"/>
  <c r="T2605" i="1"/>
  <c r="P2605" i="1"/>
  <c r="T2606" i="1"/>
  <c r="P2606" i="1"/>
  <c r="T2607" i="1"/>
  <c r="P2607" i="1"/>
  <c r="T2608" i="1"/>
  <c r="P2608" i="1"/>
  <c r="T2609" i="1"/>
  <c r="P2609" i="1"/>
  <c r="T2610" i="1"/>
  <c r="P2610" i="1"/>
  <c r="T2611" i="1"/>
  <c r="P2611" i="1"/>
  <c r="T2612" i="1"/>
  <c r="P2612" i="1"/>
  <c r="T2613" i="1"/>
  <c r="P2613" i="1"/>
  <c r="T2614" i="1"/>
  <c r="P2614" i="1"/>
  <c r="T2615" i="1"/>
  <c r="P2615" i="1"/>
  <c r="T2616" i="1"/>
  <c r="P2616" i="1"/>
  <c r="T2617" i="1"/>
  <c r="P2617" i="1"/>
  <c r="T2618" i="1"/>
  <c r="P2618" i="1"/>
  <c r="T2619" i="1"/>
  <c r="P2619" i="1"/>
  <c r="T2620" i="1"/>
  <c r="P2620" i="1"/>
  <c r="T2621" i="1"/>
  <c r="P2621" i="1"/>
  <c r="T2622" i="1"/>
  <c r="P2622" i="1"/>
  <c r="T2623" i="1"/>
  <c r="P2623" i="1"/>
  <c r="T2624" i="1"/>
  <c r="P2624" i="1"/>
  <c r="T2625" i="1"/>
  <c r="P2625" i="1"/>
  <c r="T2626" i="1"/>
  <c r="P2626" i="1"/>
  <c r="T2627" i="1"/>
  <c r="P2627" i="1"/>
  <c r="T2628" i="1"/>
  <c r="P2628" i="1"/>
  <c r="T2629" i="1"/>
  <c r="P2629" i="1"/>
  <c r="T2630" i="1"/>
  <c r="P2630" i="1"/>
  <c r="T2631" i="1"/>
  <c r="P2631" i="1"/>
  <c r="T2632" i="1"/>
  <c r="P2632" i="1"/>
  <c r="T2633" i="1"/>
  <c r="P2633" i="1"/>
  <c r="T2634" i="1"/>
  <c r="P2634" i="1"/>
  <c r="T2635" i="1"/>
  <c r="P2635" i="1"/>
  <c r="T2636" i="1"/>
  <c r="P2636" i="1"/>
  <c r="T2637" i="1"/>
  <c r="P2637" i="1"/>
  <c r="T2638" i="1"/>
  <c r="P2638" i="1"/>
  <c r="T2639" i="1"/>
  <c r="P2639" i="1"/>
  <c r="T2640" i="1"/>
  <c r="P2640" i="1"/>
  <c r="T2641" i="1"/>
  <c r="P2641" i="1"/>
  <c r="T2642" i="1"/>
  <c r="P2642" i="1"/>
  <c r="T2643" i="1"/>
  <c r="P2643" i="1"/>
  <c r="T2644" i="1"/>
  <c r="P2644" i="1"/>
  <c r="T2645" i="1"/>
  <c r="P2645" i="1"/>
  <c r="T2646" i="1"/>
  <c r="P2646" i="1"/>
  <c r="T2647" i="1"/>
  <c r="P2647" i="1"/>
  <c r="T2648" i="1"/>
  <c r="P2648" i="1"/>
  <c r="T2649" i="1"/>
  <c r="P2649" i="1"/>
  <c r="T2650" i="1"/>
  <c r="P2650" i="1"/>
  <c r="T2651" i="1"/>
  <c r="P2651" i="1"/>
  <c r="T2652" i="1"/>
  <c r="P2652" i="1"/>
  <c r="T2653" i="1"/>
  <c r="P2653" i="1"/>
  <c r="T2654" i="1"/>
  <c r="P2654" i="1"/>
  <c r="T2655" i="1"/>
  <c r="P2655" i="1"/>
  <c r="T2656" i="1"/>
  <c r="P2656" i="1"/>
  <c r="T2657" i="1"/>
  <c r="P2657" i="1"/>
  <c r="T2658" i="1"/>
  <c r="P2658" i="1"/>
  <c r="T2659" i="1"/>
  <c r="P2659" i="1"/>
  <c r="T2660" i="1"/>
  <c r="P2660" i="1"/>
  <c r="T2661" i="1"/>
  <c r="P2661" i="1"/>
  <c r="T2662" i="1"/>
  <c r="P2662" i="1"/>
  <c r="T2663" i="1"/>
  <c r="P2663" i="1"/>
  <c r="T2664" i="1"/>
  <c r="P2664" i="1"/>
  <c r="T2665" i="1"/>
  <c r="P2665" i="1"/>
  <c r="T2666" i="1"/>
  <c r="P2666" i="1"/>
  <c r="T2667" i="1"/>
  <c r="P2667" i="1"/>
  <c r="T2668" i="1"/>
  <c r="P2668" i="1"/>
  <c r="T2669" i="1"/>
  <c r="P2669" i="1"/>
  <c r="T2670" i="1"/>
  <c r="P2670" i="1"/>
  <c r="T2671" i="1"/>
  <c r="P2671" i="1"/>
  <c r="T2672" i="1"/>
  <c r="P2672" i="1"/>
  <c r="T2673" i="1"/>
  <c r="P2673" i="1"/>
  <c r="T2674" i="1"/>
  <c r="P2674" i="1"/>
  <c r="T2675" i="1"/>
  <c r="P2675" i="1"/>
  <c r="T2676" i="1"/>
  <c r="P2676" i="1"/>
  <c r="T2677" i="1"/>
  <c r="P2677" i="1"/>
  <c r="T2678" i="1"/>
  <c r="P2678" i="1"/>
  <c r="T2679" i="1"/>
  <c r="P2679" i="1"/>
  <c r="T2680" i="1"/>
  <c r="P2680" i="1"/>
  <c r="T2681" i="1"/>
  <c r="P2681" i="1"/>
  <c r="T2682" i="1"/>
  <c r="P2682" i="1"/>
  <c r="T2683" i="1"/>
  <c r="P2683" i="1"/>
  <c r="T2684" i="1"/>
  <c r="P2684" i="1"/>
  <c r="T2685" i="1"/>
  <c r="P2685" i="1"/>
  <c r="T2686" i="1"/>
  <c r="P2686" i="1"/>
  <c r="T2687" i="1"/>
  <c r="P2687" i="1"/>
  <c r="T2688" i="1"/>
  <c r="P2688" i="1"/>
  <c r="T2689" i="1"/>
  <c r="P2689" i="1"/>
  <c r="T2690" i="1"/>
  <c r="P2690" i="1"/>
  <c r="T2691" i="1"/>
  <c r="P2691" i="1"/>
  <c r="T2692" i="1"/>
  <c r="P2692" i="1"/>
  <c r="T2693" i="1"/>
  <c r="P2693" i="1"/>
  <c r="T2694" i="1"/>
  <c r="P2694" i="1"/>
  <c r="T2695" i="1"/>
  <c r="P2695" i="1"/>
  <c r="T2696" i="1"/>
  <c r="P2696" i="1"/>
  <c r="T2697" i="1"/>
  <c r="P2697" i="1"/>
  <c r="T2698" i="1"/>
  <c r="P2698" i="1"/>
  <c r="T2699" i="1"/>
  <c r="P2699" i="1"/>
  <c r="T2700" i="1"/>
  <c r="P2700" i="1"/>
  <c r="T2701" i="1"/>
  <c r="P2701" i="1"/>
  <c r="T2702" i="1"/>
  <c r="P2702" i="1"/>
  <c r="T2703" i="1"/>
  <c r="P2703" i="1"/>
  <c r="T2704" i="1"/>
  <c r="P2704" i="1"/>
  <c r="T2705" i="1"/>
  <c r="P2705" i="1"/>
  <c r="T2706" i="1"/>
  <c r="P2706" i="1"/>
  <c r="T2707" i="1"/>
  <c r="P2707" i="1"/>
  <c r="T2708" i="1"/>
  <c r="P2708" i="1"/>
  <c r="T2709" i="1"/>
  <c r="P2709" i="1"/>
  <c r="T2710" i="1"/>
  <c r="P2710" i="1"/>
  <c r="T2711" i="1"/>
  <c r="P2711" i="1"/>
  <c r="T2712" i="1"/>
  <c r="P2712" i="1"/>
  <c r="T2713" i="1"/>
  <c r="P2713" i="1"/>
  <c r="T2714" i="1"/>
  <c r="P2714" i="1"/>
  <c r="T2715" i="1"/>
  <c r="P2715" i="1"/>
  <c r="T2716" i="1"/>
  <c r="P2716" i="1"/>
  <c r="T2717" i="1"/>
  <c r="P2717" i="1"/>
  <c r="T2718" i="1"/>
  <c r="P2718" i="1"/>
  <c r="T2719" i="1"/>
  <c r="P2719" i="1"/>
  <c r="T2720" i="1"/>
  <c r="P2720" i="1"/>
  <c r="T2721" i="1"/>
  <c r="P2721" i="1"/>
  <c r="T2722" i="1"/>
  <c r="P2722" i="1"/>
  <c r="T2723" i="1"/>
  <c r="P2723" i="1"/>
  <c r="T2724" i="1"/>
  <c r="P2724" i="1"/>
  <c r="T2725" i="1"/>
  <c r="P2725" i="1"/>
  <c r="T2726" i="1"/>
  <c r="P2726" i="1"/>
  <c r="T2727" i="1"/>
  <c r="P2727" i="1"/>
  <c r="T2728" i="1"/>
  <c r="P2728" i="1"/>
  <c r="T2729" i="1"/>
  <c r="P2729" i="1"/>
  <c r="T2730" i="1"/>
  <c r="P2730" i="1"/>
  <c r="T2731" i="1"/>
  <c r="P2731" i="1"/>
  <c r="T2732" i="1"/>
  <c r="P2732" i="1"/>
  <c r="T2733" i="1"/>
  <c r="P2733" i="1"/>
  <c r="T2734" i="1"/>
  <c r="P2734" i="1"/>
  <c r="T2735" i="1"/>
  <c r="P2735" i="1"/>
  <c r="T2736" i="1"/>
  <c r="P2736" i="1"/>
  <c r="T2737" i="1"/>
  <c r="P2737" i="1"/>
  <c r="T2738" i="1"/>
  <c r="P2738" i="1"/>
  <c r="T2739" i="1"/>
  <c r="P2739" i="1"/>
  <c r="T2740" i="1"/>
  <c r="P2740" i="1"/>
  <c r="T2741" i="1"/>
  <c r="P2741" i="1"/>
  <c r="T2742" i="1"/>
  <c r="P2742" i="1"/>
  <c r="T2743" i="1"/>
  <c r="P2743" i="1"/>
  <c r="T2744" i="1"/>
  <c r="P2744" i="1"/>
  <c r="T2745" i="1"/>
  <c r="P2745" i="1"/>
  <c r="T2746" i="1"/>
  <c r="P2746" i="1"/>
  <c r="T2747" i="1"/>
  <c r="P2747" i="1"/>
  <c r="T2748" i="1"/>
  <c r="P2748" i="1"/>
  <c r="T2749" i="1"/>
  <c r="P2749" i="1"/>
  <c r="T2750" i="1"/>
  <c r="P2750" i="1"/>
  <c r="T2751" i="1"/>
  <c r="P2751" i="1"/>
  <c r="T2752" i="1"/>
  <c r="P2752" i="1"/>
  <c r="T2753" i="1"/>
  <c r="P2753" i="1"/>
  <c r="T2754" i="1"/>
  <c r="P2754" i="1"/>
  <c r="T2755" i="1"/>
  <c r="P2755" i="1"/>
  <c r="T2756" i="1"/>
  <c r="P2756" i="1"/>
  <c r="T2757" i="1"/>
  <c r="P2757" i="1"/>
  <c r="T2758" i="1"/>
  <c r="P2758" i="1"/>
  <c r="T2759" i="1"/>
  <c r="P2759" i="1"/>
  <c r="T2760" i="1"/>
  <c r="P2760" i="1"/>
  <c r="T2761" i="1"/>
  <c r="P2761" i="1"/>
  <c r="T2762" i="1"/>
  <c r="P2762" i="1"/>
  <c r="T2763" i="1"/>
  <c r="P2763" i="1"/>
  <c r="T2764" i="1"/>
  <c r="P2764" i="1"/>
  <c r="T2765" i="1"/>
  <c r="P2765" i="1"/>
  <c r="T2766" i="1"/>
  <c r="P2766" i="1"/>
  <c r="T2767" i="1"/>
  <c r="P2767" i="1"/>
  <c r="T2768" i="1"/>
  <c r="P2768" i="1"/>
  <c r="T2769" i="1"/>
  <c r="P2769" i="1"/>
  <c r="T2770" i="1"/>
  <c r="P2770" i="1"/>
  <c r="T2771" i="1"/>
  <c r="P2771" i="1"/>
  <c r="T2772" i="1"/>
  <c r="P2772" i="1"/>
  <c r="T2773" i="1"/>
  <c r="P2773" i="1"/>
  <c r="T2774" i="1"/>
  <c r="P2774" i="1"/>
  <c r="T2775" i="1"/>
  <c r="P2775" i="1"/>
  <c r="T2776" i="1"/>
  <c r="P2776" i="1"/>
  <c r="T2777" i="1"/>
  <c r="P2777" i="1"/>
  <c r="T2778" i="1"/>
  <c r="P2778" i="1"/>
  <c r="T2779" i="1"/>
  <c r="P2779" i="1"/>
  <c r="T2780" i="1"/>
  <c r="P2780" i="1"/>
  <c r="T2781" i="1"/>
  <c r="P2781" i="1"/>
  <c r="T2782" i="1"/>
  <c r="P2782" i="1"/>
  <c r="T2783" i="1"/>
  <c r="P2783" i="1"/>
  <c r="T2784" i="1"/>
  <c r="P2784" i="1"/>
  <c r="T2785" i="1"/>
  <c r="P2785" i="1"/>
  <c r="T2786" i="1"/>
  <c r="P2786" i="1"/>
  <c r="T2787" i="1"/>
  <c r="P2787" i="1"/>
  <c r="T2788" i="1"/>
  <c r="P2788" i="1"/>
  <c r="T2789" i="1"/>
  <c r="P2789" i="1"/>
  <c r="T2790" i="1"/>
  <c r="P2790" i="1"/>
  <c r="T2791" i="1"/>
  <c r="P2791" i="1"/>
  <c r="T2792" i="1"/>
  <c r="P2792" i="1"/>
  <c r="T2793" i="1"/>
  <c r="P2793" i="1"/>
  <c r="T2794" i="1"/>
  <c r="P2794" i="1"/>
  <c r="T2795" i="1"/>
  <c r="P2795" i="1"/>
  <c r="T2796" i="1"/>
  <c r="P2796" i="1"/>
  <c r="T2797" i="1"/>
  <c r="P2797" i="1"/>
  <c r="T2798" i="1"/>
  <c r="P2798" i="1"/>
  <c r="T2799" i="1"/>
  <c r="P2799" i="1"/>
  <c r="T2800" i="1"/>
  <c r="P2800" i="1"/>
  <c r="T2801" i="1"/>
  <c r="P2801" i="1"/>
  <c r="T2802" i="1"/>
  <c r="P2802" i="1"/>
  <c r="T2803" i="1"/>
  <c r="P2803" i="1"/>
  <c r="T2804" i="1"/>
  <c r="P2804" i="1"/>
  <c r="T2805" i="1"/>
  <c r="P2805" i="1"/>
  <c r="T2806" i="1"/>
  <c r="P2806" i="1"/>
  <c r="T2807" i="1"/>
  <c r="P2807" i="1"/>
  <c r="T2808" i="1"/>
  <c r="P2808" i="1"/>
  <c r="T2809" i="1"/>
  <c r="P2809" i="1"/>
  <c r="T2810" i="1"/>
  <c r="P2810" i="1"/>
  <c r="T2811" i="1"/>
  <c r="P2811" i="1"/>
  <c r="T2812" i="1"/>
  <c r="P2812" i="1"/>
  <c r="T2813" i="1"/>
  <c r="P2813" i="1"/>
  <c r="T2814" i="1"/>
  <c r="P2814" i="1"/>
  <c r="T2815" i="1"/>
  <c r="P2815" i="1"/>
  <c r="T2816" i="1"/>
  <c r="P2816" i="1"/>
  <c r="T2817" i="1"/>
  <c r="P2817" i="1"/>
  <c r="T2818" i="1"/>
  <c r="P2818" i="1"/>
  <c r="T2819" i="1"/>
  <c r="P2819" i="1"/>
  <c r="T2820" i="1"/>
  <c r="P2820" i="1"/>
  <c r="T2821" i="1"/>
  <c r="P2821" i="1"/>
  <c r="T2822" i="1"/>
  <c r="P2822" i="1"/>
  <c r="T2823" i="1"/>
  <c r="P2823" i="1"/>
  <c r="T2824" i="1"/>
  <c r="P2824" i="1"/>
  <c r="T2825" i="1"/>
  <c r="P2825" i="1"/>
  <c r="T2826" i="1"/>
  <c r="P2826" i="1"/>
  <c r="T2827" i="1"/>
  <c r="P2827" i="1"/>
  <c r="T2828" i="1"/>
  <c r="P2828" i="1"/>
  <c r="T2829" i="1"/>
  <c r="P2829" i="1"/>
  <c r="T2830" i="1"/>
  <c r="P2830" i="1"/>
  <c r="T2831" i="1"/>
  <c r="P2831" i="1"/>
  <c r="T2832" i="1"/>
  <c r="P2832" i="1"/>
  <c r="T2833" i="1"/>
  <c r="P2833" i="1"/>
  <c r="T2834" i="1"/>
  <c r="P2834" i="1"/>
  <c r="T2835" i="1"/>
  <c r="P2835" i="1"/>
  <c r="T2836" i="1"/>
  <c r="P2836" i="1"/>
  <c r="T2837" i="1"/>
  <c r="P2837" i="1"/>
  <c r="T2838" i="1"/>
  <c r="P2838" i="1"/>
  <c r="T2839" i="1"/>
  <c r="P2839" i="1"/>
  <c r="T2840" i="1"/>
  <c r="P2840" i="1"/>
  <c r="T2841" i="1"/>
  <c r="P2841" i="1"/>
  <c r="T2842" i="1"/>
  <c r="P2842" i="1"/>
  <c r="T2843" i="1"/>
  <c r="P2843" i="1"/>
  <c r="T2844" i="1"/>
  <c r="P2844" i="1"/>
  <c r="T2845" i="1"/>
  <c r="P2845" i="1"/>
  <c r="T2846" i="1"/>
  <c r="P2846" i="1"/>
  <c r="T2847" i="1"/>
  <c r="P2847" i="1"/>
  <c r="T2848" i="1"/>
  <c r="P2848" i="1"/>
  <c r="T2849" i="1"/>
  <c r="P2849" i="1"/>
  <c r="T2850" i="1"/>
  <c r="P2850" i="1"/>
  <c r="T2851" i="1"/>
  <c r="P2851" i="1"/>
  <c r="T2852" i="1"/>
  <c r="P2852" i="1"/>
  <c r="T2853" i="1"/>
  <c r="P2853" i="1"/>
  <c r="T2854" i="1"/>
  <c r="P2854" i="1"/>
  <c r="T2855" i="1"/>
  <c r="P2855" i="1"/>
  <c r="T2856" i="1"/>
  <c r="P2856" i="1"/>
  <c r="T2857" i="1"/>
  <c r="P2857" i="1"/>
  <c r="T2858" i="1"/>
  <c r="P2858" i="1"/>
  <c r="T2859" i="1"/>
  <c r="P2859" i="1"/>
  <c r="T2860" i="1"/>
  <c r="P2860" i="1"/>
  <c r="T2861" i="1"/>
  <c r="P2861" i="1"/>
  <c r="T2862" i="1"/>
  <c r="P2862" i="1"/>
  <c r="T2863" i="1"/>
  <c r="P2863" i="1"/>
  <c r="T2864" i="1"/>
  <c r="P2864" i="1"/>
  <c r="T2865" i="1"/>
  <c r="P2865" i="1"/>
  <c r="T2866" i="1"/>
  <c r="P2866" i="1"/>
  <c r="T2867" i="1"/>
  <c r="P2867" i="1"/>
  <c r="T2868" i="1"/>
  <c r="P2868" i="1"/>
  <c r="T2869" i="1"/>
  <c r="P2869" i="1"/>
  <c r="T2870" i="1"/>
  <c r="P2870" i="1"/>
  <c r="T2871" i="1"/>
  <c r="P2871" i="1"/>
  <c r="T2872" i="1"/>
  <c r="P2872" i="1"/>
  <c r="T2873" i="1"/>
  <c r="P2873" i="1"/>
  <c r="T2874" i="1"/>
  <c r="P2874" i="1"/>
  <c r="T2875" i="1"/>
  <c r="P2875" i="1"/>
  <c r="T2876" i="1"/>
  <c r="P2876" i="1"/>
  <c r="T2877" i="1"/>
  <c r="P2877" i="1"/>
  <c r="T2878" i="1"/>
  <c r="P2878" i="1"/>
  <c r="T2879" i="1"/>
  <c r="P2879" i="1"/>
  <c r="T2880" i="1"/>
  <c r="P2880" i="1"/>
  <c r="T2881" i="1"/>
  <c r="P2881" i="1"/>
  <c r="T2882" i="1"/>
  <c r="P2882" i="1"/>
  <c r="T2883" i="1"/>
  <c r="P2883" i="1"/>
  <c r="T2884" i="1"/>
  <c r="P2884" i="1"/>
  <c r="T2885" i="1"/>
  <c r="P2885" i="1"/>
  <c r="T2886" i="1"/>
  <c r="P2886" i="1"/>
  <c r="T2887" i="1"/>
  <c r="P2887" i="1"/>
  <c r="T2888" i="1"/>
  <c r="P2888" i="1"/>
  <c r="T2889" i="1"/>
  <c r="P2889" i="1"/>
  <c r="T2890" i="1"/>
  <c r="P2890" i="1"/>
  <c r="T2891" i="1"/>
  <c r="P2891" i="1"/>
  <c r="T2892" i="1"/>
  <c r="P2892" i="1"/>
  <c r="T2893" i="1"/>
  <c r="P2893" i="1"/>
  <c r="T2894" i="1"/>
  <c r="P2894" i="1"/>
  <c r="T2895" i="1"/>
  <c r="P2895" i="1"/>
  <c r="T2896" i="1"/>
  <c r="P2896" i="1"/>
  <c r="T2897" i="1"/>
  <c r="P2897" i="1"/>
  <c r="T2898" i="1"/>
  <c r="P2898" i="1"/>
  <c r="T2899" i="1"/>
  <c r="P2899" i="1"/>
  <c r="T2900" i="1"/>
  <c r="P2900" i="1"/>
  <c r="T2901" i="1"/>
  <c r="P2901" i="1"/>
  <c r="T2902" i="1"/>
  <c r="P2902" i="1"/>
  <c r="T2903" i="1"/>
  <c r="P2903" i="1"/>
  <c r="T2904" i="1"/>
  <c r="P2904" i="1"/>
  <c r="T2905" i="1"/>
  <c r="P2905" i="1"/>
  <c r="T2906" i="1"/>
  <c r="P2906" i="1"/>
  <c r="T2907" i="1"/>
  <c r="P2907" i="1"/>
  <c r="T2908" i="1"/>
  <c r="P2908" i="1"/>
  <c r="T2909" i="1"/>
  <c r="P2909" i="1"/>
  <c r="T2910" i="1"/>
  <c r="P2910" i="1"/>
  <c r="T2911" i="1"/>
  <c r="P2911" i="1"/>
  <c r="T2912" i="1"/>
  <c r="P2912" i="1"/>
  <c r="T2913" i="1"/>
  <c r="P2913" i="1"/>
  <c r="T2914" i="1"/>
  <c r="P2914" i="1"/>
  <c r="T2915" i="1"/>
  <c r="P2915" i="1"/>
  <c r="T2916" i="1"/>
  <c r="P2916" i="1"/>
  <c r="T2917" i="1"/>
  <c r="P2917" i="1"/>
  <c r="T2918" i="1"/>
  <c r="P2918" i="1"/>
  <c r="T2919" i="1"/>
  <c r="P2919" i="1"/>
  <c r="T2920" i="1"/>
  <c r="P2920" i="1"/>
  <c r="T2921" i="1"/>
  <c r="P2921" i="1"/>
  <c r="T2922" i="1"/>
  <c r="P2922" i="1"/>
  <c r="T2923" i="1"/>
  <c r="P2923" i="1"/>
  <c r="T2924" i="1"/>
  <c r="P2924" i="1"/>
  <c r="T2925" i="1"/>
  <c r="P2925" i="1"/>
  <c r="T2926" i="1"/>
  <c r="P2926" i="1"/>
  <c r="T2927" i="1"/>
  <c r="P2927" i="1"/>
  <c r="T2928" i="1"/>
  <c r="P2928" i="1"/>
  <c r="T2929" i="1"/>
  <c r="P2929" i="1"/>
  <c r="T2930" i="1"/>
  <c r="P2930" i="1"/>
  <c r="T2931" i="1"/>
  <c r="P2931" i="1"/>
  <c r="T2932" i="1"/>
  <c r="P2932" i="1"/>
  <c r="T2933" i="1"/>
  <c r="P2933" i="1"/>
  <c r="T2934" i="1"/>
  <c r="P2934" i="1"/>
  <c r="T2935" i="1"/>
  <c r="P2935" i="1"/>
  <c r="T2936" i="1"/>
  <c r="P2936" i="1"/>
  <c r="T2937" i="1"/>
  <c r="P2937" i="1"/>
  <c r="T2938" i="1"/>
  <c r="P2938" i="1"/>
  <c r="T2939" i="1"/>
  <c r="P2939" i="1"/>
  <c r="T2940" i="1"/>
  <c r="P2940" i="1"/>
  <c r="T2941" i="1"/>
  <c r="P2941" i="1"/>
  <c r="T2942" i="1"/>
  <c r="P2942" i="1"/>
  <c r="T2943" i="1"/>
  <c r="P2943" i="1"/>
  <c r="T2944" i="1"/>
  <c r="P2944" i="1"/>
  <c r="T2945" i="1"/>
  <c r="P2945" i="1"/>
  <c r="T2946" i="1"/>
  <c r="P2946" i="1"/>
  <c r="T2947" i="1"/>
  <c r="P2947" i="1"/>
  <c r="T2948" i="1"/>
  <c r="P2948" i="1"/>
  <c r="T2949" i="1"/>
  <c r="P2949" i="1"/>
  <c r="T2950" i="1"/>
  <c r="P2950" i="1"/>
  <c r="T2951" i="1"/>
  <c r="P2951" i="1"/>
  <c r="T2952" i="1"/>
  <c r="P2952" i="1"/>
  <c r="T2953" i="1"/>
  <c r="P2953" i="1"/>
  <c r="T2954" i="1"/>
  <c r="P2954" i="1"/>
  <c r="T2955" i="1"/>
  <c r="P2955" i="1"/>
  <c r="T2956" i="1"/>
  <c r="P2956" i="1"/>
  <c r="T2957" i="1"/>
  <c r="P2957" i="1"/>
  <c r="T2958" i="1"/>
  <c r="P2958" i="1"/>
  <c r="T2959" i="1"/>
  <c r="P2959" i="1"/>
  <c r="T2960" i="1"/>
  <c r="P2960" i="1"/>
  <c r="T2961" i="1"/>
  <c r="P2961" i="1"/>
  <c r="T2962" i="1"/>
  <c r="P2962" i="1"/>
  <c r="T2963" i="1"/>
  <c r="P2963" i="1"/>
  <c r="T2964" i="1"/>
  <c r="P2964" i="1"/>
  <c r="T2965" i="1"/>
  <c r="P2965" i="1"/>
  <c r="T2966" i="1"/>
  <c r="P2966" i="1"/>
  <c r="T2967" i="1"/>
  <c r="P2967" i="1"/>
  <c r="T2968" i="1"/>
  <c r="P2968" i="1"/>
  <c r="T2969" i="1"/>
  <c r="P2969" i="1"/>
  <c r="T2970" i="1"/>
  <c r="P2970" i="1"/>
  <c r="T2971" i="1"/>
  <c r="P2971" i="1"/>
  <c r="T2972" i="1"/>
  <c r="P2972" i="1"/>
  <c r="T2973" i="1"/>
  <c r="P2973" i="1"/>
  <c r="T2974" i="1"/>
  <c r="P2974" i="1"/>
  <c r="T2975" i="1"/>
  <c r="P2975" i="1"/>
  <c r="T2976" i="1"/>
  <c r="P2976" i="1"/>
  <c r="T2977" i="1"/>
  <c r="P2977" i="1"/>
  <c r="T2978" i="1"/>
  <c r="P2978" i="1"/>
  <c r="T2979" i="1"/>
  <c r="P2979" i="1"/>
  <c r="T2980" i="1"/>
  <c r="P2980" i="1"/>
  <c r="T2981" i="1"/>
  <c r="P2981" i="1"/>
  <c r="T2982" i="1"/>
  <c r="P2982" i="1"/>
  <c r="T2983" i="1"/>
  <c r="P2983" i="1"/>
  <c r="T2984" i="1"/>
  <c r="P2984" i="1"/>
  <c r="T2985" i="1"/>
  <c r="P2985" i="1"/>
  <c r="T2986" i="1"/>
  <c r="P2986" i="1"/>
  <c r="T2987" i="1"/>
  <c r="P2987" i="1"/>
  <c r="T2988" i="1"/>
  <c r="P2988" i="1"/>
  <c r="T2989" i="1"/>
  <c r="P2989" i="1"/>
  <c r="T2990" i="1"/>
  <c r="P2990" i="1"/>
  <c r="T2991" i="1"/>
  <c r="P2991" i="1"/>
  <c r="T2992" i="1"/>
  <c r="P2992" i="1"/>
  <c r="T2993" i="1"/>
  <c r="P2993" i="1"/>
  <c r="T2994" i="1"/>
  <c r="P2994" i="1"/>
  <c r="T2995" i="1"/>
  <c r="P2995" i="1"/>
  <c r="T2996" i="1"/>
  <c r="P2996" i="1"/>
  <c r="T2997" i="1"/>
  <c r="P2997" i="1"/>
  <c r="T2998" i="1"/>
  <c r="P2998" i="1"/>
  <c r="T2999" i="1"/>
  <c r="P2999" i="1"/>
  <c r="T3000" i="1"/>
  <c r="P3000" i="1"/>
  <c r="T3001" i="1"/>
  <c r="P3001" i="1"/>
  <c r="T3002" i="1"/>
  <c r="P3002" i="1"/>
  <c r="T3003" i="1"/>
  <c r="P3003" i="1"/>
  <c r="T3004" i="1"/>
  <c r="P3004" i="1"/>
  <c r="T3005" i="1"/>
  <c r="P3005" i="1"/>
  <c r="T3006" i="1"/>
  <c r="P3006" i="1"/>
  <c r="T3007" i="1"/>
  <c r="P3007" i="1"/>
  <c r="T3008" i="1"/>
  <c r="P3008" i="1"/>
  <c r="T3009" i="1"/>
  <c r="P3009" i="1"/>
  <c r="T3010" i="1"/>
  <c r="P3010" i="1"/>
  <c r="T3011" i="1"/>
  <c r="P3011" i="1"/>
  <c r="T3012" i="1"/>
  <c r="P3012" i="1"/>
  <c r="T3013" i="1"/>
  <c r="P3013" i="1"/>
  <c r="T3014" i="1"/>
  <c r="P3014" i="1"/>
  <c r="T3015" i="1"/>
  <c r="P3015" i="1"/>
  <c r="T3016" i="1"/>
  <c r="P3016" i="1"/>
  <c r="T3017" i="1"/>
  <c r="P3017" i="1"/>
  <c r="T3018" i="1"/>
  <c r="P3018" i="1"/>
  <c r="T3019" i="1"/>
  <c r="P3019" i="1"/>
  <c r="T3020" i="1"/>
  <c r="P3020" i="1"/>
  <c r="T3021" i="1"/>
  <c r="P3021" i="1"/>
  <c r="T3022" i="1"/>
  <c r="P3022" i="1"/>
  <c r="T3023" i="1"/>
  <c r="P3023" i="1"/>
  <c r="T3024" i="1"/>
  <c r="P3024" i="1"/>
  <c r="T3025" i="1"/>
  <c r="P3025" i="1"/>
  <c r="T3026" i="1"/>
  <c r="P3026" i="1"/>
  <c r="T3027" i="1"/>
  <c r="P3027" i="1"/>
  <c r="T3028" i="1"/>
  <c r="P3028" i="1"/>
  <c r="T3029" i="1"/>
  <c r="P3029" i="1"/>
  <c r="T3030" i="1"/>
  <c r="P3030" i="1"/>
  <c r="T3031" i="1"/>
  <c r="P3031" i="1"/>
  <c r="T3032" i="1"/>
  <c r="P3032" i="1"/>
  <c r="T3033" i="1"/>
  <c r="P3033" i="1"/>
  <c r="T3034" i="1"/>
  <c r="P3034" i="1"/>
  <c r="T3035" i="1"/>
  <c r="P3035" i="1"/>
  <c r="T3036" i="1"/>
  <c r="P3036" i="1"/>
  <c r="T3037" i="1"/>
  <c r="P3037" i="1"/>
  <c r="T3038" i="1"/>
  <c r="P3038" i="1"/>
  <c r="T3039" i="1"/>
  <c r="P3039" i="1"/>
  <c r="T3040" i="1"/>
  <c r="P3040" i="1"/>
  <c r="T3041" i="1"/>
  <c r="P3041" i="1"/>
  <c r="T3042" i="1"/>
  <c r="P3042" i="1"/>
  <c r="T3043" i="1"/>
  <c r="P3043" i="1"/>
  <c r="T3044" i="1"/>
  <c r="P3044" i="1"/>
  <c r="T3045" i="1"/>
  <c r="P3045" i="1"/>
  <c r="T3046" i="1"/>
  <c r="P3046" i="1"/>
  <c r="T3047" i="1"/>
  <c r="P3047" i="1"/>
  <c r="T3048" i="1"/>
  <c r="P3048" i="1"/>
  <c r="T3049" i="1"/>
  <c r="P3049" i="1"/>
  <c r="T3050" i="1"/>
  <c r="P3050" i="1"/>
  <c r="T3051" i="1"/>
  <c r="P3051" i="1"/>
  <c r="T3052" i="1"/>
  <c r="P3052" i="1"/>
  <c r="T3053" i="1"/>
  <c r="P3053" i="1"/>
  <c r="T3054" i="1"/>
  <c r="P3054" i="1"/>
  <c r="T3055" i="1"/>
  <c r="P3055" i="1"/>
  <c r="T3056" i="1"/>
  <c r="P3056" i="1"/>
  <c r="T3057" i="1"/>
  <c r="P3057" i="1"/>
  <c r="T3058" i="1"/>
  <c r="P3058" i="1"/>
  <c r="T3059" i="1"/>
  <c r="P3059" i="1"/>
  <c r="T3060" i="1"/>
  <c r="P3060" i="1"/>
  <c r="T3061" i="1"/>
  <c r="P3061" i="1"/>
  <c r="T3062" i="1"/>
  <c r="P3062" i="1"/>
  <c r="T3063" i="1"/>
  <c r="P3063" i="1"/>
  <c r="T3064" i="1"/>
  <c r="P3064" i="1"/>
  <c r="T3065" i="1"/>
  <c r="P3065" i="1"/>
  <c r="T3066" i="1"/>
  <c r="P3066" i="1"/>
  <c r="T3067" i="1"/>
  <c r="P3067" i="1"/>
  <c r="T3068" i="1"/>
  <c r="P3068" i="1"/>
  <c r="T3069" i="1"/>
  <c r="P3069" i="1"/>
  <c r="T3070" i="1"/>
  <c r="P3070" i="1"/>
  <c r="T3071" i="1"/>
  <c r="P3071" i="1"/>
  <c r="T3072" i="1"/>
  <c r="P3072" i="1"/>
  <c r="T3073" i="1"/>
  <c r="P3073" i="1"/>
  <c r="T3074" i="1"/>
  <c r="P3074" i="1"/>
  <c r="T3075" i="1"/>
  <c r="P3075" i="1"/>
  <c r="T3076" i="1"/>
  <c r="P3076" i="1"/>
  <c r="T3077" i="1"/>
  <c r="P3077" i="1"/>
  <c r="T3078" i="1"/>
  <c r="P3078" i="1"/>
  <c r="T3079" i="1"/>
  <c r="P3079" i="1"/>
  <c r="T3080" i="1"/>
  <c r="P3080" i="1"/>
  <c r="T3081" i="1"/>
  <c r="P3081" i="1"/>
  <c r="T3082" i="1"/>
  <c r="P3082" i="1"/>
  <c r="T3083" i="1"/>
  <c r="P3083" i="1"/>
  <c r="T3084" i="1"/>
  <c r="P3084" i="1"/>
  <c r="T3085" i="1"/>
  <c r="P3085" i="1"/>
  <c r="T3086" i="1"/>
  <c r="P3086" i="1"/>
  <c r="T3087" i="1"/>
  <c r="P3087" i="1"/>
  <c r="T3088" i="1"/>
  <c r="P3088" i="1"/>
  <c r="T3089" i="1"/>
  <c r="P3089" i="1"/>
  <c r="T3090" i="1"/>
  <c r="P3090" i="1"/>
  <c r="T3091" i="1"/>
  <c r="P3091" i="1"/>
  <c r="T3092" i="1"/>
  <c r="P3092" i="1"/>
  <c r="T3093" i="1"/>
  <c r="P3093" i="1"/>
  <c r="T3094" i="1"/>
  <c r="P3094" i="1"/>
  <c r="T3095" i="1"/>
  <c r="P3095" i="1"/>
  <c r="T3096" i="1"/>
  <c r="P3096" i="1"/>
  <c r="T3097" i="1"/>
  <c r="P3097" i="1"/>
  <c r="T3098" i="1"/>
  <c r="P3098" i="1"/>
  <c r="T3099" i="1"/>
  <c r="P3099" i="1"/>
  <c r="T3100" i="1"/>
  <c r="P3100" i="1"/>
  <c r="T3101" i="1"/>
  <c r="P3101" i="1"/>
  <c r="T3102" i="1"/>
  <c r="P3102" i="1"/>
  <c r="T3103" i="1"/>
  <c r="P3103" i="1"/>
  <c r="T3104" i="1"/>
  <c r="P3104" i="1"/>
  <c r="T3105" i="1"/>
  <c r="P3105" i="1"/>
  <c r="T3106" i="1"/>
  <c r="P3106" i="1"/>
  <c r="T3107" i="1"/>
  <c r="P3107" i="1"/>
  <c r="T3108" i="1"/>
  <c r="P3108" i="1"/>
  <c r="T3109" i="1"/>
  <c r="P3109" i="1"/>
  <c r="T3110" i="1"/>
  <c r="P3110" i="1"/>
  <c r="T3111" i="1"/>
  <c r="P3111" i="1"/>
  <c r="T3112" i="1"/>
  <c r="P3112" i="1"/>
  <c r="T3113" i="1"/>
  <c r="P3113" i="1"/>
  <c r="T3114" i="1"/>
  <c r="P3114" i="1"/>
  <c r="T3115" i="1"/>
  <c r="P3115" i="1"/>
  <c r="T3116" i="1"/>
  <c r="P3116" i="1"/>
  <c r="T3117" i="1"/>
  <c r="P3117" i="1"/>
  <c r="T3118" i="1"/>
  <c r="P3118" i="1"/>
  <c r="T3119" i="1"/>
  <c r="P3119" i="1"/>
  <c r="T3120" i="1"/>
  <c r="P3120" i="1"/>
  <c r="T3121" i="1"/>
  <c r="P3121" i="1"/>
  <c r="T3122" i="1"/>
  <c r="P3122" i="1"/>
  <c r="T3123" i="1"/>
  <c r="P3123" i="1"/>
  <c r="T3124" i="1"/>
  <c r="P3124" i="1"/>
  <c r="T3125" i="1"/>
  <c r="P3125" i="1"/>
  <c r="T3126" i="1"/>
  <c r="P3126" i="1"/>
  <c r="T3127" i="1"/>
  <c r="P3127" i="1"/>
  <c r="T3128" i="1"/>
  <c r="P3128" i="1"/>
  <c r="T3129" i="1"/>
  <c r="P3129" i="1"/>
  <c r="T3130" i="1"/>
  <c r="P3130" i="1"/>
  <c r="T3131" i="1"/>
  <c r="P3131" i="1"/>
  <c r="T3132" i="1"/>
  <c r="P3132" i="1"/>
  <c r="T3133" i="1"/>
  <c r="P3133" i="1"/>
  <c r="T3134" i="1"/>
  <c r="P3134" i="1"/>
  <c r="T3135" i="1"/>
  <c r="P3135" i="1"/>
  <c r="T3136" i="1"/>
  <c r="P3136" i="1"/>
  <c r="T3137" i="1"/>
  <c r="P3137" i="1"/>
  <c r="T3138" i="1"/>
  <c r="P3138" i="1"/>
  <c r="T3139" i="1"/>
  <c r="P3139" i="1"/>
  <c r="T3140" i="1"/>
  <c r="P3140" i="1"/>
  <c r="T3141" i="1"/>
  <c r="P3141" i="1"/>
  <c r="T3142" i="1"/>
  <c r="P3142" i="1"/>
  <c r="T3143" i="1"/>
  <c r="P3143" i="1"/>
  <c r="T3144" i="1"/>
  <c r="P3144" i="1"/>
  <c r="T3145" i="1"/>
  <c r="P3145" i="1"/>
  <c r="T3146" i="1"/>
  <c r="P3146" i="1"/>
  <c r="T3147" i="1"/>
  <c r="P3147" i="1"/>
  <c r="T3148" i="1"/>
  <c r="P3148" i="1"/>
  <c r="T3149" i="1"/>
  <c r="P3149" i="1"/>
  <c r="T3150" i="1"/>
  <c r="P3150" i="1"/>
  <c r="T3151" i="1"/>
  <c r="P3151" i="1"/>
  <c r="T3152" i="1"/>
  <c r="P3152" i="1"/>
  <c r="T3153" i="1"/>
  <c r="P3153" i="1"/>
  <c r="T3154" i="1"/>
  <c r="P3154" i="1"/>
  <c r="T3155" i="1"/>
  <c r="P3155" i="1"/>
  <c r="T3156" i="1"/>
  <c r="P3156" i="1"/>
  <c r="T3157" i="1"/>
  <c r="P3157" i="1"/>
  <c r="T3158" i="1"/>
  <c r="P3158" i="1"/>
  <c r="T3159" i="1"/>
  <c r="P3159" i="1"/>
  <c r="T3160" i="1"/>
  <c r="P3160" i="1"/>
  <c r="T3161" i="1"/>
  <c r="P3161" i="1"/>
  <c r="T3162" i="1"/>
  <c r="P3162" i="1"/>
  <c r="T3163" i="1"/>
  <c r="P3163" i="1"/>
  <c r="T3164" i="1"/>
  <c r="P3164" i="1"/>
  <c r="T3165" i="1"/>
  <c r="P3165" i="1"/>
  <c r="T3166" i="1"/>
  <c r="P3166" i="1"/>
  <c r="T3167" i="1"/>
  <c r="P3167" i="1"/>
  <c r="T3168" i="1"/>
  <c r="P3168" i="1"/>
  <c r="T3169" i="1"/>
  <c r="P3169" i="1"/>
  <c r="T3170" i="1"/>
  <c r="P3170" i="1"/>
  <c r="T3171" i="1"/>
  <c r="P3171" i="1"/>
  <c r="T3172" i="1"/>
  <c r="P3172" i="1"/>
  <c r="T3173" i="1"/>
  <c r="P3173" i="1"/>
  <c r="T3174" i="1"/>
  <c r="P3174" i="1"/>
  <c r="T3175" i="1"/>
  <c r="P3175" i="1"/>
  <c r="T3176" i="1"/>
  <c r="P3176" i="1"/>
  <c r="T3177" i="1"/>
  <c r="P3177" i="1"/>
  <c r="T3178" i="1"/>
  <c r="P3178" i="1"/>
  <c r="T3179" i="1"/>
  <c r="P3179" i="1"/>
  <c r="T3180" i="1"/>
  <c r="P3180" i="1"/>
  <c r="T3181" i="1"/>
  <c r="P3181" i="1"/>
  <c r="T3182" i="1"/>
  <c r="P3182" i="1"/>
  <c r="T3183" i="1"/>
  <c r="P3183" i="1"/>
  <c r="T3184" i="1"/>
  <c r="P3184" i="1"/>
  <c r="T3185" i="1"/>
  <c r="P3185" i="1"/>
  <c r="T3186" i="1"/>
  <c r="P3186" i="1"/>
  <c r="T3187" i="1"/>
  <c r="P3187" i="1"/>
  <c r="T3188" i="1"/>
  <c r="P3188" i="1"/>
  <c r="T3189" i="1"/>
  <c r="P3189" i="1"/>
  <c r="T3190" i="1"/>
  <c r="P3190" i="1"/>
  <c r="T3191" i="1"/>
  <c r="P3191" i="1"/>
  <c r="T3192" i="1"/>
  <c r="P3192" i="1"/>
  <c r="T3193" i="1"/>
  <c r="P3193" i="1"/>
  <c r="T3194" i="1"/>
  <c r="P3194" i="1"/>
  <c r="T3195" i="1"/>
  <c r="P3195" i="1"/>
  <c r="T3196" i="1"/>
  <c r="P3196" i="1"/>
  <c r="T3197" i="1"/>
  <c r="P3197" i="1"/>
  <c r="T3198" i="1"/>
  <c r="P3198" i="1"/>
  <c r="T3199" i="1"/>
  <c r="P3199" i="1"/>
  <c r="T3200" i="1"/>
  <c r="P3200" i="1"/>
  <c r="T3201" i="1"/>
  <c r="P3201" i="1"/>
  <c r="T3202" i="1"/>
  <c r="P3202" i="1"/>
  <c r="T3203" i="1"/>
  <c r="P3203" i="1"/>
  <c r="T3204" i="1"/>
  <c r="P3204" i="1"/>
  <c r="T3205" i="1"/>
  <c r="P3205" i="1"/>
  <c r="T3206" i="1"/>
  <c r="P3206" i="1"/>
  <c r="T3207" i="1"/>
  <c r="P3207" i="1"/>
  <c r="T3208" i="1"/>
  <c r="P3208" i="1"/>
  <c r="T3209" i="1"/>
  <c r="P3209" i="1"/>
  <c r="T3210" i="1"/>
  <c r="P3210" i="1"/>
  <c r="T3211" i="1"/>
  <c r="P3211" i="1"/>
  <c r="T3212" i="1"/>
  <c r="P3212" i="1"/>
  <c r="T3213" i="1"/>
  <c r="P3213" i="1"/>
  <c r="T3214" i="1"/>
  <c r="P3214" i="1"/>
  <c r="T3215" i="1"/>
  <c r="P3215" i="1"/>
  <c r="T3216" i="1"/>
  <c r="P3216" i="1"/>
  <c r="T3217" i="1"/>
  <c r="P3217" i="1"/>
  <c r="T3218" i="1"/>
  <c r="P3218" i="1"/>
  <c r="T3219" i="1"/>
  <c r="P3219" i="1"/>
  <c r="T3220" i="1"/>
  <c r="P3220" i="1"/>
  <c r="T3221" i="1"/>
  <c r="P3221" i="1"/>
  <c r="T3222" i="1"/>
  <c r="P3222" i="1"/>
  <c r="T3223" i="1"/>
  <c r="P3223" i="1"/>
  <c r="T3224" i="1"/>
  <c r="P3224" i="1"/>
  <c r="T3225" i="1"/>
  <c r="P3225" i="1"/>
  <c r="T3226" i="1"/>
  <c r="P3226" i="1"/>
  <c r="T3227" i="1"/>
  <c r="P3227" i="1"/>
  <c r="T3228" i="1"/>
  <c r="P3228" i="1"/>
  <c r="T3229" i="1"/>
  <c r="P3229" i="1"/>
  <c r="T3230" i="1"/>
  <c r="P3230" i="1"/>
  <c r="T3231" i="1"/>
  <c r="P3231" i="1"/>
  <c r="T3232" i="1"/>
  <c r="P3232" i="1"/>
  <c r="T3233" i="1"/>
  <c r="P3233" i="1"/>
  <c r="T3234" i="1"/>
  <c r="P3234" i="1"/>
  <c r="T3235" i="1"/>
  <c r="P3235" i="1"/>
  <c r="T3236" i="1"/>
  <c r="P3236" i="1"/>
  <c r="T3237" i="1"/>
  <c r="P3237" i="1"/>
  <c r="T3238" i="1"/>
  <c r="P3238" i="1"/>
  <c r="T3239" i="1"/>
  <c r="P3239" i="1"/>
  <c r="T3240" i="1"/>
  <c r="P3240" i="1"/>
  <c r="T3241" i="1"/>
  <c r="P3241" i="1"/>
  <c r="T3242" i="1"/>
  <c r="P3242" i="1"/>
  <c r="T3243" i="1"/>
  <c r="P3243" i="1"/>
  <c r="T3244" i="1"/>
  <c r="P3244" i="1"/>
  <c r="T3245" i="1"/>
  <c r="P3245" i="1"/>
  <c r="T3246" i="1"/>
  <c r="P3246" i="1"/>
  <c r="T3247" i="1"/>
  <c r="P3247" i="1"/>
  <c r="T3248" i="1"/>
  <c r="P3248" i="1"/>
  <c r="T3249" i="1"/>
  <c r="P3249" i="1"/>
  <c r="T3250" i="1"/>
  <c r="P3250" i="1"/>
  <c r="T3251" i="1"/>
  <c r="P3251" i="1"/>
  <c r="T3252" i="1"/>
  <c r="P3252" i="1"/>
  <c r="T3253" i="1"/>
  <c r="P3253" i="1"/>
  <c r="T3254" i="1"/>
  <c r="P3254" i="1"/>
  <c r="T3255" i="1"/>
  <c r="P3255" i="1"/>
  <c r="T3256" i="1"/>
  <c r="P3256" i="1"/>
  <c r="T3257" i="1"/>
  <c r="P3257" i="1"/>
  <c r="T3258" i="1"/>
  <c r="P3258" i="1"/>
  <c r="T3259" i="1"/>
  <c r="P3259" i="1"/>
  <c r="T3260" i="1"/>
  <c r="P3260" i="1"/>
  <c r="T3261" i="1"/>
  <c r="P3261" i="1"/>
  <c r="T3262" i="1"/>
  <c r="P3262" i="1"/>
  <c r="T3263" i="1"/>
  <c r="P3263" i="1"/>
  <c r="T3264" i="1"/>
  <c r="P3264" i="1"/>
  <c r="T3265" i="1"/>
  <c r="P3265" i="1"/>
  <c r="T3266" i="1"/>
  <c r="P3266" i="1"/>
  <c r="T3267" i="1"/>
  <c r="P3267" i="1"/>
  <c r="T3268" i="1"/>
  <c r="P3268" i="1"/>
  <c r="T3269" i="1"/>
  <c r="P3269" i="1"/>
  <c r="T3270" i="1"/>
  <c r="P3270" i="1"/>
  <c r="T3271" i="1"/>
  <c r="P3271" i="1"/>
  <c r="T3272" i="1"/>
  <c r="P3272" i="1"/>
  <c r="T3273" i="1"/>
  <c r="P3273" i="1"/>
  <c r="T3274" i="1"/>
  <c r="P3274" i="1"/>
  <c r="T3275" i="1"/>
  <c r="P3275" i="1"/>
  <c r="T3276" i="1"/>
  <c r="P3276" i="1"/>
  <c r="T3277" i="1"/>
  <c r="P3277" i="1"/>
  <c r="T3278" i="1"/>
  <c r="P3278" i="1"/>
  <c r="T3279" i="1"/>
  <c r="P3279" i="1"/>
  <c r="T3280" i="1"/>
  <c r="P3280" i="1"/>
  <c r="T3281" i="1"/>
  <c r="P3281" i="1"/>
  <c r="T3282" i="1"/>
  <c r="P3282" i="1"/>
  <c r="T3283" i="1"/>
  <c r="P3283" i="1"/>
  <c r="T3284" i="1"/>
  <c r="P3284" i="1"/>
  <c r="T3285" i="1"/>
  <c r="P3285" i="1"/>
  <c r="T3286" i="1"/>
  <c r="P3286" i="1"/>
  <c r="T3287" i="1"/>
  <c r="P3287" i="1"/>
  <c r="T3288" i="1"/>
  <c r="P3288" i="1"/>
  <c r="T3289" i="1"/>
  <c r="P3289" i="1"/>
  <c r="T3290" i="1"/>
  <c r="P3290" i="1"/>
  <c r="T3291" i="1"/>
  <c r="P3291" i="1"/>
  <c r="T3292" i="1"/>
  <c r="P3292" i="1"/>
  <c r="T3293" i="1"/>
  <c r="P3293" i="1"/>
  <c r="T3294" i="1"/>
  <c r="P3294" i="1"/>
  <c r="T3295" i="1"/>
  <c r="P3295" i="1"/>
  <c r="T3296" i="1"/>
  <c r="P3296" i="1"/>
  <c r="T3297" i="1"/>
  <c r="P3297" i="1"/>
  <c r="T3298" i="1"/>
  <c r="P3298" i="1"/>
  <c r="T3299" i="1"/>
  <c r="P3299" i="1"/>
  <c r="T3300" i="1"/>
  <c r="P3300" i="1"/>
  <c r="T3301" i="1"/>
  <c r="P3301" i="1"/>
  <c r="T3302" i="1"/>
  <c r="P3302" i="1"/>
  <c r="T3303" i="1"/>
  <c r="P3303" i="1"/>
  <c r="T3304" i="1"/>
  <c r="P3304" i="1"/>
  <c r="T3305" i="1"/>
  <c r="P3305" i="1"/>
  <c r="T3306" i="1"/>
  <c r="P3306" i="1"/>
  <c r="T3307" i="1"/>
  <c r="P3307" i="1"/>
  <c r="T3308" i="1"/>
  <c r="P3308" i="1"/>
  <c r="T3309" i="1"/>
  <c r="P3309" i="1"/>
  <c r="T3310" i="1"/>
  <c r="P3310" i="1"/>
  <c r="T3311" i="1"/>
  <c r="P3311" i="1"/>
  <c r="T3312" i="1"/>
  <c r="P3312" i="1"/>
  <c r="T3313" i="1"/>
  <c r="P3313" i="1"/>
  <c r="T3314" i="1"/>
  <c r="P3314" i="1"/>
  <c r="T3315" i="1"/>
  <c r="P3315" i="1"/>
  <c r="T3316" i="1"/>
  <c r="P3316" i="1"/>
  <c r="T3317" i="1"/>
  <c r="P3317" i="1"/>
  <c r="T3318" i="1"/>
  <c r="P3318" i="1"/>
  <c r="T3319" i="1"/>
  <c r="P3319" i="1"/>
  <c r="T3320" i="1"/>
  <c r="P3320" i="1"/>
  <c r="T3321" i="1"/>
  <c r="P3321" i="1"/>
  <c r="T3322" i="1"/>
  <c r="P3322" i="1"/>
  <c r="T3323" i="1"/>
  <c r="P3323" i="1"/>
  <c r="T3324" i="1"/>
  <c r="P3324" i="1"/>
  <c r="T3325" i="1"/>
  <c r="P3325" i="1"/>
  <c r="T3326" i="1"/>
  <c r="P3326" i="1"/>
  <c r="T3327" i="1"/>
  <c r="P3327" i="1"/>
  <c r="T3328" i="1"/>
  <c r="P3328" i="1"/>
  <c r="T3329" i="1"/>
  <c r="P3329" i="1"/>
  <c r="T3330" i="1"/>
  <c r="P3330" i="1"/>
  <c r="T3331" i="1"/>
  <c r="P3331" i="1"/>
  <c r="T3332" i="1"/>
  <c r="P3332" i="1"/>
  <c r="T3333" i="1"/>
  <c r="P3333" i="1"/>
  <c r="T3334" i="1"/>
  <c r="P3334" i="1"/>
  <c r="T3335" i="1"/>
  <c r="P3335" i="1"/>
  <c r="T3336" i="1"/>
  <c r="P3336" i="1"/>
  <c r="T3337" i="1"/>
  <c r="P3337" i="1"/>
  <c r="T3338" i="1"/>
  <c r="P3338" i="1"/>
  <c r="T3339" i="1"/>
  <c r="P3339" i="1"/>
  <c r="T3340" i="1"/>
  <c r="P3340" i="1"/>
  <c r="T3341" i="1"/>
  <c r="P3341" i="1"/>
  <c r="T3342" i="1"/>
  <c r="P3342" i="1"/>
  <c r="T3343" i="1"/>
  <c r="P3343" i="1"/>
  <c r="T3344" i="1"/>
  <c r="P3344" i="1"/>
  <c r="T3345" i="1"/>
  <c r="P3345" i="1"/>
  <c r="T3346" i="1"/>
  <c r="P3346" i="1"/>
  <c r="T3347" i="1"/>
  <c r="P3347" i="1"/>
  <c r="T3348" i="1"/>
  <c r="P3348" i="1"/>
  <c r="T3349" i="1"/>
  <c r="P3349" i="1"/>
  <c r="T3350" i="1"/>
  <c r="P3350" i="1"/>
  <c r="T3351" i="1"/>
  <c r="P3351" i="1"/>
  <c r="T3352" i="1"/>
  <c r="P3352" i="1"/>
  <c r="T3353" i="1"/>
  <c r="P3353" i="1"/>
  <c r="T3354" i="1"/>
  <c r="P3354" i="1"/>
  <c r="T3355" i="1"/>
  <c r="P3355" i="1"/>
  <c r="T3356" i="1"/>
  <c r="P3356" i="1"/>
  <c r="T3357" i="1"/>
  <c r="P3357" i="1"/>
  <c r="T3358" i="1"/>
  <c r="P3358" i="1"/>
  <c r="T3359" i="1"/>
  <c r="P3359" i="1"/>
  <c r="T3360" i="1"/>
  <c r="P3360" i="1"/>
  <c r="T3361" i="1"/>
  <c r="P3361" i="1"/>
  <c r="T3362" i="1"/>
  <c r="P3362" i="1"/>
  <c r="T3363" i="1"/>
  <c r="P3363" i="1"/>
  <c r="T3364" i="1"/>
  <c r="P3364" i="1"/>
  <c r="T3365" i="1"/>
  <c r="P3365" i="1"/>
  <c r="T3366" i="1"/>
  <c r="P3366" i="1"/>
  <c r="T3367" i="1"/>
  <c r="P3367" i="1"/>
  <c r="T3368" i="1"/>
  <c r="P3368" i="1"/>
  <c r="T3369" i="1"/>
  <c r="P3369" i="1"/>
  <c r="T3370" i="1"/>
  <c r="P3370" i="1"/>
  <c r="T3371" i="1"/>
  <c r="P3371" i="1"/>
  <c r="T3372" i="1"/>
  <c r="P3372" i="1"/>
  <c r="T3373" i="1"/>
  <c r="P3373" i="1"/>
  <c r="T3374" i="1"/>
  <c r="P3374" i="1"/>
  <c r="T3375" i="1"/>
  <c r="P3375" i="1"/>
  <c r="T3376" i="1"/>
  <c r="P3376" i="1"/>
  <c r="T3377" i="1"/>
  <c r="P3377" i="1"/>
  <c r="T3378" i="1"/>
  <c r="P3378" i="1"/>
  <c r="T3379" i="1"/>
  <c r="P3379" i="1"/>
  <c r="T3380" i="1"/>
  <c r="P3380" i="1"/>
  <c r="T3381" i="1"/>
  <c r="P3381" i="1"/>
  <c r="T3382" i="1"/>
  <c r="P3382" i="1"/>
  <c r="T3383" i="1"/>
  <c r="P3383" i="1"/>
  <c r="T3384" i="1"/>
  <c r="P3384" i="1"/>
  <c r="T3385" i="1"/>
  <c r="P3385" i="1"/>
  <c r="T3386" i="1"/>
  <c r="P3386" i="1"/>
  <c r="T3387" i="1"/>
  <c r="P3387" i="1"/>
  <c r="T3388" i="1"/>
  <c r="P3388" i="1"/>
  <c r="T3389" i="1"/>
  <c r="P3389" i="1"/>
  <c r="T3390" i="1"/>
  <c r="P3390" i="1"/>
  <c r="T3391" i="1"/>
  <c r="P3391" i="1"/>
  <c r="T3392" i="1"/>
  <c r="P3392" i="1"/>
  <c r="T3393" i="1"/>
  <c r="P3393" i="1"/>
  <c r="T3394" i="1"/>
  <c r="P3394" i="1"/>
  <c r="T3395" i="1"/>
  <c r="P3395" i="1"/>
  <c r="T3396" i="1"/>
  <c r="P3396" i="1"/>
  <c r="T3397" i="1"/>
  <c r="P3397" i="1"/>
  <c r="T3398" i="1"/>
  <c r="P3398" i="1"/>
  <c r="T3399" i="1"/>
  <c r="P3399" i="1"/>
  <c r="T3400" i="1"/>
  <c r="P3400" i="1"/>
  <c r="T3401" i="1"/>
  <c r="P3401" i="1"/>
  <c r="T3402" i="1"/>
  <c r="P3402" i="1"/>
  <c r="T3403" i="1"/>
  <c r="P3403" i="1"/>
  <c r="T3404" i="1"/>
  <c r="P3404" i="1"/>
  <c r="T3405" i="1"/>
  <c r="P3405" i="1"/>
  <c r="T3406" i="1"/>
  <c r="P3406" i="1"/>
  <c r="T3407" i="1"/>
  <c r="P3407" i="1"/>
  <c r="T3408" i="1"/>
  <c r="P3408" i="1"/>
  <c r="T3409" i="1"/>
  <c r="P3409" i="1"/>
  <c r="T3410" i="1"/>
  <c r="P3410" i="1"/>
  <c r="T3411" i="1"/>
  <c r="P3411" i="1"/>
  <c r="T3412" i="1"/>
  <c r="P3412" i="1"/>
  <c r="T3413" i="1"/>
  <c r="P3413" i="1"/>
  <c r="T3414" i="1"/>
  <c r="P3414" i="1"/>
  <c r="T3415" i="1"/>
  <c r="P3415" i="1"/>
  <c r="T3416" i="1"/>
  <c r="P3416" i="1"/>
  <c r="T3417" i="1"/>
  <c r="P3417" i="1"/>
  <c r="T3418" i="1"/>
  <c r="P3418" i="1"/>
  <c r="T3419" i="1"/>
  <c r="P3419" i="1"/>
  <c r="T3420" i="1"/>
  <c r="P3420" i="1"/>
  <c r="T3421" i="1"/>
  <c r="P3421" i="1"/>
  <c r="T3422" i="1"/>
  <c r="P3422" i="1"/>
  <c r="T3423" i="1"/>
  <c r="P3423" i="1"/>
  <c r="T3424" i="1"/>
  <c r="P3424" i="1"/>
  <c r="T3425" i="1"/>
  <c r="P3425" i="1"/>
  <c r="T3426" i="1"/>
  <c r="P3426" i="1"/>
  <c r="T3427" i="1"/>
  <c r="P3427" i="1"/>
  <c r="T3428" i="1"/>
  <c r="P3428" i="1"/>
  <c r="T3429" i="1"/>
  <c r="P3429" i="1"/>
  <c r="T3430" i="1"/>
  <c r="P3430" i="1"/>
  <c r="T3431" i="1"/>
  <c r="P3431" i="1"/>
  <c r="T3432" i="1"/>
  <c r="P3432" i="1"/>
  <c r="T3433" i="1"/>
  <c r="P3433" i="1"/>
  <c r="T3434" i="1"/>
  <c r="P3434" i="1"/>
  <c r="T3435" i="1"/>
  <c r="P3435" i="1"/>
  <c r="T3436" i="1"/>
  <c r="P3436" i="1"/>
  <c r="T3437" i="1"/>
  <c r="P3437" i="1"/>
  <c r="T3438" i="1"/>
  <c r="P3438" i="1"/>
  <c r="T3439" i="1"/>
  <c r="P3439" i="1"/>
  <c r="T3440" i="1"/>
  <c r="P3440" i="1"/>
  <c r="T3441" i="1"/>
  <c r="P3441" i="1"/>
  <c r="T3442" i="1"/>
  <c r="P3442" i="1"/>
  <c r="T3443" i="1"/>
  <c r="P3443" i="1"/>
  <c r="T3444" i="1"/>
  <c r="P3444" i="1"/>
  <c r="T3445" i="1"/>
  <c r="P3445" i="1"/>
  <c r="T3446" i="1"/>
  <c r="P3446" i="1"/>
  <c r="T3447" i="1"/>
  <c r="P3447" i="1"/>
  <c r="T3448" i="1"/>
  <c r="P3448" i="1"/>
  <c r="T3449" i="1"/>
  <c r="P3449" i="1"/>
  <c r="T3450" i="1"/>
  <c r="P3450" i="1"/>
  <c r="T3451" i="1"/>
  <c r="P3451" i="1"/>
  <c r="T3452" i="1"/>
  <c r="P3452" i="1"/>
  <c r="T3453" i="1"/>
  <c r="P3453" i="1"/>
  <c r="T3454" i="1"/>
  <c r="P3454" i="1"/>
  <c r="T3455" i="1"/>
  <c r="P3455" i="1"/>
  <c r="T3456" i="1"/>
  <c r="P3456" i="1"/>
  <c r="T3457" i="1"/>
  <c r="P3457" i="1"/>
  <c r="T3458" i="1"/>
  <c r="P3458" i="1"/>
  <c r="T3459" i="1"/>
  <c r="P3459" i="1"/>
  <c r="T3460" i="1"/>
  <c r="P3460" i="1"/>
  <c r="T3461" i="1"/>
  <c r="P3461" i="1"/>
  <c r="T3462" i="1"/>
  <c r="P3462" i="1"/>
  <c r="T3463" i="1"/>
  <c r="P3463" i="1"/>
  <c r="T3464" i="1"/>
  <c r="P3464" i="1"/>
  <c r="T3465" i="1"/>
  <c r="P3465" i="1"/>
  <c r="T3466" i="1"/>
  <c r="P3466" i="1"/>
  <c r="T3467" i="1"/>
  <c r="P3467" i="1"/>
  <c r="T3468" i="1"/>
  <c r="P3468" i="1"/>
  <c r="T3469" i="1"/>
  <c r="P3469" i="1"/>
  <c r="T3470" i="1"/>
  <c r="P3470" i="1"/>
  <c r="T3471" i="1"/>
  <c r="P3471" i="1"/>
  <c r="T3472" i="1"/>
  <c r="P3472" i="1"/>
  <c r="T3473" i="1"/>
  <c r="P3473" i="1"/>
  <c r="T3474" i="1"/>
  <c r="P3474" i="1"/>
  <c r="T3475" i="1"/>
  <c r="P3475" i="1"/>
  <c r="T3476" i="1"/>
  <c r="P3476" i="1"/>
  <c r="T3477" i="1"/>
  <c r="P3477" i="1"/>
  <c r="T3478" i="1"/>
  <c r="P3478" i="1"/>
  <c r="T3479" i="1"/>
  <c r="P3479" i="1"/>
  <c r="T3480" i="1"/>
  <c r="P3480" i="1"/>
  <c r="T3481" i="1"/>
  <c r="P3481" i="1"/>
  <c r="T3482" i="1"/>
  <c r="P3482" i="1"/>
  <c r="T3483" i="1"/>
  <c r="P3483" i="1"/>
  <c r="T3484" i="1"/>
  <c r="P3484" i="1"/>
  <c r="T3485" i="1"/>
  <c r="P3485" i="1"/>
  <c r="T3486" i="1"/>
  <c r="P3486" i="1"/>
  <c r="T3487" i="1"/>
  <c r="P3487" i="1"/>
  <c r="T3488" i="1"/>
  <c r="P3488" i="1"/>
  <c r="T3489" i="1"/>
  <c r="P3489" i="1"/>
  <c r="T3490" i="1"/>
  <c r="P3490" i="1"/>
  <c r="T3491" i="1"/>
  <c r="P3491" i="1"/>
  <c r="T3492" i="1"/>
  <c r="P3492" i="1"/>
  <c r="T3493" i="1"/>
  <c r="P3493" i="1"/>
  <c r="T3494" i="1"/>
  <c r="P3494" i="1"/>
  <c r="T3495" i="1"/>
  <c r="P3495" i="1"/>
  <c r="T3496" i="1"/>
  <c r="P3496" i="1"/>
  <c r="T3497" i="1"/>
  <c r="P3497" i="1"/>
  <c r="T3498" i="1"/>
  <c r="P3498" i="1"/>
  <c r="T3499" i="1"/>
  <c r="P3499" i="1"/>
  <c r="T3500" i="1"/>
  <c r="P3500" i="1"/>
  <c r="T3501" i="1"/>
  <c r="P3501" i="1"/>
  <c r="T3502" i="1"/>
  <c r="P3502" i="1"/>
  <c r="T3503" i="1"/>
  <c r="P3503" i="1"/>
  <c r="T3504" i="1"/>
  <c r="P3504" i="1"/>
  <c r="T3505" i="1"/>
  <c r="P3505" i="1"/>
  <c r="T3506" i="1"/>
  <c r="P3506" i="1"/>
  <c r="T3507" i="1"/>
  <c r="P3507" i="1"/>
  <c r="T3508" i="1"/>
  <c r="P3508" i="1"/>
  <c r="T3509" i="1"/>
  <c r="P3509" i="1"/>
  <c r="T3510" i="1"/>
  <c r="P3510" i="1"/>
  <c r="T3511" i="1"/>
  <c r="P3511" i="1"/>
  <c r="T3512" i="1"/>
  <c r="P3512" i="1"/>
  <c r="T3513" i="1"/>
  <c r="P3513" i="1"/>
  <c r="T3514" i="1"/>
  <c r="P3514" i="1"/>
  <c r="T3515" i="1"/>
  <c r="P3515" i="1"/>
  <c r="T3516" i="1"/>
  <c r="P3516" i="1"/>
  <c r="T3517" i="1"/>
  <c r="P3517" i="1"/>
  <c r="T3518" i="1"/>
  <c r="P3518" i="1"/>
  <c r="T3519" i="1"/>
  <c r="P3519" i="1"/>
  <c r="T3520" i="1"/>
  <c r="P3520" i="1"/>
  <c r="T3521" i="1"/>
  <c r="P3521" i="1"/>
  <c r="T3522" i="1"/>
  <c r="P3522" i="1"/>
  <c r="T3523" i="1"/>
  <c r="P3523" i="1"/>
  <c r="T3524" i="1"/>
  <c r="P3524" i="1"/>
  <c r="T3525" i="1"/>
  <c r="P3525" i="1"/>
  <c r="T3526" i="1"/>
  <c r="P3526" i="1"/>
  <c r="T3527" i="1"/>
  <c r="P3527" i="1"/>
  <c r="T3528" i="1"/>
  <c r="P3528" i="1"/>
  <c r="T3529" i="1"/>
  <c r="P3529" i="1"/>
  <c r="T3530" i="1"/>
  <c r="P3530" i="1"/>
  <c r="T3531" i="1"/>
  <c r="P3531" i="1"/>
  <c r="T3532" i="1"/>
  <c r="P3532" i="1"/>
  <c r="T3533" i="1"/>
  <c r="P3533" i="1"/>
  <c r="T3534" i="1"/>
  <c r="P3534" i="1"/>
  <c r="T3535" i="1"/>
  <c r="P3535" i="1"/>
  <c r="T3536" i="1"/>
  <c r="P3536" i="1"/>
  <c r="T3537" i="1"/>
  <c r="P3537" i="1"/>
  <c r="T3538" i="1"/>
  <c r="P3538" i="1"/>
  <c r="T3539" i="1"/>
  <c r="P3539" i="1"/>
  <c r="T3540" i="1"/>
  <c r="P3540" i="1"/>
  <c r="T3541" i="1"/>
  <c r="P3541" i="1"/>
  <c r="T3542" i="1"/>
  <c r="P3542" i="1"/>
  <c r="T3543" i="1"/>
  <c r="P3543" i="1"/>
  <c r="T3544" i="1"/>
  <c r="P3544" i="1"/>
  <c r="T3545" i="1"/>
  <c r="P3545" i="1"/>
  <c r="T3546" i="1"/>
  <c r="P3546" i="1"/>
  <c r="T3547" i="1"/>
  <c r="P3547" i="1"/>
  <c r="T3548" i="1"/>
  <c r="P3548" i="1"/>
  <c r="T3549" i="1"/>
  <c r="P3549" i="1"/>
  <c r="T3550" i="1"/>
  <c r="P3550" i="1"/>
  <c r="T3551" i="1"/>
  <c r="P3551" i="1"/>
  <c r="T3552" i="1"/>
  <c r="P3552" i="1"/>
  <c r="T3553" i="1"/>
  <c r="P3553" i="1"/>
  <c r="T3554" i="1"/>
  <c r="P3554" i="1"/>
  <c r="T3555" i="1"/>
  <c r="P3555" i="1"/>
  <c r="T3556" i="1"/>
  <c r="P3556" i="1"/>
  <c r="T3557" i="1"/>
  <c r="P3557" i="1"/>
  <c r="T3558" i="1"/>
  <c r="P3558" i="1"/>
  <c r="T3559" i="1"/>
  <c r="P3559" i="1"/>
  <c r="T3560" i="1"/>
  <c r="P3560" i="1"/>
  <c r="T3561" i="1"/>
  <c r="P3561" i="1"/>
  <c r="T3562" i="1"/>
  <c r="P3562" i="1"/>
  <c r="T3563" i="1"/>
  <c r="P3563" i="1"/>
  <c r="T3564" i="1"/>
  <c r="P3564" i="1"/>
  <c r="T3565" i="1"/>
  <c r="P3565" i="1"/>
  <c r="T3566" i="1"/>
  <c r="P3566" i="1"/>
  <c r="T3567" i="1"/>
  <c r="P3567" i="1"/>
  <c r="T3568" i="1"/>
  <c r="P3568" i="1"/>
  <c r="T3569" i="1"/>
  <c r="P3569" i="1"/>
  <c r="T3570" i="1"/>
  <c r="P3570" i="1"/>
  <c r="T3571" i="1"/>
  <c r="P3571" i="1"/>
  <c r="T3572" i="1"/>
  <c r="P3572" i="1"/>
  <c r="T3573" i="1"/>
  <c r="P3573" i="1"/>
  <c r="T3574" i="1"/>
  <c r="P3574" i="1"/>
  <c r="T3575" i="1"/>
  <c r="P3575" i="1"/>
  <c r="T3576" i="1"/>
  <c r="P3576" i="1"/>
  <c r="T3577" i="1"/>
  <c r="P3577" i="1"/>
  <c r="T3578" i="1"/>
  <c r="P3578" i="1"/>
  <c r="T3579" i="1"/>
  <c r="P3579" i="1"/>
  <c r="T3580" i="1"/>
  <c r="P3580" i="1"/>
  <c r="T3581" i="1"/>
  <c r="P3581" i="1"/>
  <c r="T3582" i="1"/>
  <c r="P3582" i="1"/>
  <c r="T3583" i="1"/>
  <c r="P3583" i="1"/>
  <c r="T3584" i="1"/>
  <c r="P3584" i="1"/>
  <c r="T3585" i="1"/>
  <c r="P3585" i="1"/>
  <c r="T3586" i="1"/>
  <c r="P3586" i="1"/>
  <c r="T3587" i="1"/>
  <c r="P3587" i="1"/>
  <c r="T3588" i="1"/>
  <c r="P3588" i="1"/>
  <c r="T3589" i="1"/>
  <c r="P3589" i="1"/>
  <c r="T3590" i="1"/>
  <c r="P3590" i="1"/>
  <c r="T3591" i="1"/>
  <c r="P3591" i="1"/>
  <c r="T3592" i="1"/>
  <c r="P3592" i="1"/>
  <c r="T3593" i="1"/>
  <c r="P3593" i="1"/>
  <c r="T3594" i="1"/>
  <c r="P3594" i="1"/>
  <c r="T3595" i="1"/>
  <c r="P3595" i="1"/>
  <c r="T3596" i="1"/>
  <c r="P3596" i="1"/>
  <c r="T3597" i="1"/>
  <c r="P3597" i="1"/>
  <c r="T3598" i="1"/>
  <c r="P3598" i="1"/>
  <c r="T3599" i="1"/>
  <c r="P3599" i="1"/>
  <c r="T3600" i="1"/>
  <c r="P3600" i="1"/>
  <c r="T3601" i="1"/>
  <c r="P3601" i="1"/>
  <c r="T3602" i="1"/>
  <c r="P3602" i="1"/>
  <c r="T3603" i="1"/>
  <c r="P3603" i="1"/>
  <c r="T3604" i="1"/>
  <c r="P3604" i="1"/>
  <c r="T3605" i="1"/>
  <c r="P3605" i="1"/>
  <c r="T3606" i="1"/>
  <c r="P3606" i="1"/>
  <c r="T3607" i="1"/>
  <c r="P3607" i="1"/>
  <c r="T3608" i="1"/>
  <c r="P3608" i="1"/>
  <c r="T3609" i="1"/>
  <c r="P3609" i="1"/>
  <c r="T3610" i="1"/>
  <c r="P3610" i="1"/>
  <c r="T3611" i="1"/>
  <c r="P3611" i="1"/>
  <c r="T3612" i="1"/>
  <c r="P3612" i="1"/>
  <c r="T3613" i="1"/>
  <c r="P3613" i="1"/>
  <c r="T3614" i="1"/>
  <c r="P3614" i="1"/>
  <c r="T3615" i="1"/>
  <c r="P3615" i="1"/>
  <c r="T3616" i="1"/>
  <c r="P3616" i="1"/>
  <c r="T3617" i="1"/>
  <c r="P3617" i="1"/>
  <c r="T3618" i="1"/>
  <c r="P3618" i="1"/>
  <c r="T3619" i="1"/>
  <c r="P3619" i="1"/>
  <c r="T3620" i="1"/>
  <c r="P3620" i="1"/>
  <c r="T3621" i="1"/>
  <c r="P3621" i="1"/>
  <c r="T3622" i="1"/>
  <c r="P3622" i="1"/>
  <c r="T3623" i="1"/>
  <c r="P3623" i="1"/>
  <c r="T3624" i="1"/>
  <c r="P3624" i="1"/>
  <c r="T3625" i="1"/>
  <c r="P3625" i="1"/>
  <c r="T3626" i="1"/>
  <c r="P3626" i="1"/>
  <c r="T3627" i="1"/>
  <c r="P3627" i="1"/>
  <c r="T3628" i="1"/>
  <c r="P3628" i="1"/>
  <c r="T3629" i="1"/>
  <c r="P3629" i="1"/>
  <c r="T3630" i="1"/>
  <c r="P3630" i="1"/>
  <c r="T3631" i="1"/>
  <c r="P3631" i="1"/>
  <c r="T3632" i="1"/>
  <c r="P3632" i="1"/>
  <c r="T3633" i="1"/>
  <c r="P3633" i="1"/>
  <c r="T3634" i="1"/>
  <c r="P3634" i="1"/>
  <c r="T3635" i="1"/>
  <c r="P3635" i="1"/>
  <c r="T3636" i="1"/>
  <c r="P3636" i="1"/>
  <c r="T3637" i="1"/>
  <c r="P3637" i="1"/>
  <c r="T3638" i="1"/>
  <c r="P3638" i="1"/>
  <c r="T3639" i="1"/>
  <c r="P3639" i="1"/>
  <c r="T3640" i="1"/>
  <c r="P3640" i="1"/>
  <c r="T3641" i="1"/>
  <c r="P3641" i="1"/>
  <c r="T3642" i="1"/>
  <c r="P3642" i="1"/>
  <c r="T3643" i="1"/>
  <c r="P3643" i="1"/>
  <c r="T3644" i="1"/>
  <c r="P3644" i="1"/>
  <c r="T3645" i="1"/>
  <c r="P3645" i="1"/>
  <c r="T3646" i="1"/>
  <c r="P3646" i="1"/>
  <c r="T3647" i="1"/>
  <c r="P3647" i="1"/>
  <c r="T3648" i="1"/>
  <c r="P3648" i="1"/>
  <c r="T3649" i="1"/>
  <c r="P3649" i="1"/>
  <c r="T3650" i="1"/>
  <c r="P3650" i="1"/>
  <c r="T3651" i="1"/>
  <c r="P3651" i="1"/>
  <c r="T3652" i="1"/>
  <c r="P3652" i="1"/>
  <c r="T3653" i="1"/>
  <c r="P3653" i="1"/>
  <c r="T3654" i="1"/>
  <c r="P3654" i="1"/>
  <c r="T3655" i="1"/>
  <c r="P3655" i="1"/>
  <c r="T3656" i="1"/>
  <c r="P3656" i="1"/>
  <c r="T3657" i="1"/>
  <c r="P3657" i="1"/>
  <c r="T3658" i="1"/>
  <c r="P3658" i="1"/>
  <c r="T3659" i="1"/>
  <c r="P3659" i="1"/>
  <c r="T3660" i="1"/>
  <c r="P3660" i="1"/>
  <c r="T3661" i="1"/>
  <c r="P3661" i="1"/>
  <c r="T3662" i="1"/>
  <c r="P3662" i="1"/>
  <c r="T3663" i="1"/>
  <c r="P3663" i="1"/>
  <c r="T3664" i="1"/>
  <c r="P3664" i="1"/>
  <c r="T3665" i="1"/>
  <c r="P3665" i="1"/>
  <c r="T3666" i="1"/>
  <c r="P3666" i="1"/>
  <c r="T3667" i="1"/>
  <c r="P3667" i="1"/>
  <c r="T3668" i="1"/>
  <c r="P3668" i="1"/>
  <c r="T3669" i="1"/>
  <c r="P3669" i="1"/>
  <c r="T3670" i="1"/>
  <c r="P3670" i="1"/>
  <c r="T3671" i="1"/>
  <c r="P3671" i="1"/>
  <c r="T3672" i="1"/>
  <c r="P3672" i="1"/>
  <c r="T3673" i="1"/>
  <c r="P3673" i="1"/>
  <c r="T3674" i="1"/>
  <c r="P3674" i="1"/>
  <c r="T3675" i="1"/>
  <c r="P3675" i="1"/>
  <c r="T3676" i="1"/>
  <c r="P3676" i="1"/>
  <c r="T3677" i="1"/>
  <c r="P3677" i="1"/>
  <c r="T3678" i="1"/>
  <c r="P3678" i="1"/>
  <c r="T3679" i="1"/>
  <c r="P3679" i="1"/>
  <c r="T3680" i="1"/>
  <c r="P3680" i="1"/>
  <c r="T3681" i="1"/>
  <c r="P3681" i="1"/>
  <c r="T3682" i="1"/>
  <c r="P3682" i="1"/>
  <c r="T3683" i="1"/>
  <c r="P3683" i="1"/>
  <c r="T3684" i="1"/>
  <c r="P3684" i="1"/>
  <c r="T3685" i="1"/>
  <c r="P3685" i="1"/>
  <c r="T3686" i="1"/>
  <c r="P3686" i="1"/>
  <c r="T3687" i="1"/>
  <c r="P3687" i="1"/>
  <c r="T3688" i="1"/>
  <c r="P3688" i="1"/>
  <c r="T3689" i="1"/>
  <c r="P3689" i="1"/>
  <c r="T3690" i="1"/>
  <c r="P3690" i="1"/>
  <c r="T3691" i="1"/>
  <c r="P3691" i="1"/>
  <c r="T3692" i="1"/>
  <c r="P3692" i="1"/>
  <c r="T3693" i="1"/>
  <c r="P3693" i="1"/>
  <c r="T3694" i="1"/>
  <c r="P3694" i="1"/>
  <c r="T3695" i="1"/>
  <c r="P3695" i="1"/>
  <c r="T3696" i="1"/>
  <c r="P3696" i="1"/>
  <c r="T3697" i="1"/>
  <c r="P3697" i="1"/>
  <c r="T3698" i="1"/>
  <c r="P3698" i="1"/>
  <c r="T3699" i="1"/>
  <c r="P3699" i="1"/>
  <c r="T3700" i="1"/>
  <c r="P3700" i="1"/>
  <c r="T3701" i="1"/>
  <c r="P3701" i="1"/>
  <c r="T3702" i="1"/>
  <c r="P3702" i="1"/>
  <c r="T3703" i="1"/>
  <c r="P3703" i="1"/>
  <c r="T3704" i="1"/>
  <c r="P3704" i="1"/>
  <c r="T3705" i="1"/>
  <c r="P3705" i="1"/>
  <c r="T3706" i="1"/>
  <c r="P3706" i="1"/>
  <c r="T3707" i="1"/>
  <c r="P3707" i="1"/>
  <c r="T3708" i="1"/>
  <c r="P3708" i="1"/>
  <c r="T3709" i="1"/>
  <c r="P3709" i="1"/>
  <c r="T3710" i="1"/>
  <c r="P3710" i="1"/>
  <c r="T3711" i="1"/>
  <c r="P3711" i="1"/>
  <c r="T3712" i="1"/>
  <c r="P3712" i="1"/>
  <c r="T3713" i="1"/>
  <c r="P3713" i="1"/>
  <c r="T3714" i="1"/>
  <c r="P3714" i="1"/>
  <c r="T3715" i="1"/>
  <c r="P3715" i="1"/>
  <c r="T3716" i="1"/>
  <c r="P3716" i="1"/>
  <c r="T3717" i="1"/>
  <c r="P3717" i="1"/>
  <c r="T3718" i="1"/>
  <c r="P3718" i="1"/>
  <c r="T3719" i="1"/>
  <c r="P3719" i="1"/>
  <c r="T3720" i="1"/>
  <c r="P3720" i="1"/>
  <c r="T3721" i="1"/>
  <c r="P3721" i="1"/>
  <c r="T3722" i="1"/>
  <c r="P3722" i="1"/>
  <c r="T3723" i="1"/>
  <c r="P3723" i="1"/>
  <c r="T3724" i="1"/>
  <c r="P3724" i="1"/>
  <c r="T3725" i="1"/>
  <c r="P3725" i="1"/>
  <c r="T3726" i="1"/>
  <c r="P3726" i="1"/>
  <c r="T3727" i="1"/>
  <c r="P3727" i="1"/>
  <c r="T3728" i="1"/>
  <c r="P3728" i="1"/>
  <c r="T3729" i="1"/>
  <c r="P3729" i="1"/>
  <c r="T3730" i="1"/>
  <c r="P3730" i="1"/>
  <c r="T3731" i="1"/>
  <c r="P3731" i="1"/>
  <c r="T3732" i="1"/>
  <c r="P3732" i="1"/>
  <c r="T3733" i="1"/>
  <c r="P3733" i="1"/>
  <c r="T3734" i="1"/>
  <c r="P3734" i="1"/>
  <c r="T3735" i="1"/>
  <c r="P3735" i="1"/>
  <c r="T3736" i="1"/>
  <c r="P3736" i="1"/>
  <c r="T3737" i="1"/>
  <c r="P3737" i="1"/>
  <c r="T3738" i="1"/>
  <c r="P3738" i="1"/>
  <c r="T3739" i="1"/>
  <c r="P3739" i="1"/>
  <c r="T3740" i="1"/>
  <c r="P3740" i="1"/>
  <c r="T3741" i="1"/>
  <c r="P3741" i="1"/>
  <c r="T3742" i="1"/>
  <c r="P3742" i="1"/>
  <c r="T3743" i="1"/>
  <c r="P3743" i="1"/>
  <c r="T3744" i="1"/>
  <c r="P3744" i="1"/>
  <c r="T3745" i="1"/>
  <c r="P3745" i="1"/>
  <c r="T3746" i="1"/>
  <c r="P3746" i="1"/>
  <c r="T3747" i="1"/>
  <c r="P3747" i="1"/>
  <c r="T3748" i="1"/>
  <c r="P3748" i="1"/>
  <c r="T3749" i="1"/>
  <c r="P3749" i="1"/>
  <c r="T3750" i="1"/>
  <c r="P3750" i="1"/>
  <c r="T3751" i="1"/>
  <c r="P3751" i="1"/>
  <c r="T3752" i="1"/>
  <c r="P3752" i="1"/>
  <c r="T3753" i="1"/>
  <c r="P3753" i="1"/>
  <c r="T3754" i="1"/>
  <c r="P3754" i="1"/>
  <c r="T3755" i="1"/>
  <c r="P3755" i="1"/>
  <c r="T3756" i="1"/>
  <c r="P3756" i="1"/>
  <c r="T3757" i="1"/>
  <c r="P3757" i="1"/>
  <c r="T3758" i="1"/>
  <c r="P3758" i="1"/>
  <c r="T3759" i="1"/>
  <c r="P3759" i="1"/>
  <c r="T3760" i="1"/>
  <c r="P3760" i="1"/>
  <c r="T3761" i="1"/>
  <c r="P3761" i="1"/>
  <c r="T3762" i="1"/>
  <c r="P3762" i="1"/>
  <c r="T3763" i="1"/>
  <c r="P3763" i="1"/>
  <c r="T3764" i="1"/>
  <c r="P3764" i="1"/>
  <c r="T3765" i="1"/>
  <c r="P3765" i="1"/>
  <c r="T3766" i="1"/>
  <c r="P3766" i="1"/>
  <c r="T3767" i="1"/>
  <c r="P3767" i="1"/>
  <c r="T3768" i="1"/>
  <c r="P3768" i="1"/>
  <c r="T3769" i="1"/>
  <c r="P3769" i="1"/>
  <c r="T3770" i="1"/>
  <c r="P3770" i="1"/>
  <c r="T3771" i="1"/>
  <c r="P3771" i="1"/>
  <c r="T3772" i="1"/>
  <c r="P3772" i="1"/>
  <c r="T3773" i="1"/>
  <c r="P3773" i="1"/>
  <c r="T3774" i="1"/>
  <c r="P3774" i="1"/>
  <c r="T3775" i="1"/>
  <c r="P3775" i="1"/>
  <c r="T3776" i="1"/>
  <c r="P3776" i="1"/>
  <c r="T3777" i="1"/>
  <c r="P3777" i="1"/>
  <c r="T3778" i="1"/>
  <c r="P3778" i="1"/>
  <c r="T3779" i="1"/>
  <c r="P3779" i="1"/>
  <c r="T3780" i="1"/>
  <c r="P3780" i="1"/>
  <c r="T3781" i="1"/>
  <c r="P3781" i="1"/>
  <c r="T3782" i="1"/>
  <c r="P3782" i="1"/>
  <c r="T3783" i="1"/>
  <c r="P3783" i="1"/>
  <c r="T3784" i="1"/>
  <c r="P3784" i="1"/>
  <c r="T3785" i="1"/>
  <c r="P3785" i="1"/>
  <c r="T3786" i="1"/>
  <c r="P3786" i="1"/>
  <c r="T3787" i="1"/>
  <c r="P3787" i="1"/>
  <c r="T3788" i="1"/>
  <c r="P3788" i="1"/>
  <c r="T3789" i="1"/>
  <c r="P3789" i="1"/>
  <c r="T3790" i="1"/>
  <c r="P3790" i="1"/>
  <c r="T3791" i="1"/>
  <c r="P3791" i="1"/>
  <c r="T3792" i="1"/>
  <c r="P3792" i="1"/>
  <c r="T3793" i="1"/>
  <c r="P3793" i="1"/>
  <c r="T3794" i="1"/>
  <c r="P3794" i="1"/>
  <c r="T3795" i="1"/>
  <c r="P3795" i="1"/>
  <c r="T3796" i="1"/>
  <c r="P3796" i="1"/>
  <c r="T3797" i="1"/>
  <c r="P3797" i="1"/>
  <c r="T3798" i="1"/>
  <c r="P3798" i="1"/>
  <c r="T3799" i="1"/>
  <c r="P3799" i="1"/>
  <c r="T3800" i="1"/>
  <c r="P3800" i="1"/>
  <c r="T3801" i="1"/>
  <c r="P3801" i="1"/>
  <c r="T3802" i="1"/>
  <c r="P3802" i="1"/>
  <c r="T3803" i="1"/>
  <c r="P3803" i="1"/>
  <c r="T3804" i="1"/>
  <c r="P3804" i="1"/>
  <c r="T3805" i="1"/>
  <c r="P3805" i="1"/>
  <c r="T3806" i="1"/>
  <c r="P3806" i="1"/>
  <c r="T3807" i="1"/>
  <c r="P3807" i="1"/>
  <c r="T3808" i="1"/>
  <c r="P3808" i="1"/>
  <c r="T3809" i="1"/>
  <c r="P3809" i="1"/>
  <c r="T3810" i="1"/>
  <c r="P3810" i="1"/>
  <c r="T3811" i="1"/>
  <c r="P3811" i="1"/>
  <c r="T3812" i="1"/>
  <c r="P3812" i="1"/>
  <c r="T3813" i="1"/>
  <c r="P3813" i="1"/>
  <c r="T3814" i="1"/>
  <c r="P3814" i="1"/>
  <c r="T3815" i="1"/>
  <c r="P3815" i="1"/>
  <c r="T3816" i="1"/>
  <c r="P3816" i="1"/>
  <c r="T3817" i="1"/>
  <c r="P3817" i="1"/>
  <c r="T3818" i="1"/>
  <c r="P3818" i="1"/>
  <c r="T3819" i="1"/>
  <c r="P3819" i="1"/>
  <c r="T3820" i="1"/>
  <c r="P3820" i="1"/>
  <c r="T3821" i="1"/>
  <c r="P3821" i="1"/>
  <c r="T3822" i="1"/>
  <c r="P3822" i="1"/>
  <c r="T3823" i="1"/>
  <c r="P3823" i="1"/>
  <c r="T3824" i="1"/>
  <c r="P3824" i="1"/>
  <c r="T3825" i="1"/>
  <c r="P3825" i="1"/>
  <c r="T3826" i="1"/>
  <c r="P3826" i="1"/>
  <c r="T3827" i="1"/>
  <c r="P3827" i="1"/>
  <c r="T3828" i="1"/>
  <c r="P3828" i="1"/>
  <c r="T3829" i="1"/>
  <c r="P3829" i="1"/>
  <c r="T3830" i="1"/>
  <c r="P3830" i="1"/>
  <c r="T3831" i="1"/>
  <c r="P3831" i="1"/>
  <c r="T3832" i="1"/>
  <c r="P3832" i="1"/>
  <c r="T3833" i="1"/>
  <c r="P3833" i="1"/>
  <c r="T3834" i="1"/>
  <c r="P3834" i="1"/>
  <c r="T3835" i="1"/>
  <c r="P3835" i="1"/>
  <c r="T3836" i="1"/>
  <c r="P3836" i="1"/>
  <c r="T3837" i="1"/>
  <c r="P3837" i="1"/>
  <c r="T3838" i="1"/>
  <c r="P3838" i="1"/>
  <c r="T3839" i="1"/>
  <c r="P3839" i="1"/>
  <c r="T3840" i="1"/>
  <c r="P3840" i="1"/>
  <c r="T3841" i="1"/>
  <c r="P3841" i="1"/>
  <c r="T3842" i="1"/>
  <c r="P3842" i="1"/>
  <c r="T3843" i="1"/>
  <c r="P3843" i="1"/>
  <c r="T3844" i="1"/>
  <c r="P3844" i="1"/>
  <c r="T3845" i="1"/>
  <c r="P3845" i="1"/>
  <c r="T3846" i="1"/>
  <c r="P3846" i="1"/>
  <c r="T3847" i="1"/>
  <c r="P3847" i="1"/>
  <c r="T3848" i="1"/>
  <c r="P3848" i="1"/>
  <c r="T3849" i="1"/>
  <c r="P3849" i="1"/>
  <c r="T3850" i="1"/>
  <c r="P3850" i="1"/>
  <c r="T3851" i="1"/>
  <c r="P3851" i="1"/>
  <c r="T3852" i="1"/>
  <c r="P3852" i="1"/>
  <c r="T3853" i="1"/>
  <c r="P3853" i="1"/>
  <c r="T3854" i="1"/>
  <c r="P3854" i="1"/>
  <c r="T3855" i="1"/>
  <c r="P3855" i="1"/>
  <c r="T3856" i="1"/>
  <c r="P3856" i="1"/>
  <c r="T3857" i="1"/>
  <c r="P3857" i="1"/>
  <c r="T3858" i="1"/>
  <c r="P3858" i="1"/>
  <c r="T3859" i="1"/>
  <c r="P3859" i="1"/>
  <c r="T3860" i="1"/>
  <c r="P3860" i="1"/>
  <c r="T3861" i="1"/>
  <c r="P3861" i="1"/>
  <c r="T3862" i="1"/>
  <c r="P3862" i="1"/>
  <c r="T3863" i="1"/>
  <c r="P3863" i="1"/>
  <c r="T3864" i="1"/>
  <c r="P3864" i="1"/>
  <c r="T3865" i="1"/>
  <c r="P3865" i="1"/>
  <c r="T3866" i="1"/>
  <c r="P3866" i="1"/>
  <c r="T3867" i="1"/>
  <c r="P3867" i="1"/>
  <c r="T3868" i="1"/>
  <c r="P3868" i="1"/>
  <c r="T3869" i="1"/>
  <c r="P3869" i="1"/>
  <c r="T3870" i="1"/>
  <c r="P3870" i="1"/>
  <c r="T3871" i="1"/>
  <c r="P3871" i="1"/>
  <c r="T3872" i="1"/>
  <c r="P3872" i="1"/>
  <c r="T3873" i="1"/>
  <c r="P3873" i="1"/>
  <c r="T3874" i="1"/>
  <c r="P3874" i="1"/>
  <c r="T3875" i="1"/>
  <c r="P3875" i="1"/>
  <c r="T3876" i="1"/>
  <c r="P3876" i="1"/>
  <c r="T3877" i="1"/>
  <c r="P3877" i="1"/>
  <c r="T3878" i="1"/>
  <c r="P3878" i="1"/>
  <c r="T3879" i="1"/>
  <c r="P3879" i="1"/>
  <c r="T3880" i="1"/>
  <c r="P3880" i="1"/>
  <c r="T3881" i="1"/>
  <c r="P3881" i="1"/>
  <c r="T3882" i="1"/>
  <c r="P3882" i="1"/>
  <c r="T3883" i="1"/>
  <c r="P3883" i="1"/>
  <c r="T3884" i="1"/>
  <c r="P3884" i="1"/>
  <c r="T3885" i="1"/>
  <c r="P3885" i="1"/>
  <c r="T3886" i="1"/>
  <c r="P3886" i="1"/>
  <c r="T3887" i="1"/>
  <c r="P3887" i="1"/>
  <c r="T3888" i="1"/>
  <c r="P3888" i="1"/>
  <c r="T3889" i="1"/>
  <c r="P3889" i="1"/>
  <c r="T3890" i="1"/>
  <c r="P3890" i="1"/>
  <c r="T3891" i="1"/>
  <c r="P3891" i="1"/>
  <c r="T3892" i="1"/>
  <c r="P3892" i="1"/>
  <c r="T3893" i="1"/>
  <c r="P3893" i="1"/>
  <c r="T3894" i="1"/>
  <c r="P3894" i="1"/>
  <c r="T3895" i="1"/>
  <c r="P3895" i="1"/>
  <c r="T3896" i="1"/>
  <c r="P3896" i="1"/>
  <c r="T3897" i="1"/>
  <c r="P3897" i="1"/>
  <c r="T3898" i="1"/>
  <c r="P3898" i="1"/>
  <c r="T3899" i="1"/>
  <c r="P3899" i="1"/>
  <c r="T3900" i="1"/>
  <c r="P3900" i="1"/>
  <c r="T3901" i="1"/>
  <c r="P3901" i="1"/>
  <c r="T3902" i="1"/>
  <c r="P3902" i="1"/>
  <c r="T3903" i="1"/>
  <c r="P3903" i="1"/>
  <c r="T3904" i="1"/>
  <c r="P3904" i="1"/>
  <c r="T3905" i="1"/>
  <c r="P3905" i="1"/>
  <c r="T3906" i="1"/>
  <c r="P3906" i="1"/>
  <c r="T3907" i="1"/>
  <c r="P3907" i="1"/>
  <c r="T3908" i="1"/>
  <c r="P3908" i="1"/>
  <c r="T3909" i="1"/>
  <c r="P3909" i="1"/>
  <c r="T3910" i="1"/>
  <c r="P3910" i="1"/>
  <c r="T3911" i="1"/>
  <c r="P3911" i="1"/>
  <c r="T3912" i="1"/>
  <c r="P3912" i="1"/>
  <c r="T3913" i="1"/>
  <c r="P3913" i="1"/>
  <c r="T3914" i="1"/>
  <c r="P3914" i="1"/>
  <c r="T3915" i="1"/>
  <c r="P3915" i="1"/>
  <c r="T3916" i="1"/>
  <c r="P3916" i="1"/>
  <c r="T3917" i="1"/>
  <c r="P3917" i="1"/>
  <c r="T3918" i="1"/>
  <c r="P3918" i="1"/>
  <c r="T3919" i="1"/>
  <c r="P3919" i="1"/>
  <c r="T3920" i="1"/>
  <c r="P3920" i="1"/>
  <c r="T3921" i="1"/>
  <c r="P3921" i="1"/>
  <c r="T3922" i="1"/>
  <c r="P3922" i="1"/>
  <c r="T3923" i="1"/>
  <c r="P3923" i="1"/>
  <c r="T3924" i="1"/>
  <c r="P3924" i="1"/>
  <c r="T3925" i="1"/>
  <c r="P3925" i="1"/>
  <c r="T3926" i="1"/>
  <c r="P3926" i="1"/>
  <c r="T3927" i="1"/>
  <c r="P3927" i="1"/>
  <c r="T3928" i="1"/>
  <c r="P3928" i="1"/>
  <c r="T3929" i="1"/>
  <c r="P3929" i="1"/>
  <c r="T3930" i="1"/>
  <c r="P3930" i="1"/>
  <c r="T3931" i="1"/>
  <c r="P3931" i="1"/>
  <c r="T3932" i="1"/>
  <c r="P3932" i="1"/>
  <c r="T3933" i="1"/>
  <c r="P3933" i="1"/>
  <c r="T3934" i="1"/>
  <c r="P3934" i="1"/>
  <c r="T3935" i="1"/>
  <c r="P3935" i="1"/>
  <c r="T3936" i="1"/>
  <c r="P3936" i="1"/>
  <c r="T3937" i="1"/>
  <c r="P3937" i="1"/>
  <c r="T3938" i="1"/>
  <c r="P3938" i="1"/>
  <c r="T3939" i="1"/>
  <c r="P3939" i="1"/>
  <c r="T3940" i="1"/>
  <c r="P3940" i="1"/>
  <c r="T3941" i="1"/>
  <c r="P3941" i="1"/>
  <c r="T3942" i="1"/>
  <c r="P3942" i="1"/>
  <c r="T3943" i="1"/>
  <c r="P3943" i="1"/>
  <c r="T3944" i="1"/>
  <c r="P3944" i="1"/>
  <c r="T3945" i="1"/>
  <c r="P3945" i="1"/>
  <c r="T3946" i="1"/>
  <c r="P3946" i="1"/>
  <c r="T3947" i="1"/>
  <c r="P3947" i="1"/>
  <c r="T3948" i="1"/>
  <c r="P3948" i="1"/>
  <c r="T3949" i="1"/>
  <c r="P3949" i="1"/>
  <c r="T3950" i="1"/>
  <c r="P3950" i="1"/>
  <c r="T3951" i="1"/>
  <c r="P3951" i="1"/>
  <c r="T3952" i="1"/>
  <c r="P3952" i="1"/>
  <c r="T3953" i="1"/>
  <c r="P3953" i="1"/>
  <c r="T3954" i="1"/>
  <c r="P3954" i="1"/>
  <c r="T3955" i="1"/>
  <c r="P3955" i="1"/>
  <c r="T3956" i="1"/>
  <c r="P3956" i="1"/>
  <c r="T3957" i="1"/>
  <c r="P3957" i="1"/>
  <c r="T3958" i="1"/>
  <c r="P3958" i="1"/>
  <c r="T3959" i="1"/>
  <c r="P3959" i="1"/>
  <c r="T3960" i="1"/>
  <c r="P3960" i="1"/>
  <c r="T3961" i="1"/>
  <c r="P3961" i="1"/>
  <c r="T3962" i="1"/>
  <c r="P3962" i="1"/>
  <c r="T3963" i="1"/>
  <c r="P3963" i="1"/>
  <c r="T3964" i="1"/>
  <c r="P3964" i="1"/>
  <c r="T3965" i="1"/>
  <c r="P3965" i="1"/>
  <c r="T3966" i="1"/>
  <c r="P3966" i="1"/>
  <c r="T3967" i="1"/>
  <c r="P3967" i="1"/>
  <c r="T3968" i="1"/>
  <c r="P3968" i="1"/>
  <c r="T3969" i="1"/>
  <c r="P3969" i="1"/>
  <c r="T3970" i="1"/>
  <c r="P3970" i="1"/>
  <c r="T3971" i="1"/>
  <c r="P3971" i="1"/>
  <c r="T3972" i="1"/>
  <c r="P3972" i="1"/>
  <c r="T3973" i="1"/>
  <c r="P3973" i="1"/>
  <c r="T3974" i="1"/>
  <c r="P3974" i="1"/>
  <c r="T3975" i="1"/>
  <c r="P3975" i="1"/>
  <c r="T3976" i="1"/>
  <c r="P3976" i="1"/>
  <c r="T3977" i="1"/>
  <c r="P3977" i="1"/>
  <c r="T3978" i="1"/>
  <c r="P3978" i="1"/>
  <c r="T3979" i="1"/>
  <c r="P3979" i="1"/>
  <c r="T3980" i="1"/>
  <c r="P3980" i="1"/>
  <c r="T3981" i="1"/>
  <c r="P3981" i="1"/>
  <c r="T3982" i="1"/>
  <c r="P3982" i="1"/>
  <c r="T3983" i="1"/>
  <c r="P3983" i="1"/>
  <c r="T3984" i="1"/>
  <c r="P3984" i="1"/>
  <c r="T3985" i="1"/>
  <c r="P3985" i="1"/>
  <c r="T3986" i="1"/>
  <c r="P3986" i="1"/>
  <c r="T3987" i="1"/>
  <c r="P3987" i="1"/>
  <c r="T3988" i="1"/>
  <c r="P3988" i="1"/>
  <c r="T3989" i="1"/>
  <c r="P3989" i="1"/>
  <c r="T3990" i="1"/>
  <c r="P3990" i="1"/>
  <c r="T3991" i="1"/>
  <c r="P3991" i="1"/>
  <c r="T3992" i="1"/>
  <c r="P3992" i="1"/>
  <c r="T3993" i="1"/>
  <c r="P3993" i="1"/>
  <c r="T3994" i="1"/>
  <c r="P3994" i="1"/>
  <c r="T3995" i="1"/>
  <c r="P3995" i="1"/>
  <c r="T3996" i="1"/>
  <c r="P3996" i="1"/>
  <c r="T3997" i="1"/>
  <c r="P3997" i="1"/>
  <c r="T3998" i="1"/>
  <c r="P3998" i="1"/>
  <c r="T3999" i="1"/>
  <c r="P3999" i="1"/>
  <c r="T4000" i="1"/>
  <c r="P4000" i="1"/>
  <c r="T4001" i="1"/>
  <c r="P4001" i="1"/>
  <c r="T4002" i="1"/>
  <c r="P4002" i="1"/>
  <c r="T4003" i="1"/>
  <c r="P4003" i="1"/>
  <c r="T4004" i="1"/>
  <c r="P4004" i="1"/>
  <c r="T4005" i="1"/>
  <c r="P4005" i="1"/>
  <c r="T4006" i="1"/>
  <c r="P4006" i="1"/>
  <c r="T4007" i="1"/>
  <c r="P4007" i="1"/>
  <c r="T4008" i="1"/>
  <c r="P4008" i="1"/>
  <c r="T4009" i="1"/>
  <c r="P4009" i="1"/>
  <c r="T4010" i="1"/>
  <c r="P4010" i="1"/>
  <c r="T4011" i="1"/>
  <c r="P4011" i="1"/>
  <c r="T4012" i="1"/>
  <c r="P4012" i="1"/>
  <c r="T4013" i="1"/>
  <c r="P4013" i="1"/>
  <c r="T4014" i="1"/>
  <c r="P4014" i="1"/>
  <c r="T4015" i="1"/>
  <c r="P4015" i="1"/>
  <c r="T4016" i="1"/>
  <c r="P4016" i="1"/>
  <c r="T4017" i="1"/>
  <c r="P4017" i="1"/>
  <c r="T4018" i="1"/>
  <c r="P4018" i="1"/>
  <c r="T4019" i="1"/>
  <c r="P4019" i="1"/>
  <c r="T4020" i="1"/>
  <c r="P4020" i="1"/>
  <c r="T4021" i="1"/>
  <c r="P4021" i="1"/>
  <c r="T4022" i="1"/>
  <c r="P4022" i="1"/>
  <c r="T4023" i="1"/>
  <c r="P4023" i="1"/>
  <c r="T4024" i="1"/>
  <c r="P4024" i="1"/>
  <c r="T4025" i="1"/>
  <c r="P4025" i="1"/>
  <c r="T4026" i="1"/>
  <c r="P4026" i="1"/>
  <c r="T4027" i="1"/>
  <c r="P4027" i="1"/>
  <c r="T4028" i="1"/>
  <c r="P4028" i="1"/>
  <c r="T4029" i="1"/>
  <c r="P4029" i="1"/>
  <c r="T4030" i="1"/>
  <c r="P4030" i="1"/>
  <c r="T4031" i="1"/>
  <c r="P4031" i="1"/>
  <c r="T4032" i="1"/>
  <c r="P4032" i="1"/>
  <c r="T4033" i="1"/>
  <c r="P4033" i="1"/>
  <c r="T4034" i="1"/>
  <c r="P4034" i="1"/>
  <c r="T4035" i="1"/>
  <c r="P4035" i="1"/>
  <c r="T4036" i="1"/>
  <c r="P4036" i="1"/>
  <c r="T4037" i="1"/>
  <c r="P4037" i="1"/>
  <c r="T4038" i="1"/>
  <c r="P4038" i="1"/>
  <c r="T4039" i="1"/>
  <c r="P4039" i="1"/>
  <c r="T4040" i="1"/>
  <c r="P4040" i="1"/>
  <c r="T4041" i="1"/>
  <c r="P4041" i="1"/>
  <c r="T4042" i="1"/>
  <c r="P4042" i="1"/>
  <c r="T4043" i="1"/>
  <c r="P4043" i="1"/>
  <c r="T4044" i="1"/>
  <c r="P4044" i="1"/>
  <c r="T4045" i="1"/>
  <c r="P4045" i="1"/>
  <c r="T4046" i="1"/>
  <c r="P4046" i="1"/>
  <c r="T4047" i="1"/>
  <c r="P4047" i="1"/>
  <c r="T4048" i="1"/>
  <c r="P4048" i="1"/>
  <c r="T4049" i="1"/>
  <c r="P4049" i="1"/>
  <c r="T4050" i="1"/>
  <c r="P4050" i="1"/>
  <c r="T4051" i="1"/>
  <c r="P4051" i="1"/>
  <c r="T4052" i="1"/>
  <c r="P4052" i="1"/>
  <c r="T4053" i="1"/>
  <c r="P4053" i="1"/>
  <c r="T4054" i="1"/>
  <c r="P4054" i="1"/>
  <c r="T4055" i="1"/>
  <c r="P4055" i="1"/>
  <c r="T4056" i="1"/>
  <c r="P4056" i="1"/>
  <c r="T4057" i="1"/>
  <c r="P4057" i="1"/>
  <c r="T4058" i="1"/>
  <c r="P4058" i="1"/>
  <c r="T4059" i="1"/>
  <c r="P4059" i="1"/>
  <c r="T4060" i="1"/>
  <c r="P4060" i="1"/>
  <c r="T4061" i="1"/>
  <c r="P4061" i="1"/>
  <c r="T4062" i="1"/>
  <c r="P4062" i="1"/>
  <c r="T4063" i="1"/>
  <c r="P4063" i="1"/>
  <c r="T4064" i="1"/>
  <c r="P4064" i="1"/>
  <c r="T4065" i="1"/>
  <c r="P4065" i="1"/>
  <c r="T4066" i="1"/>
  <c r="P4066" i="1"/>
  <c r="T4067" i="1"/>
  <c r="P4067" i="1"/>
  <c r="T4068" i="1"/>
  <c r="P4068" i="1"/>
  <c r="T4069" i="1"/>
  <c r="P4069" i="1"/>
  <c r="T4070" i="1"/>
  <c r="P4070" i="1"/>
  <c r="T4071" i="1"/>
  <c r="P4071" i="1"/>
  <c r="T4072" i="1"/>
  <c r="P4072" i="1"/>
  <c r="T4073" i="1"/>
  <c r="P4073" i="1"/>
  <c r="T4074" i="1"/>
  <c r="P4074" i="1"/>
  <c r="T4075" i="1"/>
  <c r="P4075" i="1"/>
  <c r="T4076" i="1"/>
  <c r="P4076" i="1"/>
  <c r="T4077" i="1"/>
  <c r="P4077" i="1"/>
  <c r="T4078" i="1"/>
  <c r="P4078" i="1"/>
  <c r="T4079" i="1"/>
  <c r="P4079" i="1"/>
  <c r="T4080" i="1"/>
  <c r="P4080" i="1"/>
  <c r="T4081" i="1"/>
  <c r="P4081" i="1"/>
  <c r="T4082" i="1"/>
  <c r="P4082" i="1"/>
  <c r="T4083" i="1"/>
  <c r="P4083" i="1"/>
  <c r="T4084" i="1"/>
  <c r="P4084" i="1"/>
  <c r="T4085" i="1"/>
  <c r="P4085" i="1"/>
  <c r="T4086" i="1"/>
  <c r="P4086" i="1"/>
  <c r="T4087" i="1"/>
  <c r="P4087" i="1"/>
  <c r="T4088" i="1"/>
  <c r="P4088" i="1"/>
  <c r="T4089" i="1"/>
  <c r="P4089" i="1"/>
  <c r="T4090" i="1"/>
  <c r="P4090" i="1"/>
  <c r="T4091" i="1"/>
  <c r="P4091" i="1"/>
  <c r="T4092" i="1"/>
  <c r="P4092" i="1"/>
  <c r="T4093" i="1"/>
  <c r="P4093" i="1"/>
  <c r="T4094" i="1"/>
  <c r="P4094" i="1"/>
  <c r="T4095" i="1"/>
  <c r="P4095" i="1"/>
  <c r="T4096" i="1"/>
  <c r="P4096" i="1"/>
  <c r="T4097" i="1"/>
  <c r="P4097" i="1"/>
  <c r="T4098" i="1"/>
  <c r="P4098" i="1"/>
  <c r="T4099" i="1"/>
  <c r="P4099" i="1"/>
  <c r="T4100" i="1"/>
  <c r="P4100" i="1"/>
  <c r="T4101" i="1"/>
  <c r="P4101" i="1"/>
  <c r="T4102" i="1"/>
  <c r="P4102" i="1"/>
  <c r="T4103" i="1"/>
  <c r="P4103" i="1"/>
  <c r="T4104" i="1"/>
  <c r="P4104" i="1"/>
  <c r="T4105" i="1"/>
  <c r="P4105" i="1"/>
  <c r="T4106" i="1"/>
  <c r="P4106" i="1"/>
  <c r="T4107" i="1"/>
  <c r="P4107" i="1"/>
  <c r="T4108" i="1"/>
  <c r="P4108" i="1"/>
  <c r="T4109" i="1"/>
  <c r="P4109" i="1"/>
  <c r="T4110" i="1"/>
  <c r="P4110" i="1"/>
  <c r="T4111" i="1"/>
  <c r="P4111" i="1"/>
  <c r="T4112" i="1"/>
  <c r="P4112" i="1"/>
  <c r="T4113" i="1"/>
  <c r="P4113" i="1"/>
  <c r="T4114" i="1"/>
  <c r="P4114" i="1"/>
  <c r="T4115" i="1"/>
  <c r="P4115" i="1"/>
  <c r="T4116" i="1"/>
  <c r="P4116" i="1"/>
  <c r="T4117" i="1"/>
  <c r="P4117" i="1"/>
  <c r="T4118" i="1"/>
  <c r="P4118" i="1"/>
  <c r="T4119" i="1"/>
  <c r="P4119" i="1"/>
  <c r="T4120" i="1"/>
  <c r="P4120" i="1"/>
  <c r="T4121" i="1"/>
  <c r="P4121" i="1"/>
  <c r="T4122" i="1"/>
  <c r="P4122" i="1"/>
  <c r="T4123" i="1"/>
  <c r="P4123" i="1"/>
  <c r="T4124" i="1"/>
  <c r="P4124" i="1"/>
  <c r="T4125" i="1"/>
  <c r="P4125" i="1"/>
  <c r="T4126" i="1"/>
  <c r="P4126" i="1"/>
  <c r="T4127" i="1"/>
  <c r="P4127" i="1"/>
  <c r="T4128" i="1"/>
  <c r="P4128" i="1"/>
  <c r="T4129" i="1"/>
  <c r="P4129" i="1"/>
  <c r="T4130" i="1"/>
  <c r="P4130" i="1"/>
  <c r="T4131" i="1"/>
  <c r="P4131" i="1"/>
  <c r="T4132" i="1"/>
  <c r="P4132" i="1"/>
  <c r="T4133" i="1"/>
  <c r="P4133" i="1"/>
  <c r="T4134" i="1"/>
  <c r="P4134" i="1"/>
  <c r="T4135" i="1"/>
  <c r="P4135" i="1"/>
  <c r="T4136" i="1"/>
  <c r="P4136" i="1"/>
  <c r="T4137" i="1"/>
  <c r="P4137" i="1"/>
  <c r="T4138" i="1"/>
  <c r="P4138" i="1"/>
  <c r="T4139" i="1"/>
  <c r="P4139" i="1"/>
  <c r="T4140" i="1"/>
  <c r="P4140" i="1"/>
  <c r="T4141" i="1"/>
  <c r="P4141" i="1"/>
  <c r="T4142" i="1"/>
  <c r="P4142" i="1"/>
  <c r="T4143" i="1"/>
  <c r="P4143" i="1"/>
  <c r="T4144" i="1"/>
  <c r="P4144" i="1"/>
  <c r="T4145" i="1"/>
  <c r="P4145" i="1"/>
  <c r="T4146" i="1"/>
  <c r="P4146" i="1"/>
  <c r="T4147" i="1"/>
  <c r="P4147" i="1"/>
  <c r="T4148" i="1"/>
  <c r="P4148" i="1"/>
  <c r="T4149" i="1"/>
  <c r="P4149" i="1"/>
  <c r="T4150" i="1"/>
  <c r="P4150" i="1"/>
  <c r="T4151" i="1"/>
  <c r="P4151" i="1"/>
  <c r="T4152" i="1"/>
  <c r="P4152" i="1"/>
  <c r="T4153" i="1"/>
  <c r="P4153" i="1"/>
  <c r="T4154" i="1"/>
  <c r="P4154" i="1"/>
  <c r="T4155" i="1"/>
  <c r="P4155" i="1"/>
  <c r="T4156" i="1"/>
  <c r="P4156" i="1"/>
  <c r="T4157" i="1"/>
  <c r="P4157" i="1"/>
  <c r="T4158" i="1"/>
  <c r="P4158" i="1"/>
  <c r="T4159" i="1"/>
  <c r="P4159" i="1"/>
  <c r="T4160" i="1"/>
  <c r="P4160" i="1"/>
  <c r="T4161" i="1"/>
  <c r="P4161" i="1"/>
  <c r="T4162" i="1"/>
  <c r="P4162" i="1"/>
  <c r="T4163" i="1"/>
  <c r="P4163" i="1"/>
  <c r="T4164" i="1"/>
  <c r="P4164" i="1"/>
  <c r="T4165" i="1"/>
  <c r="P4165" i="1"/>
  <c r="T4166" i="1"/>
  <c r="P4166" i="1"/>
  <c r="T4167" i="1"/>
  <c r="P4167" i="1"/>
  <c r="T4168" i="1"/>
  <c r="P4168" i="1"/>
  <c r="T4169" i="1"/>
  <c r="P4169" i="1"/>
  <c r="T4170" i="1"/>
  <c r="P4170" i="1"/>
  <c r="T4171" i="1"/>
  <c r="P4171" i="1"/>
  <c r="T4172" i="1"/>
  <c r="P4172" i="1"/>
  <c r="T4173" i="1"/>
  <c r="P4173" i="1"/>
  <c r="T4174" i="1"/>
  <c r="P4174" i="1"/>
  <c r="T4175" i="1"/>
  <c r="P4175" i="1"/>
  <c r="T4176" i="1"/>
  <c r="P4176" i="1"/>
  <c r="T4177" i="1"/>
  <c r="P4177" i="1"/>
  <c r="T4178" i="1"/>
  <c r="P4178" i="1"/>
  <c r="T4179" i="1"/>
  <c r="P4179" i="1"/>
  <c r="T4180" i="1"/>
  <c r="P4180" i="1"/>
  <c r="T4181" i="1"/>
  <c r="P4181" i="1"/>
  <c r="T4182" i="1"/>
  <c r="P4182" i="1"/>
  <c r="T4183" i="1"/>
  <c r="P4183" i="1"/>
  <c r="T4184" i="1"/>
  <c r="P4184" i="1"/>
  <c r="T4185" i="1"/>
  <c r="P4185" i="1"/>
  <c r="T4186" i="1"/>
  <c r="P4186" i="1"/>
  <c r="T4187" i="1"/>
  <c r="P4187" i="1"/>
  <c r="T4188" i="1"/>
  <c r="P4188" i="1"/>
  <c r="T4189" i="1"/>
  <c r="P4189" i="1"/>
  <c r="T4190" i="1"/>
  <c r="P4190" i="1"/>
  <c r="T4191" i="1"/>
  <c r="P4191" i="1"/>
  <c r="T4192" i="1"/>
  <c r="P4192" i="1"/>
  <c r="T4193" i="1"/>
  <c r="P4193" i="1"/>
  <c r="T4194" i="1"/>
  <c r="P4194" i="1"/>
  <c r="T4195" i="1"/>
  <c r="P4195" i="1"/>
  <c r="T4196" i="1"/>
  <c r="P4196" i="1"/>
  <c r="T4197" i="1"/>
  <c r="P4197" i="1"/>
  <c r="T4198" i="1"/>
  <c r="P4198" i="1"/>
  <c r="T4199" i="1"/>
  <c r="P4199" i="1"/>
  <c r="T4200" i="1"/>
  <c r="P4200" i="1"/>
  <c r="T4201" i="1"/>
  <c r="P4201" i="1"/>
  <c r="T4202" i="1"/>
  <c r="P4202" i="1"/>
  <c r="T4203" i="1"/>
  <c r="P4203" i="1"/>
  <c r="T4204" i="1"/>
  <c r="P4204" i="1"/>
  <c r="T4205" i="1"/>
  <c r="P4205" i="1"/>
  <c r="T4206" i="1"/>
  <c r="P4206" i="1"/>
  <c r="T4207" i="1"/>
  <c r="P4207" i="1"/>
  <c r="T4208" i="1"/>
  <c r="P4208" i="1"/>
  <c r="T4209" i="1"/>
  <c r="P4209" i="1"/>
  <c r="T4210" i="1"/>
  <c r="P4210" i="1"/>
  <c r="T4211" i="1"/>
  <c r="P4211" i="1"/>
  <c r="T4212" i="1"/>
  <c r="P4212" i="1"/>
  <c r="T4213" i="1"/>
  <c r="P4213" i="1"/>
  <c r="T4214" i="1"/>
  <c r="P4214" i="1"/>
  <c r="T4215" i="1"/>
  <c r="P4215" i="1"/>
  <c r="T4216" i="1"/>
  <c r="P4216" i="1"/>
  <c r="T4217" i="1"/>
  <c r="P4217" i="1"/>
  <c r="T4218" i="1"/>
  <c r="P4218" i="1"/>
  <c r="T4219" i="1"/>
  <c r="P4219" i="1"/>
  <c r="T4220" i="1"/>
  <c r="P4220" i="1"/>
  <c r="T4221" i="1"/>
  <c r="P4221" i="1"/>
  <c r="T4222" i="1"/>
  <c r="P4222" i="1"/>
  <c r="T4223" i="1"/>
  <c r="P4223" i="1"/>
  <c r="T4224" i="1"/>
  <c r="P4224" i="1"/>
  <c r="T4225" i="1"/>
  <c r="P4225" i="1"/>
  <c r="T4226" i="1"/>
  <c r="P4226" i="1"/>
  <c r="T4227" i="1"/>
  <c r="P4227" i="1"/>
  <c r="T4228" i="1"/>
  <c r="P4228" i="1"/>
  <c r="T4229" i="1"/>
  <c r="P4229" i="1"/>
  <c r="T4230" i="1"/>
  <c r="P4230" i="1"/>
  <c r="T4231" i="1"/>
  <c r="P4231" i="1"/>
  <c r="T4232" i="1"/>
  <c r="P4232" i="1"/>
  <c r="T4233" i="1"/>
  <c r="P4233" i="1"/>
  <c r="T4234" i="1"/>
  <c r="P4234" i="1"/>
  <c r="T4235" i="1"/>
  <c r="P4235" i="1"/>
  <c r="T4236" i="1"/>
  <c r="P4236" i="1"/>
  <c r="T4237" i="1"/>
  <c r="P4237" i="1"/>
  <c r="T4238" i="1"/>
  <c r="P4238" i="1"/>
  <c r="T4239" i="1"/>
  <c r="P4239" i="1"/>
  <c r="T4240" i="1"/>
  <c r="P4240" i="1"/>
  <c r="T4241" i="1"/>
  <c r="P4241" i="1"/>
  <c r="T4242" i="1"/>
  <c r="P4242" i="1"/>
  <c r="T4243" i="1"/>
  <c r="P4243" i="1"/>
  <c r="T4244" i="1"/>
  <c r="P4244" i="1"/>
  <c r="T4245" i="1"/>
  <c r="P4245" i="1"/>
  <c r="T4246" i="1"/>
  <c r="P4246" i="1"/>
  <c r="T4247" i="1"/>
  <c r="P4247" i="1"/>
  <c r="T4248" i="1"/>
  <c r="P4248" i="1"/>
  <c r="T4249" i="1"/>
  <c r="P4249" i="1"/>
  <c r="T4250" i="1"/>
  <c r="P4250" i="1"/>
  <c r="T4251" i="1"/>
  <c r="P4251" i="1"/>
  <c r="T4252" i="1"/>
  <c r="P4252" i="1"/>
  <c r="T4253" i="1"/>
  <c r="P4253" i="1"/>
  <c r="T4254" i="1"/>
  <c r="P4254" i="1"/>
  <c r="T4255" i="1"/>
  <c r="P4255" i="1"/>
  <c r="T4256" i="1"/>
  <c r="P4256" i="1"/>
  <c r="T4257" i="1"/>
  <c r="P4257" i="1"/>
  <c r="T4258" i="1"/>
  <c r="P4258" i="1"/>
  <c r="T4259" i="1"/>
  <c r="P4259" i="1"/>
  <c r="T4260" i="1"/>
  <c r="P4260" i="1"/>
  <c r="T4261" i="1"/>
  <c r="P4261" i="1"/>
  <c r="T4262" i="1"/>
  <c r="P4262" i="1"/>
  <c r="T4263" i="1"/>
  <c r="P4263" i="1"/>
  <c r="T4264" i="1"/>
  <c r="P4264" i="1"/>
  <c r="T4265" i="1"/>
  <c r="P4265" i="1"/>
  <c r="T4266" i="1"/>
  <c r="P4266" i="1"/>
  <c r="T4267" i="1"/>
  <c r="P4267" i="1"/>
  <c r="T4268" i="1"/>
  <c r="P4268" i="1"/>
  <c r="T4269" i="1"/>
  <c r="P4269" i="1"/>
  <c r="T4270" i="1"/>
  <c r="P4270" i="1"/>
  <c r="T4271" i="1"/>
  <c r="P4271" i="1"/>
  <c r="T4272" i="1"/>
  <c r="P4272" i="1"/>
  <c r="T4273" i="1"/>
  <c r="P4273" i="1"/>
  <c r="T4274" i="1"/>
  <c r="P4274" i="1"/>
  <c r="T4275" i="1"/>
  <c r="P4275" i="1"/>
  <c r="T4276" i="1"/>
  <c r="P4276" i="1"/>
  <c r="T4277" i="1"/>
  <c r="P4277" i="1"/>
  <c r="T4278" i="1"/>
  <c r="P4278" i="1"/>
  <c r="T4279" i="1"/>
  <c r="P4279" i="1"/>
  <c r="T4280" i="1"/>
  <c r="P4280" i="1"/>
  <c r="T4281" i="1"/>
  <c r="P4281" i="1"/>
  <c r="T4282" i="1"/>
  <c r="P4282" i="1"/>
  <c r="T4283" i="1"/>
  <c r="P4283" i="1"/>
  <c r="T4284" i="1"/>
  <c r="P4284" i="1"/>
  <c r="T4285" i="1"/>
  <c r="P4285" i="1"/>
  <c r="T4286" i="1"/>
  <c r="P4286" i="1"/>
  <c r="T4287" i="1"/>
  <c r="P4287" i="1"/>
  <c r="T4288" i="1"/>
  <c r="P4288" i="1"/>
  <c r="T4289" i="1"/>
  <c r="P4289" i="1"/>
  <c r="T4290" i="1"/>
  <c r="P4290" i="1"/>
  <c r="T4291" i="1"/>
  <c r="P4291" i="1"/>
  <c r="T4292" i="1"/>
  <c r="P4292" i="1"/>
  <c r="T4293" i="1"/>
  <c r="P4293" i="1"/>
  <c r="T4294" i="1"/>
  <c r="P4294" i="1"/>
  <c r="T4295" i="1"/>
  <c r="P4295" i="1"/>
  <c r="T4296" i="1"/>
  <c r="P4296" i="1"/>
  <c r="T4297" i="1"/>
  <c r="P4297" i="1"/>
  <c r="T4298" i="1"/>
  <c r="P4298" i="1"/>
  <c r="T4299" i="1"/>
  <c r="P4299" i="1"/>
  <c r="T4300" i="1"/>
  <c r="P4300" i="1"/>
  <c r="T4301" i="1"/>
  <c r="P4301" i="1"/>
  <c r="T4302" i="1"/>
  <c r="P4302" i="1"/>
  <c r="T4303" i="1"/>
  <c r="P4303" i="1"/>
  <c r="T4304" i="1"/>
  <c r="P4304" i="1"/>
  <c r="T4305" i="1"/>
  <c r="P4305" i="1"/>
  <c r="T4306" i="1"/>
  <c r="P4306" i="1"/>
  <c r="T4307" i="1"/>
  <c r="P4307" i="1"/>
  <c r="T4308" i="1"/>
  <c r="P4308" i="1"/>
  <c r="T4309" i="1"/>
  <c r="P4309" i="1"/>
  <c r="T4310" i="1"/>
  <c r="P4310" i="1"/>
  <c r="T4311" i="1"/>
  <c r="P4311" i="1"/>
  <c r="T4312" i="1"/>
  <c r="P4312" i="1"/>
  <c r="T4313" i="1"/>
  <c r="P4313" i="1"/>
  <c r="T4314" i="1"/>
  <c r="P4314" i="1"/>
  <c r="T4315" i="1"/>
  <c r="P4315" i="1"/>
  <c r="T4316" i="1"/>
  <c r="P4316" i="1"/>
  <c r="T4317" i="1"/>
  <c r="P4317" i="1"/>
  <c r="T4318" i="1"/>
  <c r="P4318" i="1"/>
  <c r="T4319" i="1"/>
  <c r="P4319" i="1"/>
  <c r="T4320" i="1"/>
  <c r="P4320" i="1"/>
  <c r="T4321" i="1"/>
  <c r="P4321" i="1"/>
  <c r="T4322" i="1"/>
  <c r="P4322" i="1"/>
  <c r="T4323" i="1"/>
  <c r="P4323" i="1"/>
  <c r="T4324" i="1"/>
  <c r="P4324" i="1"/>
  <c r="T4325" i="1"/>
  <c r="P4325" i="1"/>
  <c r="T4326" i="1"/>
  <c r="P4326" i="1"/>
  <c r="T4327" i="1"/>
  <c r="P4327" i="1"/>
  <c r="T4328" i="1"/>
  <c r="P4328" i="1"/>
  <c r="T4329" i="1"/>
  <c r="P4329" i="1"/>
  <c r="T4330" i="1"/>
  <c r="P4330" i="1"/>
  <c r="T4331" i="1"/>
  <c r="P4331" i="1"/>
  <c r="T4332" i="1"/>
  <c r="P4332" i="1"/>
  <c r="T4333" i="1"/>
  <c r="P4333" i="1"/>
  <c r="T4334" i="1"/>
  <c r="P4334" i="1"/>
  <c r="T4335" i="1"/>
  <c r="P4335" i="1"/>
  <c r="T4336" i="1"/>
  <c r="P4336" i="1"/>
  <c r="T4337" i="1"/>
  <c r="P4337" i="1"/>
  <c r="T4338" i="1"/>
  <c r="P4338" i="1"/>
  <c r="T4339" i="1"/>
  <c r="P4339" i="1"/>
  <c r="T4340" i="1"/>
  <c r="P4340" i="1"/>
  <c r="T4341" i="1"/>
  <c r="P4341" i="1"/>
  <c r="T4342" i="1"/>
  <c r="P4342" i="1"/>
  <c r="T4343" i="1"/>
  <c r="P4343" i="1"/>
  <c r="T4344" i="1"/>
  <c r="P4344" i="1"/>
  <c r="T4345" i="1"/>
  <c r="P4345" i="1"/>
  <c r="T4346" i="1"/>
  <c r="P4346" i="1"/>
  <c r="T4347" i="1"/>
  <c r="P4347" i="1"/>
  <c r="T4348" i="1"/>
  <c r="P4348" i="1"/>
  <c r="T4349" i="1"/>
  <c r="P4349" i="1"/>
  <c r="T4350" i="1"/>
  <c r="P4350" i="1"/>
  <c r="T4351" i="1"/>
  <c r="P4351" i="1"/>
  <c r="T4352" i="1"/>
  <c r="P4352" i="1"/>
  <c r="T4353" i="1"/>
  <c r="P4353" i="1"/>
  <c r="T4354" i="1"/>
  <c r="P4354" i="1"/>
  <c r="T4355" i="1"/>
  <c r="P4355" i="1"/>
  <c r="T4356" i="1"/>
  <c r="P4356" i="1"/>
  <c r="T4357" i="1"/>
  <c r="P4357" i="1"/>
  <c r="T4358" i="1"/>
  <c r="P4358" i="1"/>
  <c r="T4359" i="1"/>
  <c r="P4359" i="1"/>
  <c r="T4360" i="1"/>
  <c r="P4360" i="1"/>
  <c r="T4361" i="1"/>
  <c r="P4361" i="1"/>
  <c r="T4362" i="1"/>
  <c r="P4362" i="1"/>
  <c r="T4363" i="1"/>
  <c r="P4363" i="1"/>
  <c r="T4364" i="1"/>
  <c r="P4364" i="1"/>
  <c r="T4365" i="1"/>
  <c r="P4365" i="1"/>
  <c r="T4366" i="1"/>
  <c r="P4366" i="1"/>
  <c r="T4367" i="1"/>
  <c r="P4367" i="1"/>
  <c r="T4368" i="1"/>
  <c r="P4368" i="1"/>
  <c r="T4369" i="1"/>
  <c r="P4369" i="1"/>
  <c r="T4370" i="1"/>
  <c r="P4370" i="1"/>
  <c r="T4371" i="1"/>
  <c r="P4371" i="1"/>
  <c r="T4372" i="1"/>
  <c r="P4372" i="1"/>
  <c r="T4373" i="1"/>
  <c r="P4373" i="1"/>
  <c r="T4374" i="1"/>
  <c r="P4374" i="1"/>
  <c r="T4375" i="1"/>
  <c r="P4375" i="1"/>
  <c r="T4376" i="1"/>
  <c r="P4376" i="1"/>
  <c r="T4377" i="1"/>
  <c r="P4377" i="1"/>
  <c r="T4378" i="1"/>
  <c r="P4378" i="1"/>
  <c r="T4379" i="1"/>
  <c r="P4379" i="1"/>
  <c r="T4380" i="1"/>
  <c r="P4380" i="1"/>
  <c r="T4381" i="1"/>
  <c r="P4381" i="1"/>
  <c r="T4382" i="1"/>
  <c r="P4382" i="1"/>
  <c r="T4383" i="1"/>
  <c r="P4383" i="1"/>
  <c r="T4384" i="1"/>
  <c r="P4384" i="1"/>
  <c r="T4385" i="1"/>
  <c r="P4385" i="1"/>
  <c r="T4386" i="1"/>
  <c r="P4386" i="1"/>
  <c r="T4387" i="1"/>
  <c r="P4387" i="1"/>
  <c r="T4388" i="1"/>
  <c r="P4388" i="1"/>
  <c r="T4389" i="1"/>
  <c r="P4389" i="1"/>
  <c r="T4390" i="1"/>
  <c r="P4390" i="1"/>
  <c r="T4391" i="1"/>
  <c r="P4391" i="1"/>
  <c r="T4392" i="1"/>
  <c r="P4392" i="1"/>
  <c r="T4393" i="1"/>
  <c r="P4393" i="1"/>
  <c r="T4394" i="1"/>
  <c r="P4394" i="1"/>
  <c r="T4395" i="1"/>
  <c r="P4395" i="1"/>
  <c r="T4396" i="1"/>
  <c r="P4396" i="1"/>
  <c r="T4397" i="1"/>
  <c r="P4397" i="1"/>
  <c r="T4398" i="1"/>
  <c r="P4398" i="1"/>
  <c r="T4399" i="1"/>
  <c r="P4399" i="1"/>
  <c r="T4400" i="1"/>
  <c r="P4400" i="1"/>
  <c r="T4401" i="1"/>
  <c r="P4401" i="1"/>
  <c r="T4402" i="1"/>
  <c r="P4402" i="1"/>
  <c r="T4403" i="1"/>
  <c r="P4403" i="1"/>
  <c r="T4404" i="1"/>
  <c r="P4404" i="1"/>
  <c r="T4405" i="1"/>
  <c r="P4405" i="1"/>
  <c r="T4406" i="1"/>
  <c r="P4406" i="1"/>
  <c r="T4407" i="1"/>
  <c r="P4407" i="1"/>
  <c r="T4408" i="1"/>
  <c r="P4408" i="1"/>
  <c r="T4409" i="1"/>
  <c r="P4409" i="1"/>
  <c r="T4410" i="1"/>
  <c r="P4410" i="1"/>
  <c r="T4411" i="1"/>
  <c r="P4411" i="1"/>
  <c r="T4412" i="1"/>
  <c r="P4412" i="1"/>
  <c r="T4413" i="1"/>
  <c r="P4413" i="1"/>
  <c r="T4414" i="1"/>
  <c r="P4414" i="1"/>
  <c r="T4415" i="1"/>
  <c r="P4415" i="1"/>
  <c r="T4416" i="1"/>
  <c r="P4416" i="1"/>
  <c r="T4417" i="1"/>
  <c r="P4417" i="1"/>
  <c r="T4418" i="1"/>
  <c r="P4418" i="1"/>
  <c r="T4419" i="1"/>
  <c r="P4419" i="1"/>
  <c r="T4420" i="1"/>
  <c r="P4420" i="1"/>
  <c r="T4421" i="1"/>
  <c r="P4421" i="1"/>
  <c r="T4422" i="1"/>
  <c r="P4422" i="1"/>
  <c r="T4423" i="1"/>
  <c r="P4423" i="1"/>
  <c r="T4424" i="1"/>
  <c r="P4424" i="1"/>
  <c r="T4425" i="1"/>
  <c r="P4425" i="1"/>
  <c r="T4426" i="1"/>
  <c r="P4426" i="1"/>
  <c r="T4427" i="1"/>
  <c r="P4427" i="1"/>
  <c r="T4428" i="1"/>
  <c r="P4428" i="1"/>
  <c r="T4429" i="1"/>
  <c r="P4429" i="1"/>
  <c r="T4430" i="1"/>
  <c r="P4430" i="1"/>
  <c r="T4431" i="1"/>
  <c r="P4431" i="1"/>
  <c r="T4432" i="1"/>
  <c r="P4432" i="1"/>
  <c r="T4433" i="1"/>
  <c r="P4433" i="1"/>
  <c r="T4434" i="1"/>
  <c r="P4434" i="1"/>
  <c r="T4435" i="1"/>
  <c r="P4435" i="1"/>
  <c r="T4436" i="1"/>
  <c r="P4436" i="1"/>
  <c r="T4437" i="1"/>
  <c r="P4437" i="1"/>
  <c r="T4438" i="1"/>
  <c r="P4438" i="1"/>
  <c r="T4439" i="1"/>
  <c r="P4439" i="1"/>
  <c r="T4440" i="1"/>
  <c r="P4440" i="1"/>
  <c r="T4441" i="1"/>
  <c r="P4441" i="1"/>
  <c r="T4442" i="1"/>
  <c r="P4442" i="1"/>
  <c r="T4443" i="1"/>
  <c r="P4443" i="1"/>
  <c r="T4444" i="1"/>
  <c r="P4444" i="1"/>
  <c r="T4445" i="1"/>
  <c r="P4445" i="1"/>
  <c r="T4446" i="1"/>
  <c r="P4446" i="1"/>
  <c r="T4447" i="1"/>
  <c r="P4447" i="1"/>
  <c r="T4448" i="1"/>
  <c r="P4448" i="1"/>
  <c r="T4449" i="1"/>
  <c r="P4449" i="1"/>
  <c r="T4450" i="1"/>
  <c r="P4450" i="1"/>
  <c r="T4451" i="1"/>
  <c r="P4451" i="1"/>
  <c r="T4452" i="1"/>
  <c r="P4452" i="1"/>
  <c r="T4453" i="1"/>
  <c r="P4453" i="1"/>
  <c r="T4454" i="1"/>
  <c r="P4454" i="1"/>
  <c r="T4455" i="1"/>
  <c r="P4455" i="1"/>
  <c r="T4456" i="1"/>
  <c r="P4456" i="1"/>
  <c r="T4457" i="1"/>
  <c r="P4457" i="1"/>
  <c r="T4458" i="1"/>
  <c r="P4458" i="1"/>
  <c r="T4459" i="1"/>
  <c r="P4459" i="1"/>
  <c r="T4460" i="1"/>
  <c r="P4460" i="1"/>
  <c r="T4461" i="1"/>
  <c r="P4461" i="1"/>
  <c r="T4462" i="1"/>
  <c r="P4462" i="1"/>
  <c r="T4463" i="1"/>
  <c r="P4463" i="1"/>
  <c r="T4464" i="1"/>
  <c r="P4464" i="1"/>
  <c r="T4465" i="1"/>
  <c r="P4465" i="1"/>
  <c r="T4466" i="1"/>
  <c r="P4466" i="1"/>
  <c r="T4467" i="1"/>
  <c r="P4467" i="1"/>
  <c r="T4468" i="1"/>
  <c r="P4468" i="1"/>
  <c r="T4469" i="1"/>
  <c r="P4469" i="1"/>
  <c r="T4470" i="1"/>
  <c r="P4470" i="1"/>
  <c r="T4471" i="1"/>
  <c r="P4471" i="1"/>
  <c r="T4472" i="1"/>
  <c r="P4472" i="1"/>
  <c r="T4473" i="1"/>
  <c r="P4473" i="1"/>
  <c r="T4474" i="1"/>
  <c r="P4474" i="1"/>
  <c r="T4475" i="1"/>
  <c r="P4475" i="1"/>
  <c r="T4476" i="1"/>
  <c r="P4476" i="1"/>
  <c r="T4477" i="1"/>
  <c r="P4477" i="1"/>
  <c r="T4478" i="1"/>
  <c r="P4478" i="1"/>
  <c r="T4479" i="1"/>
  <c r="P4479" i="1"/>
  <c r="T4480" i="1"/>
  <c r="P4480" i="1"/>
  <c r="T4481" i="1"/>
  <c r="P4481" i="1"/>
  <c r="T4482" i="1"/>
  <c r="P4482" i="1"/>
  <c r="T4483" i="1"/>
  <c r="P4483" i="1"/>
  <c r="T4484" i="1"/>
  <c r="P4484" i="1"/>
  <c r="T4485" i="1"/>
  <c r="P4485" i="1"/>
  <c r="T4486" i="1"/>
  <c r="P4486" i="1"/>
  <c r="T4487" i="1"/>
  <c r="P4487" i="1"/>
  <c r="T4488" i="1"/>
  <c r="P4488" i="1"/>
  <c r="T4489" i="1"/>
  <c r="P4489" i="1"/>
  <c r="T4490" i="1"/>
  <c r="P4490" i="1"/>
  <c r="T4491" i="1"/>
  <c r="P4491" i="1"/>
  <c r="T4492" i="1"/>
  <c r="P4492" i="1"/>
  <c r="T4493" i="1"/>
  <c r="P4493" i="1"/>
  <c r="T4494" i="1"/>
  <c r="P4494" i="1"/>
  <c r="T4495" i="1"/>
  <c r="P4495" i="1"/>
  <c r="T4496" i="1"/>
  <c r="P4496" i="1"/>
  <c r="T4497" i="1"/>
  <c r="P4497" i="1"/>
  <c r="T4498" i="1"/>
  <c r="P4498" i="1"/>
  <c r="T4499" i="1"/>
  <c r="P4499" i="1"/>
  <c r="T4500" i="1"/>
  <c r="P4500" i="1"/>
  <c r="T4501" i="1"/>
  <c r="P4501" i="1"/>
  <c r="T4502" i="1"/>
  <c r="P4502" i="1"/>
  <c r="T4503" i="1"/>
  <c r="P4503" i="1"/>
  <c r="T4504" i="1"/>
  <c r="P4504" i="1"/>
  <c r="T4505" i="1"/>
  <c r="P4505" i="1"/>
  <c r="T4506" i="1"/>
  <c r="P4506" i="1"/>
  <c r="T4507" i="1"/>
  <c r="P4507" i="1"/>
  <c r="T4508" i="1"/>
  <c r="P4508" i="1"/>
  <c r="T4509" i="1"/>
  <c r="P4509" i="1"/>
  <c r="T4510" i="1"/>
  <c r="P4510" i="1"/>
  <c r="T4511" i="1"/>
  <c r="P4511" i="1"/>
  <c r="T4512" i="1"/>
  <c r="P4512" i="1"/>
  <c r="T4513" i="1"/>
  <c r="P4513" i="1"/>
  <c r="T4514" i="1"/>
  <c r="P4514" i="1"/>
  <c r="T4515" i="1"/>
  <c r="P4515" i="1"/>
  <c r="T4516" i="1"/>
  <c r="P4516" i="1"/>
  <c r="T4517" i="1"/>
  <c r="P4517" i="1"/>
  <c r="T4518" i="1"/>
  <c r="P4518" i="1"/>
  <c r="T4519" i="1"/>
  <c r="P4519" i="1"/>
  <c r="T4520" i="1"/>
  <c r="P4520" i="1"/>
  <c r="T4521" i="1"/>
  <c r="P4521" i="1"/>
  <c r="T4522" i="1"/>
  <c r="P4522" i="1"/>
  <c r="T4523" i="1"/>
  <c r="P4523" i="1"/>
  <c r="T4524" i="1"/>
  <c r="P4524" i="1"/>
  <c r="T4525" i="1"/>
  <c r="P4525" i="1"/>
  <c r="T4526" i="1"/>
  <c r="P4526" i="1"/>
  <c r="T4527" i="1"/>
  <c r="P4527" i="1"/>
  <c r="T4528" i="1"/>
  <c r="P4528" i="1"/>
  <c r="T4529" i="1"/>
  <c r="P4529" i="1"/>
  <c r="T4530" i="1"/>
  <c r="P4530" i="1"/>
  <c r="T4531" i="1"/>
  <c r="P4531" i="1"/>
  <c r="T4532" i="1"/>
  <c r="P4532" i="1"/>
  <c r="T4533" i="1"/>
  <c r="P4533" i="1"/>
  <c r="T4534" i="1"/>
  <c r="P4534" i="1"/>
  <c r="T4535" i="1"/>
  <c r="P4535" i="1"/>
  <c r="T4536" i="1"/>
  <c r="P4536" i="1"/>
  <c r="T4537" i="1"/>
  <c r="P4537" i="1"/>
  <c r="T4538" i="1"/>
  <c r="P4538" i="1"/>
  <c r="T4539" i="1"/>
  <c r="P4539" i="1"/>
  <c r="T4540" i="1"/>
  <c r="P4540" i="1"/>
  <c r="T4541" i="1"/>
  <c r="P4541" i="1"/>
  <c r="T4542" i="1"/>
  <c r="P4542" i="1"/>
  <c r="T4543" i="1"/>
  <c r="P4543" i="1"/>
  <c r="T4544" i="1"/>
  <c r="P4544" i="1"/>
  <c r="T4545" i="1"/>
  <c r="P4545" i="1"/>
  <c r="T4546" i="1"/>
  <c r="P4546" i="1"/>
  <c r="T4547" i="1"/>
  <c r="P4547" i="1"/>
  <c r="T4548" i="1"/>
  <c r="P4548" i="1"/>
  <c r="T4549" i="1"/>
  <c r="P4549" i="1"/>
  <c r="T4550" i="1"/>
  <c r="P4550" i="1"/>
  <c r="T4551" i="1"/>
  <c r="P4551" i="1"/>
  <c r="T4552" i="1"/>
  <c r="P4552" i="1"/>
  <c r="T4553" i="1"/>
  <c r="P4553" i="1"/>
  <c r="T4554" i="1"/>
  <c r="P4554" i="1"/>
  <c r="T4555" i="1"/>
  <c r="P4555" i="1"/>
  <c r="T4556" i="1"/>
  <c r="P4556" i="1"/>
  <c r="T4557" i="1"/>
  <c r="P4557" i="1"/>
  <c r="T4558" i="1"/>
  <c r="P4558" i="1"/>
  <c r="T4559" i="1"/>
  <c r="P4559" i="1"/>
  <c r="T4560" i="1"/>
  <c r="P4560" i="1"/>
  <c r="T4561" i="1"/>
  <c r="P4561" i="1"/>
  <c r="T4562" i="1"/>
  <c r="P4562" i="1"/>
  <c r="T4563" i="1"/>
  <c r="P4563" i="1"/>
  <c r="T4564" i="1"/>
  <c r="P4564" i="1"/>
  <c r="T4565" i="1"/>
  <c r="P4565" i="1"/>
  <c r="T4566" i="1"/>
  <c r="P4566" i="1"/>
  <c r="T4567" i="1"/>
  <c r="P4567" i="1"/>
  <c r="T4568" i="1"/>
  <c r="P4568" i="1"/>
  <c r="T4569" i="1"/>
  <c r="P4569" i="1"/>
  <c r="T4570" i="1"/>
  <c r="P4570" i="1"/>
  <c r="T4571" i="1"/>
  <c r="P4571" i="1"/>
  <c r="T4572" i="1"/>
  <c r="P4572" i="1"/>
  <c r="T4573" i="1"/>
  <c r="P4573" i="1"/>
  <c r="T4574" i="1"/>
  <c r="P4574" i="1"/>
  <c r="T4575" i="1"/>
  <c r="P4575" i="1"/>
  <c r="T4576" i="1"/>
  <c r="P4576" i="1"/>
  <c r="T4577" i="1"/>
  <c r="P4577" i="1"/>
  <c r="T4578" i="1"/>
  <c r="P4578" i="1"/>
  <c r="T4579" i="1"/>
  <c r="P4579" i="1"/>
  <c r="T4580" i="1"/>
  <c r="P4580" i="1"/>
  <c r="T4581" i="1"/>
  <c r="P4581" i="1"/>
  <c r="T4582" i="1"/>
  <c r="P4582" i="1"/>
  <c r="T4583" i="1"/>
  <c r="P4583" i="1"/>
  <c r="T4584" i="1"/>
  <c r="P4584" i="1"/>
  <c r="T4585" i="1"/>
  <c r="P4585" i="1"/>
  <c r="T4586" i="1"/>
  <c r="P4586" i="1"/>
  <c r="T4587" i="1"/>
  <c r="P4587" i="1"/>
  <c r="T4588" i="1"/>
  <c r="P4588" i="1"/>
  <c r="T4589" i="1"/>
  <c r="P4589" i="1"/>
  <c r="T4590" i="1"/>
  <c r="P4590" i="1"/>
  <c r="T4591" i="1"/>
  <c r="P4591" i="1"/>
  <c r="T4592" i="1"/>
  <c r="P4592" i="1"/>
  <c r="T4593" i="1"/>
  <c r="P4593" i="1"/>
  <c r="T4594" i="1"/>
  <c r="P4594" i="1"/>
  <c r="T4595" i="1"/>
  <c r="P4595" i="1"/>
  <c r="T4596" i="1"/>
  <c r="P4596" i="1"/>
  <c r="T4597" i="1"/>
  <c r="P4597" i="1"/>
  <c r="T4598" i="1"/>
  <c r="P4598" i="1"/>
  <c r="T4599" i="1"/>
  <c r="P4599" i="1"/>
  <c r="T4600" i="1"/>
  <c r="P4600" i="1"/>
  <c r="T4601" i="1"/>
  <c r="P4601" i="1"/>
  <c r="T4602" i="1"/>
  <c r="P4602" i="1"/>
  <c r="T4603" i="1"/>
  <c r="P4603" i="1"/>
  <c r="T4604" i="1"/>
  <c r="P4604" i="1"/>
  <c r="T4605" i="1"/>
  <c r="P4605" i="1"/>
  <c r="T4606" i="1"/>
  <c r="P4606" i="1"/>
  <c r="T4607" i="1"/>
  <c r="P4607" i="1"/>
  <c r="T4608" i="1"/>
  <c r="P4608" i="1"/>
  <c r="T4609" i="1"/>
  <c r="P4609" i="1"/>
  <c r="T4610" i="1"/>
  <c r="P4610" i="1"/>
  <c r="T4611" i="1"/>
  <c r="P4611" i="1"/>
  <c r="T4612" i="1"/>
  <c r="P4612" i="1"/>
  <c r="T4613" i="1"/>
  <c r="P4613" i="1"/>
  <c r="T4614" i="1"/>
  <c r="P4614" i="1"/>
  <c r="T4615" i="1"/>
  <c r="P4615" i="1"/>
  <c r="T4616" i="1"/>
  <c r="P4616" i="1"/>
  <c r="T4617" i="1"/>
  <c r="P4617" i="1"/>
  <c r="T4618" i="1"/>
  <c r="P4618" i="1"/>
  <c r="T4619" i="1"/>
  <c r="P4619" i="1"/>
  <c r="T4620" i="1"/>
  <c r="P4620" i="1"/>
  <c r="T4621" i="1"/>
  <c r="P4621" i="1"/>
  <c r="T4622" i="1"/>
  <c r="P4622" i="1"/>
  <c r="T4623" i="1"/>
  <c r="P4623" i="1"/>
  <c r="T4624" i="1"/>
  <c r="P4624" i="1"/>
  <c r="T4625" i="1"/>
  <c r="P4625" i="1"/>
  <c r="T4626" i="1"/>
  <c r="P4626" i="1"/>
  <c r="T4627" i="1"/>
  <c r="P4627" i="1"/>
  <c r="T4628" i="1"/>
  <c r="P4628" i="1"/>
  <c r="T4629" i="1"/>
  <c r="P4629" i="1"/>
  <c r="T4630" i="1"/>
  <c r="P4630" i="1"/>
  <c r="T4631" i="1"/>
  <c r="P4631" i="1"/>
  <c r="T4632" i="1"/>
  <c r="P4632" i="1"/>
  <c r="T4633" i="1"/>
  <c r="P4633" i="1"/>
  <c r="T4634" i="1"/>
  <c r="P4634" i="1"/>
  <c r="T4635" i="1"/>
  <c r="P4635" i="1"/>
  <c r="T4636" i="1"/>
  <c r="P4636" i="1"/>
  <c r="T4637" i="1"/>
  <c r="P4637" i="1"/>
  <c r="T4638" i="1"/>
  <c r="P4638" i="1"/>
  <c r="T4639" i="1"/>
  <c r="P4639" i="1"/>
  <c r="T4640" i="1"/>
  <c r="P4640" i="1"/>
  <c r="T4641" i="1"/>
  <c r="P4641" i="1"/>
  <c r="T4642" i="1"/>
  <c r="P4642" i="1"/>
  <c r="T4643" i="1"/>
  <c r="P4643" i="1"/>
  <c r="T4644" i="1"/>
  <c r="P4644" i="1"/>
  <c r="T4645" i="1"/>
  <c r="P4645" i="1"/>
  <c r="T4646" i="1"/>
  <c r="P4646" i="1"/>
  <c r="T4647" i="1"/>
  <c r="P4647" i="1"/>
  <c r="T4648" i="1"/>
  <c r="P4648" i="1"/>
  <c r="T4649" i="1"/>
  <c r="P4649" i="1"/>
  <c r="T4650" i="1"/>
  <c r="P4650" i="1"/>
  <c r="T4651" i="1"/>
  <c r="P4651" i="1"/>
  <c r="T4652" i="1"/>
  <c r="P4652" i="1"/>
  <c r="T4653" i="1"/>
  <c r="P4653" i="1"/>
  <c r="T4654" i="1"/>
  <c r="P4654" i="1"/>
  <c r="T4655" i="1"/>
  <c r="P4655" i="1"/>
  <c r="T4656" i="1"/>
  <c r="P4656" i="1"/>
  <c r="T4657" i="1"/>
  <c r="P4657" i="1"/>
  <c r="T4658" i="1"/>
  <c r="P4658" i="1"/>
  <c r="T4659" i="1"/>
  <c r="P4659" i="1"/>
  <c r="T4660" i="1"/>
  <c r="P4660" i="1"/>
  <c r="T4661" i="1"/>
  <c r="P4661" i="1"/>
  <c r="T4662" i="1"/>
  <c r="P4662" i="1"/>
  <c r="T4663" i="1"/>
  <c r="P4663" i="1"/>
  <c r="T4664" i="1"/>
  <c r="P4664" i="1"/>
  <c r="T4665" i="1"/>
  <c r="P4665" i="1"/>
  <c r="T4666" i="1"/>
  <c r="P4666" i="1"/>
  <c r="T4667" i="1"/>
  <c r="P4667" i="1"/>
  <c r="T4668" i="1"/>
  <c r="P4668" i="1"/>
  <c r="T4669" i="1"/>
  <c r="P4669" i="1"/>
  <c r="T4670" i="1"/>
  <c r="P4670" i="1"/>
  <c r="T4671" i="1"/>
  <c r="P4671" i="1"/>
  <c r="T4672" i="1"/>
  <c r="P4672" i="1"/>
  <c r="T4673" i="1"/>
  <c r="P4673" i="1"/>
  <c r="T4674" i="1"/>
  <c r="P4674" i="1"/>
  <c r="T4675" i="1"/>
  <c r="P4675" i="1"/>
  <c r="T4676" i="1"/>
  <c r="P4676" i="1"/>
  <c r="T4677" i="1"/>
  <c r="P4677" i="1"/>
  <c r="T4678" i="1"/>
  <c r="P4678" i="1"/>
  <c r="T4679" i="1"/>
  <c r="P4679" i="1"/>
  <c r="T4680" i="1"/>
  <c r="P4680" i="1"/>
  <c r="T4681" i="1"/>
  <c r="P4681" i="1"/>
  <c r="T4682" i="1"/>
  <c r="P4682" i="1"/>
  <c r="T4683" i="1"/>
  <c r="P4683" i="1"/>
  <c r="T4684" i="1"/>
  <c r="P4684" i="1"/>
  <c r="T4685" i="1"/>
  <c r="P4685" i="1"/>
  <c r="T4686" i="1"/>
  <c r="P4686" i="1"/>
  <c r="T4687" i="1"/>
  <c r="P4687" i="1"/>
  <c r="T4688" i="1"/>
  <c r="P4688" i="1"/>
  <c r="T4689" i="1"/>
  <c r="P4689" i="1"/>
  <c r="T4690" i="1"/>
  <c r="P4690" i="1"/>
  <c r="T4691" i="1"/>
  <c r="P4691" i="1"/>
  <c r="T4692" i="1"/>
  <c r="P4692" i="1"/>
  <c r="T4693" i="1"/>
  <c r="P4693" i="1"/>
  <c r="T4694" i="1"/>
  <c r="P4694" i="1"/>
  <c r="T4695" i="1"/>
  <c r="P4695" i="1"/>
  <c r="T4696" i="1"/>
  <c r="P4696" i="1"/>
  <c r="T4697" i="1"/>
  <c r="P4697" i="1"/>
  <c r="T4698" i="1"/>
  <c r="P4698" i="1"/>
  <c r="T4699" i="1"/>
  <c r="P4699" i="1"/>
  <c r="T4700" i="1"/>
  <c r="P4700" i="1"/>
  <c r="T4701" i="1"/>
  <c r="P4701" i="1"/>
  <c r="T4702" i="1"/>
  <c r="P4702" i="1"/>
  <c r="T4703" i="1"/>
  <c r="P4703" i="1"/>
  <c r="T4704" i="1"/>
  <c r="P4704" i="1"/>
  <c r="T4705" i="1"/>
  <c r="P4705" i="1"/>
  <c r="T4706" i="1"/>
  <c r="P4706" i="1"/>
  <c r="T4707" i="1"/>
  <c r="P4707" i="1"/>
  <c r="T4708" i="1"/>
  <c r="P4708" i="1"/>
  <c r="T4709" i="1"/>
  <c r="P4709" i="1"/>
  <c r="T4710" i="1"/>
  <c r="P4710" i="1"/>
  <c r="T4711" i="1"/>
  <c r="P4711" i="1"/>
  <c r="T4712" i="1"/>
  <c r="P4712" i="1"/>
  <c r="T4713" i="1"/>
  <c r="P4713" i="1"/>
  <c r="T4714" i="1"/>
  <c r="P4714" i="1"/>
  <c r="T4715" i="1"/>
  <c r="P4715" i="1"/>
  <c r="T4716" i="1"/>
  <c r="P4716" i="1"/>
  <c r="T4717" i="1"/>
  <c r="P4717" i="1"/>
  <c r="T4718" i="1"/>
  <c r="P4718" i="1"/>
  <c r="T4719" i="1"/>
  <c r="P4719" i="1"/>
  <c r="T4720" i="1"/>
  <c r="P4720" i="1"/>
  <c r="T4721" i="1"/>
  <c r="P4721" i="1"/>
  <c r="T4722" i="1"/>
  <c r="P4722" i="1"/>
  <c r="T4723" i="1"/>
  <c r="P4723" i="1"/>
  <c r="T4724" i="1"/>
  <c r="P4724" i="1"/>
  <c r="T4725" i="1"/>
  <c r="P4725" i="1"/>
  <c r="T4726" i="1"/>
  <c r="P4726" i="1"/>
  <c r="T4727" i="1"/>
  <c r="P4727" i="1"/>
  <c r="T4728" i="1"/>
  <c r="P4728" i="1"/>
  <c r="T4729" i="1"/>
  <c r="P4729" i="1"/>
  <c r="T4730" i="1"/>
  <c r="P4730" i="1"/>
  <c r="T4731" i="1"/>
  <c r="P4731" i="1"/>
  <c r="T4732" i="1"/>
  <c r="P4732" i="1"/>
  <c r="T4733" i="1"/>
  <c r="P4733" i="1"/>
  <c r="T4734" i="1"/>
  <c r="P4734" i="1"/>
  <c r="T4735" i="1"/>
  <c r="P4735" i="1"/>
  <c r="T4736" i="1"/>
  <c r="P4736" i="1"/>
  <c r="T4737" i="1"/>
  <c r="P4737" i="1"/>
  <c r="T4738" i="1"/>
  <c r="P4738" i="1"/>
  <c r="T4739" i="1"/>
  <c r="P4739" i="1"/>
  <c r="T4740" i="1"/>
  <c r="P4740" i="1"/>
  <c r="T4741" i="1"/>
  <c r="P4741" i="1"/>
  <c r="T4742" i="1"/>
  <c r="P4742" i="1"/>
  <c r="T4743" i="1"/>
  <c r="P4743" i="1"/>
  <c r="T4744" i="1"/>
  <c r="P4744" i="1"/>
  <c r="T4745" i="1"/>
  <c r="P4745" i="1"/>
  <c r="T4746" i="1"/>
  <c r="P4746" i="1"/>
  <c r="T4747" i="1"/>
  <c r="P4747" i="1"/>
  <c r="T4748" i="1"/>
  <c r="P4748" i="1"/>
  <c r="T4749" i="1"/>
  <c r="P4749" i="1"/>
  <c r="T4750" i="1"/>
  <c r="P4750" i="1"/>
  <c r="T4751" i="1"/>
  <c r="P4751" i="1"/>
  <c r="T4752" i="1"/>
  <c r="P4752" i="1"/>
  <c r="T4753" i="1"/>
  <c r="P4753" i="1"/>
  <c r="T4754" i="1"/>
  <c r="P4754" i="1"/>
  <c r="T4755" i="1"/>
  <c r="P4755" i="1"/>
  <c r="T4756" i="1"/>
  <c r="P4756" i="1"/>
  <c r="T4757" i="1"/>
  <c r="P4757" i="1"/>
  <c r="T4758" i="1"/>
  <c r="P4758" i="1"/>
  <c r="T4759" i="1"/>
  <c r="P4759" i="1"/>
  <c r="T4760" i="1"/>
  <c r="P4760" i="1"/>
  <c r="T4761" i="1"/>
  <c r="P4761" i="1"/>
  <c r="T4762" i="1"/>
  <c r="P4762" i="1"/>
  <c r="T4763" i="1"/>
  <c r="P4763" i="1"/>
  <c r="T4764" i="1"/>
  <c r="P4764" i="1"/>
  <c r="T4765" i="1"/>
  <c r="P4765" i="1"/>
  <c r="T4766" i="1"/>
  <c r="P4766" i="1"/>
  <c r="T4767" i="1"/>
  <c r="P4767" i="1"/>
  <c r="T4768" i="1"/>
  <c r="P4768" i="1"/>
  <c r="T4769" i="1"/>
  <c r="P4769" i="1"/>
  <c r="T4770" i="1"/>
  <c r="P4770" i="1"/>
  <c r="T4771" i="1"/>
  <c r="P4771" i="1"/>
  <c r="T4772" i="1"/>
  <c r="P4772" i="1"/>
  <c r="T4773" i="1"/>
  <c r="P4773" i="1"/>
  <c r="T4774" i="1"/>
  <c r="P4774" i="1"/>
  <c r="T4775" i="1"/>
  <c r="P4775" i="1"/>
  <c r="T4776" i="1"/>
  <c r="P4776" i="1"/>
  <c r="T4777" i="1"/>
  <c r="P4777" i="1"/>
  <c r="T4778" i="1"/>
  <c r="P4778" i="1"/>
  <c r="T4779" i="1"/>
  <c r="P4779" i="1"/>
  <c r="T4780" i="1"/>
  <c r="P4780" i="1"/>
  <c r="T4781" i="1"/>
  <c r="P4781" i="1"/>
  <c r="T4782" i="1"/>
  <c r="P4782" i="1"/>
  <c r="T4783" i="1"/>
  <c r="P4783" i="1"/>
  <c r="T4784" i="1"/>
  <c r="P4784" i="1"/>
  <c r="T4785" i="1"/>
  <c r="P4785" i="1"/>
  <c r="T4786" i="1"/>
  <c r="P4786" i="1"/>
  <c r="T4787" i="1"/>
  <c r="P4787" i="1"/>
  <c r="T4788" i="1"/>
  <c r="P4788" i="1"/>
  <c r="T4789" i="1"/>
  <c r="P4789" i="1"/>
  <c r="T4790" i="1"/>
  <c r="P4790" i="1"/>
  <c r="T4791" i="1"/>
  <c r="P4791" i="1"/>
  <c r="T4792" i="1"/>
  <c r="P4792" i="1"/>
  <c r="T4793" i="1"/>
  <c r="P4793" i="1"/>
  <c r="T4794" i="1"/>
  <c r="P4794" i="1"/>
  <c r="T4795" i="1"/>
  <c r="P4795" i="1"/>
  <c r="T4796" i="1"/>
  <c r="P4796" i="1"/>
  <c r="T4797" i="1"/>
  <c r="P4797" i="1"/>
  <c r="T4798" i="1"/>
  <c r="P4798" i="1"/>
  <c r="T4799" i="1"/>
  <c r="P4799" i="1"/>
  <c r="T4800" i="1"/>
  <c r="P4800" i="1"/>
  <c r="T4801" i="1"/>
  <c r="P4801" i="1"/>
  <c r="T4802" i="1"/>
  <c r="P4802" i="1"/>
  <c r="T4803" i="1"/>
  <c r="P4803" i="1"/>
  <c r="T4804" i="1"/>
  <c r="P4804" i="1"/>
  <c r="T4805" i="1"/>
  <c r="P4805" i="1"/>
  <c r="T4806" i="1"/>
  <c r="P4806" i="1"/>
  <c r="T4807" i="1"/>
  <c r="P4807" i="1"/>
  <c r="T4808" i="1"/>
  <c r="P4808" i="1"/>
  <c r="T4809" i="1"/>
  <c r="P4809" i="1"/>
  <c r="T4810" i="1"/>
  <c r="P4810" i="1"/>
  <c r="T4811" i="1"/>
  <c r="P4811" i="1"/>
  <c r="T4812" i="1"/>
  <c r="P4812" i="1"/>
  <c r="T4813" i="1"/>
  <c r="P4813" i="1"/>
  <c r="T4814" i="1"/>
  <c r="P4814" i="1"/>
  <c r="T4815" i="1"/>
  <c r="P4815" i="1"/>
  <c r="T4816" i="1"/>
  <c r="P4816" i="1"/>
  <c r="T4817" i="1"/>
  <c r="P4817" i="1"/>
  <c r="T4818" i="1"/>
  <c r="P4818" i="1"/>
  <c r="T4819" i="1"/>
  <c r="P4819" i="1"/>
  <c r="T4820" i="1"/>
  <c r="P4820" i="1"/>
  <c r="T4821" i="1"/>
  <c r="P4821" i="1"/>
  <c r="T4822" i="1"/>
  <c r="P4822" i="1"/>
  <c r="T4823" i="1"/>
  <c r="P4823" i="1"/>
  <c r="T4824" i="1"/>
  <c r="P4824" i="1"/>
  <c r="T4825" i="1"/>
  <c r="P4825" i="1"/>
  <c r="T4826" i="1"/>
  <c r="P4826" i="1"/>
  <c r="T4827" i="1"/>
  <c r="P4827" i="1"/>
  <c r="T4828" i="1"/>
  <c r="P4828" i="1"/>
  <c r="T4829" i="1"/>
  <c r="P4829" i="1"/>
  <c r="T4830" i="1"/>
  <c r="P4830" i="1"/>
  <c r="T4831" i="1"/>
  <c r="P4831" i="1"/>
  <c r="T4832" i="1"/>
  <c r="P4832" i="1"/>
  <c r="T4833" i="1"/>
  <c r="P4833" i="1"/>
  <c r="T4834" i="1"/>
  <c r="P4834" i="1"/>
  <c r="T4835" i="1"/>
  <c r="P4835" i="1"/>
  <c r="T4836" i="1"/>
  <c r="P4836" i="1"/>
  <c r="T4837" i="1"/>
  <c r="P4837" i="1"/>
  <c r="T4838" i="1"/>
  <c r="P4838" i="1"/>
  <c r="T4839" i="1"/>
  <c r="P4839" i="1"/>
  <c r="T4840" i="1"/>
  <c r="P4840" i="1"/>
  <c r="T4841" i="1"/>
  <c r="P4841" i="1"/>
  <c r="T4842" i="1"/>
  <c r="P4842" i="1"/>
  <c r="T4843" i="1"/>
  <c r="P4843" i="1"/>
  <c r="T4844" i="1"/>
  <c r="P4844" i="1"/>
  <c r="T4845" i="1"/>
  <c r="P4845" i="1"/>
  <c r="T4846" i="1"/>
  <c r="P4846" i="1"/>
  <c r="T4847" i="1"/>
  <c r="P4847" i="1"/>
  <c r="T4848" i="1"/>
  <c r="P4848" i="1"/>
  <c r="T4849" i="1"/>
  <c r="P4849" i="1"/>
  <c r="T4850" i="1"/>
  <c r="P4850" i="1"/>
  <c r="T4851" i="1"/>
  <c r="P4851" i="1"/>
  <c r="T4852" i="1"/>
  <c r="P4852" i="1"/>
  <c r="T4853" i="1"/>
  <c r="P4853" i="1"/>
  <c r="T4854" i="1"/>
  <c r="P4854" i="1"/>
  <c r="T4855" i="1"/>
  <c r="P4855" i="1"/>
  <c r="T4856" i="1"/>
  <c r="P4856" i="1"/>
  <c r="T4857" i="1"/>
  <c r="P4857" i="1"/>
  <c r="T4858" i="1"/>
  <c r="P4858" i="1"/>
  <c r="T4859" i="1"/>
  <c r="P4859" i="1"/>
  <c r="T4860" i="1"/>
  <c r="P4860" i="1"/>
  <c r="T4861" i="1"/>
  <c r="P4861" i="1"/>
  <c r="T4862" i="1"/>
  <c r="P4862" i="1"/>
  <c r="T4863" i="1"/>
  <c r="P4863" i="1"/>
  <c r="T4864" i="1"/>
  <c r="P4864" i="1"/>
  <c r="T4865" i="1"/>
  <c r="P4865" i="1"/>
  <c r="T4866" i="1"/>
  <c r="P4866" i="1"/>
  <c r="T4867" i="1"/>
  <c r="P4867" i="1"/>
  <c r="T4868" i="1"/>
  <c r="P4868" i="1"/>
  <c r="T4869" i="1"/>
  <c r="P4869" i="1"/>
  <c r="T4870" i="1"/>
  <c r="P4870" i="1"/>
  <c r="T4871" i="1"/>
  <c r="P4871" i="1"/>
  <c r="T4872" i="1"/>
  <c r="P4872" i="1"/>
  <c r="T4873" i="1"/>
  <c r="P4873" i="1"/>
  <c r="T4874" i="1"/>
  <c r="P4874" i="1"/>
  <c r="T4875" i="1"/>
  <c r="P4875" i="1"/>
  <c r="T4876" i="1"/>
  <c r="P4876" i="1"/>
  <c r="T4877" i="1"/>
  <c r="P4877" i="1"/>
  <c r="T4878" i="1"/>
  <c r="P4878" i="1"/>
  <c r="T4879" i="1"/>
  <c r="P4879" i="1"/>
  <c r="T4880" i="1"/>
  <c r="P4880" i="1"/>
  <c r="T4881" i="1"/>
  <c r="P4881" i="1"/>
  <c r="T4882" i="1"/>
  <c r="P4882" i="1"/>
  <c r="T4883" i="1"/>
  <c r="P4883" i="1"/>
  <c r="T4884" i="1"/>
  <c r="P4884" i="1"/>
  <c r="T4885" i="1"/>
  <c r="P4885" i="1"/>
  <c r="T4886" i="1"/>
  <c r="P4886" i="1"/>
  <c r="T4887" i="1"/>
  <c r="P4887" i="1"/>
  <c r="T4888" i="1"/>
  <c r="P4888" i="1"/>
  <c r="T4889" i="1"/>
  <c r="P4889" i="1"/>
  <c r="T4890" i="1"/>
  <c r="P4890" i="1"/>
  <c r="T4891" i="1"/>
  <c r="P4891" i="1"/>
  <c r="T4892" i="1"/>
  <c r="P4892" i="1"/>
  <c r="T4893" i="1"/>
  <c r="P4893" i="1"/>
  <c r="T4894" i="1"/>
  <c r="P4894" i="1"/>
  <c r="T4895" i="1"/>
  <c r="P4895" i="1"/>
  <c r="T4896" i="1"/>
  <c r="P4896" i="1"/>
  <c r="T4897" i="1"/>
  <c r="P4897" i="1"/>
  <c r="T4898" i="1"/>
  <c r="P4898" i="1"/>
  <c r="T4899" i="1"/>
  <c r="P4899" i="1"/>
  <c r="T4900" i="1"/>
  <c r="P4900" i="1"/>
  <c r="T4901" i="1"/>
  <c r="P4901" i="1"/>
  <c r="T4902" i="1"/>
  <c r="P4902" i="1"/>
  <c r="T4903" i="1"/>
  <c r="P4903" i="1"/>
  <c r="T4904" i="1"/>
  <c r="P4904" i="1"/>
  <c r="T4905" i="1"/>
  <c r="P4905" i="1"/>
  <c r="T4906" i="1"/>
  <c r="P4906" i="1"/>
  <c r="T4907" i="1"/>
  <c r="P4907" i="1"/>
  <c r="T4908" i="1"/>
  <c r="P4908" i="1"/>
  <c r="T4909" i="1"/>
  <c r="P4909" i="1"/>
  <c r="T4910" i="1"/>
  <c r="P4910" i="1"/>
  <c r="T4911" i="1"/>
  <c r="P4911" i="1"/>
  <c r="T4912" i="1"/>
  <c r="P4912" i="1"/>
  <c r="T4913" i="1"/>
  <c r="P4913" i="1"/>
  <c r="T4914" i="1"/>
  <c r="P4914" i="1"/>
  <c r="T4915" i="1"/>
  <c r="P4915" i="1"/>
  <c r="T4916" i="1"/>
  <c r="P4916" i="1"/>
  <c r="T4917" i="1"/>
  <c r="P4917" i="1"/>
  <c r="T4918" i="1"/>
  <c r="P4918" i="1"/>
  <c r="T4919" i="1"/>
  <c r="P4919" i="1"/>
  <c r="T4920" i="1"/>
  <c r="P4920" i="1"/>
  <c r="T4921" i="1"/>
  <c r="P4921" i="1"/>
  <c r="T4922" i="1"/>
  <c r="P4922" i="1"/>
  <c r="T4923" i="1"/>
  <c r="P4923" i="1"/>
  <c r="T4924" i="1"/>
  <c r="P4924" i="1"/>
  <c r="T4925" i="1"/>
  <c r="P4925" i="1"/>
  <c r="T4926" i="1"/>
  <c r="P4926" i="1"/>
  <c r="T4927" i="1"/>
  <c r="P4927" i="1"/>
  <c r="T4928" i="1"/>
  <c r="P4928" i="1"/>
  <c r="T4929" i="1"/>
  <c r="P4929" i="1"/>
  <c r="T4930" i="1"/>
  <c r="P4930" i="1"/>
  <c r="T4931" i="1"/>
  <c r="P4931" i="1"/>
  <c r="T4932" i="1"/>
  <c r="P4932" i="1"/>
  <c r="T4933" i="1"/>
  <c r="P4933" i="1"/>
  <c r="T4934" i="1"/>
  <c r="P4934" i="1"/>
  <c r="T4935" i="1"/>
  <c r="P4935" i="1"/>
  <c r="T4936" i="1"/>
  <c r="P4936" i="1"/>
  <c r="T4937" i="1"/>
  <c r="P4937" i="1"/>
  <c r="T4938" i="1"/>
  <c r="P4938" i="1"/>
  <c r="T4939" i="1"/>
  <c r="P4939" i="1"/>
  <c r="T4940" i="1"/>
  <c r="P4940" i="1"/>
  <c r="T4941" i="1"/>
  <c r="P4941" i="1"/>
  <c r="T4942" i="1"/>
  <c r="P4942" i="1"/>
  <c r="T4943" i="1"/>
  <c r="P4943" i="1"/>
  <c r="T4944" i="1"/>
  <c r="P4944" i="1"/>
  <c r="T4945" i="1"/>
  <c r="P4945" i="1"/>
  <c r="T4946" i="1"/>
  <c r="P4946" i="1"/>
  <c r="T4947" i="1"/>
  <c r="P4947" i="1"/>
  <c r="T4948" i="1"/>
  <c r="P4948" i="1"/>
  <c r="T4949" i="1"/>
  <c r="P4949" i="1"/>
  <c r="T4950" i="1"/>
  <c r="P4950" i="1"/>
  <c r="T4951" i="1"/>
  <c r="P4951" i="1"/>
  <c r="T4952" i="1"/>
  <c r="P4952" i="1"/>
  <c r="T4953" i="1"/>
  <c r="P4953" i="1"/>
  <c r="T4954" i="1"/>
  <c r="P4954" i="1"/>
  <c r="T4955" i="1"/>
  <c r="P4955" i="1"/>
  <c r="T4956" i="1"/>
  <c r="P4956" i="1"/>
  <c r="T4957" i="1"/>
  <c r="P4957" i="1"/>
  <c r="T4958" i="1"/>
  <c r="P4958" i="1"/>
  <c r="T4959" i="1"/>
  <c r="P4959" i="1"/>
  <c r="T4960" i="1"/>
  <c r="P4960" i="1"/>
  <c r="T4961" i="1"/>
  <c r="P4961" i="1"/>
  <c r="T4962" i="1"/>
  <c r="P4962" i="1"/>
  <c r="T4963" i="1"/>
  <c r="P4963" i="1"/>
  <c r="T4964" i="1"/>
  <c r="P4964" i="1"/>
  <c r="T4965" i="1"/>
  <c r="P4965" i="1"/>
  <c r="T4966" i="1"/>
  <c r="P4966" i="1"/>
  <c r="T4967" i="1"/>
  <c r="P4967" i="1"/>
  <c r="T4968" i="1"/>
  <c r="P4968" i="1"/>
  <c r="T4969" i="1"/>
  <c r="P4969" i="1"/>
  <c r="T4970" i="1"/>
  <c r="P4970" i="1"/>
  <c r="T4971" i="1"/>
  <c r="P4971" i="1"/>
  <c r="T4972" i="1"/>
  <c r="P4972" i="1"/>
  <c r="T4973" i="1"/>
  <c r="P4973" i="1"/>
  <c r="T4974" i="1"/>
  <c r="P4974" i="1"/>
  <c r="T4975" i="1"/>
  <c r="P4975" i="1"/>
  <c r="T4976" i="1"/>
  <c r="P4976" i="1"/>
  <c r="T4977" i="1"/>
  <c r="P4977" i="1"/>
  <c r="T4978" i="1"/>
  <c r="P4978" i="1"/>
  <c r="T4979" i="1"/>
  <c r="P4979" i="1"/>
  <c r="T4980" i="1"/>
  <c r="P4980" i="1"/>
  <c r="T4981" i="1"/>
  <c r="P4981" i="1"/>
  <c r="T4982" i="1"/>
  <c r="P4982" i="1"/>
  <c r="T4983" i="1"/>
  <c r="P4983" i="1"/>
  <c r="T4984" i="1"/>
  <c r="P4984" i="1"/>
  <c r="T4985" i="1"/>
  <c r="P4985" i="1"/>
  <c r="T4986" i="1"/>
  <c r="P4986" i="1"/>
  <c r="T4987" i="1"/>
  <c r="P4987" i="1"/>
  <c r="T4988" i="1"/>
  <c r="P4988" i="1"/>
  <c r="T4989" i="1"/>
  <c r="P4989" i="1"/>
  <c r="T4990" i="1"/>
  <c r="P4990" i="1"/>
  <c r="T4991" i="1"/>
  <c r="P4991" i="1"/>
  <c r="T4992" i="1"/>
  <c r="P4992" i="1"/>
  <c r="T4993" i="1"/>
  <c r="P4993" i="1"/>
  <c r="T4994" i="1"/>
  <c r="P4994" i="1"/>
  <c r="T4995" i="1"/>
  <c r="P4995" i="1"/>
  <c r="T4996" i="1"/>
  <c r="P4996" i="1"/>
  <c r="T4997" i="1"/>
  <c r="P4997" i="1"/>
  <c r="T4998" i="1"/>
  <c r="P4998" i="1"/>
  <c r="T4999" i="1"/>
  <c r="P4999" i="1"/>
  <c r="T5000" i="1"/>
  <c r="P5000" i="1"/>
  <c r="T5001" i="1"/>
  <c r="P5001" i="1"/>
  <c r="T5002" i="1"/>
  <c r="P5002" i="1"/>
  <c r="T5003" i="1"/>
  <c r="P5003" i="1"/>
  <c r="T5004" i="1"/>
  <c r="P5004" i="1"/>
  <c r="T5005" i="1"/>
  <c r="P5005" i="1"/>
  <c r="T5006" i="1"/>
  <c r="P5006" i="1"/>
  <c r="T5007" i="1"/>
  <c r="P5007" i="1"/>
  <c r="T5008" i="1"/>
  <c r="P5008" i="1"/>
  <c r="T5009" i="1"/>
  <c r="P5009" i="1"/>
  <c r="T5010" i="1"/>
  <c r="P5010" i="1"/>
  <c r="T5011" i="1"/>
  <c r="P5011" i="1"/>
  <c r="T5012" i="1"/>
  <c r="P5012" i="1"/>
  <c r="T5013" i="1"/>
  <c r="P5013" i="1"/>
  <c r="T5014" i="1"/>
  <c r="P5014" i="1"/>
  <c r="T5015" i="1"/>
  <c r="P5015" i="1"/>
  <c r="T5016" i="1"/>
  <c r="P5016" i="1"/>
  <c r="T5017" i="1"/>
  <c r="P5017" i="1"/>
  <c r="T5018" i="1"/>
  <c r="P5018" i="1"/>
  <c r="T5019" i="1"/>
  <c r="P5019" i="1"/>
  <c r="T5020" i="1"/>
  <c r="P5020" i="1"/>
  <c r="T5021" i="1"/>
  <c r="P5021" i="1"/>
  <c r="T5022" i="1"/>
  <c r="P5022" i="1"/>
  <c r="T5023" i="1"/>
  <c r="P5023" i="1"/>
  <c r="T5024" i="1"/>
  <c r="P5024" i="1"/>
  <c r="T5025" i="1"/>
  <c r="P5025" i="1"/>
  <c r="T5026" i="1"/>
  <c r="P5026" i="1"/>
  <c r="T5027" i="1"/>
  <c r="P5027" i="1"/>
  <c r="T5028" i="1"/>
  <c r="P5028" i="1"/>
  <c r="T5029" i="1"/>
  <c r="P5029" i="1"/>
  <c r="T5030" i="1"/>
  <c r="P5030" i="1"/>
  <c r="T5031" i="1"/>
  <c r="P5031" i="1"/>
  <c r="T5032" i="1"/>
  <c r="P5032" i="1"/>
  <c r="T5033" i="1"/>
  <c r="P5033" i="1"/>
  <c r="T5034" i="1"/>
  <c r="P5034" i="1"/>
  <c r="T5035" i="1"/>
  <c r="P5035" i="1"/>
  <c r="T5036" i="1"/>
  <c r="P5036" i="1"/>
  <c r="T5037" i="1"/>
  <c r="P5037" i="1"/>
  <c r="T5038" i="1"/>
  <c r="P5038" i="1"/>
  <c r="T5039" i="1"/>
  <c r="P5039" i="1"/>
  <c r="T5040" i="1"/>
  <c r="P5040" i="1"/>
  <c r="T5041" i="1"/>
  <c r="P5041" i="1"/>
  <c r="T5042" i="1"/>
  <c r="P5042" i="1"/>
  <c r="T5043" i="1"/>
  <c r="P5043" i="1"/>
  <c r="T5044" i="1"/>
  <c r="P5044" i="1"/>
  <c r="T5045" i="1"/>
  <c r="P5045" i="1"/>
  <c r="T5046" i="1"/>
  <c r="P5046" i="1"/>
  <c r="T5047" i="1"/>
  <c r="P5047" i="1"/>
  <c r="T5048" i="1"/>
  <c r="P5048" i="1"/>
  <c r="T5049" i="1"/>
  <c r="P5049" i="1"/>
  <c r="T5050" i="1"/>
  <c r="P5050" i="1"/>
  <c r="T5051" i="1"/>
  <c r="P5051" i="1"/>
  <c r="T5052" i="1"/>
  <c r="P5052" i="1"/>
  <c r="T5053" i="1"/>
  <c r="P5053" i="1"/>
  <c r="T5054" i="1"/>
  <c r="P5054" i="1"/>
  <c r="T5055" i="1"/>
  <c r="P5055" i="1"/>
  <c r="T5056" i="1"/>
  <c r="P5056" i="1"/>
  <c r="T5057" i="1"/>
  <c r="P5057" i="1"/>
  <c r="T5058" i="1"/>
  <c r="P5058" i="1"/>
  <c r="T5059" i="1"/>
  <c r="P5059" i="1"/>
  <c r="T5060" i="1"/>
  <c r="P5060" i="1"/>
  <c r="T5061" i="1"/>
  <c r="P5061" i="1"/>
  <c r="T5062" i="1"/>
  <c r="P5062" i="1"/>
  <c r="T5063" i="1"/>
  <c r="P5063" i="1"/>
  <c r="T5064" i="1"/>
  <c r="P5064" i="1"/>
  <c r="T5065" i="1"/>
  <c r="P5065" i="1"/>
  <c r="T5066" i="1"/>
  <c r="P5066" i="1"/>
  <c r="T5067" i="1"/>
  <c r="P5067" i="1"/>
  <c r="T5068" i="1"/>
  <c r="P5068" i="1"/>
  <c r="T5069" i="1"/>
  <c r="P5069" i="1"/>
  <c r="T5070" i="1"/>
  <c r="P5070" i="1"/>
  <c r="T5071" i="1"/>
  <c r="P5071" i="1"/>
  <c r="T5072" i="1"/>
  <c r="P5072" i="1"/>
  <c r="T5073" i="1"/>
  <c r="P5073" i="1"/>
  <c r="T5074" i="1"/>
  <c r="P5074" i="1"/>
  <c r="T5075" i="1"/>
  <c r="P5075" i="1"/>
  <c r="T5076" i="1"/>
  <c r="P5076" i="1"/>
  <c r="T5077" i="1"/>
  <c r="P5077" i="1"/>
  <c r="T5078" i="1"/>
  <c r="P5078" i="1"/>
  <c r="T5079" i="1"/>
  <c r="P5079" i="1"/>
  <c r="T5080" i="1"/>
  <c r="P5080" i="1"/>
  <c r="T5081" i="1"/>
  <c r="P5081" i="1"/>
  <c r="T5082" i="1"/>
  <c r="P5082" i="1"/>
  <c r="T5083" i="1"/>
  <c r="P5083" i="1"/>
  <c r="T5084" i="1"/>
  <c r="P5084" i="1"/>
  <c r="T5085" i="1"/>
  <c r="P5085" i="1"/>
  <c r="T5086" i="1"/>
  <c r="P5086" i="1"/>
  <c r="T5087" i="1"/>
  <c r="P5087" i="1"/>
  <c r="T5088" i="1"/>
  <c r="P5088" i="1"/>
  <c r="T5089" i="1"/>
  <c r="P5089" i="1"/>
  <c r="T5090" i="1"/>
  <c r="P5090" i="1"/>
  <c r="T5091" i="1"/>
  <c r="P5091" i="1"/>
  <c r="T5092" i="1"/>
  <c r="P5092" i="1"/>
  <c r="T5093" i="1"/>
  <c r="P5093" i="1"/>
  <c r="T5094" i="1"/>
  <c r="P5094" i="1"/>
  <c r="T5095" i="1"/>
  <c r="P5095" i="1"/>
  <c r="T5096" i="1"/>
  <c r="P5096" i="1"/>
  <c r="T5097" i="1"/>
  <c r="P5097" i="1"/>
  <c r="T5098" i="1"/>
  <c r="P5098" i="1"/>
  <c r="T5099" i="1"/>
  <c r="P5099" i="1"/>
  <c r="T5100" i="1"/>
  <c r="P5100" i="1"/>
  <c r="T5101" i="1"/>
  <c r="P5101" i="1"/>
  <c r="T5102" i="1"/>
  <c r="P5102" i="1"/>
  <c r="T5103" i="1"/>
  <c r="P5103" i="1"/>
  <c r="T5104" i="1"/>
  <c r="P5104" i="1"/>
  <c r="T5105" i="1"/>
  <c r="P5105" i="1"/>
  <c r="T5106" i="1"/>
  <c r="P5106" i="1"/>
  <c r="T5107" i="1"/>
  <c r="P5107" i="1"/>
  <c r="T5108" i="1"/>
  <c r="P5108" i="1"/>
  <c r="T5109" i="1"/>
  <c r="P5109" i="1"/>
  <c r="T5110" i="1"/>
  <c r="P5110" i="1"/>
  <c r="T5111" i="1"/>
  <c r="P5111" i="1"/>
  <c r="T5112" i="1"/>
  <c r="P5112" i="1"/>
  <c r="T5113" i="1"/>
  <c r="P5113" i="1"/>
  <c r="T5114" i="1"/>
  <c r="P5114" i="1"/>
  <c r="T5115" i="1"/>
  <c r="P5115" i="1"/>
  <c r="T5116" i="1"/>
  <c r="P5116" i="1"/>
  <c r="T5117" i="1"/>
  <c r="P5117" i="1"/>
  <c r="T5118" i="1"/>
  <c r="P5118" i="1"/>
  <c r="T5119" i="1"/>
  <c r="P5119" i="1"/>
  <c r="T5120" i="1"/>
  <c r="P5120" i="1"/>
  <c r="T5121" i="1"/>
  <c r="P5121" i="1"/>
  <c r="T5122" i="1"/>
  <c r="P5122" i="1"/>
  <c r="T5123" i="1"/>
  <c r="P5123" i="1"/>
  <c r="T5124" i="1"/>
  <c r="P5124" i="1"/>
  <c r="T5125" i="1"/>
  <c r="P5125" i="1"/>
  <c r="T5126" i="1"/>
  <c r="P5126" i="1"/>
  <c r="T5127" i="1"/>
  <c r="P5127" i="1"/>
  <c r="T5128" i="1"/>
  <c r="P5128" i="1"/>
  <c r="T5129" i="1"/>
  <c r="P5129" i="1"/>
  <c r="T5130" i="1"/>
  <c r="P5130" i="1"/>
  <c r="T5131" i="1"/>
  <c r="P5131" i="1"/>
  <c r="T5132" i="1"/>
  <c r="P5132" i="1"/>
  <c r="T5133" i="1"/>
  <c r="P5133" i="1"/>
  <c r="T5134" i="1"/>
  <c r="P5134" i="1"/>
  <c r="T5135" i="1"/>
  <c r="P5135" i="1"/>
  <c r="T5136" i="1"/>
  <c r="P5136" i="1"/>
  <c r="T5137" i="1"/>
  <c r="P5137" i="1"/>
  <c r="T5138" i="1"/>
  <c r="P5138" i="1"/>
  <c r="T5139" i="1"/>
  <c r="P5139" i="1"/>
  <c r="T5140" i="1"/>
  <c r="P5140" i="1"/>
  <c r="T5141" i="1"/>
  <c r="P5141" i="1"/>
  <c r="T5142" i="1"/>
  <c r="P5142" i="1"/>
  <c r="T5143" i="1"/>
  <c r="P5143" i="1"/>
  <c r="T5144" i="1"/>
  <c r="P5144" i="1"/>
  <c r="T5145" i="1"/>
  <c r="P5145" i="1"/>
  <c r="T5146" i="1"/>
  <c r="P5146" i="1"/>
  <c r="T5147" i="1"/>
  <c r="P5147" i="1"/>
  <c r="T5148" i="1"/>
  <c r="P5148" i="1"/>
  <c r="T5149" i="1"/>
  <c r="P5149" i="1"/>
  <c r="T5150" i="1"/>
  <c r="P5150" i="1"/>
  <c r="T5151" i="1"/>
  <c r="P5151" i="1"/>
  <c r="T5152" i="1"/>
  <c r="P5152" i="1"/>
  <c r="T5153" i="1"/>
  <c r="P5153" i="1"/>
  <c r="T5154" i="1"/>
  <c r="P5154" i="1"/>
  <c r="T5155" i="1"/>
  <c r="P5155" i="1"/>
  <c r="T5156" i="1"/>
  <c r="P5156" i="1"/>
  <c r="T5157" i="1"/>
  <c r="P5157" i="1"/>
  <c r="T5158" i="1"/>
  <c r="P5158" i="1"/>
  <c r="T5159" i="1"/>
  <c r="P5159" i="1"/>
  <c r="T5160" i="1"/>
  <c r="P5160" i="1"/>
  <c r="T5161" i="1"/>
  <c r="P5161" i="1"/>
  <c r="T5162" i="1"/>
  <c r="P5162" i="1"/>
  <c r="T5163" i="1"/>
  <c r="P5163" i="1"/>
  <c r="T5164" i="1"/>
  <c r="P5164" i="1"/>
  <c r="T5165" i="1"/>
  <c r="P5165" i="1"/>
  <c r="T5166" i="1"/>
  <c r="P5166" i="1"/>
  <c r="T5167" i="1"/>
  <c r="P5167" i="1"/>
  <c r="T5168" i="1"/>
  <c r="P5168" i="1"/>
  <c r="T5169" i="1"/>
  <c r="P5169" i="1"/>
  <c r="T5170" i="1"/>
  <c r="P5170" i="1"/>
  <c r="T5171" i="1"/>
  <c r="P5171" i="1"/>
  <c r="T5172" i="1"/>
  <c r="P5172" i="1"/>
  <c r="T5173" i="1"/>
  <c r="P5173" i="1"/>
  <c r="T5174" i="1"/>
  <c r="P5174" i="1"/>
  <c r="T5175" i="1"/>
  <c r="P5175" i="1"/>
  <c r="T5176" i="1"/>
  <c r="P5176" i="1"/>
  <c r="T5177" i="1"/>
  <c r="P5177" i="1"/>
  <c r="T5178" i="1"/>
  <c r="P5178" i="1"/>
  <c r="T5179" i="1"/>
  <c r="P5179" i="1"/>
  <c r="T5180" i="1"/>
  <c r="P5180" i="1"/>
  <c r="T5181" i="1"/>
  <c r="P5181" i="1"/>
  <c r="T5182" i="1"/>
  <c r="P5182" i="1"/>
  <c r="T5183" i="1"/>
  <c r="P5183" i="1"/>
  <c r="T5184" i="1"/>
  <c r="P5184" i="1"/>
  <c r="T5185" i="1"/>
  <c r="P5185" i="1"/>
  <c r="T5186" i="1"/>
  <c r="P5186" i="1"/>
  <c r="T5187" i="1"/>
  <c r="P5187" i="1"/>
  <c r="T5188" i="1"/>
  <c r="P5188" i="1"/>
  <c r="T5189" i="1"/>
  <c r="P5189" i="1"/>
  <c r="T5190" i="1"/>
  <c r="P5190" i="1"/>
  <c r="T5191" i="1"/>
  <c r="P5191" i="1"/>
  <c r="T5192" i="1"/>
  <c r="P5192" i="1"/>
  <c r="T5193" i="1"/>
  <c r="P5193" i="1"/>
  <c r="T5194" i="1"/>
  <c r="P5194" i="1"/>
  <c r="T5195" i="1"/>
  <c r="P5195" i="1"/>
  <c r="T5196" i="1"/>
  <c r="P5196" i="1"/>
  <c r="T5197" i="1"/>
  <c r="P5197" i="1"/>
  <c r="T5198" i="1"/>
  <c r="P5198" i="1"/>
  <c r="T5199" i="1"/>
  <c r="P5199" i="1"/>
  <c r="T5200" i="1"/>
  <c r="P5200" i="1"/>
  <c r="T5201" i="1"/>
  <c r="P5201" i="1"/>
  <c r="T5202" i="1"/>
  <c r="P5202" i="1"/>
  <c r="T5203" i="1"/>
  <c r="P5203" i="1"/>
  <c r="T5204" i="1"/>
  <c r="P5204" i="1"/>
  <c r="T5205" i="1"/>
  <c r="P5205" i="1"/>
  <c r="T5206" i="1"/>
  <c r="P5206" i="1"/>
  <c r="T5207" i="1"/>
  <c r="P5207" i="1"/>
  <c r="T5208" i="1"/>
  <c r="P5208" i="1"/>
  <c r="T5209" i="1"/>
  <c r="P5209" i="1"/>
  <c r="T5210" i="1"/>
  <c r="P5210" i="1"/>
  <c r="T5211" i="1"/>
  <c r="P5211" i="1"/>
  <c r="T5212" i="1"/>
  <c r="P5212" i="1"/>
  <c r="T5213" i="1"/>
  <c r="P5213" i="1"/>
  <c r="T5214" i="1"/>
  <c r="P5214" i="1"/>
  <c r="T5215" i="1"/>
  <c r="P5215" i="1"/>
  <c r="T5216" i="1"/>
  <c r="P5216" i="1"/>
  <c r="T5217" i="1"/>
  <c r="P5217" i="1"/>
  <c r="T5218" i="1"/>
  <c r="P5218" i="1"/>
  <c r="T5219" i="1"/>
  <c r="P5219" i="1"/>
  <c r="T5220" i="1"/>
  <c r="P5220" i="1"/>
  <c r="T5221" i="1"/>
  <c r="P5221" i="1"/>
  <c r="T5222" i="1"/>
  <c r="P5222" i="1"/>
  <c r="T5223" i="1"/>
  <c r="P5223" i="1"/>
  <c r="T5224" i="1"/>
  <c r="P5224" i="1"/>
  <c r="T5225" i="1"/>
  <c r="P5225" i="1"/>
  <c r="T5226" i="1"/>
  <c r="P5226" i="1"/>
  <c r="T5227" i="1"/>
  <c r="P5227" i="1"/>
  <c r="T5228" i="1"/>
  <c r="P5228" i="1"/>
  <c r="T5229" i="1"/>
  <c r="P5229" i="1"/>
  <c r="T5230" i="1"/>
  <c r="P5230" i="1"/>
  <c r="T5231" i="1"/>
  <c r="P5231" i="1"/>
  <c r="T5232" i="1"/>
  <c r="P5232" i="1"/>
  <c r="T5233" i="1"/>
  <c r="P5233" i="1"/>
  <c r="T5234" i="1"/>
  <c r="P5234" i="1"/>
  <c r="T5235" i="1"/>
  <c r="P5235" i="1"/>
  <c r="T5236" i="1"/>
  <c r="P5236" i="1"/>
  <c r="T5237" i="1"/>
  <c r="P5237" i="1"/>
  <c r="T5238" i="1"/>
  <c r="P5238" i="1"/>
  <c r="T5239" i="1"/>
  <c r="P5239" i="1"/>
  <c r="T5240" i="1"/>
  <c r="P5240" i="1"/>
  <c r="T5241" i="1"/>
  <c r="P5241" i="1"/>
  <c r="T5242" i="1"/>
  <c r="P5242" i="1"/>
  <c r="T5243" i="1"/>
  <c r="P5243" i="1"/>
  <c r="T5244" i="1"/>
  <c r="P5244" i="1"/>
  <c r="T5245" i="1"/>
  <c r="P5245" i="1"/>
  <c r="T5246" i="1"/>
  <c r="P5246" i="1"/>
  <c r="T5247" i="1"/>
  <c r="P5247" i="1"/>
  <c r="T5248" i="1"/>
  <c r="P5248" i="1"/>
  <c r="T5249" i="1"/>
  <c r="P5249" i="1"/>
  <c r="T5250" i="1"/>
  <c r="P5250" i="1"/>
  <c r="T5251" i="1"/>
  <c r="P5251" i="1"/>
  <c r="T5252" i="1"/>
  <c r="P5252" i="1"/>
  <c r="T5253" i="1"/>
  <c r="P5253" i="1"/>
  <c r="T5254" i="1"/>
  <c r="P5254" i="1"/>
  <c r="T5255" i="1"/>
  <c r="P5255" i="1"/>
  <c r="T5256" i="1"/>
  <c r="P5256" i="1"/>
  <c r="T5257" i="1"/>
  <c r="P5257" i="1"/>
  <c r="T5258" i="1"/>
  <c r="P5258" i="1"/>
  <c r="T5259" i="1"/>
  <c r="P5259" i="1"/>
  <c r="T5260" i="1"/>
  <c r="P5260" i="1"/>
  <c r="T5261" i="1"/>
  <c r="P5261" i="1"/>
  <c r="T5262" i="1"/>
  <c r="P5262" i="1"/>
  <c r="T5263" i="1"/>
  <c r="P5263" i="1"/>
  <c r="T5264" i="1"/>
  <c r="P5264" i="1"/>
  <c r="T5265" i="1"/>
  <c r="P5265" i="1"/>
  <c r="T5266" i="1"/>
  <c r="P5266" i="1"/>
  <c r="T5267" i="1"/>
  <c r="P5267" i="1"/>
  <c r="T5268" i="1"/>
  <c r="P5268" i="1"/>
  <c r="T5269" i="1"/>
  <c r="P5269" i="1"/>
  <c r="T5270" i="1"/>
  <c r="P5270" i="1"/>
  <c r="T5271" i="1"/>
  <c r="P5271" i="1"/>
  <c r="T5272" i="1"/>
  <c r="P5272" i="1"/>
  <c r="T5273" i="1"/>
  <c r="P5273" i="1"/>
  <c r="T5274" i="1"/>
  <c r="P5274" i="1"/>
  <c r="T5275" i="1"/>
  <c r="P5275" i="1"/>
  <c r="T5276" i="1"/>
  <c r="P5276" i="1"/>
  <c r="T5277" i="1"/>
  <c r="P5277" i="1"/>
  <c r="T5278" i="1"/>
  <c r="P5278" i="1"/>
  <c r="T5279" i="1"/>
  <c r="P5279" i="1"/>
  <c r="T5280" i="1"/>
  <c r="P5280" i="1"/>
  <c r="T5281" i="1"/>
  <c r="P5281" i="1"/>
  <c r="T5282" i="1"/>
  <c r="P5282" i="1"/>
  <c r="T5283" i="1"/>
  <c r="P5283" i="1"/>
  <c r="T5284" i="1"/>
  <c r="P5284" i="1"/>
  <c r="T5285" i="1"/>
  <c r="P5285" i="1"/>
  <c r="T5286" i="1"/>
  <c r="P5286" i="1"/>
  <c r="T5287" i="1"/>
  <c r="P5287" i="1"/>
  <c r="T5288" i="1"/>
  <c r="P5288" i="1"/>
  <c r="T5289" i="1"/>
  <c r="P5289" i="1"/>
  <c r="T5290" i="1"/>
  <c r="P5290" i="1"/>
  <c r="T5291" i="1"/>
  <c r="P5291" i="1"/>
  <c r="T5292" i="1"/>
  <c r="P5292" i="1"/>
  <c r="T5293" i="1"/>
  <c r="P5293" i="1"/>
  <c r="T5294" i="1"/>
  <c r="P5294" i="1"/>
  <c r="T5295" i="1"/>
  <c r="P5295" i="1"/>
  <c r="T5296" i="1"/>
  <c r="P5296" i="1"/>
  <c r="T5297" i="1"/>
  <c r="P5297" i="1"/>
  <c r="T5298" i="1"/>
  <c r="P5298" i="1"/>
  <c r="T5299" i="1"/>
  <c r="P5299" i="1"/>
  <c r="T5300" i="1"/>
  <c r="P5300" i="1"/>
  <c r="T5301" i="1"/>
  <c r="P5301" i="1"/>
  <c r="T5302" i="1"/>
  <c r="P5302" i="1"/>
  <c r="T5303" i="1"/>
  <c r="P5303" i="1"/>
  <c r="T5304" i="1"/>
  <c r="P5304" i="1"/>
  <c r="T5305" i="1"/>
  <c r="P5305" i="1"/>
  <c r="T5306" i="1"/>
  <c r="P5306" i="1"/>
  <c r="T5307" i="1"/>
  <c r="P5307" i="1"/>
  <c r="T5308" i="1"/>
  <c r="P5308" i="1"/>
  <c r="T5309" i="1"/>
  <c r="P5309" i="1"/>
  <c r="T5310" i="1"/>
  <c r="P5310" i="1"/>
  <c r="T5311" i="1"/>
  <c r="P5311" i="1"/>
  <c r="T5312" i="1"/>
  <c r="P5312" i="1"/>
  <c r="T5313" i="1"/>
  <c r="P5313" i="1"/>
  <c r="T5314" i="1"/>
  <c r="P5314" i="1"/>
  <c r="T5315" i="1"/>
  <c r="P5315" i="1"/>
  <c r="T5316" i="1"/>
  <c r="P5316" i="1"/>
  <c r="T5317" i="1"/>
  <c r="P5317" i="1"/>
  <c r="T5318" i="1"/>
  <c r="P5318" i="1"/>
  <c r="T5319" i="1"/>
  <c r="P5319" i="1"/>
  <c r="T5320" i="1"/>
  <c r="P5320" i="1"/>
  <c r="T5321" i="1"/>
  <c r="P5321" i="1"/>
  <c r="T5322" i="1"/>
  <c r="P5322" i="1"/>
  <c r="T5323" i="1"/>
  <c r="P5323" i="1"/>
  <c r="T5324" i="1"/>
  <c r="P5324" i="1"/>
  <c r="T5325" i="1"/>
  <c r="P5325" i="1"/>
  <c r="T5326" i="1"/>
  <c r="P5326" i="1"/>
  <c r="T5327" i="1"/>
  <c r="P5327" i="1"/>
  <c r="T5328" i="1"/>
  <c r="P5328" i="1"/>
  <c r="T5329" i="1"/>
  <c r="P5329" i="1"/>
  <c r="T5330" i="1"/>
  <c r="P5330" i="1"/>
  <c r="T5331" i="1"/>
  <c r="P5331" i="1"/>
  <c r="T5332" i="1"/>
  <c r="P5332" i="1"/>
  <c r="T5333" i="1"/>
  <c r="P5333" i="1"/>
  <c r="T5334" i="1"/>
  <c r="P5334" i="1"/>
  <c r="T5335" i="1"/>
  <c r="P5335" i="1"/>
  <c r="T5336" i="1"/>
  <c r="P5336" i="1"/>
  <c r="T5337" i="1"/>
  <c r="P5337" i="1"/>
  <c r="T5338" i="1"/>
  <c r="P5338" i="1"/>
  <c r="T5339" i="1"/>
  <c r="P5339" i="1"/>
  <c r="T5340" i="1"/>
  <c r="P5340" i="1"/>
  <c r="T5341" i="1"/>
  <c r="P5341" i="1"/>
  <c r="T5342" i="1"/>
  <c r="P5342" i="1"/>
  <c r="T5343" i="1"/>
  <c r="P5343" i="1"/>
  <c r="T5344" i="1"/>
  <c r="P5344" i="1"/>
  <c r="T5345" i="1"/>
  <c r="P5345" i="1"/>
  <c r="T5346" i="1"/>
  <c r="P5346" i="1"/>
  <c r="T5347" i="1"/>
  <c r="P5347" i="1"/>
  <c r="T5348" i="1"/>
  <c r="P5348" i="1"/>
  <c r="T5349" i="1"/>
  <c r="P5349" i="1"/>
  <c r="T5350" i="1"/>
  <c r="P5350" i="1"/>
  <c r="T5351" i="1"/>
  <c r="P5351" i="1"/>
  <c r="T5352" i="1"/>
  <c r="P5352" i="1"/>
  <c r="T5353" i="1"/>
  <c r="P5353" i="1"/>
  <c r="T5354" i="1"/>
  <c r="P5354" i="1"/>
  <c r="T5355" i="1"/>
  <c r="P5355" i="1"/>
  <c r="T5356" i="1"/>
  <c r="P5356" i="1"/>
  <c r="T5357" i="1"/>
  <c r="P5357" i="1"/>
  <c r="T5358" i="1"/>
  <c r="P5358" i="1"/>
  <c r="T5359" i="1"/>
  <c r="P5359" i="1"/>
  <c r="T5360" i="1"/>
  <c r="P5360" i="1"/>
  <c r="T5361" i="1"/>
  <c r="P5361" i="1"/>
  <c r="T5362" i="1"/>
  <c r="P5362" i="1"/>
  <c r="T5363" i="1"/>
  <c r="P5363" i="1"/>
  <c r="T5364" i="1"/>
  <c r="P5364" i="1"/>
  <c r="T5365" i="1"/>
  <c r="P5365" i="1"/>
  <c r="T5366" i="1"/>
  <c r="P5366" i="1"/>
  <c r="T5367" i="1"/>
  <c r="P5367" i="1"/>
  <c r="T5368" i="1"/>
  <c r="P5368" i="1"/>
  <c r="T5369" i="1"/>
  <c r="P5369" i="1"/>
  <c r="T5370" i="1"/>
  <c r="P5370" i="1"/>
  <c r="T5371" i="1"/>
  <c r="P5371" i="1"/>
  <c r="T5372" i="1"/>
  <c r="P5372" i="1"/>
  <c r="T5373" i="1"/>
  <c r="P5373" i="1"/>
  <c r="T5374" i="1"/>
  <c r="P5374" i="1"/>
  <c r="T5375" i="1"/>
  <c r="P5375" i="1"/>
  <c r="T5376" i="1"/>
  <c r="P5376" i="1"/>
  <c r="T5377" i="1"/>
  <c r="P5377" i="1"/>
  <c r="T5378" i="1"/>
  <c r="P5378" i="1"/>
  <c r="T5379" i="1"/>
  <c r="P5379" i="1"/>
  <c r="T5380" i="1"/>
  <c r="P5380" i="1"/>
  <c r="T5381" i="1"/>
  <c r="P5381" i="1"/>
  <c r="T5382" i="1"/>
  <c r="P5382" i="1"/>
  <c r="T5383" i="1"/>
  <c r="P5383" i="1"/>
  <c r="T5384" i="1"/>
  <c r="P5384" i="1"/>
  <c r="T5385" i="1"/>
  <c r="P5385" i="1"/>
  <c r="T5386" i="1"/>
  <c r="P5386" i="1"/>
  <c r="T5387" i="1"/>
  <c r="P5387" i="1"/>
  <c r="T5388" i="1"/>
  <c r="P5388" i="1"/>
  <c r="T5389" i="1"/>
  <c r="P5389" i="1"/>
  <c r="T5390" i="1"/>
  <c r="P5390" i="1"/>
  <c r="T5391" i="1"/>
  <c r="P5391" i="1"/>
  <c r="T5392" i="1"/>
  <c r="P5392" i="1"/>
  <c r="T5393" i="1"/>
  <c r="P5393" i="1"/>
  <c r="T5394" i="1"/>
  <c r="P5394" i="1"/>
  <c r="T5395" i="1"/>
  <c r="P5395" i="1"/>
  <c r="T5396" i="1"/>
  <c r="P5396" i="1"/>
  <c r="T5397" i="1"/>
  <c r="P5397" i="1"/>
  <c r="T5398" i="1"/>
  <c r="P5398" i="1"/>
  <c r="T5399" i="1"/>
  <c r="P5399" i="1"/>
  <c r="T5400" i="1"/>
  <c r="P5400" i="1"/>
  <c r="T5401" i="1"/>
  <c r="P5401" i="1"/>
  <c r="T5402" i="1"/>
  <c r="P5402" i="1"/>
  <c r="T5403" i="1"/>
  <c r="P5403" i="1"/>
  <c r="T5404" i="1"/>
  <c r="P5404" i="1"/>
  <c r="T5405" i="1"/>
  <c r="P5405" i="1"/>
  <c r="T5406" i="1"/>
  <c r="P5406" i="1"/>
  <c r="T5407" i="1"/>
  <c r="P5407" i="1"/>
  <c r="T5408" i="1"/>
  <c r="P5408" i="1"/>
  <c r="T5409" i="1"/>
  <c r="P5409" i="1"/>
  <c r="T5410" i="1"/>
  <c r="P5410" i="1"/>
  <c r="T5411" i="1"/>
  <c r="P5411" i="1"/>
  <c r="T5412" i="1"/>
  <c r="P5412" i="1"/>
  <c r="T5413" i="1"/>
  <c r="P5413" i="1"/>
  <c r="T5414" i="1"/>
  <c r="P5414" i="1"/>
  <c r="T5415" i="1"/>
  <c r="P5415" i="1"/>
  <c r="T5416" i="1"/>
  <c r="P5416" i="1"/>
  <c r="T5417" i="1"/>
  <c r="P5417" i="1"/>
  <c r="T5418" i="1"/>
  <c r="P5418" i="1"/>
  <c r="T5419" i="1"/>
  <c r="P5419" i="1"/>
  <c r="T5420" i="1"/>
  <c r="P5420" i="1"/>
  <c r="T5421" i="1"/>
  <c r="P5421" i="1"/>
  <c r="T5422" i="1"/>
  <c r="P5422" i="1"/>
  <c r="T5423" i="1"/>
  <c r="P5423" i="1"/>
  <c r="T5424" i="1"/>
  <c r="P5424" i="1"/>
  <c r="T5425" i="1"/>
  <c r="P5425" i="1"/>
  <c r="T5426" i="1"/>
  <c r="P5426" i="1"/>
  <c r="T5427" i="1"/>
  <c r="P5427" i="1"/>
  <c r="T5428" i="1"/>
  <c r="P5428" i="1"/>
  <c r="T5429" i="1"/>
  <c r="P5429" i="1"/>
  <c r="T5430" i="1"/>
  <c r="P5430" i="1"/>
  <c r="T5431" i="1"/>
  <c r="P5431" i="1"/>
  <c r="T5432" i="1"/>
  <c r="P5432" i="1"/>
  <c r="T5433" i="1"/>
  <c r="P5433" i="1"/>
  <c r="T5434" i="1"/>
  <c r="P5434" i="1"/>
  <c r="T5435" i="1"/>
  <c r="P5435" i="1"/>
  <c r="T5436" i="1"/>
  <c r="P5436" i="1"/>
  <c r="T5437" i="1"/>
  <c r="P5437" i="1"/>
  <c r="T5438" i="1"/>
  <c r="P5438" i="1"/>
  <c r="T5439" i="1"/>
  <c r="P5439" i="1"/>
  <c r="T5440" i="1"/>
  <c r="P5440" i="1"/>
  <c r="T5441" i="1"/>
  <c r="P5441" i="1"/>
  <c r="T5442" i="1"/>
  <c r="P5442" i="1"/>
  <c r="T5443" i="1"/>
  <c r="P5443" i="1"/>
  <c r="T5444" i="1"/>
  <c r="P5444" i="1"/>
  <c r="T5445" i="1"/>
  <c r="P5445" i="1"/>
  <c r="T5446" i="1"/>
  <c r="P5446" i="1"/>
  <c r="T5447" i="1"/>
  <c r="P5447" i="1"/>
  <c r="T5448" i="1"/>
  <c r="P5448" i="1"/>
  <c r="T5449" i="1"/>
  <c r="P5449" i="1"/>
  <c r="T5450" i="1"/>
  <c r="P5450" i="1"/>
  <c r="T5451" i="1"/>
  <c r="P5451" i="1"/>
  <c r="T5452" i="1"/>
  <c r="P5452" i="1"/>
  <c r="T5453" i="1"/>
  <c r="P5453" i="1"/>
  <c r="T5454" i="1"/>
  <c r="P5454" i="1"/>
  <c r="T5455" i="1"/>
  <c r="P5455" i="1"/>
  <c r="T5456" i="1"/>
  <c r="P5456" i="1"/>
  <c r="T5457" i="1"/>
  <c r="P5457" i="1"/>
  <c r="T5458" i="1"/>
  <c r="P5458" i="1"/>
  <c r="T5459" i="1"/>
  <c r="P5459" i="1"/>
  <c r="T5460" i="1"/>
  <c r="P5460" i="1"/>
  <c r="T5461" i="1"/>
  <c r="P5461" i="1"/>
  <c r="T5462" i="1"/>
  <c r="P5462" i="1"/>
  <c r="T5463" i="1"/>
  <c r="P5463" i="1"/>
  <c r="T5464" i="1"/>
  <c r="P5464" i="1"/>
  <c r="T5465" i="1"/>
  <c r="P5465" i="1"/>
  <c r="T5466" i="1"/>
  <c r="P5466" i="1"/>
  <c r="T5467" i="1"/>
  <c r="P5467" i="1"/>
  <c r="T5468" i="1"/>
  <c r="P5468" i="1"/>
  <c r="T5469" i="1"/>
  <c r="P5469" i="1"/>
  <c r="T5470" i="1"/>
  <c r="P5470" i="1"/>
  <c r="T5471" i="1"/>
  <c r="P5471" i="1"/>
  <c r="T5472" i="1"/>
  <c r="P5472" i="1"/>
  <c r="T5473" i="1"/>
  <c r="P5473" i="1"/>
  <c r="T5474" i="1"/>
  <c r="P5474" i="1"/>
  <c r="T5475" i="1"/>
  <c r="P5475" i="1"/>
  <c r="T5476" i="1"/>
  <c r="P5476" i="1"/>
  <c r="T5477" i="1"/>
  <c r="P5477" i="1"/>
  <c r="T5478" i="1"/>
  <c r="P5478" i="1"/>
  <c r="T5479" i="1"/>
  <c r="P5479" i="1"/>
  <c r="T5480" i="1"/>
  <c r="P5480" i="1"/>
  <c r="T5481" i="1"/>
  <c r="P5481" i="1"/>
  <c r="T5482" i="1"/>
  <c r="P5482" i="1"/>
  <c r="T5483" i="1"/>
  <c r="P5483" i="1"/>
  <c r="T5484" i="1"/>
  <c r="P5484" i="1"/>
  <c r="T5485" i="1"/>
  <c r="P5485" i="1"/>
  <c r="T5486" i="1"/>
  <c r="P5486" i="1"/>
  <c r="T5487" i="1"/>
  <c r="P5487" i="1"/>
  <c r="T5488" i="1"/>
  <c r="P5488" i="1"/>
  <c r="T5489" i="1"/>
  <c r="P5489" i="1"/>
  <c r="T5490" i="1"/>
  <c r="P5490" i="1"/>
  <c r="T5491" i="1"/>
  <c r="P5491" i="1"/>
  <c r="T5492" i="1"/>
  <c r="P5492" i="1"/>
  <c r="T5493" i="1"/>
  <c r="P5493" i="1"/>
  <c r="T5494" i="1"/>
  <c r="P5494" i="1"/>
  <c r="T5495" i="1"/>
  <c r="P5495" i="1"/>
  <c r="T5496" i="1"/>
  <c r="P5496" i="1"/>
  <c r="T5497" i="1"/>
  <c r="P5497" i="1"/>
  <c r="T5498" i="1"/>
  <c r="P5498" i="1"/>
  <c r="T5499" i="1"/>
  <c r="P5499" i="1"/>
  <c r="T5500" i="1"/>
  <c r="P5500" i="1"/>
  <c r="T5501" i="1"/>
  <c r="P5501" i="1"/>
  <c r="T5502" i="1"/>
  <c r="P5502" i="1"/>
  <c r="T5503" i="1"/>
  <c r="P5503" i="1"/>
  <c r="T5504" i="1"/>
  <c r="P5504" i="1"/>
  <c r="T5505" i="1"/>
  <c r="P5505" i="1"/>
  <c r="T5506" i="1"/>
  <c r="P5506" i="1"/>
  <c r="T5507" i="1"/>
  <c r="P5507" i="1"/>
  <c r="T5508" i="1"/>
  <c r="P5508" i="1"/>
  <c r="T5509" i="1"/>
  <c r="P5509" i="1"/>
  <c r="T5510" i="1"/>
  <c r="P5510" i="1"/>
  <c r="T5511" i="1"/>
  <c r="P5511" i="1"/>
  <c r="T5512" i="1"/>
  <c r="P5512" i="1"/>
  <c r="T5513" i="1"/>
  <c r="P5513" i="1"/>
  <c r="T5514" i="1"/>
  <c r="P5514" i="1"/>
  <c r="T5515" i="1"/>
  <c r="P5515" i="1"/>
  <c r="T5516" i="1"/>
  <c r="P5516" i="1"/>
  <c r="T5517" i="1"/>
  <c r="P5517" i="1"/>
  <c r="T5518" i="1"/>
  <c r="P5518" i="1"/>
  <c r="T5519" i="1"/>
  <c r="P5519" i="1"/>
  <c r="T5520" i="1"/>
  <c r="P5520" i="1"/>
  <c r="T5521" i="1"/>
  <c r="P5521" i="1"/>
  <c r="T5522" i="1"/>
  <c r="P5522" i="1"/>
  <c r="T5523" i="1"/>
  <c r="P5523" i="1"/>
  <c r="T5524" i="1"/>
  <c r="P5524" i="1"/>
  <c r="T5525" i="1"/>
  <c r="P5525" i="1"/>
  <c r="T5526" i="1"/>
  <c r="P5526" i="1"/>
  <c r="T5527" i="1"/>
  <c r="P5527" i="1"/>
  <c r="T5528" i="1"/>
  <c r="P5528" i="1"/>
  <c r="T5529" i="1"/>
  <c r="P5529" i="1"/>
  <c r="T5530" i="1"/>
  <c r="P5530" i="1"/>
  <c r="T5531" i="1"/>
  <c r="P5531" i="1"/>
  <c r="T5532" i="1"/>
  <c r="P5532" i="1"/>
  <c r="T5533" i="1"/>
  <c r="P5533" i="1"/>
  <c r="T5534" i="1"/>
  <c r="P5534" i="1"/>
  <c r="T5535" i="1"/>
  <c r="P5535" i="1"/>
  <c r="T5536" i="1"/>
  <c r="P5536" i="1"/>
  <c r="T5537" i="1"/>
  <c r="P5537" i="1"/>
  <c r="T5538" i="1"/>
  <c r="P5538" i="1"/>
  <c r="T5539" i="1"/>
  <c r="P5539" i="1"/>
  <c r="T5540" i="1"/>
  <c r="P5540" i="1"/>
  <c r="T5541" i="1"/>
  <c r="P5541" i="1"/>
  <c r="T5542" i="1"/>
  <c r="P5542" i="1"/>
  <c r="T5543" i="1"/>
  <c r="P5543" i="1"/>
  <c r="T5544" i="1"/>
  <c r="P5544" i="1"/>
  <c r="T5545" i="1"/>
  <c r="P5545" i="1"/>
  <c r="T5546" i="1"/>
  <c r="P5546" i="1"/>
  <c r="T5547" i="1"/>
  <c r="P5547" i="1"/>
  <c r="T5548" i="1"/>
  <c r="P5548" i="1"/>
  <c r="T5549" i="1"/>
  <c r="P5549" i="1"/>
  <c r="T5550" i="1"/>
  <c r="P5550" i="1"/>
  <c r="T5551" i="1"/>
  <c r="P5551" i="1"/>
  <c r="T5552" i="1"/>
  <c r="P5552" i="1"/>
  <c r="T5553" i="1"/>
  <c r="P5553" i="1"/>
  <c r="T5554" i="1"/>
  <c r="P5554" i="1"/>
  <c r="T5555" i="1"/>
  <c r="P5555" i="1"/>
  <c r="T5556" i="1"/>
  <c r="P5556" i="1"/>
  <c r="T5557" i="1"/>
  <c r="P5557" i="1"/>
  <c r="T5558" i="1"/>
  <c r="P5558" i="1"/>
  <c r="T5559" i="1"/>
  <c r="P5559" i="1"/>
  <c r="T5560" i="1"/>
  <c r="P5560" i="1"/>
  <c r="T5561" i="1"/>
  <c r="P5561" i="1"/>
  <c r="T5562" i="1"/>
  <c r="P5562" i="1"/>
  <c r="T5563" i="1"/>
  <c r="P5563" i="1"/>
  <c r="T5564" i="1"/>
  <c r="P5564" i="1"/>
  <c r="T5565" i="1"/>
  <c r="P5565" i="1"/>
  <c r="T5566" i="1"/>
  <c r="P5566" i="1"/>
  <c r="T5567" i="1"/>
  <c r="P5567" i="1"/>
  <c r="T5568" i="1"/>
  <c r="P5568" i="1"/>
  <c r="T5569" i="1"/>
  <c r="P5569" i="1"/>
  <c r="T5570" i="1"/>
  <c r="P5570" i="1"/>
  <c r="T5571" i="1"/>
  <c r="P5571" i="1"/>
  <c r="T5572" i="1"/>
  <c r="P5572" i="1"/>
  <c r="T5573" i="1"/>
  <c r="P5573" i="1"/>
  <c r="T5574" i="1"/>
  <c r="P5574" i="1"/>
  <c r="T5575" i="1"/>
  <c r="P5575" i="1"/>
  <c r="T5576" i="1"/>
  <c r="P5576" i="1"/>
  <c r="T5577" i="1"/>
  <c r="P5577" i="1"/>
  <c r="T5578" i="1"/>
  <c r="P5578" i="1"/>
  <c r="T5579" i="1"/>
  <c r="P5579" i="1"/>
  <c r="T5580" i="1"/>
  <c r="P5580" i="1"/>
  <c r="T5581" i="1"/>
  <c r="P5581" i="1"/>
  <c r="T5582" i="1"/>
  <c r="P5582" i="1"/>
  <c r="T5583" i="1"/>
  <c r="P5583" i="1"/>
  <c r="T5584" i="1"/>
  <c r="P5584" i="1"/>
  <c r="T5585" i="1"/>
  <c r="P5585" i="1"/>
  <c r="T5586" i="1"/>
  <c r="P5586" i="1"/>
  <c r="T5587" i="1"/>
  <c r="P5587" i="1"/>
  <c r="T5588" i="1"/>
  <c r="P5588" i="1"/>
  <c r="T5589" i="1"/>
  <c r="P5589" i="1"/>
  <c r="T5590" i="1"/>
  <c r="P5590" i="1"/>
  <c r="T5591" i="1"/>
  <c r="P5591" i="1"/>
  <c r="T5592" i="1"/>
  <c r="P5592" i="1"/>
  <c r="T5593" i="1"/>
  <c r="P5593" i="1"/>
  <c r="T5594" i="1"/>
  <c r="P5594" i="1"/>
  <c r="T5595" i="1"/>
  <c r="P5595" i="1"/>
  <c r="T5596" i="1"/>
  <c r="P5596" i="1"/>
  <c r="T5597" i="1"/>
  <c r="P5597" i="1"/>
  <c r="T5598" i="1"/>
  <c r="P5598" i="1"/>
  <c r="T5599" i="1"/>
  <c r="P5599" i="1"/>
  <c r="T5600" i="1"/>
  <c r="P5600" i="1"/>
  <c r="T5601" i="1"/>
  <c r="P5601" i="1"/>
  <c r="T5602" i="1"/>
  <c r="P5602" i="1"/>
  <c r="T5603" i="1"/>
  <c r="P5603" i="1"/>
  <c r="T5604" i="1"/>
  <c r="P5604" i="1"/>
  <c r="T5605" i="1"/>
  <c r="P5605" i="1"/>
  <c r="T5606" i="1"/>
  <c r="P5606" i="1"/>
  <c r="T5607" i="1"/>
  <c r="P5607" i="1"/>
  <c r="T5608" i="1"/>
  <c r="P5608" i="1"/>
  <c r="T5609" i="1"/>
  <c r="P5609" i="1"/>
  <c r="T5610" i="1"/>
  <c r="P5610" i="1"/>
  <c r="T5611" i="1"/>
  <c r="P5611" i="1"/>
  <c r="T5612" i="1"/>
  <c r="P5612" i="1"/>
  <c r="T5613" i="1"/>
  <c r="P5613" i="1"/>
  <c r="T5614" i="1"/>
  <c r="P5614" i="1"/>
  <c r="T5615" i="1"/>
  <c r="P5615" i="1"/>
  <c r="T5616" i="1"/>
  <c r="P5616" i="1"/>
  <c r="T5617" i="1"/>
  <c r="P5617" i="1"/>
  <c r="T5618" i="1"/>
  <c r="P5618" i="1"/>
  <c r="T5619" i="1"/>
  <c r="P5619" i="1"/>
  <c r="T5620" i="1"/>
  <c r="P5620" i="1"/>
  <c r="T5621" i="1"/>
  <c r="P5621" i="1"/>
  <c r="T5622" i="1"/>
  <c r="P5622" i="1"/>
  <c r="T5623" i="1"/>
  <c r="P5623" i="1"/>
  <c r="T5624" i="1"/>
  <c r="P5624" i="1"/>
  <c r="T5625" i="1"/>
  <c r="P5625" i="1"/>
  <c r="T5626" i="1"/>
  <c r="P5626" i="1"/>
  <c r="T5627" i="1"/>
  <c r="P5627" i="1"/>
  <c r="T5628" i="1"/>
  <c r="P5628" i="1"/>
  <c r="T5629" i="1"/>
  <c r="P5629" i="1"/>
  <c r="T5630" i="1"/>
  <c r="P5630" i="1"/>
  <c r="T5631" i="1"/>
  <c r="P5631" i="1"/>
  <c r="T5632" i="1"/>
  <c r="P5632" i="1"/>
  <c r="T5633" i="1"/>
  <c r="P5633" i="1"/>
  <c r="T5634" i="1"/>
  <c r="P5634" i="1"/>
  <c r="T5635" i="1"/>
  <c r="P5635" i="1"/>
  <c r="T5636" i="1"/>
  <c r="P5636" i="1"/>
  <c r="T5637" i="1"/>
  <c r="P5637" i="1"/>
  <c r="T5638" i="1"/>
  <c r="P5638" i="1"/>
  <c r="T5639" i="1"/>
  <c r="P5639" i="1"/>
  <c r="T5640" i="1"/>
  <c r="P5640" i="1"/>
  <c r="T5641" i="1"/>
  <c r="P5641" i="1"/>
  <c r="T5642" i="1"/>
  <c r="P5642" i="1"/>
  <c r="T5643" i="1"/>
  <c r="P5643" i="1"/>
  <c r="T5644" i="1"/>
  <c r="P5644" i="1"/>
  <c r="T5645" i="1"/>
  <c r="P5645" i="1"/>
  <c r="T5646" i="1"/>
  <c r="P5646" i="1"/>
  <c r="T5647" i="1"/>
  <c r="P5647" i="1"/>
  <c r="T5648" i="1"/>
  <c r="P5648" i="1"/>
  <c r="T5649" i="1"/>
  <c r="P5649" i="1"/>
  <c r="T5650" i="1"/>
  <c r="P5650" i="1"/>
  <c r="T5651" i="1"/>
  <c r="P5651" i="1"/>
  <c r="T5652" i="1"/>
  <c r="P5652" i="1"/>
  <c r="T5653" i="1"/>
  <c r="P5653" i="1"/>
  <c r="T5654" i="1"/>
  <c r="P5654" i="1"/>
  <c r="T5655" i="1"/>
  <c r="P5655" i="1"/>
  <c r="T5656" i="1"/>
  <c r="P5656" i="1"/>
  <c r="T5657" i="1"/>
  <c r="P5657" i="1"/>
  <c r="T5658" i="1"/>
  <c r="P5658" i="1"/>
  <c r="T5659" i="1"/>
  <c r="P5659" i="1"/>
  <c r="T5660" i="1"/>
  <c r="P5660" i="1"/>
  <c r="T5661" i="1"/>
  <c r="P5661" i="1"/>
  <c r="T5662" i="1"/>
  <c r="P5662" i="1"/>
  <c r="T5663" i="1"/>
  <c r="P5663" i="1"/>
  <c r="T5664" i="1"/>
  <c r="P5664" i="1"/>
  <c r="T5665" i="1"/>
  <c r="P5665" i="1"/>
  <c r="T5666" i="1"/>
  <c r="P5666" i="1"/>
  <c r="T5667" i="1"/>
  <c r="P5667" i="1"/>
  <c r="T5668" i="1"/>
  <c r="P5668" i="1"/>
  <c r="T5669" i="1"/>
  <c r="P5669" i="1"/>
  <c r="T5670" i="1"/>
  <c r="P5670" i="1"/>
  <c r="T5671" i="1"/>
  <c r="P5671" i="1"/>
  <c r="T5672" i="1"/>
  <c r="P5672" i="1"/>
  <c r="T5673" i="1"/>
  <c r="P5673" i="1"/>
  <c r="T5674" i="1"/>
  <c r="P5674" i="1"/>
  <c r="T5675" i="1"/>
  <c r="P5675" i="1"/>
  <c r="T5676" i="1"/>
  <c r="P5676" i="1"/>
  <c r="T5677" i="1"/>
  <c r="P5677" i="1"/>
  <c r="T5678" i="1"/>
  <c r="P5678" i="1"/>
  <c r="T5679" i="1"/>
  <c r="P5679" i="1"/>
  <c r="T5680" i="1"/>
  <c r="P5680" i="1"/>
  <c r="T5681" i="1"/>
  <c r="P5681" i="1"/>
  <c r="T5682" i="1"/>
  <c r="P5682" i="1"/>
  <c r="T5683" i="1"/>
  <c r="P5683" i="1"/>
  <c r="T5684" i="1"/>
  <c r="P5684" i="1"/>
  <c r="T5685" i="1"/>
  <c r="P5685" i="1"/>
  <c r="T5686" i="1"/>
  <c r="P5686" i="1"/>
  <c r="T5687" i="1"/>
  <c r="P5687" i="1"/>
  <c r="T5688" i="1"/>
  <c r="P5688" i="1"/>
  <c r="T5689" i="1"/>
  <c r="P5689" i="1"/>
  <c r="T5690" i="1"/>
  <c r="P5690" i="1"/>
  <c r="T5691" i="1"/>
  <c r="P5691" i="1"/>
  <c r="T5692" i="1"/>
  <c r="P5692" i="1"/>
  <c r="T5693" i="1"/>
  <c r="P5693" i="1"/>
  <c r="T5694" i="1"/>
  <c r="P5694" i="1"/>
  <c r="T5695" i="1"/>
  <c r="P5695" i="1"/>
  <c r="T5696" i="1"/>
  <c r="P5696" i="1"/>
  <c r="T5697" i="1"/>
  <c r="P5697" i="1"/>
  <c r="T5698" i="1"/>
  <c r="P5698" i="1"/>
  <c r="T5699" i="1"/>
  <c r="P5699" i="1"/>
  <c r="T5700" i="1"/>
  <c r="P5700" i="1"/>
  <c r="T5701" i="1"/>
  <c r="P5701" i="1"/>
  <c r="T5702" i="1"/>
  <c r="P5702" i="1"/>
  <c r="T5703" i="1"/>
  <c r="P5703" i="1"/>
  <c r="T5704" i="1"/>
  <c r="P5704" i="1"/>
  <c r="T5705" i="1"/>
  <c r="P5705" i="1"/>
  <c r="T5706" i="1"/>
  <c r="P5706" i="1"/>
  <c r="T5707" i="1"/>
  <c r="P5707" i="1"/>
  <c r="T5708" i="1"/>
  <c r="P5708" i="1"/>
  <c r="T5709" i="1"/>
  <c r="P5709" i="1"/>
  <c r="T5710" i="1"/>
  <c r="P5710" i="1"/>
  <c r="T5711" i="1"/>
  <c r="P5711" i="1"/>
  <c r="T5712" i="1"/>
  <c r="P5712" i="1"/>
  <c r="T5713" i="1"/>
  <c r="P5713" i="1"/>
  <c r="T5714" i="1"/>
  <c r="P5714" i="1"/>
  <c r="T5715" i="1"/>
  <c r="P5715" i="1"/>
  <c r="T5716" i="1"/>
  <c r="P5716" i="1"/>
  <c r="T5717" i="1"/>
  <c r="P5717" i="1"/>
  <c r="T5718" i="1"/>
  <c r="P5718" i="1"/>
  <c r="T5719" i="1"/>
  <c r="P5719" i="1"/>
  <c r="T5720" i="1"/>
  <c r="P5720" i="1"/>
  <c r="T5721" i="1"/>
  <c r="P5721" i="1"/>
  <c r="T5722" i="1"/>
  <c r="P5722" i="1"/>
  <c r="T5723" i="1"/>
  <c r="P5723" i="1"/>
  <c r="T5724" i="1"/>
  <c r="P5724" i="1"/>
  <c r="T5725" i="1"/>
  <c r="P5725" i="1"/>
  <c r="T5726" i="1"/>
  <c r="P5726" i="1"/>
  <c r="T5727" i="1"/>
  <c r="P5727" i="1"/>
  <c r="T5728" i="1"/>
  <c r="P5728" i="1"/>
  <c r="T5729" i="1"/>
  <c r="P5729" i="1"/>
  <c r="T5730" i="1"/>
  <c r="P5730" i="1"/>
  <c r="T5731" i="1"/>
  <c r="P5731" i="1"/>
  <c r="T5732" i="1"/>
  <c r="P5732" i="1"/>
  <c r="T5733" i="1"/>
  <c r="P5733" i="1"/>
  <c r="T5734" i="1"/>
  <c r="P5734" i="1"/>
  <c r="T5735" i="1"/>
  <c r="P5735" i="1"/>
  <c r="T5736" i="1"/>
  <c r="P5736" i="1"/>
  <c r="T5737" i="1"/>
  <c r="P5737" i="1"/>
  <c r="T5738" i="1"/>
  <c r="P5738" i="1"/>
  <c r="T5739" i="1"/>
  <c r="P5739" i="1"/>
  <c r="T5740" i="1"/>
  <c r="P5740" i="1"/>
  <c r="T5741" i="1"/>
  <c r="P5741" i="1"/>
  <c r="T5742" i="1"/>
  <c r="P5742" i="1"/>
  <c r="T5743" i="1"/>
  <c r="P5743" i="1"/>
  <c r="T5744" i="1"/>
  <c r="P5744" i="1"/>
  <c r="T5745" i="1"/>
  <c r="P5745" i="1"/>
  <c r="T5746" i="1"/>
  <c r="P5746" i="1"/>
  <c r="T5747" i="1"/>
  <c r="P5747" i="1"/>
  <c r="T5748" i="1"/>
  <c r="P5748" i="1"/>
  <c r="T5749" i="1"/>
  <c r="P5749" i="1"/>
  <c r="T5750" i="1"/>
  <c r="P5750" i="1"/>
  <c r="T5751" i="1"/>
  <c r="P5751" i="1"/>
  <c r="T5752" i="1"/>
  <c r="P5752" i="1"/>
  <c r="T5753" i="1"/>
  <c r="P5753" i="1"/>
  <c r="T5754" i="1"/>
  <c r="P5754" i="1"/>
  <c r="T5755" i="1"/>
  <c r="P5755" i="1"/>
  <c r="T5756" i="1"/>
  <c r="P5756" i="1"/>
  <c r="T5757" i="1"/>
  <c r="P5757" i="1"/>
  <c r="T5758" i="1"/>
  <c r="P5758" i="1"/>
  <c r="T5759" i="1"/>
  <c r="P5759" i="1"/>
  <c r="T5760" i="1"/>
  <c r="P5760" i="1"/>
  <c r="T5761" i="1"/>
  <c r="P5761" i="1"/>
  <c r="T5762" i="1"/>
  <c r="P5762" i="1"/>
  <c r="T5763" i="1"/>
  <c r="P5763" i="1"/>
  <c r="T5764" i="1"/>
  <c r="P5764" i="1"/>
  <c r="T5765" i="1"/>
  <c r="P5765" i="1"/>
  <c r="T5766" i="1"/>
  <c r="P5766" i="1"/>
  <c r="T5767" i="1"/>
  <c r="P5767" i="1"/>
  <c r="T5768" i="1"/>
  <c r="P5768" i="1"/>
  <c r="T5769" i="1"/>
  <c r="P5769" i="1"/>
  <c r="T5770" i="1"/>
  <c r="P5770" i="1"/>
  <c r="T5771" i="1"/>
  <c r="P5771" i="1"/>
  <c r="T5772" i="1"/>
  <c r="P5772" i="1"/>
  <c r="T5773" i="1"/>
  <c r="P5773" i="1"/>
  <c r="T5774" i="1"/>
  <c r="P5774" i="1"/>
  <c r="T5775" i="1"/>
  <c r="P5775" i="1"/>
  <c r="T5776" i="1"/>
  <c r="P5776" i="1"/>
  <c r="T5777" i="1"/>
  <c r="P5777" i="1"/>
  <c r="T5778" i="1"/>
  <c r="P5778" i="1"/>
  <c r="T5779" i="1"/>
  <c r="P5779" i="1"/>
  <c r="T5780" i="1"/>
  <c r="P5780" i="1"/>
  <c r="T5781" i="1"/>
  <c r="P5781" i="1"/>
  <c r="T5782" i="1"/>
  <c r="P5782" i="1"/>
  <c r="T5783" i="1"/>
  <c r="P5783" i="1"/>
  <c r="T5784" i="1"/>
  <c r="P5784" i="1"/>
  <c r="T5785" i="1"/>
  <c r="P5785" i="1"/>
  <c r="T5786" i="1"/>
  <c r="P5786" i="1"/>
  <c r="T5787" i="1"/>
  <c r="P5787" i="1"/>
  <c r="T5788" i="1"/>
  <c r="P5788" i="1"/>
  <c r="T5789" i="1"/>
  <c r="P5789" i="1"/>
  <c r="T5790" i="1"/>
  <c r="P5790" i="1"/>
  <c r="T5791" i="1"/>
  <c r="P5791" i="1"/>
  <c r="T5792" i="1"/>
  <c r="P5792" i="1"/>
  <c r="T5793" i="1"/>
  <c r="P5793" i="1"/>
  <c r="T5794" i="1"/>
  <c r="P5794" i="1"/>
  <c r="T5795" i="1"/>
  <c r="P5795" i="1"/>
  <c r="T5796" i="1"/>
  <c r="P5796" i="1"/>
  <c r="T5797" i="1"/>
  <c r="P5797" i="1"/>
  <c r="T5798" i="1"/>
  <c r="P5798" i="1"/>
  <c r="T5799" i="1"/>
  <c r="P5799" i="1"/>
  <c r="T5800" i="1"/>
  <c r="P5800" i="1"/>
  <c r="T5801" i="1"/>
  <c r="P5801" i="1"/>
  <c r="T5802" i="1"/>
  <c r="P5802" i="1"/>
  <c r="T5803" i="1"/>
  <c r="P5803" i="1"/>
  <c r="T5804" i="1"/>
  <c r="P5804" i="1"/>
  <c r="T5805" i="1"/>
  <c r="P5805" i="1"/>
  <c r="T5806" i="1"/>
  <c r="P5806" i="1"/>
  <c r="T5807" i="1"/>
  <c r="P5807" i="1"/>
  <c r="T5808" i="1"/>
  <c r="P5808" i="1"/>
  <c r="T5809" i="1"/>
  <c r="P5809" i="1"/>
  <c r="T5810" i="1"/>
  <c r="P5810" i="1"/>
  <c r="T5811" i="1"/>
  <c r="P5811" i="1"/>
  <c r="T5812" i="1"/>
  <c r="P5812" i="1"/>
  <c r="T5813" i="1"/>
  <c r="P5813" i="1"/>
  <c r="T5814" i="1"/>
  <c r="P5814" i="1"/>
  <c r="T5815" i="1"/>
  <c r="P5815" i="1"/>
  <c r="T5816" i="1"/>
  <c r="P5816" i="1"/>
  <c r="T5817" i="1"/>
  <c r="P5817" i="1"/>
  <c r="T5818" i="1"/>
  <c r="P5818" i="1"/>
  <c r="T5819" i="1"/>
  <c r="P5819" i="1"/>
  <c r="T5820" i="1"/>
  <c r="P5820" i="1"/>
  <c r="T5821" i="1"/>
  <c r="P5821" i="1"/>
  <c r="T5822" i="1"/>
  <c r="P5822" i="1"/>
  <c r="T5823" i="1"/>
  <c r="P5823" i="1"/>
  <c r="T5824" i="1"/>
  <c r="P5824" i="1"/>
  <c r="T5825" i="1"/>
  <c r="P5825" i="1"/>
  <c r="T5826" i="1"/>
  <c r="P5826" i="1"/>
  <c r="T5827" i="1"/>
  <c r="P5827" i="1"/>
  <c r="T5828" i="1"/>
  <c r="P5828" i="1"/>
  <c r="T5829" i="1"/>
  <c r="P5829" i="1"/>
  <c r="T5830" i="1"/>
  <c r="P5830" i="1"/>
  <c r="T5831" i="1"/>
  <c r="P5831" i="1"/>
  <c r="T5832" i="1"/>
  <c r="P5832" i="1"/>
  <c r="T5833" i="1"/>
  <c r="P5833" i="1"/>
  <c r="T5834" i="1"/>
  <c r="P5834" i="1"/>
  <c r="T5835" i="1"/>
  <c r="P5835" i="1"/>
  <c r="T5836" i="1"/>
  <c r="P5836" i="1"/>
  <c r="T5837" i="1"/>
  <c r="P5837" i="1"/>
  <c r="T5838" i="1"/>
  <c r="P5838" i="1"/>
  <c r="T5839" i="1"/>
  <c r="P5839" i="1"/>
  <c r="T5840" i="1"/>
  <c r="P5840" i="1"/>
  <c r="T5841" i="1"/>
  <c r="P5841" i="1"/>
  <c r="T5842" i="1"/>
  <c r="P5842" i="1"/>
  <c r="T5843" i="1"/>
  <c r="P5843" i="1"/>
  <c r="T5844" i="1"/>
  <c r="P5844" i="1"/>
  <c r="T5845" i="1"/>
  <c r="P5845" i="1"/>
  <c r="T5846" i="1"/>
  <c r="P5846" i="1"/>
  <c r="T5847" i="1"/>
  <c r="P5847" i="1"/>
  <c r="T5848" i="1"/>
  <c r="P5848" i="1"/>
  <c r="T5849" i="1"/>
  <c r="P5849" i="1"/>
  <c r="T5850" i="1"/>
  <c r="P5850" i="1"/>
  <c r="T5851" i="1"/>
  <c r="P5851" i="1"/>
  <c r="T5852" i="1"/>
  <c r="P5852" i="1"/>
  <c r="T5853" i="1"/>
  <c r="P5853" i="1"/>
  <c r="T5854" i="1"/>
  <c r="P5854" i="1"/>
  <c r="T5855" i="1"/>
  <c r="P5855" i="1"/>
  <c r="T5856" i="1"/>
  <c r="P5856" i="1"/>
  <c r="T5857" i="1"/>
  <c r="P5857" i="1"/>
  <c r="T5858" i="1"/>
  <c r="P5858" i="1"/>
  <c r="T5859" i="1"/>
  <c r="P5859" i="1"/>
  <c r="T5860" i="1"/>
  <c r="P5860" i="1"/>
  <c r="T5861" i="1"/>
  <c r="P5861" i="1"/>
  <c r="T5862" i="1"/>
  <c r="P5862" i="1"/>
  <c r="T5863" i="1"/>
  <c r="P5863" i="1"/>
  <c r="T5864" i="1"/>
  <c r="P5864" i="1"/>
  <c r="T5865" i="1"/>
  <c r="P5865" i="1"/>
  <c r="T5866" i="1"/>
  <c r="P5866" i="1"/>
  <c r="T5867" i="1"/>
  <c r="P5867" i="1"/>
  <c r="T5868" i="1"/>
  <c r="P5868" i="1"/>
  <c r="T5869" i="1"/>
  <c r="P5869" i="1"/>
  <c r="T5870" i="1"/>
  <c r="P5870" i="1"/>
  <c r="T5871" i="1"/>
  <c r="P5871" i="1"/>
  <c r="T5872" i="1"/>
  <c r="P5872" i="1"/>
  <c r="T5873" i="1"/>
  <c r="P5873" i="1"/>
  <c r="T5874" i="1"/>
  <c r="P5874" i="1"/>
  <c r="T5875" i="1"/>
  <c r="P5875" i="1"/>
  <c r="T5876" i="1"/>
  <c r="P5876" i="1"/>
  <c r="T5877" i="1"/>
  <c r="P5877" i="1"/>
  <c r="T5878" i="1"/>
  <c r="P5878" i="1"/>
  <c r="T5879" i="1"/>
  <c r="P5879" i="1"/>
  <c r="T5880" i="1"/>
  <c r="P5880" i="1"/>
  <c r="T5881" i="1"/>
  <c r="P5881" i="1"/>
  <c r="T5882" i="1"/>
  <c r="P5882" i="1"/>
  <c r="T5883" i="1"/>
  <c r="P5883" i="1"/>
  <c r="T5884" i="1"/>
  <c r="P5884" i="1"/>
  <c r="T5885" i="1"/>
  <c r="P5885" i="1"/>
  <c r="T5886" i="1"/>
  <c r="P5886" i="1"/>
  <c r="T5887" i="1"/>
  <c r="P5887" i="1"/>
  <c r="T5888" i="1"/>
  <c r="P5888" i="1"/>
  <c r="T5889" i="1"/>
  <c r="P5889" i="1"/>
  <c r="T5890" i="1"/>
  <c r="P5890" i="1"/>
  <c r="T5891" i="1"/>
  <c r="P5891" i="1"/>
  <c r="T5892" i="1"/>
  <c r="P5892" i="1"/>
  <c r="T5893" i="1"/>
  <c r="P5893" i="1"/>
  <c r="T5894" i="1"/>
  <c r="P5894" i="1"/>
  <c r="T5895" i="1"/>
  <c r="P5895" i="1"/>
  <c r="T5896" i="1"/>
  <c r="P5896" i="1"/>
  <c r="T5897" i="1"/>
  <c r="P5897" i="1"/>
  <c r="T5898" i="1"/>
  <c r="P5898" i="1"/>
  <c r="T5899" i="1"/>
  <c r="P5899" i="1"/>
  <c r="T5900" i="1"/>
  <c r="P5900" i="1"/>
  <c r="T5901" i="1"/>
  <c r="P5901" i="1"/>
  <c r="T5902" i="1"/>
  <c r="P5902" i="1"/>
  <c r="T5903" i="1"/>
  <c r="P5903" i="1"/>
  <c r="T5904" i="1"/>
  <c r="P5904" i="1"/>
  <c r="T5905" i="1"/>
  <c r="P5905" i="1"/>
  <c r="T5906" i="1"/>
  <c r="P5906" i="1"/>
  <c r="T5907" i="1"/>
  <c r="P5907" i="1"/>
  <c r="T5908" i="1"/>
  <c r="P5908" i="1"/>
  <c r="T5909" i="1"/>
  <c r="P5909" i="1"/>
  <c r="T5910" i="1"/>
  <c r="P5910" i="1"/>
  <c r="T5911" i="1"/>
  <c r="P5911" i="1"/>
  <c r="T5912" i="1"/>
  <c r="P5912" i="1"/>
  <c r="T5913" i="1"/>
  <c r="P5913" i="1"/>
  <c r="T5914" i="1"/>
  <c r="P5914" i="1"/>
  <c r="T5915" i="1"/>
  <c r="P5915" i="1"/>
  <c r="T5916" i="1"/>
  <c r="P5916" i="1"/>
  <c r="T5917" i="1"/>
  <c r="P5917" i="1"/>
  <c r="T5918" i="1"/>
  <c r="P5918" i="1"/>
  <c r="T5919" i="1"/>
  <c r="P5919" i="1"/>
  <c r="T5920" i="1"/>
  <c r="P5920" i="1"/>
  <c r="T5921" i="1"/>
  <c r="P5921" i="1"/>
  <c r="T5922" i="1"/>
  <c r="P5922" i="1"/>
  <c r="T5923" i="1"/>
  <c r="P5923" i="1"/>
  <c r="T5924" i="1"/>
  <c r="P5924" i="1"/>
  <c r="T5925" i="1"/>
  <c r="P5925" i="1"/>
  <c r="T5926" i="1"/>
  <c r="P5926" i="1"/>
  <c r="T5927" i="1"/>
  <c r="P5927" i="1"/>
  <c r="T5928" i="1"/>
  <c r="P5928" i="1"/>
  <c r="T5929" i="1"/>
  <c r="P5929" i="1"/>
  <c r="T5930" i="1"/>
  <c r="P5930" i="1"/>
  <c r="T5931" i="1"/>
  <c r="P5931" i="1"/>
  <c r="T5932" i="1"/>
  <c r="P5932" i="1"/>
  <c r="T5933" i="1"/>
  <c r="P5933" i="1"/>
  <c r="T5934" i="1"/>
  <c r="P5934" i="1"/>
  <c r="T5935" i="1"/>
  <c r="P5935" i="1"/>
  <c r="T5936" i="1"/>
  <c r="P5936" i="1"/>
  <c r="T5937" i="1"/>
  <c r="P5937" i="1"/>
  <c r="T5938" i="1"/>
  <c r="P5938" i="1"/>
  <c r="T5939" i="1"/>
  <c r="P5939" i="1"/>
  <c r="T5940" i="1"/>
  <c r="P5940" i="1"/>
  <c r="T5941" i="1"/>
  <c r="P5941" i="1"/>
  <c r="T5942" i="1"/>
  <c r="P5942" i="1"/>
  <c r="T5943" i="1"/>
  <c r="P5943" i="1"/>
  <c r="T5944" i="1"/>
  <c r="P5944" i="1"/>
  <c r="T5945" i="1"/>
  <c r="P5945" i="1"/>
  <c r="T5946" i="1"/>
  <c r="P5946" i="1"/>
  <c r="T5947" i="1"/>
  <c r="P5947" i="1"/>
  <c r="T5948" i="1"/>
  <c r="P5948" i="1"/>
  <c r="T5949" i="1"/>
  <c r="P5949" i="1"/>
  <c r="T5950" i="1"/>
  <c r="P5950" i="1"/>
  <c r="T5951" i="1"/>
  <c r="P5951" i="1"/>
  <c r="T5952" i="1"/>
  <c r="P5952" i="1"/>
  <c r="T5953" i="1"/>
  <c r="P5953" i="1"/>
  <c r="T5954" i="1"/>
  <c r="P5954" i="1"/>
  <c r="T5955" i="1"/>
  <c r="P5955" i="1"/>
  <c r="T5956" i="1"/>
  <c r="P5956" i="1"/>
  <c r="T5957" i="1"/>
  <c r="P5957" i="1"/>
  <c r="T5958" i="1"/>
  <c r="P5958" i="1"/>
  <c r="T5959" i="1"/>
  <c r="P5959" i="1"/>
  <c r="T5960" i="1"/>
  <c r="P5960" i="1"/>
  <c r="T5961" i="1"/>
  <c r="P5961" i="1"/>
  <c r="T5962" i="1"/>
  <c r="P5962" i="1"/>
  <c r="T5963" i="1"/>
  <c r="P5963" i="1"/>
  <c r="T5964" i="1"/>
  <c r="P5964" i="1"/>
  <c r="T5965" i="1"/>
  <c r="P5965" i="1"/>
  <c r="T5966" i="1"/>
  <c r="P5966" i="1"/>
  <c r="T5967" i="1"/>
  <c r="P5967" i="1"/>
  <c r="T5968" i="1"/>
  <c r="P5968" i="1"/>
  <c r="T5969" i="1"/>
  <c r="P5969" i="1"/>
  <c r="T5970" i="1"/>
  <c r="P5970" i="1"/>
  <c r="T5971" i="1"/>
  <c r="P5971" i="1"/>
  <c r="T5972" i="1"/>
  <c r="P5972" i="1"/>
  <c r="T5973" i="1"/>
  <c r="P5973" i="1"/>
  <c r="T5974" i="1"/>
  <c r="P5974" i="1"/>
  <c r="T5975" i="1"/>
  <c r="P5975" i="1"/>
  <c r="T5976" i="1"/>
  <c r="P5976" i="1"/>
  <c r="T5977" i="1"/>
  <c r="P5977" i="1"/>
  <c r="T5978" i="1"/>
  <c r="P5978" i="1"/>
  <c r="T5979" i="1"/>
  <c r="P5979" i="1"/>
  <c r="T5980" i="1"/>
  <c r="P5980" i="1"/>
  <c r="T5981" i="1"/>
  <c r="P5981" i="1"/>
  <c r="T5982" i="1"/>
  <c r="P5982" i="1"/>
  <c r="T5983" i="1"/>
  <c r="P5983" i="1"/>
  <c r="T5984" i="1"/>
  <c r="P5984" i="1"/>
  <c r="T5985" i="1"/>
  <c r="P5985" i="1"/>
  <c r="T5986" i="1"/>
  <c r="P5986" i="1"/>
  <c r="T5987" i="1"/>
  <c r="P5987" i="1"/>
  <c r="T5988" i="1"/>
  <c r="P5988" i="1"/>
  <c r="T5989" i="1"/>
  <c r="P5989" i="1"/>
  <c r="T5990" i="1"/>
  <c r="P5990" i="1"/>
  <c r="T5991" i="1"/>
  <c r="P5991" i="1"/>
  <c r="Z95" i="2"/>
  <c r="T1114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Q92" i="2" a="1"/>
  <c r="Q92" i="2"/>
  <c r="B95" i="2"/>
  <c r="D281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327" i="2"/>
  <c r="D328" i="2"/>
  <c r="D329" i="2"/>
  <c r="D330" i="2"/>
  <c r="D331" i="2"/>
  <c r="D332" i="2"/>
  <c r="D333" i="2"/>
  <c r="D334" i="2"/>
  <c r="D335" i="2"/>
  <c r="D336" i="2"/>
  <c r="D337" i="2"/>
  <c r="D338" i="2"/>
  <c r="D339" i="2"/>
  <c r="D340" i="2"/>
  <c r="D341" i="2"/>
  <c r="D342" i="2"/>
  <c r="D343" i="2"/>
  <c r="D344" i="2"/>
  <c r="D345" i="2"/>
  <c r="D346" i="2"/>
  <c r="D347" i="2"/>
  <c r="D348" i="2"/>
  <c r="D349" i="2"/>
  <c r="D350" i="2"/>
  <c r="D351" i="2"/>
  <c r="D352" i="2"/>
  <c r="D353" i="2"/>
  <c r="D354" i="2"/>
  <c r="D355" i="2"/>
  <c r="D356" i="2"/>
  <c r="D357" i="2"/>
  <c r="D358" i="2"/>
  <c r="D359" i="2"/>
  <c r="D360" i="2"/>
  <c r="D361" i="2"/>
  <c r="D362" i="2"/>
  <c r="D363" i="2"/>
  <c r="D364" i="2"/>
  <c r="D365" i="2"/>
  <c r="D366" i="2"/>
  <c r="D367" i="2"/>
  <c r="D368" i="2"/>
  <c r="D369" i="2"/>
  <c r="D370" i="2"/>
  <c r="D371" i="2"/>
  <c r="D372" i="2"/>
  <c r="D373" i="2"/>
  <c r="D374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F95" i="2" a="1"/>
  <c r="F95" i="2"/>
  <c r="D95" i="2"/>
  <c r="C95" i="2"/>
  <c r="Z94" i="2"/>
  <c r="Q94" i="2" a="1"/>
  <c r="Q94" i="2"/>
  <c r="B94" i="2"/>
  <c r="F94" i="2" a="1"/>
  <c r="F94" i="2"/>
  <c r="D94" i="2"/>
  <c r="C94" i="2"/>
  <c r="Z92" i="2"/>
  <c r="B92" i="2"/>
  <c r="F92" i="2" a="1"/>
  <c r="F92" i="2"/>
  <c r="D92" i="2"/>
  <c r="C92" i="2"/>
  <c r="Z83" i="2"/>
  <c r="Q83" i="2" a="1"/>
  <c r="Q83" i="2"/>
  <c r="B83" i="2"/>
  <c r="F83" i="2" a="1"/>
  <c r="F83" i="2"/>
  <c r="D83" i="2"/>
  <c r="C83" i="2"/>
  <c r="Z85" i="2"/>
  <c r="B85" i="2"/>
  <c r="F85" i="2" a="1"/>
  <c r="F85" i="2"/>
  <c r="D85" i="2"/>
  <c r="C85" i="2"/>
  <c r="Z86" i="2"/>
  <c r="B86" i="2"/>
  <c r="F86" i="2" a="1"/>
  <c r="F86" i="2"/>
  <c r="D86" i="2"/>
  <c r="C86" i="2"/>
  <c r="Z78" i="2"/>
  <c r="B78" i="2"/>
  <c r="F78" i="2" a="1"/>
  <c r="F78" i="2"/>
  <c r="D78" i="2"/>
  <c r="C78" i="2"/>
  <c r="Z81" i="2"/>
  <c r="B81" i="2"/>
  <c r="F81" i="2" a="1"/>
  <c r="F81" i="2"/>
  <c r="D81" i="2"/>
  <c r="C81" i="2"/>
  <c r="Z91" i="2"/>
  <c r="B91" i="2"/>
  <c r="F91" i="2" a="1"/>
  <c r="F91" i="2"/>
  <c r="D91" i="2"/>
  <c r="C91" i="2"/>
  <c r="Z80" i="2"/>
  <c r="B80" i="2"/>
  <c r="F80" i="2" a="1"/>
  <c r="F80" i="2"/>
  <c r="D80" i="2"/>
  <c r="C80" i="2"/>
  <c r="Z73" i="2"/>
  <c r="B73" i="2"/>
  <c r="F73" i="2" a="1"/>
  <c r="F73" i="2"/>
  <c r="D73" i="2"/>
  <c r="C73" i="2"/>
  <c r="Z71" i="2"/>
  <c r="B71" i="2"/>
  <c r="F71" i="2" a="1"/>
  <c r="F71" i="2"/>
  <c r="D71" i="2"/>
  <c r="C71" i="2"/>
  <c r="Z79" i="2"/>
  <c r="B79" i="2"/>
  <c r="F79" i="2" a="1"/>
  <c r="F79" i="2"/>
  <c r="D79" i="2"/>
  <c r="C79" i="2"/>
  <c r="Z90" i="2"/>
  <c r="B90" i="2"/>
  <c r="F90" i="2" a="1"/>
  <c r="F90" i="2"/>
  <c r="D90" i="2"/>
  <c r="C90" i="2"/>
  <c r="Z89" i="2"/>
  <c r="B89" i="2"/>
  <c r="F89" i="2" a="1"/>
  <c r="F89" i="2"/>
  <c r="D89" i="2"/>
  <c r="C89" i="2"/>
  <c r="Z93" i="2"/>
  <c r="B93" i="2"/>
  <c r="F93" i="2" a="1"/>
  <c r="F93" i="2"/>
  <c r="D93" i="2"/>
  <c r="C93" i="2"/>
  <c r="Z76" i="2"/>
  <c r="B76" i="2"/>
  <c r="F76" i="2" a="1"/>
  <c r="F76" i="2"/>
  <c r="D76" i="2"/>
  <c r="C76" i="2"/>
  <c r="Z88" i="2"/>
  <c r="Q88" i="2" a="1"/>
  <c r="Q88" i="2"/>
  <c r="B88" i="2"/>
  <c r="F88" i="2" a="1"/>
  <c r="F88" i="2"/>
  <c r="D88" i="2"/>
  <c r="C88" i="2"/>
  <c r="Z63" i="2"/>
  <c r="B63" i="2"/>
  <c r="F63" i="2" a="1"/>
  <c r="F63" i="2"/>
  <c r="D63" i="2"/>
  <c r="C63" i="2"/>
  <c r="Z84" i="2"/>
  <c r="B84" i="2"/>
  <c r="F84" i="2" a="1"/>
  <c r="F84" i="2"/>
  <c r="D84" i="2"/>
  <c r="C84" i="2"/>
  <c r="Z87" i="2"/>
  <c r="B87" i="2"/>
  <c r="F87" i="2" a="1"/>
  <c r="F87" i="2"/>
  <c r="D87" i="2"/>
  <c r="C87" i="2"/>
  <c r="Z75" i="2"/>
  <c r="B75" i="2"/>
  <c r="F75" i="2" a="1"/>
  <c r="F75" i="2"/>
  <c r="D75" i="2"/>
  <c r="C75" i="2"/>
  <c r="Z82" i="2"/>
  <c r="B82" i="2"/>
  <c r="F82" i="2" a="1"/>
  <c r="F82" i="2"/>
  <c r="D82" i="2"/>
  <c r="C82" i="2"/>
  <c r="Z64" i="2"/>
  <c r="Q64" i="2" a="1"/>
  <c r="Q64" i="2"/>
  <c r="B64" i="2"/>
  <c r="F64" i="2" a="1"/>
  <c r="F64" i="2"/>
  <c r="D64" i="2"/>
  <c r="C64" i="2"/>
  <c r="Z77" i="2"/>
  <c r="B77" i="2"/>
  <c r="F77" i="2" a="1"/>
  <c r="F77" i="2"/>
  <c r="D77" i="2"/>
  <c r="C77" i="2"/>
  <c r="Z70" i="2"/>
  <c r="B70" i="2"/>
  <c r="F70" i="2" a="1"/>
  <c r="F70" i="2"/>
  <c r="D70" i="2"/>
  <c r="C70" i="2"/>
  <c r="Z65" i="2"/>
  <c r="B65" i="2"/>
  <c r="F65" i="2" a="1"/>
  <c r="F65" i="2"/>
  <c r="D65" i="2"/>
  <c r="C65" i="2"/>
  <c r="Z59" i="2"/>
  <c r="Q59" i="2" a="1"/>
  <c r="Q59" i="2"/>
  <c r="B59" i="2"/>
  <c r="F59" i="2" a="1"/>
  <c r="F59" i="2"/>
  <c r="D59" i="2"/>
  <c r="C59" i="2"/>
  <c r="Z69" i="2"/>
  <c r="B69" i="2"/>
  <c r="F69" i="2" a="1"/>
  <c r="F69" i="2"/>
  <c r="D69" i="2"/>
  <c r="C69" i="2"/>
  <c r="Z53" i="2"/>
  <c r="B53" i="2"/>
  <c r="F53" i="2" a="1"/>
  <c r="F53" i="2"/>
  <c r="D53" i="2"/>
  <c r="C53" i="2"/>
  <c r="Z41" i="2"/>
  <c r="B41" i="2"/>
  <c r="F41" i="2" a="1"/>
  <c r="F41" i="2"/>
  <c r="D41" i="2"/>
  <c r="C41" i="2"/>
  <c r="Z49" i="2"/>
  <c r="Q49" i="2" a="1"/>
  <c r="Q49" i="2"/>
  <c r="B49" i="2"/>
  <c r="F49" i="2" a="1"/>
  <c r="F49" i="2"/>
  <c r="D49" i="2"/>
  <c r="C49" i="2"/>
  <c r="Z60" i="2"/>
  <c r="Q60" i="2" a="1"/>
  <c r="Q60" i="2"/>
  <c r="B60" i="2"/>
  <c r="F60" i="2" a="1"/>
  <c r="F60" i="2"/>
  <c r="D60" i="2"/>
  <c r="C60" i="2"/>
  <c r="Z72" i="2"/>
  <c r="B72" i="2"/>
  <c r="F72" i="2" a="1"/>
  <c r="F72" i="2"/>
  <c r="D72" i="2"/>
  <c r="C72" i="2"/>
  <c r="Z51" i="2"/>
  <c r="B51" i="2"/>
  <c r="F51" i="2" a="1"/>
  <c r="F51" i="2"/>
  <c r="D51" i="2"/>
  <c r="C51" i="2"/>
  <c r="Z61" i="2"/>
  <c r="B61" i="2"/>
  <c r="F61" i="2" a="1"/>
  <c r="F61" i="2"/>
  <c r="D61" i="2"/>
  <c r="C61" i="2"/>
  <c r="Z67" i="2"/>
  <c r="Q67" i="2" a="1"/>
  <c r="Q67" i="2"/>
  <c r="B67" i="2"/>
  <c r="F67" i="2" a="1"/>
  <c r="F67" i="2"/>
  <c r="D67" i="2"/>
  <c r="C67" i="2"/>
  <c r="Z48" i="2"/>
  <c r="B48" i="2"/>
  <c r="F48" i="2" a="1"/>
  <c r="F48" i="2"/>
  <c r="D48" i="2"/>
  <c r="C48" i="2"/>
  <c r="Z55" i="2"/>
  <c r="B55" i="2"/>
  <c r="F55" i="2" a="1"/>
  <c r="F55" i="2"/>
  <c r="D55" i="2"/>
  <c r="C55" i="2"/>
  <c r="Z74" i="2"/>
  <c r="B74" i="2"/>
  <c r="F74" i="2" a="1"/>
  <c r="F74" i="2"/>
  <c r="D74" i="2"/>
  <c r="C74" i="2"/>
  <c r="Z47" i="2"/>
  <c r="Q47" i="2" a="1"/>
  <c r="Q47" i="2"/>
  <c r="B47" i="2"/>
  <c r="F47" i="2" a="1"/>
  <c r="F47" i="2"/>
  <c r="D47" i="2"/>
  <c r="C47" i="2"/>
  <c r="Z58" i="2"/>
  <c r="Q58" i="2" a="1"/>
  <c r="Q58" i="2"/>
  <c r="B58" i="2"/>
  <c r="F58" i="2" a="1"/>
  <c r="F58" i="2"/>
  <c r="D58" i="2"/>
  <c r="C58" i="2"/>
  <c r="Z62" i="2"/>
  <c r="B62" i="2"/>
  <c r="F62" i="2" a="1"/>
  <c r="F62" i="2"/>
  <c r="D62" i="2"/>
  <c r="C62" i="2"/>
  <c r="Z54" i="2"/>
  <c r="B54" i="2"/>
  <c r="F54" i="2" a="1"/>
  <c r="F54" i="2"/>
  <c r="D54" i="2"/>
  <c r="C54" i="2"/>
  <c r="Z42" i="2"/>
  <c r="B42" i="2"/>
  <c r="F42" i="2" a="1"/>
  <c r="F42" i="2"/>
  <c r="D42" i="2"/>
  <c r="C42" i="2"/>
  <c r="Z50" i="2"/>
  <c r="Q50" i="2" a="1"/>
  <c r="Q50" i="2"/>
  <c r="B50" i="2"/>
  <c r="F50" i="2" a="1"/>
  <c r="F50" i="2"/>
  <c r="D50" i="2"/>
  <c r="C50" i="2"/>
  <c r="Z43" i="2"/>
  <c r="B43" i="2"/>
  <c r="F43" i="2" a="1"/>
  <c r="F43" i="2"/>
  <c r="D43" i="2"/>
  <c r="C43" i="2"/>
  <c r="Z68" i="2"/>
  <c r="B68" i="2"/>
  <c r="F68" i="2" a="1"/>
  <c r="F68" i="2"/>
  <c r="D68" i="2"/>
  <c r="C68" i="2"/>
  <c r="Z57" i="2"/>
  <c r="B57" i="2"/>
  <c r="F57" i="2" a="1"/>
  <c r="F57" i="2"/>
  <c r="D57" i="2"/>
  <c r="C57" i="2"/>
  <c r="Z66" i="2"/>
  <c r="Q66" i="2" a="1"/>
  <c r="Q66" i="2"/>
  <c r="B66" i="2"/>
  <c r="F66" i="2" a="1"/>
  <c r="F66" i="2"/>
  <c r="D66" i="2"/>
  <c r="C66" i="2"/>
  <c r="Z52" i="2"/>
  <c r="B52" i="2"/>
  <c r="F52" i="2" a="1"/>
  <c r="F52" i="2"/>
  <c r="D52" i="2"/>
  <c r="C52" i="2"/>
  <c r="Z56" i="2"/>
  <c r="B56" i="2"/>
  <c r="F56" i="2" a="1"/>
  <c r="F56" i="2"/>
  <c r="D56" i="2"/>
  <c r="C56" i="2"/>
  <c r="Z45" i="2"/>
  <c r="B45" i="2"/>
  <c r="F45" i="2" a="1"/>
  <c r="F45" i="2"/>
  <c r="D45" i="2"/>
  <c r="C45" i="2"/>
  <c r="Z32" i="2"/>
  <c r="Q32" i="2" a="1"/>
  <c r="Q32" i="2"/>
  <c r="B32" i="2"/>
  <c r="F32" i="2" a="1"/>
  <c r="F32" i="2"/>
  <c r="D32" i="2"/>
  <c r="C32" i="2"/>
  <c r="Z38" i="2"/>
  <c r="B38" i="2"/>
  <c r="F38" i="2" a="1"/>
  <c r="F38" i="2"/>
  <c r="D38" i="2"/>
  <c r="C38" i="2"/>
  <c r="Z28" i="2"/>
  <c r="B28" i="2"/>
  <c r="F28" i="2" a="1"/>
  <c r="F28" i="2"/>
  <c r="D28" i="2"/>
  <c r="C28" i="2"/>
  <c r="Z34" i="2"/>
  <c r="B34" i="2"/>
  <c r="F34" i="2" a="1"/>
  <c r="F34" i="2"/>
  <c r="D34" i="2"/>
  <c r="C34" i="2"/>
  <c r="Z36" i="2"/>
  <c r="Q36" i="2" a="1"/>
  <c r="Q36" i="2"/>
  <c r="B36" i="2"/>
  <c r="F36" i="2" a="1"/>
  <c r="F36" i="2"/>
  <c r="D36" i="2"/>
  <c r="C36" i="2"/>
  <c r="Z44" i="2"/>
  <c r="B44" i="2"/>
  <c r="F44" i="2" a="1"/>
  <c r="F44" i="2"/>
  <c r="D44" i="2"/>
  <c r="C44" i="2"/>
  <c r="Z40" i="2"/>
  <c r="B40" i="2"/>
  <c r="F40" i="2" a="1"/>
  <c r="F40" i="2"/>
  <c r="D40" i="2"/>
  <c r="C40" i="2"/>
  <c r="Z46" i="2"/>
  <c r="B46" i="2"/>
  <c r="F46" i="2" a="1"/>
  <c r="F46" i="2"/>
  <c r="D46" i="2"/>
  <c r="C46" i="2"/>
  <c r="Z35" i="2"/>
  <c r="Q35" i="2" a="1"/>
  <c r="Q35" i="2"/>
  <c r="B35" i="2"/>
  <c r="F35" i="2" a="1"/>
  <c r="F35" i="2"/>
  <c r="D35" i="2"/>
  <c r="C35" i="2"/>
  <c r="Z37" i="2"/>
  <c r="B37" i="2"/>
  <c r="F37" i="2" a="1"/>
  <c r="F37" i="2"/>
  <c r="D37" i="2"/>
  <c r="C37" i="2"/>
  <c r="Z24" i="2"/>
  <c r="B24" i="2"/>
  <c r="F24" i="2" a="1"/>
  <c r="F24" i="2"/>
  <c r="D24" i="2"/>
  <c r="C24" i="2"/>
  <c r="Z25" i="2"/>
  <c r="B25" i="2"/>
  <c r="F25" i="2" a="1"/>
  <c r="F25" i="2"/>
  <c r="D25" i="2"/>
  <c r="C25" i="2"/>
  <c r="Z29" i="2"/>
  <c r="Q29" i="2" a="1"/>
  <c r="Q29" i="2"/>
  <c r="B29" i="2"/>
  <c r="F29" i="2" a="1"/>
  <c r="F29" i="2"/>
  <c r="D29" i="2"/>
  <c r="C29" i="2"/>
  <c r="Z26" i="2"/>
  <c r="B26" i="2"/>
  <c r="F26" i="2" a="1"/>
  <c r="F26" i="2"/>
  <c r="D26" i="2"/>
  <c r="C26" i="2"/>
  <c r="Z31" i="2"/>
  <c r="B31" i="2"/>
  <c r="F31" i="2" a="1"/>
  <c r="F31" i="2"/>
  <c r="D31" i="2"/>
  <c r="C31" i="2"/>
  <c r="Z30" i="2"/>
  <c r="B30" i="2"/>
  <c r="F30" i="2" a="1"/>
  <c r="F30" i="2"/>
  <c r="D30" i="2"/>
  <c r="C30" i="2"/>
  <c r="Z39" i="2"/>
  <c r="Q39" i="2" a="1"/>
  <c r="Q39" i="2"/>
  <c r="B39" i="2"/>
  <c r="F39" i="2" a="1"/>
  <c r="F39" i="2"/>
  <c r="D39" i="2"/>
  <c r="C39" i="2"/>
  <c r="Z33" i="2"/>
  <c r="B33" i="2"/>
  <c r="F33" i="2" a="1"/>
  <c r="F33" i="2"/>
  <c r="D33" i="2"/>
  <c r="C33" i="2"/>
  <c r="Z27" i="2"/>
  <c r="B27" i="2"/>
  <c r="F27" i="2" a="1"/>
  <c r="F27" i="2"/>
  <c r="D27" i="2"/>
  <c r="C27" i="2"/>
  <c r="Z21" i="2"/>
  <c r="Q21" i="2" a="1"/>
  <c r="Q21" i="2"/>
  <c r="B21" i="2"/>
  <c r="F21" i="2" a="1"/>
  <c r="F21" i="2"/>
  <c r="D21" i="2"/>
  <c r="C21" i="2"/>
  <c r="Z20" i="2"/>
  <c r="B20" i="2"/>
  <c r="F20" i="2" a="1"/>
  <c r="F20" i="2"/>
  <c r="D20" i="2"/>
  <c r="C20" i="2"/>
  <c r="Z17" i="2"/>
  <c r="Q17" i="2" a="1"/>
  <c r="Q17" i="2"/>
  <c r="B17" i="2"/>
  <c r="F17" i="2" a="1"/>
  <c r="F17" i="2"/>
  <c r="D17" i="2"/>
  <c r="C17" i="2"/>
  <c r="Z19" i="2"/>
  <c r="B19" i="2"/>
  <c r="F19" i="2" a="1"/>
  <c r="F19" i="2"/>
  <c r="D19" i="2"/>
  <c r="C19" i="2"/>
  <c r="Z23" i="2"/>
  <c r="Q23" i="2" a="1"/>
  <c r="Q23" i="2"/>
  <c r="B23" i="2"/>
  <c r="F23" i="2" a="1"/>
  <c r="F23" i="2"/>
  <c r="D23" i="2"/>
  <c r="C23" i="2"/>
  <c r="Z22" i="2"/>
  <c r="B22" i="2"/>
  <c r="F22" i="2" a="1"/>
  <c r="F22" i="2"/>
  <c r="D22" i="2"/>
  <c r="C22" i="2"/>
  <c r="Z16" i="2"/>
  <c r="B16" i="2"/>
  <c r="F16" i="2" a="1"/>
  <c r="F16" i="2"/>
  <c r="D16" i="2"/>
  <c r="C16" i="2"/>
  <c r="Z18" i="2"/>
  <c r="Q18" i="2" a="1"/>
  <c r="Q18" i="2"/>
  <c r="B18" i="2"/>
  <c r="F18" i="2" a="1"/>
  <c r="F18" i="2"/>
  <c r="D18" i="2"/>
  <c r="C18" i="2"/>
  <c r="Z14" i="2"/>
  <c r="B14" i="2"/>
  <c r="F14" i="2" a="1"/>
  <c r="F14" i="2"/>
  <c r="D14" i="2"/>
  <c r="C14" i="2"/>
  <c r="Z15" i="2"/>
  <c r="Q15" i="2" a="1"/>
  <c r="Q15" i="2"/>
  <c r="B15" i="2"/>
  <c r="F15" i="2" a="1"/>
  <c r="F15" i="2"/>
  <c r="D15" i="2"/>
  <c r="C15" i="2"/>
  <c r="Z11" i="2"/>
  <c r="B11" i="2"/>
  <c r="F11" i="2" a="1"/>
  <c r="F11" i="2"/>
  <c r="D11" i="2"/>
  <c r="C11" i="2"/>
  <c r="Z9" i="2"/>
  <c r="Q9" i="2" a="1"/>
  <c r="Q9" i="2"/>
  <c r="B9" i="2"/>
  <c r="F9" i="2" a="1"/>
  <c r="F9" i="2"/>
  <c r="D9" i="2"/>
  <c r="C9" i="2"/>
  <c r="Z8" i="2"/>
  <c r="B8" i="2"/>
  <c r="F8" i="2" a="1"/>
  <c r="F8" i="2"/>
  <c r="D8" i="2"/>
  <c r="C8" i="2"/>
  <c r="Z12" i="2"/>
  <c r="Q12" i="2" a="1"/>
  <c r="Q12" i="2"/>
  <c r="B12" i="2"/>
  <c r="F12" i="2" a="1"/>
  <c r="F12" i="2"/>
  <c r="D12" i="2"/>
  <c r="C12" i="2"/>
  <c r="Z13" i="2"/>
  <c r="B13" i="2"/>
  <c r="F13" i="2" a="1"/>
  <c r="F13" i="2"/>
  <c r="D13" i="2"/>
  <c r="C13" i="2"/>
  <c r="Z7" i="2"/>
  <c r="Q7" i="2" a="1"/>
  <c r="Q7" i="2"/>
  <c r="B7" i="2"/>
  <c r="F7" i="2" a="1"/>
  <c r="F7" i="2"/>
  <c r="D7" i="2"/>
  <c r="C7" i="2"/>
  <c r="Z6" i="2"/>
  <c r="Q6" i="2" a="1"/>
  <c r="Q6" i="2"/>
  <c r="B6" i="2"/>
  <c r="F6" i="2" a="1"/>
  <c r="F6" i="2"/>
  <c r="D6" i="2"/>
  <c r="C6" i="2"/>
  <c r="Z10" i="2"/>
  <c r="Q10" i="2" a="1"/>
  <c r="Q10" i="2"/>
  <c r="B10" i="2"/>
  <c r="F10" i="2" a="1"/>
  <c r="F10" i="2"/>
  <c r="D10" i="2"/>
  <c r="C10" i="2"/>
  <c r="Z5" i="2"/>
  <c r="B5" i="2"/>
  <c r="F5" i="2" a="1"/>
  <c r="F5" i="2"/>
  <c r="D5" i="2"/>
  <c r="C5" i="2"/>
  <c r="Z4" i="2"/>
  <c r="Q4" i="2" a="1"/>
  <c r="Q4" i="2"/>
  <c r="B4" i="2"/>
  <c r="F4" i="2" a="1"/>
  <c r="F4" i="2"/>
  <c r="D4" i="2"/>
  <c r="C4" i="2"/>
  <c r="G21" i="3" a="1"/>
  <c r="G21" i="3"/>
  <c r="R305" i="1"/>
  <c r="R304" i="1"/>
  <c r="R303" i="1"/>
  <c r="R302" i="1"/>
  <c r="R301" i="1"/>
  <c r="R300" i="1"/>
  <c r="R299" i="1"/>
  <c r="R298" i="1"/>
  <c r="R297" i="1"/>
  <c r="R296" i="1"/>
  <c r="R295" i="1"/>
  <c r="R294" i="1"/>
  <c r="R293" i="1"/>
  <c r="R292" i="1"/>
  <c r="R291" i="1"/>
  <c r="R290" i="1"/>
  <c r="R289" i="1"/>
  <c r="R288" i="1"/>
  <c r="R287" i="1"/>
  <c r="R286" i="1"/>
  <c r="R285" i="1"/>
  <c r="R284" i="1"/>
  <c r="R283" i="1"/>
  <c r="R282" i="1"/>
  <c r="R281" i="1"/>
  <c r="R280" i="1"/>
  <c r="R279" i="1"/>
  <c r="R278" i="1"/>
  <c r="R277" i="1"/>
  <c r="R276" i="1"/>
  <c r="R275" i="1"/>
  <c r="R274" i="1"/>
  <c r="R273" i="1"/>
  <c r="R272" i="1"/>
  <c r="R271" i="1"/>
  <c r="R270" i="1"/>
  <c r="R269" i="1"/>
  <c r="R268" i="1"/>
  <c r="R267" i="1"/>
  <c r="R266" i="1"/>
  <c r="R265" i="1"/>
  <c r="R264" i="1"/>
  <c r="R263" i="1"/>
  <c r="R262" i="1"/>
  <c r="R261" i="1"/>
  <c r="R260" i="1"/>
  <c r="R259" i="1"/>
  <c r="R258" i="1"/>
  <c r="R257" i="1"/>
  <c r="R256" i="1"/>
  <c r="R255" i="1"/>
  <c r="R254" i="1"/>
  <c r="R253" i="1"/>
  <c r="R252" i="1"/>
  <c r="R251" i="1"/>
  <c r="R250" i="1"/>
  <c r="R249" i="1"/>
  <c r="R248" i="1"/>
  <c r="R247" i="1"/>
  <c r="R246" i="1"/>
  <c r="R245" i="1"/>
  <c r="R244" i="1"/>
  <c r="R243" i="1"/>
  <c r="R242" i="1"/>
  <c r="R241" i="1"/>
  <c r="R240" i="1"/>
  <c r="R239" i="1"/>
  <c r="R238" i="1"/>
  <c r="R237" i="1"/>
  <c r="R236" i="1"/>
  <c r="R235" i="1"/>
  <c r="R234" i="1"/>
  <c r="R233" i="1"/>
  <c r="R232" i="1"/>
  <c r="R231" i="1"/>
  <c r="R230" i="1"/>
  <c r="R229" i="1"/>
  <c r="R228" i="1"/>
  <c r="R227" i="1"/>
  <c r="R226" i="1"/>
  <c r="R225" i="1"/>
  <c r="R224" i="1"/>
  <c r="R223" i="1"/>
  <c r="R222" i="1"/>
  <c r="R221" i="1"/>
  <c r="R220" i="1"/>
  <c r="R219" i="1"/>
  <c r="R218" i="1"/>
  <c r="R217" i="1"/>
  <c r="R216" i="1"/>
  <c r="R215" i="1"/>
  <c r="R214" i="1"/>
  <c r="R213" i="1"/>
  <c r="R212" i="1"/>
  <c r="R211" i="1"/>
  <c r="R210" i="1"/>
  <c r="R209" i="1"/>
  <c r="R208" i="1"/>
  <c r="R207" i="1"/>
  <c r="R206" i="1"/>
  <c r="R205" i="1"/>
  <c r="R204" i="1"/>
  <c r="R203" i="1"/>
  <c r="R202" i="1"/>
  <c r="R201" i="1"/>
  <c r="R200" i="1"/>
  <c r="R199" i="1"/>
  <c r="R198" i="1"/>
  <c r="R197" i="1"/>
  <c r="R196" i="1"/>
  <c r="R195" i="1"/>
  <c r="R194" i="1"/>
  <c r="R193" i="1"/>
  <c r="R192" i="1"/>
  <c r="R191" i="1"/>
  <c r="R190" i="1"/>
  <c r="R189" i="1"/>
  <c r="R188" i="1"/>
  <c r="R187" i="1"/>
  <c r="R186" i="1"/>
  <c r="R185" i="1"/>
  <c r="R184" i="1"/>
  <c r="R183" i="1"/>
  <c r="R182" i="1"/>
  <c r="R181" i="1"/>
  <c r="R180" i="1"/>
  <c r="R179" i="1"/>
  <c r="R178" i="1"/>
  <c r="R177" i="1"/>
  <c r="R176" i="1"/>
  <c r="R175" i="1"/>
  <c r="R174" i="1"/>
  <c r="R173" i="1"/>
  <c r="R172" i="1"/>
  <c r="R171" i="1"/>
  <c r="R170" i="1"/>
  <c r="R169" i="1"/>
  <c r="R168" i="1"/>
  <c r="R167" i="1"/>
  <c r="R166" i="1"/>
  <c r="R165" i="1"/>
  <c r="R164" i="1"/>
  <c r="R163" i="1"/>
  <c r="R162" i="1"/>
  <c r="R161" i="1"/>
  <c r="R160" i="1"/>
  <c r="R159" i="1"/>
  <c r="R158" i="1"/>
  <c r="R157" i="1"/>
  <c r="R156" i="1"/>
  <c r="R155" i="1"/>
  <c r="R154" i="1"/>
  <c r="R153" i="1"/>
  <c r="R152" i="1"/>
  <c r="R151" i="1"/>
  <c r="R150" i="1"/>
  <c r="R149" i="1"/>
  <c r="R148" i="1"/>
  <c r="R147" i="1"/>
  <c r="R146" i="1"/>
  <c r="R145" i="1"/>
  <c r="R144" i="1"/>
  <c r="R143" i="1"/>
  <c r="R142" i="1"/>
  <c r="R141" i="1"/>
  <c r="R140" i="1"/>
  <c r="R139" i="1"/>
  <c r="R138" i="1"/>
  <c r="R137" i="1"/>
  <c r="R136" i="1"/>
  <c r="R135" i="1"/>
  <c r="R134" i="1"/>
  <c r="R133" i="1"/>
  <c r="R132" i="1"/>
  <c r="R131" i="1"/>
  <c r="R130" i="1"/>
  <c r="R129" i="1"/>
  <c r="R128" i="1"/>
  <c r="R127" i="1"/>
  <c r="R126" i="1"/>
  <c r="R125" i="1"/>
  <c r="R124" i="1"/>
  <c r="R123" i="1"/>
  <c r="R122" i="1"/>
  <c r="R121" i="1"/>
  <c r="R120" i="1"/>
  <c r="R119" i="1"/>
  <c r="R118" i="1"/>
  <c r="R117" i="1"/>
  <c r="R116" i="1"/>
  <c r="R115" i="1"/>
  <c r="R114" i="1"/>
  <c r="R113" i="1"/>
  <c r="R112" i="1"/>
  <c r="R111" i="1"/>
  <c r="R110" i="1"/>
  <c r="R109" i="1"/>
  <c r="R108" i="1"/>
  <c r="R107" i="1"/>
  <c r="R106" i="1"/>
  <c r="R105" i="1"/>
  <c r="R104" i="1"/>
  <c r="R103" i="1"/>
  <c r="R102" i="1"/>
  <c r="R101" i="1"/>
  <c r="R100" i="1"/>
  <c r="R99" i="1"/>
  <c r="R98" i="1"/>
  <c r="R97" i="1"/>
  <c r="R96" i="1"/>
  <c r="R95" i="1"/>
  <c r="R94" i="1"/>
  <c r="R93" i="1"/>
  <c r="R92" i="1"/>
  <c r="R91" i="1"/>
  <c r="R90" i="1"/>
  <c r="R89" i="1"/>
  <c r="R88" i="1"/>
  <c r="R87" i="1"/>
  <c r="R86" i="1"/>
  <c r="R85" i="1"/>
  <c r="R84" i="1"/>
  <c r="R83" i="1"/>
  <c r="R82" i="1"/>
  <c r="R81" i="1"/>
  <c r="R80" i="1"/>
  <c r="R79" i="1"/>
  <c r="R78" i="1"/>
  <c r="R77" i="1"/>
  <c r="R76" i="1"/>
  <c r="R75" i="1"/>
  <c r="R74" i="1"/>
  <c r="R73" i="1"/>
  <c r="R72" i="1"/>
  <c r="R71" i="1"/>
  <c r="R70" i="1"/>
  <c r="R69" i="1"/>
  <c r="R68" i="1"/>
  <c r="R67" i="1"/>
  <c r="R66" i="1"/>
  <c r="R65" i="1"/>
  <c r="R64" i="1"/>
  <c r="R63" i="1"/>
  <c r="R62" i="1"/>
  <c r="R61" i="1"/>
  <c r="R60" i="1"/>
  <c r="R59" i="1"/>
  <c r="R58" i="1"/>
  <c r="R57" i="1"/>
  <c r="R56" i="1"/>
  <c r="R55" i="1"/>
  <c r="R54" i="1"/>
  <c r="R53" i="1"/>
  <c r="R52" i="1"/>
  <c r="R51" i="1"/>
  <c r="R50" i="1"/>
  <c r="R49" i="1"/>
  <c r="R48" i="1"/>
  <c r="R47" i="1"/>
  <c r="R46" i="1"/>
  <c r="R45" i="1"/>
  <c r="R44" i="1"/>
  <c r="R43" i="1"/>
  <c r="R42" i="1"/>
  <c r="R41" i="1"/>
  <c r="R40" i="1"/>
  <c r="R39" i="1"/>
  <c r="R38" i="1"/>
  <c r="R37" i="1"/>
  <c r="R36" i="1"/>
  <c r="R35" i="1"/>
  <c r="R34" i="1"/>
  <c r="R33" i="1"/>
  <c r="R32" i="1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8" i="1"/>
  <c r="R7" i="1"/>
  <c r="R6" i="1"/>
  <c r="R5" i="1"/>
  <c r="R4" i="1"/>
  <c r="Z187" i="2"/>
  <c r="Z186" i="2"/>
  <c r="Z185" i="2"/>
  <c r="Z184" i="2"/>
  <c r="Z183" i="2"/>
  <c r="Z180" i="2"/>
  <c r="Z182" i="2"/>
  <c r="Z181" i="2"/>
  <c r="Z164" i="2"/>
  <c r="Z178" i="2"/>
  <c r="Z177" i="2"/>
  <c r="Z179" i="2"/>
  <c r="Z176" i="2"/>
  <c r="Z174" i="2"/>
  <c r="Z172" i="2"/>
  <c r="Z175" i="2"/>
  <c r="Z169" i="2"/>
  <c r="Z173" i="2"/>
  <c r="Z171" i="2"/>
  <c r="Z156" i="2"/>
  <c r="Z165" i="2"/>
  <c r="Z168" i="2"/>
  <c r="Z167" i="2"/>
  <c r="Z166" i="2"/>
  <c r="Z170" i="2"/>
  <c r="Z163" i="2"/>
  <c r="Z161" i="2"/>
  <c r="Z160" i="2"/>
  <c r="Z162" i="2"/>
  <c r="Z158" i="2"/>
  <c r="Z159" i="2"/>
  <c r="Z157" i="2"/>
  <c r="Z154" i="2"/>
  <c r="Z155" i="2"/>
  <c r="Z150" i="2"/>
  <c r="Z153" i="2"/>
  <c r="Z152" i="2"/>
  <c r="Z148" i="2"/>
  <c r="Z149" i="2"/>
  <c r="Z151" i="2"/>
  <c r="Z147" i="2"/>
  <c r="Z135" i="2"/>
  <c r="Z146" i="2"/>
  <c r="Z145" i="2"/>
  <c r="Z134" i="2"/>
  <c r="Z144" i="2"/>
  <c r="Z139" i="2"/>
  <c r="Z141" i="2"/>
  <c r="Z143" i="2"/>
  <c r="Z142" i="2"/>
  <c r="Z138" i="2"/>
  <c r="Z132" i="2"/>
  <c r="Z137" i="2"/>
  <c r="Z140" i="2"/>
  <c r="Z136" i="2"/>
  <c r="Z133" i="2"/>
  <c r="Z131" i="2"/>
  <c r="Z130" i="2"/>
  <c r="Z129" i="2"/>
  <c r="Z123" i="2"/>
  <c r="Z126" i="2"/>
  <c r="Z127" i="2"/>
  <c r="Z125" i="2"/>
  <c r="Z124" i="2"/>
  <c r="Z122" i="2"/>
  <c r="Z120" i="2"/>
  <c r="Z121" i="2"/>
  <c r="Z119" i="2"/>
  <c r="Z114" i="2"/>
  <c r="Z118" i="2"/>
  <c r="Z117" i="2"/>
  <c r="Z116" i="2"/>
  <c r="Z128" i="2"/>
  <c r="Z115" i="2"/>
  <c r="Z113" i="2"/>
  <c r="Z111" i="2"/>
  <c r="Z112" i="2"/>
  <c r="Z110" i="2"/>
  <c r="Z109" i="2"/>
  <c r="Z108" i="2"/>
  <c r="Z105" i="2"/>
  <c r="Z107" i="2"/>
  <c r="Z106" i="2"/>
  <c r="Z102" i="2"/>
  <c r="Z103" i="2"/>
  <c r="Z104" i="2"/>
  <c r="Z101" i="2"/>
  <c r="Z98" i="2"/>
  <c r="Z99" i="2"/>
  <c r="Z97" i="2"/>
  <c r="Z100" i="2"/>
  <c r="Z96" i="2"/>
  <c r="B1979" i="2"/>
  <c r="L1979" i="2"/>
  <c r="B1978" i="2"/>
  <c r="K1978" i="2"/>
  <c r="B1977" i="2"/>
  <c r="K1977" i="2"/>
  <c r="B1976" i="2"/>
  <c r="K1976" i="2"/>
  <c r="L1976" i="2"/>
  <c r="B1975" i="2"/>
  <c r="L1975" i="2"/>
  <c r="K1975" i="2"/>
  <c r="B1974" i="2"/>
  <c r="K1974" i="2"/>
  <c r="B1973" i="2"/>
  <c r="K1973" i="2"/>
  <c r="B1972" i="2"/>
  <c r="K1972" i="2"/>
  <c r="L1972" i="2"/>
  <c r="B1971" i="2"/>
  <c r="L1971" i="2"/>
  <c r="K1971" i="2"/>
  <c r="B1970" i="2"/>
  <c r="L1970" i="2"/>
  <c r="K1970" i="2"/>
  <c r="B1969" i="2"/>
  <c r="K1969" i="2"/>
  <c r="B1968" i="2"/>
  <c r="K1968" i="2"/>
  <c r="L1968" i="2"/>
  <c r="B1967" i="2"/>
  <c r="L1967" i="2"/>
  <c r="K1967" i="2"/>
  <c r="B1966" i="2"/>
  <c r="L1966" i="2"/>
  <c r="K1966" i="2"/>
  <c r="B1965" i="2"/>
  <c r="K1965" i="2"/>
  <c r="B1964" i="2"/>
  <c r="K1964" i="2"/>
  <c r="L1964" i="2"/>
  <c r="B1963" i="2"/>
  <c r="L1963" i="2"/>
  <c r="K1963" i="2"/>
  <c r="B1962" i="2"/>
  <c r="L1962" i="2"/>
  <c r="K1962" i="2"/>
  <c r="B1961" i="2"/>
  <c r="K1961" i="2"/>
  <c r="B1960" i="2"/>
  <c r="K1960" i="2"/>
  <c r="L1960" i="2"/>
  <c r="B1959" i="2"/>
  <c r="L1959" i="2"/>
  <c r="K1959" i="2"/>
  <c r="B1958" i="2"/>
  <c r="L1958" i="2"/>
  <c r="K1958" i="2"/>
  <c r="B1957" i="2"/>
  <c r="K1957" i="2"/>
  <c r="B1956" i="2"/>
  <c r="K1956" i="2"/>
  <c r="L1956" i="2"/>
  <c r="B1955" i="2"/>
  <c r="L1955" i="2"/>
  <c r="K1955" i="2"/>
  <c r="B1954" i="2"/>
  <c r="L1954" i="2"/>
  <c r="K1954" i="2"/>
  <c r="B1953" i="2"/>
  <c r="K1953" i="2"/>
  <c r="B1952" i="2"/>
  <c r="K1952" i="2"/>
  <c r="L1952" i="2"/>
  <c r="B1951" i="2"/>
  <c r="L1951" i="2"/>
  <c r="K1951" i="2"/>
  <c r="B1950" i="2"/>
  <c r="L1950" i="2"/>
  <c r="K1950" i="2"/>
  <c r="B1949" i="2"/>
  <c r="K1949" i="2"/>
  <c r="B1948" i="2"/>
  <c r="K1948" i="2"/>
  <c r="L1948" i="2"/>
  <c r="B1947" i="2"/>
  <c r="L1947" i="2"/>
  <c r="K1947" i="2"/>
  <c r="B1946" i="2"/>
  <c r="L1946" i="2"/>
  <c r="K1946" i="2"/>
  <c r="B1945" i="2"/>
  <c r="K1945" i="2"/>
  <c r="B1944" i="2"/>
  <c r="K1944" i="2"/>
  <c r="L1944" i="2"/>
  <c r="B1943" i="2"/>
  <c r="L1943" i="2"/>
  <c r="K1943" i="2"/>
  <c r="B1942" i="2"/>
  <c r="L1942" i="2"/>
  <c r="K1942" i="2"/>
  <c r="B1941" i="2"/>
  <c r="K1941" i="2"/>
  <c r="B1940" i="2"/>
  <c r="K1940" i="2"/>
  <c r="L1940" i="2"/>
  <c r="B1939" i="2"/>
  <c r="L1939" i="2"/>
  <c r="K1939" i="2"/>
  <c r="B1938" i="2"/>
  <c r="L1938" i="2"/>
  <c r="K1938" i="2"/>
  <c r="B1937" i="2"/>
  <c r="K1937" i="2"/>
  <c r="B1936" i="2"/>
  <c r="K1936" i="2"/>
  <c r="L1936" i="2"/>
  <c r="B1935" i="2"/>
  <c r="L1935" i="2"/>
  <c r="K1935" i="2"/>
  <c r="B1934" i="2"/>
  <c r="L1934" i="2"/>
  <c r="K1934" i="2"/>
  <c r="B1933" i="2"/>
  <c r="K1933" i="2"/>
  <c r="B1932" i="2"/>
  <c r="K1932" i="2"/>
  <c r="B1931" i="2"/>
  <c r="L1931" i="2"/>
  <c r="K1931" i="2"/>
  <c r="B1930" i="2"/>
  <c r="L1930" i="2"/>
  <c r="K1930" i="2"/>
  <c r="B1929" i="2"/>
  <c r="K1929" i="2"/>
  <c r="B1928" i="2"/>
  <c r="K1928" i="2"/>
  <c r="B1927" i="2"/>
  <c r="L1927" i="2"/>
  <c r="K1927" i="2"/>
  <c r="B1926" i="2"/>
  <c r="L1926" i="2"/>
  <c r="K1926" i="2"/>
  <c r="B1925" i="2"/>
  <c r="K1925" i="2"/>
  <c r="B1924" i="2"/>
  <c r="K1924" i="2"/>
  <c r="B1923" i="2"/>
  <c r="L1923" i="2"/>
  <c r="K1923" i="2"/>
  <c r="B1922" i="2"/>
  <c r="L1922" i="2"/>
  <c r="K1922" i="2"/>
  <c r="B1921" i="2"/>
  <c r="K1921" i="2"/>
  <c r="B1920" i="2"/>
  <c r="K1920" i="2"/>
  <c r="B1919" i="2"/>
  <c r="L1919" i="2"/>
  <c r="K1919" i="2"/>
  <c r="B1918" i="2"/>
  <c r="L1918" i="2"/>
  <c r="K1918" i="2"/>
  <c r="B1917" i="2"/>
  <c r="K1917" i="2"/>
  <c r="B1916" i="2"/>
  <c r="K1916" i="2"/>
  <c r="B1915" i="2"/>
  <c r="L1915" i="2"/>
  <c r="K1915" i="2"/>
  <c r="B1914" i="2"/>
  <c r="L1914" i="2"/>
  <c r="K1914" i="2"/>
  <c r="B1913" i="2"/>
  <c r="K1913" i="2"/>
  <c r="B1912" i="2"/>
  <c r="K1912" i="2"/>
  <c r="B1911" i="2"/>
  <c r="L1911" i="2"/>
  <c r="K1911" i="2"/>
  <c r="B1910" i="2"/>
  <c r="L1910" i="2"/>
  <c r="K1910" i="2"/>
  <c r="B1909" i="2"/>
  <c r="K1909" i="2"/>
  <c r="B1908" i="2"/>
  <c r="K1908" i="2"/>
  <c r="B1907" i="2"/>
  <c r="L1907" i="2"/>
  <c r="K1907" i="2"/>
  <c r="B1906" i="2"/>
  <c r="L1906" i="2"/>
  <c r="K1906" i="2"/>
  <c r="B1905" i="2"/>
  <c r="K1905" i="2"/>
  <c r="B1904" i="2"/>
  <c r="K1904" i="2"/>
  <c r="B1903" i="2"/>
  <c r="L1903" i="2"/>
  <c r="K1903" i="2"/>
  <c r="B1902" i="2"/>
  <c r="L1902" i="2"/>
  <c r="K1902" i="2"/>
  <c r="B1901" i="2"/>
  <c r="K1901" i="2"/>
  <c r="B1900" i="2"/>
  <c r="K1900" i="2"/>
  <c r="B1899" i="2"/>
  <c r="L1899" i="2"/>
  <c r="K1899" i="2"/>
  <c r="B1898" i="2"/>
  <c r="L1898" i="2"/>
  <c r="K1898" i="2"/>
  <c r="B1897" i="2"/>
  <c r="K1897" i="2"/>
  <c r="B1896" i="2"/>
  <c r="K1896" i="2"/>
  <c r="B1895" i="2"/>
  <c r="L1895" i="2"/>
  <c r="K1895" i="2"/>
  <c r="B1894" i="2"/>
  <c r="L1894" i="2"/>
  <c r="K1894" i="2"/>
  <c r="B1893" i="2"/>
  <c r="K1893" i="2"/>
  <c r="B1892" i="2"/>
  <c r="K1892" i="2"/>
  <c r="B1891" i="2"/>
  <c r="L1891" i="2"/>
  <c r="K1891" i="2"/>
  <c r="B1890" i="2"/>
  <c r="L1890" i="2"/>
  <c r="K1890" i="2"/>
  <c r="B1889" i="2"/>
  <c r="K1889" i="2"/>
  <c r="B1888" i="2"/>
  <c r="K1888" i="2"/>
  <c r="B1887" i="2"/>
  <c r="L1887" i="2"/>
  <c r="K1887" i="2"/>
  <c r="B1886" i="2"/>
  <c r="L1886" i="2"/>
  <c r="C1887" i="2"/>
  <c r="C1888" i="2"/>
  <c r="C1889" i="2"/>
  <c r="C1890" i="2"/>
  <c r="C1891" i="2"/>
  <c r="C1892" i="2"/>
  <c r="C1893" i="2"/>
  <c r="C1894" i="2"/>
  <c r="C1895" i="2"/>
  <c r="C1896" i="2"/>
  <c r="C1897" i="2"/>
  <c r="C1898" i="2"/>
  <c r="C1899" i="2"/>
  <c r="C1900" i="2"/>
  <c r="C1901" i="2"/>
  <c r="C1902" i="2"/>
  <c r="C1903" i="2"/>
  <c r="C1904" i="2"/>
  <c r="C1905" i="2"/>
  <c r="C1906" i="2"/>
  <c r="C1907" i="2"/>
  <c r="C1908" i="2"/>
  <c r="C1909" i="2"/>
  <c r="C1910" i="2"/>
  <c r="C1911" i="2"/>
  <c r="C1912" i="2"/>
  <c r="C1913" i="2"/>
  <c r="C1914" i="2"/>
  <c r="C1915" i="2"/>
  <c r="C1916" i="2"/>
  <c r="C1917" i="2"/>
  <c r="C1918" i="2"/>
  <c r="C1919" i="2"/>
  <c r="C1920" i="2"/>
  <c r="C1921" i="2"/>
  <c r="C1922" i="2"/>
  <c r="C1923" i="2"/>
  <c r="C1924" i="2"/>
  <c r="C1925" i="2"/>
  <c r="C1926" i="2"/>
  <c r="C1927" i="2"/>
  <c r="C1928" i="2"/>
  <c r="C1929" i="2"/>
  <c r="C1930" i="2"/>
  <c r="C1931" i="2"/>
  <c r="C1932" i="2"/>
  <c r="C1933" i="2"/>
  <c r="C1934" i="2"/>
  <c r="C1935" i="2"/>
  <c r="C1936" i="2"/>
  <c r="C1937" i="2"/>
  <c r="C1938" i="2"/>
  <c r="C1939" i="2"/>
  <c r="C1940" i="2"/>
  <c r="C1941" i="2"/>
  <c r="C1942" i="2"/>
  <c r="C1943" i="2"/>
  <c r="C1944" i="2"/>
  <c r="C1945" i="2"/>
  <c r="C1946" i="2"/>
  <c r="C1947" i="2"/>
  <c r="C1948" i="2"/>
  <c r="C1949" i="2"/>
  <c r="C1950" i="2"/>
  <c r="C1951" i="2"/>
  <c r="C1952" i="2"/>
  <c r="C1953" i="2"/>
  <c r="C1954" i="2"/>
  <c r="C1955" i="2"/>
  <c r="C1956" i="2"/>
  <c r="C1957" i="2"/>
  <c r="C1958" i="2"/>
  <c r="C1959" i="2"/>
  <c r="C1960" i="2"/>
  <c r="C1961" i="2"/>
  <c r="C1962" i="2"/>
  <c r="C1963" i="2"/>
  <c r="C1964" i="2"/>
  <c r="C1965" i="2"/>
  <c r="C1966" i="2"/>
  <c r="C1967" i="2"/>
  <c r="C1968" i="2"/>
  <c r="C1969" i="2"/>
  <c r="C1970" i="2"/>
  <c r="C1971" i="2"/>
  <c r="C1972" i="2"/>
  <c r="C1973" i="2"/>
  <c r="C1974" i="2"/>
  <c r="C1975" i="2"/>
  <c r="C1976" i="2"/>
  <c r="C1977" i="2"/>
  <c r="C1978" i="2"/>
  <c r="C1979" i="2"/>
  <c r="K1886" i="2"/>
  <c r="B1885" i="2"/>
  <c r="L1885" i="2"/>
  <c r="B1884" i="2"/>
  <c r="K1884" i="2"/>
  <c r="B1883" i="2"/>
  <c r="L1883" i="2"/>
  <c r="B1882" i="2"/>
  <c r="L1882" i="2"/>
  <c r="B1881" i="2"/>
  <c r="L1881" i="2"/>
  <c r="B1880" i="2"/>
  <c r="L1880" i="2"/>
  <c r="B1879" i="2"/>
  <c r="L1879" i="2"/>
  <c r="B1878" i="2"/>
  <c r="L1878" i="2"/>
  <c r="B1877" i="2"/>
  <c r="L1877" i="2"/>
  <c r="B1876" i="2"/>
  <c r="L1876" i="2"/>
  <c r="B1875" i="2"/>
  <c r="L1875" i="2"/>
  <c r="B1874" i="2"/>
  <c r="L1874" i="2"/>
  <c r="B1873" i="2"/>
  <c r="L1873" i="2"/>
  <c r="B1872" i="2"/>
  <c r="L1872" i="2"/>
  <c r="K1872" i="2"/>
  <c r="B1871" i="2"/>
  <c r="L1871" i="2"/>
  <c r="B1870" i="2"/>
  <c r="L1870" i="2"/>
  <c r="B1869" i="2"/>
  <c r="L1869" i="2"/>
  <c r="B1868" i="2"/>
  <c r="L1868" i="2"/>
  <c r="B1867" i="2"/>
  <c r="L1867" i="2"/>
  <c r="B1866" i="2"/>
  <c r="L1866" i="2"/>
  <c r="B1865" i="2"/>
  <c r="L1865" i="2"/>
  <c r="B1864" i="2"/>
  <c r="L1864" i="2"/>
  <c r="B1863" i="2"/>
  <c r="K1863" i="2"/>
  <c r="B1862" i="2"/>
  <c r="L1862" i="2"/>
  <c r="B1861" i="2"/>
  <c r="L1861" i="2"/>
  <c r="B1860" i="2"/>
  <c r="L1860" i="2"/>
  <c r="B1859" i="2"/>
  <c r="L1859" i="2"/>
  <c r="B1858" i="2"/>
  <c r="L1858" i="2"/>
  <c r="B1857" i="2"/>
  <c r="L1857" i="2"/>
  <c r="B1856" i="2"/>
  <c r="L1856" i="2"/>
  <c r="B1855" i="2"/>
  <c r="L1855" i="2"/>
  <c r="B1854" i="2"/>
  <c r="L1854" i="2"/>
  <c r="B1853" i="2"/>
  <c r="L1853" i="2"/>
  <c r="B1852" i="2"/>
  <c r="L1852" i="2"/>
  <c r="B1851" i="2"/>
  <c r="L1851" i="2"/>
  <c r="B1850" i="2"/>
  <c r="L1850" i="2"/>
  <c r="B1849" i="2"/>
  <c r="L1849" i="2"/>
  <c r="B1848" i="2"/>
  <c r="L1848" i="2"/>
  <c r="B1847" i="2"/>
  <c r="L1847" i="2"/>
  <c r="B1846" i="2"/>
  <c r="L1846" i="2"/>
  <c r="B1845" i="2"/>
  <c r="L1845" i="2"/>
  <c r="B1844" i="2"/>
  <c r="L1844" i="2"/>
  <c r="B1843" i="2"/>
  <c r="L1843" i="2"/>
  <c r="B1842" i="2"/>
  <c r="L1842" i="2"/>
  <c r="B1841" i="2"/>
  <c r="L1841" i="2"/>
  <c r="B1840" i="2"/>
  <c r="L1840" i="2"/>
  <c r="B1839" i="2"/>
  <c r="L1839" i="2"/>
  <c r="B1838" i="2"/>
  <c r="L1838" i="2"/>
  <c r="B1837" i="2"/>
  <c r="L1837" i="2"/>
  <c r="B1836" i="2"/>
  <c r="L1836" i="2"/>
  <c r="B1835" i="2"/>
  <c r="L1835" i="2"/>
  <c r="B1834" i="2"/>
  <c r="L1834" i="2"/>
  <c r="B1833" i="2"/>
  <c r="L1833" i="2"/>
  <c r="B1832" i="2"/>
  <c r="L1832" i="2"/>
  <c r="B1831" i="2"/>
  <c r="L1831" i="2"/>
  <c r="B1830" i="2"/>
  <c r="L1830" i="2"/>
  <c r="B1829" i="2"/>
  <c r="L1829" i="2"/>
  <c r="B1828" i="2"/>
  <c r="L1828" i="2"/>
  <c r="B1827" i="2"/>
  <c r="L1827" i="2"/>
  <c r="B1826" i="2"/>
  <c r="L1826" i="2"/>
  <c r="B1825" i="2"/>
  <c r="L1825" i="2"/>
  <c r="B1824" i="2"/>
  <c r="L1824" i="2"/>
  <c r="B1823" i="2"/>
  <c r="L1823" i="2"/>
  <c r="B1822" i="2"/>
  <c r="L1822" i="2"/>
  <c r="B1821" i="2"/>
  <c r="L1821" i="2"/>
  <c r="B1820" i="2"/>
  <c r="L1820" i="2"/>
  <c r="B1819" i="2"/>
  <c r="L1819" i="2"/>
  <c r="B1818" i="2"/>
  <c r="L1818" i="2"/>
  <c r="B1817" i="2"/>
  <c r="L1817" i="2"/>
  <c r="B1816" i="2"/>
  <c r="L1816" i="2"/>
  <c r="B1815" i="2"/>
  <c r="L1815" i="2"/>
  <c r="B1814" i="2"/>
  <c r="L1814" i="2"/>
  <c r="B1813" i="2"/>
  <c r="L1813" i="2"/>
  <c r="B1812" i="2"/>
  <c r="L1812" i="2"/>
  <c r="B1811" i="2"/>
  <c r="L1811" i="2"/>
  <c r="B1810" i="2"/>
  <c r="L1810" i="2"/>
  <c r="B1809" i="2"/>
  <c r="L1809" i="2"/>
  <c r="B1808" i="2"/>
  <c r="L1808" i="2"/>
  <c r="B1807" i="2"/>
  <c r="L1807" i="2"/>
  <c r="B1806" i="2"/>
  <c r="L1806" i="2"/>
  <c r="B1805" i="2"/>
  <c r="L1805" i="2"/>
  <c r="B1804" i="2"/>
  <c r="L1804" i="2"/>
  <c r="B1803" i="2"/>
  <c r="L1803" i="2"/>
  <c r="B1802" i="2"/>
  <c r="L1802" i="2"/>
  <c r="B1801" i="2"/>
  <c r="L1801" i="2"/>
  <c r="B1800" i="2"/>
  <c r="L1800" i="2"/>
  <c r="B1799" i="2"/>
  <c r="L1799" i="2"/>
  <c r="B1798" i="2"/>
  <c r="L1798" i="2"/>
  <c r="B1797" i="2"/>
  <c r="L1797" i="2"/>
  <c r="B1796" i="2"/>
  <c r="L1796" i="2"/>
  <c r="B1795" i="2"/>
  <c r="L1795" i="2"/>
  <c r="B1794" i="2"/>
  <c r="L1794" i="2"/>
  <c r="B1793" i="2"/>
  <c r="L1793" i="2"/>
  <c r="B1792" i="2"/>
  <c r="L1792" i="2"/>
  <c r="B1791" i="2"/>
  <c r="L1791" i="2"/>
  <c r="B1790" i="2"/>
  <c r="L1790" i="2"/>
  <c r="B1789" i="2"/>
  <c r="L1789" i="2"/>
  <c r="B1788" i="2"/>
  <c r="D1887" i="2"/>
  <c r="D1888" i="2"/>
  <c r="D1889" i="2"/>
  <c r="D1890" i="2"/>
  <c r="D1891" i="2"/>
  <c r="D1892" i="2"/>
  <c r="D1893" i="2"/>
  <c r="D1894" i="2"/>
  <c r="D1895" i="2"/>
  <c r="D1896" i="2"/>
  <c r="D1897" i="2"/>
  <c r="D1898" i="2"/>
  <c r="D1899" i="2"/>
  <c r="D1900" i="2"/>
  <c r="D1901" i="2"/>
  <c r="D1902" i="2"/>
  <c r="D1903" i="2"/>
  <c r="D1904" i="2"/>
  <c r="D1905" i="2"/>
  <c r="D1906" i="2"/>
  <c r="D1907" i="2"/>
  <c r="D1908" i="2"/>
  <c r="D1909" i="2"/>
  <c r="D1910" i="2"/>
  <c r="D1911" i="2"/>
  <c r="D1912" i="2"/>
  <c r="D1913" i="2"/>
  <c r="D1914" i="2"/>
  <c r="D1915" i="2"/>
  <c r="D1916" i="2"/>
  <c r="D1917" i="2"/>
  <c r="D1918" i="2"/>
  <c r="D1919" i="2"/>
  <c r="D1920" i="2"/>
  <c r="D1921" i="2"/>
  <c r="D1922" i="2"/>
  <c r="D1923" i="2"/>
  <c r="D1924" i="2"/>
  <c r="D1925" i="2"/>
  <c r="D1926" i="2"/>
  <c r="D1927" i="2"/>
  <c r="D1928" i="2"/>
  <c r="D1929" i="2"/>
  <c r="D1930" i="2"/>
  <c r="D1931" i="2"/>
  <c r="D1932" i="2"/>
  <c r="D1933" i="2"/>
  <c r="D1934" i="2"/>
  <c r="D1935" i="2"/>
  <c r="D1936" i="2"/>
  <c r="D1937" i="2"/>
  <c r="D1938" i="2"/>
  <c r="D1939" i="2"/>
  <c r="D1940" i="2"/>
  <c r="D1941" i="2"/>
  <c r="D1942" i="2"/>
  <c r="D1943" i="2"/>
  <c r="D1944" i="2"/>
  <c r="D1945" i="2"/>
  <c r="D1946" i="2"/>
  <c r="D1947" i="2"/>
  <c r="D1948" i="2"/>
  <c r="D1949" i="2"/>
  <c r="D1950" i="2"/>
  <c r="D1951" i="2"/>
  <c r="D1952" i="2"/>
  <c r="D1953" i="2"/>
  <c r="D1954" i="2"/>
  <c r="D1955" i="2"/>
  <c r="D1956" i="2"/>
  <c r="D1957" i="2"/>
  <c r="D1958" i="2"/>
  <c r="D1959" i="2"/>
  <c r="D1960" i="2"/>
  <c r="D1961" i="2"/>
  <c r="D1962" i="2"/>
  <c r="D1963" i="2"/>
  <c r="D1964" i="2"/>
  <c r="D1965" i="2"/>
  <c r="D1966" i="2"/>
  <c r="D1967" i="2"/>
  <c r="D1968" i="2"/>
  <c r="D1969" i="2"/>
  <c r="D1970" i="2"/>
  <c r="D1971" i="2"/>
  <c r="D1972" i="2"/>
  <c r="D1973" i="2"/>
  <c r="D1974" i="2"/>
  <c r="D1975" i="2"/>
  <c r="D1976" i="2"/>
  <c r="D1977" i="2"/>
  <c r="D1978" i="2"/>
  <c r="D1979" i="2"/>
  <c r="C1789" i="2"/>
  <c r="C1790" i="2"/>
  <c r="B1780" i="2"/>
  <c r="C1791" i="2"/>
  <c r="C1792" i="2"/>
  <c r="C1793" i="2"/>
  <c r="C1794" i="2"/>
  <c r="C1795" i="2"/>
  <c r="C1796" i="2"/>
  <c r="C1797" i="2"/>
  <c r="C1798" i="2"/>
  <c r="C1799" i="2"/>
  <c r="C1800" i="2"/>
  <c r="C1801" i="2"/>
  <c r="C1802" i="2"/>
  <c r="C1803" i="2"/>
  <c r="C1804" i="2"/>
  <c r="C1805" i="2"/>
  <c r="C1806" i="2"/>
  <c r="C1807" i="2"/>
  <c r="C1808" i="2"/>
  <c r="C1809" i="2"/>
  <c r="C1810" i="2"/>
  <c r="C1811" i="2"/>
  <c r="C1812" i="2"/>
  <c r="C1813" i="2"/>
  <c r="C1814" i="2"/>
  <c r="C1815" i="2"/>
  <c r="C1816" i="2"/>
  <c r="C1817" i="2"/>
  <c r="C1818" i="2"/>
  <c r="C1819" i="2"/>
  <c r="C1820" i="2"/>
  <c r="C1821" i="2"/>
  <c r="C1822" i="2"/>
  <c r="C1823" i="2"/>
  <c r="C1824" i="2"/>
  <c r="C1825" i="2"/>
  <c r="C1826" i="2"/>
  <c r="C1827" i="2"/>
  <c r="C1828" i="2"/>
  <c r="C1829" i="2"/>
  <c r="C1830" i="2"/>
  <c r="C1831" i="2"/>
  <c r="C1832" i="2"/>
  <c r="C1833" i="2"/>
  <c r="C1834" i="2"/>
  <c r="C1835" i="2"/>
  <c r="C1836" i="2"/>
  <c r="C1837" i="2"/>
  <c r="C1838" i="2"/>
  <c r="C1839" i="2"/>
  <c r="C1840" i="2"/>
  <c r="C1841" i="2"/>
  <c r="C1842" i="2"/>
  <c r="C1843" i="2"/>
  <c r="C1844" i="2"/>
  <c r="C1845" i="2"/>
  <c r="C1846" i="2"/>
  <c r="C1847" i="2"/>
  <c r="C1848" i="2"/>
  <c r="C1849" i="2"/>
  <c r="C1850" i="2"/>
  <c r="C1851" i="2"/>
  <c r="C1852" i="2"/>
  <c r="C1853" i="2"/>
  <c r="C1854" i="2"/>
  <c r="C1855" i="2"/>
  <c r="C1856" i="2"/>
  <c r="C1857" i="2"/>
  <c r="C1858" i="2"/>
  <c r="C1859" i="2"/>
  <c r="C1860" i="2"/>
  <c r="C1861" i="2"/>
  <c r="C1862" i="2"/>
  <c r="C1863" i="2"/>
  <c r="C1864" i="2"/>
  <c r="C1865" i="2"/>
  <c r="C1866" i="2"/>
  <c r="C1867" i="2"/>
  <c r="C1868" i="2"/>
  <c r="C1869" i="2"/>
  <c r="C1870" i="2"/>
  <c r="C1871" i="2"/>
  <c r="C1872" i="2"/>
  <c r="C1873" i="2"/>
  <c r="C1874" i="2"/>
  <c r="C1875" i="2"/>
  <c r="C1876" i="2"/>
  <c r="C1877" i="2"/>
  <c r="C1878" i="2"/>
  <c r="C1879" i="2"/>
  <c r="C1880" i="2"/>
  <c r="C1881" i="2"/>
  <c r="C1882" i="2"/>
  <c r="C1883" i="2"/>
  <c r="C1884" i="2"/>
  <c r="C1885" i="2"/>
  <c r="C1886" i="2"/>
  <c r="K1780" i="2"/>
  <c r="B1787" i="2"/>
  <c r="L1787" i="2"/>
  <c r="B1786" i="2"/>
  <c r="B1785" i="2"/>
  <c r="B1784" i="2"/>
  <c r="K1784" i="2"/>
  <c r="B1783" i="2"/>
  <c r="B1782" i="2"/>
  <c r="B1781" i="2"/>
  <c r="L1780" i="2"/>
  <c r="B1779" i="2"/>
  <c r="B1778" i="2"/>
  <c r="B1777" i="2"/>
  <c r="L1777" i="2"/>
  <c r="B1776" i="2"/>
  <c r="B1775" i="2"/>
  <c r="B1774" i="2"/>
  <c r="B1773" i="2"/>
  <c r="B1772" i="2"/>
  <c r="B1771" i="2"/>
  <c r="B1770" i="2"/>
  <c r="B1769" i="2"/>
  <c r="L1769" i="2"/>
  <c r="B1768" i="2"/>
  <c r="B1767" i="2"/>
  <c r="B1766" i="2"/>
  <c r="K1766" i="2"/>
  <c r="B1765" i="2"/>
  <c r="B1764" i="2"/>
  <c r="B1763" i="2"/>
  <c r="B1762" i="2"/>
  <c r="B1761" i="2"/>
  <c r="B1760" i="2"/>
  <c r="B1759" i="2"/>
  <c r="B1758" i="2"/>
  <c r="B1757" i="2"/>
  <c r="L1757" i="2"/>
  <c r="B1756" i="2"/>
  <c r="B1755" i="2"/>
  <c r="B1754" i="2"/>
  <c r="L1754" i="2"/>
  <c r="B1753" i="2"/>
  <c r="L1753" i="2"/>
  <c r="K1753" i="2"/>
  <c r="B1752" i="2"/>
  <c r="B1751" i="2"/>
  <c r="B1750" i="2"/>
  <c r="B1749" i="2"/>
  <c r="B1748" i="2"/>
  <c r="B1747" i="2"/>
  <c r="B1746" i="2"/>
  <c r="B1745" i="2"/>
  <c r="B1744" i="2"/>
  <c r="B1743" i="2"/>
  <c r="B1742" i="2"/>
  <c r="B1741" i="2"/>
  <c r="B1740" i="2"/>
  <c r="B1739" i="2"/>
  <c r="B1738" i="2"/>
  <c r="B1737" i="2"/>
  <c r="B1736" i="2"/>
  <c r="B1735" i="2"/>
  <c r="B1734" i="2"/>
  <c r="B1733" i="2"/>
  <c r="B1732" i="2"/>
  <c r="B1731" i="2"/>
  <c r="B1730" i="2"/>
  <c r="B1729" i="2"/>
  <c r="B1728" i="2"/>
  <c r="B1727" i="2"/>
  <c r="B1726" i="2"/>
  <c r="B1725" i="2"/>
  <c r="B1724" i="2"/>
  <c r="B1723" i="2"/>
  <c r="B1722" i="2"/>
  <c r="B1721" i="2"/>
  <c r="B1720" i="2"/>
  <c r="B1719" i="2"/>
  <c r="B1718" i="2"/>
  <c r="B1717" i="2"/>
  <c r="B1716" i="2"/>
  <c r="B1715" i="2"/>
  <c r="B1714" i="2"/>
  <c r="B1713" i="2"/>
  <c r="B1712" i="2"/>
  <c r="B1711" i="2"/>
  <c r="B1710" i="2"/>
  <c r="B1709" i="2"/>
  <c r="B1708" i="2"/>
  <c r="B1707" i="2"/>
  <c r="B1706" i="2"/>
  <c r="B1705" i="2"/>
  <c r="B1704" i="2"/>
  <c r="B1703" i="2"/>
  <c r="B1702" i="2"/>
  <c r="B1701" i="2"/>
  <c r="B1700" i="2"/>
  <c r="B1699" i="2"/>
  <c r="B1698" i="2"/>
  <c r="B1697" i="2"/>
  <c r="B1696" i="2"/>
  <c r="B1695" i="2"/>
  <c r="B1694" i="2"/>
  <c r="B1693" i="2"/>
  <c r="B1692" i="2"/>
  <c r="B1691" i="2"/>
  <c r="B1690" i="2"/>
  <c r="B1689" i="2"/>
  <c r="B1688" i="2"/>
  <c r="D1789" i="2"/>
  <c r="D1790" i="2"/>
  <c r="D1791" i="2"/>
  <c r="D1792" i="2"/>
  <c r="D1793" i="2"/>
  <c r="D1794" i="2"/>
  <c r="D1795" i="2"/>
  <c r="D1796" i="2"/>
  <c r="D1797" i="2"/>
  <c r="D1798" i="2"/>
  <c r="D1799" i="2"/>
  <c r="D1800" i="2"/>
  <c r="D1801" i="2"/>
  <c r="D1802" i="2"/>
  <c r="D1803" i="2"/>
  <c r="D1804" i="2"/>
  <c r="D1805" i="2"/>
  <c r="D1806" i="2"/>
  <c r="D1807" i="2"/>
  <c r="D1808" i="2"/>
  <c r="D1809" i="2"/>
  <c r="D1810" i="2"/>
  <c r="D1811" i="2"/>
  <c r="D1812" i="2"/>
  <c r="D1813" i="2"/>
  <c r="D1814" i="2"/>
  <c r="D1815" i="2"/>
  <c r="D1816" i="2"/>
  <c r="D1817" i="2"/>
  <c r="D1818" i="2"/>
  <c r="D1819" i="2"/>
  <c r="D1820" i="2"/>
  <c r="D1821" i="2"/>
  <c r="D1822" i="2"/>
  <c r="D1823" i="2"/>
  <c r="D1824" i="2"/>
  <c r="D1825" i="2"/>
  <c r="D1826" i="2"/>
  <c r="D1827" i="2"/>
  <c r="D1828" i="2"/>
  <c r="D1829" i="2"/>
  <c r="D1830" i="2"/>
  <c r="D1831" i="2"/>
  <c r="D1832" i="2"/>
  <c r="D1833" i="2"/>
  <c r="D1834" i="2"/>
  <c r="D1835" i="2"/>
  <c r="D1836" i="2"/>
  <c r="D1837" i="2"/>
  <c r="D1838" i="2"/>
  <c r="D1839" i="2"/>
  <c r="D1840" i="2"/>
  <c r="D1841" i="2"/>
  <c r="D1842" i="2"/>
  <c r="D1843" i="2"/>
  <c r="D1844" i="2"/>
  <c r="D1845" i="2"/>
  <c r="D1846" i="2"/>
  <c r="D1847" i="2"/>
  <c r="D1848" i="2"/>
  <c r="D1849" i="2"/>
  <c r="D1850" i="2"/>
  <c r="D1851" i="2"/>
  <c r="D1852" i="2"/>
  <c r="D1853" i="2"/>
  <c r="D1854" i="2"/>
  <c r="D1855" i="2"/>
  <c r="D1856" i="2"/>
  <c r="D1857" i="2"/>
  <c r="D1858" i="2"/>
  <c r="D1859" i="2"/>
  <c r="D1860" i="2"/>
  <c r="D1861" i="2"/>
  <c r="D1862" i="2"/>
  <c r="D1863" i="2"/>
  <c r="D1864" i="2"/>
  <c r="D1865" i="2"/>
  <c r="D1866" i="2"/>
  <c r="D1867" i="2"/>
  <c r="D1868" i="2"/>
  <c r="D1869" i="2"/>
  <c r="D1870" i="2"/>
  <c r="D1871" i="2"/>
  <c r="D1872" i="2"/>
  <c r="D1873" i="2"/>
  <c r="D1874" i="2"/>
  <c r="D1875" i="2"/>
  <c r="D1876" i="2"/>
  <c r="D1877" i="2"/>
  <c r="D1878" i="2"/>
  <c r="D1879" i="2"/>
  <c r="D1880" i="2"/>
  <c r="D1881" i="2"/>
  <c r="D1882" i="2"/>
  <c r="D1883" i="2"/>
  <c r="D1884" i="2"/>
  <c r="D1885" i="2"/>
  <c r="D1886" i="2"/>
  <c r="C1689" i="2"/>
  <c r="C1690" i="2"/>
  <c r="C1691" i="2"/>
  <c r="C1692" i="2"/>
  <c r="C1693" i="2"/>
  <c r="C1694" i="2"/>
  <c r="C1695" i="2"/>
  <c r="C1696" i="2"/>
  <c r="C1697" i="2"/>
  <c r="C1698" i="2"/>
  <c r="C1699" i="2"/>
  <c r="C1700" i="2"/>
  <c r="C1701" i="2"/>
  <c r="C1702" i="2"/>
  <c r="C1703" i="2"/>
  <c r="C1704" i="2"/>
  <c r="C1705" i="2"/>
  <c r="C1706" i="2"/>
  <c r="C1707" i="2"/>
  <c r="C1708" i="2"/>
  <c r="C1709" i="2"/>
  <c r="C1710" i="2"/>
  <c r="C1711" i="2"/>
  <c r="C1712" i="2"/>
  <c r="C1713" i="2"/>
  <c r="C1714" i="2"/>
  <c r="C1715" i="2"/>
  <c r="C1716" i="2"/>
  <c r="C1717" i="2"/>
  <c r="C1718" i="2"/>
  <c r="C1719" i="2"/>
  <c r="C1720" i="2"/>
  <c r="C1721" i="2"/>
  <c r="C1722" i="2"/>
  <c r="C1723" i="2"/>
  <c r="C1724" i="2"/>
  <c r="C1725" i="2"/>
  <c r="C1726" i="2"/>
  <c r="C1727" i="2"/>
  <c r="C1728" i="2"/>
  <c r="C1729" i="2"/>
  <c r="C1730" i="2"/>
  <c r="C1731" i="2"/>
  <c r="C1732" i="2"/>
  <c r="C1733" i="2"/>
  <c r="C1734" i="2"/>
  <c r="C1735" i="2"/>
  <c r="C1736" i="2"/>
  <c r="C1737" i="2"/>
  <c r="C1738" i="2"/>
  <c r="C1739" i="2"/>
  <c r="C1740" i="2"/>
  <c r="C1741" i="2"/>
  <c r="C1742" i="2"/>
  <c r="C1743" i="2"/>
  <c r="C1744" i="2"/>
  <c r="C1745" i="2"/>
  <c r="C1746" i="2"/>
  <c r="C1747" i="2"/>
  <c r="C1748" i="2"/>
  <c r="C1749" i="2"/>
  <c r="C1750" i="2"/>
  <c r="C1751" i="2"/>
  <c r="C1752" i="2"/>
  <c r="C1753" i="2"/>
  <c r="C1754" i="2"/>
  <c r="C1755" i="2"/>
  <c r="C1756" i="2"/>
  <c r="C1757" i="2"/>
  <c r="C1758" i="2"/>
  <c r="C1759" i="2"/>
  <c r="C1760" i="2"/>
  <c r="C1761" i="2"/>
  <c r="C1762" i="2"/>
  <c r="C1763" i="2"/>
  <c r="C1764" i="2"/>
  <c r="C1765" i="2"/>
  <c r="C1766" i="2"/>
  <c r="C1767" i="2"/>
  <c r="C1768" i="2"/>
  <c r="C1769" i="2"/>
  <c r="C1770" i="2"/>
  <c r="C1771" i="2"/>
  <c r="C1772" i="2"/>
  <c r="C1773" i="2"/>
  <c r="C1774" i="2"/>
  <c r="C1775" i="2"/>
  <c r="C1776" i="2"/>
  <c r="C1777" i="2"/>
  <c r="C1778" i="2"/>
  <c r="C1779" i="2"/>
  <c r="C1780" i="2"/>
  <c r="C1781" i="2"/>
  <c r="C1782" i="2"/>
  <c r="C1783" i="2"/>
  <c r="C1784" i="2"/>
  <c r="C1785" i="2"/>
  <c r="C1786" i="2"/>
  <c r="C1787" i="2"/>
  <c r="C1788" i="2"/>
  <c r="K1688" i="2"/>
  <c r="B1687" i="2"/>
  <c r="L1687" i="2"/>
  <c r="B1686" i="2"/>
  <c r="B1685" i="2"/>
  <c r="B1684" i="2"/>
  <c r="B1683" i="2"/>
  <c r="B1682" i="2"/>
  <c r="B1681" i="2"/>
  <c r="B1680" i="2"/>
  <c r="B1679" i="2"/>
  <c r="B1678" i="2"/>
  <c r="B1677" i="2"/>
  <c r="B1676" i="2"/>
  <c r="B1675" i="2"/>
  <c r="B1674" i="2"/>
  <c r="B1673" i="2"/>
  <c r="B1672" i="2"/>
  <c r="L1672" i="2"/>
  <c r="B1671" i="2"/>
  <c r="B1670" i="2"/>
  <c r="B1669" i="2"/>
  <c r="B1668" i="2"/>
  <c r="B1667" i="2"/>
  <c r="B1666" i="2"/>
  <c r="B1665" i="2"/>
  <c r="B1664" i="2"/>
  <c r="B1663" i="2"/>
  <c r="B1662" i="2"/>
  <c r="B1661" i="2"/>
  <c r="B1660" i="2"/>
  <c r="B1659" i="2"/>
  <c r="B1658" i="2"/>
  <c r="B1657" i="2"/>
  <c r="B1656" i="2"/>
  <c r="B1655" i="2"/>
  <c r="B1654" i="2"/>
  <c r="B1653" i="2"/>
  <c r="B1652" i="2"/>
  <c r="B1651" i="2"/>
  <c r="B1650" i="2"/>
  <c r="B1649" i="2"/>
  <c r="B1648" i="2"/>
  <c r="B1647" i="2"/>
  <c r="B1646" i="2"/>
  <c r="B1645" i="2"/>
  <c r="B1644" i="2"/>
  <c r="B1643" i="2"/>
  <c r="B1642" i="2"/>
  <c r="B1641" i="2"/>
  <c r="B1640" i="2"/>
  <c r="B1639" i="2"/>
  <c r="B1638" i="2"/>
  <c r="B1637" i="2"/>
  <c r="B1636" i="2"/>
  <c r="B1635" i="2"/>
  <c r="B1634" i="2"/>
  <c r="B1633" i="2"/>
  <c r="B1632" i="2"/>
  <c r="K1632" i="2"/>
  <c r="B1631" i="2"/>
  <c r="B1630" i="2"/>
  <c r="B1629" i="2"/>
  <c r="B1628" i="2"/>
  <c r="B1627" i="2"/>
  <c r="B1626" i="2"/>
  <c r="B1625" i="2"/>
  <c r="B1624" i="2"/>
  <c r="B1623" i="2"/>
  <c r="B1622" i="2"/>
  <c r="B1621" i="2"/>
  <c r="B1620" i="2"/>
  <c r="B1619" i="2"/>
  <c r="B1618" i="2"/>
  <c r="B1617" i="2"/>
  <c r="B1616" i="2"/>
  <c r="B1615" i="2"/>
  <c r="B1614" i="2"/>
  <c r="B1613" i="2"/>
  <c r="B1612" i="2"/>
  <c r="B1611" i="2"/>
  <c r="B1610" i="2"/>
  <c r="B1609" i="2"/>
  <c r="B1608" i="2"/>
  <c r="B1607" i="2"/>
  <c r="B1606" i="2"/>
  <c r="B1605" i="2"/>
  <c r="B1604" i="2"/>
  <c r="B1603" i="2"/>
  <c r="B1602" i="2"/>
  <c r="B1601" i="2"/>
  <c r="B1600" i="2"/>
  <c r="B1599" i="2"/>
  <c r="B1598" i="2"/>
  <c r="B1597" i="2"/>
  <c r="B1596" i="2"/>
  <c r="B1595" i="2"/>
  <c r="B1594" i="2"/>
  <c r="B1593" i="2"/>
  <c r="B1592" i="2"/>
  <c r="B1591" i="2"/>
  <c r="B1590" i="2"/>
  <c r="B1589" i="2"/>
  <c r="D1689" i="2"/>
  <c r="D1690" i="2"/>
  <c r="D1691" i="2"/>
  <c r="D1692" i="2"/>
  <c r="D1693" i="2"/>
  <c r="D1694" i="2"/>
  <c r="D1695" i="2"/>
  <c r="D1696" i="2"/>
  <c r="D1697" i="2"/>
  <c r="D1698" i="2"/>
  <c r="D1699" i="2"/>
  <c r="D1700" i="2"/>
  <c r="D1701" i="2"/>
  <c r="D1702" i="2"/>
  <c r="D1703" i="2"/>
  <c r="D1704" i="2"/>
  <c r="D1705" i="2"/>
  <c r="D1706" i="2"/>
  <c r="D1707" i="2"/>
  <c r="D1708" i="2"/>
  <c r="D1709" i="2"/>
  <c r="D1710" i="2"/>
  <c r="D1711" i="2"/>
  <c r="D1712" i="2"/>
  <c r="D1713" i="2"/>
  <c r="D1714" i="2"/>
  <c r="D1715" i="2"/>
  <c r="D1716" i="2"/>
  <c r="D1717" i="2"/>
  <c r="D1718" i="2"/>
  <c r="D1719" i="2"/>
  <c r="D1720" i="2"/>
  <c r="D1721" i="2"/>
  <c r="D1722" i="2"/>
  <c r="D1723" i="2"/>
  <c r="D1724" i="2"/>
  <c r="D1725" i="2"/>
  <c r="D1726" i="2"/>
  <c r="D1727" i="2"/>
  <c r="D1728" i="2"/>
  <c r="D1729" i="2"/>
  <c r="D1730" i="2"/>
  <c r="D1731" i="2"/>
  <c r="D1732" i="2"/>
  <c r="D1733" i="2"/>
  <c r="D1734" i="2"/>
  <c r="D1735" i="2"/>
  <c r="D1736" i="2"/>
  <c r="D1737" i="2"/>
  <c r="D1738" i="2"/>
  <c r="D1739" i="2"/>
  <c r="D1740" i="2"/>
  <c r="D1741" i="2"/>
  <c r="D1742" i="2"/>
  <c r="D1743" i="2"/>
  <c r="D1744" i="2"/>
  <c r="D1745" i="2"/>
  <c r="D1746" i="2"/>
  <c r="D1747" i="2"/>
  <c r="D1748" i="2"/>
  <c r="D1749" i="2"/>
  <c r="D1750" i="2"/>
  <c r="D1751" i="2"/>
  <c r="D1752" i="2"/>
  <c r="D1753" i="2"/>
  <c r="D1754" i="2"/>
  <c r="D1755" i="2"/>
  <c r="D1756" i="2"/>
  <c r="D1757" i="2"/>
  <c r="D1758" i="2"/>
  <c r="D1759" i="2"/>
  <c r="D1760" i="2"/>
  <c r="D1761" i="2"/>
  <c r="D1762" i="2"/>
  <c r="D1763" i="2"/>
  <c r="D1764" i="2"/>
  <c r="D1765" i="2"/>
  <c r="D1766" i="2"/>
  <c r="D1767" i="2"/>
  <c r="D1768" i="2"/>
  <c r="D1769" i="2"/>
  <c r="D1770" i="2"/>
  <c r="D1771" i="2"/>
  <c r="D1772" i="2"/>
  <c r="D1773" i="2"/>
  <c r="D1774" i="2"/>
  <c r="D1775" i="2"/>
  <c r="D1776" i="2"/>
  <c r="D1777" i="2"/>
  <c r="D1778" i="2"/>
  <c r="D1779" i="2"/>
  <c r="D1780" i="2"/>
  <c r="D1781" i="2"/>
  <c r="D1782" i="2"/>
  <c r="D1783" i="2"/>
  <c r="D1784" i="2"/>
  <c r="D1785" i="2"/>
  <c r="D1786" i="2"/>
  <c r="D1787" i="2"/>
  <c r="D1788" i="2"/>
  <c r="C1590" i="2"/>
  <c r="C1591" i="2"/>
  <c r="C1592" i="2"/>
  <c r="C1593" i="2"/>
  <c r="C1594" i="2"/>
  <c r="C1595" i="2"/>
  <c r="C1596" i="2"/>
  <c r="C1597" i="2"/>
  <c r="C1598" i="2"/>
  <c r="C1599" i="2"/>
  <c r="C1600" i="2"/>
  <c r="C1601" i="2"/>
  <c r="C1602" i="2"/>
  <c r="C1603" i="2"/>
  <c r="C1604" i="2"/>
  <c r="C1605" i="2"/>
  <c r="C1606" i="2"/>
  <c r="C1607" i="2"/>
  <c r="C1608" i="2"/>
  <c r="C1609" i="2"/>
  <c r="C1610" i="2"/>
  <c r="C1611" i="2"/>
  <c r="C1612" i="2"/>
  <c r="C1613" i="2"/>
  <c r="C1614" i="2"/>
  <c r="C1615" i="2"/>
  <c r="C1616" i="2"/>
  <c r="C1617" i="2"/>
  <c r="C1618" i="2"/>
  <c r="C1619" i="2"/>
  <c r="C1620" i="2"/>
  <c r="C1621" i="2"/>
  <c r="C1622" i="2"/>
  <c r="C1623" i="2"/>
  <c r="C1624" i="2"/>
  <c r="C1625" i="2"/>
  <c r="C1626" i="2"/>
  <c r="C1627" i="2"/>
  <c r="C1628" i="2"/>
  <c r="C1629" i="2"/>
  <c r="C1630" i="2"/>
  <c r="C1631" i="2"/>
  <c r="C1632" i="2"/>
  <c r="C1633" i="2"/>
  <c r="C1634" i="2"/>
  <c r="C1635" i="2"/>
  <c r="C1636" i="2"/>
  <c r="C1637" i="2"/>
  <c r="C1638" i="2"/>
  <c r="C1639" i="2"/>
  <c r="C1640" i="2"/>
  <c r="C1641" i="2"/>
  <c r="C1642" i="2"/>
  <c r="C1643" i="2"/>
  <c r="C1644" i="2"/>
  <c r="C1645" i="2"/>
  <c r="C1646" i="2"/>
  <c r="C1647" i="2"/>
  <c r="C1648" i="2"/>
  <c r="C1649" i="2"/>
  <c r="C1650" i="2"/>
  <c r="C1651" i="2"/>
  <c r="C1652" i="2"/>
  <c r="C1653" i="2"/>
  <c r="C1654" i="2"/>
  <c r="C1655" i="2"/>
  <c r="C1656" i="2"/>
  <c r="C1657" i="2"/>
  <c r="C1658" i="2"/>
  <c r="C1659" i="2"/>
  <c r="C1660" i="2"/>
  <c r="C1661" i="2"/>
  <c r="C1662" i="2"/>
  <c r="C1663" i="2"/>
  <c r="C1664" i="2"/>
  <c r="C1665" i="2"/>
  <c r="C1666" i="2"/>
  <c r="C1667" i="2"/>
  <c r="C1668" i="2"/>
  <c r="C1669" i="2"/>
  <c r="C1670" i="2"/>
  <c r="C1671" i="2"/>
  <c r="C1672" i="2"/>
  <c r="C1673" i="2"/>
  <c r="C1674" i="2"/>
  <c r="C1675" i="2"/>
  <c r="C1676" i="2"/>
  <c r="C1677" i="2"/>
  <c r="C1678" i="2"/>
  <c r="C1679" i="2"/>
  <c r="C1680" i="2"/>
  <c r="C1681" i="2"/>
  <c r="C1682" i="2"/>
  <c r="C1683" i="2"/>
  <c r="C1684" i="2"/>
  <c r="C1685" i="2"/>
  <c r="C1686" i="2"/>
  <c r="C1687" i="2"/>
  <c r="C1688" i="2"/>
  <c r="B1588" i="2"/>
  <c r="B1587" i="2"/>
  <c r="B1586" i="2"/>
  <c r="K1586" i="2"/>
  <c r="B1585" i="2"/>
  <c r="B1584" i="2"/>
  <c r="B1583" i="2"/>
  <c r="L1583" i="2"/>
  <c r="B1582" i="2"/>
  <c r="B1581" i="2"/>
  <c r="B1580" i="2"/>
  <c r="B1579" i="2"/>
  <c r="B1578" i="2"/>
  <c r="B1577" i="2"/>
  <c r="B1576" i="2"/>
  <c r="B1575" i="2"/>
  <c r="B1574" i="2"/>
  <c r="B1573" i="2"/>
  <c r="B1572" i="2"/>
  <c r="B1571" i="2"/>
  <c r="B1570" i="2"/>
  <c r="B1569" i="2"/>
  <c r="K1569" i="2"/>
  <c r="B1568" i="2"/>
  <c r="B1567" i="2"/>
  <c r="B1566" i="2"/>
  <c r="B1565" i="2"/>
  <c r="B1564" i="2"/>
  <c r="B1563" i="2"/>
  <c r="B1562" i="2"/>
  <c r="B1561" i="2"/>
  <c r="B1560" i="2"/>
  <c r="B1559" i="2"/>
  <c r="B1558" i="2"/>
  <c r="B1557" i="2"/>
  <c r="B1556" i="2"/>
  <c r="B1555" i="2"/>
  <c r="B1554" i="2"/>
  <c r="B1553" i="2"/>
  <c r="B1552" i="2"/>
  <c r="B1551" i="2"/>
  <c r="B1550" i="2"/>
  <c r="B1549" i="2"/>
  <c r="B1548" i="2"/>
  <c r="B1547" i="2"/>
  <c r="B1546" i="2"/>
  <c r="B1545" i="2"/>
  <c r="B1544" i="2"/>
  <c r="B1543" i="2"/>
  <c r="B1542" i="2"/>
  <c r="B1541" i="2"/>
  <c r="B1540" i="2"/>
  <c r="B1539" i="2"/>
  <c r="B1538" i="2"/>
  <c r="B1537" i="2"/>
  <c r="B1536" i="2"/>
  <c r="B1535" i="2"/>
  <c r="B1534" i="2"/>
  <c r="B1533" i="2"/>
  <c r="B1532" i="2"/>
  <c r="B1531" i="2"/>
  <c r="B1530" i="2"/>
  <c r="B1529" i="2"/>
  <c r="B1528" i="2"/>
  <c r="B1527" i="2"/>
  <c r="B1526" i="2"/>
  <c r="B1525" i="2"/>
  <c r="B1524" i="2"/>
  <c r="B1523" i="2"/>
  <c r="B1522" i="2"/>
  <c r="B1521" i="2"/>
  <c r="B1520" i="2"/>
  <c r="B1519" i="2"/>
  <c r="B1518" i="2"/>
  <c r="B1517" i="2"/>
  <c r="B1516" i="2"/>
  <c r="B1515" i="2"/>
  <c r="B1514" i="2"/>
  <c r="B1513" i="2"/>
  <c r="B1512" i="2"/>
  <c r="K1512" i="2"/>
  <c r="B1511" i="2"/>
  <c r="B1510" i="2"/>
  <c r="L1510" i="2"/>
  <c r="B1509" i="2"/>
  <c r="B1508" i="2"/>
  <c r="B1507" i="2"/>
  <c r="B1506" i="2"/>
  <c r="B1505" i="2"/>
  <c r="B1504" i="2"/>
  <c r="B1503" i="2"/>
  <c r="B1502" i="2"/>
  <c r="B1501" i="2"/>
  <c r="B1500" i="2"/>
  <c r="B1499" i="2"/>
  <c r="B1498" i="2"/>
  <c r="B1497" i="2"/>
  <c r="B1496" i="2"/>
  <c r="B1495" i="2"/>
  <c r="B1494" i="2"/>
  <c r="B1493" i="2"/>
  <c r="B1492" i="2"/>
  <c r="B1491" i="2"/>
  <c r="B1490" i="2"/>
  <c r="B1489" i="2"/>
  <c r="B1488" i="2"/>
  <c r="B1487" i="2"/>
  <c r="D1590" i="2"/>
  <c r="D1591" i="2"/>
  <c r="D1592" i="2"/>
  <c r="D1593" i="2"/>
  <c r="D1594" i="2"/>
  <c r="D1595" i="2"/>
  <c r="D1596" i="2"/>
  <c r="D1597" i="2"/>
  <c r="D1598" i="2"/>
  <c r="D1599" i="2"/>
  <c r="D1600" i="2"/>
  <c r="D1601" i="2"/>
  <c r="D1602" i="2"/>
  <c r="D1603" i="2"/>
  <c r="D1604" i="2"/>
  <c r="D1605" i="2"/>
  <c r="D1606" i="2"/>
  <c r="D1607" i="2"/>
  <c r="D1608" i="2"/>
  <c r="D1609" i="2"/>
  <c r="D1610" i="2"/>
  <c r="D1611" i="2"/>
  <c r="D1612" i="2"/>
  <c r="D1613" i="2"/>
  <c r="D1614" i="2"/>
  <c r="D1615" i="2"/>
  <c r="D1616" i="2"/>
  <c r="D1617" i="2"/>
  <c r="D1618" i="2"/>
  <c r="D1619" i="2"/>
  <c r="D1620" i="2"/>
  <c r="D1621" i="2"/>
  <c r="D1622" i="2"/>
  <c r="D1623" i="2"/>
  <c r="D1624" i="2"/>
  <c r="D1625" i="2"/>
  <c r="D1626" i="2"/>
  <c r="D1627" i="2"/>
  <c r="D1628" i="2"/>
  <c r="D1629" i="2"/>
  <c r="D1630" i="2"/>
  <c r="D1631" i="2"/>
  <c r="D1632" i="2"/>
  <c r="D1633" i="2"/>
  <c r="D1634" i="2"/>
  <c r="D1635" i="2"/>
  <c r="D1636" i="2"/>
  <c r="D1637" i="2"/>
  <c r="D1638" i="2"/>
  <c r="D1639" i="2"/>
  <c r="D1640" i="2"/>
  <c r="D1641" i="2"/>
  <c r="D1642" i="2"/>
  <c r="D1643" i="2"/>
  <c r="D1644" i="2"/>
  <c r="D1645" i="2"/>
  <c r="D1646" i="2"/>
  <c r="D1647" i="2"/>
  <c r="D1648" i="2"/>
  <c r="D1649" i="2"/>
  <c r="D1650" i="2"/>
  <c r="D1651" i="2"/>
  <c r="D1652" i="2"/>
  <c r="D1653" i="2"/>
  <c r="D1654" i="2"/>
  <c r="D1655" i="2"/>
  <c r="D1656" i="2"/>
  <c r="D1657" i="2"/>
  <c r="D1658" i="2"/>
  <c r="D1659" i="2"/>
  <c r="D1660" i="2"/>
  <c r="D1661" i="2"/>
  <c r="D1662" i="2"/>
  <c r="D1663" i="2"/>
  <c r="D1664" i="2"/>
  <c r="D1665" i="2"/>
  <c r="D1666" i="2"/>
  <c r="D1667" i="2"/>
  <c r="D1668" i="2"/>
  <c r="D1669" i="2"/>
  <c r="D1670" i="2"/>
  <c r="D1671" i="2"/>
  <c r="D1672" i="2"/>
  <c r="D1673" i="2"/>
  <c r="D1674" i="2"/>
  <c r="D1675" i="2"/>
  <c r="D1676" i="2"/>
  <c r="D1677" i="2"/>
  <c r="D1678" i="2"/>
  <c r="D1679" i="2"/>
  <c r="D1680" i="2"/>
  <c r="D1681" i="2"/>
  <c r="D1682" i="2"/>
  <c r="D1683" i="2"/>
  <c r="D1684" i="2"/>
  <c r="D1685" i="2"/>
  <c r="D1686" i="2"/>
  <c r="D1687" i="2"/>
  <c r="D1688" i="2"/>
  <c r="C1488" i="2"/>
  <c r="C1489" i="2"/>
  <c r="C1490" i="2"/>
  <c r="C1491" i="2"/>
  <c r="C1492" i="2"/>
  <c r="C1493" i="2"/>
  <c r="C1494" i="2"/>
  <c r="C1495" i="2"/>
  <c r="C1496" i="2"/>
  <c r="C1497" i="2"/>
  <c r="C1498" i="2"/>
  <c r="C1499" i="2"/>
  <c r="C1500" i="2"/>
  <c r="C1501" i="2"/>
  <c r="C1502" i="2"/>
  <c r="C1503" i="2"/>
  <c r="C1504" i="2"/>
  <c r="C1505" i="2"/>
  <c r="C1506" i="2"/>
  <c r="C1507" i="2"/>
  <c r="C1508" i="2"/>
  <c r="C1509" i="2"/>
  <c r="C1510" i="2"/>
  <c r="C1511" i="2"/>
  <c r="C1512" i="2"/>
  <c r="C1513" i="2"/>
  <c r="C1514" i="2"/>
  <c r="C1515" i="2"/>
  <c r="C1516" i="2"/>
  <c r="C1517" i="2"/>
  <c r="C1518" i="2"/>
  <c r="C1519" i="2"/>
  <c r="C1520" i="2"/>
  <c r="C1521" i="2"/>
  <c r="C1522" i="2"/>
  <c r="C1523" i="2"/>
  <c r="C1524" i="2"/>
  <c r="C1525" i="2"/>
  <c r="C1526" i="2"/>
  <c r="C1527" i="2"/>
  <c r="C1528" i="2"/>
  <c r="C1529" i="2"/>
  <c r="C1530" i="2"/>
  <c r="C1531" i="2"/>
  <c r="C1532" i="2"/>
  <c r="C1533" i="2"/>
  <c r="C1534" i="2"/>
  <c r="C1535" i="2"/>
  <c r="C1536" i="2"/>
  <c r="C1537" i="2"/>
  <c r="C1538" i="2"/>
  <c r="C1539" i="2"/>
  <c r="C1540" i="2"/>
  <c r="C1541" i="2"/>
  <c r="C1542" i="2"/>
  <c r="C1543" i="2"/>
  <c r="C1544" i="2"/>
  <c r="C1545" i="2"/>
  <c r="C1546" i="2"/>
  <c r="C1547" i="2"/>
  <c r="C1548" i="2"/>
  <c r="C1549" i="2"/>
  <c r="C1550" i="2"/>
  <c r="C1551" i="2"/>
  <c r="C1552" i="2"/>
  <c r="C1553" i="2"/>
  <c r="C1554" i="2"/>
  <c r="C1555" i="2"/>
  <c r="C1556" i="2"/>
  <c r="C1557" i="2"/>
  <c r="C1558" i="2"/>
  <c r="C1559" i="2"/>
  <c r="C1560" i="2"/>
  <c r="C1561" i="2"/>
  <c r="C1562" i="2"/>
  <c r="C1563" i="2"/>
  <c r="C1564" i="2"/>
  <c r="C1565" i="2"/>
  <c r="C1566" i="2"/>
  <c r="C1567" i="2"/>
  <c r="C1568" i="2"/>
  <c r="C1569" i="2"/>
  <c r="C1570" i="2"/>
  <c r="C1571" i="2"/>
  <c r="C1572" i="2"/>
  <c r="C1573" i="2"/>
  <c r="C1574" i="2"/>
  <c r="C1575" i="2"/>
  <c r="C1576" i="2"/>
  <c r="C1577" i="2"/>
  <c r="C1578" i="2"/>
  <c r="C1579" i="2"/>
  <c r="C1580" i="2"/>
  <c r="C1581" i="2"/>
  <c r="C1582" i="2"/>
  <c r="C1583" i="2"/>
  <c r="C1584" i="2"/>
  <c r="C1585" i="2"/>
  <c r="C1586" i="2"/>
  <c r="C1587" i="2"/>
  <c r="C1588" i="2"/>
  <c r="C1589" i="2"/>
  <c r="B1486" i="2"/>
  <c r="L1486" i="2"/>
  <c r="B1485" i="2"/>
  <c r="B1484" i="2"/>
  <c r="B1483" i="2"/>
  <c r="B1482" i="2"/>
  <c r="B1481" i="2"/>
  <c r="B1480" i="2"/>
  <c r="B1479" i="2"/>
  <c r="B1478" i="2"/>
  <c r="B1477" i="2"/>
  <c r="B1476" i="2"/>
  <c r="B1475" i="2"/>
  <c r="B1474" i="2"/>
  <c r="B1473" i="2"/>
  <c r="B1472" i="2"/>
  <c r="B1471" i="2"/>
  <c r="B1470" i="2"/>
  <c r="L1470" i="2"/>
  <c r="B1469" i="2"/>
  <c r="B1468" i="2"/>
  <c r="B1467" i="2"/>
  <c r="B1466" i="2"/>
  <c r="B1465" i="2"/>
  <c r="B1464" i="2"/>
  <c r="B1463" i="2"/>
  <c r="B1462" i="2"/>
  <c r="B1461" i="2"/>
  <c r="B1460" i="2"/>
  <c r="B1459" i="2"/>
  <c r="B1458" i="2"/>
  <c r="B1457" i="2"/>
  <c r="B1456" i="2"/>
  <c r="B1455" i="2"/>
  <c r="B1454" i="2"/>
  <c r="B1453" i="2"/>
  <c r="B1452" i="2"/>
  <c r="B1451" i="2"/>
  <c r="B1450" i="2"/>
  <c r="B1449" i="2"/>
  <c r="B1448" i="2"/>
  <c r="B1447" i="2"/>
  <c r="B1446" i="2"/>
  <c r="B1445" i="2"/>
  <c r="B1444" i="2"/>
  <c r="B1443" i="2"/>
  <c r="B1442" i="2"/>
  <c r="B1441" i="2"/>
  <c r="B1440" i="2"/>
  <c r="B1439" i="2"/>
  <c r="B1438" i="2"/>
  <c r="B1437" i="2"/>
  <c r="B1436" i="2"/>
  <c r="B1435" i="2"/>
  <c r="B1434" i="2"/>
  <c r="L1434" i="2"/>
  <c r="B1433" i="2"/>
  <c r="B1432" i="2"/>
  <c r="B1431" i="2"/>
  <c r="B1430" i="2"/>
  <c r="B1429" i="2"/>
  <c r="B1428" i="2"/>
  <c r="B1427" i="2"/>
  <c r="B1426" i="2"/>
  <c r="B1425" i="2"/>
  <c r="B1424" i="2"/>
  <c r="B1423" i="2"/>
  <c r="B1422" i="2"/>
  <c r="B1421" i="2"/>
  <c r="B1420" i="2"/>
  <c r="B1419" i="2"/>
  <c r="B1418" i="2"/>
  <c r="B1417" i="2"/>
  <c r="B1416" i="2"/>
  <c r="B1415" i="2"/>
  <c r="B1414" i="2"/>
  <c r="B1413" i="2"/>
  <c r="B1412" i="2"/>
  <c r="B1411" i="2"/>
  <c r="B1410" i="2"/>
  <c r="B1409" i="2"/>
  <c r="B1408" i="2"/>
  <c r="B1407" i="2"/>
  <c r="B1406" i="2"/>
  <c r="B1405" i="2"/>
  <c r="B1404" i="2"/>
  <c r="B1403" i="2"/>
  <c r="B1402" i="2"/>
  <c r="B1401" i="2"/>
  <c r="B1400" i="2"/>
  <c r="B1399" i="2"/>
  <c r="B1398" i="2"/>
  <c r="B1397" i="2"/>
  <c r="B1396" i="2"/>
  <c r="B1395" i="2"/>
  <c r="B1394" i="2"/>
  <c r="B1393" i="2"/>
  <c r="B1392" i="2"/>
  <c r="B1391" i="2"/>
  <c r="B1390" i="2"/>
  <c r="B1389" i="2"/>
  <c r="B1388" i="2"/>
  <c r="B1387" i="2"/>
  <c r="B1386" i="2"/>
  <c r="D1488" i="2"/>
  <c r="D1489" i="2"/>
  <c r="D1490" i="2"/>
  <c r="D1491" i="2"/>
  <c r="D1492" i="2"/>
  <c r="D1493" i="2"/>
  <c r="D1494" i="2"/>
  <c r="D1495" i="2"/>
  <c r="D1496" i="2"/>
  <c r="D1497" i="2"/>
  <c r="D1498" i="2"/>
  <c r="D1499" i="2"/>
  <c r="D1500" i="2"/>
  <c r="D1501" i="2"/>
  <c r="D1502" i="2"/>
  <c r="D1503" i="2"/>
  <c r="D1504" i="2"/>
  <c r="D1505" i="2"/>
  <c r="D1506" i="2"/>
  <c r="D1507" i="2"/>
  <c r="D1508" i="2"/>
  <c r="D1509" i="2"/>
  <c r="D1510" i="2"/>
  <c r="D1511" i="2"/>
  <c r="D1512" i="2"/>
  <c r="D1513" i="2"/>
  <c r="D1514" i="2"/>
  <c r="D1515" i="2"/>
  <c r="D1516" i="2"/>
  <c r="D1517" i="2"/>
  <c r="D1518" i="2"/>
  <c r="D1519" i="2"/>
  <c r="D1520" i="2"/>
  <c r="D1521" i="2"/>
  <c r="D1522" i="2"/>
  <c r="D1523" i="2"/>
  <c r="D1524" i="2"/>
  <c r="D1525" i="2"/>
  <c r="D1526" i="2"/>
  <c r="D1527" i="2"/>
  <c r="D1528" i="2"/>
  <c r="D1529" i="2"/>
  <c r="D1530" i="2"/>
  <c r="D1531" i="2"/>
  <c r="D1532" i="2"/>
  <c r="D1533" i="2"/>
  <c r="D1534" i="2"/>
  <c r="D1535" i="2"/>
  <c r="D1536" i="2"/>
  <c r="D1537" i="2"/>
  <c r="D1538" i="2"/>
  <c r="D1539" i="2"/>
  <c r="D1540" i="2"/>
  <c r="D1541" i="2"/>
  <c r="D1542" i="2"/>
  <c r="D1543" i="2"/>
  <c r="D1544" i="2"/>
  <c r="D1545" i="2"/>
  <c r="D1546" i="2"/>
  <c r="D1547" i="2"/>
  <c r="D1548" i="2"/>
  <c r="D1549" i="2"/>
  <c r="D1550" i="2"/>
  <c r="D1551" i="2"/>
  <c r="D1552" i="2"/>
  <c r="D1553" i="2"/>
  <c r="D1554" i="2"/>
  <c r="D1555" i="2"/>
  <c r="D1556" i="2"/>
  <c r="D1557" i="2"/>
  <c r="D1558" i="2"/>
  <c r="D1559" i="2"/>
  <c r="D1560" i="2"/>
  <c r="D1561" i="2"/>
  <c r="D1562" i="2"/>
  <c r="D1563" i="2"/>
  <c r="D1564" i="2"/>
  <c r="D1565" i="2"/>
  <c r="D1566" i="2"/>
  <c r="D1567" i="2"/>
  <c r="D1568" i="2"/>
  <c r="D1569" i="2"/>
  <c r="D1570" i="2"/>
  <c r="D1571" i="2"/>
  <c r="D1572" i="2"/>
  <c r="D1573" i="2"/>
  <c r="D1574" i="2"/>
  <c r="D1575" i="2"/>
  <c r="D1576" i="2"/>
  <c r="D1577" i="2"/>
  <c r="D1578" i="2"/>
  <c r="D1579" i="2"/>
  <c r="D1580" i="2"/>
  <c r="D1581" i="2"/>
  <c r="D1582" i="2"/>
  <c r="D1583" i="2"/>
  <c r="D1584" i="2"/>
  <c r="D1585" i="2"/>
  <c r="D1586" i="2"/>
  <c r="D1587" i="2"/>
  <c r="D1588" i="2"/>
  <c r="D1589" i="2"/>
  <c r="C1387" i="2"/>
  <c r="C1388" i="2"/>
  <c r="C1389" i="2"/>
  <c r="C1390" i="2"/>
  <c r="C1391" i="2"/>
  <c r="C1392" i="2"/>
  <c r="C1393" i="2"/>
  <c r="C1394" i="2"/>
  <c r="C1395" i="2"/>
  <c r="C1396" i="2"/>
  <c r="C1397" i="2"/>
  <c r="C1398" i="2"/>
  <c r="C1399" i="2"/>
  <c r="C1400" i="2"/>
  <c r="C1401" i="2"/>
  <c r="C1402" i="2"/>
  <c r="C1403" i="2"/>
  <c r="C1404" i="2"/>
  <c r="C1405" i="2"/>
  <c r="C1406" i="2"/>
  <c r="C1407" i="2"/>
  <c r="C1408" i="2"/>
  <c r="C1409" i="2"/>
  <c r="C1410" i="2"/>
  <c r="C1411" i="2"/>
  <c r="C1412" i="2"/>
  <c r="C1413" i="2"/>
  <c r="C1414" i="2"/>
  <c r="C1415" i="2"/>
  <c r="C1416" i="2"/>
  <c r="C1417" i="2"/>
  <c r="C1418" i="2"/>
  <c r="C1419" i="2"/>
  <c r="C1420" i="2"/>
  <c r="C1421" i="2"/>
  <c r="C1422" i="2"/>
  <c r="C1423" i="2"/>
  <c r="C1424" i="2"/>
  <c r="C1425" i="2"/>
  <c r="C1426" i="2"/>
  <c r="C1427" i="2"/>
  <c r="C1428" i="2"/>
  <c r="C1429" i="2"/>
  <c r="C1430" i="2"/>
  <c r="C1431" i="2"/>
  <c r="C1432" i="2"/>
  <c r="C1433" i="2"/>
  <c r="C1434" i="2"/>
  <c r="C1435" i="2"/>
  <c r="C1436" i="2"/>
  <c r="C1437" i="2"/>
  <c r="C1438" i="2"/>
  <c r="C1439" i="2"/>
  <c r="C1440" i="2"/>
  <c r="C1441" i="2"/>
  <c r="C1442" i="2"/>
  <c r="C1443" i="2"/>
  <c r="C1444" i="2"/>
  <c r="C1445" i="2"/>
  <c r="C1446" i="2"/>
  <c r="C1447" i="2"/>
  <c r="C1448" i="2"/>
  <c r="C1449" i="2"/>
  <c r="C1450" i="2"/>
  <c r="C1451" i="2"/>
  <c r="C1452" i="2"/>
  <c r="C1453" i="2"/>
  <c r="C1454" i="2"/>
  <c r="C1455" i="2"/>
  <c r="C1456" i="2"/>
  <c r="C1457" i="2"/>
  <c r="C1458" i="2"/>
  <c r="C1459" i="2"/>
  <c r="C1460" i="2"/>
  <c r="C1461" i="2"/>
  <c r="C1462" i="2"/>
  <c r="C1463" i="2"/>
  <c r="C1464" i="2"/>
  <c r="C1465" i="2"/>
  <c r="C1466" i="2"/>
  <c r="C1467" i="2"/>
  <c r="C1468" i="2"/>
  <c r="C1469" i="2"/>
  <c r="C1470" i="2"/>
  <c r="C1471" i="2"/>
  <c r="C1472" i="2"/>
  <c r="C1473" i="2"/>
  <c r="C1474" i="2"/>
  <c r="C1475" i="2"/>
  <c r="C1476" i="2"/>
  <c r="C1477" i="2"/>
  <c r="C1478" i="2"/>
  <c r="C1479" i="2"/>
  <c r="C1480" i="2"/>
  <c r="C1481" i="2"/>
  <c r="C1482" i="2"/>
  <c r="C1483" i="2"/>
  <c r="C1484" i="2"/>
  <c r="C1485" i="2"/>
  <c r="C1486" i="2"/>
  <c r="C1487" i="2"/>
  <c r="B1385" i="2"/>
  <c r="B1384" i="2"/>
  <c r="B1383" i="2"/>
  <c r="B1382" i="2"/>
  <c r="B1381" i="2"/>
  <c r="B1380" i="2"/>
  <c r="B1379" i="2"/>
  <c r="B1378" i="2"/>
  <c r="B1377" i="2"/>
  <c r="B1376" i="2"/>
  <c r="B1375" i="2"/>
  <c r="B1374" i="2"/>
  <c r="B1373" i="2"/>
  <c r="B1372" i="2"/>
  <c r="B1371" i="2"/>
  <c r="B1370" i="2"/>
  <c r="B1369" i="2"/>
  <c r="B1368" i="2"/>
  <c r="B1367" i="2"/>
  <c r="B1366" i="2"/>
  <c r="B1365" i="2"/>
  <c r="B1364" i="2"/>
  <c r="B1363" i="2"/>
  <c r="B1362" i="2"/>
  <c r="B1361" i="2"/>
  <c r="B1360" i="2"/>
  <c r="B1359" i="2"/>
  <c r="B1358" i="2"/>
  <c r="B1357" i="2"/>
  <c r="B1356" i="2"/>
  <c r="B1355" i="2"/>
  <c r="B1354" i="2"/>
  <c r="B1353" i="2"/>
  <c r="B1352" i="2"/>
  <c r="B1351" i="2"/>
  <c r="B1350" i="2"/>
  <c r="B1349" i="2"/>
  <c r="B1348" i="2"/>
  <c r="B1347" i="2"/>
  <c r="K1347" i="2"/>
  <c r="B1346" i="2"/>
  <c r="B1345" i="2"/>
  <c r="B1344" i="2"/>
  <c r="B1343" i="2"/>
  <c r="B1342" i="2"/>
  <c r="B1341" i="2"/>
  <c r="B1340" i="2"/>
  <c r="B1339" i="2"/>
  <c r="B1338" i="2"/>
  <c r="B1337" i="2"/>
  <c r="B1336" i="2"/>
  <c r="B1335" i="2"/>
  <c r="B1334" i="2"/>
  <c r="B1333" i="2"/>
  <c r="B1332" i="2"/>
  <c r="B1331" i="2"/>
  <c r="B1330" i="2"/>
  <c r="B1329" i="2"/>
  <c r="B1328" i="2"/>
  <c r="B1327" i="2"/>
  <c r="B1326" i="2"/>
  <c r="B1325" i="2"/>
  <c r="B1324" i="2"/>
  <c r="B1323" i="2"/>
  <c r="B1322" i="2"/>
  <c r="B1321" i="2"/>
  <c r="B1320" i="2"/>
  <c r="B1319" i="2"/>
  <c r="B1318" i="2"/>
  <c r="B1317" i="2"/>
  <c r="B1316" i="2"/>
  <c r="B1315" i="2"/>
  <c r="B1314" i="2"/>
  <c r="B1313" i="2"/>
  <c r="B1312" i="2"/>
  <c r="B1311" i="2"/>
  <c r="B1310" i="2"/>
  <c r="B1309" i="2"/>
  <c r="B1308" i="2"/>
  <c r="B1307" i="2"/>
  <c r="B1306" i="2"/>
  <c r="B1305" i="2"/>
  <c r="B1304" i="2"/>
  <c r="B1303" i="2"/>
  <c r="B1302" i="2"/>
  <c r="B1301" i="2"/>
  <c r="B1300" i="2"/>
  <c r="B1299" i="2"/>
  <c r="B1298" i="2"/>
  <c r="B1297" i="2"/>
  <c r="B1296" i="2"/>
  <c r="B1295" i="2"/>
  <c r="B1294" i="2"/>
  <c r="B1293" i="2"/>
  <c r="B1292" i="2"/>
  <c r="B1291" i="2"/>
  <c r="B1290" i="2"/>
  <c r="B1289" i="2"/>
  <c r="B1288" i="2"/>
  <c r="B1287" i="2"/>
  <c r="B1286" i="2"/>
  <c r="B1285" i="2"/>
  <c r="B1284" i="2"/>
  <c r="D1387" i="2"/>
  <c r="D1388" i="2"/>
  <c r="D1389" i="2"/>
  <c r="D1390" i="2"/>
  <c r="D1391" i="2"/>
  <c r="D1392" i="2"/>
  <c r="D1393" i="2"/>
  <c r="D1394" i="2"/>
  <c r="D1395" i="2"/>
  <c r="D1396" i="2"/>
  <c r="D1397" i="2"/>
  <c r="D1398" i="2"/>
  <c r="D1399" i="2"/>
  <c r="D1400" i="2"/>
  <c r="D1401" i="2"/>
  <c r="D1402" i="2"/>
  <c r="D1403" i="2"/>
  <c r="D1404" i="2"/>
  <c r="D1405" i="2"/>
  <c r="D1406" i="2"/>
  <c r="D1407" i="2"/>
  <c r="D1408" i="2"/>
  <c r="D1409" i="2"/>
  <c r="D1410" i="2"/>
  <c r="D1411" i="2"/>
  <c r="D1412" i="2"/>
  <c r="D1413" i="2"/>
  <c r="D1414" i="2"/>
  <c r="D1415" i="2"/>
  <c r="D1416" i="2"/>
  <c r="D1417" i="2"/>
  <c r="D1418" i="2"/>
  <c r="D1419" i="2"/>
  <c r="D1420" i="2"/>
  <c r="D1421" i="2"/>
  <c r="D1422" i="2"/>
  <c r="D1423" i="2"/>
  <c r="D1424" i="2"/>
  <c r="D1425" i="2"/>
  <c r="D1426" i="2"/>
  <c r="D1427" i="2"/>
  <c r="D1428" i="2"/>
  <c r="D1429" i="2"/>
  <c r="D1430" i="2"/>
  <c r="D1431" i="2"/>
  <c r="D1432" i="2"/>
  <c r="D1433" i="2"/>
  <c r="D1434" i="2"/>
  <c r="D1435" i="2"/>
  <c r="D1436" i="2"/>
  <c r="D1437" i="2"/>
  <c r="D1438" i="2"/>
  <c r="D1439" i="2"/>
  <c r="D1440" i="2"/>
  <c r="D1441" i="2"/>
  <c r="D1442" i="2"/>
  <c r="D1443" i="2"/>
  <c r="D1444" i="2"/>
  <c r="D1445" i="2"/>
  <c r="D1446" i="2"/>
  <c r="D1447" i="2"/>
  <c r="D1448" i="2"/>
  <c r="D1449" i="2"/>
  <c r="D1450" i="2"/>
  <c r="D1451" i="2"/>
  <c r="D1452" i="2"/>
  <c r="D1453" i="2"/>
  <c r="D1454" i="2"/>
  <c r="D1455" i="2"/>
  <c r="D1456" i="2"/>
  <c r="D1457" i="2"/>
  <c r="D1458" i="2"/>
  <c r="D1459" i="2"/>
  <c r="D1460" i="2"/>
  <c r="D1461" i="2"/>
  <c r="D1462" i="2"/>
  <c r="D1463" i="2"/>
  <c r="D1464" i="2"/>
  <c r="D1465" i="2"/>
  <c r="D1466" i="2"/>
  <c r="D1467" i="2"/>
  <c r="D1468" i="2"/>
  <c r="D1469" i="2"/>
  <c r="D1470" i="2"/>
  <c r="D1471" i="2"/>
  <c r="D1472" i="2"/>
  <c r="D1473" i="2"/>
  <c r="D1474" i="2"/>
  <c r="D1475" i="2"/>
  <c r="D1476" i="2"/>
  <c r="D1477" i="2"/>
  <c r="D1478" i="2"/>
  <c r="D1479" i="2"/>
  <c r="D1480" i="2"/>
  <c r="D1481" i="2"/>
  <c r="D1482" i="2"/>
  <c r="D1483" i="2"/>
  <c r="D1484" i="2"/>
  <c r="D1485" i="2"/>
  <c r="D1486" i="2"/>
  <c r="D1487" i="2"/>
  <c r="C1285" i="2"/>
  <c r="C1286" i="2"/>
  <c r="C1287" i="2"/>
  <c r="C1288" i="2"/>
  <c r="C1289" i="2"/>
  <c r="C1290" i="2"/>
  <c r="C1291" i="2"/>
  <c r="C1292" i="2"/>
  <c r="C1293" i="2"/>
  <c r="C1294" i="2"/>
  <c r="C1295" i="2"/>
  <c r="C1296" i="2"/>
  <c r="C1297" i="2"/>
  <c r="C1298" i="2"/>
  <c r="C1299" i="2"/>
  <c r="C1300" i="2"/>
  <c r="C1301" i="2"/>
  <c r="C1302" i="2"/>
  <c r="C1303" i="2"/>
  <c r="C1304" i="2"/>
  <c r="C1305" i="2"/>
  <c r="C1306" i="2"/>
  <c r="C1307" i="2"/>
  <c r="C1308" i="2"/>
  <c r="C1309" i="2"/>
  <c r="C1310" i="2"/>
  <c r="C1311" i="2"/>
  <c r="C1312" i="2"/>
  <c r="C1313" i="2"/>
  <c r="C1314" i="2"/>
  <c r="C1315" i="2"/>
  <c r="C1316" i="2"/>
  <c r="C1317" i="2"/>
  <c r="C1318" i="2"/>
  <c r="C1319" i="2"/>
  <c r="C1320" i="2"/>
  <c r="C1321" i="2"/>
  <c r="C1322" i="2"/>
  <c r="C1323" i="2"/>
  <c r="C1324" i="2"/>
  <c r="C1325" i="2"/>
  <c r="C1326" i="2"/>
  <c r="C1327" i="2"/>
  <c r="C1328" i="2"/>
  <c r="C1329" i="2"/>
  <c r="C1330" i="2"/>
  <c r="C1331" i="2"/>
  <c r="C1332" i="2"/>
  <c r="C1333" i="2"/>
  <c r="C1334" i="2"/>
  <c r="C1335" i="2"/>
  <c r="C1336" i="2"/>
  <c r="C1337" i="2"/>
  <c r="C1338" i="2"/>
  <c r="C1339" i="2"/>
  <c r="C1340" i="2"/>
  <c r="C1341" i="2"/>
  <c r="C1342" i="2"/>
  <c r="C1343" i="2"/>
  <c r="C1344" i="2"/>
  <c r="C1345" i="2"/>
  <c r="C1346" i="2"/>
  <c r="C1347" i="2"/>
  <c r="C1348" i="2"/>
  <c r="C1349" i="2"/>
  <c r="C1350" i="2"/>
  <c r="C1351" i="2"/>
  <c r="C1352" i="2"/>
  <c r="C1353" i="2"/>
  <c r="C1354" i="2"/>
  <c r="C1355" i="2"/>
  <c r="C1356" i="2"/>
  <c r="C1357" i="2"/>
  <c r="C1358" i="2"/>
  <c r="C1359" i="2"/>
  <c r="C1360" i="2"/>
  <c r="C1361" i="2"/>
  <c r="C1362" i="2"/>
  <c r="C1363" i="2"/>
  <c r="C1364" i="2"/>
  <c r="C1365" i="2"/>
  <c r="C1366" i="2"/>
  <c r="C1367" i="2"/>
  <c r="C1368" i="2"/>
  <c r="C1369" i="2"/>
  <c r="C1370" i="2"/>
  <c r="C1371" i="2"/>
  <c r="C1372" i="2"/>
  <c r="C1373" i="2"/>
  <c r="C1374" i="2"/>
  <c r="C1375" i="2"/>
  <c r="C1376" i="2"/>
  <c r="C1377" i="2"/>
  <c r="C1378" i="2"/>
  <c r="C1379" i="2"/>
  <c r="C1380" i="2"/>
  <c r="C1381" i="2"/>
  <c r="C1382" i="2"/>
  <c r="C1383" i="2"/>
  <c r="C1384" i="2"/>
  <c r="C1385" i="2"/>
  <c r="C1386" i="2"/>
  <c r="B1283" i="2"/>
  <c r="B1282" i="2"/>
  <c r="B1281" i="2"/>
  <c r="B1280" i="2"/>
  <c r="B1279" i="2"/>
  <c r="B1278" i="2"/>
  <c r="B1277" i="2"/>
  <c r="B1276" i="2"/>
  <c r="B1275" i="2"/>
  <c r="B1274" i="2"/>
  <c r="B1273" i="2"/>
  <c r="B1272" i="2"/>
  <c r="B1271" i="2"/>
  <c r="B1270" i="2"/>
  <c r="B1269" i="2"/>
  <c r="B1268" i="2"/>
  <c r="B1267" i="2"/>
  <c r="B1266" i="2"/>
  <c r="B1265" i="2"/>
  <c r="B1264" i="2"/>
  <c r="B1263" i="2"/>
  <c r="B1262" i="2"/>
  <c r="B1261" i="2"/>
  <c r="B1260" i="2"/>
  <c r="B1259" i="2"/>
  <c r="B1258" i="2"/>
  <c r="B1257" i="2"/>
  <c r="B1256" i="2"/>
  <c r="B1255" i="2"/>
  <c r="B1254" i="2"/>
  <c r="B1253" i="2"/>
  <c r="B1252" i="2"/>
  <c r="B1251" i="2"/>
  <c r="B1250" i="2"/>
  <c r="B1249" i="2"/>
  <c r="B1248" i="2"/>
  <c r="B1247" i="2"/>
  <c r="B1246" i="2"/>
  <c r="B1245" i="2"/>
  <c r="B1244" i="2"/>
  <c r="B1243" i="2"/>
  <c r="B1242" i="2"/>
  <c r="B1241" i="2"/>
  <c r="B1240" i="2"/>
  <c r="B1239" i="2"/>
  <c r="B1238" i="2"/>
  <c r="B1237" i="2"/>
  <c r="B1236" i="2"/>
  <c r="B1235" i="2"/>
  <c r="B1234" i="2"/>
  <c r="B1233" i="2"/>
  <c r="B1232" i="2"/>
  <c r="L1232" i="2"/>
  <c r="B1231" i="2"/>
  <c r="B1230" i="2"/>
  <c r="B1229" i="2"/>
  <c r="B1228" i="2"/>
  <c r="B1227" i="2"/>
  <c r="B1226" i="2"/>
  <c r="B1225" i="2"/>
  <c r="B1224" i="2"/>
  <c r="B1223" i="2"/>
  <c r="B1222" i="2"/>
  <c r="B1221" i="2"/>
  <c r="B1220" i="2"/>
  <c r="B1219" i="2"/>
  <c r="B1218" i="2"/>
  <c r="B1217" i="2"/>
  <c r="B1216" i="2"/>
  <c r="B1215" i="2"/>
  <c r="B1214" i="2"/>
  <c r="B1213" i="2"/>
  <c r="B1212" i="2"/>
  <c r="B1211" i="2"/>
  <c r="B1210" i="2"/>
  <c r="B1209" i="2"/>
  <c r="B1208" i="2"/>
  <c r="B1207" i="2"/>
  <c r="B1206" i="2"/>
  <c r="B1205" i="2"/>
  <c r="B1204" i="2"/>
  <c r="B1203" i="2"/>
  <c r="B1202" i="2"/>
  <c r="B1201" i="2"/>
  <c r="B1200" i="2"/>
  <c r="B1199" i="2"/>
  <c r="B1198" i="2"/>
  <c r="B1197" i="2"/>
  <c r="B1196" i="2"/>
  <c r="B1195" i="2"/>
  <c r="B1194" i="2"/>
  <c r="B1193" i="2"/>
  <c r="B1192" i="2"/>
  <c r="B1191" i="2"/>
  <c r="B1190" i="2"/>
  <c r="B1189" i="2"/>
  <c r="B1188" i="2"/>
  <c r="B1187" i="2"/>
  <c r="B1186" i="2"/>
  <c r="B1185" i="2"/>
  <c r="B1184" i="2"/>
  <c r="B1183" i="2"/>
  <c r="B1182" i="2"/>
  <c r="D1285" i="2"/>
  <c r="D1286" i="2"/>
  <c r="D1287" i="2"/>
  <c r="D1288" i="2"/>
  <c r="D1289" i="2"/>
  <c r="D1290" i="2"/>
  <c r="D1291" i="2"/>
  <c r="D1292" i="2"/>
  <c r="D1293" i="2"/>
  <c r="D1294" i="2"/>
  <c r="D1295" i="2"/>
  <c r="D1296" i="2"/>
  <c r="D1297" i="2"/>
  <c r="D1298" i="2"/>
  <c r="D1299" i="2"/>
  <c r="D1300" i="2"/>
  <c r="D1301" i="2"/>
  <c r="D1302" i="2"/>
  <c r="D1303" i="2"/>
  <c r="D1304" i="2"/>
  <c r="D1305" i="2"/>
  <c r="D1306" i="2"/>
  <c r="D1307" i="2"/>
  <c r="D1308" i="2"/>
  <c r="D1309" i="2"/>
  <c r="D1310" i="2"/>
  <c r="D1311" i="2"/>
  <c r="D1312" i="2"/>
  <c r="D1313" i="2"/>
  <c r="D1314" i="2"/>
  <c r="D1315" i="2"/>
  <c r="D1316" i="2"/>
  <c r="D1317" i="2"/>
  <c r="D1318" i="2"/>
  <c r="D1319" i="2"/>
  <c r="D1320" i="2"/>
  <c r="D1321" i="2"/>
  <c r="D1322" i="2"/>
  <c r="D1323" i="2"/>
  <c r="D1324" i="2"/>
  <c r="D1325" i="2"/>
  <c r="D1326" i="2"/>
  <c r="D1327" i="2"/>
  <c r="D1328" i="2"/>
  <c r="D1329" i="2"/>
  <c r="D1330" i="2"/>
  <c r="D1331" i="2"/>
  <c r="D1332" i="2"/>
  <c r="D1333" i="2"/>
  <c r="D1334" i="2"/>
  <c r="D1335" i="2"/>
  <c r="D1336" i="2"/>
  <c r="D1337" i="2"/>
  <c r="D1338" i="2"/>
  <c r="D1339" i="2"/>
  <c r="D1340" i="2"/>
  <c r="D1341" i="2"/>
  <c r="D1342" i="2"/>
  <c r="D1343" i="2"/>
  <c r="D1344" i="2"/>
  <c r="D1345" i="2"/>
  <c r="D1346" i="2"/>
  <c r="D1347" i="2"/>
  <c r="D1348" i="2"/>
  <c r="D1349" i="2"/>
  <c r="D1350" i="2"/>
  <c r="D1351" i="2"/>
  <c r="D1352" i="2"/>
  <c r="D1353" i="2"/>
  <c r="D1354" i="2"/>
  <c r="D1355" i="2"/>
  <c r="D1356" i="2"/>
  <c r="D1357" i="2"/>
  <c r="D1358" i="2"/>
  <c r="D1359" i="2"/>
  <c r="D1360" i="2"/>
  <c r="D1361" i="2"/>
  <c r="D1362" i="2"/>
  <c r="D1363" i="2"/>
  <c r="D1364" i="2"/>
  <c r="D1365" i="2"/>
  <c r="D1366" i="2"/>
  <c r="D1367" i="2"/>
  <c r="D1368" i="2"/>
  <c r="D1369" i="2"/>
  <c r="D1370" i="2"/>
  <c r="D1371" i="2"/>
  <c r="D1372" i="2"/>
  <c r="D1373" i="2"/>
  <c r="D1374" i="2"/>
  <c r="D1375" i="2"/>
  <c r="D1376" i="2"/>
  <c r="D1377" i="2"/>
  <c r="D1378" i="2"/>
  <c r="D1379" i="2"/>
  <c r="D1380" i="2"/>
  <c r="D1381" i="2"/>
  <c r="D1382" i="2"/>
  <c r="D1383" i="2"/>
  <c r="D1384" i="2"/>
  <c r="D1385" i="2"/>
  <c r="D1386" i="2"/>
  <c r="C1183" i="2"/>
  <c r="C1184" i="2"/>
  <c r="C1185" i="2"/>
  <c r="C1186" i="2"/>
  <c r="C1187" i="2"/>
  <c r="C1188" i="2"/>
  <c r="C1189" i="2"/>
  <c r="C1190" i="2"/>
  <c r="C1191" i="2"/>
  <c r="C1192" i="2"/>
  <c r="C1193" i="2"/>
  <c r="C1194" i="2"/>
  <c r="C1195" i="2"/>
  <c r="C1196" i="2"/>
  <c r="C1197" i="2"/>
  <c r="C1198" i="2"/>
  <c r="C1199" i="2"/>
  <c r="C1200" i="2"/>
  <c r="C1201" i="2"/>
  <c r="C1202" i="2"/>
  <c r="C1203" i="2"/>
  <c r="C1204" i="2"/>
  <c r="C1205" i="2"/>
  <c r="C1206" i="2"/>
  <c r="C1207" i="2"/>
  <c r="C1208" i="2"/>
  <c r="C1209" i="2"/>
  <c r="C1210" i="2"/>
  <c r="C1211" i="2"/>
  <c r="C1212" i="2"/>
  <c r="C1213" i="2"/>
  <c r="C1214" i="2"/>
  <c r="C1215" i="2"/>
  <c r="C1216" i="2"/>
  <c r="C1217" i="2"/>
  <c r="C1218" i="2"/>
  <c r="C1219" i="2"/>
  <c r="C1220" i="2"/>
  <c r="C1221" i="2"/>
  <c r="C1222" i="2"/>
  <c r="C1223" i="2"/>
  <c r="C1224" i="2"/>
  <c r="C1225" i="2"/>
  <c r="C1226" i="2"/>
  <c r="C1227" i="2"/>
  <c r="C1228" i="2"/>
  <c r="C1229" i="2"/>
  <c r="C1230" i="2"/>
  <c r="C1231" i="2"/>
  <c r="C1232" i="2"/>
  <c r="C1233" i="2"/>
  <c r="C1234" i="2"/>
  <c r="C1235" i="2"/>
  <c r="C1236" i="2"/>
  <c r="C1237" i="2"/>
  <c r="C1238" i="2"/>
  <c r="C1239" i="2"/>
  <c r="C1240" i="2"/>
  <c r="C1241" i="2"/>
  <c r="C1242" i="2"/>
  <c r="C1243" i="2"/>
  <c r="C1244" i="2"/>
  <c r="C1245" i="2"/>
  <c r="C1246" i="2"/>
  <c r="C1247" i="2"/>
  <c r="C1248" i="2"/>
  <c r="C1249" i="2"/>
  <c r="C1250" i="2"/>
  <c r="C1251" i="2"/>
  <c r="C1252" i="2"/>
  <c r="C1253" i="2"/>
  <c r="C1254" i="2"/>
  <c r="C1255" i="2"/>
  <c r="C1256" i="2"/>
  <c r="C1257" i="2"/>
  <c r="C1258" i="2"/>
  <c r="C1259" i="2"/>
  <c r="C1260" i="2"/>
  <c r="C1261" i="2"/>
  <c r="C1262" i="2"/>
  <c r="C1263" i="2"/>
  <c r="C1264" i="2"/>
  <c r="C1265" i="2"/>
  <c r="C1266" i="2"/>
  <c r="C1267" i="2"/>
  <c r="C1268" i="2"/>
  <c r="C1269" i="2"/>
  <c r="C1270" i="2"/>
  <c r="C1271" i="2"/>
  <c r="C1272" i="2"/>
  <c r="C1273" i="2"/>
  <c r="C1274" i="2"/>
  <c r="C1275" i="2"/>
  <c r="C1276" i="2"/>
  <c r="C1277" i="2"/>
  <c r="C1278" i="2"/>
  <c r="C1279" i="2"/>
  <c r="C1280" i="2"/>
  <c r="C1281" i="2"/>
  <c r="C1282" i="2"/>
  <c r="C1283" i="2"/>
  <c r="C1284" i="2"/>
  <c r="B1181" i="2"/>
  <c r="B1180" i="2"/>
  <c r="B1179" i="2"/>
  <c r="B1178" i="2"/>
  <c r="B1177" i="2"/>
  <c r="B1176" i="2"/>
  <c r="B1175" i="2"/>
  <c r="B1174" i="2"/>
  <c r="B1173" i="2"/>
  <c r="B1172" i="2"/>
  <c r="B1171" i="2"/>
  <c r="B1170" i="2"/>
  <c r="B1169" i="2"/>
  <c r="B1168" i="2"/>
  <c r="B1167" i="2"/>
  <c r="B1166" i="2"/>
  <c r="B1165" i="2"/>
  <c r="B1164" i="2"/>
  <c r="B1163" i="2"/>
  <c r="B1162" i="2"/>
  <c r="B1161" i="2"/>
  <c r="B1160" i="2"/>
  <c r="B1159" i="2"/>
  <c r="B1158" i="2"/>
  <c r="B1157" i="2"/>
  <c r="B1156" i="2"/>
  <c r="B1155" i="2"/>
  <c r="B1154" i="2"/>
  <c r="B1153" i="2"/>
  <c r="B1152" i="2"/>
  <c r="B1151" i="2"/>
  <c r="B1150" i="2"/>
  <c r="B1149" i="2"/>
  <c r="B1148" i="2"/>
  <c r="B1147" i="2"/>
  <c r="B1146" i="2"/>
  <c r="B1145" i="2"/>
  <c r="B1144" i="2"/>
  <c r="B1143" i="2"/>
  <c r="B1142" i="2"/>
  <c r="B1141" i="2"/>
  <c r="B1140" i="2"/>
  <c r="B1139" i="2"/>
  <c r="B1138" i="2"/>
  <c r="B1137" i="2"/>
  <c r="B1136" i="2"/>
  <c r="B1135" i="2"/>
  <c r="B1134" i="2"/>
  <c r="B1133" i="2"/>
  <c r="B1132" i="2"/>
  <c r="B1131" i="2"/>
  <c r="B1130" i="2"/>
  <c r="B1129" i="2"/>
  <c r="B1128" i="2"/>
  <c r="B1127" i="2"/>
  <c r="B1126" i="2"/>
  <c r="B1125" i="2"/>
  <c r="B1124" i="2"/>
  <c r="B1123" i="2"/>
  <c r="B1122" i="2"/>
  <c r="B1121" i="2"/>
  <c r="B1120" i="2"/>
  <c r="B1119" i="2"/>
  <c r="B1118" i="2"/>
  <c r="B1117" i="2"/>
  <c r="B1116" i="2"/>
  <c r="B1115" i="2"/>
  <c r="B1114" i="2"/>
  <c r="B1113" i="2"/>
  <c r="B1112" i="2"/>
  <c r="B1111" i="2"/>
  <c r="B1110" i="2"/>
  <c r="B1109" i="2"/>
  <c r="B1108" i="2"/>
  <c r="B1107" i="2"/>
  <c r="B1106" i="2"/>
  <c r="B1105" i="2"/>
  <c r="B1104" i="2"/>
  <c r="B1103" i="2"/>
  <c r="B1102" i="2"/>
  <c r="B1101" i="2"/>
  <c r="B1100" i="2"/>
  <c r="B1099" i="2"/>
  <c r="B1098" i="2"/>
  <c r="B1097" i="2"/>
  <c r="B1096" i="2"/>
  <c r="B1095" i="2"/>
  <c r="B1094" i="2"/>
  <c r="B1093" i="2"/>
  <c r="B1092" i="2"/>
  <c r="B1091" i="2"/>
  <c r="B1090" i="2"/>
  <c r="B1089" i="2"/>
  <c r="B1088" i="2"/>
  <c r="B1087" i="2"/>
  <c r="B1086" i="2"/>
  <c r="B1085" i="2"/>
  <c r="B1084" i="2"/>
  <c r="B1083" i="2"/>
  <c r="B1082" i="2"/>
  <c r="B1081" i="2"/>
  <c r="B1080" i="2"/>
  <c r="D1183" i="2"/>
  <c r="D1184" i="2"/>
  <c r="D1185" i="2"/>
  <c r="D1186" i="2"/>
  <c r="D1187" i="2"/>
  <c r="D1188" i="2"/>
  <c r="D1189" i="2"/>
  <c r="D1190" i="2"/>
  <c r="D1191" i="2"/>
  <c r="D1192" i="2"/>
  <c r="D1193" i="2"/>
  <c r="D1194" i="2"/>
  <c r="D1195" i="2"/>
  <c r="D1196" i="2"/>
  <c r="D1197" i="2"/>
  <c r="D1198" i="2"/>
  <c r="D1199" i="2"/>
  <c r="D1200" i="2"/>
  <c r="D1201" i="2"/>
  <c r="D1202" i="2"/>
  <c r="D1203" i="2"/>
  <c r="D1204" i="2"/>
  <c r="D1205" i="2"/>
  <c r="D1206" i="2"/>
  <c r="D1207" i="2"/>
  <c r="D1208" i="2"/>
  <c r="D1209" i="2"/>
  <c r="D1210" i="2"/>
  <c r="D1211" i="2"/>
  <c r="D1212" i="2"/>
  <c r="D1213" i="2"/>
  <c r="D1214" i="2"/>
  <c r="D1215" i="2"/>
  <c r="D1216" i="2"/>
  <c r="D1217" i="2"/>
  <c r="D1218" i="2"/>
  <c r="D1219" i="2"/>
  <c r="D1220" i="2"/>
  <c r="D1221" i="2"/>
  <c r="D1222" i="2"/>
  <c r="D1223" i="2"/>
  <c r="D1224" i="2"/>
  <c r="D1225" i="2"/>
  <c r="D1226" i="2"/>
  <c r="D1227" i="2"/>
  <c r="D1228" i="2"/>
  <c r="D1229" i="2"/>
  <c r="D1230" i="2"/>
  <c r="D1231" i="2"/>
  <c r="D1232" i="2"/>
  <c r="D1233" i="2"/>
  <c r="D1234" i="2"/>
  <c r="D1235" i="2"/>
  <c r="D1236" i="2"/>
  <c r="D1237" i="2"/>
  <c r="D1238" i="2"/>
  <c r="D1239" i="2"/>
  <c r="D1240" i="2"/>
  <c r="D1241" i="2"/>
  <c r="D1242" i="2"/>
  <c r="D1243" i="2"/>
  <c r="D1244" i="2"/>
  <c r="D1245" i="2"/>
  <c r="D1246" i="2"/>
  <c r="D1247" i="2"/>
  <c r="D1248" i="2"/>
  <c r="D1249" i="2"/>
  <c r="D1250" i="2"/>
  <c r="D1251" i="2"/>
  <c r="D1252" i="2"/>
  <c r="D1253" i="2"/>
  <c r="D1254" i="2"/>
  <c r="D1255" i="2"/>
  <c r="D1256" i="2"/>
  <c r="D1257" i="2"/>
  <c r="D1258" i="2"/>
  <c r="D1259" i="2"/>
  <c r="D1260" i="2"/>
  <c r="D1261" i="2"/>
  <c r="D1262" i="2"/>
  <c r="D1263" i="2"/>
  <c r="D1264" i="2"/>
  <c r="D1265" i="2"/>
  <c r="D1266" i="2"/>
  <c r="D1267" i="2"/>
  <c r="D1268" i="2"/>
  <c r="D1269" i="2"/>
  <c r="D1270" i="2"/>
  <c r="D1271" i="2"/>
  <c r="D1272" i="2"/>
  <c r="D1273" i="2"/>
  <c r="D1274" i="2"/>
  <c r="D1275" i="2"/>
  <c r="D1276" i="2"/>
  <c r="D1277" i="2"/>
  <c r="D1278" i="2"/>
  <c r="D1279" i="2"/>
  <c r="D1280" i="2"/>
  <c r="D1281" i="2"/>
  <c r="D1282" i="2"/>
  <c r="D1283" i="2"/>
  <c r="D1284" i="2"/>
  <c r="C1081" i="2"/>
  <c r="C1082" i="2"/>
  <c r="C1083" i="2"/>
  <c r="C1084" i="2"/>
  <c r="C1085" i="2"/>
  <c r="C1086" i="2"/>
  <c r="C1087" i="2"/>
  <c r="C1088" i="2"/>
  <c r="C1089" i="2"/>
  <c r="C1090" i="2"/>
  <c r="C1091" i="2"/>
  <c r="C1092" i="2"/>
  <c r="C1093" i="2"/>
  <c r="C1094" i="2"/>
  <c r="C1095" i="2"/>
  <c r="C1096" i="2"/>
  <c r="C1097" i="2"/>
  <c r="C1098" i="2"/>
  <c r="C1099" i="2"/>
  <c r="C1100" i="2"/>
  <c r="C1101" i="2"/>
  <c r="C1102" i="2"/>
  <c r="C1103" i="2"/>
  <c r="C1104" i="2"/>
  <c r="C1105" i="2"/>
  <c r="C1106" i="2"/>
  <c r="C1107" i="2"/>
  <c r="C1108" i="2"/>
  <c r="C1109" i="2"/>
  <c r="C1110" i="2"/>
  <c r="C1111" i="2"/>
  <c r="C1112" i="2"/>
  <c r="C1113" i="2"/>
  <c r="C1114" i="2"/>
  <c r="C1115" i="2"/>
  <c r="C1116" i="2"/>
  <c r="C1117" i="2"/>
  <c r="C1118" i="2"/>
  <c r="C1119" i="2"/>
  <c r="C1120" i="2"/>
  <c r="C1121" i="2"/>
  <c r="C1122" i="2"/>
  <c r="C1123" i="2"/>
  <c r="C1124" i="2"/>
  <c r="C1125" i="2"/>
  <c r="C1126" i="2"/>
  <c r="C1127" i="2"/>
  <c r="C1128" i="2"/>
  <c r="C1129" i="2"/>
  <c r="C1130" i="2"/>
  <c r="C1131" i="2"/>
  <c r="C1132" i="2"/>
  <c r="C1133" i="2"/>
  <c r="C1134" i="2"/>
  <c r="C1135" i="2"/>
  <c r="C1136" i="2"/>
  <c r="C1137" i="2"/>
  <c r="C1138" i="2"/>
  <c r="C1139" i="2"/>
  <c r="C1140" i="2"/>
  <c r="C1141" i="2"/>
  <c r="C1142" i="2"/>
  <c r="C1143" i="2"/>
  <c r="C1144" i="2"/>
  <c r="C1145" i="2"/>
  <c r="C1146" i="2"/>
  <c r="C1147" i="2"/>
  <c r="C1148" i="2"/>
  <c r="C1149" i="2"/>
  <c r="C1150" i="2"/>
  <c r="C1151" i="2"/>
  <c r="C1152" i="2"/>
  <c r="C1153" i="2"/>
  <c r="C1154" i="2"/>
  <c r="C1155" i="2"/>
  <c r="C1156" i="2"/>
  <c r="C1157" i="2"/>
  <c r="C1158" i="2"/>
  <c r="C1159" i="2"/>
  <c r="C1160" i="2"/>
  <c r="C1161" i="2"/>
  <c r="C1162" i="2"/>
  <c r="C1163" i="2"/>
  <c r="C1164" i="2"/>
  <c r="C1165" i="2"/>
  <c r="C1166" i="2"/>
  <c r="C1167" i="2"/>
  <c r="C1168" i="2"/>
  <c r="C1169" i="2"/>
  <c r="C1170" i="2"/>
  <c r="C1171" i="2"/>
  <c r="C1172" i="2"/>
  <c r="C1173" i="2"/>
  <c r="C1174" i="2"/>
  <c r="C1175" i="2"/>
  <c r="C1176" i="2"/>
  <c r="C1177" i="2"/>
  <c r="C1178" i="2"/>
  <c r="C1179" i="2"/>
  <c r="C1180" i="2"/>
  <c r="C1181" i="2"/>
  <c r="C1182" i="2"/>
  <c r="B1079" i="2"/>
  <c r="B1078" i="2"/>
  <c r="B1077" i="2"/>
  <c r="B1076" i="2"/>
  <c r="B1075" i="2"/>
  <c r="B1074" i="2"/>
  <c r="B1073" i="2"/>
  <c r="B1072" i="2"/>
  <c r="B1071" i="2"/>
  <c r="B1070" i="2"/>
  <c r="B1069" i="2"/>
  <c r="B1068" i="2"/>
  <c r="B1067" i="2"/>
  <c r="B1066" i="2"/>
  <c r="B1065" i="2"/>
  <c r="B1064" i="2"/>
  <c r="B1063" i="2"/>
  <c r="B1062" i="2"/>
  <c r="B1061" i="2"/>
  <c r="B1060" i="2"/>
  <c r="B1059" i="2"/>
  <c r="B1058" i="2"/>
  <c r="B1057" i="2"/>
  <c r="B1056" i="2"/>
  <c r="B1055" i="2"/>
  <c r="B1054" i="2"/>
  <c r="B1053" i="2"/>
  <c r="B1052" i="2"/>
  <c r="B1051" i="2"/>
  <c r="B1050" i="2"/>
  <c r="B1049" i="2"/>
  <c r="B1048" i="2"/>
  <c r="B1047" i="2"/>
  <c r="B1046" i="2"/>
  <c r="B1045" i="2"/>
  <c r="B1044" i="2"/>
  <c r="B1043" i="2"/>
  <c r="B1042" i="2"/>
  <c r="B1041" i="2"/>
  <c r="B1040" i="2"/>
  <c r="B1039" i="2"/>
  <c r="B1038" i="2"/>
  <c r="B1037" i="2"/>
  <c r="B1036" i="2"/>
  <c r="B1035" i="2"/>
  <c r="B1034" i="2"/>
  <c r="B1033" i="2"/>
  <c r="B1032" i="2"/>
  <c r="B1031" i="2"/>
  <c r="B1030" i="2"/>
  <c r="B1029" i="2"/>
  <c r="B1028" i="2"/>
  <c r="B1027" i="2"/>
  <c r="B1026" i="2"/>
  <c r="B1025" i="2"/>
  <c r="B1024" i="2"/>
  <c r="B1023" i="2"/>
  <c r="B1022" i="2"/>
  <c r="B1021" i="2"/>
  <c r="B1020" i="2"/>
  <c r="B1019" i="2"/>
  <c r="B1018" i="2"/>
  <c r="B1017" i="2"/>
  <c r="B1016" i="2"/>
  <c r="B1015" i="2"/>
  <c r="B1014" i="2"/>
  <c r="B1013" i="2"/>
  <c r="B1012" i="2"/>
  <c r="B1011" i="2"/>
  <c r="B1010" i="2"/>
  <c r="B1009" i="2"/>
  <c r="B1008" i="2"/>
  <c r="B1007" i="2"/>
  <c r="B1006" i="2"/>
  <c r="B1005" i="2"/>
  <c r="B1004" i="2"/>
  <c r="B1003" i="2"/>
  <c r="B1002" i="2"/>
  <c r="B1001" i="2"/>
  <c r="B1000" i="2"/>
  <c r="B999" i="2"/>
  <c r="B998" i="2"/>
  <c r="B997" i="2"/>
  <c r="B996" i="2"/>
  <c r="B995" i="2"/>
  <c r="B994" i="2"/>
  <c r="B993" i="2"/>
  <c r="B992" i="2"/>
  <c r="B991" i="2"/>
  <c r="B990" i="2"/>
  <c r="B989" i="2"/>
  <c r="B988" i="2"/>
  <c r="B987" i="2"/>
  <c r="B986" i="2"/>
  <c r="B985" i="2"/>
  <c r="B984" i="2"/>
  <c r="B983" i="2"/>
  <c r="B982" i="2"/>
  <c r="B981" i="2"/>
  <c r="B980" i="2"/>
  <c r="B979" i="2"/>
  <c r="B978" i="2"/>
  <c r="D1081" i="2"/>
  <c r="D1082" i="2"/>
  <c r="D1083" i="2"/>
  <c r="D1084" i="2"/>
  <c r="D1085" i="2"/>
  <c r="D1086" i="2"/>
  <c r="D1087" i="2"/>
  <c r="D1088" i="2"/>
  <c r="D1089" i="2"/>
  <c r="D1090" i="2"/>
  <c r="D1091" i="2"/>
  <c r="D1092" i="2"/>
  <c r="D1093" i="2"/>
  <c r="D1094" i="2"/>
  <c r="D1095" i="2"/>
  <c r="D1096" i="2"/>
  <c r="D1097" i="2"/>
  <c r="D1098" i="2"/>
  <c r="D1099" i="2"/>
  <c r="D1100" i="2"/>
  <c r="D1101" i="2"/>
  <c r="D1102" i="2"/>
  <c r="D1103" i="2"/>
  <c r="D1104" i="2"/>
  <c r="D1105" i="2"/>
  <c r="D1106" i="2"/>
  <c r="D1107" i="2"/>
  <c r="D1108" i="2"/>
  <c r="D1109" i="2"/>
  <c r="D1110" i="2"/>
  <c r="D1111" i="2"/>
  <c r="D1112" i="2"/>
  <c r="D1113" i="2"/>
  <c r="D1114" i="2"/>
  <c r="D1115" i="2"/>
  <c r="D1116" i="2"/>
  <c r="D1117" i="2"/>
  <c r="D1118" i="2"/>
  <c r="D1119" i="2"/>
  <c r="D1120" i="2"/>
  <c r="D1121" i="2"/>
  <c r="D1122" i="2"/>
  <c r="D1123" i="2"/>
  <c r="D1124" i="2"/>
  <c r="D1125" i="2"/>
  <c r="D1126" i="2"/>
  <c r="D1127" i="2"/>
  <c r="D1128" i="2"/>
  <c r="D1129" i="2"/>
  <c r="D1130" i="2"/>
  <c r="D1131" i="2"/>
  <c r="D1132" i="2"/>
  <c r="D1133" i="2"/>
  <c r="D1134" i="2"/>
  <c r="D1135" i="2"/>
  <c r="D1136" i="2"/>
  <c r="D1137" i="2"/>
  <c r="D1138" i="2"/>
  <c r="D1139" i="2"/>
  <c r="D1140" i="2"/>
  <c r="D1141" i="2"/>
  <c r="D1142" i="2"/>
  <c r="D1143" i="2"/>
  <c r="D1144" i="2"/>
  <c r="D1145" i="2"/>
  <c r="D1146" i="2"/>
  <c r="D1147" i="2"/>
  <c r="D1148" i="2"/>
  <c r="D1149" i="2"/>
  <c r="D1150" i="2"/>
  <c r="D1151" i="2"/>
  <c r="D1152" i="2"/>
  <c r="D1153" i="2"/>
  <c r="D1154" i="2"/>
  <c r="D1155" i="2"/>
  <c r="D1156" i="2"/>
  <c r="D1157" i="2"/>
  <c r="D1158" i="2"/>
  <c r="D1159" i="2"/>
  <c r="D1160" i="2"/>
  <c r="D1161" i="2"/>
  <c r="D1162" i="2"/>
  <c r="D1163" i="2"/>
  <c r="D1164" i="2"/>
  <c r="D1165" i="2"/>
  <c r="D1166" i="2"/>
  <c r="D1167" i="2"/>
  <c r="D1168" i="2"/>
  <c r="D1169" i="2"/>
  <c r="D1170" i="2"/>
  <c r="D1171" i="2"/>
  <c r="D1172" i="2"/>
  <c r="D1173" i="2"/>
  <c r="D1174" i="2"/>
  <c r="D1175" i="2"/>
  <c r="D1176" i="2"/>
  <c r="D1177" i="2"/>
  <c r="D1178" i="2"/>
  <c r="D1179" i="2"/>
  <c r="D1180" i="2"/>
  <c r="D1181" i="2"/>
  <c r="D1182" i="2"/>
  <c r="C979" i="2"/>
  <c r="C980" i="2"/>
  <c r="C981" i="2"/>
  <c r="C982" i="2"/>
  <c r="C983" i="2"/>
  <c r="C984" i="2"/>
  <c r="C985" i="2"/>
  <c r="C986" i="2"/>
  <c r="C987" i="2"/>
  <c r="C988" i="2"/>
  <c r="C989" i="2"/>
  <c r="C990" i="2"/>
  <c r="C991" i="2"/>
  <c r="C992" i="2"/>
  <c r="C993" i="2"/>
  <c r="C994" i="2"/>
  <c r="C995" i="2"/>
  <c r="C996" i="2"/>
  <c r="C997" i="2"/>
  <c r="C998" i="2"/>
  <c r="C999" i="2"/>
  <c r="C1000" i="2"/>
  <c r="C1001" i="2"/>
  <c r="C1002" i="2"/>
  <c r="C1003" i="2"/>
  <c r="C1004" i="2"/>
  <c r="C1005" i="2"/>
  <c r="C1006" i="2"/>
  <c r="C1007" i="2"/>
  <c r="C1008" i="2"/>
  <c r="C1009" i="2"/>
  <c r="C1010" i="2"/>
  <c r="C1011" i="2"/>
  <c r="C1012" i="2"/>
  <c r="C1013" i="2"/>
  <c r="C1014" i="2"/>
  <c r="C1015" i="2"/>
  <c r="C1016" i="2"/>
  <c r="C1017" i="2"/>
  <c r="C1018" i="2"/>
  <c r="C1019" i="2"/>
  <c r="C1020" i="2"/>
  <c r="C1021" i="2"/>
  <c r="C1022" i="2"/>
  <c r="C1023" i="2"/>
  <c r="C1024" i="2"/>
  <c r="C1025" i="2"/>
  <c r="C1026" i="2"/>
  <c r="C1027" i="2"/>
  <c r="C1028" i="2"/>
  <c r="C1029" i="2"/>
  <c r="C1030" i="2"/>
  <c r="C1031" i="2"/>
  <c r="C1032" i="2"/>
  <c r="C1033" i="2"/>
  <c r="C1034" i="2"/>
  <c r="C1035" i="2"/>
  <c r="C1036" i="2"/>
  <c r="C1037" i="2"/>
  <c r="C1038" i="2"/>
  <c r="C1039" i="2"/>
  <c r="C1040" i="2"/>
  <c r="C1041" i="2"/>
  <c r="C1042" i="2"/>
  <c r="C1043" i="2"/>
  <c r="C1044" i="2"/>
  <c r="C1045" i="2"/>
  <c r="C1046" i="2"/>
  <c r="C1047" i="2"/>
  <c r="C1048" i="2"/>
  <c r="C1049" i="2"/>
  <c r="C1050" i="2"/>
  <c r="C1051" i="2"/>
  <c r="C1052" i="2"/>
  <c r="C1053" i="2"/>
  <c r="C1054" i="2"/>
  <c r="C1055" i="2"/>
  <c r="C1056" i="2"/>
  <c r="C1057" i="2"/>
  <c r="C1058" i="2"/>
  <c r="C1059" i="2"/>
  <c r="C1060" i="2"/>
  <c r="C1061" i="2"/>
  <c r="C1062" i="2"/>
  <c r="C1063" i="2"/>
  <c r="C1064" i="2"/>
  <c r="C1065" i="2"/>
  <c r="C1066" i="2"/>
  <c r="C1067" i="2"/>
  <c r="C1068" i="2"/>
  <c r="C1069" i="2"/>
  <c r="C1070" i="2"/>
  <c r="C1071" i="2"/>
  <c r="C1072" i="2"/>
  <c r="C1073" i="2"/>
  <c r="C1074" i="2"/>
  <c r="C1075" i="2"/>
  <c r="C1076" i="2"/>
  <c r="C1077" i="2"/>
  <c r="C1078" i="2"/>
  <c r="C1079" i="2"/>
  <c r="C1080" i="2"/>
  <c r="B977" i="2"/>
  <c r="B976" i="2"/>
  <c r="B975" i="2"/>
  <c r="B974" i="2"/>
  <c r="B973" i="2"/>
  <c r="B972" i="2"/>
  <c r="B971" i="2"/>
  <c r="B970" i="2"/>
  <c r="B969" i="2"/>
  <c r="B968" i="2"/>
  <c r="B967" i="2"/>
  <c r="B966" i="2"/>
  <c r="B965" i="2"/>
  <c r="B964" i="2"/>
  <c r="B963" i="2"/>
  <c r="B962" i="2"/>
  <c r="B961" i="2"/>
  <c r="B960" i="2"/>
  <c r="B959" i="2"/>
  <c r="B958" i="2"/>
  <c r="B957" i="2"/>
  <c r="B956" i="2"/>
  <c r="B955" i="2"/>
  <c r="B954" i="2"/>
  <c r="B953" i="2"/>
  <c r="B952" i="2"/>
  <c r="B951" i="2"/>
  <c r="B950" i="2"/>
  <c r="B949" i="2"/>
  <c r="B948" i="2"/>
  <c r="B947" i="2"/>
  <c r="B946" i="2"/>
  <c r="B945" i="2"/>
  <c r="B944" i="2"/>
  <c r="B943" i="2"/>
  <c r="B942" i="2"/>
  <c r="B941" i="2"/>
  <c r="B940" i="2"/>
  <c r="B939" i="2"/>
  <c r="B938" i="2"/>
  <c r="B937" i="2"/>
  <c r="B936" i="2"/>
  <c r="B935" i="2"/>
  <c r="B934" i="2"/>
  <c r="B933" i="2"/>
  <c r="B932" i="2"/>
  <c r="B931" i="2"/>
  <c r="B930" i="2"/>
  <c r="B929" i="2"/>
  <c r="B928" i="2"/>
  <c r="B927" i="2"/>
  <c r="B926" i="2"/>
  <c r="B925" i="2"/>
  <c r="B924" i="2"/>
  <c r="B923" i="2"/>
  <c r="B922" i="2"/>
  <c r="B921" i="2"/>
  <c r="B920" i="2"/>
  <c r="B919" i="2"/>
  <c r="B918" i="2"/>
  <c r="B917" i="2"/>
  <c r="B916" i="2"/>
  <c r="B915" i="2"/>
  <c r="B914" i="2"/>
  <c r="B913" i="2"/>
  <c r="B912" i="2"/>
  <c r="B911" i="2"/>
  <c r="B910" i="2"/>
  <c r="B909" i="2"/>
  <c r="B908" i="2"/>
  <c r="B907" i="2"/>
  <c r="B906" i="2"/>
  <c r="B905" i="2"/>
  <c r="B904" i="2"/>
  <c r="B903" i="2"/>
  <c r="B902" i="2"/>
  <c r="B901" i="2"/>
  <c r="B900" i="2"/>
  <c r="B899" i="2"/>
  <c r="B898" i="2"/>
  <c r="B897" i="2"/>
  <c r="B896" i="2"/>
  <c r="B895" i="2"/>
  <c r="B894" i="2"/>
  <c r="B893" i="2"/>
  <c r="B892" i="2"/>
  <c r="B891" i="2"/>
  <c r="B890" i="2"/>
  <c r="B889" i="2"/>
  <c r="B888" i="2"/>
  <c r="B887" i="2"/>
  <c r="B886" i="2"/>
  <c r="B885" i="2"/>
  <c r="B884" i="2"/>
  <c r="B883" i="2"/>
  <c r="B882" i="2"/>
  <c r="B881" i="2"/>
  <c r="B880" i="2"/>
  <c r="B879" i="2"/>
  <c r="B878" i="2"/>
  <c r="B877" i="2"/>
  <c r="B876" i="2"/>
  <c r="D979" i="2"/>
  <c r="D980" i="2"/>
  <c r="D981" i="2"/>
  <c r="D982" i="2"/>
  <c r="D983" i="2"/>
  <c r="D984" i="2"/>
  <c r="D985" i="2"/>
  <c r="D986" i="2"/>
  <c r="D987" i="2"/>
  <c r="D988" i="2"/>
  <c r="D989" i="2"/>
  <c r="D990" i="2"/>
  <c r="D991" i="2"/>
  <c r="D992" i="2"/>
  <c r="D993" i="2"/>
  <c r="D994" i="2"/>
  <c r="D995" i="2"/>
  <c r="D996" i="2"/>
  <c r="D997" i="2"/>
  <c r="D998" i="2"/>
  <c r="D999" i="2"/>
  <c r="D1000" i="2"/>
  <c r="D1001" i="2"/>
  <c r="D1002" i="2"/>
  <c r="D1003" i="2"/>
  <c r="D1004" i="2"/>
  <c r="D1005" i="2"/>
  <c r="D1006" i="2"/>
  <c r="D1007" i="2"/>
  <c r="D1008" i="2"/>
  <c r="D1009" i="2"/>
  <c r="D1010" i="2"/>
  <c r="D1011" i="2"/>
  <c r="D1012" i="2"/>
  <c r="D1013" i="2"/>
  <c r="D1014" i="2"/>
  <c r="D1015" i="2"/>
  <c r="D1016" i="2"/>
  <c r="D1017" i="2"/>
  <c r="D1018" i="2"/>
  <c r="D1019" i="2"/>
  <c r="D1020" i="2"/>
  <c r="D1021" i="2"/>
  <c r="D1022" i="2"/>
  <c r="D1023" i="2"/>
  <c r="D1024" i="2"/>
  <c r="D1025" i="2"/>
  <c r="D1026" i="2"/>
  <c r="D1027" i="2"/>
  <c r="D1028" i="2"/>
  <c r="D1029" i="2"/>
  <c r="D1030" i="2"/>
  <c r="D1031" i="2"/>
  <c r="D1032" i="2"/>
  <c r="D1033" i="2"/>
  <c r="D1034" i="2"/>
  <c r="D1035" i="2"/>
  <c r="D1036" i="2"/>
  <c r="D1037" i="2"/>
  <c r="D1038" i="2"/>
  <c r="D1039" i="2"/>
  <c r="D1040" i="2"/>
  <c r="D1041" i="2"/>
  <c r="D1042" i="2"/>
  <c r="D1043" i="2"/>
  <c r="D1044" i="2"/>
  <c r="D1045" i="2"/>
  <c r="D1046" i="2"/>
  <c r="D1047" i="2"/>
  <c r="D1048" i="2"/>
  <c r="D1049" i="2"/>
  <c r="D1050" i="2"/>
  <c r="D1051" i="2"/>
  <c r="D1052" i="2"/>
  <c r="D1053" i="2"/>
  <c r="D1054" i="2"/>
  <c r="D1055" i="2"/>
  <c r="D1056" i="2"/>
  <c r="D1057" i="2"/>
  <c r="D1058" i="2"/>
  <c r="D1059" i="2"/>
  <c r="D1060" i="2"/>
  <c r="D1061" i="2"/>
  <c r="D1062" i="2"/>
  <c r="D1063" i="2"/>
  <c r="D1064" i="2"/>
  <c r="D1065" i="2"/>
  <c r="D1066" i="2"/>
  <c r="D1067" i="2"/>
  <c r="D1068" i="2"/>
  <c r="D1069" i="2"/>
  <c r="D1070" i="2"/>
  <c r="D1071" i="2"/>
  <c r="D1072" i="2"/>
  <c r="D1073" i="2"/>
  <c r="D1074" i="2"/>
  <c r="D1075" i="2"/>
  <c r="D1076" i="2"/>
  <c r="D1077" i="2"/>
  <c r="D1078" i="2"/>
  <c r="D1079" i="2"/>
  <c r="D1080" i="2"/>
  <c r="C877" i="2"/>
  <c r="C878" i="2"/>
  <c r="C879" i="2"/>
  <c r="C880" i="2"/>
  <c r="C881" i="2"/>
  <c r="C882" i="2"/>
  <c r="C883" i="2"/>
  <c r="C884" i="2"/>
  <c r="C885" i="2"/>
  <c r="C886" i="2"/>
  <c r="C887" i="2"/>
  <c r="C888" i="2"/>
  <c r="C889" i="2"/>
  <c r="C890" i="2"/>
  <c r="C891" i="2"/>
  <c r="C892" i="2"/>
  <c r="C893" i="2"/>
  <c r="C894" i="2"/>
  <c r="C895" i="2"/>
  <c r="C896" i="2"/>
  <c r="C897" i="2"/>
  <c r="C898" i="2"/>
  <c r="C899" i="2"/>
  <c r="C900" i="2"/>
  <c r="C901" i="2"/>
  <c r="C902" i="2"/>
  <c r="C903" i="2"/>
  <c r="C904" i="2"/>
  <c r="C905" i="2"/>
  <c r="C906" i="2"/>
  <c r="C907" i="2"/>
  <c r="C908" i="2"/>
  <c r="C909" i="2"/>
  <c r="C910" i="2"/>
  <c r="C911" i="2"/>
  <c r="C912" i="2"/>
  <c r="C913" i="2"/>
  <c r="C914" i="2"/>
  <c r="C915" i="2"/>
  <c r="C916" i="2"/>
  <c r="C917" i="2"/>
  <c r="C918" i="2"/>
  <c r="C919" i="2"/>
  <c r="C920" i="2"/>
  <c r="C921" i="2"/>
  <c r="C922" i="2"/>
  <c r="C923" i="2"/>
  <c r="C924" i="2"/>
  <c r="C925" i="2"/>
  <c r="C926" i="2"/>
  <c r="C927" i="2"/>
  <c r="C928" i="2"/>
  <c r="C929" i="2"/>
  <c r="C930" i="2"/>
  <c r="C931" i="2"/>
  <c r="C932" i="2"/>
  <c r="C933" i="2"/>
  <c r="C934" i="2"/>
  <c r="C935" i="2"/>
  <c r="C936" i="2"/>
  <c r="C937" i="2"/>
  <c r="C938" i="2"/>
  <c r="C939" i="2"/>
  <c r="C940" i="2"/>
  <c r="C941" i="2"/>
  <c r="C942" i="2"/>
  <c r="C943" i="2"/>
  <c r="C944" i="2"/>
  <c r="C945" i="2"/>
  <c r="C946" i="2"/>
  <c r="C947" i="2"/>
  <c r="C948" i="2"/>
  <c r="C949" i="2"/>
  <c r="C950" i="2"/>
  <c r="C951" i="2"/>
  <c r="C952" i="2"/>
  <c r="C953" i="2"/>
  <c r="C954" i="2"/>
  <c r="C955" i="2"/>
  <c r="C956" i="2"/>
  <c r="C957" i="2"/>
  <c r="C958" i="2"/>
  <c r="C959" i="2"/>
  <c r="C960" i="2"/>
  <c r="C961" i="2"/>
  <c r="C962" i="2"/>
  <c r="C963" i="2"/>
  <c r="C964" i="2"/>
  <c r="C965" i="2"/>
  <c r="C966" i="2"/>
  <c r="C967" i="2"/>
  <c r="C968" i="2"/>
  <c r="C969" i="2"/>
  <c r="C970" i="2"/>
  <c r="C971" i="2"/>
  <c r="C972" i="2"/>
  <c r="C973" i="2"/>
  <c r="C974" i="2"/>
  <c r="C975" i="2"/>
  <c r="C976" i="2"/>
  <c r="C977" i="2"/>
  <c r="C978" i="2"/>
  <c r="B875" i="2"/>
  <c r="B874" i="2"/>
  <c r="B873" i="2"/>
  <c r="B872" i="2"/>
  <c r="B871" i="2"/>
  <c r="B870" i="2"/>
  <c r="B869" i="2"/>
  <c r="B868" i="2"/>
  <c r="B867" i="2"/>
  <c r="B866" i="2"/>
  <c r="B865" i="2"/>
  <c r="B864" i="2"/>
  <c r="B863" i="2"/>
  <c r="B862" i="2"/>
  <c r="B861" i="2"/>
  <c r="B860" i="2"/>
  <c r="B859" i="2"/>
  <c r="B858" i="2"/>
  <c r="B857" i="2"/>
  <c r="B856" i="2"/>
  <c r="B855" i="2"/>
  <c r="B854" i="2"/>
  <c r="B853" i="2"/>
  <c r="B852" i="2"/>
  <c r="B851" i="2"/>
  <c r="B850" i="2"/>
  <c r="B849" i="2"/>
  <c r="B848" i="2"/>
  <c r="B847" i="2"/>
  <c r="B846" i="2"/>
  <c r="B845" i="2"/>
  <c r="B844" i="2"/>
  <c r="B843" i="2"/>
  <c r="B842" i="2"/>
  <c r="B841" i="2"/>
  <c r="B840" i="2"/>
  <c r="B839" i="2"/>
  <c r="B838" i="2"/>
  <c r="B837" i="2"/>
  <c r="B836" i="2"/>
  <c r="B835" i="2"/>
  <c r="B834" i="2"/>
  <c r="B833" i="2"/>
  <c r="B832" i="2"/>
  <c r="B831" i="2"/>
  <c r="B830" i="2"/>
  <c r="B829" i="2"/>
  <c r="B828" i="2"/>
  <c r="B827" i="2"/>
  <c r="B826" i="2"/>
  <c r="B825" i="2"/>
  <c r="B824" i="2"/>
  <c r="B823" i="2"/>
  <c r="B822" i="2"/>
  <c r="B821" i="2"/>
  <c r="B820" i="2"/>
  <c r="B819" i="2"/>
  <c r="B818" i="2"/>
  <c r="B817" i="2"/>
  <c r="B816" i="2"/>
  <c r="B815" i="2"/>
  <c r="B814" i="2"/>
  <c r="B813" i="2"/>
  <c r="B812" i="2"/>
  <c r="B811" i="2"/>
  <c r="B810" i="2"/>
  <c r="B809" i="2"/>
  <c r="B808" i="2"/>
  <c r="B807" i="2"/>
  <c r="B806" i="2"/>
  <c r="B805" i="2"/>
  <c r="B804" i="2"/>
  <c r="B803" i="2"/>
  <c r="B802" i="2"/>
  <c r="B801" i="2"/>
  <c r="B800" i="2"/>
  <c r="B799" i="2"/>
  <c r="B798" i="2"/>
  <c r="B797" i="2"/>
  <c r="B796" i="2"/>
  <c r="B795" i="2"/>
  <c r="B794" i="2"/>
  <c r="B793" i="2"/>
  <c r="B792" i="2"/>
  <c r="B791" i="2"/>
  <c r="B790" i="2"/>
  <c r="B789" i="2"/>
  <c r="B788" i="2"/>
  <c r="B787" i="2"/>
  <c r="B786" i="2"/>
  <c r="B785" i="2"/>
  <c r="B784" i="2"/>
  <c r="B783" i="2"/>
  <c r="B782" i="2"/>
  <c r="B781" i="2"/>
  <c r="B780" i="2"/>
  <c r="B779" i="2"/>
  <c r="B778" i="2"/>
  <c r="B777" i="2"/>
  <c r="B776" i="2"/>
  <c r="B775" i="2"/>
  <c r="B774" i="2"/>
  <c r="D877" i="2"/>
  <c r="D878" i="2"/>
  <c r="D879" i="2"/>
  <c r="D880" i="2"/>
  <c r="D881" i="2"/>
  <c r="D882" i="2"/>
  <c r="D883" i="2"/>
  <c r="D884" i="2"/>
  <c r="D885" i="2"/>
  <c r="D886" i="2"/>
  <c r="D887" i="2"/>
  <c r="D888" i="2"/>
  <c r="D889" i="2"/>
  <c r="D890" i="2"/>
  <c r="D891" i="2"/>
  <c r="D892" i="2"/>
  <c r="D893" i="2"/>
  <c r="D894" i="2"/>
  <c r="D895" i="2"/>
  <c r="D896" i="2"/>
  <c r="D897" i="2"/>
  <c r="D898" i="2"/>
  <c r="D899" i="2"/>
  <c r="D900" i="2"/>
  <c r="D901" i="2"/>
  <c r="D902" i="2"/>
  <c r="D903" i="2"/>
  <c r="D904" i="2"/>
  <c r="D905" i="2"/>
  <c r="D906" i="2"/>
  <c r="D907" i="2"/>
  <c r="D908" i="2"/>
  <c r="D909" i="2"/>
  <c r="D910" i="2"/>
  <c r="D911" i="2"/>
  <c r="D912" i="2"/>
  <c r="D913" i="2"/>
  <c r="D914" i="2"/>
  <c r="D915" i="2"/>
  <c r="D916" i="2"/>
  <c r="D917" i="2"/>
  <c r="D918" i="2"/>
  <c r="D919" i="2"/>
  <c r="D920" i="2"/>
  <c r="D921" i="2"/>
  <c r="D922" i="2"/>
  <c r="D923" i="2"/>
  <c r="D924" i="2"/>
  <c r="D925" i="2"/>
  <c r="D926" i="2"/>
  <c r="D927" i="2"/>
  <c r="D928" i="2"/>
  <c r="D929" i="2"/>
  <c r="D930" i="2"/>
  <c r="D931" i="2"/>
  <c r="D932" i="2"/>
  <c r="D933" i="2"/>
  <c r="D934" i="2"/>
  <c r="D935" i="2"/>
  <c r="D936" i="2"/>
  <c r="D937" i="2"/>
  <c r="D938" i="2"/>
  <c r="D939" i="2"/>
  <c r="D940" i="2"/>
  <c r="D941" i="2"/>
  <c r="D942" i="2"/>
  <c r="D943" i="2"/>
  <c r="D944" i="2"/>
  <c r="D945" i="2"/>
  <c r="D946" i="2"/>
  <c r="D947" i="2"/>
  <c r="D948" i="2"/>
  <c r="D949" i="2"/>
  <c r="D950" i="2"/>
  <c r="D951" i="2"/>
  <c r="D952" i="2"/>
  <c r="D953" i="2"/>
  <c r="D954" i="2"/>
  <c r="D955" i="2"/>
  <c r="D956" i="2"/>
  <c r="D957" i="2"/>
  <c r="D958" i="2"/>
  <c r="D959" i="2"/>
  <c r="D960" i="2"/>
  <c r="D961" i="2"/>
  <c r="D962" i="2"/>
  <c r="D963" i="2"/>
  <c r="D964" i="2"/>
  <c r="D965" i="2"/>
  <c r="D966" i="2"/>
  <c r="D967" i="2"/>
  <c r="D968" i="2"/>
  <c r="D969" i="2"/>
  <c r="D970" i="2"/>
  <c r="D971" i="2"/>
  <c r="D972" i="2"/>
  <c r="D973" i="2"/>
  <c r="D974" i="2"/>
  <c r="D975" i="2"/>
  <c r="D976" i="2"/>
  <c r="D977" i="2"/>
  <c r="D978" i="2"/>
  <c r="C775" i="2"/>
  <c r="C776" i="2"/>
  <c r="C777" i="2"/>
  <c r="C778" i="2"/>
  <c r="C779" i="2"/>
  <c r="C780" i="2"/>
  <c r="C781" i="2"/>
  <c r="C782" i="2"/>
  <c r="C783" i="2"/>
  <c r="C784" i="2"/>
  <c r="C785" i="2"/>
  <c r="C786" i="2"/>
  <c r="C787" i="2"/>
  <c r="C788" i="2"/>
  <c r="C789" i="2"/>
  <c r="C790" i="2"/>
  <c r="C791" i="2"/>
  <c r="C792" i="2"/>
  <c r="C793" i="2"/>
  <c r="C794" i="2"/>
  <c r="C795" i="2"/>
  <c r="C796" i="2"/>
  <c r="C797" i="2"/>
  <c r="C798" i="2"/>
  <c r="C799" i="2"/>
  <c r="C800" i="2"/>
  <c r="C801" i="2"/>
  <c r="C802" i="2"/>
  <c r="C803" i="2"/>
  <c r="C804" i="2"/>
  <c r="C805" i="2"/>
  <c r="C806" i="2"/>
  <c r="C807" i="2"/>
  <c r="C808" i="2"/>
  <c r="C809" i="2"/>
  <c r="C810" i="2"/>
  <c r="C811" i="2"/>
  <c r="C812" i="2"/>
  <c r="C813" i="2"/>
  <c r="C814" i="2"/>
  <c r="C815" i="2"/>
  <c r="C816" i="2"/>
  <c r="C817" i="2"/>
  <c r="C818" i="2"/>
  <c r="C819" i="2"/>
  <c r="C820" i="2"/>
  <c r="C821" i="2"/>
  <c r="C822" i="2"/>
  <c r="C823" i="2"/>
  <c r="C824" i="2"/>
  <c r="C825" i="2"/>
  <c r="C826" i="2"/>
  <c r="C827" i="2"/>
  <c r="C828" i="2"/>
  <c r="C829" i="2"/>
  <c r="C830" i="2"/>
  <c r="C831" i="2"/>
  <c r="C832" i="2"/>
  <c r="C833" i="2"/>
  <c r="C834" i="2"/>
  <c r="C835" i="2"/>
  <c r="C836" i="2"/>
  <c r="C837" i="2"/>
  <c r="C838" i="2"/>
  <c r="C839" i="2"/>
  <c r="C840" i="2"/>
  <c r="C841" i="2"/>
  <c r="C842" i="2"/>
  <c r="C843" i="2"/>
  <c r="C844" i="2"/>
  <c r="C845" i="2"/>
  <c r="C846" i="2"/>
  <c r="C847" i="2"/>
  <c r="C848" i="2"/>
  <c r="C849" i="2"/>
  <c r="C850" i="2"/>
  <c r="C851" i="2"/>
  <c r="C852" i="2"/>
  <c r="C853" i="2"/>
  <c r="C854" i="2"/>
  <c r="C855" i="2"/>
  <c r="C856" i="2"/>
  <c r="C857" i="2"/>
  <c r="C858" i="2"/>
  <c r="C859" i="2"/>
  <c r="C860" i="2"/>
  <c r="C861" i="2"/>
  <c r="C862" i="2"/>
  <c r="C863" i="2"/>
  <c r="C864" i="2"/>
  <c r="C865" i="2"/>
  <c r="C866" i="2"/>
  <c r="C867" i="2"/>
  <c r="C868" i="2"/>
  <c r="C869" i="2"/>
  <c r="C870" i="2"/>
  <c r="C871" i="2"/>
  <c r="C872" i="2"/>
  <c r="C873" i="2"/>
  <c r="C874" i="2"/>
  <c r="C875" i="2"/>
  <c r="C876" i="2"/>
  <c r="B773" i="2"/>
  <c r="B772" i="2"/>
  <c r="B771" i="2"/>
  <c r="B770" i="2"/>
  <c r="B769" i="2"/>
  <c r="B768" i="2"/>
  <c r="B767" i="2"/>
  <c r="B766" i="2"/>
  <c r="B765" i="2"/>
  <c r="B764" i="2"/>
  <c r="B763" i="2"/>
  <c r="B762" i="2"/>
  <c r="B761" i="2"/>
  <c r="B760" i="2"/>
  <c r="B759" i="2"/>
  <c r="B758" i="2"/>
  <c r="B757" i="2"/>
  <c r="B756" i="2"/>
  <c r="B755" i="2"/>
  <c r="B754" i="2"/>
  <c r="B753" i="2"/>
  <c r="B752" i="2"/>
  <c r="B751" i="2"/>
  <c r="B750" i="2"/>
  <c r="B749" i="2"/>
  <c r="B748" i="2"/>
  <c r="B747" i="2"/>
  <c r="B746" i="2"/>
  <c r="B745" i="2"/>
  <c r="B744" i="2"/>
  <c r="B743" i="2"/>
  <c r="B742" i="2"/>
  <c r="B741" i="2"/>
  <c r="B740" i="2"/>
  <c r="B739" i="2"/>
  <c r="B738" i="2"/>
  <c r="B737" i="2"/>
  <c r="B736" i="2"/>
  <c r="B735" i="2"/>
  <c r="B734" i="2"/>
  <c r="B733" i="2"/>
  <c r="B732" i="2"/>
  <c r="B731" i="2"/>
  <c r="B730" i="2"/>
  <c r="B729" i="2"/>
  <c r="B728" i="2"/>
  <c r="B727" i="2"/>
  <c r="B726" i="2"/>
  <c r="B725" i="2"/>
  <c r="B724" i="2"/>
  <c r="B723" i="2"/>
  <c r="B722" i="2"/>
  <c r="B721" i="2"/>
  <c r="B720" i="2"/>
  <c r="B719" i="2"/>
  <c r="B718" i="2"/>
  <c r="B717" i="2"/>
  <c r="B716" i="2"/>
  <c r="B715" i="2"/>
  <c r="B714" i="2"/>
  <c r="B713" i="2"/>
  <c r="B712" i="2"/>
  <c r="B711" i="2"/>
  <c r="B710" i="2"/>
  <c r="B709" i="2"/>
  <c r="B708" i="2"/>
  <c r="B707" i="2"/>
  <c r="B706" i="2"/>
  <c r="B705" i="2"/>
  <c r="B704" i="2"/>
  <c r="B703" i="2"/>
  <c r="B702" i="2"/>
  <c r="B701" i="2"/>
  <c r="B700" i="2"/>
  <c r="B699" i="2"/>
  <c r="B698" i="2"/>
  <c r="B697" i="2"/>
  <c r="B696" i="2"/>
  <c r="B695" i="2"/>
  <c r="B694" i="2"/>
  <c r="B693" i="2"/>
  <c r="B692" i="2"/>
  <c r="B691" i="2"/>
  <c r="B690" i="2"/>
  <c r="B689" i="2"/>
  <c r="B688" i="2"/>
  <c r="B687" i="2"/>
  <c r="B686" i="2"/>
  <c r="B685" i="2"/>
  <c r="B684" i="2"/>
  <c r="B683" i="2"/>
  <c r="B682" i="2"/>
  <c r="B681" i="2"/>
  <c r="B680" i="2"/>
  <c r="B679" i="2"/>
  <c r="B678" i="2"/>
  <c r="B677" i="2"/>
  <c r="B676" i="2"/>
  <c r="B675" i="2"/>
  <c r="B674" i="2"/>
  <c r="B673" i="2"/>
  <c r="B672" i="2"/>
  <c r="D775" i="2"/>
  <c r="D776" i="2"/>
  <c r="D777" i="2"/>
  <c r="D778" i="2"/>
  <c r="D779" i="2"/>
  <c r="D780" i="2"/>
  <c r="D781" i="2"/>
  <c r="D782" i="2"/>
  <c r="D783" i="2"/>
  <c r="D784" i="2"/>
  <c r="D785" i="2"/>
  <c r="D786" i="2"/>
  <c r="D787" i="2"/>
  <c r="D788" i="2"/>
  <c r="D789" i="2"/>
  <c r="D790" i="2"/>
  <c r="D791" i="2"/>
  <c r="D792" i="2"/>
  <c r="D793" i="2"/>
  <c r="D794" i="2"/>
  <c r="D795" i="2"/>
  <c r="D796" i="2"/>
  <c r="D797" i="2"/>
  <c r="D798" i="2"/>
  <c r="D799" i="2"/>
  <c r="D800" i="2"/>
  <c r="D801" i="2"/>
  <c r="D802" i="2"/>
  <c r="D803" i="2"/>
  <c r="D804" i="2"/>
  <c r="D805" i="2"/>
  <c r="D806" i="2"/>
  <c r="D807" i="2"/>
  <c r="D808" i="2"/>
  <c r="D809" i="2"/>
  <c r="D810" i="2"/>
  <c r="D811" i="2"/>
  <c r="D812" i="2"/>
  <c r="D813" i="2"/>
  <c r="D814" i="2"/>
  <c r="D815" i="2"/>
  <c r="D816" i="2"/>
  <c r="D817" i="2"/>
  <c r="D818" i="2"/>
  <c r="D819" i="2"/>
  <c r="D820" i="2"/>
  <c r="D821" i="2"/>
  <c r="D822" i="2"/>
  <c r="D823" i="2"/>
  <c r="D824" i="2"/>
  <c r="D825" i="2"/>
  <c r="D826" i="2"/>
  <c r="D827" i="2"/>
  <c r="D828" i="2"/>
  <c r="D829" i="2"/>
  <c r="D830" i="2"/>
  <c r="D831" i="2"/>
  <c r="D832" i="2"/>
  <c r="D833" i="2"/>
  <c r="D834" i="2"/>
  <c r="D835" i="2"/>
  <c r="D836" i="2"/>
  <c r="D837" i="2"/>
  <c r="D838" i="2"/>
  <c r="D839" i="2"/>
  <c r="D840" i="2"/>
  <c r="D841" i="2"/>
  <c r="D842" i="2"/>
  <c r="D843" i="2"/>
  <c r="D844" i="2"/>
  <c r="D845" i="2"/>
  <c r="D846" i="2"/>
  <c r="D847" i="2"/>
  <c r="D848" i="2"/>
  <c r="D849" i="2"/>
  <c r="D850" i="2"/>
  <c r="D851" i="2"/>
  <c r="D852" i="2"/>
  <c r="D853" i="2"/>
  <c r="D854" i="2"/>
  <c r="D855" i="2"/>
  <c r="D856" i="2"/>
  <c r="D857" i="2"/>
  <c r="D858" i="2"/>
  <c r="D859" i="2"/>
  <c r="D860" i="2"/>
  <c r="D861" i="2"/>
  <c r="D862" i="2"/>
  <c r="D863" i="2"/>
  <c r="D864" i="2"/>
  <c r="D865" i="2"/>
  <c r="D866" i="2"/>
  <c r="D867" i="2"/>
  <c r="D868" i="2"/>
  <c r="D869" i="2"/>
  <c r="D870" i="2"/>
  <c r="D871" i="2"/>
  <c r="D872" i="2"/>
  <c r="D873" i="2"/>
  <c r="D874" i="2"/>
  <c r="D875" i="2"/>
  <c r="D876" i="2"/>
  <c r="C673" i="2"/>
  <c r="C674" i="2"/>
  <c r="C675" i="2"/>
  <c r="C676" i="2"/>
  <c r="C677" i="2"/>
  <c r="C678" i="2"/>
  <c r="C679" i="2"/>
  <c r="C680" i="2"/>
  <c r="C681" i="2"/>
  <c r="C682" i="2"/>
  <c r="C683" i="2"/>
  <c r="C684" i="2"/>
  <c r="C685" i="2"/>
  <c r="C686" i="2"/>
  <c r="C687" i="2"/>
  <c r="C688" i="2"/>
  <c r="C689" i="2"/>
  <c r="C690" i="2"/>
  <c r="C691" i="2"/>
  <c r="C692" i="2"/>
  <c r="C693" i="2"/>
  <c r="C694" i="2"/>
  <c r="C695" i="2"/>
  <c r="C696" i="2"/>
  <c r="C697" i="2"/>
  <c r="C698" i="2"/>
  <c r="C699" i="2"/>
  <c r="C700" i="2"/>
  <c r="C701" i="2"/>
  <c r="C702" i="2"/>
  <c r="C703" i="2"/>
  <c r="C704" i="2"/>
  <c r="C705" i="2"/>
  <c r="C706" i="2"/>
  <c r="C707" i="2"/>
  <c r="C708" i="2"/>
  <c r="C709" i="2"/>
  <c r="C710" i="2"/>
  <c r="C711" i="2"/>
  <c r="C712" i="2"/>
  <c r="C713" i="2"/>
  <c r="C714" i="2"/>
  <c r="C715" i="2"/>
  <c r="C716" i="2"/>
  <c r="C717" i="2"/>
  <c r="C718" i="2"/>
  <c r="C719" i="2"/>
  <c r="C720" i="2"/>
  <c r="C721" i="2"/>
  <c r="C722" i="2"/>
  <c r="C723" i="2"/>
  <c r="C724" i="2"/>
  <c r="C725" i="2"/>
  <c r="C726" i="2"/>
  <c r="C727" i="2"/>
  <c r="C728" i="2"/>
  <c r="C729" i="2"/>
  <c r="C730" i="2"/>
  <c r="C731" i="2"/>
  <c r="C732" i="2"/>
  <c r="C733" i="2"/>
  <c r="C734" i="2"/>
  <c r="C735" i="2"/>
  <c r="C736" i="2"/>
  <c r="C737" i="2"/>
  <c r="C738" i="2"/>
  <c r="C739" i="2"/>
  <c r="C740" i="2"/>
  <c r="C741" i="2"/>
  <c r="C742" i="2"/>
  <c r="C743" i="2"/>
  <c r="C744" i="2"/>
  <c r="C745" i="2"/>
  <c r="C746" i="2"/>
  <c r="C747" i="2"/>
  <c r="C748" i="2"/>
  <c r="C749" i="2"/>
  <c r="C750" i="2"/>
  <c r="C751" i="2"/>
  <c r="C752" i="2"/>
  <c r="C753" i="2"/>
  <c r="C754" i="2"/>
  <c r="C755" i="2"/>
  <c r="C756" i="2"/>
  <c r="C757" i="2"/>
  <c r="C758" i="2"/>
  <c r="C759" i="2"/>
  <c r="C760" i="2"/>
  <c r="C761" i="2"/>
  <c r="C762" i="2"/>
  <c r="C763" i="2"/>
  <c r="C764" i="2"/>
  <c r="C765" i="2"/>
  <c r="C766" i="2"/>
  <c r="C767" i="2"/>
  <c r="C768" i="2"/>
  <c r="C769" i="2"/>
  <c r="C770" i="2"/>
  <c r="C771" i="2"/>
  <c r="C772" i="2"/>
  <c r="C773" i="2"/>
  <c r="C774" i="2"/>
  <c r="B671" i="2"/>
  <c r="B670" i="2"/>
  <c r="B669" i="2"/>
  <c r="B668" i="2"/>
  <c r="B667" i="2"/>
  <c r="B666" i="2"/>
  <c r="B665" i="2"/>
  <c r="B664" i="2"/>
  <c r="B663" i="2"/>
  <c r="B662" i="2"/>
  <c r="B661" i="2"/>
  <c r="B660" i="2"/>
  <c r="B659" i="2"/>
  <c r="B658" i="2"/>
  <c r="B657" i="2"/>
  <c r="B656" i="2"/>
  <c r="B655" i="2"/>
  <c r="B654" i="2"/>
  <c r="B653" i="2"/>
  <c r="B652" i="2"/>
  <c r="B651" i="2"/>
  <c r="B650" i="2"/>
  <c r="B649" i="2"/>
  <c r="B648" i="2"/>
  <c r="B647" i="2"/>
  <c r="B646" i="2"/>
  <c r="B645" i="2"/>
  <c r="B644" i="2"/>
  <c r="B643" i="2"/>
  <c r="B642" i="2"/>
  <c r="B641" i="2"/>
  <c r="B640" i="2"/>
  <c r="B639" i="2"/>
  <c r="B638" i="2"/>
  <c r="B637" i="2"/>
  <c r="B636" i="2"/>
  <c r="B635" i="2"/>
  <c r="B634" i="2"/>
  <c r="B633" i="2"/>
  <c r="B632" i="2"/>
  <c r="B631" i="2"/>
  <c r="B630" i="2"/>
  <c r="B629" i="2"/>
  <c r="B628" i="2"/>
  <c r="B627" i="2"/>
  <c r="B626" i="2"/>
  <c r="B625" i="2"/>
  <c r="B624" i="2"/>
  <c r="B623" i="2"/>
  <c r="B622" i="2"/>
  <c r="B621" i="2"/>
  <c r="B620" i="2"/>
  <c r="B619" i="2"/>
  <c r="B618" i="2"/>
  <c r="B617" i="2"/>
  <c r="B616" i="2"/>
  <c r="B615" i="2"/>
  <c r="B614" i="2"/>
  <c r="B613" i="2"/>
  <c r="B612" i="2"/>
  <c r="B611" i="2"/>
  <c r="B610" i="2"/>
  <c r="B609" i="2"/>
  <c r="B608" i="2"/>
  <c r="B607" i="2"/>
  <c r="B606" i="2"/>
  <c r="B605" i="2"/>
  <c r="B604" i="2"/>
  <c r="B603" i="2"/>
  <c r="B602" i="2"/>
  <c r="B601" i="2"/>
  <c r="B600" i="2"/>
  <c r="B599" i="2"/>
  <c r="B598" i="2"/>
  <c r="B597" i="2"/>
  <c r="B596" i="2"/>
  <c r="B595" i="2"/>
  <c r="B594" i="2"/>
  <c r="B593" i="2"/>
  <c r="B592" i="2"/>
  <c r="B591" i="2"/>
  <c r="B590" i="2"/>
  <c r="B589" i="2"/>
  <c r="B588" i="2"/>
  <c r="B587" i="2"/>
  <c r="B586" i="2"/>
  <c r="B585" i="2"/>
  <c r="B584" i="2"/>
  <c r="B583" i="2"/>
  <c r="B582" i="2"/>
  <c r="B581" i="2"/>
  <c r="B580" i="2"/>
  <c r="B579" i="2"/>
  <c r="B578" i="2"/>
  <c r="B577" i="2"/>
  <c r="B576" i="2"/>
  <c r="B575" i="2"/>
  <c r="B574" i="2"/>
  <c r="B573" i="2"/>
  <c r="B572" i="2"/>
  <c r="B571" i="2"/>
  <c r="B570" i="2"/>
  <c r="D673" i="2"/>
  <c r="D674" i="2"/>
  <c r="D675" i="2"/>
  <c r="D676" i="2"/>
  <c r="D677" i="2"/>
  <c r="D678" i="2"/>
  <c r="D679" i="2"/>
  <c r="D680" i="2"/>
  <c r="D681" i="2"/>
  <c r="D682" i="2"/>
  <c r="D683" i="2"/>
  <c r="D684" i="2"/>
  <c r="D685" i="2"/>
  <c r="D686" i="2"/>
  <c r="D687" i="2"/>
  <c r="D688" i="2"/>
  <c r="D689" i="2"/>
  <c r="D690" i="2"/>
  <c r="D691" i="2"/>
  <c r="D692" i="2"/>
  <c r="D693" i="2"/>
  <c r="D694" i="2"/>
  <c r="D695" i="2"/>
  <c r="D696" i="2"/>
  <c r="D697" i="2"/>
  <c r="D698" i="2"/>
  <c r="D699" i="2"/>
  <c r="D700" i="2"/>
  <c r="D701" i="2"/>
  <c r="D702" i="2"/>
  <c r="D703" i="2"/>
  <c r="D704" i="2"/>
  <c r="D705" i="2"/>
  <c r="D706" i="2"/>
  <c r="D707" i="2"/>
  <c r="D708" i="2"/>
  <c r="D709" i="2"/>
  <c r="D710" i="2"/>
  <c r="D711" i="2"/>
  <c r="D712" i="2"/>
  <c r="D713" i="2"/>
  <c r="D714" i="2"/>
  <c r="D715" i="2"/>
  <c r="D716" i="2"/>
  <c r="D717" i="2"/>
  <c r="D718" i="2"/>
  <c r="D719" i="2"/>
  <c r="D720" i="2"/>
  <c r="D721" i="2"/>
  <c r="D722" i="2"/>
  <c r="D723" i="2"/>
  <c r="D724" i="2"/>
  <c r="D725" i="2"/>
  <c r="D726" i="2"/>
  <c r="D727" i="2"/>
  <c r="D728" i="2"/>
  <c r="D729" i="2"/>
  <c r="D730" i="2"/>
  <c r="D731" i="2"/>
  <c r="D732" i="2"/>
  <c r="D733" i="2"/>
  <c r="D734" i="2"/>
  <c r="D735" i="2"/>
  <c r="D736" i="2"/>
  <c r="D737" i="2"/>
  <c r="D738" i="2"/>
  <c r="D739" i="2"/>
  <c r="D740" i="2"/>
  <c r="D741" i="2"/>
  <c r="D742" i="2"/>
  <c r="D743" i="2"/>
  <c r="D744" i="2"/>
  <c r="D745" i="2"/>
  <c r="D746" i="2"/>
  <c r="D747" i="2"/>
  <c r="D748" i="2"/>
  <c r="D749" i="2"/>
  <c r="D750" i="2"/>
  <c r="D751" i="2"/>
  <c r="D752" i="2"/>
  <c r="D753" i="2"/>
  <c r="D754" i="2"/>
  <c r="D755" i="2"/>
  <c r="D756" i="2"/>
  <c r="D757" i="2"/>
  <c r="D758" i="2"/>
  <c r="D759" i="2"/>
  <c r="D760" i="2"/>
  <c r="D761" i="2"/>
  <c r="D762" i="2"/>
  <c r="D763" i="2"/>
  <c r="D764" i="2"/>
  <c r="D765" i="2"/>
  <c r="D766" i="2"/>
  <c r="D767" i="2"/>
  <c r="D768" i="2"/>
  <c r="D769" i="2"/>
  <c r="D770" i="2"/>
  <c r="D771" i="2"/>
  <c r="D772" i="2"/>
  <c r="D773" i="2"/>
  <c r="D774" i="2"/>
  <c r="C571" i="2"/>
  <c r="C572" i="2"/>
  <c r="C573" i="2"/>
  <c r="C574" i="2"/>
  <c r="C575" i="2"/>
  <c r="C576" i="2"/>
  <c r="C577" i="2"/>
  <c r="C578" i="2"/>
  <c r="C579" i="2"/>
  <c r="C580" i="2"/>
  <c r="C581" i="2"/>
  <c r="C582" i="2"/>
  <c r="C583" i="2"/>
  <c r="C584" i="2"/>
  <c r="C585" i="2"/>
  <c r="C586" i="2"/>
  <c r="C587" i="2"/>
  <c r="C588" i="2"/>
  <c r="C589" i="2"/>
  <c r="C590" i="2"/>
  <c r="C591" i="2"/>
  <c r="C592" i="2"/>
  <c r="C593" i="2"/>
  <c r="C594" i="2"/>
  <c r="C595" i="2"/>
  <c r="C596" i="2"/>
  <c r="C597" i="2"/>
  <c r="C598" i="2"/>
  <c r="C599" i="2"/>
  <c r="C600" i="2"/>
  <c r="C601" i="2"/>
  <c r="C602" i="2"/>
  <c r="C603" i="2"/>
  <c r="C604" i="2"/>
  <c r="C605" i="2"/>
  <c r="C606" i="2"/>
  <c r="C607" i="2"/>
  <c r="C608" i="2"/>
  <c r="C609" i="2"/>
  <c r="C610" i="2"/>
  <c r="C611" i="2"/>
  <c r="C612" i="2"/>
  <c r="C613" i="2"/>
  <c r="C614" i="2"/>
  <c r="C615" i="2"/>
  <c r="C616" i="2"/>
  <c r="C617" i="2"/>
  <c r="C618" i="2"/>
  <c r="C619" i="2"/>
  <c r="C620" i="2"/>
  <c r="C621" i="2"/>
  <c r="C622" i="2"/>
  <c r="C623" i="2"/>
  <c r="C624" i="2"/>
  <c r="C625" i="2"/>
  <c r="C626" i="2"/>
  <c r="C627" i="2"/>
  <c r="C628" i="2"/>
  <c r="C629" i="2"/>
  <c r="C630" i="2"/>
  <c r="C631" i="2"/>
  <c r="C632" i="2"/>
  <c r="C633" i="2"/>
  <c r="C634" i="2"/>
  <c r="C635" i="2"/>
  <c r="C636" i="2"/>
  <c r="C637" i="2"/>
  <c r="C638" i="2"/>
  <c r="C639" i="2"/>
  <c r="C640" i="2"/>
  <c r="C641" i="2"/>
  <c r="C642" i="2"/>
  <c r="C643" i="2"/>
  <c r="C644" i="2"/>
  <c r="C645" i="2"/>
  <c r="C646" i="2"/>
  <c r="C647" i="2"/>
  <c r="C648" i="2"/>
  <c r="C649" i="2"/>
  <c r="C650" i="2"/>
  <c r="C651" i="2"/>
  <c r="C652" i="2"/>
  <c r="C653" i="2"/>
  <c r="C654" i="2"/>
  <c r="C655" i="2"/>
  <c r="C656" i="2"/>
  <c r="C657" i="2"/>
  <c r="C658" i="2"/>
  <c r="C659" i="2"/>
  <c r="C660" i="2"/>
  <c r="C661" i="2"/>
  <c r="C662" i="2"/>
  <c r="C663" i="2"/>
  <c r="C664" i="2"/>
  <c r="C665" i="2"/>
  <c r="C666" i="2"/>
  <c r="C667" i="2"/>
  <c r="C668" i="2"/>
  <c r="C669" i="2"/>
  <c r="C670" i="2"/>
  <c r="C671" i="2"/>
  <c r="C672" i="2"/>
  <c r="B569" i="2"/>
  <c r="B568" i="2"/>
  <c r="B567" i="2"/>
  <c r="B566" i="2"/>
  <c r="B565" i="2"/>
  <c r="B564" i="2"/>
  <c r="B563" i="2"/>
  <c r="B562" i="2"/>
  <c r="B561" i="2"/>
  <c r="B560" i="2"/>
  <c r="B559" i="2"/>
  <c r="B558" i="2"/>
  <c r="B557" i="2"/>
  <c r="B556" i="2"/>
  <c r="B555" i="2"/>
  <c r="B554" i="2"/>
  <c r="B553" i="2"/>
  <c r="B552" i="2"/>
  <c r="B551" i="2"/>
  <c r="B550" i="2"/>
  <c r="B549" i="2"/>
  <c r="B548" i="2"/>
  <c r="B547" i="2"/>
  <c r="B546" i="2"/>
  <c r="B545" i="2"/>
  <c r="B544" i="2"/>
  <c r="B543" i="2"/>
  <c r="B542" i="2"/>
  <c r="B541" i="2"/>
  <c r="B540" i="2"/>
  <c r="B539" i="2"/>
  <c r="B538" i="2"/>
  <c r="B537" i="2"/>
  <c r="B536" i="2"/>
  <c r="B535" i="2"/>
  <c r="B534" i="2"/>
  <c r="B533" i="2"/>
  <c r="B532" i="2"/>
  <c r="B531" i="2"/>
  <c r="B530" i="2"/>
  <c r="B529" i="2"/>
  <c r="B528" i="2"/>
  <c r="B527" i="2"/>
  <c r="B526" i="2"/>
  <c r="B525" i="2"/>
  <c r="B524" i="2"/>
  <c r="B523" i="2"/>
  <c r="B522" i="2"/>
  <c r="B521" i="2"/>
  <c r="B520" i="2"/>
  <c r="B519" i="2"/>
  <c r="B518" i="2"/>
  <c r="B517" i="2"/>
  <c r="B516" i="2"/>
  <c r="B515" i="2"/>
  <c r="B514" i="2"/>
  <c r="B513" i="2"/>
  <c r="B512" i="2"/>
  <c r="B511" i="2"/>
  <c r="B510" i="2"/>
  <c r="B509" i="2"/>
  <c r="B508" i="2"/>
  <c r="B507" i="2"/>
  <c r="B506" i="2"/>
  <c r="B505" i="2"/>
  <c r="B504" i="2"/>
  <c r="B503" i="2"/>
  <c r="B502" i="2"/>
  <c r="B501" i="2"/>
  <c r="B500" i="2"/>
  <c r="B499" i="2"/>
  <c r="B498" i="2"/>
  <c r="B497" i="2"/>
  <c r="B496" i="2"/>
  <c r="B495" i="2"/>
  <c r="B494" i="2"/>
  <c r="B493" i="2"/>
  <c r="B492" i="2"/>
  <c r="B491" i="2"/>
  <c r="B490" i="2"/>
  <c r="B489" i="2"/>
  <c r="B488" i="2"/>
  <c r="B487" i="2"/>
  <c r="B486" i="2"/>
  <c r="B485" i="2"/>
  <c r="B484" i="2"/>
  <c r="B483" i="2"/>
  <c r="B482" i="2"/>
  <c r="B481" i="2"/>
  <c r="B480" i="2"/>
  <c r="B479" i="2"/>
  <c r="B478" i="2"/>
  <c r="B477" i="2"/>
  <c r="B476" i="2"/>
  <c r="B475" i="2"/>
  <c r="B474" i="2"/>
  <c r="B473" i="2"/>
  <c r="B472" i="2"/>
  <c r="B471" i="2"/>
  <c r="B470" i="2"/>
  <c r="B469" i="2"/>
  <c r="B468" i="2"/>
  <c r="D571" i="2"/>
  <c r="D572" i="2"/>
  <c r="D573" i="2"/>
  <c r="D574" i="2"/>
  <c r="D575" i="2"/>
  <c r="D576" i="2"/>
  <c r="D577" i="2"/>
  <c r="D578" i="2"/>
  <c r="D579" i="2"/>
  <c r="D580" i="2"/>
  <c r="D581" i="2"/>
  <c r="D582" i="2"/>
  <c r="D583" i="2"/>
  <c r="D584" i="2"/>
  <c r="D585" i="2"/>
  <c r="D586" i="2"/>
  <c r="D587" i="2"/>
  <c r="D588" i="2"/>
  <c r="D589" i="2"/>
  <c r="D590" i="2"/>
  <c r="D591" i="2"/>
  <c r="D592" i="2"/>
  <c r="D593" i="2"/>
  <c r="D594" i="2"/>
  <c r="D595" i="2"/>
  <c r="D596" i="2"/>
  <c r="D597" i="2"/>
  <c r="D598" i="2"/>
  <c r="D599" i="2"/>
  <c r="D600" i="2"/>
  <c r="D601" i="2"/>
  <c r="D602" i="2"/>
  <c r="D603" i="2"/>
  <c r="D604" i="2"/>
  <c r="D605" i="2"/>
  <c r="D606" i="2"/>
  <c r="D607" i="2"/>
  <c r="D608" i="2"/>
  <c r="D609" i="2"/>
  <c r="D610" i="2"/>
  <c r="D611" i="2"/>
  <c r="D612" i="2"/>
  <c r="D613" i="2"/>
  <c r="D614" i="2"/>
  <c r="D615" i="2"/>
  <c r="D616" i="2"/>
  <c r="D617" i="2"/>
  <c r="D618" i="2"/>
  <c r="D619" i="2"/>
  <c r="D620" i="2"/>
  <c r="D621" i="2"/>
  <c r="D622" i="2"/>
  <c r="D623" i="2"/>
  <c r="D624" i="2"/>
  <c r="D625" i="2"/>
  <c r="D626" i="2"/>
  <c r="D627" i="2"/>
  <c r="D628" i="2"/>
  <c r="D629" i="2"/>
  <c r="D630" i="2"/>
  <c r="D631" i="2"/>
  <c r="D632" i="2"/>
  <c r="D633" i="2"/>
  <c r="D634" i="2"/>
  <c r="D635" i="2"/>
  <c r="D636" i="2"/>
  <c r="D637" i="2"/>
  <c r="D638" i="2"/>
  <c r="D639" i="2"/>
  <c r="D640" i="2"/>
  <c r="D641" i="2"/>
  <c r="D642" i="2"/>
  <c r="D643" i="2"/>
  <c r="D644" i="2"/>
  <c r="D645" i="2"/>
  <c r="D646" i="2"/>
  <c r="D647" i="2"/>
  <c r="D648" i="2"/>
  <c r="D649" i="2"/>
  <c r="D650" i="2"/>
  <c r="D651" i="2"/>
  <c r="D652" i="2"/>
  <c r="D653" i="2"/>
  <c r="D654" i="2"/>
  <c r="D655" i="2"/>
  <c r="D656" i="2"/>
  <c r="D657" i="2"/>
  <c r="D658" i="2"/>
  <c r="D659" i="2"/>
  <c r="D660" i="2"/>
  <c r="D661" i="2"/>
  <c r="D662" i="2"/>
  <c r="D663" i="2"/>
  <c r="D664" i="2"/>
  <c r="D665" i="2"/>
  <c r="D666" i="2"/>
  <c r="D667" i="2"/>
  <c r="D668" i="2"/>
  <c r="D669" i="2"/>
  <c r="D670" i="2"/>
  <c r="D671" i="2"/>
  <c r="D672" i="2"/>
  <c r="C469" i="2"/>
  <c r="C470" i="2"/>
  <c r="C471" i="2"/>
  <c r="C472" i="2"/>
  <c r="C473" i="2"/>
  <c r="C474" i="2"/>
  <c r="C475" i="2"/>
  <c r="C476" i="2"/>
  <c r="C477" i="2"/>
  <c r="C478" i="2"/>
  <c r="C479" i="2"/>
  <c r="C480" i="2"/>
  <c r="C481" i="2"/>
  <c r="C482" i="2"/>
  <c r="C483" i="2"/>
  <c r="C484" i="2"/>
  <c r="C485" i="2"/>
  <c r="C486" i="2"/>
  <c r="C487" i="2"/>
  <c r="C488" i="2"/>
  <c r="C489" i="2"/>
  <c r="C490" i="2"/>
  <c r="C491" i="2"/>
  <c r="C492" i="2"/>
  <c r="C493" i="2"/>
  <c r="C494" i="2"/>
  <c r="C495" i="2"/>
  <c r="C496" i="2"/>
  <c r="C497" i="2"/>
  <c r="C498" i="2"/>
  <c r="C499" i="2"/>
  <c r="C500" i="2"/>
  <c r="C501" i="2"/>
  <c r="C502" i="2"/>
  <c r="C503" i="2"/>
  <c r="C504" i="2"/>
  <c r="C505" i="2"/>
  <c r="C506" i="2"/>
  <c r="C507" i="2"/>
  <c r="C508" i="2"/>
  <c r="C509" i="2"/>
  <c r="C510" i="2"/>
  <c r="C511" i="2"/>
  <c r="C512" i="2"/>
  <c r="C513" i="2"/>
  <c r="C514" i="2"/>
  <c r="C515" i="2"/>
  <c r="C516" i="2"/>
  <c r="C517" i="2"/>
  <c r="C518" i="2"/>
  <c r="C519" i="2"/>
  <c r="C520" i="2"/>
  <c r="C521" i="2"/>
  <c r="C522" i="2"/>
  <c r="C523" i="2"/>
  <c r="C524" i="2"/>
  <c r="C525" i="2"/>
  <c r="C526" i="2"/>
  <c r="C527" i="2"/>
  <c r="C528" i="2"/>
  <c r="C529" i="2"/>
  <c r="C530" i="2"/>
  <c r="C531" i="2"/>
  <c r="C532" i="2"/>
  <c r="C533" i="2"/>
  <c r="C534" i="2"/>
  <c r="C535" i="2"/>
  <c r="C536" i="2"/>
  <c r="C537" i="2"/>
  <c r="C538" i="2"/>
  <c r="C539" i="2"/>
  <c r="C540" i="2"/>
  <c r="C541" i="2"/>
  <c r="C542" i="2"/>
  <c r="C543" i="2"/>
  <c r="C544" i="2"/>
  <c r="C545" i="2"/>
  <c r="C546" i="2"/>
  <c r="C547" i="2"/>
  <c r="C548" i="2"/>
  <c r="C549" i="2"/>
  <c r="C550" i="2"/>
  <c r="C551" i="2"/>
  <c r="C552" i="2"/>
  <c r="C553" i="2"/>
  <c r="C554" i="2"/>
  <c r="C555" i="2"/>
  <c r="C556" i="2"/>
  <c r="C557" i="2"/>
  <c r="C558" i="2"/>
  <c r="C559" i="2"/>
  <c r="C560" i="2"/>
  <c r="C561" i="2"/>
  <c r="C562" i="2"/>
  <c r="C563" i="2"/>
  <c r="C564" i="2"/>
  <c r="C565" i="2"/>
  <c r="C566" i="2"/>
  <c r="C567" i="2"/>
  <c r="C568" i="2"/>
  <c r="C569" i="2"/>
  <c r="C570" i="2"/>
  <c r="B467" i="2"/>
  <c r="B466" i="2"/>
  <c r="B465" i="2"/>
  <c r="B464" i="2"/>
  <c r="B463" i="2"/>
  <c r="B462" i="2"/>
  <c r="B461" i="2"/>
  <c r="B460" i="2"/>
  <c r="B459" i="2"/>
  <c r="B458" i="2"/>
  <c r="B457" i="2"/>
  <c r="B456" i="2"/>
  <c r="B455" i="2"/>
  <c r="B454" i="2"/>
  <c r="B453" i="2"/>
  <c r="B452" i="2"/>
  <c r="B451" i="2"/>
  <c r="B450" i="2"/>
  <c r="B449" i="2"/>
  <c r="B448" i="2"/>
  <c r="B447" i="2"/>
  <c r="B446" i="2"/>
  <c r="B445" i="2"/>
  <c r="B444" i="2"/>
  <c r="B443" i="2"/>
  <c r="B442" i="2"/>
  <c r="B441" i="2"/>
  <c r="B440" i="2"/>
  <c r="B439" i="2"/>
  <c r="B438" i="2"/>
  <c r="B437" i="2"/>
  <c r="B436" i="2"/>
  <c r="B435" i="2"/>
  <c r="B434" i="2"/>
  <c r="B433" i="2"/>
  <c r="B432" i="2"/>
  <c r="B431" i="2"/>
  <c r="B430" i="2"/>
  <c r="B429" i="2"/>
  <c r="B428" i="2"/>
  <c r="B427" i="2"/>
  <c r="B426" i="2"/>
  <c r="B425" i="2"/>
  <c r="B424" i="2"/>
  <c r="B423" i="2"/>
  <c r="B422" i="2"/>
  <c r="B421" i="2"/>
  <c r="B420" i="2"/>
  <c r="B419" i="2"/>
  <c r="B418" i="2"/>
  <c r="B417" i="2"/>
  <c r="B416" i="2"/>
  <c r="B415" i="2"/>
  <c r="B414" i="2"/>
  <c r="B413" i="2"/>
  <c r="B412" i="2"/>
  <c r="B411" i="2"/>
  <c r="B410" i="2"/>
  <c r="B409" i="2"/>
  <c r="B408" i="2"/>
  <c r="B407" i="2"/>
  <c r="B406" i="2"/>
  <c r="B405" i="2"/>
  <c r="B404" i="2"/>
  <c r="B403" i="2"/>
  <c r="B402" i="2"/>
  <c r="B401" i="2"/>
  <c r="B400" i="2"/>
  <c r="B399" i="2"/>
  <c r="B398" i="2"/>
  <c r="B397" i="2"/>
  <c r="B396" i="2"/>
  <c r="B395" i="2"/>
  <c r="B394" i="2"/>
  <c r="B393" i="2"/>
  <c r="B392" i="2"/>
  <c r="B391" i="2"/>
  <c r="B390" i="2"/>
  <c r="B389" i="2"/>
  <c r="B388" i="2"/>
  <c r="B387" i="2"/>
  <c r="B386" i="2"/>
  <c r="B385" i="2"/>
  <c r="B384" i="2"/>
  <c r="B383" i="2"/>
  <c r="B382" i="2"/>
  <c r="B381" i="2"/>
  <c r="B380" i="2"/>
  <c r="B379" i="2"/>
  <c r="B378" i="2"/>
  <c r="B377" i="2"/>
  <c r="B376" i="2"/>
  <c r="B375" i="2"/>
  <c r="B374" i="2"/>
  <c r="D469" i="2"/>
  <c r="D470" i="2"/>
  <c r="D471" i="2"/>
  <c r="D472" i="2"/>
  <c r="D473" i="2"/>
  <c r="D474" i="2"/>
  <c r="D475" i="2"/>
  <c r="D476" i="2"/>
  <c r="D477" i="2"/>
  <c r="D478" i="2"/>
  <c r="D479" i="2"/>
  <c r="D480" i="2"/>
  <c r="D481" i="2"/>
  <c r="D482" i="2"/>
  <c r="D483" i="2"/>
  <c r="D484" i="2"/>
  <c r="D485" i="2"/>
  <c r="D486" i="2"/>
  <c r="D487" i="2"/>
  <c r="D488" i="2"/>
  <c r="D489" i="2"/>
  <c r="D490" i="2"/>
  <c r="D491" i="2"/>
  <c r="D492" i="2"/>
  <c r="D493" i="2"/>
  <c r="D494" i="2"/>
  <c r="D495" i="2"/>
  <c r="D496" i="2"/>
  <c r="D497" i="2"/>
  <c r="D498" i="2"/>
  <c r="D499" i="2"/>
  <c r="D500" i="2"/>
  <c r="D501" i="2"/>
  <c r="D502" i="2"/>
  <c r="D503" i="2"/>
  <c r="D504" i="2"/>
  <c r="D505" i="2"/>
  <c r="D506" i="2"/>
  <c r="D507" i="2"/>
  <c r="D508" i="2"/>
  <c r="D509" i="2"/>
  <c r="D510" i="2"/>
  <c r="D511" i="2"/>
  <c r="D512" i="2"/>
  <c r="D513" i="2"/>
  <c r="D514" i="2"/>
  <c r="D515" i="2"/>
  <c r="D516" i="2"/>
  <c r="D517" i="2"/>
  <c r="D518" i="2"/>
  <c r="D519" i="2"/>
  <c r="D520" i="2"/>
  <c r="D521" i="2"/>
  <c r="D522" i="2"/>
  <c r="D523" i="2"/>
  <c r="D524" i="2"/>
  <c r="D525" i="2"/>
  <c r="D526" i="2"/>
  <c r="D527" i="2"/>
  <c r="D528" i="2"/>
  <c r="D529" i="2"/>
  <c r="D530" i="2"/>
  <c r="D531" i="2"/>
  <c r="D532" i="2"/>
  <c r="D533" i="2"/>
  <c r="D534" i="2"/>
  <c r="D535" i="2"/>
  <c r="D536" i="2"/>
  <c r="D537" i="2"/>
  <c r="D538" i="2"/>
  <c r="D539" i="2"/>
  <c r="D540" i="2"/>
  <c r="D541" i="2"/>
  <c r="D542" i="2"/>
  <c r="D543" i="2"/>
  <c r="D544" i="2"/>
  <c r="D545" i="2"/>
  <c r="D546" i="2"/>
  <c r="D547" i="2"/>
  <c r="D548" i="2"/>
  <c r="D549" i="2"/>
  <c r="D550" i="2"/>
  <c r="D551" i="2"/>
  <c r="D552" i="2"/>
  <c r="D553" i="2"/>
  <c r="D554" i="2"/>
  <c r="D555" i="2"/>
  <c r="D556" i="2"/>
  <c r="D557" i="2"/>
  <c r="D558" i="2"/>
  <c r="D559" i="2"/>
  <c r="D560" i="2"/>
  <c r="D561" i="2"/>
  <c r="D562" i="2"/>
  <c r="D563" i="2"/>
  <c r="D564" i="2"/>
  <c r="D565" i="2"/>
  <c r="D566" i="2"/>
  <c r="D567" i="2"/>
  <c r="D568" i="2"/>
  <c r="D569" i="2"/>
  <c r="D570" i="2"/>
  <c r="C375" i="2"/>
  <c r="C376" i="2"/>
  <c r="C377" i="2"/>
  <c r="C378" i="2"/>
  <c r="C379" i="2"/>
  <c r="C380" i="2"/>
  <c r="C381" i="2"/>
  <c r="C382" i="2"/>
  <c r="C383" i="2"/>
  <c r="C384" i="2"/>
  <c r="C385" i="2"/>
  <c r="C386" i="2"/>
  <c r="C387" i="2"/>
  <c r="C388" i="2"/>
  <c r="C389" i="2"/>
  <c r="C390" i="2"/>
  <c r="C391" i="2"/>
  <c r="C392" i="2"/>
  <c r="C393" i="2"/>
  <c r="C394" i="2"/>
  <c r="C395" i="2"/>
  <c r="C396" i="2"/>
  <c r="C397" i="2"/>
  <c r="C398" i="2"/>
  <c r="C399" i="2"/>
  <c r="C400" i="2"/>
  <c r="C401" i="2"/>
  <c r="C402" i="2"/>
  <c r="C403" i="2"/>
  <c r="C404" i="2"/>
  <c r="C405" i="2"/>
  <c r="C406" i="2"/>
  <c r="C407" i="2"/>
  <c r="C408" i="2"/>
  <c r="C409" i="2"/>
  <c r="C410" i="2"/>
  <c r="C411" i="2"/>
  <c r="C412" i="2"/>
  <c r="C413" i="2"/>
  <c r="C414" i="2"/>
  <c r="C415" i="2"/>
  <c r="C416" i="2"/>
  <c r="C417" i="2"/>
  <c r="C418" i="2"/>
  <c r="C419" i="2"/>
  <c r="C420" i="2"/>
  <c r="C421" i="2"/>
  <c r="C422" i="2"/>
  <c r="C423" i="2"/>
  <c r="C424" i="2"/>
  <c r="C425" i="2"/>
  <c r="C426" i="2"/>
  <c r="C427" i="2"/>
  <c r="C428" i="2"/>
  <c r="C429" i="2"/>
  <c r="C430" i="2"/>
  <c r="C431" i="2"/>
  <c r="C432" i="2"/>
  <c r="C433" i="2"/>
  <c r="C434" i="2"/>
  <c r="C435" i="2"/>
  <c r="C436" i="2"/>
  <c r="C437" i="2"/>
  <c r="C438" i="2"/>
  <c r="C439" i="2"/>
  <c r="C440" i="2"/>
  <c r="C441" i="2"/>
  <c r="C442" i="2"/>
  <c r="C443" i="2"/>
  <c r="C444" i="2"/>
  <c r="C445" i="2"/>
  <c r="C446" i="2"/>
  <c r="C447" i="2"/>
  <c r="C448" i="2"/>
  <c r="C449" i="2"/>
  <c r="C450" i="2"/>
  <c r="C451" i="2"/>
  <c r="C452" i="2"/>
  <c r="C453" i="2"/>
  <c r="C454" i="2"/>
  <c r="C455" i="2"/>
  <c r="C456" i="2"/>
  <c r="C457" i="2"/>
  <c r="C458" i="2"/>
  <c r="C459" i="2"/>
  <c r="C460" i="2"/>
  <c r="C461" i="2"/>
  <c r="C462" i="2"/>
  <c r="C463" i="2"/>
  <c r="C464" i="2"/>
  <c r="C465" i="2"/>
  <c r="C466" i="2"/>
  <c r="C467" i="2"/>
  <c r="C468" i="2"/>
  <c r="B373" i="2"/>
  <c r="B372" i="2"/>
  <c r="B371" i="2"/>
  <c r="B370" i="2"/>
  <c r="B369" i="2"/>
  <c r="B368" i="2"/>
  <c r="B367" i="2"/>
  <c r="B366" i="2"/>
  <c r="B365" i="2"/>
  <c r="B364" i="2"/>
  <c r="B363" i="2"/>
  <c r="B362" i="2"/>
  <c r="B361" i="2"/>
  <c r="B360" i="2"/>
  <c r="B359" i="2"/>
  <c r="B358" i="2"/>
  <c r="B357" i="2"/>
  <c r="B356" i="2"/>
  <c r="B355" i="2"/>
  <c r="B354" i="2"/>
  <c r="B353" i="2"/>
  <c r="B352" i="2"/>
  <c r="B351" i="2"/>
  <c r="B350" i="2"/>
  <c r="B349" i="2"/>
  <c r="B348" i="2"/>
  <c r="B347" i="2"/>
  <c r="B346" i="2"/>
  <c r="B345" i="2"/>
  <c r="B344" i="2"/>
  <c r="B343" i="2"/>
  <c r="B342" i="2"/>
  <c r="B341" i="2"/>
  <c r="B340" i="2"/>
  <c r="B339" i="2"/>
  <c r="B338" i="2"/>
  <c r="B337" i="2"/>
  <c r="B336" i="2"/>
  <c r="B335" i="2"/>
  <c r="B334" i="2"/>
  <c r="B333" i="2"/>
  <c r="B332" i="2"/>
  <c r="B331" i="2"/>
  <c r="B330" i="2"/>
  <c r="B329" i="2"/>
  <c r="B328" i="2"/>
  <c r="B327" i="2"/>
  <c r="B326" i="2"/>
  <c r="B325" i="2"/>
  <c r="B324" i="2"/>
  <c r="B323" i="2"/>
  <c r="B322" i="2"/>
  <c r="B321" i="2"/>
  <c r="B320" i="2"/>
  <c r="B319" i="2"/>
  <c r="B318" i="2"/>
  <c r="B317" i="2"/>
  <c r="B316" i="2"/>
  <c r="B315" i="2"/>
  <c r="B314" i="2"/>
  <c r="B313" i="2"/>
  <c r="B312" i="2"/>
  <c r="B311" i="2"/>
  <c r="B310" i="2"/>
  <c r="B309" i="2"/>
  <c r="B308" i="2"/>
  <c r="B307" i="2"/>
  <c r="B306" i="2"/>
  <c r="B305" i="2"/>
  <c r="B304" i="2"/>
  <c r="B303" i="2"/>
  <c r="B302" i="2"/>
  <c r="B301" i="2"/>
  <c r="B300" i="2"/>
  <c r="B299" i="2"/>
  <c r="B298" i="2"/>
  <c r="B297" i="2"/>
  <c r="B296" i="2"/>
  <c r="B295" i="2"/>
  <c r="B294" i="2"/>
  <c r="B293" i="2"/>
  <c r="B292" i="2"/>
  <c r="B291" i="2"/>
  <c r="B290" i="2"/>
  <c r="B289" i="2"/>
  <c r="B288" i="2"/>
  <c r="B287" i="2"/>
  <c r="B286" i="2"/>
  <c r="B285" i="2"/>
  <c r="B284" i="2"/>
  <c r="B283" i="2"/>
  <c r="B282" i="2"/>
  <c r="B281" i="2"/>
  <c r="B280" i="2"/>
  <c r="D375" i="2"/>
  <c r="D376" i="2"/>
  <c r="D377" i="2"/>
  <c r="D378" i="2"/>
  <c r="D379" i="2"/>
  <c r="D380" i="2"/>
  <c r="D381" i="2"/>
  <c r="D382" i="2"/>
  <c r="D383" i="2"/>
  <c r="D384" i="2"/>
  <c r="D385" i="2"/>
  <c r="D386" i="2"/>
  <c r="D387" i="2"/>
  <c r="D388" i="2"/>
  <c r="D389" i="2"/>
  <c r="D390" i="2"/>
  <c r="D391" i="2"/>
  <c r="D392" i="2"/>
  <c r="D393" i="2"/>
  <c r="D394" i="2"/>
  <c r="D395" i="2"/>
  <c r="D396" i="2"/>
  <c r="D397" i="2"/>
  <c r="D398" i="2"/>
  <c r="D399" i="2"/>
  <c r="D400" i="2"/>
  <c r="D401" i="2"/>
  <c r="D402" i="2"/>
  <c r="D403" i="2"/>
  <c r="D404" i="2"/>
  <c r="D405" i="2"/>
  <c r="D406" i="2"/>
  <c r="D407" i="2"/>
  <c r="D408" i="2"/>
  <c r="D409" i="2"/>
  <c r="D410" i="2"/>
  <c r="D411" i="2"/>
  <c r="D412" i="2"/>
  <c r="D413" i="2"/>
  <c r="D414" i="2"/>
  <c r="D415" i="2"/>
  <c r="D416" i="2"/>
  <c r="D417" i="2"/>
  <c r="D418" i="2"/>
  <c r="D419" i="2"/>
  <c r="D420" i="2"/>
  <c r="D421" i="2"/>
  <c r="D422" i="2"/>
  <c r="D423" i="2"/>
  <c r="D424" i="2"/>
  <c r="D425" i="2"/>
  <c r="D426" i="2"/>
  <c r="D427" i="2"/>
  <c r="D428" i="2"/>
  <c r="D429" i="2"/>
  <c r="D430" i="2"/>
  <c r="D431" i="2"/>
  <c r="D432" i="2"/>
  <c r="D433" i="2"/>
  <c r="D434" i="2"/>
  <c r="D435" i="2"/>
  <c r="D436" i="2"/>
  <c r="D437" i="2"/>
  <c r="D438" i="2"/>
  <c r="D439" i="2"/>
  <c r="D440" i="2"/>
  <c r="D441" i="2"/>
  <c r="D442" i="2"/>
  <c r="D443" i="2"/>
  <c r="D444" i="2"/>
  <c r="D445" i="2"/>
  <c r="D446" i="2"/>
  <c r="D447" i="2"/>
  <c r="D448" i="2"/>
  <c r="D449" i="2"/>
  <c r="D450" i="2"/>
  <c r="D451" i="2"/>
  <c r="D452" i="2"/>
  <c r="D453" i="2"/>
  <c r="D454" i="2"/>
  <c r="D455" i="2"/>
  <c r="D456" i="2"/>
  <c r="D457" i="2"/>
  <c r="D458" i="2"/>
  <c r="D459" i="2"/>
  <c r="D460" i="2"/>
  <c r="D461" i="2"/>
  <c r="D462" i="2"/>
  <c r="D463" i="2"/>
  <c r="D464" i="2"/>
  <c r="D465" i="2"/>
  <c r="D466" i="2"/>
  <c r="D467" i="2"/>
  <c r="D468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333" i="2"/>
  <c r="C334" i="2"/>
  <c r="C335" i="2"/>
  <c r="C336" i="2"/>
  <c r="C337" i="2"/>
  <c r="C338" i="2"/>
  <c r="C339" i="2"/>
  <c r="C340" i="2"/>
  <c r="C341" i="2"/>
  <c r="C342" i="2"/>
  <c r="C343" i="2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B279" i="2"/>
  <c r="B278" i="2"/>
  <c r="B277" i="2"/>
  <c r="B276" i="2"/>
  <c r="B275" i="2"/>
  <c r="B274" i="2"/>
  <c r="B273" i="2"/>
  <c r="B272" i="2"/>
  <c r="B271" i="2"/>
  <c r="B270" i="2"/>
  <c r="B269" i="2"/>
  <c r="B268" i="2"/>
  <c r="B267" i="2"/>
  <c r="B266" i="2"/>
  <c r="B265" i="2"/>
  <c r="B264" i="2"/>
  <c r="B263" i="2"/>
  <c r="B262" i="2"/>
  <c r="B261" i="2"/>
  <c r="B260" i="2"/>
  <c r="B259" i="2"/>
  <c r="B258" i="2"/>
  <c r="B257" i="2"/>
  <c r="B256" i="2"/>
  <c r="B255" i="2"/>
  <c r="B254" i="2"/>
  <c r="B253" i="2"/>
  <c r="B252" i="2"/>
  <c r="B251" i="2"/>
  <c r="B250" i="2"/>
  <c r="B249" i="2"/>
  <c r="B248" i="2"/>
  <c r="B247" i="2"/>
  <c r="B246" i="2"/>
  <c r="B245" i="2"/>
  <c r="B244" i="2"/>
  <c r="B243" i="2"/>
  <c r="B242" i="2"/>
  <c r="B241" i="2"/>
  <c r="B240" i="2"/>
  <c r="B239" i="2"/>
  <c r="B238" i="2"/>
  <c r="B237" i="2"/>
  <c r="B236" i="2"/>
  <c r="B235" i="2"/>
  <c r="B234" i="2"/>
  <c r="B233" i="2"/>
  <c r="B232" i="2"/>
  <c r="B231" i="2"/>
  <c r="B230" i="2"/>
  <c r="B229" i="2"/>
  <c r="B228" i="2"/>
  <c r="B227" i="2"/>
  <c r="B226" i="2"/>
  <c r="B225" i="2"/>
  <c r="B224" i="2"/>
  <c r="B223" i="2"/>
  <c r="B222" i="2"/>
  <c r="B221" i="2"/>
  <c r="B220" i="2"/>
  <c r="B219" i="2"/>
  <c r="B218" i="2"/>
  <c r="B217" i="2"/>
  <c r="B216" i="2"/>
  <c r="B215" i="2"/>
  <c r="B214" i="2"/>
  <c r="B213" i="2"/>
  <c r="B212" i="2"/>
  <c r="B211" i="2"/>
  <c r="B210" i="2"/>
  <c r="B209" i="2"/>
  <c r="B208" i="2"/>
  <c r="B207" i="2"/>
  <c r="B206" i="2"/>
  <c r="B205" i="2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3" i="2"/>
  <c r="B180" i="2"/>
  <c r="B187" i="2"/>
  <c r="B184" i="2"/>
  <c r="B186" i="2"/>
  <c r="B176" i="2"/>
  <c r="B181" i="2"/>
  <c r="B182" i="2"/>
  <c r="B174" i="2"/>
  <c r="B158" i="2"/>
  <c r="B177" i="2"/>
  <c r="B173" i="2"/>
  <c r="B179" i="2"/>
  <c r="B185" i="2"/>
  <c r="B169" i="2"/>
  <c r="B166" i="2"/>
  <c r="B171" i="2"/>
  <c r="B178" i="2"/>
  <c r="B175" i="2"/>
  <c r="B172" i="2"/>
  <c r="B170" i="2"/>
  <c r="B164" i="2"/>
  <c r="B167" i="2"/>
  <c r="B163" i="2"/>
  <c r="B168" i="2"/>
  <c r="B160" i="2"/>
  <c r="B165" i="2"/>
  <c r="B161" i="2"/>
  <c r="B155" i="2"/>
  <c r="B147" i="2"/>
  <c r="B145" i="2"/>
  <c r="B142" i="2"/>
  <c r="B157" i="2"/>
  <c r="B156" i="2"/>
  <c r="B153" i="2"/>
  <c r="B162" i="2"/>
  <c r="B159" i="2"/>
  <c r="B150" i="2"/>
  <c r="B143" i="2"/>
  <c r="B151" i="2"/>
  <c r="B148" i="2"/>
  <c r="B149" i="2"/>
  <c r="B141" i="2"/>
  <c r="B131" i="2"/>
  <c r="B154" i="2"/>
  <c r="B146" i="2"/>
  <c r="B134" i="2"/>
  <c r="B133" i="2"/>
  <c r="B139" i="2"/>
  <c r="B137" i="2"/>
  <c r="B152" i="2"/>
  <c r="B144" i="2"/>
  <c r="B138" i="2"/>
  <c r="B132" i="2"/>
  <c r="B126" i="2"/>
  <c r="B130" i="2"/>
  <c r="B128" i="2"/>
  <c r="B125" i="2"/>
  <c r="B135" i="2"/>
  <c r="B129" i="2"/>
  <c r="B140" i="2"/>
  <c r="B136" i="2"/>
  <c r="B122" i="2"/>
  <c r="B127" i="2"/>
  <c r="B124" i="2"/>
  <c r="B123" i="2"/>
  <c r="B121" i="2"/>
  <c r="B116" i="2"/>
  <c r="B120" i="2"/>
  <c r="B119" i="2"/>
  <c r="B113" i="2"/>
  <c r="B118" i="2"/>
  <c r="B115" i="2"/>
  <c r="B114" i="2"/>
  <c r="B117" i="2"/>
  <c r="B112" i="2"/>
  <c r="B110" i="2"/>
  <c r="B109" i="2"/>
  <c r="B107" i="2"/>
  <c r="B106" i="2"/>
  <c r="B108" i="2"/>
  <c r="B111" i="2"/>
  <c r="B105" i="2"/>
  <c r="B103" i="2"/>
  <c r="B104" i="2"/>
  <c r="B102" i="2"/>
  <c r="B101" i="2"/>
  <c r="B97" i="2"/>
  <c r="B98" i="2"/>
  <c r="B99" i="2"/>
  <c r="B100" i="2"/>
  <c r="B96" i="2"/>
  <c r="D183" i="2"/>
  <c r="D180" i="2"/>
  <c r="D187" i="2"/>
  <c r="D184" i="2"/>
  <c r="D186" i="2"/>
  <c r="D176" i="2"/>
  <c r="D181" i="2"/>
  <c r="D182" i="2"/>
  <c r="D174" i="2"/>
  <c r="D158" i="2"/>
  <c r="D177" i="2"/>
  <c r="D173" i="2"/>
  <c r="D179" i="2"/>
  <c r="D185" i="2"/>
  <c r="D169" i="2"/>
  <c r="D166" i="2"/>
  <c r="D171" i="2"/>
  <c r="D178" i="2"/>
  <c r="D175" i="2"/>
  <c r="D172" i="2"/>
  <c r="D170" i="2"/>
  <c r="D164" i="2"/>
  <c r="D167" i="2"/>
  <c r="D163" i="2"/>
  <c r="D168" i="2"/>
  <c r="D160" i="2"/>
  <c r="D165" i="2"/>
  <c r="D161" i="2"/>
  <c r="D155" i="2"/>
  <c r="D147" i="2"/>
  <c r="D145" i="2"/>
  <c r="D142" i="2"/>
  <c r="D157" i="2"/>
  <c r="D156" i="2"/>
  <c r="D153" i="2"/>
  <c r="D162" i="2"/>
  <c r="D159" i="2"/>
  <c r="D150" i="2"/>
  <c r="D143" i="2"/>
  <c r="D151" i="2"/>
  <c r="D148" i="2"/>
  <c r="D149" i="2"/>
  <c r="D141" i="2"/>
  <c r="D131" i="2"/>
  <c r="D154" i="2"/>
  <c r="D146" i="2"/>
  <c r="D134" i="2"/>
  <c r="D133" i="2"/>
  <c r="D139" i="2"/>
  <c r="D137" i="2"/>
  <c r="D152" i="2"/>
  <c r="D144" i="2"/>
  <c r="D138" i="2"/>
  <c r="D132" i="2"/>
  <c r="D126" i="2"/>
  <c r="D130" i="2"/>
  <c r="D128" i="2"/>
  <c r="D125" i="2"/>
  <c r="D135" i="2"/>
  <c r="D129" i="2"/>
  <c r="D140" i="2"/>
  <c r="D136" i="2"/>
  <c r="D122" i="2"/>
  <c r="D127" i="2"/>
  <c r="D124" i="2"/>
  <c r="D123" i="2"/>
  <c r="D121" i="2"/>
  <c r="D116" i="2"/>
  <c r="D120" i="2"/>
  <c r="D119" i="2"/>
  <c r="D113" i="2"/>
  <c r="D118" i="2"/>
  <c r="D115" i="2"/>
  <c r="D114" i="2"/>
  <c r="D117" i="2"/>
  <c r="D112" i="2"/>
  <c r="D110" i="2"/>
  <c r="D109" i="2"/>
  <c r="D107" i="2"/>
  <c r="D106" i="2"/>
  <c r="D108" i="2"/>
  <c r="D111" i="2"/>
  <c r="D105" i="2"/>
  <c r="D103" i="2"/>
  <c r="D104" i="2"/>
  <c r="D102" i="2"/>
  <c r="D101" i="2"/>
  <c r="D97" i="2"/>
  <c r="D98" i="2"/>
  <c r="D99" i="2"/>
  <c r="D100" i="2"/>
  <c r="D96" i="2"/>
  <c r="R608" i="1"/>
  <c r="R607" i="1"/>
  <c r="R606" i="1"/>
  <c r="R605" i="1"/>
  <c r="R604" i="1"/>
  <c r="R603" i="1"/>
  <c r="R602" i="1"/>
  <c r="R601" i="1"/>
  <c r="R600" i="1"/>
  <c r="R599" i="1"/>
  <c r="R598" i="1"/>
  <c r="R597" i="1"/>
  <c r="R596" i="1"/>
  <c r="R595" i="1"/>
  <c r="R594" i="1"/>
  <c r="R593" i="1"/>
  <c r="R592" i="1"/>
  <c r="R591" i="1"/>
  <c r="R590" i="1"/>
  <c r="R589" i="1"/>
  <c r="R588" i="1"/>
  <c r="R587" i="1"/>
  <c r="R586" i="1"/>
  <c r="R585" i="1"/>
  <c r="R584" i="1"/>
  <c r="R583" i="1"/>
  <c r="R582" i="1"/>
  <c r="R581" i="1"/>
  <c r="R580" i="1"/>
  <c r="R579" i="1"/>
  <c r="R578" i="1"/>
  <c r="R577" i="1"/>
  <c r="R576" i="1"/>
  <c r="R575" i="1"/>
  <c r="R574" i="1"/>
  <c r="R573" i="1"/>
  <c r="R572" i="1"/>
  <c r="R571" i="1"/>
  <c r="R570" i="1"/>
  <c r="R569" i="1"/>
  <c r="R568" i="1"/>
  <c r="R567" i="1"/>
  <c r="R566" i="1"/>
  <c r="R565" i="1"/>
  <c r="R564" i="1"/>
  <c r="R563" i="1"/>
  <c r="R562" i="1"/>
  <c r="R561" i="1"/>
  <c r="R560" i="1"/>
  <c r="R559" i="1"/>
  <c r="R558" i="1"/>
  <c r="R557" i="1"/>
  <c r="R556" i="1"/>
  <c r="R555" i="1"/>
  <c r="R554" i="1"/>
  <c r="R553" i="1"/>
  <c r="R552" i="1"/>
  <c r="R551" i="1"/>
  <c r="R550" i="1"/>
  <c r="R549" i="1"/>
  <c r="R548" i="1"/>
  <c r="R547" i="1"/>
  <c r="R546" i="1"/>
  <c r="R545" i="1"/>
  <c r="R544" i="1"/>
  <c r="R543" i="1"/>
  <c r="R542" i="1"/>
  <c r="R541" i="1"/>
  <c r="R540" i="1"/>
  <c r="R539" i="1"/>
  <c r="R538" i="1"/>
  <c r="R537" i="1"/>
  <c r="R536" i="1"/>
  <c r="R535" i="1"/>
  <c r="R534" i="1"/>
  <c r="R533" i="1"/>
  <c r="R532" i="1"/>
  <c r="R531" i="1"/>
  <c r="R530" i="1"/>
  <c r="R529" i="1"/>
  <c r="R528" i="1"/>
  <c r="R527" i="1"/>
  <c r="R526" i="1"/>
  <c r="R525" i="1"/>
  <c r="R524" i="1"/>
  <c r="R523" i="1"/>
  <c r="R522" i="1"/>
  <c r="R521" i="1"/>
  <c r="R520" i="1"/>
  <c r="R519" i="1"/>
  <c r="R518" i="1"/>
  <c r="R517" i="1"/>
  <c r="R516" i="1"/>
  <c r="R515" i="1"/>
  <c r="R514" i="1"/>
  <c r="R513" i="1"/>
  <c r="R512" i="1"/>
  <c r="R511" i="1"/>
  <c r="R510" i="1"/>
  <c r="R509" i="1"/>
  <c r="R508" i="1"/>
  <c r="R507" i="1"/>
  <c r="R506" i="1"/>
  <c r="R505" i="1"/>
  <c r="R504" i="1"/>
  <c r="R503" i="1"/>
  <c r="R502" i="1"/>
  <c r="R501" i="1"/>
  <c r="R500" i="1"/>
  <c r="R499" i="1"/>
  <c r="R498" i="1"/>
  <c r="R497" i="1"/>
  <c r="R496" i="1"/>
  <c r="R495" i="1"/>
  <c r="R494" i="1"/>
  <c r="R493" i="1"/>
  <c r="R492" i="1"/>
  <c r="R491" i="1"/>
  <c r="R490" i="1"/>
  <c r="R489" i="1"/>
  <c r="R488" i="1"/>
  <c r="R487" i="1"/>
  <c r="R486" i="1"/>
  <c r="R485" i="1"/>
  <c r="R484" i="1"/>
  <c r="R483" i="1"/>
  <c r="R482" i="1"/>
  <c r="R481" i="1"/>
  <c r="R480" i="1"/>
  <c r="R479" i="1"/>
  <c r="R478" i="1"/>
  <c r="R477" i="1"/>
  <c r="R476" i="1"/>
  <c r="R475" i="1"/>
  <c r="R474" i="1"/>
  <c r="R473" i="1"/>
  <c r="R472" i="1"/>
  <c r="R471" i="1"/>
  <c r="R470" i="1"/>
  <c r="R469" i="1"/>
  <c r="R468" i="1"/>
  <c r="R467" i="1"/>
  <c r="R466" i="1"/>
  <c r="R465" i="1"/>
  <c r="R464" i="1"/>
  <c r="R463" i="1"/>
  <c r="R462" i="1"/>
  <c r="R461" i="1"/>
  <c r="R460" i="1"/>
  <c r="R459" i="1"/>
  <c r="R458" i="1"/>
  <c r="R457" i="1"/>
  <c r="R456" i="1"/>
  <c r="R455" i="1"/>
  <c r="R454" i="1"/>
  <c r="R453" i="1"/>
  <c r="R452" i="1"/>
  <c r="R451" i="1"/>
  <c r="R450" i="1"/>
  <c r="R449" i="1"/>
  <c r="R448" i="1"/>
  <c r="R447" i="1"/>
  <c r="R446" i="1"/>
  <c r="R445" i="1"/>
  <c r="R444" i="1"/>
  <c r="R443" i="1"/>
  <c r="R442" i="1"/>
  <c r="R441" i="1"/>
  <c r="R440" i="1"/>
  <c r="R439" i="1"/>
  <c r="R438" i="1"/>
  <c r="R437" i="1"/>
  <c r="R436" i="1"/>
  <c r="R435" i="1"/>
  <c r="R434" i="1"/>
  <c r="R433" i="1"/>
  <c r="R432" i="1"/>
  <c r="R431" i="1"/>
  <c r="R430" i="1"/>
  <c r="R429" i="1"/>
  <c r="R428" i="1"/>
  <c r="R427" i="1"/>
  <c r="R426" i="1"/>
  <c r="R425" i="1"/>
  <c r="R424" i="1"/>
  <c r="R423" i="1"/>
  <c r="R422" i="1"/>
  <c r="R421" i="1"/>
  <c r="R420" i="1"/>
  <c r="R419" i="1"/>
  <c r="R418" i="1"/>
  <c r="R417" i="1"/>
  <c r="R416" i="1"/>
  <c r="R415" i="1"/>
  <c r="R414" i="1"/>
  <c r="R413" i="1"/>
  <c r="R412" i="1"/>
  <c r="R411" i="1"/>
  <c r="R410" i="1"/>
  <c r="R409" i="1"/>
  <c r="R408" i="1"/>
  <c r="R407" i="1"/>
  <c r="R406" i="1"/>
  <c r="R405" i="1"/>
  <c r="R404" i="1"/>
  <c r="R403" i="1"/>
  <c r="R402" i="1"/>
  <c r="R401" i="1"/>
  <c r="R400" i="1"/>
  <c r="R399" i="1"/>
  <c r="R398" i="1"/>
  <c r="R397" i="1"/>
  <c r="R396" i="1"/>
  <c r="R395" i="1"/>
  <c r="R394" i="1"/>
  <c r="R393" i="1"/>
  <c r="R392" i="1"/>
  <c r="R391" i="1"/>
  <c r="R390" i="1"/>
  <c r="R389" i="1"/>
  <c r="R388" i="1"/>
  <c r="R387" i="1"/>
  <c r="R386" i="1"/>
  <c r="R385" i="1"/>
  <c r="R384" i="1"/>
  <c r="R383" i="1"/>
  <c r="R382" i="1"/>
  <c r="R381" i="1"/>
  <c r="R380" i="1"/>
  <c r="R379" i="1"/>
  <c r="R378" i="1"/>
  <c r="R377" i="1"/>
  <c r="R376" i="1"/>
  <c r="R375" i="1"/>
  <c r="R374" i="1"/>
  <c r="R373" i="1"/>
  <c r="R372" i="1"/>
  <c r="R371" i="1"/>
  <c r="R370" i="1"/>
  <c r="R369" i="1"/>
  <c r="R368" i="1"/>
  <c r="R367" i="1"/>
  <c r="R366" i="1"/>
  <c r="R365" i="1"/>
  <c r="R364" i="1"/>
  <c r="R363" i="1"/>
  <c r="R362" i="1"/>
  <c r="R361" i="1"/>
  <c r="R360" i="1"/>
  <c r="R359" i="1"/>
  <c r="R358" i="1"/>
  <c r="R357" i="1"/>
  <c r="R356" i="1"/>
  <c r="R355" i="1"/>
  <c r="R354" i="1"/>
  <c r="R353" i="1"/>
  <c r="R352" i="1"/>
  <c r="R351" i="1"/>
  <c r="R350" i="1"/>
  <c r="R349" i="1"/>
  <c r="R348" i="1"/>
  <c r="R347" i="1"/>
  <c r="R346" i="1"/>
  <c r="R345" i="1"/>
  <c r="R344" i="1"/>
  <c r="R343" i="1"/>
  <c r="R342" i="1"/>
  <c r="R341" i="1"/>
  <c r="R340" i="1"/>
  <c r="R339" i="1"/>
  <c r="R338" i="1"/>
  <c r="R337" i="1"/>
  <c r="R336" i="1"/>
  <c r="R335" i="1"/>
  <c r="R334" i="1"/>
  <c r="R333" i="1"/>
  <c r="R332" i="1"/>
  <c r="R331" i="1"/>
  <c r="R330" i="1"/>
  <c r="R329" i="1"/>
  <c r="R328" i="1"/>
  <c r="R327" i="1"/>
  <c r="R326" i="1"/>
  <c r="R325" i="1"/>
  <c r="R324" i="1"/>
  <c r="R323" i="1"/>
  <c r="R322" i="1"/>
  <c r="R321" i="1"/>
  <c r="R320" i="1"/>
  <c r="R319" i="1"/>
  <c r="R318" i="1"/>
  <c r="R317" i="1"/>
  <c r="R316" i="1"/>
  <c r="R315" i="1"/>
  <c r="R314" i="1"/>
  <c r="R313" i="1"/>
  <c r="R312" i="1"/>
  <c r="R311" i="1"/>
  <c r="R310" i="1"/>
  <c r="R309" i="1"/>
  <c r="R308" i="1"/>
  <c r="R307" i="1"/>
  <c r="R5991" i="1"/>
  <c r="R5990" i="1"/>
  <c r="R5989" i="1"/>
  <c r="R5988" i="1"/>
  <c r="R5987" i="1"/>
  <c r="R5986" i="1"/>
  <c r="R5985" i="1"/>
  <c r="R5984" i="1"/>
  <c r="R5983" i="1"/>
  <c r="R5982" i="1"/>
  <c r="R5981" i="1"/>
  <c r="R5980" i="1"/>
  <c r="R5979" i="1"/>
  <c r="R5978" i="1"/>
  <c r="R5977" i="1"/>
  <c r="R5976" i="1"/>
  <c r="R5975" i="1"/>
  <c r="R5974" i="1"/>
  <c r="R5973" i="1"/>
  <c r="R5972" i="1"/>
  <c r="R5971" i="1"/>
  <c r="R5970" i="1"/>
  <c r="R5969" i="1"/>
  <c r="R5968" i="1"/>
  <c r="R5967" i="1"/>
  <c r="R5966" i="1"/>
  <c r="R5965" i="1"/>
  <c r="R5964" i="1"/>
  <c r="R5963" i="1"/>
  <c r="R5962" i="1"/>
  <c r="R5961" i="1"/>
  <c r="R5960" i="1"/>
  <c r="R5959" i="1"/>
  <c r="R5958" i="1"/>
  <c r="R5957" i="1"/>
  <c r="R5956" i="1"/>
  <c r="R5955" i="1"/>
  <c r="R5954" i="1"/>
  <c r="R5953" i="1"/>
  <c r="R5952" i="1"/>
  <c r="R5951" i="1"/>
  <c r="R5950" i="1"/>
  <c r="R5949" i="1"/>
  <c r="R5948" i="1"/>
  <c r="R5947" i="1"/>
  <c r="R5946" i="1"/>
  <c r="R5945" i="1"/>
  <c r="R5944" i="1"/>
  <c r="R5943" i="1"/>
  <c r="R5942" i="1"/>
  <c r="R5941" i="1"/>
  <c r="R5940" i="1"/>
  <c r="R5939" i="1"/>
  <c r="R5938" i="1"/>
  <c r="R5937" i="1"/>
  <c r="R5936" i="1"/>
  <c r="R5935" i="1"/>
  <c r="R5934" i="1"/>
  <c r="R5933" i="1"/>
  <c r="R5932" i="1"/>
  <c r="R5931" i="1"/>
  <c r="R5930" i="1"/>
  <c r="R5929" i="1"/>
  <c r="R5928" i="1"/>
  <c r="R5927" i="1"/>
  <c r="R5926" i="1"/>
  <c r="R5925" i="1"/>
  <c r="R5924" i="1"/>
  <c r="R5923" i="1"/>
  <c r="R5922" i="1"/>
  <c r="R5921" i="1"/>
  <c r="R5920" i="1"/>
  <c r="R5919" i="1"/>
  <c r="R5918" i="1"/>
  <c r="R5917" i="1"/>
  <c r="R5916" i="1"/>
  <c r="R5915" i="1"/>
  <c r="R5914" i="1"/>
  <c r="R5913" i="1"/>
  <c r="R5912" i="1"/>
  <c r="R5911" i="1"/>
  <c r="R5910" i="1"/>
  <c r="R5909" i="1"/>
  <c r="R5908" i="1"/>
  <c r="R5907" i="1"/>
  <c r="R5906" i="1"/>
  <c r="R5905" i="1"/>
  <c r="R5904" i="1"/>
  <c r="R5903" i="1"/>
  <c r="R5902" i="1"/>
  <c r="R5901" i="1"/>
  <c r="R5900" i="1"/>
  <c r="R5899" i="1"/>
  <c r="R5898" i="1"/>
  <c r="R5897" i="1"/>
  <c r="R5896" i="1"/>
  <c r="R5895" i="1"/>
  <c r="R5894" i="1"/>
  <c r="R5893" i="1"/>
  <c r="R5892" i="1"/>
  <c r="R5891" i="1"/>
  <c r="R5890" i="1"/>
  <c r="R5889" i="1"/>
  <c r="R5888" i="1"/>
  <c r="R5887" i="1"/>
  <c r="R5886" i="1"/>
  <c r="R5885" i="1"/>
  <c r="R5884" i="1"/>
  <c r="R5883" i="1"/>
  <c r="R5882" i="1"/>
  <c r="R5881" i="1"/>
  <c r="R5880" i="1"/>
  <c r="R5879" i="1"/>
  <c r="R5878" i="1"/>
  <c r="R5877" i="1"/>
  <c r="R5876" i="1"/>
  <c r="R5875" i="1"/>
  <c r="R5874" i="1"/>
  <c r="R5873" i="1"/>
  <c r="R5872" i="1"/>
  <c r="R5871" i="1"/>
  <c r="R5870" i="1"/>
  <c r="R5869" i="1"/>
  <c r="R5868" i="1"/>
  <c r="R5867" i="1"/>
  <c r="R5866" i="1"/>
  <c r="R5865" i="1"/>
  <c r="R5864" i="1"/>
  <c r="R5863" i="1"/>
  <c r="R5862" i="1"/>
  <c r="R5861" i="1"/>
  <c r="R5860" i="1"/>
  <c r="R5859" i="1"/>
  <c r="R5858" i="1"/>
  <c r="R5857" i="1"/>
  <c r="R5856" i="1"/>
  <c r="R5855" i="1"/>
  <c r="R5854" i="1"/>
  <c r="R5853" i="1"/>
  <c r="R5852" i="1"/>
  <c r="R5851" i="1"/>
  <c r="R5850" i="1"/>
  <c r="R5849" i="1"/>
  <c r="R5848" i="1"/>
  <c r="R5847" i="1"/>
  <c r="R5846" i="1"/>
  <c r="R5845" i="1"/>
  <c r="R5844" i="1"/>
  <c r="R5843" i="1"/>
  <c r="R5842" i="1"/>
  <c r="R5841" i="1"/>
  <c r="R5840" i="1"/>
  <c r="R5839" i="1"/>
  <c r="R5838" i="1"/>
  <c r="R5837" i="1"/>
  <c r="R5836" i="1"/>
  <c r="R5835" i="1"/>
  <c r="R5834" i="1"/>
  <c r="R5833" i="1"/>
  <c r="R5832" i="1"/>
  <c r="R5831" i="1"/>
  <c r="R5830" i="1"/>
  <c r="R5829" i="1"/>
  <c r="R5828" i="1"/>
  <c r="R5827" i="1"/>
  <c r="R5826" i="1"/>
  <c r="R5825" i="1"/>
  <c r="R5824" i="1"/>
  <c r="R5823" i="1"/>
  <c r="R5822" i="1"/>
  <c r="R5821" i="1"/>
  <c r="R5820" i="1"/>
  <c r="R5819" i="1"/>
  <c r="R5818" i="1"/>
  <c r="R5817" i="1"/>
  <c r="R5816" i="1"/>
  <c r="R5815" i="1"/>
  <c r="R5814" i="1"/>
  <c r="R5813" i="1"/>
  <c r="R5812" i="1"/>
  <c r="R5811" i="1"/>
  <c r="R5810" i="1"/>
  <c r="R5809" i="1"/>
  <c r="R5808" i="1"/>
  <c r="R5807" i="1"/>
  <c r="R5806" i="1"/>
  <c r="R5805" i="1"/>
  <c r="R5804" i="1"/>
  <c r="R5803" i="1"/>
  <c r="R5802" i="1"/>
  <c r="R5801" i="1"/>
  <c r="R5800" i="1"/>
  <c r="R5799" i="1"/>
  <c r="R5798" i="1"/>
  <c r="R5797" i="1"/>
  <c r="R5796" i="1"/>
  <c r="R5795" i="1"/>
  <c r="R5794" i="1"/>
  <c r="R5793" i="1"/>
  <c r="R5792" i="1"/>
  <c r="R5791" i="1"/>
  <c r="R5790" i="1"/>
  <c r="R5789" i="1"/>
  <c r="R5788" i="1"/>
  <c r="R5787" i="1"/>
  <c r="R5786" i="1"/>
  <c r="R5785" i="1"/>
  <c r="R5784" i="1"/>
  <c r="R5783" i="1"/>
  <c r="R5782" i="1"/>
  <c r="R5781" i="1"/>
  <c r="R5780" i="1"/>
  <c r="R5779" i="1"/>
  <c r="R5778" i="1"/>
  <c r="R5777" i="1"/>
  <c r="R5776" i="1"/>
  <c r="R5775" i="1"/>
  <c r="R5774" i="1"/>
  <c r="R5773" i="1"/>
  <c r="R5772" i="1"/>
  <c r="R5771" i="1"/>
  <c r="R5770" i="1"/>
  <c r="R5769" i="1"/>
  <c r="R5768" i="1"/>
  <c r="R5767" i="1"/>
  <c r="R5766" i="1"/>
  <c r="R5765" i="1"/>
  <c r="R5764" i="1"/>
  <c r="R5763" i="1"/>
  <c r="R5762" i="1"/>
  <c r="R5761" i="1"/>
  <c r="R5760" i="1"/>
  <c r="R5759" i="1"/>
  <c r="R5758" i="1"/>
  <c r="R5757" i="1"/>
  <c r="R5756" i="1"/>
  <c r="R5755" i="1"/>
  <c r="R5754" i="1"/>
  <c r="R5753" i="1"/>
  <c r="R5752" i="1"/>
  <c r="R5751" i="1"/>
  <c r="R5750" i="1"/>
  <c r="R5749" i="1"/>
  <c r="R5748" i="1"/>
  <c r="R5747" i="1"/>
  <c r="R5746" i="1"/>
  <c r="R5745" i="1"/>
  <c r="R5744" i="1"/>
  <c r="R5743" i="1"/>
  <c r="R5742" i="1"/>
  <c r="R5741" i="1"/>
  <c r="R5740" i="1"/>
  <c r="R5739" i="1"/>
  <c r="R5738" i="1"/>
  <c r="R5737" i="1"/>
  <c r="R5736" i="1"/>
  <c r="R5735" i="1"/>
  <c r="R5734" i="1"/>
  <c r="R5733" i="1"/>
  <c r="R5732" i="1"/>
  <c r="R5731" i="1"/>
  <c r="R5730" i="1"/>
  <c r="R5729" i="1"/>
  <c r="R5728" i="1"/>
  <c r="R5727" i="1"/>
  <c r="R5726" i="1"/>
  <c r="R5725" i="1"/>
  <c r="R5724" i="1"/>
  <c r="R5723" i="1"/>
  <c r="R5722" i="1"/>
  <c r="R5721" i="1"/>
  <c r="R5720" i="1"/>
  <c r="R5719" i="1"/>
  <c r="R5718" i="1"/>
  <c r="R5717" i="1"/>
  <c r="R5716" i="1"/>
  <c r="R5715" i="1"/>
  <c r="R5714" i="1"/>
  <c r="R5713" i="1"/>
  <c r="R5712" i="1"/>
  <c r="R5711" i="1"/>
  <c r="R5710" i="1"/>
  <c r="R5709" i="1"/>
  <c r="R5708" i="1"/>
  <c r="R5707" i="1"/>
  <c r="R5706" i="1"/>
  <c r="R5705" i="1"/>
  <c r="R5704" i="1"/>
  <c r="R5703" i="1"/>
  <c r="R5702" i="1"/>
  <c r="R5701" i="1"/>
  <c r="R5700" i="1"/>
  <c r="R5699" i="1"/>
  <c r="R5698" i="1"/>
  <c r="R5697" i="1"/>
  <c r="R5696" i="1"/>
  <c r="R5695" i="1"/>
  <c r="R5694" i="1"/>
  <c r="R5693" i="1"/>
  <c r="R5692" i="1"/>
  <c r="R5691" i="1"/>
  <c r="R5690" i="1"/>
  <c r="R5689" i="1"/>
  <c r="R5688" i="1"/>
  <c r="R5687" i="1"/>
  <c r="R5686" i="1"/>
  <c r="R5685" i="1"/>
  <c r="R5684" i="1"/>
  <c r="R5683" i="1"/>
  <c r="R5682" i="1"/>
  <c r="R5681" i="1"/>
  <c r="R5680" i="1"/>
  <c r="R5679" i="1"/>
  <c r="R5678" i="1"/>
  <c r="R5677" i="1"/>
  <c r="R5676" i="1"/>
  <c r="R5675" i="1"/>
  <c r="R5674" i="1"/>
  <c r="R5673" i="1"/>
  <c r="R5672" i="1"/>
  <c r="R5671" i="1"/>
  <c r="R5670" i="1"/>
  <c r="R5669" i="1"/>
  <c r="R5668" i="1"/>
  <c r="R5667" i="1"/>
  <c r="R5666" i="1"/>
  <c r="R5665" i="1"/>
  <c r="R5664" i="1"/>
  <c r="R5663" i="1"/>
  <c r="R5662" i="1"/>
  <c r="R5661" i="1"/>
  <c r="R5660" i="1"/>
  <c r="R5659" i="1"/>
  <c r="R5658" i="1"/>
  <c r="R5657" i="1"/>
  <c r="R5656" i="1"/>
  <c r="R5655" i="1"/>
  <c r="R5654" i="1"/>
  <c r="R5653" i="1"/>
  <c r="R5652" i="1"/>
  <c r="R5651" i="1"/>
  <c r="R5650" i="1"/>
  <c r="R5649" i="1"/>
  <c r="R5648" i="1"/>
  <c r="R5647" i="1"/>
  <c r="R5646" i="1"/>
  <c r="R5645" i="1"/>
  <c r="R5644" i="1"/>
  <c r="R5643" i="1"/>
  <c r="R5642" i="1"/>
  <c r="R5641" i="1"/>
  <c r="R5640" i="1"/>
  <c r="R5639" i="1"/>
  <c r="R5638" i="1"/>
  <c r="R5637" i="1"/>
  <c r="R5636" i="1"/>
  <c r="R5635" i="1"/>
  <c r="R5634" i="1"/>
  <c r="R5633" i="1"/>
  <c r="R5632" i="1"/>
  <c r="R5631" i="1"/>
  <c r="R5630" i="1"/>
  <c r="R5629" i="1"/>
  <c r="R5628" i="1"/>
  <c r="R5627" i="1"/>
  <c r="R5626" i="1"/>
  <c r="R5625" i="1"/>
  <c r="R5624" i="1"/>
  <c r="R5623" i="1"/>
  <c r="R5622" i="1"/>
  <c r="R5621" i="1"/>
  <c r="R5620" i="1"/>
  <c r="R5619" i="1"/>
  <c r="R5618" i="1"/>
  <c r="R5617" i="1"/>
  <c r="R5616" i="1"/>
  <c r="R5615" i="1"/>
  <c r="R5614" i="1"/>
  <c r="R5613" i="1"/>
  <c r="R5612" i="1"/>
  <c r="R5611" i="1"/>
  <c r="R5610" i="1"/>
  <c r="R5609" i="1"/>
  <c r="R5608" i="1"/>
  <c r="R5607" i="1"/>
  <c r="R5606" i="1"/>
  <c r="R5605" i="1"/>
  <c r="R5604" i="1"/>
  <c r="R5603" i="1"/>
  <c r="R5602" i="1"/>
  <c r="R5601" i="1"/>
  <c r="R5600" i="1"/>
  <c r="R5599" i="1"/>
  <c r="R5598" i="1"/>
  <c r="R5597" i="1"/>
  <c r="R5596" i="1"/>
  <c r="R5595" i="1"/>
  <c r="R5594" i="1"/>
  <c r="R5593" i="1"/>
  <c r="R5592" i="1"/>
  <c r="R5591" i="1"/>
  <c r="R5590" i="1"/>
  <c r="R5589" i="1"/>
  <c r="R5588" i="1"/>
  <c r="R5587" i="1"/>
  <c r="R5586" i="1"/>
  <c r="R5585" i="1"/>
  <c r="R5584" i="1"/>
  <c r="R5583" i="1"/>
  <c r="R5582" i="1"/>
  <c r="R5581" i="1"/>
  <c r="R5580" i="1"/>
  <c r="R5579" i="1"/>
  <c r="R5578" i="1"/>
  <c r="R5577" i="1"/>
  <c r="R5576" i="1"/>
  <c r="R5575" i="1"/>
  <c r="R5574" i="1"/>
  <c r="R5573" i="1"/>
  <c r="R5572" i="1"/>
  <c r="R5571" i="1"/>
  <c r="R5570" i="1"/>
  <c r="R5569" i="1"/>
  <c r="R5568" i="1"/>
  <c r="R5567" i="1"/>
  <c r="R5566" i="1"/>
  <c r="R5565" i="1"/>
  <c r="R5564" i="1"/>
  <c r="R5563" i="1"/>
  <c r="R5562" i="1"/>
  <c r="R5561" i="1"/>
  <c r="R5560" i="1"/>
  <c r="R5559" i="1"/>
  <c r="R5558" i="1"/>
  <c r="R5557" i="1"/>
  <c r="R5556" i="1"/>
  <c r="R5555" i="1"/>
  <c r="R5554" i="1"/>
  <c r="R5553" i="1"/>
  <c r="R5552" i="1"/>
  <c r="R5551" i="1"/>
  <c r="R5550" i="1"/>
  <c r="R5549" i="1"/>
  <c r="R5548" i="1"/>
  <c r="R5547" i="1"/>
  <c r="R5546" i="1"/>
  <c r="R5545" i="1"/>
  <c r="R5544" i="1"/>
  <c r="R5543" i="1"/>
  <c r="R5542" i="1"/>
  <c r="R5541" i="1"/>
  <c r="R5540" i="1"/>
  <c r="R5539" i="1"/>
  <c r="R5538" i="1"/>
  <c r="R5537" i="1"/>
  <c r="R5536" i="1"/>
  <c r="R5535" i="1"/>
  <c r="R5534" i="1"/>
  <c r="R5533" i="1"/>
  <c r="R5532" i="1"/>
  <c r="R5531" i="1"/>
  <c r="R5530" i="1"/>
  <c r="R5529" i="1"/>
  <c r="R5528" i="1"/>
  <c r="R5527" i="1"/>
  <c r="R5526" i="1"/>
  <c r="R5525" i="1"/>
  <c r="R5524" i="1"/>
  <c r="R5523" i="1"/>
  <c r="R5522" i="1"/>
  <c r="R5521" i="1"/>
  <c r="R5520" i="1"/>
  <c r="R5519" i="1"/>
  <c r="R5518" i="1"/>
  <c r="R5517" i="1"/>
  <c r="R5516" i="1"/>
  <c r="R5515" i="1"/>
  <c r="R5514" i="1"/>
  <c r="R5513" i="1"/>
  <c r="R5512" i="1"/>
  <c r="R5511" i="1"/>
  <c r="R5510" i="1"/>
  <c r="R5509" i="1"/>
  <c r="R5508" i="1"/>
  <c r="R5507" i="1"/>
  <c r="R5506" i="1"/>
  <c r="R5505" i="1"/>
  <c r="R5504" i="1"/>
  <c r="R5503" i="1"/>
  <c r="R5502" i="1"/>
  <c r="R5501" i="1"/>
  <c r="R5500" i="1"/>
  <c r="R5499" i="1"/>
  <c r="R5498" i="1"/>
  <c r="R5497" i="1"/>
  <c r="R5496" i="1"/>
  <c r="R5495" i="1"/>
  <c r="R5494" i="1"/>
  <c r="R5493" i="1"/>
  <c r="R5492" i="1"/>
  <c r="R5491" i="1"/>
  <c r="R5490" i="1"/>
  <c r="R5489" i="1"/>
  <c r="R5488" i="1"/>
  <c r="R5487" i="1"/>
  <c r="R5486" i="1"/>
  <c r="R5485" i="1"/>
  <c r="R5484" i="1"/>
  <c r="R5483" i="1"/>
  <c r="R5482" i="1"/>
  <c r="R5481" i="1"/>
  <c r="R5480" i="1"/>
  <c r="R5479" i="1"/>
  <c r="R5478" i="1"/>
  <c r="R5477" i="1"/>
  <c r="R5476" i="1"/>
  <c r="R5475" i="1"/>
  <c r="R5474" i="1"/>
  <c r="R5473" i="1"/>
  <c r="R5472" i="1"/>
  <c r="R5471" i="1"/>
  <c r="R5470" i="1"/>
  <c r="R5469" i="1"/>
  <c r="R5468" i="1"/>
  <c r="R5467" i="1"/>
  <c r="R5466" i="1"/>
  <c r="R5465" i="1"/>
  <c r="R5464" i="1"/>
  <c r="R5463" i="1"/>
  <c r="R5462" i="1"/>
  <c r="R5461" i="1"/>
  <c r="R5460" i="1"/>
  <c r="R5459" i="1"/>
  <c r="R5458" i="1"/>
  <c r="R5457" i="1"/>
  <c r="R5456" i="1"/>
  <c r="R5455" i="1"/>
  <c r="R5454" i="1"/>
  <c r="R5453" i="1"/>
  <c r="R5452" i="1"/>
  <c r="R5451" i="1"/>
  <c r="R5450" i="1"/>
  <c r="R5449" i="1"/>
  <c r="R5448" i="1"/>
  <c r="R5447" i="1"/>
  <c r="R5446" i="1"/>
  <c r="R5445" i="1"/>
  <c r="R5444" i="1"/>
  <c r="R5443" i="1"/>
  <c r="R5442" i="1"/>
  <c r="R5441" i="1"/>
  <c r="R5440" i="1"/>
  <c r="R5439" i="1"/>
  <c r="R5438" i="1"/>
  <c r="R5437" i="1"/>
  <c r="R5436" i="1"/>
  <c r="R5435" i="1"/>
  <c r="R5434" i="1"/>
  <c r="R5433" i="1"/>
  <c r="R5432" i="1"/>
  <c r="R5431" i="1"/>
  <c r="R5430" i="1"/>
  <c r="R5429" i="1"/>
  <c r="R5428" i="1"/>
  <c r="R5427" i="1"/>
  <c r="R5426" i="1"/>
  <c r="R5425" i="1"/>
  <c r="R5424" i="1"/>
  <c r="R5423" i="1"/>
  <c r="R5422" i="1"/>
  <c r="R5421" i="1"/>
  <c r="R5420" i="1"/>
  <c r="R5419" i="1"/>
  <c r="R5418" i="1"/>
  <c r="R5417" i="1"/>
  <c r="R5416" i="1"/>
  <c r="R5415" i="1"/>
  <c r="R5414" i="1"/>
  <c r="R5413" i="1"/>
  <c r="R5412" i="1"/>
  <c r="R5411" i="1"/>
  <c r="R5410" i="1"/>
  <c r="R5409" i="1"/>
  <c r="R5408" i="1"/>
  <c r="R5407" i="1"/>
  <c r="R5406" i="1"/>
  <c r="R5405" i="1"/>
  <c r="R5404" i="1"/>
  <c r="R5403" i="1"/>
  <c r="R5402" i="1"/>
  <c r="R5401" i="1"/>
  <c r="R5400" i="1"/>
  <c r="R5399" i="1"/>
  <c r="R5398" i="1"/>
  <c r="R5397" i="1"/>
  <c r="R5396" i="1"/>
  <c r="R5395" i="1"/>
  <c r="R5394" i="1"/>
  <c r="R5393" i="1"/>
  <c r="R5392" i="1"/>
  <c r="R5391" i="1"/>
  <c r="R5390" i="1"/>
  <c r="R5389" i="1"/>
  <c r="R5388" i="1"/>
  <c r="R5387" i="1"/>
  <c r="R5386" i="1"/>
  <c r="R5385" i="1"/>
  <c r="R5384" i="1"/>
  <c r="R5383" i="1"/>
  <c r="R5382" i="1"/>
  <c r="R5381" i="1"/>
  <c r="R5380" i="1"/>
  <c r="R5379" i="1"/>
  <c r="R5378" i="1"/>
  <c r="R5377" i="1"/>
  <c r="R5376" i="1"/>
  <c r="R5375" i="1"/>
  <c r="R5374" i="1"/>
  <c r="R5373" i="1"/>
  <c r="R5372" i="1"/>
  <c r="R5371" i="1"/>
  <c r="R5370" i="1"/>
  <c r="R5369" i="1"/>
  <c r="R5368" i="1"/>
  <c r="R5367" i="1"/>
  <c r="R5366" i="1"/>
  <c r="R5365" i="1"/>
  <c r="R5364" i="1"/>
  <c r="R5363" i="1"/>
  <c r="R5362" i="1"/>
  <c r="R5361" i="1"/>
  <c r="R5360" i="1"/>
  <c r="R5359" i="1"/>
  <c r="R5358" i="1"/>
  <c r="R5357" i="1"/>
  <c r="R5356" i="1"/>
  <c r="R5355" i="1"/>
  <c r="R5354" i="1"/>
  <c r="R5353" i="1"/>
  <c r="R5352" i="1"/>
  <c r="R5351" i="1"/>
  <c r="R5350" i="1"/>
  <c r="R5349" i="1"/>
  <c r="R5348" i="1"/>
  <c r="R5347" i="1"/>
  <c r="R5346" i="1"/>
  <c r="R5345" i="1"/>
  <c r="R5344" i="1"/>
  <c r="R5343" i="1"/>
  <c r="R5342" i="1"/>
  <c r="R5341" i="1"/>
  <c r="R5340" i="1"/>
  <c r="R5339" i="1"/>
  <c r="R5338" i="1"/>
  <c r="R5337" i="1"/>
  <c r="R5336" i="1"/>
  <c r="R5335" i="1"/>
  <c r="R5334" i="1"/>
  <c r="R5333" i="1"/>
  <c r="R5332" i="1"/>
  <c r="R5331" i="1"/>
  <c r="R5330" i="1"/>
  <c r="R5329" i="1"/>
  <c r="R5328" i="1"/>
  <c r="R5327" i="1"/>
  <c r="R5326" i="1"/>
  <c r="R5325" i="1"/>
  <c r="R5324" i="1"/>
  <c r="R5323" i="1"/>
  <c r="R5322" i="1"/>
  <c r="R5321" i="1"/>
  <c r="R5320" i="1"/>
  <c r="R5319" i="1"/>
  <c r="R5318" i="1"/>
  <c r="R5317" i="1"/>
  <c r="R5316" i="1"/>
  <c r="R5315" i="1"/>
  <c r="R5314" i="1"/>
  <c r="R5313" i="1"/>
  <c r="R5312" i="1"/>
  <c r="R5311" i="1"/>
  <c r="R5310" i="1"/>
  <c r="R5309" i="1"/>
  <c r="R5308" i="1"/>
  <c r="R5307" i="1"/>
  <c r="R5306" i="1"/>
  <c r="R5305" i="1"/>
  <c r="R5304" i="1"/>
  <c r="R5303" i="1"/>
  <c r="R5302" i="1"/>
  <c r="R5301" i="1"/>
  <c r="R5300" i="1"/>
  <c r="R5299" i="1"/>
  <c r="R5298" i="1"/>
  <c r="R5297" i="1"/>
  <c r="R5296" i="1"/>
  <c r="R5295" i="1"/>
  <c r="R5294" i="1"/>
  <c r="R5293" i="1"/>
  <c r="R5292" i="1"/>
  <c r="R5291" i="1"/>
  <c r="R5290" i="1"/>
  <c r="R5289" i="1"/>
  <c r="R5288" i="1"/>
  <c r="R5287" i="1"/>
  <c r="R5286" i="1"/>
  <c r="R5285" i="1"/>
  <c r="R5284" i="1"/>
  <c r="R5283" i="1"/>
  <c r="R5282" i="1"/>
  <c r="R5281" i="1"/>
  <c r="R5280" i="1"/>
  <c r="R5279" i="1"/>
  <c r="R5278" i="1"/>
  <c r="R5277" i="1"/>
  <c r="R5276" i="1"/>
  <c r="R5275" i="1"/>
  <c r="R5274" i="1"/>
  <c r="R5273" i="1"/>
  <c r="R5272" i="1"/>
  <c r="R5271" i="1"/>
  <c r="R5270" i="1"/>
  <c r="R5269" i="1"/>
  <c r="R5268" i="1"/>
  <c r="R5267" i="1"/>
  <c r="R5266" i="1"/>
  <c r="R5265" i="1"/>
  <c r="R5264" i="1"/>
  <c r="R5263" i="1"/>
  <c r="R5262" i="1"/>
  <c r="R5261" i="1"/>
  <c r="R5260" i="1"/>
  <c r="R5259" i="1"/>
  <c r="R5258" i="1"/>
  <c r="R5257" i="1"/>
  <c r="R5256" i="1"/>
  <c r="R5255" i="1"/>
  <c r="R5254" i="1"/>
  <c r="R5253" i="1"/>
  <c r="R5252" i="1"/>
  <c r="R5251" i="1"/>
  <c r="R5250" i="1"/>
  <c r="R5249" i="1"/>
  <c r="R5248" i="1"/>
  <c r="R5247" i="1"/>
  <c r="R5246" i="1"/>
  <c r="R5245" i="1"/>
  <c r="R5244" i="1"/>
  <c r="R5243" i="1"/>
  <c r="R5242" i="1"/>
  <c r="R5241" i="1"/>
  <c r="R5240" i="1"/>
  <c r="R5239" i="1"/>
  <c r="R5238" i="1"/>
  <c r="R5237" i="1"/>
  <c r="R5236" i="1"/>
  <c r="R5235" i="1"/>
  <c r="R5234" i="1"/>
  <c r="R5233" i="1"/>
  <c r="R5232" i="1"/>
  <c r="R5231" i="1"/>
  <c r="R5230" i="1"/>
  <c r="R5229" i="1"/>
  <c r="R5228" i="1"/>
  <c r="R5227" i="1"/>
  <c r="R5226" i="1"/>
  <c r="R5225" i="1"/>
  <c r="R5224" i="1"/>
  <c r="R5223" i="1"/>
  <c r="R5222" i="1"/>
  <c r="R5221" i="1"/>
  <c r="R5220" i="1"/>
  <c r="R5219" i="1"/>
  <c r="R5218" i="1"/>
  <c r="R5217" i="1"/>
  <c r="R5216" i="1"/>
  <c r="R5215" i="1"/>
  <c r="R5214" i="1"/>
  <c r="R5213" i="1"/>
  <c r="R5212" i="1"/>
  <c r="R5211" i="1"/>
  <c r="R5210" i="1"/>
  <c r="R5209" i="1"/>
  <c r="R5208" i="1"/>
  <c r="R5207" i="1"/>
  <c r="R5206" i="1"/>
  <c r="R5205" i="1"/>
  <c r="R5204" i="1"/>
  <c r="R5203" i="1"/>
  <c r="R5202" i="1"/>
  <c r="R5201" i="1"/>
  <c r="R5200" i="1"/>
  <c r="R5199" i="1"/>
  <c r="R5198" i="1"/>
  <c r="R5197" i="1"/>
  <c r="R5196" i="1"/>
  <c r="R5195" i="1"/>
  <c r="R5194" i="1"/>
  <c r="R5193" i="1"/>
  <c r="R5192" i="1"/>
  <c r="R5191" i="1"/>
  <c r="R5190" i="1"/>
  <c r="R5189" i="1"/>
  <c r="R5188" i="1"/>
  <c r="R5187" i="1"/>
  <c r="R5186" i="1"/>
  <c r="R5185" i="1"/>
  <c r="R5184" i="1"/>
  <c r="R5183" i="1"/>
  <c r="R5182" i="1"/>
  <c r="R5181" i="1"/>
  <c r="R5180" i="1"/>
  <c r="R5179" i="1"/>
  <c r="R5178" i="1"/>
  <c r="R5177" i="1"/>
  <c r="R5176" i="1"/>
  <c r="R5175" i="1"/>
  <c r="R5174" i="1"/>
  <c r="R5173" i="1"/>
  <c r="R5172" i="1"/>
  <c r="R5171" i="1"/>
  <c r="R5170" i="1"/>
  <c r="R5169" i="1"/>
  <c r="R5168" i="1"/>
  <c r="R5167" i="1"/>
  <c r="R5166" i="1"/>
  <c r="R5165" i="1"/>
  <c r="R5164" i="1"/>
  <c r="R5163" i="1"/>
  <c r="R5162" i="1"/>
  <c r="R5161" i="1"/>
  <c r="R5160" i="1"/>
  <c r="R5159" i="1"/>
  <c r="R5158" i="1"/>
  <c r="R5157" i="1"/>
  <c r="R5156" i="1"/>
  <c r="R5155" i="1"/>
  <c r="R5154" i="1"/>
  <c r="R5153" i="1"/>
  <c r="R5152" i="1"/>
  <c r="R5151" i="1"/>
  <c r="R5150" i="1"/>
  <c r="R5149" i="1"/>
  <c r="R5148" i="1"/>
  <c r="R5147" i="1"/>
  <c r="R5146" i="1"/>
  <c r="R5145" i="1"/>
  <c r="R5144" i="1"/>
  <c r="R5143" i="1"/>
  <c r="R5142" i="1"/>
  <c r="R5141" i="1"/>
  <c r="R5140" i="1"/>
  <c r="R5139" i="1"/>
  <c r="R5138" i="1"/>
  <c r="R5137" i="1"/>
  <c r="R5136" i="1"/>
  <c r="R5135" i="1"/>
  <c r="R5134" i="1"/>
  <c r="R5133" i="1"/>
  <c r="R5132" i="1"/>
  <c r="R5131" i="1"/>
  <c r="R5130" i="1"/>
  <c r="R5129" i="1"/>
  <c r="R5128" i="1"/>
  <c r="R5127" i="1"/>
  <c r="R5126" i="1"/>
  <c r="R5125" i="1"/>
  <c r="R5124" i="1"/>
  <c r="R5123" i="1"/>
  <c r="R5122" i="1"/>
  <c r="R5121" i="1"/>
  <c r="R5120" i="1"/>
  <c r="R5119" i="1"/>
  <c r="R5118" i="1"/>
  <c r="R5117" i="1"/>
  <c r="R5116" i="1"/>
  <c r="R5115" i="1"/>
  <c r="R5114" i="1"/>
  <c r="R5113" i="1"/>
  <c r="R5112" i="1"/>
  <c r="R5111" i="1"/>
  <c r="R5110" i="1"/>
  <c r="R5109" i="1"/>
  <c r="R5108" i="1"/>
  <c r="R5107" i="1"/>
  <c r="R5106" i="1"/>
  <c r="R5105" i="1"/>
  <c r="R5104" i="1"/>
  <c r="R5103" i="1"/>
  <c r="R5102" i="1"/>
  <c r="R5101" i="1"/>
  <c r="R5100" i="1"/>
  <c r="R5099" i="1"/>
  <c r="R5098" i="1"/>
  <c r="R5097" i="1"/>
  <c r="R5096" i="1"/>
  <c r="R5095" i="1"/>
  <c r="R5094" i="1"/>
  <c r="R5093" i="1"/>
  <c r="R5092" i="1"/>
  <c r="R5091" i="1"/>
  <c r="R5090" i="1"/>
  <c r="R5089" i="1"/>
  <c r="R5088" i="1"/>
  <c r="R5087" i="1"/>
  <c r="R5086" i="1"/>
  <c r="R5085" i="1"/>
  <c r="R5084" i="1"/>
  <c r="R5083" i="1"/>
  <c r="R5082" i="1"/>
  <c r="R5081" i="1"/>
  <c r="R5080" i="1"/>
  <c r="R5079" i="1"/>
  <c r="R5078" i="1"/>
  <c r="R5077" i="1"/>
  <c r="R5076" i="1"/>
  <c r="R5075" i="1"/>
  <c r="R5074" i="1"/>
  <c r="R5073" i="1"/>
  <c r="R5072" i="1"/>
  <c r="R5071" i="1"/>
  <c r="R5070" i="1"/>
  <c r="R5069" i="1"/>
  <c r="R5068" i="1"/>
  <c r="R5067" i="1"/>
  <c r="R5066" i="1"/>
  <c r="R5065" i="1"/>
  <c r="R5064" i="1"/>
  <c r="R5063" i="1"/>
  <c r="R5062" i="1"/>
  <c r="R5061" i="1"/>
  <c r="R5060" i="1"/>
  <c r="R5059" i="1"/>
  <c r="R5058" i="1"/>
  <c r="R5057" i="1"/>
  <c r="R5056" i="1"/>
  <c r="R5055" i="1"/>
  <c r="R5054" i="1"/>
  <c r="R5053" i="1"/>
  <c r="R5052" i="1"/>
  <c r="R5051" i="1"/>
  <c r="R5050" i="1"/>
  <c r="R5049" i="1"/>
  <c r="R5048" i="1"/>
  <c r="R5047" i="1"/>
  <c r="R5046" i="1"/>
  <c r="R5045" i="1"/>
  <c r="R5044" i="1"/>
  <c r="R5043" i="1"/>
  <c r="R5042" i="1"/>
  <c r="R5041" i="1"/>
  <c r="R5040" i="1"/>
  <c r="R5039" i="1"/>
  <c r="R5038" i="1"/>
  <c r="R5037" i="1"/>
  <c r="R5036" i="1"/>
  <c r="R5035" i="1"/>
  <c r="R5034" i="1"/>
  <c r="R5033" i="1"/>
  <c r="R5032" i="1"/>
  <c r="R5031" i="1"/>
  <c r="R5030" i="1"/>
  <c r="R5029" i="1"/>
  <c r="R5028" i="1"/>
  <c r="R5027" i="1"/>
  <c r="R5026" i="1"/>
  <c r="R5025" i="1"/>
  <c r="R5024" i="1"/>
  <c r="R5023" i="1"/>
  <c r="R5022" i="1"/>
  <c r="R5021" i="1"/>
  <c r="R5020" i="1"/>
  <c r="R5019" i="1"/>
  <c r="R5018" i="1"/>
  <c r="R5017" i="1"/>
  <c r="R5016" i="1"/>
  <c r="R5015" i="1"/>
  <c r="R5014" i="1"/>
  <c r="R5013" i="1"/>
  <c r="R5012" i="1"/>
  <c r="R5011" i="1"/>
  <c r="R5010" i="1"/>
  <c r="R5009" i="1"/>
  <c r="R5008" i="1"/>
  <c r="R5007" i="1"/>
  <c r="R5006" i="1"/>
  <c r="R5005" i="1"/>
  <c r="R5004" i="1"/>
  <c r="R5003" i="1"/>
  <c r="R5002" i="1"/>
  <c r="R5001" i="1"/>
  <c r="R5000" i="1"/>
  <c r="R4999" i="1"/>
  <c r="R4998" i="1"/>
  <c r="R4997" i="1"/>
  <c r="R4996" i="1"/>
  <c r="R4995" i="1"/>
  <c r="R4994" i="1"/>
  <c r="R4993" i="1"/>
  <c r="R4992" i="1"/>
  <c r="R4991" i="1"/>
  <c r="R4990" i="1"/>
  <c r="R4989" i="1"/>
  <c r="R4988" i="1"/>
  <c r="R4987" i="1"/>
  <c r="R4986" i="1"/>
  <c r="R4985" i="1"/>
  <c r="R4984" i="1"/>
  <c r="R4983" i="1"/>
  <c r="R4982" i="1"/>
  <c r="R4981" i="1"/>
  <c r="R4980" i="1"/>
  <c r="R4979" i="1"/>
  <c r="R4978" i="1"/>
  <c r="R4977" i="1"/>
  <c r="R4976" i="1"/>
  <c r="R4975" i="1"/>
  <c r="R4974" i="1"/>
  <c r="R4973" i="1"/>
  <c r="R4972" i="1"/>
  <c r="R4971" i="1"/>
  <c r="R4970" i="1"/>
  <c r="R4969" i="1"/>
  <c r="R4968" i="1"/>
  <c r="R4967" i="1"/>
  <c r="R4966" i="1"/>
  <c r="R4965" i="1"/>
  <c r="R4964" i="1"/>
  <c r="R4963" i="1"/>
  <c r="R4962" i="1"/>
  <c r="R4961" i="1"/>
  <c r="R4960" i="1"/>
  <c r="R4959" i="1"/>
  <c r="R4958" i="1"/>
  <c r="R4957" i="1"/>
  <c r="R4956" i="1"/>
  <c r="R4955" i="1"/>
  <c r="R4954" i="1"/>
  <c r="R4953" i="1"/>
  <c r="R4952" i="1"/>
  <c r="R4951" i="1"/>
  <c r="R4950" i="1"/>
  <c r="R4949" i="1"/>
  <c r="R4948" i="1"/>
  <c r="R4947" i="1"/>
  <c r="R4946" i="1"/>
  <c r="R4945" i="1"/>
  <c r="R4944" i="1"/>
  <c r="R4943" i="1"/>
  <c r="R4942" i="1"/>
  <c r="R4941" i="1"/>
  <c r="R4940" i="1"/>
  <c r="R4939" i="1"/>
  <c r="R4938" i="1"/>
  <c r="R4937" i="1"/>
  <c r="R4936" i="1"/>
  <c r="R4935" i="1"/>
  <c r="R4934" i="1"/>
  <c r="R4933" i="1"/>
  <c r="R4932" i="1"/>
  <c r="R4931" i="1"/>
  <c r="R4930" i="1"/>
  <c r="R4929" i="1"/>
  <c r="R4928" i="1"/>
  <c r="R4927" i="1"/>
  <c r="R4926" i="1"/>
  <c r="R4925" i="1"/>
  <c r="R4924" i="1"/>
  <c r="R4923" i="1"/>
  <c r="R4922" i="1"/>
  <c r="R4921" i="1"/>
  <c r="R4920" i="1"/>
  <c r="R4919" i="1"/>
  <c r="R4918" i="1"/>
  <c r="R4917" i="1"/>
  <c r="R4916" i="1"/>
  <c r="R4915" i="1"/>
  <c r="R4914" i="1"/>
  <c r="R4913" i="1"/>
  <c r="R4912" i="1"/>
  <c r="R4911" i="1"/>
  <c r="R4910" i="1"/>
  <c r="R4909" i="1"/>
  <c r="R4908" i="1"/>
  <c r="R4907" i="1"/>
  <c r="R4906" i="1"/>
  <c r="R4905" i="1"/>
  <c r="R4904" i="1"/>
  <c r="R4903" i="1"/>
  <c r="R4902" i="1"/>
  <c r="R4901" i="1"/>
  <c r="R4900" i="1"/>
  <c r="R4899" i="1"/>
  <c r="R4898" i="1"/>
  <c r="R4897" i="1"/>
  <c r="R4896" i="1"/>
  <c r="R4895" i="1"/>
  <c r="R4894" i="1"/>
  <c r="R4893" i="1"/>
  <c r="R4892" i="1"/>
  <c r="R4891" i="1"/>
  <c r="R4890" i="1"/>
  <c r="R4889" i="1"/>
  <c r="R4888" i="1"/>
  <c r="R4887" i="1"/>
  <c r="R4886" i="1"/>
  <c r="R4885" i="1"/>
  <c r="R4884" i="1"/>
  <c r="R4883" i="1"/>
  <c r="R4882" i="1"/>
  <c r="R4881" i="1"/>
  <c r="R4880" i="1"/>
  <c r="R4879" i="1"/>
  <c r="R4878" i="1"/>
  <c r="R4877" i="1"/>
  <c r="R4876" i="1"/>
  <c r="R4875" i="1"/>
  <c r="R4874" i="1"/>
  <c r="R4873" i="1"/>
  <c r="R4872" i="1"/>
  <c r="R4871" i="1"/>
  <c r="R4870" i="1"/>
  <c r="R4869" i="1"/>
  <c r="R4868" i="1"/>
  <c r="R4867" i="1"/>
  <c r="R4866" i="1"/>
  <c r="R4865" i="1"/>
  <c r="R4864" i="1"/>
  <c r="R4863" i="1"/>
  <c r="R4862" i="1"/>
  <c r="R4861" i="1"/>
  <c r="R4860" i="1"/>
  <c r="R4859" i="1"/>
  <c r="R4858" i="1"/>
  <c r="R4857" i="1"/>
  <c r="R4856" i="1"/>
  <c r="R4855" i="1"/>
  <c r="R4854" i="1"/>
  <c r="R4853" i="1"/>
  <c r="R4852" i="1"/>
  <c r="R4851" i="1"/>
  <c r="R4850" i="1"/>
  <c r="R4849" i="1"/>
  <c r="R4848" i="1"/>
  <c r="R4847" i="1"/>
  <c r="R4846" i="1"/>
  <c r="R4845" i="1"/>
  <c r="R4844" i="1"/>
  <c r="R4843" i="1"/>
  <c r="R4842" i="1"/>
  <c r="R4841" i="1"/>
  <c r="R4840" i="1"/>
  <c r="R4839" i="1"/>
  <c r="R4838" i="1"/>
  <c r="R4837" i="1"/>
  <c r="R4836" i="1"/>
  <c r="R4835" i="1"/>
  <c r="R4834" i="1"/>
  <c r="R4833" i="1"/>
  <c r="R4832" i="1"/>
  <c r="R4831" i="1"/>
  <c r="R4830" i="1"/>
  <c r="R4829" i="1"/>
  <c r="R4828" i="1"/>
  <c r="R4827" i="1"/>
  <c r="R4826" i="1"/>
  <c r="R4825" i="1"/>
  <c r="R4824" i="1"/>
  <c r="R4823" i="1"/>
  <c r="R4822" i="1"/>
  <c r="R4821" i="1"/>
  <c r="R4820" i="1"/>
  <c r="R4819" i="1"/>
  <c r="R4818" i="1"/>
  <c r="R4817" i="1"/>
  <c r="R4816" i="1"/>
  <c r="R4815" i="1"/>
  <c r="R4814" i="1"/>
  <c r="R4813" i="1"/>
  <c r="R4812" i="1"/>
  <c r="R4811" i="1"/>
  <c r="R4810" i="1"/>
  <c r="R4809" i="1"/>
  <c r="R4808" i="1"/>
  <c r="R4807" i="1"/>
  <c r="R4806" i="1"/>
  <c r="R4805" i="1"/>
  <c r="R4804" i="1"/>
  <c r="R4803" i="1"/>
  <c r="R4802" i="1"/>
  <c r="R4801" i="1"/>
  <c r="R4800" i="1"/>
  <c r="R4799" i="1"/>
  <c r="R4798" i="1"/>
  <c r="R4797" i="1"/>
  <c r="R4796" i="1"/>
  <c r="R4795" i="1"/>
  <c r="R4794" i="1"/>
  <c r="R4793" i="1"/>
  <c r="R4792" i="1"/>
  <c r="R4791" i="1"/>
  <c r="R4790" i="1"/>
  <c r="R4789" i="1"/>
  <c r="R4788" i="1"/>
  <c r="R4787" i="1"/>
  <c r="R4786" i="1"/>
  <c r="R4785" i="1"/>
  <c r="R4784" i="1"/>
  <c r="R4783" i="1"/>
  <c r="R4782" i="1"/>
  <c r="R4781" i="1"/>
  <c r="R4780" i="1"/>
  <c r="R4779" i="1"/>
  <c r="R4778" i="1"/>
  <c r="R4777" i="1"/>
  <c r="R4776" i="1"/>
  <c r="R4775" i="1"/>
  <c r="R4774" i="1"/>
  <c r="R4773" i="1"/>
  <c r="R4772" i="1"/>
  <c r="R4771" i="1"/>
  <c r="R4770" i="1"/>
  <c r="R4769" i="1"/>
  <c r="R4768" i="1"/>
  <c r="R4767" i="1"/>
  <c r="R4766" i="1"/>
  <c r="R4765" i="1"/>
  <c r="R4764" i="1"/>
  <c r="R4763" i="1"/>
  <c r="R4762" i="1"/>
  <c r="R4761" i="1"/>
  <c r="R4760" i="1"/>
  <c r="R4759" i="1"/>
  <c r="R4758" i="1"/>
  <c r="R4757" i="1"/>
  <c r="R4756" i="1"/>
  <c r="R4755" i="1"/>
  <c r="R4754" i="1"/>
  <c r="R4753" i="1"/>
  <c r="R4752" i="1"/>
  <c r="R4751" i="1"/>
  <c r="R4750" i="1"/>
  <c r="R4749" i="1"/>
  <c r="R4748" i="1"/>
  <c r="R4747" i="1"/>
  <c r="R4746" i="1"/>
  <c r="R4745" i="1"/>
  <c r="R4744" i="1"/>
  <c r="R4743" i="1"/>
  <c r="R4742" i="1"/>
  <c r="R4741" i="1"/>
  <c r="R4740" i="1"/>
  <c r="R4739" i="1"/>
  <c r="R4738" i="1"/>
  <c r="R4737" i="1"/>
  <c r="R4736" i="1"/>
  <c r="R4735" i="1"/>
  <c r="R4734" i="1"/>
  <c r="R4733" i="1"/>
  <c r="R4732" i="1"/>
  <c r="R4731" i="1"/>
  <c r="R4730" i="1"/>
  <c r="R4729" i="1"/>
  <c r="R4728" i="1"/>
  <c r="R4727" i="1"/>
  <c r="R4726" i="1"/>
  <c r="R4725" i="1"/>
  <c r="R4724" i="1"/>
  <c r="R4723" i="1"/>
  <c r="R4722" i="1"/>
  <c r="R4721" i="1"/>
  <c r="R4720" i="1"/>
  <c r="R4719" i="1"/>
  <c r="R4718" i="1"/>
  <c r="R4717" i="1"/>
  <c r="R4716" i="1"/>
  <c r="R4715" i="1"/>
  <c r="R4714" i="1"/>
  <c r="R4713" i="1"/>
  <c r="R4712" i="1"/>
  <c r="R4711" i="1"/>
  <c r="R4710" i="1"/>
  <c r="R4709" i="1"/>
  <c r="R4708" i="1"/>
  <c r="R4707" i="1"/>
  <c r="R4706" i="1"/>
  <c r="R4705" i="1"/>
  <c r="R4704" i="1"/>
  <c r="R4703" i="1"/>
  <c r="R4702" i="1"/>
  <c r="R4701" i="1"/>
  <c r="R4700" i="1"/>
  <c r="R4699" i="1"/>
  <c r="R4698" i="1"/>
  <c r="R4697" i="1"/>
  <c r="R4696" i="1"/>
  <c r="R4695" i="1"/>
  <c r="R4694" i="1"/>
  <c r="R4693" i="1"/>
  <c r="R4692" i="1"/>
  <c r="R4691" i="1"/>
  <c r="R4690" i="1"/>
  <c r="R4689" i="1"/>
  <c r="R4688" i="1"/>
  <c r="R4687" i="1"/>
  <c r="R4686" i="1"/>
  <c r="R4685" i="1"/>
  <c r="R4684" i="1"/>
  <c r="R4683" i="1"/>
  <c r="R4682" i="1"/>
  <c r="R4681" i="1"/>
  <c r="R4680" i="1"/>
  <c r="R4679" i="1"/>
  <c r="R4678" i="1"/>
  <c r="R4677" i="1"/>
  <c r="R4676" i="1"/>
  <c r="R4675" i="1"/>
  <c r="R4674" i="1"/>
  <c r="R4673" i="1"/>
  <c r="R4672" i="1"/>
  <c r="R4671" i="1"/>
  <c r="R4670" i="1"/>
  <c r="R4669" i="1"/>
  <c r="R4668" i="1"/>
  <c r="R4667" i="1"/>
  <c r="R4666" i="1"/>
  <c r="R4665" i="1"/>
  <c r="R4664" i="1"/>
  <c r="R4663" i="1"/>
  <c r="R4662" i="1"/>
  <c r="R4661" i="1"/>
  <c r="R4660" i="1"/>
  <c r="R4659" i="1"/>
  <c r="R4658" i="1"/>
  <c r="R4657" i="1"/>
  <c r="R4656" i="1"/>
  <c r="R4655" i="1"/>
  <c r="R4654" i="1"/>
  <c r="R4653" i="1"/>
  <c r="R4652" i="1"/>
  <c r="R4651" i="1"/>
  <c r="R4650" i="1"/>
  <c r="R4649" i="1"/>
  <c r="R4648" i="1"/>
  <c r="R4647" i="1"/>
  <c r="R4646" i="1"/>
  <c r="R4645" i="1"/>
  <c r="R4644" i="1"/>
  <c r="R4643" i="1"/>
  <c r="R4642" i="1"/>
  <c r="R4641" i="1"/>
  <c r="R4640" i="1"/>
  <c r="R4639" i="1"/>
  <c r="R4638" i="1"/>
  <c r="R4637" i="1"/>
  <c r="R4636" i="1"/>
  <c r="R4635" i="1"/>
  <c r="R4634" i="1"/>
  <c r="R4633" i="1"/>
  <c r="R4632" i="1"/>
  <c r="R4631" i="1"/>
  <c r="R4630" i="1"/>
  <c r="R4629" i="1"/>
  <c r="R4628" i="1"/>
  <c r="R4627" i="1"/>
  <c r="R4626" i="1"/>
  <c r="R4625" i="1"/>
  <c r="R4624" i="1"/>
  <c r="R4623" i="1"/>
  <c r="R4622" i="1"/>
  <c r="R4621" i="1"/>
  <c r="R4620" i="1"/>
  <c r="R4619" i="1"/>
  <c r="R4618" i="1"/>
  <c r="R4617" i="1"/>
  <c r="R4616" i="1"/>
  <c r="R4615" i="1"/>
  <c r="R4614" i="1"/>
  <c r="R4613" i="1"/>
  <c r="R4612" i="1"/>
  <c r="R4611" i="1"/>
  <c r="R4610" i="1"/>
  <c r="R4609" i="1"/>
  <c r="R4608" i="1"/>
  <c r="R4607" i="1"/>
  <c r="R4606" i="1"/>
  <c r="R4605" i="1"/>
  <c r="R4604" i="1"/>
  <c r="R4603" i="1"/>
  <c r="R4602" i="1"/>
  <c r="R4601" i="1"/>
  <c r="R4600" i="1"/>
  <c r="R4599" i="1"/>
  <c r="R4598" i="1"/>
  <c r="R4597" i="1"/>
  <c r="R4596" i="1"/>
  <c r="R4595" i="1"/>
  <c r="R4594" i="1"/>
  <c r="R4593" i="1"/>
  <c r="R4592" i="1"/>
  <c r="R4591" i="1"/>
  <c r="R4590" i="1"/>
  <c r="R4589" i="1"/>
  <c r="R4588" i="1"/>
  <c r="R4587" i="1"/>
  <c r="R4586" i="1"/>
  <c r="R4585" i="1"/>
  <c r="R4584" i="1"/>
  <c r="R4583" i="1"/>
  <c r="R4582" i="1"/>
  <c r="R4581" i="1"/>
  <c r="R4580" i="1"/>
  <c r="R4579" i="1"/>
  <c r="R4578" i="1"/>
  <c r="R4577" i="1"/>
  <c r="R4576" i="1"/>
  <c r="R4575" i="1"/>
  <c r="R4574" i="1"/>
  <c r="R4573" i="1"/>
  <c r="R4572" i="1"/>
  <c r="R4571" i="1"/>
  <c r="R4570" i="1"/>
  <c r="R4569" i="1"/>
  <c r="R4568" i="1"/>
  <c r="R4567" i="1"/>
  <c r="R4566" i="1"/>
  <c r="R4565" i="1"/>
  <c r="R4564" i="1"/>
  <c r="R4563" i="1"/>
  <c r="R4562" i="1"/>
  <c r="R4561" i="1"/>
  <c r="R4560" i="1"/>
  <c r="R4559" i="1"/>
  <c r="R4558" i="1"/>
  <c r="R4557" i="1"/>
  <c r="R4556" i="1"/>
  <c r="R4555" i="1"/>
  <c r="R4554" i="1"/>
  <c r="R4553" i="1"/>
  <c r="R4552" i="1"/>
  <c r="R4551" i="1"/>
  <c r="R4550" i="1"/>
  <c r="R4549" i="1"/>
  <c r="R4548" i="1"/>
  <c r="R4547" i="1"/>
  <c r="R4546" i="1"/>
  <c r="R4545" i="1"/>
  <c r="R4544" i="1"/>
  <c r="R4543" i="1"/>
  <c r="R4542" i="1"/>
  <c r="R4541" i="1"/>
  <c r="R4540" i="1"/>
  <c r="R4539" i="1"/>
  <c r="R4538" i="1"/>
  <c r="R4537" i="1"/>
  <c r="R4536" i="1"/>
  <c r="R4535" i="1"/>
  <c r="R4534" i="1"/>
  <c r="R4533" i="1"/>
  <c r="R4532" i="1"/>
  <c r="R4531" i="1"/>
  <c r="R4530" i="1"/>
  <c r="R4529" i="1"/>
  <c r="R4528" i="1"/>
  <c r="R4527" i="1"/>
  <c r="R4526" i="1"/>
  <c r="R4525" i="1"/>
  <c r="R4524" i="1"/>
  <c r="R4523" i="1"/>
  <c r="R4522" i="1"/>
  <c r="R4521" i="1"/>
  <c r="R4520" i="1"/>
  <c r="R4519" i="1"/>
  <c r="R4518" i="1"/>
  <c r="R4517" i="1"/>
  <c r="R4516" i="1"/>
  <c r="R4515" i="1"/>
  <c r="R4514" i="1"/>
  <c r="R4513" i="1"/>
  <c r="R4512" i="1"/>
  <c r="R4511" i="1"/>
  <c r="R4510" i="1"/>
  <c r="R4509" i="1"/>
  <c r="R4508" i="1"/>
  <c r="R4507" i="1"/>
  <c r="R4506" i="1"/>
  <c r="R4505" i="1"/>
  <c r="R4504" i="1"/>
  <c r="R4503" i="1"/>
  <c r="R4502" i="1"/>
  <c r="R4501" i="1"/>
  <c r="R4500" i="1"/>
  <c r="R4499" i="1"/>
  <c r="R4498" i="1"/>
  <c r="R4497" i="1"/>
  <c r="R4496" i="1"/>
  <c r="R4495" i="1"/>
  <c r="R4494" i="1"/>
  <c r="R4493" i="1"/>
  <c r="R4492" i="1"/>
  <c r="R4491" i="1"/>
  <c r="R4490" i="1"/>
  <c r="R4489" i="1"/>
  <c r="R4488" i="1"/>
  <c r="R4487" i="1"/>
  <c r="R4486" i="1"/>
  <c r="R4485" i="1"/>
  <c r="R4484" i="1"/>
  <c r="R4483" i="1"/>
  <c r="R4482" i="1"/>
  <c r="R4481" i="1"/>
  <c r="R4480" i="1"/>
  <c r="R4479" i="1"/>
  <c r="R4478" i="1"/>
  <c r="R4477" i="1"/>
  <c r="R4476" i="1"/>
  <c r="R4475" i="1"/>
  <c r="R4474" i="1"/>
  <c r="R4473" i="1"/>
  <c r="R4472" i="1"/>
  <c r="R4471" i="1"/>
  <c r="R4470" i="1"/>
  <c r="R4469" i="1"/>
  <c r="R4468" i="1"/>
  <c r="R4467" i="1"/>
  <c r="R4466" i="1"/>
  <c r="R4465" i="1"/>
  <c r="R4464" i="1"/>
  <c r="R4463" i="1"/>
  <c r="R4462" i="1"/>
  <c r="R4461" i="1"/>
  <c r="R4460" i="1"/>
  <c r="R4459" i="1"/>
  <c r="R4458" i="1"/>
  <c r="R4457" i="1"/>
  <c r="R4456" i="1"/>
  <c r="R4455" i="1"/>
  <c r="R4454" i="1"/>
  <c r="R4453" i="1"/>
  <c r="R4452" i="1"/>
  <c r="R4451" i="1"/>
  <c r="R4450" i="1"/>
  <c r="R4449" i="1"/>
  <c r="R4448" i="1"/>
  <c r="R4447" i="1"/>
  <c r="R4446" i="1"/>
  <c r="R4445" i="1"/>
  <c r="R4444" i="1"/>
  <c r="R4443" i="1"/>
  <c r="R4442" i="1"/>
  <c r="R4441" i="1"/>
  <c r="R4440" i="1"/>
  <c r="R4439" i="1"/>
  <c r="R4438" i="1"/>
  <c r="R4437" i="1"/>
  <c r="R4436" i="1"/>
  <c r="R4435" i="1"/>
  <c r="R4434" i="1"/>
  <c r="R4433" i="1"/>
  <c r="R4432" i="1"/>
  <c r="R4431" i="1"/>
  <c r="R4430" i="1"/>
  <c r="R4429" i="1"/>
  <c r="R4428" i="1"/>
  <c r="R4427" i="1"/>
  <c r="R4426" i="1"/>
  <c r="R4425" i="1"/>
  <c r="R4424" i="1"/>
  <c r="R4423" i="1"/>
  <c r="R4422" i="1"/>
  <c r="R4421" i="1"/>
  <c r="R4420" i="1"/>
  <c r="R4419" i="1"/>
  <c r="R4418" i="1"/>
  <c r="R4417" i="1"/>
  <c r="R4416" i="1"/>
  <c r="R4415" i="1"/>
  <c r="R4414" i="1"/>
  <c r="R4413" i="1"/>
  <c r="R4412" i="1"/>
  <c r="R4411" i="1"/>
  <c r="R4410" i="1"/>
  <c r="R4409" i="1"/>
  <c r="R4408" i="1"/>
  <c r="R4407" i="1"/>
  <c r="R4406" i="1"/>
  <c r="R4405" i="1"/>
  <c r="R4404" i="1"/>
  <c r="R4403" i="1"/>
  <c r="R4402" i="1"/>
  <c r="R4401" i="1"/>
  <c r="R4400" i="1"/>
  <c r="R4399" i="1"/>
  <c r="R4398" i="1"/>
  <c r="R4397" i="1"/>
  <c r="R4396" i="1"/>
  <c r="R4395" i="1"/>
  <c r="R4394" i="1"/>
  <c r="R4393" i="1"/>
  <c r="R4392" i="1"/>
  <c r="R4391" i="1"/>
  <c r="R4390" i="1"/>
  <c r="R4389" i="1"/>
  <c r="R4388" i="1"/>
  <c r="R4387" i="1"/>
  <c r="R4386" i="1"/>
  <c r="R4385" i="1"/>
  <c r="R4384" i="1"/>
  <c r="R4383" i="1"/>
  <c r="R4382" i="1"/>
  <c r="R4381" i="1"/>
  <c r="R4380" i="1"/>
  <c r="R4379" i="1"/>
  <c r="R4378" i="1"/>
  <c r="R4377" i="1"/>
  <c r="R4376" i="1"/>
  <c r="R4375" i="1"/>
  <c r="R4374" i="1"/>
  <c r="R4373" i="1"/>
  <c r="R4372" i="1"/>
  <c r="R4371" i="1"/>
  <c r="R4370" i="1"/>
  <c r="R4369" i="1"/>
  <c r="R4368" i="1"/>
  <c r="R4367" i="1"/>
  <c r="R4366" i="1"/>
  <c r="R4365" i="1"/>
  <c r="R4364" i="1"/>
  <c r="R4363" i="1"/>
  <c r="R4362" i="1"/>
  <c r="R4361" i="1"/>
  <c r="R4360" i="1"/>
  <c r="R4359" i="1"/>
  <c r="R4358" i="1"/>
  <c r="R4357" i="1"/>
  <c r="R4356" i="1"/>
  <c r="R4355" i="1"/>
  <c r="R4354" i="1"/>
  <c r="R4353" i="1"/>
  <c r="R4352" i="1"/>
  <c r="R4351" i="1"/>
  <c r="R4350" i="1"/>
  <c r="R4349" i="1"/>
  <c r="R4348" i="1"/>
  <c r="R4347" i="1"/>
  <c r="R4346" i="1"/>
  <c r="R4345" i="1"/>
  <c r="R4344" i="1"/>
  <c r="R4343" i="1"/>
  <c r="R4342" i="1"/>
  <c r="R4341" i="1"/>
  <c r="R4340" i="1"/>
  <c r="R4339" i="1"/>
  <c r="R4338" i="1"/>
  <c r="R4337" i="1"/>
  <c r="R4336" i="1"/>
  <c r="R4335" i="1"/>
  <c r="R4334" i="1"/>
  <c r="R4333" i="1"/>
  <c r="R4332" i="1"/>
  <c r="R4331" i="1"/>
  <c r="R4330" i="1"/>
  <c r="R4329" i="1"/>
  <c r="R4328" i="1"/>
  <c r="R4327" i="1"/>
  <c r="R4326" i="1"/>
  <c r="R4325" i="1"/>
  <c r="R4324" i="1"/>
  <c r="R4323" i="1"/>
  <c r="R4322" i="1"/>
  <c r="R4321" i="1"/>
  <c r="R4320" i="1"/>
  <c r="R4319" i="1"/>
  <c r="R4318" i="1"/>
  <c r="R4317" i="1"/>
  <c r="R4316" i="1"/>
  <c r="R4315" i="1"/>
  <c r="R4314" i="1"/>
  <c r="R4313" i="1"/>
  <c r="R4312" i="1"/>
  <c r="R4311" i="1"/>
  <c r="R4310" i="1"/>
  <c r="R4309" i="1"/>
  <c r="R4308" i="1"/>
  <c r="R4307" i="1"/>
  <c r="R4306" i="1"/>
  <c r="R4305" i="1"/>
  <c r="R4304" i="1"/>
  <c r="R4303" i="1"/>
  <c r="R4302" i="1"/>
  <c r="R4301" i="1"/>
  <c r="R4300" i="1"/>
  <c r="R4299" i="1"/>
  <c r="R4298" i="1"/>
  <c r="R4297" i="1"/>
  <c r="R4296" i="1"/>
  <c r="R4295" i="1"/>
  <c r="R4294" i="1"/>
  <c r="R4293" i="1"/>
  <c r="R4292" i="1"/>
  <c r="R4291" i="1"/>
  <c r="R4290" i="1"/>
  <c r="R4289" i="1"/>
  <c r="R4288" i="1"/>
  <c r="R4287" i="1"/>
  <c r="R4286" i="1"/>
  <c r="R4285" i="1"/>
  <c r="R4284" i="1"/>
  <c r="R4283" i="1"/>
  <c r="R4282" i="1"/>
  <c r="R4281" i="1"/>
  <c r="R4280" i="1"/>
  <c r="R4279" i="1"/>
  <c r="R4278" i="1"/>
  <c r="R4277" i="1"/>
  <c r="R4276" i="1"/>
  <c r="R4275" i="1"/>
  <c r="R4274" i="1"/>
  <c r="R4273" i="1"/>
  <c r="R4272" i="1"/>
  <c r="R4271" i="1"/>
  <c r="R4270" i="1"/>
  <c r="R4269" i="1"/>
  <c r="R4268" i="1"/>
  <c r="R4267" i="1"/>
  <c r="R4266" i="1"/>
  <c r="R4265" i="1"/>
  <c r="R4264" i="1"/>
  <c r="R4263" i="1"/>
  <c r="R4262" i="1"/>
  <c r="R4261" i="1"/>
  <c r="R4260" i="1"/>
  <c r="R4259" i="1"/>
  <c r="R4258" i="1"/>
  <c r="R4257" i="1"/>
  <c r="R4256" i="1"/>
  <c r="R4255" i="1"/>
  <c r="R4254" i="1"/>
  <c r="R4253" i="1"/>
  <c r="R4252" i="1"/>
  <c r="R4251" i="1"/>
  <c r="R4250" i="1"/>
  <c r="R4249" i="1"/>
  <c r="R4248" i="1"/>
  <c r="R4247" i="1"/>
  <c r="R4246" i="1"/>
  <c r="R4245" i="1"/>
  <c r="R4244" i="1"/>
  <c r="R4243" i="1"/>
  <c r="R4242" i="1"/>
  <c r="R4241" i="1"/>
  <c r="R4240" i="1"/>
  <c r="R4239" i="1"/>
  <c r="R4238" i="1"/>
  <c r="R4237" i="1"/>
  <c r="R4236" i="1"/>
  <c r="R4235" i="1"/>
  <c r="R4234" i="1"/>
  <c r="R4233" i="1"/>
  <c r="R4232" i="1"/>
  <c r="R4231" i="1"/>
  <c r="R4230" i="1"/>
  <c r="R4229" i="1"/>
  <c r="R4228" i="1"/>
  <c r="R4227" i="1"/>
  <c r="R4226" i="1"/>
  <c r="R4225" i="1"/>
  <c r="R4224" i="1"/>
  <c r="R4223" i="1"/>
  <c r="R4222" i="1"/>
  <c r="R4221" i="1"/>
  <c r="R4220" i="1"/>
  <c r="R4219" i="1"/>
  <c r="R4218" i="1"/>
  <c r="R4217" i="1"/>
  <c r="R4216" i="1"/>
  <c r="R4215" i="1"/>
  <c r="R4214" i="1"/>
  <c r="R4213" i="1"/>
  <c r="R4212" i="1"/>
  <c r="R4211" i="1"/>
  <c r="R4210" i="1"/>
  <c r="R4209" i="1"/>
  <c r="R4208" i="1"/>
  <c r="R4207" i="1"/>
  <c r="R4206" i="1"/>
  <c r="R4205" i="1"/>
  <c r="R4204" i="1"/>
  <c r="R4203" i="1"/>
  <c r="R4202" i="1"/>
  <c r="R4201" i="1"/>
  <c r="R4200" i="1"/>
  <c r="R4199" i="1"/>
  <c r="R4198" i="1"/>
  <c r="R4197" i="1"/>
  <c r="R4196" i="1"/>
  <c r="R4195" i="1"/>
  <c r="R4194" i="1"/>
  <c r="R4193" i="1"/>
  <c r="R4192" i="1"/>
  <c r="R4191" i="1"/>
  <c r="R4190" i="1"/>
  <c r="R4189" i="1"/>
  <c r="R4188" i="1"/>
  <c r="R4187" i="1"/>
  <c r="R4186" i="1"/>
  <c r="R4185" i="1"/>
  <c r="R4184" i="1"/>
  <c r="R4183" i="1"/>
  <c r="R4182" i="1"/>
  <c r="R4181" i="1"/>
  <c r="R4180" i="1"/>
  <c r="R4179" i="1"/>
  <c r="R4178" i="1"/>
  <c r="R4177" i="1"/>
  <c r="R4176" i="1"/>
  <c r="R4175" i="1"/>
  <c r="R4174" i="1"/>
  <c r="R4173" i="1"/>
  <c r="R4172" i="1"/>
  <c r="R4171" i="1"/>
  <c r="R4170" i="1"/>
  <c r="R4169" i="1"/>
  <c r="R4168" i="1"/>
  <c r="R4167" i="1"/>
  <c r="R4166" i="1"/>
  <c r="R4165" i="1"/>
  <c r="R4164" i="1"/>
  <c r="R4163" i="1"/>
  <c r="R4162" i="1"/>
  <c r="R4161" i="1"/>
  <c r="R4160" i="1"/>
  <c r="R4159" i="1"/>
  <c r="R4158" i="1"/>
  <c r="R4157" i="1"/>
  <c r="R4156" i="1"/>
  <c r="R4155" i="1"/>
  <c r="R4154" i="1"/>
  <c r="R4153" i="1"/>
  <c r="R4152" i="1"/>
  <c r="R4151" i="1"/>
  <c r="R4150" i="1"/>
  <c r="R4149" i="1"/>
  <c r="R4148" i="1"/>
  <c r="R4147" i="1"/>
  <c r="R4146" i="1"/>
  <c r="R4145" i="1"/>
  <c r="R4144" i="1"/>
  <c r="R4143" i="1"/>
  <c r="R4142" i="1"/>
  <c r="R4141" i="1"/>
  <c r="R4140" i="1"/>
  <c r="R4139" i="1"/>
  <c r="R4138" i="1"/>
  <c r="R4137" i="1"/>
  <c r="R4136" i="1"/>
  <c r="R4135" i="1"/>
  <c r="R4134" i="1"/>
  <c r="R4133" i="1"/>
  <c r="R4132" i="1"/>
  <c r="R4131" i="1"/>
  <c r="R4130" i="1"/>
  <c r="R4129" i="1"/>
  <c r="R4128" i="1"/>
  <c r="R4127" i="1"/>
  <c r="R4126" i="1"/>
  <c r="R4125" i="1"/>
  <c r="R4124" i="1"/>
  <c r="R4123" i="1"/>
  <c r="R4122" i="1"/>
  <c r="R4121" i="1"/>
  <c r="R4120" i="1"/>
  <c r="R4119" i="1"/>
  <c r="R4118" i="1"/>
  <c r="R4117" i="1"/>
  <c r="R4116" i="1"/>
  <c r="R4115" i="1"/>
  <c r="R4114" i="1"/>
  <c r="R4113" i="1"/>
  <c r="R4112" i="1"/>
  <c r="R4111" i="1"/>
  <c r="R4110" i="1"/>
  <c r="R4109" i="1"/>
  <c r="R4108" i="1"/>
  <c r="R4107" i="1"/>
  <c r="R4106" i="1"/>
  <c r="R4105" i="1"/>
  <c r="R4104" i="1"/>
  <c r="R4103" i="1"/>
  <c r="R4102" i="1"/>
  <c r="R4101" i="1"/>
  <c r="R4100" i="1"/>
  <c r="R4099" i="1"/>
  <c r="R4098" i="1"/>
  <c r="R4097" i="1"/>
  <c r="R4096" i="1"/>
  <c r="R4095" i="1"/>
  <c r="R4094" i="1"/>
  <c r="R4093" i="1"/>
  <c r="R4092" i="1"/>
  <c r="R4091" i="1"/>
  <c r="R4090" i="1"/>
  <c r="R4089" i="1"/>
  <c r="R4088" i="1"/>
  <c r="R4087" i="1"/>
  <c r="R4086" i="1"/>
  <c r="R4085" i="1"/>
  <c r="R4084" i="1"/>
  <c r="R4083" i="1"/>
  <c r="R4082" i="1"/>
  <c r="R4081" i="1"/>
  <c r="R4080" i="1"/>
  <c r="R4079" i="1"/>
  <c r="R4078" i="1"/>
  <c r="R4077" i="1"/>
  <c r="R4076" i="1"/>
  <c r="R4075" i="1"/>
  <c r="R4074" i="1"/>
  <c r="R4073" i="1"/>
  <c r="R4072" i="1"/>
  <c r="R4071" i="1"/>
  <c r="R4070" i="1"/>
  <c r="R4069" i="1"/>
  <c r="R4068" i="1"/>
  <c r="R4067" i="1"/>
  <c r="R4066" i="1"/>
  <c r="R4065" i="1"/>
  <c r="R4064" i="1"/>
  <c r="R4063" i="1"/>
  <c r="R4062" i="1"/>
  <c r="R4061" i="1"/>
  <c r="R4060" i="1"/>
  <c r="R4059" i="1"/>
  <c r="R4058" i="1"/>
  <c r="R4057" i="1"/>
  <c r="R4056" i="1"/>
  <c r="R4055" i="1"/>
  <c r="R4054" i="1"/>
  <c r="R4053" i="1"/>
  <c r="R4052" i="1"/>
  <c r="R4051" i="1"/>
  <c r="R4050" i="1"/>
  <c r="R4049" i="1"/>
  <c r="R4048" i="1"/>
  <c r="R4047" i="1"/>
  <c r="R4046" i="1"/>
  <c r="R4045" i="1"/>
  <c r="R4044" i="1"/>
  <c r="R4043" i="1"/>
  <c r="R4042" i="1"/>
  <c r="R4041" i="1"/>
  <c r="R4040" i="1"/>
  <c r="R4039" i="1"/>
  <c r="R4038" i="1"/>
  <c r="R4037" i="1"/>
  <c r="R4036" i="1"/>
  <c r="R4035" i="1"/>
  <c r="R4034" i="1"/>
  <c r="R4033" i="1"/>
  <c r="R4032" i="1"/>
  <c r="R4031" i="1"/>
  <c r="R4030" i="1"/>
  <c r="R4029" i="1"/>
  <c r="R4028" i="1"/>
  <c r="R4027" i="1"/>
  <c r="R4026" i="1"/>
  <c r="R4025" i="1"/>
  <c r="R4024" i="1"/>
  <c r="R4023" i="1"/>
  <c r="R4022" i="1"/>
  <c r="R4021" i="1"/>
  <c r="R4020" i="1"/>
  <c r="R4019" i="1"/>
  <c r="R4018" i="1"/>
  <c r="R4017" i="1"/>
  <c r="R4016" i="1"/>
  <c r="R4015" i="1"/>
  <c r="R4014" i="1"/>
  <c r="R4013" i="1"/>
  <c r="R4012" i="1"/>
  <c r="R4011" i="1"/>
  <c r="R4010" i="1"/>
  <c r="R4009" i="1"/>
  <c r="R4008" i="1"/>
  <c r="R4007" i="1"/>
  <c r="R4006" i="1"/>
  <c r="R4005" i="1"/>
  <c r="R4004" i="1"/>
  <c r="R4003" i="1"/>
  <c r="R4002" i="1"/>
  <c r="R4001" i="1"/>
  <c r="R4000" i="1"/>
  <c r="R3999" i="1"/>
  <c r="R3998" i="1"/>
  <c r="R3997" i="1"/>
  <c r="R3996" i="1"/>
  <c r="R3995" i="1"/>
  <c r="R3994" i="1"/>
  <c r="R3993" i="1"/>
  <c r="R3992" i="1"/>
  <c r="R3991" i="1"/>
  <c r="R3990" i="1"/>
  <c r="R3989" i="1"/>
  <c r="R3988" i="1"/>
  <c r="R3987" i="1"/>
  <c r="R3986" i="1"/>
  <c r="R3985" i="1"/>
  <c r="R3984" i="1"/>
  <c r="R3983" i="1"/>
  <c r="R3982" i="1"/>
  <c r="R3981" i="1"/>
  <c r="R3980" i="1"/>
  <c r="R3979" i="1"/>
  <c r="R3978" i="1"/>
  <c r="R3977" i="1"/>
  <c r="R3976" i="1"/>
  <c r="R3975" i="1"/>
  <c r="R3974" i="1"/>
  <c r="R3973" i="1"/>
  <c r="R3972" i="1"/>
  <c r="R3971" i="1"/>
  <c r="R3970" i="1"/>
  <c r="R3969" i="1"/>
  <c r="R3968" i="1"/>
  <c r="R3967" i="1"/>
  <c r="R3966" i="1"/>
  <c r="R3965" i="1"/>
  <c r="R3964" i="1"/>
  <c r="R3963" i="1"/>
  <c r="R3962" i="1"/>
  <c r="R3961" i="1"/>
  <c r="R3960" i="1"/>
  <c r="R3959" i="1"/>
  <c r="R3958" i="1"/>
  <c r="R3957" i="1"/>
  <c r="R3956" i="1"/>
  <c r="R3955" i="1"/>
  <c r="R3954" i="1"/>
  <c r="R3953" i="1"/>
  <c r="R3952" i="1"/>
  <c r="R3951" i="1"/>
  <c r="R3950" i="1"/>
  <c r="R3949" i="1"/>
  <c r="R3948" i="1"/>
  <c r="R3947" i="1"/>
  <c r="R3946" i="1"/>
  <c r="R3945" i="1"/>
  <c r="R3944" i="1"/>
  <c r="R3943" i="1"/>
  <c r="R3942" i="1"/>
  <c r="R3941" i="1"/>
  <c r="R3940" i="1"/>
  <c r="R3939" i="1"/>
  <c r="R3938" i="1"/>
  <c r="R3937" i="1"/>
  <c r="R3936" i="1"/>
  <c r="R3935" i="1"/>
  <c r="R3934" i="1"/>
  <c r="R3933" i="1"/>
  <c r="R3932" i="1"/>
  <c r="R3931" i="1"/>
  <c r="R3930" i="1"/>
  <c r="R3929" i="1"/>
  <c r="R3928" i="1"/>
  <c r="R3927" i="1"/>
  <c r="R3926" i="1"/>
  <c r="R3925" i="1"/>
  <c r="R3924" i="1"/>
  <c r="R3923" i="1"/>
  <c r="R3922" i="1"/>
  <c r="R3921" i="1"/>
  <c r="R3920" i="1"/>
  <c r="R3919" i="1"/>
  <c r="R3918" i="1"/>
  <c r="R3917" i="1"/>
  <c r="R3916" i="1"/>
  <c r="R3915" i="1"/>
  <c r="R3914" i="1"/>
  <c r="R3913" i="1"/>
  <c r="R3912" i="1"/>
  <c r="R3911" i="1"/>
  <c r="R3910" i="1"/>
  <c r="R3909" i="1"/>
  <c r="R3908" i="1"/>
  <c r="R3907" i="1"/>
  <c r="R3906" i="1"/>
  <c r="R3905" i="1"/>
  <c r="R3904" i="1"/>
  <c r="R3903" i="1"/>
  <c r="R3902" i="1"/>
  <c r="R3901" i="1"/>
  <c r="R3900" i="1"/>
  <c r="R3899" i="1"/>
  <c r="R3898" i="1"/>
  <c r="R3897" i="1"/>
  <c r="R3896" i="1"/>
  <c r="R3895" i="1"/>
  <c r="R3894" i="1"/>
  <c r="R3893" i="1"/>
  <c r="R3892" i="1"/>
  <c r="R3891" i="1"/>
  <c r="R3890" i="1"/>
  <c r="R3889" i="1"/>
  <c r="R3888" i="1"/>
  <c r="R3887" i="1"/>
  <c r="R3886" i="1"/>
  <c r="R3885" i="1"/>
  <c r="R3884" i="1"/>
  <c r="R3883" i="1"/>
  <c r="R3882" i="1"/>
  <c r="R3881" i="1"/>
  <c r="R3880" i="1"/>
  <c r="R3879" i="1"/>
  <c r="R3878" i="1"/>
  <c r="R3877" i="1"/>
  <c r="R3876" i="1"/>
  <c r="R3875" i="1"/>
  <c r="R3874" i="1"/>
  <c r="R3873" i="1"/>
  <c r="R3872" i="1"/>
  <c r="R3871" i="1"/>
  <c r="R3870" i="1"/>
  <c r="R3869" i="1"/>
  <c r="R3868" i="1"/>
  <c r="R3867" i="1"/>
  <c r="R3866" i="1"/>
  <c r="R3865" i="1"/>
  <c r="R3864" i="1"/>
  <c r="R3863" i="1"/>
  <c r="R3862" i="1"/>
  <c r="R3861" i="1"/>
  <c r="R3860" i="1"/>
  <c r="R3859" i="1"/>
  <c r="R3858" i="1"/>
  <c r="R3857" i="1"/>
  <c r="R3856" i="1"/>
  <c r="R3855" i="1"/>
  <c r="R3854" i="1"/>
  <c r="R3853" i="1"/>
  <c r="R3852" i="1"/>
  <c r="R3851" i="1"/>
  <c r="R3850" i="1"/>
  <c r="R3849" i="1"/>
  <c r="R3848" i="1"/>
  <c r="R3847" i="1"/>
  <c r="R3846" i="1"/>
  <c r="R3845" i="1"/>
  <c r="R3844" i="1"/>
  <c r="R3843" i="1"/>
  <c r="R3842" i="1"/>
  <c r="R3841" i="1"/>
  <c r="R3840" i="1"/>
  <c r="R3839" i="1"/>
  <c r="R3838" i="1"/>
  <c r="R3837" i="1"/>
  <c r="R3836" i="1"/>
  <c r="R3835" i="1"/>
  <c r="R3834" i="1"/>
  <c r="R3833" i="1"/>
  <c r="R3832" i="1"/>
  <c r="R3831" i="1"/>
  <c r="R3830" i="1"/>
  <c r="R3829" i="1"/>
  <c r="R3828" i="1"/>
  <c r="R3827" i="1"/>
  <c r="R3826" i="1"/>
  <c r="R3825" i="1"/>
  <c r="R3824" i="1"/>
  <c r="R3823" i="1"/>
  <c r="R3822" i="1"/>
  <c r="R3821" i="1"/>
  <c r="R3820" i="1"/>
  <c r="R3819" i="1"/>
  <c r="R3818" i="1"/>
  <c r="R3817" i="1"/>
  <c r="R3816" i="1"/>
  <c r="R3815" i="1"/>
  <c r="R3814" i="1"/>
  <c r="R3813" i="1"/>
  <c r="R3812" i="1"/>
  <c r="R3811" i="1"/>
  <c r="R3810" i="1"/>
  <c r="R3809" i="1"/>
  <c r="R3808" i="1"/>
  <c r="R3807" i="1"/>
  <c r="R3806" i="1"/>
  <c r="R3805" i="1"/>
  <c r="R3804" i="1"/>
  <c r="R3803" i="1"/>
  <c r="R3802" i="1"/>
  <c r="R3801" i="1"/>
  <c r="R3800" i="1"/>
  <c r="R3799" i="1"/>
  <c r="R3798" i="1"/>
  <c r="R3797" i="1"/>
  <c r="R3796" i="1"/>
  <c r="R3795" i="1"/>
  <c r="R3794" i="1"/>
  <c r="R3793" i="1"/>
  <c r="R3792" i="1"/>
  <c r="R3791" i="1"/>
  <c r="R3790" i="1"/>
  <c r="R3789" i="1"/>
  <c r="R3788" i="1"/>
  <c r="R3787" i="1"/>
  <c r="R3786" i="1"/>
  <c r="R3785" i="1"/>
  <c r="R3784" i="1"/>
  <c r="R3783" i="1"/>
  <c r="R3782" i="1"/>
  <c r="R3781" i="1"/>
  <c r="R3780" i="1"/>
  <c r="R3779" i="1"/>
  <c r="R3778" i="1"/>
  <c r="R3777" i="1"/>
  <c r="R3776" i="1"/>
  <c r="R3775" i="1"/>
  <c r="R3774" i="1"/>
  <c r="R3773" i="1"/>
  <c r="R3772" i="1"/>
  <c r="R3771" i="1"/>
  <c r="R3770" i="1"/>
  <c r="R3769" i="1"/>
  <c r="R3768" i="1"/>
  <c r="R3767" i="1"/>
  <c r="R3766" i="1"/>
  <c r="R3765" i="1"/>
  <c r="R3764" i="1"/>
  <c r="R3763" i="1"/>
  <c r="R3762" i="1"/>
  <c r="R3761" i="1"/>
  <c r="R3760" i="1"/>
  <c r="R3759" i="1"/>
  <c r="R3758" i="1"/>
  <c r="R3757" i="1"/>
  <c r="R3756" i="1"/>
  <c r="R3755" i="1"/>
  <c r="R3754" i="1"/>
  <c r="R3753" i="1"/>
  <c r="R3752" i="1"/>
  <c r="R3751" i="1"/>
  <c r="R3750" i="1"/>
  <c r="R3749" i="1"/>
  <c r="R3748" i="1"/>
  <c r="R3747" i="1"/>
  <c r="R3746" i="1"/>
  <c r="R3745" i="1"/>
  <c r="R3744" i="1"/>
  <c r="R3743" i="1"/>
  <c r="R3742" i="1"/>
  <c r="R3741" i="1"/>
  <c r="R3740" i="1"/>
  <c r="R3739" i="1"/>
  <c r="R3738" i="1"/>
  <c r="R3737" i="1"/>
  <c r="R3736" i="1"/>
  <c r="R3735" i="1"/>
  <c r="R3734" i="1"/>
  <c r="R3733" i="1"/>
  <c r="R3732" i="1"/>
  <c r="R3731" i="1"/>
  <c r="R3730" i="1"/>
  <c r="R3729" i="1"/>
  <c r="R3728" i="1"/>
  <c r="R3727" i="1"/>
  <c r="R3726" i="1"/>
  <c r="R3725" i="1"/>
  <c r="R3724" i="1"/>
  <c r="R3723" i="1"/>
  <c r="R3722" i="1"/>
  <c r="R3721" i="1"/>
  <c r="R3720" i="1"/>
  <c r="R3719" i="1"/>
  <c r="R3718" i="1"/>
  <c r="R3717" i="1"/>
  <c r="R3716" i="1"/>
  <c r="R3715" i="1"/>
  <c r="R3714" i="1"/>
  <c r="R3713" i="1"/>
  <c r="R3712" i="1"/>
  <c r="R3711" i="1"/>
  <c r="R3710" i="1"/>
  <c r="R3709" i="1"/>
  <c r="R3708" i="1"/>
  <c r="R3707" i="1"/>
  <c r="R3706" i="1"/>
  <c r="R3705" i="1"/>
  <c r="R3704" i="1"/>
  <c r="R3703" i="1"/>
  <c r="R3702" i="1"/>
  <c r="R3701" i="1"/>
  <c r="R3700" i="1"/>
  <c r="R3699" i="1"/>
  <c r="R3698" i="1"/>
  <c r="R3697" i="1"/>
  <c r="R3696" i="1"/>
  <c r="R3695" i="1"/>
  <c r="R3694" i="1"/>
  <c r="R3693" i="1"/>
  <c r="R3692" i="1"/>
  <c r="R3691" i="1"/>
  <c r="R3690" i="1"/>
  <c r="R3689" i="1"/>
  <c r="R3688" i="1"/>
  <c r="R3687" i="1"/>
  <c r="R3686" i="1"/>
  <c r="R3685" i="1"/>
  <c r="R3684" i="1"/>
  <c r="R3683" i="1"/>
  <c r="R3682" i="1"/>
  <c r="R3681" i="1"/>
  <c r="R3680" i="1"/>
  <c r="R3679" i="1"/>
  <c r="R3678" i="1"/>
  <c r="R3677" i="1"/>
  <c r="R3676" i="1"/>
  <c r="R3675" i="1"/>
  <c r="R3674" i="1"/>
  <c r="R3673" i="1"/>
  <c r="R3672" i="1"/>
  <c r="R3671" i="1"/>
  <c r="R3670" i="1"/>
  <c r="R3669" i="1"/>
  <c r="R3668" i="1"/>
  <c r="R3667" i="1"/>
  <c r="R3666" i="1"/>
  <c r="R3665" i="1"/>
  <c r="R3664" i="1"/>
  <c r="R3663" i="1"/>
  <c r="R3662" i="1"/>
  <c r="R3661" i="1"/>
  <c r="R3660" i="1"/>
  <c r="R3659" i="1"/>
  <c r="R3658" i="1"/>
  <c r="R3657" i="1"/>
  <c r="R3656" i="1"/>
  <c r="R3655" i="1"/>
  <c r="R3654" i="1"/>
  <c r="R3653" i="1"/>
  <c r="R3652" i="1"/>
  <c r="R3651" i="1"/>
  <c r="R3650" i="1"/>
  <c r="R3649" i="1"/>
  <c r="R3648" i="1"/>
  <c r="R3647" i="1"/>
  <c r="R3646" i="1"/>
  <c r="R3645" i="1"/>
  <c r="R3644" i="1"/>
  <c r="R3643" i="1"/>
  <c r="R3642" i="1"/>
  <c r="R3641" i="1"/>
  <c r="R3640" i="1"/>
  <c r="R3639" i="1"/>
  <c r="R3638" i="1"/>
  <c r="R3637" i="1"/>
  <c r="R3636" i="1"/>
  <c r="R3635" i="1"/>
  <c r="R3634" i="1"/>
  <c r="R3633" i="1"/>
  <c r="R3632" i="1"/>
  <c r="R3631" i="1"/>
  <c r="R3630" i="1"/>
  <c r="R3629" i="1"/>
  <c r="R3628" i="1"/>
  <c r="R3627" i="1"/>
  <c r="R3626" i="1"/>
  <c r="R3625" i="1"/>
  <c r="R3624" i="1"/>
  <c r="R3623" i="1"/>
  <c r="R3622" i="1"/>
  <c r="R3621" i="1"/>
  <c r="R3620" i="1"/>
  <c r="R3619" i="1"/>
  <c r="R3618" i="1"/>
  <c r="R3617" i="1"/>
  <c r="R3616" i="1"/>
  <c r="R3615" i="1"/>
  <c r="R3614" i="1"/>
  <c r="R3613" i="1"/>
  <c r="R3612" i="1"/>
  <c r="R3611" i="1"/>
  <c r="R3610" i="1"/>
  <c r="R3609" i="1"/>
  <c r="R3608" i="1"/>
  <c r="R3607" i="1"/>
  <c r="R3606" i="1"/>
  <c r="R3605" i="1"/>
  <c r="R3604" i="1"/>
  <c r="R3603" i="1"/>
  <c r="R3602" i="1"/>
  <c r="R3601" i="1"/>
  <c r="R3600" i="1"/>
  <c r="R3599" i="1"/>
  <c r="R3598" i="1"/>
  <c r="R3597" i="1"/>
  <c r="R3596" i="1"/>
  <c r="R3595" i="1"/>
  <c r="R3594" i="1"/>
  <c r="R3593" i="1"/>
  <c r="R3592" i="1"/>
  <c r="R3591" i="1"/>
  <c r="R3590" i="1"/>
  <c r="R3589" i="1"/>
  <c r="R3588" i="1"/>
  <c r="R3587" i="1"/>
  <c r="R3586" i="1"/>
  <c r="R3585" i="1"/>
  <c r="R3584" i="1"/>
  <c r="R3583" i="1"/>
  <c r="R3582" i="1"/>
  <c r="R3581" i="1"/>
  <c r="R3580" i="1"/>
  <c r="R3579" i="1"/>
  <c r="R3578" i="1"/>
  <c r="R3577" i="1"/>
  <c r="R3576" i="1"/>
  <c r="R3575" i="1"/>
  <c r="R3574" i="1"/>
  <c r="R3573" i="1"/>
  <c r="R3572" i="1"/>
  <c r="R3571" i="1"/>
  <c r="R3570" i="1"/>
  <c r="R3569" i="1"/>
  <c r="R3568" i="1"/>
  <c r="R3567" i="1"/>
  <c r="R3566" i="1"/>
  <c r="R3565" i="1"/>
  <c r="R3564" i="1"/>
  <c r="R3563" i="1"/>
  <c r="R3562" i="1"/>
  <c r="R3561" i="1"/>
  <c r="R3560" i="1"/>
  <c r="R3559" i="1"/>
  <c r="R3558" i="1"/>
  <c r="R3557" i="1"/>
  <c r="R3556" i="1"/>
  <c r="R3555" i="1"/>
  <c r="R3554" i="1"/>
  <c r="R3553" i="1"/>
  <c r="R3552" i="1"/>
  <c r="R3551" i="1"/>
  <c r="R3550" i="1"/>
  <c r="R3549" i="1"/>
  <c r="R3548" i="1"/>
  <c r="R3547" i="1"/>
  <c r="R3546" i="1"/>
  <c r="R3545" i="1"/>
  <c r="R3544" i="1"/>
  <c r="R3543" i="1"/>
  <c r="R3542" i="1"/>
  <c r="R3541" i="1"/>
  <c r="R3540" i="1"/>
  <c r="R3539" i="1"/>
  <c r="R3538" i="1"/>
  <c r="R3537" i="1"/>
  <c r="R3536" i="1"/>
  <c r="R3535" i="1"/>
  <c r="R3534" i="1"/>
  <c r="R3533" i="1"/>
  <c r="R3532" i="1"/>
  <c r="R3531" i="1"/>
  <c r="R3530" i="1"/>
  <c r="R3529" i="1"/>
  <c r="R3528" i="1"/>
  <c r="R3527" i="1"/>
  <c r="R3526" i="1"/>
  <c r="R3525" i="1"/>
  <c r="R3524" i="1"/>
  <c r="R3523" i="1"/>
  <c r="R3522" i="1"/>
  <c r="R3521" i="1"/>
  <c r="R3520" i="1"/>
  <c r="R3519" i="1"/>
  <c r="R3518" i="1"/>
  <c r="R3517" i="1"/>
  <c r="R3516" i="1"/>
  <c r="R3515" i="1"/>
  <c r="R3514" i="1"/>
  <c r="R3513" i="1"/>
  <c r="R3512" i="1"/>
  <c r="R3511" i="1"/>
  <c r="R3510" i="1"/>
  <c r="R3509" i="1"/>
  <c r="R3508" i="1"/>
  <c r="R3507" i="1"/>
  <c r="R3506" i="1"/>
  <c r="R3505" i="1"/>
  <c r="R3504" i="1"/>
  <c r="R3503" i="1"/>
  <c r="R3502" i="1"/>
  <c r="R3501" i="1"/>
  <c r="R3500" i="1"/>
  <c r="R3499" i="1"/>
  <c r="R3498" i="1"/>
  <c r="R3497" i="1"/>
  <c r="R3496" i="1"/>
  <c r="R3495" i="1"/>
  <c r="R3494" i="1"/>
  <c r="R3493" i="1"/>
  <c r="R3492" i="1"/>
  <c r="R3491" i="1"/>
  <c r="R3490" i="1"/>
  <c r="R3489" i="1"/>
  <c r="R3488" i="1"/>
  <c r="R3487" i="1"/>
  <c r="R3486" i="1"/>
  <c r="R3485" i="1"/>
  <c r="R3484" i="1"/>
  <c r="R3483" i="1"/>
  <c r="R3482" i="1"/>
  <c r="R3481" i="1"/>
  <c r="R3480" i="1"/>
  <c r="R3479" i="1"/>
  <c r="R3478" i="1"/>
  <c r="R3477" i="1"/>
  <c r="R3476" i="1"/>
  <c r="R3475" i="1"/>
  <c r="R3474" i="1"/>
  <c r="R3473" i="1"/>
  <c r="R3472" i="1"/>
  <c r="R3471" i="1"/>
  <c r="R3470" i="1"/>
  <c r="R3469" i="1"/>
  <c r="R3468" i="1"/>
  <c r="R3467" i="1"/>
  <c r="R3466" i="1"/>
  <c r="R3465" i="1"/>
  <c r="R3464" i="1"/>
  <c r="R3463" i="1"/>
  <c r="R3462" i="1"/>
  <c r="R3461" i="1"/>
  <c r="R3460" i="1"/>
  <c r="R3459" i="1"/>
  <c r="R3458" i="1"/>
  <c r="R3457" i="1"/>
  <c r="R3456" i="1"/>
  <c r="R3455" i="1"/>
  <c r="R3454" i="1"/>
  <c r="R3453" i="1"/>
  <c r="R3452" i="1"/>
  <c r="R3451" i="1"/>
  <c r="R3450" i="1"/>
  <c r="R3449" i="1"/>
  <c r="R3448" i="1"/>
  <c r="R3447" i="1"/>
  <c r="R3446" i="1"/>
  <c r="R3445" i="1"/>
  <c r="R3444" i="1"/>
  <c r="R3443" i="1"/>
  <c r="R3442" i="1"/>
  <c r="R3441" i="1"/>
  <c r="R3440" i="1"/>
  <c r="R3439" i="1"/>
  <c r="R3438" i="1"/>
  <c r="R3437" i="1"/>
  <c r="R3436" i="1"/>
  <c r="R3435" i="1"/>
  <c r="R3434" i="1"/>
  <c r="R3433" i="1"/>
  <c r="R3432" i="1"/>
  <c r="R3431" i="1"/>
  <c r="R3430" i="1"/>
  <c r="R3429" i="1"/>
  <c r="R3428" i="1"/>
  <c r="R3427" i="1"/>
  <c r="R3426" i="1"/>
  <c r="R3425" i="1"/>
  <c r="R3424" i="1"/>
  <c r="R3423" i="1"/>
  <c r="R3422" i="1"/>
  <c r="R3421" i="1"/>
  <c r="R3420" i="1"/>
  <c r="R3419" i="1"/>
  <c r="R3418" i="1"/>
  <c r="R3417" i="1"/>
  <c r="R3416" i="1"/>
  <c r="R3415" i="1"/>
  <c r="R3414" i="1"/>
  <c r="R3413" i="1"/>
  <c r="R3412" i="1"/>
  <c r="R3411" i="1"/>
  <c r="R3410" i="1"/>
  <c r="R3409" i="1"/>
  <c r="R3408" i="1"/>
  <c r="R3407" i="1"/>
  <c r="R3406" i="1"/>
  <c r="R3405" i="1"/>
  <c r="R3404" i="1"/>
  <c r="R3403" i="1"/>
  <c r="R3402" i="1"/>
  <c r="R3401" i="1"/>
  <c r="R3400" i="1"/>
  <c r="R3399" i="1"/>
  <c r="R3398" i="1"/>
  <c r="R3397" i="1"/>
  <c r="R3396" i="1"/>
  <c r="R3395" i="1"/>
  <c r="R3394" i="1"/>
  <c r="R3393" i="1"/>
  <c r="R3392" i="1"/>
  <c r="R3391" i="1"/>
  <c r="R3390" i="1"/>
  <c r="R3389" i="1"/>
  <c r="R3388" i="1"/>
  <c r="R3387" i="1"/>
  <c r="R3386" i="1"/>
  <c r="R3385" i="1"/>
  <c r="R3384" i="1"/>
  <c r="R3383" i="1"/>
  <c r="R3382" i="1"/>
  <c r="R3381" i="1"/>
  <c r="R3380" i="1"/>
  <c r="R3379" i="1"/>
  <c r="R3378" i="1"/>
  <c r="R3377" i="1"/>
  <c r="R3376" i="1"/>
  <c r="R3375" i="1"/>
  <c r="R3374" i="1"/>
  <c r="R3373" i="1"/>
  <c r="R3372" i="1"/>
  <c r="R3371" i="1"/>
  <c r="R3370" i="1"/>
  <c r="R3369" i="1"/>
  <c r="R3368" i="1"/>
  <c r="R3367" i="1"/>
  <c r="R3366" i="1"/>
  <c r="R3365" i="1"/>
  <c r="R3364" i="1"/>
  <c r="R3363" i="1"/>
  <c r="R3362" i="1"/>
  <c r="R3361" i="1"/>
  <c r="R3360" i="1"/>
  <c r="R3359" i="1"/>
  <c r="R3358" i="1"/>
  <c r="R3357" i="1"/>
  <c r="R3356" i="1"/>
  <c r="R3355" i="1"/>
  <c r="R3354" i="1"/>
  <c r="R3353" i="1"/>
  <c r="R3352" i="1"/>
  <c r="R3351" i="1"/>
  <c r="R3350" i="1"/>
  <c r="R3349" i="1"/>
  <c r="R3348" i="1"/>
  <c r="R3347" i="1"/>
  <c r="R3346" i="1"/>
  <c r="R3345" i="1"/>
  <c r="R3344" i="1"/>
  <c r="R3343" i="1"/>
  <c r="R3342" i="1"/>
  <c r="R3341" i="1"/>
  <c r="R3340" i="1"/>
  <c r="R3339" i="1"/>
  <c r="R3338" i="1"/>
  <c r="R3337" i="1"/>
  <c r="R3336" i="1"/>
  <c r="R3335" i="1"/>
  <c r="R3334" i="1"/>
  <c r="R3333" i="1"/>
  <c r="R3332" i="1"/>
  <c r="R3331" i="1"/>
  <c r="R3330" i="1"/>
  <c r="R3329" i="1"/>
  <c r="R3328" i="1"/>
  <c r="R3327" i="1"/>
  <c r="R3326" i="1"/>
  <c r="R3325" i="1"/>
  <c r="R3324" i="1"/>
  <c r="R3323" i="1"/>
  <c r="R3322" i="1"/>
  <c r="R3321" i="1"/>
  <c r="R3320" i="1"/>
  <c r="R3319" i="1"/>
  <c r="R3318" i="1"/>
  <c r="R3317" i="1"/>
  <c r="R3316" i="1"/>
  <c r="R3315" i="1"/>
  <c r="R3314" i="1"/>
  <c r="R3313" i="1"/>
  <c r="R3312" i="1"/>
  <c r="R3311" i="1"/>
  <c r="R3310" i="1"/>
  <c r="R3309" i="1"/>
  <c r="R3308" i="1"/>
  <c r="R3307" i="1"/>
  <c r="R3306" i="1"/>
  <c r="R3305" i="1"/>
  <c r="R3304" i="1"/>
  <c r="R3303" i="1"/>
  <c r="R3302" i="1"/>
  <c r="R3301" i="1"/>
  <c r="R3300" i="1"/>
  <c r="R3299" i="1"/>
  <c r="R3298" i="1"/>
  <c r="R3297" i="1"/>
  <c r="R3296" i="1"/>
  <c r="R3295" i="1"/>
  <c r="R3294" i="1"/>
  <c r="R3293" i="1"/>
  <c r="R3292" i="1"/>
  <c r="R3291" i="1"/>
  <c r="R3290" i="1"/>
  <c r="R3289" i="1"/>
  <c r="R3288" i="1"/>
  <c r="R3287" i="1"/>
  <c r="R3286" i="1"/>
  <c r="R3285" i="1"/>
  <c r="R3284" i="1"/>
  <c r="R3283" i="1"/>
  <c r="R3282" i="1"/>
  <c r="R3281" i="1"/>
  <c r="R3280" i="1"/>
  <c r="R3279" i="1"/>
  <c r="R3278" i="1"/>
  <c r="R3277" i="1"/>
  <c r="R3276" i="1"/>
  <c r="R3275" i="1"/>
  <c r="R3274" i="1"/>
  <c r="R3273" i="1"/>
  <c r="R3272" i="1"/>
  <c r="R3271" i="1"/>
  <c r="R3270" i="1"/>
  <c r="R3269" i="1"/>
  <c r="R3268" i="1"/>
  <c r="R3267" i="1"/>
  <c r="R3266" i="1"/>
  <c r="R3265" i="1"/>
  <c r="R3264" i="1"/>
  <c r="R3263" i="1"/>
  <c r="R3262" i="1"/>
  <c r="R3261" i="1"/>
  <c r="R3260" i="1"/>
  <c r="R3259" i="1"/>
  <c r="R3258" i="1"/>
  <c r="R3257" i="1"/>
  <c r="R3256" i="1"/>
  <c r="R3255" i="1"/>
  <c r="R3254" i="1"/>
  <c r="R3253" i="1"/>
  <c r="R3252" i="1"/>
  <c r="R3251" i="1"/>
  <c r="R3250" i="1"/>
  <c r="R3249" i="1"/>
  <c r="R3248" i="1"/>
  <c r="R3247" i="1"/>
  <c r="R3246" i="1"/>
  <c r="R3245" i="1"/>
  <c r="R3244" i="1"/>
  <c r="R3243" i="1"/>
  <c r="R3242" i="1"/>
  <c r="R3241" i="1"/>
  <c r="R3240" i="1"/>
  <c r="R3239" i="1"/>
  <c r="R3238" i="1"/>
  <c r="R3237" i="1"/>
  <c r="R3236" i="1"/>
  <c r="R3235" i="1"/>
  <c r="R3234" i="1"/>
  <c r="R3233" i="1"/>
  <c r="R3232" i="1"/>
  <c r="R3231" i="1"/>
  <c r="R3230" i="1"/>
  <c r="R3229" i="1"/>
  <c r="R3228" i="1"/>
  <c r="R3227" i="1"/>
  <c r="R3226" i="1"/>
  <c r="R3225" i="1"/>
  <c r="R3224" i="1"/>
  <c r="R3223" i="1"/>
  <c r="R3222" i="1"/>
  <c r="R3221" i="1"/>
  <c r="R3220" i="1"/>
  <c r="R3219" i="1"/>
  <c r="R3218" i="1"/>
  <c r="R3217" i="1"/>
  <c r="R3216" i="1"/>
  <c r="R3215" i="1"/>
  <c r="R3214" i="1"/>
  <c r="R3213" i="1"/>
  <c r="R3212" i="1"/>
  <c r="R3211" i="1"/>
  <c r="R3210" i="1"/>
  <c r="R3209" i="1"/>
  <c r="R3208" i="1"/>
  <c r="R3207" i="1"/>
  <c r="R3206" i="1"/>
  <c r="R3205" i="1"/>
  <c r="R3204" i="1"/>
  <c r="R3203" i="1"/>
  <c r="R3202" i="1"/>
  <c r="R3201" i="1"/>
  <c r="R3200" i="1"/>
  <c r="R3199" i="1"/>
  <c r="R3198" i="1"/>
  <c r="R3197" i="1"/>
  <c r="R3196" i="1"/>
  <c r="R3195" i="1"/>
  <c r="R3194" i="1"/>
  <c r="R3193" i="1"/>
  <c r="R3192" i="1"/>
  <c r="R3191" i="1"/>
  <c r="R3190" i="1"/>
  <c r="R3189" i="1"/>
  <c r="R3188" i="1"/>
  <c r="R3187" i="1"/>
  <c r="R3186" i="1"/>
  <c r="R3185" i="1"/>
  <c r="R3184" i="1"/>
  <c r="R3183" i="1"/>
  <c r="R3182" i="1"/>
  <c r="R3181" i="1"/>
  <c r="R3180" i="1"/>
  <c r="R3179" i="1"/>
  <c r="R3178" i="1"/>
  <c r="R3177" i="1"/>
  <c r="R3176" i="1"/>
  <c r="R3175" i="1"/>
  <c r="R3174" i="1"/>
  <c r="R3173" i="1"/>
  <c r="R3172" i="1"/>
  <c r="R3171" i="1"/>
  <c r="R3170" i="1"/>
  <c r="R3169" i="1"/>
  <c r="R3168" i="1"/>
  <c r="R3167" i="1"/>
  <c r="R3166" i="1"/>
  <c r="R3165" i="1"/>
  <c r="R3164" i="1"/>
  <c r="R3163" i="1"/>
  <c r="R3162" i="1"/>
  <c r="R3161" i="1"/>
  <c r="R3160" i="1"/>
  <c r="R3159" i="1"/>
  <c r="R3158" i="1"/>
  <c r="R3157" i="1"/>
  <c r="R3156" i="1"/>
  <c r="R3155" i="1"/>
  <c r="R3154" i="1"/>
  <c r="R3153" i="1"/>
  <c r="R3152" i="1"/>
  <c r="R3151" i="1"/>
  <c r="R3150" i="1"/>
  <c r="R3149" i="1"/>
  <c r="R3148" i="1"/>
  <c r="R3147" i="1"/>
  <c r="R3146" i="1"/>
  <c r="R3145" i="1"/>
  <c r="R3144" i="1"/>
  <c r="R3143" i="1"/>
  <c r="R3142" i="1"/>
  <c r="R3141" i="1"/>
  <c r="R3140" i="1"/>
  <c r="R3139" i="1"/>
  <c r="R3138" i="1"/>
  <c r="R3137" i="1"/>
  <c r="R3136" i="1"/>
  <c r="R3135" i="1"/>
  <c r="R3134" i="1"/>
  <c r="R3133" i="1"/>
  <c r="R3132" i="1"/>
  <c r="R3131" i="1"/>
  <c r="R3130" i="1"/>
  <c r="R3129" i="1"/>
  <c r="R3128" i="1"/>
  <c r="R3127" i="1"/>
  <c r="R3126" i="1"/>
  <c r="R3125" i="1"/>
  <c r="R3124" i="1"/>
  <c r="R3123" i="1"/>
  <c r="R3122" i="1"/>
  <c r="R3121" i="1"/>
  <c r="R3120" i="1"/>
  <c r="R3119" i="1"/>
  <c r="R3118" i="1"/>
  <c r="R3117" i="1"/>
  <c r="R3116" i="1"/>
  <c r="R3115" i="1"/>
  <c r="R3114" i="1"/>
  <c r="R3113" i="1"/>
  <c r="R3112" i="1"/>
  <c r="R3111" i="1"/>
  <c r="R3110" i="1"/>
  <c r="R3109" i="1"/>
  <c r="R3108" i="1"/>
  <c r="R3107" i="1"/>
  <c r="R3106" i="1"/>
  <c r="R3105" i="1"/>
  <c r="R3104" i="1"/>
  <c r="R3103" i="1"/>
  <c r="R3102" i="1"/>
  <c r="R3101" i="1"/>
  <c r="R3100" i="1"/>
  <c r="R3099" i="1"/>
  <c r="R3098" i="1"/>
  <c r="R3097" i="1"/>
  <c r="R3096" i="1"/>
  <c r="R3095" i="1"/>
  <c r="R3094" i="1"/>
  <c r="R3093" i="1"/>
  <c r="R3092" i="1"/>
  <c r="R3091" i="1"/>
  <c r="R3090" i="1"/>
  <c r="R3089" i="1"/>
  <c r="R3088" i="1"/>
  <c r="R3087" i="1"/>
  <c r="R3086" i="1"/>
  <c r="R3085" i="1"/>
  <c r="R3084" i="1"/>
  <c r="R3083" i="1"/>
  <c r="R3082" i="1"/>
  <c r="R3081" i="1"/>
  <c r="R3080" i="1"/>
  <c r="R3079" i="1"/>
  <c r="R3078" i="1"/>
  <c r="R3077" i="1"/>
  <c r="R3076" i="1"/>
  <c r="R3075" i="1"/>
  <c r="R3074" i="1"/>
  <c r="R3073" i="1"/>
  <c r="R3072" i="1"/>
  <c r="R3071" i="1"/>
  <c r="R3070" i="1"/>
  <c r="R3069" i="1"/>
  <c r="R3068" i="1"/>
  <c r="R3067" i="1"/>
  <c r="R3066" i="1"/>
  <c r="R3065" i="1"/>
  <c r="R3064" i="1"/>
  <c r="R3063" i="1"/>
  <c r="R3062" i="1"/>
  <c r="R3061" i="1"/>
  <c r="R3060" i="1"/>
  <c r="R3059" i="1"/>
  <c r="R3058" i="1"/>
  <c r="R3057" i="1"/>
  <c r="R3056" i="1"/>
  <c r="R3055" i="1"/>
  <c r="R3054" i="1"/>
  <c r="R3053" i="1"/>
  <c r="R3052" i="1"/>
  <c r="R3051" i="1"/>
  <c r="R3050" i="1"/>
  <c r="R3049" i="1"/>
  <c r="R3048" i="1"/>
  <c r="R3047" i="1"/>
  <c r="R3046" i="1"/>
  <c r="R3045" i="1"/>
  <c r="R3044" i="1"/>
  <c r="R3043" i="1"/>
  <c r="R3042" i="1"/>
  <c r="R3041" i="1"/>
  <c r="R3040" i="1"/>
  <c r="R3039" i="1"/>
  <c r="R3038" i="1"/>
  <c r="R3037" i="1"/>
  <c r="R3036" i="1"/>
  <c r="R3035" i="1"/>
  <c r="R3034" i="1"/>
  <c r="R3033" i="1"/>
  <c r="R3032" i="1"/>
  <c r="R3031" i="1"/>
  <c r="R3030" i="1"/>
  <c r="R3029" i="1"/>
  <c r="R3028" i="1"/>
  <c r="R3027" i="1"/>
  <c r="R3026" i="1"/>
  <c r="R3025" i="1"/>
  <c r="R3024" i="1"/>
  <c r="R3023" i="1"/>
  <c r="R3022" i="1"/>
  <c r="R3021" i="1"/>
  <c r="R3020" i="1"/>
  <c r="R3019" i="1"/>
  <c r="R3018" i="1"/>
  <c r="R3017" i="1"/>
  <c r="R3016" i="1"/>
  <c r="R3015" i="1"/>
  <c r="R3014" i="1"/>
  <c r="R3013" i="1"/>
  <c r="R3012" i="1"/>
  <c r="R3011" i="1"/>
  <c r="R3010" i="1"/>
  <c r="R3009" i="1"/>
  <c r="R3008" i="1"/>
  <c r="R3007" i="1"/>
  <c r="R3006" i="1"/>
  <c r="R3005" i="1"/>
  <c r="R3004" i="1"/>
  <c r="R3003" i="1"/>
  <c r="R3002" i="1"/>
  <c r="R3001" i="1"/>
  <c r="R3000" i="1"/>
  <c r="R2999" i="1"/>
  <c r="R2998" i="1"/>
  <c r="R2997" i="1"/>
  <c r="R2996" i="1"/>
  <c r="R2995" i="1"/>
  <c r="R2994" i="1"/>
  <c r="R2993" i="1"/>
  <c r="R2992" i="1"/>
  <c r="R2991" i="1"/>
  <c r="R2990" i="1"/>
  <c r="R2989" i="1"/>
  <c r="R2988" i="1"/>
  <c r="R2987" i="1"/>
  <c r="R2986" i="1"/>
  <c r="R2985" i="1"/>
  <c r="R2984" i="1"/>
  <c r="R2983" i="1"/>
  <c r="R2982" i="1"/>
  <c r="R2981" i="1"/>
  <c r="R2980" i="1"/>
  <c r="R2979" i="1"/>
  <c r="R2978" i="1"/>
  <c r="R2977" i="1"/>
  <c r="R2976" i="1"/>
  <c r="R2975" i="1"/>
  <c r="R2974" i="1"/>
  <c r="R2973" i="1"/>
  <c r="R2972" i="1"/>
  <c r="R2971" i="1"/>
  <c r="R2970" i="1"/>
  <c r="R2969" i="1"/>
  <c r="R2968" i="1"/>
  <c r="R2967" i="1"/>
  <c r="R2966" i="1"/>
  <c r="R2965" i="1"/>
  <c r="R2964" i="1"/>
  <c r="R2963" i="1"/>
  <c r="R2962" i="1"/>
  <c r="R2961" i="1"/>
  <c r="R2960" i="1"/>
  <c r="R2959" i="1"/>
  <c r="R2958" i="1"/>
  <c r="R2957" i="1"/>
  <c r="R2956" i="1"/>
  <c r="R2955" i="1"/>
  <c r="R2954" i="1"/>
  <c r="R2953" i="1"/>
  <c r="R2952" i="1"/>
  <c r="R2951" i="1"/>
  <c r="R2950" i="1"/>
  <c r="R2949" i="1"/>
  <c r="R2948" i="1"/>
  <c r="R2947" i="1"/>
  <c r="R2946" i="1"/>
  <c r="R2945" i="1"/>
  <c r="R2944" i="1"/>
  <c r="R2943" i="1"/>
  <c r="R2942" i="1"/>
  <c r="R2941" i="1"/>
  <c r="R2940" i="1"/>
  <c r="R2939" i="1"/>
  <c r="R2938" i="1"/>
  <c r="R2937" i="1"/>
  <c r="R2936" i="1"/>
  <c r="R2935" i="1"/>
  <c r="R2934" i="1"/>
  <c r="R2933" i="1"/>
  <c r="R2932" i="1"/>
  <c r="R2931" i="1"/>
  <c r="R2930" i="1"/>
  <c r="R2929" i="1"/>
  <c r="R2928" i="1"/>
  <c r="R2927" i="1"/>
  <c r="R2926" i="1"/>
  <c r="R2925" i="1"/>
  <c r="R2924" i="1"/>
  <c r="R2923" i="1"/>
  <c r="R2922" i="1"/>
  <c r="R2921" i="1"/>
  <c r="R2920" i="1"/>
  <c r="R2919" i="1"/>
  <c r="R2918" i="1"/>
  <c r="R2917" i="1"/>
  <c r="R2916" i="1"/>
  <c r="R2915" i="1"/>
  <c r="R2914" i="1"/>
  <c r="R2913" i="1"/>
  <c r="R2912" i="1"/>
  <c r="R2911" i="1"/>
  <c r="R2910" i="1"/>
  <c r="R2909" i="1"/>
  <c r="R2908" i="1"/>
  <c r="R2907" i="1"/>
  <c r="R2906" i="1"/>
  <c r="R2905" i="1"/>
  <c r="R2904" i="1"/>
  <c r="R2903" i="1"/>
  <c r="R2902" i="1"/>
  <c r="R2901" i="1"/>
  <c r="R2900" i="1"/>
  <c r="R2899" i="1"/>
  <c r="R2898" i="1"/>
  <c r="R2897" i="1"/>
  <c r="R2896" i="1"/>
  <c r="R2895" i="1"/>
  <c r="R2894" i="1"/>
  <c r="R2893" i="1"/>
  <c r="R2892" i="1"/>
  <c r="R2891" i="1"/>
  <c r="R2890" i="1"/>
  <c r="R2889" i="1"/>
  <c r="R2888" i="1"/>
  <c r="R2887" i="1"/>
  <c r="R2886" i="1"/>
  <c r="R2885" i="1"/>
  <c r="R2884" i="1"/>
  <c r="R2883" i="1"/>
  <c r="R2882" i="1"/>
  <c r="R2881" i="1"/>
  <c r="R2880" i="1"/>
  <c r="R2879" i="1"/>
  <c r="R2878" i="1"/>
  <c r="R2877" i="1"/>
  <c r="R2876" i="1"/>
  <c r="R2875" i="1"/>
  <c r="R2874" i="1"/>
  <c r="R2873" i="1"/>
  <c r="R2872" i="1"/>
  <c r="R2871" i="1"/>
  <c r="R2870" i="1"/>
  <c r="R2869" i="1"/>
  <c r="R2868" i="1"/>
  <c r="R2867" i="1"/>
  <c r="R2866" i="1"/>
  <c r="R2865" i="1"/>
  <c r="R2864" i="1"/>
  <c r="R2863" i="1"/>
  <c r="R2862" i="1"/>
  <c r="R2861" i="1"/>
  <c r="R2860" i="1"/>
  <c r="R2859" i="1"/>
  <c r="R2858" i="1"/>
  <c r="R2857" i="1"/>
  <c r="R2856" i="1"/>
  <c r="R2855" i="1"/>
  <c r="R2854" i="1"/>
  <c r="R2853" i="1"/>
  <c r="R2852" i="1"/>
  <c r="R2851" i="1"/>
  <c r="R2850" i="1"/>
  <c r="R2849" i="1"/>
  <c r="R2848" i="1"/>
  <c r="R2847" i="1"/>
  <c r="R2846" i="1"/>
  <c r="R2845" i="1"/>
  <c r="R2844" i="1"/>
  <c r="R2843" i="1"/>
  <c r="R2842" i="1"/>
  <c r="R2841" i="1"/>
  <c r="R2840" i="1"/>
  <c r="R2839" i="1"/>
  <c r="R2838" i="1"/>
  <c r="R2837" i="1"/>
  <c r="R2836" i="1"/>
  <c r="R2835" i="1"/>
  <c r="R2834" i="1"/>
  <c r="R2833" i="1"/>
  <c r="R2832" i="1"/>
  <c r="R2831" i="1"/>
  <c r="R2830" i="1"/>
  <c r="R2829" i="1"/>
  <c r="R2828" i="1"/>
  <c r="R2827" i="1"/>
  <c r="R2826" i="1"/>
  <c r="R2825" i="1"/>
  <c r="R2824" i="1"/>
  <c r="R2823" i="1"/>
  <c r="R2822" i="1"/>
  <c r="R2821" i="1"/>
  <c r="R2820" i="1"/>
  <c r="R2819" i="1"/>
  <c r="R2818" i="1"/>
  <c r="R2817" i="1"/>
  <c r="R2816" i="1"/>
  <c r="R2815" i="1"/>
  <c r="R2814" i="1"/>
  <c r="R2813" i="1"/>
  <c r="R2812" i="1"/>
  <c r="R2811" i="1"/>
  <c r="R2810" i="1"/>
  <c r="R2809" i="1"/>
  <c r="R2808" i="1"/>
  <c r="R2807" i="1"/>
  <c r="R2806" i="1"/>
  <c r="R2805" i="1"/>
  <c r="R2804" i="1"/>
  <c r="R2803" i="1"/>
  <c r="R2802" i="1"/>
  <c r="R2801" i="1"/>
  <c r="R2800" i="1"/>
  <c r="R2799" i="1"/>
  <c r="R2798" i="1"/>
  <c r="R2797" i="1"/>
  <c r="R2796" i="1"/>
  <c r="R2795" i="1"/>
  <c r="R2794" i="1"/>
  <c r="R2793" i="1"/>
  <c r="R2792" i="1"/>
  <c r="R2791" i="1"/>
  <c r="R2790" i="1"/>
  <c r="R2789" i="1"/>
  <c r="R2788" i="1"/>
  <c r="R2787" i="1"/>
  <c r="R2786" i="1"/>
  <c r="R2785" i="1"/>
  <c r="R2784" i="1"/>
  <c r="R2783" i="1"/>
  <c r="R2782" i="1"/>
  <c r="R2781" i="1"/>
  <c r="R2780" i="1"/>
  <c r="R2779" i="1"/>
  <c r="R2778" i="1"/>
  <c r="R2777" i="1"/>
  <c r="R2776" i="1"/>
  <c r="R2775" i="1"/>
  <c r="R2774" i="1"/>
  <c r="R2773" i="1"/>
  <c r="R2772" i="1"/>
  <c r="R2771" i="1"/>
  <c r="R2770" i="1"/>
  <c r="R2769" i="1"/>
  <c r="R2768" i="1"/>
  <c r="R2767" i="1"/>
  <c r="R2766" i="1"/>
  <c r="R2765" i="1"/>
  <c r="R2764" i="1"/>
  <c r="R2763" i="1"/>
  <c r="R2762" i="1"/>
  <c r="R2761" i="1"/>
  <c r="R2760" i="1"/>
  <c r="R2759" i="1"/>
  <c r="R2758" i="1"/>
  <c r="R2757" i="1"/>
  <c r="R2756" i="1"/>
  <c r="R2755" i="1"/>
  <c r="R2754" i="1"/>
  <c r="R2753" i="1"/>
  <c r="R2752" i="1"/>
  <c r="R2751" i="1"/>
  <c r="R2750" i="1"/>
  <c r="R2749" i="1"/>
  <c r="R2748" i="1"/>
  <c r="R2747" i="1"/>
  <c r="R2746" i="1"/>
  <c r="R2745" i="1"/>
  <c r="R2744" i="1"/>
  <c r="R2743" i="1"/>
  <c r="R2742" i="1"/>
  <c r="R2741" i="1"/>
  <c r="R2740" i="1"/>
  <c r="R2739" i="1"/>
  <c r="R2738" i="1"/>
  <c r="R2737" i="1"/>
  <c r="R2736" i="1"/>
  <c r="R2735" i="1"/>
  <c r="R2734" i="1"/>
  <c r="R2733" i="1"/>
  <c r="R2732" i="1"/>
  <c r="R2731" i="1"/>
  <c r="R2730" i="1"/>
  <c r="R2729" i="1"/>
  <c r="R2728" i="1"/>
  <c r="R2727" i="1"/>
  <c r="R2726" i="1"/>
  <c r="R2725" i="1"/>
  <c r="R2724" i="1"/>
  <c r="R2723" i="1"/>
  <c r="R2722" i="1"/>
  <c r="R2721" i="1"/>
  <c r="R2720" i="1"/>
  <c r="R2719" i="1"/>
  <c r="R2718" i="1"/>
  <c r="R2717" i="1"/>
  <c r="R2716" i="1"/>
  <c r="R2715" i="1"/>
  <c r="R2714" i="1"/>
  <c r="R2713" i="1"/>
  <c r="R2712" i="1"/>
  <c r="R2711" i="1"/>
  <c r="R2710" i="1"/>
  <c r="R2709" i="1"/>
  <c r="R2708" i="1"/>
  <c r="R2707" i="1"/>
  <c r="R2706" i="1"/>
  <c r="R2705" i="1"/>
  <c r="R2704" i="1"/>
  <c r="R2703" i="1"/>
  <c r="R2702" i="1"/>
  <c r="R2701" i="1"/>
  <c r="R2700" i="1"/>
  <c r="R2699" i="1"/>
  <c r="R2698" i="1"/>
  <c r="R2697" i="1"/>
  <c r="R2696" i="1"/>
  <c r="R2695" i="1"/>
  <c r="R2694" i="1"/>
  <c r="R2693" i="1"/>
  <c r="R2692" i="1"/>
  <c r="R2691" i="1"/>
  <c r="R2690" i="1"/>
  <c r="R2689" i="1"/>
  <c r="R2688" i="1"/>
  <c r="R2687" i="1"/>
  <c r="R2686" i="1"/>
  <c r="R2685" i="1"/>
  <c r="R2684" i="1"/>
  <c r="R2683" i="1"/>
  <c r="R2682" i="1"/>
  <c r="R2681" i="1"/>
  <c r="R2680" i="1"/>
  <c r="R2679" i="1"/>
  <c r="R2678" i="1"/>
  <c r="R2677" i="1"/>
  <c r="R2676" i="1"/>
  <c r="R2675" i="1"/>
  <c r="R2674" i="1"/>
  <c r="R2673" i="1"/>
  <c r="R2672" i="1"/>
  <c r="R2671" i="1"/>
  <c r="R2670" i="1"/>
  <c r="R2669" i="1"/>
  <c r="R2668" i="1"/>
  <c r="R2667" i="1"/>
  <c r="R2666" i="1"/>
  <c r="R2665" i="1"/>
  <c r="R2664" i="1"/>
  <c r="R2663" i="1"/>
  <c r="R2662" i="1"/>
  <c r="R2661" i="1"/>
  <c r="R2660" i="1"/>
  <c r="R2659" i="1"/>
  <c r="R2658" i="1"/>
  <c r="R2657" i="1"/>
  <c r="R2656" i="1"/>
  <c r="R2655" i="1"/>
  <c r="R2654" i="1"/>
  <c r="R2653" i="1"/>
  <c r="R2652" i="1"/>
  <c r="R2651" i="1"/>
  <c r="R2650" i="1"/>
  <c r="R2649" i="1"/>
  <c r="R2648" i="1"/>
  <c r="R2647" i="1"/>
  <c r="R2646" i="1"/>
  <c r="R2645" i="1"/>
  <c r="R2644" i="1"/>
  <c r="R2643" i="1"/>
  <c r="R2642" i="1"/>
  <c r="R2641" i="1"/>
  <c r="R2640" i="1"/>
  <c r="R2639" i="1"/>
  <c r="R2638" i="1"/>
  <c r="R2637" i="1"/>
  <c r="R2636" i="1"/>
  <c r="R2635" i="1"/>
  <c r="R2634" i="1"/>
  <c r="R2633" i="1"/>
  <c r="R2632" i="1"/>
  <c r="R2631" i="1"/>
  <c r="R2630" i="1"/>
  <c r="R2629" i="1"/>
  <c r="R2628" i="1"/>
  <c r="R2627" i="1"/>
  <c r="R2626" i="1"/>
  <c r="R2625" i="1"/>
  <c r="R2624" i="1"/>
  <c r="R2623" i="1"/>
  <c r="R2622" i="1"/>
  <c r="R2621" i="1"/>
  <c r="R2620" i="1"/>
  <c r="R2619" i="1"/>
  <c r="R2618" i="1"/>
  <c r="R2617" i="1"/>
  <c r="R2616" i="1"/>
  <c r="R2615" i="1"/>
  <c r="R2614" i="1"/>
  <c r="R2613" i="1"/>
  <c r="R2612" i="1"/>
  <c r="R2611" i="1"/>
  <c r="R2610" i="1"/>
  <c r="R2609" i="1"/>
  <c r="R2608" i="1"/>
  <c r="R2607" i="1"/>
  <c r="R2606" i="1"/>
  <c r="R2605" i="1"/>
  <c r="R2604" i="1"/>
  <c r="R2603" i="1"/>
  <c r="R2602" i="1"/>
  <c r="R2601" i="1"/>
  <c r="R2600" i="1"/>
  <c r="R2599" i="1"/>
  <c r="R2598" i="1"/>
  <c r="R2597" i="1"/>
  <c r="R2596" i="1"/>
  <c r="R2595" i="1"/>
  <c r="R2594" i="1"/>
  <c r="R2593" i="1"/>
  <c r="R2592" i="1"/>
  <c r="R2591" i="1"/>
  <c r="R2590" i="1"/>
  <c r="R2589" i="1"/>
  <c r="R2588" i="1"/>
  <c r="R2587" i="1"/>
  <c r="R2586" i="1"/>
  <c r="R2585" i="1"/>
  <c r="R2584" i="1"/>
  <c r="R2583" i="1"/>
  <c r="R2582" i="1"/>
  <c r="R2581" i="1"/>
  <c r="R2580" i="1"/>
  <c r="R2579" i="1"/>
  <c r="R2578" i="1"/>
  <c r="R2577" i="1"/>
  <c r="R2576" i="1"/>
  <c r="R2575" i="1"/>
  <c r="R2574" i="1"/>
  <c r="R2573" i="1"/>
  <c r="R2572" i="1"/>
  <c r="R2571" i="1"/>
  <c r="R2570" i="1"/>
  <c r="R2569" i="1"/>
  <c r="R2568" i="1"/>
  <c r="R2567" i="1"/>
  <c r="R2566" i="1"/>
  <c r="R2565" i="1"/>
  <c r="R2564" i="1"/>
  <c r="R2563" i="1"/>
  <c r="R2562" i="1"/>
  <c r="R2561" i="1"/>
  <c r="R2560" i="1"/>
  <c r="R2559" i="1"/>
  <c r="R2558" i="1"/>
  <c r="R2557" i="1"/>
  <c r="R2556" i="1"/>
  <c r="R2555" i="1"/>
  <c r="R2554" i="1"/>
  <c r="R2553" i="1"/>
  <c r="R2552" i="1"/>
  <c r="R2551" i="1"/>
  <c r="R2550" i="1"/>
  <c r="R2549" i="1"/>
  <c r="R2548" i="1"/>
  <c r="R2547" i="1"/>
  <c r="R2546" i="1"/>
  <c r="R2545" i="1"/>
  <c r="R2544" i="1"/>
  <c r="R2543" i="1"/>
  <c r="R2542" i="1"/>
  <c r="R2541" i="1"/>
  <c r="R2540" i="1"/>
  <c r="R2539" i="1"/>
  <c r="R2538" i="1"/>
  <c r="R2537" i="1"/>
  <c r="R2536" i="1"/>
  <c r="R2535" i="1"/>
  <c r="R2534" i="1"/>
  <c r="R2533" i="1"/>
  <c r="R2532" i="1"/>
  <c r="R2531" i="1"/>
  <c r="R2530" i="1"/>
  <c r="R2529" i="1"/>
  <c r="R2528" i="1"/>
  <c r="R2527" i="1"/>
  <c r="R2526" i="1"/>
  <c r="R2525" i="1"/>
  <c r="R2524" i="1"/>
  <c r="R2523" i="1"/>
  <c r="R2522" i="1"/>
  <c r="R2521" i="1"/>
  <c r="R2520" i="1"/>
  <c r="R2519" i="1"/>
  <c r="R2518" i="1"/>
  <c r="R2517" i="1"/>
  <c r="R2516" i="1"/>
  <c r="R2515" i="1"/>
  <c r="R2514" i="1"/>
  <c r="R2513" i="1"/>
  <c r="R2512" i="1"/>
  <c r="R2511" i="1"/>
  <c r="R2510" i="1"/>
  <c r="R2509" i="1"/>
  <c r="R2508" i="1"/>
  <c r="R2507" i="1"/>
  <c r="R2506" i="1"/>
  <c r="R2505" i="1"/>
  <c r="R2504" i="1"/>
  <c r="R2503" i="1"/>
  <c r="R2502" i="1"/>
  <c r="R2501" i="1"/>
  <c r="R2500" i="1"/>
  <c r="R2499" i="1"/>
  <c r="R2498" i="1"/>
  <c r="R2497" i="1"/>
  <c r="R2496" i="1"/>
  <c r="R2495" i="1"/>
  <c r="R2494" i="1"/>
  <c r="R2493" i="1"/>
  <c r="R2492" i="1"/>
  <c r="R2491" i="1"/>
  <c r="R2490" i="1"/>
  <c r="R2489" i="1"/>
  <c r="R2488" i="1"/>
  <c r="R2487" i="1"/>
  <c r="R2486" i="1"/>
  <c r="R2485" i="1"/>
  <c r="R2484" i="1"/>
  <c r="R2483" i="1"/>
  <c r="R2482" i="1"/>
  <c r="R2481" i="1"/>
  <c r="R2480" i="1"/>
  <c r="R2479" i="1"/>
  <c r="R2478" i="1"/>
  <c r="R2477" i="1"/>
  <c r="R2476" i="1"/>
  <c r="R2475" i="1"/>
  <c r="R2474" i="1"/>
  <c r="R2473" i="1"/>
  <c r="R2472" i="1"/>
  <c r="R2471" i="1"/>
  <c r="R2470" i="1"/>
  <c r="R2469" i="1"/>
  <c r="R2468" i="1"/>
  <c r="R2467" i="1"/>
  <c r="R2466" i="1"/>
  <c r="R2465" i="1"/>
  <c r="R2464" i="1"/>
  <c r="R2463" i="1"/>
  <c r="R2462" i="1"/>
  <c r="R2461" i="1"/>
  <c r="R2460" i="1"/>
  <c r="R2459" i="1"/>
  <c r="R2458" i="1"/>
  <c r="R2457" i="1"/>
  <c r="R2456" i="1"/>
  <c r="R2455" i="1"/>
  <c r="R2454" i="1"/>
  <c r="R2453" i="1"/>
  <c r="R2452" i="1"/>
  <c r="R2451" i="1"/>
  <c r="R2450" i="1"/>
  <c r="R2449" i="1"/>
  <c r="R2448" i="1"/>
  <c r="R2447" i="1"/>
  <c r="R2446" i="1"/>
  <c r="R2445" i="1"/>
  <c r="R2444" i="1"/>
  <c r="R2443" i="1"/>
  <c r="R2442" i="1"/>
  <c r="R2441" i="1"/>
  <c r="R2440" i="1"/>
  <c r="R2439" i="1"/>
  <c r="R2438" i="1"/>
  <c r="R2437" i="1"/>
  <c r="R2436" i="1"/>
  <c r="R2435" i="1"/>
  <c r="R2434" i="1"/>
  <c r="R2433" i="1"/>
  <c r="R2432" i="1"/>
  <c r="R2431" i="1"/>
  <c r="R2430" i="1"/>
  <c r="R2429" i="1"/>
  <c r="R2428" i="1"/>
  <c r="R2427" i="1"/>
  <c r="R2426" i="1"/>
  <c r="R2425" i="1"/>
  <c r="R2424" i="1"/>
  <c r="R2423" i="1"/>
  <c r="R2422" i="1"/>
  <c r="R2421" i="1"/>
  <c r="R2420" i="1"/>
  <c r="R2419" i="1"/>
  <c r="R2418" i="1"/>
  <c r="R2417" i="1"/>
  <c r="R2416" i="1"/>
  <c r="R2415" i="1"/>
  <c r="R2414" i="1"/>
  <c r="R2413" i="1"/>
  <c r="R2412" i="1"/>
  <c r="R2411" i="1"/>
  <c r="R2410" i="1"/>
  <c r="R2409" i="1"/>
  <c r="R2408" i="1"/>
  <c r="R2407" i="1"/>
  <c r="R2406" i="1"/>
  <c r="R2405" i="1"/>
  <c r="R2404" i="1"/>
  <c r="R2403" i="1"/>
  <c r="R2402" i="1"/>
  <c r="R2401" i="1"/>
  <c r="R2400" i="1"/>
  <c r="R2399" i="1"/>
  <c r="R2398" i="1"/>
  <c r="R2397" i="1"/>
  <c r="R2396" i="1"/>
  <c r="R2395" i="1"/>
  <c r="R2394" i="1"/>
  <c r="R2393" i="1"/>
  <c r="R2392" i="1"/>
  <c r="R2391" i="1"/>
  <c r="R2390" i="1"/>
  <c r="R2389" i="1"/>
  <c r="R2388" i="1"/>
  <c r="R2387" i="1"/>
  <c r="R2386" i="1"/>
  <c r="R2385" i="1"/>
  <c r="R2384" i="1"/>
  <c r="R2383" i="1"/>
  <c r="R2382" i="1"/>
  <c r="R2381" i="1"/>
  <c r="R2380" i="1"/>
  <c r="R2379" i="1"/>
  <c r="R2378" i="1"/>
  <c r="R2377" i="1"/>
  <c r="R2376" i="1"/>
  <c r="R2375" i="1"/>
  <c r="R2374" i="1"/>
  <c r="R2373" i="1"/>
  <c r="R2372" i="1"/>
  <c r="R2371" i="1"/>
  <c r="R2370" i="1"/>
  <c r="R2369" i="1"/>
  <c r="R2368" i="1"/>
  <c r="R2367" i="1"/>
  <c r="R2366" i="1"/>
  <c r="R2365" i="1"/>
  <c r="R2364" i="1"/>
  <c r="R2363" i="1"/>
  <c r="R2362" i="1"/>
  <c r="R2361" i="1"/>
  <c r="R2360" i="1"/>
  <c r="R2359" i="1"/>
  <c r="R2358" i="1"/>
  <c r="R2357" i="1"/>
  <c r="R2356" i="1"/>
  <c r="R2355" i="1"/>
  <c r="R2354" i="1"/>
  <c r="R2353" i="1"/>
  <c r="R2352" i="1"/>
  <c r="R2351" i="1"/>
  <c r="R2350" i="1"/>
  <c r="R2349" i="1"/>
  <c r="R2348" i="1"/>
  <c r="R2347" i="1"/>
  <c r="R2346" i="1"/>
  <c r="R2345" i="1"/>
  <c r="R2344" i="1"/>
  <c r="R2343" i="1"/>
  <c r="R2342" i="1"/>
  <c r="R2341" i="1"/>
  <c r="R2340" i="1"/>
  <c r="R2339" i="1"/>
  <c r="R2338" i="1"/>
  <c r="R2337" i="1"/>
  <c r="R2336" i="1"/>
  <c r="R2335" i="1"/>
  <c r="R2334" i="1"/>
  <c r="R2333" i="1"/>
  <c r="R2332" i="1"/>
  <c r="R2331" i="1"/>
  <c r="R2330" i="1"/>
  <c r="R2329" i="1"/>
  <c r="R2328" i="1"/>
  <c r="R2327" i="1"/>
  <c r="R2326" i="1"/>
  <c r="R2325" i="1"/>
  <c r="R2324" i="1"/>
  <c r="R2323" i="1"/>
  <c r="R2322" i="1"/>
  <c r="R2321" i="1"/>
  <c r="R2320" i="1"/>
  <c r="R2319" i="1"/>
  <c r="R2318" i="1"/>
  <c r="R2317" i="1"/>
  <c r="R2316" i="1"/>
  <c r="R2315" i="1"/>
  <c r="R2314" i="1"/>
  <c r="R2313" i="1"/>
  <c r="R2312" i="1"/>
  <c r="R2311" i="1"/>
  <c r="R2310" i="1"/>
  <c r="R2309" i="1"/>
  <c r="R2308" i="1"/>
  <c r="R2307" i="1"/>
  <c r="R2306" i="1"/>
  <c r="R2305" i="1"/>
  <c r="R2304" i="1"/>
  <c r="R2303" i="1"/>
  <c r="R2302" i="1"/>
  <c r="R2301" i="1"/>
  <c r="R2300" i="1"/>
  <c r="R2299" i="1"/>
  <c r="R2298" i="1"/>
  <c r="R2297" i="1"/>
  <c r="R2296" i="1"/>
  <c r="R2295" i="1"/>
  <c r="R2294" i="1"/>
  <c r="R2293" i="1"/>
  <c r="R2292" i="1"/>
  <c r="R2291" i="1"/>
  <c r="R2290" i="1"/>
  <c r="R2289" i="1"/>
  <c r="R2288" i="1"/>
  <c r="R2287" i="1"/>
  <c r="R2286" i="1"/>
  <c r="R2285" i="1"/>
  <c r="R2284" i="1"/>
  <c r="R2283" i="1"/>
  <c r="R2282" i="1"/>
  <c r="R2281" i="1"/>
  <c r="R2280" i="1"/>
  <c r="R2279" i="1"/>
  <c r="R2278" i="1"/>
  <c r="R2277" i="1"/>
  <c r="R2276" i="1"/>
  <c r="R2275" i="1"/>
  <c r="R2274" i="1"/>
  <c r="R2273" i="1"/>
  <c r="R2272" i="1"/>
  <c r="R2271" i="1"/>
  <c r="R2270" i="1"/>
  <c r="R2269" i="1"/>
  <c r="R2268" i="1"/>
  <c r="R2267" i="1"/>
  <c r="R2266" i="1"/>
  <c r="R2265" i="1"/>
  <c r="R2264" i="1"/>
  <c r="R2263" i="1"/>
  <c r="R2262" i="1"/>
  <c r="R2261" i="1"/>
  <c r="R2260" i="1"/>
  <c r="R2259" i="1"/>
  <c r="R2258" i="1"/>
  <c r="R2257" i="1"/>
  <c r="R2256" i="1"/>
  <c r="R2255" i="1"/>
  <c r="R2254" i="1"/>
  <c r="R2253" i="1"/>
  <c r="R2252" i="1"/>
  <c r="R2251" i="1"/>
  <c r="R2250" i="1"/>
  <c r="R2249" i="1"/>
  <c r="R2248" i="1"/>
  <c r="R2247" i="1"/>
  <c r="R2246" i="1"/>
  <c r="R2245" i="1"/>
  <c r="R2244" i="1"/>
  <c r="R2243" i="1"/>
  <c r="R2242" i="1"/>
  <c r="R2241" i="1"/>
  <c r="R2240" i="1"/>
  <c r="R2239" i="1"/>
  <c r="R2238" i="1"/>
  <c r="R2237" i="1"/>
  <c r="R2236" i="1"/>
  <c r="R2235" i="1"/>
  <c r="R2234" i="1"/>
  <c r="R2233" i="1"/>
  <c r="R2232" i="1"/>
  <c r="R2231" i="1"/>
  <c r="R2230" i="1"/>
  <c r="R2229" i="1"/>
  <c r="R2228" i="1"/>
  <c r="R2227" i="1"/>
  <c r="R2226" i="1"/>
  <c r="R2225" i="1"/>
  <c r="R2224" i="1"/>
  <c r="R2223" i="1"/>
  <c r="R2222" i="1"/>
  <c r="R2221" i="1"/>
  <c r="R2220" i="1"/>
  <c r="R2219" i="1"/>
  <c r="R2218" i="1"/>
  <c r="R2217" i="1"/>
  <c r="R2216" i="1"/>
  <c r="R2215" i="1"/>
  <c r="R2214" i="1"/>
  <c r="R2213" i="1"/>
  <c r="R2212" i="1"/>
  <c r="R2211" i="1"/>
  <c r="R2210" i="1"/>
  <c r="R2209" i="1"/>
  <c r="R2208" i="1"/>
  <c r="R2207" i="1"/>
  <c r="R2206" i="1"/>
  <c r="R2205" i="1"/>
  <c r="R2204" i="1"/>
  <c r="R2203" i="1"/>
  <c r="R2202" i="1"/>
  <c r="R2201" i="1"/>
  <c r="R2200" i="1"/>
  <c r="R2199" i="1"/>
  <c r="R2198" i="1"/>
  <c r="R2197" i="1"/>
  <c r="R2196" i="1"/>
  <c r="R2195" i="1"/>
  <c r="R2194" i="1"/>
  <c r="R2193" i="1"/>
  <c r="R2192" i="1"/>
  <c r="R2191" i="1"/>
  <c r="R2190" i="1"/>
  <c r="R2189" i="1"/>
  <c r="R2188" i="1"/>
  <c r="R2187" i="1"/>
  <c r="R2186" i="1"/>
  <c r="R2185" i="1"/>
  <c r="R2184" i="1"/>
  <c r="R2183" i="1"/>
  <c r="R2182" i="1"/>
  <c r="R2181" i="1"/>
  <c r="R2180" i="1"/>
  <c r="R2179" i="1"/>
  <c r="R2178" i="1"/>
  <c r="R2177" i="1"/>
  <c r="R2176" i="1"/>
  <c r="R2175" i="1"/>
  <c r="R2174" i="1"/>
  <c r="R2173" i="1"/>
  <c r="R2172" i="1"/>
  <c r="R2171" i="1"/>
  <c r="R2170" i="1"/>
  <c r="R2169" i="1"/>
  <c r="R2168" i="1"/>
  <c r="R2167" i="1"/>
  <c r="R2166" i="1"/>
  <c r="R2165" i="1"/>
  <c r="R2164" i="1"/>
  <c r="R2163" i="1"/>
  <c r="R2162" i="1"/>
  <c r="R2161" i="1"/>
  <c r="R2160" i="1"/>
  <c r="R2159" i="1"/>
  <c r="R2158" i="1"/>
  <c r="R2157" i="1"/>
  <c r="R2156" i="1"/>
  <c r="R2155" i="1"/>
  <c r="R2154" i="1"/>
  <c r="R2153" i="1"/>
  <c r="R2152" i="1"/>
  <c r="R2151" i="1"/>
  <c r="R2150" i="1"/>
  <c r="R2149" i="1"/>
  <c r="R2148" i="1"/>
  <c r="R2147" i="1"/>
  <c r="R2146" i="1"/>
  <c r="R2145" i="1"/>
  <c r="R2144" i="1"/>
  <c r="R2143" i="1"/>
  <c r="R2142" i="1"/>
  <c r="R2141" i="1"/>
  <c r="R2140" i="1"/>
  <c r="R2139" i="1"/>
  <c r="R2138" i="1"/>
  <c r="R2137" i="1"/>
  <c r="R2136" i="1"/>
  <c r="R2135" i="1"/>
  <c r="R2134" i="1"/>
  <c r="R2133" i="1"/>
  <c r="R2132" i="1"/>
  <c r="R2131" i="1"/>
  <c r="R2130" i="1"/>
  <c r="R2129" i="1"/>
  <c r="R2128" i="1"/>
  <c r="R2127" i="1"/>
  <c r="R2126" i="1"/>
  <c r="R2125" i="1"/>
  <c r="R2124" i="1"/>
  <c r="R2123" i="1"/>
  <c r="R2122" i="1"/>
  <c r="R2121" i="1"/>
  <c r="R2120" i="1"/>
  <c r="R2119" i="1"/>
  <c r="R2118" i="1"/>
  <c r="R2117" i="1"/>
  <c r="R2116" i="1"/>
  <c r="R2115" i="1"/>
  <c r="R2114" i="1"/>
  <c r="R2113" i="1"/>
  <c r="R2112" i="1"/>
  <c r="R2111" i="1"/>
  <c r="R2110" i="1"/>
  <c r="R2109" i="1"/>
  <c r="R2108" i="1"/>
  <c r="R2107" i="1"/>
  <c r="R2106" i="1"/>
  <c r="R2105" i="1"/>
  <c r="R2104" i="1"/>
  <c r="R2103" i="1"/>
  <c r="R2102" i="1"/>
  <c r="R2101" i="1"/>
  <c r="R2100" i="1"/>
  <c r="R2099" i="1"/>
  <c r="R2098" i="1"/>
  <c r="R2097" i="1"/>
  <c r="R2096" i="1"/>
  <c r="R2095" i="1"/>
  <c r="R2094" i="1"/>
  <c r="R2093" i="1"/>
  <c r="R2092" i="1"/>
  <c r="R2091" i="1"/>
  <c r="R2090" i="1"/>
  <c r="R2089" i="1"/>
  <c r="R2088" i="1"/>
  <c r="R2087" i="1"/>
  <c r="R2086" i="1"/>
  <c r="R2085" i="1"/>
  <c r="R2084" i="1"/>
  <c r="R2083" i="1"/>
  <c r="R2082" i="1"/>
  <c r="R2081" i="1"/>
  <c r="R2080" i="1"/>
  <c r="R2079" i="1"/>
  <c r="R2078" i="1"/>
  <c r="R2077" i="1"/>
  <c r="R2076" i="1"/>
  <c r="R2075" i="1"/>
  <c r="R2074" i="1"/>
  <c r="R2073" i="1"/>
  <c r="R2072" i="1"/>
  <c r="R2071" i="1"/>
  <c r="R2070" i="1"/>
  <c r="R2069" i="1"/>
  <c r="R2068" i="1"/>
  <c r="R2067" i="1"/>
  <c r="R2066" i="1"/>
  <c r="R2065" i="1"/>
  <c r="R2064" i="1"/>
  <c r="R2063" i="1"/>
  <c r="R2062" i="1"/>
  <c r="R2061" i="1"/>
  <c r="R2060" i="1"/>
  <c r="R2059" i="1"/>
  <c r="R2058" i="1"/>
  <c r="R2057" i="1"/>
  <c r="R2056" i="1"/>
  <c r="R2055" i="1"/>
  <c r="R2054" i="1"/>
  <c r="R2053" i="1"/>
  <c r="R2052" i="1"/>
  <c r="R2051" i="1"/>
  <c r="R2050" i="1"/>
  <c r="R2049" i="1"/>
  <c r="R2048" i="1"/>
  <c r="R2047" i="1"/>
  <c r="R2046" i="1"/>
  <c r="R2045" i="1"/>
  <c r="R2044" i="1"/>
  <c r="R2043" i="1"/>
  <c r="R2042" i="1"/>
  <c r="R2041" i="1"/>
  <c r="R2040" i="1"/>
  <c r="R2039" i="1"/>
  <c r="R2038" i="1"/>
  <c r="R2037" i="1"/>
  <c r="R2036" i="1"/>
  <c r="R2035" i="1"/>
  <c r="R2034" i="1"/>
  <c r="R2033" i="1"/>
  <c r="R2032" i="1"/>
  <c r="R2031" i="1"/>
  <c r="R2030" i="1"/>
  <c r="R2029" i="1"/>
  <c r="R2028" i="1"/>
  <c r="R2027" i="1"/>
  <c r="R2026" i="1"/>
  <c r="R2025" i="1"/>
  <c r="R2024" i="1"/>
  <c r="R2023" i="1"/>
  <c r="R2022" i="1"/>
  <c r="R2021" i="1"/>
  <c r="R2020" i="1"/>
  <c r="R2019" i="1"/>
  <c r="R2018" i="1"/>
  <c r="R2017" i="1"/>
  <c r="R2016" i="1"/>
  <c r="R2015" i="1"/>
  <c r="R2014" i="1"/>
  <c r="R2013" i="1"/>
  <c r="R2012" i="1"/>
  <c r="R2011" i="1"/>
  <c r="R2010" i="1"/>
  <c r="R2009" i="1"/>
  <c r="R2008" i="1"/>
  <c r="R2007" i="1"/>
  <c r="R2006" i="1"/>
  <c r="R2005" i="1"/>
  <c r="R2004" i="1"/>
  <c r="R2003" i="1"/>
  <c r="R2002" i="1"/>
  <c r="R2001" i="1"/>
  <c r="R2000" i="1"/>
  <c r="R1999" i="1"/>
  <c r="R1998" i="1"/>
  <c r="R1997" i="1"/>
  <c r="R1996" i="1"/>
  <c r="R1995" i="1"/>
  <c r="R1994" i="1"/>
  <c r="R1993" i="1"/>
  <c r="R1992" i="1"/>
  <c r="R1991" i="1"/>
  <c r="R1990" i="1"/>
  <c r="R1989" i="1"/>
  <c r="R1988" i="1"/>
  <c r="R1987" i="1"/>
  <c r="R1986" i="1"/>
  <c r="R1985" i="1"/>
  <c r="R1984" i="1"/>
  <c r="R1983" i="1"/>
  <c r="R1982" i="1"/>
  <c r="R1981" i="1"/>
  <c r="R1980" i="1"/>
  <c r="R1979" i="1"/>
  <c r="R1978" i="1"/>
  <c r="R1977" i="1"/>
  <c r="R1976" i="1"/>
  <c r="R1975" i="1"/>
  <c r="R1974" i="1"/>
  <c r="R1973" i="1"/>
  <c r="R1972" i="1"/>
  <c r="R1971" i="1"/>
  <c r="R1970" i="1"/>
  <c r="R1969" i="1"/>
  <c r="R1968" i="1"/>
  <c r="R1967" i="1"/>
  <c r="R1966" i="1"/>
  <c r="R1965" i="1"/>
  <c r="R1964" i="1"/>
  <c r="R1963" i="1"/>
  <c r="R1962" i="1"/>
  <c r="R1961" i="1"/>
  <c r="R1960" i="1"/>
  <c r="R1959" i="1"/>
  <c r="R1958" i="1"/>
  <c r="R1957" i="1"/>
  <c r="R1956" i="1"/>
  <c r="R1955" i="1"/>
  <c r="R1954" i="1"/>
  <c r="R1953" i="1"/>
  <c r="R1952" i="1"/>
  <c r="R1951" i="1"/>
  <c r="R1950" i="1"/>
  <c r="R1949" i="1"/>
  <c r="R1948" i="1"/>
  <c r="R1947" i="1"/>
  <c r="R1946" i="1"/>
  <c r="R1945" i="1"/>
  <c r="R1944" i="1"/>
  <c r="R1943" i="1"/>
  <c r="R1942" i="1"/>
  <c r="R1941" i="1"/>
  <c r="R1940" i="1"/>
  <c r="R1939" i="1"/>
  <c r="R1938" i="1"/>
  <c r="R1937" i="1"/>
  <c r="R1936" i="1"/>
  <c r="R1935" i="1"/>
  <c r="R1934" i="1"/>
  <c r="R1933" i="1"/>
  <c r="R1932" i="1"/>
  <c r="R1931" i="1"/>
  <c r="R1930" i="1"/>
  <c r="R1929" i="1"/>
  <c r="R1928" i="1"/>
  <c r="R1927" i="1"/>
  <c r="R1926" i="1"/>
  <c r="R1925" i="1"/>
  <c r="R1924" i="1"/>
  <c r="R1923" i="1"/>
  <c r="R1922" i="1"/>
  <c r="R1921" i="1"/>
  <c r="R1920" i="1"/>
  <c r="R1919" i="1"/>
  <c r="R1918" i="1"/>
  <c r="R1917" i="1"/>
  <c r="R1916" i="1"/>
  <c r="R1915" i="1"/>
  <c r="R1914" i="1"/>
  <c r="R1913" i="1"/>
  <c r="R1912" i="1"/>
  <c r="R1911" i="1"/>
  <c r="R1910" i="1"/>
  <c r="R1909" i="1"/>
  <c r="R1908" i="1"/>
  <c r="R1907" i="1"/>
  <c r="R1906" i="1"/>
  <c r="R1905" i="1"/>
  <c r="R1904" i="1"/>
  <c r="R1903" i="1"/>
  <c r="R1902" i="1"/>
  <c r="R1901" i="1"/>
  <c r="R1900" i="1"/>
  <c r="R1899" i="1"/>
  <c r="R1898" i="1"/>
  <c r="R1897" i="1"/>
  <c r="R1896" i="1"/>
  <c r="R1895" i="1"/>
  <c r="R1894" i="1"/>
  <c r="R1893" i="1"/>
  <c r="R1892" i="1"/>
  <c r="R1891" i="1"/>
  <c r="R1890" i="1"/>
  <c r="R1889" i="1"/>
  <c r="R1888" i="1"/>
  <c r="R1887" i="1"/>
  <c r="R1886" i="1"/>
  <c r="R1885" i="1"/>
  <c r="R1884" i="1"/>
  <c r="R1883" i="1"/>
  <c r="R1882" i="1"/>
  <c r="R1881" i="1"/>
  <c r="R1880" i="1"/>
  <c r="R1879" i="1"/>
  <c r="R1878" i="1"/>
  <c r="R1877" i="1"/>
  <c r="R1876" i="1"/>
  <c r="R1875" i="1"/>
  <c r="R1874" i="1"/>
  <c r="R1873" i="1"/>
  <c r="R1872" i="1"/>
  <c r="R1871" i="1"/>
  <c r="R1870" i="1"/>
  <c r="R1869" i="1"/>
  <c r="R1868" i="1"/>
  <c r="R1867" i="1"/>
  <c r="R1866" i="1"/>
  <c r="R1865" i="1"/>
  <c r="R1864" i="1"/>
  <c r="R1863" i="1"/>
  <c r="R1862" i="1"/>
  <c r="R1861" i="1"/>
  <c r="R1860" i="1"/>
  <c r="R1859" i="1"/>
  <c r="R1858" i="1"/>
  <c r="R1857" i="1"/>
  <c r="R1856" i="1"/>
  <c r="R1855" i="1"/>
  <c r="R1854" i="1"/>
  <c r="R1853" i="1"/>
  <c r="R1852" i="1"/>
  <c r="R1851" i="1"/>
  <c r="R1850" i="1"/>
  <c r="R1849" i="1"/>
  <c r="R1848" i="1"/>
  <c r="R1847" i="1"/>
  <c r="R1846" i="1"/>
  <c r="R1845" i="1"/>
  <c r="R1844" i="1"/>
  <c r="R1843" i="1"/>
  <c r="R1842" i="1"/>
  <c r="R1841" i="1"/>
  <c r="R1840" i="1"/>
  <c r="R1839" i="1"/>
  <c r="R1838" i="1"/>
  <c r="R1837" i="1"/>
  <c r="R1836" i="1"/>
  <c r="R1835" i="1"/>
  <c r="R1834" i="1"/>
  <c r="R1833" i="1"/>
  <c r="R1832" i="1"/>
  <c r="R1831" i="1"/>
  <c r="R1830" i="1"/>
  <c r="R1829" i="1"/>
  <c r="R1828" i="1"/>
  <c r="R1827" i="1"/>
  <c r="R1826" i="1"/>
  <c r="R1825" i="1"/>
  <c r="R1824" i="1"/>
  <c r="R1823" i="1"/>
  <c r="R1822" i="1"/>
  <c r="R1821" i="1"/>
  <c r="R1820" i="1"/>
  <c r="R1819" i="1"/>
  <c r="R1818" i="1"/>
  <c r="R1817" i="1"/>
  <c r="R1816" i="1"/>
  <c r="R1815" i="1"/>
  <c r="R1814" i="1"/>
  <c r="R1813" i="1"/>
  <c r="R1812" i="1"/>
  <c r="R1811" i="1"/>
  <c r="R1810" i="1"/>
  <c r="R1809" i="1"/>
  <c r="R1808" i="1"/>
  <c r="R1807" i="1"/>
  <c r="R1806" i="1"/>
  <c r="R1805" i="1"/>
  <c r="R1804" i="1"/>
  <c r="R1803" i="1"/>
  <c r="R1802" i="1"/>
  <c r="R1801" i="1"/>
  <c r="R1800" i="1"/>
  <c r="R1799" i="1"/>
  <c r="R1798" i="1"/>
  <c r="R1797" i="1"/>
  <c r="R1796" i="1"/>
  <c r="R1795" i="1"/>
  <c r="R1794" i="1"/>
  <c r="R1793" i="1"/>
  <c r="R1792" i="1"/>
  <c r="R1791" i="1"/>
  <c r="R1790" i="1"/>
  <c r="R1789" i="1"/>
  <c r="R1788" i="1"/>
  <c r="R1787" i="1"/>
  <c r="R1786" i="1"/>
  <c r="R1785" i="1"/>
  <c r="R1784" i="1"/>
  <c r="R1783" i="1"/>
  <c r="R1782" i="1"/>
  <c r="R1781" i="1"/>
  <c r="R1780" i="1"/>
  <c r="R1779" i="1"/>
  <c r="R1778" i="1"/>
  <c r="R1777" i="1"/>
  <c r="R1776" i="1"/>
  <c r="R1775" i="1"/>
  <c r="R1774" i="1"/>
  <c r="R1773" i="1"/>
  <c r="R1772" i="1"/>
  <c r="R1771" i="1"/>
  <c r="R1770" i="1"/>
  <c r="R1769" i="1"/>
  <c r="R1768" i="1"/>
  <c r="R1767" i="1"/>
  <c r="R1766" i="1"/>
  <c r="R1765" i="1"/>
  <c r="R1764" i="1"/>
  <c r="R1763" i="1"/>
  <c r="R1762" i="1"/>
  <c r="R1761" i="1"/>
  <c r="R1760" i="1"/>
  <c r="R1759" i="1"/>
  <c r="R1758" i="1"/>
  <c r="R1757" i="1"/>
  <c r="R1756" i="1"/>
  <c r="R1755" i="1"/>
  <c r="R1754" i="1"/>
  <c r="R1753" i="1"/>
  <c r="R1752" i="1"/>
  <c r="R1751" i="1"/>
  <c r="R1750" i="1"/>
  <c r="R1749" i="1"/>
  <c r="R1748" i="1"/>
  <c r="R1747" i="1"/>
  <c r="R1746" i="1"/>
  <c r="R1745" i="1"/>
  <c r="R1744" i="1"/>
  <c r="R1743" i="1"/>
  <c r="R1742" i="1"/>
  <c r="R1741" i="1"/>
  <c r="R1740" i="1"/>
  <c r="R1739" i="1"/>
  <c r="R1738" i="1"/>
  <c r="R1737" i="1"/>
  <c r="R1736" i="1"/>
  <c r="R1735" i="1"/>
  <c r="R1734" i="1"/>
  <c r="R1733" i="1"/>
  <c r="R1732" i="1"/>
  <c r="R1731" i="1"/>
  <c r="R1730" i="1"/>
  <c r="R1729" i="1"/>
  <c r="R1728" i="1"/>
  <c r="R1727" i="1"/>
  <c r="R1726" i="1"/>
  <c r="R1725" i="1"/>
  <c r="R1724" i="1"/>
  <c r="R1723" i="1"/>
  <c r="R1722" i="1"/>
  <c r="R1721" i="1"/>
  <c r="R1720" i="1"/>
  <c r="R1719" i="1"/>
  <c r="R1718" i="1"/>
  <c r="R1717" i="1"/>
  <c r="R1716" i="1"/>
  <c r="R1715" i="1"/>
  <c r="R1714" i="1"/>
  <c r="R1713" i="1"/>
  <c r="R1712" i="1"/>
  <c r="R1711" i="1"/>
  <c r="R1710" i="1"/>
  <c r="R1709" i="1"/>
  <c r="R1708" i="1"/>
  <c r="R1707" i="1"/>
  <c r="R1706" i="1"/>
  <c r="R1705" i="1"/>
  <c r="R1704" i="1"/>
  <c r="R1703" i="1"/>
  <c r="R1702" i="1"/>
  <c r="R1701" i="1"/>
  <c r="R1700" i="1"/>
  <c r="R1699" i="1"/>
  <c r="R1698" i="1"/>
  <c r="R1697" i="1"/>
  <c r="R1696" i="1"/>
  <c r="R1695" i="1"/>
  <c r="R1694" i="1"/>
  <c r="R1693" i="1"/>
  <c r="R1692" i="1"/>
  <c r="R1691" i="1"/>
  <c r="R1690" i="1"/>
  <c r="R1689" i="1"/>
  <c r="R1688" i="1"/>
  <c r="R1687" i="1"/>
  <c r="R1686" i="1"/>
  <c r="R1685" i="1"/>
  <c r="R1684" i="1"/>
  <c r="R1683" i="1"/>
  <c r="R1682" i="1"/>
  <c r="R1681" i="1"/>
  <c r="R1680" i="1"/>
  <c r="R1679" i="1"/>
  <c r="R1678" i="1"/>
  <c r="R1677" i="1"/>
  <c r="R1676" i="1"/>
  <c r="R1675" i="1"/>
  <c r="R1674" i="1"/>
  <c r="R1673" i="1"/>
  <c r="R1672" i="1"/>
  <c r="R1671" i="1"/>
  <c r="R1670" i="1"/>
  <c r="R1669" i="1"/>
  <c r="R1668" i="1"/>
  <c r="R1667" i="1"/>
  <c r="R1666" i="1"/>
  <c r="R1665" i="1"/>
  <c r="R1664" i="1"/>
  <c r="R1663" i="1"/>
  <c r="R1662" i="1"/>
  <c r="R1661" i="1"/>
  <c r="R1660" i="1"/>
  <c r="R1659" i="1"/>
  <c r="R1658" i="1"/>
  <c r="R1657" i="1"/>
  <c r="R1656" i="1"/>
  <c r="R1655" i="1"/>
  <c r="R1654" i="1"/>
  <c r="R1653" i="1"/>
  <c r="R1652" i="1"/>
  <c r="R1651" i="1"/>
  <c r="R1650" i="1"/>
  <c r="R1649" i="1"/>
  <c r="R1648" i="1"/>
  <c r="R1647" i="1"/>
  <c r="R1646" i="1"/>
  <c r="R1645" i="1"/>
  <c r="R1644" i="1"/>
  <c r="R1643" i="1"/>
  <c r="R1642" i="1"/>
  <c r="R1641" i="1"/>
  <c r="R1640" i="1"/>
  <c r="R1639" i="1"/>
  <c r="R1638" i="1"/>
  <c r="R1637" i="1"/>
  <c r="R1636" i="1"/>
  <c r="R1635" i="1"/>
  <c r="R1634" i="1"/>
  <c r="R1633" i="1"/>
  <c r="R1632" i="1"/>
  <c r="R1631" i="1"/>
  <c r="R1630" i="1"/>
  <c r="R1629" i="1"/>
  <c r="R1628" i="1"/>
  <c r="R1627" i="1"/>
  <c r="R1626" i="1"/>
  <c r="R1625" i="1"/>
  <c r="R1624" i="1"/>
  <c r="R1623" i="1"/>
  <c r="R1622" i="1"/>
  <c r="R1621" i="1"/>
  <c r="R1620" i="1"/>
  <c r="R1619" i="1"/>
  <c r="R1618" i="1"/>
  <c r="R1617" i="1"/>
  <c r="R1616" i="1"/>
  <c r="R1615" i="1"/>
  <c r="R1614" i="1"/>
  <c r="R1613" i="1"/>
  <c r="R1612" i="1"/>
  <c r="R1611" i="1"/>
  <c r="R1610" i="1"/>
  <c r="R1609" i="1"/>
  <c r="R1608" i="1"/>
  <c r="R1607" i="1"/>
  <c r="R1606" i="1"/>
  <c r="R1605" i="1"/>
  <c r="R1604" i="1"/>
  <c r="R1603" i="1"/>
  <c r="R1602" i="1"/>
  <c r="R1601" i="1"/>
  <c r="R1600" i="1"/>
  <c r="R1599" i="1"/>
  <c r="R1598" i="1"/>
  <c r="R1597" i="1"/>
  <c r="R1596" i="1"/>
  <c r="R1595" i="1"/>
  <c r="R1594" i="1"/>
  <c r="R1593" i="1"/>
  <c r="R1592" i="1"/>
  <c r="R1591" i="1"/>
  <c r="R1590" i="1"/>
  <c r="R1589" i="1"/>
  <c r="R1588" i="1"/>
  <c r="R1587" i="1"/>
  <c r="R1586" i="1"/>
  <c r="R1585" i="1"/>
  <c r="R1584" i="1"/>
  <c r="R1583" i="1"/>
  <c r="R1582" i="1"/>
  <c r="R1581" i="1"/>
  <c r="R1580" i="1"/>
  <c r="R1579" i="1"/>
  <c r="R1578" i="1"/>
  <c r="R1577" i="1"/>
  <c r="R1576" i="1"/>
  <c r="R1575" i="1"/>
  <c r="R1574" i="1"/>
  <c r="R1573" i="1"/>
  <c r="R1572" i="1"/>
  <c r="R1571" i="1"/>
  <c r="R1570" i="1"/>
  <c r="R1569" i="1"/>
  <c r="R1568" i="1"/>
  <c r="R1567" i="1"/>
  <c r="R1566" i="1"/>
  <c r="R1565" i="1"/>
  <c r="R1564" i="1"/>
  <c r="R1563" i="1"/>
  <c r="R1562" i="1"/>
  <c r="R1561" i="1"/>
  <c r="R1560" i="1"/>
  <c r="R1559" i="1"/>
  <c r="R1558" i="1"/>
  <c r="R1557" i="1"/>
  <c r="R1556" i="1"/>
  <c r="R1555" i="1"/>
  <c r="R1554" i="1"/>
  <c r="R1553" i="1"/>
  <c r="R1552" i="1"/>
  <c r="R1551" i="1"/>
  <c r="R1550" i="1"/>
  <c r="R1549" i="1"/>
  <c r="R1548" i="1"/>
  <c r="R1547" i="1"/>
  <c r="R1546" i="1"/>
  <c r="R1545" i="1"/>
  <c r="R1544" i="1"/>
  <c r="R1543" i="1"/>
  <c r="R1542" i="1"/>
  <c r="R1541" i="1"/>
  <c r="R1540" i="1"/>
  <c r="R1539" i="1"/>
  <c r="R1538" i="1"/>
  <c r="R1537" i="1"/>
  <c r="R1536" i="1"/>
  <c r="R1535" i="1"/>
  <c r="R1534" i="1"/>
  <c r="R1533" i="1"/>
  <c r="R1532" i="1"/>
  <c r="R1531" i="1"/>
  <c r="R1530" i="1"/>
  <c r="R1529" i="1"/>
  <c r="R1528" i="1"/>
  <c r="R1527" i="1"/>
  <c r="R1526" i="1"/>
  <c r="R1525" i="1"/>
  <c r="R1524" i="1"/>
  <c r="R1523" i="1"/>
  <c r="R1522" i="1"/>
  <c r="R1521" i="1"/>
  <c r="R1520" i="1"/>
  <c r="R1519" i="1"/>
  <c r="R1518" i="1"/>
  <c r="R1517" i="1"/>
  <c r="R1516" i="1"/>
  <c r="R1515" i="1"/>
  <c r="R1514" i="1"/>
  <c r="R1513" i="1"/>
  <c r="R1512" i="1"/>
  <c r="R1511" i="1"/>
  <c r="R1510" i="1"/>
  <c r="R1509" i="1"/>
  <c r="R1508" i="1"/>
  <c r="R1507" i="1"/>
  <c r="R1506" i="1"/>
  <c r="R1505" i="1"/>
  <c r="R1504" i="1"/>
  <c r="R1503" i="1"/>
  <c r="R1502" i="1"/>
  <c r="R1501" i="1"/>
  <c r="R1500" i="1"/>
  <c r="R1499" i="1"/>
  <c r="R1498" i="1"/>
  <c r="R1497" i="1"/>
  <c r="R1496" i="1"/>
  <c r="R1495" i="1"/>
  <c r="R1494" i="1"/>
  <c r="R1493" i="1"/>
  <c r="R1492" i="1"/>
  <c r="R1491" i="1"/>
  <c r="R1490" i="1"/>
  <c r="R1489" i="1"/>
  <c r="R1488" i="1"/>
  <c r="R1487" i="1"/>
  <c r="R1486" i="1"/>
  <c r="R1485" i="1"/>
  <c r="R1484" i="1"/>
  <c r="R1483" i="1"/>
  <c r="R1482" i="1"/>
  <c r="R1481" i="1"/>
  <c r="R1480" i="1"/>
  <c r="R1479" i="1"/>
  <c r="R1478" i="1"/>
  <c r="R1477" i="1"/>
  <c r="R1476" i="1"/>
  <c r="R1475" i="1"/>
  <c r="R1474" i="1"/>
  <c r="R1473" i="1"/>
  <c r="R1472" i="1"/>
  <c r="R1471" i="1"/>
  <c r="R1470" i="1"/>
  <c r="R1469" i="1"/>
  <c r="R1468" i="1"/>
  <c r="R1467" i="1"/>
  <c r="R1466" i="1"/>
  <c r="R1465" i="1"/>
  <c r="R1464" i="1"/>
  <c r="R1463" i="1"/>
  <c r="R1462" i="1"/>
  <c r="R1461" i="1"/>
  <c r="R1460" i="1"/>
  <c r="R1459" i="1"/>
  <c r="R1458" i="1"/>
  <c r="R1457" i="1"/>
  <c r="R1456" i="1"/>
  <c r="R1455" i="1"/>
  <c r="R1454" i="1"/>
  <c r="R1453" i="1"/>
  <c r="R1452" i="1"/>
  <c r="R1451" i="1"/>
  <c r="R1450" i="1"/>
  <c r="R1449" i="1"/>
  <c r="R1448" i="1"/>
  <c r="R1447" i="1"/>
  <c r="R1446" i="1"/>
  <c r="R1445" i="1"/>
  <c r="R1444" i="1"/>
  <c r="R1443" i="1"/>
  <c r="R1442" i="1"/>
  <c r="R1441" i="1"/>
  <c r="R1440" i="1"/>
  <c r="R1439" i="1"/>
  <c r="R1438" i="1"/>
  <c r="R1437" i="1"/>
  <c r="R1436" i="1"/>
  <c r="R1435" i="1"/>
  <c r="R1434" i="1"/>
  <c r="R1433" i="1"/>
  <c r="R1432" i="1"/>
  <c r="R1431" i="1"/>
  <c r="R1430" i="1"/>
  <c r="R1429" i="1"/>
  <c r="R1428" i="1"/>
  <c r="R1427" i="1"/>
  <c r="R1426" i="1"/>
  <c r="R1425" i="1"/>
  <c r="R1424" i="1"/>
  <c r="R1423" i="1"/>
  <c r="R1422" i="1"/>
  <c r="R1421" i="1"/>
  <c r="R1420" i="1"/>
  <c r="R1419" i="1"/>
  <c r="R1418" i="1"/>
  <c r="R1417" i="1"/>
  <c r="R1416" i="1"/>
  <c r="R1415" i="1"/>
  <c r="R1414" i="1"/>
  <c r="R1413" i="1"/>
  <c r="R1412" i="1"/>
  <c r="R1411" i="1"/>
  <c r="R1410" i="1"/>
  <c r="R1409" i="1"/>
  <c r="R1408" i="1"/>
  <c r="R1407" i="1"/>
  <c r="R1406" i="1"/>
  <c r="R1405" i="1"/>
  <c r="R1404" i="1"/>
  <c r="R1403" i="1"/>
  <c r="R1402" i="1"/>
  <c r="R1401" i="1"/>
  <c r="R1400" i="1"/>
  <c r="R1399" i="1"/>
  <c r="R1398" i="1"/>
  <c r="R1397" i="1"/>
  <c r="R1396" i="1"/>
  <c r="R1395" i="1"/>
  <c r="R1394" i="1"/>
  <c r="R1393" i="1"/>
  <c r="R1392" i="1"/>
  <c r="R1391" i="1"/>
  <c r="R1390" i="1"/>
  <c r="R1389" i="1"/>
  <c r="R1388" i="1"/>
  <c r="R1387" i="1"/>
  <c r="R1386" i="1"/>
  <c r="R1385" i="1"/>
  <c r="R1384" i="1"/>
  <c r="R1383" i="1"/>
  <c r="R1382" i="1"/>
  <c r="R1381" i="1"/>
  <c r="R1380" i="1"/>
  <c r="R1379" i="1"/>
  <c r="R1378" i="1"/>
  <c r="R1377" i="1"/>
  <c r="R1376" i="1"/>
  <c r="R1375" i="1"/>
  <c r="R1374" i="1"/>
  <c r="R1373" i="1"/>
  <c r="R1372" i="1"/>
  <c r="R1371" i="1"/>
  <c r="R1370" i="1"/>
  <c r="R1369" i="1"/>
  <c r="R1368" i="1"/>
  <c r="R1367" i="1"/>
  <c r="R1366" i="1"/>
  <c r="R1365" i="1"/>
  <c r="R1364" i="1"/>
  <c r="R1363" i="1"/>
  <c r="R1362" i="1"/>
  <c r="R1361" i="1"/>
  <c r="R1360" i="1"/>
  <c r="R1359" i="1"/>
  <c r="R1358" i="1"/>
  <c r="R1357" i="1"/>
  <c r="R1356" i="1"/>
  <c r="R1355" i="1"/>
  <c r="R1354" i="1"/>
  <c r="R1353" i="1"/>
  <c r="R1352" i="1"/>
  <c r="R1351" i="1"/>
  <c r="R1350" i="1"/>
  <c r="R1349" i="1"/>
  <c r="R1348" i="1"/>
  <c r="R1347" i="1"/>
  <c r="R1346" i="1"/>
  <c r="R1345" i="1"/>
  <c r="R1344" i="1"/>
  <c r="R1343" i="1"/>
  <c r="R1342" i="1"/>
  <c r="R1341" i="1"/>
  <c r="R1340" i="1"/>
  <c r="R1339" i="1"/>
  <c r="R1338" i="1"/>
  <c r="R1337" i="1"/>
  <c r="R1336" i="1"/>
  <c r="R1335" i="1"/>
  <c r="R1334" i="1"/>
  <c r="R1333" i="1"/>
  <c r="R1332" i="1"/>
  <c r="R1331" i="1"/>
  <c r="R1330" i="1"/>
  <c r="R1329" i="1"/>
  <c r="R1328" i="1"/>
  <c r="R1327" i="1"/>
  <c r="R1326" i="1"/>
  <c r="R1325" i="1"/>
  <c r="R1324" i="1"/>
  <c r="R1323" i="1"/>
  <c r="R1322" i="1"/>
  <c r="R1321" i="1"/>
  <c r="R1320" i="1"/>
  <c r="R1319" i="1"/>
  <c r="R1318" i="1"/>
  <c r="R1317" i="1"/>
  <c r="R1316" i="1"/>
  <c r="R1315" i="1"/>
  <c r="R1314" i="1"/>
  <c r="R1313" i="1"/>
  <c r="R1312" i="1"/>
  <c r="R1311" i="1"/>
  <c r="R1310" i="1"/>
  <c r="R1309" i="1"/>
  <c r="R1308" i="1"/>
  <c r="R1307" i="1"/>
  <c r="R1306" i="1"/>
  <c r="R1305" i="1"/>
  <c r="R1304" i="1"/>
  <c r="R1303" i="1"/>
  <c r="R1302" i="1"/>
  <c r="R1301" i="1"/>
  <c r="R1300" i="1"/>
  <c r="R1299" i="1"/>
  <c r="R1298" i="1"/>
  <c r="R1297" i="1"/>
  <c r="R1296" i="1"/>
  <c r="R1295" i="1"/>
  <c r="R1294" i="1"/>
  <c r="R1293" i="1"/>
  <c r="R1292" i="1"/>
  <c r="R1291" i="1"/>
  <c r="R1290" i="1"/>
  <c r="R1289" i="1"/>
  <c r="R1288" i="1"/>
  <c r="R1287" i="1"/>
  <c r="R1286" i="1"/>
  <c r="R1285" i="1"/>
  <c r="R1284" i="1"/>
  <c r="R1283" i="1"/>
  <c r="R1282" i="1"/>
  <c r="R1281" i="1"/>
  <c r="R1280" i="1"/>
  <c r="R1279" i="1"/>
  <c r="R1278" i="1"/>
  <c r="R1277" i="1"/>
  <c r="R1276" i="1"/>
  <c r="R1275" i="1"/>
  <c r="R1274" i="1"/>
  <c r="R1273" i="1"/>
  <c r="R1272" i="1"/>
  <c r="R1271" i="1"/>
  <c r="R1270" i="1"/>
  <c r="R1269" i="1"/>
  <c r="R1268" i="1"/>
  <c r="R1267" i="1"/>
  <c r="R1266" i="1"/>
  <c r="R1265" i="1"/>
  <c r="R1264" i="1"/>
  <c r="R1263" i="1"/>
  <c r="R1262" i="1"/>
  <c r="R1261" i="1"/>
  <c r="R1260" i="1"/>
  <c r="R1259" i="1"/>
  <c r="R1258" i="1"/>
  <c r="R1257" i="1"/>
  <c r="R1256" i="1"/>
  <c r="R1255" i="1"/>
  <c r="R1254" i="1"/>
  <c r="R1253" i="1"/>
  <c r="R1252" i="1"/>
  <c r="R1251" i="1"/>
  <c r="R1250" i="1"/>
  <c r="R1249" i="1"/>
  <c r="R1248" i="1"/>
  <c r="R1247" i="1"/>
  <c r="R1246" i="1"/>
  <c r="R1245" i="1"/>
  <c r="R1244" i="1"/>
  <c r="R1243" i="1"/>
  <c r="R1242" i="1"/>
  <c r="R1241" i="1"/>
  <c r="R1240" i="1"/>
  <c r="R1239" i="1"/>
  <c r="R1238" i="1"/>
  <c r="R1237" i="1"/>
  <c r="R1236" i="1"/>
  <c r="R1235" i="1"/>
  <c r="R1234" i="1"/>
  <c r="R1233" i="1"/>
  <c r="R1232" i="1"/>
  <c r="R1231" i="1"/>
  <c r="R1230" i="1"/>
  <c r="R1229" i="1"/>
  <c r="R1228" i="1"/>
  <c r="R1227" i="1"/>
  <c r="R1226" i="1"/>
  <c r="R1225" i="1"/>
  <c r="R1224" i="1"/>
  <c r="R1223" i="1"/>
  <c r="R1222" i="1"/>
  <c r="R1221" i="1"/>
  <c r="R1220" i="1"/>
  <c r="R1219" i="1"/>
  <c r="R1218" i="1"/>
  <c r="R1217" i="1"/>
  <c r="R1216" i="1"/>
  <c r="R1215" i="1"/>
  <c r="R1214" i="1"/>
  <c r="R1213" i="1"/>
  <c r="R1212" i="1"/>
  <c r="R1211" i="1"/>
  <c r="R1210" i="1"/>
  <c r="R1209" i="1"/>
  <c r="R1208" i="1"/>
  <c r="R1207" i="1"/>
  <c r="R1206" i="1"/>
  <c r="R1205" i="1"/>
  <c r="R1204" i="1"/>
  <c r="R1203" i="1"/>
  <c r="R1202" i="1"/>
  <c r="R1201" i="1"/>
  <c r="R1200" i="1"/>
  <c r="R1199" i="1"/>
  <c r="R1198" i="1"/>
  <c r="R1197" i="1"/>
  <c r="R1196" i="1"/>
  <c r="R1195" i="1"/>
  <c r="R1194" i="1"/>
  <c r="R1193" i="1"/>
  <c r="R1192" i="1"/>
  <c r="R1191" i="1"/>
  <c r="R1190" i="1"/>
  <c r="R1189" i="1"/>
  <c r="R1188" i="1"/>
  <c r="R1187" i="1"/>
  <c r="R1186" i="1"/>
  <c r="R1185" i="1"/>
  <c r="R1184" i="1"/>
  <c r="R1183" i="1"/>
  <c r="R1182" i="1"/>
  <c r="R1181" i="1"/>
  <c r="R1180" i="1"/>
  <c r="R1179" i="1"/>
  <c r="R1178" i="1"/>
  <c r="R1177" i="1"/>
  <c r="R1176" i="1"/>
  <c r="R1175" i="1"/>
  <c r="R1174" i="1"/>
  <c r="R1173" i="1"/>
  <c r="R1172" i="1"/>
  <c r="R1171" i="1"/>
  <c r="R1170" i="1"/>
  <c r="R1169" i="1"/>
  <c r="R1168" i="1"/>
  <c r="R1167" i="1"/>
  <c r="R1166" i="1"/>
  <c r="R1165" i="1"/>
  <c r="R1164" i="1"/>
  <c r="R1163" i="1"/>
  <c r="R1162" i="1"/>
  <c r="R1161" i="1"/>
  <c r="R1160" i="1"/>
  <c r="R1159" i="1"/>
  <c r="R1158" i="1"/>
  <c r="R1157" i="1"/>
  <c r="R1156" i="1"/>
  <c r="R1155" i="1"/>
  <c r="R1154" i="1"/>
  <c r="R1153" i="1"/>
  <c r="R1152" i="1"/>
  <c r="R1151" i="1"/>
  <c r="R1150" i="1"/>
  <c r="R1149" i="1"/>
  <c r="R1148" i="1"/>
  <c r="R1147" i="1"/>
  <c r="R1146" i="1"/>
  <c r="R1145" i="1"/>
  <c r="R1144" i="1"/>
  <c r="R1143" i="1"/>
  <c r="R1142" i="1"/>
  <c r="R1141" i="1"/>
  <c r="R1140" i="1"/>
  <c r="R1139" i="1"/>
  <c r="R1138" i="1"/>
  <c r="R1137" i="1"/>
  <c r="R1136" i="1"/>
  <c r="R1135" i="1"/>
  <c r="R1134" i="1"/>
  <c r="R1133" i="1"/>
  <c r="R1132" i="1"/>
  <c r="R1131" i="1"/>
  <c r="R1130" i="1"/>
  <c r="R1129" i="1"/>
  <c r="R1128" i="1"/>
  <c r="R1127" i="1"/>
  <c r="R1126" i="1"/>
  <c r="R1125" i="1"/>
  <c r="R1124" i="1"/>
  <c r="R1123" i="1"/>
  <c r="R1122" i="1"/>
  <c r="R1121" i="1"/>
  <c r="R1120" i="1"/>
  <c r="R1119" i="1"/>
  <c r="R1118" i="1"/>
  <c r="R1117" i="1"/>
  <c r="R1116" i="1"/>
  <c r="R1115" i="1"/>
  <c r="R1114" i="1"/>
  <c r="R1113" i="1"/>
  <c r="R1112" i="1"/>
  <c r="R1111" i="1"/>
  <c r="R1110" i="1"/>
  <c r="R1109" i="1"/>
  <c r="R1108" i="1"/>
  <c r="R1107" i="1"/>
  <c r="R1106" i="1"/>
  <c r="R1105" i="1"/>
  <c r="R1104" i="1"/>
  <c r="R1103" i="1"/>
  <c r="R1102" i="1"/>
  <c r="R1101" i="1"/>
  <c r="R1100" i="1"/>
  <c r="R1099" i="1"/>
  <c r="R1098" i="1"/>
  <c r="R1097" i="1"/>
  <c r="R1096" i="1"/>
  <c r="R1095" i="1"/>
  <c r="R1094" i="1"/>
  <c r="R1093" i="1"/>
  <c r="R1092" i="1"/>
  <c r="R1091" i="1"/>
  <c r="R1090" i="1"/>
  <c r="R1089" i="1"/>
  <c r="R1088" i="1"/>
  <c r="R1087" i="1"/>
  <c r="R1086" i="1"/>
  <c r="R1085" i="1"/>
  <c r="R1084" i="1"/>
  <c r="R1083" i="1"/>
  <c r="R1082" i="1"/>
  <c r="R1081" i="1"/>
  <c r="R1080" i="1"/>
  <c r="R1079" i="1"/>
  <c r="R1078" i="1"/>
  <c r="R1077" i="1"/>
  <c r="R1076" i="1"/>
  <c r="R1075" i="1"/>
  <c r="R1074" i="1"/>
  <c r="R1073" i="1"/>
  <c r="R1072" i="1"/>
  <c r="R1071" i="1"/>
  <c r="R1070" i="1"/>
  <c r="R1069" i="1"/>
  <c r="R1068" i="1"/>
  <c r="R1067" i="1"/>
  <c r="R1066" i="1"/>
  <c r="R1065" i="1"/>
  <c r="R1064" i="1"/>
  <c r="R1063" i="1"/>
  <c r="R1062" i="1"/>
  <c r="R1061" i="1"/>
  <c r="R1060" i="1"/>
  <c r="R1059" i="1"/>
  <c r="R1058" i="1"/>
  <c r="R1057" i="1"/>
  <c r="R1056" i="1"/>
  <c r="R1055" i="1"/>
  <c r="R1054" i="1"/>
  <c r="R1053" i="1"/>
  <c r="R1052" i="1"/>
  <c r="R1051" i="1"/>
  <c r="R1050" i="1"/>
  <c r="R1049" i="1"/>
  <c r="R1048" i="1"/>
  <c r="R1047" i="1"/>
  <c r="R1046" i="1"/>
  <c r="R1045" i="1"/>
  <c r="R1044" i="1"/>
  <c r="R1043" i="1"/>
  <c r="R1042" i="1"/>
  <c r="R1041" i="1"/>
  <c r="R1040" i="1"/>
  <c r="R1039" i="1"/>
  <c r="R1038" i="1"/>
  <c r="R1037" i="1"/>
  <c r="R1036" i="1"/>
  <c r="R1035" i="1"/>
  <c r="R1034" i="1"/>
  <c r="R1033" i="1"/>
  <c r="R1032" i="1"/>
  <c r="R1031" i="1"/>
  <c r="R1030" i="1"/>
  <c r="R1029" i="1"/>
  <c r="R1028" i="1"/>
  <c r="R1027" i="1"/>
  <c r="R1026" i="1"/>
  <c r="R1025" i="1"/>
  <c r="R1024" i="1"/>
  <c r="R1023" i="1"/>
  <c r="R1022" i="1"/>
  <c r="R1021" i="1"/>
  <c r="R1020" i="1"/>
  <c r="R1019" i="1"/>
  <c r="R1018" i="1"/>
  <c r="R1017" i="1"/>
  <c r="R1016" i="1"/>
  <c r="R1015" i="1"/>
  <c r="R1014" i="1"/>
  <c r="R1013" i="1"/>
  <c r="R1012" i="1"/>
  <c r="R1011" i="1"/>
  <c r="R1010" i="1"/>
  <c r="R1009" i="1"/>
  <c r="R1008" i="1"/>
  <c r="R1007" i="1"/>
  <c r="R1006" i="1"/>
  <c r="R1005" i="1"/>
  <c r="R1004" i="1"/>
  <c r="R1003" i="1"/>
  <c r="R1002" i="1"/>
  <c r="R1001" i="1"/>
  <c r="R1000" i="1"/>
  <c r="R999" i="1"/>
  <c r="R998" i="1"/>
  <c r="R997" i="1"/>
  <c r="R996" i="1"/>
  <c r="R995" i="1"/>
  <c r="R994" i="1"/>
  <c r="R993" i="1"/>
  <c r="R992" i="1"/>
  <c r="R991" i="1"/>
  <c r="R990" i="1"/>
  <c r="R989" i="1"/>
  <c r="R988" i="1"/>
  <c r="R987" i="1"/>
  <c r="R986" i="1"/>
  <c r="R985" i="1"/>
  <c r="R984" i="1"/>
  <c r="R983" i="1"/>
  <c r="R982" i="1"/>
  <c r="R981" i="1"/>
  <c r="R980" i="1"/>
  <c r="R979" i="1"/>
  <c r="R978" i="1"/>
  <c r="R977" i="1"/>
  <c r="R976" i="1"/>
  <c r="R975" i="1"/>
  <c r="R974" i="1"/>
  <c r="R973" i="1"/>
  <c r="R972" i="1"/>
  <c r="R971" i="1"/>
  <c r="R970" i="1"/>
  <c r="R969" i="1"/>
  <c r="R968" i="1"/>
  <c r="R967" i="1"/>
  <c r="R966" i="1"/>
  <c r="R965" i="1"/>
  <c r="R964" i="1"/>
  <c r="R963" i="1"/>
  <c r="R962" i="1"/>
  <c r="R961" i="1"/>
  <c r="R960" i="1"/>
  <c r="R959" i="1"/>
  <c r="R958" i="1"/>
  <c r="R957" i="1"/>
  <c r="R956" i="1"/>
  <c r="R955" i="1"/>
  <c r="R954" i="1"/>
  <c r="R953" i="1"/>
  <c r="R952" i="1"/>
  <c r="R951" i="1"/>
  <c r="R950" i="1"/>
  <c r="R949" i="1"/>
  <c r="R948" i="1"/>
  <c r="R947" i="1"/>
  <c r="R946" i="1"/>
  <c r="R945" i="1"/>
  <c r="R944" i="1"/>
  <c r="R943" i="1"/>
  <c r="R942" i="1"/>
  <c r="R941" i="1"/>
  <c r="R940" i="1"/>
  <c r="R939" i="1"/>
  <c r="R938" i="1"/>
  <c r="R937" i="1"/>
  <c r="R936" i="1"/>
  <c r="R935" i="1"/>
  <c r="R934" i="1"/>
  <c r="R933" i="1"/>
  <c r="R932" i="1"/>
  <c r="R931" i="1"/>
  <c r="R930" i="1"/>
  <c r="R929" i="1"/>
  <c r="R928" i="1"/>
  <c r="R927" i="1"/>
  <c r="R926" i="1"/>
  <c r="R925" i="1"/>
  <c r="R924" i="1"/>
  <c r="R923" i="1"/>
  <c r="R922" i="1"/>
  <c r="R921" i="1"/>
  <c r="R920" i="1"/>
  <c r="R919" i="1"/>
  <c r="R918" i="1"/>
  <c r="R917" i="1"/>
  <c r="R916" i="1"/>
  <c r="R915" i="1"/>
  <c r="R914" i="1"/>
  <c r="R913" i="1"/>
  <c r="R912" i="1"/>
  <c r="R911" i="1"/>
  <c r="R910" i="1"/>
  <c r="R610" i="1"/>
  <c r="R611" i="1"/>
  <c r="R612" i="1"/>
  <c r="R613" i="1"/>
  <c r="R614" i="1"/>
  <c r="R615" i="1"/>
  <c r="R616" i="1"/>
  <c r="R617" i="1"/>
  <c r="R618" i="1"/>
  <c r="R619" i="1"/>
  <c r="R620" i="1"/>
  <c r="R621" i="1"/>
  <c r="R622" i="1"/>
  <c r="R623" i="1"/>
  <c r="R624" i="1"/>
  <c r="R625" i="1"/>
  <c r="R626" i="1"/>
  <c r="R627" i="1"/>
  <c r="R628" i="1"/>
  <c r="R629" i="1"/>
  <c r="R630" i="1"/>
  <c r="R631" i="1"/>
  <c r="R632" i="1"/>
  <c r="R633" i="1"/>
  <c r="R634" i="1"/>
  <c r="R635" i="1"/>
  <c r="R636" i="1"/>
  <c r="R637" i="1"/>
  <c r="R638" i="1"/>
  <c r="R639" i="1"/>
  <c r="R640" i="1"/>
  <c r="R641" i="1"/>
  <c r="R642" i="1"/>
  <c r="R643" i="1"/>
  <c r="R644" i="1"/>
  <c r="R645" i="1"/>
  <c r="R646" i="1"/>
  <c r="R647" i="1"/>
  <c r="R648" i="1"/>
  <c r="R649" i="1"/>
  <c r="R650" i="1"/>
  <c r="R651" i="1"/>
  <c r="R652" i="1"/>
  <c r="R653" i="1"/>
  <c r="R654" i="1"/>
  <c r="R655" i="1"/>
  <c r="R656" i="1"/>
  <c r="R657" i="1"/>
  <c r="R658" i="1"/>
  <c r="R659" i="1"/>
  <c r="R660" i="1"/>
  <c r="R661" i="1"/>
  <c r="R662" i="1"/>
  <c r="R663" i="1"/>
  <c r="R664" i="1"/>
  <c r="R665" i="1"/>
  <c r="R666" i="1"/>
  <c r="R667" i="1"/>
  <c r="R668" i="1"/>
  <c r="R669" i="1"/>
  <c r="R670" i="1"/>
  <c r="R671" i="1"/>
  <c r="R672" i="1"/>
  <c r="R673" i="1"/>
  <c r="R674" i="1"/>
  <c r="R675" i="1"/>
  <c r="R676" i="1"/>
  <c r="R677" i="1"/>
  <c r="R678" i="1"/>
  <c r="R679" i="1"/>
  <c r="R680" i="1"/>
  <c r="R681" i="1"/>
  <c r="R682" i="1"/>
  <c r="R683" i="1"/>
  <c r="R684" i="1"/>
  <c r="R685" i="1"/>
  <c r="R686" i="1"/>
  <c r="R687" i="1"/>
  <c r="R688" i="1"/>
  <c r="R689" i="1"/>
  <c r="R690" i="1"/>
  <c r="R691" i="1"/>
  <c r="R692" i="1"/>
  <c r="R693" i="1"/>
  <c r="R694" i="1"/>
  <c r="R695" i="1"/>
  <c r="R696" i="1"/>
  <c r="R697" i="1"/>
  <c r="R698" i="1"/>
  <c r="R699" i="1"/>
  <c r="R700" i="1"/>
  <c r="R701" i="1"/>
  <c r="R702" i="1"/>
  <c r="R703" i="1"/>
  <c r="R704" i="1"/>
  <c r="R705" i="1"/>
  <c r="R706" i="1"/>
  <c r="R707" i="1"/>
  <c r="R708" i="1"/>
  <c r="R709" i="1"/>
  <c r="R710" i="1"/>
  <c r="R711" i="1"/>
  <c r="R712" i="1"/>
  <c r="R713" i="1"/>
  <c r="R714" i="1"/>
  <c r="R715" i="1"/>
  <c r="R716" i="1"/>
  <c r="R717" i="1"/>
  <c r="R718" i="1"/>
  <c r="R719" i="1"/>
  <c r="R720" i="1"/>
  <c r="R721" i="1"/>
  <c r="R722" i="1"/>
  <c r="R723" i="1"/>
  <c r="R724" i="1"/>
  <c r="R725" i="1"/>
  <c r="R726" i="1"/>
  <c r="R727" i="1"/>
  <c r="R728" i="1"/>
  <c r="R729" i="1"/>
  <c r="R730" i="1"/>
  <c r="R731" i="1"/>
  <c r="R732" i="1"/>
  <c r="R733" i="1"/>
  <c r="R734" i="1"/>
  <c r="R735" i="1"/>
  <c r="R736" i="1"/>
  <c r="R737" i="1"/>
  <c r="R738" i="1"/>
  <c r="R739" i="1"/>
  <c r="R740" i="1"/>
  <c r="R741" i="1"/>
  <c r="R742" i="1"/>
  <c r="R743" i="1"/>
  <c r="R744" i="1"/>
  <c r="R745" i="1"/>
  <c r="R746" i="1"/>
  <c r="R747" i="1"/>
  <c r="R748" i="1"/>
  <c r="R749" i="1"/>
  <c r="R750" i="1"/>
  <c r="R751" i="1"/>
  <c r="R752" i="1"/>
  <c r="R753" i="1"/>
  <c r="R754" i="1"/>
  <c r="R755" i="1"/>
  <c r="R756" i="1"/>
  <c r="R757" i="1"/>
  <c r="R758" i="1"/>
  <c r="R759" i="1"/>
  <c r="R760" i="1"/>
  <c r="R761" i="1"/>
  <c r="R762" i="1"/>
  <c r="R763" i="1"/>
  <c r="R764" i="1"/>
  <c r="R765" i="1"/>
  <c r="R766" i="1"/>
  <c r="R767" i="1"/>
  <c r="R768" i="1"/>
  <c r="R769" i="1"/>
  <c r="R770" i="1"/>
  <c r="R771" i="1"/>
  <c r="R772" i="1"/>
  <c r="R773" i="1"/>
  <c r="R774" i="1"/>
  <c r="R775" i="1"/>
  <c r="R776" i="1"/>
  <c r="R777" i="1"/>
  <c r="R778" i="1"/>
  <c r="R779" i="1"/>
  <c r="R780" i="1"/>
  <c r="R781" i="1"/>
  <c r="R782" i="1"/>
  <c r="R783" i="1"/>
  <c r="R784" i="1"/>
  <c r="R785" i="1"/>
  <c r="R786" i="1"/>
  <c r="R787" i="1"/>
  <c r="R788" i="1"/>
  <c r="R789" i="1"/>
  <c r="R790" i="1"/>
  <c r="R791" i="1"/>
  <c r="R792" i="1"/>
  <c r="R793" i="1"/>
  <c r="R794" i="1"/>
  <c r="R795" i="1"/>
  <c r="R796" i="1"/>
  <c r="R797" i="1"/>
  <c r="R798" i="1"/>
  <c r="R799" i="1"/>
  <c r="R800" i="1"/>
  <c r="R801" i="1"/>
  <c r="R802" i="1"/>
  <c r="R803" i="1"/>
  <c r="R804" i="1"/>
  <c r="R805" i="1"/>
  <c r="R806" i="1"/>
  <c r="R807" i="1"/>
  <c r="R808" i="1"/>
  <c r="R809" i="1"/>
  <c r="R810" i="1"/>
  <c r="R811" i="1"/>
  <c r="R812" i="1"/>
  <c r="R813" i="1"/>
  <c r="R814" i="1"/>
  <c r="R815" i="1"/>
  <c r="R816" i="1"/>
  <c r="R817" i="1"/>
  <c r="R818" i="1"/>
  <c r="R819" i="1"/>
  <c r="R820" i="1"/>
  <c r="R821" i="1"/>
  <c r="R822" i="1"/>
  <c r="R823" i="1"/>
  <c r="R824" i="1"/>
  <c r="R825" i="1"/>
  <c r="R826" i="1"/>
  <c r="R827" i="1"/>
  <c r="R828" i="1"/>
  <c r="R829" i="1"/>
  <c r="R830" i="1"/>
  <c r="R831" i="1"/>
  <c r="R832" i="1"/>
  <c r="R833" i="1"/>
  <c r="R834" i="1"/>
  <c r="R835" i="1"/>
  <c r="R836" i="1"/>
  <c r="R837" i="1"/>
  <c r="R838" i="1"/>
  <c r="R839" i="1"/>
  <c r="R840" i="1"/>
  <c r="R841" i="1"/>
  <c r="R842" i="1"/>
  <c r="R843" i="1"/>
  <c r="R844" i="1"/>
  <c r="R845" i="1"/>
  <c r="R846" i="1"/>
  <c r="R847" i="1"/>
  <c r="R848" i="1"/>
  <c r="R849" i="1"/>
  <c r="R850" i="1"/>
  <c r="R851" i="1"/>
  <c r="R852" i="1"/>
  <c r="R853" i="1"/>
  <c r="R854" i="1"/>
  <c r="R855" i="1"/>
  <c r="R856" i="1"/>
  <c r="R857" i="1"/>
  <c r="R858" i="1"/>
  <c r="R859" i="1"/>
  <c r="R860" i="1"/>
  <c r="R861" i="1"/>
  <c r="R862" i="1"/>
  <c r="R863" i="1"/>
  <c r="R864" i="1"/>
  <c r="R865" i="1"/>
  <c r="R866" i="1"/>
  <c r="R867" i="1"/>
  <c r="R868" i="1"/>
  <c r="R869" i="1"/>
  <c r="R870" i="1"/>
  <c r="R871" i="1"/>
  <c r="R872" i="1"/>
  <c r="R873" i="1"/>
  <c r="R874" i="1"/>
  <c r="R875" i="1"/>
  <c r="R876" i="1"/>
  <c r="R877" i="1"/>
  <c r="R878" i="1"/>
  <c r="R879" i="1"/>
  <c r="R880" i="1"/>
  <c r="R881" i="1"/>
  <c r="R882" i="1"/>
  <c r="R883" i="1"/>
  <c r="R884" i="1"/>
  <c r="R885" i="1"/>
  <c r="R886" i="1"/>
  <c r="R887" i="1"/>
  <c r="R888" i="1"/>
  <c r="R889" i="1"/>
  <c r="R890" i="1"/>
  <c r="R891" i="1"/>
  <c r="R892" i="1"/>
  <c r="R893" i="1"/>
  <c r="R894" i="1"/>
  <c r="R895" i="1"/>
  <c r="R896" i="1"/>
  <c r="R897" i="1"/>
  <c r="R898" i="1"/>
  <c r="R899" i="1"/>
  <c r="R900" i="1"/>
  <c r="R901" i="1"/>
  <c r="R902" i="1"/>
  <c r="R903" i="1"/>
  <c r="R904" i="1"/>
  <c r="R905" i="1"/>
  <c r="R906" i="1"/>
  <c r="R907" i="1"/>
  <c r="R908" i="1"/>
  <c r="R909" i="1"/>
  <c r="R609" i="1"/>
  <c r="S101" i="5"/>
  <c r="S100" i="5"/>
  <c r="S99" i="5"/>
  <c r="S98" i="5"/>
  <c r="S95" i="5"/>
  <c r="S92" i="5"/>
  <c r="S85" i="5"/>
  <c r="S79" i="5"/>
  <c r="Z280" i="2"/>
  <c r="Z267" i="2"/>
  <c r="Z279" i="2"/>
  <c r="Z258" i="2"/>
  <c r="Z278" i="2"/>
  <c r="Z269" i="2"/>
  <c r="Z262" i="2"/>
  <c r="Z273" i="2"/>
  <c r="Z268" i="2"/>
  <c r="Z276" i="2"/>
  <c r="AA271" i="2"/>
  <c r="Z271" i="2"/>
  <c r="Z274" i="2"/>
  <c r="Z275" i="2"/>
  <c r="Z277" i="2"/>
  <c r="Z265" i="2"/>
  <c r="Z263" i="2"/>
  <c r="Z261" i="2"/>
  <c r="Z270" i="2"/>
  <c r="Z266" i="2"/>
  <c r="Z260" i="2"/>
  <c r="Z272" i="2"/>
  <c r="Z249" i="2"/>
  <c r="Z250" i="2"/>
  <c r="Z264" i="2"/>
  <c r="Z255" i="2"/>
  <c r="Z259" i="2"/>
  <c r="Z245" i="2"/>
  <c r="Z251" i="2"/>
  <c r="Z254" i="2"/>
  <c r="Z257" i="2"/>
  <c r="Z247" i="2"/>
  <c r="Z256" i="2"/>
  <c r="Z248" i="2"/>
  <c r="Z252" i="2"/>
  <c r="Z233" i="2"/>
  <c r="Z241" i="2"/>
  <c r="Z212" i="2"/>
  <c r="Z232" i="2"/>
  <c r="Z225" i="2"/>
  <c r="Z238" i="2"/>
  <c r="Z240" i="2"/>
  <c r="Z243" i="2"/>
  <c r="Z237" i="2"/>
  <c r="Z223" i="2"/>
  <c r="Z236" i="2"/>
  <c r="Z253" i="2"/>
  <c r="Z242" i="2"/>
  <c r="Z239" i="2"/>
  <c r="Z231" i="2"/>
  <c r="Z246" i="2"/>
  <c r="Z234" i="2"/>
  <c r="Z217" i="2"/>
  <c r="Z230" i="2"/>
  <c r="Z244" i="2"/>
  <c r="Z235" i="2"/>
  <c r="Z226" i="2"/>
  <c r="Z224" i="2"/>
  <c r="Z229" i="2"/>
  <c r="Z219" i="2"/>
  <c r="Z221" i="2"/>
  <c r="Z227" i="2"/>
  <c r="Z213" i="2"/>
  <c r="Z209" i="2"/>
  <c r="Z222" i="2"/>
  <c r="Z216" i="2"/>
  <c r="Z228" i="2"/>
  <c r="Z218" i="2"/>
  <c r="Z220" i="2"/>
  <c r="Z208" i="2"/>
  <c r="Z214" i="2"/>
  <c r="Z215" i="2"/>
  <c r="Z206" i="2"/>
  <c r="Z210" i="2"/>
  <c r="Z207" i="2"/>
  <c r="Z211" i="2"/>
  <c r="Z203" i="2"/>
  <c r="Z205" i="2"/>
  <c r="Z200" i="2"/>
  <c r="Z201" i="2"/>
  <c r="Z204" i="2"/>
  <c r="Z202" i="2"/>
  <c r="Z197" i="2"/>
  <c r="Z199" i="2"/>
  <c r="Z196" i="2"/>
  <c r="Z198" i="2"/>
  <c r="Z195" i="2"/>
  <c r="Z193" i="2"/>
  <c r="Z194" i="2"/>
  <c r="Z191" i="2"/>
  <c r="Z192" i="2"/>
  <c r="Z190" i="2"/>
  <c r="Z189" i="2"/>
  <c r="Z188" i="2"/>
  <c r="F457" i="2" a="1"/>
  <c r="F457" i="2"/>
  <c r="F652" i="2" a="1"/>
  <c r="F652" i="2"/>
  <c r="F455" i="2" a="1"/>
  <c r="F455" i="2"/>
  <c r="R101" i="5"/>
  <c r="R100" i="5"/>
  <c r="R99" i="5"/>
  <c r="R98" i="5"/>
  <c r="R95" i="5"/>
  <c r="R92" i="5"/>
  <c r="R85" i="5"/>
  <c r="R79" i="5"/>
  <c r="F628" i="2" a="1"/>
  <c r="F628" i="2"/>
  <c r="F664" i="2" a="1"/>
  <c r="F664" i="2"/>
  <c r="F527" i="2" a="1"/>
  <c r="F527" i="2"/>
  <c r="F442" i="2" a="1"/>
  <c r="F442" i="2"/>
  <c r="F460" i="2" a="1"/>
  <c r="F460" i="2"/>
  <c r="F644" i="2" a="1"/>
  <c r="F644" i="2"/>
  <c r="F648" i="2" a="1"/>
  <c r="F648" i="2"/>
  <c r="F631" i="2" a="1"/>
  <c r="F631" i="2"/>
  <c r="F649" i="2" a="1"/>
  <c r="F649" i="2"/>
  <c r="F512" i="2" a="1"/>
  <c r="F512" i="2"/>
  <c r="F427" i="2" a="1"/>
  <c r="F427" i="2"/>
  <c r="F523" i="2" a="1"/>
  <c r="F523" i="2"/>
  <c r="F448" i="2" a="1"/>
  <c r="F448" i="2"/>
  <c r="F447" i="2" a="1"/>
  <c r="F447" i="2"/>
  <c r="F639" i="2" a="1"/>
  <c r="F639" i="2"/>
  <c r="F436" i="2" a="1"/>
  <c r="F436" i="2"/>
  <c r="F621" i="2" a="1"/>
  <c r="F621" i="2"/>
  <c r="F536" i="2" a="1"/>
  <c r="F536" i="2"/>
  <c r="F638" i="2" a="1"/>
  <c r="F638" i="2"/>
  <c r="F513" i="2" a="1"/>
  <c r="F513" i="2"/>
  <c r="F517" i="2" a="1"/>
  <c r="F517" i="2"/>
  <c r="F417" i="2" a="1"/>
  <c r="F417" i="2"/>
  <c r="F528" i="2" a="1"/>
  <c r="F528" i="2"/>
  <c r="F430" i="2" a="1"/>
  <c r="F430" i="2"/>
  <c r="F435" i="2" a="1"/>
  <c r="F435" i="2"/>
  <c r="F620" i="2" a="1"/>
  <c r="F620" i="2"/>
  <c r="F445" i="2" a="1"/>
  <c r="F445" i="2"/>
  <c r="F618" i="2" a="1"/>
  <c r="F618" i="2"/>
  <c r="F616" i="2" a="1"/>
  <c r="F616" i="2"/>
  <c r="F510" i="2" a="1"/>
  <c r="F510" i="2"/>
  <c r="F612" i="2" a="1"/>
  <c r="F612" i="2"/>
  <c r="F524" i="2" a="1"/>
  <c r="F524" i="2"/>
  <c r="F499" i="2" a="1"/>
  <c r="F499" i="2"/>
  <c r="F398" i="2" a="1"/>
  <c r="F398" i="2"/>
  <c r="F522" i="2" a="1"/>
  <c r="F522" i="2"/>
  <c r="F420" i="2" a="1"/>
  <c r="F420" i="2"/>
  <c r="F407" i="2" a="1"/>
  <c r="F407" i="2"/>
  <c r="F613" i="2" a="1"/>
  <c r="F613" i="2"/>
  <c r="F396" i="2" a="1"/>
  <c r="F396" i="2"/>
  <c r="F600" i="2" a="1"/>
  <c r="F600" i="2"/>
  <c r="F622" i="2" a="1"/>
  <c r="F622" i="2"/>
  <c r="F515" i="2" a="1"/>
  <c r="F515" i="2"/>
  <c r="F617" i="2" a="1"/>
  <c r="F617" i="2"/>
  <c r="F508" i="2" a="1"/>
  <c r="F508" i="2"/>
  <c r="F502" i="2" a="1"/>
  <c r="F502" i="2"/>
  <c r="F404" i="2" a="1"/>
  <c r="F404" i="2"/>
  <c r="F507" i="2" a="1"/>
  <c r="F507" i="2"/>
  <c r="F423" i="2" a="1"/>
  <c r="F423" i="2"/>
  <c r="Q509" i="2" a="1"/>
  <c r="Q509" i="2"/>
  <c r="Q37" i="5"/>
  <c r="F418" i="2" a="1"/>
  <c r="F418" i="2"/>
  <c r="F602" i="2" a="1"/>
  <c r="F602" i="2"/>
  <c r="F412" i="2" a="1"/>
  <c r="F412" i="2"/>
  <c r="F607" i="2" a="1"/>
  <c r="F607" i="2"/>
  <c r="F603" i="2" a="1"/>
  <c r="F603" i="2"/>
  <c r="F479" i="2" a="1"/>
  <c r="F479" i="2"/>
  <c r="F581" i="2" a="1"/>
  <c r="F581" i="2"/>
  <c r="F492" i="2" a="1"/>
  <c r="F492" i="2"/>
  <c r="F493" i="2" a="1"/>
  <c r="F493" i="2"/>
  <c r="F411" i="2" a="1"/>
  <c r="F411" i="2"/>
  <c r="F496" i="2" a="1"/>
  <c r="F496" i="2"/>
  <c r="F405" i="2" a="1"/>
  <c r="F405" i="2"/>
  <c r="F403" i="2" a="1"/>
  <c r="F403" i="2"/>
  <c r="F605" i="2" a="1"/>
  <c r="F605" i="2"/>
  <c r="F391" i="2" a="1"/>
  <c r="F391" i="2"/>
  <c r="F590" i="2" a="1"/>
  <c r="F590" i="2"/>
  <c r="F606" i="2" a="1"/>
  <c r="F606" i="2"/>
  <c r="F506" i="2" a="1"/>
  <c r="F506" i="2"/>
  <c r="F608" i="2" a="1"/>
  <c r="F608" i="2"/>
  <c r="F495" i="2" a="1"/>
  <c r="F495" i="2"/>
  <c r="F489" i="2" a="1"/>
  <c r="F489" i="2"/>
  <c r="F390" i="2" a="1"/>
  <c r="F390" i="2"/>
  <c r="F484" i="2" a="1"/>
  <c r="F484" i="2"/>
  <c r="F389" i="2" a="1"/>
  <c r="F389" i="2"/>
  <c r="Q482" i="2" a="1"/>
  <c r="Q482" i="2"/>
  <c r="Q21" i="5"/>
  <c r="F394" i="2" a="1"/>
  <c r="F394" i="2"/>
  <c r="F599" i="2" a="1"/>
  <c r="F599" i="2"/>
  <c r="F413" i="2" a="1"/>
  <c r="F413" i="2"/>
  <c r="F592" i="2" a="1"/>
  <c r="F592" i="2"/>
  <c r="F588" i="2" a="1"/>
  <c r="F588" i="2"/>
  <c r="F491" i="2" a="1"/>
  <c r="F491" i="2"/>
  <c r="F593" i="2" a="1"/>
  <c r="F593" i="2"/>
  <c r="F485" i="2" a="1"/>
  <c r="F485" i="2"/>
  <c r="F487" i="2" a="1"/>
  <c r="F487" i="2"/>
  <c r="F387" i="2" a="1"/>
  <c r="F387" i="2"/>
  <c r="F481" i="2" a="1"/>
  <c r="F481" i="2"/>
  <c r="F385" i="2" a="1"/>
  <c r="F385" i="2"/>
  <c r="F392" i="2" a="1"/>
  <c r="F392" i="2"/>
  <c r="F585" i="2" a="1"/>
  <c r="F585" i="2"/>
  <c r="F386" i="2" a="1"/>
  <c r="F386" i="2"/>
  <c r="F582" i="2" a="1"/>
  <c r="F582" i="2"/>
  <c r="F574" i="2" a="1"/>
  <c r="F574" i="2"/>
  <c r="F476" i="2" a="1"/>
  <c r="F476" i="2"/>
  <c r="F578" i="2" a="1"/>
  <c r="F578" i="2"/>
  <c r="F475" i="2" a="1"/>
  <c r="F475" i="2"/>
  <c r="F477" i="2" a="1"/>
  <c r="F477" i="2"/>
  <c r="F381" i="2" a="1"/>
  <c r="F381" i="2"/>
  <c r="F474" i="2" a="1"/>
  <c r="F474" i="2"/>
  <c r="F379" i="2" a="1"/>
  <c r="F379" i="2"/>
  <c r="F376" i="2" a="1"/>
  <c r="F376" i="2"/>
  <c r="F572" i="2" a="1"/>
  <c r="F572" i="2"/>
  <c r="F377" i="2" a="1"/>
  <c r="F377" i="2"/>
  <c r="F573" i="2" a="1"/>
  <c r="F573" i="2"/>
  <c r="F571" i="2" a="1"/>
  <c r="F571" i="2"/>
  <c r="Z468" i="2"/>
  <c r="Z467" i="2"/>
  <c r="Z466" i="2"/>
  <c r="Z465" i="2"/>
  <c r="Z464" i="2"/>
  <c r="Z463" i="2"/>
  <c r="Z462" i="2"/>
  <c r="Z461" i="2"/>
  <c r="Z460" i="2"/>
  <c r="Z459" i="2"/>
  <c r="Z458" i="2"/>
  <c r="Z457" i="2"/>
  <c r="Z456" i="2"/>
  <c r="Z455" i="2"/>
  <c r="Z454" i="2"/>
  <c r="AA453" i="2"/>
  <c r="Z453" i="2"/>
  <c r="Z452" i="2"/>
  <c r="Z451" i="2"/>
  <c r="Z450" i="2"/>
  <c r="Z449" i="2"/>
  <c r="Z448" i="2"/>
  <c r="Z447" i="2"/>
  <c r="Z446" i="2"/>
  <c r="Z445" i="2"/>
  <c r="Z444" i="2"/>
  <c r="Z443" i="2"/>
  <c r="Z442" i="2"/>
  <c r="Z441" i="2"/>
  <c r="Z440" i="2"/>
  <c r="Z439" i="2"/>
  <c r="Z438" i="2"/>
  <c r="Z437" i="2"/>
  <c r="Z436" i="2"/>
  <c r="Z435" i="2"/>
  <c r="Z434" i="2"/>
  <c r="Z433" i="2"/>
  <c r="Z432" i="2"/>
  <c r="Z431" i="2"/>
  <c r="Z430" i="2"/>
  <c r="Z429" i="2"/>
  <c r="Z428" i="2"/>
  <c r="Z427" i="2"/>
  <c r="Z426" i="2"/>
  <c r="Z425" i="2"/>
  <c r="Z424" i="2"/>
  <c r="Z423" i="2"/>
  <c r="Z422" i="2"/>
  <c r="Z421" i="2"/>
  <c r="Z420" i="2"/>
  <c r="Z419" i="2"/>
  <c r="Z418" i="2"/>
  <c r="Z417" i="2"/>
  <c r="Z416" i="2"/>
  <c r="Z415" i="2"/>
  <c r="Z414" i="2"/>
  <c r="Z413" i="2"/>
  <c r="Z412" i="2"/>
  <c r="Z411" i="2"/>
  <c r="Z410" i="2"/>
  <c r="Z409" i="2"/>
  <c r="Z408" i="2"/>
  <c r="Z407" i="2"/>
  <c r="Z406" i="2"/>
  <c r="Z405" i="2"/>
  <c r="Z404" i="2"/>
  <c r="Z403" i="2"/>
  <c r="Z402" i="2"/>
  <c r="Z401" i="2"/>
  <c r="Z400" i="2"/>
  <c r="Z399" i="2"/>
  <c r="Z398" i="2"/>
  <c r="Z397" i="2"/>
  <c r="Z396" i="2"/>
  <c r="Z395" i="2"/>
  <c r="Z394" i="2"/>
  <c r="Z393" i="2"/>
  <c r="Z392" i="2"/>
  <c r="Z391" i="2"/>
  <c r="Z390" i="2"/>
  <c r="Z389" i="2"/>
  <c r="Z388" i="2"/>
  <c r="Z387" i="2"/>
  <c r="Z386" i="2"/>
  <c r="Z385" i="2"/>
  <c r="Z384" i="2"/>
  <c r="Z383" i="2"/>
  <c r="Z382" i="2"/>
  <c r="Z381" i="2"/>
  <c r="Z380" i="2"/>
  <c r="Z379" i="2"/>
  <c r="Z378" i="2"/>
  <c r="Z377" i="2"/>
  <c r="Z376" i="2"/>
  <c r="Z375" i="2"/>
  <c r="G1525" i="1"/>
  <c r="G1524" i="1"/>
  <c r="G1523" i="1"/>
  <c r="G1522" i="1"/>
  <c r="G1521" i="1"/>
  <c r="G1520" i="1"/>
  <c r="G1519" i="1"/>
  <c r="G1518" i="1"/>
  <c r="G1517" i="1"/>
  <c r="G1516" i="1"/>
  <c r="G1515" i="1"/>
  <c r="G1514" i="1"/>
  <c r="G1513" i="1"/>
  <c r="G1512" i="1"/>
  <c r="G1511" i="1"/>
  <c r="G1510" i="1"/>
  <c r="G1509" i="1"/>
  <c r="G1508" i="1"/>
  <c r="G1507" i="1"/>
  <c r="G1506" i="1"/>
  <c r="G1505" i="1"/>
  <c r="G1504" i="1"/>
  <c r="G1503" i="1"/>
  <c r="G1502" i="1"/>
  <c r="G1501" i="1"/>
  <c r="G1500" i="1"/>
  <c r="G1499" i="1"/>
  <c r="G1498" i="1"/>
  <c r="G1497" i="1"/>
  <c r="G1496" i="1"/>
  <c r="G1495" i="1"/>
  <c r="G1494" i="1"/>
  <c r="G1493" i="1"/>
  <c r="G1492" i="1"/>
  <c r="G1491" i="1"/>
  <c r="G1490" i="1"/>
  <c r="G1489" i="1"/>
  <c r="G1488" i="1"/>
  <c r="G1487" i="1"/>
  <c r="G1486" i="1"/>
  <c r="G1485" i="1"/>
  <c r="G1484" i="1"/>
  <c r="G1483" i="1"/>
  <c r="G1482" i="1"/>
  <c r="G1481" i="1"/>
  <c r="G1480" i="1"/>
  <c r="G1479" i="1"/>
  <c r="G1478" i="1"/>
  <c r="G1477" i="1"/>
  <c r="G1476" i="1"/>
  <c r="G1475" i="1"/>
  <c r="G1474" i="1"/>
  <c r="G1473" i="1"/>
  <c r="G1472" i="1"/>
  <c r="G1471" i="1"/>
  <c r="G1470" i="1"/>
  <c r="G1469" i="1"/>
  <c r="G1468" i="1"/>
  <c r="G1467" i="1"/>
  <c r="G1466" i="1"/>
  <c r="G1465" i="1"/>
  <c r="G1464" i="1"/>
  <c r="G1463" i="1"/>
  <c r="G1462" i="1"/>
  <c r="G1461" i="1"/>
  <c r="G1460" i="1"/>
  <c r="G1459" i="1"/>
  <c r="G1458" i="1"/>
  <c r="G1457" i="1"/>
  <c r="G1456" i="1"/>
  <c r="G1455" i="1"/>
  <c r="G1454" i="1"/>
  <c r="G1453" i="1"/>
  <c r="G1452" i="1"/>
  <c r="G1451" i="1"/>
  <c r="G1450" i="1"/>
  <c r="G1449" i="1"/>
  <c r="G1448" i="1"/>
  <c r="G1447" i="1"/>
  <c r="G1446" i="1"/>
  <c r="G1445" i="1"/>
  <c r="G1444" i="1"/>
  <c r="G1443" i="1"/>
  <c r="G1442" i="1"/>
  <c r="G1441" i="1"/>
  <c r="G1440" i="1"/>
  <c r="G1439" i="1"/>
  <c r="G1438" i="1"/>
  <c r="G1437" i="1"/>
  <c r="G1436" i="1"/>
  <c r="G1435" i="1"/>
  <c r="G1434" i="1"/>
  <c r="G1433" i="1"/>
  <c r="G1432" i="1"/>
  <c r="G1431" i="1"/>
  <c r="G1430" i="1"/>
  <c r="G1429" i="1"/>
  <c r="G1428" i="1"/>
  <c r="G1427" i="1"/>
  <c r="G1426" i="1"/>
  <c r="G1425" i="1"/>
  <c r="G1424" i="1"/>
  <c r="G1423" i="1"/>
  <c r="G1422" i="1"/>
  <c r="G1421" i="1"/>
  <c r="G1420" i="1"/>
  <c r="G1419" i="1"/>
  <c r="G1418" i="1"/>
  <c r="G1417" i="1"/>
  <c r="G1416" i="1"/>
  <c r="G1415" i="1"/>
  <c r="G1414" i="1"/>
  <c r="G1413" i="1"/>
  <c r="G1412" i="1"/>
  <c r="G1411" i="1"/>
  <c r="G1410" i="1"/>
  <c r="G1409" i="1"/>
  <c r="G1408" i="1"/>
  <c r="G1407" i="1"/>
  <c r="G1406" i="1"/>
  <c r="G1405" i="1"/>
  <c r="G1404" i="1"/>
  <c r="G1403" i="1"/>
  <c r="G1402" i="1"/>
  <c r="G1401" i="1"/>
  <c r="G1400" i="1"/>
  <c r="G1399" i="1"/>
  <c r="G1398" i="1"/>
  <c r="G1397" i="1"/>
  <c r="G1396" i="1"/>
  <c r="G1395" i="1"/>
  <c r="G1394" i="1"/>
  <c r="G1393" i="1"/>
  <c r="G1392" i="1"/>
  <c r="G1391" i="1"/>
  <c r="G1390" i="1"/>
  <c r="G1389" i="1"/>
  <c r="G1388" i="1"/>
  <c r="G1387" i="1"/>
  <c r="G1386" i="1"/>
  <c r="G1385" i="1"/>
  <c r="G1384" i="1"/>
  <c r="G1383" i="1"/>
  <c r="G1382" i="1"/>
  <c r="G1381" i="1"/>
  <c r="G1380" i="1"/>
  <c r="G1379" i="1"/>
  <c r="G1378" i="1"/>
  <c r="G1377" i="1"/>
  <c r="G1376" i="1"/>
  <c r="G1375" i="1"/>
  <c r="G1374" i="1"/>
  <c r="G1373" i="1"/>
  <c r="G1372" i="1"/>
  <c r="G1371" i="1"/>
  <c r="G1370" i="1"/>
  <c r="G1369" i="1"/>
  <c r="G1368" i="1"/>
  <c r="G1367" i="1"/>
  <c r="G1366" i="1"/>
  <c r="G1365" i="1"/>
  <c r="G1364" i="1"/>
  <c r="G1363" i="1"/>
  <c r="G1362" i="1"/>
  <c r="G1361" i="1"/>
  <c r="G1360" i="1"/>
  <c r="G1359" i="1"/>
  <c r="G1358" i="1"/>
  <c r="G1357" i="1"/>
  <c r="G1356" i="1"/>
  <c r="G1355" i="1"/>
  <c r="G1354" i="1"/>
  <c r="G1353" i="1"/>
  <c r="G1352" i="1"/>
  <c r="G1351" i="1"/>
  <c r="G1350" i="1"/>
  <c r="G1349" i="1"/>
  <c r="G1348" i="1"/>
  <c r="G1347" i="1"/>
  <c r="G1346" i="1"/>
  <c r="G1345" i="1"/>
  <c r="G1344" i="1"/>
  <c r="G1343" i="1"/>
  <c r="G1342" i="1"/>
  <c r="G1341" i="1"/>
  <c r="G1340" i="1"/>
  <c r="G1339" i="1"/>
  <c r="G1338" i="1"/>
  <c r="G1337" i="1"/>
  <c r="G1336" i="1"/>
  <c r="G1335" i="1"/>
  <c r="G1334" i="1"/>
  <c r="G1333" i="1"/>
  <c r="G1332" i="1"/>
  <c r="G1331" i="1"/>
  <c r="G1330" i="1"/>
  <c r="G1329" i="1"/>
  <c r="G1328" i="1"/>
  <c r="G1327" i="1"/>
  <c r="G1326" i="1"/>
  <c r="G1325" i="1"/>
  <c r="G1324" i="1"/>
  <c r="G1323" i="1"/>
  <c r="G1322" i="1"/>
  <c r="G1321" i="1"/>
  <c r="G1320" i="1"/>
  <c r="G1319" i="1"/>
  <c r="G1318" i="1"/>
  <c r="G1317" i="1"/>
  <c r="G1316" i="1"/>
  <c r="G1315" i="1"/>
  <c r="G1314" i="1"/>
  <c r="G1313" i="1"/>
  <c r="G1312" i="1"/>
  <c r="G1311" i="1"/>
  <c r="G1310" i="1"/>
  <c r="G1309" i="1"/>
  <c r="G1308" i="1"/>
  <c r="G1307" i="1"/>
  <c r="G1306" i="1"/>
  <c r="G1305" i="1"/>
  <c r="G1304" i="1"/>
  <c r="G1303" i="1"/>
  <c r="G1302" i="1"/>
  <c r="G1301" i="1"/>
  <c r="G1300" i="1"/>
  <c r="G1299" i="1"/>
  <c r="G1298" i="1"/>
  <c r="G1297" i="1"/>
  <c r="G1296" i="1"/>
  <c r="G1295" i="1"/>
  <c r="G1294" i="1"/>
  <c r="G1293" i="1"/>
  <c r="G1292" i="1"/>
  <c r="G1291" i="1"/>
  <c r="G1290" i="1"/>
  <c r="G1289" i="1"/>
  <c r="G1288" i="1"/>
  <c r="G1287" i="1"/>
  <c r="G1286" i="1"/>
  <c r="G1285" i="1"/>
  <c r="G1284" i="1"/>
  <c r="G1283" i="1"/>
  <c r="G1282" i="1"/>
  <c r="G1281" i="1"/>
  <c r="G1280" i="1"/>
  <c r="G1279" i="1"/>
  <c r="G1278" i="1"/>
  <c r="G1277" i="1"/>
  <c r="G1276" i="1"/>
  <c r="G1275" i="1"/>
  <c r="G1274" i="1"/>
  <c r="G1273" i="1"/>
  <c r="G1272" i="1"/>
  <c r="G1271" i="1"/>
  <c r="G1270" i="1"/>
  <c r="G1269" i="1"/>
  <c r="G1268" i="1"/>
  <c r="G1267" i="1"/>
  <c r="G1266" i="1"/>
  <c r="G1265" i="1"/>
  <c r="G1264" i="1"/>
  <c r="G1263" i="1"/>
  <c r="G1262" i="1"/>
  <c r="G1261" i="1"/>
  <c r="G1260" i="1"/>
  <c r="G1259" i="1"/>
  <c r="G1258" i="1"/>
  <c r="G1257" i="1"/>
  <c r="G1256" i="1"/>
  <c r="G1255" i="1"/>
  <c r="G1254" i="1"/>
  <c r="G1253" i="1"/>
  <c r="G1252" i="1"/>
  <c r="G1251" i="1"/>
  <c r="G1250" i="1"/>
  <c r="G1249" i="1"/>
  <c r="G1248" i="1"/>
  <c r="G1247" i="1"/>
  <c r="G1246" i="1"/>
  <c r="G1245" i="1"/>
  <c r="G1244" i="1"/>
  <c r="G1243" i="1"/>
  <c r="G1242" i="1"/>
  <c r="G1241" i="1"/>
  <c r="G1240" i="1"/>
  <c r="G1239" i="1"/>
  <c r="G1238" i="1"/>
  <c r="G1237" i="1"/>
  <c r="G1236" i="1"/>
  <c r="G1235" i="1"/>
  <c r="G1234" i="1"/>
  <c r="G1233" i="1"/>
  <c r="G1232" i="1"/>
  <c r="G1231" i="1"/>
  <c r="G1230" i="1"/>
  <c r="G1229" i="1"/>
  <c r="G1228" i="1"/>
  <c r="G1227" i="1"/>
  <c r="G1226" i="1"/>
  <c r="G1225" i="1"/>
  <c r="G1224" i="1"/>
  <c r="G1223" i="1"/>
  <c r="G1222" i="1"/>
  <c r="G1221" i="1"/>
  <c r="G1220" i="1"/>
  <c r="G1219" i="1"/>
  <c r="G1218" i="1"/>
  <c r="Z374" i="2"/>
  <c r="Z370" i="2"/>
  <c r="Z363" i="2"/>
  <c r="Z356" i="2"/>
  <c r="Z371" i="2"/>
  <c r="Z359" i="2"/>
  <c r="Z372" i="2"/>
  <c r="Z360" i="2"/>
  <c r="Z366" i="2"/>
  <c r="Z368" i="2"/>
  <c r="Z358" i="2"/>
  <c r="Z357" i="2"/>
  <c r="Z373" i="2"/>
  <c r="Z369" i="2"/>
  <c r="Z341" i="2"/>
  <c r="Z364" i="2"/>
  <c r="Z350" i="2"/>
  <c r="Z361" i="2"/>
  <c r="Z351" i="2"/>
  <c r="Z365" i="2"/>
  <c r="Z354" i="2"/>
  <c r="Z352" i="2"/>
  <c r="Z362" i="2"/>
  <c r="Z367" i="2"/>
  <c r="Z355" i="2"/>
  <c r="Z349" i="2"/>
  <c r="Z348" i="2"/>
  <c r="Z330" i="2"/>
  <c r="Z336" i="2"/>
  <c r="Z344" i="2"/>
  <c r="Z346" i="2"/>
  <c r="Z335" i="2"/>
  <c r="Z342" i="2"/>
  <c r="Z347" i="2"/>
  <c r="Z316" i="2"/>
  <c r="Z333" i="2"/>
  <c r="Z338" i="2"/>
  <c r="Z332" i="2"/>
  <c r="Z343" i="2"/>
  <c r="Z337" i="2"/>
  <c r="Z340" i="2"/>
  <c r="Z345" i="2"/>
  <c r="Z353" i="2"/>
  <c r="Z339" i="2"/>
  <c r="Z324" i="2"/>
  <c r="Z334" i="2"/>
  <c r="Z331" i="2"/>
  <c r="Z329" i="2"/>
  <c r="Z326" i="2"/>
  <c r="Z320" i="2"/>
  <c r="Z317" i="2"/>
  <c r="Z322" i="2"/>
  <c r="Z328" i="2"/>
  <c r="Z312" i="2"/>
  <c r="Z315" i="2"/>
  <c r="Z325" i="2"/>
  <c r="Z319" i="2"/>
  <c r="Z318" i="2"/>
  <c r="Z321" i="2"/>
  <c r="Z323" i="2"/>
  <c r="Z306" i="2"/>
  <c r="Z304" i="2"/>
  <c r="Z307" i="2"/>
  <c r="Z311" i="2"/>
  <c r="Z314" i="2"/>
  <c r="Z309" i="2"/>
  <c r="Z327" i="2"/>
  <c r="Z308" i="2"/>
  <c r="Z313" i="2"/>
  <c r="Z303" i="2"/>
  <c r="Z300" i="2"/>
  <c r="Z310" i="2"/>
  <c r="Z296" i="2"/>
  <c r="Z305" i="2"/>
  <c r="Z292" i="2"/>
  <c r="Z302" i="2"/>
  <c r="Z299" i="2"/>
  <c r="Z295" i="2"/>
  <c r="Z297" i="2"/>
  <c r="Z301" i="2"/>
  <c r="Z290" i="2"/>
  <c r="Z298" i="2"/>
  <c r="Z294" i="2"/>
  <c r="Z293" i="2"/>
  <c r="Z286" i="2"/>
  <c r="Z291" i="2"/>
  <c r="Z288" i="2"/>
  <c r="Z289" i="2"/>
  <c r="Z287" i="2"/>
  <c r="Z285" i="2"/>
  <c r="Z284" i="2"/>
  <c r="Z283" i="2"/>
  <c r="Z282" i="2"/>
  <c r="Z281" i="2"/>
  <c r="AA364" i="2"/>
  <c r="AA469" i="2"/>
  <c r="Z469" i="2"/>
  <c r="G1526" i="1"/>
  <c r="F673" i="2" a="1"/>
  <c r="F673" i="2"/>
  <c r="F674" i="2" a="1"/>
  <c r="F674" i="2"/>
  <c r="F676" i="2" a="1"/>
  <c r="F676" i="2"/>
  <c r="F679" i="2" a="1"/>
  <c r="F679" i="2"/>
  <c r="F681" i="2" a="1"/>
  <c r="F681" i="2"/>
  <c r="F682" i="2" a="1"/>
  <c r="F682" i="2"/>
  <c r="F684" i="2" a="1"/>
  <c r="F684" i="2"/>
  <c r="F687" i="2" a="1"/>
  <c r="F687" i="2"/>
  <c r="F689" i="2" a="1"/>
  <c r="F689" i="2"/>
  <c r="F690" i="2" a="1"/>
  <c r="F690" i="2"/>
  <c r="F692" i="2" a="1"/>
  <c r="F692" i="2"/>
  <c r="F695" i="2" a="1"/>
  <c r="F695" i="2"/>
  <c r="F697" i="2" a="1"/>
  <c r="F697" i="2"/>
  <c r="F698" i="2" a="1"/>
  <c r="F698" i="2"/>
  <c r="F700" i="2" a="1"/>
  <c r="F700" i="2"/>
  <c r="F703" i="2" a="1"/>
  <c r="F703" i="2"/>
  <c r="F704" i="2" a="1"/>
  <c r="F704" i="2"/>
  <c r="F705" i="2" a="1"/>
  <c r="F705" i="2"/>
  <c r="F706" i="2" a="1"/>
  <c r="F706" i="2"/>
  <c r="F708" i="2" a="1"/>
  <c r="F708" i="2"/>
  <c r="F709" i="2" a="1"/>
  <c r="F709" i="2"/>
  <c r="F711" i="2" a="1"/>
  <c r="F711" i="2"/>
  <c r="F712" i="2" a="1"/>
  <c r="F712" i="2"/>
  <c r="F713" i="2" a="1"/>
  <c r="F713" i="2"/>
  <c r="F714" i="2" a="1"/>
  <c r="F714" i="2"/>
  <c r="F716" i="2" a="1"/>
  <c r="F716" i="2"/>
  <c r="F717" i="2" a="1"/>
  <c r="F717" i="2"/>
  <c r="F719" i="2" a="1"/>
  <c r="F719" i="2"/>
  <c r="F720" i="2" a="1"/>
  <c r="F720" i="2"/>
  <c r="F721" i="2" a="1"/>
  <c r="F721" i="2"/>
  <c r="F722" i="2" a="1"/>
  <c r="F722" i="2"/>
  <c r="F723" i="2" a="1"/>
  <c r="F723" i="2"/>
  <c r="F724" i="2" a="1"/>
  <c r="F724" i="2"/>
  <c r="F725" i="2" a="1"/>
  <c r="F725" i="2"/>
  <c r="F726" i="2" a="1"/>
  <c r="F726" i="2"/>
  <c r="F727" i="2" a="1"/>
  <c r="F727" i="2"/>
  <c r="F728" i="2" a="1"/>
  <c r="F728" i="2"/>
  <c r="F729" i="2" a="1"/>
  <c r="F729" i="2"/>
  <c r="F730" i="2" a="1"/>
  <c r="F730" i="2"/>
  <c r="F731" i="2" a="1"/>
  <c r="F731" i="2"/>
  <c r="F732" i="2" a="1"/>
  <c r="F732" i="2"/>
  <c r="F733" i="2" a="1"/>
  <c r="F733" i="2"/>
  <c r="F734" i="2" a="1"/>
  <c r="F734" i="2"/>
  <c r="F735" i="2" a="1"/>
  <c r="F735" i="2"/>
  <c r="F736" i="2" a="1"/>
  <c r="F736" i="2"/>
  <c r="F737" i="2" a="1"/>
  <c r="F737" i="2"/>
  <c r="F738" i="2" a="1"/>
  <c r="F738" i="2"/>
  <c r="F739" i="2" a="1"/>
  <c r="F739" i="2"/>
  <c r="F740" i="2" a="1"/>
  <c r="F740" i="2"/>
  <c r="F741" i="2" a="1"/>
  <c r="F741" i="2"/>
  <c r="F742" i="2" a="1"/>
  <c r="F742" i="2"/>
  <c r="F743" i="2" a="1"/>
  <c r="F743" i="2"/>
  <c r="F744" i="2" a="1"/>
  <c r="F744" i="2"/>
  <c r="F745" i="2" a="1"/>
  <c r="F745" i="2"/>
  <c r="F746" i="2" a="1"/>
  <c r="F746" i="2"/>
  <c r="F747" i="2" a="1"/>
  <c r="F747" i="2"/>
  <c r="F748" i="2" a="1"/>
  <c r="F748" i="2"/>
  <c r="F749" i="2" a="1"/>
  <c r="F749" i="2"/>
  <c r="F750" i="2" a="1"/>
  <c r="F750" i="2"/>
  <c r="F751" i="2" a="1"/>
  <c r="F751" i="2"/>
  <c r="F752" i="2" a="1"/>
  <c r="F752" i="2"/>
  <c r="F753" i="2" a="1"/>
  <c r="F753" i="2"/>
  <c r="F754" i="2" a="1"/>
  <c r="F754" i="2"/>
  <c r="F755" i="2" a="1"/>
  <c r="F755" i="2"/>
  <c r="F756" i="2" a="1"/>
  <c r="F756" i="2"/>
  <c r="F757" i="2" a="1"/>
  <c r="F757" i="2"/>
  <c r="F758" i="2" a="1"/>
  <c r="F758" i="2"/>
  <c r="F759" i="2" a="1"/>
  <c r="F759" i="2"/>
  <c r="F760" i="2" a="1"/>
  <c r="F760" i="2"/>
  <c r="F761" i="2" a="1"/>
  <c r="F761" i="2"/>
  <c r="F762" i="2" a="1"/>
  <c r="F762" i="2"/>
  <c r="F763" i="2" a="1"/>
  <c r="F763" i="2"/>
  <c r="F764" i="2" a="1"/>
  <c r="F764" i="2"/>
  <c r="F765" i="2" a="1"/>
  <c r="F765" i="2"/>
  <c r="F766" i="2" a="1"/>
  <c r="F766" i="2"/>
  <c r="F767" i="2" a="1"/>
  <c r="F767" i="2"/>
  <c r="F768" i="2" a="1"/>
  <c r="F768" i="2"/>
  <c r="Q866" i="2" a="1"/>
  <c r="Q866" i="2"/>
  <c r="N92" i="5"/>
  <c r="F769" i="2" a="1"/>
  <c r="F769" i="2"/>
  <c r="F770" i="2" a="1"/>
  <c r="F770" i="2"/>
  <c r="F771" i="2" a="1"/>
  <c r="F771" i="2"/>
  <c r="F772" i="2" a="1"/>
  <c r="F772" i="2"/>
  <c r="Q875" i="2" a="1"/>
  <c r="Q875" i="2"/>
  <c r="N103" i="5"/>
  <c r="F773" i="2" a="1"/>
  <c r="F773" i="2"/>
  <c r="F774" i="2" a="1"/>
  <c r="F774" i="2"/>
  <c r="F775" i="2" a="1"/>
  <c r="F775" i="2"/>
  <c r="F776" i="2" a="1"/>
  <c r="F776" i="2"/>
  <c r="F777" i="2" a="1"/>
  <c r="F777" i="2"/>
  <c r="F778" i="2" a="1"/>
  <c r="F778" i="2"/>
  <c r="F779" i="2" a="1"/>
  <c r="F779" i="2"/>
  <c r="F780" i="2" a="1"/>
  <c r="F780" i="2"/>
  <c r="F781" i="2" a="1"/>
  <c r="F781" i="2"/>
  <c r="F782" i="2" a="1"/>
  <c r="F782" i="2"/>
  <c r="F783" i="2" a="1"/>
  <c r="F783" i="2"/>
  <c r="F784" i="2" a="1"/>
  <c r="F784" i="2"/>
  <c r="F785" i="2" a="1"/>
  <c r="F785" i="2"/>
  <c r="F786" i="2" a="1"/>
  <c r="F786" i="2"/>
  <c r="F787" i="2" a="1"/>
  <c r="F787" i="2"/>
  <c r="F788" i="2" a="1"/>
  <c r="F788" i="2"/>
  <c r="Q888" i="2" a="1"/>
  <c r="Q888" i="2"/>
  <c r="M35" i="5"/>
  <c r="F789" i="2" a="1"/>
  <c r="F789" i="2"/>
  <c r="F790" i="2" a="1"/>
  <c r="F790" i="2"/>
  <c r="F791" i="2" a="1"/>
  <c r="F791" i="2"/>
  <c r="F792" i="2" a="1"/>
  <c r="F792" i="2"/>
  <c r="F793" i="2" a="1"/>
  <c r="F793" i="2"/>
  <c r="F794" i="2" a="1"/>
  <c r="F794" i="2"/>
  <c r="F795" i="2" a="1"/>
  <c r="F795" i="2"/>
  <c r="F796" i="2" a="1"/>
  <c r="F796" i="2"/>
  <c r="F797" i="2" a="1"/>
  <c r="F797" i="2"/>
  <c r="F798" i="2" a="1"/>
  <c r="F798" i="2"/>
  <c r="F799" i="2" a="1"/>
  <c r="F799" i="2"/>
  <c r="F800" i="2" a="1"/>
  <c r="F800" i="2"/>
  <c r="F801" i="2" a="1"/>
  <c r="F801" i="2"/>
  <c r="F802" i="2" a="1"/>
  <c r="F802" i="2"/>
  <c r="F803" i="2" a="1"/>
  <c r="F803" i="2"/>
  <c r="F804" i="2" a="1"/>
  <c r="F804" i="2"/>
  <c r="F805" i="2" a="1"/>
  <c r="F805" i="2"/>
  <c r="F806" i="2" a="1"/>
  <c r="F806" i="2"/>
  <c r="F807" i="2" a="1"/>
  <c r="F807" i="2"/>
  <c r="F808" i="2" a="1"/>
  <c r="F808" i="2"/>
  <c r="Q904" i="2" a="1"/>
  <c r="Q904" i="2"/>
  <c r="M28" i="5"/>
  <c r="F809" i="2" a="1"/>
  <c r="F809" i="2"/>
  <c r="F810" i="2" a="1"/>
  <c r="F810" i="2"/>
  <c r="F811" i="2" a="1"/>
  <c r="F811" i="2"/>
  <c r="F812" i="2" a="1"/>
  <c r="F812" i="2"/>
  <c r="F813" i="2" a="1"/>
  <c r="F813" i="2"/>
  <c r="F814" i="2" a="1"/>
  <c r="F814" i="2"/>
  <c r="F815" i="2" a="1"/>
  <c r="F815" i="2"/>
  <c r="F816" i="2" a="1"/>
  <c r="F816" i="2"/>
  <c r="Q929" i="2" a="1"/>
  <c r="Q929" i="2"/>
  <c r="M42" i="5"/>
  <c r="F817" i="2" a="1"/>
  <c r="F817" i="2"/>
  <c r="F818" i="2" a="1"/>
  <c r="F818" i="2"/>
  <c r="F819" i="2" a="1"/>
  <c r="F819" i="2"/>
  <c r="F820" i="2" a="1"/>
  <c r="F820" i="2"/>
  <c r="F821" i="2" a="1"/>
  <c r="F821" i="2"/>
  <c r="F822" i="2" a="1"/>
  <c r="F822" i="2"/>
  <c r="F823" i="2" a="1"/>
  <c r="F823" i="2"/>
  <c r="F824" i="2" a="1"/>
  <c r="F824" i="2"/>
  <c r="F825" i="2" a="1"/>
  <c r="F825" i="2"/>
  <c r="F826" i="2" a="1"/>
  <c r="F826" i="2"/>
  <c r="F827" i="2" a="1"/>
  <c r="F827" i="2"/>
  <c r="F828" i="2" a="1"/>
  <c r="F828" i="2"/>
  <c r="F829" i="2" a="1"/>
  <c r="F829" i="2"/>
  <c r="F830" i="2" a="1"/>
  <c r="F830" i="2"/>
  <c r="F831" i="2" a="1"/>
  <c r="F831" i="2"/>
  <c r="F832" i="2" a="1"/>
  <c r="F832" i="2"/>
  <c r="Q946" i="2" a="1"/>
  <c r="Q946" i="2"/>
  <c r="M27" i="5"/>
  <c r="F833" i="2" a="1"/>
  <c r="F833" i="2"/>
  <c r="F834" i="2" a="1"/>
  <c r="F834" i="2"/>
  <c r="F835" i="2" a="1"/>
  <c r="F835" i="2"/>
  <c r="F836" i="2" a="1"/>
  <c r="F836" i="2"/>
  <c r="Q947" i="2" a="1"/>
  <c r="Q947" i="2"/>
  <c r="M71" i="5"/>
  <c r="F837" i="2" a="1"/>
  <c r="F837" i="2"/>
  <c r="F838" i="2" a="1"/>
  <c r="F838" i="2"/>
  <c r="F839" i="2" a="1"/>
  <c r="F839" i="2"/>
  <c r="F840" i="2" a="1"/>
  <c r="F840" i="2"/>
  <c r="F841" i="2" a="1"/>
  <c r="F841" i="2"/>
  <c r="F842" i="2" a="1"/>
  <c r="F842" i="2"/>
  <c r="F843" i="2" a="1"/>
  <c r="F843" i="2"/>
  <c r="F844" i="2" a="1"/>
  <c r="F844" i="2"/>
  <c r="F845" i="2" a="1"/>
  <c r="F845" i="2"/>
  <c r="F846" i="2" a="1"/>
  <c r="F846" i="2"/>
  <c r="F847" i="2" a="1"/>
  <c r="F847" i="2"/>
  <c r="F848" i="2" a="1"/>
  <c r="F848" i="2"/>
  <c r="Q942" i="2" a="1"/>
  <c r="Q942" i="2"/>
  <c r="M65" i="5"/>
  <c r="F849" i="2" a="1"/>
  <c r="F849" i="2"/>
  <c r="F850" i="2" a="1"/>
  <c r="F850" i="2"/>
  <c r="F851" i="2" a="1"/>
  <c r="F851" i="2"/>
  <c r="F852" i="2" a="1"/>
  <c r="F852" i="2"/>
  <c r="Q938" i="2" a="1"/>
  <c r="Q938" i="2"/>
  <c r="M81" i="5"/>
  <c r="F853" i="2" a="1"/>
  <c r="F853" i="2"/>
  <c r="F854" i="2" a="1"/>
  <c r="F854" i="2"/>
  <c r="F855" i="2" a="1"/>
  <c r="F855" i="2"/>
  <c r="F856" i="2" a="1"/>
  <c r="F856" i="2"/>
  <c r="Q949" i="2" a="1"/>
  <c r="Q949" i="2"/>
  <c r="M84" i="5"/>
  <c r="F857" i="2" a="1"/>
  <c r="F857" i="2"/>
  <c r="F858" i="2" a="1"/>
  <c r="F858" i="2"/>
  <c r="F859" i="2" a="1"/>
  <c r="F859" i="2"/>
  <c r="F860" i="2" a="1"/>
  <c r="F860" i="2"/>
  <c r="F861" i="2" a="1"/>
  <c r="F861" i="2"/>
  <c r="F862" i="2" a="1"/>
  <c r="F862" i="2"/>
  <c r="F863" i="2" a="1"/>
  <c r="F863" i="2"/>
  <c r="F864" i="2" a="1"/>
  <c r="F864" i="2"/>
  <c r="F865" i="2" a="1"/>
  <c r="F865" i="2"/>
  <c r="F866" i="2" a="1"/>
  <c r="F866" i="2"/>
  <c r="F867" i="2" a="1"/>
  <c r="F867" i="2"/>
  <c r="F868" i="2" a="1"/>
  <c r="F868" i="2"/>
  <c r="F869" i="2" a="1"/>
  <c r="F869" i="2"/>
  <c r="F870" i="2" a="1"/>
  <c r="F870" i="2"/>
  <c r="F871" i="2" a="1"/>
  <c r="F871" i="2"/>
  <c r="F872" i="2" a="1"/>
  <c r="F872" i="2"/>
  <c r="F873" i="2" a="1"/>
  <c r="F873" i="2"/>
  <c r="F874" i="2" a="1"/>
  <c r="F874" i="2"/>
  <c r="F875" i="2" a="1"/>
  <c r="F875" i="2"/>
  <c r="F876" i="2" a="1"/>
  <c r="F876" i="2"/>
  <c r="F877" i="2" a="1"/>
  <c r="F877" i="2"/>
  <c r="F878" i="2" a="1"/>
  <c r="F878" i="2"/>
  <c r="F879" i="2" a="1"/>
  <c r="F879" i="2"/>
  <c r="F880" i="2" a="1"/>
  <c r="F880" i="2"/>
  <c r="Q982" i="2" a="1"/>
  <c r="Q982" i="2"/>
  <c r="L5" i="5"/>
  <c r="F881" i="2" a="1"/>
  <c r="F881" i="2"/>
  <c r="F882" i="2" a="1"/>
  <c r="F882" i="2"/>
  <c r="F883" i="2" a="1"/>
  <c r="F883" i="2"/>
  <c r="F884" i="2" a="1"/>
  <c r="F884" i="2"/>
  <c r="F885" i="2" a="1"/>
  <c r="F885" i="2"/>
  <c r="F886" i="2" a="1"/>
  <c r="F886" i="2"/>
  <c r="F887" i="2" a="1"/>
  <c r="F887" i="2"/>
  <c r="F888" i="2" a="1"/>
  <c r="F888" i="2"/>
  <c r="F889" i="2" a="1"/>
  <c r="F889" i="2"/>
  <c r="F890" i="2" a="1"/>
  <c r="F890" i="2"/>
  <c r="F891" i="2" a="1"/>
  <c r="F891" i="2"/>
  <c r="F892" i="2" a="1"/>
  <c r="F892" i="2"/>
  <c r="F893" i="2" a="1"/>
  <c r="F893" i="2"/>
  <c r="F894" i="2" a="1"/>
  <c r="F894" i="2"/>
  <c r="F895" i="2" a="1"/>
  <c r="F895" i="2"/>
  <c r="F896" i="2" a="1"/>
  <c r="F896" i="2"/>
  <c r="F897" i="2" a="1"/>
  <c r="F897" i="2"/>
  <c r="F898" i="2" a="1"/>
  <c r="F898" i="2"/>
  <c r="F899" i="2" a="1"/>
  <c r="F899" i="2"/>
  <c r="F900" i="2" a="1"/>
  <c r="F900" i="2"/>
  <c r="F901" i="2" a="1"/>
  <c r="F901" i="2"/>
  <c r="F902" i="2" a="1"/>
  <c r="F902" i="2"/>
  <c r="F903" i="2" a="1"/>
  <c r="F903" i="2"/>
  <c r="F904" i="2" a="1"/>
  <c r="F904" i="2"/>
  <c r="F905" i="2" a="1"/>
  <c r="F905" i="2"/>
  <c r="F906" i="2" a="1"/>
  <c r="F906" i="2"/>
  <c r="F907" i="2" a="1"/>
  <c r="F907" i="2"/>
  <c r="F908" i="2" a="1"/>
  <c r="F908" i="2"/>
  <c r="F909" i="2" a="1"/>
  <c r="F909" i="2"/>
  <c r="F910" i="2" a="1"/>
  <c r="F910" i="2"/>
  <c r="F911" i="2" a="1"/>
  <c r="F911" i="2"/>
  <c r="F912" i="2" a="1"/>
  <c r="F912" i="2"/>
  <c r="Q1018" i="2" a="1"/>
  <c r="Q1018" i="2"/>
  <c r="L41" i="5"/>
  <c r="F913" i="2" a="1"/>
  <c r="F913" i="2"/>
  <c r="F914" i="2" a="1"/>
  <c r="F914" i="2"/>
  <c r="F915" i="2" a="1"/>
  <c r="F915" i="2"/>
  <c r="F916" i="2" a="1"/>
  <c r="F916" i="2"/>
  <c r="F917" i="2" a="1"/>
  <c r="F917" i="2"/>
  <c r="F918" i="2" a="1"/>
  <c r="F918" i="2"/>
  <c r="F919" i="2" a="1"/>
  <c r="F919" i="2"/>
  <c r="F920" i="2" a="1"/>
  <c r="F920" i="2"/>
  <c r="F921" i="2" a="1"/>
  <c r="F921" i="2"/>
  <c r="F922" i="2" a="1"/>
  <c r="F922" i="2"/>
  <c r="F923" i="2" a="1"/>
  <c r="F923" i="2"/>
  <c r="F924" i="2" a="1"/>
  <c r="F924" i="2"/>
  <c r="F925" i="2" a="1"/>
  <c r="F925" i="2"/>
  <c r="F926" i="2" a="1"/>
  <c r="F926" i="2"/>
  <c r="F927" i="2" a="1"/>
  <c r="F927" i="2"/>
  <c r="F928" i="2" a="1"/>
  <c r="F928" i="2"/>
  <c r="F929" i="2" a="1"/>
  <c r="F929" i="2"/>
  <c r="F930" i="2" a="1"/>
  <c r="F930" i="2"/>
  <c r="F931" i="2" a="1"/>
  <c r="F931" i="2"/>
  <c r="F932" i="2" a="1"/>
  <c r="F932" i="2"/>
  <c r="F933" i="2" a="1"/>
  <c r="F933" i="2"/>
  <c r="F934" i="2" a="1"/>
  <c r="F934" i="2"/>
  <c r="F935" i="2" a="1"/>
  <c r="F935" i="2"/>
  <c r="F936" i="2" a="1"/>
  <c r="F936" i="2"/>
  <c r="F937" i="2" a="1"/>
  <c r="F937" i="2"/>
  <c r="F938" i="2" a="1"/>
  <c r="F938" i="2"/>
  <c r="F939" i="2" a="1"/>
  <c r="F939" i="2"/>
  <c r="F940" i="2" a="1"/>
  <c r="F940" i="2"/>
  <c r="F941" i="2" a="1"/>
  <c r="F941" i="2"/>
  <c r="F942" i="2" a="1"/>
  <c r="F942" i="2"/>
  <c r="F943" i="2" a="1"/>
  <c r="F943" i="2"/>
  <c r="F944" i="2" a="1"/>
  <c r="F944" i="2"/>
  <c r="Q1047" i="2" a="1"/>
  <c r="Q1047" i="2"/>
  <c r="L58" i="5"/>
  <c r="F945" i="2" a="1"/>
  <c r="F945" i="2"/>
  <c r="F946" i="2" a="1"/>
  <c r="F946" i="2"/>
  <c r="F947" i="2" a="1"/>
  <c r="F947" i="2"/>
  <c r="F948" i="2" a="1"/>
  <c r="F948" i="2"/>
  <c r="Q1027" i="2" a="1"/>
  <c r="Q1027" i="2"/>
  <c r="L62" i="5"/>
  <c r="F949" i="2" a="1"/>
  <c r="F949" i="2"/>
  <c r="F950" i="2" a="1"/>
  <c r="F950" i="2"/>
  <c r="F951" i="2" a="1"/>
  <c r="F951" i="2"/>
  <c r="F952" i="2" a="1"/>
  <c r="F952" i="2"/>
  <c r="F953" i="2" a="1"/>
  <c r="F953" i="2"/>
  <c r="F954" i="2" a="1"/>
  <c r="F954" i="2"/>
  <c r="F955" i="2" a="1"/>
  <c r="F955" i="2"/>
  <c r="F956" i="2" a="1"/>
  <c r="F956" i="2"/>
  <c r="F957" i="2" a="1"/>
  <c r="F957" i="2"/>
  <c r="F958" i="2" a="1"/>
  <c r="F958" i="2"/>
  <c r="F959" i="2" a="1"/>
  <c r="F959" i="2"/>
  <c r="F960" i="2" a="1"/>
  <c r="F960" i="2"/>
  <c r="F961" i="2" a="1"/>
  <c r="F961" i="2"/>
  <c r="F962" i="2" a="1"/>
  <c r="F962" i="2"/>
  <c r="F963" i="2" a="1"/>
  <c r="F963" i="2"/>
  <c r="F964" i="2" a="1"/>
  <c r="F964" i="2"/>
  <c r="F965" i="2" a="1"/>
  <c r="F965" i="2"/>
  <c r="F966" i="2" a="1"/>
  <c r="F966" i="2"/>
  <c r="F967" i="2" a="1"/>
  <c r="F967" i="2"/>
  <c r="F968" i="2" a="1"/>
  <c r="F968" i="2"/>
  <c r="F969" i="2" a="1"/>
  <c r="F969" i="2"/>
  <c r="F970" i="2" a="1"/>
  <c r="F970" i="2"/>
  <c r="F971" i="2" a="1"/>
  <c r="F971" i="2"/>
  <c r="F972" i="2" a="1"/>
  <c r="F972" i="2"/>
  <c r="F973" i="2" a="1"/>
  <c r="F973" i="2"/>
  <c r="F974" i="2" a="1"/>
  <c r="F974" i="2"/>
  <c r="F975" i="2" a="1"/>
  <c r="F975" i="2"/>
  <c r="F976" i="2" a="1"/>
  <c r="F976" i="2"/>
  <c r="F977" i="2" a="1"/>
  <c r="F977" i="2"/>
  <c r="F978" i="2" a="1"/>
  <c r="F978" i="2"/>
  <c r="F979" i="2" a="1"/>
  <c r="F979" i="2"/>
  <c r="F980" i="2" a="1"/>
  <c r="F980" i="2"/>
  <c r="F981" i="2" a="1"/>
  <c r="F981" i="2"/>
  <c r="F982" i="2" a="1"/>
  <c r="F982" i="2"/>
  <c r="F983" i="2" a="1"/>
  <c r="F983" i="2"/>
  <c r="F984" i="2" a="1"/>
  <c r="F984" i="2"/>
  <c r="F985" i="2" a="1"/>
  <c r="F985" i="2"/>
  <c r="F986" i="2" a="1"/>
  <c r="F986" i="2"/>
  <c r="F987" i="2" a="1"/>
  <c r="F987" i="2"/>
  <c r="F988" i="2" a="1"/>
  <c r="F988" i="2"/>
  <c r="F989" i="2" a="1"/>
  <c r="F989" i="2"/>
  <c r="F990" i="2" a="1"/>
  <c r="F990" i="2"/>
  <c r="F991" i="2" a="1"/>
  <c r="F991" i="2"/>
  <c r="F992" i="2" a="1"/>
  <c r="F992" i="2"/>
  <c r="F993" i="2" a="1"/>
  <c r="F993" i="2"/>
  <c r="F994" i="2" a="1"/>
  <c r="F994" i="2"/>
  <c r="F995" i="2" a="1"/>
  <c r="F995" i="2"/>
  <c r="F996" i="2" a="1"/>
  <c r="F996" i="2"/>
  <c r="F997" i="2" a="1"/>
  <c r="F997" i="2"/>
  <c r="F998" i="2" a="1"/>
  <c r="F998" i="2"/>
  <c r="F999" i="2" a="1"/>
  <c r="F999" i="2"/>
  <c r="F1000" i="2" a="1"/>
  <c r="F1000" i="2"/>
  <c r="F1001" i="2" a="1"/>
  <c r="F1001" i="2"/>
  <c r="F1002" i="2" a="1"/>
  <c r="F1002" i="2"/>
  <c r="F1003" i="2" a="1"/>
  <c r="F1003" i="2"/>
  <c r="F1004" i="2" a="1"/>
  <c r="F1004" i="2"/>
  <c r="F1005" i="2" a="1"/>
  <c r="F1005" i="2"/>
  <c r="F1006" i="2" a="1"/>
  <c r="F1006" i="2"/>
  <c r="F1007" i="2" a="1"/>
  <c r="F1007" i="2"/>
  <c r="F1008" i="2" a="1"/>
  <c r="F1008" i="2"/>
  <c r="F1009" i="2" a="1"/>
  <c r="F1009" i="2"/>
  <c r="F1010" i="2" a="1"/>
  <c r="F1010" i="2"/>
  <c r="F1011" i="2" a="1"/>
  <c r="F1011" i="2"/>
  <c r="F1012" i="2" a="1"/>
  <c r="F1012" i="2"/>
  <c r="Q1102" i="2" a="1"/>
  <c r="Q1102" i="2"/>
  <c r="K33" i="5"/>
  <c r="F1013" i="2" a="1"/>
  <c r="F1013" i="2"/>
  <c r="F1014" i="2" a="1"/>
  <c r="F1014" i="2"/>
  <c r="F1015" i="2" a="1"/>
  <c r="F1015" i="2"/>
  <c r="F1016" i="2" a="1"/>
  <c r="F1016" i="2"/>
  <c r="F1017" i="2" a="1"/>
  <c r="F1017" i="2"/>
  <c r="F1018" i="2" a="1"/>
  <c r="F1018" i="2"/>
  <c r="F1019" i="2" a="1"/>
  <c r="F1019" i="2"/>
  <c r="F1020" i="2" a="1"/>
  <c r="F1020" i="2"/>
  <c r="F1021" i="2" a="1"/>
  <c r="F1021" i="2"/>
  <c r="F1022" i="2" a="1"/>
  <c r="F1022" i="2"/>
  <c r="F1023" i="2" a="1"/>
  <c r="F1023" i="2"/>
  <c r="F1024" i="2" a="1"/>
  <c r="F1024" i="2"/>
  <c r="F1025" i="2" a="1"/>
  <c r="F1025" i="2"/>
  <c r="F1026" i="2" a="1"/>
  <c r="F1026" i="2"/>
  <c r="F1027" i="2" a="1"/>
  <c r="F1027" i="2"/>
  <c r="F1028" i="2" a="1"/>
  <c r="F1028" i="2"/>
  <c r="F1029" i="2" a="1"/>
  <c r="F1029" i="2"/>
  <c r="F1030" i="2" a="1"/>
  <c r="F1030" i="2"/>
  <c r="F1031" i="2" a="1"/>
  <c r="F1031" i="2"/>
  <c r="F1032" i="2" a="1"/>
  <c r="F1032" i="2"/>
  <c r="F1033" i="2" a="1"/>
  <c r="F1033" i="2"/>
  <c r="Q1152" i="2" a="1"/>
  <c r="Q1152" i="2"/>
  <c r="K53" i="5"/>
  <c r="F1034" i="2" a="1"/>
  <c r="F1034" i="2"/>
  <c r="F1035" i="2" a="1"/>
  <c r="F1035" i="2"/>
  <c r="Q1147" i="2" a="1"/>
  <c r="Q1147" i="2"/>
  <c r="K80" i="5"/>
  <c r="F1036" i="2" a="1"/>
  <c r="F1036" i="2"/>
  <c r="F1037" i="2" a="1"/>
  <c r="F1037" i="2"/>
  <c r="F1038" i="2" a="1"/>
  <c r="F1038" i="2"/>
  <c r="F1039" i="2" a="1"/>
  <c r="F1039" i="2"/>
  <c r="F1040" i="2" a="1"/>
  <c r="F1040" i="2"/>
  <c r="F1041" i="2" a="1"/>
  <c r="F1041" i="2"/>
  <c r="Q1167" i="2" a="1"/>
  <c r="Q1167" i="2"/>
  <c r="K83" i="5"/>
  <c r="F1042" i="2" a="1"/>
  <c r="F1042" i="2"/>
  <c r="F1043" i="2" a="1"/>
  <c r="F1043" i="2"/>
  <c r="F1044" i="2" a="1"/>
  <c r="F1044" i="2"/>
  <c r="F1045" i="2" a="1"/>
  <c r="F1045" i="2"/>
  <c r="Q1139" i="2" a="1"/>
  <c r="Q1139" i="2"/>
  <c r="K77" i="5"/>
  <c r="F1046" i="2" a="1"/>
  <c r="F1046" i="2"/>
  <c r="F1047" i="2" a="1"/>
  <c r="F1047" i="2"/>
  <c r="F1048" i="2" a="1"/>
  <c r="F1048" i="2"/>
  <c r="F1049" i="2" a="1"/>
  <c r="F1049" i="2"/>
  <c r="F1050" i="2" a="1"/>
  <c r="F1050" i="2"/>
  <c r="F1051" i="2" a="1"/>
  <c r="F1051" i="2"/>
  <c r="F1052" i="2" a="1"/>
  <c r="F1052" i="2"/>
  <c r="F1053" i="2" a="1"/>
  <c r="F1053" i="2"/>
  <c r="F1054" i="2" a="1"/>
  <c r="F1054" i="2"/>
  <c r="F1055" i="2" a="1"/>
  <c r="F1055" i="2"/>
  <c r="F1056" i="2" a="1"/>
  <c r="F1056" i="2"/>
  <c r="F1057" i="2" a="1"/>
  <c r="F1057" i="2"/>
  <c r="Q1174" i="2" a="1"/>
  <c r="Q1174" i="2"/>
  <c r="K85" i="5"/>
  <c r="F1058" i="2" a="1"/>
  <c r="F1058" i="2"/>
  <c r="F1059" i="2" a="1"/>
  <c r="F1059" i="2"/>
  <c r="F1060" i="2" a="1"/>
  <c r="F1060" i="2"/>
  <c r="F1061" i="2" a="1"/>
  <c r="F1061" i="2"/>
  <c r="F1062" i="2" a="1"/>
  <c r="F1062" i="2"/>
  <c r="F1063" i="2" a="1"/>
  <c r="F1063" i="2"/>
  <c r="F1064" i="2" a="1"/>
  <c r="F1064" i="2"/>
  <c r="F1065" i="2" a="1"/>
  <c r="F1065" i="2"/>
  <c r="F1066" i="2" a="1"/>
  <c r="F1066" i="2"/>
  <c r="F1067" i="2" a="1"/>
  <c r="F1067" i="2"/>
  <c r="F1068" i="2" a="1"/>
  <c r="F1068" i="2"/>
  <c r="F1069" i="2" a="1"/>
  <c r="F1069" i="2"/>
  <c r="F1070" i="2" a="1"/>
  <c r="F1070" i="2"/>
  <c r="F1071" i="2" a="1"/>
  <c r="F1071" i="2"/>
  <c r="F1072" i="2" a="1"/>
  <c r="F1072" i="2"/>
  <c r="F1073" i="2" a="1"/>
  <c r="F1073" i="2"/>
  <c r="F1074" i="2" a="1"/>
  <c r="F1074" i="2"/>
  <c r="F1075" i="2" a="1"/>
  <c r="F1075" i="2"/>
  <c r="F1076" i="2" a="1"/>
  <c r="F1076" i="2"/>
  <c r="F1077" i="2" a="1"/>
  <c r="F1077" i="2"/>
  <c r="F1078" i="2" a="1"/>
  <c r="F1078" i="2"/>
  <c r="F1079" i="2" a="1"/>
  <c r="F1079" i="2"/>
  <c r="F1080" i="2" a="1"/>
  <c r="F1080" i="2"/>
  <c r="F1081" i="2" a="1"/>
  <c r="F1081" i="2"/>
  <c r="F1082" i="2" a="1"/>
  <c r="F1082" i="2"/>
  <c r="F1083" i="2" a="1"/>
  <c r="F1083" i="2"/>
  <c r="F1084" i="2" a="1"/>
  <c r="F1084" i="2"/>
  <c r="F1085" i="2" a="1"/>
  <c r="F1085" i="2"/>
  <c r="F1086" i="2" a="1"/>
  <c r="F1086" i="2"/>
  <c r="F1087" i="2" a="1"/>
  <c r="F1087" i="2"/>
  <c r="F1088" i="2" a="1"/>
  <c r="F1088" i="2"/>
  <c r="F1089" i="2" a="1"/>
  <c r="F1089" i="2"/>
  <c r="F1090" i="2" a="1"/>
  <c r="F1090" i="2"/>
  <c r="F1091" i="2" a="1"/>
  <c r="F1091" i="2"/>
  <c r="F1092" i="2" a="1"/>
  <c r="F1092" i="2"/>
  <c r="F1093" i="2" a="1"/>
  <c r="F1093" i="2"/>
  <c r="F1094" i="2" a="1"/>
  <c r="F1094" i="2"/>
  <c r="F1095" i="2" a="1"/>
  <c r="F1095" i="2"/>
  <c r="F1096" i="2" a="1"/>
  <c r="F1096" i="2"/>
  <c r="F1097" i="2" a="1"/>
  <c r="F1097" i="2"/>
  <c r="F1098" i="2" a="1"/>
  <c r="F1098" i="2"/>
  <c r="F1099" i="2" a="1"/>
  <c r="F1099" i="2"/>
  <c r="F1100" i="2" a="1"/>
  <c r="F1100" i="2"/>
  <c r="F1101" i="2" a="1"/>
  <c r="F1101" i="2"/>
  <c r="F1102" i="2" a="1"/>
  <c r="F1102" i="2"/>
  <c r="F1103" i="2" a="1"/>
  <c r="F1103" i="2"/>
  <c r="F1104" i="2" a="1"/>
  <c r="F1104" i="2"/>
  <c r="F1105" i="2" a="1"/>
  <c r="F1105" i="2"/>
  <c r="F1106" i="2" a="1"/>
  <c r="F1106" i="2"/>
  <c r="F1107" i="2" a="1"/>
  <c r="F1107" i="2"/>
  <c r="F1108" i="2" a="1"/>
  <c r="F1108" i="2"/>
  <c r="F1109" i="2" a="1"/>
  <c r="F1109" i="2"/>
  <c r="F1110" i="2" a="1"/>
  <c r="F1110" i="2"/>
  <c r="F1111" i="2" a="1"/>
  <c r="F1111" i="2"/>
  <c r="F1112" i="2" a="1"/>
  <c r="F1112" i="2"/>
  <c r="F1113" i="2" a="1"/>
  <c r="F1113" i="2"/>
  <c r="F1114" i="2" a="1"/>
  <c r="F1114" i="2"/>
  <c r="F1115" i="2" a="1"/>
  <c r="F1115" i="2"/>
  <c r="F1116" i="2" a="1"/>
  <c r="F1116" i="2"/>
  <c r="F1117" i="2" a="1"/>
  <c r="F1117" i="2"/>
  <c r="F1118" i="2" a="1"/>
  <c r="F1118" i="2"/>
  <c r="F1119" i="2" a="1"/>
  <c r="F1119" i="2"/>
  <c r="F1120" i="2" a="1"/>
  <c r="F1120" i="2"/>
  <c r="F1121" i="2" a="1"/>
  <c r="F1121" i="2"/>
  <c r="F1122" i="2" a="1"/>
  <c r="F1122" i="2"/>
  <c r="F1123" i="2" a="1"/>
  <c r="F1123" i="2"/>
  <c r="F1124" i="2" a="1"/>
  <c r="F1124" i="2"/>
  <c r="F1125" i="2" a="1"/>
  <c r="F1125" i="2"/>
  <c r="F1126" i="2" a="1"/>
  <c r="F1126" i="2"/>
  <c r="F1127" i="2" a="1"/>
  <c r="F1127" i="2"/>
  <c r="F1128" i="2" a="1"/>
  <c r="F1128" i="2"/>
  <c r="F1129" i="2" a="1"/>
  <c r="F1129" i="2"/>
  <c r="F1130" i="2" a="1"/>
  <c r="F1130" i="2"/>
  <c r="F1131" i="2" a="1"/>
  <c r="F1131" i="2"/>
  <c r="F1132" i="2" a="1"/>
  <c r="F1132" i="2"/>
  <c r="F1133" i="2" a="1"/>
  <c r="F1133" i="2"/>
  <c r="F1979" i="2" a="1"/>
  <c r="F1979" i="2"/>
  <c r="F1978" i="2" a="1"/>
  <c r="F1978" i="2"/>
  <c r="B100" i="5"/>
  <c r="F1977" i="2" a="1"/>
  <c r="F1977" i="2"/>
  <c r="B62" i="5"/>
  <c r="F1976" i="2" a="1"/>
  <c r="F1976" i="2"/>
  <c r="F1975" i="2" a="1"/>
  <c r="F1975" i="2"/>
  <c r="F1974" i="2" a="1"/>
  <c r="F1974" i="2"/>
  <c r="F1973" i="2" a="1"/>
  <c r="F1973" i="2"/>
  <c r="B82" i="5"/>
  <c r="F1972" i="2" a="1"/>
  <c r="F1972" i="2"/>
  <c r="F1971" i="2" a="1"/>
  <c r="F1971" i="2"/>
  <c r="F1970" i="2" a="1"/>
  <c r="F1970" i="2"/>
  <c r="B45" i="5"/>
  <c r="F1969" i="2" a="1"/>
  <c r="F1969" i="2"/>
  <c r="F1968" i="2" a="1"/>
  <c r="F1968" i="2"/>
  <c r="F1967" i="2" a="1"/>
  <c r="F1967" i="2"/>
  <c r="F1966" i="2" a="1"/>
  <c r="F1966" i="2"/>
  <c r="F1965" i="2" a="1"/>
  <c r="F1965" i="2"/>
  <c r="F1964" i="2" a="1"/>
  <c r="F1964" i="2"/>
  <c r="F1963" i="2" a="1"/>
  <c r="F1963" i="2"/>
  <c r="F1962" i="2" a="1"/>
  <c r="F1962" i="2"/>
  <c r="B94" i="5"/>
  <c r="F1961" i="2" a="1"/>
  <c r="F1961" i="2"/>
  <c r="B40" i="5"/>
  <c r="F1960" i="2" a="1"/>
  <c r="F1960" i="2"/>
  <c r="F1959" i="2" a="1"/>
  <c r="F1959" i="2"/>
  <c r="F1958" i="2" a="1"/>
  <c r="F1958" i="2"/>
  <c r="F1957" i="2" a="1"/>
  <c r="F1957" i="2"/>
  <c r="B83" i="5"/>
  <c r="F1956" i="2" a="1"/>
  <c r="F1956" i="2"/>
  <c r="F1955" i="2" a="1"/>
  <c r="F1955" i="2"/>
  <c r="F1954" i="2" a="1"/>
  <c r="F1954" i="2"/>
  <c r="B78" i="5"/>
  <c r="F1953" i="2" a="1"/>
  <c r="F1953" i="2"/>
  <c r="F1952" i="2" a="1"/>
  <c r="F1952" i="2"/>
  <c r="F1951" i="2" a="1"/>
  <c r="F1951" i="2"/>
  <c r="F1950" i="2" a="1"/>
  <c r="F1950" i="2"/>
  <c r="F1949" i="2" a="1"/>
  <c r="F1949" i="2"/>
  <c r="F1948" i="2" a="1"/>
  <c r="F1948" i="2"/>
  <c r="B54" i="5"/>
  <c r="F1947" i="2" a="1"/>
  <c r="F1947" i="2"/>
  <c r="F1946" i="2" a="1"/>
  <c r="F1946" i="2"/>
  <c r="B37" i="5"/>
  <c r="F1945" i="2" a="1"/>
  <c r="F1945" i="2"/>
  <c r="F1944" i="2" a="1"/>
  <c r="F1944" i="2"/>
  <c r="F1943" i="2" a="1"/>
  <c r="F1943" i="2"/>
  <c r="F1942" i="2" a="1"/>
  <c r="F1942" i="2"/>
  <c r="F1941" i="2" a="1"/>
  <c r="F1941" i="2"/>
  <c r="F1940" i="2" a="1"/>
  <c r="F1940" i="2"/>
  <c r="F1939" i="2" a="1"/>
  <c r="F1939" i="2"/>
  <c r="F1938" i="2" a="1"/>
  <c r="F1938" i="2"/>
  <c r="B57" i="5"/>
  <c r="F1937" i="2" a="1"/>
  <c r="F1937" i="2"/>
  <c r="F1936" i="2" a="1"/>
  <c r="F1936" i="2"/>
  <c r="B99" i="5"/>
  <c r="F1935" i="2" a="1"/>
  <c r="F1935" i="2"/>
  <c r="F1934" i="2" a="1"/>
  <c r="F1934" i="2"/>
  <c r="F1933" i="2" a="1"/>
  <c r="F1933" i="2"/>
  <c r="F1932" i="2" a="1"/>
  <c r="F1932" i="2"/>
  <c r="B88" i="5"/>
  <c r="F1931" i="2" a="1"/>
  <c r="F1931" i="2"/>
  <c r="F1930" i="2" a="1"/>
  <c r="F1930" i="2"/>
  <c r="B73" i="5"/>
  <c r="F1929" i="2" a="1"/>
  <c r="F1929" i="2"/>
  <c r="F1928" i="2" a="1"/>
  <c r="F1928" i="2"/>
  <c r="F1927" i="2" a="1"/>
  <c r="F1927" i="2"/>
  <c r="F1926" i="2" a="1"/>
  <c r="F1926" i="2"/>
  <c r="F1925" i="2" a="1"/>
  <c r="F1925" i="2"/>
  <c r="F1924" i="2" a="1"/>
  <c r="F1924" i="2"/>
  <c r="F1923" i="2" a="1"/>
  <c r="F1923" i="2"/>
  <c r="F1922" i="2" a="1"/>
  <c r="F1922" i="2"/>
  <c r="B43" i="5"/>
  <c r="F1921" i="2" a="1"/>
  <c r="F1921" i="2"/>
  <c r="F1920" i="2" a="1"/>
  <c r="F1920" i="2"/>
  <c r="B61" i="5"/>
  <c r="F1919" i="2" a="1"/>
  <c r="F1919" i="2"/>
  <c r="F1918" i="2" a="1"/>
  <c r="F1918" i="2"/>
  <c r="F1917" i="2" a="1"/>
  <c r="F1917" i="2"/>
  <c r="F1916" i="2" a="1"/>
  <c r="F1916" i="2"/>
  <c r="B60" i="5"/>
  <c r="F1915" i="2" a="1"/>
  <c r="F1915" i="2"/>
  <c r="F1914" i="2" a="1"/>
  <c r="F1914" i="2"/>
  <c r="B81" i="5"/>
  <c r="F1913" i="2" a="1"/>
  <c r="F1913" i="2"/>
  <c r="F1912" i="2" a="1"/>
  <c r="F1912" i="2"/>
  <c r="F1911" i="2" a="1"/>
  <c r="F1911" i="2"/>
  <c r="F1910" i="2" a="1"/>
  <c r="F1910" i="2"/>
  <c r="F1909" i="2" a="1"/>
  <c r="F1909" i="2"/>
  <c r="F1908" i="2" a="1"/>
  <c r="F1908" i="2"/>
  <c r="F1907" i="2" a="1"/>
  <c r="F1907" i="2"/>
  <c r="F1906" i="2" a="1"/>
  <c r="F1906" i="2"/>
  <c r="B31" i="5"/>
  <c r="F1905" i="2" a="1"/>
  <c r="F1905" i="2"/>
  <c r="F1904" i="2" a="1"/>
  <c r="F1904" i="2"/>
  <c r="B44" i="5"/>
  <c r="F1903" i="2" a="1"/>
  <c r="F1903" i="2"/>
  <c r="F1902" i="2" a="1"/>
  <c r="F1902" i="2"/>
  <c r="F1901" i="2" a="1"/>
  <c r="F1901" i="2"/>
  <c r="F1900" i="2" a="1"/>
  <c r="F1900" i="2"/>
  <c r="B28" i="5"/>
  <c r="F1899" i="2" a="1"/>
  <c r="F1899" i="2"/>
  <c r="F1898" i="2" a="1"/>
  <c r="F1898" i="2"/>
  <c r="B70" i="5"/>
  <c r="F1897" i="2" a="1"/>
  <c r="F1897" i="2"/>
  <c r="F1896" i="2" a="1"/>
  <c r="F1896" i="2"/>
  <c r="F1895" i="2" a="1"/>
  <c r="F1895" i="2"/>
  <c r="F1894" i="2" a="1"/>
  <c r="F1894" i="2"/>
  <c r="F1893" i="2" a="1"/>
  <c r="F1893" i="2"/>
  <c r="F1892" i="2" a="1"/>
  <c r="F1892" i="2"/>
  <c r="F1891" i="2" a="1"/>
  <c r="F1891" i="2"/>
  <c r="F1890" i="2" a="1"/>
  <c r="F1890" i="2"/>
  <c r="B14" i="5"/>
  <c r="F1889" i="2" a="1"/>
  <c r="F1889" i="2"/>
  <c r="F1888" i="2" a="1"/>
  <c r="F1888" i="2"/>
  <c r="F1887" i="2" a="1"/>
  <c r="F1887" i="2"/>
  <c r="F1886" i="2" a="1"/>
  <c r="F1886" i="2"/>
  <c r="F1885" i="2" a="1"/>
  <c r="F1885" i="2"/>
  <c r="F1884" i="2" a="1"/>
  <c r="F1884" i="2"/>
  <c r="F1883" i="2" a="1"/>
  <c r="F1883" i="2"/>
  <c r="F1882" i="2" a="1"/>
  <c r="F1882" i="2"/>
  <c r="F1881" i="2" a="1"/>
  <c r="F1881" i="2"/>
  <c r="F1880" i="2" a="1"/>
  <c r="F1880" i="2"/>
  <c r="F1879" i="2" a="1"/>
  <c r="F1879" i="2"/>
  <c r="F1878" i="2" a="1"/>
  <c r="F1878" i="2"/>
  <c r="F1877" i="2" a="1"/>
  <c r="F1877" i="2"/>
  <c r="F1876" i="2" a="1"/>
  <c r="F1876" i="2"/>
  <c r="F1875" i="2" a="1"/>
  <c r="F1875" i="2"/>
  <c r="F1874" i="2" a="1"/>
  <c r="F1874" i="2"/>
  <c r="F1873" i="2" a="1"/>
  <c r="F1873" i="2"/>
  <c r="F1872" i="2" a="1"/>
  <c r="F1872" i="2"/>
  <c r="F1871" i="2" a="1"/>
  <c r="F1871" i="2"/>
  <c r="F1870" i="2" a="1"/>
  <c r="F1870" i="2"/>
  <c r="F1869" i="2" a="1"/>
  <c r="F1869" i="2"/>
  <c r="F1868" i="2" a="1"/>
  <c r="F1868" i="2"/>
  <c r="F1867" i="2" a="1"/>
  <c r="F1867" i="2"/>
  <c r="F1866" i="2" a="1"/>
  <c r="F1866" i="2"/>
  <c r="F1865" i="2" a="1"/>
  <c r="F1865" i="2"/>
  <c r="F1864" i="2" a="1"/>
  <c r="F1864" i="2"/>
  <c r="F1863" i="2" a="1"/>
  <c r="F1863" i="2"/>
  <c r="F1862" i="2" a="1"/>
  <c r="F1862" i="2"/>
  <c r="F1861" i="2" a="1"/>
  <c r="F1861" i="2"/>
  <c r="F1860" i="2" a="1"/>
  <c r="F1860" i="2"/>
  <c r="F1859" i="2" a="1"/>
  <c r="F1859" i="2"/>
  <c r="F1858" i="2" a="1"/>
  <c r="F1858" i="2"/>
  <c r="F1857" i="2" a="1"/>
  <c r="F1857" i="2"/>
  <c r="F1856" i="2" a="1"/>
  <c r="F1856" i="2"/>
  <c r="F1855" i="2" a="1"/>
  <c r="F1855" i="2"/>
  <c r="F1854" i="2" a="1"/>
  <c r="F1854" i="2"/>
  <c r="F1853" i="2" a="1"/>
  <c r="F1853" i="2"/>
  <c r="F1852" i="2" a="1"/>
  <c r="F1852" i="2"/>
  <c r="F1851" i="2" a="1"/>
  <c r="F1851" i="2"/>
  <c r="F1850" i="2" a="1"/>
  <c r="F1850" i="2"/>
  <c r="F1849" i="2" a="1"/>
  <c r="F1849" i="2"/>
  <c r="F1848" i="2" a="1"/>
  <c r="F1848" i="2"/>
  <c r="F1847" i="2" a="1"/>
  <c r="F1847" i="2"/>
  <c r="F1846" i="2" a="1"/>
  <c r="F1846" i="2"/>
  <c r="F1845" i="2" a="1"/>
  <c r="F1845" i="2"/>
  <c r="F1844" i="2" a="1"/>
  <c r="F1844" i="2"/>
  <c r="F1843" i="2" a="1"/>
  <c r="F1843" i="2"/>
  <c r="F1842" i="2" a="1"/>
  <c r="F1842" i="2"/>
  <c r="F1841" i="2" a="1"/>
  <c r="F1841" i="2"/>
  <c r="F1840" i="2" a="1"/>
  <c r="F1840" i="2"/>
  <c r="F1839" i="2" a="1"/>
  <c r="F1839" i="2"/>
  <c r="F1838" i="2" a="1"/>
  <c r="F1838" i="2"/>
  <c r="F1837" i="2" a="1"/>
  <c r="F1837" i="2"/>
  <c r="F1836" i="2" a="1"/>
  <c r="F1836" i="2"/>
  <c r="F1835" i="2" a="1"/>
  <c r="F1835" i="2"/>
  <c r="F1834" i="2" a="1"/>
  <c r="F1834" i="2"/>
  <c r="F1833" i="2" a="1"/>
  <c r="F1833" i="2"/>
  <c r="F1832" i="2" a="1"/>
  <c r="F1832" i="2"/>
  <c r="F1831" i="2" a="1"/>
  <c r="F1831" i="2"/>
  <c r="F1830" i="2" a="1"/>
  <c r="F1830" i="2"/>
  <c r="F1829" i="2" a="1"/>
  <c r="F1829" i="2"/>
  <c r="F1828" i="2" a="1"/>
  <c r="F1828" i="2"/>
  <c r="F1827" i="2" a="1"/>
  <c r="F1827" i="2"/>
  <c r="F1826" i="2" a="1"/>
  <c r="F1826" i="2"/>
  <c r="F1825" i="2" a="1"/>
  <c r="F1825" i="2"/>
  <c r="F1824" i="2" a="1"/>
  <c r="F1824" i="2"/>
  <c r="F1823" i="2" a="1"/>
  <c r="F1823" i="2"/>
  <c r="F1822" i="2" a="1"/>
  <c r="F1822" i="2"/>
  <c r="F1821" i="2" a="1"/>
  <c r="F1821" i="2"/>
  <c r="F1820" i="2" a="1"/>
  <c r="F1820" i="2"/>
  <c r="F1819" i="2" a="1"/>
  <c r="F1819" i="2"/>
  <c r="F1818" i="2" a="1"/>
  <c r="F1818" i="2"/>
  <c r="F1817" i="2" a="1"/>
  <c r="F1817" i="2"/>
  <c r="F1816" i="2" a="1"/>
  <c r="F1816" i="2"/>
  <c r="F1815" i="2" a="1"/>
  <c r="F1815" i="2"/>
  <c r="F1814" i="2" a="1"/>
  <c r="F1814" i="2"/>
  <c r="F1813" i="2" a="1"/>
  <c r="F1813" i="2"/>
  <c r="F1812" i="2" a="1"/>
  <c r="F1812" i="2"/>
  <c r="F1811" i="2" a="1"/>
  <c r="F1811" i="2"/>
  <c r="F1810" i="2" a="1"/>
  <c r="F1810" i="2"/>
  <c r="F1809" i="2" a="1"/>
  <c r="F1809" i="2"/>
  <c r="F1808" i="2" a="1"/>
  <c r="F1808" i="2"/>
  <c r="F1807" i="2" a="1"/>
  <c r="F1807" i="2"/>
  <c r="F1806" i="2" a="1"/>
  <c r="F1806" i="2"/>
  <c r="F1805" i="2" a="1"/>
  <c r="F1805" i="2"/>
  <c r="F1804" i="2" a="1"/>
  <c r="F1804" i="2"/>
  <c r="F1803" i="2" a="1"/>
  <c r="F1803" i="2"/>
  <c r="F1802" i="2" a="1"/>
  <c r="F1802" i="2"/>
  <c r="F1801" i="2" a="1"/>
  <c r="F1801" i="2"/>
  <c r="F1800" i="2" a="1"/>
  <c r="F1800" i="2"/>
  <c r="F1799" i="2" a="1"/>
  <c r="F1799" i="2"/>
  <c r="F1798" i="2" a="1"/>
  <c r="F1798" i="2"/>
  <c r="F1797" i="2" a="1"/>
  <c r="F1797" i="2"/>
  <c r="F1796" i="2" a="1"/>
  <c r="F1796" i="2"/>
  <c r="F1795" i="2" a="1"/>
  <c r="F1795" i="2"/>
  <c r="F1794" i="2" a="1"/>
  <c r="F1794" i="2"/>
  <c r="F1793" i="2" a="1"/>
  <c r="F1793" i="2"/>
  <c r="F1792" i="2" a="1"/>
  <c r="F1792" i="2"/>
  <c r="F1791" i="2" a="1"/>
  <c r="F1791" i="2"/>
  <c r="F1790" i="2" a="1"/>
  <c r="F1790" i="2"/>
  <c r="F1789" i="2" a="1"/>
  <c r="F1789" i="2"/>
  <c r="F1788" i="2" a="1"/>
  <c r="F1788" i="2"/>
  <c r="F1787" i="2" a="1"/>
  <c r="F1787" i="2"/>
  <c r="F1786" i="2" a="1"/>
  <c r="F1786" i="2"/>
  <c r="F1785" i="2" a="1"/>
  <c r="F1785" i="2"/>
  <c r="F1784" i="2" a="1"/>
  <c r="F1784" i="2"/>
  <c r="F1783" i="2" a="1"/>
  <c r="F1783" i="2"/>
  <c r="F1782" i="2" a="1"/>
  <c r="F1782" i="2"/>
  <c r="F1781" i="2" a="1"/>
  <c r="F1781" i="2"/>
  <c r="F1780" i="2" a="1"/>
  <c r="F1780" i="2"/>
  <c r="F1779" i="2" a="1"/>
  <c r="F1779" i="2"/>
  <c r="F1778" i="2" a="1"/>
  <c r="F1778" i="2"/>
  <c r="F1777" i="2" a="1"/>
  <c r="F1777" i="2"/>
  <c r="F1776" i="2" a="1"/>
  <c r="F1776" i="2"/>
  <c r="F1775" i="2" a="1"/>
  <c r="F1775" i="2"/>
  <c r="F1774" i="2" a="1"/>
  <c r="F1774" i="2"/>
  <c r="F1773" i="2" a="1"/>
  <c r="F1773" i="2"/>
  <c r="F1772" i="2" a="1"/>
  <c r="F1772" i="2"/>
  <c r="F1771" i="2" a="1"/>
  <c r="F1771" i="2"/>
  <c r="F1770" i="2" a="1"/>
  <c r="F1770" i="2"/>
  <c r="F1769" i="2" a="1"/>
  <c r="F1769" i="2"/>
  <c r="F1768" i="2" a="1"/>
  <c r="F1768" i="2"/>
  <c r="F1767" i="2" a="1"/>
  <c r="F1767" i="2"/>
  <c r="F1766" i="2" a="1"/>
  <c r="F1766" i="2"/>
  <c r="F1765" i="2" a="1"/>
  <c r="F1765" i="2"/>
  <c r="F1764" i="2" a="1"/>
  <c r="F1764" i="2"/>
  <c r="F1763" i="2" a="1"/>
  <c r="F1763" i="2"/>
  <c r="F1762" i="2" a="1"/>
  <c r="F1762" i="2"/>
  <c r="F1761" i="2" a="1"/>
  <c r="F1761" i="2"/>
  <c r="F1760" i="2" a="1"/>
  <c r="F1760" i="2"/>
  <c r="F1759" i="2" a="1"/>
  <c r="F1759" i="2"/>
  <c r="F1758" i="2" a="1"/>
  <c r="F1758" i="2"/>
  <c r="F1757" i="2" a="1"/>
  <c r="F1757" i="2"/>
  <c r="F1756" i="2" a="1"/>
  <c r="F1756" i="2"/>
  <c r="F1755" i="2" a="1"/>
  <c r="F1755" i="2"/>
  <c r="F1754" i="2" a="1"/>
  <c r="F1754" i="2"/>
  <c r="F1753" i="2" a="1"/>
  <c r="F1753" i="2"/>
  <c r="F1752" i="2" a="1"/>
  <c r="F1752" i="2"/>
  <c r="F1751" i="2" a="1"/>
  <c r="F1751" i="2"/>
  <c r="F1750" i="2" a="1"/>
  <c r="F1750" i="2"/>
  <c r="F1749" i="2" a="1"/>
  <c r="F1749" i="2"/>
  <c r="F1748" i="2" a="1"/>
  <c r="F1748" i="2"/>
  <c r="F1747" i="2" a="1"/>
  <c r="F1747" i="2"/>
  <c r="F1746" i="2" a="1"/>
  <c r="F1746" i="2"/>
  <c r="F1745" i="2" a="1"/>
  <c r="F1745" i="2"/>
  <c r="F1744" i="2" a="1"/>
  <c r="F1744" i="2"/>
  <c r="F1743" i="2" a="1"/>
  <c r="F1743" i="2"/>
  <c r="F1742" i="2" a="1"/>
  <c r="F1742" i="2"/>
  <c r="F1741" i="2" a="1"/>
  <c r="F1741" i="2"/>
  <c r="F1740" i="2" a="1"/>
  <c r="F1740" i="2"/>
  <c r="F1739" i="2" a="1"/>
  <c r="F1739" i="2"/>
  <c r="F1738" i="2" a="1"/>
  <c r="F1738" i="2"/>
  <c r="F1737" i="2" a="1"/>
  <c r="F1737" i="2"/>
  <c r="F1736" i="2" a="1"/>
  <c r="F1736" i="2"/>
  <c r="F1735" i="2" a="1"/>
  <c r="F1735" i="2"/>
  <c r="F1734" i="2" a="1"/>
  <c r="F1734" i="2"/>
  <c r="F1733" i="2" a="1"/>
  <c r="F1733" i="2"/>
  <c r="F1732" i="2" a="1"/>
  <c r="F1732" i="2"/>
  <c r="F1731" i="2" a="1"/>
  <c r="F1731" i="2"/>
  <c r="F1730" i="2" a="1"/>
  <c r="F1730" i="2"/>
  <c r="F1729" i="2" a="1"/>
  <c r="F1729" i="2"/>
  <c r="F1728" i="2" a="1"/>
  <c r="F1728" i="2"/>
  <c r="F1727" i="2" a="1"/>
  <c r="F1727" i="2"/>
  <c r="F1726" i="2" a="1"/>
  <c r="F1726" i="2"/>
  <c r="F1725" i="2" a="1"/>
  <c r="F1725" i="2"/>
  <c r="F1724" i="2" a="1"/>
  <c r="F1724" i="2"/>
  <c r="F1723" i="2" a="1"/>
  <c r="F1723" i="2"/>
  <c r="F1722" i="2" a="1"/>
  <c r="F1722" i="2"/>
  <c r="F1721" i="2" a="1"/>
  <c r="F1721" i="2"/>
  <c r="F1720" i="2" a="1"/>
  <c r="F1720" i="2"/>
  <c r="F1719" i="2" a="1"/>
  <c r="F1719" i="2"/>
  <c r="F1718" i="2" a="1"/>
  <c r="F1718" i="2"/>
  <c r="F1717" i="2" a="1"/>
  <c r="F1717" i="2"/>
  <c r="F1716" i="2" a="1"/>
  <c r="F1716" i="2"/>
  <c r="F1715" i="2" a="1"/>
  <c r="F1715" i="2"/>
  <c r="F1714" i="2" a="1"/>
  <c r="F1714" i="2"/>
  <c r="F1713" i="2" a="1"/>
  <c r="F1713" i="2"/>
  <c r="F1712" i="2" a="1"/>
  <c r="F1712" i="2"/>
  <c r="F1711" i="2" a="1"/>
  <c r="F1711" i="2"/>
  <c r="F1710" i="2" a="1"/>
  <c r="F1710" i="2"/>
  <c r="F1709" i="2" a="1"/>
  <c r="F1709" i="2"/>
  <c r="F1708" i="2" a="1"/>
  <c r="F1708" i="2"/>
  <c r="F1707" i="2" a="1"/>
  <c r="F1707" i="2"/>
  <c r="F1706" i="2" a="1"/>
  <c r="F1706" i="2"/>
  <c r="F1705" i="2" a="1"/>
  <c r="F1705" i="2"/>
  <c r="F1704" i="2" a="1"/>
  <c r="F1704" i="2"/>
  <c r="F1703" i="2" a="1"/>
  <c r="F1703" i="2"/>
  <c r="F1702" i="2" a="1"/>
  <c r="F1702" i="2"/>
  <c r="F1701" i="2" a="1"/>
  <c r="F1701" i="2"/>
  <c r="F1700" i="2" a="1"/>
  <c r="F1700" i="2"/>
  <c r="F1699" i="2" a="1"/>
  <c r="F1699" i="2"/>
  <c r="F1698" i="2" a="1"/>
  <c r="F1698" i="2"/>
  <c r="F1697" i="2" a="1"/>
  <c r="F1697" i="2"/>
  <c r="F1696" i="2" a="1"/>
  <c r="F1696" i="2"/>
  <c r="F1695" i="2" a="1"/>
  <c r="F1695" i="2"/>
  <c r="F1694" i="2" a="1"/>
  <c r="F1694" i="2"/>
  <c r="F1693" i="2" a="1"/>
  <c r="F1693" i="2"/>
  <c r="F1692" i="2" a="1"/>
  <c r="F1692" i="2"/>
  <c r="F1691" i="2" a="1"/>
  <c r="F1691" i="2"/>
  <c r="F1690" i="2" a="1"/>
  <c r="F1690" i="2"/>
  <c r="F1689" i="2" a="1"/>
  <c r="F1689" i="2"/>
  <c r="F1688" i="2" a="1"/>
  <c r="F1688" i="2"/>
  <c r="F1687" i="2" a="1"/>
  <c r="F1687" i="2"/>
  <c r="F1686" i="2" a="1"/>
  <c r="F1686" i="2"/>
  <c r="F1685" i="2" a="1"/>
  <c r="F1685" i="2"/>
  <c r="F1684" i="2" a="1"/>
  <c r="F1684" i="2"/>
  <c r="F1683" i="2" a="1"/>
  <c r="F1683" i="2"/>
  <c r="F1682" i="2" a="1"/>
  <c r="F1682" i="2"/>
  <c r="F1681" i="2" a="1"/>
  <c r="F1681" i="2"/>
  <c r="F1680" i="2" a="1"/>
  <c r="F1680" i="2"/>
  <c r="F1679" i="2" a="1"/>
  <c r="F1679" i="2"/>
  <c r="F1678" i="2" a="1"/>
  <c r="F1678" i="2"/>
  <c r="F1677" i="2" a="1"/>
  <c r="F1677" i="2"/>
  <c r="F1676" i="2" a="1"/>
  <c r="F1676" i="2"/>
  <c r="F1675" i="2" a="1"/>
  <c r="F1675" i="2"/>
  <c r="F1674" i="2" a="1"/>
  <c r="F1674" i="2"/>
  <c r="F1673" i="2" a="1"/>
  <c r="F1673" i="2"/>
  <c r="F1672" i="2" a="1"/>
  <c r="F1672" i="2"/>
  <c r="F1671" i="2" a="1"/>
  <c r="F1671" i="2"/>
  <c r="F1670" i="2" a="1"/>
  <c r="F1670" i="2"/>
  <c r="F1669" i="2" a="1"/>
  <c r="F1669" i="2"/>
  <c r="F1668" i="2" a="1"/>
  <c r="F1668" i="2"/>
  <c r="F1667" i="2" a="1"/>
  <c r="F1667" i="2"/>
  <c r="F1666" i="2" a="1"/>
  <c r="F1666" i="2"/>
  <c r="F1665" i="2" a="1"/>
  <c r="F1665" i="2"/>
  <c r="F1664" i="2" a="1"/>
  <c r="F1664" i="2"/>
  <c r="F1663" i="2" a="1"/>
  <c r="F1663" i="2"/>
  <c r="F1662" i="2" a="1"/>
  <c r="F1662" i="2"/>
  <c r="F1661" i="2" a="1"/>
  <c r="F1661" i="2"/>
  <c r="F1660" i="2" a="1"/>
  <c r="F1660" i="2"/>
  <c r="F1659" i="2" a="1"/>
  <c r="F1659" i="2"/>
  <c r="F1658" i="2" a="1"/>
  <c r="F1658" i="2"/>
  <c r="F1657" i="2" a="1"/>
  <c r="F1657" i="2"/>
  <c r="F1656" i="2" a="1"/>
  <c r="F1656" i="2"/>
  <c r="F1655" i="2" a="1"/>
  <c r="F1655" i="2"/>
  <c r="F1654" i="2" a="1"/>
  <c r="F1654" i="2"/>
  <c r="F1653" i="2" a="1"/>
  <c r="F1653" i="2"/>
  <c r="F1652" i="2" a="1"/>
  <c r="F1652" i="2"/>
  <c r="F1651" i="2" a="1"/>
  <c r="F1651" i="2"/>
  <c r="F1650" i="2" a="1"/>
  <c r="F1650" i="2"/>
  <c r="F1649" i="2" a="1"/>
  <c r="F1649" i="2"/>
  <c r="F1648" i="2" a="1"/>
  <c r="F1648" i="2"/>
  <c r="F1647" i="2" a="1"/>
  <c r="F1647" i="2"/>
  <c r="F1646" i="2" a="1"/>
  <c r="F1646" i="2"/>
  <c r="F1645" i="2" a="1"/>
  <c r="F1645" i="2"/>
  <c r="F1644" i="2" a="1"/>
  <c r="F1644" i="2"/>
  <c r="F1643" i="2" a="1"/>
  <c r="F1643" i="2"/>
  <c r="F1642" i="2" a="1"/>
  <c r="F1642" i="2"/>
  <c r="F1641" i="2" a="1"/>
  <c r="F1641" i="2"/>
  <c r="F1640" i="2" a="1"/>
  <c r="F1640" i="2"/>
  <c r="F1639" i="2" a="1"/>
  <c r="F1639" i="2"/>
  <c r="F1638" i="2" a="1"/>
  <c r="F1638" i="2"/>
  <c r="F1637" i="2" a="1"/>
  <c r="F1637" i="2"/>
  <c r="F1636" i="2" a="1"/>
  <c r="F1636" i="2"/>
  <c r="F1635" i="2" a="1"/>
  <c r="F1635" i="2"/>
  <c r="F1634" i="2" a="1"/>
  <c r="F1634" i="2"/>
  <c r="F1633" i="2" a="1"/>
  <c r="F1633" i="2"/>
  <c r="F1632" i="2" a="1"/>
  <c r="F1632" i="2"/>
  <c r="F1631" i="2" a="1"/>
  <c r="F1631" i="2"/>
  <c r="F1630" i="2" a="1"/>
  <c r="F1630" i="2"/>
  <c r="F1629" i="2" a="1"/>
  <c r="F1629" i="2"/>
  <c r="F1628" i="2" a="1"/>
  <c r="F1628" i="2"/>
  <c r="F1627" i="2" a="1"/>
  <c r="F1627" i="2"/>
  <c r="F1626" i="2" a="1"/>
  <c r="F1626" i="2"/>
  <c r="F1625" i="2" a="1"/>
  <c r="F1625" i="2"/>
  <c r="F1624" i="2" a="1"/>
  <c r="F1624" i="2"/>
  <c r="F1623" i="2" a="1"/>
  <c r="F1623" i="2"/>
  <c r="F1622" i="2" a="1"/>
  <c r="F1622" i="2"/>
  <c r="F1621" i="2" a="1"/>
  <c r="F1621" i="2"/>
  <c r="F1620" i="2" a="1"/>
  <c r="F1620" i="2"/>
  <c r="F1619" i="2" a="1"/>
  <c r="F1619" i="2"/>
  <c r="F1618" i="2" a="1"/>
  <c r="F1618" i="2"/>
  <c r="F1617" i="2" a="1"/>
  <c r="F1617" i="2"/>
  <c r="F1616" i="2" a="1"/>
  <c r="F1616" i="2"/>
  <c r="F1615" i="2" a="1"/>
  <c r="F1615" i="2"/>
  <c r="F1614" i="2" a="1"/>
  <c r="F1614" i="2"/>
  <c r="F1613" i="2" a="1"/>
  <c r="F1613" i="2"/>
  <c r="F1612" i="2" a="1"/>
  <c r="F1612" i="2"/>
  <c r="F1611" i="2" a="1"/>
  <c r="F1611" i="2"/>
  <c r="F1610" i="2" a="1"/>
  <c r="F1610" i="2"/>
  <c r="F1609" i="2" a="1"/>
  <c r="F1609" i="2"/>
  <c r="F1608" i="2" a="1"/>
  <c r="F1608" i="2"/>
  <c r="F1607" i="2" a="1"/>
  <c r="F1607" i="2"/>
  <c r="F1606" i="2" a="1"/>
  <c r="F1606" i="2"/>
  <c r="F1605" i="2" a="1"/>
  <c r="F1605" i="2"/>
  <c r="F1604" i="2" a="1"/>
  <c r="F1604" i="2"/>
  <c r="F1603" i="2" a="1"/>
  <c r="F1603" i="2"/>
  <c r="F1602" i="2" a="1"/>
  <c r="F1602" i="2"/>
  <c r="F1601" i="2" a="1"/>
  <c r="F1601" i="2"/>
  <c r="F1600" i="2" a="1"/>
  <c r="F1600" i="2"/>
  <c r="F1599" i="2" a="1"/>
  <c r="F1599" i="2"/>
  <c r="F1598" i="2" a="1"/>
  <c r="F1598" i="2"/>
  <c r="F1597" i="2" a="1"/>
  <c r="F1597" i="2"/>
  <c r="F1596" i="2" a="1"/>
  <c r="F1596" i="2"/>
  <c r="F1595" i="2" a="1"/>
  <c r="F1595" i="2"/>
  <c r="F1594" i="2" a="1"/>
  <c r="F1594" i="2"/>
  <c r="F1593" i="2" a="1"/>
  <c r="F1593" i="2"/>
  <c r="F1592" i="2" a="1"/>
  <c r="F1592" i="2"/>
  <c r="F1591" i="2" a="1"/>
  <c r="F1591" i="2"/>
  <c r="F1590" i="2" a="1"/>
  <c r="F1590" i="2"/>
  <c r="F1589" i="2" a="1"/>
  <c r="F1589" i="2"/>
  <c r="F1588" i="2" a="1"/>
  <c r="F1588" i="2"/>
  <c r="F1587" i="2" a="1"/>
  <c r="F1587" i="2"/>
  <c r="F1586" i="2" a="1"/>
  <c r="F1586" i="2"/>
  <c r="F1585" i="2" a="1"/>
  <c r="F1585" i="2"/>
  <c r="F1584" i="2" a="1"/>
  <c r="F1584" i="2"/>
  <c r="F1583" i="2" a="1"/>
  <c r="F1583" i="2"/>
  <c r="F1582" i="2" a="1"/>
  <c r="F1582" i="2"/>
  <c r="F1581" i="2" a="1"/>
  <c r="F1581" i="2"/>
  <c r="F1580" i="2" a="1"/>
  <c r="F1580" i="2"/>
  <c r="F1579" i="2" a="1"/>
  <c r="F1579" i="2"/>
  <c r="F1578" i="2" a="1"/>
  <c r="F1578" i="2"/>
  <c r="F1577" i="2" a="1"/>
  <c r="F1577" i="2"/>
  <c r="F1576" i="2" a="1"/>
  <c r="F1576" i="2"/>
  <c r="F1575" i="2" a="1"/>
  <c r="F1575" i="2"/>
  <c r="F1574" i="2" a="1"/>
  <c r="F1574" i="2"/>
  <c r="F1573" i="2" a="1"/>
  <c r="F1573" i="2"/>
  <c r="F1572" i="2" a="1"/>
  <c r="F1572" i="2"/>
  <c r="F1571" i="2" a="1"/>
  <c r="F1571" i="2"/>
  <c r="F1570" i="2" a="1"/>
  <c r="F1570" i="2"/>
  <c r="F1569" i="2" a="1"/>
  <c r="F1569" i="2"/>
  <c r="F56" i="5"/>
  <c r="F1568" i="2" a="1"/>
  <c r="F1568" i="2"/>
  <c r="F1567" i="2" a="1"/>
  <c r="F1567" i="2"/>
  <c r="F1566" i="2" a="1"/>
  <c r="F1566" i="2"/>
  <c r="F1565" i="2" a="1"/>
  <c r="F1565" i="2"/>
  <c r="F1564" i="2" a="1"/>
  <c r="F1564" i="2"/>
  <c r="F1563" i="2" a="1"/>
  <c r="F1563" i="2"/>
  <c r="F1562" i="2" a="1"/>
  <c r="F1562" i="2"/>
  <c r="F1561" i="2" a="1"/>
  <c r="F1561" i="2"/>
  <c r="F1560" i="2" a="1"/>
  <c r="F1560" i="2"/>
  <c r="F1559" i="2" a="1"/>
  <c r="F1559" i="2"/>
  <c r="F1558" i="2" a="1"/>
  <c r="F1558" i="2"/>
  <c r="F1557" i="2" a="1"/>
  <c r="F1557" i="2"/>
  <c r="F1556" i="2" a="1"/>
  <c r="F1556" i="2"/>
  <c r="F1555" i="2" a="1"/>
  <c r="F1555" i="2"/>
  <c r="F1554" i="2" a="1"/>
  <c r="F1554" i="2"/>
  <c r="F1553" i="2" a="1"/>
  <c r="F1553" i="2"/>
  <c r="F1552" i="2" a="1"/>
  <c r="F1552" i="2"/>
  <c r="F1551" i="2" a="1"/>
  <c r="F1551" i="2"/>
  <c r="F1550" i="2" a="1"/>
  <c r="F1550" i="2"/>
  <c r="F1549" i="2" a="1"/>
  <c r="F1549" i="2"/>
  <c r="F1548" i="2" a="1"/>
  <c r="F1548" i="2"/>
  <c r="F1547" i="2" a="1"/>
  <c r="F1547" i="2"/>
  <c r="F1546" i="2" a="1"/>
  <c r="F1546" i="2"/>
  <c r="F1545" i="2" a="1"/>
  <c r="F1545" i="2"/>
  <c r="F1544" i="2" a="1"/>
  <c r="F1544" i="2"/>
  <c r="F1543" i="2" a="1"/>
  <c r="F1543" i="2"/>
  <c r="F1542" i="2" a="1"/>
  <c r="F1542" i="2"/>
  <c r="F1541" i="2" a="1"/>
  <c r="F1541" i="2"/>
  <c r="F1540" i="2" a="1"/>
  <c r="F1540" i="2"/>
  <c r="F1539" i="2" a="1"/>
  <c r="F1539" i="2"/>
  <c r="F1538" i="2" a="1"/>
  <c r="F1538" i="2"/>
  <c r="F1537" i="2" a="1"/>
  <c r="F1537" i="2"/>
  <c r="F1536" i="2" a="1"/>
  <c r="F1536" i="2"/>
  <c r="F1535" i="2" a="1"/>
  <c r="F1535" i="2"/>
  <c r="F1534" i="2" a="1"/>
  <c r="F1534" i="2"/>
  <c r="F1533" i="2" a="1"/>
  <c r="F1533" i="2"/>
  <c r="F1532" i="2" a="1"/>
  <c r="F1532" i="2"/>
  <c r="F1531" i="2" a="1"/>
  <c r="F1531" i="2"/>
  <c r="F1530" i="2" a="1"/>
  <c r="F1530" i="2"/>
  <c r="F1529" i="2" a="1"/>
  <c r="F1529" i="2"/>
  <c r="F1528" i="2" a="1"/>
  <c r="F1528" i="2"/>
  <c r="F1527" i="2" a="1"/>
  <c r="F1527" i="2"/>
  <c r="F1526" i="2" a="1"/>
  <c r="F1526" i="2"/>
  <c r="F1525" i="2" a="1"/>
  <c r="F1525" i="2"/>
  <c r="F1524" i="2" a="1"/>
  <c r="F1524" i="2"/>
  <c r="F1523" i="2" a="1"/>
  <c r="F1523" i="2"/>
  <c r="F1522" i="2" a="1"/>
  <c r="F1522" i="2"/>
  <c r="F1521" i="2" a="1"/>
  <c r="F1521" i="2"/>
  <c r="F1520" i="2" a="1"/>
  <c r="F1520" i="2"/>
  <c r="F1519" i="2" a="1"/>
  <c r="F1519" i="2"/>
  <c r="F1518" i="2" a="1"/>
  <c r="F1518" i="2"/>
  <c r="F1517" i="2" a="1"/>
  <c r="F1517" i="2"/>
  <c r="F1516" i="2" a="1"/>
  <c r="F1516" i="2"/>
  <c r="F1515" i="2" a="1"/>
  <c r="F1515" i="2"/>
  <c r="F1514" i="2" a="1"/>
  <c r="F1514" i="2"/>
  <c r="F1513" i="2" a="1"/>
  <c r="F1513" i="2"/>
  <c r="F1512" i="2" a="1"/>
  <c r="F1512" i="2"/>
  <c r="F1511" i="2" a="1"/>
  <c r="F1511" i="2"/>
  <c r="F1510" i="2" a="1"/>
  <c r="F1510" i="2"/>
  <c r="F1509" i="2" a="1"/>
  <c r="F1509" i="2"/>
  <c r="F1508" i="2" a="1"/>
  <c r="F1508" i="2"/>
  <c r="F1507" i="2" a="1"/>
  <c r="F1507" i="2"/>
  <c r="F1506" i="2" a="1"/>
  <c r="F1506" i="2"/>
  <c r="F1505" i="2" a="1"/>
  <c r="F1505" i="2"/>
  <c r="F1504" i="2" a="1"/>
  <c r="F1504" i="2"/>
  <c r="F1503" i="2" a="1"/>
  <c r="F1503" i="2"/>
  <c r="F1502" i="2" a="1"/>
  <c r="F1502" i="2"/>
  <c r="F1501" i="2" a="1"/>
  <c r="F1501" i="2"/>
  <c r="F1500" i="2" a="1"/>
  <c r="F1500" i="2"/>
  <c r="F1499" i="2" a="1"/>
  <c r="F1499" i="2"/>
  <c r="Q1601" i="2" a="1"/>
  <c r="Q1601" i="2"/>
  <c r="F18" i="5"/>
  <c r="F1498" i="2" a="1"/>
  <c r="F1498" i="2"/>
  <c r="F1497" i="2" a="1"/>
  <c r="F1497" i="2"/>
  <c r="F1496" i="2" a="1"/>
  <c r="F1496" i="2"/>
  <c r="F1495" i="2" a="1"/>
  <c r="F1495" i="2"/>
  <c r="F1494" i="2" a="1"/>
  <c r="F1494" i="2"/>
  <c r="F1493" i="2" a="1"/>
  <c r="F1493" i="2"/>
  <c r="F1492" i="2" a="1"/>
  <c r="F1492" i="2"/>
  <c r="F1491" i="2" a="1"/>
  <c r="F1491" i="2"/>
  <c r="F1490" i="2" a="1"/>
  <c r="F1490" i="2"/>
  <c r="F1489" i="2" a="1"/>
  <c r="F1489" i="2"/>
  <c r="F1488" i="2" a="1"/>
  <c r="F1488" i="2"/>
  <c r="F1487" i="2" a="1"/>
  <c r="F1487" i="2"/>
  <c r="F1486" i="2" a="1"/>
  <c r="F1486" i="2"/>
  <c r="F1485" i="2" a="1"/>
  <c r="F1485" i="2"/>
  <c r="F1484" i="2" a="1"/>
  <c r="F1484" i="2"/>
  <c r="F1483" i="2" a="1"/>
  <c r="F1483" i="2"/>
  <c r="Q1582" i="2" a="1"/>
  <c r="Q1582" i="2"/>
  <c r="G95" i="5"/>
  <c r="F1482" i="2" a="1"/>
  <c r="F1482" i="2"/>
  <c r="F1481" i="2" a="1"/>
  <c r="F1481" i="2"/>
  <c r="F1480" i="2" a="1"/>
  <c r="F1480" i="2"/>
  <c r="F1479" i="2" a="1"/>
  <c r="F1479" i="2"/>
  <c r="F1478" i="2" a="1"/>
  <c r="F1478" i="2"/>
  <c r="F1477" i="2" a="1"/>
  <c r="F1477" i="2"/>
  <c r="F1476" i="2" a="1"/>
  <c r="F1476" i="2"/>
  <c r="F1475" i="2" a="1"/>
  <c r="F1475" i="2"/>
  <c r="Q1555" i="2" a="1"/>
  <c r="Q1555" i="2"/>
  <c r="G83" i="5"/>
  <c r="F1474" i="2" a="1"/>
  <c r="F1474" i="2"/>
  <c r="F1473" i="2" a="1"/>
  <c r="F1473" i="2"/>
  <c r="F1472" i="2" a="1"/>
  <c r="F1472" i="2"/>
  <c r="F1471" i="2" a="1"/>
  <c r="F1471" i="2"/>
  <c r="F1470" i="2" a="1"/>
  <c r="F1470" i="2"/>
  <c r="F1469" i="2" a="1"/>
  <c r="F1469" i="2"/>
  <c r="F1468" i="2" a="1"/>
  <c r="F1468" i="2"/>
  <c r="F1467" i="2" a="1"/>
  <c r="F1467" i="2"/>
  <c r="F1466" i="2" a="1"/>
  <c r="F1466" i="2"/>
  <c r="F1465" i="2" a="1"/>
  <c r="F1465" i="2"/>
  <c r="F1464" i="2" a="1"/>
  <c r="F1464" i="2"/>
  <c r="F1463" i="2" a="1"/>
  <c r="F1463" i="2"/>
  <c r="F1462" i="2" a="1"/>
  <c r="F1462" i="2"/>
  <c r="F1461" i="2" a="1"/>
  <c r="F1461" i="2"/>
  <c r="F1460" i="2" a="1"/>
  <c r="F1460" i="2"/>
  <c r="F1459" i="2" a="1"/>
  <c r="F1459" i="2"/>
  <c r="F1458" i="2" a="1"/>
  <c r="F1458" i="2"/>
  <c r="F1457" i="2" a="1"/>
  <c r="F1457" i="2"/>
  <c r="F1456" i="2" a="1"/>
  <c r="F1456" i="2"/>
  <c r="F1455" i="2" a="1"/>
  <c r="F1455" i="2"/>
  <c r="F1454" i="2" a="1"/>
  <c r="F1454" i="2"/>
  <c r="F1453" i="2" a="1"/>
  <c r="F1453" i="2"/>
  <c r="F1452" i="2" a="1"/>
  <c r="F1452" i="2"/>
  <c r="F1451" i="2" a="1"/>
  <c r="F1451" i="2"/>
  <c r="F1450" i="2" a="1"/>
  <c r="F1450" i="2"/>
  <c r="F1449" i="2" a="1"/>
  <c r="F1449" i="2"/>
  <c r="F1448" i="2" a="1"/>
  <c r="F1448" i="2"/>
  <c r="F1447" i="2" a="1"/>
  <c r="F1447" i="2"/>
  <c r="F1446" i="2" a="1"/>
  <c r="F1446" i="2"/>
  <c r="F1445" i="2" a="1"/>
  <c r="F1445" i="2"/>
  <c r="F1444" i="2" a="1"/>
  <c r="F1444" i="2"/>
  <c r="F1443" i="2" a="1"/>
  <c r="F1443" i="2"/>
  <c r="F1442" i="2" a="1"/>
  <c r="F1442" i="2"/>
  <c r="F1441" i="2" a="1"/>
  <c r="F1441" i="2"/>
  <c r="F1440" i="2" a="1"/>
  <c r="F1440" i="2"/>
  <c r="F1439" i="2" a="1"/>
  <c r="F1439" i="2"/>
  <c r="F1438" i="2" a="1"/>
  <c r="F1438" i="2"/>
  <c r="F1437" i="2" a="1"/>
  <c r="F1437" i="2"/>
  <c r="F1436" i="2" a="1"/>
  <c r="F1436" i="2"/>
  <c r="F1435" i="2" a="1"/>
  <c r="F1435" i="2"/>
  <c r="F1434" i="2" a="1"/>
  <c r="F1434" i="2"/>
  <c r="F1433" i="2" a="1"/>
  <c r="F1433" i="2"/>
  <c r="F1432" i="2" a="1"/>
  <c r="F1432" i="2"/>
  <c r="F1431" i="2" a="1"/>
  <c r="F1431" i="2"/>
  <c r="F1430" i="2" a="1"/>
  <c r="F1430" i="2"/>
  <c r="F1429" i="2" a="1"/>
  <c r="F1429" i="2"/>
  <c r="F1428" i="2" a="1"/>
  <c r="F1428" i="2"/>
  <c r="F1427" i="2" a="1"/>
  <c r="F1427" i="2"/>
  <c r="F1426" i="2" a="1"/>
  <c r="F1426" i="2"/>
  <c r="F1425" i="2" a="1"/>
  <c r="F1425" i="2"/>
  <c r="F1424" i="2" a="1"/>
  <c r="F1424" i="2"/>
  <c r="F1423" i="2" a="1"/>
  <c r="F1423" i="2"/>
  <c r="F1422" i="2" a="1"/>
  <c r="F1422" i="2"/>
  <c r="F1421" i="2" a="1"/>
  <c r="F1421" i="2"/>
  <c r="F1420" i="2" a="1"/>
  <c r="F1420" i="2"/>
  <c r="F1419" i="2" a="1"/>
  <c r="F1419" i="2"/>
  <c r="F1418" i="2" a="1"/>
  <c r="F1418" i="2"/>
  <c r="F1417" i="2" a="1"/>
  <c r="F1417" i="2"/>
  <c r="F1416" i="2" a="1"/>
  <c r="F1416" i="2"/>
  <c r="F1415" i="2" a="1"/>
  <c r="F1415" i="2"/>
  <c r="F1414" i="2" a="1"/>
  <c r="F1414" i="2"/>
  <c r="F1413" i="2" a="1"/>
  <c r="F1413" i="2"/>
  <c r="F1412" i="2" a="1"/>
  <c r="F1412" i="2"/>
  <c r="F1411" i="2" a="1"/>
  <c r="F1411" i="2"/>
  <c r="F1410" i="2" a="1"/>
  <c r="F1410" i="2"/>
  <c r="F1409" i="2" a="1"/>
  <c r="F1409" i="2"/>
  <c r="F1408" i="2" a="1"/>
  <c r="F1408" i="2"/>
  <c r="F1407" i="2" a="1"/>
  <c r="F1407" i="2"/>
  <c r="F1406" i="2" a="1"/>
  <c r="F1406" i="2"/>
  <c r="F1405" i="2" a="1"/>
  <c r="F1405" i="2"/>
  <c r="F1404" i="2" a="1"/>
  <c r="F1404" i="2"/>
  <c r="F1403" i="2" a="1"/>
  <c r="F1403" i="2"/>
  <c r="F1402" i="2" a="1"/>
  <c r="F1402" i="2"/>
  <c r="F1401" i="2" a="1"/>
  <c r="F1401" i="2"/>
  <c r="F1400" i="2" a="1"/>
  <c r="F1400" i="2"/>
  <c r="F1399" i="2" a="1"/>
  <c r="F1399" i="2"/>
  <c r="F1398" i="2" a="1"/>
  <c r="F1398" i="2"/>
  <c r="F1397" i="2" a="1"/>
  <c r="F1397" i="2"/>
  <c r="F1396" i="2" a="1"/>
  <c r="F1396" i="2"/>
  <c r="F1395" i="2" a="1"/>
  <c r="F1395" i="2"/>
  <c r="F1394" i="2" a="1"/>
  <c r="F1394" i="2"/>
  <c r="F1393" i="2" a="1"/>
  <c r="F1393" i="2"/>
  <c r="F1392" i="2" a="1"/>
  <c r="F1392" i="2"/>
  <c r="F1391" i="2" a="1"/>
  <c r="F1391" i="2"/>
  <c r="F1390" i="2" a="1"/>
  <c r="F1390" i="2"/>
  <c r="F1389" i="2" a="1"/>
  <c r="F1389" i="2"/>
  <c r="F1388" i="2" a="1"/>
  <c r="F1388" i="2"/>
  <c r="F1387" i="2" a="1"/>
  <c r="F1387" i="2"/>
  <c r="F1386" i="2" a="1"/>
  <c r="F1386" i="2"/>
  <c r="F1385" i="2" a="1"/>
  <c r="F1385" i="2"/>
  <c r="F1384" i="2" a="1"/>
  <c r="F1384" i="2"/>
  <c r="F1383" i="2" a="1"/>
  <c r="F1383" i="2"/>
  <c r="F1382" i="2" a="1"/>
  <c r="F1382" i="2"/>
  <c r="F1381" i="2" a="1"/>
  <c r="F1381" i="2"/>
  <c r="F1380" i="2" a="1"/>
  <c r="F1380" i="2"/>
  <c r="F1379" i="2" a="1"/>
  <c r="F1379" i="2"/>
  <c r="F1378" i="2" a="1"/>
  <c r="F1378" i="2"/>
  <c r="F1377" i="2" a="1"/>
  <c r="F1377" i="2"/>
  <c r="F1376" i="2" a="1"/>
  <c r="F1376" i="2"/>
  <c r="F1375" i="2" a="1"/>
  <c r="F1375" i="2"/>
  <c r="F1374" i="2" a="1"/>
  <c r="F1374" i="2"/>
  <c r="F1373" i="2" a="1"/>
  <c r="F1373" i="2"/>
  <c r="F1372" i="2" a="1"/>
  <c r="F1372" i="2"/>
  <c r="F1371" i="2" a="1"/>
  <c r="F1371" i="2"/>
  <c r="F1370" i="2" a="1"/>
  <c r="F1370" i="2"/>
  <c r="F1369" i="2" a="1"/>
  <c r="F1369" i="2"/>
  <c r="F1368" i="2" a="1"/>
  <c r="F1368" i="2"/>
  <c r="F1367" i="2" a="1"/>
  <c r="F1367" i="2"/>
  <c r="F1366" i="2" a="1"/>
  <c r="F1366" i="2"/>
  <c r="F1365" i="2" a="1"/>
  <c r="F1365" i="2"/>
  <c r="F1364" i="2" a="1"/>
  <c r="F1364" i="2"/>
  <c r="Q1450" i="2" a="1"/>
  <c r="Q1450" i="2"/>
  <c r="H79" i="5"/>
  <c r="F1363" i="2" a="1"/>
  <c r="F1363" i="2"/>
  <c r="F1362" i="2" a="1"/>
  <c r="F1362" i="2"/>
  <c r="F1361" i="2" a="1"/>
  <c r="F1361" i="2"/>
  <c r="F1360" i="2" a="1"/>
  <c r="F1360" i="2"/>
  <c r="Q1459" i="2" a="1"/>
  <c r="Q1459" i="2"/>
  <c r="H93" i="5"/>
  <c r="F1359" i="2" a="1"/>
  <c r="F1359" i="2"/>
  <c r="F1358" i="2" a="1"/>
  <c r="F1358" i="2"/>
  <c r="F1357" i="2" a="1"/>
  <c r="F1357" i="2"/>
  <c r="F1356" i="2" a="1"/>
  <c r="F1356" i="2"/>
  <c r="Q1453" i="2" a="1"/>
  <c r="Q1453" i="2"/>
  <c r="H80" i="5"/>
  <c r="F1355" i="2" a="1"/>
  <c r="F1355" i="2"/>
  <c r="F1354" i="2" a="1"/>
  <c r="F1354" i="2"/>
  <c r="F1353" i="2" a="1"/>
  <c r="F1353" i="2"/>
  <c r="F1352" i="2" a="1"/>
  <c r="F1352" i="2"/>
  <c r="F1351" i="2" a="1"/>
  <c r="F1351" i="2"/>
  <c r="F1350" i="2" a="1"/>
  <c r="F1350" i="2"/>
  <c r="F1349" i="2" a="1"/>
  <c r="F1349" i="2"/>
  <c r="F1348" i="2" a="1"/>
  <c r="F1348" i="2"/>
  <c r="Q1454" i="2" a="1"/>
  <c r="Q1454" i="2"/>
  <c r="H58" i="5"/>
  <c r="F1347" i="2" a="1"/>
  <c r="F1347" i="2"/>
  <c r="H55" i="5"/>
  <c r="F1346" i="2" a="1"/>
  <c r="F1346" i="2"/>
  <c r="F1345" i="2" a="1"/>
  <c r="F1345" i="2"/>
  <c r="F1344" i="2" a="1"/>
  <c r="F1344" i="2"/>
  <c r="F1343" i="2" a="1"/>
  <c r="F1343" i="2"/>
  <c r="F1342" i="2" a="1"/>
  <c r="F1342" i="2"/>
  <c r="F1341" i="2" a="1"/>
  <c r="F1341" i="2"/>
  <c r="F1340" i="2" a="1"/>
  <c r="F1340" i="2"/>
  <c r="F1339" i="2" a="1"/>
  <c r="F1339" i="2"/>
  <c r="F1338" i="2" a="1"/>
  <c r="F1338" i="2"/>
  <c r="F1337" i="2" a="1"/>
  <c r="F1337" i="2"/>
  <c r="F1336" i="2" a="1"/>
  <c r="F1336" i="2"/>
  <c r="F1335" i="2" a="1"/>
  <c r="F1335" i="2"/>
  <c r="F1334" i="2" a="1"/>
  <c r="F1334" i="2"/>
  <c r="F1333" i="2" a="1"/>
  <c r="F1333" i="2"/>
  <c r="F1332" i="2" a="1"/>
  <c r="F1332" i="2"/>
  <c r="F1331" i="2" a="1"/>
  <c r="F1331" i="2"/>
  <c r="F1330" i="2" a="1"/>
  <c r="F1330" i="2"/>
  <c r="F1329" i="2" a="1"/>
  <c r="F1329" i="2"/>
  <c r="F1328" i="2" a="1"/>
  <c r="F1328" i="2"/>
  <c r="F1327" i="2" a="1"/>
  <c r="F1327" i="2"/>
  <c r="F1326" i="2" a="1"/>
  <c r="F1326" i="2"/>
  <c r="F1325" i="2" a="1"/>
  <c r="F1325" i="2"/>
  <c r="F1324" i="2" a="1"/>
  <c r="F1324" i="2"/>
  <c r="F1323" i="2" a="1"/>
  <c r="F1323" i="2"/>
  <c r="F1322" i="2" a="1"/>
  <c r="F1322" i="2"/>
  <c r="F1321" i="2" a="1"/>
  <c r="F1321" i="2"/>
  <c r="F1320" i="2" a="1"/>
  <c r="F1320" i="2"/>
  <c r="F1319" i="2" a="1"/>
  <c r="F1319" i="2"/>
  <c r="F1318" i="2" a="1"/>
  <c r="F1318" i="2"/>
  <c r="F1317" i="2" a="1"/>
  <c r="F1317" i="2"/>
  <c r="F1316" i="2" a="1"/>
  <c r="F1316" i="2"/>
  <c r="F1315" i="2" a="1"/>
  <c r="F1315" i="2"/>
  <c r="F1314" i="2" a="1"/>
  <c r="F1314" i="2"/>
  <c r="F1313" i="2" a="1"/>
  <c r="F1313" i="2"/>
  <c r="F1312" i="2" a="1"/>
  <c r="F1312" i="2"/>
  <c r="F1311" i="2" a="1"/>
  <c r="F1311" i="2"/>
  <c r="F1310" i="2" a="1"/>
  <c r="F1310" i="2"/>
  <c r="F1309" i="2" a="1"/>
  <c r="F1309" i="2"/>
  <c r="F1308" i="2" a="1"/>
  <c r="F1308" i="2"/>
  <c r="F1307" i="2" a="1"/>
  <c r="F1307" i="2"/>
  <c r="F1306" i="2" a="1"/>
  <c r="F1306" i="2"/>
  <c r="F1305" i="2" a="1"/>
  <c r="F1305" i="2"/>
  <c r="F1304" i="2" a="1"/>
  <c r="F1304" i="2"/>
  <c r="F1303" i="2" a="1"/>
  <c r="F1303" i="2"/>
  <c r="F1302" i="2" a="1"/>
  <c r="F1302" i="2"/>
  <c r="F1301" i="2" a="1"/>
  <c r="F1301" i="2"/>
  <c r="F1300" i="2" a="1"/>
  <c r="F1300" i="2"/>
  <c r="F1299" i="2" a="1"/>
  <c r="F1299" i="2"/>
  <c r="F1298" i="2" a="1"/>
  <c r="F1298" i="2"/>
  <c r="F1297" i="2" a="1"/>
  <c r="F1297" i="2"/>
  <c r="F1296" i="2" a="1"/>
  <c r="F1296" i="2"/>
  <c r="F1295" i="2" a="1"/>
  <c r="F1295" i="2"/>
  <c r="F1294" i="2" a="1"/>
  <c r="F1294" i="2"/>
  <c r="F1293" i="2" a="1"/>
  <c r="F1293" i="2"/>
  <c r="F1292" i="2" a="1"/>
  <c r="F1292" i="2"/>
  <c r="F1291" i="2" a="1"/>
  <c r="F1291" i="2"/>
  <c r="F1290" i="2" a="1"/>
  <c r="F1290" i="2"/>
  <c r="F1289" i="2" a="1"/>
  <c r="F1289" i="2"/>
  <c r="F1288" i="2" a="1"/>
  <c r="F1288" i="2"/>
  <c r="F1287" i="2" a="1"/>
  <c r="F1287" i="2"/>
  <c r="F1286" i="2" a="1"/>
  <c r="F1286" i="2"/>
  <c r="F1285" i="2" a="1"/>
  <c r="F1285" i="2"/>
  <c r="F1284" i="2" a="1"/>
  <c r="F1284" i="2"/>
  <c r="F1283" i="2" a="1"/>
  <c r="F1283" i="2"/>
  <c r="F1282" i="2" a="1"/>
  <c r="F1282" i="2"/>
  <c r="F1281" i="2" a="1"/>
  <c r="F1281" i="2"/>
  <c r="F1280" i="2" a="1"/>
  <c r="F1280" i="2"/>
  <c r="F1279" i="2" a="1"/>
  <c r="F1279" i="2"/>
  <c r="F1278" i="2" a="1"/>
  <c r="F1278" i="2"/>
  <c r="F1277" i="2" a="1"/>
  <c r="F1277" i="2"/>
  <c r="F1276" i="2" a="1"/>
  <c r="F1276" i="2"/>
  <c r="F1275" i="2" a="1"/>
  <c r="F1275" i="2"/>
  <c r="F1274" i="2" a="1"/>
  <c r="F1274" i="2"/>
  <c r="F1273" i="2" a="1"/>
  <c r="F1273" i="2"/>
  <c r="F1272" i="2" a="1"/>
  <c r="F1272" i="2"/>
  <c r="F1271" i="2" a="1"/>
  <c r="F1271" i="2"/>
  <c r="F1270" i="2" a="1"/>
  <c r="F1270" i="2"/>
  <c r="F1269" i="2" a="1"/>
  <c r="F1269" i="2"/>
  <c r="F1268" i="2" a="1"/>
  <c r="F1268" i="2"/>
  <c r="F1267" i="2" a="1"/>
  <c r="F1267" i="2"/>
  <c r="F1266" i="2" a="1"/>
  <c r="F1266" i="2"/>
  <c r="F1265" i="2" a="1"/>
  <c r="F1265" i="2"/>
  <c r="F1264" i="2" a="1"/>
  <c r="F1264" i="2"/>
  <c r="F1263" i="2" a="1"/>
  <c r="F1263" i="2"/>
  <c r="F1262" i="2" a="1"/>
  <c r="F1262" i="2"/>
  <c r="F1261" i="2" a="1"/>
  <c r="F1261" i="2"/>
  <c r="F1260" i="2" a="1"/>
  <c r="F1260" i="2"/>
  <c r="F1259" i="2" a="1"/>
  <c r="F1259" i="2"/>
  <c r="F1258" i="2" a="1"/>
  <c r="F1258" i="2"/>
  <c r="F1257" i="2" a="1"/>
  <c r="F1257" i="2"/>
  <c r="F1256" i="2" a="1"/>
  <c r="F1256" i="2"/>
  <c r="F1255" i="2" a="1"/>
  <c r="F1255" i="2"/>
  <c r="F1254" i="2" a="1"/>
  <c r="F1254" i="2"/>
  <c r="F1253" i="2" a="1"/>
  <c r="F1253" i="2"/>
  <c r="F1252" i="2" a="1"/>
  <c r="F1252" i="2"/>
  <c r="F1251" i="2" a="1"/>
  <c r="F1251" i="2"/>
  <c r="F1250" i="2" a="1"/>
  <c r="F1250" i="2"/>
  <c r="F1249" i="2" a="1"/>
  <c r="F1249" i="2"/>
  <c r="F1248" i="2" a="1"/>
  <c r="F1248" i="2"/>
  <c r="F1247" i="2" a="1"/>
  <c r="F1247" i="2"/>
  <c r="F1246" i="2" a="1"/>
  <c r="F1246" i="2"/>
  <c r="F1245" i="2" a="1"/>
  <c r="F1245" i="2"/>
  <c r="F1244" i="2" a="1"/>
  <c r="F1244" i="2"/>
  <c r="F1243" i="2" a="1"/>
  <c r="F1243" i="2"/>
  <c r="F1242" i="2" a="1"/>
  <c r="F1242" i="2"/>
  <c r="F1241" i="2" a="1"/>
  <c r="F1241" i="2"/>
  <c r="F1240" i="2" a="1"/>
  <c r="F1240" i="2"/>
  <c r="F1239" i="2" a="1"/>
  <c r="F1239" i="2"/>
  <c r="F1238" i="2" a="1"/>
  <c r="F1238" i="2"/>
  <c r="F1237" i="2" a="1"/>
  <c r="F1237" i="2"/>
  <c r="F1236" i="2" a="1"/>
  <c r="F1236" i="2"/>
  <c r="F1235" i="2" a="1"/>
  <c r="F1235" i="2"/>
  <c r="F1234" i="2" a="1"/>
  <c r="F1234" i="2"/>
  <c r="F1233" i="2" a="1"/>
  <c r="F1233" i="2"/>
  <c r="F1232" i="2" a="1"/>
  <c r="F1232" i="2"/>
  <c r="F1231" i="2" a="1"/>
  <c r="F1231" i="2"/>
  <c r="F1230" i="2" a="1"/>
  <c r="F1230" i="2"/>
  <c r="F1229" i="2" a="1"/>
  <c r="F1229" i="2"/>
  <c r="F1228" i="2" a="1"/>
  <c r="F1228" i="2"/>
  <c r="F1227" i="2" a="1"/>
  <c r="F1227" i="2"/>
  <c r="F1226" i="2" a="1"/>
  <c r="F1226" i="2"/>
  <c r="F1225" i="2" a="1"/>
  <c r="F1225" i="2"/>
  <c r="F1224" i="2" a="1"/>
  <c r="F1224" i="2"/>
  <c r="F1223" i="2" a="1"/>
  <c r="F1223" i="2"/>
  <c r="F1222" i="2" a="1"/>
  <c r="F1222" i="2"/>
  <c r="F1221" i="2" a="1"/>
  <c r="F1221" i="2"/>
  <c r="F1220" i="2" a="1"/>
  <c r="F1220" i="2"/>
  <c r="F1219" i="2" a="1"/>
  <c r="F1219" i="2"/>
  <c r="F1218" i="2" a="1"/>
  <c r="F1218" i="2"/>
  <c r="F1217" i="2" a="1"/>
  <c r="F1217" i="2"/>
  <c r="F1216" i="2" a="1"/>
  <c r="F1216" i="2"/>
  <c r="F1215" i="2" a="1"/>
  <c r="F1215" i="2"/>
  <c r="F1214" i="2" a="1"/>
  <c r="F1214" i="2"/>
  <c r="F1213" i="2" a="1"/>
  <c r="F1213" i="2"/>
  <c r="F1212" i="2" a="1"/>
  <c r="F1212" i="2"/>
  <c r="F1211" i="2" a="1"/>
  <c r="F1211" i="2"/>
  <c r="F1210" i="2" a="1"/>
  <c r="F1210" i="2"/>
  <c r="F1209" i="2" a="1"/>
  <c r="F1209" i="2"/>
  <c r="F1208" i="2" a="1"/>
  <c r="F1208" i="2"/>
  <c r="F1207" i="2" a="1"/>
  <c r="F1207" i="2"/>
  <c r="F1206" i="2" a="1"/>
  <c r="F1206" i="2"/>
  <c r="F1205" i="2" a="1"/>
  <c r="F1205" i="2"/>
  <c r="F1204" i="2" a="1"/>
  <c r="F1204" i="2"/>
  <c r="F1203" i="2" a="1"/>
  <c r="F1203" i="2"/>
  <c r="F1202" i="2" a="1"/>
  <c r="F1202" i="2"/>
  <c r="F1201" i="2" a="1"/>
  <c r="F1201" i="2"/>
  <c r="F1200" i="2" a="1"/>
  <c r="F1200" i="2"/>
  <c r="F1199" i="2" a="1"/>
  <c r="F1199" i="2"/>
  <c r="F1198" i="2" a="1"/>
  <c r="F1198" i="2"/>
  <c r="F1197" i="2" a="1"/>
  <c r="F1197" i="2"/>
  <c r="F1196" i="2" a="1"/>
  <c r="F1196" i="2"/>
  <c r="F1195" i="2" a="1"/>
  <c r="F1195" i="2"/>
  <c r="F1194" i="2" a="1"/>
  <c r="F1194" i="2"/>
  <c r="F1193" i="2" a="1"/>
  <c r="F1193" i="2"/>
  <c r="Q1291" i="2" a="1"/>
  <c r="Q1291" i="2"/>
  <c r="I8" i="5"/>
  <c r="F1192" i="2" a="1"/>
  <c r="F1192" i="2"/>
  <c r="F1191" i="2" a="1"/>
  <c r="F1191" i="2"/>
  <c r="F1190" i="2" a="1"/>
  <c r="F1190" i="2"/>
  <c r="F1189" i="2" a="1"/>
  <c r="F1189" i="2"/>
  <c r="F1188" i="2" a="1"/>
  <c r="F1188" i="2"/>
  <c r="F1187" i="2" a="1"/>
  <c r="F1187" i="2"/>
  <c r="F1186" i="2" a="1"/>
  <c r="F1186" i="2"/>
  <c r="F1185" i="2" a="1"/>
  <c r="F1185" i="2"/>
  <c r="F1184" i="2" a="1"/>
  <c r="F1184" i="2"/>
  <c r="F1183" i="2" a="1"/>
  <c r="F1183" i="2"/>
  <c r="F1182" i="2" a="1"/>
  <c r="F1182" i="2"/>
  <c r="F1181" i="2" a="1"/>
  <c r="F1181" i="2"/>
  <c r="F1180" i="2" a="1"/>
  <c r="F1180" i="2"/>
  <c r="F1179" i="2" a="1"/>
  <c r="F1179" i="2"/>
  <c r="F1178" i="2" a="1"/>
  <c r="F1178" i="2"/>
  <c r="F1177" i="2" a="1"/>
  <c r="F1177" i="2"/>
  <c r="F1176" i="2" a="1"/>
  <c r="F1176" i="2"/>
  <c r="F1175" i="2" a="1"/>
  <c r="F1175" i="2"/>
  <c r="F1174" i="2" a="1"/>
  <c r="F1174" i="2"/>
  <c r="F1173" i="2" a="1"/>
  <c r="F1173" i="2"/>
  <c r="F1172" i="2" a="1"/>
  <c r="F1172" i="2"/>
  <c r="F1171" i="2" a="1"/>
  <c r="F1171" i="2"/>
  <c r="F1170" i="2" a="1"/>
  <c r="F1170" i="2"/>
  <c r="F1169" i="2" a="1"/>
  <c r="F1169" i="2"/>
  <c r="F1168" i="2" a="1"/>
  <c r="F1168" i="2"/>
  <c r="F1167" i="2" a="1"/>
  <c r="F1167" i="2"/>
  <c r="F1166" i="2" a="1"/>
  <c r="F1166" i="2"/>
  <c r="F1165" i="2" a="1"/>
  <c r="F1165" i="2"/>
  <c r="F1164" i="2" a="1"/>
  <c r="F1164" i="2"/>
  <c r="F1163" i="2" a="1"/>
  <c r="F1163" i="2"/>
  <c r="F1162" i="2" a="1"/>
  <c r="F1162" i="2"/>
  <c r="F1161" i="2" a="1"/>
  <c r="F1161" i="2"/>
  <c r="F1160" i="2" a="1"/>
  <c r="F1160" i="2"/>
  <c r="F1159" i="2" a="1"/>
  <c r="F1159" i="2"/>
  <c r="F1158" i="2" a="1"/>
  <c r="F1158" i="2"/>
  <c r="F1157" i="2" a="1"/>
  <c r="F1157" i="2"/>
  <c r="F1156" i="2" a="1"/>
  <c r="F1156" i="2"/>
  <c r="F1155" i="2" a="1"/>
  <c r="F1155" i="2"/>
  <c r="F1154" i="2" a="1"/>
  <c r="F1154" i="2"/>
  <c r="F1153" i="2" a="1"/>
  <c r="F1153" i="2"/>
  <c r="F1152" i="2" a="1"/>
  <c r="F1152" i="2"/>
  <c r="F1151" i="2" a="1"/>
  <c r="F1151" i="2"/>
  <c r="F1150" i="2" a="1"/>
  <c r="F1150" i="2"/>
  <c r="F1149" i="2" a="1"/>
  <c r="F1149" i="2"/>
  <c r="F1148" i="2" a="1"/>
  <c r="F1148" i="2"/>
  <c r="F1147" i="2" a="1"/>
  <c r="F1147" i="2"/>
  <c r="F1146" i="2" a="1"/>
  <c r="F1146" i="2"/>
  <c r="F1145" i="2" a="1"/>
  <c r="F1145" i="2"/>
  <c r="F1144" i="2" a="1"/>
  <c r="F1144" i="2"/>
  <c r="F1143" i="2" a="1"/>
  <c r="F1143" i="2"/>
  <c r="F1142" i="2" a="1"/>
  <c r="F1142" i="2"/>
  <c r="F1141" i="2" a="1"/>
  <c r="F1141" i="2"/>
  <c r="F1140" i="2" a="1"/>
  <c r="F1140" i="2"/>
  <c r="F1139" i="2" a="1"/>
  <c r="F1139" i="2"/>
  <c r="F1138" i="2" a="1"/>
  <c r="F1138" i="2"/>
  <c r="F1137" i="2" a="1"/>
  <c r="F1137" i="2"/>
  <c r="F1136" i="2" a="1"/>
  <c r="F1136" i="2"/>
  <c r="F1135" i="2" a="1"/>
  <c r="F1135" i="2"/>
  <c r="F1134" i="2" a="1"/>
  <c r="F1134" i="2"/>
  <c r="Z672" i="2"/>
  <c r="Z671" i="2"/>
  <c r="Z670" i="2"/>
  <c r="Z669" i="2"/>
  <c r="Z668" i="2"/>
  <c r="Z667" i="2"/>
  <c r="Z666" i="2"/>
  <c r="Z665" i="2"/>
  <c r="Z664" i="2"/>
  <c r="Z663" i="2"/>
  <c r="Z662" i="2"/>
  <c r="Z661" i="2"/>
  <c r="Z660" i="2"/>
  <c r="Z659" i="2"/>
  <c r="Z658" i="2"/>
  <c r="Z657" i="2"/>
  <c r="Z656" i="2"/>
  <c r="Z655" i="2"/>
  <c r="Z654" i="2"/>
  <c r="Z653" i="2"/>
  <c r="Z652" i="2"/>
  <c r="Z651" i="2"/>
  <c r="Z650" i="2"/>
  <c r="Z649" i="2"/>
  <c r="Z648" i="2"/>
  <c r="Z647" i="2"/>
  <c r="Z646" i="2"/>
  <c r="Z645" i="2"/>
  <c r="Z644" i="2"/>
  <c r="Z643" i="2"/>
  <c r="Z642" i="2"/>
  <c r="Z641" i="2"/>
  <c r="Z640" i="2"/>
  <c r="Z639" i="2"/>
  <c r="Z638" i="2"/>
  <c r="Z637" i="2"/>
  <c r="Z636" i="2"/>
  <c r="Z635" i="2"/>
  <c r="Z634" i="2"/>
  <c r="Z633" i="2"/>
  <c r="Z632" i="2"/>
  <c r="Z631" i="2"/>
  <c r="Z630" i="2"/>
  <c r="Z629" i="2"/>
  <c r="Z628" i="2"/>
  <c r="Z627" i="2"/>
  <c r="Z626" i="2"/>
  <c r="Z625" i="2"/>
  <c r="Z624" i="2"/>
  <c r="Z623" i="2"/>
  <c r="Z622" i="2"/>
  <c r="Z621" i="2"/>
  <c r="Z620" i="2"/>
  <c r="Z619" i="2"/>
  <c r="Z618" i="2"/>
  <c r="Z617" i="2"/>
  <c r="Z616" i="2"/>
  <c r="Z615" i="2"/>
  <c r="Z614" i="2"/>
  <c r="Z613" i="2"/>
  <c r="Z612" i="2"/>
  <c r="Z611" i="2"/>
  <c r="Z610" i="2"/>
  <c r="Z609" i="2"/>
  <c r="Z608" i="2"/>
  <c r="Z607" i="2"/>
  <c r="Z606" i="2"/>
  <c r="Z605" i="2"/>
  <c r="Z604" i="2"/>
  <c r="Z603" i="2"/>
  <c r="Z602" i="2"/>
  <c r="Z601" i="2"/>
  <c r="Z600" i="2"/>
  <c r="Z599" i="2"/>
  <c r="Z598" i="2"/>
  <c r="Z597" i="2"/>
  <c r="Z596" i="2"/>
  <c r="Z595" i="2"/>
  <c r="Z594" i="2"/>
  <c r="Z593" i="2"/>
  <c r="Z592" i="2"/>
  <c r="Z591" i="2"/>
  <c r="Z590" i="2"/>
  <c r="Z589" i="2"/>
  <c r="Z588" i="2"/>
  <c r="Z587" i="2"/>
  <c r="Z586" i="2"/>
  <c r="Z585" i="2"/>
  <c r="Z584" i="2"/>
  <c r="Z583" i="2"/>
  <c r="Z582" i="2"/>
  <c r="Z581" i="2"/>
  <c r="Z580" i="2"/>
  <c r="Z579" i="2"/>
  <c r="Z578" i="2"/>
  <c r="Z577" i="2"/>
  <c r="Z576" i="2"/>
  <c r="Z575" i="2"/>
  <c r="Z574" i="2"/>
  <c r="Z573" i="2"/>
  <c r="Z572" i="2"/>
  <c r="Z571" i="2"/>
  <c r="G2125" i="1"/>
  <c r="G2124" i="1"/>
  <c r="G2123" i="1"/>
  <c r="G2122" i="1"/>
  <c r="G2121" i="1"/>
  <c r="G2120" i="1"/>
  <c r="G2119" i="1"/>
  <c r="G2118" i="1"/>
  <c r="G2117" i="1"/>
  <c r="G2116" i="1"/>
  <c r="G2115" i="1"/>
  <c r="G2114" i="1"/>
  <c r="G2113" i="1"/>
  <c r="G2112" i="1"/>
  <c r="G2111" i="1"/>
  <c r="G2110" i="1"/>
  <c r="G2109" i="1"/>
  <c r="G2108" i="1"/>
  <c r="G2107" i="1"/>
  <c r="G2106" i="1"/>
  <c r="G2105" i="1"/>
  <c r="G2104" i="1"/>
  <c r="G2103" i="1"/>
  <c r="G2102" i="1"/>
  <c r="G2101" i="1"/>
  <c r="G2100" i="1"/>
  <c r="G2099" i="1"/>
  <c r="G2098" i="1"/>
  <c r="G2097" i="1"/>
  <c r="G2096" i="1"/>
  <c r="G2095" i="1"/>
  <c r="G2094" i="1"/>
  <c r="G2093" i="1"/>
  <c r="G2092" i="1"/>
  <c r="G2091" i="1"/>
  <c r="G2090" i="1"/>
  <c r="G2089" i="1"/>
  <c r="G2088" i="1"/>
  <c r="G2087" i="1"/>
  <c r="G2086" i="1"/>
  <c r="G2085" i="1"/>
  <c r="G2084" i="1"/>
  <c r="G2083" i="1"/>
  <c r="G2082" i="1"/>
  <c r="G2081" i="1"/>
  <c r="G2080" i="1"/>
  <c r="G2079" i="1"/>
  <c r="G2078" i="1"/>
  <c r="G2077" i="1"/>
  <c r="G2076" i="1"/>
  <c r="G2075" i="1"/>
  <c r="G2074" i="1"/>
  <c r="G2073" i="1"/>
  <c r="G2072" i="1"/>
  <c r="G2071" i="1"/>
  <c r="G2070" i="1"/>
  <c r="G2069" i="1"/>
  <c r="G2068" i="1"/>
  <c r="G2067" i="1"/>
  <c r="G2066" i="1"/>
  <c r="G2065" i="1"/>
  <c r="G2064" i="1"/>
  <c r="G2063" i="1"/>
  <c r="G2062" i="1"/>
  <c r="G2061" i="1"/>
  <c r="G2060" i="1"/>
  <c r="G2059" i="1"/>
  <c r="G2058" i="1"/>
  <c r="G2057" i="1"/>
  <c r="G2056" i="1"/>
  <c r="G2055" i="1"/>
  <c r="G2054" i="1"/>
  <c r="G2053" i="1"/>
  <c r="G2052" i="1"/>
  <c r="G2051" i="1"/>
  <c r="G2050" i="1"/>
  <c r="G2049" i="1"/>
  <c r="G2048" i="1"/>
  <c r="G2047" i="1"/>
  <c r="G2046" i="1"/>
  <c r="G2045" i="1"/>
  <c r="G2044" i="1"/>
  <c r="G2043" i="1"/>
  <c r="G2042" i="1"/>
  <c r="G2041" i="1"/>
  <c r="G2040" i="1"/>
  <c r="G2039" i="1"/>
  <c r="G2038" i="1"/>
  <c r="G2037" i="1"/>
  <c r="G2036" i="1"/>
  <c r="G2035" i="1"/>
  <c r="G2034" i="1"/>
  <c r="G2033" i="1"/>
  <c r="G2032" i="1"/>
  <c r="G2031" i="1"/>
  <c r="G2030" i="1"/>
  <c r="G2029" i="1"/>
  <c r="G2028" i="1"/>
  <c r="G2027" i="1"/>
  <c r="G2026" i="1"/>
  <c r="G2025" i="1"/>
  <c r="G2024" i="1"/>
  <c r="G2023" i="1"/>
  <c r="G2022" i="1"/>
  <c r="G2021" i="1"/>
  <c r="G2020" i="1"/>
  <c r="G2019" i="1"/>
  <c r="G2018" i="1"/>
  <c r="G2017" i="1"/>
  <c r="G2016" i="1"/>
  <c r="G2015" i="1"/>
  <c r="G2014" i="1"/>
  <c r="G2013" i="1"/>
  <c r="G2012" i="1"/>
  <c r="G2011" i="1"/>
  <c r="G2010" i="1"/>
  <c r="G2009" i="1"/>
  <c r="G2008" i="1"/>
  <c r="G2007" i="1"/>
  <c r="G2006" i="1"/>
  <c r="G2005" i="1"/>
  <c r="G2004" i="1"/>
  <c r="G2003" i="1"/>
  <c r="G2002" i="1"/>
  <c r="G2001" i="1"/>
  <c r="G2000" i="1"/>
  <c r="G1999" i="1"/>
  <c r="G1998" i="1"/>
  <c r="G1997" i="1"/>
  <c r="G1996" i="1"/>
  <c r="G1995" i="1"/>
  <c r="G1994" i="1"/>
  <c r="G1993" i="1"/>
  <c r="G1992" i="1"/>
  <c r="G1991" i="1"/>
  <c r="G1990" i="1"/>
  <c r="G1989" i="1"/>
  <c r="G1988" i="1"/>
  <c r="G1987" i="1"/>
  <c r="G1986" i="1"/>
  <c r="G1985" i="1"/>
  <c r="G1984" i="1"/>
  <c r="G1983" i="1"/>
  <c r="G1982" i="1"/>
  <c r="G1981" i="1"/>
  <c r="G1980" i="1"/>
  <c r="G1979" i="1"/>
  <c r="G1978" i="1"/>
  <c r="G1977" i="1"/>
  <c r="G1976" i="1"/>
  <c r="G1975" i="1"/>
  <c r="G1974" i="1"/>
  <c r="G1973" i="1"/>
  <c r="G1972" i="1"/>
  <c r="G1971" i="1"/>
  <c r="G1970" i="1"/>
  <c r="G1969" i="1"/>
  <c r="G1968" i="1"/>
  <c r="G1967" i="1"/>
  <c r="G1966" i="1"/>
  <c r="G1965" i="1"/>
  <c r="G1964" i="1"/>
  <c r="G1963" i="1"/>
  <c r="G1962" i="1"/>
  <c r="G1961" i="1"/>
  <c r="G1960" i="1"/>
  <c r="G1959" i="1"/>
  <c r="G1958" i="1"/>
  <c r="G1957" i="1"/>
  <c r="G1956" i="1"/>
  <c r="G1955" i="1"/>
  <c r="G1954" i="1"/>
  <c r="G1953" i="1"/>
  <c r="G1952" i="1"/>
  <c r="G1951" i="1"/>
  <c r="G1950" i="1"/>
  <c r="G1949" i="1"/>
  <c r="G1948" i="1"/>
  <c r="G1947" i="1"/>
  <c r="G1946" i="1"/>
  <c r="G1945" i="1"/>
  <c r="G1944" i="1"/>
  <c r="G1943" i="1"/>
  <c r="G1942" i="1"/>
  <c r="G1941" i="1"/>
  <c r="G1940" i="1"/>
  <c r="G1939" i="1"/>
  <c r="G1938" i="1"/>
  <c r="G1937" i="1"/>
  <c r="G1936" i="1"/>
  <c r="G1935" i="1"/>
  <c r="G1934" i="1"/>
  <c r="G1933" i="1"/>
  <c r="G1932" i="1"/>
  <c r="G1931" i="1"/>
  <c r="G1930" i="1"/>
  <c r="G1929" i="1"/>
  <c r="G1928" i="1"/>
  <c r="G1927" i="1"/>
  <c r="G1926" i="1"/>
  <c r="G1925" i="1"/>
  <c r="G1924" i="1"/>
  <c r="G1923" i="1"/>
  <c r="G1922" i="1"/>
  <c r="G1921" i="1"/>
  <c r="G1920" i="1"/>
  <c r="G1919" i="1"/>
  <c r="G1918" i="1"/>
  <c r="G1917" i="1"/>
  <c r="G1916" i="1"/>
  <c r="G1915" i="1"/>
  <c r="G1914" i="1"/>
  <c r="G1913" i="1"/>
  <c r="G1912" i="1"/>
  <c r="G1911" i="1"/>
  <c r="G1910" i="1"/>
  <c r="G1909" i="1"/>
  <c r="G1908" i="1"/>
  <c r="G1907" i="1"/>
  <c r="G1906" i="1"/>
  <c r="G1905" i="1"/>
  <c r="G1904" i="1"/>
  <c r="G1903" i="1"/>
  <c r="G1902" i="1"/>
  <c r="G1901" i="1"/>
  <c r="G1900" i="1"/>
  <c r="G1899" i="1"/>
  <c r="G1898" i="1"/>
  <c r="G1897" i="1"/>
  <c r="G1896" i="1"/>
  <c r="G1895" i="1"/>
  <c r="G1894" i="1"/>
  <c r="G1893" i="1"/>
  <c r="G1892" i="1"/>
  <c r="G1891" i="1"/>
  <c r="G1890" i="1"/>
  <c r="G1889" i="1"/>
  <c r="G1888" i="1"/>
  <c r="G1887" i="1"/>
  <c r="G1886" i="1"/>
  <c r="G1885" i="1"/>
  <c r="G1884" i="1"/>
  <c r="G1883" i="1"/>
  <c r="G1882" i="1"/>
  <c r="G1881" i="1"/>
  <c r="G1880" i="1"/>
  <c r="G1879" i="1"/>
  <c r="G1878" i="1"/>
  <c r="G1877" i="1"/>
  <c r="G1876" i="1"/>
  <c r="G1875" i="1"/>
  <c r="G1874" i="1"/>
  <c r="G1873" i="1"/>
  <c r="G1872" i="1"/>
  <c r="G1871" i="1"/>
  <c r="G1870" i="1"/>
  <c r="G1869" i="1"/>
  <c r="G1868" i="1"/>
  <c r="G1867" i="1"/>
  <c r="G1866" i="1"/>
  <c r="G1865" i="1"/>
  <c r="G1864" i="1"/>
  <c r="G1863" i="1"/>
  <c r="G1862" i="1"/>
  <c r="G1861" i="1"/>
  <c r="G1860" i="1"/>
  <c r="G1859" i="1"/>
  <c r="G1858" i="1"/>
  <c r="G1857" i="1"/>
  <c r="G1856" i="1"/>
  <c r="G1855" i="1"/>
  <c r="G1854" i="1"/>
  <c r="G1853" i="1"/>
  <c r="G1852" i="1"/>
  <c r="G1851" i="1"/>
  <c r="G1850" i="1"/>
  <c r="G1849" i="1"/>
  <c r="G1848" i="1"/>
  <c r="G1847" i="1"/>
  <c r="G1846" i="1"/>
  <c r="G1845" i="1"/>
  <c r="G1844" i="1"/>
  <c r="G1843" i="1"/>
  <c r="G1842" i="1"/>
  <c r="G1841" i="1"/>
  <c r="G1840" i="1"/>
  <c r="G1839" i="1"/>
  <c r="G1838" i="1"/>
  <c r="G1837" i="1"/>
  <c r="G1836" i="1"/>
  <c r="G1835" i="1"/>
  <c r="G1834" i="1"/>
  <c r="G1833" i="1"/>
  <c r="G1832" i="1"/>
  <c r="G1831" i="1"/>
  <c r="G1830" i="1"/>
  <c r="G1829" i="1"/>
  <c r="G1828" i="1"/>
  <c r="G1827" i="1"/>
  <c r="G18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3963" i="1"/>
  <c r="G3964" i="1"/>
  <c r="G3965" i="1"/>
  <c r="G3966" i="1"/>
  <c r="G3967" i="1"/>
  <c r="G3968" i="1"/>
  <c r="G3969" i="1"/>
  <c r="G3970" i="1"/>
  <c r="G3971" i="1"/>
  <c r="G3972" i="1"/>
  <c r="G3973" i="1"/>
  <c r="G3974" i="1"/>
  <c r="G3975" i="1"/>
  <c r="G3976" i="1"/>
  <c r="G3977" i="1"/>
  <c r="G3978" i="1"/>
  <c r="G3979" i="1"/>
  <c r="G3980" i="1"/>
  <c r="G3981" i="1"/>
  <c r="G3982" i="1"/>
  <c r="G3983" i="1"/>
  <c r="G3984" i="1"/>
  <c r="G3985" i="1"/>
  <c r="G3986" i="1"/>
  <c r="G3987" i="1"/>
  <c r="G3988" i="1"/>
  <c r="G3989" i="1"/>
  <c r="G3990" i="1"/>
  <c r="G3991" i="1"/>
  <c r="G3992" i="1"/>
  <c r="G3993" i="1"/>
  <c r="G3994" i="1"/>
  <c r="G3995" i="1"/>
  <c r="G3996" i="1"/>
  <c r="G3997" i="1"/>
  <c r="G3998" i="1"/>
  <c r="G3999" i="1"/>
  <c r="G4000" i="1"/>
  <c r="G4001" i="1"/>
  <c r="G4002" i="1"/>
  <c r="G4003" i="1"/>
  <c r="G4004" i="1"/>
  <c r="G4005" i="1"/>
  <c r="G4006" i="1"/>
  <c r="G4007" i="1"/>
  <c r="G4008" i="1"/>
  <c r="G4009" i="1"/>
  <c r="G4010" i="1"/>
  <c r="G4011" i="1"/>
  <c r="G4012" i="1"/>
  <c r="G4013" i="1"/>
  <c r="G4014" i="1"/>
  <c r="G4015" i="1"/>
  <c r="G4016" i="1"/>
  <c r="G4017" i="1"/>
  <c r="G4018" i="1"/>
  <c r="G4019" i="1"/>
  <c r="G4020" i="1"/>
  <c r="G4021" i="1"/>
  <c r="G4022" i="1"/>
  <c r="G4023" i="1"/>
  <c r="G4024" i="1"/>
  <c r="G4025" i="1"/>
  <c r="G4026" i="1"/>
  <c r="G4027" i="1"/>
  <c r="G4028" i="1"/>
  <c r="G4029" i="1"/>
  <c r="G4030" i="1"/>
  <c r="G4031" i="1"/>
  <c r="G4032" i="1"/>
  <c r="G4033" i="1"/>
  <c r="G4034" i="1"/>
  <c r="G4035" i="1"/>
  <c r="G4036" i="1"/>
  <c r="G4037" i="1"/>
  <c r="G4038" i="1"/>
  <c r="G4039" i="1"/>
  <c r="G4040" i="1"/>
  <c r="G4041" i="1"/>
  <c r="G4042" i="1"/>
  <c r="G4043" i="1"/>
  <c r="G4044" i="1"/>
  <c r="G4045" i="1"/>
  <c r="G4046" i="1"/>
  <c r="G4047" i="1"/>
  <c r="G4048" i="1"/>
  <c r="G4049" i="1"/>
  <c r="G4050" i="1"/>
  <c r="G4051" i="1"/>
  <c r="G4052" i="1"/>
  <c r="G4053" i="1"/>
  <c r="G4054" i="1"/>
  <c r="G4055" i="1"/>
  <c r="G4056" i="1"/>
  <c r="G4057" i="1"/>
  <c r="G4058" i="1"/>
  <c r="G4059" i="1"/>
  <c r="G4060" i="1"/>
  <c r="G4061" i="1"/>
  <c r="G4062" i="1"/>
  <c r="G4063" i="1"/>
  <c r="G4064" i="1"/>
  <c r="G4065" i="1"/>
  <c r="G4066" i="1"/>
  <c r="G4067" i="1"/>
  <c r="G4068" i="1"/>
  <c r="G4069" i="1"/>
  <c r="G4070" i="1"/>
  <c r="G4071" i="1"/>
  <c r="G4072" i="1"/>
  <c r="G4073" i="1"/>
  <c r="G4074" i="1"/>
  <c r="G4075" i="1"/>
  <c r="G4076" i="1"/>
  <c r="G4077" i="1"/>
  <c r="G4078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G4110" i="1"/>
  <c r="G4111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56" i="1"/>
  <c r="G4157" i="1"/>
  <c r="G4158" i="1"/>
  <c r="G4159" i="1"/>
  <c r="G4160" i="1"/>
  <c r="G4161" i="1"/>
  <c r="G4162" i="1"/>
  <c r="G4163" i="1"/>
  <c r="G4164" i="1"/>
  <c r="G4165" i="1"/>
  <c r="G4166" i="1"/>
  <c r="G4167" i="1"/>
  <c r="G4168" i="1"/>
  <c r="G4169" i="1"/>
  <c r="G4170" i="1"/>
  <c r="G4171" i="1"/>
  <c r="G4172" i="1"/>
  <c r="G4173" i="1"/>
  <c r="G4174" i="1"/>
  <c r="G4175" i="1"/>
  <c r="G4176" i="1"/>
  <c r="G4177" i="1"/>
  <c r="G4178" i="1"/>
  <c r="G4179" i="1"/>
  <c r="G4180" i="1"/>
  <c r="G4181" i="1"/>
  <c r="G4182" i="1"/>
  <c r="G4183" i="1"/>
  <c r="G4184" i="1"/>
  <c r="G4185" i="1"/>
  <c r="G4186" i="1"/>
  <c r="G4187" i="1"/>
  <c r="G4188" i="1"/>
  <c r="G4189" i="1"/>
  <c r="G4190" i="1"/>
  <c r="G4191" i="1"/>
  <c r="G4192" i="1"/>
  <c r="G4193" i="1"/>
  <c r="G4194" i="1"/>
  <c r="G4195" i="1"/>
  <c r="G4196" i="1"/>
  <c r="G4197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0" i="1"/>
  <c r="G4291" i="1"/>
  <c r="G4292" i="1"/>
  <c r="G4293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1" i="1"/>
  <c r="G4322" i="1"/>
  <c r="G4323" i="1"/>
  <c r="G4324" i="1"/>
  <c r="G4325" i="1"/>
  <c r="G4326" i="1"/>
  <c r="G4327" i="1"/>
  <c r="G4328" i="1"/>
  <c r="G4329" i="1"/>
  <c r="G4330" i="1"/>
  <c r="G4331" i="1"/>
  <c r="G4332" i="1"/>
  <c r="G4333" i="1"/>
  <c r="G4334" i="1"/>
  <c r="G4335" i="1"/>
  <c r="G4336" i="1"/>
  <c r="G4337" i="1"/>
  <c r="G4338" i="1"/>
  <c r="G4339" i="1"/>
  <c r="G4340" i="1"/>
  <c r="G4341" i="1"/>
  <c r="G4342" i="1"/>
  <c r="G4343" i="1"/>
  <c r="G4344" i="1"/>
  <c r="G4345" i="1"/>
  <c r="G4346" i="1"/>
  <c r="G4347" i="1"/>
  <c r="G4348" i="1"/>
  <c r="G4349" i="1"/>
  <c r="G4350" i="1"/>
  <c r="G4351" i="1"/>
  <c r="G4352" i="1"/>
  <c r="G4353" i="1"/>
  <c r="G4354" i="1"/>
  <c r="G4355" i="1"/>
  <c r="G4356" i="1"/>
  <c r="G4357" i="1"/>
  <c r="G4358" i="1"/>
  <c r="G4359" i="1"/>
  <c r="G4360" i="1"/>
  <c r="G4361" i="1"/>
  <c r="G4362" i="1"/>
  <c r="G4363" i="1"/>
  <c r="G4364" i="1"/>
  <c r="G4365" i="1"/>
  <c r="G4366" i="1"/>
  <c r="G4367" i="1"/>
  <c r="G4368" i="1"/>
  <c r="G4369" i="1"/>
  <c r="G4370" i="1"/>
  <c r="G4371" i="1"/>
  <c r="G4372" i="1"/>
  <c r="G4373" i="1"/>
  <c r="G4374" i="1"/>
  <c r="G4375" i="1"/>
  <c r="G4376" i="1"/>
  <c r="G4377" i="1"/>
  <c r="G4378" i="1"/>
  <c r="G4379" i="1"/>
  <c r="G4380" i="1"/>
  <c r="G4381" i="1"/>
  <c r="G4382" i="1"/>
  <c r="G4383" i="1"/>
  <c r="G4384" i="1"/>
  <c r="G4385" i="1"/>
  <c r="G4386" i="1"/>
  <c r="G4387" i="1"/>
  <c r="G4388" i="1"/>
  <c r="G4389" i="1"/>
  <c r="G4390" i="1"/>
  <c r="G4391" i="1"/>
  <c r="G4392" i="1"/>
  <c r="G4393" i="1"/>
  <c r="G4394" i="1"/>
  <c r="G4395" i="1"/>
  <c r="G4396" i="1"/>
  <c r="G4397" i="1"/>
  <c r="G4398" i="1"/>
  <c r="G4399" i="1"/>
  <c r="G4400" i="1"/>
  <c r="G4401" i="1"/>
  <c r="G4402" i="1"/>
  <c r="G4403" i="1"/>
  <c r="G4404" i="1"/>
  <c r="G4405" i="1"/>
  <c r="G4406" i="1"/>
  <c r="G4407" i="1"/>
  <c r="G4408" i="1"/>
  <c r="G4409" i="1"/>
  <c r="G4410" i="1"/>
  <c r="G4411" i="1"/>
  <c r="G4412" i="1"/>
  <c r="G4413" i="1"/>
  <c r="G4414" i="1"/>
  <c r="G4415" i="1"/>
  <c r="G4416" i="1"/>
  <c r="G4417" i="1"/>
  <c r="G4418" i="1"/>
  <c r="G4419" i="1"/>
  <c r="G4420" i="1"/>
  <c r="G4421" i="1"/>
  <c r="G4422" i="1"/>
  <c r="G4423" i="1"/>
  <c r="G4424" i="1"/>
  <c r="G4425" i="1"/>
  <c r="G4426" i="1"/>
  <c r="G4427" i="1"/>
  <c r="G4428" i="1"/>
  <c r="G4429" i="1"/>
  <c r="G4430" i="1"/>
  <c r="G4431" i="1"/>
  <c r="G4432" i="1"/>
  <c r="G4433" i="1"/>
  <c r="G4434" i="1"/>
  <c r="G4435" i="1"/>
  <c r="G4436" i="1"/>
  <c r="G4437" i="1"/>
  <c r="G4438" i="1"/>
  <c r="G4439" i="1"/>
  <c r="G4440" i="1"/>
  <c r="G4441" i="1"/>
  <c r="G4442" i="1"/>
  <c r="G4443" i="1"/>
  <c r="G4444" i="1"/>
  <c r="G4445" i="1"/>
  <c r="G4446" i="1"/>
  <c r="G4447" i="1"/>
  <c r="G4448" i="1"/>
  <c r="G4449" i="1"/>
  <c r="G4450" i="1"/>
  <c r="G4451" i="1"/>
  <c r="G4452" i="1"/>
  <c r="G4453" i="1"/>
  <c r="G4454" i="1"/>
  <c r="G4455" i="1"/>
  <c r="G4456" i="1"/>
  <c r="G4457" i="1"/>
  <c r="G4458" i="1"/>
  <c r="G4459" i="1"/>
  <c r="G4460" i="1"/>
  <c r="G4461" i="1"/>
  <c r="G4462" i="1"/>
  <c r="G4463" i="1"/>
  <c r="G4464" i="1"/>
  <c r="G4465" i="1"/>
  <c r="G4466" i="1"/>
  <c r="G4467" i="1"/>
  <c r="G4468" i="1"/>
  <c r="G4469" i="1"/>
  <c r="G4470" i="1"/>
  <c r="G4471" i="1"/>
  <c r="G4472" i="1"/>
  <c r="G4473" i="1"/>
  <c r="G4474" i="1"/>
  <c r="G4475" i="1"/>
  <c r="G4476" i="1"/>
  <c r="G4477" i="1"/>
  <c r="G4478" i="1"/>
  <c r="G4479" i="1"/>
  <c r="G4480" i="1"/>
  <c r="G4481" i="1"/>
  <c r="G4482" i="1"/>
  <c r="G4483" i="1"/>
  <c r="G4484" i="1"/>
  <c r="G4485" i="1"/>
  <c r="G4486" i="1"/>
  <c r="G4487" i="1"/>
  <c r="G4488" i="1"/>
  <c r="G4489" i="1"/>
  <c r="G4490" i="1"/>
  <c r="G4491" i="1"/>
  <c r="G4492" i="1"/>
  <c r="G4493" i="1"/>
  <c r="G4494" i="1"/>
  <c r="G4495" i="1"/>
  <c r="G4496" i="1"/>
  <c r="G4497" i="1"/>
  <c r="G4498" i="1"/>
  <c r="G4499" i="1"/>
  <c r="G4500" i="1"/>
  <c r="G4501" i="1"/>
  <c r="G4502" i="1"/>
  <c r="G4503" i="1"/>
  <c r="G4504" i="1"/>
  <c r="G4505" i="1"/>
  <c r="G4506" i="1"/>
  <c r="G4507" i="1"/>
  <c r="G4508" i="1"/>
  <c r="G4509" i="1"/>
  <c r="G4510" i="1"/>
  <c r="G4511" i="1"/>
  <c r="G4512" i="1"/>
  <c r="G4513" i="1"/>
  <c r="G4514" i="1"/>
  <c r="G4515" i="1"/>
  <c r="G4516" i="1"/>
  <c r="G4517" i="1"/>
  <c r="G4518" i="1"/>
  <c r="G4519" i="1"/>
  <c r="G4520" i="1"/>
  <c r="G4521" i="1"/>
  <c r="G4522" i="1"/>
  <c r="G4523" i="1"/>
  <c r="G4524" i="1"/>
  <c r="G4525" i="1"/>
  <c r="G4526" i="1"/>
  <c r="G4527" i="1"/>
  <c r="G4528" i="1"/>
  <c r="G4529" i="1"/>
  <c r="G4530" i="1"/>
  <c r="G4531" i="1"/>
  <c r="G4532" i="1"/>
  <c r="G4533" i="1"/>
  <c r="G4534" i="1"/>
  <c r="G4535" i="1"/>
  <c r="G4536" i="1"/>
  <c r="G4537" i="1"/>
  <c r="G4538" i="1"/>
  <c r="G4539" i="1"/>
  <c r="G4540" i="1"/>
  <c r="G4541" i="1"/>
  <c r="G4542" i="1"/>
  <c r="G4543" i="1"/>
  <c r="G4544" i="1"/>
  <c r="G4545" i="1"/>
  <c r="G4546" i="1"/>
  <c r="G4547" i="1"/>
  <c r="G4548" i="1"/>
  <c r="G4549" i="1"/>
  <c r="G4550" i="1"/>
  <c r="G4551" i="1"/>
  <c r="G4552" i="1"/>
  <c r="G4553" i="1"/>
  <c r="G4554" i="1"/>
  <c r="G4555" i="1"/>
  <c r="G4556" i="1"/>
  <c r="G4557" i="1"/>
  <c r="G4558" i="1"/>
  <c r="G4559" i="1"/>
  <c r="G4560" i="1"/>
  <c r="G4561" i="1"/>
  <c r="G4562" i="1"/>
  <c r="G4563" i="1"/>
  <c r="G4564" i="1"/>
  <c r="G4565" i="1"/>
  <c r="G4566" i="1"/>
  <c r="G4567" i="1"/>
  <c r="G4568" i="1"/>
  <c r="G4569" i="1"/>
  <c r="G4570" i="1"/>
  <c r="G4571" i="1"/>
  <c r="G4572" i="1"/>
  <c r="G4573" i="1"/>
  <c r="G4574" i="1"/>
  <c r="G4575" i="1"/>
  <c r="G4576" i="1"/>
  <c r="G4577" i="1"/>
  <c r="G4578" i="1"/>
  <c r="G4579" i="1"/>
  <c r="G4580" i="1"/>
  <c r="G4581" i="1"/>
  <c r="G4582" i="1"/>
  <c r="G4583" i="1"/>
  <c r="G4584" i="1"/>
  <c r="G4585" i="1"/>
  <c r="G4586" i="1"/>
  <c r="G4587" i="1"/>
  <c r="G4588" i="1"/>
  <c r="G4589" i="1"/>
  <c r="G4590" i="1"/>
  <c r="G4591" i="1"/>
  <c r="G4592" i="1"/>
  <c r="G4593" i="1"/>
  <c r="G4594" i="1"/>
  <c r="G4595" i="1"/>
  <c r="G4596" i="1"/>
  <c r="G4597" i="1"/>
  <c r="G4598" i="1"/>
  <c r="G4599" i="1"/>
  <c r="G4600" i="1"/>
  <c r="G4601" i="1"/>
  <c r="G4602" i="1"/>
  <c r="G4603" i="1"/>
  <c r="G4604" i="1"/>
  <c r="G4605" i="1"/>
  <c r="G4606" i="1"/>
  <c r="G4607" i="1"/>
  <c r="G4608" i="1"/>
  <c r="G4609" i="1"/>
  <c r="G4610" i="1"/>
  <c r="G4611" i="1"/>
  <c r="G4612" i="1"/>
  <c r="G4613" i="1"/>
  <c r="G4614" i="1"/>
  <c r="G4615" i="1"/>
  <c r="G4616" i="1"/>
  <c r="G4617" i="1"/>
  <c r="G4618" i="1"/>
  <c r="G4619" i="1"/>
  <c r="G4620" i="1"/>
  <c r="G4621" i="1"/>
  <c r="G4622" i="1"/>
  <c r="G4623" i="1"/>
  <c r="G4624" i="1"/>
  <c r="G4625" i="1"/>
  <c r="G4626" i="1"/>
  <c r="G4627" i="1"/>
  <c r="G4628" i="1"/>
  <c r="G4629" i="1"/>
  <c r="G4630" i="1"/>
  <c r="G4631" i="1"/>
  <c r="G4632" i="1"/>
  <c r="G4633" i="1"/>
  <c r="G4634" i="1"/>
  <c r="G4635" i="1"/>
  <c r="G4636" i="1"/>
  <c r="G4637" i="1"/>
  <c r="G4638" i="1"/>
  <c r="G4639" i="1"/>
  <c r="G4640" i="1"/>
  <c r="G4641" i="1"/>
  <c r="G4642" i="1"/>
  <c r="G4643" i="1"/>
  <c r="G4644" i="1"/>
  <c r="G4645" i="1"/>
  <c r="G4646" i="1"/>
  <c r="G4647" i="1"/>
  <c r="G4648" i="1"/>
  <c r="G4649" i="1"/>
  <c r="G4650" i="1"/>
  <c r="G4651" i="1"/>
  <c r="G4652" i="1"/>
  <c r="G4653" i="1"/>
  <c r="G4654" i="1"/>
  <c r="G4655" i="1"/>
  <c r="G4656" i="1"/>
  <c r="G4657" i="1"/>
  <c r="G4658" i="1"/>
  <c r="G4659" i="1"/>
  <c r="G4660" i="1"/>
  <c r="G4661" i="1"/>
  <c r="G4662" i="1"/>
  <c r="G4663" i="1"/>
  <c r="G4664" i="1"/>
  <c r="G4665" i="1"/>
  <c r="G4666" i="1"/>
  <c r="G4667" i="1"/>
  <c r="G4668" i="1"/>
  <c r="G4669" i="1"/>
  <c r="G4670" i="1"/>
  <c r="G4671" i="1"/>
  <c r="G4672" i="1"/>
  <c r="G4673" i="1"/>
  <c r="G4674" i="1"/>
  <c r="G4675" i="1"/>
  <c r="G4676" i="1"/>
  <c r="G4677" i="1"/>
  <c r="G4678" i="1"/>
  <c r="G4679" i="1"/>
  <c r="G4680" i="1"/>
  <c r="G4681" i="1"/>
  <c r="G4682" i="1"/>
  <c r="G4683" i="1"/>
  <c r="G4684" i="1"/>
  <c r="G4685" i="1"/>
  <c r="G4686" i="1"/>
  <c r="G4687" i="1"/>
  <c r="G4688" i="1"/>
  <c r="G4689" i="1"/>
  <c r="G4690" i="1"/>
  <c r="G4691" i="1"/>
  <c r="G4692" i="1"/>
  <c r="G4693" i="1"/>
  <c r="G4694" i="1"/>
  <c r="G4695" i="1"/>
  <c r="G4696" i="1"/>
  <c r="G4697" i="1"/>
  <c r="G4698" i="1"/>
  <c r="G4699" i="1"/>
  <c r="G4700" i="1"/>
  <c r="G4701" i="1"/>
  <c r="G4702" i="1"/>
  <c r="G4703" i="1"/>
  <c r="G4704" i="1"/>
  <c r="G4705" i="1"/>
  <c r="G4706" i="1"/>
  <c r="G4707" i="1"/>
  <c r="G4708" i="1"/>
  <c r="G4709" i="1"/>
  <c r="G4710" i="1"/>
  <c r="G4711" i="1"/>
  <c r="G4712" i="1"/>
  <c r="G4713" i="1"/>
  <c r="G4714" i="1"/>
  <c r="G4715" i="1"/>
  <c r="G4716" i="1"/>
  <c r="G4717" i="1"/>
  <c r="G4718" i="1"/>
  <c r="G4719" i="1"/>
  <c r="G4720" i="1"/>
  <c r="G4721" i="1"/>
  <c r="G4722" i="1"/>
  <c r="G4723" i="1"/>
  <c r="G4724" i="1"/>
  <c r="G4725" i="1"/>
  <c r="G4726" i="1"/>
  <c r="G4727" i="1"/>
  <c r="G4728" i="1"/>
  <c r="G4729" i="1"/>
  <c r="G4730" i="1"/>
  <c r="G4731" i="1"/>
  <c r="G4732" i="1"/>
  <c r="G4733" i="1"/>
  <c r="G4734" i="1"/>
  <c r="G4735" i="1"/>
  <c r="G4736" i="1"/>
  <c r="G4737" i="1"/>
  <c r="G4738" i="1"/>
  <c r="G4739" i="1"/>
  <c r="G4740" i="1"/>
  <c r="G4741" i="1"/>
  <c r="G4742" i="1"/>
  <c r="G4743" i="1"/>
  <c r="G4744" i="1"/>
  <c r="G4745" i="1"/>
  <c r="G4746" i="1"/>
  <c r="G4747" i="1"/>
  <c r="G4748" i="1"/>
  <c r="G4749" i="1"/>
  <c r="G4750" i="1"/>
  <c r="G4751" i="1"/>
  <c r="G4752" i="1"/>
  <c r="G4753" i="1"/>
  <c r="G4754" i="1"/>
  <c r="G4755" i="1"/>
  <c r="G4756" i="1"/>
  <c r="G4757" i="1"/>
  <c r="G4758" i="1"/>
  <c r="G4759" i="1"/>
  <c r="G4760" i="1"/>
  <c r="G4761" i="1"/>
  <c r="G4762" i="1"/>
  <c r="G4763" i="1"/>
  <c r="G4764" i="1"/>
  <c r="G4765" i="1"/>
  <c r="G4766" i="1"/>
  <c r="G4767" i="1"/>
  <c r="G4768" i="1"/>
  <c r="G4769" i="1"/>
  <c r="G4770" i="1"/>
  <c r="G4771" i="1"/>
  <c r="G4772" i="1"/>
  <c r="G4773" i="1"/>
  <c r="G4774" i="1"/>
  <c r="G4775" i="1"/>
  <c r="G4776" i="1"/>
  <c r="G4777" i="1"/>
  <c r="G4778" i="1"/>
  <c r="G4779" i="1"/>
  <c r="G4780" i="1"/>
  <c r="G4781" i="1"/>
  <c r="G4782" i="1"/>
  <c r="G4783" i="1"/>
  <c r="G4784" i="1"/>
  <c r="G4785" i="1"/>
  <c r="G4786" i="1"/>
  <c r="G4787" i="1"/>
  <c r="G4788" i="1"/>
  <c r="G4789" i="1"/>
  <c r="G4790" i="1"/>
  <c r="G4791" i="1"/>
  <c r="G4792" i="1"/>
  <c r="G4793" i="1"/>
  <c r="G4794" i="1"/>
  <c r="G4795" i="1"/>
  <c r="G4796" i="1"/>
  <c r="G4797" i="1"/>
  <c r="G4798" i="1"/>
  <c r="G4799" i="1"/>
  <c r="G4800" i="1"/>
  <c r="G4801" i="1"/>
  <c r="G4802" i="1"/>
  <c r="G4803" i="1"/>
  <c r="G4804" i="1"/>
  <c r="G4805" i="1"/>
  <c r="G4806" i="1"/>
  <c r="G4807" i="1"/>
  <c r="G4808" i="1"/>
  <c r="G4809" i="1"/>
  <c r="G4810" i="1"/>
  <c r="G4811" i="1"/>
  <c r="G4812" i="1"/>
  <c r="G4813" i="1"/>
  <c r="G4814" i="1"/>
  <c r="G4815" i="1"/>
  <c r="G4816" i="1"/>
  <c r="G4817" i="1"/>
  <c r="G4818" i="1"/>
  <c r="G4819" i="1"/>
  <c r="G4820" i="1"/>
  <c r="G4821" i="1"/>
  <c r="G4822" i="1"/>
  <c r="G4823" i="1"/>
  <c r="G4824" i="1"/>
  <c r="G4825" i="1"/>
  <c r="G4826" i="1"/>
  <c r="G4827" i="1"/>
  <c r="G4828" i="1"/>
  <c r="G4829" i="1"/>
  <c r="G4830" i="1"/>
  <c r="G4831" i="1"/>
  <c r="G4832" i="1"/>
  <c r="G4833" i="1"/>
  <c r="G4834" i="1"/>
  <c r="G4835" i="1"/>
  <c r="G4836" i="1"/>
  <c r="G4837" i="1"/>
  <c r="G4838" i="1"/>
  <c r="G4839" i="1"/>
  <c r="G4840" i="1"/>
  <c r="G4841" i="1"/>
  <c r="G4842" i="1"/>
  <c r="G4843" i="1"/>
  <c r="G4844" i="1"/>
  <c r="G4845" i="1"/>
  <c r="G4846" i="1"/>
  <c r="G4847" i="1"/>
  <c r="G4848" i="1"/>
  <c r="G4849" i="1"/>
  <c r="G4850" i="1"/>
  <c r="G4851" i="1"/>
  <c r="G4852" i="1"/>
  <c r="G4853" i="1"/>
  <c r="G4854" i="1"/>
  <c r="G4855" i="1"/>
  <c r="G4856" i="1"/>
  <c r="G4857" i="1"/>
  <c r="G4858" i="1"/>
  <c r="G4859" i="1"/>
  <c r="G4860" i="1"/>
  <c r="G4861" i="1"/>
  <c r="G4862" i="1"/>
  <c r="G4863" i="1"/>
  <c r="G4864" i="1"/>
  <c r="G4865" i="1"/>
  <c r="G4866" i="1"/>
  <c r="G4867" i="1"/>
  <c r="G4868" i="1"/>
  <c r="G4869" i="1"/>
  <c r="G4870" i="1"/>
  <c r="G4871" i="1"/>
  <c r="G4872" i="1"/>
  <c r="G4873" i="1"/>
  <c r="G4874" i="1"/>
  <c r="G4875" i="1"/>
  <c r="G4876" i="1"/>
  <c r="G4877" i="1"/>
  <c r="G4878" i="1"/>
  <c r="G4879" i="1"/>
  <c r="G4880" i="1"/>
  <c r="G4881" i="1"/>
  <c r="G4882" i="1"/>
  <c r="G4883" i="1"/>
  <c r="G4884" i="1"/>
  <c r="G4885" i="1"/>
  <c r="G4886" i="1"/>
  <c r="G4887" i="1"/>
  <c r="G4888" i="1"/>
  <c r="G4889" i="1"/>
  <c r="G4890" i="1"/>
  <c r="G4891" i="1"/>
  <c r="G4892" i="1"/>
  <c r="G4893" i="1"/>
  <c r="G4894" i="1"/>
  <c r="G4895" i="1"/>
  <c r="G4896" i="1"/>
  <c r="G4897" i="1"/>
  <c r="G4898" i="1"/>
  <c r="G4899" i="1"/>
  <c r="G4900" i="1"/>
  <c r="G4901" i="1"/>
  <c r="G4902" i="1"/>
  <c r="G4903" i="1"/>
  <c r="G4904" i="1"/>
  <c r="G4905" i="1"/>
  <c r="G4906" i="1"/>
  <c r="G4907" i="1"/>
  <c r="G4908" i="1"/>
  <c r="G4909" i="1"/>
  <c r="G4910" i="1"/>
  <c r="G4911" i="1"/>
  <c r="G4912" i="1"/>
  <c r="G4913" i="1"/>
  <c r="G4914" i="1"/>
  <c r="G4915" i="1"/>
  <c r="G4916" i="1"/>
  <c r="G4917" i="1"/>
  <c r="G4918" i="1"/>
  <c r="G4919" i="1"/>
  <c r="G4920" i="1"/>
  <c r="G4921" i="1"/>
  <c r="G4922" i="1"/>
  <c r="G4923" i="1"/>
  <c r="G4924" i="1"/>
  <c r="G4925" i="1"/>
  <c r="G4926" i="1"/>
  <c r="G4927" i="1"/>
  <c r="G4928" i="1"/>
  <c r="G4929" i="1"/>
  <c r="G4930" i="1"/>
  <c r="G4931" i="1"/>
  <c r="G4932" i="1"/>
  <c r="G4933" i="1"/>
  <c r="G4934" i="1"/>
  <c r="G4935" i="1"/>
  <c r="G4936" i="1"/>
  <c r="G4937" i="1"/>
  <c r="G4938" i="1"/>
  <c r="G4939" i="1"/>
  <c r="G4940" i="1"/>
  <c r="G4941" i="1"/>
  <c r="G4942" i="1"/>
  <c r="G4943" i="1"/>
  <c r="G4944" i="1"/>
  <c r="G4945" i="1"/>
  <c r="G4946" i="1"/>
  <c r="G4947" i="1"/>
  <c r="G4948" i="1"/>
  <c r="G4949" i="1"/>
  <c r="G4950" i="1"/>
  <c r="G4951" i="1"/>
  <c r="G4952" i="1"/>
  <c r="G4953" i="1"/>
  <c r="G4954" i="1"/>
  <c r="G4955" i="1"/>
  <c r="G4956" i="1"/>
  <c r="G4957" i="1"/>
  <c r="G4958" i="1"/>
  <c r="G4959" i="1"/>
  <c r="G4960" i="1"/>
  <c r="G4961" i="1"/>
  <c r="G4962" i="1"/>
  <c r="G4963" i="1"/>
  <c r="G4964" i="1"/>
  <c r="G4965" i="1"/>
  <c r="G4966" i="1"/>
  <c r="G4967" i="1"/>
  <c r="G4968" i="1"/>
  <c r="G4969" i="1"/>
  <c r="G4970" i="1"/>
  <c r="G4971" i="1"/>
  <c r="G4972" i="1"/>
  <c r="G4973" i="1"/>
  <c r="G4974" i="1"/>
  <c r="G4975" i="1"/>
  <c r="G4976" i="1"/>
  <c r="G4977" i="1"/>
  <c r="G4978" i="1"/>
  <c r="G4979" i="1"/>
  <c r="G4980" i="1"/>
  <c r="G4981" i="1"/>
  <c r="G4982" i="1"/>
  <c r="G4983" i="1"/>
  <c r="G4984" i="1"/>
  <c r="G4985" i="1"/>
  <c r="G4986" i="1"/>
  <c r="G4987" i="1"/>
  <c r="G4988" i="1"/>
  <c r="G4989" i="1"/>
  <c r="G4990" i="1"/>
  <c r="G4991" i="1"/>
  <c r="G4992" i="1"/>
  <c r="G4993" i="1"/>
  <c r="G4994" i="1"/>
  <c r="G4995" i="1"/>
  <c r="G4996" i="1"/>
  <c r="G4997" i="1"/>
  <c r="G4998" i="1"/>
  <c r="G4999" i="1"/>
  <c r="G5000" i="1"/>
  <c r="G5001" i="1"/>
  <c r="G5002" i="1"/>
  <c r="G5003" i="1"/>
  <c r="G5004" i="1"/>
  <c r="G5005" i="1"/>
  <c r="G5006" i="1"/>
  <c r="G5007" i="1"/>
  <c r="G5008" i="1"/>
  <c r="G5009" i="1"/>
  <c r="G5010" i="1"/>
  <c r="G5011" i="1"/>
  <c r="G5012" i="1"/>
  <c r="G5013" i="1"/>
  <c r="G5014" i="1"/>
  <c r="G5015" i="1"/>
  <c r="G5016" i="1"/>
  <c r="G5017" i="1"/>
  <c r="G5018" i="1"/>
  <c r="G5019" i="1"/>
  <c r="G5020" i="1"/>
  <c r="G5021" i="1"/>
  <c r="G5022" i="1"/>
  <c r="G5023" i="1"/>
  <c r="G5024" i="1"/>
  <c r="G5025" i="1"/>
  <c r="G5026" i="1"/>
  <c r="G5027" i="1"/>
  <c r="G5028" i="1"/>
  <c r="G5029" i="1"/>
  <c r="G5030" i="1"/>
  <c r="G5031" i="1"/>
  <c r="G5032" i="1"/>
  <c r="G5033" i="1"/>
  <c r="G5034" i="1"/>
  <c r="G5035" i="1"/>
  <c r="G5036" i="1"/>
  <c r="G5037" i="1"/>
  <c r="G5038" i="1"/>
  <c r="G5039" i="1"/>
  <c r="G5040" i="1"/>
  <c r="G5041" i="1"/>
  <c r="G5042" i="1"/>
  <c r="G5043" i="1"/>
  <c r="G5044" i="1"/>
  <c r="G5045" i="1"/>
  <c r="G5046" i="1"/>
  <c r="G5047" i="1"/>
  <c r="G5048" i="1"/>
  <c r="G5049" i="1"/>
  <c r="G5050" i="1"/>
  <c r="G5051" i="1"/>
  <c r="G5052" i="1"/>
  <c r="G5053" i="1"/>
  <c r="G5054" i="1"/>
  <c r="G5055" i="1"/>
  <c r="G5056" i="1"/>
  <c r="G5057" i="1"/>
  <c r="G5058" i="1"/>
  <c r="G5059" i="1"/>
  <c r="G5060" i="1"/>
  <c r="G5061" i="1"/>
  <c r="G5062" i="1"/>
  <c r="G5063" i="1"/>
  <c r="G5064" i="1"/>
  <c r="G5065" i="1"/>
  <c r="G5066" i="1"/>
  <c r="G5067" i="1"/>
  <c r="G5068" i="1"/>
  <c r="G5069" i="1"/>
  <c r="G5070" i="1"/>
  <c r="G5071" i="1"/>
  <c r="G5072" i="1"/>
  <c r="G5073" i="1"/>
  <c r="G5074" i="1"/>
  <c r="G5075" i="1"/>
  <c r="G5076" i="1"/>
  <c r="G5077" i="1"/>
  <c r="G5078" i="1"/>
  <c r="G5079" i="1"/>
  <c r="G5080" i="1"/>
  <c r="G5081" i="1"/>
  <c r="G5082" i="1"/>
  <c r="G5083" i="1"/>
  <c r="G5084" i="1"/>
  <c r="G5085" i="1"/>
  <c r="G5086" i="1"/>
  <c r="G5087" i="1"/>
  <c r="G5088" i="1"/>
  <c r="G5089" i="1"/>
  <c r="G5090" i="1"/>
  <c r="G5091" i="1"/>
  <c r="G5092" i="1"/>
  <c r="G5093" i="1"/>
  <c r="G5094" i="1"/>
  <c r="G5095" i="1"/>
  <c r="G5096" i="1"/>
  <c r="G5097" i="1"/>
  <c r="G5098" i="1"/>
  <c r="G5099" i="1"/>
  <c r="G5100" i="1"/>
  <c r="G5101" i="1"/>
  <c r="G5102" i="1"/>
  <c r="G5103" i="1"/>
  <c r="G5104" i="1"/>
  <c r="G5105" i="1"/>
  <c r="G5106" i="1"/>
  <c r="G5107" i="1"/>
  <c r="G5108" i="1"/>
  <c r="G5109" i="1"/>
  <c r="G5110" i="1"/>
  <c r="G5111" i="1"/>
  <c r="G5112" i="1"/>
  <c r="G5113" i="1"/>
  <c r="G5114" i="1"/>
  <c r="G5115" i="1"/>
  <c r="G5116" i="1"/>
  <c r="G5117" i="1"/>
  <c r="G5118" i="1"/>
  <c r="G5119" i="1"/>
  <c r="G5120" i="1"/>
  <c r="G5121" i="1"/>
  <c r="G5122" i="1"/>
  <c r="G5123" i="1"/>
  <c r="G5124" i="1"/>
  <c r="G5125" i="1"/>
  <c r="G5126" i="1"/>
  <c r="G5127" i="1"/>
  <c r="G5128" i="1"/>
  <c r="G5129" i="1"/>
  <c r="G5130" i="1"/>
  <c r="G5131" i="1"/>
  <c r="G5132" i="1"/>
  <c r="G5133" i="1"/>
  <c r="G5134" i="1"/>
  <c r="G5135" i="1"/>
  <c r="G5136" i="1"/>
  <c r="G5137" i="1"/>
  <c r="G5138" i="1"/>
  <c r="G5139" i="1"/>
  <c r="G5140" i="1"/>
  <c r="G5141" i="1"/>
  <c r="G5142" i="1"/>
  <c r="G5143" i="1"/>
  <c r="G5144" i="1"/>
  <c r="G5145" i="1"/>
  <c r="G5146" i="1"/>
  <c r="G5147" i="1"/>
  <c r="G5148" i="1"/>
  <c r="G5149" i="1"/>
  <c r="G5150" i="1"/>
  <c r="G5151" i="1"/>
  <c r="G5152" i="1"/>
  <c r="G5153" i="1"/>
  <c r="G5154" i="1"/>
  <c r="G5155" i="1"/>
  <c r="G5156" i="1"/>
  <c r="G5157" i="1"/>
  <c r="G5158" i="1"/>
  <c r="G5159" i="1"/>
  <c r="G5160" i="1"/>
  <c r="G5161" i="1"/>
  <c r="G5162" i="1"/>
  <c r="G5163" i="1"/>
  <c r="G5164" i="1"/>
  <c r="G5165" i="1"/>
  <c r="G5166" i="1"/>
  <c r="G5167" i="1"/>
  <c r="G5168" i="1"/>
  <c r="G5169" i="1"/>
  <c r="G5170" i="1"/>
  <c r="G5171" i="1"/>
  <c r="G5172" i="1"/>
  <c r="G5173" i="1"/>
  <c r="G5174" i="1"/>
  <c r="G5175" i="1"/>
  <c r="G5176" i="1"/>
  <c r="G5177" i="1"/>
  <c r="G5178" i="1"/>
  <c r="G5179" i="1"/>
  <c r="G5180" i="1"/>
  <c r="G5181" i="1"/>
  <c r="G5182" i="1"/>
  <c r="G5183" i="1"/>
  <c r="G5184" i="1"/>
  <c r="G5185" i="1"/>
  <c r="G5186" i="1"/>
  <c r="G5187" i="1"/>
  <c r="G5188" i="1"/>
  <c r="G5189" i="1"/>
  <c r="G5190" i="1"/>
  <c r="G5191" i="1"/>
  <c r="G5192" i="1"/>
  <c r="G5193" i="1"/>
  <c r="G5194" i="1"/>
  <c r="G5195" i="1"/>
  <c r="G5196" i="1"/>
  <c r="G5197" i="1"/>
  <c r="G5198" i="1"/>
  <c r="G5199" i="1"/>
  <c r="G5200" i="1"/>
  <c r="G5201" i="1"/>
  <c r="G5202" i="1"/>
  <c r="G5203" i="1"/>
  <c r="G5204" i="1"/>
  <c r="G5205" i="1"/>
  <c r="G5206" i="1"/>
  <c r="G5207" i="1"/>
  <c r="G5208" i="1"/>
  <c r="G5209" i="1"/>
  <c r="G5210" i="1"/>
  <c r="G5211" i="1"/>
  <c r="G5212" i="1"/>
  <c r="G5213" i="1"/>
  <c r="G5214" i="1"/>
  <c r="G5215" i="1"/>
  <c r="G5216" i="1"/>
  <c r="G5217" i="1"/>
  <c r="G5218" i="1"/>
  <c r="G5219" i="1"/>
  <c r="G5220" i="1"/>
  <c r="G5221" i="1"/>
  <c r="G5222" i="1"/>
  <c r="G5223" i="1"/>
  <c r="G5224" i="1"/>
  <c r="G5225" i="1"/>
  <c r="G5226" i="1"/>
  <c r="G5227" i="1"/>
  <c r="G5228" i="1"/>
  <c r="G5229" i="1"/>
  <c r="G5230" i="1"/>
  <c r="G5231" i="1"/>
  <c r="G5232" i="1"/>
  <c r="G5233" i="1"/>
  <c r="G5234" i="1"/>
  <c r="G5235" i="1"/>
  <c r="G5236" i="1"/>
  <c r="G5237" i="1"/>
  <c r="G5238" i="1"/>
  <c r="G5239" i="1"/>
  <c r="G5240" i="1"/>
  <c r="G5241" i="1"/>
  <c r="G5242" i="1"/>
  <c r="G5243" i="1"/>
  <c r="G5244" i="1"/>
  <c r="G5245" i="1"/>
  <c r="G5246" i="1"/>
  <c r="G5247" i="1"/>
  <c r="G5248" i="1"/>
  <c r="G5249" i="1"/>
  <c r="G5250" i="1"/>
  <c r="G5251" i="1"/>
  <c r="G5252" i="1"/>
  <c r="G5253" i="1"/>
  <c r="G5254" i="1"/>
  <c r="G5255" i="1"/>
  <c r="G5256" i="1"/>
  <c r="G5257" i="1"/>
  <c r="G5258" i="1"/>
  <c r="G5259" i="1"/>
  <c r="G5260" i="1"/>
  <c r="G5261" i="1"/>
  <c r="G5262" i="1"/>
  <c r="G5263" i="1"/>
  <c r="G5264" i="1"/>
  <c r="G5265" i="1"/>
  <c r="G5266" i="1"/>
  <c r="G5267" i="1"/>
  <c r="G5268" i="1"/>
  <c r="G5269" i="1"/>
  <c r="G5270" i="1"/>
  <c r="G5271" i="1"/>
  <c r="G5272" i="1"/>
  <c r="G5273" i="1"/>
  <c r="G5274" i="1"/>
  <c r="G5275" i="1"/>
  <c r="G5276" i="1"/>
  <c r="G5277" i="1"/>
  <c r="G5278" i="1"/>
  <c r="G5279" i="1"/>
  <c r="G5280" i="1"/>
  <c r="G5281" i="1"/>
  <c r="G5282" i="1"/>
  <c r="G5283" i="1"/>
  <c r="G5284" i="1"/>
  <c r="G5285" i="1"/>
  <c r="G5286" i="1"/>
  <c r="G5287" i="1"/>
  <c r="G5288" i="1"/>
  <c r="G5289" i="1"/>
  <c r="G5290" i="1"/>
  <c r="G5291" i="1"/>
  <c r="G5292" i="1"/>
  <c r="G5293" i="1"/>
  <c r="G5294" i="1"/>
  <c r="G5295" i="1"/>
  <c r="G5296" i="1"/>
  <c r="G5297" i="1"/>
  <c r="G5298" i="1"/>
  <c r="G5299" i="1"/>
  <c r="G5300" i="1"/>
  <c r="G5301" i="1"/>
  <c r="G5302" i="1"/>
  <c r="G5303" i="1"/>
  <c r="G5304" i="1"/>
  <c r="G5305" i="1"/>
  <c r="G5306" i="1"/>
  <c r="G5307" i="1"/>
  <c r="G5308" i="1"/>
  <c r="G5309" i="1"/>
  <c r="G5310" i="1"/>
  <c r="G5311" i="1"/>
  <c r="G5312" i="1"/>
  <c r="G5313" i="1"/>
  <c r="G5314" i="1"/>
  <c r="G5315" i="1"/>
  <c r="G5316" i="1"/>
  <c r="G5317" i="1"/>
  <c r="G5318" i="1"/>
  <c r="G5319" i="1"/>
  <c r="G5320" i="1"/>
  <c r="G5321" i="1"/>
  <c r="G5322" i="1"/>
  <c r="G5323" i="1"/>
  <c r="G5324" i="1"/>
  <c r="G5325" i="1"/>
  <c r="G5326" i="1"/>
  <c r="G5327" i="1"/>
  <c r="G5328" i="1"/>
  <c r="G5329" i="1"/>
  <c r="G5330" i="1"/>
  <c r="G5331" i="1"/>
  <c r="G5332" i="1"/>
  <c r="G5333" i="1"/>
  <c r="G5334" i="1"/>
  <c r="G5335" i="1"/>
  <c r="G5336" i="1"/>
  <c r="G5337" i="1"/>
  <c r="G5338" i="1"/>
  <c r="G5339" i="1"/>
  <c r="G5340" i="1"/>
  <c r="G5341" i="1"/>
  <c r="G5342" i="1"/>
  <c r="G5343" i="1"/>
  <c r="G5344" i="1"/>
  <c r="G5345" i="1"/>
  <c r="G5346" i="1"/>
  <c r="G5347" i="1"/>
  <c r="G5348" i="1"/>
  <c r="G5349" i="1"/>
  <c r="G5350" i="1"/>
  <c r="G5351" i="1"/>
  <c r="G5352" i="1"/>
  <c r="G5353" i="1"/>
  <c r="G5354" i="1"/>
  <c r="G5355" i="1"/>
  <c r="G5356" i="1"/>
  <c r="G5357" i="1"/>
  <c r="G5358" i="1"/>
  <c r="G5359" i="1"/>
  <c r="G5360" i="1"/>
  <c r="G5361" i="1"/>
  <c r="G5362" i="1"/>
  <c r="G5363" i="1"/>
  <c r="G5364" i="1"/>
  <c r="G5365" i="1"/>
  <c r="G5366" i="1"/>
  <c r="G5367" i="1"/>
  <c r="G5368" i="1"/>
  <c r="G5369" i="1"/>
  <c r="G5370" i="1"/>
  <c r="G5371" i="1"/>
  <c r="G5372" i="1"/>
  <c r="G5373" i="1"/>
  <c r="G5374" i="1"/>
  <c r="G5375" i="1"/>
  <c r="G5376" i="1"/>
  <c r="G5377" i="1"/>
  <c r="G5378" i="1"/>
  <c r="G5379" i="1"/>
  <c r="G5380" i="1"/>
  <c r="G5381" i="1"/>
  <c r="G5382" i="1"/>
  <c r="G5383" i="1"/>
  <c r="G5384" i="1"/>
  <c r="G5385" i="1"/>
  <c r="G5386" i="1"/>
  <c r="G5387" i="1"/>
  <c r="G5388" i="1"/>
  <c r="G5389" i="1"/>
  <c r="G5390" i="1"/>
  <c r="G5391" i="1"/>
  <c r="G5392" i="1"/>
  <c r="G5393" i="1"/>
  <c r="G5394" i="1"/>
  <c r="G5395" i="1"/>
  <c r="G5396" i="1"/>
  <c r="G5397" i="1"/>
  <c r="G5398" i="1"/>
  <c r="G5399" i="1"/>
  <c r="G5400" i="1"/>
  <c r="G5401" i="1"/>
  <c r="G5402" i="1"/>
  <c r="G5403" i="1"/>
  <c r="G5404" i="1"/>
  <c r="G5405" i="1"/>
  <c r="G5406" i="1"/>
  <c r="G5407" i="1"/>
  <c r="G5408" i="1"/>
  <c r="G5409" i="1"/>
  <c r="G5410" i="1"/>
  <c r="G5411" i="1"/>
  <c r="G5412" i="1"/>
  <c r="G5413" i="1"/>
  <c r="G5414" i="1"/>
  <c r="G5415" i="1"/>
  <c r="G5416" i="1"/>
  <c r="G5417" i="1"/>
  <c r="G5418" i="1"/>
  <c r="G5419" i="1"/>
  <c r="G5420" i="1"/>
  <c r="G5421" i="1"/>
  <c r="G5422" i="1"/>
  <c r="G5423" i="1"/>
  <c r="G5424" i="1"/>
  <c r="G5425" i="1"/>
  <c r="G5426" i="1"/>
  <c r="G5427" i="1"/>
  <c r="G5428" i="1"/>
  <c r="G5429" i="1"/>
  <c r="G5430" i="1"/>
  <c r="G5431" i="1"/>
  <c r="G5432" i="1"/>
  <c r="G5433" i="1"/>
  <c r="G5434" i="1"/>
  <c r="G5435" i="1"/>
  <c r="G5436" i="1"/>
  <c r="G5437" i="1"/>
  <c r="G5438" i="1"/>
  <c r="G5439" i="1"/>
  <c r="G5440" i="1"/>
  <c r="G5441" i="1"/>
  <c r="G5442" i="1"/>
  <c r="G5443" i="1"/>
  <c r="G5444" i="1"/>
  <c r="G5445" i="1"/>
  <c r="G5446" i="1"/>
  <c r="G5447" i="1"/>
  <c r="G5448" i="1"/>
  <c r="G5449" i="1"/>
  <c r="G5450" i="1"/>
  <c r="G5451" i="1"/>
  <c r="G5452" i="1"/>
  <c r="G5453" i="1"/>
  <c r="G5454" i="1"/>
  <c r="G5455" i="1"/>
  <c r="G5456" i="1"/>
  <c r="G5457" i="1"/>
  <c r="G5458" i="1"/>
  <c r="G5459" i="1"/>
  <c r="G5460" i="1"/>
  <c r="G5461" i="1"/>
  <c r="G5462" i="1"/>
  <c r="G5463" i="1"/>
  <c r="G5464" i="1"/>
  <c r="G5465" i="1"/>
  <c r="G5466" i="1"/>
  <c r="G5467" i="1"/>
  <c r="G5468" i="1"/>
  <c r="G5469" i="1"/>
  <c r="G5470" i="1"/>
  <c r="G5471" i="1"/>
  <c r="G5472" i="1"/>
  <c r="G5473" i="1"/>
  <c r="G5474" i="1"/>
  <c r="G5475" i="1"/>
  <c r="G5476" i="1"/>
  <c r="G5477" i="1"/>
  <c r="G5478" i="1"/>
  <c r="G5479" i="1"/>
  <c r="G5480" i="1"/>
  <c r="G5481" i="1"/>
  <c r="G5482" i="1"/>
  <c r="G5483" i="1"/>
  <c r="G5484" i="1"/>
  <c r="G5485" i="1"/>
  <c r="G5486" i="1"/>
  <c r="G5487" i="1"/>
  <c r="G5488" i="1"/>
  <c r="G5489" i="1"/>
  <c r="G5490" i="1"/>
  <c r="G5491" i="1"/>
  <c r="G5492" i="1"/>
  <c r="G5493" i="1"/>
  <c r="G5494" i="1"/>
  <c r="G5495" i="1"/>
  <c r="G5496" i="1"/>
  <c r="G5497" i="1"/>
  <c r="G5498" i="1"/>
  <c r="G5499" i="1"/>
  <c r="G5500" i="1"/>
  <c r="G5501" i="1"/>
  <c r="G5502" i="1"/>
  <c r="G5503" i="1"/>
  <c r="G5504" i="1"/>
  <c r="G5505" i="1"/>
  <c r="G5506" i="1"/>
  <c r="G5507" i="1"/>
  <c r="G5508" i="1"/>
  <c r="G5509" i="1"/>
  <c r="G5510" i="1"/>
  <c r="G5511" i="1"/>
  <c r="G5512" i="1"/>
  <c r="G5513" i="1"/>
  <c r="G5514" i="1"/>
  <c r="G5515" i="1"/>
  <c r="G5516" i="1"/>
  <c r="G5517" i="1"/>
  <c r="G5518" i="1"/>
  <c r="G5519" i="1"/>
  <c r="G5520" i="1"/>
  <c r="G5521" i="1"/>
  <c r="G5522" i="1"/>
  <c r="G5523" i="1"/>
  <c r="G5524" i="1"/>
  <c r="G5525" i="1"/>
  <c r="G5526" i="1"/>
  <c r="G5527" i="1"/>
  <c r="G5528" i="1"/>
  <c r="G5529" i="1"/>
  <c r="G5530" i="1"/>
  <c r="G5531" i="1"/>
  <c r="G5532" i="1"/>
  <c r="G5533" i="1"/>
  <c r="G5534" i="1"/>
  <c r="G5535" i="1"/>
  <c r="G5536" i="1"/>
  <c r="G5537" i="1"/>
  <c r="G5538" i="1"/>
  <c r="G5539" i="1"/>
  <c r="G5540" i="1"/>
  <c r="G5541" i="1"/>
  <c r="G5542" i="1"/>
  <c r="G5543" i="1"/>
  <c r="G5544" i="1"/>
  <c r="G5545" i="1"/>
  <c r="G5546" i="1"/>
  <c r="G5547" i="1"/>
  <c r="G5548" i="1"/>
  <c r="G5549" i="1"/>
  <c r="G5550" i="1"/>
  <c r="G5551" i="1"/>
  <c r="G5552" i="1"/>
  <c r="G5553" i="1"/>
  <c r="G5554" i="1"/>
  <c r="G5555" i="1"/>
  <c r="G5556" i="1"/>
  <c r="G5557" i="1"/>
  <c r="G5558" i="1"/>
  <c r="G5559" i="1"/>
  <c r="G5560" i="1"/>
  <c r="G5561" i="1"/>
  <c r="G5562" i="1"/>
  <c r="G5563" i="1"/>
  <c r="G5564" i="1"/>
  <c r="G5565" i="1"/>
  <c r="G5566" i="1"/>
  <c r="G5567" i="1"/>
  <c r="G5568" i="1"/>
  <c r="G5569" i="1"/>
  <c r="G5570" i="1"/>
  <c r="G5571" i="1"/>
  <c r="G5572" i="1"/>
  <c r="G5573" i="1"/>
  <c r="G5574" i="1"/>
  <c r="G5575" i="1"/>
  <c r="G5576" i="1"/>
  <c r="G5577" i="1"/>
  <c r="G5578" i="1"/>
  <c r="G5579" i="1"/>
  <c r="G5580" i="1"/>
  <c r="G5581" i="1"/>
  <c r="G5582" i="1"/>
  <c r="G5583" i="1"/>
  <c r="G5584" i="1"/>
  <c r="G5585" i="1"/>
  <c r="G5586" i="1"/>
  <c r="G5587" i="1"/>
  <c r="G5588" i="1"/>
  <c r="G5589" i="1"/>
  <c r="G5590" i="1"/>
  <c r="G5591" i="1"/>
  <c r="G5592" i="1"/>
  <c r="G5593" i="1"/>
  <c r="G5594" i="1"/>
  <c r="G5595" i="1"/>
  <c r="G5596" i="1"/>
  <c r="G5597" i="1"/>
  <c r="G5598" i="1"/>
  <c r="G5599" i="1"/>
  <c r="G5600" i="1"/>
  <c r="G5601" i="1"/>
  <c r="G5602" i="1"/>
  <c r="G5603" i="1"/>
  <c r="G5604" i="1"/>
  <c r="G5605" i="1"/>
  <c r="G5606" i="1"/>
  <c r="G5607" i="1"/>
  <c r="G5608" i="1"/>
  <c r="G5609" i="1"/>
  <c r="G5610" i="1"/>
  <c r="G5611" i="1"/>
  <c r="G5612" i="1"/>
  <c r="G5613" i="1"/>
  <c r="G5614" i="1"/>
  <c r="G5615" i="1"/>
  <c r="G5616" i="1"/>
  <c r="G5617" i="1"/>
  <c r="G5618" i="1"/>
  <c r="G5619" i="1"/>
  <c r="G5620" i="1"/>
  <c r="G5621" i="1"/>
  <c r="G5622" i="1"/>
  <c r="G5623" i="1"/>
  <c r="G5624" i="1"/>
  <c r="G5625" i="1"/>
  <c r="G5626" i="1"/>
  <c r="G5627" i="1"/>
  <c r="G5628" i="1"/>
  <c r="G5629" i="1"/>
  <c r="G5630" i="1"/>
  <c r="G5631" i="1"/>
  <c r="G5632" i="1"/>
  <c r="G5633" i="1"/>
  <c r="G5634" i="1"/>
  <c r="G5635" i="1"/>
  <c r="G5636" i="1"/>
  <c r="G5637" i="1"/>
  <c r="G5638" i="1"/>
  <c r="G5639" i="1"/>
  <c r="G5640" i="1"/>
  <c r="G5641" i="1"/>
  <c r="G5642" i="1"/>
  <c r="G5643" i="1"/>
  <c r="G5644" i="1"/>
  <c r="G5645" i="1"/>
  <c r="G5646" i="1"/>
  <c r="G5647" i="1"/>
  <c r="G5648" i="1"/>
  <c r="G5649" i="1"/>
  <c r="G5650" i="1"/>
  <c r="G5651" i="1"/>
  <c r="G5652" i="1"/>
  <c r="G5653" i="1"/>
  <c r="G5654" i="1"/>
  <c r="G5655" i="1"/>
  <c r="G5656" i="1"/>
  <c r="G5657" i="1"/>
  <c r="G5658" i="1"/>
  <c r="G5659" i="1"/>
  <c r="G5660" i="1"/>
  <c r="G5661" i="1"/>
  <c r="G5662" i="1"/>
  <c r="G5663" i="1"/>
  <c r="G5664" i="1"/>
  <c r="G5665" i="1"/>
  <c r="G5666" i="1"/>
  <c r="G5667" i="1"/>
  <c r="G5668" i="1"/>
  <c r="G5669" i="1"/>
  <c r="G5670" i="1"/>
  <c r="G5671" i="1"/>
  <c r="G5672" i="1"/>
  <c r="G5673" i="1"/>
  <c r="G5674" i="1"/>
  <c r="G5675" i="1"/>
  <c r="G5676" i="1"/>
  <c r="G5677" i="1"/>
  <c r="G5678" i="1"/>
  <c r="G5679" i="1"/>
  <c r="G5680" i="1"/>
  <c r="G5681" i="1"/>
  <c r="G5682" i="1"/>
  <c r="G5683" i="1"/>
  <c r="G5684" i="1"/>
  <c r="G5685" i="1"/>
  <c r="G5686" i="1"/>
  <c r="G5687" i="1"/>
  <c r="G5688" i="1"/>
  <c r="G5689" i="1"/>
  <c r="G5690" i="1"/>
  <c r="G5691" i="1"/>
  <c r="G5692" i="1"/>
  <c r="G5693" i="1"/>
  <c r="G5694" i="1"/>
  <c r="G5695" i="1"/>
  <c r="G5696" i="1"/>
  <c r="G5697" i="1"/>
  <c r="G5698" i="1"/>
  <c r="G5699" i="1"/>
  <c r="G5700" i="1"/>
  <c r="G5701" i="1"/>
  <c r="G5702" i="1"/>
  <c r="G5703" i="1"/>
  <c r="G5704" i="1"/>
  <c r="G5705" i="1"/>
  <c r="G5706" i="1"/>
  <c r="G5707" i="1"/>
  <c r="G5708" i="1"/>
  <c r="G5709" i="1"/>
  <c r="G5710" i="1"/>
  <c r="G5711" i="1"/>
  <c r="G5712" i="1"/>
  <c r="G5713" i="1"/>
  <c r="G5714" i="1"/>
  <c r="G5715" i="1"/>
  <c r="G5716" i="1"/>
  <c r="G5717" i="1"/>
  <c r="G5718" i="1"/>
  <c r="G5719" i="1"/>
  <c r="G5720" i="1"/>
  <c r="G5721" i="1"/>
  <c r="G5722" i="1"/>
  <c r="G5723" i="1"/>
  <c r="G5724" i="1"/>
  <c r="G5725" i="1"/>
  <c r="G5726" i="1"/>
  <c r="G5727" i="1"/>
  <c r="G5728" i="1"/>
  <c r="G5729" i="1"/>
  <c r="G5730" i="1"/>
  <c r="G5731" i="1"/>
  <c r="G5732" i="1"/>
  <c r="G5733" i="1"/>
  <c r="G5734" i="1"/>
  <c r="G5735" i="1"/>
  <c r="G5736" i="1"/>
  <c r="G5737" i="1"/>
  <c r="G5738" i="1"/>
  <c r="G5739" i="1"/>
  <c r="G5740" i="1"/>
  <c r="G5741" i="1"/>
  <c r="G5742" i="1"/>
  <c r="G5743" i="1"/>
  <c r="G5744" i="1"/>
  <c r="G5745" i="1"/>
  <c r="G5746" i="1"/>
  <c r="G5747" i="1"/>
  <c r="G5748" i="1"/>
  <c r="G5749" i="1"/>
  <c r="G5750" i="1"/>
  <c r="G5751" i="1"/>
  <c r="G5752" i="1"/>
  <c r="G5753" i="1"/>
  <c r="G5754" i="1"/>
  <c r="G5755" i="1"/>
  <c r="G5756" i="1"/>
  <c r="G5757" i="1"/>
  <c r="G5758" i="1"/>
  <c r="G5759" i="1"/>
  <c r="G5760" i="1"/>
  <c r="G5761" i="1"/>
  <c r="G5762" i="1"/>
  <c r="G5763" i="1"/>
  <c r="G5764" i="1"/>
  <c r="G5765" i="1"/>
  <c r="G5766" i="1"/>
  <c r="G5767" i="1"/>
  <c r="G5768" i="1"/>
  <c r="G5769" i="1"/>
  <c r="G5770" i="1"/>
  <c r="G5771" i="1"/>
  <c r="G5772" i="1"/>
  <c r="G5773" i="1"/>
  <c r="G5774" i="1"/>
  <c r="G5775" i="1"/>
  <c r="G5776" i="1"/>
  <c r="G5777" i="1"/>
  <c r="G5778" i="1"/>
  <c r="G5779" i="1"/>
  <c r="G5780" i="1"/>
  <c r="G5781" i="1"/>
  <c r="G5782" i="1"/>
  <c r="G5783" i="1"/>
  <c r="G5784" i="1"/>
  <c r="G5785" i="1"/>
  <c r="G5786" i="1"/>
  <c r="G5787" i="1"/>
  <c r="G5788" i="1"/>
  <c r="G5789" i="1"/>
  <c r="G5790" i="1"/>
  <c r="G5791" i="1"/>
  <c r="G5792" i="1"/>
  <c r="G5793" i="1"/>
  <c r="G5794" i="1"/>
  <c r="G5795" i="1"/>
  <c r="G5796" i="1"/>
  <c r="G5797" i="1"/>
  <c r="G5798" i="1"/>
  <c r="G5799" i="1"/>
  <c r="G5800" i="1"/>
  <c r="G5801" i="1"/>
  <c r="G5802" i="1"/>
  <c r="G5803" i="1"/>
  <c r="G5804" i="1"/>
  <c r="G5805" i="1"/>
  <c r="G5806" i="1"/>
  <c r="G5807" i="1"/>
  <c r="G5808" i="1"/>
  <c r="G5809" i="1"/>
  <c r="G5810" i="1"/>
  <c r="G5811" i="1"/>
  <c r="G5812" i="1"/>
  <c r="G5813" i="1"/>
  <c r="G5814" i="1"/>
  <c r="G5815" i="1"/>
  <c r="G5816" i="1"/>
  <c r="G5817" i="1"/>
  <c r="G5818" i="1"/>
  <c r="G5819" i="1"/>
  <c r="G5820" i="1"/>
  <c r="G5821" i="1"/>
  <c r="G5822" i="1"/>
  <c r="G5823" i="1"/>
  <c r="G5824" i="1"/>
  <c r="G5825" i="1"/>
  <c r="G5826" i="1"/>
  <c r="G5827" i="1"/>
  <c r="G5828" i="1"/>
  <c r="G5829" i="1"/>
  <c r="G5830" i="1"/>
  <c r="G5831" i="1"/>
  <c r="G5832" i="1"/>
  <c r="G5833" i="1"/>
  <c r="G5834" i="1"/>
  <c r="G5835" i="1"/>
  <c r="G5836" i="1"/>
  <c r="G5837" i="1"/>
  <c r="G5838" i="1"/>
  <c r="G5839" i="1"/>
  <c r="G5840" i="1"/>
  <c r="G5841" i="1"/>
  <c r="G5842" i="1"/>
  <c r="G5843" i="1"/>
  <c r="G5844" i="1"/>
  <c r="G5845" i="1"/>
  <c r="G5846" i="1"/>
  <c r="G5847" i="1"/>
  <c r="G5848" i="1"/>
  <c r="G5849" i="1"/>
  <c r="G5850" i="1"/>
  <c r="G5851" i="1"/>
  <c r="G5852" i="1"/>
  <c r="G5853" i="1"/>
  <c r="G5854" i="1"/>
  <c r="G5855" i="1"/>
  <c r="G5856" i="1"/>
  <c r="G5857" i="1"/>
  <c r="G5858" i="1"/>
  <c r="G5859" i="1"/>
  <c r="G5860" i="1"/>
  <c r="G5861" i="1"/>
  <c r="G5862" i="1"/>
  <c r="G5863" i="1"/>
  <c r="G5864" i="1"/>
  <c r="G5865" i="1"/>
  <c r="G5866" i="1"/>
  <c r="G5867" i="1"/>
  <c r="G5868" i="1"/>
  <c r="G5869" i="1"/>
  <c r="G5870" i="1"/>
  <c r="G5871" i="1"/>
  <c r="G5872" i="1"/>
  <c r="G5873" i="1"/>
  <c r="G5874" i="1"/>
  <c r="G5875" i="1"/>
  <c r="G5876" i="1"/>
  <c r="G5877" i="1"/>
  <c r="G5878" i="1"/>
  <c r="G5879" i="1"/>
  <c r="G5880" i="1"/>
  <c r="G5881" i="1"/>
  <c r="G5882" i="1"/>
  <c r="G5883" i="1"/>
  <c r="G5884" i="1"/>
  <c r="G5885" i="1"/>
  <c r="G5886" i="1"/>
  <c r="G5887" i="1"/>
  <c r="G5888" i="1"/>
  <c r="G5889" i="1"/>
  <c r="G5890" i="1"/>
  <c r="G5891" i="1"/>
  <c r="G5892" i="1"/>
  <c r="G5893" i="1"/>
  <c r="G5894" i="1"/>
  <c r="G5895" i="1"/>
  <c r="G5896" i="1"/>
  <c r="G5897" i="1"/>
  <c r="G5898" i="1"/>
  <c r="G5899" i="1"/>
  <c r="G5900" i="1"/>
  <c r="G5901" i="1"/>
  <c r="G5902" i="1"/>
  <c r="G5903" i="1"/>
  <c r="G5904" i="1"/>
  <c r="G5905" i="1"/>
  <c r="G5906" i="1"/>
  <c r="G5907" i="1"/>
  <c r="G5908" i="1"/>
  <c r="G5909" i="1"/>
  <c r="G5910" i="1"/>
  <c r="G5911" i="1"/>
  <c r="G5912" i="1"/>
  <c r="G5913" i="1"/>
  <c r="G5914" i="1"/>
  <c r="G5915" i="1"/>
  <c r="G5916" i="1"/>
  <c r="G5917" i="1"/>
  <c r="G5918" i="1"/>
  <c r="G5919" i="1"/>
  <c r="G5920" i="1"/>
  <c r="G5921" i="1"/>
  <c r="G5922" i="1"/>
  <c r="G5923" i="1"/>
  <c r="G5924" i="1"/>
  <c r="G5925" i="1"/>
  <c r="G5926" i="1"/>
  <c r="G5927" i="1"/>
  <c r="G5928" i="1"/>
  <c r="G5929" i="1"/>
  <c r="G5930" i="1"/>
  <c r="G5931" i="1"/>
  <c r="G5932" i="1"/>
  <c r="G5933" i="1"/>
  <c r="G5934" i="1"/>
  <c r="G5935" i="1"/>
  <c r="G5936" i="1"/>
  <c r="G5937" i="1"/>
  <c r="G5938" i="1"/>
  <c r="G5939" i="1"/>
  <c r="G5940" i="1"/>
  <c r="G5941" i="1"/>
  <c r="G5942" i="1"/>
  <c r="G5943" i="1"/>
  <c r="G5944" i="1"/>
  <c r="G5945" i="1"/>
  <c r="G5946" i="1"/>
  <c r="G5947" i="1"/>
  <c r="G5948" i="1"/>
  <c r="G5949" i="1"/>
  <c r="G5950" i="1"/>
  <c r="G5951" i="1"/>
  <c r="G5952" i="1"/>
  <c r="G5953" i="1"/>
  <c r="G5954" i="1"/>
  <c r="G5955" i="1"/>
  <c r="G5956" i="1"/>
  <c r="G5957" i="1"/>
  <c r="G5958" i="1"/>
  <c r="G5959" i="1"/>
  <c r="G5960" i="1"/>
  <c r="G5961" i="1"/>
  <c r="G5962" i="1"/>
  <c r="G5963" i="1"/>
  <c r="G5964" i="1"/>
  <c r="G5965" i="1"/>
  <c r="G5966" i="1"/>
  <c r="G5967" i="1"/>
  <c r="G5968" i="1"/>
  <c r="G5969" i="1"/>
  <c r="G5970" i="1"/>
  <c r="G5971" i="1"/>
  <c r="G5972" i="1"/>
  <c r="G5973" i="1"/>
  <c r="G5974" i="1"/>
  <c r="G5975" i="1"/>
  <c r="G5976" i="1"/>
  <c r="G5977" i="1"/>
  <c r="G5978" i="1"/>
  <c r="G5979" i="1"/>
  <c r="G5980" i="1"/>
  <c r="G5981" i="1"/>
  <c r="G5982" i="1"/>
  <c r="G5983" i="1"/>
  <c r="G5984" i="1"/>
  <c r="G5985" i="1"/>
  <c r="G5986" i="1"/>
  <c r="G5987" i="1"/>
  <c r="G5988" i="1"/>
  <c r="G5989" i="1"/>
  <c r="G5990" i="1"/>
  <c r="G5991" i="1"/>
  <c r="AA673" i="2"/>
  <c r="Z566" i="2"/>
  <c r="Z570" i="2"/>
  <c r="Z556" i="2"/>
  <c r="Z558" i="2"/>
  <c r="Z569" i="2"/>
  <c r="Z567" i="2"/>
  <c r="Z540" i="2"/>
  <c r="Z564" i="2"/>
  <c r="Z561" i="2"/>
  <c r="Z560" i="2"/>
  <c r="Z565" i="2"/>
  <c r="Z554" i="2"/>
  <c r="Z568" i="2"/>
  <c r="Z559" i="2"/>
  <c r="Z552" i="2"/>
  <c r="Z553" i="2"/>
  <c r="Z531" i="2"/>
  <c r="Z557" i="2"/>
  <c r="Z538" i="2"/>
  <c r="Z543" i="2"/>
  <c r="Z555" i="2"/>
  <c r="Z549" i="2"/>
  <c r="Z532" i="2"/>
  <c r="Z539" i="2"/>
  <c r="Z548" i="2"/>
  <c r="Z551" i="2"/>
  <c r="Z563" i="2"/>
  <c r="Z544" i="2"/>
  <c r="Z541" i="2"/>
  <c r="Z562" i="2"/>
  <c r="Z550" i="2"/>
  <c r="Z533" i="2"/>
  <c r="Z527" i="2"/>
  <c r="Z545" i="2"/>
  <c r="Z534" i="2"/>
  <c r="Z542" i="2"/>
  <c r="Z546" i="2"/>
  <c r="Z529" i="2"/>
  <c r="Z547" i="2"/>
  <c r="Z512" i="2"/>
  <c r="Z530" i="2"/>
  <c r="Z523" i="2"/>
  <c r="Z535" i="2"/>
  <c r="Z537" i="2"/>
  <c r="Z526" i="2"/>
  <c r="Z519" i="2"/>
  <c r="Z536" i="2"/>
  <c r="Z513" i="2"/>
  <c r="Z517" i="2"/>
  <c r="Z528" i="2"/>
  <c r="Z525" i="2"/>
  <c r="Z518" i="2"/>
  <c r="Z516" i="2"/>
  <c r="Z514" i="2"/>
  <c r="Z510" i="2"/>
  <c r="Z524" i="2"/>
  <c r="Z499" i="2"/>
  <c r="Z522" i="2"/>
  <c r="Z521" i="2"/>
  <c r="Z511" i="2"/>
  <c r="Z498" i="2"/>
  <c r="Z520" i="2"/>
  <c r="Z515" i="2"/>
  <c r="Z508" i="2"/>
  <c r="Z502" i="2"/>
  <c r="Z507" i="2"/>
  <c r="Z509" i="2"/>
  <c r="Z500" i="2"/>
  <c r="Z505" i="2"/>
  <c r="Z501" i="2"/>
  <c r="Z479" i="2"/>
  <c r="Z492" i="2"/>
  <c r="Z493" i="2"/>
  <c r="Z496" i="2"/>
  <c r="Z494" i="2"/>
  <c r="Z503" i="2"/>
  <c r="Z488" i="2"/>
  <c r="Z504" i="2"/>
  <c r="Z506" i="2"/>
  <c r="Z495" i="2"/>
  <c r="Z489" i="2"/>
  <c r="Z484" i="2"/>
  <c r="Z482" i="2"/>
  <c r="Z497" i="2"/>
  <c r="Z490" i="2"/>
  <c r="Z486" i="2"/>
  <c r="Z491" i="2"/>
  <c r="Z485" i="2"/>
  <c r="Z487" i="2"/>
  <c r="Z481" i="2"/>
  <c r="Z478" i="2"/>
  <c r="Z483" i="2"/>
  <c r="Z480" i="2"/>
  <c r="Z472" i="2"/>
  <c r="Z476" i="2"/>
  <c r="Z475" i="2"/>
  <c r="Z477" i="2"/>
  <c r="Z474" i="2"/>
  <c r="Z473" i="2"/>
  <c r="Z470" i="2"/>
  <c r="Z471" i="2"/>
  <c r="B103" i="5"/>
  <c r="B102" i="5"/>
  <c r="F101" i="5"/>
  <c r="D101" i="5"/>
  <c r="C101" i="5"/>
  <c r="B101" i="5"/>
  <c r="D98" i="5"/>
  <c r="C98" i="5"/>
  <c r="B98" i="5"/>
  <c r="B97" i="5"/>
  <c r="B96" i="5"/>
  <c r="B95" i="5"/>
  <c r="B93" i="5"/>
  <c r="B92" i="5"/>
  <c r="B91" i="5"/>
  <c r="B90" i="5"/>
  <c r="B89" i="5"/>
  <c r="B87" i="5"/>
  <c r="C86" i="5"/>
  <c r="B86" i="5"/>
  <c r="F85" i="5"/>
  <c r="D85" i="5"/>
  <c r="C85" i="5"/>
  <c r="B85" i="5"/>
  <c r="B84" i="5"/>
  <c r="B80" i="5"/>
  <c r="B79" i="5"/>
  <c r="B77" i="5"/>
  <c r="C76" i="5"/>
  <c r="B76" i="5"/>
  <c r="B75" i="5"/>
  <c r="C74" i="5"/>
  <c r="B74" i="5"/>
  <c r="B72" i="5"/>
  <c r="C71" i="5"/>
  <c r="B71" i="5"/>
  <c r="B69" i="5"/>
  <c r="B68" i="5"/>
  <c r="B67" i="5"/>
  <c r="E66" i="5"/>
  <c r="B66" i="5"/>
  <c r="B65" i="5"/>
  <c r="D64" i="5"/>
  <c r="C64" i="5"/>
  <c r="B64" i="5"/>
  <c r="C63" i="5"/>
  <c r="B63" i="5"/>
  <c r="B59" i="5"/>
  <c r="B58" i="5"/>
  <c r="B56" i="5"/>
  <c r="B55" i="5"/>
  <c r="B53" i="5"/>
  <c r="B52" i="5"/>
  <c r="E51" i="5"/>
  <c r="B51" i="5"/>
  <c r="B50" i="5"/>
  <c r="B49" i="5"/>
  <c r="B48" i="5"/>
  <c r="B47" i="5"/>
  <c r="B46" i="5"/>
  <c r="B42" i="5"/>
  <c r="B41" i="5"/>
  <c r="B39" i="5"/>
  <c r="B38" i="5"/>
  <c r="B36" i="5"/>
  <c r="B35" i="5"/>
  <c r="B34" i="5"/>
  <c r="B33" i="5"/>
  <c r="B32" i="5"/>
  <c r="B30" i="5"/>
  <c r="B29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3" i="5"/>
  <c r="B12" i="5"/>
  <c r="B11" i="5"/>
  <c r="B10" i="5"/>
  <c r="B9" i="5"/>
  <c r="B8" i="5"/>
  <c r="B7" i="5"/>
  <c r="B6" i="5"/>
  <c r="B5" i="5"/>
  <c r="B4" i="5"/>
  <c r="B3" i="5"/>
  <c r="B2" i="5"/>
  <c r="E103" i="4"/>
  <c r="C103" i="4"/>
  <c r="C98" i="4"/>
  <c r="E97" i="4"/>
  <c r="C97" i="4"/>
  <c r="D57" i="4"/>
  <c r="C22" i="4"/>
  <c r="E49" i="4"/>
  <c r="G24" i="4"/>
  <c r="D74" i="4"/>
  <c r="Z674" i="2"/>
  <c r="Z675" i="2"/>
  <c r="Z676" i="2"/>
  <c r="Z677" i="2"/>
  <c r="Z678" i="2"/>
  <c r="Z680" i="2"/>
  <c r="Z679" i="2"/>
  <c r="Z681" i="2"/>
  <c r="Z683" i="2"/>
  <c r="Z684" i="2"/>
  <c r="Z682" i="2"/>
  <c r="Z685" i="2"/>
  <c r="Z686" i="2"/>
  <c r="Z688" i="2"/>
  <c r="Z687" i="2"/>
  <c r="Z690" i="2"/>
  <c r="Z689" i="2"/>
  <c r="Z691" i="2"/>
  <c r="Z693" i="2"/>
  <c r="Z692" i="2"/>
  <c r="Z694" i="2"/>
  <c r="Z695" i="2"/>
  <c r="Z705" i="2"/>
  <c r="Z700" i="2"/>
  <c r="Z702" i="2"/>
  <c r="Z704" i="2"/>
  <c r="Z701" i="2"/>
  <c r="Z696" i="2"/>
  <c r="Z703" i="2"/>
  <c r="Z706" i="2"/>
  <c r="Z707" i="2"/>
  <c r="Z697" i="2"/>
  <c r="Z698" i="2"/>
  <c r="Z708" i="2"/>
  <c r="Z709" i="2"/>
  <c r="Z712" i="2"/>
  <c r="Z699" i="2"/>
  <c r="Z711" i="2"/>
  <c r="Z710" i="2"/>
  <c r="Z717" i="2"/>
  <c r="Z713" i="2"/>
  <c r="Z714" i="2"/>
  <c r="Z722" i="2"/>
  <c r="Z719" i="2"/>
  <c r="Z718" i="2"/>
  <c r="Z720" i="2"/>
  <c r="Z715" i="2"/>
  <c r="Z721" i="2"/>
  <c r="Z723" i="2"/>
  <c r="Z726" i="2"/>
  <c r="Z725" i="2"/>
  <c r="Z724" i="2"/>
  <c r="Z729" i="2"/>
  <c r="Z727" i="2"/>
  <c r="Z728" i="2"/>
  <c r="Z737" i="2"/>
  <c r="Z731" i="2"/>
  <c r="Z732" i="2"/>
  <c r="Z736" i="2"/>
  <c r="Z734" i="2"/>
  <c r="Z735" i="2"/>
  <c r="Z730" i="2"/>
  <c r="Z733" i="2"/>
  <c r="Z746" i="2"/>
  <c r="Z716" i="2"/>
  <c r="Z739" i="2"/>
  <c r="Z747" i="2"/>
  <c r="Z741" i="2"/>
  <c r="Z738" i="2"/>
  <c r="Z749" i="2"/>
  <c r="Z742" i="2"/>
  <c r="Z743" i="2"/>
  <c r="Z748" i="2"/>
  <c r="Z751" i="2"/>
  <c r="Z740" i="2"/>
  <c r="Z753" i="2"/>
  <c r="Z750" i="2"/>
  <c r="Z754" i="2"/>
  <c r="Z752" i="2"/>
  <c r="Z744" i="2"/>
  <c r="Z759" i="2"/>
  <c r="Z755" i="2"/>
  <c r="Z756" i="2"/>
  <c r="Z757" i="2"/>
  <c r="Z760" i="2"/>
  <c r="Z761" i="2"/>
  <c r="Z758" i="2"/>
  <c r="Z762" i="2"/>
  <c r="Z763" i="2"/>
  <c r="Z764" i="2"/>
  <c r="Z765" i="2"/>
  <c r="Z766" i="2"/>
  <c r="Z767" i="2"/>
  <c r="Z768" i="2"/>
  <c r="Z745" i="2"/>
  <c r="Z769" i="2"/>
  <c r="Z770" i="2"/>
  <c r="Z771" i="2"/>
  <c r="Z772" i="2"/>
  <c r="Z773" i="2"/>
  <c r="Z774" i="2"/>
  <c r="Z673" i="2"/>
  <c r="F540" i="2" a="1"/>
  <c r="F540" i="2"/>
  <c r="F659" i="2" a="1"/>
  <c r="F659" i="2"/>
  <c r="F561" i="2" a="1"/>
  <c r="F561" i="2"/>
  <c r="F661" i="2" a="1"/>
  <c r="F661" i="2"/>
  <c r="F531" i="2" a="1"/>
  <c r="F531" i="2"/>
  <c r="F655" i="2" a="1"/>
  <c r="F655" i="2"/>
  <c r="F467" i="2" a="1"/>
  <c r="F467" i="2"/>
  <c r="F662" i="2" a="1"/>
  <c r="F662" i="2"/>
  <c r="F668" i="2" a="1"/>
  <c r="F668" i="2"/>
  <c r="F454" i="2" a="1"/>
  <c r="F454" i="2"/>
  <c r="F633" i="2" a="1"/>
  <c r="F633" i="2"/>
  <c r="F461" i="2" a="1"/>
  <c r="F461" i="2"/>
  <c r="F670" i="2" a="1"/>
  <c r="F670" i="2"/>
  <c r="F452" i="2" a="1"/>
  <c r="F452" i="2"/>
  <c r="F672" i="2" a="1"/>
  <c r="F672" i="2"/>
  <c r="F563" i="2" a="1"/>
  <c r="F563" i="2"/>
  <c r="F450" i="2" a="1"/>
  <c r="F450" i="2"/>
  <c r="F539" i="2" a="1"/>
  <c r="F539" i="2"/>
  <c r="F433" i="2" a="1"/>
  <c r="F433" i="2"/>
  <c r="F657" i="2" a="1"/>
  <c r="F657" i="2"/>
  <c r="F543" i="2" a="1"/>
  <c r="F543" i="2"/>
  <c r="F451" i="2" a="1"/>
  <c r="F451" i="2"/>
  <c r="F552" i="2" a="1"/>
  <c r="F552" i="2"/>
  <c r="F465" i="2" a="1"/>
  <c r="F465" i="2"/>
  <c r="F656" i="2" a="1"/>
  <c r="F656" i="2"/>
  <c r="Q198" i="2" a="1"/>
  <c r="Q198" i="2"/>
  <c r="Q192" i="2" a="1"/>
  <c r="Q192" i="2"/>
  <c r="Q197" i="2" a="1"/>
  <c r="Q197" i="2"/>
  <c r="Q228" i="2" a="1"/>
  <c r="Q228" i="2"/>
  <c r="Q246" i="2" a="1"/>
  <c r="Q246" i="2"/>
  <c r="Q252" i="2" a="1"/>
  <c r="Q252" i="2"/>
  <c r="Q279" i="2" a="1"/>
  <c r="Q279" i="2"/>
  <c r="Q294" i="2" a="1"/>
  <c r="Q294" i="2"/>
  <c r="Q310" i="2" a="1"/>
  <c r="Q310" i="2"/>
  <c r="Q326" i="2" a="1"/>
  <c r="Q326" i="2"/>
  <c r="Q342" i="2" a="1"/>
  <c r="Q342" i="2"/>
  <c r="Q358" i="2" a="1"/>
  <c r="Q358" i="2"/>
  <c r="Q374" i="2" a="1"/>
  <c r="Q374" i="2"/>
  <c r="Q390" i="2" a="1"/>
  <c r="Q390" i="2"/>
  <c r="Q406" i="2" a="1"/>
  <c r="Q406" i="2"/>
  <c r="Q422" i="2" a="1"/>
  <c r="Q422" i="2"/>
  <c r="Q438" i="2" a="1"/>
  <c r="Q438" i="2"/>
  <c r="F346" i="2" a="1"/>
  <c r="F346" i="2"/>
  <c r="R41" i="5"/>
  <c r="Q454" i="2" a="1"/>
  <c r="Q454" i="2"/>
  <c r="Q470" i="2" a="1"/>
  <c r="Q470" i="2"/>
  <c r="Q486" i="2" a="1"/>
  <c r="Q486" i="2"/>
  <c r="Q502" i="2" a="1"/>
  <c r="Q502" i="2"/>
  <c r="Q518" i="2" a="1"/>
  <c r="Q518" i="2"/>
  <c r="Q534" i="2" a="1"/>
  <c r="Q534" i="2"/>
  <c r="Q550" i="2" a="1"/>
  <c r="Q550" i="2"/>
  <c r="Q566" i="2" a="1"/>
  <c r="Q566" i="2"/>
  <c r="F441" i="2" a="1"/>
  <c r="F441" i="2"/>
  <c r="Q102" i="5"/>
  <c r="Q582" i="2" a="1"/>
  <c r="Q582" i="2"/>
  <c r="Q598" i="2" a="1"/>
  <c r="Q598" i="2"/>
  <c r="Q614" i="2" a="1"/>
  <c r="Q614" i="2"/>
  <c r="P64" i="5"/>
  <c r="Q630" i="2" a="1"/>
  <c r="Q630" i="2"/>
  <c r="Q646" i="2" a="1"/>
  <c r="Q646" i="2"/>
  <c r="Q662" i="2" a="1"/>
  <c r="Q662" i="2"/>
  <c r="Q678" i="2" a="1"/>
  <c r="Q678" i="2"/>
  <c r="Q204" i="2" a="1"/>
  <c r="Q204" i="2"/>
  <c r="Q222" i="2" a="1"/>
  <c r="Q222" i="2"/>
  <c r="Q239" i="2" a="1"/>
  <c r="Q239" i="2"/>
  <c r="Q256" i="2" a="1"/>
  <c r="Q256" i="2"/>
  <c r="Q261" i="2" a="1"/>
  <c r="Q261" i="2"/>
  <c r="Q280" i="2" a="1"/>
  <c r="Q280" i="2"/>
  <c r="Q296" i="2" a="1"/>
  <c r="Q296" i="2"/>
  <c r="Q312" i="2" a="1"/>
  <c r="Q312" i="2"/>
  <c r="Q328" i="2" a="1"/>
  <c r="Q328" i="2"/>
  <c r="Q344" i="2" a="1"/>
  <c r="Q344" i="2"/>
  <c r="Q360" i="2" a="1"/>
  <c r="Q360" i="2"/>
  <c r="Q376" i="2" a="1"/>
  <c r="Q376" i="2"/>
  <c r="Q392" i="2" a="1"/>
  <c r="Q392" i="2"/>
  <c r="Q408" i="2" a="1"/>
  <c r="Q408" i="2"/>
  <c r="Q424" i="2" a="1"/>
  <c r="Q424" i="2"/>
  <c r="Q440" i="2" a="1"/>
  <c r="Q440" i="2"/>
  <c r="Q456" i="2" a="1"/>
  <c r="Q456" i="2"/>
  <c r="Q472" i="2" a="1"/>
  <c r="Q472" i="2"/>
  <c r="Q488" i="2" a="1"/>
  <c r="Q488" i="2"/>
  <c r="Q27" i="5"/>
  <c r="Q504" i="2" a="1"/>
  <c r="Q504" i="2"/>
  <c r="Q520" i="2" a="1"/>
  <c r="Q520" i="2"/>
  <c r="Q536" i="2" a="1"/>
  <c r="Q536" i="2"/>
  <c r="Q552" i="2" a="1"/>
  <c r="Q552" i="2"/>
  <c r="Q568" i="2" a="1"/>
  <c r="Q568" i="2"/>
  <c r="Q584" i="2" a="1"/>
  <c r="Q584" i="2"/>
  <c r="Q600" i="2" a="1"/>
  <c r="Q600" i="2"/>
  <c r="Q616" i="2" a="1"/>
  <c r="Q616" i="2"/>
  <c r="Q632" i="2" a="1"/>
  <c r="Q632" i="2"/>
  <c r="Q648" i="2" a="1"/>
  <c r="Q648" i="2"/>
  <c r="Q664" i="2" a="1"/>
  <c r="Q664" i="2"/>
  <c r="Q680" i="2" a="1"/>
  <c r="Q680" i="2"/>
  <c r="Q696" i="2" a="1"/>
  <c r="Q696" i="2"/>
  <c r="Q705" i="2" a="1"/>
  <c r="Q705" i="2"/>
  <c r="Q713" i="2" a="1"/>
  <c r="Q713" i="2"/>
  <c r="Q721" i="2" a="1"/>
  <c r="Q721" i="2"/>
  <c r="Q729" i="2" a="1"/>
  <c r="Q729" i="2"/>
  <c r="Q737" i="2" a="1"/>
  <c r="Q737" i="2"/>
  <c r="Q745" i="2" a="1"/>
  <c r="Q745" i="2"/>
  <c r="Q753" i="2" a="1"/>
  <c r="Q753" i="2"/>
  <c r="Q761" i="2" a="1"/>
  <c r="Q761" i="2"/>
  <c r="Q214" i="2" a="1"/>
  <c r="Q214" i="2"/>
  <c r="Q244" i="2" a="1"/>
  <c r="Q244" i="2"/>
  <c r="Q232" i="2" a="1"/>
  <c r="Q232" i="2"/>
  <c r="Q249" i="2" a="1"/>
  <c r="Q249" i="2"/>
  <c r="Q262" i="2" a="1"/>
  <c r="Q262" i="2"/>
  <c r="Q290" i="2" a="1"/>
  <c r="Q290" i="2"/>
  <c r="Q306" i="2" a="1"/>
  <c r="Q306" i="2"/>
  <c r="Q322" i="2" a="1"/>
  <c r="Q322" i="2"/>
  <c r="Q338" i="2" a="1"/>
  <c r="Q338" i="2"/>
  <c r="Q354" i="2" a="1"/>
  <c r="Q354" i="2"/>
  <c r="Q370" i="2" a="1"/>
  <c r="Q370" i="2"/>
  <c r="Q386" i="2" a="1"/>
  <c r="Q386" i="2"/>
  <c r="Q402" i="2" a="1"/>
  <c r="Q402" i="2"/>
  <c r="Q418" i="2" a="1"/>
  <c r="Q418" i="2"/>
  <c r="Q434" i="2" a="1"/>
  <c r="Q434" i="2"/>
  <c r="Q450" i="2" a="1"/>
  <c r="Q450" i="2"/>
  <c r="Q466" i="2" a="1"/>
  <c r="Q466" i="2"/>
  <c r="Q498" i="2" a="1"/>
  <c r="Q498" i="2"/>
  <c r="Q514" i="2" a="1"/>
  <c r="Q514" i="2"/>
  <c r="Q530" i="2" a="1"/>
  <c r="Q530" i="2"/>
  <c r="Q546" i="2" a="1"/>
  <c r="Q546" i="2"/>
  <c r="Q562" i="2" a="1"/>
  <c r="Q562" i="2"/>
  <c r="Q578" i="2" a="1"/>
  <c r="Q578" i="2"/>
  <c r="Q594" i="2" a="1"/>
  <c r="Q594" i="2"/>
  <c r="Q610" i="2" a="1"/>
  <c r="Q610" i="2"/>
  <c r="Q626" i="2" a="1"/>
  <c r="Q626" i="2"/>
  <c r="P48" i="5"/>
  <c r="Q642" i="2" a="1"/>
  <c r="Q642" i="2"/>
  <c r="Q658" i="2" a="1"/>
  <c r="Q658" i="2"/>
  <c r="Q674" i="2" a="1"/>
  <c r="Q674" i="2"/>
  <c r="Q690" i="2" a="1"/>
  <c r="Q690" i="2"/>
  <c r="O19" i="5"/>
  <c r="Q210" i="2" a="1"/>
  <c r="Q210" i="2"/>
  <c r="Q224" i="2" a="1"/>
  <c r="Q224" i="2"/>
  <c r="Q240" i="2" a="1"/>
  <c r="Q240" i="2"/>
  <c r="Q255" i="2" a="1"/>
  <c r="Q255" i="2"/>
  <c r="Q276" i="2" a="1"/>
  <c r="Q276" i="2"/>
  <c r="Q287" i="2" a="1"/>
  <c r="Q287" i="2"/>
  <c r="Q303" i="2" a="1"/>
  <c r="Q303" i="2"/>
  <c r="Q319" i="2" a="1"/>
  <c r="Q319" i="2"/>
  <c r="Q335" i="2" a="1"/>
  <c r="Q335" i="2"/>
  <c r="Q351" i="2" a="1"/>
  <c r="Q351" i="2"/>
  <c r="Q367" i="2" a="1"/>
  <c r="Q367" i="2"/>
  <c r="Q383" i="2" a="1"/>
  <c r="Q383" i="2"/>
  <c r="Q399" i="2" a="1"/>
  <c r="Q399" i="2"/>
  <c r="Q415" i="2" a="1"/>
  <c r="Q415" i="2"/>
  <c r="Q431" i="2" a="1"/>
  <c r="Q431" i="2"/>
  <c r="Q447" i="2" a="1"/>
  <c r="Q447" i="2"/>
  <c r="Q463" i="2" a="1"/>
  <c r="Q463" i="2"/>
  <c r="Q479" i="2" a="1"/>
  <c r="Q479" i="2"/>
  <c r="Q495" i="2" a="1"/>
  <c r="Q495" i="2"/>
  <c r="Q511" i="2" a="1"/>
  <c r="Q511" i="2"/>
  <c r="Q527" i="2" a="1"/>
  <c r="Q527" i="2"/>
  <c r="Q543" i="2" a="1"/>
  <c r="Q543" i="2"/>
  <c r="Q559" i="2" a="1"/>
  <c r="Q559" i="2"/>
  <c r="Q575" i="2" a="1"/>
  <c r="Q575" i="2"/>
  <c r="Q591" i="2" a="1"/>
  <c r="Q591" i="2"/>
  <c r="Q607" i="2" a="1"/>
  <c r="Q607" i="2"/>
  <c r="Q623" i="2" a="1"/>
  <c r="Q623" i="2"/>
  <c r="Q639" i="2" a="1"/>
  <c r="Q639" i="2"/>
  <c r="F537" i="2" a="1"/>
  <c r="F537" i="2"/>
  <c r="P60" i="5"/>
  <c r="Q655" i="2" a="1"/>
  <c r="Q655" i="2"/>
  <c r="Q671" i="2" a="1"/>
  <c r="Q671" i="2"/>
  <c r="Q687" i="2" a="1"/>
  <c r="Q687" i="2"/>
  <c r="Q774" i="2" a="1"/>
  <c r="Q774" i="2"/>
  <c r="Q790" i="2" a="1"/>
  <c r="Q790" i="2"/>
  <c r="Q806" i="2" a="1"/>
  <c r="Q806" i="2"/>
  <c r="N30" i="5"/>
  <c r="Q822" i="2" a="1"/>
  <c r="Q822" i="2"/>
  <c r="Q838" i="2" a="1"/>
  <c r="Q838" i="2"/>
  <c r="Q854" i="2" a="1"/>
  <c r="Q854" i="2"/>
  <c r="Q870" i="2" a="1"/>
  <c r="Q870" i="2"/>
  <c r="Q886" i="2" a="1"/>
  <c r="Q886" i="2"/>
  <c r="Q902" i="2" a="1"/>
  <c r="Q902" i="2"/>
  <c r="M34" i="5"/>
  <c r="Q918" i="2" a="1"/>
  <c r="Q918" i="2"/>
  <c r="M48" i="5"/>
  <c r="Q934" i="2" a="1"/>
  <c r="Q934" i="2"/>
  <c r="M72" i="5"/>
  <c r="Q950" i="2" a="1"/>
  <c r="Q950" i="2"/>
  <c r="M59" i="5"/>
  <c r="Q966" i="2" a="1"/>
  <c r="Q966" i="2"/>
  <c r="M91" i="5"/>
  <c r="Q998" i="2" a="1"/>
  <c r="Q998" i="2"/>
  <c r="L10" i="5"/>
  <c r="Q1014" i="2" a="1"/>
  <c r="Q1014" i="2"/>
  <c r="L17" i="5"/>
  <c r="Q1030" i="2" a="1"/>
  <c r="Q1030" i="2"/>
  <c r="Q1046" i="2" a="1"/>
  <c r="Q1046" i="2"/>
  <c r="Q1062" i="2" a="1"/>
  <c r="Q1062" i="2"/>
  <c r="L97" i="5"/>
  <c r="Q1078" i="2" a="1"/>
  <c r="Q1078" i="2"/>
  <c r="Q1094" i="2" a="1"/>
  <c r="Q1094" i="2"/>
  <c r="K6" i="5"/>
  <c r="Q1110" i="2" a="1"/>
  <c r="Q1110" i="2"/>
  <c r="Q1126" i="2" a="1"/>
  <c r="Q1126" i="2"/>
  <c r="Q1142" i="2" a="1"/>
  <c r="Q1142" i="2"/>
  <c r="Q1158" i="2" a="1"/>
  <c r="Q1158" i="2"/>
  <c r="Q1190" i="2" a="1"/>
  <c r="Q1190" i="2"/>
  <c r="Q1206" i="2" a="1"/>
  <c r="Q1206" i="2"/>
  <c r="J70" i="5"/>
  <c r="Q1222" i="2" a="1"/>
  <c r="Q1222" i="2"/>
  <c r="Q1238" i="2" a="1"/>
  <c r="Q1238" i="2"/>
  <c r="Q1254" i="2" a="1"/>
  <c r="Q1254" i="2"/>
  <c r="Q1270" i="2" a="1"/>
  <c r="Q1270" i="2"/>
  <c r="Q1286" i="2" a="1"/>
  <c r="Q1286" i="2"/>
  <c r="Q1302" i="2" a="1"/>
  <c r="Q1302" i="2"/>
  <c r="Q1318" i="2" a="1"/>
  <c r="Q1318" i="2"/>
  <c r="Q1334" i="2" a="1"/>
  <c r="Q1334" i="2"/>
  <c r="Q1347" i="2" a="1"/>
  <c r="Q1347" i="2"/>
  <c r="I55" i="5"/>
  <c r="Q1355" i="2" a="1"/>
  <c r="Q1355" i="2"/>
  <c r="Q1363" i="2" a="1"/>
  <c r="Q1363" i="2"/>
  <c r="I47" i="5"/>
  <c r="Q1371" i="2" a="1"/>
  <c r="Q1371" i="2"/>
  <c r="I74" i="5"/>
  <c r="Q692" i="2" a="1"/>
  <c r="Q692" i="2"/>
  <c r="Q714" i="2" a="1"/>
  <c r="Q714" i="2"/>
  <c r="Q730" i="2" a="1"/>
  <c r="Q730" i="2"/>
  <c r="Q746" i="2" a="1"/>
  <c r="Q746" i="2"/>
  <c r="Q762" i="2" a="1"/>
  <c r="Q762" i="2"/>
  <c r="Q779" i="2" a="1"/>
  <c r="Q779" i="2"/>
  <c r="Q795" i="2" a="1"/>
  <c r="Q795" i="2"/>
  <c r="Q811" i="2" a="1"/>
  <c r="Q811" i="2"/>
  <c r="Q827" i="2" a="1"/>
  <c r="Q827" i="2"/>
  <c r="Q843" i="2" a="1"/>
  <c r="Q843" i="2"/>
  <c r="N58" i="5"/>
  <c r="Q859" i="2" a="1"/>
  <c r="Q859" i="2"/>
  <c r="Q891" i="2" a="1"/>
  <c r="Q891" i="2"/>
  <c r="Q907" i="2" a="1"/>
  <c r="Q907" i="2"/>
  <c r="M44" i="5"/>
  <c r="Q923" i="2" a="1"/>
  <c r="Q923" i="2"/>
  <c r="M54" i="5"/>
  <c r="Q939" i="2" a="1"/>
  <c r="Q939" i="2"/>
  <c r="M51" i="5"/>
  <c r="Q955" i="2" a="1"/>
  <c r="Q955" i="2"/>
  <c r="Q971" i="2" a="1"/>
  <c r="Q971" i="2"/>
  <c r="Q987" i="2" a="1"/>
  <c r="Q987" i="2"/>
  <c r="L6" i="5"/>
  <c r="Q1003" i="2" a="1"/>
  <c r="Q1003" i="2"/>
  <c r="Q1019" i="2" a="1"/>
  <c r="Q1019" i="2"/>
  <c r="L70" i="5"/>
  <c r="Q1035" i="2" a="1"/>
  <c r="Q1035" i="2"/>
  <c r="Q1051" i="2" a="1"/>
  <c r="Q1051" i="2"/>
  <c r="Q1067" i="2" a="1"/>
  <c r="Q1067" i="2"/>
  <c r="L93" i="5"/>
  <c r="Q1083" i="2" a="1"/>
  <c r="Q1083" i="2"/>
  <c r="Q1099" i="2" a="1"/>
  <c r="Q1099" i="2"/>
  <c r="K15" i="5"/>
  <c r="Q1115" i="2" a="1"/>
  <c r="Q1115" i="2"/>
  <c r="Q1131" i="2" a="1"/>
  <c r="Q1131" i="2"/>
  <c r="Q1163" i="2" a="1"/>
  <c r="Q1163" i="2"/>
  <c r="Q1179" i="2" a="1"/>
  <c r="Q1179" i="2"/>
  <c r="K103" i="5"/>
  <c r="Q1195" i="2" a="1"/>
  <c r="Q1195" i="2"/>
  <c r="J13" i="5"/>
  <c r="Q1211" i="2" a="1"/>
  <c r="Q1211" i="2"/>
  <c r="Q1227" i="2" a="1"/>
  <c r="Q1227" i="2"/>
  <c r="Q1243" i="2" a="1"/>
  <c r="Q1243" i="2"/>
  <c r="Q1259" i="2" a="1"/>
  <c r="Q1259" i="2"/>
  <c r="Q1275" i="2" a="1"/>
  <c r="Q1275" i="2"/>
  <c r="Q1307" i="2" a="1"/>
  <c r="Q1307" i="2"/>
  <c r="Q1323" i="2" a="1"/>
  <c r="Q1323" i="2"/>
  <c r="I52" i="5"/>
  <c r="Q1339" i="2" a="1"/>
  <c r="Q1339" i="2"/>
  <c r="Q770" i="2" a="1"/>
  <c r="Q770" i="2"/>
  <c r="Q786" i="2" a="1"/>
  <c r="Q786" i="2"/>
  <c r="N9" i="5"/>
  <c r="Q802" i="2" a="1"/>
  <c r="Q802" i="2"/>
  <c r="Q818" i="2" a="1"/>
  <c r="Q818" i="2"/>
  <c r="N48" i="5"/>
  <c r="Q834" i="2" a="1"/>
  <c r="Q834" i="2"/>
  <c r="N47" i="5"/>
  <c r="Q850" i="2" a="1"/>
  <c r="Q850" i="2"/>
  <c r="Q882" i="2" a="1"/>
  <c r="Q882" i="2"/>
  <c r="Q898" i="2" a="1"/>
  <c r="Q898" i="2"/>
  <c r="Q914" i="2" a="1"/>
  <c r="Q914" i="2"/>
  <c r="Q930" i="2" a="1"/>
  <c r="Q930" i="2"/>
  <c r="Q962" i="2" a="1"/>
  <c r="Q962" i="2"/>
  <c r="Q978" i="2" a="1"/>
  <c r="Q978" i="2"/>
  <c r="M86" i="5"/>
  <c r="Q994" i="2" a="1"/>
  <c r="Q994" i="2"/>
  <c r="Q1010" i="2" a="1"/>
  <c r="Q1010" i="2"/>
  <c r="Q1026" i="2" a="1"/>
  <c r="Q1026" i="2"/>
  <c r="L44" i="5"/>
  <c r="Q1042" i="2" a="1"/>
  <c r="Q1042" i="2"/>
  <c r="L64" i="5"/>
  <c r="Q1058" i="2" a="1"/>
  <c r="Q1058" i="2"/>
  <c r="L84" i="5"/>
  <c r="Q1074" i="2" a="1"/>
  <c r="Q1074" i="2"/>
  <c r="Q1090" i="2" a="1"/>
  <c r="Q1090" i="2"/>
  <c r="Q1106" i="2" a="1"/>
  <c r="Q1106" i="2"/>
  <c r="K70" i="5"/>
  <c r="Q1122" i="2" a="1"/>
  <c r="Q1122" i="2"/>
  <c r="Q1138" i="2" a="1"/>
  <c r="Q1138" i="2"/>
  <c r="K78" i="5"/>
  <c r="Q1154" i="2" a="1"/>
  <c r="Q1154" i="2"/>
  <c r="Q1170" i="2" a="1"/>
  <c r="Q1170" i="2"/>
  <c r="Q1186" i="2" a="1"/>
  <c r="Q1186" i="2"/>
  <c r="Q1202" i="2" a="1"/>
  <c r="Q1202" i="2"/>
  <c r="J10" i="5"/>
  <c r="Q1218" i="2" a="1"/>
  <c r="Q1218" i="2"/>
  <c r="J61" i="5"/>
  <c r="Q1234" i="2" a="1"/>
  <c r="Q1234" i="2"/>
  <c r="Q1250" i="2" a="1"/>
  <c r="Q1250" i="2"/>
  <c r="Q1266" i="2" a="1"/>
  <c r="Q1266" i="2"/>
  <c r="Q1282" i="2" a="1"/>
  <c r="Q1282" i="2"/>
  <c r="Q1298" i="2" a="1"/>
  <c r="Q1298" i="2"/>
  <c r="Q1314" i="2" a="1"/>
  <c r="Q1314" i="2"/>
  <c r="Q1330" i="2" a="1"/>
  <c r="Q1330" i="2"/>
  <c r="Q1346" i="2" a="1"/>
  <c r="Q1346" i="2"/>
  <c r="Q1354" i="2" a="1"/>
  <c r="Q1354" i="2"/>
  <c r="Q1362" i="2" a="1"/>
  <c r="Q1362" i="2"/>
  <c r="Q1370" i="2" a="1"/>
  <c r="Q1370" i="2"/>
  <c r="Q695" i="2" a="1"/>
  <c r="Q695" i="2"/>
  <c r="Q193" i="2" a="1"/>
  <c r="Q193" i="2"/>
  <c r="Q189" i="2" a="1"/>
  <c r="Q189" i="2"/>
  <c r="Q196" i="2" a="1"/>
  <c r="Q196" i="2"/>
  <c r="Q215" i="2" a="1"/>
  <c r="Q215" i="2"/>
  <c r="Q235" i="2" a="1"/>
  <c r="Q235" i="2"/>
  <c r="Q225" i="2" a="1"/>
  <c r="Q225" i="2"/>
  <c r="Q250" i="2" a="1"/>
  <c r="Q250" i="2"/>
  <c r="Q273" i="2" a="1"/>
  <c r="Q273" i="2"/>
  <c r="Q289" i="2" a="1"/>
  <c r="Q289" i="2"/>
  <c r="Q305" i="2" a="1"/>
  <c r="Q305" i="2"/>
  <c r="Q321" i="2" a="1"/>
  <c r="Q321" i="2"/>
  <c r="Q337" i="2" a="1"/>
  <c r="Q337" i="2"/>
  <c r="Q353" i="2" a="1"/>
  <c r="Q353" i="2"/>
  <c r="Q369" i="2" a="1"/>
  <c r="Q369" i="2"/>
  <c r="Q385" i="2" a="1"/>
  <c r="Q385" i="2"/>
  <c r="Q401" i="2" a="1"/>
  <c r="Q401" i="2"/>
  <c r="Q417" i="2" a="1"/>
  <c r="Q417" i="2"/>
  <c r="Q433" i="2" a="1"/>
  <c r="Q433" i="2"/>
  <c r="Q449" i="2" a="1"/>
  <c r="Q449" i="2"/>
  <c r="Q465" i="2" a="1"/>
  <c r="Q465" i="2"/>
  <c r="Q481" i="2" a="1"/>
  <c r="Q481" i="2"/>
  <c r="Q14" i="5"/>
  <c r="Q497" i="2" a="1"/>
  <c r="Q497" i="2"/>
  <c r="Q20" i="5"/>
  <c r="Q513" i="2" a="1"/>
  <c r="Q513" i="2"/>
  <c r="Q529" i="2" a="1"/>
  <c r="Q529" i="2"/>
  <c r="Q545" i="2" a="1"/>
  <c r="Q545" i="2"/>
  <c r="Q70" i="5"/>
  <c r="Q561" i="2" a="1"/>
  <c r="Q561" i="2"/>
  <c r="F458" i="2" a="1"/>
  <c r="F458" i="2"/>
  <c r="Q96" i="5"/>
  <c r="Q577" i="2" a="1"/>
  <c r="Q577" i="2"/>
  <c r="P8" i="5"/>
  <c r="Q593" i="2" a="1"/>
  <c r="Q593" i="2"/>
  <c r="P17" i="5"/>
  <c r="Q609" i="2" a="1"/>
  <c r="Q609" i="2"/>
  <c r="P38" i="5"/>
  <c r="Q625" i="2" a="1"/>
  <c r="Q625" i="2"/>
  <c r="P62" i="5"/>
  <c r="Q641" i="2" a="1"/>
  <c r="Q641" i="2"/>
  <c r="P80" i="5"/>
  <c r="Q657" i="2" a="1"/>
  <c r="Q657" i="2"/>
  <c r="F555" i="2" a="1"/>
  <c r="F555" i="2"/>
  <c r="P83" i="5"/>
  <c r="Q673" i="2" a="1"/>
  <c r="Q673" i="2"/>
  <c r="O2" i="5"/>
  <c r="Q689" i="2" a="1"/>
  <c r="Q689" i="2"/>
  <c r="O18" i="5"/>
  <c r="Q208" i="2" a="1"/>
  <c r="Q208" i="2"/>
  <c r="Q230" i="2" a="1"/>
  <c r="Q230" i="2"/>
  <c r="Q212" i="2" a="1"/>
  <c r="Q212" i="2"/>
  <c r="Q272" i="2" a="1"/>
  <c r="Q272" i="2"/>
  <c r="Q269" i="2" a="1"/>
  <c r="Q269" i="2"/>
  <c r="Q291" i="2" a="1"/>
  <c r="Q291" i="2"/>
  <c r="Q307" i="2" a="1"/>
  <c r="Q307" i="2"/>
  <c r="Q323" i="2" a="1"/>
  <c r="Q323" i="2"/>
  <c r="Q339" i="2" a="1"/>
  <c r="Q339" i="2"/>
  <c r="Q355" i="2" a="1"/>
  <c r="Q355" i="2"/>
  <c r="Q371" i="2" a="1"/>
  <c r="Q371" i="2"/>
  <c r="Q387" i="2" a="1"/>
  <c r="Q387" i="2"/>
  <c r="Q403" i="2" a="1"/>
  <c r="Q403" i="2"/>
  <c r="Q419" i="2" a="1"/>
  <c r="Q419" i="2"/>
  <c r="Q435" i="2" a="1"/>
  <c r="Q435" i="2"/>
  <c r="Q451" i="2" a="1"/>
  <c r="Q451" i="2"/>
  <c r="Q467" i="2" a="1"/>
  <c r="Q467" i="2"/>
  <c r="Q483" i="2" a="1"/>
  <c r="Q483" i="2"/>
  <c r="Q499" i="2" a="1"/>
  <c r="Q499" i="2"/>
  <c r="Q515" i="2" a="1"/>
  <c r="Q515" i="2"/>
  <c r="Q531" i="2" a="1"/>
  <c r="Q531" i="2"/>
  <c r="Q547" i="2" a="1"/>
  <c r="Q547" i="2"/>
  <c r="Q563" i="2" a="1"/>
  <c r="Q563" i="2"/>
  <c r="Q579" i="2" a="1"/>
  <c r="Q579" i="2"/>
  <c r="Q595" i="2" a="1"/>
  <c r="Q595" i="2"/>
  <c r="Q611" i="2" a="1"/>
  <c r="Q611" i="2"/>
  <c r="Q627" i="2" a="1"/>
  <c r="Q627" i="2"/>
  <c r="Q643" i="2" a="1"/>
  <c r="Q643" i="2"/>
  <c r="Q659" i="2" a="1"/>
  <c r="Q659" i="2"/>
  <c r="F557" i="2" a="1"/>
  <c r="F557" i="2"/>
  <c r="P86" i="5"/>
  <c r="Q675" i="2" a="1"/>
  <c r="Q675" i="2"/>
  <c r="Q691" i="2" a="1"/>
  <c r="Q691" i="2"/>
  <c r="O20" i="5"/>
  <c r="Q703" i="2" a="1"/>
  <c r="Q703" i="2"/>
  <c r="Q711" i="2" a="1"/>
  <c r="Q711" i="2"/>
  <c r="Q719" i="2" a="1"/>
  <c r="Q719" i="2"/>
  <c r="Q727" i="2" a="1"/>
  <c r="Q727" i="2"/>
  <c r="Q735" i="2" a="1"/>
  <c r="Q735" i="2"/>
  <c r="Q743" i="2" a="1"/>
  <c r="Q743" i="2"/>
  <c r="Q751" i="2" a="1"/>
  <c r="Q751" i="2"/>
  <c r="Q759" i="2" a="1"/>
  <c r="Q759" i="2"/>
  <c r="Q211" i="2" a="1"/>
  <c r="Q211" i="2"/>
  <c r="Q219" i="2" a="1"/>
  <c r="Q219" i="2"/>
  <c r="Q237" i="2" a="1"/>
  <c r="Q237" i="2"/>
  <c r="Q245" i="2" a="1"/>
  <c r="Q245" i="2"/>
  <c r="Q274" i="2" a="1"/>
  <c r="Q274" i="2"/>
  <c r="Q285" i="2" a="1"/>
  <c r="Q285" i="2"/>
  <c r="Q301" i="2" a="1"/>
  <c r="Q301" i="2"/>
  <c r="Q317" i="2" a="1"/>
  <c r="Q317" i="2"/>
  <c r="Q333" i="2" a="1"/>
  <c r="Q333" i="2"/>
  <c r="Q349" i="2" a="1"/>
  <c r="Q349" i="2"/>
  <c r="Q365" i="2" a="1"/>
  <c r="Q365" i="2"/>
  <c r="Q381" i="2" a="1"/>
  <c r="Q381" i="2"/>
  <c r="Q397" i="2" a="1"/>
  <c r="Q397" i="2"/>
  <c r="Q413" i="2" a="1"/>
  <c r="Q413" i="2"/>
  <c r="Q429" i="2" a="1"/>
  <c r="Q429" i="2"/>
  <c r="Q445" i="2" a="1"/>
  <c r="Q445" i="2"/>
  <c r="Q461" i="2" a="1"/>
  <c r="Q461" i="2"/>
  <c r="Q477" i="2" a="1"/>
  <c r="Q477" i="2"/>
  <c r="Q493" i="2" a="1"/>
  <c r="Q493" i="2"/>
  <c r="Q525" i="2" a="1"/>
  <c r="Q525" i="2"/>
  <c r="Q541" i="2" a="1"/>
  <c r="Q541" i="2"/>
  <c r="Q557" i="2" a="1"/>
  <c r="Q557" i="2"/>
  <c r="Q573" i="2" a="1"/>
  <c r="Q573" i="2"/>
  <c r="Q589" i="2" a="1"/>
  <c r="Q589" i="2"/>
  <c r="Q605" i="2" a="1"/>
  <c r="Q605" i="2"/>
  <c r="Q621" i="2" a="1"/>
  <c r="Q621" i="2"/>
  <c r="Q637" i="2" a="1"/>
  <c r="Q637" i="2"/>
  <c r="Q653" i="2" a="1"/>
  <c r="Q653" i="2"/>
  <c r="Q669" i="2" a="1"/>
  <c r="Q669" i="2"/>
  <c r="Q685" i="2" a="1"/>
  <c r="Q685" i="2"/>
  <c r="Q203" i="2" a="1"/>
  <c r="Q203" i="2"/>
  <c r="Q221" i="2" a="1"/>
  <c r="Q221" i="2"/>
  <c r="Q223" i="2" a="1"/>
  <c r="Q223" i="2"/>
  <c r="Q251" i="2" a="1"/>
  <c r="Q251" i="2"/>
  <c r="Q275" i="2" a="1"/>
  <c r="Q275" i="2"/>
  <c r="Q284" i="2" a="1"/>
  <c r="Q284" i="2"/>
  <c r="Q300" i="2" a="1"/>
  <c r="Q300" i="2"/>
  <c r="Q316" i="2" a="1"/>
  <c r="Q316" i="2"/>
  <c r="Q332" i="2" a="1"/>
  <c r="Q332" i="2"/>
  <c r="Q348" i="2" a="1"/>
  <c r="Q348" i="2"/>
  <c r="Q364" i="2" a="1"/>
  <c r="Q364" i="2"/>
  <c r="Q380" i="2" a="1"/>
  <c r="Q380" i="2"/>
  <c r="Q396" i="2" a="1"/>
  <c r="Q396" i="2"/>
  <c r="Q412" i="2" a="1"/>
  <c r="Q412" i="2"/>
  <c r="Q428" i="2" a="1"/>
  <c r="Q428" i="2"/>
  <c r="Q444" i="2" a="1"/>
  <c r="Q444" i="2"/>
  <c r="Q460" i="2" a="1"/>
  <c r="Q460" i="2"/>
  <c r="Q476" i="2" a="1"/>
  <c r="Q476" i="2"/>
  <c r="Q492" i="2" a="1"/>
  <c r="Q492" i="2"/>
  <c r="Q508" i="2" a="1"/>
  <c r="Q508" i="2"/>
  <c r="Q524" i="2" a="1"/>
  <c r="Q524" i="2"/>
  <c r="Q540" i="2" a="1"/>
  <c r="Q540" i="2"/>
  <c r="Q556" i="2" a="1"/>
  <c r="Q556" i="2"/>
  <c r="Q572" i="2" a="1"/>
  <c r="Q572" i="2"/>
  <c r="Q588" i="2" a="1"/>
  <c r="Q588" i="2"/>
  <c r="Q604" i="2" a="1"/>
  <c r="Q604" i="2"/>
  <c r="P39" i="5"/>
  <c r="Q620" i="2" a="1"/>
  <c r="Q620" i="2"/>
  <c r="Q636" i="2" a="1"/>
  <c r="Q636" i="2"/>
  <c r="Q652" i="2" a="1"/>
  <c r="Q652" i="2"/>
  <c r="Q668" i="2" a="1"/>
  <c r="Q668" i="2"/>
  <c r="Q684" i="2" a="1"/>
  <c r="Q684" i="2"/>
  <c r="Q769" i="2" a="1"/>
  <c r="Q769" i="2"/>
  <c r="Q785" i="2" a="1"/>
  <c r="Q785" i="2"/>
  <c r="N10" i="5"/>
  <c r="Q801" i="2" a="1"/>
  <c r="Q801" i="2"/>
  <c r="Q817" i="2" a="1"/>
  <c r="Q817" i="2"/>
  <c r="Q833" i="2" a="1"/>
  <c r="Q833" i="2"/>
  <c r="Q849" i="2" a="1"/>
  <c r="Q849" i="2"/>
  <c r="N82" i="5"/>
  <c r="Q865" i="2" a="1"/>
  <c r="Q865" i="2"/>
  <c r="Q881" i="2" a="1"/>
  <c r="Q881" i="2"/>
  <c r="M11" i="5"/>
  <c r="Q897" i="2" a="1"/>
  <c r="Q897" i="2"/>
  <c r="Q913" i="2" a="1"/>
  <c r="Q913" i="2"/>
  <c r="M45" i="5"/>
  <c r="Q945" i="2" a="1"/>
  <c r="Q945" i="2"/>
  <c r="Q961" i="2" a="1"/>
  <c r="Q961" i="2"/>
  <c r="Q977" i="2" a="1"/>
  <c r="Q977" i="2"/>
  <c r="Q993" i="2" a="1"/>
  <c r="Q993" i="2"/>
  <c r="L15" i="5"/>
  <c r="Q1009" i="2" a="1"/>
  <c r="Q1009" i="2"/>
  <c r="L30" i="5"/>
  <c r="Q1025" i="2" a="1"/>
  <c r="Q1025" i="2"/>
  <c r="L68" i="5"/>
  <c r="Q1041" i="2" a="1"/>
  <c r="Q1041" i="2"/>
  <c r="Q1057" i="2" a="1"/>
  <c r="Q1057" i="2"/>
  <c r="Q1073" i="2" a="1"/>
  <c r="Q1073" i="2"/>
  <c r="Q1089" i="2" a="1"/>
  <c r="Q1089" i="2"/>
  <c r="K12" i="5"/>
  <c r="Q1105" i="2" a="1"/>
  <c r="Q1105" i="2"/>
  <c r="K19" i="5"/>
  <c r="Q1121" i="2" a="1"/>
  <c r="Q1121" i="2"/>
  <c r="K87" i="5"/>
  <c r="Q1137" i="2" a="1"/>
  <c r="Q1137" i="2"/>
  <c r="Q1153" i="2" a="1"/>
  <c r="Q1153" i="2"/>
  <c r="K96" i="5"/>
  <c r="Q1169" i="2" a="1"/>
  <c r="Q1169" i="2"/>
  <c r="K91" i="5"/>
  <c r="Q1185" i="2" a="1"/>
  <c r="Q1185" i="2"/>
  <c r="J4" i="5"/>
  <c r="Q1201" i="2" a="1"/>
  <c r="Q1201" i="2"/>
  <c r="Q1217" i="2" a="1"/>
  <c r="Q1217" i="2"/>
  <c r="J17" i="5"/>
  <c r="Q1233" i="2" a="1"/>
  <c r="Q1233" i="2"/>
  <c r="J48" i="5"/>
  <c r="Q1249" i="2" a="1"/>
  <c r="Q1249" i="2"/>
  <c r="Q1265" i="2" a="1"/>
  <c r="Q1265" i="2"/>
  <c r="Q1281" i="2" a="1"/>
  <c r="Q1281" i="2"/>
  <c r="J98" i="5"/>
  <c r="Q1297" i="2" a="1"/>
  <c r="Q1297" i="2"/>
  <c r="Q1313" i="2" a="1"/>
  <c r="Q1313" i="2"/>
  <c r="Q1329" i="2" a="1"/>
  <c r="Q1329" i="2"/>
  <c r="Q1345" i="2" a="1"/>
  <c r="Q1345" i="2"/>
  <c r="Q1353" i="2" a="1"/>
  <c r="Q1353" i="2"/>
  <c r="Q1361" i="2" a="1"/>
  <c r="Q1361" i="2"/>
  <c r="Q1369" i="2" a="1"/>
  <c r="Q1369" i="2"/>
  <c r="Q1377" i="2" a="1"/>
  <c r="Q1377" i="2"/>
  <c r="Q710" i="2" a="1"/>
  <c r="Q710" i="2"/>
  <c r="Q726" i="2" a="1"/>
  <c r="Q726" i="2"/>
  <c r="Q742" i="2" a="1"/>
  <c r="Q742" i="2"/>
  <c r="Q758" i="2" a="1"/>
  <c r="Q758" i="2"/>
  <c r="Q776" i="2" a="1"/>
  <c r="Q776" i="2"/>
  <c r="Q792" i="2" a="1"/>
  <c r="Q792" i="2"/>
  <c r="Q808" i="2" a="1"/>
  <c r="Q808" i="2"/>
  <c r="N28" i="5"/>
  <c r="Q824" i="2" a="1"/>
  <c r="Q824" i="2"/>
  <c r="N68" i="5"/>
  <c r="Q840" i="2" a="1"/>
  <c r="Q840" i="2"/>
  <c r="N74" i="5"/>
  <c r="Q856" i="2" a="1"/>
  <c r="Q856" i="2"/>
  <c r="Q872" i="2" a="1"/>
  <c r="Q872" i="2"/>
  <c r="Q920" i="2" a="1"/>
  <c r="Q920" i="2"/>
  <c r="M40" i="5"/>
  <c r="Q936" i="2" a="1"/>
  <c r="Q936" i="2"/>
  <c r="M74" i="5"/>
  <c r="Q952" i="2" a="1"/>
  <c r="Q952" i="2"/>
  <c r="Q968" i="2" a="1"/>
  <c r="Q968" i="2"/>
  <c r="M93" i="5"/>
  <c r="Q984" i="2" a="1"/>
  <c r="Q984" i="2"/>
  <c r="Q1000" i="2" a="1"/>
  <c r="Q1000" i="2"/>
  <c r="L32" i="5"/>
  <c r="Q1016" i="2" a="1"/>
  <c r="Q1016" i="2"/>
  <c r="L45" i="5"/>
  <c r="Q1032" i="2" a="1"/>
  <c r="Q1032" i="2"/>
  <c r="Q1048" i="2" a="1"/>
  <c r="Q1048" i="2"/>
  <c r="L69" i="5"/>
  <c r="Q1064" i="2" a="1"/>
  <c r="Q1064" i="2"/>
  <c r="L59" i="5"/>
  <c r="Q1080" i="2" a="1"/>
  <c r="Q1080" i="2"/>
  <c r="Q1096" i="2" a="1"/>
  <c r="Q1096" i="2"/>
  <c r="K40" i="5"/>
  <c r="Q1112" i="2" a="1"/>
  <c r="Q1112" i="2"/>
  <c r="K38" i="5"/>
  <c r="Q1128" i="2" a="1"/>
  <c r="Q1128" i="2"/>
  <c r="K44" i="5"/>
  <c r="Q1144" i="2" a="1"/>
  <c r="Q1144" i="2"/>
  <c r="K49" i="5"/>
  <c r="Q1160" i="2" a="1"/>
  <c r="Q1160" i="2"/>
  <c r="Q1176" i="2" a="1"/>
  <c r="Q1176" i="2"/>
  <c r="Q1192" i="2" a="1"/>
  <c r="Q1192" i="2"/>
  <c r="J43" i="5"/>
  <c r="Q1208" i="2" a="1"/>
  <c r="Q1208" i="2"/>
  <c r="Q1224" i="2" a="1"/>
  <c r="Q1224" i="2"/>
  <c r="J87" i="5"/>
  <c r="Q1240" i="2" a="1"/>
  <c r="Q1240" i="2"/>
  <c r="Q1256" i="2" a="1"/>
  <c r="Q1256" i="2"/>
  <c r="Q1272" i="2" a="1"/>
  <c r="Q1272" i="2"/>
  <c r="Q1288" i="2" a="1"/>
  <c r="Q1288" i="2"/>
  <c r="Q1304" i="2" a="1"/>
  <c r="Q1304" i="2"/>
  <c r="I10" i="5"/>
  <c r="Q1320" i="2" a="1"/>
  <c r="Q1320" i="2"/>
  <c r="Q1336" i="2" a="1"/>
  <c r="Q1336" i="2"/>
  <c r="I73" i="5"/>
  <c r="Q765" i="2" a="1"/>
  <c r="Q765" i="2"/>
  <c r="Q781" i="2" a="1"/>
  <c r="Q781" i="2"/>
  <c r="Q797" i="2" a="1"/>
  <c r="Q797" i="2"/>
  <c r="N43" i="5"/>
  <c r="Q813" i="2" a="1"/>
  <c r="Q813" i="2"/>
  <c r="Q829" i="2" a="1"/>
  <c r="Q829" i="2"/>
  <c r="N52" i="5"/>
  <c r="Q845" i="2" a="1"/>
  <c r="Q845" i="2"/>
  <c r="Q861" i="2" a="1"/>
  <c r="Q861" i="2"/>
  <c r="N75" i="5"/>
  <c r="Q877" i="2" a="1"/>
  <c r="Q877" i="2"/>
  <c r="Q893" i="2" a="1"/>
  <c r="Q893" i="2"/>
  <c r="M18" i="5"/>
  <c r="Q909" i="2" a="1"/>
  <c r="Q909" i="2"/>
  <c r="Q925" i="2" a="1"/>
  <c r="Q925" i="2"/>
  <c r="M70" i="5"/>
  <c r="Q941" i="2" a="1"/>
  <c r="Q941" i="2"/>
  <c r="Q957" i="2" a="1"/>
  <c r="Q957" i="2"/>
  <c r="Q973" i="2" a="1"/>
  <c r="Q973" i="2"/>
  <c r="Q989" i="2" a="1"/>
  <c r="Q989" i="2"/>
  <c r="L12" i="5"/>
  <c r="Q1005" i="2" a="1"/>
  <c r="Q1005" i="2"/>
  <c r="Q1021" i="2" a="1"/>
  <c r="Q1021" i="2"/>
  <c r="L61" i="5"/>
  <c r="Q1037" i="2" a="1"/>
  <c r="Q1037" i="2"/>
  <c r="L51" i="5"/>
  <c r="Q1053" i="2" a="1"/>
  <c r="Q1053" i="2"/>
  <c r="L89" i="5"/>
  <c r="Q1069" i="2" a="1"/>
  <c r="Q1069" i="2"/>
  <c r="Q1085" i="2" a="1"/>
  <c r="Q1085" i="2"/>
  <c r="K11" i="5"/>
  <c r="Q1101" i="2" a="1"/>
  <c r="Q1101" i="2"/>
  <c r="Q1117" i="2" a="1"/>
  <c r="Q1117" i="2"/>
  <c r="K41" i="5"/>
  <c r="Q1133" i="2" a="1"/>
  <c r="Q1133" i="2"/>
  <c r="Q1149" i="2" a="1"/>
  <c r="Q1149" i="2"/>
  <c r="K84" i="5"/>
  <c r="Q1165" i="2" a="1"/>
  <c r="Q1165" i="2"/>
  <c r="Q1181" i="2" a="1"/>
  <c r="Q1181" i="2"/>
  <c r="K86" i="5"/>
  <c r="Q1197" i="2" a="1"/>
  <c r="Q1197" i="2"/>
  <c r="J18" i="5"/>
  <c r="Q1213" i="2" a="1"/>
  <c r="Q1213" i="2"/>
  <c r="J36" i="5"/>
  <c r="Q1229" i="2" a="1"/>
  <c r="Q1229" i="2"/>
  <c r="Q1245" i="2" a="1"/>
  <c r="Q1245" i="2"/>
  <c r="J62" i="5"/>
  <c r="Q1261" i="2" a="1"/>
  <c r="Q1261" i="2"/>
  <c r="Q1277" i="2" a="1"/>
  <c r="Q1277" i="2"/>
  <c r="Q1293" i="2" a="1"/>
  <c r="Q1293" i="2"/>
  <c r="I7" i="5"/>
  <c r="Q1309" i="2" a="1"/>
  <c r="Q1309" i="2"/>
  <c r="Q191" i="2" a="1"/>
  <c r="Q191" i="2"/>
  <c r="Q202" i="2" a="1"/>
  <c r="Q202" i="2"/>
  <c r="Q195" i="2" a="1"/>
  <c r="Q195" i="2"/>
  <c r="Q207" i="2" a="1"/>
  <c r="Q207" i="2"/>
  <c r="Q229" i="2" a="1"/>
  <c r="Q229" i="2"/>
  <c r="Q243" i="2" a="1"/>
  <c r="Q243" i="2"/>
  <c r="Q259" i="2" a="1"/>
  <c r="Q259" i="2"/>
  <c r="Q271" i="2" a="1"/>
  <c r="Q271" i="2"/>
  <c r="Q286" i="2" a="1"/>
  <c r="Q286" i="2"/>
  <c r="Q302" i="2" a="1"/>
  <c r="Q302" i="2"/>
  <c r="Q318" i="2" a="1"/>
  <c r="Q318" i="2"/>
  <c r="Q334" i="2" a="1"/>
  <c r="Q334" i="2"/>
  <c r="Q350" i="2" a="1"/>
  <c r="Q350" i="2"/>
  <c r="F264" i="2" a="1"/>
  <c r="F264" i="2"/>
  <c r="S93" i="5"/>
  <c r="Q366" i="2" a="1"/>
  <c r="Q366" i="2"/>
  <c r="Q382" i="2" a="1"/>
  <c r="Q382" i="2"/>
  <c r="F288" i="2" a="1"/>
  <c r="F288" i="2"/>
  <c r="R8" i="5"/>
  <c r="Q398" i="2" a="1"/>
  <c r="Q398" i="2"/>
  <c r="Q414" i="2" a="1"/>
  <c r="Q414" i="2"/>
  <c r="Q430" i="2" a="1"/>
  <c r="Q430" i="2"/>
  <c r="Q446" i="2" a="1"/>
  <c r="Q446" i="2"/>
  <c r="Q462" i="2" a="1"/>
  <c r="Q462" i="2"/>
  <c r="Q478" i="2" a="1"/>
  <c r="Q478" i="2"/>
  <c r="Q494" i="2" a="1"/>
  <c r="Q494" i="2"/>
  <c r="Q510" i="2" a="1"/>
  <c r="Q510" i="2"/>
  <c r="Q526" i="2" a="1"/>
  <c r="Q526" i="2"/>
  <c r="Q542" i="2" a="1"/>
  <c r="Q542" i="2"/>
  <c r="Q558" i="2" a="1"/>
  <c r="Q558" i="2"/>
  <c r="Q98" i="5"/>
  <c r="Q574" i="2" a="1"/>
  <c r="Q574" i="2"/>
  <c r="Q590" i="2" a="1"/>
  <c r="Q590" i="2"/>
  <c r="Q606" i="2" a="1"/>
  <c r="Q606" i="2"/>
  <c r="Q622" i="2" a="1"/>
  <c r="Q622" i="2"/>
  <c r="F520" i="2" a="1"/>
  <c r="F520" i="2"/>
  <c r="P42" i="5"/>
  <c r="Q638" i="2" a="1"/>
  <c r="Q638" i="2"/>
  <c r="Q654" i="2" a="1"/>
  <c r="Q654" i="2"/>
  <c r="P88" i="5"/>
  <c r="Q670" i="2" a="1"/>
  <c r="Q670" i="2"/>
  <c r="Q686" i="2" a="1"/>
  <c r="Q686" i="2"/>
  <c r="Q206" i="2" a="1"/>
  <c r="Q206" i="2"/>
  <c r="Q226" i="2" a="1"/>
  <c r="Q226" i="2"/>
  <c r="Q238" i="2" a="1"/>
  <c r="Q238" i="2"/>
  <c r="Q264" i="2" a="1"/>
  <c r="Q264" i="2"/>
  <c r="Q268" i="2" a="1"/>
  <c r="Q268" i="2"/>
  <c r="Q288" i="2" a="1"/>
  <c r="Q288" i="2"/>
  <c r="Q304" i="2" a="1"/>
  <c r="Q304" i="2"/>
  <c r="Q320" i="2" a="1"/>
  <c r="Q320" i="2"/>
  <c r="F244" i="2" a="1"/>
  <c r="F244" i="2"/>
  <c r="S58" i="5"/>
  <c r="Q336" i="2" a="1"/>
  <c r="Q336" i="2"/>
  <c r="Q352" i="2" a="1"/>
  <c r="Q352" i="2"/>
  <c r="Q368" i="2" a="1"/>
  <c r="Q368" i="2"/>
  <c r="Q384" i="2" a="1"/>
  <c r="Q384" i="2"/>
  <c r="Q400" i="2" a="1"/>
  <c r="Q400" i="2"/>
  <c r="Q416" i="2" a="1"/>
  <c r="Q416" i="2"/>
  <c r="Q432" i="2" a="1"/>
  <c r="Q432" i="2"/>
  <c r="Q448" i="2" a="1"/>
  <c r="Q448" i="2"/>
  <c r="Q464" i="2" a="1"/>
  <c r="Q464" i="2"/>
  <c r="Q480" i="2" a="1"/>
  <c r="Q480" i="2"/>
  <c r="Q11" i="5"/>
  <c r="Q496" i="2" a="1"/>
  <c r="Q496" i="2"/>
  <c r="Q512" i="2" a="1"/>
  <c r="Q512" i="2"/>
  <c r="Q528" i="2" a="1"/>
  <c r="Q528" i="2"/>
  <c r="Q544" i="2" a="1"/>
  <c r="Q544" i="2"/>
  <c r="Q560" i="2" a="1"/>
  <c r="Q560" i="2"/>
  <c r="Q576" i="2" a="1"/>
  <c r="Q576" i="2"/>
  <c r="P6" i="5"/>
  <c r="Q592" i="2" a="1"/>
  <c r="Q592" i="2"/>
  <c r="Q608" i="2" a="1"/>
  <c r="Q608" i="2"/>
  <c r="P25" i="5"/>
  <c r="Q624" i="2" a="1"/>
  <c r="Q624" i="2"/>
  <c r="Q640" i="2" a="1"/>
  <c r="Q640" i="2"/>
  <c r="Q656" i="2" a="1"/>
  <c r="Q656" i="2"/>
  <c r="Q672" i="2" a="1"/>
  <c r="Q672" i="2"/>
  <c r="Q688" i="2" a="1"/>
  <c r="Q688" i="2"/>
  <c r="O17" i="5"/>
  <c r="Q701" i="2" a="1"/>
  <c r="Q701" i="2"/>
  <c r="O26" i="5"/>
  <c r="Q709" i="2" a="1"/>
  <c r="Q709" i="2"/>
  <c r="Q717" i="2" a="1"/>
  <c r="Q717" i="2"/>
  <c r="Q725" i="2" a="1"/>
  <c r="Q725" i="2"/>
  <c r="Q733" i="2" a="1"/>
  <c r="Q733" i="2"/>
  <c r="Q741" i="2" a="1"/>
  <c r="Q741" i="2"/>
  <c r="Q749" i="2" a="1"/>
  <c r="Q749" i="2"/>
  <c r="Q757" i="2" a="1"/>
  <c r="Q757" i="2"/>
  <c r="Q200" i="2" a="1"/>
  <c r="Q200" i="2"/>
  <c r="Q213" i="2" a="1"/>
  <c r="Q213" i="2"/>
  <c r="Q253" i="2" a="1"/>
  <c r="Q253" i="2"/>
  <c r="Q257" i="2" a="1"/>
  <c r="Q257" i="2"/>
  <c r="Q265" i="2" a="1"/>
  <c r="Q265" i="2"/>
  <c r="Q282" i="2" a="1"/>
  <c r="Q282" i="2"/>
  <c r="Q298" i="2" a="1"/>
  <c r="Q298" i="2"/>
  <c r="Q314" i="2" a="1"/>
  <c r="Q314" i="2"/>
  <c r="Q330" i="2" a="1"/>
  <c r="Q330" i="2"/>
  <c r="Q346" i="2" a="1"/>
  <c r="Q346" i="2"/>
  <c r="Q362" i="2" a="1"/>
  <c r="Q362" i="2"/>
  <c r="Q378" i="2" a="1"/>
  <c r="Q378" i="2"/>
  <c r="Q394" i="2" a="1"/>
  <c r="Q394" i="2"/>
  <c r="Q410" i="2" a="1"/>
  <c r="Q410" i="2"/>
  <c r="Q426" i="2" a="1"/>
  <c r="Q426" i="2"/>
  <c r="Q442" i="2" a="1"/>
  <c r="Q442" i="2"/>
  <c r="Q458" i="2" a="1"/>
  <c r="Q458" i="2"/>
  <c r="Q474" i="2" a="1"/>
  <c r="Q474" i="2"/>
  <c r="Q490" i="2" a="1"/>
  <c r="Q490" i="2"/>
  <c r="Q19" i="5"/>
  <c r="Q506" i="2" a="1"/>
  <c r="Q506" i="2"/>
  <c r="Q522" i="2" a="1"/>
  <c r="Q522" i="2"/>
  <c r="Q46" i="5"/>
  <c r="Q538" i="2" a="1"/>
  <c r="Q538" i="2"/>
  <c r="Q554" i="2" a="1"/>
  <c r="Q554" i="2"/>
  <c r="Q570" i="2" a="1"/>
  <c r="Q570" i="2"/>
  <c r="Q101" i="5"/>
  <c r="Q586" i="2" a="1"/>
  <c r="Q586" i="2"/>
  <c r="Q602" i="2" a="1"/>
  <c r="Q602" i="2"/>
  <c r="F500" i="2" a="1"/>
  <c r="F500" i="2"/>
  <c r="P36" i="5"/>
  <c r="Q618" i="2" a="1"/>
  <c r="Q618" i="2"/>
  <c r="Q634" i="2" a="1"/>
  <c r="Q634" i="2"/>
  <c r="Q650" i="2" a="1"/>
  <c r="Q650" i="2"/>
  <c r="Q666" i="2" a="1"/>
  <c r="Q666" i="2"/>
  <c r="Q682" i="2" a="1"/>
  <c r="Q682" i="2"/>
  <c r="Q698" i="2" a="1"/>
  <c r="Q698" i="2"/>
  <c r="O36" i="5"/>
  <c r="Q216" i="2" a="1"/>
  <c r="Q216" i="2"/>
  <c r="Q231" i="2" a="1"/>
  <c r="Q231" i="2"/>
  <c r="Q248" i="2" a="1"/>
  <c r="Q248" i="2"/>
  <c r="Q270" i="2" a="1"/>
  <c r="Q270" i="2"/>
  <c r="Q267" i="2" a="1"/>
  <c r="Q267" i="2"/>
  <c r="Q295" i="2" a="1"/>
  <c r="Q295" i="2"/>
  <c r="Q311" i="2" a="1"/>
  <c r="Q311" i="2"/>
  <c r="Q327" i="2" a="1"/>
  <c r="Q327" i="2"/>
  <c r="Q343" i="2" a="1"/>
  <c r="Q343" i="2"/>
  <c r="Q359" i="2" a="1"/>
  <c r="Q359" i="2"/>
  <c r="Q375" i="2" a="1"/>
  <c r="Q375" i="2"/>
  <c r="Q391" i="2" a="1"/>
  <c r="Q391" i="2"/>
  <c r="Q407" i="2" a="1"/>
  <c r="Q407" i="2"/>
  <c r="F304" i="2" a="1"/>
  <c r="F304" i="2"/>
  <c r="R44" i="5"/>
  <c r="Q423" i="2" a="1"/>
  <c r="Q423" i="2"/>
  <c r="Q439" i="2" a="1"/>
  <c r="Q439" i="2"/>
  <c r="Q455" i="2" a="1"/>
  <c r="Q455" i="2"/>
  <c r="Q471" i="2" a="1"/>
  <c r="Q471" i="2"/>
  <c r="Q3" i="5"/>
  <c r="Q487" i="2" a="1"/>
  <c r="Q487" i="2"/>
  <c r="Q503" i="2" a="1"/>
  <c r="Q503" i="2"/>
  <c r="Q519" i="2" a="1"/>
  <c r="Q519" i="2"/>
  <c r="Q535" i="2" a="1"/>
  <c r="Q535" i="2"/>
  <c r="Q61" i="5"/>
  <c r="Q551" i="2" a="1"/>
  <c r="Q551" i="2"/>
  <c r="Q567" i="2" a="1"/>
  <c r="Q567" i="2"/>
  <c r="Q583" i="2" a="1"/>
  <c r="Q583" i="2"/>
  <c r="Q599" i="2" a="1"/>
  <c r="Q599" i="2"/>
  <c r="Q615" i="2" a="1"/>
  <c r="Q615" i="2"/>
  <c r="P56" i="5"/>
  <c r="Q631" i="2" a="1"/>
  <c r="Q631" i="2"/>
  <c r="Q647" i="2" a="1"/>
  <c r="Q647" i="2"/>
  <c r="Q663" i="2" a="1"/>
  <c r="Q663" i="2"/>
  <c r="Q679" i="2" a="1"/>
  <c r="Q679" i="2"/>
  <c r="O9" i="5"/>
  <c r="Q766" i="2" a="1"/>
  <c r="Q766" i="2"/>
  <c r="Q782" i="2" a="1"/>
  <c r="Q782" i="2"/>
  <c r="Q798" i="2" a="1"/>
  <c r="Q798" i="2"/>
  <c r="Q814" i="2" a="1"/>
  <c r="Q814" i="2"/>
  <c r="N44" i="5"/>
  <c r="Q830" i="2" a="1"/>
  <c r="Q830" i="2"/>
  <c r="N62" i="5"/>
  <c r="Q846" i="2" a="1"/>
  <c r="Q846" i="2"/>
  <c r="Q862" i="2" a="1"/>
  <c r="Q862" i="2"/>
  <c r="N94" i="5"/>
  <c r="Q878" i="2" a="1"/>
  <c r="Q878" i="2"/>
  <c r="M3" i="5"/>
  <c r="Q894" i="2" a="1"/>
  <c r="Q894" i="2"/>
  <c r="Q910" i="2" a="1"/>
  <c r="Q910" i="2"/>
  <c r="M19" i="5"/>
  <c r="Q926" i="2" a="1"/>
  <c r="Q926" i="2"/>
  <c r="M56" i="5"/>
  <c r="Q958" i="2" a="1"/>
  <c r="Q958" i="2"/>
  <c r="M47" i="5"/>
  <c r="Q974" i="2" a="1"/>
  <c r="Q974" i="2"/>
  <c r="Q990" i="2" a="1"/>
  <c r="Q990" i="2"/>
  <c r="Q1006" i="2" a="1"/>
  <c r="Q1006" i="2"/>
  <c r="Q1022" i="2" a="1"/>
  <c r="Q1022" i="2"/>
  <c r="L55" i="5"/>
  <c r="Q1038" i="2" a="1"/>
  <c r="Q1038" i="2"/>
  <c r="L72" i="5"/>
  <c r="Q1054" i="2" a="1"/>
  <c r="Q1054" i="2"/>
  <c r="Q1070" i="2" a="1"/>
  <c r="Q1070" i="2"/>
  <c r="Q1086" i="2" a="1"/>
  <c r="Q1086" i="2"/>
  <c r="K7" i="5"/>
  <c r="Q1118" i="2" a="1"/>
  <c r="Q1118" i="2"/>
  <c r="K61" i="5"/>
  <c r="Q1134" i="2" a="1"/>
  <c r="Q1134" i="2"/>
  <c r="Q1150" i="2" a="1"/>
  <c r="Q1150" i="2"/>
  <c r="K82" i="5"/>
  <c r="Q1166" i="2" a="1"/>
  <c r="Q1166" i="2"/>
  <c r="K74" i="5"/>
  <c r="Q1182" i="2" a="1"/>
  <c r="Q1182" i="2"/>
  <c r="Q1198" i="2" a="1"/>
  <c r="Q1198" i="2"/>
  <c r="Q1214" i="2" a="1"/>
  <c r="Q1214" i="2"/>
  <c r="J38" i="5"/>
  <c r="Q1230" i="2" a="1"/>
  <c r="Q1230" i="2"/>
  <c r="Q1246" i="2" a="1"/>
  <c r="Q1246" i="2"/>
  <c r="Q1262" i="2" a="1"/>
  <c r="Q1262" i="2"/>
  <c r="Q1278" i="2" a="1"/>
  <c r="Q1278" i="2"/>
  <c r="Q1294" i="2" a="1"/>
  <c r="Q1294" i="2"/>
  <c r="Q1310" i="2" a="1"/>
  <c r="Q1310" i="2"/>
  <c r="I35" i="5"/>
  <c r="Q1326" i="2" a="1"/>
  <c r="Q1326" i="2"/>
  <c r="I20" i="5"/>
  <c r="Q1342" i="2" a="1"/>
  <c r="Q1342" i="2"/>
  <c r="Q1351" i="2" a="1"/>
  <c r="Q1351" i="2"/>
  <c r="Q1359" i="2" a="1"/>
  <c r="Q1359" i="2"/>
  <c r="Q1367" i="2" a="1"/>
  <c r="Q1367" i="2"/>
  <c r="Q1375" i="2" a="1"/>
  <c r="Q1375" i="2"/>
  <c r="I90" i="5"/>
  <c r="Q706" i="2" a="1"/>
  <c r="Q706" i="2"/>
  <c r="Q722" i="2" a="1"/>
  <c r="Q722" i="2"/>
  <c r="O50" i="5"/>
  <c r="Q738" i="2" a="1"/>
  <c r="Q738" i="2"/>
  <c r="O68" i="5"/>
  <c r="Q754" i="2" a="1"/>
  <c r="Q754" i="2"/>
  <c r="Q771" i="2" a="1"/>
  <c r="Q771" i="2"/>
  <c r="Q787" i="2" a="1"/>
  <c r="Q787" i="2"/>
  <c r="Q803" i="2" a="1"/>
  <c r="Q803" i="2"/>
  <c r="Q819" i="2" a="1"/>
  <c r="Q819" i="2"/>
  <c r="Q835" i="2" a="1"/>
  <c r="Q835" i="2"/>
  <c r="Q851" i="2" a="1"/>
  <c r="Q851" i="2"/>
  <c r="Q867" i="2" a="1"/>
  <c r="Q867" i="2"/>
  <c r="Q883" i="2" a="1"/>
  <c r="Q883" i="2"/>
  <c r="M8" i="5"/>
  <c r="Q899" i="2" a="1"/>
  <c r="Q899" i="2"/>
  <c r="M43" i="5"/>
  <c r="Q915" i="2" a="1"/>
  <c r="Q915" i="2"/>
  <c r="Q931" i="2" a="1"/>
  <c r="Q931" i="2"/>
  <c r="Q963" i="2" a="1"/>
  <c r="Q963" i="2"/>
  <c r="Q979" i="2" a="1"/>
  <c r="Q979" i="2"/>
  <c r="L2" i="5"/>
  <c r="Q995" i="2" a="1"/>
  <c r="Q995" i="2"/>
  <c r="Q1011" i="2" a="1"/>
  <c r="Q1011" i="2"/>
  <c r="L24" i="5"/>
  <c r="Q1043" i="2" a="1"/>
  <c r="Q1043" i="2"/>
  <c r="Q1059" i="2" a="1"/>
  <c r="Q1059" i="2"/>
  <c r="Q1075" i="2" a="1"/>
  <c r="Q1075" i="2"/>
  <c r="Q1091" i="2" a="1"/>
  <c r="Q1091" i="2"/>
  <c r="Q1107" i="2" a="1"/>
  <c r="Q1107" i="2"/>
  <c r="K25" i="5"/>
  <c r="Q1123" i="2" a="1"/>
  <c r="Q1123" i="2"/>
  <c r="K26" i="5"/>
  <c r="Q1155" i="2" a="1"/>
  <c r="Q1155" i="2"/>
  <c r="Q1171" i="2" a="1"/>
  <c r="Q1171" i="2"/>
  <c r="K88" i="5"/>
  <c r="Q1187" i="2" a="1"/>
  <c r="Q1187" i="2"/>
  <c r="Q1203" i="2" a="1"/>
  <c r="Q1203" i="2"/>
  <c r="J33" i="5"/>
  <c r="Q1219" i="2" a="1"/>
  <c r="Q1219" i="2"/>
  <c r="Q1235" i="2" a="1"/>
  <c r="Q1235" i="2"/>
  <c r="Q1251" i="2" a="1"/>
  <c r="Q1251" i="2"/>
  <c r="Q1267" i="2" a="1"/>
  <c r="Q1267" i="2"/>
  <c r="Q1283" i="2" a="1"/>
  <c r="Q1283" i="2"/>
  <c r="Q1299" i="2" a="1"/>
  <c r="Q1299" i="2"/>
  <c r="Q1315" i="2" a="1"/>
  <c r="Q1315" i="2"/>
  <c r="Q1331" i="2" a="1"/>
  <c r="Q1331" i="2"/>
  <c r="Q697" i="2" a="1"/>
  <c r="Q697" i="2"/>
  <c r="Q778" i="2" a="1"/>
  <c r="Q778" i="2"/>
  <c r="Q794" i="2" a="1"/>
  <c r="Q794" i="2"/>
  <c r="N18" i="5"/>
  <c r="Q810" i="2" a="1"/>
  <c r="Q810" i="2"/>
  <c r="N31" i="5"/>
  <c r="Q826" i="2" a="1"/>
  <c r="Q826" i="2"/>
  <c r="N29" i="5"/>
  <c r="Q842" i="2" a="1"/>
  <c r="Q842" i="2"/>
  <c r="N83" i="5"/>
  <c r="Q858" i="2" a="1"/>
  <c r="Q858" i="2"/>
  <c r="N97" i="5"/>
  <c r="Q874" i="2" a="1"/>
  <c r="Q874" i="2"/>
  <c r="N100" i="5"/>
  <c r="Q890" i="2" a="1"/>
  <c r="Q890" i="2"/>
  <c r="Q906" i="2" a="1"/>
  <c r="Q906" i="2"/>
  <c r="M20" i="5"/>
  <c r="Q922" i="2" a="1"/>
  <c r="Q922" i="2"/>
  <c r="M46" i="5"/>
  <c r="Q954" i="2" a="1"/>
  <c r="Q954" i="2"/>
  <c r="M96" i="5"/>
  <c r="Q970" i="2" a="1"/>
  <c r="Q970" i="2"/>
  <c r="M102" i="5"/>
  <c r="Q986" i="2" a="1"/>
  <c r="Q986" i="2"/>
  <c r="Q1002" i="2" a="1"/>
  <c r="Q1002" i="2"/>
  <c r="L36" i="5"/>
  <c r="Q1034" i="2" a="1"/>
  <c r="Q1034" i="2"/>
  <c r="L39" i="5"/>
  <c r="Q1050" i="2" a="1"/>
  <c r="Q1050" i="2"/>
  <c r="Q1066" i="2" a="1"/>
  <c r="Q1066" i="2"/>
  <c r="Q1082" i="2" a="1"/>
  <c r="Q1082" i="2"/>
  <c r="K3" i="5"/>
  <c r="Q1098" i="2" a="1"/>
  <c r="Q1098" i="2"/>
  <c r="K18" i="5"/>
  <c r="Q1114" i="2" a="1"/>
  <c r="Q1114" i="2"/>
  <c r="K30" i="5"/>
  <c r="Q1130" i="2" a="1"/>
  <c r="Q1130" i="2"/>
  <c r="K24" i="5"/>
  <c r="Q1146" i="2" a="1"/>
  <c r="Q1146" i="2"/>
  <c r="Q1162" i="2" a="1"/>
  <c r="Q1162" i="2"/>
  <c r="K50" i="5"/>
  <c r="Q1178" i="2" a="1"/>
  <c r="Q1178" i="2"/>
  <c r="Q1194" i="2" a="1"/>
  <c r="Q1194" i="2"/>
  <c r="J6" i="5"/>
  <c r="Q1210" i="2" a="1"/>
  <c r="Q1210" i="2"/>
  <c r="Q1226" i="2" a="1"/>
  <c r="Q1226" i="2"/>
  <c r="J31" i="5"/>
  <c r="Q1242" i="2" a="1"/>
  <c r="Q1242" i="2"/>
  <c r="Q1258" i="2" a="1"/>
  <c r="Q1258" i="2"/>
  <c r="Q1274" i="2" a="1"/>
  <c r="Q1274" i="2"/>
  <c r="Q1290" i="2" a="1"/>
  <c r="Q1290" i="2"/>
  <c r="Q1306" i="2" a="1"/>
  <c r="Q1306" i="2"/>
  <c r="Q1322" i="2" a="1"/>
  <c r="Q1322" i="2"/>
  <c r="Q1338" i="2" a="1"/>
  <c r="Q1338" i="2"/>
  <c r="Q1350" i="2" a="1"/>
  <c r="Q1350" i="2"/>
  <c r="Q1358" i="2" a="1"/>
  <c r="Q1358" i="2"/>
  <c r="Q1366" i="2" a="1"/>
  <c r="Q1366" i="2"/>
  <c r="Q1374" i="2" a="1"/>
  <c r="Q1374" i="2"/>
  <c r="I83" i="5"/>
  <c r="Q190" i="2" a="1"/>
  <c r="Q190" i="2"/>
  <c r="Q199" i="2" a="1"/>
  <c r="Q199" i="2"/>
  <c r="Q194" i="2" a="1"/>
  <c r="Q194" i="2"/>
  <c r="Q201" i="2" a="1"/>
  <c r="Q201" i="2"/>
  <c r="Q209" i="2" a="1"/>
  <c r="Q209" i="2"/>
  <c r="Q242" i="2" a="1"/>
  <c r="Q242" i="2"/>
  <c r="Q247" i="2" a="1"/>
  <c r="Q247" i="2"/>
  <c r="Q263" i="2" a="1"/>
  <c r="Q263" i="2"/>
  <c r="Q281" i="2" a="1"/>
  <c r="Q281" i="2"/>
  <c r="Q297" i="2" a="1"/>
  <c r="Q297" i="2"/>
  <c r="Q313" i="2" a="1"/>
  <c r="Q313" i="2"/>
  <c r="Q329" i="2" a="1"/>
  <c r="Q329" i="2"/>
  <c r="Q345" i="2" a="1"/>
  <c r="Q345" i="2"/>
  <c r="Q361" i="2" a="1"/>
  <c r="Q361" i="2"/>
  <c r="Q377" i="2" a="1"/>
  <c r="Q377" i="2"/>
  <c r="Q393" i="2" a="1"/>
  <c r="Q393" i="2"/>
  <c r="Q409" i="2" a="1"/>
  <c r="Q409" i="2"/>
  <c r="Q425" i="2" a="1"/>
  <c r="Q425" i="2"/>
  <c r="Q441" i="2" a="1"/>
  <c r="Q441" i="2"/>
  <c r="Q457" i="2" a="1"/>
  <c r="Q457" i="2"/>
  <c r="Q473" i="2" a="1"/>
  <c r="Q473" i="2"/>
  <c r="Q5" i="5"/>
  <c r="Q489" i="2" a="1"/>
  <c r="Q489" i="2"/>
  <c r="Q505" i="2" a="1"/>
  <c r="Q505" i="2"/>
  <c r="Q521" i="2" a="1"/>
  <c r="Q521" i="2"/>
  <c r="Q537" i="2" a="1"/>
  <c r="Q537" i="2"/>
  <c r="Q553" i="2" a="1"/>
  <c r="Q553" i="2"/>
  <c r="Q569" i="2" a="1"/>
  <c r="Q569" i="2"/>
  <c r="Q100" i="5"/>
  <c r="Q585" i="2" a="1"/>
  <c r="Q585" i="2"/>
  <c r="Q601" i="2" a="1"/>
  <c r="Q601" i="2"/>
  <c r="P47" i="5"/>
  <c r="Q617" i="2" a="1"/>
  <c r="Q617" i="2"/>
  <c r="Q633" i="2" a="1"/>
  <c r="Q633" i="2"/>
  <c r="Q649" i="2" a="1"/>
  <c r="Q649" i="2"/>
  <c r="Q665" i="2" a="1"/>
  <c r="Q665" i="2"/>
  <c r="Q681" i="2" a="1"/>
  <c r="Q681" i="2"/>
  <c r="Q205" i="2" a="1"/>
  <c r="Q205" i="2"/>
  <c r="Q227" i="2" a="1"/>
  <c r="Q227" i="2"/>
  <c r="Q236" i="2" a="1"/>
  <c r="Q236" i="2"/>
  <c r="Q254" i="2" a="1"/>
  <c r="Q254" i="2"/>
  <c r="Q277" i="2" a="1"/>
  <c r="Q277" i="2"/>
  <c r="Q283" i="2" a="1"/>
  <c r="Q283" i="2"/>
  <c r="Q299" i="2" a="1"/>
  <c r="Q299" i="2"/>
  <c r="Q315" i="2" a="1"/>
  <c r="Q315" i="2"/>
  <c r="Q331" i="2" a="1"/>
  <c r="Q331" i="2"/>
  <c r="Q347" i="2" a="1"/>
  <c r="Q347" i="2"/>
  <c r="Q363" i="2" a="1"/>
  <c r="Q363" i="2"/>
  <c r="Q379" i="2" a="1"/>
  <c r="Q379" i="2"/>
  <c r="Q395" i="2" a="1"/>
  <c r="Q395" i="2"/>
  <c r="Q411" i="2" a="1"/>
  <c r="Q411" i="2"/>
  <c r="Q427" i="2" a="1"/>
  <c r="Q427" i="2"/>
  <c r="Q443" i="2" a="1"/>
  <c r="Q443" i="2"/>
  <c r="Q459" i="2" a="1"/>
  <c r="Q459" i="2"/>
  <c r="Q475" i="2" a="1"/>
  <c r="Q475" i="2"/>
  <c r="Q491" i="2" a="1"/>
  <c r="Q491" i="2"/>
  <c r="Q507" i="2" a="1"/>
  <c r="Q507" i="2"/>
  <c r="Q523" i="2" a="1"/>
  <c r="Q523" i="2"/>
  <c r="Q62" i="5"/>
  <c r="Q539" i="2" a="1"/>
  <c r="Q539" i="2"/>
  <c r="Q555" i="2" a="1"/>
  <c r="Q555" i="2"/>
  <c r="Q571" i="2" a="1"/>
  <c r="Q571" i="2"/>
  <c r="Q587" i="2" a="1"/>
  <c r="Q587" i="2"/>
  <c r="P16" i="5"/>
  <c r="Q603" i="2" a="1"/>
  <c r="Q603" i="2"/>
  <c r="Q619" i="2" a="1"/>
  <c r="Q619" i="2"/>
  <c r="Q635" i="2" a="1"/>
  <c r="Q635" i="2"/>
  <c r="Q651" i="2" a="1"/>
  <c r="Q651" i="2"/>
  <c r="Q667" i="2" a="1"/>
  <c r="Q667" i="2"/>
  <c r="F565" i="2" a="1"/>
  <c r="F565" i="2"/>
  <c r="P94" i="5"/>
  <c r="Q683" i="2" a="1"/>
  <c r="Q683" i="2"/>
  <c r="Q699" i="2" a="1"/>
  <c r="Q699" i="2"/>
  <c r="Q707" i="2" a="1"/>
  <c r="Q707" i="2"/>
  <c r="Q715" i="2" a="1"/>
  <c r="Q715" i="2"/>
  <c r="Q723" i="2" a="1"/>
  <c r="Q723" i="2"/>
  <c r="O51" i="5"/>
  <c r="Q731" i="2" a="1"/>
  <c r="Q731" i="2"/>
  <c r="Q739" i="2" a="1"/>
  <c r="Q739" i="2"/>
  <c r="Q747" i="2" a="1"/>
  <c r="Q747" i="2"/>
  <c r="Q755" i="2" a="1"/>
  <c r="Q755" i="2"/>
  <c r="Q763" i="2" a="1"/>
  <c r="Q763" i="2"/>
  <c r="Q218" i="2" a="1"/>
  <c r="Q218" i="2"/>
  <c r="Q234" i="2" a="1"/>
  <c r="Q234" i="2"/>
  <c r="Q233" i="2" a="1"/>
  <c r="Q233" i="2"/>
  <c r="Q266" i="2" a="1"/>
  <c r="Q266" i="2"/>
  <c r="Q258" i="2" a="1"/>
  <c r="Q258" i="2"/>
  <c r="Q293" i="2" a="1"/>
  <c r="Q293" i="2"/>
  <c r="F202" i="2" a="1"/>
  <c r="F202" i="2"/>
  <c r="S13" i="5"/>
  <c r="Q309" i="2" a="1"/>
  <c r="Q309" i="2"/>
  <c r="Q325" i="2" a="1"/>
  <c r="Q325" i="2"/>
  <c r="Q341" i="2" a="1"/>
  <c r="Q341" i="2"/>
  <c r="Q357" i="2" a="1"/>
  <c r="Q357" i="2"/>
  <c r="Q373" i="2" a="1"/>
  <c r="Q373" i="2"/>
  <c r="Q389" i="2" a="1"/>
  <c r="Q389" i="2"/>
  <c r="Q405" i="2" a="1"/>
  <c r="Q405" i="2"/>
  <c r="Q421" i="2" a="1"/>
  <c r="Q421" i="2"/>
  <c r="Q437" i="2" a="1"/>
  <c r="Q437" i="2"/>
  <c r="Q453" i="2" a="1"/>
  <c r="Q453" i="2"/>
  <c r="Q469" i="2" a="1"/>
  <c r="Q469" i="2"/>
  <c r="Q485" i="2" a="1"/>
  <c r="Q485" i="2"/>
  <c r="Q501" i="2" a="1"/>
  <c r="Q501" i="2"/>
  <c r="Q517" i="2" a="1"/>
  <c r="Q517" i="2"/>
  <c r="Q533" i="2" a="1"/>
  <c r="Q533" i="2"/>
  <c r="Q549" i="2" a="1"/>
  <c r="Q549" i="2"/>
  <c r="Q565" i="2" a="1"/>
  <c r="Q565" i="2"/>
  <c r="Q581" i="2" a="1"/>
  <c r="Q581" i="2"/>
  <c r="Q597" i="2" a="1"/>
  <c r="Q597" i="2"/>
  <c r="P24" i="5"/>
  <c r="Q613" i="2" a="1"/>
  <c r="Q613" i="2"/>
  <c r="Q629" i="2" a="1"/>
  <c r="Q629" i="2"/>
  <c r="P71" i="5"/>
  <c r="Q645" i="2" a="1"/>
  <c r="Q645" i="2"/>
  <c r="Q661" i="2" a="1"/>
  <c r="Q661" i="2"/>
  <c r="Q677" i="2" a="1"/>
  <c r="Q677" i="2"/>
  <c r="Q693" i="2" a="1"/>
  <c r="Q693" i="2"/>
  <c r="Q220" i="2" a="1"/>
  <c r="Q220" i="2"/>
  <c r="Q217" i="2" a="1"/>
  <c r="Q217" i="2"/>
  <c r="Q241" i="2" a="1"/>
  <c r="Q241" i="2"/>
  <c r="Q260" i="2" a="1"/>
  <c r="Q260" i="2"/>
  <c r="Q278" i="2" a="1"/>
  <c r="Q278" i="2"/>
  <c r="Q292" i="2" a="1"/>
  <c r="Q292" i="2"/>
  <c r="Q308" i="2" a="1"/>
  <c r="Q308" i="2"/>
  <c r="Q324" i="2" a="1"/>
  <c r="Q324" i="2"/>
  <c r="Q340" i="2" a="1"/>
  <c r="Q340" i="2"/>
  <c r="Q356" i="2" a="1"/>
  <c r="Q356" i="2"/>
  <c r="S90" i="5"/>
  <c r="Q372" i="2" a="1"/>
  <c r="Q372" i="2"/>
  <c r="Q388" i="2" a="1"/>
  <c r="Q388" i="2"/>
  <c r="Q404" i="2" a="1"/>
  <c r="Q404" i="2"/>
  <c r="Q420" i="2" a="1"/>
  <c r="Q420" i="2"/>
  <c r="Q436" i="2" a="1"/>
  <c r="Q436" i="2"/>
  <c r="Q452" i="2" a="1"/>
  <c r="Q452" i="2"/>
  <c r="Q468" i="2" a="1"/>
  <c r="Q468" i="2"/>
  <c r="Q484" i="2" a="1"/>
  <c r="Q484" i="2"/>
  <c r="Q500" i="2" a="1"/>
  <c r="Q500" i="2"/>
  <c r="Q36" i="5"/>
  <c r="Q516" i="2" a="1"/>
  <c r="Q516" i="2"/>
  <c r="Q532" i="2" a="1"/>
  <c r="Q532" i="2"/>
  <c r="Q548" i="2" a="1"/>
  <c r="Q548" i="2"/>
  <c r="Q79" i="5"/>
  <c r="Q564" i="2" a="1"/>
  <c r="Q564" i="2"/>
  <c r="Q92" i="5"/>
  <c r="Q580" i="2" a="1"/>
  <c r="Q580" i="2"/>
  <c r="Q596" i="2" a="1"/>
  <c r="Q596" i="2"/>
  <c r="Q612" i="2" a="1"/>
  <c r="Q612" i="2"/>
  <c r="P49" i="5"/>
  <c r="Q628" i="2" a="1"/>
  <c r="Q628" i="2"/>
  <c r="Q644" i="2" a="1"/>
  <c r="Q644" i="2"/>
  <c r="Q660" i="2" a="1"/>
  <c r="Q660" i="2"/>
  <c r="Q676" i="2" a="1"/>
  <c r="Q676" i="2"/>
  <c r="Q694" i="2" a="1"/>
  <c r="Q694" i="2"/>
  <c r="Q777" i="2" a="1"/>
  <c r="Q777" i="2"/>
  <c r="Q793" i="2" a="1"/>
  <c r="Q793" i="2"/>
  <c r="Q809" i="2" a="1"/>
  <c r="Q809" i="2"/>
  <c r="N38" i="5"/>
  <c r="Q825" i="2" a="1"/>
  <c r="Q825" i="2"/>
  <c r="Q841" i="2" a="1"/>
  <c r="Q841" i="2"/>
  <c r="Q857" i="2" a="1"/>
  <c r="Q857" i="2"/>
  <c r="N89" i="5"/>
  <c r="Q873" i="2" a="1"/>
  <c r="Q873" i="2"/>
  <c r="N102" i="5"/>
  <c r="Q889" i="2" a="1"/>
  <c r="Q889" i="2"/>
  <c r="M13" i="5"/>
  <c r="Q905" i="2" a="1"/>
  <c r="Q905" i="2"/>
  <c r="Q921" i="2" a="1"/>
  <c r="Q921" i="2"/>
  <c r="Q937" i="2" a="1"/>
  <c r="Q937" i="2"/>
  <c r="M49" i="5"/>
  <c r="Q953" i="2" a="1"/>
  <c r="Q953" i="2"/>
  <c r="M80" i="5"/>
  <c r="Q969" i="2" a="1"/>
  <c r="Q969" i="2"/>
  <c r="Q985" i="2" a="1"/>
  <c r="Q985" i="2"/>
  <c r="Q1001" i="2" a="1"/>
  <c r="Q1001" i="2"/>
  <c r="L40" i="5"/>
  <c r="Q1017" i="2" a="1"/>
  <c r="Q1017" i="2"/>
  <c r="L52" i="5"/>
  <c r="Q1033" i="2" a="1"/>
  <c r="Q1033" i="2"/>
  <c r="Q1049" i="2" a="1"/>
  <c r="Q1049" i="2"/>
  <c r="Q1065" i="2" a="1"/>
  <c r="Q1065" i="2"/>
  <c r="Q1081" i="2" a="1"/>
  <c r="Q1081" i="2"/>
  <c r="K2" i="5"/>
  <c r="Q1097" i="2" a="1"/>
  <c r="Q1097" i="2"/>
  <c r="K16" i="5"/>
  <c r="Q1113" i="2" a="1"/>
  <c r="Q1113" i="2"/>
  <c r="Q1129" i="2" a="1"/>
  <c r="Q1129" i="2"/>
  <c r="K20" i="5"/>
  <c r="Q1145" i="2" a="1"/>
  <c r="Q1145" i="2"/>
  <c r="K72" i="5"/>
  <c r="Q1161" i="2" a="1"/>
  <c r="Q1161" i="2"/>
  <c r="Q1177" i="2" a="1"/>
  <c r="Q1177" i="2"/>
  <c r="K102" i="5"/>
  <c r="Q1193" i="2" a="1"/>
  <c r="Q1193" i="2"/>
  <c r="J8" i="5"/>
  <c r="Q1209" i="2" a="1"/>
  <c r="Q1209" i="2"/>
  <c r="J34" i="5"/>
  <c r="Q1225" i="2" a="1"/>
  <c r="Q1225" i="2"/>
  <c r="J30" i="5"/>
  <c r="Q1241" i="2" a="1"/>
  <c r="Q1241" i="2"/>
  <c r="J42" i="5"/>
  <c r="Q1257" i="2" a="1"/>
  <c r="Q1257" i="2"/>
  <c r="Q1273" i="2" a="1"/>
  <c r="Q1273" i="2"/>
  <c r="Q1289" i="2" a="1"/>
  <c r="Q1289" i="2"/>
  <c r="Q1305" i="2" a="1"/>
  <c r="Q1305" i="2"/>
  <c r="Q1321" i="2" a="1"/>
  <c r="Q1321" i="2"/>
  <c r="Q1337" i="2" a="1"/>
  <c r="Q1337" i="2"/>
  <c r="Q1349" i="2" a="1"/>
  <c r="Q1349" i="2"/>
  <c r="Q1357" i="2" a="1"/>
  <c r="Q1357" i="2"/>
  <c r="Q1365" i="2" a="1"/>
  <c r="Q1365" i="2"/>
  <c r="Q1373" i="2" a="1"/>
  <c r="Q1373" i="2"/>
  <c r="I66" i="5"/>
  <c r="Q702" i="2" a="1"/>
  <c r="Q702" i="2"/>
  <c r="Q718" i="2" a="1"/>
  <c r="Q718" i="2"/>
  <c r="Q734" i="2" a="1"/>
  <c r="Q734" i="2"/>
  <c r="Q750" i="2" a="1"/>
  <c r="Q750" i="2"/>
  <c r="Q768" i="2" a="1"/>
  <c r="Q768" i="2"/>
  <c r="Q784" i="2" a="1"/>
  <c r="Q784" i="2"/>
  <c r="N12" i="5"/>
  <c r="Q800" i="2" a="1"/>
  <c r="Q800" i="2"/>
  <c r="Q816" i="2" a="1"/>
  <c r="Q816" i="2"/>
  <c r="N42" i="5"/>
  <c r="Q832" i="2" a="1"/>
  <c r="Q832" i="2"/>
  <c r="Q848" i="2" a="1"/>
  <c r="Q848" i="2"/>
  <c r="N65" i="5"/>
  <c r="Q864" i="2" a="1"/>
  <c r="Q864" i="2"/>
  <c r="Q880" i="2" a="1"/>
  <c r="Q880" i="2"/>
  <c r="M5" i="5"/>
  <c r="Q896" i="2" a="1"/>
  <c r="Q896" i="2"/>
  <c r="M33" i="5"/>
  <c r="Q912" i="2" a="1"/>
  <c r="Q912" i="2"/>
  <c r="M41" i="5"/>
  <c r="Q928" i="2" a="1"/>
  <c r="Q928" i="2"/>
  <c r="M68" i="5"/>
  <c r="Q944" i="2" a="1"/>
  <c r="Q944" i="2"/>
  <c r="M58" i="5"/>
  <c r="Q960" i="2" a="1"/>
  <c r="Q960" i="2"/>
  <c r="M89" i="5"/>
  <c r="Q976" i="2" a="1"/>
  <c r="Q976" i="2"/>
  <c r="Q992" i="2" a="1"/>
  <c r="Q992" i="2"/>
  <c r="L13" i="5"/>
  <c r="Q1008" i="2" a="1"/>
  <c r="Q1008" i="2"/>
  <c r="L67" i="5"/>
  <c r="Q1024" i="2" a="1"/>
  <c r="Q1024" i="2"/>
  <c r="L56" i="5"/>
  <c r="Q1040" i="2" a="1"/>
  <c r="Q1040" i="2"/>
  <c r="L49" i="5"/>
  <c r="Q1056" i="2" a="1"/>
  <c r="Q1056" i="2"/>
  <c r="L75" i="5"/>
  <c r="Q1072" i="2" a="1"/>
  <c r="Q1072" i="2"/>
  <c r="L102" i="5"/>
  <c r="Q1088" i="2" a="1"/>
  <c r="Q1088" i="2"/>
  <c r="Q1104" i="2" a="1"/>
  <c r="Q1104" i="2"/>
  <c r="K17" i="5"/>
  <c r="Q1120" i="2" a="1"/>
  <c r="Q1120" i="2"/>
  <c r="K45" i="5"/>
  <c r="Q1136" i="2" a="1"/>
  <c r="Q1136" i="2"/>
  <c r="Q1168" i="2" a="1"/>
  <c r="Q1168" i="2"/>
  <c r="K76" i="5"/>
  <c r="Q1184" i="2" a="1"/>
  <c r="Q1184" i="2"/>
  <c r="J3" i="5"/>
  <c r="Q1200" i="2" a="1"/>
  <c r="Q1200" i="2"/>
  <c r="J28" i="5"/>
  <c r="Q1216" i="2" a="1"/>
  <c r="Q1216" i="2"/>
  <c r="J41" i="5"/>
  <c r="Q1232" i="2" a="1"/>
  <c r="Q1232" i="2"/>
  <c r="Q1248" i="2" a="1"/>
  <c r="Q1248" i="2"/>
  <c r="Q1264" i="2" a="1"/>
  <c r="Q1264" i="2"/>
  <c r="Q1280" i="2" a="1"/>
  <c r="Q1280" i="2"/>
  <c r="Q1296" i="2" a="1"/>
  <c r="Q1296" i="2"/>
  <c r="I14" i="5"/>
  <c r="Q1312" i="2" a="1"/>
  <c r="Q1312" i="2"/>
  <c r="I70" i="5"/>
  <c r="Q1328" i="2" a="1"/>
  <c r="Q1328" i="2"/>
  <c r="Q1344" i="2" a="1"/>
  <c r="Q1344" i="2"/>
  <c r="I49" i="5"/>
  <c r="Q773" i="2" a="1"/>
  <c r="Q773" i="2"/>
  <c r="Q789" i="2" a="1"/>
  <c r="Q789" i="2"/>
  <c r="Q805" i="2" a="1"/>
  <c r="Q805" i="2"/>
  <c r="N25" i="5"/>
  <c r="Q821" i="2" a="1"/>
  <c r="Q821" i="2"/>
  <c r="Q837" i="2" a="1"/>
  <c r="Q837" i="2"/>
  <c r="N49" i="5"/>
  <c r="Q853" i="2" a="1"/>
  <c r="Q853" i="2"/>
  <c r="Q869" i="2" a="1"/>
  <c r="Q869" i="2"/>
  <c r="N86" i="5"/>
  <c r="Q885" i="2" a="1"/>
  <c r="Q885" i="2"/>
  <c r="M6" i="5"/>
  <c r="Q901" i="2" a="1"/>
  <c r="Q901" i="2"/>
  <c r="M32" i="5"/>
  <c r="Q917" i="2" a="1"/>
  <c r="Q917" i="2"/>
  <c r="Q933" i="2" a="1"/>
  <c r="Q933" i="2"/>
  <c r="M29" i="5"/>
  <c r="Q965" i="2" a="1"/>
  <c r="Q965" i="2"/>
  <c r="M75" i="5"/>
  <c r="Q981" i="2" a="1"/>
  <c r="Q981" i="2"/>
  <c r="L3" i="5"/>
  <c r="Q997" i="2" a="1"/>
  <c r="Q997" i="2"/>
  <c r="L18" i="5"/>
  <c r="Q1013" i="2" a="1"/>
  <c r="Q1013" i="2"/>
  <c r="L31" i="5"/>
  <c r="Q1029" i="2" a="1"/>
  <c r="Q1029" i="2"/>
  <c r="L20" i="5"/>
  <c r="Q1045" i="2" a="1"/>
  <c r="Q1045" i="2"/>
  <c r="L77" i="5"/>
  <c r="Q1061" i="2" a="1"/>
  <c r="Q1061" i="2"/>
  <c r="L79" i="5"/>
  <c r="Q1077" i="2" a="1"/>
  <c r="Q1077" i="2"/>
  <c r="Q1093" i="2" a="1"/>
  <c r="Q1093" i="2"/>
  <c r="K43" i="5"/>
  <c r="Q1109" i="2" a="1"/>
  <c r="Q1109" i="2"/>
  <c r="K37" i="5"/>
  <c r="Q1125" i="2" a="1"/>
  <c r="Q1125" i="2"/>
  <c r="Q1141" i="2" a="1"/>
  <c r="Q1141" i="2"/>
  <c r="Q1157" i="2" a="1"/>
  <c r="Q1157" i="2"/>
  <c r="K75" i="5"/>
  <c r="Q1173" i="2" a="1"/>
  <c r="Q1173" i="2"/>
  <c r="K93" i="5"/>
  <c r="Q1189" i="2" a="1"/>
  <c r="Q1189" i="2"/>
  <c r="J12" i="5"/>
  <c r="Q1205" i="2" a="1"/>
  <c r="Q1205" i="2"/>
  <c r="J21" i="5"/>
  <c r="Q1221" i="2" a="1"/>
  <c r="Q1221" i="2"/>
  <c r="J45" i="5"/>
  <c r="Q1237" i="2" a="1"/>
  <c r="Q1237" i="2"/>
  <c r="J44" i="5"/>
  <c r="Q1253" i="2" a="1"/>
  <c r="Q1253" i="2"/>
  <c r="Q1269" i="2" a="1"/>
  <c r="Q1269" i="2"/>
  <c r="Q1285" i="2" a="1"/>
  <c r="Q1285" i="2"/>
  <c r="Q1301" i="2" a="1"/>
  <c r="Q1301" i="2"/>
  <c r="Q1317" i="2" a="1"/>
  <c r="Q1317" i="2"/>
  <c r="I61" i="5"/>
  <c r="Q1333" i="2" a="1"/>
  <c r="Q1333" i="2"/>
  <c r="I75" i="5"/>
  <c r="Q1348" i="2" a="1"/>
  <c r="Q1348" i="2"/>
  <c r="Q1356" i="2" a="1"/>
  <c r="Q1356" i="2"/>
  <c r="Q1364" i="2" a="1"/>
  <c r="Q1364" i="2"/>
  <c r="Q1360" i="2" a="1"/>
  <c r="Q1360" i="2"/>
  <c r="Q700" i="2" a="1"/>
  <c r="Q700" i="2"/>
  <c r="Q716" i="2" a="1"/>
  <c r="Q716" i="2"/>
  <c r="O67" i="5"/>
  <c r="Q732" i="2" a="1"/>
  <c r="Q732" i="2"/>
  <c r="O60" i="5"/>
  <c r="Q748" i="2" a="1"/>
  <c r="Q748" i="2"/>
  <c r="Q764" i="2" a="1"/>
  <c r="Q764" i="2"/>
  <c r="Q780" i="2" a="1"/>
  <c r="Q780" i="2"/>
  <c r="Q796" i="2" a="1"/>
  <c r="Q796" i="2"/>
  <c r="Q812" i="2" a="1"/>
  <c r="Q812" i="2"/>
  <c r="Q828" i="2" a="1"/>
  <c r="Q828" i="2"/>
  <c r="Q844" i="2" a="1"/>
  <c r="Q844" i="2"/>
  <c r="N73" i="5"/>
  <c r="Q860" i="2" a="1"/>
  <c r="Q860" i="2"/>
  <c r="N69" i="5"/>
  <c r="Q876" i="2" a="1"/>
  <c r="Q876" i="2"/>
  <c r="Q892" i="2" a="1"/>
  <c r="Q892" i="2"/>
  <c r="Q908" i="2" a="1"/>
  <c r="Q908" i="2"/>
  <c r="M30" i="5"/>
  <c r="Q924" i="2" a="1"/>
  <c r="Q924" i="2"/>
  <c r="M73" i="5"/>
  <c r="Q940" i="2" a="1"/>
  <c r="Q940" i="2"/>
  <c r="Q956" i="2" a="1"/>
  <c r="Q956" i="2"/>
  <c r="Q972" i="2" a="1"/>
  <c r="Q972" i="2"/>
  <c r="M92" i="5"/>
  <c r="Q988" i="2" a="1"/>
  <c r="Q988" i="2"/>
  <c r="L14" i="5"/>
  <c r="Q1004" i="2" a="1"/>
  <c r="Q1004" i="2"/>
  <c r="L28" i="5"/>
  <c r="Q1020" i="2" a="1"/>
  <c r="Q1020" i="2"/>
  <c r="L26" i="5"/>
  <c r="Q1036" i="2" a="1"/>
  <c r="Q1036" i="2"/>
  <c r="Q1052" i="2" a="1"/>
  <c r="Q1052" i="2"/>
  <c r="L81" i="5"/>
  <c r="Q1068" i="2" a="1"/>
  <c r="Q1068" i="2"/>
  <c r="L74" i="5"/>
  <c r="Q1084" i="2" a="1"/>
  <c r="Q1084" i="2"/>
  <c r="K5" i="5"/>
  <c r="Q1100" i="2" a="1"/>
  <c r="Q1100" i="2"/>
  <c r="K28" i="5"/>
  <c r="Q1116" i="2" a="1"/>
  <c r="Q1116" i="2"/>
  <c r="K73" i="5"/>
  <c r="Q1132" i="2" a="1"/>
  <c r="Q1132" i="2"/>
  <c r="K62" i="5"/>
  <c r="Q1148" i="2" a="1"/>
  <c r="Q1148" i="2"/>
  <c r="Q1164" i="2" a="1"/>
  <c r="Q1164" i="2"/>
  <c r="K64" i="5"/>
  <c r="Q1180" i="2" a="1"/>
  <c r="Q1180" i="2"/>
  <c r="K101" i="5"/>
  <c r="Q1196" i="2" a="1"/>
  <c r="Q1196" i="2"/>
  <c r="J22" i="5"/>
  <c r="Q1212" i="2" a="1"/>
  <c r="Q1212" i="2"/>
  <c r="Q1228" i="2" a="1"/>
  <c r="Q1228" i="2"/>
  <c r="J68" i="5"/>
  <c r="Q1244" i="2" a="1"/>
  <c r="Q1244" i="2"/>
  <c r="Q1260" i="2" a="1"/>
  <c r="Q1260" i="2"/>
  <c r="Q1276" i="2" a="1"/>
  <c r="Q1276" i="2"/>
  <c r="Q1292" i="2" a="1"/>
  <c r="Q1292" i="2"/>
  <c r="Q1308" i="2" a="1"/>
  <c r="Q1308" i="2"/>
  <c r="Q1324" i="2" a="1"/>
  <c r="Q1324" i="2"/>
  <c r="Q1340" i="2" a="1"/>
  <c r="Q1340" i="2"/>
  <c r="Q1381" i="2" a="1"/>
  <c r="Q1381" i="2"/>
  <c r="I103" i="5"/>
  <c r="Q1343" i="2" a="1"/>
  <c r="Q1343" i="2"/>
  <c r="Q1394" i="2" a="1"/>
  <c r="Q1394" i="2"/>
  <c r="Q1410" i="2" a="1"/>
  <c r="Q1410" i="2"/>
  <c r="H22" i="5"/>
  <c r="Q1426" i="2" a="1"/>
  <c r="Q1426" i="2"/>
  <c r="Q1442" i="2" a="1"/>
  <c r="Q1442" i="2"/>
  <c r="Q1458" i="2" a="1"/>
  <c r="Q1458" i="2"/>
  <c r="H87" i="5"/>
  <c r="Q1474" i="2" a="1"/>
  <c r="Q1474" i="2"/>
  <c r="H103" i="5"/>
  <c r="Q1490" i="2" a="1"/>
  <c r="Q1490" i="2"/>
  <c r="G6" i="5"/>
  <c r="Q1506" i="2" a="1"/>
  <c r="Q1506" i="2"/>
  <c r="G40" i="5"/>
  <c r="Q1522" i="2" a="1"/>
  <c r="Q1522" i="2"/>
  <c r="Q1538" i="2" a="1"/>
  <c r="Q1538" i="2"/>
  <c r="G32" i="5"/>
  <c r="Q1554" i="2" a="1"/>
  <c r="Q1554" i="2"/>
  <c r="G79" i="5"/>
  <c r="Q1570" i="2" a="1"/>
  <c r="Q1570" i="2"/>
  <c r="G53" i="5"/>
  <c r="Q1586" i="2" a="1"/>
  <c r="Q1586" i="2"/>
  <c r="Q1602" i="2" a="1"/>
  <c r="Q1602" i="2"/>
  <c r="Q1618" i="2" a="1"/>
  <c r="Q1618" i="2"/>
  <c r="F7" i="5"/>
  <c r="Q1634" i="2" a="1"/>
  <c r="Q1634" i="2"/>
  <c r="F71" i="5"/>
  <c r="Q1650" i="2" a="1"/>
  <c r="Q1650" i="2"/>
  <c r="F53" i="5"/>
  <c r="Q1666" i="2" a="1"/>
  <c r="Q1666" i="2"/>
  <c r="F100" i="5"/>
  <c r="Q1682" i="2" a="1"/>
  <c r="Q1682" i="2"/>
  <c r="Q1698" i="2" a="1"/>
  <c r="Q1698" i="2"/>
  <c r="E8" i="5"/>
  <c r="Q1714" i="2" a="1"/>
  <c r="Q1714" i="2"/>
  <c r="E35" i="5"/>
  <c r="Q1730" i="2" a="1"/>
  <c r="Q1730" i="2"/>
  <c r="Q1746" i="2" a="1"/>
  <c r="Q1746" i="2"/>
  <c r="E81" i="5"/>
  <c r="Q1762" i="2" a="1"/>
  <c r="Q1762" i="2"/>
  <c r="E56" i="5"/>
  <c r="Q1778" i="2" a="1"/>
  <c r="Q1778" i="2"/>
  <c r="E94" i="5"/>
  <c r="Q1794" i="2" a="1"/>
  <c r="Q1794" i="2"/>
  <c r="D34" i="5"/>
  <c r="Q1810" i="2" a="1"/>
  <c r="Q1810" i="2"/>
  <c r="Q1826" i="2" a="1"/>
  <c r="Q1826" i="2"/>
  <c r="D57" i="5"/>
  <c r="Q1842" i="2" a="1"/>
  <c r="Q1842" i="2"/>
  <c r="Q1858" i="2" a="1"/>
  <c r="Q1858" i="2"/>
  <c r="D87" i="5"/>
  <c r="Q1874" i="2" a="1"/>
  <c r="Q1874" i="2"/>
  <c r="D62" i="5"/>
  <c r="Q1888" i="2" a="1"/>
  <c r="Q1888" i="2"/>
  <c r="C2" i="5"/>
  <c r="Q1904" i="2" a="1"/>
  <c r="Q1904" i="2"/>
  <c r="C44" i="5"/>
  <c r="Q1920" i="2" a="1"/>
  <c r="Q1920" i="2"/>
  <c r="C61" i="5"/>
  <c r="Q1936" i="2" a="1"/>
  <c r="Q1936" i="2"/>
  <c r="Q1952" i="2" a="1"/>
  <c r="Q1952" i="2"/>
  <c r="C95" i="5"/>
  <c r="Q1968" i="2" a="1"/>
  <c r="Q1968" i="2"/>
  <c r="C68" i="5"/>
  <c r="Q1393" i="2" a="1"/>
  <c r="Q1393" i="2"/>
  <c r="H6" i="5"/>
  <c r="Q1409" i="2" a="1"/>
  <c r="Q1409" i="2"/>
  <c r="H37" i="5"/>
  <c r="Q1425" i="2" a="1"/>
  <c r="Q1425" i="2"/>
  <c r="H96" i="5"/>
  <c r="Q1441" i="2" a="1"/>
  <c r="Q1441" i="2"/>
  <c r="Q1457" i="2" a="1"/>
  <c r="Q1457" i="2"/>
  <c r="Q1473" i="2" a="1"/>
  <c r="Q1473" i="2"/>
  <c r="Q1489" i="2" a="1"/>
  <c r="Q1489" i="2"/>
  <c r="Q1505" i="2" a="1"/>
  <c r="Q1505" i="2"/>
  <c r="Q1521" i="2" a="1"/>
  <c r="Q1521" i="2"/>
  <c r="Q1537" i="2" a="1"/>
  <c r="Q1537" i="2"/>
  <c r="Q1553" i="2" a="1"/>
  <c r="Q1553" i="2"/>
  <c r="G64" i="5"/>
  <c r="Q1569" i="2" a="1"/>
  <c r="Q1569" i="2"/>
  <c r="G56" i="5"/>
  <c r="Q1585" i="2" a="1"/>
  <c r="Q1585" i="2"/>
  <c r="Q1617" i="2" a="1"/>
  <c r="Q1617" i="2"/>
  <c r="Q1633" i="2" a="1"/>
  <c r="Q1633" i="2"/>
  <c r="F54" i="5"/>
  <c r="Q1649" i="2" a="1"/>
  <c r="Q1649" i="2"/>
  <c r="F27" i="5"/>
  <c r="Q1665" i="2" a="1"/>
  <c r="Q1665" i="2"/>
  <c r="F58" i="5"/>
  <c r="Q1681" i="2" a="1"/>
  <c r="Q1681" i="2"/>
  <c r="F50" i="5"/>
  <c r="Q1697" i="2" a="1"/>
  <c r="Q1697" i="2"/>
  <c r="E26" i="5"/>
  <c r="Q1713" i="2" a="1"/>
  <c r="Q1713" i="2"/>
  <c r="E41" i="5"/>
  <c r="Q1729" i="2" a="1"/>
  <c r="Q1729" i="2"/>
  <c r="E36" i="5"/>
  <c r="Q1745" i="2" a="1"/>
  <c r="Q1745" i="2"/>
  <c r="E102" i="5"/>
  <c r="Q1761" i="2" a="1"/>
  <c r="Q1761" i="2"/>
  <c r="E100" i="5"/>
  <c r="Q1777" i="2" a="1"/>
  <c r="Q1777" i="2"/>
  <c r="E71" i="5"/>
  <c r="Q1793" i="2" a="1"/>
  <c r="Q1793" i="2"/>
  <c r="D8" i="5"/>
  <c r="Q1809" i="2" a="1"/>
  <c r="Q1809" i="2"/>
  <c r="D96" i="5"/>
  <c r="Q1825" i="2" a="1"/>
  <c r="Q1825" i="2"/>
  <c r="Q1841" i="2" a="1"/>
  <c r="Q1841" i="2"/>
  <c r="D23" i="5"/>
  <c r="Q1857" i="2" a="1"/>
  <c r="Q1857" i="2"/>
  <c r="D80" i="5"/>
  <c r="Q1873" i="2" a="1"/>
  <c r="Q1873" i="2"/>
  <c r="D26" i="5"/>
  <c r="Q1890" i="2" a="1"/>
  <c r="Q1890" i="2"/>
  <c r="C14" i="5"/>
  <c r="Q1906" i="2" a="1"/>
  <c r="Q1906" i="2"/>
  <c r="Q1922" i="2" a="1"/>
  <c r="Q1922" i="2"/>
  <c r="C43" i="5"/>
  <c r="Q1938" i="2" a="1"/>
  <c r="Q1938" i="2"/>
  <c r="C57" i="5"/>
  <c r="Q1954" i="2" a="1"/>
  <c r="Q1954" i="2"/>
  <c r="Q1970" i="2" a="1"/>
  <c r="Q1970" i="2"/>
  <c r="Q1392" i="2" a="1"/>
  <c r="Q1392" i="2"/>
  <c r="Q1408" i="2" a="1"/>
  <c r="Q1408" i="2"/>
  <c r="H31" i="5"/>
  <c r="Q1424" i="2" a="1"/>
  <c r="Q1424" i="2"/>
  <c r="Q1440" i="2" a="1"/>
  <c r="Q1440" i="2"/>
  <c r="H84" i="5"/>
  <c r="Q1456" i="2" a="1"/>
  <c r="Q1456" i="2"/>
  <c r="Q1472" i="2" a="1"/>
  <c r="Q1472" i="2"/>
  <c r="Q1488" i="2" a="1"/>
  <c r="Q1488" i="2"/>
  <c r="G3" i="5"/>
  <c r="Q1504" i="2" a="1"/>
  <c r="Q1504" i="2"/>
  <c r="Q1520" i="2" a="1"/>
  <c r="Q1520" i="2"/>
  <c r="G54" i="5"/>
  <c r="Q1536" i="2" a="1"/>
  <c r="Q1536" i="2"/>
  <c r="G28" i="5"/>
  <c r="Q1552" i="2" a="1"/>
  <c r="Q1552" i="2"/>
  <c r="G69" i="5"/>
  <c r="Q1568" i="2" a="1"/>
  <c r="Q1568" i="2"/>
  <c r="G44" i="5"/>
  <c r="Q1584" i="2" a="1"/>
  <c r="Q1584" i="2"/>
  <c r="G74" i="5"/>
  <c r="Q1600" i="2" a="1"/>
  <c r="Q1600" i="2"/>
  <c r="Q1616" i="2" a="1"/>
  <c r="Q1616" i="2"/>
  <c r="Q1632" i="2" a="1"/>
  <c r="Q1632" i="2"/>
  <c r="F51" i="5"/>
  <c r="Q1648" i="2" a="1"/>
  <c r="Q1648" i="2"/>
  <c r="F52" i="5"/>
  <c r="Q1664" i="2" a="1"/>
  <c r="Q1664" i="2"/>
  <c r="F55" i="5"/>
  <c r="Q1680" i="2" a="1"/>
  <c r="Q1680" i="2"/>
  <c r="F46" i="5"/>
  <c r="Q1696" i="2" a="1"/>
  <c r="Q1696" i="2"/>
  <c r="Q1712" i="2" a="1"/>
  <c r="Q1712" i="2"/>
  <c r="E42" i="5"/>
  <c r="Q1728" i="2" a="1"/>
  <c r="Q1728" i="2"/>
  <c r="E40" i="5"/>
  <c r="Q1744" i="2" a="1"/>
  <c r="Q1744" i="2"/>
  <c r="E30" i="5"/>
  <c r="Q1760" i="2" a="1"/>
  <c r="Q1760" i="2"/>
  <c r="E53" i="5"/>
  <c r="Q1776" i="2" a="1"/>
  <c r="Q1776" i="2"/>
  <c r="E46" i="5"/>
  <c r="Q1792" i="2" a="1"/>
  <c r="Q1792" i="2"/>
  <c r="D4" i="5"/>
  <c r="Q1808" i="2" a="1"/>
  <c r="Q1808" i="2"/>
  <c r="D5" i="5"/>
  <c r="Q1824" i="2" a="1"/>
  <c r="Q1824" i="2"/>
  <c r="D100" i="5"/>
  <c r="Q1840" i="2" a="1"/>
  <c r="Q1840" i="2"/>
  <c r="D72" i="5"/>
  <c r="Q1856" i="2" a="1"/>
  <c r="Q1856" i="2"/>
  <c r="D90" i="5"/>
  <c r="Q1872" i="2" a="1"/>
  <c r="Q1872" i="2"/>
  <c r="Q1889" i="2" a="1"/>
  <c r="Q1889" i="2"/>
  <c r="C4" i="5"/>
  <c r="Q1905" i="2" a="1"/>
  <c r="Q1905" i="2"/>
  <c r="Q1921" i="2" a="1"/>
  <c r="Q1921" i="2"/>
  <c r="C51" i="5"/>
  <c r="Q1937" i="2" a="1"/>
  <c r="Q1937" i="2"/>
  <c r="Q1953" i="2" a="1"/>
  <c r="Q1953" i="2"/>
  <c r="C89" i="5"/>
  <c r="Q1969" i="2" a="1"/>
  <c r="Q1969" i="2"/>
  <c r="C91" i="5"/>
  <c r="Q1387" i="2" a="1"/>
  <c r="Q1387" i="2"/>
  <c r="Q1403" i="2" a="1"/>
  <c r="Q1403" i="2"/>
  <c r="H10" i="5"/>
  <c r="Q1419" i="2" a="1"/>
  <c r="Q1419" i="2"/>
  <c r="H23" i="5"/>
  <c r="Q1435" i="2" a="1"/>
  <c r="Q1435" i="2"/>
  <c r="Q1451" i="2" a="1"/>
  <c r="Q1451" i="2"/>
  <c r="H72" i="5"/>
  <c r="Q1467" i="2" a="1"/>
  <c r="Q1467" i="2"/>
  <c r="H77" i="5"/>
  <c r="Q1483" i="2" a="1"/>
  <c r="Q1483" i="2"/>
  <c r="Q1499" i="2" a="1"/>
  <c r="Q1499" i="2"/>
  <c r="G18" i="5"/>
  <c r="Q1515" i="2" a="1"/>
  <c r="Q1515" i="2"/>
  <c r="G33" i="5"/>
  <c r="Q1531" i="2" a="1"/>
  <c r="Q1531" i="2"/>
  <c r="Q1547" i="2" a="1"/>
  <c r="Q1547" i="2"/>
  <c r="G84" i="5"/>
  <c r="Q1563" i="2" a="1"/>
  <c r="Q1563" i="2"/>
  <c r="Q1579" i="2" a="1"/>
  <c r="Q1579" i="2"/>
  <c r="G71" i="5"/>
  <c r="Q1595" i="2" a="1"/>
  <c r="Q1595" i="2"/>
  <c r="F33" i="5"/>
  <c r="Q1611" i="2" a="1"/>
  <c r="Q1611" i="2"/>
  <c r="F29" i="5"/>
  <c r="Q1627" i="2" a="1"/>
  <c r="Q1627" i="2"/>
  <c r="F97" i="5"/>
  <c r="Q1643" i="2" a="1"/>
  <c r="Q1643" i="2"/>
  <c r="F73" i="5"/>
  <c r="Q1659" i="2" a="1"/>
  <c r="Q1659" i="2"/>
  <c r="F47" i="5"/>
  <c r="Q1675" i="2" a="1"/>
  <c r="Q1675" i="2"/>
  <c r="F72" i="5"/>
  <c r="Q1691" i="2" a="1"/>
  <c r="Q1691" i="2"/>
  <c r="E4" i="5"/>
  <c r="Q1707" i="2" a="1"/>
  <c r="Q1707" i="2"/>
  <c r="E39" i="5"/>
  <c r="Q1723" i="2" a="1"/>
  <c r="Q1723" i="2"/>
  <c r="E48" i="5"/>
  <c r="Q1739" i="2" a="1"/>
  <c r="Q1739" i="2"/>
  <c r="E69" i="5"/>
  <c r="Q1755" i="2" a="1"/>
  <c r="Q1755" i="2"/>
  <c r="E50" i="5"/>
  <c r="Q1771" i="2" a="1"/>
  <c r="Q1771" i="2"/>
  <c r="E84" i="5"/>
  <c r="Q1787" i="2" a="1"/>
  <c r="Q1787" i="2"/>
  <c r="E74" i="5"/>
  <c r="Q1803" i="2" a="1"/>
  <c r="Q1803" i="2"/>
  <c r="D47" i="5"/>
  <c r="Q1819" i="2" a="1"/>
  <c r="Q1819" i="2"/>
  <c r="D21" i="5"/>
  <c r="Q1835" i="2" a="1"/>
  <c r="Q1835" i="2"/>
  <c r="D97" i="5"/>
  <c r="Q1851" i="2" a="1"/>
  <c r="Q1851" i="2"/>
  <c r="D40" i="5"/>
  <c r="Q1867" i="2" a="1"/>
  <c r="Q1867" i="2"/>
  <c r="D60" i="5"/>
  <c r="Q1883" i="2" a="1"/>
  <c r="Q1883" i="2"/>
  <c r="D74" i="5"/>
  <c r="Q1899" i="2" a="1"/>
  <c r="Q1899" i="2"/>
  <c r="C5" i="5"/>
  <c r="Q1915" i="2" a="1"/>
  <c r="Q1915" i="2"/>
  <c r="C97" i="5"/>
  <c r="Q1931" i="2" a="1"/>
  <c r="Q1931" i="2"/>
  <c r="C75" i="5"/>
  <c r="Q1947" i="2" a="1"/>
  <c r="Q1947" i="2"/>
  <c r="C21" i="5"/>
  <c r="Q1963" i="2" a="1"/>
  <c r="Q1963" i="2"/>
  <c r="C35" i="5"/>
  <c r="Q1979" i="2" a="1"/>
  <c r="Q1979" i="2"/>
  <c r="C66" i="5"/>
  <c r="Q1352" i="2" a="1"/>
  <c r="Q1352" i="2"/>
  <c r="I42" i="5"/>
  <c r="Q1376" i="2" a="1"/>
  <c r="Q1376" i="2"/>
  <c r="I59" i="5"/>
  <c r="Q712" i="2" a="1"/>
  <c r="Q712" i="2"/>
  <c r="O41" i="5"/>
  <c r="Q728" i="2" a="1"/>
  <c r="Q728" i="2"/>
  <c r="Q744" i="2" a="1"/>
  <c r="Q744" i="2"/>
  <c r="Q760" i="2" a="1"/>
  <c r="Q760" i="2"/>
  <c r="Q775" i="2" a="1"/>
  <c r="Q775" i="2"/>
  <c r="N2" i="5"/>
  <c r="Q791" i="2" a="1"/>
  <c r="Q791" i="2"/>
  <c r="N16" i="5"/>
  <c r="Q807" i="2" a="1"/>
  <c r="Q807" i="2"/>
  <c r="N34" i="5"/>
  <c r="Q823" i="2" a="1"/>
  <c r="Q823" i="2"/>
  <c r="N56" i="5"/>
  <c r="Q839" i="2" a="1"/>
  <c r="Q839" i="2"/>
  <c r="N72" i="5"/>
  <c r="Q855" i="2" a="1"/>
  <c r="Q855" i="2"/>
  <c r="N76" i="5"/>
  <c r="Q871" i="2" a="1"/>
  <c r="Q871" i="2"/>
  <c r="N95" i="5"/>
  <c r="Q887" i="2" a="1"/>
  <c r="Q887" i="2"/>
  <c r="M12" i="5"/>
  <c r="Q903" i="2" a="1"/>
  <c r="Q903" i="2"/>
  <c r="M38" i="5"/>
  <c r="Q919" i="2" a="1"/>
  <c r="Q919" i="2"/>
  <c r="Q935" i="2" a="1"/>
  <c r="Q935" i="2"/>
  <c r="M63" i="5"/>
  <c r="Q951" i="2" a="1"/>
  <c r="Q951" i="2"/>
  <c r="M82" i="5"/>
  <c r="Q967" i="2" a="1"/>
  <c r="Q967" i="2"/>
  <c r="M90" i="5"/>
  <c r="Q983" i="2" a="1"/>
  <c r="Q983" i="2"/>
  <c r="L11" i="5"/>
  <c r="Q999" i="2" a="1"/>
  <c r="Q999" i="2"/>
  <c r="L21" i="5"/>
  <c r="Q1015" i="2" a="1"/>
  <c r="Q1015" i="2"/>
  <c r="L73" i="5"/>
  <c r="Q1031" i="2" a="1"/>
  <c r="Q1031" i="2"/>
  <c r="L29" i="5"/>
  <c r="Q1063" i="2" a="1"/>
  <c r="Q1063" i="2"/>
  <c r="L82" i="5"/>
  <c r="Q1079" i="2" a="1"/>
  <c r="Q1079" i="2"/>
  <c r="L86" i="5"/>
  <c r="Q1095" i="2" a="1"/>
  <c r="Q1095" i="2"/>
  <c r="K35" i="5"/>
  <c r="Q1111" i="2" a="1"/>
  <c r="Q1111" i="2"/>
  <c r="Q1127" i="2" a="1"/>
  <c r="Q1127" i="2"/>
  <c r="K42" i="5"/>
  <c r="Q1143" i="2" a="1"/>
  <c r="Q1143" i="2"/>
  <c r="K89" i="5"/>
  <c r="Q1159" i="2" a="1"/>
  <c r="Q1159" i="2"/>
  <c r="K79" i="5"/>
  <c r="Q1175" i="2" a="1"/>
  <c r="Q1175" i="2"/>
  <c r="K95" i="5"/>
  <c r="Q1191" i="2" a="1"/>
  <c r="Q1191" i="2"/>
  <c r="J9" i="5"/>
  <c r="Q1207" i="2" a="1"/>
  <c r="Q1207" i="2"/>
  <c r="J56" i="5"/>
  <c r="Q1223" i="2" a="1"/>
  <c r="Q1223" i="2"/>
  <c r="J26" i="5"/>
  <c r="Q1239" i="2" a="1"/>
  <c r="Q1239" i="2"/>
  <c r="Q1255" i="2" a="1"/>
  <c r="Q1255" i="2"/>
  <c r="Q1271" i="2" a="1"/>
  <c r="Q1271" i="2"/>
  <c r="Q1287" i="2" a="1"/>
  <c r="Q1287" i="2"/>
  <c r="Q1303" i="2" a="1"/>
  <c r="Q1303" i="2"/>
  <c r="Q1319" i="2" a="1"/>
  <c r="Q1319" i="2"/>
  <c r="Q1335" i="2" a="1"/>
  <c r="Q1335" i="2"/>
  <c r="Q1378" i="2" a="1"/>
  <c r="Q1378" i="2"/>
  <c r="I71" i="5"/>
  <c r="Q1383" i="2" a="1"/>
  <c r="Q1383" i="2"/>
  <c r="I98" i="5"/>
  <c r="Q1390" i="2" a="1"/>
  <c r="Q1390" i="2"/>
  <c r="H11" i="5"/>
  <c r="Q1406" i="2" a="1"/>
  <c r="Q1406" i="2"/>
  <c r="H15" i="5"/>
  <c r="Q1422" i="2" a="1"/>
  <c r="Q1422" i="2"/>
  <c r="Q1438" i="2" a="1"/>
  <c r="Q1438" i="2"/>
  <c r="H65" i="5"/>
  <c r="Q1470" i="2" a="1"/>
  <c r="Q1470" i="2"/>
  <c r="H85" i="5"/>
  <c r="Q1486" i="2" a="1"/>
  <c r="Q1486" i="2"/>
  <c r="H101" i="5"/>
  <c r="Q1502" i="2" a="1"/>
  <c r="Q1502" i="2"/>
  <c r="G48" i="5"/>
  <c r="Q1518" i="2" a="1"/>
  <c r="Q1518" i="2"/>
  <c r="G70" i="5"/>
  <c r="Q1534" i="2" a="1"/>
  <c r="Q1534" i="2"/>
  <c r="G29" i="5"/>
  <c r="Q1550" i="2" a="1"/>
  <c r="Q1550" i="2"/>
  <c r="G100" i="5"/>
  <c r="Q1566" i="2" a="1"/>
  <c r="Q1566" i="2"/>
  <c r="G42" i="5"/>
  <c r="Q1598" i="2" a="1"/>
  <c r="Q1598" i="2"/>
  <c r="F15" i="5"/>
  <c r="Q1614" i="2" a="1"/>
  <c r="Q1614" i="2"/>
  <c r="Q1630" i="2" a="1"/>
  <c r="Q1630" i="2"/>
  <c r="F57" i="5"/>
  <c r="Q1646" i="2" a="1"/>
  <c r="Q1646" i="2"/>
  <c r="F81" i="5"/>
  <c r="Q1662" i="2" a="1"/>
  <c r="Q1662" i="2"/>
  <c r="F78" i="5"/>
  <c r="Q1678" i="2" a="1"/>
  <c r="Q1678" i="2"/>
  <c r="F76" i="5"/>
  <c r="Q1694" i="2" a="1"/>
  <c r="Q1694" i="2"/>
  <c r="E16" i="5"/>
  <c r="Q1710" i="2" a="1"/>
  <c r="Q1710" i="2"/>
  <c r="E18" i="5"/>
  <c r="Q1726" i="2" a="1"/>
  <c r="Q1726" i="2"/>
  <c r="E65" i="5"/>
  <c r="Q1742" i="2" a="1"/>
  <c r="Q1742" i="2"/>
  <c r="E61" i="5"/>
  <c r="Q1758" i="2" a="1"/>
  <c r="Q1758" i="2"/>
  <c r="Q1774" i="2" a="1"/>
  <c r="Q1774" i="2"/>
  <c r="Q1790" i="2" a="1"/>
  <c r="Q1790" i="2"/>
  <c r="Q1806" i="2" a="1"/>
  <c r="Q1806" i="2"/>
  <c r="D12" i="5"/>
  <c r="Q1822" i="2" a="1"/>
  <c r="Q1822" i="2"/>
  <c r="D93" i="5"/>
  <c r="Q1838" i="2" a="1"/>
  <c r="Q1838" i="2"/>
  <c r="D7" i="5"/>
  <c r="Q1854" i="2" a="1"/>
  <c r="Q1854" i="2"/>
  <c r="D50" i="5"/>
  <c r="Q1870" i="2" a="1"/>
  <c r="Q1870" i="2"/>
  <c r="D68" i="5"/>
  <c r="Q1885" i="2" a="1"/>
  <c r="Q1885" i="2"/>
  <c r="D94" i="5"/>
  <c r="Q1901" i="2" a="1"/>
  <c r="Q1901" i="2"/>
  <c r="C10" i="5"/>
  <c r="Q1917" i="2" a="1"/>
  <c r="Q1917" i="2"/>
  <c r="C7" i="5"/>
  <c r="Q1933" i="2" a="1"/>
  <c r="Q1933" i="2"/>
  <c r="C77" i="5"/>
  <c r="Q1949" i="2" a="1"/>
  <c r="Q1949" i="2"/>
  <c r="C47" i="5"/>
  <c r="Q1965" i="2" a="1"/>
  <c r="Q1965" i="2"/>
  <c r="C26" i="5"/>
  <c r="Q1389" i="2" a="1"/>
  <c r="Q1389" i="2"/>
  <c r="H4" i="5"/>
  <c r="Q1405" i="2" a="1"/>
  <c r="Q1405" i="2"/>
  <c r="H14" i="5"/>
  <c r="Q1421" i="2" a="1"/>
  <c r="Q1421" i="2"/>
  <c r="Q1437" i="2" a="1"/>
  <c r="Q1437" i="2"/>
  <c r="H41" i="5"/>
  <c r="Q1469" i="2" a="1"/>
  <c r="Q1469" i="2"/>
  <c r="H102" i="5"/>
  <c r="Q1485" i="2" a="1"/>
  <c r="Q1485" i="2"/>
  <c r="H98" i="5"/>
  <c r="Q1501" i="2" a="1"/>
  <c r="Q1501" i="2"/>
  <c r="G25" i="5"/>
  <c r="Q1517" i="2" a="1"/>
  <c r="Q1517" i="2"/>
  <c r="G19" i="5"/>
  <c r="Q1533" i="2" a="1"/>
  <c r="Q1533" i="2"/>
  <c r="G67" i="5"/>
  <c r="Q1549" i="2" a="1"/>
  <c r="Q1549" i="2"/>
  <c r="G30" i="5"/>
  <c r="Q1565" i="2" a="1"/>
  <c r="Q1565" i="2"/>
  <c r="Q1581" i="2" a="1"/>
  <c r="Q1581" i="2"/>
  <c r="Q1597" i="2" a="1"/>
  <c r="Q1597" i="2"/>
  <c r="Q1613" i="2" a="1"/>
  <c r="Q1613" i="2"/>
  <c r="F77" i="5"/>
  <c r="Q1629" i="2" a="1"/>
  <c r="Q1629" i="2"/>
  <c r="Q1645" i="2" a="1"/>
  <c r="Q1645" i="2"/>
  <c r="F102" i="5"/>
  <c r="Q1661" i="2" a="1"/>
  <c r="Q1661" i="2"/>
  <c r="F41" i="5"/>
  <c r="Q1677" i="2" a="1"/>
  <c r="Q1677" i="2"/>
  <c r="F88" i="5"/>
  <c r="Q1693" i="2" a="1"/>
  <c r="Q1693" i="2"/>
  <c r="E14" i="5"/>
  <c r="Q1709" i="2" a="1"/>
  <c r="Q1709" i="2"/>
  <c r="E96" i="5"/>
  <c r="Q1725" i="2" a="1"/>
  <c r="Q1725" i="2"/>
  <c r="E28" i="5"/>
  <c r="Q1741" i="2" a="1"/>
  <c r="Q1741" i="2"/>
  <c r="E19" i="5"/>
  <c r="Q1757" i="2" a="1"/>
  <c r="Q1757" i="2"/>
  <c r="E86" i="5"/>
  <c r="Q1773" i="2" a="1"/>
  <c r="Q1773" i="2"/>
  <c r="E62" i="5"/>
  <c r="Q1789" i="2" a="1"/>
  <c r="Q1789" i="2"/>
  <c r="D3" i="5"/>
  <c r="Q1805" i="2" a="1"/>
  <c r="Q1805" i="2"/>
  <c r="D18" i="5"/>
  <c r="Q1821" i="2" a="1"/>
  <c r="Q1821" i="2"/>
  <c r="D38" i="5"/>
  <c r="Q1837" i="2" a="1"/>
  <c r="Q1837" i="2"/>
  <c r="D78" i="5"/>
  <c r="Q1853" i="2" a="1"/>
  <c r="Q1853" i="2"/>
  <c r="D103" i="5"/>
  <c r="Q1869" i="2" a="1"/>
  <c r="Q1869" i="2"/>
  <c r="D46" i="5"/>
  <c r="Q1887" i="2" a="1"/>
  <c r="Q1887" i="2"/>
  <c r="Q1903" i="2" a="1"/>
  <c r="Q1903" i="2"/>
  <c r="C12" i="5"/>
  <c r="Q1919" i="2" a="1"/>
  <c r="Q1919" i="2"/>
  <c r="C15" i="5"/>
  <c r="Q1935" i="2" a="1"/>
  <c r="Q1935" i="2"/>
  <c r="C102" i="5"/>
  <c r="Q1951" i="2" a="1"/>
  <c r="Q1951" i="2"/>
  <c r="C79" i="5"/>
  <c r="Q1967" i="2" a="1"/>
  <c r="Q1967" i="2"/>
  <c r="Q1388" i="2" a="1"/>
  <c r="Q1388" i="2"/>
  <c r="H3" i="5"/>
  <c r="Q1404" i="2" a="1"/>
  <c r="Q1404" i="2"/>
  <c r="H33" i="5"/>
  <c r="Q1420" i="2" a="1"/>
  <c r="Q1420" i="2"/>
  <c r="Q1436" i="2" a="1"/>
  <c r="Q1436" i="2"/>
  <c r="Q1452" i="2" a="1"/>
  <c r="Q1452" i="2"/>
  <c r="Q1468" i="2" a="1"/>
  <c r="Q1468" i="2"/>
  <c r="H57" i="5"/>
  <c r="Q1484" i="2" a="1"/>
  <c r="Q1484" i="2"/>
  <c r="H71" i="5"/>
  <c r="Q1500" i="2" a="1"/>
  <c r="Q1500" i="2"/>
  <c r="G15" i="5"/>
  <c r="Q1516" i="2" a="1"/>
  <c r="Q1516" i="2"/>
  <c r="Q1532" i="2" a="1"/>
  <c r="Q1532" i="2"/>
  <c r="G22" i="5"/>
  <c r="Q1548" i="2" a="1"/>
  <c r="Q1548" i="2"/>
  <c r="G99" i="5"/>
  <c r="Q1564" i="2" a="1"/>
  <c r="Q1564" i="2"/>
  <c r="Q1580" i="2" a="1"/>
  <c r="Q1580" i="2"/>
  <c r="Q1596" i="2" a="1"/>
  <c r="Q1596" i="2"/>
  <c r="Q1612" i="2" a="1"/>
  <c r="Q1612" i="2"/>
  <c r="Q1628" i="2" a="1"/>
  <c r="Q1628" i="2"/>
  <c r="Q1644" i="2" a="1"/>
  <c r="Q1644" i="2"/>
  <c r="F62" i="5"/>
  <c r="Q1660" i="2" a="1"/>
  <c r="Q1660" i="2"/>
  <c r="F65" i="5"/>
  <c r="Q1676" i="2" a="1"/>
  <c r="Q1676" i="2"/>
  <c r="F94" i="5"/>
  <c r="Q1692" i="2" a="1"/>
  <c r="Q1692" i="2"/>
  <c r="E6" i="5"/>
  <c r="Q1708" i="2" a="1"/>
  <c r="Q1708" i="2"/>
  <c r="E12" i="5"/>
  <c r="Q1724" i="2" a="1"/>
  <c r="Q1724" i="2"/>
  <c r="E29" i="5"/>
  <c r="Q1740" i="2" a="1"/>
  <c r="Q1740" i="2"/>
  <c r="E38" i="5"/>
  <c r="Q1756" i="2" a="1"/>
  <c r="Q1756" i="2"/>
  <c r="Q1772" i="2" a="1"/>
  <c r="Q1772" i="2"/>
  <c r="E103" i="5"/>
  <c r="Q1788" i="2" a="1"/>
  <c r="Q1788" i="2"/>
  <c r="E92" i="5"/>
  <c r="Q1804" i="2" a="1"/>
  <c r="Q1804" i="2"/>
  <c r="Q1820" i="2" a="1"/>
  <c r="Q1820" i="2"/>
  <c r="D37" i="5"/>
  <c r="Q1836" i="2" a="1"/>
  <c r="Q1836" i="2"/>
  <c r="D35" i="5"/>
  <c r="Q1852" i="2" a="1"/>
  <c r="Q1852" i="2"/>
  <c r="Q1868" i="2" a="1"/>
  <c r="Q1868" i="2"/>
  <c r="Q1884" i="2" a="1"/>
  <c r="Q1884" i="2"/>
  <c r="Q1900" i="2" a="1"/>
  <c r="Q1900" i="2"/>
  <c r="C28" i="5"/>
  <c r="Q1916" i="2" a="1"/>
  <c r="Q1916" i="2"/>
  <c r="C60" i="5"/>
  <c r="Q1932" i="2" a="1"/>
  <c r="Q1932" i="2"/>
  <c r="C88" i="5"/>
  <c r="Q1948" i="2" a="1"/>
  <c r="Q1948" i="2"/>
  <c r="Q1964" i="2" a="1"/>
  <c r="Q1964" i="2"/>
  <c r="C46" i="5"/>
  <c r="Q188" i="2" a="1"/>
  <c r="Q188" i="2"/>
  <c r="Q1399" i="2" a="1"/>
  <c r="Q1399" i="2"/>
  <c r="H9" i="5"/>
  <c r="Q1415" i="2" a="1"/>
  <c r="Q1415" i="2"/>
  <c r="Q1431" i="2" a="1"/>
  <c r="Q1431" i="2"/>
  <c r="Q1447" i="2" a="1"/>
  <c r="Q1447" i="2"/>
  <c r="Q1463" i="2" a="1"/>
  <c r="Q1463" i="2"/>
  <c r="Q1479" i="2" a="1"/>
  <c r="Q1479" i="2"/>
  <c r="Q1495" i="2" a="1"/>
  <c r="Q1495" i="2"/>
  <c r="G8" i="5"/>
  <c r="Q1511" i="2" a="1"/>
  <c r="Q1511" i="2"/>
  <c r="G41" i="5"/>
  <c r="Q1527" i="2" a="1"/>
  <c r="Q1527" i="2"/>
  <c r="G11" i="5"/>
  <c r="Q1543" i="2" a="1"/>
  <c r="Q1543" i="2"/>
  <c r="G65" i="5"/>
  <c r="Q1559" i="2" a="1"/>
  <c r="Q1559" i="2"/>
  <c r="Q1575" i="2" a="1"/>
  <c r="Q1575" i="2"/>
  <c r="Q1591" i="2" a="1"/>
  <c r="Q1591" i="2"/>
  <c r="F2" i="5"/>
  <c r="Q1607" i="2" a="1"/>
  <c r="Q1607" i="2"/>
  <c r="F5" i="5"/>
  <c r="Q1623" i="2" a="1"/>
  <c r="Q1623" i="2"/>
  <c r="F19" i="5"/>
  <c r="Q1639" i="2" a="1"/>
  <c r="Q1639" i="2"/>
  <c r="F21" i="5"/>
  <c r="Q1655" i="2" a="1"/>
  <c r="Q1655" i="2"/>
  <c r="Q1671" i="2" a="1"/>
  <c r="Q1671" i="2"/>
  <c r="F99" i="5"/>
  <c r="Q1687" i="2" a="1"/>
  <c r="Q1687" i="2"/>
  <c r="F98" i="5"/>
  <c r="Q1703" i="2" a="1"/>
  <c r="Q1703" i="2"/>
  <c r="E47" i="5"/>
  <c r="Q1719" i="2" a="1"/>
  <c r="Q1719" i="2"/>
  <c r="E20" i="5"/>
  <c r="Q1735" i="2" a="1"/>
  <c r="Q1735" i="2"/>
  <c r="E33" i="5"/>
  <c r="Q1751" i="2" a="1"/>
  <c r="Q1751" i="2"/>
  <c r="E27" i="5"/>
  <c r="Q1767" i="2" a="1"/>
  <c r="Q1767" i="2"/>
  <c r="Q1783" i="2" a="1"/>
  <c r="Q1783" i="2"/>
  <c r="E83" i="5"/>
  <c r="Q1799" i="2" a="1"/>
  <c r="Q1799" i="2"/>
  <c r="Q1815" i="2" a="1"/>
  <c r="Q1815" i="2"/>
  <c r="D17" i="5"/>
  <c r="Q1831" i="2" a="1"/>
  <c r="Q1831" i="2"/>
  <c r="D75" i="5"/>
  <c r="Q1847" i="2" a="1"/>
  <c r="Q1847" i="2"/>
  <c r="D39" i="5"/>
  <c r="Q1863" i="2" a="1"/>
  <c r="Q1863" i="2"/>
  <c r="D63" i="5"/>
  <c r="Q1879" i="2" a="1"/>
  <c r="Q1879" i="2"/>
  <c r="D91" i="5"/>
  <c r="Q1894" i="2" a="1"/>
  <c r="Q1894" i="2"/>
  <c r="C72" i="5"/>
  <c r="Q1910" i="2" a="1"/>
  <c r="Q1910" i="2"/>
  <c r="C96" i="5"/>
  <c r="Q1926" i="2" a="1"/>
  <c r="Q1926" i="2"/>
  <c r="C42" i="5"/>
  <c r="Q1942" i="2" a="1"/>
  <c r="Q1942" i="2"/>
  <c r="C69" i="5"/>
  <c r="Q1958" i="2" a="1"/>
  <c r="Q1958" i="2"/>
  <c r="C25" i="5"/>
  <c r="Q1974" i="2" a="1"/>
  <c r="Q1974" i="2"/>
  <c r="C90" i="5"/>
  <c r="Q1341" i="2" a="1"/>
  <c r="Q1341" i="2"/>
  <c r="I87" i="5"/>
  <c r="Q1372" i="2" a="1"/>
  <c r="Q1372" i="2"/>
  <c r="Q708" i="2" a="1"/>
  <c r="Q708" i="2"/>
  <c r="Q724" i="2" a="1"/>
  <c r="Q724" i="2"/>
  <c r="O52" i="5"/>
  <c r="Q740" i="2" a="1"/>
  <c r="Q740" i="2"/>
  <c r="Q756" i="2" a="1"/>
  <c r="Q756" i="2"/>
  <c r="Q772" i="2" a="1"/>
  <c r="Q772" i="2"/>
  <c r="Q788" i="2" a="1"/>
  <c r="Q788" i="2"/>
  <c r="N35" i="5"/>
  <c r="Q804" i="2" a="1"/>
  <c r="Q804" i="2"/>
  <c r="N19" i="5"/>
  <c r="Q820" i="2" a="1"/>
  <c r="Q820" i="2"/>
  <c r="N55" i="5"/>
  <c r="Q836" i="2" a="1"/>
  <c r="Q836" i="2"/>
  <c r="N71" i="5"/>
  <c r="Q852" i="2" a="1"/>
  <c r="Q852" i="2"/>
  <c r="N81" i="5"/>
  <c r="Q868" i="2" a="1"/>
  <c r="Q868" i="2"/>
  <c r="N88" i="5"/>
  <c r="Q884" i="2" a="1"/>
  <c r="Q884" i="2"/>
  <c r="M9" i="5"/>
  <c r="Q900" i="2" a="1"/>
  <c r="Q900" i="2"/>
  <c r="M21" i="5"/>
  <c r="Q916" i="2" a="1"/>
  <c r="Q916" i="2"/>
  <c r="M57" i="5"/>
  <c r="Q932" i="2" a="1"/>
  <c r="Q932" i="2"/>
  <c r="Q948" i="2" a="1"/>
  <c r="Q948" i="2"/>
  <c r="M62" i="5"/>
  <c r="Q964" i="2" a="1"/>
  <c r="Q964" i="2"/>
  <c r="M50" i="5"/>
  <c r="Q980" i="2" a="1"/>
  <c r="Q980" i="2"/>
  <c r="L4" i="5"/>
  <c r="Q996" i="2" a="1"/>
  <c r="Q996" i="2"/>
  <c r="L43" i="5"/>
  <c r="Q1012" i="2" a="1"/>
  <c r="Q1012" i="2"/>
  <c r="L33" i="5"/>
  <c r="Q1028" i="2" a="1"/>
  <c r="Q1028" i="2"/>
  <c r="L42" i="5"/>
  <c r="Q1044" i="2" a="1"/>
  <c r="Q1044" i="2"/>
  <c r="L54" i="5"/>
  <c r="Q1060" i="2" a="1"/>
  <c r="Q1060" i="2"/>
  <c r="L96" i="5"/>
  <c r="Q1076" i="2" a="1"/>
  <c r="Q1076" i="2"/>
  <c r="Q1092" i="2" a="1"/>
  <c r="Q1092" i="2"/>
  <c r="K13" i="5"/>
  <c r="Q1108" i="2" a="1"/>
  <c r="Q1108" i="2"/>
  <c r="K34" i="5"/>
  <c r="Q1124" i="2" a="1"/>
  <c r="Q1124" i="2"/>
  <c r="K68" i="5"/>
  <c r="Q1140" i="2" a="1"/>
  <c r="Q1140" i="2"/>
  <c r="K54" i="5"/>
  <c r="Q1156" i="2" a="1"/>
  <c r="Q1156" i="2"/>
  <c r="Q1172" i="2" a="1"/>
  <c r="Q1172" i="2"/>
  <c r="K90" i="5"/>
  <c r="Q1188" i="2" a="1"/>
  <c r="Q1188" i="2"/>
  <c r="J7" i="5"/>
  <c r="Q1204" i="2" a="1"/>
  <c r="Q1204" i="2"/>
  <c r="J35" i="5"/>
  <c r="Q1220" i="2" a="1"/>
  <c r="Q1220" i="2"/>
  <c r="J23" i="5"/>
  <c r="Q1236" i="2" a="1"/>
  <c r="Q1236" i="2"/>
  <c r="J46" i="5"/>
  <c r="Q1252" i="2" a="1"/>
  <c r="Q1252" i="2"/>
  <c r="Q1268" i="2" a="1"/>
  <c r="Q1268" i="2"/>
  <c r="Q1284" i="2" a="1"/>
  <c r="Q1284" i="2"/>
  <c r="Q1300" i="2" a="1"/>
  <c r="Q1300" i="2"/>
  <c r="I9" i="5"/>
  <c r="Q1316" i="2" a="1"/>
  <c r="Q1316" i="2"/>
  <c r="Q1332" i="2" a="1"/>
  <c r="Q1332" i="2"/>
  <c r="I29" i="5"/>
  <c r="Q1384" i="2" a="1"/>
  <c r="Q1384" i="2"/>
  <c r="I95" i="5"/>
  <c r="Q1380" i="2" a="1"/>
  <c r="Q1380" i="2"/>
  <c r="Q1385" i="2" a="1"/>
  <c r="Q1385" i="2"/>
  <c r="I101" i="5"/>
  <c r="Q1402" i="2" a="1"/>
  <c r="Q1402" i="2"/>
  <c r="Q1418" i="2" a="1"/>
  <c r="Q1418" i="2"/>
  <c r="H26" i="5"/>
  <c r="Q1434" i="2" a="1"/>
  <c r="Q1434" i="2"/>
  <c r="H56" i="5"/>
  <c r="Q1466" i="2" a="1"/>
  <c r="Q1466" i="2"/>
  <c r="Q1482" i="2" a="1"/>
  <c r="Q1482" i="2"/>
  <c r="Q1498" i="2" a="1"/>
  <c r="Q1498" i="2"/>
  <c r="G21" i="5"/>
  <c r="Q1514" i="2" a="1"/>
  <c r="Q1514" i="2"/>
  <c r="G5" i="5"/>
  <c r="Q1530" i="2" a="1"/>
  <c r="Q1530" i="2"/>
  <c r="Q1546" i="2" a="1"/>
  <c r="Q1546" i="2"/>
  <c r="G55" i="5"/>
  <c r="Q1562" i="2" a="1"/>
  <c r="Q1562" i="2"/>
  <c r="G91" i="5"/>
  <c r="Q1578" i="2" a="1"/>
  <c r="Q1578" i="2"/>
  <c r="Q1594" i="2" a="1"/>
  <c r="Q1594" i="2"/>
  <c r="F6" i="5"/>
  <c r="Q1610" i="2" a="1"/>
  <c r="Q1610" i="2"/>
  <c r="F23" i="5"/>
  <c r="Q1626" i="2" a="1"/>
  <c r="Q1626" i="2"/>
  <c r="Q1642" i="2" a="1"/>
  <c r="Q1642" i="2"/>
  <c r="F28" i="5"/>
  <c r="Q1658" i="2" a="1"/>
  <c r="Q1658" i="2"/>
  <c r="F69" i="5"/>
  <c r="Q1674" i="2" a="1"/>
  <c r="Q1674" i="2"/>
  <c r="F93" i="5"/>
  <c r="Q1690" i="2" a="1"/>
  <c r="Q1690" i="2"/>
  <c r="E2" i="5"/>
  <c r="Q1706" i="2" a="1"/>
  <c r="Q1706" i="2"/>
  <c r="E15" i="5"/>
  <c r="Q1722" i="2" a="1"/>
  <c r="Q1722" i="2"/>
  <c r="E23" i="5"/>
  <c r="Q1738" i="2" a="1"/>
  <c r="Q1738" i="2"/>
  <c r="E75" i="5"/>
  <c r="Q1754" i="2" a="1"/>
  <c r="Q1754" i="2"/>
  <c r="E63" i="5"/>
  <c r="Q1770" i="2" a="1"/>
  <c r="Q1770" i="2"/>
  <c r="E89" i="5"/>
  <c r="Q1786" i="2" a="1"/>
  <c r="Q1786" i="2"/>
  <c r="E91" i="5"/>
  <c r="Q1802" i="2" a="1"/>
  <c r="Q1802" i="2"/>
  <c r="D49" i="5"/>
  <c r="Q1818" i="2" a="1"/>
  <c r="Q1818" i="2"/>
  <c r="D69" i="5"/>
  <c r="Q1834" i="2" a="1"/>
  <c r="Q1834" i="2"/>
  <c r="D42" i="5"/>
  <c r="Q1850" i="2" a="1"/>
  <c r="Q1850" i="2"/>
  <c r="D27" i="5"/>
  <c r="Q1866" i="2" a="1"/>
  <c r="Q1866" i="2"/>
  <c r="D55" i="5"/>
  <c r="Q1882" i="2" a="1"/>
  <c r="Q1882" i="2"/>
  <c r="D66" i="5"/>
  <c r="Q1896" i="2" a="1"/>
  <c r="Q1896" i="2"/>
  <c r="C13" i="5"/>
  <c r="Q1912" i="2" a="1"/>
  <c r="Q1912" i="2"/>
  <c r="C53" i="5"/>
  <c r="Q1928" i="2" a="1"/>
  <c r="Q1928" i="2"/>
  <c r="C93" i="5"/>
  <c r="Q1944" i="2" a="1"/>
  <c r="Q1944" i="2"/>
  <c r="C38" i="5"/>
  <c r="Q1960" i="2" a="1"/>
  <c r="Q1960" i="2"/>
  <c r="C103" i="5"/>
  <c r="Q1976" i="2" a="1"/>
  <c r="Q1976" i="2"/>
  <c r="C59" i="5"/>
  <c r="Q1401" i="2" a="1"/>
  <c r="Q1401" i="2"/>
  <c r="Q1417" i="2" a="1"/>
  <c r="Q1417" i="2"/>
  <c r="Q1433" i="2" a="1"/>
  <c r="Q1433" i="2"/>
  <c r="Q1449" i="2" a="1"/>
  <c r="Q1449" i="2"/>
  <c r="Q1465" i="2" a="1"/>
  <c r="Q1465" i="2"/>
  <c r="Q1481" i="2" a="1"/>
  <c r="Q1481" i="2"/>
  <c r="H94" i="5"/>
  <c r="Q1497" i="2" a="1"/>
  <c r="Q1497" i="2"/>
  <c r="G9" i="5"/>
  <c r="Q1513" i="2" a="1"/>
  <c r="Q1513" i="2"/>
  <c r="G43" i="5"/>
  <c r="Q1529" i="2" a="1"/>
  <c r="Q1529" i="2"/>
  <c r="Q1545" i="2" a="1"/>
  <c r="Q1545" i="2"/>
  <c r="G81" i="5"/>
  <c r="Q1561" i="2" a="1"/>
  <c r="Q1561" i="2"/>
  <c r="Q1577" i="2" a="1"/>
  <c r="Q1577" i="2"/>
  <c r="G46" i="5"/>
  <c r="Q1593" i="2" a="1"/>
  <c r="Q1593" i="2"/>
  <c r="F34" i="5"/>
  <c r="Q1609" i="2" a="1"/>
  <c r="Q1609" i="2"/>
  <c r="F10" i="5"/>
  <c r="Q1625" i="2" a="1"/>
  <c r="Q1625" i="2"/>
  <c r="F75" i="5"/>
  <c r="Q1641" i="2" a="1"/>
  <c r="Q1641" i="2"/>
  <c r="F44" i="5"/>
  <c r="Q1657" i="2" a="1"/>
  <c r="Q1657" i="2"/>
  <c r="Q1673" i="2" a="1"/>
  <c r="Q1673" i="2"/>
  <c r="Q1689" i="2" a="1"/>
  <c r="Q1689" i="2"/>
  <c r="Q1705" i="2" a="1"/>
  <c r="Q1705" i="2"/>
  <c r="E13" i="5"/>
  <c r="Q1721" i="2" a="1"/>
  <c r="Q1721" i="2"/>
  <c r="E49" i="5"/>
  <c r="Q1737" i="2" a="1"/>
  <c r="Q1737" i="2"/>
  <c r="E72" i="5"/>
  <c r="Q1753" i="2" a="1"/>
  <c r="Q1753" i="2"/>
  <c r="E85" i="5"/>
  <c r="Q1769" i="2" a="1"/>
  <c r="Q1769" i="2"/>
  <c r="E76" i="5"/>
  <c r="Q1785" i="2" a="1"/>
  <c r="Q1785" i="2"/>
  <c r="Q1801" i="2" a="1"/>
  <c r="Q1801" i="2"/>
  <c r="Q1817" i="2" a="1"/>
  <c r="Q1817" i="2"/>
  <c r="Q1833" i="2" a="1"/>
  <c r="Q1833" i="2"/>
  <c r="Q1849" i="2" a="1"/>
  <c r="Q1849" i="2"/>
  <c r="D73" i="5"/>
  <c r="Q1865" i="2" a="1"/>
  <c r="Q1865" i="2"/>
  <c r="D61" i="5"/>
  <c r="Q1881" i="2" a="1"/>
  <c r="Q1881" i="2"/>
  <c r="Q1898" i="2" a="1"/>
  <c r="Q1898" i="2"/>
  <c r="C70" i="5"/>
  <c r="Q1914" i="2" a="1"/>
  <c r="Q1914" i="2"/>
  <c r="C81" i="5"/>
  <c r="Q1930" i="2" a="1"/>
  <c r="Q1930" i="2"/>
  <c r="C73" i="5"/>
  <c r="Q1946" i="2" a="1"/>
  <c r="Q1946" i="2"/>
  <c r="C37" i="5"/>
  <c r="Q1962" i="2" a="1"/>
  <c r="Q1962" i="2"/>
  <c r="C94" i="5"/>
  <c r="Q1978" i="2" a="1"/>
  <c r="Q1978" i="2"/>
  <c r="C100" i="5"/>
  <c r="Q1400" i="2" a="1"/>
  <c r="Q1400" i="2"/>
  <c r="H40" i="5"/>
  <c r="Q1416" i="2" a="1"/>
  <c r="Q1416" i="2"/>
  <c r="H21" i="5"/>
  <c r="Q1432" i="2" a="1"/>
  <c r="Q1432" i="2"/>
  <c r="H20" i="5"/>
  <c r="Q1448" i="2" a="1"/>
  <c r="Q1448" i="2"/>
  <c r="Q1464" i="2" a="1"/>
  <c r="Q1464" i="2"/>
  <c r="H73" i="5"/>
  <c r="Q1480" i="2" a="1"/>
  <c r="Q1480" i="2"/>
  <c r="H92" i="5"/>
  <c r="Q1496" i="2" a="1"/>
  <c r="Q1496" i="2"/>
  <c r="Q1512" i="2" a="1"/>
  <c r="Q1512" i="2"/>
  <c r="Q1528" i="2" a="1"/>
  <c r="Q1528" i="2"/>
  <c r="G12" i="5"/>
  <c r="Q1544" i="2" a="1"/>
  <c r="Q1544" i="2"/>
  <c r="Q1560" i="2" a="1"/>
  <c r="Q1560" i="2"/>
  <c r="G47" i="5"/>
  <c r="Q1576" i="2" a="1"/>
  <c r="Q1576" i="2"/>
  <c r="Q1592" i="2" a="1"/>
  <c r="Q1592" i="2"/>
  <c r="Q1608" i="2" a="1"/>
  <c r="Q1608" i="2"/>
  <c r="Q1624" i="2" a="1"/>
  <c r="Q1624" i="2"/>
  <c r="F20" i="5"/>
  <c r="Q1640" i="2" a="1"/>
  <c r="Q1640" i="2"/>
  <c r="F48" i="5"/>
  <c r="Q1656" i="2" a="1"/>
  <c r="Q1656" i="2"/>
  <c r="F32" i="5"/>
  <c r="Q1672" i="2" a="1"/>
  <c r="Q1672" i="2"/>
  <c r="F64" i="5"/>
  <c r="Q1688" i="2" a="1"/>
  <c r="Q1688" i="2"/>
  <c r="F66" i="5"/>
  <c r="Q1704" i="2" a="1"/>
  <c r="Q1704" i="2"/>
  <c r="E43" i="5"/>
  <c r="Q1720" i="2" a="1"/>
  <c r="Q1720" i="2"/>
  <c r="E7" i="5"/>
  <c r="Q1736" i="2" a="1"/>
  <c r="Q1736" i="2"/>
  <c r="E32" i="5"/>
  <c r="Q1752" i="2" a="1"/>
  <c r="Q1752" i="2"/>
  <c r="E87" i="5"/>
  <c r="Q1768" i="2" a="1"/>
  <c r="Q1768" i="2"/>
  <c r="Q1784" i="2" a="1"/>
  <c r="Q1784" i="2"/>
  <c r="E101" i="5"/>
  <c r="Q1800" i="2" a="1"/>
  <c r="Q1800" i="2"/>
  <c r="D9" i="5"/>
  <c r="Q1816" i="2" a="1"/>
  <c r="Q1816" i="2"/>
  <c r="D53" i="5"/>
  <c r="Q1832" i="2" a="1"/>
  <c r="Q1832" i="2"/>
  <c r="D51" i="5"/>
  <c r="Q1848" i="2" a="1"/>
  <c r="Q1848" i="2"/>
  <c r="D81" i="5"/>
  <c r="Q1864" i="2" a="1"/>
  <c r="Q1864" i="2"/>
  <c r="D92" i="5"/>
  <c r="Q1880" i="2" a="1"/>
  <c r="Q1880" i="2"/>
  <c r="D99" i="5"/>
  <c r="Q1897" i="2" a="1"/>
  <c r="Q1897" i="2"/>
  <c r="Q1913" i="2" a="1"/>
  <c r="Q1913" i="2"/>
  <c r="C18" i="5"/>
  <c r="Q1929" i="2" a="1"/>
  <c r="Q1929" i="2"/>
  <c r="Q1945" i="2" a="1"/>
  <c r="Q1945" i="2"/>
  <c r="C50" i="5"/>
  <c r="Q1961" i="2" a="1"/>
  <c r="Q1961" i="2"/>
  <c r="Q1977" i="2" a="1"/>
  <c r="Q1977" i="2"/>
  <c r="C62" i="5"/>
  <c r="Q1395" i="2" a="1"/>
  <c r="Q1395" i="2"/>
  <c r="H7" i="5"/>
  <c r="Q1411" i="2" a="1"/>
  <c r="Q1411" i="2"/>
  <c r="H70" i="5"/>
  <c r="Q1427" i="2" a="1"/>
  <c r="Q1427" i="2"/>
  <c r="H35" i="5"/>
  <c r="Q1443" i="2" a="1"/>
  <c r="Q1443" i="2"/>
  <c r="H30" i="5"/>
  <c r="Q1475" i="2" a="1"/>
  <c r="Q1475" i="2"/>
  <c r="H83" i="5"/>
  <c r="Q1491" i="2" a="1"/>
  <c r="Q1491" i="2"/>
  <c r="G4" i="5"/>
  <c r="Q1507" i="2" a="1"/>
  <c r="Q1507" i="2"/>
  <c r="G31" i="5"/>
  <c r="Q1523" i="2" a="1"/>
  <c r="Q1523" i="2"/>
  <c r="Q1539" i="2" a="1"/>
  <c r="Q1539" i="2"/>
  <c r="G45" i="5"/>
  <c r="Q1571" i="2" a="1"/>
  <c r="Q1571" i="2"/>
  <c r="G89" i="5"/>
  <c r="Q1587" i="2" a="1"/>
  <c r="Q1587" i="2"/>
  <c r="G88" i="5"/>
  <c r="Q1603" i="2" a="1"/>
  <c r="Q1603" i="2"/>
  <c r="Q1619" i="2" a="1"/>
  <c r="Q1619" i="2"/>
  <c r="Q1635" i="2" a="1"/>
  <c r="Q1635" i="2"/>
  <c r="F79" i="5"/>
  <c r="Q1651" i="2" a="1"/>
  <c r="Q1651" i="2"/>
  <c r="F103" i="5"/>
  <c r="Q1667" i="2" a="1"/>
  <c r="Q1667" i="2"/>
  <c r="F68" i="5"/>
  <c r="Q1683" i="2" a="1"/>
  <c r="Q1683" i="2"/>
  <c r="Q1699" i="2" a="1"/>
  <c r="Q1699" i="2"/>
  <c r="E34" i="5"/>
  <c r="Q1715" i="2" a="1"/>
  <c r="Q1715" i="2"/>
  <c r="E77" i="5"/>
  <c r="Q1731" i="2" a="1"/>
  <c r="Q1731" i="2"/>
  <c r="E58" i="5"/>
  <c r="Q1747" i="2" a="1"/>
  <c r="Q1747" i="2"/>
  <c r="E78" i="5"/>
  <c r="Q1763" i="2" a="1"/>
  <c r="Q1763" i="2"/>
  <c r="E93" i="5"/>
  <c r="Q1779" i="2" a="1"/>
  <c r="Q1779" i="2"/>
  <c r="Q1795" i="2" a="1"/>
  <c r="Q1795" i="2"/>
  <c r="D16" i="5"/>
  <c r="Q1811" i="2" a="1"/>
  <c r="Q1811" i="2"/>
  <c r="D48" i="5"/>
  <c r="Q1827" i="2" a="1"/>
  <c r="Q1827" i="2"/>
  <c r="D11" i="5"/>
  <c r="Q1843" i="2" a="1"/>
  <c r="Q1843" i="2"/>
  <c r="Q1859" i="2" a="1"/>
  <c r="Q1859" i="2"/>
  <c r="D84" i="5"/>
  <c r="Q1875" i="2" a="1"/>
  <c r="Q1875" i="2"/>
  <c r="D45" i="5"/>
  <c r="Q1891" i="2" a="1"/>
  <c r="Q1891" i="2"/>
  <c r="C34" i="5"/>
  <c r="Q1907" i="2" a="1"/>
  <c r="Q1907" i="2"/>
  <c r="Q1923" i="2" a="1"/>
  <c r="Q1923" i="2"/>
  <c r="C65" i="5"/>
  <c r="Q1939" i="2" a="1"/>
  <c r="Q1939" i="2"/>
  <c r="C32" i="5"/>
  <c r="Q1955" i="2" a="1"/>
  <c r="Q1955" i="2"/>
  <c r="C84" i="5"/>
  <c r="Q1971" i="2" a="1"/>
  <c r="Q1971" i="2"/>
  <c r="C58" i="5"/>
  <c r="Q1325" i="2" a="1"/>
  <c r="Q1325" i="2"/>
  <c r="I96" i="5"/>
  <c r="Q1368" i="2" a="1"/>
  <c r="Q1368" i="2"/>
  <c r="I53" i="5"/>
  <c r="Q704" i="2" a="1"/>
  <c r="Q704" i="2"/>
  <c r="Q720" i="2" a="1"/>
  <c r="Q720" i="2"/>
  <c r="Q736" i="2" a="1"/>
  <c r="Q736" i="2"/>
  <c r="Q752" i="2" a="1"/>
  <c r="Q752" i="2"/>
  <c r="Q767" i="2" a="1"/>
  <c r="Q767" i="2"/>
  <c r="Q783" i="2" a="1"/>
  <c r="Q783" i="2"/>
  <c r="Q799" i="2" a="1"/>
  <c r="Q799" i="2"/>
  <c r="N36" i="5"/>
  <c r="Q815" i="2" a="1"/>
  <c r="Q815" i="2"/>
  <c r="F710" i="2" a="1"/>
  <c r="F710" i="2"/>
  <c r="N39" i="5"/>
  <c r="Q831" i="2" a="1"/>
  <c r="Q831" i="2"/>
  <c r="F718" i="2" a="1"/>
  <c r="F718" i="2"/>
  <c r="N46" i="5"/>
  <c r="Q847" i="2" a="1"/>
  <c r="Q847" i="2"/>
  <c r="N59" i="5"/>
  <c r="Q863" i="2" a="1"/>
  <c r="Q863" i="2"/>
  <c r="N96" i="5"/>
  <c r="Q879" i="2" a="1"/>
  <c r="Q879" i="2"/>
  <c r="M4" i="5"/>
  <c r="Q895" i="2" a="1"/>
  <c r="Q895" i="2"/>
  <c r="M36" i="5"/>
  <c r="Q911" i="2" a="1"/>
  <c r="Q911" i="2"/>
  <c r="M31" i="5"/>
  <c r="Q927" i="2" a="1"/>
  <c r="Q927" i="2"/>
  <c r="M55" i="5"/>
  <c r="Q943" i="2" a="1"/>
  <c r="Q943" i="2"/>
  <c r="Q959" i="2" a="1"/>
  <c r="Q959" i="2"/>
  <c r="M79" i="5"/>
  <c r="Q975" i="2" a="1"/>
  <c r="Q975" i="2"/>
  <c r="M88" i="5"/>
  <c r="Q991" i="2" a="1"/>
  <c r="Q991" i="2"/>
  <c r="L35" i="5"/>
  <c r="Q1007" i="2" a="1"/>
  <c r="Q1007" i="2"/>
  <c r="L23" i="5"/>
  <c r="Q1023" i="2" a="1"/>
  <c r="Q1023" i="2"/>
  <c r="L48" i="5"/>
  <c r="Q1039" i="2" a="1"/>
  <c r="Q1039" i="2"/>
  <c r="L57" i="5"/>
  <c r="Q1055" i="2" a="1"/>
  <c r="Q1055" i="2"/>
  <c r="L47" i="5"/>
  <c r="Q1071" i="2" a="1"/>
  <c r="Q1071" i="2"/>
  <c r="Q1087" i="2" a="1"/>
  <c r="Q1087" i="2"/>
  <c r="K9" i="5"/>
  <c r="Q1103" i="2" a="1"/>
  <c r="Q1103" i="2"/>
  <c r="K21" i="5"/>
  <c r="Q1119" i="2" a="1"/>
  <c r="Q1119" i="2"/>
  <c r="K52" i="5"/>
  <c r="Q1135" i="2" a="1"/>
  <c r="Q1135" i="2"/>
  <c r="K63" i="5"/>
  <c r="Q1151" i="2" a="1"/>
  <c r="Q1151" i="2"/>
  <c r="K97" i="5"/>
  <c r="Q1183" i="2" a="1"/>
  <c r="Q1183" i="2"/>
  <c r="J2" i="5"/>
  <c r="Q1199" i="2" a="1"/>
  <c r="Q1199" i="2"/>
  <c r="J40" i="5"/>
  <c r="Q1215" i="2" a="1"/>
  <c r="Q1215" i="2"/>
  <c r="J67" i="5"/>
  <c r="Q1231" i="2" a="1"/>
  <c r="Q1231" i="2"/>
  <c r="Q1247" i="2" a="1"/>
  <c r="Q1247" i="2"/>
  <c r="Q1263" i="2" a="1"/>
  <c r="Q1263" i="2"/>
  <c r="Q1279" i="2" a="1"/>
  <c r="Q1279" i="2"/>
  <c r="Q1295" i="2" a="1"/>
  <c r="Q1295" i="2"/>
  <c r="I43" i="5"/>
  <c r="Q1311" i="2" a="1"/>
  <c r="Q1311" i="2"/>
  <c r="I37" i="5"/>
  <c r="Q1327" i="2" a="1"/>
  <c r="Q1327" i="2"/>
  <c r="Q1379" i="2" a="1"/>
  <c r="Q1379" i="2"/>
  <c r="Q1386" i="2" a="1"/>
  <c r="Q1386" i="2"/>
  <c r="Q1382" i="2" a="1"/>
  <c r="Q1382" i="2"/>
  <c r="I94" i="5"/>
  <c r="Q1398" i="2" a="1"/>
  <c r="Q1398" i="2"/>
  <c r="H18" i="5"/>
  <c r="Q1414" i="2" a="1"/>
  <c r="Q1414" i="2"/>
  <c r="H17" i="5"/>
  <c r="Q1430" i="2" a="1"/>
  <c r="Q1430" i="2"/>
  <c r="H29" i="5"/>
  <c r="Q1446" i="2" a="1"/>
  <c r="Q1446" i="2"/>
  <c r="H53" i="5"/>
  <c r="Q1462" i="2" a="1"/>
  <c r="Q1462" i="2"/>
  <c r="Q1478" i="2" a="1"/>
  <c r="Q1478" i="2"/>
  <c r="Q1494" i="2" a="1"/>
  <c r="Q1494" i="2"/>
  <c r="Q1510" i="2" a="1"/>
  <c r="Q1510" i="2"/>
  <c r="G51" i="5"/>
  <c r="Q1526" i="2" a="1"/>
  <c r="Q1526" i="2"/>
  <c r="G82" i="5"/>
  <c r="Q1542" i="2" a="1"/>
  <c r="Q1542" i="2"/>
  <c r="G20" i="5"/>
  <c r="Q1558" i="2" a="1"/>
  <c r="Q1558" i="2"/>
  <c r="G78" i="5"/>
  <c r="Q1574" i="2" a="1"/>
  <c r="Q1574" i="2"/>
  <c r="G94" i="5"/>
  <c r="Q1590" i="2" a="1"/>
  <c r="Q1590" i="2"/>
  <c r="Q1606" i="2" a="1"/>
  <c r="Q1606" i="2"/>
  <c r="F16" i="5"/>
  <c r="Q1622" i="2" a="1"/>
  <c r="Q1622" i="2"/>
  <c r="F42" i="5"/>
  <c r="Q1638" i="2" a="1"/>
  <c r="Q1638" i="2"/>
  <c r="Q1654" i="2" a="1"/>
  <c r="Q1654" i="2"/>
  <c r="F37" i="5"/>
  <c r="Q1670" i="2" a="1"/>
  <c r="Q1670" i="2"/>
  <c r="F89" i="5"/>
  <c r="Q1686" i="2" a="1"/>
  <c r="Q1686" i="2"/>
  <c r="F86" i="5"/>
  <c r="Q1702" i="2" a="1"/>
  <c r="Q1702" i="2"/>
  <c r="E37" i="5"/>
  <c r="Q1718" i="2" a="1"/>
  <c r="Q1718" i="2"/>
  <c r="E70" i="5"/>
  <c r="Q1734" i="2" a="1"/>
  <c r="Q1734" i="2"/>
  <c r="E31" i="5"/>
  <c r="Q1750" i="2" a="1"/>
  <c r="Q1750" i="2"/>
  <c r="E57" i="5"/>
  <c r="Q1766" i="2" a="1"/>
  <c r="Q1766" i="2"/>
  <c r="E64" i="5"/>
  <c r="Q1782" i="2" a="1"/>
  <c r="Q1782" i="2"/>
  <c r="E79" i="5"/>
  <c r="Q1798" i="2" a="1"/>
  <c r="Q1798" i="2"/>
  <c r="D10" i="5"/>
  <c r="Q1814" i="2" a="1"/>
  <c r="Q1814" i="2"/>
  <c r="D22" i="5"/>
  <c r="Q1830" i="2" a="1"/>
  <c r="Q1830" i="2"/>
  <c r="D29" i="5"/>
  <c r="Q1846" i="2" a="1"/>
  <c r="Q1846" i="2"/>
  <c r="D56" i="5"/>
  <c r="Q1862" i="2" a="1"/>
  <c r="Q1862" i="2"/>
  <c r="D77" i="5"/>
  <c r="Q1878" i="2" a="1"/>
  <c r="Q1878" i="2"/>
  <c r="D58" i="5"/>
  <c r="Q1893" i="2" a="1"/>
  <c r="Q1893" i="2"/>
  <c r="C20" i="5"/>
  <c r="Q1909" i="2" a="1"/>
  <c r="Q1909" i="2"/>
  <c r="C19" i="5"/>
  <c r="Q1925" i="2" a="1"/>
  <c r="Q1925" i="2"/>
  <c r="C29" i="5"/>
  <c r="Q1941" i="2" a="1"/>
  <c r="Q1941" i="2"/>
  <c r="C23" i="5"/>
  <c r="Q1957" i="2" a="1"/>
  <c r="Q1957" i="2"/>
  <c r="C83" i="5"/>
  <c r="Q1973" i="2" a="1"/>
  <c r="Q1973" i="2"/>
  <c r="C82" i="5"/>
  <c r="Q1397" i="2" a="1"/>
  <c r="Q1397" i="2"/>
  <c r="H34" i="5"/>
  <c r="Q1413" i="2" a="1"/>
  <c r="Q1413" i="2"/>
  <c r="H24" i="5"/>
  <c r="Q1429" i="2" a="1"/>
  <c r="Q1429" i="2"/>
  <c r="H49" i="5"/>
  <c r="Q1445" i="2" a="1"/>
  <c r="Q1445" i="2"/>
  <c r="H97" i="5"/>
  <c r="Q1461" i="2" a="1"/>
  <c r="Q1461" i="2"/>
  <c r="H50" i="5"/>
  <c r="Q1477" i="2" a="1"/>
  <c r="Q1477" i="2"/>
  <c r="H59" i="5"/>
  <c r="Q1493" i="2" a="1"/>
  <c r="Q1493" i="2"/>
  <c r="G34" i="5"/>
  <c r="Q1509" i="2" a="1"/>
  <c r="Q1509" i="2"/>
  <c r="G38" i="5"/>
  <c r="Q1525" i="2" a="1"/>
  <c r="Q1525" i="2"/>
  <c r="G102" i="5"/>
  <c r="Q1541" i="2" a="1"/>
  <c r="Q1541" i="2"/>
  <c r="G26" i="5"/>
  <c r="Q1557" i="2" a="1"/>
  <c r="Q1557" i="2"/>
  <c r="G103" i="5"/>
  <c r="Q1573" i="2" a="1"/>
  <c r="Q1573" i="2"/>
  <c r="G63" i="5"/>
  <c r="Q1589" i="2" a="1"/>
  <c r="Q1589" i="2"/>
  <c r="G86" i="5"/>
  <c r="Q1605" i="2" a="1"/>
  <c r="Q1605" i="2"/>
  <c r="F11" i="5"/>
  <c r="Q1621" i="2" a="1"/>
  <c r="Q1621" i="2"/>
  <c r="F40" i="5"/>
  <c r="Q1637" i="2" a="1"/>
  <c r="Q1637" i="2"/>
  <c r="F70" i="5"/>
  <c r="Q1653" i="2" a="1"/>
  <c r="Q1653" i="2"/>
  <c r="F92" i="5"/>
  <c r="Q1669" i="2" a="1"/>
  <c r="Q1669" i="2"/>
  <c r="F84" i="5"/>
  <c r="Q1685" i="2" a="1"/>
  <c r="Q1685" i="2"/>
  <c r="F74" i="5"/>
  <c r="Q1701" i="2" a="1"/>
  <c r="Q1701" i="2"/>
  <c r="E9" i="5"/>
  <c r="Q1717" i="2" a="1"/>
  <c r="Q1717" i="2"/>
  <c r="E25" i="5"/>
  <c r="Q1733" i="2" a="1"/>
  <c r="Q1733" i="2"/>
  <c r="E24" i="5"/>
  <c r="Q1749" i="2" a="1"/>
  <c r="Q1749" i="2"/>
  <c r="E88" i="5"/>
  <c r="Q1765" i="2" a="1"/>
  <c r="Q1765" i="2"/>
  <c r="E60" i="5"/>
  <c r="Q1781" i="2" a="1"/>
  <c r="Q1781" i="2"/>
  <c r="E99" i="5"/>
  <c r="Q1797" i="2" a="1"/>
  <c r="Q1797" i="2"/>
  <c r="D88" i="5"/>
  <c r="Q1813" i="2" a="1"/>
  <c r="Q1813" i="2"/>
  <c r="D24" i="5"/>
  <c r="Q1829" i="2" a="1"/>
  <c r="Q1829" i="2"/>
  <c r="D43" i="5"/>
  <c r="Q1845" i="2" a="1"/>
  <c r="Q1845" i="2"/>
  <c r="D65" i="5"/>
  <c r="Q1861" i="2" a="1"/>
  <c r="Q1861" i="2"/>
  <c r="D79" i="5"/>
  <c r="Q1877" i="2" a="1"/>
  <c r="Q1877" i="2"/>
  <c r="D83" i="5"/>
  <c r="Q1895" i="2" a="1"/>
  <c r="Q1895" i="2"/>
  <c r="C9" i="5"/>
  <c r="Q1911" i="2" a="1"/>
  <c r="Q1911" i="2"/>
  <c r="C11" i="5"/>
  <c r="Q1927" i="2" a="1"/>
  <c r="Q1927" i="2"/>
  <c r="C30" i="5"/>
  <c r="Q1943" i="2" a="1"/>
  <c r="Q1943" i="2"/>
  <c r="C24" i="5"/>
  <c r="Q1959" i="2" a="1"/>
  <c r="Q1959" i="2"/>
  <c r="C39" i="5"/>
  <c r="Q1975" i="2" a="1"/>
  <c r="Q1975" i="2"/>
  <c r="C52" i="5"/>
  <c r="Q1396" i="2" a="1"/>
  <c r="Q1396" i="2"/>
  <c r="H43" i="5"/>
  <c r="Q1412" i="2" a="1"/>
  <c r="Q1412" i="2"/>
  <c r="H32" i="5"/>
  <c r="Q1428" i="2" a="1"/>
  <c r="Q1428" i="2"/>
  <c r="H52" i="5"/>
  <c r="Q1444" i="2" a="1"/>
  <c r="Q1444" i="2"/>
  <c r="H44" i="5"/>
  <c r="Q1460" i="2" a="1"/>
  <c r="Q1460" i="2"/>
  <c r="H82" i="5"/>
  <c r="Q1476" i="2" a="1"/>
  <c r="Q1476" i="2"/>
  <c r="H90" i="5"/>
  <c r="Q1492" i="2" a="1"/>
  <c r="Q1492" i="2"/>
  <c r="G60" i="5"/>
  <c r="Q1508" i="2" a="1"/>
  <c r="Q1508" i="2"/>
  <c r="G17" i="5"/>
  <c r="Q1524" i="2" a="1"/>
  <c r="Q1524" i="2"/>
  <c r="G68" i="5"/>
  <c r="Q1540" i="2" a="1"/>
  <c r="Q1540" i="2"/>
  <c r="G73" i="5"/>
  <c r="Q1556" i="2" a="1"/>
  <c r="Q1556" i="2"/>
  <c r="G52" i="5"/>
  <c r="Q1572" i="2" a="1"/>
  <c r="Q1572" i="2"/>
  <c r="G87" i="5"/>
  <c r="Q1588" i="2" a="1"/>
  <c r="Q1588" i="2"/>
  <c r="G93" i="5"/>
  <c r="Q1604" i="2" a="1"/>
  <c r="Q1604" i="2"/>
  <c r="F8" i="5"/>
  <c r="Q1620" i="2" a="1"/>
  <c r="Q1620" i="2"/>
  <c r="F67" i="5"/>
  <c r="Q1636" i="2" a="1"/>
  <c r="Q1636" i="2"/>
  <c r="F24" i="5"/>
  <c r="Q1652" i="2" a="1"/>
  <c r="Q1652" i="2"/>
  <c r="F90" i="5"/>
  <c r="Q1668" i="2" a="1"/>
  <c r="Q1668" i="2"/>
  <c r="F59" i="5"/>
  <c r="Q1684" i="2" a="1"/>
  <c r="Q1684" i="2"/>
  <c r="F91" i="5"/>
  <c r="Q1700" i="2" a="1"/>
  <c r="Q1700" i="2"/>
  <c r="E22" i="5"/>
  <c r="Q1716" i="2" a="1"/>
  <c r="Q1716" i="2"/>
  <c r="E10" i="5"/>
  <c r="Q1732" i="2" a="1"/>
  <c r="Q1732" i="2"/>
  <c r="E44" i="5"/>
  <c r="Q1748" i="2" a="1"/>
  <c r="Q1748" i="2"/>
  <c r="E52" i="5"/>
  <c r="Q1764" i="2" a="1"/>
  <c r="Q1764" i="2"/>
  <c r="E55" i="5"/>
  <c r="Q1780" i="2" a="1"/>
  <c r="Q1780" i="2"/>
  <c r="E98" i="5"/>
  <c r="Q1796" i="2" a="1"/>
  <c r="Q1796" i="2"/>
  <c r="D70" i="5"/>
  <c r="Q1812" i="2" a="1"/>
  <c r="Q1812" i="2"/>
  <c r="D31" i="5"/>
  <c r="Q1828" i="2" a="1"/>
  <c r="Q1828" i="2"/>
  <c r="D28" i="5"/>
  <c r="Q1844" i="2" a="1"/>
  <c r="Q1844" i="2"/>
  <c r="D41" i="5"/>
  <c r="Q1860" i="2" a="1"/>
  <c r="Q1860" i="2"/>
  <c r="D95" i="5"/>
  <c r="Q1876" i="2" a="1"/>
  <c r="Q1876" i="2"/>
  <c r="D59" i="5"/>
  <c r="Q1892" i="2" a="1"/>
  <c r="Q1892" i="2"/>
  <c r="C8" i="5"/>
  <c r="Q1908" i="2" a="1"/>
  <c r="Q1908" i="2"/>
  <c r="C17" i="5"/>
  <c r="Q1924" i="2" a="1"/>
  <c r="Q1924" i="2"/>
  <c r="C22" i="5"/>
  <c r="Q1940" i="2" a="1"/>
  <c r="Q1940" i="2"/>
  <c r="C55" i="5"/>
  <c r="Q1956" i="2" a="1"/>
  <c r="Q1956" i="2"/>
  <c r="C87" i="5"/>
  <c r="Q1972" i="2" a="1"/>
  <c r="Q1972" i="2"/>
  <c r="C36" i="5"/>
  <c r="Q1391" i="2" a="1"/>
  <c r="Q1391" i="2"/>
  <c r="H5" i="5"/>
  <c r="Q1407" i="2" a="1"/>
  <c r="Q1407" i="2"/>
  <c r="H13" i="5"/>
  <c r="Q1423" i="2" a="1"/>
  <c r="Q1423" i="2"/>
  <c r="H45" i="5"/>
  <c r="Q1439" i="2" a="1"/>
  <c r="Q1439" i="2"/>
  <c r="H51" i="5"/>
  <c r="Q1455" i="2" a="1"/>
  <c r="Q1455" i="2"/>
  <c r="H78" i="5"/>
  <c r="Q1471" i="2" a="1"/>
  <c r="Q1471" i="2"/>
  <c r="H63" i="5"/>
  <c r="Q1487" i="2" a="1"/>
  <c r="Q1487" i="2"/>
  <c r="H86" i="5"/>
  <c r="Q1503" i="2" a="1"/>
  <c r="Q1503" i="2"/>
  <c r="G57" i="5"/>
  <c r="Q1519" i="2" a="1"/>
  <c r="Q1519" i="2"/>
  <c r="G96" i="5"/>
  <c r="Q1535" i="2" a="1"/>
  <c r="Q1535" i="2"/>
  <c r="G61" i="5"/>
  <c r="Q1551" i="2" a="1"/>
  <c r="Q1551" i="2"/>
  <c r="G58" i="5"/>
  <c r="Q1567" i="2" a="1"/>
  <c r="Q1567" i="2"/>
  <c r="G62" i="5"/>
  <c r="Q1583" i="2" a="1"/>
  <c r="Q1583" i="2"/>
  <c r="G66" i="5"/>
  <c r="Q1599" i="2" a="1"/>
  <c r="Q1599" i="2"/>
  <c r="F60" i="5"/>
  <c r="Q1615" i="2" a="1"/>
  <c r="Q1615" i="2"/>
  <c r="F39" i="5"/>
  <c r="Q1631" i="2" a="1"/>
  <c r="Q1631" i="2"/>
  <c r="F26" i="5"/>
  <c r="Q1647" i="2" a="1"/>
  <c r="Q1647" i="2"/>
  <c r="F36" i="5"/>
  <c r="Q1663" i="2" a="1"/>
  <c r="Q1663" i="2"/>
  <c r="F63" i="5"/>
  <c r="Q1679" i="2" a="1"/>
  <c r="Q1679" i="2"/>
  <c r="F82" i="5"/>
  <c r="Q1695" i="2" a="1"/>
  <c r="Q1695" i="2"/>
  <c r="E11" i="5"/>
  <c r="Q1711" i="2" a="1"/>
  <c r="Q1711" i="2"/>
  <c r="E17" i="5"/>
  <c r="Q1727" i="2" a="1"/>
  <c r="Q1727" i="2"/>
  <c r="E54" i="5"/>
  <c r="Q1743" i="2" a="1"/>
  <c r="Q1743" i="2"/>
  <c r="E97" i="5"/>
  <c r="Q1759" i="2" a="1"/>
  <c r="Q1759" i="2"/>
  <c r="E67" i="5"/>
  <c r="Q1775" i="2" a="1"/>
  <c r="Q1775" i="2"/>
  <c r="E45" i="5"/>
  <c r="Q1791" i="2" a="1"/>
  <c r="Q1791" i="2"/>
  <c r="D2" i="5"/>
  <c r="Q1807" i="2" a="1"/>
  <c r="Q1807" i="2"/>
  <c r="D44" i="5"/>
  <c r="Q1823" i="2" a="1"/>
  <c r="Q1823" i="2"/>
  <c r="D102" i="5"/>
  <c r="Q1839" i="2" a="1"/>
  <c r="Q1839" i="2"/>
  <c r="D33" i="5"/>
  <c r="Q1855" i="2" a="1"/>
  <c r="Q1855" i="2"/>
  <c r="D52" i="5"/>
  <c r="Q1871" i="2" a="1"/>
  <c r="Q1871" i="2"/>
  <c r="D89" i="5"/>
  <c r="Q1886" i="2" a="1"/>
  <c r="Q1886" i="2"/>
  <c r="D86" i="5"/>
  <c r="Q1902" i="2" a="1"/>
  <c r="Q1902" i="2"/>
  <c r="C48" i="5"/>
  <c r="Q1918" i="2" a="1"/>
  <c r="Q1918" i="2"/>
  <c r="C33" i="5"/>
  <c r="Q1934" i="2" a="1"/>
  <c r="Q1934" i="2"/>
  <c r="C80" i="5"/>
  <c r="Q1950" i="2" a="1"/>
  <c r="Q1950" i="2"/>
  <c r="C27" i="5"/>
  <c r="Q1966" i="2" a="1"/>
  <c r="Q1966" i="2"/>
  <c r="C56" i="5"/>
  <c r="G15" i="3" a="1"/>
  <c r="G15" i="3"/>
  <c r="G7" i="3" a="1"/>
  <c r="G7" i="3"/>
  <c r="G16" i="3" a="1"/>
  <c r="G16" i="3"/>
  <c r="G8" i="3" a="1"/>
  <c r="G8" i="3"/>
  <c r="G17" i="3" a="1"/>
  <c r="G17" i="3"/>
  <c r="G19" i="3" a="1"/>
  <c r="G19" i="3"/>
  <c r="G9" i="3" a="1"/>
  <c r="G9" i="3"/>
  <c r="G18" i="3" a="1"/>
  <c r="G18" i="3"/>
  <c r="G10" i="3" a="1"/>
  <c r="G10" i="3"/>
  <c r="G11" i="3" a="1"/>
  <c r="G11" i="3"/>
  <c r="G3" i="3" a="1"/>
  <c r="G3" i="3"/>
  <c r="G12" i="3" a="1"/>
  <c r="G12" i="3"/>
  <c r="G4" i="3" a="1"/>
  <c r="G4" i="3"/>
  <c r="G6" i="3" a="1"/>
  <c r="G6" i="3"/>
  <c r="G2" i="3" a="1"/>
  <c r="G2" i="3"/>
  <c r="G13" i="3" a="1"/>
  <c r="G13" i="3"/>
  <c r="G5" i="3" a="1"/>
  <c r="G5" i="3"/>
  <c r="G14" i="3" a="1"/>
  <c r="G14" i="3"/>
  <c r="F335" i="2" a="1"/>
  <c r="F335" i="2"/>
  <c r="R26" i="5"/>
  <c r="F301" i="2" a="1"/>
  <c r="F301" i="2"/>
  <c r="R21" i="5"/>
  <c r="F307" i="2" a="1"/>
  <c r="F307" i="2"/>
  <c r="F298" i="2" a="1"/>
  <c r="F298" i="2"/>
  <c r="R14" i="5"/>
  <c r="F284" i="2" a="1"/>
  <c r="F284" i="2"/>
  <c r="R10" i="5"/>
  <c r="F289" i="2" a="1"/>
  <c r="F289" i="2"/>
  <c r="R6" i="5"/>
  <c r="F283" i="2" a="1"/>
  <c r="F283" i="2"/>
  <c r="R3" i="5"/>
  <c r="F568" i="2" a="1"/>
  <c r="F568" i="2"/>
  <c r="F559" i="2" a="1"/>
  <c r="F559" i="2"/>
  <c r="F553" i="2" a="1"/>
  <c r="F553" i="2"/>
  <c r="P89" i="5"/>
  <c r="F654" i="2" a="1"/>
  <c r="F654" i="2"/>
  <c r="O88" i="5"/>
  <c r="F538" i="2" a="1"/>
  <c r="F538" i="2"/>
  <c r="F449" i="2" a="1"/>
  <c r="F449" i="2"/>
  <c r="Q103" i="5"/>
  <c r="F569" i="2" a="1"/>
  <c r="F569" i="2"/>
  <c r="P100" i="5"/>
  <c r="F660" i="2" a="1"/>
  <c r="F660" i="2"/>
  <c r="O98" i="5"/>
  <c r="F558" i="2" a="1"/>
  <c r="F558" i="2"/>
  <c r="F642" i="2" a="1"/>
  <c r="F642" i="2"/>
  <c r="O97" i="5"/>
  <c r="F663" i="2" a="1"/>
  <c r="F663" i="2"/>
  <c r="O96" i="5"/>
  <c r="F468" i="2" a="1"/>
  <c r="F468" i="2"/>
  <c r="F554" i="2" a="1"/>
  <c r="F554" i="2"/>
  <c r="P93" i="5"/>
  <c r="F666" i="2" a="1"/>
  <c r="F666" i="2"/>
  <c r="F453" i="2" a="1"/>
  <c r="F453" i="2"/>
  <c r="Q89" i="5"/>
  <c r="F567" i="2" a="1"/>
  <c r="F567" i="2"/>
  <c r="P99" i="5"/>
  <c r="F281" i="2" a="1"/>
  <c r="F281" i="2"/>
  <c r="R2" i="5"/>
  <c r="F285" i="2" a="1"/>
  <c r="F285" i="2"/>
  <c r="F287" i="2" a="1"/>
  <c r="F287" i="2"/>
  <c r="R9" i="5"/>
  <c r="F293" i="2" a="1"/>
  <c r="F293" i="2"/>
  <c r="R13" i="5"/>
  <c r="F310" i="2" a="1"/>
  <c r="F310" i="2"/>
  <c r="R16" i="5"/>
  <c r="F292" i="2" a="1"/>
  <c r="F292" i="2"/>
  <c r="F305" i="2" a="1"/>
  <c r="F305" i="2"/>
  <c r="R24" i="5"/>
  <c r="F318" i="2" a="1"/>
  <c r="F318" i="2"/>
  <c r="F308" i="2" a="1"/>
  <c r="F308" i="2"/>
  <c r="R34" i="5"/>
  <c r="F334" i="2" a="1"/>
  <c r="F334" i="2"/>
  <c r="R37" i="5"/>
  <c r="F326" i="2" a="1"/>
  <c r="F326" i="2"/>
  <c r="R45" i="5"/>
  <c r="F328" i="2" a="1"/>
  <c r="F328" i="2"/>
  <c r="R50" i="5"/>
  <c r="F322" i="2" a="1"/>
  <c r="F322" i="2"/>
  <c r="R54" i="5"/>
  <c r="F336" i="2" a="1"/>
  <c r="F336" i="2"/>
  <c r="F354" i="2" a="1"/>
  <c r="F354" i="2"/>
  <c r="R61" i="5"/>
  <c r="F339" i="2" a="1"/>
  <c r="F339" i="2"/>
  <c r="R65" i="5"/>
  <c r="F348" i="2" a="1"/>
  <c r="F348" i="2"/>
  <c r="R70" i="5"/>
  <c r="F362" i="2" a="1"/>
  <c r="F362" i="2"/>
  <c r="R74" i="5"/>
  <c r="F364" i="2" a="1"/>
  <c r="F364" i="2"/>
  <c r="F358" i="2" a="1"/>
  <c r="F358" i="2"/>
  <c r="F300" i="2" a="1"/>
  <c r="F300" i="2"/>
  <c r="F315" i="2" a="1"/>
  <c r="F315" i="2"/>
  <c r="R80" i="5"/>
  <c r="F195" i="2" a="1"/>
  <c r="F195" i="2"/>
  <c r="S8" i="5"/>
  <c r="F222" i="2" a="1"/>
  <c r="F222" i="2"/>
  <c r="F242" i="2" a="1"/>
  <c r="F242" i="2"/>
  <c r="S32" i="5"/>
  <c r="F256" i="2" a="1"/>
  <c r="F256" i="2"/>
  <c r="F277" i="2" a="1"/>
  <c r="F277" i="2"/>
  <c r="S86" i="5"/>
  <c r="F280" i="2" a="1"/>
  <c r="F280" i="2"/>
  <c r="F200" i="2" a="1"/>
  <c r="F200" i="2"/>
  <c r="F213" i="2" a="1"/>
  <c r="F213" i="2"/>
  <c r="F239" i="2" a="1"/>
  <c r="F239" i="2"/>
  <c r="S45" i="5"/>
  <c r="F248" i="2" a="1"/>
  <c r="F248" i="2"/>
  <c r="F270" i="2" a="1"/>
  <c r="F270" i="2"/>
  <c r="S67" i="5"/>
  <c r="F267" i="2" a="1"/>
  <c r="F267" i="2"/>
  <c r="F201" i="2" a="1"/>
  <c r="F201" i="2"/>
  <c r="S27" i="5"/>
  <c r="F216" i="2" a="1"/>
  <c r="F216" i="2"/>
  <c r="F231" i="2" a="1"/>
  <c r="F231" i="2"/>
  <c r="S19" i="5"/>
  <c r="F252" i="2" a="1"/>
  <c r="F252" i="2"/>
  <c r="F279" i="2" a="1"/>
  <c r="F279" i="2"/>
  <c r="F204" i="2" a="1"/>
  <c r="F204" i="2"/>
  <c r="F228" i="2" a="1"/>
  <c r="F228" i="2"/>
  <c r="S34" i="5"/>
  <c r="F246" i="2" a="1"/>
  <c r="F246" i="2"/>
  <c r="F247" i="2" a="1"/>
  <c r="F247" i="2"/>
  <c r="F261" i="2" a="1"/>
  <c r="F261" i="2"/>
  <c r="Q95" i="5"/>
  <c r="N40" i="5"/>
  <c r="N77" i="5"/>
  <c r="M2" i="5"/>
  <c r="Q99" i="5"/>
  <c r="M26" i="5"/>
  <c r="N57" i="5"/>
  <c r="M103" i="5"/>
  <c r="J55" i="5"/>
  <c r="M60" i="5"/>
  <c r="L34" i="5"/>
  <c r="L91" i="5"/>
  <c r="K10" i="5"/>
  <c r="K56" i="5"/>
  <c r="K69" i="5"/>
  <c r="I31" i="5"/>
  <c r="L94" i="5"/>
  <c r="M87" i="5"/>
  <c r="L83" i="5"/>
  <c r="K29" i="5"/>
  <c r="J15" i="5"/>
  <c r="F22" i="5"/>
  <c r="E5" i="5"/>
  <c r="C3" i="5"/>
  <c r="C67" i="5"/>
  <c r="G13" i="5"/>
  <c r="F282" i="2" a="1"/>
  <c r="F282" i="2"/>
  <c r="R4" i="5"/>
  <c r="F299" i="2" a="1"/>
  <c r="F299" i="2"/>
  <c r="R12" i="5"/>
  <c r="F325" i="2" a="1"/>
  <c r="F325" i="2"/>
  <c r="R19" i="5"/>
  <c r="F313" i="2" a="1"/>
  <c r="F313" i="2"/>
  <c r="R23" i="5"/>
  <c r="F311" i="2" a="1"/>
  <c r="F311" i="2"/>
  <c r="R29" i="5"/>
  <c r="F291" i="2" a="1"/>
  <c r="F291" i="2"/>
  <c r="R33" i="5"/>
  <c r="F317" i="2" a="1"/>
  <c r="F317" i="2"/>
  <c r="R36" i="5"/>
  <c r="F338" i="2" a="1"/>
  <c r="F338" i="2"/>
  <c r="R40" i="5"/>
  <c r="F306" i="2" a="1"/>
  <c r="F306" i="2"/>
  <c r="R49" i="5"/>
  <c r="F343" i="2" a="1"/>
  <c r="F343" i="2"/>
  <c r="R53" i="5"/>
  <c r="F324" i="2" a="1"/>
  <c r="F324" i="2"/>
  <c r="R56" i="5"/>
  <c r="F352" i="2" a="1"/>
  <c r="F352" i="2"/>
  <c r="R60" i="5"/>
  <c r="F303" i="2" a="1"/>
  <c r="F303" i="2"/>
  <c r="R64" i="5"/>
  <c r="F355" i="2" a="1"/>
  <c r="F355" i="2"/>
  <c r="R69" i="5"/>
  <c r="F359" i="2" a="1"/>
  <c r="F359" i="2"/>
  <c r="R73" i="5"/>
  <c r="F351" i="2" a="1"/>
  <c r="F351" i="2"/>
  <c r="R78" i="5"/>
  <c r="F341" i="2" a="1"/>
  <c r="F341" i="2"/>
  <c r="R84" i="5"/>
  <c r="F360" i="2" a="1"/>
  <c r="F360" i="2"/>
  <c r="R88" i="5"/>
  <c r="F350" i="2" a="1"/>
  <c r="F350" i="2"/>
  <c r="R93" i="5"/>
  <c r="F365" i="2" a="1"/>
  <c r="F365" i="2"/>
  <c r="R103" i="5"/>
  <c r="F333" i="2" a="1"/>
  <c r="F333" i="2"/>
  <c r="R81" i="5"/>
  <c r="F191" i="2" a="1"/>
  <c r="F191" i="2"/>
  <c r="F208" i="2" a="1"/>
  <c r="F208" i="2"/>
  <c r="S24" i="5"/>
  <c r="F230" i="2" a="1"/>
  <c r="F230" i="2"/>
  <c r="F233" i="2" a="1"/>
  <c r="F233" i="2"/>
  <c r="S65" i="5"/>
  <c r="F260" i="2" a="1"/>
  <c r="F260" i="2"/>
  <c r="F278" i="2" a="1"/>
  <c r="F278" i="2"/>
  <c r="F218" i="2" a="1"/>
  <c r="F218" i="2"/>
  <c r="S17" i="5"/>
  <c r="F234" i="2" a="1"/>
  <c r="F234" i="2"/>
  <c r="F232" i="2" a="1"/>
  <c r="F232" i="2"/>
  <c r="S57" i="5"/>
  <c r="F272" i="2" a="1"/>
  <c r="F272" i="2"/>
  <c r="F269" i="2" a="1"/>
  <c r="F269" i="2"/>
  <c r="S75" i="5"/>
  <c r="F197" i="2" a="1"/>
  <c r="F197" i="2"/>
  <c r="F220" i="2" a="1"/>
  <c r="F220" i="2"/>
  <c r="F217" i="2" a="1"/>
  <c r="F217" i="2"/>
  <c r="F241" i="2" a="1"/>
  <c r="F241" i="2"/>
  <c r="S40" i="5"/>
  <c r="F249" i="2" a="1"/>
  <c r="F249" i="2"/>
  <c r="F262" i="2" a="1"/>
  <c r="F262" i="2"/>
  <c r="S97" i="5"/>
  <c r="F198" i="2" a="1"/>
  <c r="F198" i="2"/>
  <c r="F215" i="2" a="1"/>
  <c r="F215" i="2"/>
  <c r="S64" i="5"/>
  <c r="F235" i="2" a="1"/>
  <c r="F235" i="2"/>
  <c r="F238" i="2" a="1"/>
  <c r="F238" i="2"/>
  <c r="F266" i="2" a="1"/>
  <c r="F266" i="2"/>
  <c r="F258" i="2" a="1"/>
  <c r="F258" i="2"/>
  <c r="S63" i="5"/>
  <c r="N41" i="5"/>
  <c r="Q85" i="5"/>
  <c r="M15" i="5"/>
  <c r="M53" i="5"/>
  <c r="N63" i="5"/>
  <c r="N93" i="5"/>
  <c r="M10" i="5"/>
  <c r="M78" i="5"/>
  <c r="L38" i="5"/>
  <c r="L78" i="5"/>
  <c r="K55" i="5"/>
  <c r="J24" i="5"/>
  <c r="L8" i="5"/>
  <c r="L60" i="5"/>
  <c r="K94" i="5"/>
  <c r="J32" i="5"/>
  <c r="I22" i="5"/>
  <c r="M77" i="5"/>
  <c r="J65" i="5"/>
  <c r="L22" i="5"/>
  <c r="L50" i="5"/>
  <c r="J16" i="5"/>
  <c r="J73" i="5"/>
  <c r="H16" i="5"/>
  <c r="D82" i="5"/>
  <c r="C6" i="5"/>
  <c r="F3" i="5"/>
  <c r="F667" i="2" a="1"/>
  <c r="F667" i="2"/>
  <c r="O94" i="5"/>
  <c r="F560" i="2" a="1"/>
  <c r="F560" i="2"/>
  <c r="P95" i="5"/>
  <c r="F459" i="2" a="1"/>
  <c r="F459" i="2"/>
  <c r="Q97" i="5"/>
  <c r="F669" i="2" a="1"/>
  <c r="F669" i="2"/>
  <c r="O99" i="5"/>
  <c r="F671" i="2" a="1"/>
  <c r="F671" i="2"/>
  <c r="O100" i="5"/>
  <c r="F570" i="2" a="1"/>
  <c r="F570" i="2"/>
  <c r="P101" i="5"/>
  <c r="F566" i="2" a="1"/>
  <c r="F566" i="2"/>
  <c r="F556" i="2" a="1"/>
  <c r="F556" i="2"/>
  <c r="P103" i="5"/>
  <c r="F286" i="2" a="1"/>
  <c r="F286" i="2"/>
  <c r="F294" i="2" a="1"/>
  <c r="F294" i="2"/>
  <c r="R11" i="5"/>
  <c r="F302" i="2" a="1"/>
  <c r="F302" i="2"/>
  <c r="R15" i="5"/>
  <c r="F290" i="2" a="1"/>
  <c r="F290" i="2"/>
  <c r="R18" i="5"/>
  <c r="F297" i="2" a="1"/>
  <c r="F297" i="2"/>
  <c r="R22" i="5"/>
  <c r="F309" i="2" a="1"/>
  <c r="F309" i="2"/>
  <c r="R28" i="5"/>
  <c r="F327" i="2" a="1"/>
  <c r="F327" i="2"/>
  <c r="R32" i="5"/>
  <c r="F329" i="2" a="1"/>
  <c r="F329" i="2"/>
  <c r="R39" i="5"/>
  <c r="F296" i="2" a="1"/>
  <c r="F296" i="2"/>
  <c r="F344" i="2" a="1"/>
  <c r="F344" i="2"/>
  <c r="R48" i="5"/>
  <c r="F347" i="2" a="1"/>
  <c r="F347" i="2"/>
  <c r="R52" i="5"/>
  <c r="F342" i="2" a="1"/>
  <c r="F342" i="2"/>
  <c r="F371" i="2" a="1"/>
  <c r="F371" i="2"/>
  <c r="R63" i="5"/>
  <c r="F366" i="2" a="1"/>
  <c r="F366" i="2"/>
  <c r="R68" i="5"/>
  <c r="F332" i="2" a="1"/>
  <c r="F332" i="2"/>
  <c r="F372" i="2" a="1"/>
  <c r="F372" i="2"/>
  <c r="R77" i="5"/>
  <c r="F363" i="2" a="1"/>
  <c r="F363" i="2"/>
  <c r="R83" i="5"/>
  <c r="F373" i="2" a="1"/>
  <c r="F373" i="2"/>
  <c r="R87" i="5"/>
  <c r="F330" i="2" a="1"/>
  <c r="F330" i="2"/>
  <c r="R102" i="5"/>
  <c r="F340" i="2" a="1"/>
  <c r="F340" i="2"/>
  <c r="R66" i="5"/>
  <c r="F188" i="2" a="1"/>
  <c r="F188" i="2"/>
  <c r="S2" i="5"/>
  <c r="F206" i="2" a="1"/>
  <c r="F206" i="2"/>
  <c r="F226" i="2" a="1"/>
  <c r="F226" i="2"/>
  <c r="S30" i="5"/>
  <c r="F212" i="2" a="1"/>
  <c r="F212" i="2"/>
  <c r="F268" i="2" a="1"/>
  <c r="F268" i="2"/>
  <c r="F196" i="2" a="1"/>
  <c r="F196" i="2"/>
  <c r="S18" i="5"/>
  <c r="F214" i="2" a="1"/>
  <c r="F214" i="2"/>
  <c r="F243" i="2" a="1"/>
  <c r="F243" i="2"/>
  <c r="F255" i="2" a="1"/>
  <c r="F255" i="2"/>
  <c r="F274" i="2" a="1"/>
  <c r="F274" i="2"/>
  <c r="F194" i="2" a="1"/>
  <c r="F194" i="2"/>
  <c r="S7" i="5"/>
  <c r="F210" i="2" a="1"/>
  <c r="F210" i="2"/>
  <c r="F224" i="2" a="1"/>
  <c r="F224" i="2"/>
  <c r="F225" i="2" a="1"/>
  <c r="F225" i="2"/>
  <c r="F259" i="2" a="1"/>
  <c r="F259" i="2"/>
  <c r="S70" i="5"/>
  <c r="F276" i="2" a="1"/>
  <c r="F276" i="2"/>
  <c r="F189" i="2" a="1"/>
  <c r="F189" i="2"/>
  <c r="S4" i="5"/>
  <c r="F207" i="2" a="1"/>
  <c r="F207" i="2"/>
  <c r="F229" i="2" a="1"/>
  <c r="F229" i="2"/>
  <c r="S42" i="5"/>
  <c r="F237" i="2" a="1"/>
  <c r="F237" i="2"/>
  <c r="F250" i="2" a="1"/>
  <c r="F250" i="2"/>
  <c r="F273" i="2" a="1"/>
  <c r="F273" i="2"/>
  <c r="N61" i="5"/>
  <c r="N78" i="5"/>
  <c r="M52" i="5"/>
  <c r="N67" i="5"/>
  <c r="M16" i="5"/>
  <c r="M69" i="5"/>
  <c r="L87" i="5"/>
  <c r="K59" i="5"/>
  <c r="J37" i="5"/>
  <c r="I32" i="5"/>
  <c r="M64" i="5"/>
  <c r="J19" i="5"/>
  <c r="L71" i="5"/>
  <c r="I51" i="5"/>
  <c r="H47" i="5"/>
  <c r="F12" i="5"/>
  <c r="E68" i="5"/>
  <c r="E73" i="5"/>
  <c r="D20" i="5"/>
  <c r="E59" i="5"/>
  <c r="D54" i="5"/>
  <c r="D30" i="5"/>
  <c r="D71" i="5"/>
  <c r="C54" i="5"/>
  <c r="F17" i="5"/>
  <c r="D67" i="5"/>
  <c r="C49" i="5"/>
  <c r="F321" i="2" a="1"/>
  <c r="F321" i="2"/>
  <c r="R31" i="5"/>
  <c r="F319" i="2" a="1"/>
  <c r="F319" i="2"/>
  <c r="R35" i="5"/>
  <c r="F314" i="2" a="1"/>
  <c r="F314" i="2"/>
  <c r="F316" i="2" a="1"/>
  <c r="F316" i="2"/>
  <c r="R42" i="5"/>
  <c r="F331" i="2" a="1"/>
  <c r="F331" i="2"/>
  <c r="R47" i="5"/>
  <c r="F367" i="2" a="1"/>
  <c r="F367" i="2"/>
  <c r="R51" i="5"/>
  <c r="F312" i="2" a="1"/>
  <c r="F312" i="2"/>
  <c r="R55" i="5"/>
  <c r="F320" i="2" a="1"/>
  <c r="F320" i="2"/>
  <c r="R58" i="5"/>
  <c r="F345" i="2" a="1"/>
  <c r="F345" i="2"/>
  <c r="R62" i="5"/>
  <c r="F357" i="2" a="1"/>
  <c r="F357" i="2"/>
  <c r="R67" i="5"/>
  <c r="F353" i="2" a="1"/>
  <c r="F353" i="2"/>
  <c r="F369" i="2" a="1"/>
  <c r="F369" i="2"/>
  <c r="R75" i="5"/>
  <c r="F349" i="2" a="1"/>
  <c r="F349" i="2"/>
  <c r="R82" i="5"/>
  <c r="F361" i="2" a="1"/>
  <c r="F361" i="2"/>
  <c r="R86" i="5"/>
  <c r="F370" i="2" a="1"/>
  <c r="F370" i="2"/>
  <c r="F374" i="2" a="1"/>
  <c r="F374" i="2"/>
  <c r="F368" i="2" a="1"/>
  <c r="F368" i="2"/>
  <c r="R97" i="5"/>
  <c r="F295" i="2" a="1"/>
  <c r="F295" i="2"/>
  <c r="R27" i="5"/>
  <c r="F323" i="2" a="1"/>
  <c r="F323" i="2"/>
  <c r="R76" i="5"/>
  <c r="F199" i="2" a="1"/>
  <c r="F199" i="2"/>
  <c r="S33" i="5"/>
  <c r="F227" i="2" a="1"/>
  <c r="F227" i="2"/>
  <c r="F240" i="2" a="1"/>
  <c r="F240" i="2"/>
  <c r="S81" i="5"/>
  <c r="F251" i="2" a="1"/>
  <c r="F251" i="2"/>
  <c r="S41" i="5"/>
  <c r="F271" i="2" a="1"/>
  <c r="F271" i="2"/>
  <c r="F193" i="2" a="1"/>
  <c r="F193" i="2"/>
  <c r="F211" i="2" a="1"/>
  <c r="F211" i="2"/>
  <c r="F219" i="2" a="1"/>
  <c r="F219" i="2"/>
  <c r="S80" i="5"/>
  <c r="F223" i="2" a="1"/>
  <c r="F223" i="2"/>
  <c r="S102" i="5"/>
  <c r="F254" i="2" a="1"/>
  <c r="F254" i="2"/>
  <c r="F265" i="2" a="1"/>
  <c r="F265" i="2"/>
  <c r="F192" i="2" a="1"/>
  <c r="F192" i="2"/>
  <c r="S10" i="5"/>
  <c r="F203" i="2" a="1"/>
  <c r="F203" i="2"/>
  <c r="F221" i="2" a="1"/>
  <c r="F221" i="2"/>
  <c r="F236" i="2" a="1"/>
  <c r="F236" i="2"/>
  <c r="S39" i="5"/>
  <c r="F257" i="2" a="1"/>
  <c r="F257" i="2"/>
  <c r="S48" i="5"/>
  <c r="F263" i="2" a="1"/>
  <c r="F263" i="2"/>
  <c r="S73" i="5"/>
  <c r="F190" i="2" a="1"/>
  <c r="F190" i="2"/>
  <c r="F205" i="2" a="1"/>
  <c r="F205" i="2"/>
  <c r="S22" i="5"/>
  <c r="F209" i="2" a="1"/>
  <c r="F209" i="2"/>
  <c r="S29" i="5"/>
  <c r="F253" i="2" a="1"/>
  <c r="F253" i="2"/>
  <c r="F245" i="2" a="1"/>
  <c r="F245" i="2"/>
  <c r="F275" i="2" a="1"/>
  <c r="F275" i="2"/>
  <c r="S74" i="5"/>
  <c r="N53" i="5"/>
  <c r="N87" i="5"/>
  <c r="N91" i="5"/>
  <c r="M24" i="5"/>
  <c r="M83" i="5"/>
  <c r="Q43" i="5"/>
  <c r="M7" i="5"/>
  <c r="M39" i="5"/>
  <c r="N50" i="5"/>
  <c r="M22" i="5"/>
  <c r="N3" i="5"/>
  <c r="M17" i="5"/>
  <c r="M61" i="5"/>
  <c r="L37" i="5"/>
  <c r="L65" i="5"/>
  <c r="K8" i="5"/>
  <c r="J11" i="5"/>
  <c r="J52" i="5"/>
  <c r="I19" i="5"/>
  <c r="M97" i="5"/>
  <c r="L16" i="5"/>
  <c r="K22" i="5"/>
  <c r="K31" i="5"/>
  <c r="K60" i="5"/>
  <c r="J5" i="5"/>
  <c r="K36" i="5"/>
  <c r="L63" i="5"/>
  <c r="L88" i="5"/>
  <c r="K32" i="5"/>
  <c r="K48" i="5"/>
  <c r="K39" i="5"/>
  <c r="J20" i="5"/>
  <c r="I16" i="5"/>
  <c r="I41" i="5"/>
  <c r="I89" i="5"/>
  <c r="I54" i="5"/>
  <c r="I88" i="5"/>
  <c r="I72" i="5"/>
  <c r="I64" i="5"/>
  <c r="E82" i="5"/>
  <c r="D32" i="5"/>
  <c r="C31" i="5"/>
  <c r="C78" i="5"/>
  <c r="C45" i="5"/>
  <c r="G39" i="5"/>
  <c r="F87" i="5"/>
  <c r="E3" i="5"/>
  <c r="D13" i="5"/>
  <c r="D6" i="5"/>
  <c r="D19" i="5"/>
  <c r="D36" i="5"/>
  <c r="C16" i="5"/>
  <c r="C41" i="5"/>
  <c r="C40" i="5"/>
  <c r="E21" i="5"/>
  <c r="D15" i="5"/>
  <c r="K58" i="5"/>
  <c r="N70" i="5"/>
  <c r="K57" i="5"/>
  <c r="L7" i="5"/>
  <c r="K23" i="5"/>
  <c r="L19" i="5"/>
  <c r="M23" i="5"/>
  <c r="M94" i="5"/>
  <c r="M67" i="5"/>
  <c r="N51" i="5"/>
  <c r="N24" i="5"/>
  <c r="N13" i="5"/>
  <c r="Q22" i="5"/>
  <c r="O43" i="5"/>
  <c r="Q45" i="5"/>
  <c r="P54" i="5"/>
  <c r="Q75" i="5"/>
  <c r="Q12" i="5"/>
  <c r="P30" i="5"/>
  <c r="O33" i="5"/>
  <c r="Q44" i="5"/>
  <c r="Q51" i="5"/>
  <c r="Q54" i="5"/>
  <c r="O58" i="5"/>
  <c r="Q59" i="5"/>
  <c r="Q68" i="5"/>
  <c r="F80" i="5"/>
  <c r="Q6" i="5"/>
  <c r="Q35" i="5"/>
  <c r="Q53" i="5"/>
  <c r="P55" i="5"/>
  <c r="O57" i="5"/>
  <c r="O65" i="5"/>
  <c r="Q67" i="5"/>
  <c r="O74" i="5"/>
  <c r="O87" i="5"/>
  <c r="P7" i="5"/>
  <c r="O12" i="5"/>
  <c r="P22" i="5"/>
  <c r="P23" i="5"/>
  <c r="O49" i="5"/>
  <c r="Q52" i="5"/>
  <c r="P57" i="5"/>
  <c r="O59" i="5"/>
  <c r="Q60" i="5"/>
  <c r="O73" i="5"/>
  <c r="P91" i="5"/>
  <c r="R57" i="5"/>
  <c r="R1" i="1" a="1"/>
  <c r="R1" i="1"/>
  <c r="I86" i="5"/>
  <c r="I38" i="5"/>
  <c r="I68" i="5"/>
  <c r="I23" i="5"/>
  <c r="I28" i="5"/>
  <c r="I34" i="5"/>
  <c r="I3" i="5"/>
  <c r="H12" i="5"/>
  <c r="I63" i="5"/>
  <c r="I62" i="5"/>
  <c r="I84" i="5"/>
  <c r="I6" i="5"/>
  <c r="J57" i="5"/>
  <c r="O3" i="5"/>
  <c r="Q13" i="5"/>
  <c r="K46" i="5"/>
  <c r="N79" i="5"/>
  <c r="J14" i="5"/>
  <c r="N85" i="5"/>
  <c r="L92" i="5"/>
  <c r="Q28" i="5"/>
  <c r="Q30" i="5"/>
  <c r="P32" i="5"/>
  <c r="O34" i="5"/>
  <c r="P41" i="5"/>
  <c r="P14" i="5"/>
  <c r="O4" i="5"/>
  <c r="P9" i="5"/>
  <c r="P15" i="5"/>
  <c r="R5" i="5"/>
  <c r="L85" i="5"/>
  <c r="J92" i="5"/>
  <c r="Q4" i="5"/>
  <c r="O10" i="5"/>
  <c r="O28" i="5"/>
  <c r="Q29" i="5"/>
  <c r="P31" i="5"/>
  <c r="P33" i="5"/>
  <c r="O35" i="5"/>
  <c r="Q38" i="5"/>
  <c r="P40" i="5"/>
  <c r="O42" i="5"/>
  <c r="O44" i="5"/>
  <c r="Q93" i="5"/>
  <c r="P102" i="5"/>
  <c r="R46" i="5"/>
  <c r="I46" i="5"/>
  <c r="K14" i="5"/>
  <c r="L27" i="5"/>
  <c r="O66" i="5"/>
  <c r="N98" i="5"/>
  <c r="M101" i="5"/>
  <c r="K66" i="5"/>
  <c r="F337" i="2" a="1"/>
  <c r="F337" i="2"/>
  <c r="R25" i="5"/>
  <c r="O25" i="5"/>
  <c r="M25" i="5"/>
  <c r="M76" i="5"/>
  <c r="G76" i="5"/>
  <c r="M95" i="5"/>
  <c r="E95" i="5"/>
  <c r="M99" i="5"/>
  <c r="K99" i="5"/>
  <c r="I99" i="5"/>
  <c r="C99" i="5"/>
  <c r="O92" i="5"/>
  <c r="K92" i="5"/>
  <c r="G92" i="5"/>
  <c r="C92" i="5"/>
  <c r="M85" i="5"/>
  <c r="G85" i="5"/>
  <c r="D14" i="5"/>
  <c r="L46" i="5"/>
  <c r="P46" i="5"/>
  <c r="N66" i="5"/>
  <c r="M98" i="5"/>
  <c r="L101" i="5"/>
  <c r="N90" i="5"/>
  <c r="L90" i="5"/>
  <c r="L100" i="5"/>
  <c r="E80" i="5"/>
  <c r="K81" i="5"/>
  <c r="O27" i="5"/>
  <c r="K27" i="5"/>
  <c r="I27" i="5"/>
  <c r="G27" i="5"/>
  <c r="M14" i="5"/>
  <c r="O101" i="5"/>
  <c r="M66" i="5"/>
  <c r="L98" i="5"/>
  <c r="G101" i="5"/>
  <c r="P98" i="5"/>
  <c r="F356" i="2" a="1"/>
  <c r="F356" i="2"/>
  <c r="R90" i="5"/>
  <c r="L25" i="5"/>
  <c r="J25" i="5"/>
  <c r="D25" i="5"/>
  <c r="L76" i="5"/>
  <c r="D76" i="5"/>
  <c r="L95" i="5"/>
  <c r="H95" i="5"/>
  <c r="F95" i="5"/>
  <c r="N99" i="5"/>
  <c r="L99" i="5"/>
  <c r="N101" i="5"/>
  <c r="L66" i="5"/>
  <c r="K98" i="5"/>
  <c r="G90" i="5"/>
  <c r="E90" i="5"/>
  <c r="M100" i="5"/>
  <c r="K100" i="5"/>
  <c r="I100" i="5"/>
  <c r="N80" i="5"/>
  <c r="L80" i="5"/>
  <c r="R20" i="5"/>
  <c r="R30" i="5"/>
  <c r="R38" i="5"/>
  <c r="R94" i="5"/>
  <c r="R72" i="5"/>
  <c r="R96" i="5"/>
  <c r="R71" i="5"/>
  <c r="R91" i="5"/>
  <c r="B10" i="6"/>
  <c r="B27" i="6"/>
  <c r="B11" i="6"/>
  <c r="B26" i="6"/>
  <c r="B13" i="6"/>
  <c r="B24" i="6"/>
  <c r="B16" i="6"/>
  <c r="B6" i="6"/>
  <c r="B31" i="6"/>
  <c r="B7" i="6"/>
  <c r="B30" i="6"/>
  <c r="B9" i="6"/>
  <c r="B28" i="6"/>
  <c r="B12" i="6"/>
  <c r="B25" i="6"/>
  <c r="B2" i="6"/>
  <c r="B18" i="6"/>
  <c r="B3" i="6"/>
  <c r="B19" i="6"/>
  <c r="B5" i="6"/>
  <c r="B21" i="6"/>
  <c r="B8" i="6"/>
  <c r="B29" i="6"/>
  <c r="B14" i="6"/>
  <c r="B23" i="6"/>
  <c r="B15" i="6"/>
  <c r="B22" i="6"/>
  <c r="B17" i="6"/>
  <c r="B4" i="6"/>
  <c r="B20" i="6"/>
  <c r="H88" i="5"/>
  <c r="H60" i="5"/>
  <c r="H74" i="5"/>
  <c r="H81" i="5"/>
  <c r="L53" i="5"/>
  <c r="O11" i="5"/>
  <c r="N5" i="5"/>
  <c r="F4" i="5"/>
  <c r="F61" i="5"/>
  <c r="F96" i="5"/>
  <c r="H61" i="5"/>
  <c r="F45" i="5"/>
  <c r="G35" i="5"/>
  <c r="G10" i="5"/>
  <c r="G77" i="5"/>
  <c r="H89" i="5"/>
  <c r="K47" i="5"/>
  <c r="K67" i="5"/>
  <c r="L9" i="5"/>
  <c r="N21" i="5"/>
  <c r="N84" i="5"/>
  <c r="H75" i="5"/>
  <c r="H46" i="5"/>
  <c r="H100" i="5"/>
  <c r="H64" i="5"/>
  <c r="H42" i="5"/>
  <c r="N54" i="5"/>
  <c r="I30" i="5"/>
  <c r="K4" i="5"/>
  <c r="M37" i="5"/>
  <c r="N60" i="5"/>
  <c r="F13" i="5"/>
  <c r="H62" i="5"/>
  <c r="G23" i="5"/>
  <c r="H99" i="5"/>
  <c r="I57" i="5"/>
  <c r="G72" i="5"/>
  <c r="G7" i="5"/>
  <c r="H27" i="5"/>
  <c r="F83" i="5"/>
  <c r="H76" i="5"/>
  <c r="F31" i="5"/>
  <c r="G2" i="5"/>
  <c r="K65" i="5"/>
  <c r="K51" i="5"/>
  <c r="N64" i="5"/>
  <c r="L103" i="5"/>
  <c r="K71" i="5"/>
  <c r="H67" i="5"/>
  <c r="H28" i="5"/>
  <c r="G97" i="5"/>
  <c r="G59" i="5"/>
  <c r="I60" i="5"/>
  <c r="H36" i="5"/>
  <c r="G36" i="5"/>
  <c r="F14" i="5"/>
  <c r="I80" i="5"/>
  <c r="G14" i="5"/>
  <c r="G80" i="5"/>
  <c r="G98" i="5"/>
  <c r="F49" i="5"/>
  <c r="G16" i="5"/>
  <c r="H25" i="5"/>
  <c r="H68" i="5"/>
  <c r="G50" i="5"/>
  <c r="F9" i="5"/>
  <c r="F43" i="5"/>
  <c r="P84" i="5"/>
  <c r="Q78" i="5"/>
  <c r="O91" i="5"/>
  <c r="O102" i="5"/>
  <c r="P97" i="5"/>
  <c r="J72" i="5"/>
  <c r="J100" i="5"/>
  <c r="J69" i="5"/>
  <c r="J91" i="5"/>
  <c r="I12" i="5"/>
  <c r="I33" i="5"/>
  <c r="I56" i="5"/>
  <c r="I97" i="5"/>
  <c r="H69" i="5"/>
  <c r="F30" i="5"/>
  <c r="I15" i="5"/>
  <c r="Q86" i="5"/>
  <c r="Q84" i="5"/>
  <c r="O89" i="5"/>
  <c r="O86" i="5"/>
  <c r="J51" i="5"/>
  <c r="J54" i="5"/>
  <c r="J49" i="5"/>
  <c r="J47" i="5"/>
  <c r="J99" i="5"/>
  <c r="J76" i="5"/>
  <c r="J90" i="5"/>
  <c r="J59" i="5"/>
  <c r="J101" i="5"/>
  <c r="I24" i="5"/>
  <c r="I85" i="5"/>
  <c r="H91" i="5"/>
  <c r="F35" i="5"/>
  <c r="I48" i="5"/>
  <c r="F25" i="5"/>
  <c r="I17" i="5"/>
  <c r="Q81" i="5"/>
  <c r="Q91" i="5"/>
  <c r="J63" i="5"/>
  <c r="J77" i="5"/>
  <c r="J80" i="5"/>
  <c r="J27" i="5"/>
  <c r="J79" i="5"/>
  <c r="J88" i="5"/>
  <c r="J95" i="5"/>
  <c r="I69" i="5"/>
  <c r="I81" i="5"/>
  <c r="G37" i="5"/>
  <c r="G75" i="5"/>
  <c r="H66" i="5"/>
  <c r="F38" i="5"/>
  <c r="G24" i="5"/>
  <c r="G49" i="5"/>
  <c r="Q90" i="5"/>
  <c r="Q88" i="5"/>
  <c r="O95" i="5"/>
  <c r="O90" i="5"/>
  <c r="J78" i="5"/>
  <c r="J58" i="5"/>
  <c r="J60" i="5"/>
  <c r="J81" i="5"/>
  <c r="J50" i="5"/>
  <c r="J74" i="5"/>
  <c r="J85" i="5"/>
  <c r="J94" i="5"/>
  <c r="I5" i="5"/>
  <c r="I25" i="5"/>
  <c r="I67" i="5"/>
  <c r="I91" i="5"/>
  <c r="I102" i="5"/>
  <c r="F545" i="2" a="1"/>
  <c r="F545" i="2"/>
  <c r="P70" i="5"/>
  <c r="F533" i="2" a="1"/>
  <c r="F533" i="2"/>
  <c r="P72" i="5"/>
  <c r="F550" i="2" a="1"/>
  <c r="F550" i="2"/>
  <c r="P73" i="5"/>
  <c r="L1766" i="2"/>
  <c r="L1784" i="2"/>
  <c r="K1883" i="2"/>
  <c r="L1884" i="2"/>
  <c r="L1888" i="2"/>
  <c r="L1892" i="2"/>
  <c r="L1896" i="2"/>
  <c r="L1900" i="2"/>
  <c r="L1904" i="2"/>
  <c r="L1908" i="2"/>
  <c r="L1912" i="2"/>
  <c r="L1916" i="2"/>
  <c r="L1920" i="2"/>
  <c r="L1924" i="2"/>
  <c r="L1928" i="2"/>
  <c r="L1932" i="2"/>
  <c r="K1979" i="2"/>
  <c r="F530" i="2" a="1"/>
  <c r="F530" i="2"/>
  <c r="P63" i="5"/>
  <c r="F547" i="2" a="1"/>
  <c r="F547" i="2"/>
  <c r="P65" i="5"/>
  <c r="F444" i="2" a="1"/>
  <c r="F444" i="2"/>
  <c r="Q69" i="5"/>
  <c r="L1863" i="2"/>
  <c r="L1889" i="2"/>
  <c r="L1893" i="2"/>
  <c r="L1897" i="2"/>
  <c r="L1901" i="2"/>
  <c r="L1905" i="2"/>
  <c r="L1909" i="2"/>
  <c r="L1913" i="2"/>
  <c r="L1917" i="2"/>
  <c r="L1921" i="2"/>
  <c r="L1925" i="2"/>
  <c r="L1929" i="2"/>
  <c r="L1933" i="2"/>
  <c r="L1937" i="2"/>
  <c r="L1941" i="2"/>
  <c r="L1945" i="2"/>
  <c r="L1949" i="2"/>
  <c r="L1953" i="2"/>
  <c r="L1957" i="2"/>
  <c r="L1961" i="2"/>
  <c r="L1965" i="2"/>
  <c r="L1969" i="2"/>
  <c r="L1973" i="2"/>
  <c r="L1977" i="2"/>
  <c r="L1974" i="2"/>
  <c r="L1978" i="2"/>
  <c r="J39" i="5"/>
  <c r="H38" i="5"/>
  <c r="I4" i="5"/>
  <c r="H2" i="5"/>
  <c r="H54" i="5"/>
  <c r="I78" i="5"/>
  <c r="I26" i="5"/>
  <c r="J84" i="5"/>
  <c r="I79" i="5"/>
  <c r="J82" i="5"/>
  <c r="I44" i="5"/>
  <c r="J66" i="5"/>
  <c r="I36" i="5"/>
  <c r="J53" i="5"/>
  <c r="R59" i="5"/>
  <c r="S77" i="5"/>
  <c r="S52" i="5"/>
  <c r="S3" i="5"/>
  <c r="S38" i="5"/>
  <c r="S44" i="5"/>
  <c r="J71" i="5"/>
  <c r="S103" i="5"/>
  <c r="S21" i="5"/>
  <c r="S69" i="5"/>
  <c r="S25" i="5"/>
  <c r="S26" i="5"/>
  <c r="S54" i="5"/>
  <c r="S55" i="5"/>
  <c r="S96" i="5"/>
  <c r="S11" i="5"/>
  <c r="J86" i="5"/>
  <c r="I45" i="5"/>
  <c r="I93" i="5"/>
  <c r="S56" i="5"/>
  <c r="Q94" i="5"/>
  <c r="S87" i="5"/>
  <c r="S28" i="5"/>
  <c r="S83" i="5"/>
  <c r="S12" i="5"/>
  <c r="P77" i="5"/>
  <c r="S62" i="5"/>
  <c r="I18" i="5"/>
  <c r="J29" i="5"/>
  <c r="P96" i="5"/>
  <c r="S53" i="5"/>
  <c r="P85" i="5"/>
  <c r="R7" i="5"/>
  <c r="S68" i="5"/>
  <c r="S15" i="5"/>
  <c r="I11" i="5"/>
  <c r="I13" i="5"/>
  <c r="R43" i="5"/>
  <c r="S72" i="5"/>
  <c r="S36" i="5"/>
  <c r="S71" i="5"/>
  <c r="S6" i="5"/>
  <c r="I21" i="5"/>
  <c r="J96" i="5"/>
  <c r="S78" i="5"/>
  <c r="S9" i="5"/>
  <c r="S50" i="5"/>
  <c r="S94" i="5"/>
  <c r="S16" i="5"/>
  <c r="I76" i="5"/>
  <c r="J102" i="5"/>
  <c r="H48" i="5"/>
  <c r="I92" i="5"/>
  <c r="J93" i="5"/>
  <c r="O83" i="5"/>
  <c r="J83" i="5"/>
  <c r="O93" i="5"/>
  <c r="I58" i="5"/>
  <c r="I2" i="5"/>
  <c r="S66" i="5"/>
  <c r="R89" i="5"/>
  <c r="I50" i="5"/>
  <c r="S76" i="5"/>
  <c r="J75" i="5"/>
  <c r="S51" i="5"/>
  <c r="S61" i="5"/>
  <c r="H19" i="5"/>
  <c r="H8" i="5"/>
  <c r="H39" i="5"/>
  <c r="I40" i="5"/>
  <c r="J89" i="5"/>
  <c r="I82" i="5"/>
  <c r="S20" i="5"/>
  <c r="P90" i="5"/>
  <c r="S84" i="5"/>
  <c r="S47" i="5"/>
  <c r="P87" i="5"/>
  <c r="S23" i="5"/>
  <c r="I65" i="5"/>
  <c r="I39" i="5"/>
  <c r="J97" i="5"/>
  <c r="I77" i="5"/>
  <c r="J103" i="5"/>
  <c r="S14" i="5"/>
  <c r="S60" i="5"/>
  <c r="S37" i="5"/>
  <c r="S89" i="5"/>
  <c r="S46" i="5"/>
  <c r="S82" i="5"/>
  <c r="S5" i="5"/>
  <c r="S31" i="5"/>
  <c r="J64" i="5"/>
  <c r="S35" i="5"/>
  <c r="S91" i="5"/>
  <c r="S49" i="5"/>
  <c r="S88" i="5"/>
  <c r="S43" i="5"/>
  <c r="R17" i="5"/>
  <c r="S59" i="5"/>
  <c r="F187" i="2" a="1"/>
  <c r="F187" i="2"/>
  <c r="F184" i="2" a="1"/>
  <c r="F184" i="2"/>
  <c r="F186" i="2" a="1"/>
  <c r="F186" i="2"/>
  <c r="F176" i="2" a="1"/>
  <c r="F176" i="2"/>
  <c r="F158" i="2" a="1"/>
  <c r="F158" i="2"/>
  <c r="F170" i="2" a="1"/>
  <c r="F170" i="2"/>
  <c r="F160" i="2" a="1"/>
  <c r="F160" i="2"/>
  <c r="F165" i="2" a="1"/>
  <c r="F165" i="2"/>
  <c r="F161" i="2" a="1"/>
  <c r="F161" i="2"/>
  <c r="F155" i="2" a="1"/>
  <c r="F155" i="2"/>
  <c r="F147" i="2" a="1"/>
  <c r="F147" i="2"/>
  <c r="F145" i="2" a="1"/>
  <c r="F145" i="2"/>
  <c r="F142" i="2" a="1"/>
  <c r="F142" i="2"/>
  <c r="F149" i="2" a="1"/>
  <c r="F149" i="2"/>
  <c r="F141" i="2" a="1"/>
  <c r="F141" i="2"/>
  <c r="F131" i="2" a="1"/>
  <c r="F131" i="2"/>
  <c r="F154" i="2" a="1"/>
  <c r="F154" i="2"/>
  <c r="F146" i="2" a="1"/>
  <c r="F146" i="2"/>
  <c r="F134" i="2" a="1"/>
  <c r="F134" i="2"/>
  <c r="F133" i="2" a="1"/>
  <c r="F133" i="2"/>
  <c r="Q125" i="2" a="1"/>
  <c r="Q125" i="2"/>
  <c r="Q135" i="2" a="1"/>
  <c r="Q135" i="2"/>
  <c r="Q129" i="2" a="1"/>
  <c r="Q129" i="2"/>
  <c r="Q140" i="2" a="1"/>
  <c r="Q140" i="2"/>
  <c r="Q136" i="2" a="1"/>
  <c r="Q136" i="2"/>
  <c r="Q122" i="2" a="1"/>
  <c r="Q122" i="2"/>
  <c r="Q127" i="2" a="1"/>
  <c r="Q127" i="2"/>
  <c r="Q124" i="2" a="1"/>
  <c r="Q124" i="2"/>
  <c r="Q123" i="2" a="1"/>
  <c r="Q123" i="2"/>
  <c r="Q121" i="2" a="1"/>
  <c r="Q121" i="2"/>
  <c r="Q116" i="2" a="1"/>
  <c r="Q116" i="2"/>
  <c r="Q120" i="2" a="1"/>
  <c r="Q120" i="2"/>
  <c r="Q119" i="2" a="1"/>
  <c r="Q119" i="2"/>
  <c r="Q113" i="2" a="1"/>
  <c r="Q113" i="2"/>
  <c r="Q118" i="2" a="1"/>
  <c r="Q118" i="2"/>
  <c r="Q115" i="2" a="1"/>
  <c r="Q115" i="2"/>
  <c r="Q114" i="2" a="1"/>
  <c r="Q114" i="2"/>
  <c r="Q117" i="2" a="1"/>
  <c r="Q117" i="2"/>
  <c r="Q112" i="2" a="1"/>
  <c r="Q112" i="2"/>
  <c r="Q110" i="2" a="1"/>
  <c r="Q110" i="2"/>
  <c r="Q109" i="2" a="1"/>
  <c r="Q109" i="2"/>
  <c r="Q107" i="2" a="1"/>
  <c r="Q107" i="2"/>
  <c r="Q106" i="2" a="1"/>
  <c r="Q106" i="2"/>
  <c r="Q108" i="2" a="1"/>
  <c r="Q108" i="2"/>
  <c r="Q111" i="2" a="1"/>
  <c r="Q111" i="2"/>
  <c r="Q105" i="2" a="1"/>
  <c r="Q105" i="2"/>
  <c r="Q103" i="2" a="1"/>
  <c r="Q103" i="2"/>
  <c r="Q104" i="2" a="1"/>
  <c r="Q104" i="2"/>
  <c r="Q102" i="2" a="1"/>
  <c r="Q102" i="2"/>
  <c r="Q101" i="2" a="1"/>
  <c r="Q101" i="2"/>
  <c r="Q97" i="2" a="1"/>
  <c r="Q97" i="2"/>
  <c r="Q98" i="2" a="1"/>
  <c r="Q98" i="2"/>
  <c r="Q99" i="2" a="1"/>
  <c r="Q99" i="2"/>
  <c r="Q100" i="2" a="1"/>
  <c r="Q100" i="2"/>
  <c r="Q96" i="2" a="1"/>
  <c r="Q96" i="2"/>
  <c r="Q184" i="2" a="1"/>
  <c r="Q184" i="2"/>
  <c r="Q186" i="2" a="1"/>
  <c r="Q186" i="2"/>
  <c r="Q176" i="2" a="1"/>
  <c r="Q176" i="2"/>
  <c r="F181" i="2" a="1"/>
  <c r="F181" i="2"/>
  <c r="F177" i="2" a="1"/>
  <c r="F177" i="2"/>
  <c r="F173" i="2" a="1"/>
  <c r="F173" i="2"/>
  <c r="F179" i="2" a="1"/>
  <c r="F179" i="2"/>
  <c r="F185" i="2" a="1"/>
  <c r="F185" i="2"/>
  <c r="F169" i="2" a="1"/>
  <c r="F169" i="2"/>
  <c r="F166" i="2" a="1"/>
  <c r="F166" i="2"/>
  <c r="F171" i="2" a="1"/>
  <c r="F171" i="2"/>
  <c r="F178" i="2" a="1"/>
  <c r="F178" i="2"/>
  <c r="F164" i="2" a="1"/>
  <c r="F164" i="2"/>
  <c r="F167" i="2" a="1"/>
  <c r="F167" i="2"/>
  <c r="Q165" i="2" a="1"/>
  <c r="Q165" i="2"/>
  <c r="Q161" i="2" a="1"/>
  <c r="Q161" i="2"/>
  <c r="Q155" i="2" a="1"/>
  <c r="Q155" i="2"/>
  <c r="Q147" i="2" a="1"/>
  <c r="Q147" i="2"/>
  <c r="Q145" i="2" a="1"/>
  <c r="Q145" i="2"/>
  <c r="Q142" i="2" a="1"/>
  <c r="Q142" i="2"/>
  <c r="F157" i="2" a="1"/>
  <c r="F157" i="2"/>
  <c r="Q141" i="2" a="1"/>
  <c r="Q141" i="2"/>
  <c r="Q131" i="2" a="1"/>
  <c r="Q131" i="2"/>
  <c r="Q154" i="2" a="1"/>
  <c r="Q154" i="2"/>
  <c r="Q146" i="2" a="1"/>
  <c r="Q146" i="2"/>
  <c r="Q134" i="2" a="1"/>
  <c r="Q134" i="2"/>
  <c r="Q133" i="2" a="1"/>
  <c r="Q133" i="2"/>
  <c r="F139" i="2" a="1"/>
  <c r="F139" i="2"/>
  <c r="F183" i="2" a="1"/>
  <c r="F183" i="2"/>
  <c r="F182" i="2" a="1"/>
  <c r="F182" i="2"/>
  <c r="Q173" i="2" a="1"/>
  <c r="Q173" i="2"/>
  <c r="Q179" i="2" a="1"/>
  <c r="Q179" i="2"/>
  <c r="Q185" i="2" a="1"/>
  <c r="Q185" i="2"/>
  <c r="Q169" i="2" a="1"/>
  <c r="Q169" i="2"/>
  <c r="Q166" i="2" a="1"/>
  <c r="Q166" i="2"/>
  <c r="Q171" i="2" a="1"/>
  <c r="Q171" i="2"/>
  <c r="Q178" i="2" a="1"/>
  <c r="Q178" i="2"/>
  <c r="F175" i="2" a="1"/>
  <c r="F175" i="2"/>
  <c r="F163" i="2" a="1"/>
  <c r="F163" i="2"/>
  <c r="F156" i="2" a="1"/>
  <c r="F156" i="2"/>
  <c r="F153" i="2" a="1"/>
  <c r="F153" i="2"/>
  <c r="F162" i="2" a="1"/>
  <c r="F162" i="2"/>
  <c r="F159" i="2" a="1"/>
  <c r="F159" i="2"/>
  <c r="F150" i="2" a="1"/>
  <c r="F150" i="2"/>
  <c r="F143" i="2" a="1"/>
  <c r="F143" i="2"/>
  <c r="F151" i="2" a="1"/>
  <c r="F151" i="2"/>
  <c r="F137" i="2" a="1"/>
  <c r="F137" i="2"/>
  <c r="F152" i="2" a="1"/>
  <c r="F152" i="2"/>
  <c r="F144" i="2" a="1"/>
  <c r="F144" i="2"/>
  <c r="F138" i="2" a="1"/>
  <c r="F138" i="2"/>
  <c r="F132" i="2" a="1"/>
  <c r="F132" i="2"/>
  <c r="F126" i="2" a="1"/>
  <c r="F126" i="2"/>
  <c r="F130" i="2" a="1"/>
  <c r="F130" i="2"/>
  <c r="F645" i="2" a="1"/>
  <c r="F645" i="2"/>
  <c r="O84" i="5"/>
  <c r="F564" i="2" a="1"/>
  <c r="F564" i="2"/>
  <c r="P92" i="5"/>
  <c r="F640" i="2" a="1"/>
  <c r="F640" i="2"/>
  <c r="O85" i="5"/>
  <c r="F549" i="2" a="1"/>
  <c r="F549" i="2"/>
  <c r="P82" i="5"/>
  <c r="F532" i="2" a="1"/>
  <c r="F532" i="2"/>
  <c r="P81" i="5"/>
  <c r="F414" i="2" a="1"/>
  <c r="F414" i="2"/>
  <c r="Q80" i="5"/>
  <c r="F548" i="2" a="1"/>
  <c r="F548" i="2"/>
  <c r="P79" i="5"/>
  <c r="F551" i="2" a="1"/>
  <c r="F551" i="2"/>
  <c r="P78" i="5"/>
  <c r="F462" i="2" a="1"/>
  <c r="F462" i="2"/>
  <c r="Q77" i="5"/>
  <c r="F409" i="2" a="1"/>
  <c r="F409" i="2"/>
  <c r="Q76" i="5"/>
  <c r="F180" i="2" a="1"/>
  <c r="F180" i="2"/>
  <c r="F174" i="2" a="1"/>
  <c r="F174" i="2"/>
  <c r="F172" i="2" a="1"/>
  <c r="F172" i="2"/>
  <c r="F168" i="2" a="1"/>
  <c r="F168" i="2"/>
  <c r="Q153" i="2" a="1"/>
  <c r="Q153" i="2"/>
  <c r="Q162" i="2" a="1"/>
  <c r="Q162" i="2"/>
  <c r="Q159" i="2" a="1"/>
  <c r="Q159" i="2"/>
  <c r="Q150" i="2" a="1"/>
  <c r="Q150" i="2"/>
  <c r="Q143" i="2" a="1"/>
  <c r="Q143" i="2"/>
  <c r="Q151" i="2" a="1"/>
  <c r="Q151" i="2"/>
  <c r="F148" i="2" a="1"/>
  <c r="F148" i="2"/>
  <c r="Q152" i="2" a="1"/>
  <c r="Q152" i="2"/>
  <c r="Q144" i="2" a="1"/>
  <c r="Q144" i="2"/>
  <c r="Q138" i="2" a="1"/>
  <c r="Q138" i="2"/>
  <c r="Q132" i="2" a="1"/>
  <c r="Q132" i="2"/>
  <c r="Q126" i="2" a="1"/>
  <c r="Q126" i="2"/>
  <c r="Q130" i="2" a="1"/>
  <c r="Q130" i="2"/>
  <c r="F128" i="2" a="1"/>
  <c r="F128" i="2"/>
  <c r="F125" i="2" a="1"/>
  <c r="F125" i="2"/>
  <c r="F135" i="2" a="1"/>
  <c r="F135" i="2"/>
  <c r="F129" i="2" a="1"/>
  <c r="F129" i="2"/>
  <c r="F140" i="2" a="1"/>
  <c r="F140" i="2"/>
  <c r="F136" i="2" a="1"/>
  <c r="F136" i="2"/>
  <c r="F122" i="2" a="1"/>
  <c r="F122" i="2"/>
  <c r="F127" i="2" a="1"/>
  <c r="F127" i="2"/>
  <c r="F124" i="2" a="1"/>
  <c r="F124" i="2"/>
  <c r="F123" i="2" a="1"/>
  <c r="F123" i="2"/>
  <c r="F121" i="2" a="1"/>
  <c r="F121" i="2"/>
  <c r="F116" i="2" a="1"/>
  <c r="F116" i="2"/>
  <c r="F120" i="2" a="1"/>
  <c r="F120" i="2"/>
  <c r="F119" i="2" a="1"/>
  <c r="F119" i="2"/>
  <c r="F113" i="2" a="1"/>
  <c r="F113" i="2"/>
  <c r="F118" i="2" a="1"/>
  <c r="F118" i="2"/>
  <c r="F115" i="2" a="1"/>
  <c r="F115" i="2"/>
  <c r="F114" i="2" a="1"/>
  <c r="F114" i="2"/>
  <c r="F117" i="2" a="1"/>
  <c r="F117" i="2"/>
  <c r="F112" i="2" a="1"/>
  <c r="F112" i="2"/>
  <c r="F110" i="2" a="1"/>
  <c r="F110" i="2"/>
  <c r="F109" i="2" a="1"/>
  <c r="F109" i="2"/>
  <c r="F107" i="2" a="1"/>
  <c r="F107" i="2"/>
  <c r="F106" i="2" a="1"/>
  <c r="F106" i="2"/>
  <c r="F108" i="2" a="1"/>
  <c r="F108" i="2"/>
  <c r="F111" i="2" a="1"/>
  <c r="F111" i="2"/>
  <c r="F105" i="2" a="1"/>
  <c r="F105" i="2"/>
  <c r="F103" i="2" a="1"/>
  <c r="F103" i="2"/>
  <c r="F104" i="2" a="1"/>
  <c r="F104" i="2"/>
  <c r="F102" i="2" a="1"/>
  <c r="F102" i="2"/>
  <c r="F101" i="2" a="1"/>
  <c r="F101" i="2"/>
  <c r="F97" i="2" a="1"/>
  <c r="F97" i="2"/>
  <c r="F98" i="2" a="1"/>
  <c r="F98" i="2"/>
  <c r="F99" i="2" a="1"/>
  <c r="F99" i="2"/>
  <c r="F100" i="2" a="1"/>
  <c r="F100" i="2"/>
  <c r="F96" i="2" a="1"/>
  <c r="F96" i="2"/>
  <c r="F701" i="2" a="1"/>
  <c r="F701" i="2"/>
  <c r="N26" i="5"/>
  <c r="F696" i="2" a="1"/>
  <c r="F696" i="2"/>
  <c r="N33" i="5"/>
  <c r="F693" i="2" a="1"/>
  <c r="F693" i="2"/>
  <c r="N22" i="5"/>
  <c r="F688" i="2" a="1"/>
  <c r="F688" i="2"/>
  <c r="N17" i="5"/>
  <c r="F685" i="2" a="1"/>
  <c r="F685" i="2"/>
  <c r="N15" i="5"/>
  <c r="F680" i="2" a="1"/>
  <c r="F680" i="2"/>
  <c r="N8" i="5"/>
  <c r="F677" i="2" a="1"/>
  <c r="F677" i="2"/>
  <c r="N6" i="5"/>
  <c r="F375" i="2" a="1"/>
  <c r="F375" i="2"/>
  <c r="Q2" i="5"/>
  <c r="F470" i="2" a="1"/>
  <c r="F470" i="2"/>
  <c r="P4" i="5"/>
  <c r="F473" i="2" a="1"/>
  <c r="F473" i="2"/>
  <c r="P5" i="5"/>
  <c r="F579" i="2" a="1"/>
  <c r="F579" i="2"/>
  <c r="O7" i="5"/>
  <c r="F577" i="2" a="1"/>
  <c r="F577" i="2"/>
  <c r="O8" i="5"/>
  <c r="F380" i="2" a="1"/>
  <c r="F380" i="2"/>
  <c r="Q9" i="5"/>
  <c r="F378" i="2" a="1"/>
  <c r="F378" i="2"/>
  <c r="Q10" i="5"/>
  <c r="F483" i="2" a="1"/>
  <c r="F483" i="2"/>
  <c r="P12" i="5"/>
  <c r="F478" i="2" a="1"/>
  <c r="F478" i="2"/>
  <c r="P13" i="5"/>
  <c r="F589" i="2" a="1"/>
  <c r="F589" i="2"/>
  <c r="O15" i="5"/>
  <c r="F587" i="2" a="1"/>
  <c r="F587" i="2"/>
  <c r="O16" i="5"/>
  <c r="F406" i="2" a="1"/>
  <c r="F406" i="2"/>
  <c r="Q17" i="5"/>
  <c r="F388" i="2" a="1"/>
  <c r="F388" i="2"/>
  <c r="Q18" i="5"/>
  <c r="F497" i="2" a="1"/>
  <c r="F497" i="2"/>
  <c r="P20" i="5"/>
  <c r="F482" i="2" a="1"/>
  <c r="F482" i="2"/>
  <c r="P21" i="5"/>
  <c r="F591" i="2" a="1"/>
  <c r="F591" i="2"/>
  <c r="O23" i="5"/>
  <c r="F597" i="2" a="1"/>
  <c r="F597" i="2"/>
  <c r="O24" i="5"/>
  <c r="F429" i="2" a="1"/>
  <c r="F429" i="2"/>
  <c r="Q25" i="5"/>
  <c r="F437" i="2" a="1"/>
  <c r="F437" i="2"/>
  <c r="Q26" i="5"/>
  <c r="F503" i="2" a="1"/>
  <c r="F503" i="2"/>
  <c r="P28" i="5"/>
  <c r="F494" i="2" a="1"/>
  <c r="F494" i="2"/>
  <c r="P29" i="5"/>
  <c r="F595" i="2" a="1"/>
  <c r="F595" i="2"/>
  <c r="O31" i="5"/>
  <c r="F594" i="2" a="1"/>
  <c r="F594" i="2"/>
  <c r="O32" i="5"/>
  <c r="F383" i="2" a="1"/>
  <c r="F383" i="2"/>
  <c r="Q33" i="5"/>
  <c r="F401" i="2" a="1"/>
  <c r="F401" i="2"/>
  <c r="Q34" i="5"/>
  <c r="F509" i="2" a="1"/>
  <c r="F509" i="2"/>
  <c r="P37" i="5"/>
  <c r="F604" i="2" a="1"/>
  <c r="F604" i="2"/>
  <c r="O39" i="5"/>
  <c r="F610" i="2" a="1"/>
  <c r="F610" i="2"/>
  <c r="O40" i="5"/>
  <c r="F438" i="2" a="1"/>
  <c r="F438" i="2"/>
  <c r="Q41" i="5"/>
  <c r="F434" i="2" a="1"/>
  <c r="F434" i="2"/>
  <c r="Q42" i="5"/>
  <c r="F511" i="2" a="1"/>
  <c r="F511" i="2"/>
  <c r="P44" i="5"/>
  <c r="F521" i="2" a="1"/>
  <c r="F521" i="2"/>
  <c r="P45" i="5"/>
  <c r="F601" i="2" a="1"/>
  <c r="F601" i="2"/>
  <c r="O47" i="5"/>
  <c r="F626" i="2" a="1"/>
  <c r="F626" i="2"/>
  <c r="O48" i="5"/>
  <c r="F408" i="2" a="1"/>
  <c r="F408" i="2"/>
  <c r="Q49" i="5"/>
  <c r="F416" i="2" a="1"/>
  <c r="F416" i="2"/>
  <c r="Q50" i="5"/>
  <c r="F518" i="2" a="1"/>
  <c r="F518" i="2"/>
  <c r="P52" i="5"/>
  <c r="F525" i="2" a="1"/>
  <c r="F525" i="2"/>
  <c r="P53" i="5"/>
  <c r="F619" i="2" a="1"/>
  <c r="F619" i="2"/>
  <c r="O55" i="5"/>
  <c r="F615" i="2" a="1"/>
  <c r="F615" i="2"/>
  <c r="O56" i="5"/>
  <c r="F440" i="2" a="1"/>
  <c r="F440" i="2"/>
  <c r="Q57" i="5"/>
  <c r="F419" i="2" a="1"/>
  <c r="F419" i="2"/>
  <c r="Q58" i="5"/>
  <c r="F535" i="2" a="1"/>
  <c r="F535" i="2"/>
  <c r="P61" i="5"/>
  <c r="F632" i="2" a="1"/>
  <c r="F632" i="2"/>
  <c r="O63" i="5"/>
  <c r="F614" i="2" a="1"/>
  <c r="F614" i="2"/>
  <c r="O64" i="5"/>
  <c r="F425" i="2" a="1"/>
  <c r="F425" i="2"/>
  <c r="Q65" i="5"/>
  <c r="F428" i="2" a="1"/>
  <c r="F428" i="2"/>
  <c r="Q66" i="5"/>
  <c r="F542" i="2" a="1"/>
  <c r="F542" i="2"/>
  <c r="P68" i="5"/>
  <c r="F534" i="2" a="1"/>
  <c r="F534" i="2"/>
  <c r="P69" i="5"/>
  <c r="F629" i="2" a="1"/>
  <c r="F629" i="2"/>
  <c r="O71" i="5"/>
  <c r="F635" i="2" a="1"/>
  <c r="F635" i="2"/>
  <c r="O72" i="5"/>
  <c r="F463" i="2" a="1"/>
  <c r="F463" i="2"/>
  <c r="Q73" i="5"/>
  <c r="F446" i="2" a="1"/>
  <c r="F446" i="2"/>
  <c r="Q74" i="5"/>
  <c r="F544" i="2" a="1"/>
  <c r="F544" i="2"/>
  <c r="P76" i="5"/>
  <c r="F653" i="2" a="1"/>
  <c r="F653" i="2"/>
  <c r="O78" i="5"/>
  <c r="F641" i="2" a="1"/>
  <c r="F641" i="2"/>
  <c r="O80" i="5"/>
  <c r="F651" i="2" a="1"/>
  <c r="F651" i="2"/>
  <c r="O82" i="5"/>
  <c r="F466" i="2" a="1"/>
  <c r="F466" i="2"/>
  <c r="Q83" i="5"/>
  <c r="F658" i="2" a="1"/>
  <c r="F658" i="2"/>
  <c r="O103" i="5"/>
  <c r="F715" i="2" a="1"/>
  <c r="F715" i="2"/>
  <c r="N45" i="5"/>
  <c r="F707" i="2" a="1"/>
  <c r="F707" i="2"/>
  <c r="N32" i="5"/>
  <c r="F702" i="2" a="1"/>
  <c r="F702" i="2"/>
  <c r="N27" i="5"/>
  <c r="F699" i="2" a="1"/>
  <c r="F699" i="2"/>
  <c r="N37" i="5"/>
  <c r="F694" i="2" a="1"/>
  <c r="F694" i="2"/>
  <c r="N23" i="5"/>
  <c r="F691" i="2" a="1"/>
  <c r="F691" i="2"/>
  <c r="N20" i="5"/>
  <c r="F686" i="2" a="1"/>
  <c r="F686" i="2"/>
  <c r="N14" i="5"/>
  <c r="F683" i="2" a="1"/>
  <c r="F683" i="2"/>
  <c r="N11" i="5"/>
  <c r="F678" i="2" a="1"/>
  <c r="F678" i="2"/>
  <c r="N7" i="5"/>
  <c r="F675" i="2" a="1"/>
  <c r="F675" i="2"/>
  <c r="N4" i="5"/>
  <c r="F469" i="2" a="1"/>
  <c r="F469" i="2"/>
  <c r="P2" i="5"/>
  <c r="F471" i="2" a="1"/>
  <c r="F471" i="2"/>
  <c r="P3" i="5"/>
  <c r="F575" i="2" a="1"/>
  <c r="F575" i="2"/>
  <c r="O5" i="5"/>
  <c r="F576" i="2" a="1"/>
  <c r="F576" i="2"/>
  <c r="O6" i="5"/>
  <c r="F384" i="2" a="1"/>
  <c r="F384" i="2"/>
  <c r="Q7" i="5"/>
  <c r="F382" i="2" a="1"/>
  <c r="F382" i="2"/>
  <c r="Q8" i="5"/>
  <c r="F472" i="2" a="1"/>
  <c r="F472" i="2"/>
  <c r="P10" i="5"/>
  <c r="F480" i="2" a="1"/>
  <c r="F480" i="2"/>
  <c r="P11" i="5"/>
  <c r="F580" i="2" a="1"/>
  <c r="F580" i="2"/>
  <c r="O13" i="5"/>
  <c r="F583" i="2" a="1"/>
  <c r="F583" i="2"/>
  <c r="O14" i="5"/>
  <c r="F393" i="2" a="1"/>
  <c r="F393" i="2"/>
  <c r="Q15" i="5"/>
  <c r="F397" i="2" a="1"/>
  <c r="F397" i="2"/>
  <c r="Q16" i="5"/>
  <c r="F486" i="2" a="1"/>
  <c r="F486" i="2"/>
  <c r="P18" i="5"/>
  <c r="F490" i="2" a="1"/>
  <c r="F490" i="2"/>
  <c r="P19" i="5"/>
  <c r="F584" i="2" a="1"/>
  <c r="F584" i="2"/>
  <c r="O21" i="5"/>
  <c r="F586" i="2" a="1"/>
  <c r="F586" i="2"/>
  <c r="O22" i="5"/>
  <c r="F400" i="2" a="1"/>
  <c r="F400" i="2"/>
  <c r="Q23" i="5"/>
  <c r="F395" i="2" a="1"/>
  <c r="F395" i="2"/>
  <c r="Q24" i="5"/>
  <c r="F504" i="2" a="1"/>
  <c r="F504" i="2"/>
  <c r="P26" i="5"/>
  <c r="F488" i="2" a="1"/>
  <c r="F488" i="2"/>
  <c r="P27" i="5"/>
  <c r="F596" i="2" a="1"/>
  <c r="F596" i="2"/>
  <c r="O29" i="5"/>
  <c r="F598" i="2" a="1"/>
  <c r="F598" i="2"/>
  <c r="O30" i="5"/>
  <c r="F410" i="2" a="1"/>
  <c r="F410" i="2"/>
  <c r="Q31" i="5"/>
  <c r="F402" i="2" a="1"/>
  <c r="F402" i="2"/>
  <c r="Q32" i="5"/>
  <c r="F501" i="2" a="1"/>
  <c r="F501" i="2"/>
  <c r="P34" i="5"/>
  <c r="F505" i="2" a="1"/>
  <c r="F505" i="2"/>
  <c r="P35" i="5"/>
  <c r="F611" i="2" a="1"/>
  <c r="F611" i="2"/>
  <c r="O37" i="5"/>
  <c r="F609" i="2" a="1"/>
  <c r="F609" i="2"/>
  <c r="O38" i="5"/>
  <c r="F421" i="2" a="1"/>
  <c r="F421" i="2"/>
  <c r="Q39" i="5"/>
  <c r="F432" i="2" a="1"/>
  <c r="F432" i="2"/>
  <c r="Q40" i="5"/>
  <c r="F498" i="2" a="1"/>
  <c r="F498" i="2"/>
  <c r="P43" i="5"/>
  <c r="F623" i="2" a="1"/>
  <c r="F623" i="2"/>
  <c r="O45" i="5"/>
  <c r="F624" i="2" a="1"/>
  <c r="F624" i="2"/>
  <c r="O46" i="5"/>
  <c r="F422" i="2" a="1"/>
  <c r="F422" i="2"/>
  <c r="Q47" i="5"/>
  <c r="F439" i="2" a="1"/>
  <c r="F439" i="2"/>
  <c r="Q48" i="5"/>
  <c r="F514" i="2" a="1"/>
  <c r="F514" i="2"/>
  <c r="P50" i="5"/>
  <c r="F516" i="2" a="1"/>
  <c r="F516" i="2"/>
  <c r="P51" i="5"/>
  <c r="F627" i="2" a="1"/>
  <c r="F627" i="2"/>
  <c r="O53" i="5"/>
  <c r="F630" i="2" a="1"/>
  <c r="F630" i="2"/>
  <c r="O54" i="5"/>
  <c r="F415" i="2" a="1"/>
  <c r="F415" i="2"/>
  <c r="Q55" i="5"/>
  <c r="F424" i="2" a="1"/>
  <c r="F424" i="2"/>
  <c r="Q56" i="5"/>
  <c r="F519" i="2" a="1"/>
  <c r="F519" i="2"/>
  <c r="P58" i="5"/>
  <c r="F526" i="2" a="1"/>
  <c r="F526" i="2"/>
  <c r="P59" i="5"/>
  <c r="F637" i="2" a="1"/>
  <c r="F637" i="2"/>
  <c r="O61" i="5"/>
  <c r="F625" i="2" a="1"/>
  <c r="F625" i="2"/>
  <c r="O62" i="5"/>
  <c r="F464" i="2" a="1"/>
  <c r="F464" i="2"/>
  <c r="Q63" i="5"/>
  <c r="F399" i="2" a="1"/>
  <c r="F399" i="2"/>
  <c r="Q64" i="5"/>
  <c r="F529" i="2" a="1"/>
  <c r="F529" i="2"/>
  <c r="P66" i="5"/>
  <c r="F546" i="2" a="1"/>
  <c r="F546" i="2"/>
  <c r="P67" i="5"/>
  <c r="F636" i="2" a="1"/>
  <c r="F636" i="2"/>
  <c r="O69" i="5"/>
  <c r="F647" i="2" a="1"/>
  <c r="F647" i="2"/>
  <c r="O70" i="5"/>
  <c r="F426" i="2" a="1"/>
  <c r="F426" i="2"/>
  <c r="Q71" i="5"/>
  <c r="F431" i="2" a="1"/>
  <c r="F431" i="2"/>
  <c r="Q72" i="5"/>
  <c r="F562" i="2" a="1"/>
  <c r="F562" i="2"/>
  <c r="P74" i="5"/>
  <c r="F541" i="2" a="1"/>
  <c r="F541" i="2"/>
  <c r="P75" i="5"/>
  <c r="F643" i="2" a="1"/>
  <c r="F643" i="2"/>
  <c r="O75" i="5"/>
  <c r="F646" i="2" a="1"/>
  <c r="F646" i="2"/>
  <c r="O76" i="5"/>
  <c r="F665" i="2" a="1"/>
  <c r="F665" i="2"/>
  <c r="O77" i="5"/>
  <c r="F650" i="2" a="1"/>
  <c r="F650" i="2"/>
  <c r="O79" i="5"/>
  <c r="F634" i="2" a="1"/>
  <c r="F634" i="2"/>
  <c r="O81" i="5"/>
  <c r="F443" i="2" a="1"/>
  <c r="F443" i="2"/>
  <c r="Q82" i="5"/>
  <c r="F456" i="2" a="1"/>
  <c r="F456" i="2"/>
  <c r="Q87" i="5"/>
  <c r="Q180" i="2" a="1"/>
  <c r="Q180" i="2"/>
  <c r="Q183" i="2" a="1"/>
  <c r="Q183" i="2"/>
  <c r="Q158" i="2" a="1"/>
  <c r="Q158" i="2"/>
  <c r="Q174" i="2" a="1"/>
  <c r="Q174" i="2"/>
  <c r="Q182" i="2" a="1"/>
  <c r="Q182" i="2"/>
  <c r="Q128" i="2" a="1"/>
  <c r="Q128" i="2"/>
  <c r="Q137" i="2" a="1"/>
  <c r="Q137" i="2"/>
  <c r="Q139" i="2" a="1"/>
  <c r="Q139" i="2"/>
  <c r="Q149" i="2" a="1"/>
  <c r="Q149" i="2"/>
  <c r="Q148" i="2" a="1"/>
  <c r="Q148" i="2"/>
  <c r="Q156" i="2" a="1"/>
  <c r="Q156" i="2"/>
  <c r="Q157" i="2" a="1"/>
  <c r="Q157" i="2"/>
  <c r="Q160" i="2" a="1"/>
  <c r="Q160" i="2"/>
  <c r="Q168" i="2" a="1"/>
  <c r="Q168" i="2"/>
  <c r="Q163" i="2" a="1"/>
  <c r="Q163" i="2"/>
  <c r="Q167" i="2" a="1"/>
  <c r="Q167" i="2"/>
  <c r="Q164" i="2" a="1"/>
  <c r="Q164" i="2"/>
  <c r="Q170" i="2" a="1"/>
  <c r="Q170" i="2"/>
  <c r="Q172" i="2" a="1"/>
  <c r="Q172" i="2"/>
  <c r="Q175" i="2" a="1"/>
  <c r="Q175" i="2"/>
  <c r="Q177" i="2" a="1"/>
  <c r="Q177" i="2"/>
  <c r="Q181" i="2" a="1"/>
  <c r="Q181" i="2"/>
  <c r="Q187" i="2" a="1"/>
  <c r="Q187" i="2"/>
  <c r="G908" i="2" a="1"/>
  <c r="G908" i="2"/>
  <c r="H908" i="2" a="1"/>
  <c r="H908" i="2"/>
  <c r="G898" i="2" a="1"/>
  <c r="G898" i="2"/>
  <c r="H898" i="2" a="1"/>
  <c r="H898" i="2"/>
  <c r="G892" i="2" a="1"/>
  <c r="G892" i="2"/>
  <c r="H892" i="2" a="1"/>
  <c r="H892" i="2"/>
  <c r="G883" i="2" a="1"/>
  <c r="G883" i="2"/>
  <c r="H883" i="2" a="1"/>
  <c r="H883" i="2"/>
  <c r="G862" i="2" a="1"/>
  <c r="G862" i="2"/>
  <c r="H862" i="2" a="1"/>
  <c r="H862" i="2"/>
  <c r="G859" i="2" a="1"/>
  <c r="G859" i="2"/>
  <c r="H859" i="2" a="1"/>
  <c r="H859" i="2"/>
  <c r="G855" i="2" a="1"/>
  <c r="G855" i="2"/>
  <c r="H855" i="2" a="1"/>
  <c r="H855" i="2"/>
  <c r="G839" i="2" a="1"/>
  <c r="G839" i="2"/>
  <c r="H839" i="2" a="1"/>
  <c r="H839" i="2"/>
  <c r="G833" i="2" a="1"/>
  <c r="G833" i="2"/>
  <c r="H833" i="2" a="1"/>
  <c r="H833" i="2"/>
  <c r="G820" i="2" a="1"/>
  <c r="G820" i="2"/>
  <c r="H820" i="2" a="1"/>
  <c r="H820" i="2"/>
  <c r="G834" i="2" a="1"/>
  <c r="G834" i="2"/>
  <c r="H834" i="2" a="1"/>
  <c r="H834" i="2"/>
  <c r="G813" i="2" a="1"/>
  <c r="G813" i="2"/>
  <c r="H813" i="2" a="1"/>
  <c r="H813" i="2"/>
  <c r="G806" i="2" a="1"/>
  <c r="G806" i="2"/>
  <c r="H806" i="2" a="1"/>
  <c r="H806" i="2"/>
  <c r="G788" i="2" a="1"/>
  <c r="G788" i="2"/>
  <c r="H788" i="2" a="1"/>
  <c r="H788" i="2"/>
  <c r="G794" i="2" a="1"/>
  <c r="G794" i="2"/>
  <c r="H794" i="2" a="1"/>
  <c r="H794" i="2"/>
  <c r="G789" i="2" a="1"/>
  <c r="G789" i="2"/>
  <c r="H789" i="2" a="1"/>
  <c r="H789" i="2"/>
  <c r="G785" i="2" a="1"/>
  <c r="G785" i="2"/>
  <c r="H785" i="2" a="1"/>
  <c r="H785" i="2"/>
  <c r="G781" i="2" a="1"/>
  <c r="G781" i="2"/>
  <c r="H781" i="2" a="1"/>
  <c r="H781" i="2"/>
  <c r="G773" i="2" a="1"/>
  <c r="G773" i="2"/>
  <c r="H773" i="2" a="1"/>
  <c r="H773" i="2"/>
  <c r="G668" i="2" a="1"/>
  <c r="G668" i="2"/>
  <c r="H668" i="2" a="1"/>
  <c r="H668" i="2"/>
  <c r="G664" i="2" a="1"/>
  <c r="G664" i="2"/>
  <c r="H664" i="2" a="1"/>
  <c r="H664" i="2"/>
  <c r="G660" i="2" a="1"/>
  <c r="G660" i="2"/>
  <c r="H660" i="2" a="1"/>
  <c r="H660" i="2"/>
  <c r="G656" i="2" a="1"/>
  <c r="G656" i="2"/>
  <c r="H656" i="2" a="1"/>
  <c r="H656" i="2"/>
  <c r="G652" i="2" a="1"/>
  <c r="G652" i="2"/>
  <c r="H652" i="2" a="1"/>
  <c r="H652" i="2"/>
  <c r="G650" i="2" a="1"/>
  <c r="G650" i="2"/>
  <c r="H650" i="2" a="1"/>
  <c r="H650" i="2"/>
  <c r="G648" i="2" a="1"/>
  <c r="G648" i="2"/>
  <c r="H648" i="2" a="1"/>
  <c r="H648" i="2"/>
  <c r="G644" i="2" a="1"/>
  <c r="G644" i="2"/>
  <c r="H644" i="2" a="1"/>
  <c r="H644" i="2"/>
  <c r="G642" i="2" a="1"/>
  <c r="G642" i="2"/>
  <c r="H642" i="2" a="1"/>
  <c r="H642" i="2"/>
  <c r="G638" i="2" a="1"/>
  <c r="G638" i="2"/>
  <c r="H638" i="2" a="1"/>
  <c r="H638" i="2"/>
  <c r="G636" i="2" a="1"/>
  <c r="G636" i="2"/>
  <c r="H636" i="2" a="1"/>
  <c r="H636" i="2"/>
  <c r="G634" i="2" a="1"/>
  <c r="G634" i="2"/>
  <c r="H634" i="2" a="1"/>
  <c r="H634" i="2"/>
  <c r="G630" i="2" a="1"/>
  <c r="G630" i="2"/>
  <c r="H630" i="2" a="1"/>
  <c r="H630" i="2"/>
  <c r="G628" i="2" a="1"/>
  <c r="G628" i="2"/>
  <c r="H628" i="2" a="1"/>
  <c r="H628" i="2"/>
  <c r="G626" i="2" a="1"/>
  <c r="G626" i="2"/>
  <c r="H626" i="2" a="1"/>
  <c r="H626" i="2"/>
  <c r="G622" i="2" a="1"/>
  <c r="G622" i="2"/>
  <c r="H622" i="2" a="1"/>
  <c r="H622" i="2"/>
  <c r="G620" i="2" a="1"/>
  <c r="G620" i="2"/>
  <c r="H620" i="2" a="1"/>
  <c r="H620" i="2"/>
  <c r="G618" i="2" a="1"/>
  <c r="G618" i="2"/>
  <c r="H618" i="2" a="1"/>
  <c r="H618" i="2"/>
  <c r="G614" i="2" a="1"/>
  <c r="G614" i="2"/>
  <c r="H614" i="2" a="1"/>
  <c r="H614" i="2"/>
  <c r="G612" i="2" a="1"/>
  <c r="G612" i="2"/>
  <c r="H612" i="2" a="1"/>
  <c r="H612" i="2"/>
  <c r="G610" i="2" a="1"/>
  <c r="G610" i="2"/>
  <c r="H610" i="2" a="1"/>
  <c r="H610" i="2"/>
  <c r="G608" i="2" a="1"/>
  <c r="G608" i="2"/>
  <c r="H608" i="2" a="1"/>
  <c r="H608" i="2"/>
  <c r="G606" i="2" a="1"/>
  <c r="G606" i="2"/>
  <c r="H606" i="2" a="1"/>
  <c r="H606" i="2"/>
  <c r="G604" i="2" a="1"/>
  <c r="G604" i="2"/>
  <c r="H604" i="2" a="1"/>
  <c r="H604" i="2"/>
  <c r="G602" i="2" a="1"/>
  <c r="G602" i="2"/>
  <c r="H602" i="2" a="1"/>
  <c r="H602" i="2"/>
  <c r="G600" i="2" a="1"/>
  <c r="G600" i="2"/>
  <c r="H600" i="2" a="1"/>
  <c r="H600" i="2"/>
  <c r="G598" i="2" a="1"/>
  <c r="G598" i="2"/>
  <c r="H598" i="2" a="1"/>
  <c r="H598" i="2"/>
  <c r="G596" i="2" a="1"/>
  <c r="G596" i="2"/>
  <c r="H596" i="2" a="1"/>
  <c r="H596" i="2"/>
  <c r="G594" i="2" a="1"/>
  <c r="G594" i="2"/>
  <c r="H594" i="2" a="1"/>
  <c r="H594" i="2"/>
  <c r="G592" i="2" a="1"/>
  <c r="G592" i="2"/>
  <c r="H592" i="2" a="1"/>
  <c r="H592" i="2"/>
  <c r="G590" i="2" a="1"/>
  <c r="G590" i="2"/>
  <c r="H590" i="2" a="1"/>
  <c r="H590" i="2"/>
  <c r="G588" i="2" a="1"/>
  <c r="G588" i="2"/>
  <c r="H588" i="2" a="1"/>
  <c r="H588" i="2"/>
  <c r="G586" i="2" a="1"/>
  <c r="G586" i="2"/>
  <c r="H586" i="2" a="1"/>
  <c r="H586" i="2"/>
  <c r="G584" i="2" a="1"/>
  <c r="G584" i="2"/>
  <c r="H584" i="2" a="1"/>
  <c r="H584" i="2"/>
  <c r="G582" i="2" a="1"/>
  <c r="G582" i="2"/>
  <c r="H582" i="2" a="1"/>
  <c r="H582" i="2"/>
  <c r="G580" i="2" a="1"/>
  <c r="G580" i="2"/>
  <c r="H580" i="2" a="1"/>
  <c r="H580" i="2"/>
  <c r="G578" i="2" a="1"/>
  <c r="G578" i="2"/>
  <c r="H578" i="2" a="1"/>
  <c r="H578" i="2"/>
  <c r="G576" i="2" a="1"/>
  <c r="G576" i="2"/>
  <c r="H576" i="2" a="1"/>
  <c r="H576" i="2"/>
  <c r="G574" i="2" a="1"/>
  <c r="G574" i="2"/>
  <c r="H574" i="2" a="1"/>
  <c r="H574" i="2"/>
  <c r="G572" i="2" a="1"/>
  <c r="G572" i="2"/>
  <c r="H572" i="2" a="1"/>
  <c r="H572" i="2"/>
  <c r="G550" i="2" a="1"/>
  <c r="G550" i="2"/>
  <c r="H550" i="2" a="1"/>
  <c r="H550" i="2"/>
  <c r="G552" i="2" a="1"/>
  <c r="G552" i="2"/>
  <c r="H552" i="2" a="1"/>
  <c r="H552" i="2"/>
  <c r="G540" i="2" a="1"/>
  <c r="G540" i="2"/>
  <c r="H540" i="2" a="1"/>
  <c r="H540" i="2"/>
  <c r="G546" i="2" a="1"/>
  <c r="G546" i="2"/>
  <c r="H546" i="2" a="1"/>
  <c r="H546" i="2"/>
  <c r="G541" i="2" a="1"/>
  <c r="G541" i="2"/>
  <c r="H541" i="2" a="1"/>
  <c r="H541" i="2"/>
  <c r="G553" i="2" a="1"/>
  <c r="G553" i="2"/>
  <c r="H553" i="2" a="1"/>
  <c r="H553" i="2"/>
  <c r="G557" i="2" a="1"/>
  <c r="G557" i="2"/>
  <c r="H557" i="2" a="1"/>
  <c r="H557" i="2"/>
  <c r="G556" i="2" a="1"/>
  <c r="G556" i="2"/>
  <c r="H556" i="2" a="1"/>
  <c r="H556" i="2"/>
  <c r="G537" i="2" a="1"/>
  <c r="G537" i="2"/>
  <c r="H537" i="2" a="1"/>
  <c r="H537" i="2"/>
  <c r="G516" i="2" a="1"/>
  <c r="G516" i="2"/>
  <c r="H516" i="2" a="1"/>
  <c r="H516" i="2"/>
  <c r="G549" i="2" a="1"/>
  <c r="G549" i="2"/>
  <c r="H549" i="2" a="1"/>
  <c r="H549" i="2"/>
  <c r="G566" i="2" a="1"/>
  <c r="G566" i="2"/>
  <c r="H566" i="2" a="1"/>
  <c r="H566" i="2"/>
  <c r="G524" i="2" a="1"/>
  <c r="G524" i="2"/>
  <c r="H524" i="2" a="1"/>
  <c r="H524" i="2"/>
  <c r="G504" i="2" a="1"/>
  <c r="G504" i="2"/>
  <c r="H504" i="2" a="1"/>
  <c r="H504" i="2"/>
  <c r="G518" i="2" a="1"/>
  <c r="G518" i="2"/>
  <c r="H518" i="2" a="1"/>
  <c r="H518" i="2"/>
  <c r="G532" i="2" a="1"/>
  <c r="G532" i="2"/>
  <c r="G560" i="2" a="1"/>
  <c r="G560" i="2"/>
  <c r="H560" i="2" a="1"/>
  <c r="H560" i="2"/>
  <c r="G505" i="2" a="1"/>
  <c r="G505" i="2"/>
  <c r="H505" i="2" a="1"/>
  <c r="H505" i="2"/>
  <c r="G493" i="2" a="1"/>
  <c r="G493" i="2"/>
  <c r="H493" i="2" a="1"/>
  <c r="H493" i="2"/>
  <c r="G485" i="2" a="1"/>
  <c r="G485" i="2"/>
  <c r="H485" i="2" a="1"/>
  <c r="H485" i="2"/>
  <c r="G495" i="2" a="1"/>
  <c r="G495" i="2"/>
  <c r="H495" i="2" a="1"/>
  <c r="H495" i="2"/>
  <c r="G484" i="2" a="1"/>
  <c r="G484" i="2"/>
  <c r="H484" i="2" a="1"/>
  <c r="H484" i="2"/>
  <c r="G486" i="2" a="1"/>
  <c r="G486" i="2"/>
  <c r="H486" i="2" a="1"/>
  <c r="H486" i="2"/>
  <c r="D17" i="3" a="1"/>
  <c r="D17" i="3"/>
  <c r="G456" i="2" a="1"/>
  <c r="G456" i="2"/>
  <c r="H456" i="2" a="1"/>
  <c r="H456" i="2"/>
  <c r="G464" i="2" a="1"/>
  <c r="G464" i="2"/>
  <c r="H464" i="2" a="1"/>
  <c r="H464" i="2"/>
  <c r="G455" i="2" a="1"/>
  <c r="G455" i="2"/>
  <c r="H455" i="2" a="1"/>
  <c r="H455" i="2"/>
  <c r="G445" i="2" a="1"/>
  <c r="G445" i="2"/>
  <c r="H445" i="2" a="1"/>
  <c r="H445" i="2"/>
  <c r="J445" i="2"/>
  <c r="G449" i="2" a="1"/>
  <c r="G449" i="2"/>
  <c r="H449" i="2" a="1"/>
  <c r="H449" i="2"/>
  <c r="G466" i="2" a="1"/>
  <c r="G466" i="2"/>
  <c r="H466" i="2" a="1"/>
  <c r="H466" i="2"/>
  <c r="G451" i="2" a="1"/>
  <c r="G451" i="2"/>
  <c r="H451" i="2" a="1"/>
  <c r="H451" i="2"/>
  <c r="G463" i="2" a="1"/>
  <c r="G463" i="2"/>
  <c r="H463" i="2" a="1"/>
  <c r="H463" i="2"/>
  <c r="G457" i="2" a="1"/>
  <c r="G457" i="2"/>
  <c r="H457" i="2" a="1"/>
  <c r="H457" i="2"/>
  <c r="J457" i="2"/>
  <c r="G444" i="2" a="1"/>
  <c r="G444" i="2"/>
  <c r="H444" i="2" a="1"/>
  <c r="H444" i="2"/>
  <c r="G426" i="2" a="1"/>
  <c r="G426" i="2"/>
  <c r="H426" i="2" a="1"/>
  <c r="H426" i="2"/>
  <c r="G450" i="2" a="1"/>
  <c r="G450" i="2"/>
  <c r="H450" i="2" a="1"/>
  <c r="H450" i="2"/>
  <c r="J450" i="2"/>
  <c r="G443" i="2" a="1"/>
  <c r="G443" i="2"/>
  <c r="H443" i="2" a="1"/>
  <c r="H443" i="2"/>
  <c r="J443" i="2"/>
  <c r="G435" i="2" a="1"/>
  <c r="G435" i="2"/>
  <c r="H435" i="2" a="1"/>
  <c r="H435" i="2"/>
  <c r="G427" i="2" a="1"/>
  <c r="G427" i="2"/>
  <c r="H427" i="2" a="1"/>
  <c r="H427" i="2"/>
  <c r="J427" i="2"/>
  <c r="G430" i="2" a="1"/>
  <c r="G430" i="2"/>
  <c r="H430" i="2" a="1"/>
  <c r="H430" i="2"/>
  <c r="G454" i="2" a="1"/>
  <c r="G454" i="2"/>
  <c r="H454" i="2" a="1"/>
  <c r="H454" i="2"/>
  <c r="J454" i="2"/>
  <c r="G425" i="2" a="1"/>
  <c r="G425" i="2"/>
  <c r="H425" i="2" a="1"/>
  <c r="H425" i="2"/>
  <c r="J425" i="2"/>
  <c r="G429" i="2" a="1"/>
  <c r="G429" i="2"/>
  <c r="H429" i="2" a="1"/>
  <c r="H429" i="2"/>
  <c r="G437" i="2" a="1"/>
  <c r="G437" i="2"/>
  <c r="H437" i="2" a="1"/>
  <c r="H437" i="2"/>
  <c r="G433" i="2" a="1"/>
  <c r="G433" i="2"/>
  <c r="H433" i="2" a="1"/>
  <c r="H433" i="2"/>
  <c r="G422" i="2" a="1"/>
  <c r="G422" i="2"/>
  <c r="H422" i="2" a="1"/>
  <c r="H422" i="2"/>
  <c r="J422" i="2"/>
  <c r="G421" i="2" a="1"/>
  <c r="G421" i="2"/>
  <c r="H421" i="2" a="1"/>
  <c r="H421" i="2"/>
  <c r="G402" i="2" a="1"/>
  <c r="G402" i="2"/>
  <c r="H402" i="2" a="1"/>
  <c r="H402" i="2"/>
  <c r="J402" i="2"/>
  <c r="K327" i="2"/>
  <c r="G413" i="2" a="1"/>
  <c r="G413" i="2"/>
  <c r="H413" i="2" a="1"/>
  <c r="H413" i="2"/>
  <c r="G409" i="2" a="1"/>
  <c r="G409" i="2"/>
  <c r="H409" i="2" a="1"/>
  <c r="H409" i="2"/>
  <c r="G410" i="2" a="1"/>
  <c r="G410" i="2"/>
  <c r="H410" i="2" a="1"/>
  <c r="H410" i="2"/>
  <c r="G412" i="2" a="1"/>
  <c r="G412" i="2"/>
  <c r="H412" i="2" a="1"/>
  <c r="H412" i="2"/>
  <c r="G418" i="2" a="1"/>
  <c r="G418" i="2"/>
  <c r="H418" i="2" a="1"/>
  <c r="H418" i="2"/>
  <c r="G414" i="2" a="1"/>
  <c r="G414" i="2"/>
  <c r="H414" i="2" a="1"/>
  <c r="H414" i="2"/>
  <c r="J414" i="2"/>
  <c r="L219" i="2"/>
  <c r="G384" i="2" a="1"/>
  <c r="G384" i="2"/>
  <c r="H384" i="2" a="1"/>
  <c r="H384" i="2"/>
  <c r="J384" i="2"/>
  <c r="G378" i="2" a="1"/>
  <c r="G378" i="2"/>
  <c r="H378" i="2" a="1"/>
  <c r="H378" i="2"/>
  <c r="G376" i="2" a="1"/>
  <c r="G376" i="2"/>
  <c r="H376" i="2" a="1"/>
  <c r="H376" i="2"/>
  <c r="J376" i="2"/>
  <c r="C20" i="3" a="1"/>
  <c r="C20" i="3"/>
  <c r="G1033" i="2" a="1"/>
  <c r="G1033" i="2"/>
  <c r="H1033" i="2" a="1"/>
  <c r="H1033" i="2"/>
  <c r="G1004" i="2" a="1"/>
  <c r="G1004" i="2"/>
  <c r="H1004" i="2" a="1"/>
  <c r="H1004" i="2"/>
  <c r="G1012" i="2" a="1"/>
  <c r="G1012" i="2"/>
  <c r="H1012" i="2" a="1"/>
  <c r="H1012" i="2"/>
  <c r="G991" i="2" a="1"/>
  <c r="G991" i="2"/>
  <c r="H991" i="2" a="1"/>
  <c r="H991" i="2"/>
  <c r="G982" i="2" a="1"/>
  <c r="G982" i="2"/>
  <c r="H982" i="2" a="1"/>
  <c r="H982" i="2"/>
  <c r="G981" i="2" a="1"/>
  <c r="G981" i="2"/>
  <c r="H981" i="2" a="1"/>
  <c r="H981" i="2"/>
  <c r="G978" i="2" a="1"/>
  <c r="G978" i="2"/>
  <c r="H978" i="2" a="1"/>
  <c r="H978" i="2"/>
  <c r="G966" i="2" a="1"/>
  <c r="G966" i="2"/>
  <c r="H966" i="2" a="1"/>
  <c r="H966" i="2"/>
  <c r="G968" i="2" a="1"/>
  <c r="G968" i="2"/>
  <c r="H968" i="2" a="1"/>
  <c r="H968" i="2"/>
  <c r="G954" i="2" a="1"/>
  <c r="G954" i="2"/>
  <c r="H954" i="2" a="1"/>
  <c r="H954" i="2"/>
  <c r="G965" i="2" a="1"/>
  <c r="G965" i="2"/>
  <c r="H965" i="2" a="1"/>
  <c r="H965" i="2"/>
  <c r="G957" i="2" a="1"/>
  <c r="G957" i="2"/>
  <c r="H957" i="2" a="1"/>
  <c r="H957" i="2"/>
  <c r="G960" i="2" a="1"/>
  <c r="G960" i="2"/>
  <c r="H960" i="2" a="1"/>
  <c r="H960" i="2"/>
  <c r="G956" i="2" a="1"/>
  <c r="G956" i="2"/>
  <c r="H956" i="2" a="1"/>
  <c r="H956" i="2"/>
  <c r="G941" i="2" a="1"/>
  <c r="G941" i="2"/>
  <c r="H941" i="2" a="1"/>
  <c r="H941" i="2"/>
  <c r="G947" i="2" a="1"/>
  <c r="G947" i="2"/>
  <c r="H947" i="2" a="1"/>
  <c r="H947" i="2"/>
  <c r="G958" i="2" a="1"/>
  <c r="G958" i="2"/>
  <c r="H958" i="2" a="1"/>
  <c r="H958" i="2"/>
  <c r="G946" i="2" a="1"/>
  <c r="G946" i="2"/>
  <c r="H946" i="2" a="1"/>
  <c r="H946" i="2"/>
  <c r="G948" i="2" a="1"/>
  <c r="G948" i="2"/>
  <c r="H948" i="2" a="1"/>
  <c r="H948" i="2"/>
  <c r="G964" i="2" a="1"/>
  <c r="G964" i="2"/>
  <c r="H964" i="2" a="1"/>
  <c r="H964" i="2"/>
  <c r="G933" i="2" a="1"/>
  <c r="G933" i="2"/>
  <c r="H933" i="2" a="1"/>
  <c r="H933" i="2"/>
  <c r="G928" i="2" a="1"/>
  <c r="G928" i="2"/>
  <c r="H928" i="2" a="1"/>
  <c r="H928" i="2"/>
  <c r="D13" i="3" a="1"/>
  <c r="D13" i="3"/>
  <c r="G876" i="2" a="1"/>
  <c r="G876" i="2"/>
  <c r="H876" i="2" a="1"/>
  <c r="H876" i="2"/>
  <c r="G872" i="2" a="1"/>
  <c r="G872" i="2"/>
  <c r="H872" i="2" a="1"/>
  <c r="H872" i="2"/>
  <c r="G870" i="2" a="1"/>
  <c r="G870" i="2"/>
  <c r="H870" i="2" a="1"/>
  <c r="H870" i="2"/>
  <c r="G863" i="2" a="1"/>
  <c r="G863" i="2"/>
  <c r="H863" i="2" a="1"/>
  <c r="H863" i="2"/>
  <c r="G763" i="2" a="1"/>
  <c r="G763" i="2"/>
  <c r="H763" i="2" a="1"/>
  <c r="H763" i="2"/>
  <c r="G774" i="2" a="1"/>
  <c r="G774" i="2"/>
  <c r="H774" i="2" a="1"/>
  <c r="H774" i="2"/>
  <c r="G768" i="2" a="1"/>
  <c r="G768" i="2"/>
  <c r="H768" i="2" a="1"/>
  <c r="H768" i="2"/>
  <c r="G743" i="2" a="1"/>
  <c r="G743" i="2"/>
  <c r="H743" i="2" a="1"/>
  <c r="H743" i="2"/>
  <c r="G766" i="2" a="1"/>
  <c r="G766" i="2"/>
  <c r="H766" i="2" a="1"/>
  <c r="H766" i="2"/>
  <c r="G771" i="2" a="1"/>
  <c r="G771" i="2"/>
  <c r="H771" i="2" a="1"/>
  <c r="H771" i="2"/>
  <c r="G772" i="2" a="1"/>
  <c r="G772" i="2"/>
  <c r="H772" i="2" a="1"/>
  <c r="H772" i="2"/>
  <c r="G764" i="2" a="1"/>
  <c r="G764" i="2"/>
  <c r="H764" i="2" a="1"/>
  <c r="H764" i="2"/>
  <c r="G761" i="2" a="1"/>
  <c r="G761" i="2"/>
  <c r="H761" i="2" a="1"/>
  <c r="H761" i="2"/>
  <c r="G742" i="2" a="1"/>
  <c r="G742" i="2"/>
  <c r="H742" i="2" a="1"/>
  <c r="H742" i="2"/>
  <c r="G752" i="2" a="1"/>
  <c r="G752" i="2"/>
  <c r="H752" i="2" a="1"/>
  <c r="H752" i="2"/>
  <c r="G716" i="2" a="1"/>
  <c r="G716" i="2"/>
  <c r="H716" i="2" a="1"/>
  <c r="H716" i="2"/>
  <c r="G749" i="2" a="1"/>
  <c r="G749" i="2"/>
  <c r="H749" i="2" a="1"/>
  <c r="H749" i="2"/>
  <c r="G738" i="2" a="1"/>
  <c r="G738" i="2"/>
  <c r="H738" i="2" a="1"/>
  <c r="H738" i="2"/>
  <c r="G745" i="2" a="1"/>
  <c r="G745" i="2"/>
  <c r="H745" i="2" a="1"/>
  <c r="H745" i="2"/>
  <c r="G757" i="2" a="1"/>
  <c r="G757" i="2"/>
  <c r="H757" i="2" a="1"/>
  <c r="H757" i="2"/>
  <c r="G729" i="2" a="1"/>
  <c r="G729" i="2"/>
  <c r="H729" i="2" a="1"/>
  <c r="H729" i="2"/>
  <c r="G747" i="2" a="1"/>
  <c r="G747" i="2"/>
  <c r="H747" i="2" a="1"/>
  <c r="H747" i="2"/>
  <c r="G754" i="2" a="1"/>
  <c r="G754" i="2"/>
  <c r="H754" i="2" a="1"/>
  <c r="H754" i="2"/>
  <c r="G735" i="2" a="1"/>
  <c r="G735" i="2"/>
  <c r="H735" i="2" a="1"/>
  <c r="H735" i="2"/>
  <c r="G726" i="2" a="1"/>
  <c r="G726" i="2"/>
  <c r="H726" i="2" a="1"/>
  <c r="H726" i="2"/>
  <c r="G731" i="2" a="1"/>
  <c r="G731" i="2"/>
  <c r="H731" i="2" a="1"/>
  <c r="H731" i="2"/>
  <c r="G720" i="2" a="1"/>
  <c r="G720" i="2"/>
  <c r="H720" i="2" a="1"/>
  <c r="H720" i="2"/>
  <c r="G718" i="2" a="1"/>
  <c r="G718" i="2"/>
  <c r="H718" i="2" a="1"/>
  <c r="H718" i="2"/>
  <c r="G717" i="2" a="1"/>
  <c r="G717" i="2"/>
  <c r="H717" i="2" a="1"/>
  <c r="H717" i="2"/>
  <c r="G724" i="2" a="1"/>
  <c r="G724" i="2"/>
  <c r="H724" i="2" a="1"/>
  <c r="H724" i="2"/>
  <c r="G723" i="2" a="1"/>
  <c r="G723" i="2"/>
  <c r="H723" i="2" a="1"/>
  <c r="H723" i="2"/>
  <c r="G722" i="2" a="1"/>
  <c r="G722" i="2"/>
  <c r="H722" i="2" a="1"/>
  <c r="H722" i="2"/>
  <c r="G736" i="2" a="1"/>
  <c r="G736" i="2"/>
  <c r="H736" i="2" a="1"/>
  <c r="H736" i="2"/>
  <c r="G721" i="2" a="1"/>
  <c r="G721" i="2"/>
  <c r="H721" i="2" a="1"/>
  <c r="H721" i="2"/>
  <c r="G711" i="2" a="1"/>
  <c r="G711" i="2"/>
  <c r="H711" i="2" a="1"/>
  <c r="H711" i="2"/>
  <c r="G700" i="2" a="1"/>
  <c r="G700" i="2"/>
  <c r="H700" i="2" a="1"/>
  <c r="H700" i="2"/>
  <c r="G701" i="2" a="1"/>
  <c r="G701" i="2"/>
  <c r="H701" i="2" a="1"/>
  <c r="H701" i="2"/>
  <c r="G710" i="2" a="1"/>
  <c r="G710" i="2"/>
  <c r="H710" i="2" a="1"/>
  <c r="H710" i="2"/>
  <c r="G698" i="2" a="1"/>
  <c r="G698" i="2"/>
  <c r="H698" i="2" a="1"/>
  <c r="H698" i="2"/>
  <c r="G713" i="2" a="1"/>
  <c r="G713" i="2"/>
  <c r="H713" i="2" a="1"/>
  <c r="H713" i="2"/>
  <c r="G705" i="2" a="1"/>
  <c r="G705" i="2"/>
  <c r="H705" i="2" a="1"/>
  <c r="H705" i="2"/>
  <c r="G704" i="2" a="1"/>
  <c r="G704" i="2"/>
  <c r="H704" i="2" a="1"/>
  <c r="H704" i="2"/>
  <c r="G707" i="2" a="1"/>
  <c r="G707" i="2"/>
  <c r="H707" i="2" a="1"/>
  <c r="H707" i="2"/>
  <c r="G690" i="2" a="1"/>
  <c r="G690" i="2"/>
  <c r="H690" i="2" a="1"/>
  <c r="H690" i="2"/>
  <c r="G702" i="2" a="1"/>
  <c r="G702" i="2"/>
  <c r="H702" i="2" a="1"/>
  <c r="H702" i="2"/>
  <c r="G689" i="2" a="1"/>
  <c r="G689" i="2"/>
  <c r="H689" i="2" a="1"/>
  <c r="H689" i="2"/>
  <c r="G693" i="2" a="1"/>
  <c r="G693" i="2"/>
  <c r="H693" i="2" a="1"/>
  <c r="H693" i="2"/>
  <c r="G692" i="2" a="1"/>
  <c r="G692" i="2"/>
  <c r="H692" i="2" a="1"/>
  <c r="H692" i="2"/>
  <c r="G683" i="2" a="1"/>
  <c r="G683" i="2"/>
  <c r="H683" i="2" a="1"/>
  <c r="H683" i="2"/>
  <c r="G682" i="2" a="1"/>
  <c r="G682" i="2"/>
  <c r="H682" i="2" a="1"/>
  <c r="H682" i="2"/>
  <c r="G679" i="2" a="1"/>
  <c r="G679" i="2"/>
  <c r="H679" i="2" a="1"/>
  <c r="H679" i="2"/>
  <c r="G677" i="2" a="1"/>
  <c r="G677" i="2"/>
  <c r="H677" i="2" a="1"/>
  <c r="H677" i="2"/>
  <c r="G681" i="2" a="1"/>
  <c r="G681" i="2"/>
  <c r="H681" i="2" a="1"/>
  <c r="H681" i="2"/>
  <c r="G675" i="2" a="1"/>
  <c r="G675" i="2"/>
  <c r="H675" i="2" a="1"/>
  <c r="H675" i="2"/>
  <c r="D16" i="3" a="1"/>
  <c r="D16" i="3"/>
  <c r="G568" i="2" a="1"/>
  <c r="G568" i="2"/>
  <c r="H568" i="2" a="1"/>
  <c r="H568" i="2"/>
  <c r="G559" i="2" a="1"/>
  <c r="G559" i="2"/>
  <c r="H559" i="2" a="1"/>
  <c r="H559" i="2"/>
  <c r="G533" i="2" a="1"/>
  <c r="G533" i="2"/>
  <c r="H533" i="2" a="1"/>
  <c r="H533" i="2"/>
  <c r="G506" i="2" a="1"/>
  <c r="G506" i="2"/>
  <c r="H506" i="2" a="1"/>
  <c r="H506" i="2"/>
  <c r="G570" i="2" a="1"/>
  <c r="G570" i="2"/>
  <c r="H570" i="2" a="1"/>
  <c r="H570" i="2"/>
  <c r="G527" i="2" a="1"/>
  <c r="G527" i="2"/>
  <c r="H527" i="2" a="1"/>
  <c r="H527" i="2"/>
  <c r="J527" i="2"/>
  <c r="G513" i="2" a="1"/>
  <c r="G513" i="2"/>
  <c r="H513" i="2" a="1"/>
  <c r="H513" i="2"/>
  <c r="G499" i="2" a="1"/>
  <c r="G499" i="2"/>
  <c r="H499" i="2" a="1"/>
  <c r="H499" i="2"/>
  <c r="G521" i="2" a="1"/>
  <c r="G521" i="2"/>
  <c r="H521" i="2" a="1"/>
  <c r="H521" i="2"/>
  <c r="G500" i="2" a="1"/>
  <c r="G500" i="2"/>
  <c r="H500" i="2" a="1"/>
  <c r="H500" i="2"/>
  <c r="G514" i="2" a="1"/>
  <c r="G514" i="2"/>
  <c r="H514" i="2" a="1"/>
  <c r="H514" i="2"/>
  <c r="G539" i="2" a="1"/>
  <c r="G539" i="2"/>
  <c r="H539" i="2" a="1"/>
  <c r="H539" i="2"/>
  <c r="G569" i="2" a="1"/>
  <c r="G569" i="2"/>
  <c r="H569" i="2" a="1"/>
  <c r="H569" i="2"/>
  <c r="G511" i="2" a="1"/>
  <c r="G511" i="2"/>
  <c r="H511" i="2" a="1"/>
  <c r="H511" i="2"/>
  <c r="G494" i="2" a="1"/>
  <c r="G494" i="2"/>
  <c r="H494" i="2" a="1"/>
  <c r="H494" i="2"/>
  <c r="G503" i="2" a="1"/>
  <c r="G503" i="2"/>
  <c r="H503" i="2" a="1"/>
  <c r="H503" i="2"/>
  <c r="J503" i="2"/>
  <c r="G501" i="2" a="1"/>
  <c r="G501" i="2"/>
  <c r="H501" i="2" a="1"/>
  <c r="H501" i="2"/>
  <c r="G512" i="2" a="1"/>
  <c r="G512" i="2"/>
  <c r="H512" i="2" a="1"/>
  <c r="H512" i="2"/>
  <c r="G483" i="2" a="1"/>
  <c r="G483" i="2"/>
  <c r="H483" i="2" a="1"/>
  <c r="H483" i="2"/>
  <c r="J483" i="2"/>
  <c r="G538" i="2" a="1"/>
  <c r="G538" i="2"/>
  <c r="H538" i="2" a="1"/>
  <c r="H538" i="2"/>
  <c r="J538" i="2"/>
  <c r="G478" i="2" a="1"/>
  <c r="G478" i="2"/>
  <c r="H478" i="2" a="1"/>
  <c r="H478" i="2"/>
  <c r="G479" i="2" a="1"/>
  <c r="G479" i="2"/>
  <c r="H479" i="2" a="1"/>
  <c r="H479" i="2"/>
  <c r="J479" i="2"/>
  <c r="G474" i="2" a="1"/>
  <c r="G474" i="2"/>
  <c r="H474" i="2" a="1"/>
  <c r="H474" i="2"/>
  <c r="G473" i="2" a="1"/>
  <c r="G473" i="2"/>
  <c r="H473" i="2" a="1"/>
  <c r="H473" i="2"/>
  <c r="J473" i="2"/>
  <c r="K379" i="2"/>
  <c r="G471" i="2" a="1"/>
  <c r="G471" i="2"/>
  <c r="H471" i="2" a="1"/>
  <c r="H471" i="2"/>
  <c r="G469" i="2" a="1"/>
  <c r="G469" i="2"/>
  <c r="H469" i="2" a="1"/>
  <c r="H469" i="2"/>
  <c r="J469" i="2"/>
  <c r="K375" i="2"/>
  <c r="G468" i="2" a="1"/>
  <c r="G468" i="2"/>
  <c r="H468" i="2" a="1"/>
  <c r="H468" i="2"/>
  <c r="G415" i="2" a="1"/>
  <c r="G415" i="2"/>
  <c r="H415" i="2" a="1"/>
  <c r="H415" i="2"/>
  <c r="J415" i="2"/>
  <c r="G397" i="2" a="1"/>
  <c r="G397" i="2"/>
  <c r="H397" i="2" a="1"/>
  <c r="H397" i="2"/>
  <c r="J397" i="2"/>
  <c r="G401" i="2" a="1"/>
  <c r="G401" i="2"/>
  <c r="H401" i="2" a="1"/>
  <c r="H401" i="2"/>
  <c r="J401" i="2"/>
  <c r="G408" i="2" a="1"/>
  <c r="G408" i="2"/>
  <c r="H408" i="2" a="1"/>
  <c r="H408" i="2"/>
  <c r="J408" i="2"/>
  <c r="G407" i="2" a="1"/>
  <c r="G407" i="2"/>
  <c r="H407" i="2" a="1"/>
  <c r="H407" i="2"/>
  <c r="J407" i="2"/>
  <c r="G393" i="2" a="1"/>
  <c r="G393" i="2"/>
  <c r="H393" i="2" a="1"/>
  <c r="H393" i="2"/>
  <c r="J393" i="2"/>
  <c r="G398" i="2" a="1"/>
  <c r="G398" i="2"/>
  <c r="H398" i="2" a="1"/>
  <c r="H398" i="2"/>
  <c r="G387" i="2" a="1"/>
  <c r="G387" i="2"/>
  <c r="H387" i="2" a="1"/>
  <c r="H387" i="2"/>
  <c r="G396" i="2" a="1"/>
  <c r="G396" i="2"/>
  <c r="H396" i="2" a="1"/>
  <c r="H396" i="2"/>
  <c r="G386" i="2" a="1"/>
  <c r="G386" i="2"/>
  <c r="H386" i="2" a="1"/>
  <c r="H386" i="2"/>
  <c r="G394" i="2" a="1"/>
  <c r="G394" i="2"/>
  <c r="H394" i="2" a="1"/>
  <c r="H394" i="2"/>
  <c r="J394" i="2"/>
  <c r="G388" i="2" a="1"/>
  <c r="G388" i="2"/>
  <c r="H388" i="2" a="1"/>
  <c r="H388" i="2"/>
  <c r="G382" i="2" a="1"/>
  <c r="G382" i="2"/>
  <c r="H382" i="2" a="1"/>
  <c r="H382" i="2"/>
  <c r="G156" i="2" a="1"/>
  <c r="G156" i="2"/>
  <c r="G1034" i="2" a="1"/>
  <c r="G1034" i="2"/>
  <c r="H1034" i="2" a="1"/>
  <c r="H1034" i="2"/>
  <c r="G1025" i="2" a="1"/>
  <c r="G1025" i="2"/>
  <c r="H1025" i="2" a="1"/>
  <c r="H1025" i="2"/>
  <c r="G1024" i="2" a="1"/>
  <c r="G1024" i="2"/>
  <c r="H1024" i="2" a="1"/>
  <c r="H1024" i="2"/>
  <c r="G1015" i="2" a="1"/>
  <c r="G1015" i="2"/>
  <c r="H1015" i="2" a="1"/>
  <c r="H1015" i="2"/>
  <c r="G1036" i="2" a="1"/>
  <c r="G1036" i="2"/>
  <c r="H1036" i="2" a="1"/>
  <c r="H1036" i="2"/>
  <c r="G1005" i="2" a="1"/>
  <c r="G1005" i="2"/>
  <c r="H1005" i="2" a="1"/>
  <c r="H1005" i="2"/>
  <c r="G994" i="2" a="1"/>
  <c r="G994" i="2"/>
  <c r="H994" i="2" a="1"/>
  <c r="H994" i="2"/>
  <c r="G988" i="2" a="1"/>
  <c r="G988" i="2"/>
  <c r="H988" i="2" a="1"/>
  <c r="H988" i="2"/>
  <c r="D12" i="3" a="1"/>
  <c r="D12" i="3"/>
  <c r="G976" i="2" a="1"/>
  <c r="G976" i="2"/>
  <c r="H976" i="2" a="1"/>
  <c r="H976" i="2"/>
  <c r="G970" i="2" a="1"/>
  <c r="G970" i="2"/>
  <c r="H970" i="2" a="1"/>
  <c r="H970" i="2"/>
  <c r="G974" i="2" a="1"/>
  <c r="G974" i="2"/>
  <c r="H974" i="2" a="1"/>
  <c r="H974" i="2"/>
  <c r="G959" i="2" a="1"/>
  <c r="G959" i="2"/>
  <c r="H959" i="2" a="1"/>
  <c r="H959" i="2"/>
  <c r="J959" i="2"/>
  <c r="G938" i="2" a="1"/>
  <c r="G938" i="2"/>
  <c r="H938" i="2" a="1"/>
  <c r="H938" i="2"/>
  <c r="G953" i="2" a="1"/>
  <c r="G953" i="2"/>
  <c r="H953" i="2" a="1"/>
  <c r="H953" i="2"/>
  <c r="G942" i="2" a="1"/>
  <c r="G942" i="2"/>
  <c r="H942" i="2" a="1"/>
  <c r="H942" i="2"/>
  <c r="G961" i="2" a="1"/>
  <c r="G961" i="2"/>
  <c r="H961" i="2" a="1"/>
  <c r="H961" i="2"/>
  <c r="G924" i="2" a="1"/>
  <c r="G924" i="2"/>
  <c r="H924" i="2" a="1"/>
  <c r="H924" i="2"/>
  <c r="G931" i="2" a="1"/>
  <c r="G931" i="2"/>
  <c r="H931" i="2" a="1"/>
  <c r="H931" i="2"/>
  <c r="G936" i="2" a="1"/>
  <c r="G936" i="2"/>
  <c r="H936" i="2" a="1"/>
  <c r="H936" i="2"/>
  <c r="G921" i="2" a="1"/>
  <c r="G921" i="2"/>
  <c r="H921" i="2" a="1"/>
  <c r="H921" i="2"/>
  <c r="J921" i="2"/>
  <c r="G923" i="2" a="1"/>
  <c r="G923" i="2"/>
  <c r="H923" i="2" a="1"/>
  <c r="H923" i="2"/>
  <c r="G913" i="2" a="1"/>
  <c r="G913" i="2"/>
  <c r="H913" i="2" a="1"/>
  <c r="H913" i="2"/>
  <c r="G930" i="2" a="1"/>
  <c r="G930" i="2"/>
  <c r="H930" i="2" a="1"/>
  <c r="H930" i="2"/>
  <c r="G920" i="2" a="1"/>
  <c r="G920" i="2"/>
  <c r="H920" i="2" a="1"/>
  <c r="H920" i="2"/>
  <c r="G912" i="2" a="1"/>
  <c r="G912" i="2"/>
  <c r="H912" i="2" a="1"/>
  <c r="H912" i="2"/>
  <c r="G903" i="2" a="1"/>
  <c r="G903" i="2"/>
  <c r="H903" i="2" a="1"/>
  <c r="H903" i="2"/>
  <c r="G902" i="2" a="1"/>
  <c r="G902" i="2"/>
  <c r="H902" i="2" a="1"/>
  <c r="H902" i="2"/>
  <c r="G909" i="2" a="1"/>
  <c r="G909" i="2"/>
  <c r="H909" i="2" a="1"/>
  <c r="H909" i="2"/>
  <c r="G906" i="2" a="1"/>
  <c r="G906" i="2"/>
  <c r="H906" i="2" a="1"/>
  <c r="H906" i="2"/>
  <c r="G905" i="2" a="1"/>
  <c r="G905" i="2"/>
  <c r="H905" i="2" a="1"/>
  <c r="H905" i="2"/>
  <c r="G895" i="2" a="1"/>
  <c r="G895" i="2"/>
  <c r="H895" i="2" a="1"/>
  <c r="H895" i="2"/>
  <c r="G899" i="2" a="1"/>
  <c r="G899" i="2"/>
  <c r="H899" i="2" a="1"/>
  <c r="H899" i="2"/>
  <c r="G896" i="2" a="1"/>
  <c r="G896" i="2"/>
  <c r="H896" i="2" a="1"/>
  <c r="H896" i="2"/>
  <c r="G900" i="2" a="1"/>
  <c r="G900" i="2"/>
  <c r="H900" i="2" a="1"/>
  <c r="H900" i="2"/>
  <c r="G894" i="2" a="1"/>
  <c r="G894" i="2"/>
  <c r="H894" i="2" a="1"/>
  <c r="H894" i="2"/>
  <c r="G890" i="2" a="1"/>
  <c r="G890" i="2"/>
  <c r="H890" i="2" a="1"/>
  <c r="H890" i="2"/>
  <c r="G886" i="2" a="1"/>
  <c r="G886" i="2"/>
  <c r="H886" i="2" a="1"/>
  <c r="H886" i="2"/>
  <c r="G897" i="2" a="1"/>
  <c r="G897" i="2"/>
  <c r="H897" i="2" a="1"/>
  <c r="H897" i="2"/>
  <c r="G889" i="2" a="1"/>
  <c r="G889" i="2"/>
  <c r="H889" i="2" a="1"/>
  <c r="H889" i="2"/>
  <c r="G885" i="2" a="1"/>
  <c r="G885" i="2"/>
  <c r="H885" i="2" a="1"/>
  <c r="H885" i="2"/>
  <c r="G882" i="2" a="1"/>
  <c r="G882" i="2"/>
  <c r="H882" i="2" a="1"/>
  <c r="H882" i="2"/>
  <c r="J882" i="2"/>
  <c r="G878" i="2" a="1"/>
  <c r="G878" i="2"/>
  <c r="H878" i="2" a="1"/>
  <c r="H878" i="2"/>
  <c r="G877" i="2" a="1"/>
  <c r="G877" i="2"/>
  <c r="H877" i="2" a="1"/>
  <c r="H877" i="2"/>
  <c r="G873" i="2" a="1"/>
  <c r="G873" i="2"/>
  <c r="H873" i="2" a="1"/>
  <c r="H873" i="2"/>
  <c r="G871" i="2" a="1"/>
  <c r="G871" i="2"/>
  <c r="H871" i="2" a="1"/>
  <c r="H871" i="2"/>
  <c r="J871" i="2"/>
  <c r="G865" i="2" a="1"/>
  <c r="G865" i="2"/>
  <c r="H865" i="2" a="1"/>
  <c r="H865" i="2"/>
  <c r="G864" i="2" a="1"/>
  <c r="G864" i="2"/>
  <c r="H864" i="2" a="1"/>
  <c r="H864" i="2"/>
  <c r="J864" i="2"/>
  <c r="G857" i="2" a="1"/>
  <c r="G857" i="2"/>
  <c r="H857" i="2" a="1"/>
  <c r="H857" i="2"/>
  <c r="G869" i="2" a="1"/>
  <c r="G869" i="2"/>
  <c r="H869" i="2" a="1"/>
  <c r="H869" i="2"/>
  <c r="J869" i="2"/>
  <c r="G856" i="2" a="1"/>
  <c r="G856" i="2"/>
  <c r="H856" i="2" a="1"/>
  <c r="H856" i="2"/>
  <c r="G852" i="2" a="1"/>
  <c r="G852" i="2"/>
  <c r="H852" i="2" a="1"/>
  <c r="H852" i="2"/>
  <c r="J852" i="2"/>
  <c r="G854" i="2" a="1"/>
  <c r="G854" i="2"/>
  <c r="H854" i="2" a="1"/>
  <c r="H854" i="2"/>
  <c r="G845" i="2" a="1"/>
  <c r="G845" i="2"/>
  <c r="H845" i="2" a="1"/>
  <c r="H845" i="2"/>
  <c r="J845" i="2"/>
  <c r="L665" i="2"/>
  <c r="G861" i="2" a="1"/>
  <c r="G861" i="2"/>
  <c r="H861" i="2" a="1"/>
  <c r="H861" i="2"/>
  <c r="G848" i="2" a="1"/>
  <c r="G848" i="2"/>
  <c r="H848" i="2" a="1"/>
  <c r="H848" i="2"/>
  <c r="J848" i="2"/>
  <c r="G842" i="2" a="1"/>
  <c r="G842" i="2"/>
  <c r="H842" i="2" a="1"/>
  <c r="H842" i="2"/>
  <c r="G844" i="2" a="1"/>
  <c r="G844" i="2"/>
  <c r="H844" i="2" a="1"/>
  <c r="H844" i="2"/>
  <c r="G836" i="2" a="1"/>
  <c r="G836" i="2"/>
  <c r="H836" i="2" a="1"/>
  <c r="H836" i="2"/>
  <c r="G824" i="2" a="1"/>
  <c r="G824" i="2"/>
  <c r="H824" i="2" a="1"/>
  <c r="H824" i="2"/>
  <c r="J824" i="2"/>
  <c r="G825" i="2" a="1"/>
  <c r="G825" i="2"/>
  <c r="H825" i="2" a="1"/>
  <c r="H825" i="2"/>
  <c r="G830" i="2" a="1"/>
  <c r="G830" i="2"/>
  <c r="H830" i="2" a="1"/>
  <c r="H830" i="2"/>
  <c r="J830" i="2"/>
  <c r="L625" i="2"/>
  <c r="G838" i="2" a="1"/>
  <c r="G838" i="2"/>
  <c r="H838" i="2" a="1"/>
  <c r="H838" i="2"/>
  <c r="G843" i="2" a="1"/>
  <c r="G843" i="2"/>
  <c r="H843" i="2" a="1"/>
  <c r="H843" i="2"/>
  <c r="J843" i="2"/>
  <c r="G823" i="2" a="1"/>
  <c r="G823" i="2"/>
  <c r="H823" i="2" a="1"/>
  <c r="H823" i="2"/>
  <c r="J823" i="2"/>
  <c r="G819" i="2" a="1"/>
  <c r="G819" i="2"/>
  <c r="H819" i="2" a="1"/>
  <c r="H819" i="2"/>
  <c r="J819" i="2"/>
  <c r="G829" i="2" a="1"/>
  <c r="G829" i="2"/>
  <c r="H829" i="2" a="1"/>
  <c r="H829" i="2"/>
  <c r="J829" i="2"/>
  <c r="G828" i="2" a="1"/>
  <c r="G828" i="2"/>
  <c r="H828" i="2" a="1"/>
  <c r="H828" i="2"/>
  <c r="J828" i="2"/>
  <c r="G818" i="2" a="1"/>
  <c r="G818" i="2"/>
  <c r="H818" i="2" a="1"/>
  <c r="H818" i="2"/>
  <c r="J818" i="2"/>
  <c r="G831" i="2" a="1"/>
  <c r="G831" i="2"/>
  <c r="H831" i="2" a="1"/>
  <c r="H831" i="2"/>
  <c r="J831" i="2"/>
  <c r="G798" i="2" a="1"/>
  <c r="G798" i="2"/>
  <c r="H798" i="2" a="1"/>
  <c r="H798" i="2"/>
  <c r="J798" i="2"/>
  <c r="G814" i="2" a="1"/>
  <c r="G814" i="2"/>
  <c r="H814" i="2" a="1"/>
  <c r="H814" i="2"/>
  <c r="J814" i="2"/>
  <c r="G811" i="2" a="1"/>
  <c r="G811" i="2"/>
  <c r="H811" i="2" a="1"/>
  <c r="H811" i="2"/>
  <c r="J811" i="2"/>
  <c r="G815" i="2" a="1"/>
  <c r="G815" i="2"/>
  <c r="H815" i="2" a="1"/>
  <c r="H815" i="2"/>
  <c r="J815" i="2"/>
  <c r="G807" i="2" a="1"/>
  <c r="G807" i="2"/>
  <c r="H807" i="2" a="1"/>
  <c r="H807" i="2"/>
  <c r="J807" i="2"/>
  <c r="L603" i="2"/>
  <c r="G810" i="2" a="1"/>
  <c r="G810" i="2"/>
  <c r="H810" i="2" a="1"/>
  <c r="H810" i="2"/>
  <c r="J810" i="2"/>
  <c r="G826" i="2" a="1"/>
  <c r="G826" i="2"/>
  <c r="H826" i="2" a="1"/>
  <c r="H826" i="2"/>
  <c r="J826" i="2"/>
  <c r="G832" i="2" a="1"/>
  <c r="G832" i="2"/>
  <c r="H832" i="2" a="1"/>
  <c r="H832" i="2"/>
  <c r="J832" i="2"/>
  <c r="G805" i="2" a="1"/>
  <c r="G805" i="2"/>
  <c r="H805" i="2" a="1"/>
  <c r="H805" i="2"/>
  <c r="J805" i="2"/>
  <c r="G799" i="2" a="1"/>
  <c r="G799" i="2"/>
  <c r="H799" i="2" a="1"/>
  <c r="H799" i="2"/>
  <c r="J799" i="2"/>
  <c r="G795" i="2" a="1"/>
  <c r="G795" i="2"/>
  <c r="H795" i="2" a="1"/>
  <c r="H795" i="2"/>
  <c r="J795" i="2"/>
  <c r="G802" i="2" a="1"/>
  <c r="G802" i="2"/>
  <c r="H802" i="2" a="1"/>
  <c r="H802" i="2"/>
  <c r="J802" i="2"/>
  <c r="L591" i="2"/>
  <c r="G793" i="2" a="1"/>
  <c r="G793" i="2"/>
  <c r="H793" i="2" a="1"/>
  <c r="H793" i="2"/>
  <c r="J793" i="2"/>
  <c r="K692" i="2"/>
  <c r="G804" i="2" a="1"/>
  <c r="G804" i="2"/>
  <c r="H804" i="2" a="1"/>
  <c r="H804" i="2"/>
  <c r="J804" i="2"/>
  <c r="G801" i="2" a="1"/>
  <c r="G801" i="2"/>
  <c r="H801" i="2" a="1"/>
  <c r="H801" i="2"/>
  <c r="J801" i="2"/>
  <c r="K688" i="2"/>
  <c r="G787" i="2" a="1"/>
  <c r="G787" i="2"/>
  <c r="H787" i="2" a="1"/>
  <c r="H787" i="2"/>
  <c r="J787" i="2"/>
  <c r="G784" i="2" a="1"/>
  <c r="G784" i="2"/>
  <c r="H784" i="2" a="1"/>
  <c r="H784" i="2"/>
  <c r="J784" i="2"/>
  <c r="G783" i="2" a="1"/>
  <c r="G783" i="2"/>
  <c r="H783" i="2" a="1"/>
  <c r="H783" i="2"/>
  <c r="J783" i="2"/>
  <c r="G782" i="2" a="1"/>
  <c r="G782" i="2"/>
  <c r="H782" i="2" a="1"/>
  <c r="H782" i="2"/>
  <c r="J782" i="2"/>
  <c r="K680" i="2"/>
  <c r="G779" i="2" a="1"/>
  <c r="G779" i="2"/>
  <c r="H779" i="2" a="1"/>
  <c r="H779" i="2"/>
  <c r="J779" i="2"/>
  <c r="K678" i="2"/>
  <c r="G778" i="2" a="1"/>
  <c r="G778" i="2"/>
  <c r="H778" i="2" a="1"/>
  <c r="H778" i="2"/>
  <c r="J778" i="2"/>
  <c r="G777" i="2" a="1"/>
  <c r="G777" i="2"/>
  <c r="H777" i="2" a="1"/>
  <c r="H777" i="2"/>
  <c r="J777" i="2"/>
  <c r="K674" i="2"/>
  <c r="D15" i="3" a="1"/>
  <c r="D15" i="3"/>
  <c r="G671" i="2" a="1"/>
  <c r="G671" i="2"/>
  <c r="H671" i="2" a="1"/>
  <c r="H671" i="2"/>
  <c r="G669" i="2" a="1"/>
  <c r="G669" i="2"/>
  <c r="H669" i="2" a="1"/>
  <c r="H669" i="2"/>
  <c r="G667" i="2" a="1"/>
  <c r="G667" i="2"/>
  <c r="H667" i="2" a="1"/>
  <c r="H667" i="2"/>
  <c r="G665" i="2" a="1"/>
  <c r="G665" i="2"/>
  <c r="H665" i="2" a="1"/>
  <c r="H665" i="2"/>
  <c r="G663" i="2" a="1"/>
  <c r="G663" i="2"/>
  <c r="H663" i="2" a="1"/>
  <c r="H663" i="2"/>
  <c r="G661" i="2" a="1"/>
  <c r="G661" i="2"/>
  <c r="H661" i="2" a="1"/>
  <c r="H661" i="2"/>
  <c r="G659" i="2" a="1"/>
  <c r="G659" i="2"/>
  <c r="H659" i="2" a="1"/>
  <c r="H659" i="2"/>
  <c r="G657" i="2" a="1"/>
  <c r="G657" i="2"/>
  <c r="H657" i="2" a="1"/>
  <c r="H657" i="2"/>
  <c r="G655" i="2" a="1"/>
  <c r="G655" i="2"/>
  <c r="H655" i="2" a="1"/>
  <c r="H655" i="2"/>
  <c r="G653" i="2" a="1"/>
  <c r="G653" i="2"/>
  <c r="H653" i="2" a="1"/>
  <c r="H653" i="2"/>
  <c r="G651" i="2" a="1"/>
  <c r="G651" i="2"/>
  <c r="H651" i="2" a="1"/>
  <c r="H651" i="2"/>
  <c r="G649" i="2" a="1"/>
  <c r="G649" i="2"/>
  <c r="H649" i="2" a="1"/>
  <c r="H649" i="2"/>
  <c r="G647" i="2" a="1"/>
  <c r="G647" i="2"/>
  <c r="H647" i="2" a="1"/>
  <c r="H647" i="2"/>
  <c r="G645" i="2" a="1"/>
  <c r="G645" i="2"/>
  <c r="H645" i="2" a="1"/>
  <c r="H645" i="2"/>
  <c r="G643" i="2" a="1"/>
  <c r="G643" i="2"/>
  <c r="H643" i="2" a="1"/>
  <c r="H643" i="2"/>
  <c r="G641" i="2" a="1"/>
  <c r="G641" i="2"/>
  <c r="H641" i="2" a="1"/>
  <c r="H641" i="2"/>
  <c r="G639" i="2" a="1"/>
  <c r="G639" i="2"/>
  <c r="H639" i="2" a="1"/>
  <c r="H639" i="2"/>
  <c r="G637" i="2" a="1"/>
  <c r="G637" i="2"/>
  <c r="H637" i="2" a="1"/>
  <c r="H637" i="2"/>
  <c r="G635" i="2" a="1"/>
  <c r="G635" i="2"/>
  <c r="H635" i="2" a="1"/>
  <c r="H635" i="2"/>
  <c r="G633" i="2" a="1"/>
  <c r="G633" i="2"/>
  <c r="H633" i="2" a="1"/>
  <c r="H633" i="2"/>
  <c r="J633" i="2"/>
  <c r="K531" i="2"/>
  <c r="G631" i="2" a="1"/>
  <c r="G631" i="2"/>
  <c r="H631" i="2" a="1"/>
  <c r="H631" i="2"/>
  <c r="G629" i="2" a="1"/>
  <c r="G629" i="2"/>
  <c r="H629" i="2" a="1"/>
  <c r="H629" i="2"/>
  <c r="G627" i="2" a="1"/>
  <c r="G627" i="2"/>
  <c r="H627" i="2" a="1"/>
  <c r="H627" i="2"/>
  <c r="G625" i="2" a="1"/>
  <c r="G625" i="2"/>
  <c r="H625" i="2" a="1"/>
  <c r="H625" i="2"/>
  <c r="J625" i="2"/>
  <c r="G623" i="2" a="1"/>
  <c r="G623" i="2"/>
  <c r="H623" i="2" a="1"/>
  <c r="H623" i="2"/>
  <c r="G621" i="2" a="1"/>
  <c r="G621" i="2"/>
  <c r="H621" i="2" a="1"/>
  <c r="H621" i="2"/>
  <c r="G619" i="2" a="1"/>
  <c r="G619" i="2"/>
  <c r="H619" i="2" a="1"/>
  <c r="H619" i="2"/>
  <c r="G617" i="2" a="1"/>
  <c r="G617" i="2"/>
  <c r="H617" i="2" a="1"/>
  <c r="H617" i="2"/>
  <c r="G615" i="2" a="1"/>
  <c r="G615" i="2"/>
  <c r="H615" i="2" a="1"/>
  <c r="H615" i="2"/>
  <c r="G613" i="2" a="1"/>
  <c r="G613" i="2"/>
  <c r="H613" i="2" a="1"/>
  <c r="H613" i="2"/>
  <c r="G611" i="2" a="1"/>
  <c r="G611" i="2"/>
  <c r="H611" i="2" a="1"/>
  <c r="H611" i="2"/>
  <c r="G609" i="2" a="1"/>
  <c r="G609" i="2"/>
  <c r="H609" i="2" a="1"/>
  <c r="H609" i="2"/>
  <c r="G607" i="2" a="1"/>
  <c r="G607" i="2"/>
  <c r="H607" i="2" a="1"/>
  <c r="H607" i="2"/>
  <c r="G605" i="2" a="1"/>
  <c r="G605" i="2"/>
  <c r="H605" i="2" a="1"/>
  <c r="H605" i="2"/>
  <c r="J605" i="2"/>
  <c r="G603" i="2" a="1"/>
  <c r="G603" i="2"/>
  <c r="H603" i="2" a="1"/>
  <c r="H603" i="2"/>
  <c r="G601" i="2" a="1"/>
  <c r="G601" i="2"/>
  <c r="H601" i="2" a="1"/>
  <c r="H601" i="2"/>
  <c r="J601" i="2"/>
  <c r="G599" i="2" a="1"/>
  <c r="G599" i="2"/>
  <c r="H599" i="2" a="1"/>
  <c r="H599" i="2"/>
  <c r="G597" i="2" a="1"/>
  <c r="G597" i="2"/>
  <c r="H597" i="2" a="1"/>
  <c r="H597" i="2"/>
  <c r="J597" i="2"/>
  <c r="G595" i="2" a="1"/>
  <c r="G595" i="2"/>
  <c r="H595" i="2" a="1"/>
  <c r="H595" i="2"/>
  <c r="G593" i="2" a="1"/>
  <c r="G593" i="2"/>
  <c r="H593" i="2" a="1"/>
  <c r="H593" i="2"/>
  <c r="G591" i="2" a="1"/>
  <c r="G591" i="2"/>
  <c r="H591" i="2" a="1"/>
  <c r="H591" i="2"/>
  <c r="J591" i="2"/>
  <c r="G589" i="2" a="1"/>
  <c r="G589" i="2"/>
  <c r="H589" i="2" a="1"/>
  <c r="H589" i="2"/>
  <c r="J589" i="2"/>
  <c r="G587" i="2" a="1"/>
  <c r="G587" i="2"/>
  <c r="H587" i="2" a="1"/>
  <c r="H587" i="2"/>
  <c r="G585" i="2" a="1"/>
  <c r="G585" i="2"/>
  <c r="H585" i="2" a="1"/>
  <c r="H585" i="2"/>
  <c r="G583" i="2" a="1"/>
  <c r="G583" i="2"/>
  <c r="H583" i="2" a="1"/>
  <c r="H583" i="2"/>
  <c r="J583" i="2"/>
  <c r="G581" i="2" a="1"/>
  <c r="G581" i="2"/>
  <c r="H581" i="2" a="1"/>
  <c r="H581" i="2"/>
  <c r="J581" i="2"/>
  <c r="G579" i="2" a="1"/>
  <c r="G579" i="2"/>
  <c r="H579" i="2" a="1"/>
  <c r="H579" i="2"/>
  <c r="G577" i="2" a="1"/>
  <c r="G577" i="2"/>
  <c r="H577" i="2" a="1"/>
  <c r="H577" i="2"/>
  <c r="J577" i="2"/>
  <c r="L382" i="2"/>
  <c r="G575" i="2" a="1"/>
  <c r="G575" i="2"/>
  <c r="H575" i="2" a="1"/>
  <c r="H575" i="2"/>
  <c r="G573" i="2" a="1"/>
  <c r="G573" i="2"/>
  <c r="H573" i="2" a="1"/>
  <c r="H573" i="2"/>
  <c r="G571" i="2" a="1"/>
  <c r="G571" i="2"/>
  <c r="H571" i="2" a="1"/>
  <c r="H571" i="2"/>
  <c r="G565" i="2" a="1"/>
  <c r="G565" i="2"/>
  <c r="H565" i="2" a="1"/>
  <c r="H565" i="2"/>
  <c r="J565" i="2"/>
  <c r="G530" i="2" a="1"/>
  <c r="G530" i="2"/>
  <c r="H530" i="2" a="1"/>
  <c r="H530" i="2"/>
  <c r="G563" i="2" a="1"/>
  <c r="G563" i="2"/>
  <c r="H563" i="2" a="1"/>
  <c r="H563" i="2"/>
  <c r="G542" i="2" a="1"/>
  <c r="G542" i="2"/>
  <c r="H542" i="2" a="1"/>
  <c r="H542" i="2"/>
  <c r="J542" i="2"/>
  <c r="G561" i="2" a="1"/>
  <c r="G561" i="2"/>
  <c r="H561" i="2" a="1"/>
  <c r="H561" i="2"/>
  <c r="G531" i="2" a="1"/>
  <c r="G531" i="2"/>
  <c r="H531" i="2" a="1"/>
  <c r="H531" i="2"/>
  <c r="G543" i="2" a="1"/>
  <c r="G543" i="2"/>
  <c r="H543" i="2" a="1"/>
  <c r="H543" i="2"/>
  <c r="G554" i="2" a="1"/>
  <c r="G554" i="2"/>
  <c r="H554" i="2" a="1"/>
  <c r="H554" i="2"/>
  <c r="G551" i="2" a="1"/>
  <c r="G551" i="2"/>
  <c r="H551" i="2" a="1"/>
  <c r="H551" i="2"/>
  <c r="G535" i="2" a="1"/>
  <c r="G535" i="2"/>
  <c r="H535" i="2" a="1"/>
  <c r="H535" i="2"/>
  <c r="G562" i="2" a="1"/>
  <c r="G562" i="2"/>
  <c r="H562" i="2" a="1"/>
  <c r="H562" i="2"/>
  <c r="G534" i="2" a="1"/>
  <c r="G534" i="2"/>
  <c r="H534" i="2" a="1"/>
  <c r="H534" i="2"/>
  <c r="G545" i="2" a="1"/>
  <c r="G545" i="2"/>
  <c r="H545" i="2" a="1"/>
  <c r="H545" i="2"/>
  <c r="G536" i="2" a="1"/>
  <c r="G536" i="2"/>
  <c r="H536" i="2" a="1"/>
  <c r="H536" i="2"/>
  <c r="G515" i="2" a="1"/>
  <c r="G515" i="2"/>
  <c r="H515" i="2" a="1"/>
  <c r="H515" i="2"/>
  <c r="G526" i="2" a="1"/>
  <c r="G526" i="2"/>
  <c r="H526" i="2" a="1"/>
  <c r="H526" i="2"/>
  <c r="G520" i="2" a="1"/>
  <c r="G520" i="2"/>
  <c r="H520" i="2" a="1"/>
  <c r="H520" i="2"/>
  <c r="G567" i="2" a="1"/>
  <c r="G567" i="2"/>
  <c r="H567" i="2" a="1"/>
  <c r="H567" i="2"/>
  <c r="J567" i="2"/>
  <c r="G558" i="2" a="1"/>
  <c r="G558" i="2"/>
  <c r="H558" i="2" a="1"/>
  <c r="H558" i="2"/>
  <c r="G490" i="2" a="1"/>
  <c r="G490" i="2"/>
  <c r="H490" i="2" a="1"/>
  <c r="H490" i="2"/>
  <c r="J490" i="2"/>
  <c r="L325" i="2"/>
  <c r="G496" i="2" a="1"/>
  <c r="G496" i="2"/>
  <c r="H496" i="2" a="1"/>
  <c r="H496" i="2"/>
  <c r="J496" i="2"/>
  <c r="G544" i="2" a="1"/>
  <c r="G544" i="2"/>
  <c r="H544" i="2" a="1"/>
  <c r="H544" i="2"/>
  <c r="J544" i="2"/>
  <c r="G548" i="2" a="1"/>
  <c r="G548" i="2"/>
  <c r="H548" i="2" a="1"/>
  <c r="H548" i="2"/>
  <c r="J548" i="2"/>
  <c r="G498" i="2" a="1"/>
  <c r="G498" i="2"/>
  <c r="H498" i="2" a="1"/>
  <c r="H498" i="2"/>
  <c r="J498" i="2"/>
  <c r="G497" i="2" a="1"/>
  <c r="G497" i="2"/>
  <c r="H497" i="2" a="1"/>
  <c r="H497" i="2"/>
  <c r="J497" i="2"/>
  <c r="G564" i="2" a="1"/>
  <c r="G564" i="2"/>
  <c r="H564" i="2" a="1"/>
  <c r="H564" i="2"/>
  <c r="J564" i="2"/>
  <c r="G482" i="2" a="1"/>
  <c r="G482" i="2"/>
  <c r="H482" i="2" a="1"/>
  <c r="H482" i="2"/>
  <c r="J482" i="2"/>
  <c r="G481" i="2" a="1"/>
  <c r="G481" i="2"/>
  <c r="H481" i="2" a="1"/>
  <c r="H481" i="2"/>
  <c r="J481" i="2"/>
  <c r="G462" i="2" a="1"/>
  <c r="G462" i="2"/>
  <c r="H462" i="2" a="1"/>
  <c r="H462" i="2"/>
  <c r="G467" i="2" a="1"/>
  <c r="G467" i="2"/>
  <c r="H467" i="2" a="1"/>
  <c r="H467" i="2"/>
  <c r="G459" i="2" a="1"/>
  <c r="G459" i="2"/>
  <c r="H459" i="2" a="1"/>
  <c r="H459" i="2"/>
  <c r="G460" i="2" a="1"/>
  <c r="G460" i="2"/>
  <c r="H460" i="2" a="1"/>
  <c r="H460" i="2"/>
  <c r="G453" i="2" a="1"/>
  <c r="G453" i="2"/>
  <c r="H453" i="2" a="1"/>
  <c r="H453" i="2"/>
  <c r="G446" i="2" a="1"/>
  <c r="G446" i="2"/>
  <c r="H446" i="2" a="1"/>
  <c r="H446" i="2"/>
  <c r="J446" i="2"/>
  <c r="K362" i="2"/>
  <c r="G461" i="2" a="1"/>
  <c r="G461" i="2"/>
  <c r="H461" i="2" a="1"/>
  <c r="H461" i="2"/>
  <c r="G458" i="2" a="1"/>
  <c r="G458" i="2"/>
  <c r="H458" i="2" a="1"/>
  <c r="H458" i="2"/>
  <c r="J458" i="2"/>
  <c r="K358" i="2"/>
  <c r="G465" i="2" a="1"/>
  <c r="G465" i="2"/>
  <c r="H465" i="2" a="1"/>
  <c r="H465" i="2"/>
  <c r="G448" i="2" a="1"/>
  <c r="G448" i="2"/>
  <c r="H448" i="2" a="1"/>
  <c r="H448" i="2"/>
  <c r="J448" i="2"/>
  <c r="L260" i="2"/>
  <c r="G447" i="2" a="1"/>
  <c r="G447" i="2"/>
  <c r="H447" i="2" a="1"/>
  <c r="H447" i="2"/>
  <c r="G452" i="2" a="1"/>
  <c r="G452" i="2"/>
  <c r="H452" i="2" a="1"/>
  <c r="H452" i="2"/>
  <c r="J452" i="2"/>
  <c r="L264" i="2"/>
  <c r="G442" i="2" a="1"/>
  <c r="G442" i="2"/>
  <c r="H442" i="2" a="1"/>
  <c r="H442" i="2"/>
  <c r="G438" i="2" a="1"/>
  <c r="G438" i="2"/>
  <c r="H438" i="2" a="1"/>
  <c r="H438" i="2"/>
  <c r="J438" i="2"/>
  <c r="L251" i="2"/>
  <c r="G439" i="2" a="1"/>
  <c r="G439" i="2"/>
  <c r="H439" i="2" a="1"/>
  <c r="H439" i="2"/>
  <c r="J439" i="2"/>
  <c r="G436" i="2" a="1"/>
  <c r="G436" i="2"/>
  <c r="H436" i="2" a="1"/>
  <c r="H436" i="2"/>
  <c r="J436" i="2"/>
  <c r="L256" i="2"/>
  <c r="G428" i="2" a="1"/>
  <c r="G428" i="2"/>
  <c r="H428" i="2" a="1"/>
  <c r="H428" i="2"/>
  <c r="J428" i="2"/>
  <c r="K340" i="2"/>
  <c r="G432" i="2" a="1"/>
  <c r="G432" i="2"/>
  <c r="H432" i="2" a="1"/>
  <c r="H432" i="2"/>
  <c r="J432" i="2"/>
  <c r="K338" i="2"/>
  <c r="G440" i="2" a="1"/>
  <c r="G440" i="2"/>
  <c r="H440" i="2" a="1"/>
  <c r="H440" i="2"/>
  <c r="J440" i="2"/>
  <c r="K336" i="2"/>
  <c r="G423" i="2" a="1"/>
  <c r="G423" i="2"/>
  <c r="H423" i="2" a="1"/>
  <c r="H423" i="2"/>
  <c r="J423" i="2"/>
  <c r="G431" i="2" a="1"/>
  <c r="G431" i="2"/>
  <c r="H431" i="2" a="1"/>
  <c r="H431" i="2"/>
  <c r="J431" i="2"/>
  <c r="G441" i="2" a="1"/>
  <c r="G441" i="2"/>
  <c r="H441" i="2" a="1"/>
  <c r="H441" i="2"/>
  <c r="J441" i="2"/>
  <c r="G416" i="2" a="1"/>
  <c r="G416" i="2"/>
  <c r="H416" i="2" a="1"/>
  <c r="H416" i="2"/>
  <c r="J416" i="2"/>
  <c r="G420" i="2" a="1"/>
  <c r="G420" i="2"/>
  <c r="H420" i="2" a="1"/>
  <c r="H420" i="2"/>
  <c r="J420" i="2"/>
  <c r="G424" i="2" a="1"/>
  <c r="G424" i="2"/>
  <c r="H424" i="2" a="1"/>
  <c r="H424" i="2"/>
  <c r="G417" i="2" a="1"/>
  <c r="G417" i="2"/>
  <c r="H417" i="2" a="1"/>
  <c r="H417" i="2"/>
  <c r="J417" i="2"/>
  <c r="G419" i="2" a="1"/>
  <c r="G419" i="2"/>
  <c r="H419" i="2" a="1"/>
  <c r="H419" i="2"/>
  <c r="J419" i="2"/>
  <c r="L244" i="2"/>
  <c r="G411" i="2" a="1"/>
  <c r="G411" i="2"/>
  <c r="H411" i="2" a="1"/>
  <c r="H411" i="2"/>
  <c r="J411" i="2"/>
  <c r="G434" i="2" a="1"/>
  <c r="G434" i="2"/>
  <c r="H434" i="2" a="1"/>
  <c r="H434" i="2"/>
  <c r="J434" i="2"/>
  <c r="G404" i="2" a="1"/>
  <c r="G404" i="2"/>
  <c r="H404" i="2" a="1"/>
  <c r="H404" i="2"/>
  <c r="J404" i="2"/>
  <c r="G379" i="2" a="1"/>
  <c r="G379" i="2"/>
  <c r="H379" i="2" a="1"/>
  <c r="H379" i="2"/>
  <c r="J379" i="2"/>
  <c r="K285" i="2"/>
  <c r="G377" i="2" a="1"/>
  <c r="G377" i="2"/>
  <c r="H377" i="2" a="1"/>
  <c r="H377" i="2"/>
  <c r="J377" i="2"/>
  <c r="G375" i="2" a="1"/>
  <c r="G375" i="2"/>
  <c r="H375" i="2" a="1"/>
  <c r="H375" i="2"/>
  <c r="G1068" i="2" a="1"/>
  <c r="G1068" i="2"/>
  <c r="H1068" i="2" a="1"/>
  <c r="H1068" i="2"/>
  <c r="G1009" i="2" a="1"/>
  <c r="G1009" i="2"/>
  <c r="H1009" i="2" a="1"/>
  <c r="H1009" i="2"/>
  <c r="G999" i="2" a="1"/>
  <c r="G999" i="2"/>
  <c r="H999" i="2" a="1"/>
  <c r="H999" i="2"/>
  <c r="G990" i="2" a="1"/>
  <c r="G990" i="2"/>
  <c r="H990" i="2" a="1"/>
  <c r="H990" i="2"/>
  <c r="G985" i="2" a="1"/>
  <c r="G985" i="2"/>
  <c r="H985" i="2" a="1"/>
  <c r="H985" i="2"/>
  <c r="G980" i="2" a="1"/>
  <c r="G980" i="2"/>
  <c r="H980" i="2" a="1"/>
  <c r="H980" i="2"/>
  <c r="G979" i="2" a="1"/>
  <c r="G979" i="2"/>
  <c r="H979" i="2" a="1"/>
  <c r="H979" i="2"/>
  <c r="G977" i="2" a="1"/>
  <c r="G977" i="2"/>
  <c r="H977" i="2" a="1"/>
  <c r="H977" i="2"/>
  <c r="J977" i="2"/>
  <c r="G963" i="2" a="1"/>
  <c r="G963" i="2"/>
  <c r="H963" i="2" a="1"/>
  <c r="H963" i="2"/>
  <c r="J963" i="2"/>
  <c r="K870" i="2"/>
  <c r="G975" i="2" a="1"/>
  <c r="G975" i="2"/>
  <c r="H975" i="2" a="1"/>
  <c r="H975" i="2"/>
  <c r="J975" i="2"/>
  <c r="G972" i="2" a="1"/>
  <c r="G972" i="2"/>
  <c r="H972" i="2" a="1"/>
  <c r="H972" i="2"/>
  <c r="G967" i="2" a="1"/>
  <c r="G967" i="2"/>
  <c r="H967" i="2" a="1"/>
  <c r="H967" i="2"/>
  <c r="J967" i="2"/>
  <c r="K864" i="2"/>
  <c r="G969" i="2" a="1"/>
  <c r="G969" i="2"/>
  <c r="H969" i="2" a="1"/>
  <c r="H969" i="2"/>
  <c r="J969" i="2"/>
  <c r="G952" i="2" a="1"/>
  <c r="G952" i="2"/>
  <c r="H952" i="2" a="1"/>
  <c r="H952" i="2"/>
  <c r="J952" i="2"/>
  <c r="G962" i="2" a="1"/>
  <c r="G962" i="2"/>
  <c r="H962" i="2" a="1"/>
  <c r="H962" i="2"/>
  <c r="J962" i="2"/>
  <c r="G949" i="2" a="1"/>
  <c r="G949" i="2"/>
  <c r="H949" i="2" a="1"/>
  <c r="H949" i="2"/>
  <c r="J949" i="2"/>
  <c r="G937" i="2" a="1"/>
  <c r="G937" i="2"/>
  <c r="H937" i="2" a="1"/>
  <c r="H937" i="2"/>
  <c r="J937" i="2"/>
  <c r="G932" i="2" a="1"/>
  <c r="G932" i="2"/>
  <c r="H932" i="2" a="1"/>
  <c r="H932" i="2"/>
  <c r="J932" i="2"/>
  <c r="G935" i="2" a="1"/>
  <c r="G935" i="2"/>
  <c r="H935" i="2" a="1"/>
  <c r="H935" i="2"/>
  <c r="J935" i="2"/>
  <c r="L735" i="2"/>
  <c r="G922" i="2" a="1"/>
  <c r="G922" i="2"/>
  <c r="H922" i="2" a="1"/>
  <c r="H922" i="2"/>
  <c r="J922" i="2"/>
  <c r="K831" i="2"/>
  <c r="G917" i="2" a="1"/>
  <c r="G917" i="2"/>
  <c r="H917" i="2" a="1"/>
  <c r="H917" i="2"/>
  <c r="J917" i="2"/>
  <c r="G939" i="2" a="1"/>
  <c r="G939" i="2"/>
  <c r="H939" i="2" a="1"/>
  <c r="H939" i="2"/>
  <c r="J939" i="2"/>
  <c r="G940" i="2" a="1"/>
  <c r="G940" i="2"/>
  <c r="H940" i="2" a="1"/>
  <c r="H940" i="2"/>
  <c r="J940" i="2"/>
  <c r="L736" i="2"/>
  <c r="G926" i="2" a="1"/>
  <c r="G926" i="2"/>
  <c r="H926" i="2" a="1"/>
  <c r="H926" i="2"/>
  <c r="J926" i="2"/>
  <c r="G875" i="2" a="1"/>
  <c r="G875" i="2"/>
  <c r="H875" i="2" a="1"/>
  <c r="H875" i="2"/>
  <c r="J875" i="2"/>
  <c r="G874" i="2" a="1"/>
  <c r="G874" i="2"/>
  <c r="H874" i="2" a="1"/>
  <c r="H874" i="2"/>
  <c r="G866" i="2" a="1"/>
  <c r="G866" i="2"/>
  <c r="H866" i="2" a="1"/>
  <c r="H866" i="2"/>
  <c r="D14" i="3" a="1"/>
  <c r="D14" i="3"/>
  <c r="G770" i="2" a="1"/>
  <c r="G770" i="2"/>
  <c r="H770" i="2" a="1"/>
  <c r="H770" i="2"/>
  <c r="G769" i="2" a="1"/>
  <c r="G769" i="2"/>
  <c r="H769" i="2" a="1"/>
  <c r="H769" i="2"/>
  <c r="G765" i="2" a="1"/>
  <c r="G765" i="2"/>
  <c r="H765" i="2" a="1"/>
  <c r="H765" i="2"/>
  <c r="G750" i="2" a="1"/>
  <c r="G750" i="2"/>
  <c r="H750" i="2" a="1"/>
  <c r="H750" i="2"/>
  <c r="G767" i="2" a="1"/>
  <c r="G767" i="2"/>
  <c r="H767" i="2" a="1"/>
  <c r="H767" i="2"/>
  <c r="G762" i="2" a="1"/>
  <c r="G762" i="2"/>
  <c r="H762" i="2" a="1"/>
  <c r="H762" i="2"/>
  <c r="G758" i="2" a="1"/>
  <c r="G758" i="2"/>
  <c r="H758" i="2" a="1"/>
  <c r="H758" i="2"/>
  <c r="G744" i="2" a="1"/>
  <c r="G744" i="2"/>
  <c r="H744" i="2" a="1"/>
  <c r="H744" i="2"/>
  <c r="G760" i="2" a="1"/>
  <c r="G760" i="2"/>
  <c r="H760" i="2" a="1"/>
  <c r="H760" i="2"/>
  <c r="G751" i="2" a="1"/>
  <c r="G751" i="2"/>
  <c r="H751" i="2" a="1"/>
  <c r="H751" i="2"/>
  <c r="G755" i="2" a="1"/>
  <c r="G755" i="2"/>
  <c r="H755" i="2" a="1"/>
  <c r="H755" i="2"/>
  <c r="G746" i="2" a="1"/>
  <c r="G746" i="2"/>
  <c r="H746" i="2" a="1"/>
  <c r="H746" i="2"/>
  <c r="G739" i="2" a="1"/>
  <c r="G739" i="2"/>
  <c r="H739" i="2" a="1"/>
  <c r="H739" i="2"/>
  <c r="G756" i="2" a="1"/>
  <c r="G756" i="2"/>
  <c r="H756" i="2" a="1"/>
  <c r="H756" i="2"/>
  <c r="G748" i="2" a="1"/>
  <c r="G748" i="2"/>
  <c r="H748" i="2" a="1"/>
  <c r="H748" i="2"/>
  <c r="G753" i="2" a="1"/>
  <c r="G753" i="2"/>
  <c r="H753" i="2" a="1"/>
  <c r="H753" i="2"/>
  <c r="G732" i="2" a="1"/>
  <c r="G732" i="2"/>
  <c r="H732" i="2" a="1"/>
  <c r="H732" i="2"/>
  <c r="G733" i="2" a="1"/>
  <c r="G733" i="2"/>
  <c r="H733" i="2" a="1"/>
  <c r="H733" i="2"/>
  <c r="J733" i="2"/>
  <c r="K637" i="2"/>
  <c r="G741" i="2" a="1"/>
  <c r="G741" i="2"/>
  <c r="H741" i="2" a="1"/>
  <c r="H741" i="2"/>
  <c r="G759" i="2" a="1"/>
  <c r="G759" i="2"/>
  <c r="H759" i="2" a="1"/>
  <c r="H759" i="2"/>
  <c r="G737" i="2" a="1"/>
  <c r="G737" i="2"/>
  <c r="H737" i="2" a="1"/>
  <c r="H737" i="2"/>
  <c r="G740" i="2" a="1"/>
  <c r="G740" i="2"/>
  <c r="H740" i="2" a="1"/>
  <c r="H740" i="2"/>
  <c r="G725" i="2" a="1"/>
  <c r="G725" i="2"/>
  <c r="H725" i="2" a="1"/>
  <c r="H725" i="2"/>
  <c r="J725" i="2"/>
  <c r="K627" i="2"/>
  <c r="G734" i="2" a="1"/>
  <c r="G734" i="2"/>
  <c r="H734" i="2" a="1"/>
  <c r="H734" i="2"/>
  <c r="G715" i="2" a="1"/>
  <c r="G715" i="2"/>
  <c r="H715" i="2" a="1"/>
  <c r="H715" i="2"/>
  <c r="G730" i="2" a="1"/>
  <c r="G730" i="2"/>
  <c r="H730" i="2" a="1"/>
  <c r="H730" i="2"/>
  <c r="G727" i="2" a="1"/>
  <c r="G727" i="2"/>
  <c r="H727" i="2" a="1"/>
  <c r="H727" i="2"/>
  <c r="G712" i="2" a="1"/>
  <c r="G712" i="2"/>
  <c r="H712" i="2" a="1"/>
  <c r="H712" i="2"/>
  <c r="G728" i="2" a="1"/>
  <c r="G728" i="2"/>
  <c r="H728" i="2" a="1"/>
  <c r="H728" i="2"/>
  <c r="G714" i="2" a="1"/>
  <c r="G714" i="2"/>
  <c r="H714" i="2" a="1"/>
  <c r="H714" i="2"/>
  <c r="G699" i="2" a="1"/>
  <c r="G699" i="2"/>
  <c r="H699" i="2" a="1"/>
  <c r="H699" i="2"/>
  <c r="J699" i="2"/>
  <c r="K611" i="2"/>
  <c r="G709" i="2" a="1"/>
  <c r="G709" i="2"/>
  <c r="H709" i="2" a="1"/>
  <c r="H709" i="2"/>
  <c r="G697" i="2" a="1"/>
  <c r="G697" i="2"/>
  <c r="H697" i="2" a="1"/>
  <c r="H697" i="2"/>
  <c r="G703" i="2" a="1"/>
  <c r="G703" i="2"/>
  <c r="H703" i="2" a="1"/>
  <c r="H703" i="2"/>
  <c r="G708" i="2" a="1"/>
  <c r="G708" i="2"/>
  <c r="H708" i="2" a="1"/>
  <c r="H708" i="2"/>
  <c r="G719" i="2" a="1"/>
  <c r="G719" i="2"/>
  <c r="H719" i="2" a="1"/>
  <c r="H719" i="2"/>
  <c r="G691" i="2" a="1"/>
  <c r="G691" i="2"/>
  <c r="H691" i="2" a="1"/>
  <c r="H691" i="2"/>
  <c r="G695" i="2" a="1"/>
  <c r="G695" i="2"/>
  <c r="H695" i="2" a="1"/>
  <c r="H695" i="2"/>
  <c r="G706" i="2" a="1"/>
  <c r="G706" i="2"/>
  <c r="H706" i="2" a="1"/>
  <c r="H706" i="2"/>
  <c r="G688" i="2" a="1"/>
  <c r="G688" i="2"/>
  <c r="H688" i="2" a="1"/>
  <c r="H688" i="2"/>
  <c r="G694" i="2" a="1"/>
  <c r="G694" i="2"/>
  <c r="H694" i="2" a="1"/>
  <c r="H694" i="2"/>
  <c r="G685" i="2" a="1"/>
  <c r="G685" i="2"/>
  <c r="H685" i="2" a="1"/>
  <c r="H685" i="2"/>
  <c r="G687" i="2" a="1"/>
  <c r="G687" i="2"/>
  <c r="H687" i="2" a="1"/>
  <c r="H687" i="2"/>
  <c r="J687" i="2"/>
  <c r="G684" i="2" a="1"/>
  <c r="G684" i="2"/>
  <c r="H684" i="2" a="1"/>
  <c r="H684" i="2"/>
  <c r="G686" i="2" a="1"/>
  <c r="G686" i="2"/>
  <c r="H686" i="2" a="1"/>
  <c r="H686" i="2"/>
  <c r="J686" i="2"/>
  <c r="G696" i="2" a="1"/>
  <c r="G696" i="2"/>
  <c r="H696" i="2" a="1"/>
  <c r="H696" i="2"/>
  <c r="G678" i="2" a="1"/>
  <c r="G678" i="2"/>
  <c r="H678" i="2" a="1"/>
  <c r="H678" i="2"/>
  <c r="J678" i="2"/>
  <c r="G680" i="2" a="1"/>
  <c r="G680" i="2"/>
  <c r="H680" i="2" a="1"/>
  <c r="H680" i="2"/>
  <c r="G676" i="2" a="1"/>
  <c r="G676" i="2"/>
  <c r="H676" i="2" a="1"/>
  <c r="H676" i="2"/>
  <c r="G674" i="2" a="1"/>
  <c r="G674" i="2"/>
  <c r="H674" i="2" a="1"/>
  <c r="H674" i="2"/>
  <c r="J674" i="2"/>
  <c r="L471" i="2"/>
  <c r="G673" i="2" a="1"/>
  <c r="G673" i="2"/>
  <c r="H673" i="2" a="1"/>
  <c r="H673" i="2"/>
  <c r="G672" i="2" a="1"/>
  <c r="G672" i="2"/>
  <c r="H672" i="2" a="1"/>
  <c r="H672" i="2"/>
  <c r="G555" i="2" a="1"/>
  <c r="G555" i="2"/>
  <c r="H555" i="2" a="1"/>
  <c r="H555" i="2"/>
  <c r="H532" i="2" a="1"/>
  <c r="H532" i="2"/>
  <c r="J532" i="2"/>
  <c r="G508" i="2" a="1"/>
  <c r="G508" i="2"/>
  <c r="H508" i="2" a="1"/>
  <c r="H508" i="2"/>
  <c r="J508" i="2"/>
  <c r="G525" i="2" a="1"/>
  <c r="G525" i="2"/>
  <c r="H525" i="2" a="1"/>
  <c r="H525" i="2"/>
  <c r="J525" i="2"/>
  <c r="K430" i="2"/>
  <c r="G529" i="2" a="1"/>
  <c r="G529" i="2"/>
  <c r="H529" i="2" a="1"/>
  <c r="H529" i="2"/>
  <c r="J529" i="2"/>
  <c r="G523" i="2" a="1"/>
  <c r="G523" i="2"/>
  <c r="H523" i="2" a="1"/>
  <c r="H523" i="2"/>
  <c r="J523" i="2"/>
  <c r="K427" i="2"/>
  <c r="G547" i="2" a="1"/>
  <c r="G547" i="2"/>
  <c r="H547" i="2" a="1"/>
  <c r="H547" i="2"/>
  <c r="J547" i="2"/>
  <c r="K425" i="2"/>
  <c r="G509" i="2" a="1"/>
  <c r="G509" i="2"/>
  <c r="H509" i="2" a="1"/>
  <c r="H509" i="2"/>
  <c r="J509" i="2"/>
  <c r="K423" i="2"/>
  <c r="G502" i="2" a="1"/>
  <c r="G502" i="2"/>
  <c r="H502" i="2" a="1"/>
  <c r="H502" i="2"/>
  <c r="J502" i="2"/>
  <c r="G519" i="2" a="1"/>
  <c r="G519" i="2"/>
  <c r="H519" i="2" a="1"/>
  <c r="H519" i="2"/>
  <c r="J519" i="2"/>
  <c r="K419" i="2"/>
  <c r="G528" i="2" a="1"/>
  <c r="G528" i="2"/>
  <c r="H528" i="2" a="1"/>
  <c r="H528" i="2"/>
  <c r="J528" i="2"/>
  <c r="G517" i="2" a="1"/>
  <c r="G517" i="2"/>
  <c r="H517" i="2" a="1"/>
  <c r="H517" i="2"/>
  <c r="G510" i="2" a="1"/>
  <c r="G510" i="2"/>
  <c r="H510" i="2" a="1"/>
  <c r="H510" i="2"/>
  <c r="G491" i="2" a="1"/>
  <c r="G491" i="2"/>
  <c r="H491" i="2" a="1"/>
  <c r="H491" i="2"/>
  <c r="J491" i="2"/>
  <c r="G507" i="2" a="1"/>
  <c r="G507" i="2"/>
  <c r="H507" i="2" a="1"/>
  <c r="H507" i="2"/>
  <c r="G492" i="2" a="1"/>
  <c r="G492" i="2"/>
  <c r="H492" i="2" a="1"/>
  <c r="H492" i="2"/>
  <c r="G489" i="2" a="1"/>
  <c r="G489" i="2"/>
  <c r="H489" i="2" a="1"/>
  <c r="H489" i="2"/>
  <c r="G522" i="2" a="1"/>
  <c r="G522" i="2"/>
  <c r="H522" i="2" a="1"/>
  <c r="H522" i="2"/>
  <c r="G487" i="2" a="1"/>
  <c r="G487" i="2"/>
  <c r="H487" i="2" a="1"/>
  <c r="H487" i="2"/>
  <c r="J487" i="2"/>
  <c r="G488" i="2" a="1"/>
  <c r="G488" i="2"/>
  <c r="H488" i="2" a="1"/>
  <c r="H488" i="2"/>
  <c r="J488" i="2"/>
  <c r="K391" i="2"/>
  <c r="G480" i="2" a="1"/>
  <c r="G480" i="2"/>
  <c r="H480" i="2" a="1"/>
  <c r="H480" i="2"/>
  <c r="J480" i="2"/>
  <c r="G477" i="2" a="1"/>
  <c r="G477" i="2"/>
  <c r="H477" i="2" a="1"/>
  <c r="H477" i="2"/>
  <c r="J477" i="2"/>
  <c r="G475" i="2" a="1"/>
  <c r="G475" i="2"/>
  <c r="H475" i="2" a="1"/>
  <c r="H475" i="2"/>
  <c r="J475" i="2"/>
  <c r="K382" i="2"/>
  <c r="G476" i="2" a="1"/>
  <c r="G476" i="2"/>
  <c r="H476" i="2" a="1"/>
  <c r="H476" i="2"/>
  <c r="J476" i="2"/>
  <c r="K380" i="2"/>
  <c r="G472" i="2" a="1"/>
  <c r="G472" i="2"/>
  <c r="H472" i="2" a="1"/>
  <c r="H472" i="2"/>
  <c r="J472" i="2"/>
  <c r="G470" i="2" a="1"/>
  <c r="G470" i="2"/>
  <c r="H470" i="2" a="1"/>
  <c r="H470" i="2"/>
  <c r="J470" i="2"/>
  <c r="K376" i="2"/>
  <c r="G400" i="2" a="1"/>
  <c r="G400" i="2"/>
  <c r="H400" i="2" a="1"/>
  <c r="H400" i="2"/>
  <c r="J400" i="2"/>
  <c r="G405" i="2" a="1"/>
  <c r="G405" i="2"/>
  <c r="H405" i="2" a="1"/>
  <c r="H405" i="2"/>
  <c r="J405" i="2"/>
  <c r="G403" i="2" a="1"/>
  <c r="G403" i="2"/>
  <c r="H403" i="2" a="1"/>
  <c r="H403" i="2"/>
  <c r="J403" i="2"/>
  <c r="G406" i="2" a="1"/>
  <c r="G406" i="2"/>
  <c r="H406" i="2" a="1"/>
  <c r="H406" i="2"/>
  <c r="J406" i="2"/>
  <c r="G395" i="2" a="1"/>
  <c r="G395" i="2"/>
  <c r="H395" i="2" a="1"/>
  <c r="H395" i="2"/>
  <c r="J395" i="2"/>
  <c r="G399" i="2" a="1"/>
  <c r="G399" i="2"/>
  <c r="H399" i="2" a="1"/>
  <c r="H399" i="2"/>
  <c r="J399" i="2"/>
  <c r="G389" i="2" a="1"/>
  <c r="G389" i="2"/>
  <c r="H389" i="2" a="1"/>
  <c r="H389" i="2"/>
  <c r="G392" i="2" a="1"/>
  <c r="G392" i="2"/>
  <c r="H392" i="2" a="1"/>
  <c r="H392" i="2"/>
  <c r="G390" i="2" a="1"/>
  <c r="G390" i="2"/>
  <c r="H390" i="2" a="1"/>
  <c r="H390" i="2"/>
  <c r="G391" i="2" a="1"/>
  <c r="G391" i="2"/>
  <c r="H391" i="2" a="1"/>
  <c r="H391" i="2"/>
  <c r="G385" i="2" a="1"/>
  <c r="G385" i="2"/>
  <c r="H385" i="2" a="1"/>
  <c r="H385" i="2"/>
  <c r="G383" i="2" a="1"/>
  <c r="G383" i="2"/>
  <c r="H383" i="2" a="1"/>
  <c r="H383" i="2"/>
  <c r="G381" i="2" a="1"/>
  <c r="G381" i="2"/>
  <c r="H381" i="2" a="1"/>
  <c r="H381" i="2"/>
  <c r="J381" i="2"/>
  <c r="G380" i="2" a="1"/>
  <c r="G380" i="2"/>
  <c r="H380" i="2" a="1"/>
  <c r="H380" i="2"/>
  <c r="J380" i="2"/>
  <c r="G1232" i="2" a="1"/>
  <c r="G1232" i="2"/>
  <c r="H1232" i="2" a="1"/>
  <c r="H1232" i="2"/>
  <c r="S31" i="6"/>
  <c r="S30" i="6"/>
  <c r="J660" i="2"/>
  <c r="K558" i="2"/>
  <c r="S16" i="6"/>
  <c r="S26" i="6"/>
  <c r="G1216" i="2" a="1"/>
  <c r="G1216" i="2"/>
  <c r="H1216" i="2" a="1"/>
  <c r="H1216" i="2"/>
  <c r="G1202" i="2" a="1"/>
  <c r="G1202" i="2"/>
  <c r="H1202" i="2" a="1"/>
  <c r="H1202" i="2"/>
  <c r="G1188" i="2" a="1"/>
  <c r="G1188" i="2"/>
  <c r="H1188" i="2" a="1"/>
  <c r="H1188" i="2"/>
  <c r="G1141" i="2" a="1"/>
  <c r="G1141" i="2"/>
  <c r="H1141" i="2" a="1"/>
  <c r="H1141" i="2"/>
  <c r="G1123" i="2" a="1"/>
  <c r="G1123" i="2"/>
  <c r="H1123" i="2" a="1"/>
  <c r="H1123" i="2"/>
  <c r="G1100" i="2" a="1"/>
  <c r="G1100" i="2"/>
  <c r="H1100" i="2" a="1"/>
  <c r="H1100" i="2"/>
  <c r="G1103" i="2" a="1"/>
  <c r="G1103" i="2"/>
  <c r="H1103" i="2" a="1"/>
  <c r="H1103" i="2"/>
  <c r="G1095" i="2" a="1"/>
  <c r="G1095" i="2"/>
  <c r="H1095" i="2" a="1"/>
  <c r="H1095" i="2"/>
  <c r="G1091" i="2" a="1"/>
  <c r="G1091" i="2"/>
  <c r="H1091" i="2" a="1"/>
  <c r="H1091" i="2"/>
  <c r="G1081" i="2" a="1"/>
  <c r="G1081" i="2"/>
  <c r="H1081" i="2" a="1"/>
  <c r="H1081" i="2"/>
  <c r="G1079" i="2" a="1"/>
  <c r="G1079" i="2"/>
  <c r="H1079" i="2" a="1"/>
  <c r="H1079" i="2"/>
  <c r="G1080" i="2" a="1"/>
  <c r="G1080" i="2"/>
  <c r="H1080" i="2" a="1"/>
  <c r="H1080" i="2"/>
  <c r="G1075" i="2" a="1"/>
  <c r="G1075" i="2"/>
  <c r="H1075" i="2" a="1"/>
  <c r="H1075" i="2"/>
  <c r="G1076" i="2" a="1"/>
  <c r="G1076" i="2"/>
  <c r="H1076" i="2" a="1"/>
  <c r="H1076" i="2"/>
  <c r="G1071" i="2" a="1"/>
  <c r="G1071" i="2"/>
  <c r="H1071" i="2" a="1"/>
  <c r="H1071" i="2"/>
  <c r="G1056" i="2" a="1"/>
  <c r="G1056" i="2"/>
  <c r="H1056" i="2" a="1"/>
  <c r="H1056" i="2"/>
  <c r="G1065" i="2" a="1"/>
  <c r="G1065" i="2"/>
  <c r="H1065" i="2" a="1"/>
  <c r="H1065" i="2"/>
  <c r="G1046" i="2" a="1"/>
  <c r="G1046" i="2"/>
  <c r="H1046" i="2" a="1"/>
  <c r="H1046" i="2"/>
  <c r="G1061" i="2" a="1"/>
  <c r="G1061" i="2"/>
  <c r="H1061" i="2" a="1"/>
  <c r="H1061" i="2"/>
  <c r="G1048" i="2" a="1"/>
  <c r="G1048" i="2"/>
  <c r="H1048" i="2" a="1"/>
  <c r="H1048" i="2"/>
  <c r="G1064" i="2" a="1"/>
  <c r="G1064" i="2"/>
  <c r="H1064" i="2" a="1"/>
  <c r="H1064" i="2"/>
  <c r="G1027" i="2" a="1"/>
  <c r="G1027" i="2"/>
  <c r="H1027" i="2" a="1"/>
  <c r="H1027" i="2"/>
  <c r="G1059" i="2" a="1"/>
  <c r="G1059" i="2"/>
  <c r="H1059" i="2" a="1"/>
  <c r="H1059" i="2"/>
  <c r="G1047" i="2" a="1"/>
  <c r="G1047" i="2"/>
  <c r="H1047" i="2" a="1"/>
  <c r="H1047" i="2"/>
  <c r="G1043" i="2" a="1"/>
  <c r="G1043" i="2"/>
  <c r="H1043" i="2" a="1"/>
  <c r="H1043" i="2"/>
  <c r="G1040" i="2" a="1"/>
  <c r="G1040" i="2"/>
  <c r="H1040" i="2" a="1"/>
  <c r="H1040" i="2"/>
  <c r="G1030" i="2" a="1"/>
  <c r="G1030" i="2"/>
  <c r="H1030" i="2" a="1"/>
  <c r="H1030" i="2"/>
  <c r="G1031" i="2" a="1"/>
  <c r="G1031" i="2"/>
  <c r="H1031" i="2" a="1"/>
  <c r="H1031" i="2"/>
  <c r="G1041" i="2" a="1"/>
  <c r="G1041" i="2"/>
  <c r="H1041" i="2" a="1"/>
  <c r="H1041" i="2"/>
  <c r="G1241" i="2" a="1"/>
  <c r="G1241" i="2"/>
  <c r="H1241" i="2" a="1"/>
  <c r="H1241" i="2"/>
  <c r="G1213" i="2" a="1"/>
  <c r="G1213" i="2"/>
  <c r="H1213" i="2" a="1"/>
  <c r="H1213" i="2"/>
  <c r="G1204" i="2" a="1"/>
  <c r="G1204" i="2"/>
  <c r="H1204" i="2" a="1"/>
  <c r="H1204" i="2"/>
  <c r="G1186" i="2" a="1"/>
  <c r="G1186" i="2"/>
  <c r="H1186" i="2" a="1"/>
  <c r="H1186" i="2"/>
  <c r="G1184" i="2" a="1"/>
  <c r="G1184" i="2"/>
  <c r="H1184" i="2" a="1"/>
  <c r="H1184" i="2"/>
  <c r="G1139" i="2" a="1"/>
  <c r="G1139" i="2"/>
  <c r="H1139" i="2" a="1"/>
  <c r="H1139" i="2"/>
  <c r="G1137" i="2" a="1"/>
  <c r="G1137" i="2"/>
  <c r="H1137" i="2" a="1"/>
  <c r="H1137" i="2"/>
  <c r="G1126" i="2" a="1"/>
  <c r="G1126" i="2"/>
  <c r="H1126" i="2" a="1"/>
  <c r="H1126" i="2"/>
  <c r="G1117" i="2" a="1"/>
  <c r="G1117" i="2"/>
  <c r="H1117" i="2" a="1"/>
  <c r="H1117" i="2"/>
  <c r="G1116" i="2" a="1"/>
  <c r="G1116" i="2"/>
  <c r="H1116" i="2" a="1"/>
  <c r="H1116" i="2"/>
  <c r="G1115" i="2" a="1"/>
  <c r="G1115" i="2"/>
  <c r="H1115" i="2" a="1"/>
  <c r="H1115" i="2"/>
  <c r="G1111" i="2" a="1"/>
  <c r="G1111" i="2"/>
  <c r="H1111" i="2" a="1"/>
  <c r="H1111" i="2"/>
  <c r="G1086" i="2" a="1"/>
  <c r="G1086" i="2"/>
  <c r="H1086" i="2" a="1"/>
  <c r="H1086" i="2"/>
  <c r="G1084" i="2" a="1"/>
  <c r="G1084" i="2"/>
  <c r="H1084" i="2" a="1"/>
  <c r="H1084" i="2"/>
  <c r="G1073" i="2" a="1"/>
  <c r="G1073" i="2"/>
  <c r="H1073" i="2" a="1"/>
  <c r="H1073" i="2"/>
  <c r="G1066" i="2" a="1"/>
  <c r="G1066" i="2"/>
  <c r="H1066" i="2" a="1"/>
  <c r="H1066" i="2"/>
  <c r="G1054" i="2" a="1"/>
  <c r="G1054" i="2"/>
  <c r="H1054" i="2" a="1"/>
  <c r="H1054" i="2"/>
  <c r="G1060" i="2" a="1"/>
  <c r="G1060" i="2"/>
  <c r="H1060" i="2" a="1"/>
  <c r="H1060" i="2"/>
  <c r="G1050" i="2" a="1"/>
  <c r="G1050" i="2"/>
  <c r="H1050" i="2" a="1"/>
  <c r="H1050" i="2"/>
  <c r="G1037" i="2" a="1"/>
  <c r="G1037" i="2"/>
  <c r="H1037" i="2" a="1"/>
  <c r="H1037" i="2"/>
  <c r="G1001" i="2" a="1"/>
  <c r="G1001" i="2"/>
  <c r="H1001" i="2" a="1"/>
  <c r="H1001" i="2"/>
  <c r="G1023" i="2" a="1"/>
  <c r="G1023" i="2"/>
  <c r="H1023" i="2" a="1"/>
  <c r="H1023" i="2"/>
  <c r="G1039" i="2" a="1"/>
  <c r="G1039" i="2"/>
  <c r="H1039" i="2" a="1"/>
  <c r="H1039" i="2"/>
  <c r="G1007" i="2" a="1"/>
  <c r="G1007" i="2"/>
  <c r="H1007" i="2" a="1"/>
  <c r="H1007" i="2"/>
  <c r="G1018" i="2" a="1"/>
  <c r="G1018" i="2"/>
  <c r="H1018" i="2" a="1"/>
  <c r="H1018" i="2"/>
  <c r="G1006" i="2" a="1"/>
  <c r="G1006" i="2"/>
  <c r="H1006" i="2" a="1"/>
  <c r="H1006" i="2"/>
  <c r="G1231" i="2" a="1"/>
  <c r="G1231" i="2"/>
  <c r="H1231" i="2" a="1"/>
  <c r="H1231" i="2"/>
  <c r="G1208" i="2" a="1"/>
  <c r="G1208" i="2"/>
  <c r="H1208" i="2" a="1"/>
  <c r="H1208" i="2"/>
  <c r="G1192" i="2" a="1"/>
  <c r="G1192" i="2"/>
  <c r="H1192" i="2" a="1"/>
  <c r="H1192" i="2"/>
  <c r="G1196" i="2" a="1"/>
  <c r="G1196" i="2"/>
  <c r="H1196" i="2" a="1"/>
  <c r="H1196" i="2"/>
  <c r="G1125" i="2" a="1"/>
  <c r="G1125" i="2"/>
  <c r="H1125" i="2" a="1"/>
  <c r="H1125" i="2"/>
  <c r="G1144" i="2" a="1"/>
  <c r="G1144" i="2"/>
  <c r="H1144" i="2" a="1"/>
  <c r="H1144" i="2"/>
  <c r="G1110" i="2" a="1"/>
  <c r="G1110" i="2"/>
  <c r="H1110" i="2" a="1"/>
  <c r="H1110" i="2"/>
  <c r="G1101" i="2" a="1"/>
  <c r="G1101" i="2"/>
  <c r="H1101" i="2" a="1"/>
  <c r="H1101" i="2"/>
  <c r="G1109" i="2" a="1"/>
  <c r="G1109" i="2"/>
  <c r="H1109" i="2" a="1"/>
  <c r="H1109" i="2"/>
  <c r="G1092" i="2" a="1"/>
  <c r="G1092" i="2"/>
  <c r="H1092" i="2" a="1"/>
  <c r="H1092" i="2"/>
  <c r="D10" i="3" a="1"/>
  <c r="D10" i="3"/>
  <c r="J1092" i="2"/>
  <c r="G1090" i="2" a="1"/>
  <c r="G1090" i="2"/>
  <c r="H1090" i="2" a="1"/>
  <c r="H1090" i="2"/>
  <c r="G1083" i="2" a="1"/>
  <c r="G1083" i="2"/>
  <c r="H1083" i="2" a="1"/>
  <c r="H1083" i="2"/>
  <c r="G1077" i="2" a="1"/>
  <c r="G1077" i="2"/>
  <c r="H1077" i="2" a="1"/>
  <c r="H1077" i="2"/>
  <c r="G1078" i="2" a="1"/>
  <c r="G1078" i="2"/>
  <c r="H1078" i="2" a="1"/>
  <c r="H1078" i="2"/>
  <c r="G1067" i="2" a="1"/>
  <c r="G1067" i="2"/>
  <c r="H1067" i="2" a="1"/>
  <c r="H1067" i="2"/>
  <c r="G1069" i="2" a="1"/>
  <c r="G1069" i="2"/>
  <c r="H1069" i="2" a="1"/>
  <c r="H1069" i="2"/>
  <c r="G1070" i="2" a="1"/>
  <c r="G1070" i="2"/>
  <c r="H1070" i="2" a="1"/>
  <c r="H1070" i="2"/>
  <c r="G1062" i="2" a="1"/>
  <c r="G1062" i="2"/>
  <c r="H1062" i="2" a="1"/>
  <c r="H1062" i="2"/>
  <c r="G1053" i="2" a="1"/>
  <c r="G1053" i="2"/>
  <c r="H1053" i="2" a="1"/>
  <c r="H1053" i="2"/>
  <c r="G1055" i="2" a="1"/>
  <c r="G1055" i="2"/>
  <c r="H1055" i="2" a="1"/>
  <c r="H1055" i="2"/>
  <c r="G1035" i="2" a="1"/>
  <c r="G1035" i="2"/>
  <c r="H1035" i="2" a="1"/>
  <c r="H1035" i="2"/>
  <c r="G1063" i="2" a="1"/>
  <c r="G1063" i="2"/>
  <c r="H1063" i="2" a="1"/>
  <c r="H1063" i="2"/>
  <c r="G1058" i="2" a="1"/>
  <c r="G1058" i="2"/>
  <c r="H1058" i="2" a="1"/>
  <c r="H1058" i="2"/>
  <c r="G1049" i="2" a="1"/>
  <c r="G1049" i="2"/>
  <c r="H1049" i="2" a="1"/>
  <c r="H1049" i="2"/>
  <c r="G1032" i="2" a="1"/>
  <c r="G1032" i="2"/>
  <c r="H1032" i="2" a="1"/>
  <c r="H1032" i="2"/>
  <c r="G1045" i="2" a="1"/>
  <c r="G1045" i="2"/>
  <c r="H1045" i="2" a="1"/>
  <c r="H1045" i="2"/>
  <c r="G1219" i="2" a="1"/>
  <c r="G1219" i="2"/>
  <c r="H1219" i="2" a="1"/>
  <c r="H1219" i="2"/>
  <c r="G1205" i="2" a="1"/>
  <c r="G1205" i="2"/>
  <c r="H1205" i="2" a="1"/>
  <c r="H1205" i="2"/>
  <c r="G1190" i="2" a="1"/>
  <c r="G1190" i="2"/>
  <c r="H1190" i="2" a="1"/>
  <c r="H1190" i="2"/>
  <c r="G1185" i="2" a="1"/>
  <c r="G1185" i="2"/>
  <c r="H1185" i="2" a="1"/>
  <c r="H1185" i="2"/>
  <c r="G1183" i="2" a="1"/>
  <c r="G1183" i="2"/>
  <c r="H1183" i="2" a="1"/>
  <c r="H1183" i="2"/>
  <c r="G1179" i="2" a="1"/>
  <c r="G1179" i="2"/>
  <c r="H1179" i="2" a="1"/>
  <c r="H1179" i="2"/>
  <c r="G1145" i="2" a="1"/>
  <c r="G1145" i="2"/>
  <c r="H1145" i="2" a="1"/>
  <c r="H1145" i="2"/>
  <c r="G1121" i="2" a="1"/>
  <c r="G1121" i="2"/>
  <c r="H1121" i="2" a="1"/>
  <c r="H1121" i="2"/>
  <c r="G1135" i="2" a="1"/>
  <c r="G1135" i="2"/>
  <c r="H1135" i="2" a="1"/>
  <c r="H1135" i="2"/>
  <c r="G1132" i="2" a="1"/>
  <c r="G1132" i="2"/>
  <c r="H1132" i="2" a="1"/>
  <c r="H1132" i="2"/>
  <c r="G1133" i="2" a="1"/>
  <c r="G1133" i="2"/>
  <c r="H1133" i="2" a="1"/>
  <c r="H1133" i="2"/>
  <c r="G1131" i="2" a="1"/>
  <c r="G1131" i="2"/>
  <c r="H1131" i="2" a="1"/>
  <c r="H1131" i="2"/>
  <c r="G1104" i="2" a="1"/>
  <c r="G1104" i="2"/>
  <c r="H1104" i="2" a="1"/>
  <c r="H1104" i="2"/>
  <c r="G1130" i="2" a="1"/>
  <c r="G1130" i="2"/>
  <c r="H1130" i="2" a="1"/>
  <c r="H1130" i="2"/>
  <c r="G1113" i="2" a="1"/>
  <c r="G1113" i="2"/>
  <c r="H1113" i="2" a="1"/>
  <c r="H1113" i="2"/>
  <c r="G1105" i="2" a="1"/>
  <c r="G1105" i="2"/>
  <c r="H1105" i="2" a="1"/>
  <c r="H1105" i="2"/>
  <c r="G1088" i="2" a="1"/>
  <c r="G1088" i="2"/>
  <c r="H1088" i="2" a="1"/>
  <c r="H1088" i="2"/>
  <c r="G1085" i="2" a="1"/>
  <c r="G1085" i="2"/>
  <c r="H1085" i="2" a="1"/>
  <c r="H1085" i="2"/>
  <c r="D11" i="3" a="1"/>
  <c r="D11" i="3"/>
  <c r="J1047" i="2"/>
  <c r="G1074" i="2" a="1"/>
  <c r="G1074" i="2"/>
  <c r="H1074" i="2" a="1"/>
  <c r="H1074" i="2"/>
  <c r="G1072" i="2" a="1"/>
  <c r="G1072" i="2"/>
  <c r="H1072" i="2" a="1"/>
  <c r="H1072" i="2"/>
  <c r="G1057" i="2" a="1"/>
  <c r="G1057" i="2"/>
  <c r="H1057" i="2" a="1"/>
  <c r="H1057" i="2"/>
  <c r="G1051" i="2" a="1"/>
  <c r="G1051" i="2"/>
  <c r="H1051" i="2" a="1"/>
  <c r="H1051" i="2"/>
  <c r="G1042" i="2" a="1"/>
  <c r="G1042" i="2"/>
  <c r="H1042" i="2" a="1"/>
  <c r="H1042" i="2"/>
  <c r="G1052" i="2" a="1"/>
  <c r="G1052" i="2"/>
  <c r="H1052" i="2" a="1"/>
  <c r="H1052" i="2"/>
  <c r="G1021" i="2" a="1"/>
  <c r="G1021" i="2"/>
  <c r="H1021" i="2" a="1"/>
  <c r="H1021" i="2"/>
  <c r="G1020" i="2" a="1"/>
  <c r="G1020" i="2"/>
  <c r="H1020" i="2" a="1"/>
  <c r="H1020" i="2"/>
  <c r="J1020" i="2"/>
  <c r="G1017" i="2" a="1"/>
  <c r="G1017" i="2"/>
  <c r="H1017" i="2" a="1"/>
  <c r="H1017" i="2"/>
  <c r="G1011" i="2" a="1"/>
  <c r="G1011" i="2"/>
  <c r="H1011" i="2" a="1"/>
  <c r="H1011" i="2"/>
  <c r="G1016" i="2" a="1"/>
  <c r="G1016" i="2"/>
  <c r="H1016" i="2" a="1"/>
  <c r="H1016" i="2"/>
  <c r="G1013" i="2" a="1"/>
  <c r="G1013" i="2"/>
  <c r="H1013" i="2" a="1"/>
  <c r="H1013" i="2"/>
  <c r="J1013" i="2"/>
  <c r="G1010" i="2" a="1"/>
  <c r="G1010" i="2"/>
  <c r="H1010" i="2" a="1"/>
  <c r="H1010" i="2"/>
  <c r="G1026" i="2" a="1"/>
  <c r="G1026" i="2"/>
  <c r="H1026" i="2" a="1"/>
  <c r="H1026" i="2"/>
  <c r="G1014" i="2" a="1"/>
  <c r="G1014" i="2"/>
  <c r="H1014" i="2" a="1"/>
  <c r="H1014" i="2"/>
  <c r="G1003" i="2" a="1"/>
  <c r="G1003" i="2"/>
  <c r="H1003" i="2" a="1"/>
  <c r="H1003" i="2"/>
  <c r="J1003" i="2"/>
  <c r="L809" i="2"/>
  <c r="G1000" i="2" a="1"/>
  <c r="G1000" i="2"/>
  <c r="H1000" i="2" a="1"/>
  <c r="H1000" i="2"/>
  <c r="G996" i="2" a="1"/>
  <c r="G996" i="2"/>
  <c r="H996" i="2" a="1"/>
  <c r="H996" i="2"/>
  <c r="G998" i="2" a="1"/>
  <c r="G998" i="2"/>
  <c r="H998" i="2" a="1"/>
  <c r="H998" i="2"/>
  <c r="G1002" i="2" a="1"/>
  <c r="G1002" i="2"/>
  <c r="H1002" i="2" a="1"/>
  <c r="H1002" i="2"/>
  <c r="G997" i="2" a="1"/>
  <c r="G997" i="2"/>
  <c r="H997" i="2" a="1"/>
  <c r="H997" i="2"/>
  <c r="G995" i="2" a="1"/>
  <c r="G995" i="2"/>
  <c r="H995" i="2" a="1"/>
  <c r="H995" i="2"/>
  <c r="G992" i="2" a="1"/>
  <c r="G992" i="2"/>
  <c r="H992" i="2" a="1"/>
  <c r="H992" i="2"/>
  <c r="G989" i="2" a="1"/>
  <c r="G989" i="2"/>
  <c r="H989" i="2" a="1"/>
  <c r="H989" i="2"/>
  <c r="J989" i="2"/>
  <c r="G987" i="2" a="1"/>
  <c r="G987" i="2"/>
  <c r="H987" i="2" a="1"/>
  <c r="H987" i="2"/>
  <c r="G986" i="2" a="1"/>
  <c r="G986" i="2"/>
  <c r="H986" i="2" a="1"/>
  <c r="H986" i="2"/>
  <c r="G983" i="2" a="1"/>
  <c r="G983" i="2"/>
  <c r="H983" i="2" a="1"/>
  <c r="H983" i="2"/>
  <c r="J983" i="2"/>
  <c r="S10" i="6"/>
  <c r="S29" i="6"/>
  <c r="S8" i="6"/>
  <c r="J957" i="2"/>
  <c r="J965" i="2"/>
  <c r="J1073" i="2"/>
  <c r="R9" i="6"/>
  <c r="R30" i="6"/>
  <c r="J1076" i="2"/>
  <c r="G1120" i="2" a="1"/>
  <c r="G1120" i="2"/>
  <c r="H1120" i="2" a="1"/>
  <c r="H1120" i="2"/>
  <c r="G1142" i="2" a="1"/>
  <c r="G1142" i="2"/>
  <c r="H1142" i="2" a="1"/>
  <c r="H1142" i="2"/>
  <c r="G1134" i="2" a="1"/>
  <c r="G1134" i="2"/>
  <c r="H1134" i="2" a="1"/>
  <c r="H1134" i="2"/>
  <c r="G1198" i="2" a="1"/>
  <c r="G1198" i="2"/>
  <c r="H1198" i="2" a="1"/>
  <c r="H1198" i="2"/>
  <c r="G1212" i="2" a="1"/>
  <c r="G1212" i="2"/>
  <c r="H1212" i="2" a="1"/>
  <c r="H1212" i="2"/>
  <c r="G1215" i="2" a="1"/>
  <c r="G1215" i="2"/>
  <c r="H1215" i="2" a="1"/>
  <c r="H1215" i="2"/>
  <c r="G1224" i="2" a="1"/>
  <c r="G1224" i="2"/>
  <c r="H1224" i="2" a="1"/>
  <c r="H1224" i="2"/>
  <c r="G1222" i="2" a="1"/>
  <c r="G1222" i="2"/>
  <c r="H1222" i="2" a="1"/>
  <c r="H1222" i="2"/>
  <c r="G1399" i="2" a="1"/>
  <c r="G1399" i="2"/>
  <c r="H1399" i="2" a="1"/>
  <c r="H1399" i="2"/>
  <c r="S27" i="6"/>
  <c r="L285" i="2"/>
  <c r="G1187" i="2" a="1"/>
  <c r="G1187" i="2"/>
  <c r="H1187" i="2" a="1"/>
  <c r="H1187" i="2"/>
  <c r="G1191" i="2" a="1"/>
  <c r="G1191" i="2"/>
  <c r="H1191" i="2" a="1"/>
  <c r="H1191" i="2"/>
  <c r="G1189" i="2" a="1"/>
  <c r="G1189" i="2"/>
  <c r="H1189" i="2" a="1"/>
  <c r="H1189" i="2"/>
  <c r="G1193" i="2" a="1"/>
  <c r="G1193" i="2"/>
  <c r="H1193" i="2" a="1"/>
  <c r="H1193" i="2"/>
  <c r="G1201" i="2" a="1"/>
  <c r="G1201" i="2"/>
  <c r="H1201" i="2" a="1"/>
  <c r="H1201" i="2"/>
  <c r="G1211" i="2" a="1"/>
  <c r="G1211" i="2"/>
  <c r="H1211" i="2" a="1"/>
  <c r="H1211" i="2"/>
  <c r="G1220" i="2" a="1"/>
  <c r="G1220" i="2"/>
  <c r="H1220" i="2" a="1"/>
  <c r="H1220" i="2"/>
  <c r="G1223" i="2" a="1"/>
  <c r="G1223" i="2"/>
  <c r="H1223" i="2" a="1"/>
  <c r="H1223" i="2"/>
  <c r="M25" i="6"/>
  <c r="J22" i="6"/>
  <c r="S23" i="6"/>
  <c r="S25" i="6"/>
  <c r="S11" i="6"/>
  <c r="S13" i="6"/>
  <c r="R26" i="6"/>
  <c r="J382" i="2"/>
  <c r="J388" i="2"/>
  <c r="J385" i="2"/>
  <c r="J468" i="2"/>
  <c r="J946" i="2"/>
  <c r="J958" i="2"/>
  <c r="J942" i="2"/>
  <c r="J953" i="2"/>
  <c r="J960" i="2"/>
  <c r="J972" i="2"/>
  <c r="J970" i="2"/>
  <c r="S24" i="6"/>
  <c r="S12" i="6"/>
  <c r="S14" i="6"/>
  <c r="R14" i="6"/>
  <c r="R16" i="6"/>
  <c r="J386" i="2"/>
  <c r="J396" i="2"/>
  <c r="J387" i="2"/>
  <c r="J398" i="2"/>
  <c r="J418" i="2"/>
  <c r="J913" i="2"/>
  <c r="J928" i="2"/>
  <c r="J933" i="2"/>
  <c r="J936" i="2"/>
  <c r="J931" i="2"/>
  <c r="J968" i="2"/>
  <c r="G1333" i="2" a="1"/>
  <c r="G1333" i="2"/>
  <c r="H1333" i="2" a="1"/>
  <c r="H1333" i="2"/>
  <c r="G1372" i="2" a="1"/>
  <c r="G1372" i="2"/>
  <c r="H1372" i="2" a="1"/>
  <c r="H1372" i="2"/>
  <c r="G1339" i="2" a="1"/>
  <c r="G1339" i="2"/>
  <c r="H1339" i="2" a="1"/>
  <c r="H1339" i="2"/>
  <c r="G1343" i="2" a="1"/>
  <c r="G1343" i="2"/>
  <c r="H1343" i="2" a="1"/>
  <c r="H1343" i="2"/>
  <c r="G1309" i="2" a="1"/>
  <c r="G1309" i="2"/>
  <c r="H1309" i="2" a="1"/>
  <c r="H1309" i="2"/>
  <c r="G1334" i="2" a="1"/>
  <c r="G1334" i="2"/>
  <c r="H1334" i="2" a="1"/>
  <c r="H1334" i="2"/>
  <c r="G1307" i="2" a="1"/>
  <c r="G1307" i="2"/>
  <c r="H1307" i="2" a="1"/>
  <c r="H1307" i="2"/>
  <c r="G1298" i="2" a="1"/>
  <c r="G1298" i="2"/>
  <c r="H1298" i="2" a="1"/>
  <c r="H1298" i="2"/>
  <c r="G1313" i="2" a="1"/>
  <c r="G1313" i="2"/>
  <c r="H1313" i="2" a="1"/>
  <c r="H1313" i="2"/>
  <c r="G1302" i="2" a="1"/>
  <c r="G1302" i="2"/>
  <c r="H1302" i="2" a="1"/>
  <c r="H1302" i="2"/>
  <c r="G1306" i="2" a="1"/>
  <c r="G1306" i="2"/>
  <c r="H1306" i="2" a="1"/>
  <c r="H1306" i="2"/>
  <c r="G1287" i="2" a="1"/>
  <c r="G1287" i="2"/>
  <c r="H1287" i="2" a="1"/>
  <c r="H1287" i="2"/>
  <c r="G1279" i="2" a="1"/>
  <c r="G1279" i="2"/>
  <c r="H1279" i="2" a="1"/>
  <c r="H1279" i="2"/>
  <c r="G1282" i="2" a="1"/>
  <c r="G1282" i="2"/>
  <c r="H1282" i="2" a="1"/>
  <c r="H1282" i="2"/>
  <c r="G1255" i="2" a="1"/>
  <c r="G1255" i="2"/>
  <c r="H1255" i="2" a="1"/>
  <c r="H1255" i="2"/>
  <c r="G1252" i="2" a="1"/>
  <c r="G1252" i="2"/>
  <c r="H1252" i="2" a="1"/>
  <c r="H1252" i="2"/>
  <c r="G1275" i="2" a="1"/>
  <c r="G1275" i="2"/>
  <c r="H1275" i="2" a="1"/>
  <c r="H1275" i="2"/>
  <c r="G1276" i="2" a="1"/>
  <c r="G1276" i="2"/>
  <c r="H1276" i="2" a="1"/>
  <c r="H1276" i="2"/>
  <c r="G1251" i="2" a="1"/>
  <c r="G1251" i="2"/>
  <c r="H1251" i="2" a="1"/>
  <c r="H1251" i="2"/>
  <c r="G1272" i="2" a="1"/>
  <c r="G1272" i="2"/>
  <c r="H1272" i="2" a="1"/>
  <c r="H1272" i="2"/>
  <c r="G1262" i="2" a="1"/>
  <c r="G1262" i="2"/>
  <c r="H1262" i="2" a="1"/>
  <c r="H1262" i="2"/>
  <c r="G1263" i="2" a="1"/>
  <c r="G1263" i="2"/>
  <c r="H1263" i="2" a="1"/>
  <c r="H1263" i="2"/>
  <c r="G1270" i="2" a="1"/>
  <c r="G1270" i="2"/>
  <c r="H1270" i="2" a="1"/>
  <c r="H1270" i="2"/>
  <c r="G1268" i="2" a="1"/>
  <c r="G1268" i="2"/>
  <c r="H1268" i="2" a="1"/>
  <c r="H1268" i="2"/>
  <c r="G1243" i="2" a="1"/>
  <c r="G1243" i="2"/>
  <c r="H1243" i="2" a="1"/>
  <c r="H1243" i="2"/>
  <c r="G1267" i="2" a="1"/>
  <c r="G1267" i="2"/>
  <c r="H1267" i="2" a="1"/>
  <c r="H1267" i="2"/>
  <c r="G1244" i="2" a="1"/>
  <c r="G1244" i="2"/>
  <c r="H1244" i="2" a="1"/>
  <c r="H1244" i="2"/>
  <c r="G1249" i="2" a="1"/>
  <c r="G1249" i="2"/>
  <c r="H1249" i="2" a="1"/>
  <c r="H1249" i="2"/>
  <c r="G1250" i="2" a="1"/>
  <c r="G1250" i="2"/>
  <c r="H1250" i="2" a="1"/>
  <c r="H1250" i="2"/>
  <c r="G1248" i="2" a="1"/>
  <c r="G1248" i="2"/>
  <c r="H1248" i="2" a="1"/>
  <c r="H1248" i="2"/>
  <c r="G1236" i="2" a="1"/>
  <c r="G1236" i="2"/>
  <c r="H1236" i="2" a="1"/>
  <c r="H1236" i="2"/>
  <c r="G1239" i="2" a="1"/>
  <c r="G1239" i="2"/>
  <c r="H1239" i="2" a="1"/>
  <c r="H1239" i="2"/>
  <c r="G1246" i="2" a="1"/>
  <c r="G1246" i="2"/>
  <c r="H1246" i="2" a="1"/>
  <c r="H1246" i="2"/>
  <c r="G1254" i="2" a="1"/>
  <c r="G1254" i="2"/>
  <c r="H1254" i="2" a="1"/>
  <c r="H1254" i="2"/>
  <c r="G1207" i="2" a="1"/>
  <c r="G1207" i="2"/>
  <c r="H1207" i="2" a="1"/>
  <c r="H1207" i="2"/>
  <c r="G1351" i="2" a="1"/>
  <c r="G1351" i="2"/>
  <c r="H1351" i="2" a="1"/>
  <c r="H1351" i="2"/>
  <c r="G1338" i="2" a="1"/>
  <c r="G1338" i="2"/>
  <c r="H1338" i="2" a="1"/>
  <c r="H1338" i="2"/>
  <c r="G1324" i="2" a="1"/>
  <c r="G1324" i="2"/>
  <c r="H1324" i="2" a="1"/>
  <c r="H1324" i="2"/>
  <c r="G1317" i="2" a="1"/>
  <c r="G1317" i="2"/>
  <c r="H1317" i="2" a="1"/>
  <c r="H1317" i="2"/>
  <c r="G1337" i="2" a="1"/>
  <c r="G1337" i="2"/>
  <c r="H1337" i="2" a="1"/>
  <c r="H1337" i="2"/>
  <c r="G1297" i="2" a="1"/>
  <c r="G1297" i="2"/>
  <c r="H1297" i="2" a="1"/>
  <c r="H1297" i="2"/>
  <c r="G1295" i="2" a="1"/>
  <c r="G1295" i="2"/>
  <c r="H1295" i="2" a="1"/>
  <c r="H1295" i="2"/>
  <c r="G1296" i="2" a="1"/>
  <c r="G1296" i="2"/>
  <c r="H1296" i="2" a="1"/>
  <c r="H1296" i="2"/>
  <c r="G1293" i="2" a="1"/>
  <c r="G1293" i="2"/>
  <c r="H1293" i="2" a="1"/>
  <c r="H1293" i="2"/>
  <c r="G1283" i="2" a="1"/>
  <c r="G1283" i="2"/>
  <c r="H1283" i="2" a="1"/>
  <c r="H1283" i="2"/>
  <c r="G1171" i="2" a="1"/>
  <c r="G1171" i="2"/>
  <c r="H1171" i="2" a="1"/>
  <c r="H1171" i="2"/>
  <c r="G1178" i="2" a="1"/>
  <c r="G1178" i="2"/>
  <c r="H1178" i="2" a="1"/>
  <c r="H1178" i="2"/>
  <c r="G1170" i="2" a="1"/>
  <c r="G1170" i="2"/>
  <c r="H1170" i="2" a="1"/>
  <c r="H1170" i="2"/>
  <c r="G1177" i="2" a="1"/>
  <c r="G1177" i="2"/>
  <c r="H1177" i="2" a="1"/>
  <c r="H1177" i="2"/>
  <c r="G1162" i="2" a="1"/>
  <c r="G1162" i="2"/>
  <c r="H1162" i="2" a="1"/>
  <c r="H1162" i="2"/>
  <c r="G1166" i="2" a="1"/>
  <c r="G1166" i="2"/>
  <c r="H1166" i="2" a="1"/>
  <c r="H1166" i="2"/>
  <c r="G1161" i="2" a="1"/>
  <c r="G1161" i="2"/>
  <c r="H1161" i="2" a="1"/>
  <c r="H1161" i="2"/>
  <c r="G1176" i="2" a="1"/>
  <c r="G1176" i="2"/>
  <c r="H1176" i="2" a="1"/>
  <c r="H1176" i="2"/>
  <c r="G1151" i="2" a="1"/>
  <c r="G1151" i="2"/>
  <c r="H1151" i="2" a="1"/>
  <c r="H1151" i="2"/>
  <c r="G1153" i="2" a="1"/>
  <c r="G1153" i="2"/>
  <c r="H1153" i="2" a="1"/>
  <c r="H1153" i="2"/>
  <c r="G1149" i="2" a="1"/>
  <c r="G1149" i="2"/>
  <c r="H1149" i="2" a="1"/>
  <c r="H1149" i="2"/>
  <c r="G1157" i="2" a="1"/>
  <c r="G1157" i="2"/>
  <c r="H1157" i="2" a="1"/>
  <c r="H1157" i="2"/>
  <c r="G1168" i="2" a="1"/>
  <c r="G1168" i="2"/>
  <c r="H1168" i="2" a="1"/>
  <c r="H1168" i="2"/>
  <c r="G1158" i="2" a="1"/>
  <c r="G1158" i="2"/>
  <c r="H1158" i="2" a="1"/>
  <c r="H1158" i="2"/>
  <c r="G1154" i="2" a="1"/>
  <c r="G1154" i="2"/>
  <c r="H1154" i="2" a="1"/>
  <c r="H1154" i="2"/>
  <c r="G1165" i="2" a="1"/>
  <c r="G1165" i="2"/>
  <c r="H1165" i="2" a="1"/>
  <c r="H1165" i="2"/>
  <c r="G1156" i="2" a="1"/>
  <c r="G1156" i="2"/>
  <c r="H1156" i="2" a="1"/>
  <c r="H1156" i="2"/>
  <c r="G1140" i="2" a="1"/>
  <c r="G1140" i="2"/>
  <c r="H1140" i="2" a="1"/>
  <c r="H1140" i="2"/>
  <c r="G1164" i="2" a="1"/>
  <c r="G1164" i="2"/>
  <c r="H1164" i="2" a="1"/>
  <c r="H1164" i="2"/>
  <c r="G1147" i="2" a="1"/>
  <c r="G1147" i="2"/>
  <c r="H1147" i="2" a="1"/>
  <c r="H1147" i="2"/>
  <c r="G1127" i="2" a="1"/>
  <c r="G1127" i="2"/>
  <c r="H1127" i="2" a="1"/>
  <c r="H1127" i="2"/>
  <c r="G1128" i="2" a="1"/>
  <c r="G1128" i="2"/>
  <c r="H1128" i="2" a="1"/>
  <c r="H1128" i="2"/>
  <c r="G1106" i="2" a="1"/>
  <c r="G1106" i="2"/>
  <c r="H1106" i="2" a="1"/>
  <c r="H1106" i="2"/>
  <c r="G1102" i="2" a="1"/>
  <c r="G1102" i="2"/>
  <c r="H1102" i="2" a="1"/>
  <c r="H1102" i="2"/>
  <c r="G1107" i="2" a="1"/>
  <c r="G1107" i="2"/>
  <c r="H1107" i="2" a="1"/>
  <c r="H1107" i="2"/>
  <c r="G1112" i="2" a="1"/>
  <c r="G1112" i="2"/>
  <c r="H1112" i="2" a="1"/>
  <c r="H1112" i="2"/>
  <c r="G1093" i="2" a="1"/>
  <c r="G1093" i="2"/>
  <c r="H1093" i="2" a="1"/>
  <c r="H1093" i="2"/>
  <c r="G1097" i="2" a="1"/>
  <c r="G1097" i="2"/>
  <c r="H1097" i="2" a="1"/>
  <c r="H1097" i="2"/>
  <c r="G1094" i="2" a="1"/>
  <c r="G1094" i="2"/>
  <c r="H1094" i="2" a="1"/>
  <c r="H1094" i="2"/>
  <c r="G1405" i="2" a="1"/>
  <c r="G1405" i="2"/>
  <c r="H1405" i="2" a="1"/>
  <c r="H1405" i="2"/>
  <c r="G1390" i="2" a="1"/>
  <c r="G1390" i="2"/>
  <c r="H1390" i="2" a="1"/>
  <c r="H1390" i="2"/>
  <c r="G1354" i="2" a="1"/>
  <c r="G1354" i="2"/>
  <c r="H1354" i="2" a="1"/>
  <c r="H1354" i="2"/>
  <c r="G1349" i="2" a="1"/>
  <c r="G1349" i="2"/>
  <c r="H1349" i="2" a="1"/>
  <c r="H1349" i="2"/>
  <c r="G1319" i="2" a="1"/>
  <c r="G1319" i="2"/>
  <c r="H1319" i="2" a="1"/>
  <c r="H1319" i="2"/>
  <c r="G1330" i="2" a="1"/>
  <c r="G1330" i="2"/>
  <c r="H1330" i="2" a="1"/>
  <c r="H1330" i="2"/>
  <c r="G1318" i="2" a="1"/>
  <c r="G1318" i="2"/>
  <c r="H1318" i="2" a="1"/>
  <c r="H1318" i="2"/>
  <c r="G1311" i="2" a="1"/>
  <c r="G1311" i="2"/>
  <c r="H1311" i="2" a="1"/>
  <c r="H1311" i="2"/>
  <c r="G1312" i="2" a="1"/>
  <c r="G1312" i="2"/>
  <c r="H1312" i="2" a="1"/>
  <c r="H1312" i="2"/>
  <c r="G1310" i="2" a="1"/>
  <c r="G1310" i="2"/>
  <c r="H1310" i="2" a="1"/>
  <c r="H1310" i="2"/>
  <c r="G1301" i="2" a="1"/>
  <c r="G1301" i="2"/>
  <c r="H1301" i="2" a="1"/>
  <c r="H1301" i="2"/>
  <c r="G1299" i="2" a="1"/>
  <c r="G1299" i="2"/>
  <c r="H1299" i="2" a="1"/>
  <c r="H1299" i="2"/>
  <c r="G1286" i="2" a="1"/>
  <c r="G1286" i="2"/>
  <c r="H1286" i="2" a="1"/>
  <c r="H1286" i="2"/>
  <c r="G1260" i="2" a="1"/>
  <c r="G1260" i="2"/>
  <c r="H1260" i="2" a="1"/>
  <c r="H1260" i="2"/>
  <c r="G1277" i="2" a="1"/>
  <c r="G1277" i="2"/>
  <c r="H1277" i="2" a="1"/>
  <c r="H1277" i="2"/>
  <c r="G1274" i="2" a="1"/>
  <c r="G1274" i="2"/>
  <c r="H1274" i="2" a="1"/>
  <c r="H1274" i="2"/>
  <c r="G1271" i="2" a="1"/>
  <c r="G1271" i="2"/>
  <c r="H1271" i="2" a="1"/>
  <c r="H1271" i="2"/>
  <c r="G1259" i="2" a="1"/>
  <c r="G1259" i="2"/>
  <c r="H1259" i="2" a="1"/>
  <c r="H1259" i="2"/>
  <c r="G1258" i="2" a="1"/>
  <c r="G1258" i="2"/>
  <c r="H1258" i="2" a="1"/>
  <c r="H1258" i="2"/>
  <c r="G1266" i="2" a="1"/>
  <c r="G1266" i="2"/>
  <c r="H1266" i="2" a="1"/>
  <c r="H1266" i="2"/>
  <c r="G1261" i="2" a="1"/>
  <c r="G1261" i="2"/>
  <c r="H1261" i="2" a="1"/>
  <c r="H1261" i="2"/>
  <c r="G1256" i="2" a="1"/>
  <c r="G1256" i="2"/>
  <c r="H1256" i="2" a="1"/>
  <c r="H1256" i="2"/>
  <c r="G1269" i="2" a="1"/>
  <c r="G1269" i="2"/>
  <c r="H1269" i="2" a="1"/>
  <c r="H1269" i="2"/>
  <c r="G1264" i="2" a="1"/>
  <c r="G1264" i="2"/>
  <c r="H1264" i="2" a="1"/>
  <c r="H1264" i="2"/>
  <c r="G1265" i="2" a="1"/>
  <c r="G1265" i="2"/>
  <c r="H1265" i="2" a="1"/>
  <c r="H1265" i="2"/>
  <c r="G1273" i="2" a="1"/>
  <c r="G1273" i="2"/>
  <c r="H1273" i="2" a="1"/>
  <c r="H1273" i="2"/>
  <c r="G1253" i="2" a="1"/>
  <c r="G1253" i="2"/>
  <c r="H1253" i="2" a="1"/>
  <c r="H1253" i="2"/>
  <c r="G1240" i="2" a="1"/>
  <c r="G1240" i="2"/>
  <c r="H1240" i="2" a="1"/>
  <c r="H1240" i="2"/>
  <c r="G1235" i="2" a="1"/>
  <c r="G1235" i="2"/>
  <c r="H1235" i="2" a="1"/>
  <c r="H1235" i="2"/>
  <c r="G1234" i="2" a="1"/>
  <c r="G1234" i="2"/>
  <c r="H1234" i="2" a="1"/>
  <c r="H1234" i="2"/>
  <c r="G1247" i="2" a="1"/>
  <c r="G1247" i="2"/>
  <c r="H1247" i="2" a="1"/>
  <c r="H1247" i="2"/>
  <c r="G1238" i="2" a="1"/>
  <c r="G1238" i="2"/>
  <c r="H1238" i="2" a="1"/>
  <c r="H1238" i="2"/>
  <c r="G1229" i="2" a="1"/>
  <c r="G1229" i="2"/>
  <c r="H1229" i="2" a="1"/>
  <c r="H1229" i="2"/>
  <c r="G1242" i="2" a="1"/>
  <c r="G1242" i="2"/>
  <c r="H1242" i="2" a="1"/>
  <c r="H1242" i="2"/>
  <c r="G1257" i="2" a="1"/>
  <c r="G1257" i="2"/>
  <c r="H1257" i="2" a="1"/>
  <c r="H1257" i="2"/>
  <c r="G1245" i="2" a="1"/>
  <c r="G1245" i="2"/>
  <c r="H1245" i="2" a="1"/>
  <c r="H1245" i="2"/>
  <c r="G1227" i="2" a="1"/>
  <c r="G1227" i="2"/>
  <c r="H1227" i="2" a="1"/>
  <c r="H1227" i="2"/>
  <c r="G1237" i="2" a="1"/>
  <c r="G1237" i="2"/>
  <c r="H1237" i="2" a="1"/>
  <c r="H1237" i="2"/>
  <c r="G1233" i="2" a="1"/>
  <c r="G1233" i="2"/>
  <c r="H1233" i="2" a="1"/>
  <c r="H1233" i="2"/>
  <c r="G1228" i="2" a="1"/>
  <c r="G1228" i="2"/>
  <c r="H1228" i="2" a="1"/>
  <c r="H1228" i="2"/>
  <c r="G1226" i="2" a="1"/>
  <c r="G1226" i="2"/>
  <c r="H1226" i="2" a="1"/>
  <c r="H1226" i="2"/>
  <c r="G1221" i="2" a="1"/>
  <c r="G1221" i="2"/>
  <c r="H1221" i="2" a="1"/>
  <c r="H1221" i="2"/>
  <c r="G1218" i="2" a="1"/>
  <c r="G1218" i="2"/>
  <c r="H1218" i="2" a="1"/>
  <c r="H1218" i="2"/>
  <c r="G1230" i="2" a="1"/>
  <c r="G1230" i="2"/>
  <c r="H1230" i="2" a="1"/>
  <c r="H1230" i="2"/>
  <c r="G1225" i="2" a="1"/>
  <c r="G1225" i="2"/>
  <c r="H1225" i="2" a="1"/>
  <c r="H1225" i="2"/>
  <c r="G1214" i="2" a="1"/>
  <c r="G1214" i="2"/>
  <c r="H1214" i="2" a="1"/>
  <c r="H1214" i="2"/>
  <c r="G1210" i="2" a="1"/>
  <c r="G1210" i="2"/>
  <c r="H1210" i="2" a="1"/>
  <c r="H1210" i="2"/>
  <c r="G1209" i="2" a="1"/>
  <c r="G1209" i="2"/>
  <c r="H1209" i="2" a="1"/>
  <c r="H1209" i="2"/>
  <c r="G1206" i="2" a="1"/>
  <c r="G1206" i="2"/>
  <c r="H1206" i="2" a="1"/>
  <c r="H1206" i="2"/>
  <c r="G1217" i="2" a="1"/>
  <c r="G1217" i="2"/>
  <c r="H1217" i="2" a="1"/>
  <c r="H1217" i="2"/>
  <c r="G1203" i="2" a="1"/>
  <c r="G1203" i="2"/>
  <c r="H1203" i="2" a="1"/>
  <c r="H1203" i="2"/>
  <c r="G1200" i="2" a="1"/>
  <c r="G1200" i="2"/>
  <c r="H1200" i="2" a="1"/>
  <c r="H1200" i="2"/>
  <c r="G1197" i="2" a="1"/>
  <c r="G1197" i="2"/>
  <c r="H1197" i="2" a="1"/>
  <c r="H1197" i="2"/>
  <c r="G1199" i="2" a="1"/>
  <c r="G1199" i="2"/>
  <c r="H1199" i="2" a="1"/>
  <c r="H1199" i="2"/>
  <c r="G1194" i="2" a="1"/>
  <c r="G1194" i="2"/>
  <c r="H1194" i="2" a="1"/>
  <c r="H1194" i="2"/>
  <c r="G1195" i="2" a="1"/>
  <c r="G1195" i="2"/>
  <c r="H1195" i="2" a="1"/>
  <c r="H1195" i="2"/>
  <c r="G1401" i="2" a="1"/>
  <c r="G1401" i="2"/>
  <c r="H1401" i="2" a="1"/>
  <c r="H1401" i="2"/>
  <c r="G1393" i="2" a="1"/>
  <c r="G1393" i="2"/>
  <c r="H1393" i="2" a="1"/>
  <c r="H1393" i="2"/>
  <c r="G1388" i="2" a="1"/>
  <c r="G1388" i="2"/>
  <c r="H1388" i="2" a="1"/>
  <c r="H1388" i="2"/>
  <c r="G1384" i="2" a="1"/>
  <c r="G1384" i="2"/>
  <c r="H1384" i="2" a="1"/>
  <c r="H1384" i="2"/>
  <c r="G1365" i="2" a="1"/>
  <c r="G1365" i="2"/>
  <c r="H1365" i="2" a="1"/>
  <c r="H1365" i="2"/>
  <c r="G1346" i="2" a="1"/>
  <c r="G1346" i="2"/>
  <c r="H1346" i="2" a="1"/>
  <c r="H1346" i="2"/>
  <c r="G1335" i="2" a="1"/>
  <c r="G1335" i="2"/>
  <c r="H1335" i="2" a="1"/>
  <c r="H1335" i="2"/>
  <c r="G1315" i="2" a="1"/>
  <c r="G1315" i="2"/>
  <c r="H1315" i="2" a="1"/>
  <c r="H1315" i="2"/>
  <c r="G1300" i="2" a="1"/>
  <c r="G1300" i="2"/>
  <c r="H1300" i="2" a="1"/>
  <c r="H1300" i="2"/>
  <c r="G1292" i="2" a="1"/>
  <c r="G1292" i="2"/>
  <c r="H1292" i="2" a="1"/>
  <c r="H1292" i="2"/>
  <c r="G1288" i="2" a="1"/>
  <c r="G1288" i="2"/>
  <c r="H1288" i="2" a="1"/>
  <c r="H1288" i="2"/>
  <c r="G1285" i="2" a="1"/>
  <c r="G1285" i="2"/>
  <c r="H1285" i="2" a="1"/>
  <c r="H1285" i="2"/>
  <c r="G1281" i="2" a="1"/>
  <c r="G1281" i="2"/>
  <c r="H1281" i="2" a="1"/>
  <c r="H1281" i="2"/>
  <c r="G1284" i="2" a="1"/>
  <c r="G1284" i="2"/>
  <c r="H1284" i="2" a="1"/>
  <c r="H1284" i="2"/>
  <c r="G1181" i="2" a="1"/>
  <c r="G1181" i="2"/>
  <c r="H1181" i="2" a="1"/>
  <c r="H1181" i="2"/>
  <c r="G1180" i="2" a="1"/>
  <c r="G1180" i="2"/>
  <c r="H1180" i="2" a="1"/>
  <c r="H1180" i="2"/>
  <c r="G1175" i="2" a="1"/>
  <c r="G1175" i="2"/>
  <c r="H1175" i="2" a="1"/>
  <c r="H1175" i="2"/>
  <c r="G1182" i="2" a="1"/>
  <c r="G1182" i="2"/>
  <c r="H1182" i="2" a="1"/>
  <c r="H1182" i="2"/>
  <c r="G1172" i="2" a="1"/>
  <c r="G1172" i="2"/>
  <c r="H1172" i="2" a="1"/>
  <c r="H1172" i="2"/>
  <c r="G1169" i="2" a="1"/>
  <c r="G1169" i="2"/>
  <c r="H1169" i="2" a="1"/>
  <c r="H1169" i="2"/>
  <c r="G1173" i="2" a="1"/>
  <c r="G1173" i="2"/>
  <c r="H1173" i="2" a="1"/>
  <c r="H1173" i="2"/>
  <c r="G1160" i="2" a="1"/>
  <c r="G1160" i="2"/>
  <c r="H1160" i="2" a="1"/>
  <c r="H1160" i="2"/>
  <c r="G1150" i="2" a="1"/>
  <c r="G1150" i="2"/>
  <c r="H1150" i="2" a="1"/>
  <c r="H1150" i="2"/>
  <c r="G1159" i="2" a="1"/>
  <c r="G1159" i="2"/>
  <c r="H1159" i="2" a="1"/>
  <c r="H1159" i="2"/>
  <c r="G1155" i="2" a="1"/>
  <c r="G1155" i="2"/>
  <c r="H1155" i="2" a="1"/>
  <c r="H1155" i="2"/>
  <c r="G1174" i="2" a="1"/>
  <c r="G1174" i="2"/>
  <c r="H1174" i="2" a="1"/>
  <c r="H1174" i="2"/>
  <c r="J1174" i="2"/>
  <c r="G1148" i="2" a="1"/>
  <c r="G1148" i="2"/>
  <c r="H1148" i="2" a="1"/>
  <c r="H1148" i="2"/>
  <c r="G1143" i="2" a="1"/>
  <c r="G1143" i="2"/>
  <c r="H1143" i="2" a="1"/>
  <c r="H1143" i="2"/>
  <c r="G1138" i="2" a="1"/>
  <c r="G1138" i="2"/>
  <c r="H1138" i="2" a="1"/>
  <c r="H1138" i="2"/>
  <c r="G1163" i="2" a="1"/>
  <c r="G1163" i="2"/>
  <c r="H1163" i="2" a="1"/>
  <c r="H1163" i="2"/>
  <c r="G1146" i="2" a="1"/>
  <c r="G1146" i="2"/>
  <c r="H1146" i="2" a="1"/>
  <c r="H1146" i="2"/>
  <c r="G1413" i="2" a="1"/>
  <c r="G1413" i="2"/>
  <c r="H1413" i="2" a="1"/>
  <c r="H1413" i="2"/>
  <c r="G1375" i="2" a="1"/>
  <c r="G1375" i="2"/>
  <c r="H1375" i="2" a="1"/>
  <c r="H1375" i="2"/>
  <c r="G1369" i="2" a="1"/>
  <c r="G1369" i="2"/>
  <c r="H1369" i="2" a="1"/>
  <c r="H1369" i="2"/>
  <c r="G1406" i="2" a="1"/>
  <c r="G1406" i="2"/>
  <c r="H1406" i="2" a="1"/>
  <c r="H1406" i="2"/>
  <c r="G1404" i="2" a="1"/>
  <c r="G1404" i="2"/>
  <c r="H1404" i="2" a="1"/>
  <c r="H1404" i="2"/>
  <c r="G1415" i="2" a="1"/>
  <c r="G1415" i="2"/>
  <c r="H1415" i="2" a="1"/>
  <c r="H1415" i="2"/>
  <c r="G1394" i="2" a="1"/>
  <c r="G1394" i="2"/>
  <c r="H1394" i="2" a="1"/>
  <c r="H1394" i="2"/>
  <c r="M20" i="6"/>
  <c r="S7" i="6"/>
  <c r="S2" i="6"/>
  <c r="S20" i="6"/>
  <c r="S19" i="6"/>
  <c r="S22" i="6"/>
  <c r="S21" i="6"/>
  <c r="S15" i="6"/>
  <c r="S17" i="6"/>
  <c r="R18" i="6"/>
  <c r="J21" i="6"/>
  <c r="J8" i="6"/>
  <c r="J13" i="6"/>
  <c r="R28" i="6"/>
  <c r="M19" i="6"/>
  <c r="S18" i="6"/>
  <c r="S9" i="6"/>
  <c r="S4" i="6"/>
  <c r="S3" i="6"/>
  <c r="S6" i="6"/>
  <c r="S5" i="6"/>
  <c r="R24" i="6"/>
  <c r="R4" i="6"/>
  <c r="M21" i="6"/>
  <c r="J14" i="6"/>
  <c r="G1541" i="2" a="1"/>
  <c r="G1541" i="2"/>
  <c r="H1541" i="2" a="1"/>
  <c r="H1541" i="2"/>
  <c r="L281" i="2"/>
  <c r="L282" i="2"/>
  <c r="J838" i="2"/>
  <c r="J825" i="2"/>
  <c r="J836" i="2"/>
  <c r="J844" i="2"/>
  <c r="J842" i="2"/>
  <c r="J861" i="2"/>
  <c r="J854" i="2"/>
  <c r="J856" i="2"/>
  <c r="J857" i="2"/>
  <c r="J1065" i="2"/>
  <c r="G1430" i="2" a="1"/>
  <c r="G1430" i="2"/>
  <c r="H1430" i="2" a="1"/>
  <c r="H1430" i="2"/>
  <c r="J772" i="2"/>
  <c r="J771" i="2"/>
  <c r="J766" i="2"/>
  <c r="J743" i="2"/>
  <c r="J768" i="2"/>
  <c r="J774" i="2"/>
  <c r="J763" i="2"/>
  <c r="J862" i="2"/>
  <c r="G1420" i="2" a="1"/>
  <c r="G1420" i="2"/>
  <c r="H1420" i="2" a="1"/>
  <c r="H1420" i="2"/>
  <c r="G1477" i="2" a="1"/>
  <c r="G1477" i="2"/>
  <c r="H1477" i="2" a="1"/>
  <c r="H1477" i="2"/>
  <c r="G1482" i="2" a="1"/>
  <c r="G1482" i="2"/>
  <c r="H1482" i="2" a="1"/>
  <c r="H1482" i="2"/>
  <c r="G1446" i="2" a="1"/>
  <c r="G1446" i="2"/>
  <c r="H1446" i="2" a="1"/>
  <c r="H1446" i="2"/>
  <c r="G1459" i="2" a="1"/>
  <c r="G1459" i="2"/>
  <c r="H1459" i="2" a="1"/>
  <c r="H1459" i="2"/>
  <c r="G1546" i="2" a="1"/>
  <c r="G1546" i="2"/>
  <c r="H1546" i="2" a="1"/>
  <c r="H1546" i="2"/>
  <c r="G1455" i="2" a="1"/>
  <c r="G1455" i="2"/>
  <c r="H1455" i="2" a="1"/>
  <c r="H1455" i="2"/>
  <c r="G1439" i="2" a="1"/>
  <c r="G1439" i="2"/>
  <c r="H1439" i="2" a="1"/>
  <c r="H1439" i="2"/>
  <c r="G1443" i="2" a="1"/>
  <c r="G1443" i="2"/>
  <c r="H1443" i="2" a="1"/>
  <c r="H1443" i="2"/>
  <c r="G1425" i="2" a="1"/>
  <c r="G1425" i="2"/>
  <c r="H1425" i="2" a="1"/>
  <c r="H1425" i="2"/>
  <c r="G1412" i="2" a="1"/>
  <c r="G1412" i="2"/>
  <c r="H1412" i="2" a="1"/>
  <c r="H1412" i="2"/>
  <c r="G1427" i="2" a="1"/>
  <c r="G1427" i="2"/>
  <c r="H1427" i="2" a="1"/>
  <c r="H1427" i="2"/>
  <c r="G1418" i="2" a="1"/>
  <c r="G1418" i="2"/>
  <c r="H1418" i="2" a="1"/>
  <c r="H1418" i="2"/>
  <c r="G1410" i="2" a="1"/>
  <c r="G1410" i="2"/>
  <c r="H1410" i="2" a="1"/>
  <c r="H1410" i="2"/>
  <c r="G1403" i="2" a="1"/>
  <c r="G1403" i="2"/>
  <c r="H1403" i="2" a="1"/>
  <c r="H1403" i="2"/>
  <c r="G1497" i="2" a="1"/>
  <c r="G1497" i="2"/>
  <c r="H1497" i="2" a="1"/>
  <c r="H1497" i="2"/>
  <c r="G1486" i="2" a="1"/>
  <c r="G1486" i="2"/>
  <c r="H1486" i="2" a="1"/>
  <c r="H1486" i="2"/>
  <c r="G1481" i="2" a="1"/>
  <c r="G1481" i="2"/>
  <c r="H1481" i="2" a="1"/>
  <c r="H1481" i="2"/>
  <c r="G1475" i="2" a="1"/>
  <c r="G1475" i="2"/>
  <c r="H1475" i="2" a="1"/>
  <c r="H1475" i="2"/>
  <c r="G1471" i="2" a="1"/>
  <c r="G1471" i="2"/>
  <c r="H1471" i="2" a="1"/>
  <c r="H1471" i="2"/>
  <c r="G1466" i="2" a="1"/>
  <c r="G1466" i="2"/>
  <c r="H1466" i="2" a="1"/>
  <c r="H1466" i="2"/>
  <c r="G1436" i="2" a="1"/>
  <c r="G1436" i="2"/>
  <c r="H1436" i="2" a="1"/>
  <c r="H1436" i="2"/>
  <c r="G1454" i="2" a="1"/>
  <c r="G1454" i="2"/>
  <c r="H1454" i="2" a="1"/>
  <c r="H1454" i="2"/>
  <c r="G1458" i="2" a="1"/>
  <c r="G1458" i="2"/>
  <c r="H1458" i="2" a="1"/>
  <c r="H1458" i="2"/>
  <c r="G1464" i="2" a="1"/>
  <c r="G1464" i="2"/>
  <c r="H1464" i="2" a="1"/>
  <c r="H1464" i="2"/>
  <c r="G1433" i="2" a="1"/>
  <c r="G1433" i="2"/>
  <c r="H1433" i="2" a="1"/>
  <c r="H1433" i="2"/>
  <c r="G1444" i="2" a="1"/>
  <c r="G1444" i="2"/>
  <c r="H1444" i="2" a="1"/>
  <c r="H1444" i="2"/>
  <c r="G1428" i="2" a="1"/>
  <c r="G1428" i="2"/>
  <c r="H1428" i="2" a="1"/>
  <c r="H1428" i="2"/>
  <c r="G1419" i="2" a="1"/>
  <c r="G1419" i="2"/>
  <c r="H1419" i="2" a="1"/>
  <c r="H1419" i="2"/>
  <c r="G1414" i="2" a="1"/>
  <c r="G1414" i="2"/>
  <c r="H1414" i="2" a="1"/>
  <c r="H1414" i="2"/>
  <c r="G1381" i="2" a="1"/>
  <c r="G1381" i="2"/>
  <c r="H1381" i="2" a="1"/>
  <c r="H1381" i="2"/>
  <c r="G1368" i="2" a="1"/>
  <c r="G1368" i="2"/>
  <c r="H1368" i="2" a="1"/>
  <c r="H1368" i="2"/>
  <c r="G1367" i="2" a="1"/>
  <c r="G1367" i="2"/>
  <c r="H1367" i="2" a="1"/>
  <c r="H1367" i="2"/>
  <c r="G1371" i="2" a="1"/>
  <c r="G1371" i="2"/>
  <c r="H1371" i="2" a="1"/>
  <c r="H1371" i="2"/>
  <c r="G1332" i="2" a="1"/>
  <c r="G1332" i="2"/>
  <c r="H1332" i="2" a="1"/>
  <c r="H1332" i="2"/>
  <c r="G1352" i="2" a="1"/>
  <c r="G1352" i="2"/>
  <c r="H1352" i="2" a="1"/>
  <c r="H1352" i="2"/>
  <c r="G1326" i="2" a="1"/>
  <c r="G1326" i="2"/>
  <c r="H1326" i="2" a="1"/>
  <c r="H1326" i="2"/>
  <c r="G1314" i="2" a="1"/>
  <c r="G1314" i="2"/>
  <c r="H1314" i="2" a="1"/>
  <c r="H1314" i="2"/>
  <c r="G1305" i="2" a="1"/>
  <c r="G1305" i="2"/>
  <c r="H1305" i="2" a="1"/>
  <c r="H1305" i="2"/>
  <c r="G1480" i="2" a="1"/>
  <c r="G1480" i="2"/>
  <c r="H1480" i="2" a="1"/>
  <c r="H1480" i="2"/>
  <c r="G1452" i="2" a="1"/>
  <c r="G1452" i="2"/>
  <c r="H1452" i="2" a="1"/>
  <c r="H1452" i="2"/>
  <c r="G1442" i="2" a="1"/>
  <c r="G1442" i="2"/>
  <c r="H1442" i="2" a="1"/>
  <c r="H1442" i="2"/>
  <c r="G1421" i="2" a="1"/>
  <c r="G1421" i="2"/>
  <c r="H1421" i="2" a="1"/>
  <c r="H1421" i="2"/>
  <c r="G1417" i="2" a="1"/>
  <c r="G1417" i="2"/>
  <c r="H1417" i="2" a="1"/>
  <c r="H1417" i="2"/>
  <c r="G1408" i="2" a="1"/>
  <c r="G1408" i="2"/>
  <c r="H1408" i="2" a="1"/>
  <c r="H1408" i="2"/>
  <c r="G1416" i="2" a="1"/>
  <c r="G1416" i="2"/>
  <c r="H1416" i="2" a="1"/>
  <c r="H1416" i="2"/>
  <c r="G1402" i="2" a="1"/>
  <c r="G1402" i="2"/>
  <c r="H1402" i="2" a="1"/>
  <c r="H1402" i="2"/>
  <c r="G1397" i="2" a="1"/>
  <c r="G1397" i="2"/>
  <c r="H1397" i="2" a="1"/>
  <c r="H1397" i="2"/>
  <c r="G1400" i="2" a="1"/>
  <c r="G1400" i="2"/>
  <c r="H1400" i="2" a="1"/>
  <c r="H1400" i="2"/>
  <c r="G1398" i="2" a="1"/>
  <c r="G1398" i="2"/>
  <c r="H1398" i="2" a="1"/>
  <c r="H1398" i="2"/>
  <c r="G1407" i="2" a="1"/>
  <c r="G1407" i="2"/>
  <c r="H1407" i="2" a="1"/>
  <c r="H1407" i="2"/>
  <c r="G1396" i="2" a="1"/>
  <c r="G1396" i="2"/>
  <c r="H1396" i="2" a="1"/>
  <c r="H1396" i="2"/>
  <c r="G1395" i="2" a="1"/>
  <c r="G1395" i="2"/>
  <c r="H1395" i="2" a="1"/>
  <c r="H1395" i="2"/>
  <c r="G1392" i="2" a="1"/>
  <c r="G1392" i="2"/>
  <c r="H1392" i="2" a="1"/>
  <c r="H1392" i="2"/>
  <c r="G1391" i="2" a="1"/>
  <c r="G1391" i="2"/>
  <c r="H1391" i="2" a="1"/>
  <c r="H1391" i="2"/>
  <c r="G1389" i="2" a="1"/>
  <c r="G1389" i="2"/>
  <c r="H1389" i="2" a="1"/>
  <c r="H1389" i="2"/>
  <c r="G1383" i="2" a="1"/>
  <c r="G1383" i="2"/>
  <c r="H1383" i="2" a="1"/>
  <c r="H1383" i="2"/>
  <c r="G1357" i="2" a="1"/>
  <c r="G1357" i="2"/>
  <c r="H1357" i="2" a="1"/>
  <c r="H1357" i="2"/>
  <c r="G1362" i="2" a="1"/>
  <c r="G1362" i="2"/>
  <c r="H1362" i="2" a="1"/>
  <c r="H1362" i="2"/>
  <c r="G1366" i="2" a="1"/>
  <c r="G1366" i="2"/>
  <c r="H1366" i="2" a="1"/>
  <c r="H1366" i="2"/>
  <c r="G1356" i="2" a="1"/>
  <c r="G1356" i="2"/>
  <c r="H1356" i="2" a="1"/>
  <c r="H1356" i="2"/>
  <c r="G1328" i="2" a="1"/>
  <c r="G1328" i="2"/>
  <c r="H1328" i="2" a="1"/>
  <c r="H1328" i="2"/>
  <c r="G1344" i="2" a="1"/>
  <c r="G1344" i="2"/>
  <c r="H1344" i="2" a="1"/>
  <c r="H1344" i="2"/>
  <c r="G1336" i="2" a="1"/>
  <c r="G1336" i="2"/>
  <c r="H1336" i="2" a="1"/>
  <c r="H1336" i="2"/>
  <c r="G1530" i="2" a="1"/>
  <c r="G1530" i="2"/>
  <c r="H1530" i="2" a="1"/>
  <c r="H1530" i="2"/>
  <c r="G1532" i="2" a="1"/>
  <c r="G1532" i="2"/>
  <c r="H1532" i="2" a="1"/>
  <c r="H1532" i="2"/>
  <c r="G1531" i="2" a="1"/>
  <c r="G1531" i="2"/>
  <c r="H1531" i="2" a="1"/>
  <c r="H1531" i="2"/>
  <c r="G1528" i="2" a="1"/>
  <c r="G1528" i="2"/>
  <c r="H1528" i="2" a="1"/>
  <c r="H1528" i="2"/>
  <c r="G1514" i="2" a="1"/>
  <c r="G1514" i="2"/>
  <c r="H1514" i="2" a="1"/>
  <c r="H1514" i="2"/>
  <c r="G1484" i="2" a="1"/>
  <c r="G1484" i="2"/>
  <c r="H1484" i="2" a="1"/>
  <c r="H1484" i="2"/>
  <c r="G1479" i="2" a="1"/>
  <c r="G1479" i="2"/>
  <c r="H1479" i="2" a="1"/>
  <c r="H1479" i="2"/>
  <c r="G1460" i="2" a="1"/>
  <c r="G1460" i="2"/>
  <c r="H1460" i="2" a="1"/>
  <c r="H1460" i="2"/>
  <c r="G1456" i="2" a="1"/>
  <c r="G1456" i="2"/>
  <c r="H1456" i="2" a="1"/>
  <c r="H1456" i="2"/>
  <c r="G1447" i="2" a="1"/>
  <c r="G1447" i="2"/>
  <c r="H1447" i="2" a="1"/>
  <c r="H1447" i="2"/>
  <c r="G1465" i="2" a="1"/>
  <c r="G1465" i="2"/>
  <c r="H1465" i="2" a="1"/>
  <c r="H1465" i="2"/>
  <c r="G1435" i="2" a="1"/>
  <c r="G1435" i="2"/>
  <c r="G1448" i="2" a="1"/>
  <c r="G1448" i="2"/>
  <c r="H1448" i="2" a="1"/>
  <c r="H1448" i="2"/>
  <c r="J442" i="2"/>
  <c r="J447" i="2"/>
  <c r="J465" i="2"/>
  <c r="K356" i="2"/>
  <c r="J461" i="2"/>
  <c r="J453" i="2"/>
  <c r="J460" i="2"/>
  <c r="J459" i="2"/>
  <c r="J467" i="2"/>
  <c r="K370" i="2"/>
  <c r="J462" i="2"/>
  <c r="K372" i="2"/>
  <c r="J495" i="2"/>
  <c r="K395" i="2"/>
  <c r="J517" i="2"/>
  <c r="K415" i="2"/>
  <c r="J806" i="2"/>
  <c r="J813" i="2"/>
  <c r="J834" i="2"/>
  <c r="J820" i="2"/>
  <c r="J833" i="2"/>
  <c r="J839" i="2"/>
  <c r="J855" i="2"/>
  <c r="J859" i="2"/>
  <c r="J874" i="2"/>
  <c r="J902" i="2"/>
  <c r="J903" i="2"/>
  <c r="J912" i="2"/>
  <c r="J920" i="2"/>
  <c r="J930" i="2"/>
  <c r="J964" i="2"/>
  <c r="J947" i="2"/>
  <c r="J924" i="2"/>
  <c r="J938" i="2"/>
  <c r="J1015" i="2"/>
  <c r="J1071" i="2"/>
  <c r="G1501" i="2" a="1"/>
  <c r="G1501" i="2"/>
  <c r="H1501" i="2" a="1"/>
  <c r="H1501" i="2"/>
  <c r="G1517" i="2" a="1"/>
  <c r="G1517" i="2"/>
  <c r="H1517" i="2" a="1"/>
  <c r="H1517" i="2"/>
  <c r="M26" i="6"/>
  <c r="M22" i="6"/>
  <c r="M31" i="6"/>
  <c r="M6" i="6"/>
  <c r="J3" i="6"/>
  <c r="J12" i="6"/>
  <c r="K383" i="2"/>
  <c r="L291" i="2"/>
  <c r="K403" i="2"/>
  <c r="L309" i="2"/>
  <c r="K919" i="2"/>
  <c r="L812" i="2"/>
  <c r="J375" i="2"/>
  <c r="J391" i="2"/>
  <c r="J392" i="2"/>
  <c r="J412" i="2"/>
  <c r="J424" i="2"/>
  <c r="J437" i="2"/>
  <c r="J429" i="2"/>
  <c r="J568" i="2"/>
  <c r="J664" i="2"/>
  <c r="J668" i="2"/>
  <c r="J865" i="2"/>
  <c r="J873" i="2"/>
  <c r="J981" i="2"/>
  <c r="J985" i="2"/>
  <c r="J988" i="2"/>
  <c r="J1086" i="2"/>
  <c r="J1110" i="2"/>
  <c r="J1113" i="2"/>
  <c r="J1120" i="2"/>
  <c r="G1935" i="2" a="1"/>
  <c r="G1935" i="2"/>
  <c r="G1947" i="2" a="1"/>
  <c r="G1947" i="2"/>
  <c r="G1908" i="2" a="1"/>
  <c r="G1908" i="2"/>
  <c r="G1902" i="2" a="1"/>
  <c r="G1902" i="2"/>
  <c r="G1904" i="2" a="1"/>
  <c r="G1904" i="2"/>
  <c r="H1904" i="2" a="1"/>
  <c r="H1904" i="2"/>
  <c r="G1949" i="2" a="1"/>
  <c r="G1949" i="2"/>
  <c r="H1949" i="2" a="1"/>
  <c r="G1893" i="2" a="1"/>
  <c r="G1893" i="2"/>
  <c r="G1897" i="2" a="1"/>
  <c r="G1897" i="2"/>
  <c r="H1897" i="2" a="1"/>
  <c r="G1888" i="2" a="1"/>
  <c r="G1888" i="2"/>
  <c r="G1861" i="2" a="1"/>
  <c r="G1861" i="2"/>
  <c r="G1886" i="2" a="1"/>
  <c r="G1886" i="2"/>
  <c r="H1886" i="2" a="1"/>
  <c r="H1886" i="2"/>
  <c r="G1854" i="2" a="1"/>
  <c r="G1854" i="2"/>
  <c r="H1854" i="2" a="1"/>
  <c r="H1854" i="2"/>
  <c r="G1825" i="2" a="1"/>
  <c r="G1825" i="2"/>
  <c r="H1825" i="2" a="1"/>
  <c r="H1825" i="2"/>
  <c r="G1811" i="2" a="1"/>
  <c r="G1811" i="2"/>
  <c r="H1811" i="2" a="1"/>
  <c r="H1811" i="2"/>
  <c r="G1802" i="2" a="1"/>
  <c r="G1802" i="2"/>
  <c r="G1796" i="2" a="1"/>
  <c r="G1796" i="2"/>
  <c r="H1796" i="2" a="1"/>
  <c r="H1796" i="2"/>
  <c r="G1862" i="2" a="1"/>
  <c r="G1862" i="2"/>
  <c r="H1862" i="2" a="1"/>
  <c r="H1862" i="2"/>
  <c r="G1844" i="2" a="1"/>
  <c r="G1844" i="2"/>
  <c r="H1844" i="2" a="1"/>
  <c r="H1844" i="2"/>
  <c r="G1806" i="2" a="1"/>
  <c r="G1806" i="2"/>
  <c r="H1806" i="2" a="1"/>
  <c r="H1806" i="2"/>
  <c r="G1803" i="2" a="1"/>
  <c r="G1803" i="2"/>
  <c r="H1803" i="2" a="1"/>
  <c r="H1803" i="2"/>
  <c r="G1820" i="2" a="1"/>
  <c r="G1820" i="2"/>
  <c r="H1820" i="2" a="1"/>
  <c r="H1820" i="2"/>
  <c r="G1794" i="2" a="1"/>
  <c r="G1794" i="2"/>
  <c r="H1794" i="2" a="1"/>
  <c r="H1794" i="2"/>
  <c r="G1793" i="2" a="1"/>
  <c r="G1793" i="2"/>
  <c r="H1793" i="2" a="1"/>
  <c r="H1793" i="2"/>
  <c r="G1827" i="2" a="1"/>
  <c r="G1827" i="2"/>
  <c r="H1827" i="2" a="1"/>
  <c r="H1827" i="2"/>
  <c r="G1795" i="2" a="1"/>
  <c r="G1795" i="2"/>
  <c r="H1795" i="2" a="1"/>
  <c r="H1795" i="2"/>
  <c r="G1792" i="2" a="1"/>
  <c r="G1792" i="2"/>
  <c r="H1792" i="2" a="1"/>
  <c r="H1792" i="2"/>
  <c r="G1789" i="2" a="1"/>
  <c r="G1789" i="2"/>
  <c r="H1789" i="2" a="1"/>
  <c r="H1789" i="2"/>
  <c r="G1780" i="2" a="1"/>
  <c r="G1780" i="2"/>
  <c r="H1780" i="2" a="1"/>
  <c r="H1780" i="2"/>
  <c r="G1757" i="2" a="1"/>
  <c r="G1757" i="2"/>
  <c r="H1757" i="2" a="1"/>
  <c r="H1757" i="2"/>
  <c r="G1785" i="2" a="1"/>
  <c r="G1785" i="2"/>
  <c r="H1785" i="2" a="1"/>
  <c r="H1785" i="2"/>
  <c r="G1769" i="2" a="1"/>
  <c r="G1769" i="2"/>
  <c r="H1769" i="2" a="1"/>
  <c r="H1769" i="2"/>
  <c r="G1763" i="2" a="1"/>
  <c r="G1763" i="2"/>
  <c r="H1763" i="2" a="1"/>
  <c r="H1763" i="2"/>
  <c r="G1761" i="2" a="1"/>
  <c r="G1761" i="2"/>
  <c r="H1761" i="2" a="1"/>
  <c r="H1761" i="2"/>
  <c r="G1764" i="2" a="1"/>
  <c r="G1764" i="2"/>
  <c r="H1764" i="2" a="1"/>
  <c r="H1764" i="2"/>
  <c r="G1747" i="2" a="1"/>
  <c r="G1747" i="2"/>
  <c r="H1747" i="2" a="1"/>
  <c r="H1747" i="2"/>
  <c r="G1726" i="2" a="1"/>
  <c r="G1726" i="2"/>
  <c r="H1726" i="2" a="1"/>
  <c r="H1726" i="2"/>
  <c r="G1739" i="2" a="1"/>
  <c r="G1739" i="2"/>
  <c r="H1739" i="2" a="1"/>
  <c r="H1739" i="2"/>
  <c r="G1736" i="2" a="1"/>
  <c r="G1736" i="2"/>
  <c r="H1736" i="2" a="1"/>
  <c r="H1736" i="2"/>
  <c r="G1702" i="2" a="1"/>
  <c r="G1702" i="2"/>
  <c r="H1702" i="2" a="1"/>
  <c r="H1702" i="2"/>
  <c r="G1774" i="2" a="1"/>
  <c r="G1774" i="2"/>
  <c r="H1774" i="2" a="1"/>
  <c r="H1774" i="2"/>
  <c r="G1760" i="2" a="1"/>
  <c r="G1760" i="2"/>
  <c r="H1760" i="2" a="1"/>
  <c r="H1760" i="2"/>
  <c r="G1748" i="2" a="1"/>
  <c r="G1748" i="2"/>
  <c r="H1748" i="2" a="1"/>
  <c r="H1748" i="2"/>
  <c r="G1746" i="2" a="1"/>
  <c r="G1746" i="2"/>
  <c r="H1746" i="2" a="1"/>
  <c r="H1746" i="2"/>
  <c r="G1773" i="2" a="1"/>
  <c r="G1773" i="2"/>
  <c r="H1773" i="2" a="1"/>
  <c r="H1773" i="2"/>
  <c r="G1725" i="2" a="1"/>
  <c r="G1725" i="2"/>
  <c r="H1725" i="2" a="1"/>
  <c r="H1725" i="2"/>
  <c r="G1723" i="2" a="1"/>
  <c r="G1723" i="2"/>
  <c r="H1723" i="2" a="1"/>
  <c r="H1723" i="2"/>
  <c r="G1721" i="2" a="1"/>
  <c r="G1721" i="2"/>
  <c r="H1721" i="2" a="1"/>
  <c r="H1721" i="2"/>
  <c r="G1733" i="2" a="1"/>
  <c r="G1733" i="2"/>
  <c r="H1733" i="2" a="1"/>
  <c r="H1733" i="2"/>
  <c r="G1777" i="2" a="1"/>
  <c r="G1777" i="2"/>
  <c r="H1777" i="2" a="1"/>
  <c r="H1777" i="2"/>
  <c r="G1740" i="2" a="1"/>
  <c r="G1740" i="2"/>
  <c r="H1740" i="2" a="1"/>
  <c r="H1740" i="2"/>
  <c r="G1719" i="2" a="1"/>
  <c r="G1719" i="2"/>
  <c r="H1719" i="2" a="1"/>
  <c r="H1719" i="2"/>
  <c r="G1759" i="2" a="1"/>
  <c r="G1759" i="2"/>
  <c r="G1700" i="2" a="1"/>
  <c r="G1700" i="2"/>
  <c r="H1700" i="2" a="1"/>
  <c r="H1700" i="2"/>
  <c r="D5" i="3" a="1"/>
  <c r="D5" i="3"/>
  <c r="G1677" i="2" a="1"/>
  <c r="G1677" i="2"/>
  <c r="H1677" i="2" a="1"/>
  <c r="H1677" i="2"/>
  <c r="G1678" i="2" a="1"/>
  <c r="G1678" i="2"/>
  <c r="H1678" i="2" a="1"/>
  <c r="H1678" i="2"/>
  <c r="G1680" i="2" a="1"/>
  <c r="G1680" i="2"/>
  <c r="H1680" i="2" a="1"/>
  <c r="H1680" i="2"/>
  <c r="G1663" i="2" a="1"/>
  <c r="G1663" i="2"/>
  <c r="H1663" i="2" a="1"/>
  <c r="H1663" i="2"/>
  <c r="G1641" i="2" a="1"/>
  <c r="G1641" i="2"/>
  <c r="H1641" i="2" a="1"/>
  <c r="H1641" i="2"/>
  <c r="G1636" i="2" a="1"/>
  <c r="G1636" i="2"/>
  <c r="H1636" i="2" a="1"/>
  <c r="H1636" i="2"/>
  <c r="G1684" i="2" a="1"/>
  <c r="G1684" i="2"/>
  <c r="H1684" i="2" a="1"/>
  <c r="H1684" i="2"/>
  <c r="G1659" i="2" a="1"/>
  <c r="G1659" i="2"/>
  <c r="H1659" i="2" a="1"/>
  <c r="H1659" i="2"/>
  <c r="G1662" i="2" a="1"/>
  <c r="G1662" i="2"/>
  <c r="H1662" i="2" a="1"/>
  <c r="H1662" i="2"/>
  <c r="G1648" i="2" a="1"/>
  <c r="G1648" i="2"/>
  <c r="H1648" i="2" a="1"/>
  <c r="H1648" i="2"/>
  <c r="G1635" i="2" a="1"/>
  <c r="G1635" i="2"/>
  <c r="H1635" i="2" a="1"/>
  <c r="H1635" i="2"/>
  <c r="G1658" i="2" a="1"/>
  <c r="G1658" i="2"/>
  <c r="H1658" i="2" a="1"/>
  <c r="H1658" i="2"/>
  <c r="G1666" i="2" a="1"/>
  <c r="G1666" i="2"/>
  <c r="H1666" i="2" a="1"/>
  <c r="H1666" i="2"/>
  <c r="G1671" i="2" a="1"/>
  <c r="G1671" i="2"/>
  <c r="H1671" i="2" a="1"/>
  <c r="H1671" i="2"/>
  <c r="G1664" i="2" a="1"/>
  <c r="G1664" i="2"/>
  <c r="H1664" i="2" a="1"/>
  <c r="H1664" i="2"/>
  <c r="G1625" i="2" a="1"/>
  <c r="G1625" i="2"/>
  <c r="H1625" i="2" a="1"/>
  <c r="H1625" i="2"/>
  <c r="G1624" i="2" a="1"/>
  <c r="G1624" i="2"/>
  <c r="H1624" i="2" a="1"/>
  <c r="H1624" i="2"/>
  <c r="G1643" i="2" a="1"/>
  <c r="G1643" i="2"/>
  <c r="H1643" i="2" a="1"/>
  <c r="H1643" i="2"/>
  <c r="G1656" i="2" a="1"/>
  <c r="G1656" i="2"/>
  <c r="H1656" i="2" a="1"/>
  <c r="H1656" i="2"/>
  <c r="G1642" i="2" a="1"/>
  <c r="G1642" i="2"/>
  <c r="H1642" i="2" a="1"/>
  <c r="H1642" i="2"/>
  <c r="G1611" i="2" a="1"/>
  <c r="G1611" i="2"/>
  <c r="H1611" i="2" a="1"/>
  <c r="H1611" i="2"/>
  <c r="G1616" i="2" a="1"/>
  <c r="G1616" i="2"/>
  <c r="H1616" i="2" a="1"/>
  <c r="H1616" i="2"/>
  <c r="G1610" i="2" a="1"/>
  <c r="G1610" i="2"/>
  <c r="H1610" i="2" a="1"/>
  <c r="H1610" i="2"/>
  <c r="G1608" i="2" a="1"/>
  <c r="G1608" i="2"/>
  <c r="H1608" i="2" a="1"/>
  <c r="H1608" i="2"/>
  <c r="G1679" i="2" a="1"/>
  <c r="G1679" i="2"/>
  <c r="H1679" i="2" a="1"/>
  <c r="H1679" i="2"/>
  <c r="G1667" i="2" a="1"/>
  <c r="G1667" i="2"/>
  <c r="H1667" i="2" a="1"/>
  <c r="H1667" i="2"/>
  <c r="G1627" i="2" a="1"/>
  <c r="G1627" i="2"/>
  <c r="H1627" i="2" a="1"/>
  <c r="H1627" i="2"/>
  <c r="G1633" i="2" a="1"/>
  <c r="G1633" i="2"/>
  <c r="H1633" i="2" a="1"/>
  <c r="H1633" i="2"/>
  <c r="G1637" i="2" a="1"/>
  <c r="G1637" i="2"/>
  <c r="H1637" i="2" a="1"/>
  <c r="H1637" i="2"/>
  <c r="G1618" i="2" a="1"/>
  <c r="G1618" i="2"/>
  <c r="H1618" i="2" a="1"/>
  <c r="H1618" i="2"/>
  <c r="G1607" i="2" a="1"/>
  <c r="G1607" i="2"/>
  <c r="H1607" i="2" a="1"/>
  <c r="H1607" i="2"/>
  <c r="G1628" i="2" a="1"/>
  <c r="G1628" i="2"/>
  <c r="H1628" i="2" a="1"/>
  <c r="H1628" i="2"/>
  <c r="G1617" i="2" a="1"/>
  <c r="G1617" i="2"/>
  <c r="H1617" i="2" a="1"/>
  <c r="H1617" i="2"/>
  <c r="G1596" i="2" a="1"/>
  <c r="G1596" i="2"/>
  <c r="H1596" i="2" a="1"/>
  <c r="H1596" i="2"/>
  <c r="G1630" i="2" a="1"/>
  <c r="G1630" i="2"/>
  <c r="H1630" i="2" a="1"/>
  <c r="H1630" i="2"/>
  <c r="G1602" i="2" a="1"/>
  <c r="G1602" i="2"/>
  <c r="H1602" i="2" a="1"/>
  <c r="H1602" i="2"/>
  <c r="G1601" i="2" a="1"/>
  <c r="G1601" i="2"/>
  <c r="H1601" i="2" a="1"/>
  <c r="H1601" i="2"/>
  <c r="G1597" i="2" a="1"/>
  <c r="G1597" i="2"/>
  <c r="H1597" i="2" a="1"/>
  <c r="H1597" i="2"/>
  <c r="G1604" i="2" a="1"/>
  <c r="G1604" i="2"/>
  <c r="H1604" i="2" a="1"/>
  <c r="H1604" i="2"/>
  <c r="G1593" i="2" a="1"/>
  <c r="G1593" i="2"/>
  <c r="H1593" i="2" a="1"/>
  <c r="H1593" i="2"/>
  <c r="G1592" i="2" a="1"/>
  <c r="G1592" i="2"/>
  <c r="H1592" i="2" a="1"/>
  <c r="H1592" i="2"/>
  <c r="J1592" i="2"/>
  <c r="G1591" i="2" a="1"/>
  <c r="G1591" i="2"/>
  <c r="H1591" i="2" a="1"/>
  <c r="H1591" i="2"/>
  <c r="G1582" i="2" a="1"/>
  <c r="G1582" i="2"/>
  <c r="H1582" i="2" a="1"/>
  <c r="H1582" i="2"/>
  <c r="G1583" i="2" a="1"/>
  <c r="G1583" i="2"/>
  <c r="H1583" i="2" a="1"/>
  <c r="H1583" i="2"/>
  <c r="G1555" i="2" a="1"/>
  <c r="G1555" i="2"/>
  <c r="H1555" i="2" a="1"/>
  <c r="H1555" i="2"/>
  <c r="G1573" i="2" a="1"/>
  <c r="G1573" i="2"/>
  <c r="H1573" i="2" a="1"/>
  <c r="H1573" i="2"/>
  <c r="G1512" i="2" a="1"/>
  <c r="G1512" i="2"/>
  <c r="H1512" i="2" a="1"/>
  <c r="H1512" i="2"/>
  <c r="G1548" i="2" a="1"/>
  <c r="G1548" i="2"/>
  <c r="H1548" i="2" a="1"/>
  <c r="H1548" i="2"/>
  <c r="G1587" i="2" a="1"/>
  <c r="G1587" i="2"/>
  <c r="H1587" i="2" a="1"/>
  <c r="H1587" i="2"/>
  <c r="G1572" i="2" a="1"/>
  <c r="G1572" i="2"/>
  <c r="H1572" i="2" a="1"/>
  <c r="H1572" i="2"/>
  <c r="G1551" i="2" a="1"/>
  <c r="G1551" i="2"/>
  <c r="H1551" i="2" a="1"/>
  <c r="H1551" i="2"/>
  <c r="G1554" i="2" a="1"/>
  <c r="G1554" i="2"/>
  <c r="H1554" i="2" a="1"/>
  <c r="H1554" i="2"/>
  <c r="G1570" i="2" a="1"/>
  <c r="G1570" i="2"/>
  <c r="H1570" i="2" a="1"/>
  <c r="H1570" i="2"/>
  <c r="G1520" i="2" a="1"/>
  <c r="G1520" i="2"/>
  <c r="H1520" i="2" a="1"/>
  <c r="H1520" i="2"/>
  <c r="G1543" i="2" a="1"/>
  <c r="G1543" i="2"/>
  <c r="H1543" i="2" a="1"/>
  <c r="H1543" i="2"/>
  <c r="G1544" i="2" a="1"/>
  <c r="G1544" i="2"/>
  <c r="H1544" i="2" a="1"/>
  <c r="H1544" i="2"/>
  <c r="G1537" i="2" a="1"/>
  <c r="G1537" i="2"/>
  <c r="H1537" i="2" a="1"/>
  <c r="H1537" i="2"/>
  <c r="G1519" i="2" a="1"/>
  <c r="G1519" i="2"/>
  <c r="H1519" i="2" a="1"/>
  <c r="H1519" i="2"/>
  <c r="G1508" i="2" a="1"/>
  <c r="G1508" i="2"/>
  <c r="H1508" i="2" a="1"/>
  <c r="H1508" i="2"/>
  <c r="G1518" i="2" a="1"/>
  <c r="G1518" i="2"/>
  <c r="H1518" i="2" a="1"/>
  <c r="H1518" i="2"/>
  <c r="G1500" i="2" a="1"/>
  <c r="G1500" i="2"/>
  <c r="H1500" i="2" a="1"/>
  <c r="H1500" i="2"/>
  <c r="G1504" i="2" a="1"/>
  <c r="G1504" i="2"/>
  <c r="H1504" i="2" a="1"/>
  <c r="H1504" i="2"/>
  <c r="G1499" i="2" a="1"/>
  <c r="G1499" i="2"/>
  <c r="H1499" i="2" a="1"/>
  <c r="H1499" i="2"/>
  <c r="G1516" i="2" a="1"/>
  <c r="G1516" i="2"/>
  <c r="H1516" i="2" a="1"/>
  <c r="H1516" i="2"/>
  <c r="G1527" i="2" a="1"/>
  <c r="G1527" i="2"/>
  <c r="H1527" i="2" a="1"/>
  <c r="H1527" i="2"/>
  <c r="G1489" i="2" a="1"/>
  <c r="G1489" i="2"/>
  <c r="H1489" i="2" a="1"/>
  <c r="H1489" i="2"/>
  <c r="G1487" i="2" a="1"/>
  <c r="G1487" i="2"/>
  <c r="H1487" i="2" a="1"/>
  <c r="H1487" i="2"/>
  <c r="G1928" i="2" a="1"/>
  <c r="G1928" i="2"/>
  <c r="G1942" i="2" a="1"/>
  <c r="G1942" i="2"/>
  <c r="G1924" i="2" a="1"/>
  <c r="G1924" i="2"/>
  <c r="G1958" i="2" a="1"/>
  <c r="G1958" i="2"/>
  <c r="G1903" i="2" a="1"/>
  <c r="G1903" i="2"/>
  <c r="G1907" i="2" a="1"/>
  <c r="G1907" i="2"/>
  <c r="H1907" i="2" a="1"/>
  <c r="H1907" i="2"/>
  <c r="G1901" i="2" a="1"/>
  <c r="G1901" i="2"/>
  <c r="G1891" i="2" a="1"/>
  <c r="G1891" i="2"/>
  <c r="G1890" i="2" a="1"/>
  <c r="G1890" i="2"/>
  <c r="G1822" i="2" a="1"/>
  <c r="G1822" i="2"/>
  <c r="G1824" i="2" a="1"/>
  <c r="G1824" i="2"/>
  <c r="H1824" i="2" a="1"/>
  <c r="H1824" i="2"/>
  <c r="G1843" i="2" a="1"/>
  <c r="G1843" i="2"/>
  <c r="H1843" i="2" a="1"/>
  <c r="H1843" i="2"/>
  <c r="G1863" i="2" a="1"/>
  <c r="G1863" i="2"/>
  <c r="H1863" i="2" a="1"/>
  <c r="H1863" i="2"/>
  <c r="G1852" i="2" a="1"/>
  <c r="G1852" i="2"/>
  <c r="G1828" i="2" a="1"/>
  <c r="G1828" i="2"/>
  <c r="G1838" i="2" a="1"/>
  <c r="G1838" i="2"/>
  <c r="G1810" i="2" a="1"/>
  <c r="G1810" i="2"/>
  <c r="H1810" i="2" a="1"/>
  <c r="H1810" i="2"/>
  <c r="G1805" i="2" a="1"/>
  <c r="G1805" i="2"/>
  <c r="H1805" i="2" a="1"/>
  <c r="H1805" i="2"/>
  <c r="G1801" i="2" a="1"/>
  <c r="G1801" i="2"/>
  <c r="H1801" i="2" a="1"/>
  <c r="H1801" i="2"/>
  <c r="G1787" i="2" a="1"/>
  <c r="G1787" i="2"/>
  <c r="H1787" i="2" a="1"/>
  <c r="H1787" i="2"/>
  <c r="G1755" i="2" a="1"/>
  <c r="G1755" i="2"/>
  <c r="H1755" i="2" a="1"/>
  <c r="H1755" i="2"/>
  <c r="G1749" i="2" a="1"/>
  <c r="G1749" i="2"/>
  <c r="H1749" i="2" a="1"/>
  <c r="H1749" i="2"/>
  <c r="G1752" i="2" a="1"/>
  <c r="G1752" i="2"/>
  <c r="H1752" i="2" a="1"/>
  <c r="H1752" i="2"/>
  <c r="G1766" i="2" a="1"/>
  <c r="G1766" i="2"/>
  <c r="H1766" i="2" a="1"/>
  <c r="H1766" i="2"/>
  <c r="G1781" i="2" a="1"/>
  <c r="G1781" i="2"/>
  <c r="H1781" i="2" a="1"/>
  <c r="H1781" i="2"/>
  <c r="G1832" i="2" a="1"/>
  <c r="G1832" i="2"/>
  <c r="H1832" i="2" a="1"/>
  <c r="H1832" i="2"/>
  <c r="G1697" i="2" a="1"/>
  <c r="G1697" i="2"/>
  <c r="H1697" i="2" a="1"/>
  <c r="H1697" i="2"/>
  <c r="G1743" i="2" a="1"/>
  <c r="G1743" i="2"/>
  <c r="H1743" i="2" a="1"/>
  <c r="H1743" i="2"/>
  <c r="G1741" i="2" a="1"/>
  <c r="G1741" i="2"/>
  <c r="H1741" i="2" a="1"/>
  <c r="H1741" i="2"/>
  <c r="G1711" i="2" a="1"/>
  <c r="G1711" i="2"/>
  <c r="H1711" i="2" a="1"/>
  <c r="H1711" i="2"/>
  <c r="G1707" i="2" a="1"/>
  <c r="G1707" i="2"/>
  <c r="H1707" i="2" a="1"/>
  <c r="H1707" i="2"/>
  <c r="G1715" i="2" a="1"/>
  <c r="G1715" i="2"/>
  <c r="H1715" i="2" a="1"/>
  <c r="H1715" i="2"/>
  <c r="G1724" i="2" a="1"/>
  <c r="G1724" i="2"/>
  <c r="H1724" i="2" a="1"/>
  <c r="H1724" i="2"/>
  <c r="G1716" i="2" a="1"/>
  <c r="G1716" i="2"/>
  <c r="H1716" i="2" a="1"/>
  <c r="H1716" i="2"/>
  <c r="G1696" i="2" a="1"/>
  <c r="G1696" i="2"/>
  <c r="H1696" i="2" a="1"/>
  <c r="H1696" i="2"/>
  <c r="G1695" i="2" a="1"/>
  <c r="G1695" i="2"/>
  <c r="H1695" i="2" a="1"/>
  <c r="H1695" i="2"/>
  <c r="G1705" i="2" a="1"/>
  <c r="G1705" i="2"/>
  <c r="H1705" i="2" a="1"/>
  <c r="H1705" i="2"/>
  <c r="G1710" i="2" a="1"/>
  <c r="G1710" i="2"/>
  <c r="H1710" i="2" a="1"/>
  <c r="H1710" i="2"/>
  <c r="G1765" i="2" a="1"/>
  <c r="G1765" i="2"/>
  <c r="H1765" i="2" a="1"/>
  <c r="H1765" i="2"/>
  <c r="G1701" i="2" a="1"/>
  <c r="G1701" i="2"/>
  <c r="H1701" i="2" a="1"/>
  <c r="H1701" i="2"/>
  <c r="G1735" i="2" a="1"/>
  <c r="G1735" i="2"/>
  <c r="H1735" i="2" a="1"/>
  <c r="H1735" i="2"/>
  <c r="G1699" i="2" a="1"/>
  <c r="G1699" i="2"/>
  <c r="H1699" i="2" a="1"/>
  <c r="H1699" i="2"/>
  <c r="G1690" i="2" a="1"/>
  <c r="G1690" i="2"/>
  <c r="H1690" i="2" a="1"/>
  <c r="H1690" i="2"/>
  <c r="G1686" i="2" a="1"/>
  <c r="G1686" i="2"/>
  <c r="H1686" i="2" a="1"/>
  <c r="H1686" i="2"/>
  <c r="G1687" i="2" a="1"/>
  <c r="G1687" i="2"/>
  <c r="H1687" i="2" a="1"/>
  <c r="H1687" i="2"/>
  <c r="J1687" i="2"/>
  <c r="G1681" i="2" a="1"/>
  <c r="G1681" i="2"/>
  <c r="H1681" i="2" a="1"/>
  <c r="H1681" i="2"/>
  <c r="J1681" i="2"/>
  <c r="L1461" i="2"/>
  <c r="G1668" i="2" a="1"/>
  <c r="G1668" i="2"/>
  <c r="H1668" i="2" a="1"/>
  <c r="H1668" i="2"/>
  <c r="J1668" i="2"/>
  <c r="G1673" i="2" a="1"/>
  <c r="G1673" i="2"/>
  <c r="H1673" i="2" a="1"/>
  <c r="H1673" i="2"/>
  <c r="J1673" i="2"/>
  <c r="L1458" i="2"/>
  <c r="G1762" i="2" a="1"/>
  <c r="G1762" i="2"/>
  <c r="H1762" i="2" a="1"/>
  <c r="H1762" i="2"/>
  <c r="G1644" i="2" a="1"/>
  <c r="G1644" i="2"/>
  <c r="H1644" i="2" a="1"/>
  <c r="H1644" i="2"/>
  <c r="J1644" i="2"/>
  <c r="G1753" i="2" a="1"/>
  <c r="G1753" i="2"/>
  <c r="H1753" i="2" a="1"/>
  <c r="H1753" i="2"/>
  <c r="G1661" i="2" a="1"/>
  <c r="G1661" i="2"/>
  <c r="H1661" i="2" a="1"/>
  <c r="H1661" i="2"/>
  <c r="J1661" i="2"/>
  <c r="G1589" i="2" a="1"/>
  <c r="G1589" i="2"/>
  <c r="H1589" i="2" a="1"/>
  <c r="H1589" i="2"/>
  <c r="G1586" i="2" a="1"/>
  <c r="G1586" i="2"/>
  <c r="H1586" i="2" a="1"/>
  <c r="H1586" i="2"/>
  <c r="G1584" i="2" a="1"/>
  <c r="G1584" i="2"/>
  <c r="H1584" i="2" a="1"/>
  <c r="H1584" i="2"/>
  <c r="G1562" i="2" a="1"/>
  <c r="G1562" i="2"/>
  <c r="H1562" i="2" a="1"/>
  <c r="H1562" i="2"/>
  <c r="G1557" i="2" a="1"/>
  <c r="G1557" i="2"/>
  <c r="H1557" i="2" a="1"/>
  <c r="H1557" i="2"/>
  <c r="G1525" i="2" a="1"/>
  <c r="G1525" i="2"/>
  <c r="H1525" i="2" a="1"/>
  <c r="H1525" i="2"/>
  <c r="G1492" i="2" a="1"/>
  <c r="G1492" i="2"/>
  <c r="H1492" i="2" a="1"/>
  <c r="H1492" i="2"/>
  <c r="G1580" i="2" a="1"/>
  <c r="G1580" i="2"/>
  <c r="H1580" i="2" a="1"/>
  <c r="H1580" i="2"/>
  <c r="G1571" i="2" a="1"/>
  <c r="G1571" i="2"/>
  <c r="H1571" i="2" a="1"/>
  <c r="H1571" i="2"/>
  <c r="G1578" i="2" a="1"/>
  <c r="G1578" i="2"/>
  <c r="H1578" i="2" a="1"/>
  <c r="H1578" i="2"/>
  <c r="G1567" i="2" a="1"/>
  <c r="G1567" i="2"/>
  <c r="H1567" i="2" a="1"/>
  <c r="H1567" i="2"/>
  <c r="G1522" i="2" a="1"/>
  <c r="G1522" i="2"/>
  <c r="H1522" i="2" a="1"/>
  <c r="H1522" i="2"/>
  <c r="G1523" i="2" a="1"/>
  <c r="G1523" i="2"/>
  <c r="H1523" i="2" a="1"/>
  <c r="H1523" i="2"/>
  <c r="G1511" i="2" a="1"/>
  <c r="G1511" i="2"/>
  <c r="H1511" i="2" a="1"/>
  <c r="H1511" i="2"/>
  <c r="G1542" i="2" a="1"/>
  <c r="G1542" i="2"/>
  <c r="H1542" i="2" a="1"/>
  <c r="H1542" i="2"/>
  <c r="G1556" i="2" a="1"/>
  <c r="G1556" i="2"/>
  <c r="H1556" i="2" a="1"/>
  <c r="H1556" i="2"/>
  <c r="G1536" i="2" a="1"/>
  <c r="G1536" i="2"/>
  <c r="H1536" i="2" a="1"/>
  <c r="H1536" i="2"/>
  <c r="G1498" i="2" a="1"/>
  <c r="G1498" i="2"/>
  <c r="H1498" i="2" a="1"/>
  <c r="H1498" i="2"/>
  <c r="G1564" i="2" a="1"/>
  <c r="G1564" i="2"/>
  <c r="H1564" i="2" a="1"/>
  <c r="H1564" i="2"/>
  <c r="G1507" i="2" a="1"/>
  <c r="G1507" i="2"/>
  <c r="H1507" i="2" a="1"/>
  <c r="H1507" i="2"/>
  <c r="G1505" i="2" a="1"/>
  <c r="G1505" i="2"/>
  <c r="H1505" i="2" a="1"/>
  <c r="H1505" i="2"/>
  <c r="G1506" i="2" a="1"/>
  <c r="G1506" i="2"/>
  <c r="H1506" i="2" a="1"/>
  <c r="H1506" i="2"/>
  <c r="G1493" i="2" a="1"/>
  <c r="G1493" i="2"/>
  <c r="H1493" i="2" a="1"/>
  <c r="H1493" i="2"/>
  <c r="G1495" i="2" a="1"/>
  <c r="G1495" i="2"/>
  <c r="H1495" i="2" a="1"/>
  <c r="H1495" i="2"/>
  <c r="G1491" i="2" a="1"/>
  <c r="G1491" i="2"/>
  <c r="H1491" i="2" a="1"/>
  <c r="H1491" i="2"/>
  <c r="G1483" i="2" a="1"/>
  <c r="G1483" i="2"/>
  <c r="H1483" i="2" a="1"/>
  <c r="H1483" i="2"/>
  <c r="G1485" i="2" a="1"/>
  <c r="G1485" i="2"/>
  <c r="H1485" i="2" a="1"/>
  <c r="H1485" i="2"/>
  <c r="G1472" i="2" a="1"/>
  <c r="G1472" i="2"/>
  <c r="H1472" i="2" a="1"/>
  <c r="H1472" i="2"/>
  <c r="G1476" i="2" a="1"/>
  <c r="G1476" i="2"/>
  <c r="H1476" i="2" a="1"/>
  <c r="H1476" i="2"/>
  <c r="G1469" i="2" a="1"/>
  <c r="G1469" i="2"/>
  <c r="H1469" i="2" a="1"/>
  <c r="H1469" i="2"/>
  <c r="G1470" i="2" a="1"/>
  <c r="G1470" i="2"/>
  <c r="H1470" i="2" a="1"/>
  <c r="H1470" i="2"/>
  <c r="G1450" i="2" a="1"/>
  <c r="G1450" i="2"/>
  <c r="H1450" i="2" a="1"/>
  <c r="H1450" i="2"/>
  <c r="G1463" i="2" a="1"/>
  <c r="G1463" i="2"/>
  <c r="H1463" i="2" a="1"/>
  <c r="H1463" i="2"/>
  <c r="G1445" i="2" a="1"/>
  <c r="G1445" i="2"/>
  <c r="H1445" i="2" a="1"/>
  <c r="H1445" i="2"/>
  <c r="G1473" i="2" a="1"/>
  <c r="G1473" i="2"/>
  <c r="H1473" i="2" a="1"/>
  <c r="H1473" i="2"/>
  <c r="G1449" i="2" a="1"/>
  <c r="G1449" i="2"/>
  <c r="H1449" i="2" a="1"/>
  <c r="H1449" i="2"/>
  <c r="H1435" i="2" a="1"/>
  <c r="H1435" i="2"/>
  <c r="G1429" i="2" a="1"/>
  <c r="G1429" i="2"/>
  <c r="H1429" i="2" a="1"/>
  <c r="H1429" i="2"/>
  <c r="G1440" i="2" a="1"/>
  <c r="G1440" i="2"/>
  <c r="H1440" i="2" a="1"/>
  <c r="H1440" i="2"/>
  <c r="G1441" i="2" a="1"/>
  <c r="G1441" i="2"/>
  <c r="H1441" i="2" a="1"/>
  <c r="H1441" i="2"/>
  <c r="G1434" i="2" a="1"/>
  <c r="G1434" i="2"/>
  <c r="H1434" i="2" a="1"/>
  <c r="H1434" i="2"/>
  <c r="G1426" i="2" a="1"/>
  <c r="G1426" i="2"/>
  <c r="H1426" i="2" a="1"/>
  <c r="H1426" i="2"/>
  <c r="G1423" i="2" a="1"/>
  <c r="G1423" i="2"/>
  <c r="H1423" i="2" a="1"/>
  <c r="H1423" i="2"/>
  <c r="G1437" i="2" a="1"/>
  <c r="G1437" i="2"/>
  <c r="H1437" i="2" a="1"/>
  <c r="H1437" i="2"/>
  <c r="G1424" i="2" a="1"/>
  <c r="G1424" i="2"/>
  <c r="H1424" i="2" a="1"/>
  <c r="H1424" i="2"/>
  <c r="G1409" i="2" a="1"/>
  <c r="G1409" i="2"/>
  <c r="H1409" i="2" a="1"/>
  <c r="H1409" i="2"/>
  <c r="D8" i="3" a="1"/>
  <c r="D8" i="3"/>
  <c r="J1328" i="2"/>
  <c r="G1382" i="2" a="1"/>
  <c r="G1382" i="2"/>
  <c r="H1382" i="2" a="1"/>
  <c r="H1382" i="2"/>
  <c r="J1382" i="2"/>
  <c r="K1280" i="2"/>
  <c r="G1370" i="2" a="1"/>
  <c r="G1370" i="2"/>
  <c r="H1370" i="2" a="1"/>
  <c r="H1370" i="2"/>
  <c r="G1378" i="2" a="1"/>
  <c r="G1378" i="2"/>
  <c r="H1378" i="2" a="1"/>
  <c r="H1378" i="2"/>
  <c r="J1378" i="2"/>
  <c r="K1272" i="2"/>
  <c r="G1380" i="2" a="1"/>
  <c r="G1380" i="2"/>
  <c r="H1380" i="2" a="1"/>
  <c r="H1380" i="2"/>
  <c r="G1373" i="2" a="1"/>
  <c r="G1373" i="2"/>
  <c r="H1373" i="2" a="1"/>
  <c r="H1373" i="2"/>
  <c r="J1373" i="2"/>
  <c r="K1264" i="2"/>
  <c r="G1364" i="2" a="1"/>
  <c r="G1364" i="2"/>
  <c r="H1364" i="2" a="1"/>
  <c r="H1364" i="2"/>
  <c r="G1353" i="2" a="1"/>
  <c r="G1353" i="2"/>
  <c r="H1353" i="2" a="1"/>
  <c r="H1353" i="2"/>
  <c r="J1353" i="2"/>
  <c r="G1360" i="2" a="1"/>
  <c r="G1360" i="2"/>
  <c r="H1360" i="2" a="1"/>
  <c r="H1360" i="2"/>
  <c r="G1361" i="2" a="1"/>
  <c r="G1361" i="2"/>
  <c r="H1361" i="2" a="1"/>
  <c r="H1361" i="2"/>
  <c r="J1361" i="2"/>
  <c r="K1248" i="2"/>
  <c r="G1331" i="2" a="1"/>
  <c r="G1331" i="2"/>
  <c r="H1331" i="2" a="1"/>
  <c r="H1331" i="2"/>
  <c r="G1363" i="2" a="1"/>
  <c r="G1363" i="2"/>
  <c r="H1363" i="2" a="1"/>
  <c r="H1363" i="2"/>
  <c r="J1363" i="2"/>
  <c r="K1240" i="2"/>
  <c r="G1342" i="2" a="1"/>
  <c r="G1342" i="2"/>
  <c r="H1342" i="2" a="1"/>
  <c r="H1342" i="2"/>
  <c r="J1342" i="2"/>
  <c r="K1239" i="2"/>
  <c r="G1347" i="2" a="1"/>
  <c r="G1347" i="2"/>
  <c r="H1347" i="2" a="1"/>
  <c r="H1347" i="2"/>
  <c r="J1347" i="2"/>
  <c r="K1232" i="2"/>
  <c r="G1322" i="2" a="1"/>
  <c r="G1322" i="2"/>
  <c r="H1322" i="2" a="1"/>
  <c r="H1322" i="2"/>
  <c r="G1341" i="2" a="1"/>
  <c r="G1341" i="2"/>
  <c r="H1341" i="2" a="1"/>
  <c r="H1341" i="2"/>
  <c r="J1341" i="2"/>
  <c r="K1224" i="2"/>
  <c r="G1308" i="2" a="1"/>
  <c r="G1308" i="2"/>
  <c r="H1308" i="2" a="1"/>
  <c r="H1308" i="2"/>
  <c r="J1308" i="2"/>
  <c r="G1973" i="2" a="1"/>
  <c r="G1973" i="2"/>
  <c r="G1944" i="2" a="1"/>
  <c r="G1944" i="2"/>
  <c r="G1905" i="2" a="1"/>
  <c r="G1905" i="2"/>
  <c r="G1943" i="2" a="1"/>
  <c r="G1943" i="2"/>
  <c r="G1910" i="2" a="1"/>
  <c r="G1910" i="2"/>
  <c r="H1910" i="2" a="1"/>
  <c r="G1913" i="2" a="1"/>
  <c r="G1913" i="2"/>
  <c r="G1896" i="2" a="1"/>
  <c r="G1896" i="2"/>
  <c r="H1896" i="2" a="1"/>
  <c r="G1932" i="2" a="1"/>
  <c r="G1932" i="2"/>
  <c r="H1932" i="2" a="1"/>
  <c r="H1932" i="2"/>
  <c r="G1892" i="2" a="1"/>
  <c r="G1892" i="2"/>
  <c r="H1892" i="2" a="1"/>
  <c r="H1892" i="2"/>
  <c r="G1887" i="2" a="1"/>
  <c r="G1887" i="2"/>
  <c r="G1880" i="2" a="1"/>
  <c r="G1880" i="2"/>
  <c r="H1880" i="2" a="1"/>
  <c r="H1880" i="2"/>
  <c r="G1876" i="2" a="1"/>
  <c r="G1876" i="2"/>
  <c r="H1876" i="2" a="1"/>
  <c r="H1876" i="2"/>
  <c r="G1878" i="2" a="1"/>
  <c r="G1878" i="2"/>
  <c r="G1881" i="2" a="1"/>
  <c r="G1881" i="2"/>
  <c r="G1830" i="2" a="1"/>
  <c r="G1830" i="2"/>
  <c r="G1841" i="2" a="1"/>
  <c r="G1841" i="2"/>
  <c r="H1841" i="2" a="1"/>
  <c r="H1841" i="2"/>
  <c r="G1798" i="2" a="1"/>
  <c r="G1798" i="2"/>
  <c r="H1798" i="2" a="1"/>
  <c r="H1798" i="2"/>
  <c r="G1836" i="2" a="1"/>
  <c r="G1836" i="2"/>
  <c r="H1836" i="2" a="1"/>
  <c r="H1836" i="2"/>
  <c r="G1834" i="2" a="1"/>
  <c r="G1834" i="2"/>
  <c r="H1834" i="2" a="1"/>
  <c r="H1834" i="2"/>
  <c r="G1847" i="2" a="1"/>
  <c r="G1847" i="2"/>
  <c r="H1847" i="2" a="1"/>
  <c r="H1847" i="2"/>
  <c r="G1829" i="2" a="1"/>
  <c r="G1829" i="2"/>
  <c r="H1829" i="2" a="1"/>
  <c r="H1829" i="2"/>
  <c r="G1800" i="2" a="1"/>
  <c r="G1800" i="2"/>
  <c r="H1800" i="2" a="1"/>
  <c r="H1800" i="2"/>
  <c r="G1814" i="2" a="1"/>
  <c r="G1814" i="2"/>
  <c r="H1814" i="2" a="1"/>
  <c r="H1814" i="2"/>
  <c r="G1873" i="2" a="1"/>
  <c r="G1873" i="2"/>
  <c r="H1873" i="2" a="1"/>
  <c r="H1873" i="2"/>
  <c r="G1808" i="2" a="1"/>
  <c r="G1808" i="2"/>
  <c r="H1808" i="2" a="1"/>
  <c r="H1808" i="2"/>
  <c r="G1790" i="2" a="1"/>
  <c r="G1790" i="2"/>
  <c r="H1790" i="2" a="1"/>
  <c r="H1790" i="2"/>
  <c r="G1817" i="2" a="1"/>
  <c r="G1817" i="2"/>
  <c r="H1817" i="2" a="1"/>
  <c r="H1817" i="2"/>
  <c r="G1791" i="2" a="1"/>
  <c r="G1791" i="2"/>
  <c r="H1791" i="2" a="1"/>
  <c r="H1791" i="2"/>
  <c r="D4" i="3" a="1"/>
  <c r="D4" i="3"/>
  <c r="G1786" i="2" a="1"/>
  <c r="G1786" i="2"/>
  <c r="H1786" i="2" a="1"/>
  <c r="H1786" i="2"/>
  <c r="G1776" i="2" a="1"/>
  <c r="G1776" i="2"/>
  <c r="H1776" i="2" a="1"/>
  <c r="H1776" i="2"/>
  <c r="G1778" i="2" a="1"/>
  <c r="G1778" i="2"/>
  <c r="H1778" i="2" a="1"/>
  <c r="H1778" i="2"/>
  <c r="G1770" i="2" a="1"/>
  <c r="G1770" i="2"/>
  <c r="H1770" i="2" a="1"/>
  <c r="H1770" i="2"/>
  <c r="G1771" i="2" a="1"/>
  <c r="G1771" i="2"/>
  <c r="H1771" i="2" a="1"/>
  <c r="H1771" i="2"/>
  <c r="G1731" i="2" a="1"/>
  <c r="G1731" i="2"/>
  <c r="H1731" i="2" a="1"/>
  <c r="H1731" i="2"/>
  <c r="G1754" i="2" a="1"/>
  <c r="G1754" i="2"/>
  <c r="H1754" i="2" a="1"/>
  <c r="H1754" i="2"/>
  <c r="G1713" i="2" a="1"/>
  <c r="G1713" i="2"/>
  <c r="H1713" i="2" a="1"/>
  <c r="H1713" i="2"/>
  <c r="G1703" i="2" a="1"/>
  <c r="G1703" i="2"/>
  <c r="H1703" i="2" a="1"/>
  <c r="H1703" i="2"/>
  <c r="G1744" i="2" a="1"/>
  <c r="G1744" i="2"/>
  <c r="H1744" i="2" a="1"/>
  <c r="H1744" i="2"/>
  <c r="G1714" i="2" a="1"/>
  <c r="G1714" i="2"/>
  <c r="H1714" i="2" a="1"/>
  <c r="H1714" i="2"/>
  <c r="G1788" i="2" a="1"/>
  <c r="G1788" i="2"/>
  <c r="H1788" i="2" a="1"/>
  <c r="H1788" i="2"/>
  <c r="G1772" i="2" a="1"/>
  <c r="G1772" i="2"/>
  <c r="H1772" i="2" a="1"/>
  <c r="H1772" i="2"/>
  <c r="G1751" i="2" a="1"/>
  <c r="G1751" i="2"/>
  <c r="H1751" i="2" a="1"/>
  <c r="H1751" i="2"/>
  <c r="G1729" i="2" a="1"/>
  <c r="G1729" i="2"/>
  <c r="H1729" i="2" a="1"/>
  <c r="H1729" i="2"/>
  <c r="G1745" i="2" a="1"/>
  <c r="G1745" i="2"/>
  <c r="H1745" i="2" a="1"/>
  <c r="H1745" i="2"/>
  <c r="G1767" i="2" a="1"/>
  <c r="G1767" i="2"/>
  <c r="H1767" i="2" a="1"/>
  <c r="H1767" i="2"/>
  <c r="G1732" i="2" a="1"/>
  <c r="G1732" i="2"/>
  <c r="H1732" i="2" a="1"/>
  <c r="H1732" i="2"/>
  <c r="G1758" i="2" a="1"/>
  <c r="G1758" i="2"/>
  <c r="H1758" i="2" a="1"/>
  <c r="H1758" i="2"/>
  <c r="G1718" i="2" a="1"/>
  <c r="G1718" i="2"/>
  <c r="H1718" i="2" a="1"/>
  <c r="H1718" i="2"/>
  <c r="J1718" i="2"/>
  <c r="G1782" i="2" a="1"/>
  <c r="G1782" i="2"/>
  <c r="H1782" i="2" a="1"/>
  <c r="H1782" i="2"/>
  <c r="G1727" i="2" a="1"/>
  <c r="G1727" i="2"/>
  <c r="H1727" i="2" a="1"/>
  <c r="H1727" i="2"/>
  <c r="G1750" i="2" a="1"/>
  <c r="G1750" i="2"/>
  <c r="H1750" i="2" a="1"/>
  <c r="H1750" i="2"/>
  <c r="G1742" i="2" a="1"/>
  <c r="G1742" i="2"/>
  <c r="H1742" i="2" a="1"/>
  <c r="H1742" i="2"/>
  <c r="G1712" i="2" a="1"/>
  <c r="G1712" i="2"/>
  <c r="H1712" i="2" a="1"/>
  <c r="H1712" i="2"/>
  <c r="G1720" i="2" a="1"/>
  <c r="G1720" i="2"/>
  <c r="H1720" i="2" a="1"/>
  <c r="H1720" i="2"/>
  <c r="G1784" i="2" a="1"/>
  <c r="G1784" i="2"/>
  <c r="H1784" i="2" a="1"/>
  <c r="H1784" i="2"/>
  <c r="G1685" i="2" a="1"/>
  <c r="G1685" i="2"/>
  <c r="H1685" i="2" a="1"/>
  <c r="H1685" i="2"/>
  <c r="J1685" i="2"/>
  <c r="G1688" i="2" a="1"/>
  <c r="G1688" i="2"/>
  <c r="H1688" i="2" a="1"/>
  <c r="H1688" i="2"/>
  <c r="G1634" i="2" a="1"/>
  <c r="G1634" i="2"/>
  <c r="H1634" i="2" a="1"/>
  <c r="H1634" i="2"/>
  <c r="J1634" i="2"/>
  <c r="G1652" i="2" a="1"/>
  <c r="G1652" i="2"/>
  <c r="H1652" i="2" a="1"/>
  <c r="H1652" i="2"/>
  <c r="G1670" i="2" a="1"/>
  <c r="G1670" i="2"/>
  <c r="H1670" i="2" a="1"/>
  <c r="H1670" i="2"/>
  <c r="J1670" i="2"/>
  <c r="G1622" i="2" a="1"/>
  <c r="G1622" i="2"/>
  <c r="H1622" i="2" a="1"/>
  <c r="H1622" i="2"/>
  <c r="G1653" i="2" a="1"/>
  <c r="G1653" i="2"/>
  <c r="H1653" i="2" a="1"/>
  <c r="H1653" i="2"/>
  <c r="J1653" i="2"/>
  <c r="K1563" i="2"/>
  <c r="G1649" i="2" a="1"/>
  <c r="G1649" i="2"/>
  <c r="H1649" i="2" a="1"/>
  <c r="H1649" i="2"/>
  <c r="J1649" i="2"/>
  <c r="G1675" i="2" a="1"/>
  <c r="G1675" i="2"/>
  <c r="H1675" i="2" a="1"/>
  <c r="H1675" i="2"/>
  <c r="J1675" i="2"/>
  <c r="G1651" i="2" a="1"/>
  <c r="G1651" i="2"/>
  <c r="H1651" i="2" a="1"/>
  <c r="H1651" i="2"/>
  <c r="J1651" i="2"/>
  <c r="G1614" i="2" a="1"/>
  <c r="G1614" i="2"/>
  <c r="H1614" i="2" a="1"/>
  <c r="H1614" i="2"/>
  <c r="J1614" i="2"/>
  <c r="L1475" i="2"/>
  <c r="G1672" i="2" a="1"/>
  <c r="G1672" i="2"/>
  <c r="H1672" i="2" a="1"/>
  <c r="H1672" i="2"/>
  <c r="J1672" i="2"/>
  <c r="K1553" i="2"/>
  <c r="G1665" i="2" a="1"/>
  <c r="G1665" i="2"/>
  <c r="H1665" i="2" a="1"/>
  <c r="H1665" i="2"/>
  <c r="J1665" i="2"/>
  <c r="L1454" i="2"/>
  <c r="G1657" i="2" a="1"/>
  <c r="G1657" i="2"/>
  <c r="H1657" i="2" a="1"/>
  <c r="H1657" i="2"/>
  <c r="J1657" i="2"/>
  <c r="G1669" i="2" a="1"/>
  <c r="G1669" i="2"/>
  <c r="H1669" i="2" a="1"/>
  <c r="H1669" i="2"/>
  <c r="J1669" i="2"/>
  <c r="L1440" i="2"/>
  <c r="G1646" i="2" a="1"/>
  <c r="G1646" i="2"/>
  <c r="H1646" i="2" a="1"/>
  <c r="H1646" i="2"/>
  <c r="J1646" i="2"/>
  <c r="G1660" i="2" a="1"/>
  <c r="G1660" i="2"/>
  <c r="H1660" i="2" a="1"/>
  <c r="H1660" i="2"/>
  <c r="J1660" i="2"/>
  <c r="L1438" i="2"/>
  <c r="G1631" i="2" a="1"/>
  <c r="G1631" i="2"/>
  <c r="H1631" i="2" a="1"/>
  <c r="H1631" i="2"/>
  <c r="J1631" i="2"/>
  <c r="G1629" i="2" a="1"/>
  <c r="G1629" i="2"/>
  <c r="H1629" i="2" a="1"/>
  <c r="H1629" i="2"/>
  <c r="J1629" i="2"/>
  <c r="L1423" i="2"/>
  <c r="G1638" i="2" a="1"/>
  <c r="G1638" i="2"/>
  <c r="H1638" i="2" a="1"/>
  <c r="H1638" i="2"/>
  <c r="J1638" i="2"/>
  <c r="G1626" i="2" a="1"/>
  <c r="G1626" i="2"/>
  <c r="H1626" i="2" a="1"/>
  <c r="H1626" i="2"/>
  <c r="J1626" i="2"/>
  <c r="L1420" i="2"/>
  <c r="G1620" i="2" a="1"/>
  <c r="G1620" i="2"/>
  <c r="H1620" i="2" a="1"/>
  <c r="H1620" i="2"/>
  <c r="J1620" i="2"/>
  <c r="K1533" i="2"/>
  <c r="G1603" i="2" a="1"/>
  <c r="G1603" i="2"/>
  <c r="H1603" i="2" a="1"/>
  <c r="H1603" i="2"/>
  <c r="J1603" i="2"/>
  <c r="L1407" i="2"/>
  <c r="G1615" i="2" a="1"/>
  <c r="G1615" i="2"/>
  <c r="H1615" i="2" a="1"/>
  <c r="H1615" i="2"/>
  <c r="J1615" i="2"/>
  <c r="G1605" i="2" a="1"/>
  <c r="G1605" i="2"/>
  <c r="H1605" i="2" a="1"/>
  <c r="H1605" i="2"/>
  <c r="J1605" i="2"/>
  <c r="L1390" i="2"/>
  <c r="G1645" i="2" a="1"/>
  <c r="G1645" i="2"/>
  <c r="H1645" i="2" a="1"/>
  <c r="H1645" i="2"/>
  <c r="J1645" i="2"/>
  <c r="G1647" i="2" a="1"/>
  <c r="G1647" i="2"/>
  <c r="H1647" i="2" a="1"/>
  <c r="H1647" i="2"/>
  <c r="J1647" i="2"/>
  <c r="L1441" i="2"/>
  <c r="G1613" i="2" a="1"/>
  <c r="G1613" i="2"/>
  <c r="H1613" i="2" a="1"/>
  <c r="H1613" i="2"/>
  <c r="J1613" i="2"/>
  <c r="G1612" i="2" a="1"/>
  <c r="G1612" i="2"/>
  <c r="H1612" i="2" a="1"/>
  <c r="H1612" i="2"/>
  <c r="J1612" i="2"/>
  <c r="L1425" i="2"/>
  <c r="G1623" i="2" a="1"/>
  <c r="G1623" i="2"/>
  <c r="H1623" i="2" a="1"/>
  <c r="H1623" i="2"/>
  <c r="J1623" i="2"/>
  <c r="L1415" i="2"/>
  <c r="G1595" i="2" a="1"/>
  <c r="G1595" i="2"/>
  <c r="H1595" i="2" a="1"/>
  <c r="H1595" i="2"/>
  <c r="J1595" i="2"/>
  <c r="L1404" i="2"/>
  <c r="G1600" i="2" a="1"/>
  <c r="G1600" i="2"/>
  <c r="H1600" i="2" a="1"/>
  <c r="H1600" i="2"/>
  <c r="J1600" i="2"/>
  <c r="L1396" i="2"/>
  <c r="G1632" i="2" a="1"/>
  <c r="G1632" i="2"/>
  <c r="H1632" i="2" a="1"/>
  <c r="H1632" i="2"/>
  <c r="J1632" i="2"/>
  <c r="K1510" i="2"/>
  <c r="G1619" i="2" a="1"/>
  <c r="G1619" i="2"/>
  <c r="H1619" i="2" a="1"/>
  <c r="H1619" i="2"/>
  <c r="J1619" i="2"/>
  <c r="K1508" i="2"/>
  <c r="G1621" i="2" a="1"/>
  <c r="G1621" i="2"/>
  <c r="H1621" i="2" a="1"/>
  <c r="H1621" i="2"/>
  <c r="J1621" i="2"/>
  <c r="K1506" i="2"/>
  <c r="G1609" i="2" a="1"/>
  <c r="G1609" i="2"/>
  <c r="H1609" i="2" a="1"/>
  <c r="H1609" i="2"/>
  <c r="J1609" i="2"/>
  <c r="K1504" i="2"/>
  <c r="G1640" i="2" a="1"/>
  <c r="G1640" i="2"/>
  <c r="H1640" i="2" a="1"/>
  <c r="H1640" i="2"/>
  <c r="J1640" i="2"/>
  <c r="K1502" i="2"/>
  <c r="G1598" i="2" a="1"/>
  <c r="G1598" i="2"/>
  <c r="H1598" i="2" a="1"/>
  <c r="H1598" i="2"/>
  <c r="J1598" i="2"/>
  <c r="K1500" i="2"/>
  <c r="G1639" i="2" a="1"/>
  <c r="G1639" i="2"/>
  <c r="H1639" i="2" a="1"/>
  <c r="H1639" i="2"/>
  <c r="J1639" i="2"/>
  <c r="K1498" i="2"/>
  <c r="G1606" i="2" a="1"/>
  <c r="G1606" i="2"/>
  <c r="H1606" i="2" a="1"/>
  <c r="H1606" i="2"/>
  <c r="J1606" i="2"/>
  <c r="G1654" i="2" a="1"/>
  <c r="G1654" i="2"/>
  <c r="H1654" i="2" a="1"/>
  <c r="H1654" i="2"/>
  <c r="J1654" i="2"/>
  <c r="K1494" i="2"/>
  <c r="G1599" i="2" a="1"/>
  <c r="G1599" i="2"/>
  <c r="H1599" i="2" a="1"/>
  <c r="H1599" i="2"/>
  <c r="J1599" i="2"/>
  <c r="K1492" i="2"/>
  <c r="G1594" i="2" a="1"/>
  <c r="G1594" i="2"/>
  <c r="H1594" i="2" a="1"/>
  <c r="H1594" i="2"/>
  <c r="J1594" i="2"/>
  <c r="K1490" i="2"/>
  <c r="G1590" i="2" a="1"/>
  <c r="G1590" i="2"/>
  <c r="H1590" i="2" a="1"/>
  <c r="H1590" i="2"/>
  <c r="J1590" i="2"/>
  <c r="K1488" i="2"/>
  <c r="G1585" i="2" a="1"/>
  <c r="G1585" i="2"/>
  <c r="H1585" i="2" a="1"/>
  <c r="H1585" i="2"/>
  <c r="G1574" i="2" a="1"/>
  <c r="G1574" i="2"/>
  <c r="H1574" i="2" a="1"/>
  <c r="H1574" i="2"/>
  <c r="G1576" i="2" a="1"/>
  <c r="G1576" i="2"/>
  <c r="H1576" i="2" a="1"/>
  <c r="H1576" i="2"/>
  <c r="G1566" i="2" a="1"/>
  <c r="G1566" i="2"/>
  <c r="H1566" i="2" a="1"/>
  <c r="H1566" i="2"/>
  <c r="G1503" i="2" a="1"/>
  <c r="G1503" i="2"/>
  <c r="H1503" i="2" a="1"/>
  <c r="H1503" i="2"/>
  <c r="G1540" i="2" a="1"/>
  <c r="G1540" i="2"/>
  <c r="H1540" i="2" a="1"/>
  <c r="H1540" i="2"/>
  <c r="G1526" i="2" a="1"/>
  <c r="G1526" i="2"/>
  <c r="H1526" i="2" a="1"/>
  <c r="H1526" i="2"/>
  <c r="G1553" i="2" a="1"/>
  <c r="G1553" i="2"/>
  <c r="H1553" i="2" a="1"/>
  <c r="H1553" i="2"/>
  <c r="G1561" i="2" a="1"/>
  <c r="G1561" i="2"/>
  <c r="H1561" i="2" a="1"/>
  <c r="H1561" i="2"/>
  <c r="G1552" i="2" a="1"/>
  <c r="G1552" i="2"/>
  <c r="H1552" i="2" a="1"/>
  <c r="H1552" i="2"/>
  <c r="G1568" i="2" a="1"/>
  <c r="G1568" i="2"/>
  <c r="H1568" i="2" a="1"/>
  <c r="H1568" i="2"/>
  <c r="G1547" i="2" a="1"/>
  <c r="G1547" i="2"/>
  <c r="H1547" i="2" a="1"/>
  <c r="H1547" i="2"/>
  <c r="G1577" i="2" a="1"/>
  <c r="G1577" i="2"/>
  <c r="H1577" i="2" a="1"/>
  <c r="H1577" i="2"/>
  <c r="G1524" i="2" a="1"/>
  <c r="G1524" i="2"/>
  <c r="H1524" i="2" a="1"/>
  <c r="H1524" i="2"/>
  <c r="G1565" i="2" a="1"/>
  <c r="G1565" i="2"/>
  <c r="H1565" i="2" a="1"/>
  <c r="H1565" i="2"/>
  <c r="G1539" i="2" a="1"/>
  <c r="G1539" i="2"/>
  <c r="H1539" i="2" a="1"/>
  <c r="H1539" i="2"/>
  <c r="G1509" i="2" a="1"/>
  <c r="G1509" i="2"/>
  <c r="H1509" i="2" a="1"/>
  <c r="H1509" i="2"/>
  <c r="G1533" i="2" a="1"/>
  <c r="G1533" i="2"/>
  <c r="H1533" i="2" a="1"/>
  <c r="H1533" i="2"/>
  <c r="G1535" i="2" a="1"/>
  <c r="G1535" i="2"/>
  <c r="H1535" i="2" a="1"/>
  <c r="H1535" i="2"/>
  <c r="G1978" i="2" a="1"/>
  <c r="G1978" i="2"/>
  <c r="G1946" i="2" a="1"/>
  <c r="G1946" i="2"/>
  <c r="H1946" i="2" a="1"/>
  <c r="G1912" i="2" a="1"/>
  <c r="G1912" i="2"/>
  <c r="G1906" i="2" a="1"/>
  <c r="G1906" i="2"/>
  <c r="G1899" i="2" a="1"/>
  <c r="G1899" i="2"/>
  <c r="G1919" i="2" a="1"/>
  <c r="G1919" i="2"/>
  <c r="H1919" i="2" a="1"/>
  <c r="G1895" i="2" a="1"/>
  <c r="G1895" i="2"/>
  <c r="G1898" i="2" a="1"/>
  <c r="G1898" i="2"/>
  <c r="G1889" i="2" a="1"/>
  <c r="G1889" i="2"/>
  <c r="G1846" i="2" a="1"/>
  <c r="G1846" i="2"/>
  <c r="H1846" i="2" a="1"/>
  <c r="H1846" i="2"/>
  <c r="G1816" i="2" a="1"/>
  <c r="G1816" i="2"/>
  <c r="H1816" i="2" a="1"/>
  <c r="H1816" i="2"/>
  <c r="G1819" i="2" a="1"/>
  <c r="G1819" i="2"/>
  <c r="H1819" i="2" a="1"/>
  <c r="H1819" i="2"/>
  <c r="G1851" i="2" a="1"/>
  <c r="G1851" i="2"/>
  <c r="G1845" i="2" a="1"/>
  <c r="G1845" i="2"/>
  <c r="G1799" i="2" a="1"/>
  <c r="G1799" i="2"/>
  <c r="H1799" i="2" a="1"/>
  <c r="H1799" i="2"/>
  <c r="G1815" i="2" a="1"/>
  <c r="G1815" i="2"/>
  <c r="H1815" i="2" a="1"/>
  <c r="H1815" i="2"/>
  <c r="G1809" i="2" a="1"/>
  <c r="G1809" i="2"/>
  <c r="H1809" i="2" a="1"/>
  <c r="H1809" i="2"/>
  <c r="G1804" i="2" a="1"/>
  <c r="G1804" i="2"/>
  <c r="H1804" i="2" a="1"/>
  <c r="H1804" i="2"/>
  <c r="G1882" i="2" a="1"/>
  <c r="G1882" i="2"/>
  <c r="H1882" i="2" a="1"/>
  <c r="H1882" i="2"/>
  <c r="G1779" i="2" a="1"/>
  <c r="G1779" i="2"/>
  <c r="H1779" i="2" a="1"/>
  <c r="H1779" i="2"/>
  <c r="G1730" i="2" a="1"/>
  <c r="G1730" i="2"/>
  <c r="H1730" i="2" a="1"/>
  <c r="H1730" i="2"/>
  <c r="G1737" i="2" a="1"/>
  <c r="G1737" i="2"/>
  <c r="H1737" i="2" a="1"/>
  <c r="H1737" i="2"/>
  <c r="G1756" i="2" a="1"/>
  <c r="G1756" i="2"/>
  <c r="H1756" i="2" a="1"/>
  <c r="H1756" i="2"/>
  <c r="G1768" i="2" a="1"/>
  <c r="G1768" i="2"/>
  <c r="H1768" i="2" a="1"/>
  <c r="H1768" i="2"/>
  <c r="G1775" i="2" a="1"/>
  <c r="G1775" i="2"/>
  <c r="H1775" i="2" a="1"/>
  <c r="H1775" i="2"/>
  <c r="G1738" i="2" a="1"/>
  <c r="G1738" i="2"/>
  <c r="H1738" i="2" a="1"/>
  <c r="H1738" i="2"/>
  <c r="G1728" i="2" a="1"/>
  <c r="G1728" i="2"/>
  <c r="H1728" i="2" a="1"/>
  <c r="H1728" i="2"/>
  <c r="H1759" i="2" a="1"/>
  <c r="H1759" i="2"/>
  <c r="G1734" i="2" a="1"/>
  <c r="G1734" i="2"/>
  <c r="H1734" i="2" a="1"/>
  <c r="H1734" i="2"/>
  <c r="G1783" i="2" a="1"/>
  <c r="G1783" i="2"/>
  <c r="H1783" i="2" a="1"/>
  <c r="H1783" i="2"/>
  <c r="G1709" i="2" a="1"/>
  <c r="G1709" i="2"/>
  <c r="H1709" i="2" a="1"/>
  <c r="H1709" i="2"/>
  <c r="J1709" i="2"/>
  <c r="L1519" i="2"/>
  <c r="G1722" i="2" a="1"/>
  <c r="G1722" i="2"/>
  <c r="H1722" i="2" a="1"/>
  <c r="H1722" i="2"/>
  <c r="J1722" i="2"/>
  <c r="L1530" i="2"/>
  <c r="G1708" i="2" a="1"/>
  <c r="G1708" i="2"/>
  <c r="H1708" i="2" a="1"/>
  <c r="H1708" i="2"/>
  <c r="G1694" i="2" a="1"/>
  <c r="G1694" i="2"/>
  <c r="H1694" i="2" a="1"/>
  <c r="H1694" i="2"/>
  <c r="G1698" i="2" a="1"/>
  <c r="G1698" i="2"/>
  <c r="H1698" i="2" a="1"/>
  <c r="H1698" i="2"/>
  <c r="J1698" i="2"/>
  <c r="L1495" i="2"/>
  <c r="G1717" i="2" a="1"/>
  <c r="G1717" i="2"/>
  <c r="H1717" i="2" a="1"/>
  <c r="H1717" i="2"/>
  <c r="G1704" i="2" a="1"/>
  <c r="G1704" i="2"/>
  <c r="H1704" i="2" a="1"/>
  <c r="H1704" i="2"/>
  <c r="J1704" i="2"/>
  <c r="L1513" i="2"/>
  <c r="G1706" i="2" a="1"/>
  <c r="G1706" i="2"/>
  <c r="H1706" i="2" a="1"/>
  <c r="H1706" i="2"/>
  <c r="J1706" i="2"/>
  <c r="L1500" i="2"/>
  <c r="G1693" i="2" a="1"/>
  <c r="G1693" i="2"/>
  <c r="H1693" i="2" a="1"/>
  <c r="H1693" i="2"/>
  <c r="G1692" i="2" a="1"/>
  <c r="G1692" i="2"/>
  <c r="H1692" i="2" a="1"/>
  <c r="H1692" i="2"/>
  <c r="G1691" i="2" a="1"/>
  <c r="G1691" i="2"/>
  <c r="H1691" i="2" a="1"/>
  <c r="H1691" i="2"/>
  <c r="J1691" i="2"/>
  <c r="L1491" i="2"/>
  <c r="G1689" i="2" a="1"/>
  <c r="G1689" i="2"/>
  <c r="H1689" i="2" a="1"/>
  <c r="H1689" i="2"/>
  <c r="G1674" i="2" a="1"/>
  <c r="G1674" i="2"/>
  <c r="H1674" i="2" a="1"/>
  <c r="H1674" i="2"/>
  <c r="G1682" i="2" a="1"/>
  <c r="G1682" i="2"/>
  <c r="H1682" i="2" a="1"/>
  <c r="H1682" i="2"/>
  <c r="J1682" i="2"/>
  <c r="G1683" i="2" a="1"/>
  <c r="G1683" i="2"/>
  <c r="H1683" i="2" a="1"/>
  <c r="H1683" i="2"/>
  <c r="J1683" i="2"/>
  <c r="K1578" i="2"/>
  <c r="G1676" i="2" a="1"/>
  <c r="G1676" i="2"/>
  <c r="H1676" i="2" a="1"/>
  <c r="H1676" i="2"/>
  <c r="J1676" i="2"/>
  <c r="G1650" i="2" a="1"/>
  <c r="G1650" i="2"/>
  <c r="H1650" i="2" a="1"/>
  <c r="H1650" i="2"/>
  <c r="J1650" i="2"/>
  <c r="K1570" i="2"/>
  <c r="G1655" i="2" a="1"/>
  <c r="G1655" i="2"/>
  <c r="H1655" i="2" a="1"/>
  <c r="H1655" i="2"/>
  <c r="J1655" i="2"/>
  <c r="K1565" i="2"/>
  <c r="D6" i="3" a="1"/>
  <c r="D6" i="3"/>
  <c r="G1579" i="2" a="1"/>
  <c r="G1579" i="2"/>
  <c r="H1579" i="2" a="1"/>
  <c r="H1579" i="2"/>
  <c r="G1563" i="2" a="1"/>
  <c r="G1563" i="2"/>
  <c r="H1563" i="2" a="1"/>
  <c r="H1563" i="2"/>
  <c r="G1575" i="2" a="1"/>
  <c r="G1575" i="2"/>
  <c r="H1575" i="2" a="1"/>
  <c r="H1575" i="2"/>
  <c r="G1581" i="2" a="1"/>
  <c r="G1581" i="2"/>
  <c r="H1581" i="2" a="1"/>
  <c r="H1581" i="2"/>
  <c r="G1521" i="2" a="1"/>
  <c r="G1521" i="2"/>
  <c r="H1521" i="2" a="1"/>
  <c r="H1521" i="2"/>
  <c r="G1560" i="2" a="1"/>
  <c r="G1560" i="2"/>
  <c r="H1560" i="2" a="1"/>
  <c r="H1560" i="2"/>
  <c r="G1588" i="2" a="1"/>
  <c r="G1588" i="2"/>
  <c r="H1588" i="2" a="1"/>
  <c r="H1588" i="2"/>
  <c r="G1558" i="2" a="1"/>
  <c r="G1558" i="2"/>
  <c r="H1558" i="2" a="1"/>
  <c r="H1558" i="2"/>
  <c r="G1559" i="2" a="1"/>
  <c r="G1559" i="2"/>
  <c r="H1559" i="2" a="1"/>
  <c r="H1559" i="2"/>
  <c r="G1545" i="2" a="1"/>
  <c r="G1545" i="2"/>
  <c r="H1545" i="2" a="1"/>
  <c r="H1545" i="2"/>
  <c r="G1549" i="2" a="1"/>
  <c r="G1549" i="2"/>
  <c r="H1549" i="2" a="1"/>
  <c r="H1549" i="2"/>
  <c r="G1510" i="2" a="1"/>
  <c r="G1510" i="2"/>
  <c r="H1510" i="2" a="1"/>
  <c r="H1510" i="2"/>
  <c r="G1550" i="2" a="1"/>
  <c r="G1550" i="2"/>
  <c r="H1550" i="2" a="1"/>
  <c r="H1550" i="2"/>
  <c r="G1569" i="2" a="1"/>
  <c r="G1569" i="2"/>
  <c r="H1569" i="2" a="1"/>
  <c r="H1569" i="2"/>
  <c r="G1534" i="2" a="1"/>
  <c r="G1534" i="2"/>
  <c r="H1534" i="2" a="1"/>
  <c r="H1534" i="2"/>
  <c r="G1529" i="2" a="1"/>
  <c r="G1529" i="2"/>
  <c r="H1529" i="2" a="1"/>
  <c r="H1529" i="2"/>
  <c r="G1502" i="2" a="1"/>
  <c r="G1502" i="2"/>
  <c r="H1502" i="2" a="1"/>
  <c r="H1502" i="2"/>
  <c r="G1538" i="2" a="1"/>
  <c r="G1538" i="2"/>
  <c r="H1538" i="2" a="1"/>
  <c r="H1538" i="2"/>
  <c r="G1494" i="2" a="1"/>
  <c r="G1494" i="2"/>
  <c r="H1494" i="2" a="1"/>
  <c r="H1494" i="2"/>
  <c r="G1515" i="2" a="1"/>
  <c r="G1515" i="2"/>
  <c r="H1515" i="2" a="1"/>
  <c r="H1515" i="2"/>
  <c r="G1496" i="2" a="1"/>
  <c r="G1496" i="2"/>
  <c r="H1496" i="2" a="1"/>
  <c r="H1496" i="2"/>
  <c r="G1513" i="2" a="1"/>
  <c r="G1513" i="2"/>
  <c r="H1513" i="2" a="1"/>
  <c r="H1513" i="2"/>
  <c r="G1490" i="2" a="1"/>
  <c r="G1490" i="2"/>
  <c r="H1490" i="2" a="1"/>
  <c r="H1490" i="2"/>
  <c r="G1488" i="2" a="1"/>
  <c r="G1488" i="2"/>
  <c r="H1488" i="2" a="1"/>
  <c r="H1488" i="2"/>
  <c r="D7" i="3" a="1"/>
  <c r="D7" i="3"/>
  <c r="G1474" i="2" a="1"/>
  <c r="G1474" i="2"/>
  <c r="H1474" i="2" a="1"/>
  <c r="H1474" i="2"/>
  <c r="G1478" i="2" a="1"/>
  <c r="G1478" i="2"/>
  <c r="H1478" i="2" a="1"/>
  <c r="H1478" i="2"/>
  <c r="G1468" i="2" a="1"/>
  <c r="G1468" i="2"/>
  <c r="H1468" i="2" a="1"/>
  <c r="H1468" i="2"/>
  <c r="G1461" i="2" a="1"/>
  <c r="G1461" i="2"/>
  <c r="H1461" i="2" a="1"/>
  <c r="H1461" i="2"/>
  <c r="G1457" i="2" a="1"/>
  <c r="G1457" i="2"/>
  <c r="H1457" i="2" a="1"/>
  <c r="H1457" i="2"/>
  <c r="G1453" i="2" a="1"/>
  <c r="G1453" i="2"/>
  <c r="H1453" i="2" a="1"/>
  <c r="H1453" i="2"/>
  <c r="G1462" i="2" a="1"/>
  <c r="G1462" i="2"/>
  <c r="H1462" i="2" a="1"/>
  <c r="H1462" i="2"/>
  <c r="G1451" i="2" a="1"/>
  <c r="G1451" i="2"/>
  <c r="H1451" i="2" a="1"/>
  <c r="H1451" i="2"/>
  <c r="G1467" i="2" a="1"/>
  <c r="G1467" i="2"/>
  <c r="H1467" i="2" a="1"/>
  <c r="H1467" i="2"/>
  <c r="G1422" i="2" a="1"/>
  <c r="G1422" i="2"/>
  <c r="H1422" i="2" a="1"/>
  <c r="H1422" i="2"/>
  <c r="G1431" i="2" a="1"/>
  <c r="G1431" i="2"/>
  <c r="H1431" i="2" a="1"/>
  <c r="H1431" i="2"/>
  <c r="G1432" i="2" a="1"/>
  <c r="G1432" i="2"/>
  <c r="H1432" i="2" a="1"/>
  <c r="H1432" i="2"/>
  <c r="G1438" i="2" a="1"/>
  <c r="G1438" i="2"/>
  <c r="H1438" i="2" a="1"/>
  <c r="H1438" i="2"/>
  <c r="G1411" i="2" a="1"/>
  <c r="G1411" i="2"/>
  <c r="H1411" i="2" a="1"/>
  <c r="H1411" i="2"/>
  <c r="G1387" i="2" a="1"/>
  <c r="G1387" i="2"/>
  <c r="H1387" i="2" a="1"/>
  <c r="H1387" i="2"/>
  <c r="G1386" i="2" a="1"/>
  <c r="G1386" i="2"/>
  <c r="H1386" i="2" a="1"/>
  <c r="H1386" i="2"/>
  <c r="J1386" i="2"/>
  <c r="L1181" i="2"/>
  <c r="G1385" i="2" a="1"/>
  <c r="G1385" i="2"/>
  <c r="H1385" i="2" a="1"/>
  <c r="H1385" i="2"/>
  <c r="J1385" i="2"/>
  <c r="K1283" i="2"/>
  <c r="G1374" i="2" a="1"/>
  <c r="G1374" i="2"/>
  <c r="H1374" i="2" a="1"/>
  <c r="H1374" i="2"/>
  <c r="J1374" i="2"/>
  <c r="G1377" i="2" a="1"/>
  <c r="G1377" i="2"/>
  <c r="H1377" i="2" a="1"/>
  <c r="H1377" i="2"/>
  <c r="J1377" i="2"/>
  <c r="K1275" i="2"/>
  <c r="G1359" i="2" a="1"/>
  <c r="G1359" i="2"/>
  <c r="H1359" i="2" a="1"/>
  <c r="H1359" i="2"/>
  <c r="J1359" i="2"/>
  <c r="L1155" i="2"/>
  <c r="G1358" i="2" a="1"/>
  <c r="G1358" i="2"/>
  <c r="H1358" i="2" a="1"/>
  <c r="H1358" i="2"/>
  <c r="J1358" i="2"/>
  <c r="K1267" i="2"/>
  <c r="G1376" i="2" a="1"/>
  <c r="G1376" i="2"/>
  <c r="H1376" i="2" a="1"/>
  <c r="H1376" i="2"/>
  <c r="J1376" i="2"/>
  <c r="G1379" i="2" a="1"/>
  <c r="G1379" i="2"/>
  <c r="H1379" i="2" a="1"/>
  <c r="H1379" i="2"/>
  <c r="J1379" i="2"/>
  <c r="G1355" i="2" a="1"/>
  <c r="G1355" i="2"/>
  <c r="H1355" i="2" a="1"/>
  <c r="H1355" i="2"/>
  <c r="J1355" i="2"/>
  <c r="K1252" i="2"/>
  <c r="G1345" i="2" a="1"/>
  <c r="G1345" i="2"/>
  <c r="H1345" i="2" a="1"/>
  <c r="H1345" i="2"/>
  <c r="J1345" i="2"/>
  <c r="K1251" i="2"/>
  <c r="G1340" i="2" a="1"/>
  <c r="G1340" i="2"/>
  <c r="H1340" i="2" a="1"/>
  <c r="H1340" i="2"/>
  <c r="J1340" i="2"/>
  <c r="L1149" i="2"/>
  <c r="G1325" i="2" a="1"/>
  <c r="G1325" i="2"/>
  <c r="H1325" i="2" a="1"/>
  <c r="H1325" i="2"/>
  <c r="J1325" i="2"/>
  <c r="K1243" i="2"/>
  <c r="G1350" i="2" a="1"/>
  <c r="G1350" i="2"/>
  <c r="H1350" i="2" a="1"/>
  <c r="H1350" i="2"/>
  <c r="J1350" i="2"/>
  <c r="L1141" i="2"/>
  <c r="G1348" i="2" a="1"/>
  <c r="G1348" i="2"/>
  <c r="H1348" i="2" a="1"/>
  <c r="H1348" i="2"/>
  <c r="J1348" i="2"/>
  <c r="K1235" i="2"/>
  <c r="G1329" i="2" a="1"/>
  <c r="G1329" i="2"/>
  <c r="H1329" i="2" a="1"/>
  <c r="H1329" i="2"/>
  <c r="J1329" i="2"/>
  <c r="G1327" i="2" a="1"/>
  <c r="G1327" i="2"/>
  <c r="H1327" i="2" a="1"/>
  <c r="H1327" i="2"/>
  <c r="J1327" i="2"/>
  <c r="G1316" i="2" a="1"/>
  <c r="G1316" i="2"/>
  <c r="H1316" i="2" a="1"/>
  <c r="H1316" i="2"/>
  <c r="J1316" i="2"/>
  <c r="G1323" i="2" a="1"/>
  <c r="G1323" i="2"/>
  <c r="H1323" i="2" a="1"/>
  <c r="H1323" i="2"/>
  <c r="J1323" i="2"/>
  <c r="G1321" i="2" a="1"/>
  <c r="G1321" i="2"/>
  <c r="H1321" i="2" a="1"/>
  <c r="H1321" i="2"/>
  <c r="J1321" i="2"/>
  <c r="G1320" i="2" a="1"/>
  <c r="G1320" i="2"/>
  <c r="H1320" i="2" a="1"/>
  <c r="H1320" i="2"/>
  <c r="J1320" i="2"/>
  <c r="G1303" i="2" a="1"/>
  <c r="G1303" i="2"/>
  <c r="H1303" i="2" a="1"/>
  <c r="H1303" i="2"/>
  <c r="J1303" i="2"/>
  <c r="G1304" i="2" a="1"/>
  <c r="G1304" i="2"/>
  <c r="H1304" i="2" a="1"/>
  <c r="H1304" i="2"/>
  <c r="J1304" i="2"/>
  <c r="K1202" i="2"/>
  <c r="G1290" i="2" a="1"/>
  <c r="G1290" i="2"/>
  <c r="H1290" i="2" a="1"/>
  <c r="H1290" i="2"/>
  <c r="J1290" i="2"/>
  <c r="G1294" i="2" a="1"/>
  <c r="G1294" i="2"/>
  <c r="H1294" i="2" a="1"/>
  <c r="H1294" i="2"/>
  <c r="J1294" i="2"/>
  <c r="G1291" i="2" a="1"/>
  <c r="G1291" i="2"/>
  <c r="H1291" i="2" a="1"/>
  <c r="H1291" i="2"/>
  <c r="J1291" i="2"/>
  <c r="G1289" i="2" a="1"/>
  <c r="G1289" i="2"/>
  <c r="H1289" i="2" a="1"/>
  <c r="H1289" i="2"/>
  <c r="J1289" i="2"/>
  <c r="D9" i="3" a="1"/>
  <c r="D9" i="3"/>
  <c r="J1284" i="2"/>
  <c r="G1278" i="2" a="1"/>
  <c r="G1278" i="2"/>
  <c r="H1278" i="2" a="1"/>
  <c r="H1278" i="2"/>
  <c r="G1280" i="2" a="1"/>
  <c r="G1280" i="2"/>
  <c r="H1280" i="2" a="1"/>
  <c r="H1280" i="2"/>
  <c r="G1167" i="2" a="1"/>
  <c r="G1167" i="2"/>
  <c r="H1167" i="2" a="1"/>
  <c r="H1167" i="2"/>
  <c r="J1167" i="2"/>
  <c r="K1041" i="2"/>
  <c r="G1136" i="2" a="1"/>
  <c r="G1136" i="2"/>
  <c r="H1136" i="2" a="1"/>
  <c r="H1136" i="2"/>
  <c r="J1136" i="2"/>
  <c r="G1152" i="2" a="1"/>
  <c r="G1152" i="2"/>
  <c r="H1152" i="2" a="1"/>
  <c r="H1152" i="2"/>
  <c r="J1152" i="2"/>
  <c r="G1129" i="2" a="1"/>
  <c r="G1129" i="2"/>
  <c r="H1129" i="2" a="1"/>
  <c r="H1129" i="2"/>
  <c r="J1129" i="2"/>
  <c r="K1029" i="2"/>
  <c r="G1124" i="2" a="1"/>
  <c r="G1124" i="2"/>
  <c r="H1124" i="2" a="1"/>
  <c r="H1124" i="2"/>
  <c r="J1124" i="2"/>
  <c r="G1118" i="2" a="1"/>
  <c r="G1118" i="2"/>
  <c r="H1118" i="2" a="1"/>
  <c r="H1118" i="2"/>
  <c r="J1118" i="2"/>
  <c r="K1021" i="2"/>
  <c r="G1119" i="2" a="1"/>
  <c r="G1119" i="2"/>
  <c r="H1119" i="2" a="1"/>
  <c r="H1119" i="2"/>
  <c r="J1119" i="2"/>
  <c r="G1122" i="2" a="1"/>
  <c r="G1122" i="2"/>
  <c r="H1122" i="2" a="1"/>
  <c r="H1122" i="2"/>
  <c r="J1122" i="2"/>
  <c r="G1114" i="2" a="1"/>
  <c r="G1114" i="2"/>
  <c r="H1114" i="2" a="1"/>
  <c r="H1114" i="2"/>
  <c r="J1114" i="2"/>
  <c r="G1108" i="2" a="1"/>
  <c r="G1108" i="2"/>
  <c r="H1108" i="2" a="1"/>
  <c r="H1108" i="2"/>
  <c r="J1108" i="2"/>
  <c r="K1005" i="2"/>
  <c r="G1096" i="2" a="1"/>
  <c r="G1096" i="2"/>
  <c r="H1096" i="2" a="1"/>
  <c r="H1096" i="2"/>
  <c r="J1096" i="2"/>
  <c r="G1098" i="2" a="1"/>
  <c r="G1098" i="2"/>
  <c r="H1098" i="2" a="1"/>
  <c r="H1098" i="2"/>
  <c r="J1098" i="2"/>
  <c r="G1099" i="2" a="1"/>
  <c r="G1099" i="2"/>
  <c r="H1099" i="2" a="1"/>
  <c r="H1099" i="2"/>
  <c r="J1099" i="2"/>
  <c r="G1089" i="2" a="1"/>
  <c r="G1089" i="2"/>
  <c r="H1089" i="2" a="1"/>
  <c r="H1089" i="2"/>
  <c r="J1089" i="2"/>
  <c r="G1087" i="2" a="1"/>
  <c r="G1087" i="2"/>
  <c r="H1087" i="2" a="1"/>
  <c r="H1087" i="2"/>
  <c r="J1087" i="2"/>
  <c r="G1082" i="2" a="1"/>
  <c r="G1082" i="2"/>
  <c r="H1082" i="2" a="1"/>
  <c r="H1082" i="2"/>
  <c r="J1082" i="2"/>
  <c r="K981" i="2"/>
  <c r="J1286" i="2"/>
  <c r="K1184" i="2"/>
  <c r="J1287" i="2"/>
  <c r="K1185" i="2"/>
  <c r="J1295" i="2"/>
  <c r="K1192" i="2"/>
  <c r="J1297" i="2"/>
  <c r="L1092" i="2"/>
  <c r="J1302" i="2"/>
  <c r="J1301" i="2"/>
  <c r="K1199" i="2"/>
  <c r="J1307" i="2"/>
  <c r="L1103" i="2"/>
  <c r="J1315" i="2"/>
  <c r="L1105" i="2"/>
  <c r="J1336" i="2"/>
  <c r="L1116" i="2"/>
  <c r="J1319" i="2"/>
  <c r="L1126" i="2"/>
  <c r="J1332" i="2"/>
  <c r="K1246" i="2"/>
  <c r="J1356" i="2"/>
  <c r="K1249" i="2"/>
  <c r="J1354" i="2"/>
  <c r="K1265" i="2"/>
  <c r="J1383" i="2"/>
  <c r="L1182" i="2"/>
  <c r="J1388" i="2"/>
  <c r="J1418" i="2"/>
  <c r="L278" i="2"/>
  <c r="L279" i="2"/>
  <c r="L287" i="2"/>
  <c r="L288" i="2"/>
  <c r="J383" i="2"/>
  <c r="K291" i="2"/>
  <c r="J390" i="2"/>
  <c r="K297" i="2"/>
  <c r="J389" i="2"/>
  <c r="L210" i="2"/>
  <c r="J409" i="2"/>
  <c r="K323" i="2"/>
  <c r="J413" i="2"/>
  <c r="K325" i="2"/>
  <c r="J866" i="2"/>
  <c r="K768" i="2"/>
  <c r="J979" i="2"/>
  <c r="J980" i="2"/>
  <c r="K879" i="2"/>
  <c r="J987" i="2"/>
  <c r="L781" i="2"/>
  <c r="J990" i="2"/>
  <c r="L790" i="2"/>
  <c r="J1002" i="2"/>
  <c r="L799" i="2"/>
  <c r="J1005" i="2"/>
  <c r="K902" i="2"/>
  <c r="J1004" i="2"/>
  <c r="L808" i="2"/>
  <c r="J1006" i="2"/>
  <c r="K910" i="2"/>
  <c r="J1016" i="2"/>
  <c r="K913" i="2"/>
  <c r="J1088" i="2"/>
  <c r="J1093" i="2"/>
  <c r="J1102" i="2"/>
  <c r="J1141" i="2"/>
  <c r="J1313" i="2"/>
  <c r="K1200" i="2"/>
  <c r="J1298" i="2"/>
  <c r="L1102" i="2"/>
  <c r="J1334" i="2"/>
  <c r="K1207" i="2"/>
  <c r="J1337" i="2"/>
  <c r="L1111" i="2"/>
  <c r="J1318" i="2"/>
  <c r="L1117" i="2"/>
  <c r="J1344" i="2"/>
  <c r="L1144" i="2"/>
  <c r="J1346" i="2"/>
  <c r="J1362" i="2"/>
  <c r="K1266" i="2"/>
  <c r="J1384" i="2"/>
  <c r="L1175" i="2"/>
  <c r="J1484" i="2"/>
  <c r="J1072" i="2"/>
  <c r="L873" i="2"/>
  <c r="J1075" i="2"/>
  <c r="J1079" i="2"/>
  <c r="L869" i="2"/>
  <c r="J1178" i="2"/>
  <c r="K1076" i="2"/>
  <c r="J1285" i="2"/>
  <c r="K1183" i="2"/>
  <c r="J1292" i="2"/>
  <c r="L1089" i="2"/>
  <c r="J1306" i="2"/>
  <c r="L1090" i="2"/>
  <c r="J1311" i="2"/>
  <c r="K1208" i="2"/>
  <c r="J1305" i="2"/>
  <c r="L1107" i="2"/>
  <c r="J1335" i="2"/>
  <c r="L1112" i="2"/>
  <c r="J1326" i="2"/>
  <c r="J1330" i="2"/>
  <c r="L1114" i="2"/>
  <c r="J1352" i="2"/>
  <c r="L1127" i="2"/>
  <c r="J1366" i="2"/>
  <c r="K1254" i="2"/>
  <c r="J1333" i="2"/>
  <c r="L1157" i="2"/>
  <c r="J1368" i="2"/>
  <c r="J1389" i="2"/>
  <c r="K1287" i="2"/>
  <c r="J1407" i="2"/>
  <c r="J1416" i="2"/>
  <c r="H1822" i="2" a="1"/>
  <c r="H1822" i="2"/>
  <c r="E7" i="6"/>
  <c r="E30" i="6"/>
  <c r="E10" i="6"/>
  <c r="E27" i="6"/>
  <c r="E31" i="6"/>
  <c r="E21" i="6"/>
  <c r="E14" i="6"/>
  <c r="E9" i="6"/>
  <c r="E24" i="6"/>
  <c r="E28" i="6"/>
  <c r="R3" i="6"/>
  <c r="R13" i="6"/>
  <c r="R8" i="6"/>
  <c r="R19" i="6"/>
  <c r="R11" i="6"/>
  <c r="R31" i="6"/>
  <c r="R22" i="6"/>
  <c r="R23" i="6"/>
  <c r="R27" i="6"/>
  <c r="R5" i="6"/>
  <c r="R10" i="6"/>
  <c r="R29" i="6"/>
  <c r="R21" i="6"/>
  <c r="R17" i="6"/>
  <c r="R2" i="6"/>
  <c r="R25" i="6"/>
  <c r="H31" i="6"/>
  <c r="H19" i="6"/>
  <c r="H23" i="6"/>
  <c r="H17" i="6"/>
  <c r="H16" i="6"/>
  <c r="H22" i="6"/>
  <c r="H18" i="6"/>
  <c r="H24" i="6"/>
  <c r="H26" i="6"/>
  <c r="H15" i="6"/>
  <c r="H14" i="6"/>
  <c r="I3" i="6"/>
  <c r="I5" i="6"/>
  <c r="I12" i="6"/>
  <c r="I9" i="6"/>
  <c r="I30" i="6"/>
  <c r="I18" i="6"/>
  <c r="I15" i="6"/>
  <c r="I11" i="6"/>
  <c r="I25" i="6"/>
  <c r="I26" i="6"/>
  <c r="I2" i="6"/>
  <c r="R6" i="6"/>
  <c r="R12" i="6"/>
  <c r="R15" i="6"/>
  <c r="I28" i="6"/>
  <c r="H7" i="6"/>
  <c r="J19" i="6"/>
  <c r="J16" i="6"/>
  <c r="I17" i="6"/>
  <c r="H28" i="6"/>
  <c r="J24" i="6"/>
  <c r="H5" i="6"/>
  <c r="J6" i="6"/>
  <c r="I23" i="6"/>
  <c r="E11" i="6"/>
  <c r="G31" i="6"/>
  <c r="E29" i="6"/>
  <c r="G25" i="6"/>
  <c r="G20" i="6"/>
  <c r="K31" i="6"/>
  <c r="K25" i="6"/>
  <c r="K21" i="6"/>
  <c r="M15" i="6"/>
  <c r="M9" i="6"/>
  <c r="M3" i="6"/>
  <c r="M5" i="6"/>
  <c r="L2" i="6"/>
  <c r="L4" i="6"/>
  <c r="G27" i="6"/>
  <c r="D9" i="6"/>
  <c r="D13" i="6"/>
  <c r="F21" i="6"/>
  <c r="F31" i="6"/>
  <c r="F17" i="6"/>
  <c r="C3" i="6"/>
  <c r="C9" i="6"/>
  <c r="C15" i="6"/>
  <c r="M29" i="6"/>
  <c r="M30" i="6"/>
  <c r="M27" i="6"/>
  <c r="M28" i="6"/>
  <c r="M2" i="6"/>
  <c r="M7" i="6"/>
  <c r="M8" i="6"/>
  <c r="M13" i="6"/>
  <c r="M14" i="6"/>
  <c r="M11" i="6"/>
  <c r="M12" i="6"/>
  <c r="M17" i="6"/>
  <c r="M18" i="6"/>
  <c r="M23" i="6"/>
  <c r="M24" i="6"/>
  <c r="J2" i="6"/>
  <c r="J7" i="6"/>
  <c r="J31" i="6"/>
  <c r="J20" i="6"/>
  <c r="J9" i="6"/>
  <c r="J11" i="6"/>
  <c r="J10" i="6"/>
  <c r="J15" i="6"/>
  <c r="J30" i="6"/>
  <c r="J5" i="6"/>
  <c r="J4" i="6"/>
  <c r="J27" i="6"/>
  <c r="J28" i="6"/>
  <c r="J25" i="6"/>
  <c r="J26" i="6"/>
  <c r="L16" i="6"/>
  <c r="L19" i="6"/>
  <c r="L25" i="6"/>
  <c r="L28" i="6"/>
  <c r="L31" i="6"/>
  <c r="L29" i="6"/>
  <c r="L3" i="6"/>
  <c r="L6" i="6"/>
  <c r="L12" i="6"/>
  <c r="L15" i="6"/>
  <c r="L10" i="6"/>
  <c r="E5" i="6"/>
  <c r="E18" i="6"/>
  <c r="E17" i="6"/>
  <c r="E4" i="6"/>
  <c r="E3" i="6"/>
  <c r="E23" i="6"/>
  <c r="E13" i="6"/>
  <c r="E2" i="6"/>
  <c r="E22" i="6"/>
  <c r="E20" i="6"/>
  <c r="E19" i="6"/>
  <c r="E16" i="6"/>
  <c r="E15" i="6"/>
  <c r="R20" i="6"/>
  <c r="R7" i="6"/>
  <c r="J18" i="6"/>
  <c r="I22" i="6"/>
  <c r="J17" i="6"/>
  <c r="H27" i="6"/>
  <c r="J23" i="6"/>
  <c r="H11" i="6"/>
  <c r="J29" i="6"/>
  <c r="E8" i="6"/>
  <c r="E12" i="6"/>
  <c r="G28" i="6"/>
  <c r="E26" i="6"/>
  <c r="E25" i="6"/>
  <c r="E6" i="6"/>
  <c r="K26" i="6"/>
  <c r="M16" i="6"/>
  <c r="M10" i="6"/>
  <c r="M4" i="6"/>
  <c r="L7" i="6"/>
  <c r="L30" i="6"/>
  <c r="D27" i="6"/>
  <c r="D15" i="6"/>
  <c r="F18" i="6"/>
  <c r="F20" i="6"/>
  <c r="C6" i="6"/>
  <c r="C12" i="6"/>
  <c r="F3" i="6"/>
  <c r="F9" i="6"/>
  <c r="F12" i="6"/>
  <c r="F15" i="6"/>
  <c r="F13" i="6"/>
  <c r="F16" i="6"/>
  <c r="F19" i="6"/>
  <c r="F29" i="6"/>
  <c r="F24" i="6"/>
  <c r="F23" i="6"/>
  <c r="F25" i="6"/>
  <c r="G11" i="6"/>
  <c r="G22" i="6"/>
  <c r="G7" i="6"/>
  <c r="G3" i="6"/>
  <c r="G10" i="6"/>
  <c r="G5" i="6"/>
  <c r="G23" i="6"/>
  <c r="C21" i="6"/>
  <c r="C28" i="6"/>
  <c r="C20" i="6"/>
  <c r="C17" i="6"/>
  <c r="C11" i="6"/>
  <c r="C8" i="6"/>
  <c r="C5" i="6"/>
  <c r="C7" i="6"/>
  <c r="C4" i="6"/>
  <c r="C23" i="6"/>
  <c r="C26" i="6"/>
  <c r="D12" i="6"/>
  <c r="D10" i="6"/>
  <c r="D21" i="6"/>
  <c r="D16" i="6"/>
  <c r="D17" i="6"/>
  <c r="D3" i="6"/>
  <c r="D24" i="6"/>
  <c r="D26" i="6"/>
  <c r="D5" i="6"/>
  <c r="D22" i="6"/>
  <c r="D6" i="6"/>
  <c r="K13" i="6"/>
  <c r="K14" i="6"/>
  <c r="K11" i="6"/>
  <c r="K17" i="6"/>
  <c r="K18" i="6"/>
  <c r="K23" i="6"/>
  <c r="K29" i="6"/>
  <c r="K30" i="6"/>
  <c r="K27" i="6"/>
  <c r="K2" i="6"/>
  <c r="K7" i="6"/>
  <c r="K8" i="6"/>
  <c r="G14" i="6"/>
  <c r="L21" i="6"/>
  <c r="L23" i="6"/>
  <c r="D11" i="6"/>
  <c r="D29" i="6"/>
  <c r="D25" i="6"/>
  <c r="K282" i="2"/>
  <c r="L189" i="2"/>
  <c r="K283" i="2"/>
  <c r="L190" i="2"/>
  <c r="K290" i="2"/>
  <c r="L196" i="2"/>
  <c r="K300" i="2"/>
  <c r="L207" i="2"/>
  <c r="K296" i="2"/>
  <c r="L200" i="2"/>
  <c r="K286" i="2"/>
  <c r="L194" i="2"/>
  <c r="K287" i="2"/>
  <c r="L193" i="2"/>
  <c r="K292" i="2"/>
  <c r="L197" i="2"/>
  <c r="K293" i="2"/>
  <c r="L202" i="2"/>
  <c r="K302" i="2"/>
  <c r="L206" i="2"/>
  <c r="G15" i="6"/>
  <c r="G16" i="6"/>
  <c r="G21" i="6"/>
  <c r="G9" i="6"/>
  <c r="G4" i="6"/>
  <c r="G18" i="6"/>
  <c r="K281" i="2"/>
  <c r="L188" i="2"/>
  <c r="K288" i="2"/>
  <c r="L195" i="2"/>
  <c r="K294" i="2"/>
  <c r="L204" i="2"/>
  <c r="K295" i="2"/>
  <c r="L201" i="2"/>
  <c r="K298" i="2"/>
  <c r="L203" i="2"/>
  <c r="K299" i="2"/>
  <c r="L211" i="2"/>
  <c r="K304" i="2"/>
  <c r="L214" i="2"/>
  <c r="K324" i="2"/>
  <c r="L246" i="2"/>
  <c r="L242" i="2"/>
  <c r="K331" i="2"/>
  <c r="L237" i="2"/>
  <c r="L252" i="2"/>
  <c r="K342" i="2"/>
  <c r="K344" i="2"/>
  <c r="L257" i="2"/>
  <c r="K346" i="2"/>
  <c r="K348" i="2"/>
  <c r="L259" i="2"/>
  <c r="K350" i="2"/>
  <c r="K352" i="2"/>
  <c r="L249" i="2"/>
  <c r="K354" i="2"/>
  <c r="L261" i="2"/>
  <c r="K360" i="2"/>
  <c r="L265" i="2"/>
  <c r="K364" i="2"/>
  <c r="L271" i="2"/>
  <c r="K366" i="2"/>
  <c r="L268" i="2"/>
  <c r="K368" i="2"/>
  <c r="L262" i="2"/>
  <c r="L573" i="2"/>
  <c r="K676" i="2"/>
  <c r="L575" i="2"/>
  <c r="L579" i="2"/>
  <c r="L577" i="2"/>
  <c r="K682" i="2"/>
  <c r="L580" i="2"/>
  <c r="K684" i="2"/>
  <c r="L585" i="2"/>
  <c r="K686" i="2"/>
  <c r="L583" i="2"/>
  <c r="L593" i="2"/>
  <c r="K690" i="2"/>
  <c r="L592" i="2"/>
  <c r="L584" i="2"/>
  <c r="K694" i="2"/>
  <c r="K696" i="2"/>
  <c r="L581" i="2"/>
  <c r="K698" i="2"/>
  <c r="L602" i="2"/>
  <c r="K700" i="2"/>
  <c r="L608" i="2"/>
  <c r="K702" i="2"/>
  <c r="L590" i="2"/>
  <c r="K704" i="2"/>
  <c r="L596" i="2"/>
  <c r="K706" i="2"/>
  <c r="L595" i="2"/>
  <c r="K708" i="2"/>
  <c r="K710" i="2"/>
  <c r="L604" i="2"/>
  <c r="K712" i="2"/>
  <c r="L617" i="2"/>
  <c r="K714" i="2"/>
  <c r="L613" i="2"/>
  <c r="K716" i="2"/>
  <c r="L648" i="2"/>
  <c r="K718" i="2"/>
  <c r="L624" i="2"/>
  <c r="K720" i="2"/>
  <c r="L626" i="2"/>
  <c r="K722" i="2"/>
  <c r="L616" i="2"/>
  <c r="K724" i="2"/>
  <c r="L620" i="2"/>
  <c r="K726" i="2"/>
  <c r="L630" i="2"/>
  <c r="K728" i="2"/>
  <c r="L615" i="2"/>
  <c r="K730" i="2"/>
  <c r="L621" i="2"/>
  <c r="K732" i="2"/>
  <c r="L639" i="2"/>
  <c r="K734" i="2"/>
  <c r="K736" i="2"/>
  <c r="L614" i="2"/>
  <c r="K738" i="2"/>
  <c r="L644" i="2"/>
  <c r="K740" i="2"/>
  <c r="L629" i="2"/>
  <c r="K742" i="2"/>
  <c r="L652" i="2"/>
  <c r="K744" i="2"/>
  <c r="L657" i="2"/>
  <c r="K746" i="2"/>
  <c r="L649" i="2"/>
  <c r="K748" i="2"/>
  <c r="L643" i="2"/>
  <c r="K750" i="2"/>
  <c r="K752" i="2"/>
  <c r="L650" i="2"/>
  <c r="K754" i="2"/>
  <c r="L634" i="2"/>
  <c r="K756" i="2"/>
  <c r="L645" i="2"/>
  <c r="K758" i="2"/>
  <c r="L659" i="2"/>
  <c r="K760" i="2"/>
  <c r="L655" i="2"/>
  <c r="K762" i="2"/>
  <c r="L661" i="2"/>
  <c r="K770" i="2"/>
  <c r="L671" i="2"/>
  <c r="L295" i="2"/>
  <c r="K305" i="2"/>
  <c r="L208" i="2"/>
  <c r="K306" i="2"/>
  <c r="L220" i="2"/>
  <c r="K308" i="2"/>
  <c r="L228" i="2"/>
  <c r="K309" i="2"/>
  <c r="L216" i="2"/>
  <c r="K310" i="2"/>
  <c r="L222" i="2"/>
  <c r="K312" i="2"/>
  <c r="L213" i="2"/>
  <c r="K313" i="2"/>
  <c r="L227" i="2"/>
  <c r="K314" i="2"/>
  <c r="L221" i="2"/>
  <c r="K315" i="2"/>
  <c r="K316" i="2"/>
  <c r="L229" i="2"/>
  <c r="K317" i="2"/>
  <c r="L224" i="2"/>
  <c r="K318" i="2"/>
  <c r="L226" i="2"/>
  <c r="K374" i="2"/>
  <c r="L280" i="2"/>
  <c r="K411" i="2"/>
  <c r="L318" i="2"/>
  <c r="K475" i="2"/>
  <c r="K481" i="2"/>
  <c r="K495" i="2"/>
  <c r="L395" i="2"/>
  <c r="K499" i="2"/>
  <c r="L422" i="2"/>
  <c r="K503" i="2"/>
  <c r="L403" i="2"/>
  <c r="M403" i="2" a="1"/>
  <c r="M403" i="2"/>
  <c r="N403" i="2"/>
  <c r="K523" i="2"/>
  <c r="L427" i="2"/>
  <c r="M427" i="2" a="1"/>
  <c r="M427" i="2"/>
  <c r="N427" i="2"/>
  <c r="L456" i="2"/>
  <c r="K658" i="2"/>
  <c r="L556" i="2"/>
  <c r="K660" i="2"/>
  <c r="L558" i="2"/>
  <c r="K662" i="2"/>
  <c r="L560" i="2"/>
  <c r="K664" i="2"/>
  <c r="L562" i="2"/>
  <c r="K666" i="2"/>
  <c r="L564" i="2"/>
  <c r="K668" i="2"/>
  <c r="L566" i="2"/>
  <c r="K670" i="2"/>
  <c r="L568" i="2"/>
  <c r="K319" i="2"/>
  <c r="L235" i="2"/>
  <c r="K328" i="2"/>
  <c r="L253" i="2"/>
  <c r="K332" i="2"/>
  <c r="L243" i="2"/>
  <c r="K339" i="2"/>
  <c r="L233" i="2"/>
  <c r="K341" i="2"/>
  <c r="L248" i="2"/>
  <c r="K345" i="2"/>
  <c r="L254" i="2"/>
  <c r="K349" i="2"/>
  <c r="L255" i="2"/>
  <c r="K351" i="2"/>
  <c r="L250" i="2"/>
  <c r="K357" i="2"/>
  <c r="L270" i="2"/>
  <c r="K367" i="2"/>
  <c r="L273" i="2"/>
  <c r="K468" i="2"/>
  <c r="L374" i="2"/>
  <c r="K705" i="2"/>
  <c r="L598" i="2"/>
  <c r="K711" i="2"/>
  <c r="L610" i="2"/>
  <c r="K719" i="2"/>
  <c r="L601" i="2"/>
  <c r="K727" i="2"/>
  <c r="L619" i="2"/>
  <c r="K735" i="2"/>
  <c r="L632" i="2"/>
  <c r="K741" i="2"/>
  <c r="L635" i="2"/>
  <c r="K749" i="2"/>
  <c r="L646" i="2"/>
  <c r="K757" i="2"/>
  <c r="L640" i="2"/>
  <c r="K766" i="2"/>
  <c r="L662" i="2"/>
  <c r="K335" i="2"/>
  <c r="L225" i="2"/>
  <c r="K337" i="2"/>
  <c r="L212" i="2"/>
  <c r="K413" i="2"/>
  <c r="K467" i="2"/>
  <c r="L370" i="2"/>
  <c r="K562" i="2"/>
  <c r="L446" i="2"/>
  <c r="K566" i="2"/>
  <c r="L441" i="2"/>
  <c r="K573" i="2"/>
  <c r="K579" i="2"/>
  <c r="L477" i="2"/>
  <c r="K583" i="2"/>
  <c r="L481" i="2"/>
  <c r="K587" i="2"/>
  <c r="L485" i="2"/>
  <c r="L509" i="2"/>
  <c r="L525" i="2"/>
  <c r="L535" i="2"/>
  <c r="K764" i="2"/>
  <c r="L656" i="2"/>
  <c r="K772" i="2"/>
  <c r="L658" i="2"/>
  <c r="K774" i="2"/>
  <c r="L668" i="2"/>
  <c r="K765" i="2"/>
  <c r="L667" i="2"/>
  <c r="K815" i="2"/>
  <c r="L710" i="2"/>
  <c r="K827" i="2"/>
  <c r="L723" i="2"/>
  <c r="L718" i="2"/>
  <c r="K835" i="2"/>
  <c r="L725" i="2"/>
  <c r="K859" i="2"/>
  <c r="L757" i="2"/>
  <c r="L339" i="2"/>
  <c r="L343" i="2"/>
  <c r="L345" i="2"/>
  <c r="J486" i="2"/>
  <c r="J484" i="2"/>
  <c r="J522" i="2"/>
  <c r="J489" i="2"/>
  <c r="J492" i="2"/>
  <c r="J507" i="2"/>
  <c r="J510" i="2"/>
  <c r="J539" i="2"/>
  <c r="J514" i="2"/>
  <c r="J500" i="2"/>
  <c r="J521" i="2"/>
  <c r="J499" i="2"/>
  <c r="J513" i="2"/>
  <c r="J570" i="2"/>
  <c r="J506" i="2"/>
  <c r="J533" i="2"/>
  <c r="J870" i="2"/>
  <c r="J876" i="2"/>
  <c r="K813" i="2"/>
  <c r="L711" i="2"/>
  <c r="L738" i="2"/>
  <c r="K824" i="2"/>
  <c r="L722" i="2"/>
  <c r="K828" i="2"/>
  <c r="L702" i="2"/>
  <c r="K832" i="2"/>
  <c r="L740" i="2"/>
  <c r="K836" i="2"/>
  <c r="L743" i="2"/>
  <c r="K840" i="2"/>
  <c r="L742" i="2"/>
  <c r="K844" i="2"/>
  <c r="L746" i="2"/>
  <c r="K848" i="2"/>
  <c r="L754" i="2"/>
  <c r="K852" i="2"/>
  <c r="L756" i="2"/>
  <c r="K856" i="2"/>
  <c r="L747" i="2"/>
  <c r="K860" i="2"/>
  <c r="L762" i="2"/>
  <c r="L761" i="2"/>
  <c r="K868" i="2"/>
  <c r="K895" i="2"/>
  <c r="J558" i="2"/>
  <c r="J520" i="2"/>
  <c r="J518" i="2"/>
  <c r="J526" i="2"/>
  <c r="J504" i="2"/>
  <c r="J515" i="2"/>
  <c r="J524" i="2"/>
  <c r="J536" i="2"/>
  <c r="J566" i="2"/>
  <c r="J545" i="2"/>
  <c r="J549" i="2"/>
  <c r="J534" i="2"/>
  <c r="J516" i="2"/>
  <c r="J562" i="2"/>
  <c r="J537" i="2"/>
  <c r="J535" i="2"/>
  <c r="J556" i="2"/>
  <c r="J551" i="2"/>
  <c r="J557" i="2"/>
  <c r="J554" i="2"/>
  <c r="J553" i="2"/>
  <c r="J543" i="2"/>
  <c r="J541" i="2"/>
  <c r="J531" i="2"/>
  <c r="J546" i="2"/>
  <c r="J561" i="2"/>
  <c r="J540" i="2"/>
  <c r="J552" i="2"/>
  <c r="J563" i="2"/>
  <c r="J550" i="2"/>
  <c r="J530" i="2"/>
  <c r="J555" i="2"/>
  <c r="K779" i="2"/>
  <c r="L678" i="2"/>
  <c r="K807" i="2"/>
  <c r="L708" i="2"/>
  <c r="K809" i="2"/>
  <c r="L709" i="2"/>
  <c r="K811" i="2"/>
  <c r="L712" i="2"/>
  <c r="K817" i="2"/>
  <c r="L715" i="2"/>
  <c r="K821" i="2"/>
  <c r="L733" i="2"/>
  <c r="K825" i="2"/>
  <c r="K829" i="2"/>
  <c r="L724" i="2"/>
  <c r="K833" i="2"/>
  <c r="K837" i="2"/>
  <c r="L721" i="2"/>
  <c r="K857" i="2"/>
  <c r="L760" i="2"/>
  <c r="K861" i="2"/>
  <c r="L748" i="2"/>
  <c r="K865" i="2"/>
  <c r="L764" i="2"/>
  <c r="K873" i="2"/>
  <c r="L774" i="2"/>
  <c r="L773" i="2"/>
  <c r="K876" i="2"/>
  <c r="K911" i="2"/>
  <c r="L810" i="2"/>
  <c r="L704" i="2"/>
  <c r="K826" i="2"/>
  <c r="L719" i="2"/>
  <c r="K834" i="2"/>
  <c r="L744" i="2"/>
  <c r="K842" i="2"/>
  <c r="L753" i="2"/>
  <c r="K850" i="2"/>
  <c r="L752" i="2"/>
  <c r="K854" i="2"/>
  <c r="L745" i="2"/>
  <c r="K858" i="2"/>
  <c r="L765" i="2"/>
  <c r="K862" i="2"/>
  <c r="L768" i="2"/>
  <c r="K866" i="2"/>
  <c r="L769" i="2"/>
  <c r="K878" i="2"/>
  <c r="L777" i="2"/>
  <c r="K881" i="2"/>
  <c r="L780" i="2"/>
  <c r="K884" i="2"/>
  <c r="L786" i="2"/>
  <c r="K886" i="2"/>
  <c r="L787" i="2"/>
  <c r="K903" i="2"/>
  <c r="K944" i="2"/>
  <c r="L843" i="2"/>
  <c r="K1196" i="2"/>
  <c r="K969" i="2"/>
  <c r="L862" i="2"/>
  <c r="K973" i="2"/>
  <c r="L872" i="2"/>
  <c r="K1057" i="2"/>
  <c r="L957" i="2"/>
  <c r="L1133" i="2"/>
  <c r="L1121" i="2"/>
  <c r="L1131" i="2"/>
  <c r="L1148" i="2"/>
  <c r="L1143" i="2"/>
  <c r="K1256" i="2"/>
  <c r="L1160" i="2"/>
  <c r="L1156" i="2"/>
  <c r="L1163" i="2"/>
  <c r="L1178" i="2"/>
  <c r="L1093" i="2"/>
  <c r="K1270" i="2"/>
  <c r="K924" i="2"/>
  <c r="L844" i="2"/>
  <c r="K963" i="2"/>
  <c r="L870" i="2"/>
  <c r="K967" i="2"/>
  <c r="L864" i="2"/>
  <c r="K1203" i="2"/>
  <c r="K1236" i="2"/>
  <c r="L1171" i="2"/>
  <c r="K1268" i="2"/>
  <c r="K1233" i="2"/>
  <c r="L1147" i="2"/>
  <c r="K1281" i="2"/>
  <c r="L1139" i="2"/>
  <c r="L1180" i="2"/>
  <c r="L1437" i="2"/>
  <c r="K1511" i="2"/>
  <c r="J1622" i="2"/>
  <c r="J1652" i="2"/>
  <c r="J1688" i="2"/>
  <c r="J1686" i="2"/>
  <c r="J1715" i="2"/>
  <c r="J1707" i="2"/>
  <c r="L1389" i="2"/>
  <c r="K1491" i="2"/>
  <c r="L1449" i="2"/>
  <c r="K1567" i="2"/>
  <c r="K1572" i="2"/>
  <c r="L1477" i="2"/>
  <c r="K1576" i="2"/>
  <c r="K1580" i="2"/>
  <c r="L1485" i="2"/>
  <c r="K1585" i="2"/>
  <c r="K1592" i="2"/>
  <c r="K1600" i="2"/>
  <c r="K1604" i="2"/>
  <c r="K1610" i="2"/>
  <c r="K1612" i="2"/>
  <c r="J1641" i="2"/>
  <c r="J1663" i="2"/>
  <c r="J1680" i="2"/>
  <c r="J1678" i="2"/>
  <c r="J1677" i="2"/>
  <c r="J1759" i="2"/>
  <c r="J1740" i="2"/>
  <c r="J1769" i="2"/>
  <c r="J1785" i="2"/>
  <c r="L1388" i="2"/>
  <c r="L1393" i="2"/>
  <c r="L1465" i="2"/>
  <c r="L1409" i="2"/>
  <c r="L1416" i="2"/>
  <c r="L1406" i="2"/>
  <c r="L1417" i="2"/>
  <c r="L1403" i="2"/>
  <c r="L1400" i="2"/>
  <c r="L1414" i="2"/>
  <c r="L1439" i="2"/>
  <c r="K1513" i="2"/>
  <c r="K1515" i="2"/>
  <c r="K1517" i="2"/>
  <c r="K1519" i="2"/>
  <c r="L1467" i="2"/>
  <c r="K1521" i="2"/>
  <c r="K1523" i="2"/>
  <c r="L1469" i="2"/>
  <c r="K1525" i="2"/>
  <c r="K1527" i="2"/>
  <c r="L1426" i="2"/>
  <c r="K1529" i="2"/>
  <c r="K1531" i="2"/>
  <c r="L1421" i="2"/>
  <c r="K1535" i="2"/>
  <c r="K1539" i="2"/>
  <c r="L1418" i="2"/>
  <c r="K1541" i="2"/>
  <c r="K1543" i="2"/>
  <c r="L1447" i="2"/>
  <c r="K1545" i="2"/>
  <c r="K1547" i="2"/>
  <c r="K1551" i="2"/>
  <c r="L1456" i="2"/>
  <c r="K1555" i="2"/>
  <c r="L1474" i="2"/>
  <c r="K1557" i="2"/>
  <c r="L1480" i="2"/>
  <c r="L1427" i="2"/>
  <c r="L1446" i="2"/>
  <c r="L1481" i="2"/>
  <c r="K1574" i="2"/>
  <c r="K1637" i="2"/>
  <c r="L1518" i="2"/>
  <c r="J1674" i="2"/>
  <c r="G1857" i="2" a="1"/>
  <c r="G1857" i="2"/>
  <c r="G1885" i="2" a="1"/>
  <c r="G1885" i="2"/>
  <c r="H1885" i="2" a="1"/>
  <c r="H1885" i="2"/>
  <c r="G1884" i="2" a="1"/>
  <c r="G1884" i="2"/>
  <c r="H1884" i="2" a="1"/>
  <c r="H1884" i="2"/>
  <c r="G1869" i="2" a="1"/>
  <c r="G1869" i="2"/>
  <c r="H1869" i="2" a="1"/>
  <c r="H1869" i="2"/>
  <c r="G1875" i="2" a="1"/>
  <c r="G1875" i="2"/>
  <c r="G1856" i="2" a="1"/>
  <c r="G1856" i="2"/>
  <c r="H1856" i="2" a="1"/>
  <c r="H1856" i="2"/>
  <c r="G1874" i="2" a="1"/>
  <c r="G1874" i="2"/>
  <c r="H1874" i="2" a="1"/>
  <c r="H1874" i="2"/>
  <c r="G1853" i="2" a="1"/>
  <c r="G1853" i="2"/>
  <c r="H1853" i="2" a="1"/>
  <c r="H1853" i="2"/>
  <c r="G1859" i="2" a="1"/>
  <c r="G1859" i="2"/>
  <c r="H1859" i="2" a="1"/>
  <c r="H1859" i="2"/>
  <c r="G1871" i="2" a="1"/>
  <c r="G1871" i="2"/>
  <c r="H1871" i="2" a="1"/>
  <c r="H1871" i="2"/>
  <c r="G1872" i="2" a="1"/>
  <c r="G1872" i="2"/>
  <c r="G1870" i="2" a="1"/>
  <c r="G1870" i="2"/>
  <c r="H1870" i="2" a="1"/>
  <c r="H1870" i="2"/>
  <c r="G1849" i="2" a="1"/>
  <c r="G1849" i="2"/>
  <c r="H1849" i="2" a="1"/>
  <c r="H1849" i="2"/>
  <c r="H1878" i="2" a="1"/>
  <c r="H1878" i="2"/>
  <c r="H1881" i="2" a="1"/>
  <c r="H1881" i="2"/>
  <c r="H1851" i="2" a="1"/>
  <c r="H1851" i="2"/>
  <c r="H1852" i="2" a="1"/>
  <c r="H1852" i="2"/>
  <c r="H1845" i="2" a="1"/>
  <c r="H1845" i="2"/>
  <c r="H1828" i="2" a="1"/>
  <c r="H1828" i="2"/>
  <c r="H1830" i="2" a="1"/>
  <c r="H1830" i="2"/>
  <c r="H1802" i="2" a="1"/>
  <c r="H1802" i="2"/>
  <c r="H1838" i="2" a="1"/>
  <c r="H1838" i="2"/>
  <c r="G1962" i="2" a="1"/>
  <c r="G1962" i="2"/>
  <c r="H1962" i="2" a="1"/>
  <c r="H1962" i="2"/>
  <c r="D2" i="3" a="1"/>
  <c r="D2" i="3"/>
  <c r="G1979" i="2" a="1"/>
  <c r="G1979" i="2"/>
  <c r="G1972" i="2" a="1"/>
  <c r="G1972" i="2"/>
  <c r="H1972" i="2" a="1"/>
  <c r="H1972" i="2"/>
  <c r="G1936" i="2" a="1"/>
  <c r="G1936" i="2"/>
  <c r="H1936" i="2" a="1"/>
  <c r="H1936" i="2"/>
  <c r="G1969" i="2" a="1"/>
  <c r="G1969" i="2"/>
  <c r="H1969" i="2" a="1"/>
  <c r="H1969" i="2"/>
  <c r="J1969" i="2"/>
  <c r="M1969" i="2" a="1"/>
  <c r="G1971" i="2" a="1"/>
  <c r="G1971" i="2"/>
  <c r="H1971" i="2" a="1"/>
  <c r="H1971" i="2"/>
  <c r="G1957" i="2" a="1"/>
  <c r="G1957" i="2"/>
  <c r="H1957" i="2" a="1"/>
  <c r="H1957" i="2"/>
  <c r="G1976" i="2" a="1"/>
  <c r="G1976" i="2"/>
  <c r="H1976" i="2" a="1"/>
  <c r="H1976" i="2"/>
  <c r="G1970" i="2" a="1"/>
  <c r="G1970" i="2"/>
  <c r="G1977" i="2" a="1"/>
  <c r="G1977" i="2"/>
  <c r="H1977" i="2" a="1"/>
  <c r="H1977" i="2"/>
  <c r="G1965" i="2" a="1"/>
  <c r="G1965" i="2"/>
  <c r="H1973" i="2" a="1"/>
  <c r="H1973" i="2"/>
  <c r="H1978" i="2" a="1"/>
  <c r="H1978" i="2"/>
  <c r="J1978" i="2"/>
  <c r="L1761" i="2"/>
  <c r="H1935" i="2" a="1"/>
  <c r="H1935" i="2"/>
  <c r="H1928" i="2" a="1"/>
  <c r="H1928" i="2"/>
  <c r="H1944" i="2" a="1"/>
  <c r="H1944" i="2"/>
  <c r="H1946" i="2"/>
  <c r="H1947" i="2" a="1"/>
  <c r="H1947" i="2"/>
  <c r="H1942" i="2" a="1"/>
  <c r="H1942" i="2"/>
  <c r="H1905" i="2" a="1"/>
  <c r="H1905" i="2"/>
  <c r="H1912" i="2" a="1"/>
  <c r="H1912" i="2"/>
  <c r="H1908" i="2" a="1"/>
  <c r="H1908" i="2"/>
  <c r="H1924" i="2" a="1"/>
  <c r="H1924" i="2"/>
  <c r="H1943" i="2" a="1"/>
  <c r="H1943" i="2"/>
  <c r="H1906" i="2" a="1"/>
  <c r="H1906" i="2"/>
  <c r="H1902" i="2" a="1"/>
  <c r="H1902" i="2"/>
  <c r="H1958" i="2" a="1"/>
  <c r="H1958" i="2"/>
  <c r="H1910" i="2"/>
  <c r="H1899" i="2" a="1"/>
  <c r="H1899" i="2"/>
  <c r="H1903" i="2" a="1"/>
  <c r="H1903" i="2"/>
  <c r="H1913" i="2" a="1"/>
  <c r="H1913" i="2"/>
  <c r="H1919" i="2"/>
  <c r="J1919" i="2"/>
  <c r="M1919" i="2" a="1"/>
  <c r="M1919" i="2"/>
  <c r="N1919" i="2"/>
  <c r="H1949" i="2"/>
  <c r="H1896" i="2"/>
  <c r="H1895" i="2" a="1"/>
  <c r="H1895" i="2"/>
  <c r="H1893" i="2" a="1"/>
  <c r="H1893" i="2"/>
  <c r="H1901" i="2" a="1"/>
  <c r="H1901" i="2"/>
  <c r="H1898" i="2" a="1"/>
  <c r="H1898" i="2"/>
  <c r="H1897" i="2"/>
  <c r="H1891" i="2" a="1"/>
  <c r="H1891" i="2"/>
  <c r="J1891" i="2"/>
  <c r="H1889" i="2" a="1"/>
  <c r="H1889" i="2"/>
  <c r="H1888" i="2" a="1"/>
  <c r="H1888" i="2"/>
  <c r="H1890" i="2" a="1"/>
  <c r="H1890" i="2"/>
  <c r="J1890" i="2"/>
  <c r="H1887" i="2" a="1"/>
  <c r="H1887" i="2"/>
  <c r="H1861" i="2" a="1"/>
  <c r="H1861" i="2"/>
  <c r="G1867" i="2" a="1"/>
  <c r="G1867" i="2"/>
  <c r="H1867" i="2" a="1"/>
  <c r="H1867" i="2"/>
  <c r="G1866" i="2" a="1"/>
  <c r="G1866" i="2"/>
  <c r="H1866" i="2" a="1"/>
  <c r="H1866" i="2"/>
  <c r="G1953" i="2" a="1"/>
  <c r="G1953" i="2"/>
  <c r="H1953" i="2" a="1"/>
  <c r="H1953" i="2"/>
  <c r="G1968" i="2" a="1"/>
  <c r="G1968" i="2"/>
  <c r="H1968" i="2" a="1"/>
  <c r="H1968" i="2"/>
  <c r="G1964" i="2" a="1"/>
  <c r="G1964" i="2"/>
  <c r="H1964" i="2" a="1"/>
  <c r="H1964" i="2"/>
  <c r="J1964" i="2"/>
  <c r="L1776" i="2"/>
  <c r="G1927" i="2" a="1"/>
  <c r="G1927" i="2"/>
  <c r="H1927" i="2" a="1"/>
  <c r="H1927" i="2"/>
  <c r="G1916" i="2" a="1"/>
  <c r="G1916" i="2"/>
  <c r="H1916" i="2" a="1"/>
  <c r="H1916" i="2"/>
  <c r="J1916" i="2"/>
  <c r="L1765" i="2"/>
  <c r="G1940" i="2" a="1"/>
  <c r="G1940" i="2"/>
  <c r="H1940" i="2" a="1"/>
  <c r="H1940" i="2"/>
  <c r="G1920" i="2" a="1"/>
  <c r="G1920" i="2"/>
  <c r="H1920" i="2" a="1"/>
  <c r="H1920" i="2"/>
  <c r="J1920" i="2"/>
  <c r="G1937" i="2" a="1"/>
  <c r="G1937" i="2"/>
  <c r="H1937" i="2" a="1"/>
  <c r="H1937" i="2"/>
  <c r="G1864" i="2" a="1"/>
  <c r="G1864" i="2"/>
  <c r="H1864" i="2" a="1"/>
  <c r="H1864" i="2"/>
  <c r="D3" i="3" a="1"/>
  <c r="D3" i="3"/>
  <c r="G1883" i="2" a="1"/>
  <c r="G1883" i="2"/>
  <c r="H1883" i="2" a="1"/>
  <c r="H1883" i="2"/>
  <c r="G1879" i="2" a="1"/>
  <c r="G1879" i="2"/>
  <c r="H1879" i="2" a="1"/>
  <c r="H1879" i="2"/>
  <c r="G1860" i="2" a="1"/>
  <c r="G1860" i="2"/>
  <c r="H1860" i="2" a="1"/>
  <c r="H1860" i="2"/>
  <c r="H1857" i="2" a="1"/>
  <c r="H1857" i="2"/>
  <c r="H1875" i="2" a="1"/>
  <c r="H1875" i="2"/>
  <c r="H1872" i="2" a="1"/>
  <c r="H1872" i="2"/>
  <c r="G1858" i="2" a="1"/>
  <c r="G1858" i="2"/>
  <c r="H1858" i="2" a="1"/>
  <c r="H1858" i="2"/>
  <c r="J1858" i="2"/>
  <c r="G1850" i="2" a="1"/>
  <c r="G1850" i="2"/>
  <c r="H1850" i="2" a="1"/>
  <c r="H1850" i="2"/>
  <c r="G1826" i="2" a="1"/>
  <c r="G1826" i="2"/>
  <c r="H1826" i="2" a="1"/>
  <c r="H1826" i="2"/>
  <c r="G1797" i="2" a="1"/>
  <c r="G1797" i="2"/>
  <c r="H1797" i="2" a="1"/>
  <c r="H1797" i="2"/>
  <c r="G1855" i="2" a="1"/>
  <c r="G1855" i="2"/>
  <c r="H1855" i="2" a="1"/>
  <c r="H1855" i="2"/>
  <c r="G1837" i="2" a="1"/>
  <c r="G1837" i="2"/>
  <c r="H1837" i="2" a="1"/>
  <c r="H1837" i="2"/>
  <c r="J1837" i="2"/>
  <c r="G1848" i="2" a="1"/>
  <c r="G1848" i="2"/>
  <c r="H1848" i="2" a="1"/>
  <c r="H1848" i="2"/>
  <c r="G1823" i="2" a="1"/>
  <c r="G1823" i="2"/>
  <c r="H1823" i="2" a="1"/>
  <c r="H1823" i="2"/>
  <c r="G1868" i="2" a="1"/>
  <c r="G1868" i="2"/>
  <c r="H1868" i="2" a="1"/>
  <c r="H1868" i="2"/>
  <c r="J1868" i="2"/>
  <c r="G1835" i="2" a="1"/>
  <c r="G1835" i="2"/>
  <c r="H1835" i="2" a="1"/>
  <c r="H1835" i="2"/>
  <c r="G1865" i="2" a="1"/>
  <c r="G1865" i="2"/>
  <c r="H1865" i="2" a="1"/>
  <c r="H1865" i="2"/>
  <c r="G1833" i="2" a="1"/>
  <c r="G1833" i="2"/>
  <c r="H1833" i="2" a="1"/>
  <c r="H1833" i="2"/>
  <c r="J1833" i="2"/>
  <c r="L1623" i="2"/>
  <c r="G1821" i="2" a="1"/>
  <c r="G1821" i="2"/>
  <c r="H1821" i="2" a="1"/>
  <c r="H1821" i="2"/>
  <c r="G1818" i="2" a="1"/>
  <c r="G1818" i="2"/>
  <c r="H1818" i="2" a="1"/>
  <c r="H1818" i="2"/>
  <c r="J1818" i="2"/>
  <c r="K1739" i="2"/>
  <c r="G1831" i="2" a="1"/>
  <c r="G1831" i="2"/>
  <c r="H1831" i="2" a="1"/>
  <c r="H1831" i="2"/>
  <c r="G1840" i="2" a="1"/>
  <c r="G1840" i="2"/>
  <c r="H1840" i="2" a="1"/>
  <c r="H1840" i="2"/>
  <c r="J1840" i="2"/>
  <c r="K1737" i="2"/>
  <c r="G1842" i="2" a="1"/>
  <c r="G1842" i="2"/>
  <c r="H1842" i="2" a="1"/>
  <c r="H1842" i="2"/>
  <c r="J1842" i="2"/>
  <c r="K1736" i="2"/>
  <c r="G1839" i="2" a="1"/>
  <c r="G1839" i="2"/>
  <c r="H1839" i="2" a="1"/>
  <c r="H1839" i="2"/>
  <c r="G1812" i="2" a="1"/>
  <c r="G1812" i="2"/>
  <c r="H1812" i="2" a="1"/>
  <c r="H1812" i="2"/>
  <c r="G1813" i="2" a="1"/>
  <c r="G1813" i="2"/>
  <c r="H1813" i="2" a="1"/>
  <c r="H1813" i="2"/>
  <c r="J1813" i="2"/>
  <c r="L1636" i="2"/>
  <c r="G1807" i="2" a="1"/>
  <c r="G1807" i="2"/>
  <c r="H1807" i="2" a="1"/>
  <c r="H1807" i="2"/>
  <c r="H1979" i="2" a="1"/>
  <c r="H1979" i="2"/>
  <c r="J1979" i="2"/>
  <c r="M1979" i="2" a="1"/>
  <c r="M1979" i="2"/>
  <c r="N1979" i="2"/>
  <c r="H1970" i="2" a="1"/>
  <c r="H1970" i="2"/>
  <c r="H1965" i="2" a="1"/>
  <c r="H1965" i="2"/>
  <c r="J1965" i="2"/>
  <c r="K1873" i="2"/>
  <c r="G1933" i="2" a="1"/>
  <c r="G1933" i="2"/>
  <c r="H1933" i="2" a="1"/>
  <c r="H1933" i="2"/>
  <c r="J1933" i="2"/>
  <c r="L1715" i="2"/>
  <c r="G1951" i="2" a="1"/>
  <c r="G1951" i="2"/>
  <c r="H1951" i="2" a="1"/>
  <c r="H1951" i="2"/>
  <c r="G1952" i="2" a="1"/>
  <c r="G1952" i="2"/>
  <c r="H1952" i="2" a="1"/>
  <c r="H1952" i="2"/>
  <c r="J1952" i="2"/>
  <c r="G1955" i="2" a="1"/>
  <c r="G1955" i="2"/>
  <c r="H1955" i="2" a="1"/>
  <c r="H1955" i="2"/>
  <c r="J1955" i="2"/>
  <c r="G1956" i="2" a="1"/>
  <c r="G1956" i="2"/>
  <c r="H1956" i="2" a="1"/>
  <c r="H1956" i="2"/>
  <c r="J1956" i="2"/>
  <c r="G1934" i="2" a="1"/>
  <c r="G1934" i="2"/>
  <c r="H1934" i="2" a="1"/>
  <c r="H1934" i="2"/>
  <c r="J1934" i="2"/>
  <c r="G1974" i="2" a="1"/>
  <c r="G1974" i="2"/>
  <c r="H1974" i="2" a="1"/>
  <c r="H1974" i="2"/>
  <c r="J1974" i="2"/>
  <c r="K1856" i="2"/>
  <c r="G1975" i="2" a="1"/>
  <c r="G1975" i="2"/>
  <c r="H1975" i="2" a="1"/>
  <c r="H1975" i="2"/>
  <c r="J1975" i="2"/>
  <c r="M1975" i="2" a="1"/>
  <c r="M1975" i="2"/>
  <c r="N1975" i="2"/>
  <c r="G1945" i="2" a="1"/>
  <c r="G1945" i="2"/>
  <c r="H1945" i="2" a="1"/>
  <c r="H1945" i="2"/>
  <c r="J1945" i="2"/>
  <c r="G1960" i="2" a="1"/>
  <c r="G1960" i="2"/>
  <c r="H1960" i="2" a="1"/>
  <c r="H1960" i="2"/>
  <c r="J1960" i="2"/>
  <c r="G1948" i="2" a="1"/>
  <c r="G1948" i="2"/>
  <c r="H1948" i="2" a="1"/>
  <c r="H1948" i="2"/>
  <c r="J1948" i="2"/>
  <c r="L1727" i="2"/>
  <c r="G1961" i="2" a="1"/>
  <c r="G1961" i="2"/>
  <c r="H1961" i="2" a="1"/>
  <c r="H1961" i="2"/>
  <c r="J1961" i="2"/>
  <c r="L1728" i="2"/>
  <c r="G1950" i="2" a="1"/>
  <c r="G1950" i="2"/>
  <c r="H1950" i="2" a="1"/>
  <c r="H1950" i="2"/>
  <c r="J1950" i="2"/>
  <c r="G1930" i="2" a="1"/>
  <c r="G1930" i="2"/>
  <c r="H1930" i="2" a="1"/>
  <c r="H1930" i="2"/>
  <c r="J1930" i="2"/>
  <c r="G1914" i="2" a="1"/>
  <c r="G1914" i="2"/>
  <c r="H1914" i="2" a="1"/>
  <c r="H1914" i="2"/>
  <c r="J1914" i="2"/>
  <c r="G1959" i="2" a="1"/>
  <c r="G1959" i="2"/>
  <c r="H1959" i="2" a="1"/>
  <c r="H1959" i="2"/>
  <c r="J1959" i="2"/>
  <c r="L1707" i="2"/>
  <c r="G1966" i="2" a="1"/>
  <c r="G1966" i="2"/>
  <c r="H1966" i="2" a="1"/>
  <c r="H1966" i="2"/>
  <c r="J1966" i="2"/>
  <c r="L1762" i="2"/>
  <c r="G1923" i="2" a="1"/>
  <c r="G1923" i="2"/>
  <c r="H1923" i="2" a="1"/>
  <c r="H1923" i="2"/>
  <c r="J1923" i="2"/>
  <c r="G1929" i="2" a="1"/>
  <c r="G1929" i="2"/>
  <c r="H1929" i="2" a="1"/>
  <c r="H1929" i="2"/>
  <c r="J1929" i="2"/>
  <c r="L1713" i="2"/>
  <c r="G1967" i="2" a="1"/>
  <c r="G1967" i="2"/>
  <c r="H1967" i="2" a="1"/>
  <c r="H1967" i="2"/>
  <c r="J1967" i="2"/>
  <c r="L1759" i="2"/>
  <c r="G1939" i="2" a="1"/>
  <c r="G1939" i="2"/>
  <c r="H1939" i="2" a="1"/>
  <c r="H1939" i="2"/>
  <c r="J1939" i="2"/>
  <c r="M1939" i="2" a="1"/>
  <c r="M1939" i="2"/>
  <c r="N1939" i="2"/>
  <c r="G1941" i="2" a="1"/>
  <c r="G1941" i="2"/>
  <c r="H1941" i="2" a="1"/>
  <c r="H1941" i="2"/>
  <c r="J1941" i="2"/>
  <c r="G1894" i="2" a="1"/>
  <c r="G1894" i="2"/>
  <c r="H1894" i="2" a="1"/>
  <c r="H1894" i="2"/>
  <c r="J1894" i="2"/>
  <c r="K1840" i="2"/>
  <c r="G1918" i="2" a="1"/>
  <c r="G1918" i="2"/>
  <c r="H1918" i="2" a="1"/>
  <c r="H1918" i="2"/>
  <c r="J1918" i="2"/>
  <c r="L1735" i="2"/>
  <c r="G1917" i="2" a="1"/>
  <c r="G1917" i="2"/>
  <c r="H1917" i="2" a="1"/>
  <c r="H1917" i="2"/>
  <c r="J1917" i="2"/>
  <c r="K1838" i="2"/>
  <c r="G1954" i="2" a="1"/>
  <c r="G1954" i="2"/>
  <c r="H1954" i="2" a="1"/>
  <c r="H1954" i="2"/>
  <c r="J1954" i="2"/>
  <c r="G1963" i="2" a="1"/>
  <c r="G1963" i="2"/>
  <c r="H1963" i="2" a="1"/>
  <c r="H1963" i="2"/>
  <c r="J1963" i="2"/>
  <c r="L1714" i="2"/>
  <c r="G1915" i="2" a="1"/>
  <c r="G1915" i="2"/>
  <c r="H1915" i="2" a="1"/>
  <c r="H1915" i="2"/>
  <c r="J1915" i="2"/>
  <c r="G1926" i="2" a="1"/>
  <c r="G1926" i="2"/>
  <c r="H1926" i="2" a="1"/>
  <c r="H1926" i="2"/>
  <c r="J1926" i="2"/>
  <c r="G1909" i="2" a="1"/>
  <c r="G1909" i="2"/>
  <c r="H1909" i="2" a="1"/>
  <c r="H1909" i="2"/>
  <c r="J1909" i="2"/>
  <c r="G1921" i="2" a="1"/>
  <c r="G1921" i="2"/>
  <c r="H1921" i="2" a="1"/>
  <c r="H1921" i="2"/>
  <c r="J1921" i="2"/>
  <c r="G1931" i="2" a="1"/>
  <c r="G1931" i="2"/>
  <c r="H1931" i="2" a="1"/>
  <c r="H1931" i="2"/>
  <c r="J1931" i="2"/>
  <c r="G1925" i="2" a="1"/>
  <c r="G1925" i="2"/>
  <c r="H1925" i="2" a="1"/>
  <c r="H1925" i="2"/>
  <c r="J1925" i="2"/>
  <c r="G1922" i="2" a="1"/>
  <c r="G1922" i="2"/>
  <c r="H1922" i="2" a="1"/>
  <c r="H1922" i="2"/>
  <c r="J1922" i="2"/>
  <c r="K1829" i="2"/>
  <c r="G1900" i="2" a="1"/>
  <c r="G1900" i="2"/>
  <c r="H1900" i="2" a="1"/>
  <c r="H1900" i="2"/>
  <c r="J1900" i="2"/>
  <c r="M1900" i="2" a="1"/>
  <c r="M1900" i="2"/>
  <c r="N1900" i="2"/>
  <c r="G1911" i="2" a="1"/>
  <c r="G1911" i="2"/>
  <c r="H1911" i="2" a="1"/>
  <c r="H1911" i="2"/>
  <c r="J1911" i="2"/>
  <c r="L1695" i="2"/>
  <c r="G1938" i="2" a="1"/>
  <c r="G1938" i="2"/>
  <c r="H1938" i="2" a="1"/>
  <c r="H1938" i="2"/>
  <c r="J1938" i="2"/>
  <c r="G1877" i="2" a="1"/>
  <c r="G1877" i="2"/>
  <c r="H1877" i="2" a="1"/>
  <c r="H1877" i="2"/>
  <c r="J1877" i="2"/>
  <c r="G20" i="3" a="1"/>
  <c r="G20" i="3"/>
  <c r="J1411" i="2"/>
  <c r="K1312" i="2"/>
  <c r="L817" i="2"/>
  <c r="J1278" i="2"/>
  <c r="L878" i="2"/>
  <c r="K978" i="2"/>
  <c r="L1083" i="2"/>
  <c r="K1212" i="2"/>
  <c r="J1035" i="2"/>
  <c r="K953" i="2"/>
  <c r="J992" i="2"/>
  <c r="J1014" i="2"/>
  <c r="K905" i="2"/>
  <c r="K1241" i="2"/>
  <c r="K1214" i="2"/>
  <c r="L1164" i="2"/>
  <c r="K1213" i="2"/>
  <c r="K1189" i="2"/>
  <c r="L1137" i="2"/>
  <c r="K970" i="2"/>
  <c r="L1096" i="2"/>
  <c r="K1234" i="2"/>
  <c r="J748" i="2"/>
  <c r="M748" i="2" a="1"/>
  <c r="M748" i="2"/>
  <c r="N748" i="2"/>
  <c r="J755" i="2"/>
  <c r="L549" i="2"/>
  <c r="J758" i="2"/>
  <c r="J765" i="2"/>
  <c r="K667" i="2"/>
  <c r="J667" i="2"/>
  <c r="M667" i="2" a="1"/>
  <c r="M667" i="2"/>
  <c r="N667" i="2"/>
  <c r="J635" i="2"/>
  <c r="J643" i="2"/>
  <c r="J651" i="2"/>
  <c r="J659" i="2"/>
  <c r="L451" i="2"/>
  <c r="J974" i="2"/>
  <c r="K871" i="2"/>
  <c r="J494" i="2"/>
  <c r="L906" i="2"/>
  <c r="L807" i="2"/>
  <c r="M807" i="2" a="1"/>
  <c r="M807" i="2"/>
  <c r="N807" i="2"/>
  <c r="L776" i="2"/>
  <c r="J1138" i="2"/>
  <c r="K1051" i="2"/>
  <c r="J1155" i="2"/>
  <c r="K1059" i="2"/>
  <c r="J694" i="2"/>
  <c r="J691" i="2"/>
  <c r="L497" i="2"/>
  <c r="J697" i="2"/>
  <c r="L505" i="2"/>
  <c r="J728" i="2"/>
  <c r="K615" i="2"/>
  <c r="J615" i="2"/>
  <c r="M615" i="2" a="1"/>
  <c r="M615" i="2"/>
  <c r="N615" i="2"/>
  <c r="O615" i="2"/>
  <c r="J715" i="2"/>
  <c r="K623" i="2"/>
  <c r="J737" i="2"/>
  <c r="K631" i="2"/>
  <c r="J732" i="2"/>
  <c r="L537" i="2"/>
  <c r="J739" i="2"/>
  <c r="L545" i="2"/>
  <c r="J760" i="2"/>
  <c r="L553" i="2"/>
  <c r="J767" i="2"/>
  <c r="L561" i="2"/>
  <c r="J770" i="2"/>
  <c r="L424" i="2"/>
  <c r="J623" i="2"/>
  <c r="K521" i="2"/>
  <c r="J631" i="2"/>
  <c r="J639" i="2"/>
  <c r="L447" i="2"/>
  <c r="J647" i="2"/>
  <c r="L442" i="2"/>
  <c r="J655" i="2"/>
  <c r="J663" i="2"/>
  <c r="K561" i="2"/>
  <c r="J671" i="2"/>
  <c r="K569" i="2"/>
  <c r="J896" i="2"/>
  <c r="L696" i="2"/>
  <c r="J906" i="2"/>
  <c r="J923" i="2"/>
  <c r="K819" i="2"/>
  <c r="J976" i="2"/>
  <c r="K875" i="2"/>
  <c r="J471" i="2"/>
  <c r="K377" i="2"/>
  <c r="J478" i="2"/>
  <c r="J501" i="2"/>
  <c r="L308" i="2"/>
  <c r="J569" i="2"/>
  <c r="K409" i="2"/>
  <c r="J637" i="2"/>
  <c r="L448" i="2"/>
  <c r="J645" i="2"/>
  <c r="L454" i="2"/>
  <c r="J653" i="2"/>
  <c r="L450" i="2"/>
  <c r="J661" i="2"/>
  <c r="L465" i="2"/>
  <c r="J512" i="2"/>
  <c r="K399" i="2"/>
  <c r="J511" i="2"/>
  <c r="J559" i="2"/>
  <c r="P11" i="6"/>
  <c r="P4" i="6"/>
  <c r="P5" i="6"/>
  <c r="P24" i="6"/>
  <c r="P31" i="6"/>
  <c r="P6" i="6"/>
  <c r="P10" i="6"/>
  <c r="P30" i="6"/>
  <c r="P17" i="6"/>
  <c r="P8" i="6"/>
  <c r="P14" i="6"/>
  <c r="P23" i="6"/>
  <c r="P3" i="6"/>
  <c r="P28" i="6"/>
  <c r="P19" i="6"/>
  <c r="P15" i="6"/>
  <c r="P12" i="6"/>
  <c r="P7" i="6"/>
  <c r="P25" i="6"/>
  <c r="P29" i="6"/>
  <c r="P20" i="6"/>
  <c r="P16" i="6"/>
  <c r="P21" i="6"/>
  <c r="P2" i="6"/>
  <c r="P18" i="6"/>
  <c r="P22" i="6"/>
  <c r="P26" i="6"/>
  <c r="P9" i="6"/>
  <c r="P13" i="6"/>
  <c r="P27" i="6"/>
  <c r="N16" i="6"/>
  <c r="N8" i="6"/>
  <c r="N2" i="6"/>
  <c r="N5" i="6"/>
  <c r="N6" i="6"/>
  <c r="N9" i="6"/>
  <c r="N23" i="6"/>
  <c r="N12" i="6"/>
  <c r="N24" i="6"/>
  <c r="N26" i="6"/>
  <c r="N29" i="6"/>
  <c r="N30" i="6"/>
  <c r="N31" i="6"/>
  <c r="N15" i="6"/>
  <c r="N11" i="6"/>
  <c r="N18" i="6"/>
  <c r="N21" i="6"/>
  <c r="N22" i="6"/>
  <c r="N25" i="6"/>
  <c r="N3" i="6"/>
  <c r="N20" i="6"/>
  <c r="N28" i="6"/>
  <c r="N4" i="6"/>
  <c r="N27" i="6"/>
  <c r="N10" i="6"/>
  <c r="N13" i="6"/>
  <c r="N14" i="6"/>
  <c r="N17" i="6"/>
  <c r="N19" i="6"/>
  <c r="N7" i="6"/>
  <c r="O8" i="6"/>
  <c r="O12" i="6"/>
  <c r="O23" i="6"/>
  <c r="O3" i="6"/>
  <c r="O15" i="6"/>
  <c r="O19" i="6"/>
  <c r="O24" i="6"/>
  <c r="O7" i="6"/>
  <c r="O17" i="6"/>
  <c r="O30" i="6"/>
  <c r="O5" i="6"/>
  <c r="O10" i="6"/>
  <c r="O14" i="6"/>
  <c r="O26" i="6"/>
  <c r="O29" i="6"/>
  <c r="O11" i="6"/>
  <c r="O27" i="6"/>
  <c r="O13" i="6"/>
  <c r="O9" i="6"/>
  <c r="O6" i="6"/>
  <c r="O25" i="6"/>
  <c r="O22" i="6"/>
  <c r="O18" i="6"/>
  <c r="O21" i="6"/>
  <c r="O2" i="6"/>
  <c r="O31" i="6"/>
  <c r="O4" i="6"/>
  <c r="O16" i="6"/>
  <c r="O20" i="6"/>
  <c r="O28" i="6"/>
  <c r="Q25" i="6"/>
  <c r="Q9" i="6"/>
  <c r="Q8" i="6"/>
  <c r="Q12" i="6"/>
  <c r="Q24" i="6"/>
  <c r="Q28" i="6"/>
  <c r="Q16" i="6"/>
  <c r="Q15" i="6"/>
  <c r="Q26" i="6"/>
  <c r="Q3" i="6"/>
  <c r="Q7" i="6"/>
  <c r="Q11" i="6"/>
  <c r="Q23" i="6"/>
  <c r="Q27" i="6"/>
  <c r="Q22" i="6"/>
  <c r="Q21" i="6"/>
  <c r="Q6" i="6"/>
  <c r="Q5" i="6"/>
  <c r="Q2" i="6"/>
  <c r="Q14" i="6"/>
  <c r="Q18" i="6"/>
  <c r="Q30" i="6"/>
  <c r="Q20" i="6"/>
  <c r="Q19" i="6"/>
  <c r="Q31" i="6"/>
  <c r="Q4" i="6"/>
  <c r="Q13" i="6"/>
  <c r="Q17" i="6"/>
  <c r="Q29" i="6"/>
  <c r="Q10" i="6"/>
  <c r="J1052" i="2"/>
  <c r="K938" i="2"/>
  <c r="K904" i="2"/>
  <c r="K892" i="2"/>
  <c r="L234" i="2"/>
  <c r="K301" i="2"/>
  <c r="J1222" i="2"/>
  <c r="K1129" i="2"/>
  <c r="J426" i="2"/>
  <c r="L272" i="2"/>
  <c r="J451" i="2"/>
  <c r="L277" i="2"/>
  <c r="L1154" i="2"/>
  <c r="L902" i="2"/>
  <c r="M902" i="2" a="1"/>
  <c r="M902" i="2"/>
  <c r="N902" i="2"/>
  <c r="L1100" i="2"/>
  <c r="K1205" i="2"/>
  <c r="L804" i="2"/>
  <c r="J1452" i="2"/>
  <c r="J1444" i="2"/>
  <c r="L1237" i="2"/>
  <c r="J1408" i="2"/>
  <c r="J1400" i="2"/>
  <c r="L1199" i="2"/>
  <c r="J1395" i="2"/>
  <c r="J1446" i="2"/>
  <c r="J1458" i="2"/>
  <c r="J1486" i="2"/>
  <c r="J1466" i="2"/>
  <c r="K1353" i="2"/>
  <c r="J1425" i="2"/>
  <c r="J1420" i="2"/>
  <c r="J1410" i="2"/>
  <c r="J1404" i="2"/>
  <c r="K1298" i="2"/>
  <c r="J1406" i="2"/>
  <c r="L1201" i="2"/>
  <c r="J1259" i="2"/>
  <c r="J1513" i="2"/>
  <c r="J1538" i="2"/>
  <c r="K1412" i="2"/>
  <c r="J1545" i="2"/>
  <c r="K1447" i="2"/>
  <c r="J1784" i="2"/>
  <c r="J1750" i="2"/>
  <c r="J1758" i="2"/>
  <c r="L1498" i="2"/>
  <c r="J1053" i="2"/>
  <c r="K960" i="2"/>
  <c r="J997" i="2"/>
  <c r="K893" i="2"/>
  <c r="J1000" i="2"/>
  <c r="L796" i="2"/>
  <c r="J1010" i="2"/>
  <c r="L805" i="2"/>
  <c r="J1017" i="2"/>
  <c r="L829" i="2"/>
  <c r="M829" i="2" a="1"/>
  <c r="M829" i="2"/>
  <c r="N829" i="2"/>
  <c r="J1042" i="2"/>
  <c r="L825" i="2"/>
  <c r="M825" i="2" a="1"/>
  <c r="M825" i="2"/>
  <c r="N825" i="2"/>
  <c r="J751" i="2"/>
  <c r="J762" i="2"/>
  <c r="L559" i="2"/>
  <c r="J769" i="2"/>
  <c r="L567" i="2"/>
  <c r="J669" i="2"/>
  <c r="J449" i="2"/>
  <c r="L276" i="2"/>
  <c r="J456" i="2"/>
  <c r="L267" i="2"/>
  <c r="J1907" i="2"/>
  <c r="K1802" i="2"/>
  <c r="K1225" i="2"/>
  <c r="K885" i="2"/>
  <c r="J1183" i="2"/>
  <c r="L979" i="2"/>
  <c r="J1262" i="2"/>
  <c r="K1161" i="2"/>
  <c r="J1215" i="2"/>
  <c r="K1113" i="2"/>
  <c r="J1237" i="2"/>
  <c r="K1128" i="2"/>
  <c r="J1243" i="2"/>
  <c r="K1153" i="2"/>
  <c r="J1189" i="2"/>
  <c r="L989" i="2"/>
  <c r="J1234" i="2"/>
  <c r="L1040" i="2"/>
  <c r="L231" i="2"/>
  <c r="J1279" i="2"/>
  <c r="L1072" i="2"/>
  <c r="J1224" i="2"/>
  <c r="L1032" i="2"/>
  <c r="J1217" i="2"/>
  <c r="L1014" i="2"/>
  <c r="J1903" i="2"/>
  <c r="J1958" i="2"/>
  <c r="L1717" i="2"/>
  <c r="L232" i="2"/>
  <c r="J1932" i="2"/>
  <c r="J1896" i="2"/>
  <c r="K1801" i="2"/>
  <c r="J1256" i="2"/>
  <c r="L1065" i="2"/>
  <c r="J1214" i="2"/>
  <c r="K1112" i="2"/>
  <c r="J1888" i="2"/>
  <c r="L1109" i="2"/>
  <c r="J1250" i="2"/>
  <c r="L1038" i="2"/>
  <c r="J1198" i="2"/>
  <c r="L994" i="2"/>
  <c r="J1260" i="2"/>
  <c r="L1064" i="2"/>
  <c r="J1242" i="2"/>
  <c r="L1037" i="2"/>
  <c r="J1199" i="2"/>
  <c r="K1096" i="2"/>
  <c r="M1096" i="2" a="1"/>
  <c r="M1096" i="2"/>
  <c r="N1096" i="2"/>
  <c r="J1074" i="2"/>
  <c r="L866" i="2"/>
  <c r="M866" i="2" a="1"/>
  <c r="M866" i="2"/>
  <c r="N866" i="2"/>
  <c r="O866" i="2"/>
  <c r="J1897" i="2"/>
  <c r="L1694" i="2"/>
  <c r="J1893" i="2"/>
  <c r="J1949" i="2"/>
  <c r="L1703" i="2"/>
  <c r="J1275" i="2"/>
  <c r="K1169" i="2"/>
  <c r="J1246" i="2"/>
  <c r="K1137" i="2"/>
  <c r="J1212" i="2"/>
  <c r="J1273" i="2"/>
  <c r="L1033" i="2"/>
  <c r="J1221" i="2"/>
  <c r="K1120" i="2"/>
  <c r="J1190" i="2"/>
  <c r="K1088" i="2"/>
  <c r="J1021" i="2"/>
  <c r="L821" i="2"/>
  <c r="J455" i="2"/>
  <c r="L269" i="2"/>
  <c r="K394" i="2"/>
  <c r="L292" i="2"/>
  <c r="J1143" i="2"/>
  <c r="K1053" i="2"/>
  <c r="J1159" i="2"/>
  <c r="L959" i="2"/>
  <c r="J1169" i="2"/>
  <c r="L966" i="2"/>
  <c r="J681" i="2"/>
  <c r="J683" i="2"/>
  <c r="L480" i="2"/>
  <c r="J702" i="2"/>
  <c r="L488" i="2"/>
  <c r="J705" i="2"/>
  <c r="L496" i="2"/>
  <c r="J701" i="2"/>
  <c r="K606" i="2"/>
  <c r="J736" i="2"/>
  <c r="J717" i="2"/>
  <c r="K622" i="2"/>
  <c r="J726" i="2"/>
  <c r="L528" i="2"/>
  <c r="J729" i="2"/>
  <c r="J749" i="2"/>
  <c r="L544" i="2"/>
  <c r="J761" i="2"/>
  <c r="J966" i="2"/>
  <c r="K867" i="2"/>
  <c r="J560" i="2"/>
  <c r="J576" i="2"/>
  <c r="K474" i="2"/>
  <c r="J584" i="2"/>
  <c r="L389" i="2"/>
  <c r="J592" i="2"/>
  <c r="K490" i="2"/>
  <c r="J600" i="2"/>
  <c r="L396" i="2"/>
  <c r="J608" i="2"/>
  <c r="K506" i="2"/>
  <c r="J648" i="2"/>
  <c r="K546" i="2"/>
  <c r="J656" i="2"/>
  <c r="K554" i="2"/>
  <c r="J773" i="2"/>
  <c r="K672" i="2"/>
  <c r="J883" i="2"/>
  <c r="J892" i="2"/>
  <c r="L693" i="2"/>
  <c r="J898" i="2"/>
  <c r="K798" i="2"/>
  <c r="J908" i="2"/>
  <c r="L705" i="2"/>
  <c r="K384" i="2"/>
  <c r="L286" i="2"/>
  <c r="J1255" i="2"/>
  <c r="K1173" i="2"/>
  <c r="J1270" i="2"/>
  <c r="K1157" i="2"/>
  <c r="J1236" i="2"/>
  <c r="J1231" i="2"/>
  <c r="K1125" i="2"/>
  <c r="J1208" i="2"/>
  <c r="J1192" i="2"/>
  <c r="K1093" i="2"/>
  <c r="M1093" i="2" a="1"/>
  <c r="M1093" i="2"/>
  <c r="N1093" i="2"/>
  <c r="J1266" i="2"/>
  <c r="J1240" i="2"/>
  <c r="L1055" i="2"/>
  <c r="J1245" i="2"/>
  <c r="K1132" i="2"/>
  <c r="J1230" i="2"/>
  <c r="K1116" i="2"/>
  <c r="J1200" i="2"/>
  <c r="L1004" i="2"/>
  <c r="J1186" i="2"/>
  <c r="K1084" i="2"/>
  <c r="J675" i="2"/>
  <c r="J682" i="2"/>
  <c r="K580" i="2"/>
  <c r="J689" i="2"/>
  <c r="J704" i="2"/>
  <c r="M704" i="2" a="1"/>
  <c r="M704" i="2"/>
  <c r="N704" i="2"/>
  <c r="J710" i="2"/>
  <c r="J721" i="2"/>
  <c r="K612" i="2"/>
  <c r="J724" i="2"/>
  <c r="M724" i="2" a="1"/>
  <c r="M724" i="2"/>
  <c r="N724" i="2"/>
  <c r="J731" i="2"/>
  <c r="J747" i="2"/>
  <c r="J738" i="2"/>
  <c r="K644" i="2"/>
  <c r="J742" i="2"/>
  <c r="M742" i="2" a="1"/>
  <c r="M742" i="2"/>
  <c r="N742" i="2"/>
  <c r="J505" i="2"/>
  <c r="K412" i="2"/>
  <c r="J574" i="2"/>
  <c r="L378" i="2"/>
  <c r="J582" i="2"/>
  <c r="J590" i="2"/>
  <c r="K488" i="2"/>
  <c r="J598" i="2"/>
  <c r="K496" i="2"/>
  <c r="J606" i="2"/>
  <c r="J614" i="2"/>
  <c r="K512" i="2"/>
  <c r="J622" i="2"/>
  <c r="J630" i="2"/>
  <c r="K528" i="2"/>
  <c r="J638" i="2"/>
  <c r="L440" i="2"/>
  <c r="J781" i="2"/>
  <c r="L576" i="2"/>
  <c r="J789" i="2"/>
  <c r="L589" i="2"/>
  <c r="J679" i="2"/>
  <c r="K578" i="2"/>
  <c r="J693" i="2"/>
  <c r="J707" i="2"/>
  <c r="L492" i="2"/>
  <c r="J698" i="2"/>
  <c r="K602" i="2"/>
  <c r="J711" i="2"/>
  <c r="L508" i="2"/>
  <c r="J723" i="2"/>
  <c r="J720" i="2"/>
  <c r="L524" i="2"/>
  <c r="J754" i="2"/>
  <c r="K634" i="2"/>
  <c r="J745" i="2"/>
  <c r="K642" i="2"/>
  <c r="J752" i="2"/>
  <c r="M752" i="2" a="1"/>
  <c r="J956" i="2"/>
  <c r="L749" i="2"/>
  <c r="M749" i="2" a="1"/>
  <c r="M749" i="2"/>
  <c r="N749" i="2"/>
  <c r="J954" i="2"/>
  <c r="K863" i="2"/>
  <c r="J493" i="2"/>
  <c r="L321" i="2"/>
  <c r="J572" i="2"/>
  <c r="J580" i="2"/>
  <c r="K478" i="2"/>
  <c r="J588" i="2"/>
  <c r="L388" i="2"/>
  <c r="J596" i="2"/>
  <c r="L405" i="2"/>
  <c r="J604" i="2"/>
  <c r="J612" i="2"/>
  <c r="K510" i="2"/>
  <c r="J620" i="2"/>
  <c r="L435" i="2"/>
  <c r="J628" i="2"/>
  <c r="K526" i="2"/>
  <c r="J636" i="2"/>
  <c r="J644" i="2"/>
  <c r="L460" i="2"/>
  <c r="J652" i="2"/>
  <c r="L463" i="2"/>
  <c r="J1924" i="2"/>
  <c r="L1700" i="2"/>
  <c r="L666" i="2"/>
  <c r="J1251" i="2"/>
  <c r="K1165" i="2"/>
  <c r="J1244" i="2"/>
  <c r="K1149" i="2"/>
  <c r="J1207" i="2"/>
  <c r="K1133" i="2"/>
  <c r="J1202" i="2"/>
  <c r="K1101" i="2"/>
  <c r="J1187" i="2"/>
  <c r="K1085" i="2"/>
  <c r="J1274" i="2"/>
  <c r="K1172" i="2"/>
  <c r="J1264" i="2"/>
  <c r="L1046" i="2"/>
  <c r="J1238" i="2"/>
  <c r="K1140" i="2"/>
  <c r="J1228" i="2"/>
  <c r="J1209" i="2"/>
  <c r="K1108" i="2"/>
  <c r="J1195" i="2"/>
  <c r="K1092" i="2"/>
  <c r="M1092" i="2" a="1"/>
  <c r="M1092" i="2"/>
  <c r="N1092" i="2"/>
  <c r="J14" i="4"/>
  <c r="J1712" i="2"/>
  <c r="L1566" i="2"/>
  <c r="J1322" i="2"/>
  <c r="L1125" i="2"/>
  <c r="J1331" i="2"/>
  <c r="L1142" i="2"/>
  <c r="J1364" i="2"/>
  <c r="L1159" i="2"/>
  <c r="J1370" i="2"/>
  <c r="J1643" i="2"/>
  <c r="J1671" i="2"/>
  <c r="K1548" i="2"/>
  <c r="J1146" i="2"/>
  <c r="L944" i="2"/>
  <c r="J1148" i="2"/>
  <c r="K1055" i="2"/>
  <c r="J1150" i="2"/>
  <c r="L951" i="2"/>
  <c r="J1057" i="2"/>
  <c r="K957" i="2"/>
  <c r="M957" i="2" a="1"/>
  <c r="M957" i="2"/>
  <c r="N957" i="2"/>
  <c r="O957" i="2"/>
  <c r="J677" i="2"/>
  <c r="L474" i="2"/>
  <c r="J692" i="2"/>
  <c r="L482" i="2"/>
  <c r="J690" i="2"/>
  <c r="J713" i="2"/>
  <c r="K600" i="2"/>
  <c r="J700" i="2"/>
  <c r="K608" i="2"/>
  <c r="J722" i="2"/>
  <c r="J718" i="2"/>
  <c r="K624" i="2"/>
  <c r="J735" i="2"/>
  <c r="J757" i="2"/>
  <c r="M757" i="2" a="1"/>
  <c r="M757" i="2"/>
  <c r="N757" i="2"/>
  <c r="J716" i="2"/>
  <c r="L546" i="2"/>
  <c r="J764" i="2"/>
  <c r="M764" i="2" a="1"/>
  <c r="M764" i="2"/>
  <c r="N764" i="2"/>
  <c r="J948" i="2"/>
  <c r="K830" i="2"/>
  <c r="J941" i="2"/>
  <c r="K838" i="2"/>
  <c r="J978" i="2"/>
  <c r="K869" i="2"/>
  <c r="M869" i="2" a="1"/>
  <c r="M869" i="2"/>
  <c r="N869" i="2"/>
  <c r="J485" i="2"/>
  <c r="L310" i="2"/>
  <c r="J578" i="2"/>
  <c r="L380" i="2"/>
  <c r="M380" i="2" a="1"/>
  <c r="M380" i="2"/>
  <c r="N380" i="2"/>
  <c r="J586" i="2"/>
  <c r="K484" i="2"/>
  <c r="L484" i="2"/>
  <c r="M484" i="2" a="1"/>
  <c r="M484" i="2"/>
  <c r="N484" i="2"/>
  <c r="J594" i="2"/>
  <c r="K492" i="2"/>
  <c r="J602" i="2"/>
  <c r="J610" i="2"/>
  <c r="L432" i="2"/>
  <c r="J618" i="2"/>
  <c r="L445" i="2"/>
  <c r="K445" i="2"/>
  <c r="M445" i="2" a="1"/>
  <c r="M445" i="2"/>
  <c r="N445" i="2"/>
  <c r="J626" i="2"/>
  <c r="K524" i="2"/>
  <c r="J634" i="2"/>
  <c r="J642" i="2"/>
  <c r="J650" i="2"/>
  <c r="K548" i="2"/>
  <c r="J785" i="2"/>
  <c r="L574" i="2"/>
  <c r="J794" i="2"/>
  <c r="K689" i="2"/>
  <c r="J788" i="2"/>
  <c r="L607" i="2"/>
  <c r="J1058" i="2"/>
  <c r="K949" i="2"/>
  <c r="J1067" i="2"/>
  <c r="K968" i="2"/>
  <c r="J1018" i="2"/>
  <c r="J1001" i="2"/>
  <c r="J1054" i="2"/>
  <c r="J1027" i="2"/>
  <c r="K948" i="2"/>
  <c r="J1046" i="2"/>
  <c r="L846" i="2"/>
  <c r="J991" i="2"/>
  <c r="J1024" i="2"/>
  <c r="L823" i="2"/>
  <c r="J1009" i="2"/>
  <c r="L806" i="2"/>
  <c r="L334" i="2"/>
  <c r="J1069" i="2"/>
  <c r="L867" i="2"/>
  <c r="J1023" i="2"/>
  <c r="L818" i="2"/>
  <c r="J1060" i="2"/>
  <c r="J1059" i="2"/>
  <c r="K946" i="2"/>
  <c r="J1012" i="2"/>
  <c r="J1025" i="2"/>
  <c r="K928" i="2"/>
  <c r="J1068" i="2"/>
  <c r="J1928" i="2"/>
  <c r="J1560" i="2"/>
  <c r="K1463" i="2"/>
  <c r="J1032" i="2"/>
  <c r="K945" i="2"/>
  <c r="J1070" i="2"/>
  <c r="L828" i="2"/>
  <c r="M828" i="2" a="1"/>
  <c r="M828" i="2"/>
  <c r="N828" i="2"/>
  <c r="M73" i="4"/>
  <c r="J1077" i="2"/>
  <c r="L876" i="2"/>
  <c r="M876" i="2" a="1"/>
  <c r="M876" i="2"/>
  <c r="N876" i="2"/>
  <c r="J1039" i="2"/>
  <c r="K916" i="2"/>
  <c r="J1050" i="2"/>
  <c r="K941" i="2"/>
  <c r="J1031" i="2"/>
  <c r="K933" i="2"/>
  <c r="J1048" i="2"/>
  <c r="J1056" i="2"/>
  <c r="K965" i="2"/>
  <c r="J1033" i="2"/>
  <c r="L835" i="2"/>
  <c r="J1034" i="2"/>
  <c r="L815" i="2"/>
  <c r="M815" i="2" a="1"/>
  <c r="M815" i="2"/>
  <c r="N815" i="2"/>
  <c r="J994" i="2"/>
  <c r="L791" i="2"/>
  <c r="L275" i="2"/>
  <c r="J1062" i="2"/>
  <c r="L858" i="2"/>
  <c r="J1007" i="2"/>
  <c r="L802" i="2"/>
  <c r="J1041" i="2"/>
  <c r="K931" i="2"/>
  <c r="J1043" i="2"/>
  <c r="J1064" i="2"/>
  <c r="L847" i="2"/>
  <c r="J982" i="2"/>
  <c r="L778" i="2"/>
  <c r="J1036" i="2"/>
  <c r="J999" i="2"/>
  <c r="L320" i="2"/>
  <c r="M583" i="2" a="1"/>
  <c r="M583" i="2"/>
  <c r="N583" i="2"/>
  <c r="O583" i="2"/>
  <c r="J1563" i="2"/>
  <c r="L1380" i="2"/>
  <c r="J1422" i="2"/>
  <c r="L1214" i="2"/>
  <c r="K320" i="2"/>
  <c r="J1282" i="2"/>
  <c r="J1276" i="2"/>
  <c r="J1263" i="2"/>
  <c r="J1267" i="2"/>
  <c r="L1062" i="2"/>
  <c r="J1248" i="2"/>
  <c r="J1254" i="2"/>
  <c r="J1241" i="2"/>
  <c r="J1219" i="2"/>
  <c r="K1119" i="2"/>
  <c r="J1213" i="2"/>
  <c r="J1204" i="2"/>
  <c r="J1191" i="2"/>
  <c r="J1271" i="2"/>
  <c r="L1074" i="2"/>
  <c r="J1261" i="2"/>
  <c r="J1265" i="2"/>
  <c r="J1235" i="2"/>
  <c r="J1229" i="2"/>
  <c r="L1051" i="2"/>
  <c r="J1227" i="2"/>
  <c r="J1226" i="2"/>
  <c r="J1225" i="2"/>
  <c r="J1206" i="2"/>
  <c r="L1019" i="2"/>
  <c r="J1197" i="2"/>
  <c r="J1196" i="2"/>
  <c r="J1184" i="2"/>
  <c r="J1729" i="2"/>
  <c r="J1714" i="2"/>
  <c r="J1754" i="2"/>
  <c r="L312" i="2"/>
  <c r="J1173" i="2"/>
  <c r="L968" i="2"/>
  <c r="J1175" i="2"/>
  <c r="J1106" i="2"/>
  <c r="J1164" i="2"/>
  <c r="J1154" i="2"/>
  <c r="K1050" i="2"/>
  <c r="J1149" i="2"/>
  <c r="J1161" i="2"/>
  <c r="J1170" i="2"/>
  <c r="J1125" i="2"/>
  <c r="L942" i="2"/>
  <c r="J1111" i="2"/>
  <c r="J1137" i="2"/>
  <c r="J1109" i="2"/>
  <c r="J1104" i="2"/>
  <c r="K1014" i="2"/>
  <c r="M1014" i="2" a="1"/>
  <c r="M1014" i="2"/>
  <c r="N1014" i="2"/>
  <c r="O1014" i="2"/>
  <c r="J1132" i="2"/>
  <c r="J1091" i="2"/>
  <c r="J1097" i="2"/>
  <c r="J1147" i="2"/>
  <c r="L953" i="2"/>
  <c r="M953" i="2" a="1"/>
  <c r="M953" i="2"/>
  <c r="N953" i="2"/>
  <c r="J1165" i="2"/>
  <c r="J1157" i="2"/>
  <c r="J1176" i="2"/>
  <c r="J1177" i="2"/>
  <c r="J1115" i="2"/>
  <c r="J1179" i="2"/>
  <c r="J1101" i="2"/>
  <c r="J1142" i="2"/>
  <c r="L930" i="2"/>
  <c r="J1085" i="2"/>
  <c r="J1135" i="2"/>
  <c r="J1095" i="2"/>
  <c r="L241" i="2"/>
  <c r="J1283" i="2"/>
  <c r="J1252" i="2"/>
  <c r="J1272" i="2"/>
  <c r="J1268" i="2"/>
  <c r="K1155" i="2"/>
  <c r="M1155" i="2" a="1"/>
  <c r="M1155" i="2"/>
  <c r="N1155" i="2"/>
  <c r="J1249" i="2"/>
  <c r="J1239" i="2"/>
  <c r="J1232" i="2"/>
  <c r="J1223" i="2"/>
  <c r="K1123" i="2"/>
  <c r="J1220" i="2"/>
  <c r="J1211" i="2"/>
  <c r="J1201" i="2"/>
  <c r="J1193" i="2"/>
  <c r="K1091" i="2"/>
  <c r="J1185" i="2"/>
  <c r="J1277" i="2"/>
  <c r="J1258" i="2"/>
  <c r="J1269" i="2"/>
  <c r="L1052" i="2"/>
  <c r="J1253" i="2"/>
  <c r="J1247" i="2"/>
  <c r="J1257" i="2"/>
  <c r="J1233" i="2"/>
  <c r="K1126" i="2"/>
  <c r="J1126" i="2"/>
  <c r="M1126" i="2" a="1"/>
  <c r="M1126" i="2"/>
  <c r="N1126" i="2"/>
  <c r="J1218" i="2"/>
  <c r="J1210" i="2"/>
  <c r="J1203" i="2"/>
  <c r="J1194" i="2"/>
  <c r="L987" i="2"/>
  <c r="J1188" i="2"/>
  <c r="J1172" i="2"/>
  <c r="J1094" i="2"/>
  <c r="J1107" i="2"/>
  <c r="L909" i="2"/>
  <c r="J1156" i="2"/>
  <c r="J1168" i="2"/>
  <c r="L956" i="2"/>
  <c r="J1151" i="2"/>
  <c r="J1162" i="2"/>
  <c r="K1070" i="2"/>
  <c r="J1116" i="2"/>
  <c r="J1117" i="2"/>
  <c r="J1083" i="2"/>
  <c r="J1134" i="2"/>
  <c r="K1039" i="2"/>
  <c r="J1105" i="2"/>
  <c r="J1103" i="2"/>
  <c r="J1776" i="2"/>
  <c r="K1680" i="2"/>
  <c r="J1180" i="2"/>
  <c r="K1077" i="2"/>
  <c r="J1112" i="2"/>
  <c r="J1128" i="2"/>
  <c r="J1140" i="2"/>
  <c r="J1158" i="2"/>
  <c r="K1052" i="2"/>
  <c r="J1153" i="2"/>
  <c r="J1166" i="2"/>
  <c r="J1145" i="2"/>
  <c r="J1084" i="2"/>
  <c r="L880" i="2"/>
  <c r="J1090" i="2"/>
  <c r="J1130" i="2"/>
  <c r="J1131" i="2"/>
  <c r="L927" i="2"/>
  <c r="L199" i="2"/>
  <c r="J1478" i="2"/>
  <c r="K1377" i="2"/>
  <c r="J1711" i="2"/>
  <c r="K1619" i="2"/>
  <c r="J1749" i="2"/>
  <c r="L305" i="2"/>
  <c r="J1826" i="2"/>
  <c r="L1630" i="2"/>
  <c r="J1853" i="2"/>
  <c r="J1904" i="2"/>
  <c r="L1732" i="2"/>
  <c r="J1387" i="2"/>
  <c r="J1431" i="2"/>
  <c r="K1329" i="2"/>
  <c r="J1462" i="2"/>
  <c r="L1252" i="2"/>
  <c r="J1771" i="2"/>
  <c r="K1669" i="2"/>
  <c r="J1786" i="2"/>
  <c r="J1697" i="2"/>
  <c r="J1752" i="2"/>
  <c r="K1673" i="2"/>
  <c r="M395" i="2" a="1"/>
  <c r="M395" i="2"/>
  <c r="N395" i="2"/>
  <c r="O395" i="2"/>
  <c r="J1743" i="2"/>
  <c r="L1522" i="2"/>
  <c r="J1766" i="2"/>
  <c r="K1672" i="2"/>
  <c r="M1672" i="2" a="1"/>
  <c r="M1672" i="2"/>
  <c r="N1672" i="2"/>
  <c r="J1787" i="2"/>
  <c r="J1821" i="2"/>
  <c r="K1740" i="2"/>
  <c r="J1885" i="2"/>
  <c r="L1676" i="2"/>
  <c r="J1910" i="2"/>
  <c r="M1910" i="2" a="1"/>
  <c r="M1910" i="2"/>
  <c r="N1910" i="2"/>
  <c r="J1943" i="2"/>
  <c r="L1733" i="2"/>
  <c r="J1905" i="2"/>
  <c r="M1905" i="2" a="1"/>
  <c r="M1905" i="2"/>
  <c r="N1905" i="2"/>
  <c r="O1905" i="2"/>
  <c r="J1944" i="2"/>
  <c r="L1740" i="2"/>
  <c r="J1973" i="2"/>
  <c r="M1973" i="2" a="1"/>
  <c r="M1973" i="2"/>
  <c r="N1973" i="2"/>
  <c r="L205" i="2"/>
  <c r="J1438" i="2"/>
  <c r="K1322" i="2"/>
  <c r="J1467" i="2"/>
  <c r="J1457" i="2"/>
  <c r="L1248" i="2"/>
  <c r="J1474" i="2"/>
  <c r="J1778" i="2"/>
  <c r="L1574" i="2"/>
  <c r="J1574" i="2"/>
  <c r="M1574" i="2" a="1"/>
  <c r="M1574" i="2"/>
  <c r="N1574" i="2"/>
  <c r="F90" i="4"/>
  <c r="J1741" i="2"/>
  <c r="J1781" i="2"/>
  <c r="K1671" i="2"/>
  <c r="J1755" i="2"/>
  <c r="K1237" i="2"/>
  <c r="L1128" i="2"/>
  <c r="K1181" i="2"/>
  <c r="J1902" i="2"/>
  <c r="L1723" i="2"/>
  <c r="J1908" i="2"/>
  <c r="M1908" i="2" a="1"/>
  <c r="M1908" i="2"/>
  <c r="N1908" i="2"/>
  <c r="O1908" i="2"/>
  <c r="J1947" i="2"/>
  <c r="L1758" i="2"/>
  <c r="J1935" i="2"/>
  <c r="L191" i="2"/>
  <c r="J1468" i="2"/>
  <c r="J1533" i="2"/>
  <c r="J1524" i="2"/>
  <c r="L1329" i="2"/>
  <c r="J1552" i="2"/>
  <c r="L1345" i="2"/>
  <c r="J1540" i="2"/>
  <c r="K1464" i="2"/>
  <c r="J1782" i="2"/>
  <c r="J1767" i="2"/>
  <c r="J1772" i="2"/>
  <c r="J1703" i="2"/>
  <c r="J1423" i="2"/>
  <c r="J1440" i="2"/>
  <c r="K1340" i="2"/>
  <c r="J1436" i="2"/>
  <c r="L1236" i="2"/>
  <c r="J1463" i="2"/>
  <c r="J1476" i="2"/>
  <c r="J1491" i="2"/>
  <c r="M1491" i="2" a="1"/>
  <c r="M1491" i="2"/>
  <c r="N1491" i="2"/>
  <c r="J1505" i="2"/>
  <c r="J1536" i="2"/>
  <c r="J1523" i="2"/>
  <c r="J1571" i="2"/>
  <c r="J1557" i="2"/>
  <c r="K1474" i="2"/>
  <c r="M1474" i="2" a="1"/>
  <c r="M1474" i="2"/>
  <c r="N1474" i="2"/>
  <c r="J1589" i="2"/>
  <c r="J1762" i="2"/>
  <c r="L1569" i="2"/>
  <c r="J1735" i="2"/>
  <c r="J1705" i="2"/>
  <c r="J1724" i="2"/>
  <c r="J1527" i="2"/>
  <c r="J1500" i="2"/>
  <c r="M1500" i="2" a="1"/>
  <c r="M1500" i="2"/>
  <c r="N1500" i="2"/>
  <c r="O1500" i="2"/>
  <c r="J1537" i="2"/>
  <c r="K1429" i="2"/>
  <c r="J1570" i="2"/>
  <c r="J1587" i="2"/>
  <c r="J1555" i="2"/>
  <c r="J1624" i="2"/>
  <c r="L1432" i="2"/>
  <c r="J1666" i="2"/>
  <c r="J1662" i="2"/>
  <c r="J1721" i="2"/>
  <c r="J1746" i="2"/>
  <c r="J1702" i="2"/>
  <c r="J1747" i="2"/>
  <c r="J1531" i="2"/>
  <c r="J1439" i="2"/>
  <c r="K1338" i="2"/>
  <c r="J1338" i="2"/>
  <c r="J1300" i="2"/>
  <c r="J1351" i="2"/>
  <c r="J1343" i="2"/>
  <c r="J1281" i="2"/>
  <c r="J1357" i="2"/>
  <c r="J1790" i="2"/>
  <c r="L1596" i="2"/>
  <c r="J1535" i="2"/>
  <c r="K1420" i="2"/>
  <c r="J1565" i="2"/>
  <c r="J1568" i="2"/>
  <c r="J1526" i="2"/>
  <c r="J1576" i="2"/>
  <c r="K1477" i="2"/>
  <c r="J1727" i="2"/>
  <c r="J1732" i="2"/>
  <c r="K1641" i="2"/>
  <c r="J1751" i="2"/>
  <c r="J1744" i="2"/>
  <c r="L1549" i="2"/>
  <c r="J1731" i="2"/>
  <c r="J1437" i="2"/>
  <c r="J1441" i="2"/>
  <c r="J1435" i="2"/>
  <c r="L1262" i="2"/>
  <c r="J1445" i="2"/>
  <c r="J1469" i="2"/>
  <c r="K1370" i="2"/>
  <c r="J1483" i="2"/>
  <c r="J1506" i="2"/>
  <c r="J1498" i="2"/>
  <c r="J1511" i="2"/>
  <c r="L1318" i="2"/>
  <c r="J1578" i="2"/>
  <c r="K1453" i="2"/>
  <c r="J1525" i="2"/>
  <c r="J1586" i="2"/>
  <c r="J1699" i="2"/>
  <c r="J1710" i="2"/>
  <c r="J1716" i="2"/>
  <c r="K1609" i="2"/>
  <c r="J1489" i="2"/>
  <c r="J1504" i="2"/>
  <c r="J1519" i="2"/>
  <c r="J1520" i="2"/>
  <c r="L1339" i="2"/>
  <c r="J1572" i="2"/>
  <c r="J1573" i="2"/>
  <c r="K1471" i="2"/>
  <c r="J1648" i="2"/>
  <c r="J1636" i="2"/>
  <c r="J1733" i="2"/>
  <c r="J1773" i="2"/>
  <c r="J1774" i="2"/>
  <c r="J1726" i="2"/>
  <c r="K1660" i="2"/>
  <c r="J1447" i="2"/>
  <c r="J1371" i="2"/>
  <c r="J1299" i="2"/>
  <c r="J1369" i="2"/>
  <c r="J1293" i="2"/>
  <c r="J1365" i="2"/>
  <c r="J1310" i="2"/>
  <c r="J1539" i="2"/>
  <c r="K1423" i="2"/>
  <c r="J1547" i="2"/>
  <c r="L1340" i="2"/>
  <c r="M1340" i="2" a="1"/>
  <c r="M1340" i="2"/>
  <c r="N1340" i="2"/>
  <c r="J1553" i="2"/>
  <c r="J1566" i="2"/>
  <c r="L1352" i="2"/>
  <c r="J1424" i="2"/>
  <c r="L1200" i="2"/>
  <c r="M1200" i="2" a="1"/>
  <c r="M1200" i="2"/>
  <c r="N1200" i="2"/>
  <c r="J1434" i="2"/>
  <c r="J1454" i="2"/>
  <c r="J1473" i="2"/>
  <c r="J1470" i="2"/>
  <c r="J1485" i="2"/>
  <c r="J1493" i="2"/>
  <c r="J1564" i="2"/>
  <c r="J1542" i="2"/>
  <c r="J1567" i="2"/>
  <c r="K1449" i="2"/>
  <c r="J1492" i="2"/>
  <c r="J1584" i="2"/>
  <c r="J1753" i="2"/>
  <c r="M1753" i="2" a="1"/>
  <c r="M1753" i="2"/>
  <c r="N1753" i="2"/>
  <c r="J1690" i="2"/>
  <c r="J1765" i="2"/>
  <c r="J1696" i="2"/>
  <c r="J1487" i="2"/>
  <c r="K1386" i="2"/>
  <c r="J1499" i="2"/>
  <c r="J1508" i="2"/>
  <c r="J1543" i="2"/>
  <c r="L1322" i="2"/>
  <c r="J1551" i="2"/>
  <c r="J1512" i="2"/>
  <c r="K1470" i="2"/>
  <c r="J1582" i="2"/>
  <c r="K1483" i="2"/>
  <c r="J1777" i="2"/>
  <c r="J1725" i="2"/>
  <c r="J1760" i="2"/>
  <c r="J1739" i="2"/>
  <c r="J1761" i="2"/>
  <c r="J1475" i="2"/>
  <c r="J1375" i="2"/>
  <c r="J1314" i="2"/>
  <c r="J1296" i="2"/>
  <c r="J1312" i="2"/>
  <c r="K1206" i="2"/>
  <c r="J1509" i="2"/>
  <c r="J1577" i="2"/>
  <c r="L1350" i="2"/>
  <c r="J1561" i="2"/>
  <c r="J1503" i="2"/>
  <c r="J1585" i="2"/>
  <c r="J1788" i="2"/>
  <c r="J1713" i="2"/>
  <c r="J1409" i="2"/>
  <c r="L1208" i="2"/>
  <c r="J1426" i="2"/>
  <c r="L1247" i="2"/>
  <c r="J1429" i="2"/>
  <c r="L1234" i="2"/>
  <c r="J1449" i="2"/>
  <c r="J1450" i="2"/>
  <c r="L1263" i="2"/>
  <c r="J1472" i="2"/>
  <c r="J1495" i="2"/>
  <c r="J1507" i="2"/>
  <c r="J1556" i="2"/>
  <c r="L1323" i="2"/>
  <c r="J1522" i="2"/>
  <c r="L1358" i="2"/>
  <c r="J1580" i="2"/>
  <c r="J1562" i="2"/>
  <c r="J1701" i="2"/>
  <c r="J1695" i="2"/>
  <c r="K1605" i="2"/>
  <c r="J1516" i="2"/>
  <c r="J1518" i="2"/>
  <c r="J1544" i="2"/>
  <c r="J1554" i="2"/>
  <c r="J1548" i="2"/>
  <c r="L1353" i="2"/>
  <c r="J1583" i="2"/>
  <c r="J1723" i="2"/>
  <c r="L1502" i="2"/>
  <c r="J1748" i="2"/>
  <c r="K1648" i="2"/>
  <c r="J1736" i="2"/>
  <c r="J1764" i="2"/>
  <c r="J1481" i="2"/>
  <c r="J1309" i="2"/>
  <c r="K1226" i="2"/>
  <c r="J1288" i="2"/>
  <c r="J1324" i="2"/>
  <c r="J1367" i="2"/>
  <c r="K1307" i="2"/>
  <c r="L1205" i="2"/>
  <c r="K1297" i="2"/>
  <c r="L1195" i="2"/>
  <c r="K1378" i="2"/>
  <c r="L1272" i="2"/>
  <c r="K1036" i="2"/>
  <c r="L922" i="2"/>
  <c r="K1012" i="2"/>
  <c r="L896" i="2"/>
  <c r="K996" i="2"/>
  <c r="L899" i="2"/>
  <c r="K988" i="2"/>
  <c r="L886" i="2"/>
  <c r="K1308" i="2"/>
  <c r="L1223" i="2"/>
  <c r="K1286" i="2"/>
  <c r="L1184" i="2"/>
  <c r="L921" i="2"/>
  <c r="K1480" i="2"/>
  <c r="K1436" i="2"/>
  <c r="K1364" i="2"/>
  <c r="L1279" i="2"/>
  <c r="K1016" i="2"/>
  <c r="L913" i="2"/>
  <c r="M913" i="2" a="1"/>
  <c r="M913" i="2"/>
  <c r="N913" i="2"/>
  <c r="O913" i="2"/>
  <c r="K1008" i="2"/>
  <c r="L898" i="2"/>
  <c r="K1000" i="2"/>
  <c r="L901" i="2"/>
  <c r="K992" i="2"/>
  <c r="L889" i="2"/>
  <c r="K984" i="2"/>
  <c r="L882" i="2"/>
  <c r="L1774" i="2"/>
  <c r="M1974" i="2" a="1"/>
  <c r="M1974" i="2"/>
  <c r="N1974" i="2"/>
  <c r="M1952" i="2" a="1"/>
  <c r="M1952" i="2"/>
  <c r="N1952" i="2"/>
  <c r="L1656" i="2"/>
  <c r="L1742" i="2"/>
  <c r="K1869" i="2"/>
  <c r="M1964" i="2" a="1"/>
  <c r="M1964" i="2"/>
  <c r="N1964" i="2"/>
  <c r="O1964" i="2"/>
  <c r="M1915" i="2" a="1"/>
  <c r="M1915" i="2"/>
  <c r="N1915" i="2"/>
  <c r="M1967" i="2" a="1"/>
  <c r="M1967" i="2"/>
  <c r="N1967" i="2"/>
  <c r="K1851" i="2"/>
  <c r="M1961" i="2" a="1"/>
  <c r="M1961" i="2"/>
  <c r="N1961" i="2"/>
  <c r="K1859" i="2"/>
  <c r="K1747" i="2"/>
  <c r="M1956" i="2" a="1"/>
  <c r="M1956" i="2"/>
  <c r="N1956" i="2"/>
  <c r="K1867" i="2"/>
  <c r="M1916" i="2" a="1"/>
  <c r="M1916" i="2"/>
  <c r="N1916" i="2"/>
  <c r="K1837" i="2"/>
  <c r="K1841" i="2"/>
  <c r="L1726" i="2"/>
  <c r="L1767" i="2"/>
  <c r="K1849" i="2"/>
  <c r="M1930" i="2" a="1"/>
  <c r="M1930" i="2"/>
  <c r="N1930" i="2"/>
  <c r="O1930" i="2"/>
  <c r="L1772" i="2"/>
  <c r="K1853" i="2"/>
  <c r="M1960" i="2" a="1"/>
  <c r="M1960" i="2"/>
  <c r="N1960" i="2"/>
  <c r="K1733" i="2"/>
  <c r="L1675" i="2"/>
  <c r="K1741" i="2"/>
  <c r="K1693" i="2"/>
  <c r="L1697" i="2"/>
  <c r="M1965" i="2" a="1"/>
  <c r="M1965" i="2"/>
  <c r="N1965" i="2"/>
  <c r="M1890" i="2" a="1"/>
  <c r="M1890" i="2"/>
  <c r="N1890" i="2"/>
  <c r="M1891" i="2" a="1"/>
  <c r="M1891" i="2"/>
  <c r="N1891" i="2"/>
  <c r="K1810" i="2"/>
  <c r="L1436" i="2"/>
  <c r="K1577" i="2"/>
  <c r="K1613" i="2"/>
  <c r="L1521" i="2"/>
  <c r="L1484" i="2"/>
  <c r="K1579" i="2"/>
  <c r="K463" i="2"/>
  <c r="L359" i="2"/>
  <c r="K459" i="2"/>
  <c r="L368" i="2"/>
  <c r="K455" i="2"/>
  <c r="L369" i="2"/>
  <c r="K451" i="2"/>
  <c r="L361" i="2"/>
  <c r="K447" i="2"/>
  <c r="L352" i="2"/>
  <c r="K443" i="2"/>
  <c r="L349" i="2"/>
  <c r="K439" i="2"/>
  <c r="L344" i="2"/>
  <c r="K435" i="2"/>
  <c r="L347" i="2"/>
  <c r="K773" i="2"/>
  <c r="L672" i="2"/>
  <c r="K429" i="2"/>
  <c r="L337" i="2"/>
  <c r="K422" i="2"/>
  <c r="M422" i="2" a="1"/>
  <c r="M422" i="2"/>
  <c r="N422" i="2"/>
  <c r="L331" i="2"/>
  <c r="K402" i="2"/>
  <c r="L327" i="2"/>
  <c r="K388" i="2"/>
  <c r="L290" i="2"/>
  <c r="J1880" i="2"/>
  <c r="J1841" i="2"/>
  <c r="M1841" i="2" a="1"/>
  <c r="M1841" i="2"/>
  <c r="N1841" i="2"/>
  <c r="J1845" i="2"/>
  <c r="J1825" i="2"/>
  <c r="J1824" i="2"/>
  <c r="J1796" i="2"/>
  <c r="K1718" i="2"/>
  <c r="J1816" i="2"/>
  <c r="J1836" i="2"/>
  <c r="J1814" i="2"/>
  <c r="J1806" i="2"/>
  <c r="J1793" i="2"/>
  <c r="J1792" i="2"/>
  <c r="J1805" i="2"/>
  <c r="M873" i="2" a="1"/>
  <c r="M873" i="2"/>
  <c r="N873" i="2"/>
  <c r="O873" i="2"/>
  <c r="M864" i="2" a="1"/>
  <c r="M864" i="2"/>
  <c r="N864" i="2"/>
  <c r="M774" i="2" a="1"/>
  <c r="M774" i="2"/>
  <c r="N774" i="2"/>
  <c r="M481" i="2" a="1"/>
  <c r="M481" i="2"/>
  <c r="N481" i="2"/>
  <c r="M1853" i="2" a="1"/>
  <c r="M1853" i="2"/>
  <c r="N1853" i="2"/>
  <c r="O1853" i="2"/>
  <c r="K1797" i="2"/>
  <c r="L1705" i="2"/>
  <c r="L1483" i="2"/>
  <c r="K1582" i="2"/>
  <c r="K1678" i="2"/>
  <c r="L1581" i="2"/>
  <c r="K1620" i="2"/>
  <c r="L1533" i="2"/>
  <c r="L1472" i="2"/>
  <c r="K1581" i="2"/>
  <c r="K1615" i="2"/>
  <c r="L1529" i="2"/>
  <c r="L1479" i="2"/>
  <c r="K1583" i="2"/>
  <c r="L1473" i="2"/>
  <c r="K1566" i="2"/>
  <c r="K464" i="2"/>
  <c r="L371" i="2"/>
  <c r="K460" i="2"/>
  <c r="M460" i="2" a="1"/>
  <c r="M460" i="2"/>
  <c r="N460" i="2"/>
  <c r="L366" i="2"/>
  <c r="K456" i="2"/>
  <c r="L373" i="2"/>
  <c r="K452" i="2"/>
  <c r="L350" i="2"/>
  <c r="K448" i="2"/>
  <c r="L354" i="2"/>
  <c r="K444" i="2"/>
  <c r="L355" i="2"/>
  <c r="K440" i="2"/>
  <c r="L336" i="2"/>
  <c r="K436" i="2"/>
  <c r="L342" i="2"/>
  <c r="L340" i="2"/>
  <c r="M558" i="2" a="1"/>
  <c r="M558" i="2"/>
  <c r="N558" i="2"/>
  <c r="L332" i="2"/>
  <c r="K431" i="2"/>
  <c r="L324" i="2"/>
  <c r="K424" i="2"/>
  <c r="L328" i="2"/>
  <c r="K416" i="2"/>
  <c r="K404" i="2"/>
  <c r="L314" i="2"/>
  <c r="K390" i="2"/>
  <c r="L297" i="2"/>
  <c r="J1867" i="2"/>
  <c r="J1802" i="2"/>
  <c r="J1828" i="2"/>
  <c r="J1881" i="2"/>
  <c r="J1799" i="2"/>
  <c r="J1846" i="2"/>
  <c r="J1798" i="2"/>
  <c r="L1609" i="2"/>
  <c r="M1609" i="2" a="1"/>
  <c r="M1609" i="2"/>
  <c r="N1609" i="2"/>
  <c r="O1609" i="2"/>
  <c r="J1803" i="2"/>
  <c r="J1827" i="2"/>
  <c r="J1882" i="2"/>
  <c r="J1844" i="2"/>
  <c r="L1661" i="2"/>
  <c r="J1800" i="2"/>
  <c r="M752" i="2"/>
  <c r="N752" i="2"/>
  <c r="K1879" i="2"/>
  <c r="L1786" i="2"/>
  <c r="M1969" i="2"/>
  <c r="N1969" i="2"/>
  <c r="J1854" i="2"/>
  <c r="J1834" i="2"/>
  <c r="J1886" i="2"/>
  <c r="K1804" i="2"/>
  <c r="L1706" i="2"/>
  <c r="K1824" i="2"/>
  <c r="M1978" i="2" a="1"/>
  <c r="M1978" i="2"/>
  <c r="N1978" i="2"/>
  <c r="O1978" i="2"/>
  <c r="L1459" i="2"/>
  <c r="K1588" i="2"/>
  <c r="K1682" i="2"/>
  <c r="L1582" i="2"/>
  <c r="M1582" i="2" a="1"/>
  <c r="M1582" i="2"/>
  <c r="N1582" i="2"/>
  <c r="L1462" i="2"/>
  <c r="K1587" i="2"/>
  <c r="L1444" i="2"/>
  <c r="K1568" i="2"/>
  <c r="L1482" i="2"/>
  <c r="K1584" i="2"/>
  <c r="L1457" i="2"/>
  <c r="K1571" i="2"/>
  <c r="K461" i="2"/>
  <c r="L360" i="2"/>
  <c r="K457" i="2"/>
  <c r="L357" i="2"/>
  <c r="K453" i="2"/>
  <c r="L364" i="2"/>
  <c r="K449" i="2"/>
  <c r="L365" i="2"/>
  <c r="L367" i="2"/>
  <c r="K441" i="2"/>
  <c r="M441" i="2" a="1"/>
  <c r="M441" i="2"/>
  <c r="N441" i="2"/>
  <c r="L330" i="2"/>
  <c r="M566" i="2" a="1"/>
  <c r="M566" i="2"/>
  <c r="N566" i="2"/>
  <c r="K437" i="2"/>
  <c r="L335" i="2"/>
  <c r="K433" i="2"/>
  <c r="L333" i="2"/>
  <c r="K426" i="2"/>
  <c r="L353" i="2"/>
  <c r="K418" i="2"/>
  <c r="L317" i="2"/>
  <c r="K406" i="2"/>
  <c r="L307" i="2"/>
  <c r="K398" i="2"/>
  <c r="L300" i="2"/>
  <c r="O20" i="4"/>
  <c r="J1866" i="2"/>
  <c r="J1838" i="2"/>
  <c r="J1830" i="2"/>
  <c r="J1851" i="2"/>
  <c r="J1863" i="2"/>
  <c r="J1822" i="2"/>
  <c r="L1674" i="2"/>
  <c r="J1876" i="2"/>
  <c r="J1829" i="2"/>
  <c r="J1808" i="2"/>
  <c r="J1804" i="2"/>
  <c r="K1706" i="2"/>
  <c r="M1706" i="2" a="1"/>
  <c r="M1706" i="2"/>
  <c r="N1706" i="2"/>
  <c r="D19" i="4"/>
  <c r="J1862" i="2"/>
  <c r="J1820" i="2"/>
  <c r="J1795" i="2"/>
  <c r="J1832" i="2"/>
  <c r="L1632" i="2"/>
  <c r="M1632" i="2" a="1"/>
  <c r="M1632" i="2"/>
  <c r="N1632" i="2"/>
  <c r="M844" i="2" a="1"/>
  <c r="M844" i="2"/>
  <c r="N844" i="2"/>
  <c r="M768" i="2" a="1"/>
  <c r="M768" i="2"/>
  <c r="N768" i="2"/>
  <c r="M668" i="2" a="1"/>
  <c r="M668" i="2"/>
  <c r="N668" i="2"/>
  <c r="K1882" i="2"/>
  <c r="L1690" i="2"/>
  <c r="K1795" i="2"/>
  <c r="M1897" i="2" a="1"/>
  <c r="M1897" i="2"/>
  <c r="N1897" i="2"/>
  <c r="O1897" i="2"/>
  <c r="L1719" i="2"/>
  <c r="K1803" i="2"/>
  <c r="M1935" i="2" a="1"/>
  <c r="M1935" i="2"/>
  <c r="N1935" i="2"/>
  <c r="O1935" i="2"/>
  <c r="K1628" i="2"/>
  <c r="L1509" i="2"/>
  <c r="L1471" i="2"/>
  <c r="K1573" i="2"/>
  <c r="K1622" i="2"/>
  <c r="L1487" i="2"/>
  <c r="K1589" i="2"/>
  <c r="L1476" i="2"/>
  <c r="K1575" i="2"/>
  <c r="K466" i="2"/>
  <c r="L363" i="2"/>
  <c r="K462" i="2"/>
  <c r="L372" i="2"/>
  <c r="K458" i="2"/>
  <c r="L358" i="2"/>
  <c r="K454" i="2"/>
  <c r="L341" i="2"/>
  <c r="K450" i="2"/>
  <c r="L351" i="2"/>
  <c r="K446" i="2"/>
  <c r="M446" i="2" a="1"/>
  <c r="M446" i="2"/>
  <c r="N446" i="2"/>
  <c r="O446" i="2"/>
  <c r="L362" i="2"/>
  <c r="M562" i="2" a="1"/>
  <c r="M562" i="2"/>
  <c r="N562" i="2"/>
  <c r="K442" i="2"/>
  <c r="L348" i="2"/>
  <c r="K438" i="2"/>
  <c r="L346" i="2"/>
  <c r="K434" i="2"/>
  <c r="L316" i="2"/>
  <c r="K769" i="2"/>
  <c r="L669" i="2"/>
  <c r="M870" i="2" a="1"/>
  <c r="M870" i="2"/>
  <c r="N870" i="2"/>
  <c r="M99" i="4"/>
  <c r="L326" i="2"/>
  <c r="K420" i="2"/>
  <c r="K408" i="2"/>
  <c r="L306" i="2"/>
  <c r="K400" i="2"/>
  <c r="L313" i="2"/>
  <c r="Q61" i="4"/>
  <c r="O427" i="2"/>
  <c r="O403" i="2"/>
  <c r="Q43" i="4"/>
  <c r="J1861" i="2"/>
  <c r="J1811" i="2"/>
  <c r="J1852" i="2"/>
  <c r="J1878" i="2"/>
  <c r="J1843" i="2"/>
  <c r="K1759" i="2"/>
  <c r="M1759" i="2" a="1"/>
  <c r="M1759" i="2"/>
  <c r="N1759" i="2"/>
  <c r="J1810" i="2"/>
  <c r="J1819" i="2"/>
  <c r="L1639" i="2"/>
  <c r="J1809" i="2"/>
  <c r="J1794" i="2"/>
  <c r="J1791" i="2"/>
  <c r="J1815" i="2"/>
  <c r="K1711" i="2"/>
  <c r="J1801" i="2"/>
  <c r="J1873" i="2"/>
  <c r="M1873" i="2" a="1"/>
  <c r="M1873" i="2"/>
  <c r="N1873" i="2"/>
  <c r="J1789" i="2"/>
  <c r="J1847" i="2"/>
  <c r="K1707" i="2"/>
  <c r="M1707" i="2" a="1"/>
  <c r="M1707" i="2"/>
  <c r="N1707" i="2"/>
  <c r="M862" i="2" a="1"/>
  <c r="M862" i="2"/>
  <c r="N862" i="2"/>
  <c r="K428" i="2"/>
  <c r="M754" i="2" a="1"/>
  <c r="M754" i="2"/>
  <c r="N754" i="2"/>
  <c r="O754" i="2"/>
  <c r="M738" i="2" a="1"/>
  <c r="M738" i="2"/>
  <c r="N738" i="2"/>
  <c r="O738" i="2"/>
  <c r="M718" i="2" a="1"/>
  <c r="M718" i="2"/>
  <c r="N718" i="2"/>
  <c r="O718" i="2"/>
  <c r="M678" i="2" a="1"/>
  <c r="M678" i="2"/>
  <c r="N678" i="2"/>
  <c r="L850" i="2"/>
  <c r="L801" i="2"/>
  <c r="K543" i="2"/>
  <c r="K401" i="2"/>
  <c r="L726" i="2"/>
  <c r="M726" i="2" a="1"/>
  <c r="M726" i="2"/>
  <c r="N726" i="2"/>
  <c r="N33" i="4"/>
  <c r="L458" i="2"/>
  <c r="K529" i="2"/>
  <c r="K663" i="2"/>
  <c r="L529" i="2"/>
  <c r="K599" i="2"/>
  <c r="L766" i="2"/>
  <c r="M766" i="2" a="1"/>
  <c r="M766" i="2"/>
  <c r="N766" i="2"/>
  <c r="O766" i="2"/>
  <c r="L323" i="2"/>
  <c r="L772" i="2"/>
  <c r="M772" i="2" a="1"/>
  <c r="M772" i="2"/>
  <c r="N772" i="2"/>
  <c r="K537" i="2"/>
  <c r="K671" i="2"/>
  <c r="M671" i="2" a="1"/>
  <c r="M671" i="2"/>
  <c r="N671" i="2"/>
  <c r="K639" i="2"/>
  <c r="M639" i="2" a="1"/>
  <c r="M639" i="2"/>
  <c r="N639" i="2"/>
  <c r="L955" i="2"/>
  <c r="L311" i="2"/>
  <c r="K405" i="2"/>
  <c r="L443" i="2"/>
  <c r="K549" i="2"/>
  <c r="L557" i="2"/>
  <c r="K659" i="2"/>
  <c r="K795" i="2"/>
  <c r="K513" i="2"/>
  <c r="L946" i="2"/>
  <c r="K535" i="2"/>
  <c r="M535" i="2" a="1"/>
  <c r="M535" i="2"/>
  <c r="N535" i="2"/>
  <c r="K803" i="2"/>
  <c r="L420" i="2"/>
  <c r="L521" i="2"/>
  <c r="L468" i="2"/>
  <c r="M468" i="2" a="1"/>
  <c r="M468" i="2"/>
  <c r="N468" i="2"/>
  <c r="K565" i="2"/>
  <c r="L431" i="2"/>
  <c r="K533" i="2"/>
  <c r="L541" i="2"/>
  <c r="K643" i="2"/>
  <c r="K940" i="2"/>
  <c r="L794" i="2"/>
  <c r="L1295" i="2"/>
  <c r="K365" i="2"/>
  <c r="L551" i="2"/>
  <c r="K653" i="2"/>
  <c r="K901" i="2"/>
  <c r="K373" i="2"/>
  <c r="K353" i="2"/>
  <c r="K669" i="2"/>
  <c r="M669" i="2" a="1"/>
  <c r="M669" i="2"/>
  <c r="N669" i="2"/>
  <c r="K917" i="2"/>
  <c r="L857" i="2"/>
  <c r="M857" i="2" a="1"/>
  <c r="M857" i="2"/>
  <c r="N857" i="2"/>
  <c r="M77" i="4"/>
  <c r="L1357" i="2"/>
  <c r="M1214" i="2" a="1"/>
  <c r="M1214" i="2"/>
  <c r="N1214" i="2"/>
  <c r="L1066" i="2"/>
  <c r="L1008" i="2"/>
  <c r="L1026" i="2"/>
  <c r="L1060" i="2"/>
  <c r="K1121" i="2"/>
  <c r="K1089" i="2"/>
  <c r="M1089" i="2" a="1"/>
  <c r="M1089" i="2"/>
  <c r="N1089" i="2"/>
  <c r="K1104" i="2"/>
  <c r="K1144" i="2"/>
  <c r="K972" i="2"/>
  <c r="K1097" i="2"/>
  <c r="K1176" i="2"/>
  <c r="K1160" i="2"/>
  <c r="K1136" i="2"/>
  <c r="L1003" i="2"/>
  <c r="K1145" i="2"/>
  <c r="K921" i="2"/>
  <c r="M921" i="2" a="1"/>
  <c r="M921" i="2"/>
  <c r="N921" i="2"/>
  <c r="L1016" i="2"/>
  <c r="L1069" i="2"/>
  <c r="L988" i="2"/>
  <c r="L1031" i="2"/>
  <c r="L1006" i="2"/>
  <c r="K1105" i="2"/>
  <c r="M1105" i="2" a="1"/>
  <c r="M1105" i="2"/>
  <c r="N1105" i="2"/>
  <c r="L1508" i="2"/>
  <c r="L1376" i="2"/>
  <c r="L1548" i="2"/>
  <c r="K1466" i="2"/>
  <c r="K1469" i="2"/>
  <c r="M1469" i="2" a="1"/>
  <c r="M1469" i="2"/>
  <c r="N1469" i="2"/>
  <c r="K1445" i="2"/>
  <c r="K1344" i="2"/>
  <c r="K1473" i="2"/>
  <c r="K1431" i="2"/>
  <c r="K1335" i="2"/>
  <c r="L1325" i="2"/>
  <c r="F19" i="4"/>
  <c r="L439" i="2"/>
  <c r="M439" i="2" a="1"/>
  <c r="M439" i="2"/>
  <c r="N439" i="2"/>
  <c r="L402" i="2"/>
  <c r="M402" i="2" a="1"/>
  <c r="M402" i="2"/>
  <c r="N402" i="2"/>
  <c r="L758" i="2"/>
  <c r="M758" i="2" a="1"/>
  <c r="M758" i="2"/>
  <c r="N758" i="2"/>
  <c r="K648" i="2"/>
  <c r="K616" i="2"/>
  <c r="K584" i="2"/>
  <c r="L958" i="2"/>
  <c r="L1177" i="2"/>
  <c r="K1279" i="2"/>
  <c r="L1044" i="2"/>
  <c r="L998" i="2"/>
  <c r="L1048" i="2"/>
  <c r="K542" i="2"/>
  <c r="L408" i="2"/>
  <c r="L385" i="2"/>
  <c r="K855" i="2"/>
  <c r="K626" i="2"/>
  <c r="M626" i="2" a="1"/>
  <c r="M626" i="2"/>
  <c r="N626" i="2"/>
  <c r="K594" i="2"/>
  <c r="L399" i="2"/>
  <c r="L386" i="2"/>
  <c r="K480" i="2"/>
  <c r="L542" i="2"/>
  <c r="L510" i="2"/>
  <c r="L478" i="2"/>
  <c r="L1015" i="2"/>
  <c r="L996" i="2"/>
  <c r="L1056" i="2"/>
  <c r="L680" i="2"/>
  <c r="K782" i="2"/>
  <c r="L570" i="2"/>
  <c r="K498" i="2"/>
  <c r="L498" i="2"/>
  <c r="M498" i="2" a="1"/>
  <c r="M498" i="2"/>
  <c r="N498" i="2"/>
  <c r="L536" i="2"/>
  <c r="K638" i="2"/>
  <c r="L504" i="2"/>
  <c r="L472" i="2"/>
  <c r="K574" i="2"/>
  <c r="K681" i="2"/>
  <c r="K532" i="2"/>
  <c r="L418" i="2"/>
  <c r="K500" i="2"/>
  <c r="K397" i="2"/>
  <c r="K656" i="2"/>
  <c r="L554" i="2"/>
  <c r="L522" i="2"/>
  <c r="K592" i="2"/>
  <c r="L490" i="2"/>
  <c r="K1063" i="2"/>
  <c r="K1540" i="2"/>
  <c r="L1464" i="2"/>
  <c r="K1231" i="2"/>
  <c r="K1124" i="2"/>
  <c r="L1025" i="2"/>
  <c r="L983" i="2"/>
  <c r="L1058" i="2"/>
  <c r="K550" i="2"/>
  <c r="L550" i="2"/>
  <c r="M550" i="2" a="1"/>
  <c r="M550" i="2"/>
  <c r="N550" i="2"/>
  <c r="K518" i="2"/>
  <c r="K486" i="2"/>
  <c r="L767" i="2"/>
  <c r="L532" i="2"/>
  <c r="L500" i="2"/>
  <c r="L434" i="2"/>
  <c r="K520" i="2"/>
  <c r="K652" i="2"/>
  <c r="M652" i="2" a="1"/>
  <c r="M652" i="2"/>
  <c r="N652" i="2"/>
  <c r="K620" i="2"/>
  <c r="M620" i="2" a="1"/>
  <c r="M620" i="2"/>
  <c r="N620" i="2"/>
  <c r="K588" i="2"/>
  <c r="L486" i="2"/>
  <c r="K1100" i="2"/>
  <c r="K1164" i="2"/>
  <c r="L1042" i="2"/>
  <c r="K1141" i="2"/>
  <c r="M1141" i="2" a="1"/>
  <c r="M1141" i="2"/>
  <c r="N1141" i="2"/>
  <c r="L429" i="2"/>
  <c r="M429" i="2" a="1"/>
  <c r="M429" i="2"/>
  <c r="N429" i="2"/>
  <c r="L381" i="2"/>
  <c r="K646" i="2"/>
  <c r="K614" i="2"/>
  <c r="M614" i="2" a="1"/>
  <c r="M614" i="2"/>
  <c r="N614" i="2"/>
  <c r="K582" i="2"/>
  <c r="L960" i="2"/>
  <c r="M1508" i="2" a="1"/>
  <c r="M1508" i="2"/>
  <c r="N1508" i="2"/>
  <c r="L588" i="2"/>
  <c r="L459" i="2"/>
  <c r="M459" i="2" a="1"/>
  <c r="M459" i="2"/>
  <c r="N459" i="2"/>
  <c r="K508" i="2"/>
  <c r="K476" i="2"/>
  <c r="L734" i="2"/>
  <c r="L530" i="2"/>
  <c r="L859" i="2"/>
  <c r="M859" i="2" a="1"/>
  <c r="M859" i="2"/>
  <c r="N859" i="2"/>
  <c r="O859" i="2"/>
  <c r="L1466" i="2"/>
  <c r="K1247" i="2"/>
  <c r="L1005" i="2"/>
  <c r="M1005" i="2" a="1"/>
  <c r="M1005" i="2"/>
  <c r="N1005" i="2"/>
  <c r="L1071" i="2"/>
  <c r="K410" i="2"/>
  <c r="K677" i="2"/>
  <c r="K628" i="2"/>
  <c r="K1148" i="2"/>
  <c r="M1148" i="2" a="1"/>
  <c r="M1148" i="2"/>
  <c r="N1148" i="2"/>
  <c r="L716" i="2"/>
  <c r="M716" i="2" a="1"/>
  <c r="M716" i="2"/>
  <c r="N716" i="2"/>
  <c r="K482" i="2"/>
  <c r="M482" i="2" a="1"/>
  <c r="M482" i="2"/>
  <c r="N482" i="2"/>
  <c r="O482" i="2"/>
  <c r="L552" i="2"/>
  <c r="K1061" i="2"/>
  <c r="L732" i="2"/>
  <c r="M732" i="2" a="1"/>
  <c r="M732" i="2"/>
  <c r="N732" i="2"/>
  <c r="K576" i="2"/>
  <c r="K1263" i="2"/>
  <c r="M1263" i="2" a="1"/>
  <c r="M1263" i="2"/>
  <c r="N1263" i="2"/>
  <c r="K534" i="2"/>
  <c r="L444" i="2"/>
  <c r="K502" i="2"/>
  <c r="L421" i="2"/>
  <c r="K470" i="2"/>
  <c r="L470" i="2"/>
  <c r="M470" i="2" a="1"/>
  <c r="M470" i="2"/>
  <c r="N470" i="2"/>
  <c r="L376" i="2"/>
  <c r="M376" i="2" a="1"/>
  <c r="M376" i="2"/>
  <c r="N376" i="2"/>
  <c r="L548" i="2"/>
  <c r="K650" i="2"/>
  <c r="L516" i="2"/>
  <c r="K618" i="2"/>
  <c r="K586" i="2"/>
  <c r="K536" i="2"/>
  <c r="M536" i="2" a="1"/>
  <c r="M536" i="2"/>
  <c r="N536" i="2"/>
  <c r="L437" i="2"/>
  <c r="K504" i="2"/>
  <c r="M504" i="2" a="1"/>
  <c r="M504" i="2"/>
  <c r="N504" i="2"/>
  <c r="K472" i="2"/>
  <c r="K636" i="2"/>
  <c r="L534" i="2"/>
  <c r="L502" i="2"/>
  <c r="K572" i="2"/>
  <c r="L1027" i="2"/>
  <c r="K1109" i="2"/>
  <c r="M1109" i="2" a="1"/>
  <c r="M1109" i="2"/>
  <c r="N1109" i="2"/>
  <c r="L995" i="2"/>
  <c r="L1067" i="2"/>
  <c r="K806" i="2"/>
  <c r="L452" i="2"/>
  <c r="L413" i="2"/>
  <c r="M413" i="2" a="1"/>
  <c r="M413" i="2"/>
  <c r="N413" i="2"/>
  <c r="L763" i="2"/>
  <c r="K630" i="2"/>
  <c r="M630" i="2" a="1"/>
  <c r="M630" i="2"/>
  <c r="N630" i="2"/>
  <c r="K598" i="2"/>
  <c r="K1069" i="2"/>
  <c r="K900" i="2"/>
  <c r="L793" i="2"/>
  <c r="L848" i="2"/>
  <c r="M848" i="2" a="1"/>
  <c r="M848" i="2"/>
  <c r="N848" i="2"/>
  <c r="K942" i="2"/>
  <c r="L861" i="2"/>
  <c r="M861" i="2" a="1"/>
  <c r="M861" i="2"/>
  <c r="N861" i="2"/>
  <c r="O861" i="2"/>
  <c r="L822" i="2"/>
  <c r="K908" i="2"/>
  <c r="K932" i="2"/>
  <c r="L851" i="2"/>
  <c r="L840" i="2"/>
  <c r="K936" i="2"/>
  <c r="L863" i="2"/>
  <c r="K954" i="2"/>
  <c r="K961" i="2"/>
  <c r="K914" i="2"/>
  <c r="K930" i="2"/>
  <c r="L826" i="2"/>
  <c r="M826" i="2" a="1"/>
  <c r="M826" i="2"/>
  <c r="N826" i="2"/>
  <c r="O826" i="2"/>
  <c r="K964" i="2"/>
  <c r="L832" i="2"/>
  <c r="M832" i="2" a="1"/>
  <c r="M832" i="2"/>
  <c r="N832" i="2"/>
  <c r="M13" i="4"/>
  <c r="L788" i="2"/>
  <c r="K888" i="2"/>
  <c r="L813" i="2"/>
  <c r="M813" i="2" a="1"/>
  <c r="M813" i="2"/>
  <c r="N813" i="2"/>
  <c r="K920" i="2"/>
  <c r="K1627" i="2"/>
  <c r="L831" i="2"/>
  <c r="M831" i="2" a="1"/>
  <c r="M831" i="2"/>
  <c r="N831" i="2"/>
  <c r="L842" i="2"/>
  <c r="M842" i="2" a="1"/>
  <c r="M842" i="2"/>
  <c r="N842" i="2"/>
  <c r="K894" i="2"/>
  <c r="L860" i="2"/>
  <c r="K952" i="2"/>
  <c r="K977" i="2"/>
  <c r="L795" i="2"/>
  <c r="M795" i="2" a="1"/>
  <c r="M795" i="2"/>
  <c r="N795" i="2"/>
  <c r="K896" i="2"/>
  <c r="K966" i="2"/>
  <c r="K956" i="2"/>
  <c r="L855" i="2"/>
  <c r="M855" i="2" a="1"/>
  <c r="M855" i="2"/>
  <c r="N855" i="2"/>
  <c r="M54" i="4"/>
  <c r="L1572" i="2"/>
  <c r="M1572" i="2" a="1"/>
  <c r="M1572" i="2"/>
  <c r="N1572" i="2"/>
  <c r="K1011" i="2"/>
  <c r="L915" i="2"/>
  <c r="L934" i="2"/>
  <c r="K1038" i="2"/>
  <c r="K1044" i="2"/>
  <c r="L923" i="2"/>
  <c r="L912" i="2"/>
  <c r="K1018" i="2"/>
  <c r="K1054" i="2"/>
  <c r="K1102" i="2"/>
  <c r="M1102" i="2" a="1"/>
  <c r="M1102" i="2"/>
  <c r="N1102" i="2"/>
  <c r="L1012" i="2"/>
  <c r="K1134" i="2"/>
  <c r="L1039" i="2"/>
  <c r="M1039" i="2" a="1"/>
  <c r="M1039" i="2"/>
  <c r="N1039" i="2"/>
  <c r="K1166" i="2"/>
  <c r="L1068" i="2"/>
  <c r="L993" i="2"/>
  <c r="K1099" i="2"/>
  <c r="L1022" i="2"/>
  <c r="K1131" i="2"/>
  <c r="L1049" i="2"/>
  <c r="K1163" i="2"/>
  <c r="K991" i="2"/>
  <c r="L888" i="2"/>
  <c r="L897" i="2"/>
  <c r="K998" i="2"/>
  <c r="L950" i="2"/>
  <c r="K1064" i="2"/>
  <c r="L894" i="2"/>
  <c r="K994" i="2"/>
  <c r="K1043" i="2"/>
  <c r="L941" i="2"/>
  <c r="K1647" i="2"/>
  <c r="L1523" i="2"/>
  <c r="M1523" i="2" a="1"/>
  <c r="M1523" i="2"/>
  <c r="N1523" i="2"/>
  <c r="K1138" i="2"/>
  <c r="K1170" i="2"/>
  <c r="L1002" i="2"/>
  <c r="K1111" i="2"/>
  <c r="M1111" i="2" a="1"/>
  <c r="M1111" i="2"/>
  <c r="N1111" i="2"/>
  <c r="L1053" i="2"/>
  <c r="M1053" i="2" a="1"/>
  <c r="M1053" i="2"/>
  <c r="N1053" i="2"/>
  <c r="K1143" i="2"/>
  <c r="M1143" i="2" a="1"/>
  <c r="M1143" i="2"/>
  <c r="N1143" i="2"/>
  <c r="L1075" i="2"/>
  <c r="K1175" i="2"/>
  <c r="M1175" i="2" a="1"/>
  <c r="M1175" i="2"/>
  <c r="N1175" i="2"/>
  <c r="K1022" i="2"/>
  <c r="L977" i="2"/>
  <c r="M977" i="2" a="1"/>
  <c r="M977" i="2"/>
  <c r="N977" i="2"/>
  <c r="K999" i="2"/>
  <c r="L900" i="2"/>
  <c r="K980" i="2"/>
  <c r="L879" i="2"/>
  <c r="L962" i="2"/>
  <c r="K1062" i="2"/>
  <c r="K987" i="2"/>
  <c r="L885" i="2"/>
  <c r="L1023" i="2"/>
  <c r="K1023" i="2"/>
  <c r="M1023" i="2" a="1"/>
  <c r="M1023" i="2"/>
  <c r="N1023" i="2"/>
  <c r="K1158" i="2"/>
  <c r="L1020" i="2"/>
  <c r="L1059" i="2"/>
  <c r="L970" i="2"/>
  <c r="K1072" i="2"/>
  <c r="M1072" i="2" a="1"/>
  <c r="M1072" i="2"/>
  <c r="N1072" i="2"/>
  <c r="L948" i="2"/>
  <c r="K1027" i="2"/>
  <c r="L895" i="2"/>
  <c r="K1002" i="2"/>
  <c r="L949" i="2"/>
  <c r="K1058" i="2"/>
  <c r="M1058" i="2" a="1"/>
  <c r="M1058" i="2"/>
  <c r="N1058" i="2"/>
  <c r="K1075" i="2"/>
  <c r="L974" i="2"/>
  <c r="L1565" i="2"/>
  <c r="M1565" i="2" a="1"/>
  <c r="M1565" i="2"/>
  <c r="N1565" i="2"/>
  <c r="K1655" i="2"/>
  <c r="K1098" i="2"/>
  <c r="L997" i="2"/>
  <c r="K1130" i="2"/>
  <c r="L1011" i="2"/>
  <c r="K1162" i="2"/>
  <c r="L1070" i="2"/>
  <c r="L1030" i="2"/>
  <c r="K1135" i="2"/>
  <c r="L1041" i="2"/>
  <c r="M1041" i="2" a="1"/>
  <c r="M1041" i="2"/>
  <c r="N1041" i="2"/>
  <c r="K1167" i="2"/>
  <c r="L918" i="2"/>
  <c r="L954" i="2"/>
  <c r="K1060" i="2"/>
  <c r="K1003" i="2"/>
  <c r="M1003" i="2" a="1"/>
  <c r="M1003" i="2"/>
  <c r="N1003" i="2"/>
  <c r="L903" i="2"/>
  <c r="M903" i="2" a="1"/>
  <c r="M903" i="2"/>
  <c r="N903" i="2"/>
  <c r="O903" i="2"/>
  <c r="L916" i="2"/>
  <c r="K1010" i="2"/>
  <c r="L1010" i="2"/>
  <c r="M1010" i="2" a="1"/>
  <c r="M1010" i="2"/>
  <c r="N1010" i="2"/>
  <c r="K1086" i="2"/>
  <c r="L984" i="2"/>
  <c r="K1118" i="2"/>
  <c r="L1021" i="2"/>
  <c r="M1021" i="2" a="1"/>
  <c r="M1021" i="2"/>
  <c r="N1021" i="2"/>
  <c r="O1021" i="2"/>
  <c r="L1063" i="2"/>
  <c r="K1150" i="2"/>
  <c r="L980" i="2"/>
  <c r="K1083" i="2"/>
  <c r="M1083" i="2" a="1"/>
  <c r="M1083" i="2"/>
  <c r="N1083" i="2"/>
  <c r="L1007" i="2"/>
  <c r="K1115" i="2"/>
  <c r="L1035" i="2"/>
  <c r="K1147" i="2"/>
  <c r="M1147" i="2" a="1"/>
  <c r="M1147" i="2"/>
  <c r="N1147" i="2"/>
  <c r="K1180" i="2"/>
  <c r="M1180" i="2" a="1"/>
  <c r="M1180" i="2"/>
  <c r="N1180" i="2"/>
  <c r="J103" i="4"/>
  <c r="L1077" i="2"/>
  <c r="K983" i="2"/>
  <c r="L881" i="2"/>
  <c r="K1007" i="2"/>
  <c r="L914" i="2"/>
  <c r="L952" i="2"/>
  <c r="K1048" i="2"/>
  <c r="M1048" i="2" a="1"/>
  <c r="M1048" i="2"/>
  <c r="N1048" i="2"/>
  <c r="K91" i="4"/>
  <c r="L883" i="2"/>
  <c r="K986" i="2"/>
  <c r="K1031" i="2"/>
  <c r="M1031" i="2" a="1"/>
  <c r="M1031" i="2"/>
  <c r="N1031" i="2"/>
  <c r="L933" i="2"/>
  <c r="M933" i="2" a="1"/>
  <c r="M933" i="2"/>
  <c r="N933" i="2"/>
  <c r="L17" i="4"/>
  <c r="L971" i="2"/>
  <c r="K1066" i="2"/>
  <c r="L925" i="2"/>
  <c r="K1019" i="2"/>
  <c r="K1663" i="2"/>
  <c r="L1573" i="2"/>
  <c r="M1573" i="2" a="1"/>
  <c r="M1573" i="2"/>
  <c r="N1573" i="2"/>
  <c r="K1090" i="2"/>
  <c r="M1090" i="2" a="1"/>
  <c r="M1090" i="2"/>
  <c r="N1090" i="2"/>
  <c r="L990" i="2"/>
  <c r="K990" i="2"/>
  <c r="M990" i="2" a="1"/>
  <c r="M990" i="2"/>
  <c r="N990" i="2"/>
  <c r="K1122" i="2"/>
  <c r="L1013" i="2"/>
  <c r="K1154" i="2"/>
  <c r="L1050" i="2"/>
  <c r="L991" i="2"/>
  <c r="M991" i="2" a="1"/>
  <c r="M991" i="2"/>
  <c r="N991" i="2"/>
  <c r="K1095" i="2"/>
  <c r="L1028" i="2"/>
  <c r="K1127" i="2"/>
  <c r="L1061" i="2"/>
  <c r="K1159" i="2"/>
  <c r="M1232" i="2" a="1"/>
  <c r="M1232" i="2"/>
  <c r="N1232" i="2"/>
  <c r="L892" i="2"/>
  <c r="M892" i="2" a="1"/>
  <c r="M892" i="2"/>
  <c r="N892" i="2"/>
  <c r="O892" i="2"/>
  <c r="L936" i="2"/>
  <c r="M936" i="2" a="1"/>
  <c r="M936" i="2"/>
  <c r="N936" i="2"/>
  <c r="O936" i="2"/>
  <c r="K1068" i="2"/>
  <c r="L907" i="2"/>
  <c r="K1026" i="2"/>
  <c r="L910" i="2"/>
  <c r="K1006" i="2"/>
  <c r="K1015" i="2"/>
  <c r="M1015" i="2" a="1"/>
  <c r="M1015" i="2"/>
  <c r="N1015" i="2"/>
  <c r="L924" i="2"/>
  <c r="M924" i="2" a="1"/>
  <c r="M924" i="2"/>
  <c r="N924" i="2"/>
  <c r="L961" i="2"/>
  <c r="K1046" i="2"/>
  <c r="K1071" i="2"/>
  <c r="M1071" i="2" a="1"/>
  <c r="M1071" i="2"/>
  <c r="N1071" i="2"/>
  <c r="K95" i="4"/>
  <c r="L967" i="2"/>
  <c r="M967" i="2" a="1"/>
  <c r="M967" i="2"/>
  <c r="N967" i="2"/>
  <c r="K1110" i="2"/>
  <c r="L1000" i="2"/>
  <c r="M1000" i="2" a="1"/>
  <c r="M1000" i="2"/>
  <c r="N1000" i="2"/>
  <c r="K1142" i="2"/>
  <c r="M1142" i="2" a="1"/>
  <c r="M1142" i="2"/>
  <c r="N1142" i="2"/>
  <c r="O1142" i="2"/>
  <c r="L1034" i="2"/>
  <c r="L1057" i="2"/>
  <c r="M1057" i="2" a="1"/>
  <c r="M1057" i="2"/>
  <c r="N1057" i="2"/>
  <c r="O1057" i="2"/>
  <c r="K1174" i="2"/>
  <c r="K1107" i="2"/>
  <c r="M1107" i="2" a="1"/>
  <c r="M1107" i="2"/>
  <c r="N1107" i="2"/>
  <c r="L1045" i="2"/>
  <c r="K1139" i="2"/>
  <c r="L1078" i="2"/>
  <c r="K1171" i="2"/>
  <c r="L935" i="2"/>
  <c r="K1030" i="2"/>
  <c r="L976" i="2"/>
  <c r="K1080" i="2"/>
  <c r="L965" i="2"/>
  <c r="K1056" i="2"/>
  <c r="K995" i="2"/>
  <c r="L891" i="2"/>
  <c r="L972" i="2"/>
  <c r="M972" i="2" a="1"/>
  <c r="M972" i="2"/>
  <c r="N972" i="2"/>
  <c r="L102" i="4"/>
  <c r="K1074" i="2"/>
  <c r="K1042" i="2"/>
  <c r="M1042" i="2" a="1"/>
  <c r="M1042" i="2"/>
  <c r="N1042" i="2"/>
  <c r="L940" i="2"/>
  <c r="M940" i="2" a="1"/>
  <c r="M940" i="2"/>
  <c r="N940" i="2"/>
  <c r="K1082" i="2"/>
  <c r="L981" i="2"/>
  <c r="M981" i="2" a="1"/>
  <c r="M981" i="2"/>
  <c r="N981" i="2"/>
  <c r="K1114" i="2"/>
  <c r="M1114" i="2" a="1"/>
  <c r="M1114" i="2"/>
  <c r="N1114" i="2"/>
  <c r="O1114" i="2"/>
  <c r="L1009" i="2"/>
  <c r="L1047" i="2"/>
  <c r="K1146" i="2"/>
  <c r="L985" i="2"/>
  <c r="K1087" i="2"/>
  <c r="L1017" i="2"/>
  <c r="K1151" i="2"/>
  <c r="M1322" i="2" a="1"/>
  <c r="M1322" i="2"/>
  <c r="N1322" i="2"/>
  <c r="M1353" i="2" a="1"/>
  <c r="M1353" i="2"/>
  <c r="N1353" i="2"/>
  <c r="H99" i="4"/>
  <c r="K1285" i="2"/>
  <c r="L1183" i="2"/>
  <c r="M1183" i="2" a="1"/>
  <c r="M1183" i="2"/>
  <c r="N1183" i="2"/>
  <c r="I41" i="4"/>
  <c r="O1214" i="2"/>
  <c r="L1556" i="2"/>
  <c r="L1088" i="2"/>
  <c r="M1088" i="2" a="1"/>
  <c r="M1088" i="2"/>
  <c r="N1088" i="2"/>
  <c r="O1088" i="2"/>
  <c r="K1190" i="2"/>
  <c r="K1666" i="2"/>
  <c r="L1550" i="2"/>
  <c r="K1634" i="2"/>
  <c r="L1579" i="2"/>
  <c r="L1514" i="2"/>
  <c r="K1607" i="2"/>
  <c r="K1482" i="2"/>
  <c r="L1371" i="2"/>
  <c r="L1327" i="2"/>
  <c r="K1413" i="2"/>
  <c r="K1204" i="2"/>
  <c r="L1095" i="2"/>
  <c r="L1098" i="2"/>
  <c r="K1197" i="2"/>
  <c r="L1575" i="2"/>
  <c r="K1652" i="2"/>
  <c r="L1428" i="2"/>
  <c r="K1556" i="2"/>
  <c r="L1499" i="2"/>
  <c r="K1601" i="2"/>
  <c r="L1568" i="2"/>
  <c r="K1229" i="2"/>
  <c r="L1138" i="2"/>
  <c r="L1136" i="2"/>
  <c r="M1136" i="2" a="1"/>
  <c r="M1136" i="2"/>
  <c r="N1136" i="2"/>
  <c r="K1242" i="2"/>
  <c r="K1654" i="2"/>
  <c r="L1494" i="2"/>
  <c r="K1550" i="2"/>
  <c r="L1435" i="2"/>
  <c r="L1534" i="2"/>
  <c r="K1611" i="2"/>
  <c r="K1487" i="2"/>
  <c r="L1386" i="2"/>
  <c r="K1651" i="2"/>
  <c r="L1557" i="2"/>
  <c r="M1557" i="2" a="1"/>
  <c r="M1557" i="2"/>
  <c r="N1557" i="2"/>
  <c r="L1085" i="2"/>
  <c r="M1085" i="2" a="1"/>
  <c r="M1085" i="2"/>
  <c r="N1085" i="2"/>
  <c r="K1187" i="2"/>
  <c r="L1538" i="2"/>
  <c r="K1656" i="2"/>
  <c r="K1395" i="2"/>
  <c r="L1293" i="2"/>
  <c r="K1461" i="2"/>
  <c r="L1367" i="2"/>
  <c r="K1392" i="2"/>
  <c r="L1291" i="2"/>
  <c r="L1563" i="2"/>
  <c r="M1563" i="2" a="1"/>
  <c r="M1563" i="2"/>
  <c r="N1563" i="2"/>
  <c r="K1653" i="2"/>
  <c r="K1642" i="2"/>
  <c r="L1536" i="2"/>
  <c r="K1277" i="2"/>
  <c r="L1174" i="2"/>
  <c r="L1413" i="2"/>
  <c r="K1564" i="2"/>
  <c r="L1564" i="2"/>
  <c r="M1564" i="2" a="1"/>
  <c r="M1564" i="2"/>
  <c r="N1564" i="2"/>
  <c r="O1564" i="2"/>
  <c r="K1400" i="2"/>
  <c r="M1400" i="2" a="1"/>
  <c r="M1400" i="2"/>
  <c r="N1400" i="2"/>
  <c r="O1400" i="2"/>
  <c r="L1301" i="2"/>
  <c r="L1561" i="2"/>
  <c r="K1649" i="2"/>
  <c r="K1182" i="2"/>
  <c r="L1073" i="2"/>
  <c r="K1191" i="2"/>
  <c r="L1087" i="2"/>
  <c r="K1662" i="2"/>
  <c r="L1558" i="2"/>
  <c r="K1558" i="2"/>
  <c r="L1455" i="2"/>
  <c r="K1390" i="2"/>
  <c r="L1288" i="2"/>
  <c r="K1659" i="2"/>
  <c r="L1560" i="2"/>
  <c r="M1470" i="2" a="1"/>
  <c r="M1470" i="2"/>
  <c r="N1470" i="2"/>
  <c r="G97" i="4"/>
  <c r="K1221" i="2"/>
  <c r="L1120" i="2"/>
  <c r="M1120" i="2" a="1"/>
  <c r="M1120" i="2"/>
  <c r="N1120" i="2"/>
  <c r="L1546" i="2"/>
  <c r="K1664" i="2"/>
  <c r="K1411" i="2"/>
  <c r="L1312" i="2"/>
  <c r="K1478" i="2"/>
  <c r="L1377" i="2"/>
  <c r="K1408" i="2"/>
  <c r="L1309" i="2"/>
  <c r="L1511" i="2"/>
  <c r="M1511" i="2" a="1"/>
  <c r="M1511" i="2"/>
  <c r="N1511" i="2"/>
  <c r="K1661" i="2"/>
  <c r="L1172" i="2"/>
  <c r="M1172" i="2" a="1"/>
  <c r="M1172" i="2"/>
  <c r="N1172" i="2"/>
  <c r="K1274" i="2"/>
  <c r="K1650" i="2"/>
  <c r="L1570" i="2"/>
  <c r="M1570" i="2" a="1"/>
  <c r="M1570" i="2"/>
  <c r="N1570" i="2"/>
  <c r="K1398" i="2"/>
  <c r="L1299" i="2"/>
  <c r="L1489" i="2"/>
  <c r="K1591" i="2"/>
  <c r="K1188" i="2"/>
  <c r="L1086" i="2"/>
  <c r="M1086" i="2" a="1"/>
  <c r="M1086" i="2"/>
  <c r="N1086" i="2"/>
  <c r="K1636" i="2"/>
  <c r="M1636" i="2" a="1"/>
  <c r="M1636" i="2"/>
  <c r="N1636" i="2"/>
  <c r="O1636" i="2"/>
  <c r="K1387" i="2"/>
  <c r="L1285" i="2"/>
  <c r="K1486" i="2"/>
  <c r="M1486" i="2" a="1"/>
  <c r="M1486" i="2"/>
  <c r="N1486" i="2"/>
  <c r="L1385" i="2"/>
  <c r="K1416" i="2"/>
  <c r="M1416" i="2" a="1"/>
  <c r="M1416" i="2"/>
  <c r="N1416" i="2"/>
  <c r="G25" i="4"/>
  <c r="L1307" i="2"/>
  <c r="K1657" i="2"/>
  <c r="K1269" i="2"/>
  <c r="L1158" i="2"/>
  <c r="M1158" i="2" a="1"/>
  <c r="M1158" i="2"/>
  <c r="N1158" i="2"/>
  <c r="O1158" i="2"/>
  <c r="L1297" i="2"/>
  <c r="M1297" i="2" a="1"/>
  <c r="M1297" i="2"/>
  <c r="N1297" i="2"/>
  <c r="H14" i="4"/>
  <c r="K1407" i="2"/>
  <c r="M1407" i="2" a="1"/>
  <c r="M1407" i="2"/>
  <c r="N1407" i="2"/>
  <c r="K1638" i="2"/>
  <c r="L1537" i="2"/>
  <c r="K1406" i="2"/>
  <c r="M1406" i="2" a="1"/>
  <c r="M1406" i="2"/>
  <c r="N1406" i="2"/>
  <c r="L1290" i="2"/>
  <c r="L1515" i="2"/>
  <c r="K1595" i="2"/>
  <c r="K1457" i="2"/>
  <c r="M1457" i="2" a="1"/>
  <c r="M1457" i="2"/>
  <c r="N1457" i="2"/>
  <c r="L1361" i="2"/>
  <c r="K1389" i="2"/>
  <c r="M1389" i="2" a="1"/>
  <c r="M1389" i="2"/>
  <c r="N1389" i="2"/>
  <c r="G4" i="4"/>
  <c r="L1287" i="2"/>
  <c r="M1287" i="2" a="1"/>
  <c r="M1287" i="2"/>
  <c r="N1287" i="2"/>
  <c r="H4" i="4"/>
  <c r="K1635" i="2"/>
  <c r="L1554" i="2"/>
  <c r="K1261" i="2"/>
  <c r="L1162" i="2"/>
  <c r="K1640" i="2"/>
  <c r="L1497" i="2"/>
  <c r="K1597" i="2"/>
  <c r="K1217" i="2"/>
  <c r="L1104" i="2"/>
  <c r="M1104" i="2" a="1"/>
  <c r="M1104" i="2"/>
  <c r="N1104" i="2"/>
  <c r="J52" i="4"/>
  <c r="K1658" i="2"/>
  <c r="L1552" i="2"/>
  <c r="K1414" i="2"/>
  <c r="L1314" i="2"/>
  <c r="L1492" i="2"/>
  <c r="M1492" i="2" a="1"/>
  <c r="M1492" i="2"/>
  <c r="N1492" i="2"/>
  <c r="F63" i="4"/>
  <c r="K1599" i="2"/>
  <c r="K1397" i="2"/>
  <c r="L1303" i="2"/>
  <c r="K1253" i="2"/>
  <c r="L1150" i="2"/>
  <c r="L1166" i="2"/>
  <c r="K1258" i="2"/>
  <c r="L1567" i="2"/>
  <c r="M1567" i="2" a="1"/>
  <c r="M1567" i="2"/>
  <c r="N1567" i="2"/>
  <c r="K1644" i="2"/>
  <c r="K1403" i="2"/>
  <c r="L1304" i="2"/>
  <c r="L1493" i="2"/>
  <c r="K1593" i="2"/>
  <c r="L1551" i="2"/>
  <c r="K1665" i="2"/>
  <c r="L1665" i="2"/>
  <c r="M1665" i="2" a="1"/>
  <c r="M1665" i="2"/>
  <c r="N1665" i="2"/>
  <c r="L1520" i="2"/>
  <c r="K1633" i="2"/>
  <c r="K1245" i="2"/>
  <c r="L1132" i="2"/>
  <c r="K1646" i="2"/>
  <c r="L1545" i="2"/>
  <c r="M1545" i="2" a="1"/>
  <c r="M1545" i="2"/>
  <c r="N1545" i="2"/>
  <c r="F67" i="4"/>
  <c r="K1542" i="2"/>
  <c r="L1531" i="2"/>
  <c r="M1531" i="2" a="1"/>
  <c r="M1531" i="2"/>
  <c r="N1531" i="2"/>
  <c r="K1603" i="2"/>
  <c r="L1381" i="2"/>
  <c r="K1405" i="2"/>
  <c r="L1296" i="2"/>
  <c r="K1643" i="2"/>
  <c r="L1540" i="2"/>
  <c r="M1540" i="2" a="1"/>
  <c r="M1540" i="2"/>
  <c r="N1540" i="2"/>
  <c r="M1237" i="2" a="1"/>
  <c r="M1237" i="2"/>
  <c r="N1237" i="2"/>
  <c r="I23" i="4"/>
  <c r="O1092" i="2"/>
  <c r="K1709" i="2"/>
  <c r="L1612" i="2"/>
  <c r="M1612" i="2" a="1"/>
  <c r="M1612" i="2"/>
  <c r="N1612" i="2"/>
  <c r="O1612" i="2"/>
  <c r="K1731" i="2"/>
  <c r="O668" i="2"/>
  <c r="O39" i="4"/>
  <c r="J45" i="4"/>
  <c r="O1148" i="2"/>
  <c r="N71" i="4"/>
  <c r="N67" i="4"/>
  <c r="K1689" i="2"/>
  <c r="L1590" i="2"/>
  <c r="L1619" i="2"/>
  <c r="M1619" i="2" a="1"/>
  <c r="M1619" i="2"/>
  <c r="N1619" i="2"/>
  <c r="E52" i="4"/>
  <c r="K1690" i="2"/>
  <c r="M1690" i="2" a="1"/>
  <c r="M1690" i="2"/>
  <c r="N1690" i="2"/>
  <c r="L1591" i="2"/>
  <c r="K1717" i="2"/>
  <c r="L1602" i="2"/>
  <c r="M1810" i="2" a="1"/>
  <c r="M1810" i="2"/>
  <c r="N1810" i="2"/>
  <c r="K1723" i="2"/>
  <c r="M1723" i="2" a="1"/>
  <c r="M1723" i="2"/>
  <c r="N1723" i="2"/>
  <c r="L1640" i="2"/>
  <c r="O870" i="2"/>
  <c r="L1598" i="2"/>
  <c r="M1804" i="2" a="1"/>
  <c r="M1804" i="2"/>
  <c r="N1804" i="2"/>
  <c r="L1615" i="2"/>
  <c r="M1615" i="2" a="1"/>
  <c r="K1697" i="2"/>
  <c r="M1697" i="2" a="1"/>
  <c r="M1697" i="2"/>
  <c r="N1697" i="2"/>
  <c r="O1697" i="2"/>
  <c r="L1631" i="2"/>
  <c r="N18" i="4"/>
  <c r="O1096" i="2"/>
  <c r="J44" i="4"/>
  <c r="K1758" i="2"/>
  <c r="M1758" i="2" a="1"/>
  <c r="M1758" i="2"/>
  <c r="N1758" i="2"/>
  <c r="D25" i="4"/>
  <c r="K1727" i="2"/>
  <c r="M1727" i="2" a="1"/>
  <c r="M1727" i="2"/>
  <c r="N1727" i="2"/>
  <c r="O1727" i="2"/>
  <c r="L1633" i="2"/>
  <c r="K1696" i="2"/>
  <c r="L1607" i="2"/>
  <c r="K1754" i="2"/>
  <c r="M1754" i="2" a="1"/>
  <c r="M1754" i="2"/>
  <c r="N1754" i="2"/>
  <c r="L1663" i="2"/>
  <c r="M1663" i="2" a="1"/>
  <c r="M1663" i="2"/>
  <c r="N1663" i="2"/>
  <c r="M1863" i="2" a="1"/>
  <c r="M1863" i="2"/>
  <c r="N1863" i="2"/>
  <c r="K1764" i="2"/>
  <c r="L1664" i="2"/>
  <c r="P29" i="4"/>
  <c r="O504" i="2"/>
  <c r="O1919" i="2"/>
  <c r="K1757" i="2"/>
  <c r="L1686" i="2"/>
  <c r="M1886" i="2" a="1"/>
  <c r="M1886" i="2"/>
  <c r="N1886" i="2"/>
  <c r="N17" i="4"/>
  <c r="O704" i="2"/>
  <c r="O752" i="2"/>
  <c r="N96" i="4"/>
  <c r="O1574" i="2"/>
  <c r="K1762" i="2"/>
  <c r="M1762" i="2" a="1"/>
  <c r="M1762" i="2"/>
  <c r="N1762" i="2"/>
  <c r="K1721" i="2"/>
  <c r="L1638" i="2"/>
  <c r="O535" i="2"/>
  <c r="P87" i="4"/>
  <c r="C92" i="4"/>
  <c r="O825" i="2"/>
  <c r="M22" i="4"/>
  <c r="L97" i="4"/>
  <c r="K97" i="4"/>
  <c r="K1710" i="2"/>
  <c r="L1601" i="2"/>
  <c r="F89" i="4"/>
  <c r="O1572" i="2"/>
  <c r="K1708" i="2"/>
  <c r="L1608" i="2"/>
  <c r="K1760" i="2"/>
  <c r="L1650" i="2"/>
  <c r="M1650" i="2" a="1"/>
  <c r="M1650" i="2"/>
  <c r="N1650" i="2"/>
  <c r="L1660" i="2"/>
  <c r="M1660" i="2" a="1"/>
  <c r="M1660" i="2"/>
  <c r="N1660" i="2"/>
  <c r="K1726" i="2"/>
  <c r="M1726" i="2" a="1"/>
  <c r="M1726" i="2"/>
  <c r="N1726" i="2"/>
  <c r="O422" i="2"/>
  <c r="Q45" i="4"/>
  <c r="O876" i="2"/>
  <c r="M103" i="4"/>
  <c r="O1916" i="2"/>
  <c r="O1961" i="2"/>
  <c r="O1915" i="2"/>
  <c r="M1566" i="2" a="1"/>
  <c r="M1566" i="2"/>
  <c r="N1566" i="2"/>
  <c r="P70" i="4"/>
  <c r="O562" i="2"/>
  <c r="M18" i="4"/>
  <c r="O831" i="2"/>
  <c r="O828" i="2"/>
  <c r="L41" i="4"/>
  <c r="K1715" i="2"/>
  <c r="M1715" i="2" a="1"/>
  <c r="M1715" i="2"/>
  <c r="N1715" i="2"/>
  <c r="L1613" i="2"/>
  <c r="M1613" i="2" a="1"/>
  <c r="M1613" i="2"/>
  <c r="N1613" i="2"/>
  <c r="K1763" i="2"/>
  <c r="M1838" i="2" a="1"/>
  <c r="M1838" i="2"/>
  <c r="N1838" i="2"/>
  <c r="O566" i="2"/>
  <c r="P39" i="4"/>
  <c r="N48" i="4"/>
  <c r="O716" i="2"/>
  <c r="O732" i="2"/>
  <c r="N63" i="4"/>
  <c r="O748" i="2"/>
  <c r="N75" i="4"/>
  <c r="M102" i="4"/>
  <c r="K1713" i="2"/>
  <c r="M1713" i="2" a="1"/>
  <c r="M1713" i="2"/>
  <c r="N1713" i="2"/>
  <c r="O1565" i="2"/>
  <c r="F58" i="4"/>
  <c r="K1716" i="2"/>
  <c r="K1725" i="2"/>
  <c r="L1642" i="2"/>
  <c r="O1973" i="2"/>
  <c r="O1910" i="2"/>
  <c r="N54" i="4"/>
  <c r="O749" i="2"/>
  <c r="O413" i="2"/>
  <c r="Q56" i="4"/>
  <c r="O832" i="2"/>
  <c r="O864" i="2"/>
  <c r="M95" i="4"/>
  <c r="O857" i="2"/>
  <c r="O1053" i="2"/>
  <c r="K77" i="4"/>
  <c r="K1698" i="2"/>
  <c r="L1604" i="2"/>
  <c r="K1714" i="2"/>
  <c r="M1714" i="2" a="1"/>
  <c r="M1714" i="2"/>
  <c r="N1714" i="2"/>
  <c r="D58" i="4"/>
  <c r="L1655" i="2"/>
  <c r="M1655" i="2" a="1"/>
  <c r="M1655" i="2"/>
  <c r="N1655" i="2"/>
  <c r="K1730" i="2"/>
  <c r="L1679" i="2"/>
  <c r="O1891" i="2"/>
  <c r="O1956" i="2"/>
  <c r="O1939" i="2"/>
  <c r="O1952" i="2"/>
  <c r="M1615" i="2"/>
  <c r="N1615" i="2"/>
  <c r="O1979" i="2"/>
  <c r="N92" i="4"/>
  <c r="O772" i="2"/>
  <c r="O855" i="2"/>
  <c r="O869" i="2"/>
  <c r="M84" i="4"/>
  <c r="L22" i="4"/>
  <c r="O940" i="2"/>
  <c r="O972" i="2"/>
  <c r="O1180" i="2"/>
  <c r="K1702" i="2"/>
  <c r="L1654" i="2"/>
  <c r="M1654" i="2" a="1"/>
  <c r="M1654" i="2"/>
  <c r="N1654" i="2"/>
  <c r="K1756" i="2"/>
  <c r="L1668" i="2"/>
  <c r="K1724" i="2"/>
  <c r="L1611" i="2"/>
  <c r="K1755" i="2"/>
  <c r="L1681" i="2"/>
  <c r="O1969" i="2"/>
  <c r="M17" i="4"/>
  <c r="O1048" i="2"/>
  <c r="E32" i="4"/>
  <c r="K1701" i="2"/>
  <c r="L1597" i="2"/>
  <c r="L1688" i="2"/>
  <c r="M1688" i="2" a="1"/>
  <c r="M1688" i="2"/>
  <c r="N1688" i="2"/>
  <c r="M1882" i="2" a="1"/>
  <c r="M1882" i="2"/>
  <c r="N1882" i="2"/>
  <c r="K1703" i="2"/>
  <c r="M1703" i="2" a="1"/>
  <c r="M1703" i="2"/>
  <c r="N1703" i="2"/>
  <c r="L1659" i="2"/>
  <c r="M1803" i="2" a="1"/>
  <c r="M1803" i="2"/>
  <c r="N1803" i="2"/>
  <c r="K1729" i="2"/>
  <c r="L1647" i="2"/>
  <c r="O481" i="2"/>
  <c r="P20" i="4"/>
  <c r="O774" i="2"/>
  <c r="N39" i="4"/>
  <c r="M97" i="4"/>
  <c r="M16" i="4"/>
  <c r="O795" i="2"/>
  <c r="G19" i="4"/>
  <c r="O1406" i="2"/>
  <c r="K1691" i="2"/>
  <c r="L1592" i="2"/>
  <c r="M1592" i="2" a="1"/>
  <c r="M1592" i="2"/>
  <c r="N1592" i="2"/>
  <c r="K1700" i="2"/>
  <c r="L1616" i="2"/>
  <c r="K1761" i="2"/>
  <c r="M1761" i="2" a="1"/>
  <c r="M1761" i="2"/>
  <c r="N1761" i="2"/>
  <c r="L1666" i="2"/>
  <c r="M1666" i="2" a="1"/>
  <c r="M1666" i="2"/>
  <c r="N1666" i="2"/>
  <c r="M1824" i="2" a="1"/>
  <c r="M1824" i="2"/>
  <c r="N1824" i="2"/>
  <c r="K1781" i="2"/>
  <c r="L1671" i="2"/>
  <c r="M1671" i="2" a="1"/>
  <c r="M1671" i="2"/>
  <c r="N1671" i="2"/>
  <c r="Q37" i="4"/>
  <c r="O402" i="2"/>
  <c r="O1890" i="2"/>
  <c r="O1967" i="2"/>
  <c r="O1974" i="2"/>
  <c r="O1900" i="2"/>
  <c r="O678" i="2"/>
  <c r="N9" i="4"/>
  <c r="O726" i="2"/>
  <c r="N78" i="4"/>
  <c r="O742" i="2"/>
  <c r="O758" i="2"/>
  <c r="N84" i="4"/>
  <c r="J20" i="4"/>
  <c r="J59" i="4"/>
  <c r="O1147" i="2"/>
  <c r="K1705" i="2"/>
  <c r="M1705" i="2" a="1"/>
  <c r="M1705" i="2"/>
  <c r="N1705" i="2"/>
  <c r="L1603" i="2"/>
  <c r="M1801" i="2" a="1"/>
  <c r="M1801" i="2"/>
  <c r="N1801" i="2"/>
  <c r="K1699" i="2"/>
  <c r="L1593" i="2"/>
  <c r="L1620" i="2"/>
  <c r="M1620" i="2" a="1"/>
  <c r="M1620" i="2"/>
  <c r="N1620" i="2"/>
  <c r="K1782" i="2"/>
  <c r="L1635" i="2"/>
  <c r="Q70" i="4"/>
  <c r="O768" i="2"/>
  <c r="N102" i="4"/>
  <c r="N100" i="4"/>
  <c r="O667" i="2"/>
  <c r="O90" i="4"/>
  <c r="O844" i="2"/>
  <c r="M78" i="4"/>
  <c r="K22" i="4"/>
  <c r="O1042" i="2"/>
  <c r="O953" i="2"/>
  <c r="L59" i="4"/>
  <c r="K17" i="4"/>
  <c r="O1031" i="2"/>
  <c r="F60" i="4"/>
  <c r="O1511" i="2"/>
  <c r="K1694" i="2"/>
  <c r="L1606" i="2"/>
  <c r="M1795" i="2" a="1"/>
  <c r="M1795" i="2"/>
  <c r="N1795" i="2"/>
  <c r="K1704" i="2"/>
  <c r="L1600" i="2"/>
  <c r="M1600" i="2" a="1"/>
  <c r="M1600" i="2"/>
  <c r="N1600" i="2"/>
  <c r="M1829" i="2" a="1"/>
  <c r="M1829" i="2"/>
  <c r="N1829" i="2"/>
  <c r="K1728" i="2"/>
  <c r="L1621" i="2"/>
  <c r="M1851" i="2" a="1"/>
  <c r="M1851" i="2"/>
  <c r="N1851" i="2"/>
  <c r="O441" i="2"/>
  <c r="Q39" i="4"/>
  <c r="O1672" i="2"/>
  <c r="E22" i="4"/>
  <c r="K1712" i="2"/>
  <c r="L1622" i="2"/>
  <c r="M1622" i="2" a="1"/>
  <c r="M1622" i="2"/>
  <c r="N1622" i="2"/>
  <c r="N51" i="4"/>
  <c r="O724" i="2"/>
  <c r="O902" i="2"/>
  <c r="L55" i="4"/>
  <c r="J67" i="4"/>
  <c r="O1041" i="2"/>
  <c r="K94" i="4"/>
  <c r="K39" i="4"/>
  <c r="O1072" i="2"/>
  <c r="O1557" i="2"/>
  <c r="F92" i="4"/>
  <c r="K1695" i="2"/>
  <c r="M1695" i="2" a="1"/>
  <c r="M1695" i="2"/>
  <c r="N1695" i="2"/>
  <c r="L1605" i="2"/>
  <c r="M1605" i="2" a="1"/>
  <c r="M1605" i="2"/>
  <c r="N1605" i="2"/>
  <c r="K1719" i="2"/>
  <c r="L1624" i="2"/>
  <c r="K1765" i="2"/>
  <c r="M1765" i="2" a="1"/>
  <c r="M1765" i="2"/>
  <c r="N1765" i="2"/>
  <c r="L1599" i="2"/>
  <c r="M1599" i="2" a="1"/>
  <c r="M1599" i="2"/>
  <c r="N1599" i="2"/>
  <c r="M1867" i="2" a="1"/>
  <c r="M1867" i="2"/>
  <c r="N1867" i="2"/>
  <c r="O558" i="2"/>
  <c r="P98" i="4"/>
  <c r="O757" i="2"/>
  <c r="N97" i="4"/>
  <c r="N76" i="4"/>
  <c r="O764" i="2"/>
  <c r="O848" i="2"/>
  <c r="M34" i="4"/>
  <c r="M39" i="4"/>
  <c r="B39" i="4"/>
  <c r="L70" i="4"/>
  <c r="O933" i="2"/>
  <c r="O1389" i="2"/>
  <c r="F4" i="4"/>
  <c r="O1491" i="2"/>
  <c r="L1637" i="2"/>
  <c r="L1610" i="2"/>
  <c r="K1722" i="2"/>
  <c r="O1965" i="2"/>
  <c r="O1960" i="2"/>
  <c r="O1975" i="2"/>
  <c r="M1733" i="2" a="1"/>
  <c r="M1733" i="2"/>
  <c r="N1733" i="2"/>
  <c r="M806" i="2" a="1"/>
  <c r="M806" i="2"/>
  <c r="N806" i="2"/>
  <c r="O806" i="2"/>
  <c r="O1105" i="2"/>
  <c r="J56" i="4"/>
  <c r="O671" i="2"/>
  <c r="O101" i="4"/>
  <c r="M521" i="2" a="1"/>
  <c r="M521" i="2"/>
  <c r="N521" i="2"/>
  <c r="P66" i="4"/>
  <c r="M561" i="2" a="1"/>
  <c r="M561" i="2"/>
  <c r="N561" i="2"/>
  <c r="O561" i="2"/>
  <c r="O639" i="2"/>
  <c r="O63" i="4"/>
  <c r="M537" i="2" a="1"/>
  <c r="M537" i="2"/>
  <c r="N537" i="2"/>
  <c r="P63" i="4"/>
  <c r="O468" i="2"/>
  <c r="Q90" i="4"/>
  <c r="O49" i="4"/>
  <c r="M529" i="2" a="1"/>
  <c r="M529" i="2"/>
  <c r="N529" i="2"/>
  <c r="O669" i="2"/>
  <c r="O99" i="4"/>
  <c r="M51" i="4"/>
  <c r="O829" i="2"/>
  <c r="O921" i="2"/>
  <c r="L87" i="4"/>
  <c r="J26" i="4"/>
  <c r="O1089" i="2"/>
  <c r="M542" i="2" a="1"/>
  <c r="M542" i="2"/>
  <c r="N542" i="2"/>
  <c r="M987" i="2" a="1"/>
  <c r="M987" i="2"/>
  <c r="N987" i="2"/>
  <c r="M502" i="2" a="1"/>
  <c r="M502" i="2"/>
  <c r="N502" i="2"/>
  <c r="O439" i="2"/>
  <c r="Q82" i="4"/>
  <c r="Q74" i="4"/>
  <c r="O445" i="2"/>
  <c r="O1353" i="2"/>
  <c r="M952" i="2" a="1"/>
  <c r="M952" i="2"/>
  <c r="N952" i="2"/>
  <c r="O952" i="2"/>
  <c r="M949" i="2" a="1"/>
  <c r="M949" i="2"/>
  <c r="N949" i="2"/>
  <c r="M574" i="2" a="1"/>
  <c r="M574" i="2"/>
  <c r="N574" i="2"/>
  <c r="M524" i="2" a="1"/>
  <c r="M524" i="2"/>
  <c r="N524" i="2"/>
  <c r="M486" i="2" a="1"/>
  <c r="M486" i="2"/>
  <c r="N486" i="2"/>
  <c r="M1640" i="2" a="1"/>
  <c r="M1640" i="2"/>
  <c r="N1640" i="2"/>
  <c r="M1132" i="2" a="1"/>
  <c r="M1132" i="2"/>
  <c r="N1132" i="2"/>
  <c r="O1132" i="2"/>
  <c r="M1095" i="2" a="1"/>
  <c r="M1095" i="2"/>
  <c r="N1095" i="2"/>
  <c r="M965" i="2" a="1"/>
  <c r="M965" i="2"/>
  <c r="N965" i="2"/>
  <c r="M956" i="2" a="1"/>
  <c r="M956" i="2"/>
  <c r="N956" i="2"/>
  <c r="O956" i="2"/>
  <c r="M472" i="2" a="1"/>
  <c r="M472" i="2"/>
  <c r="N472" i="2"/>
  <c r="Q85" i="4"/>
  <c r="O459" i="2"/>
  <c r="Q28" i="4"/>
  <c r="O429" i="2"/>
  <c r="I96" i="4"/>
  <c r="O1263" i="2"/>
  <c r="Q4" i="4"/>
  <c r="O376" i="2"/>
  <c r="M528" i="2" a="1"/>
  <c r="M528" i="2"/>
  <c r="N528" i="2"/>
  <c r="P33" i="4"/>
  <c r="M500" i="2" a="1"/>
  <c r="M500" i="2"/>
  <c r="N500" i="2"/>
  <c r="M478" i="2" a="1"/>
  <c r="M478" i="2"/>
  <c r="N478" i="2"/>
  <c r="O478" i="2"/>
  <c r="P25" i="4"/>
  <c r="O51" i="4"/>
  <c r="O620" i="2"/>
  <c r="O626" i="2"/>
  <c r="O82" i="4"/>
  <c r="M480" i="2" a="1"/>
  <c r="M480" i="2"/>
  <c r="N480" i="2"/>
  <c r="O480" i="2"/>
  <c r="O33" i="4"/>
  <c r="O630" i="2"/>
  <c r="K55" i="4"/>
  <c r="O1005" i="2"/>
  <c r="O22" i="4"/>
  <c r="O614" i="2"/>
  <c r="O1093" i="2"/>
  <c r="J12" i="4"/>
  <c r="M496" i="2" a="1"/>
  <c r="M496" i="2"/>
  <c r="N496" i="2"/>
  <c r="O496" i="2"/>
  <c r="M508" i="2" a="1"/>
  <c r="M508" i="2"/>
  <c r="N508" i="2"/>
  <c r="M488" i="2" a="1"/>
  <c r="M488" i="2"/>
  <c r="N488" i="2"/>
  <c r="M532" i="2" a="1"/>
  <c r="M532" i="2"/>
  <c r="N532" i="2"/>
  <c r="O532" i="2"/>
  <c r="M510" i="2" a="1"/>
  <c r="M510" i="2"/>
  <c r="N510" i="2"/>
  <c r="P40" i="4"/>
  <c r="O1109" i="2"/>
  <c r="J53" i="4"/>
  <c r="Q11" i="4"/>
  <c r="O380" i="2"/>
  <c r="O652" i="2"/>
  <c r="O78" i="4"/>
  <c r="B78" i="4"/>
  <c r="M534" i="2" a="1"/>
  <c r="M534" i="2"/>
  <c r="N534" i="2"/>
  <c r="P91" i="4"/>
  <c r="M588" i="2" a="1"/>
  <c r="M588" i="2"/>
  <c r="N588" i="2"/>
  <c r="O588" i="2"/>
  <c r="M492" i="2" a="1"/>
  <c r="M492" i="2"/>
  <c r="N492" i="2"/>
  <c r="O815" i="2"/>
  <c r="M35" i="4"/>
  <c r="M44" i="4"/>
  <c r="O813" i="2"/>
  <c r="F68" i="4"/>
  <c r="O1573" i="2"/>
  <c r="M1077" i="2" a="1"/>
  <c r="M1077" i="2"/>
  <c r="N1077" i="2"/>
  <c r="O1000" i="2"/>
  <c r="K37" i="4"/>
  <c r="K87" i="4"/>
  <c r="O967" i="2"/>
  <c r="L95" i="4"/>
  <c r="O924" i="2"/>
  <c r="L78" i="4"/>
  <c r="O1090" i="2"/>
  <c r="J30" i="4"/>
  <c r="M1002" i="2" a="1"/>
  <c r="M1002" i="2"/>
  <c r="N1002" i="2"/>
  <c r="J4" i="4"/>
  <c r="O1083" i="2"/>
  <c r="J100" i="4"/>
  <c r="O1175" i="2"/>
  <c r="O1111" i="2"/>
  <c r="J36" i="4"/>
  <c r="K52" i="4"/>
  <c r="M1050" i="2" a="1"/>
  <c r="M1050" i="2"/>
  <c r="N1050" i="2"/>
  <c r="O981" i="2"/>
  <c r="K5" i="4"/>
  <c r="O1232" i="2"/>
  <c r="I24" i="4"/>
  <c r="K58" i="4"/>
  <c r="O991" i="2"/>
  <c r="K41" i="4"/>
  <c r="O1003" i="2"/>
  <c r="M1007" i="2" a="1"/>
  <c r="M1007" i="2"/>
  <c r="N1007" i="2"/>
  <c r="O1015" i="2"/>
  <c r="K78" i="4"/>
  <c r="L30" i="4"/>
  <c r="O1143" i="2"/>
  <c r="J77" i="4"/>
  <c r="M1062" i="2" a="1"/>
  <c r="M1062" i="2"/>
  <c r="N1062" i="2"/>
  <c r="M1052" i="2" a="1"/>
  <c r="M1052" i="2"/>
  <c r="N1052" i="2"/>
  <c r="I2" i="4"/>
  <c r="O1183" i="2"/>
  <c r="O1492" i="2"/>
  <c r="O1570" i="2"/>
  <c r="F42" i="4"/>
  <c r="G77" i="4"/>
  <c r="O1457" i="2"/>
  <c r="O1237" i="2"/>
  <c r="J95" i="4"/>
  <c r="O1172" i="2"/>
  <c r="O1297" i="2"/>
  <c r="O1086" i="2"/>
  <c r="J9" i="4"/>
  <c r="O1136" i="2"/>
  <c r="J74" i="4"/>
  <c r="O1531" i="2"/>
  <c r="F14" i="4"/>
  <c r="O1545" i="2"/>
  <c r="O1104" i="2"/>
  <c r="G103" i="4"/>
  <c r="O1486" i="2"/>
  <c r="O1470" i="2"/>
  <c r="G92" i="4"/>
  <c r="O1474" i="2"/>
  <c r="O1753" i="2"/>
  <c r="D97" i="4"/>
  <c r="M1556" i="2" a="1"/>
  <c r="M1556" i="2"/>
  <c r="N1556" i="2"/>
  <c r="O1556" i="2"/>
  <c r="D29" i="4"/>
  <c r="O1804" i="2"/>
  <c r="C19" i="4"/>
  <c r="E80" i="4"/>
  <c r="O1886" i="2"/>
  <c r="C84" i="4"/>
  <c r="D33" i="4"/>
  <c r="O1690" i="2"/>
  <c r="D2" i="4"/>
  <c r="O1863" i="2"/>
  <c r="C68" i="4"/>
  <c r="O1758" i="2"/>
  <c r="C29" i="4"/>
  <c r="O1873" i="2"/>
  <c r="O1706" i="2"/>
  <c r="O1810" i="2"/>
  <c r="C28" i="4"/>
  <c r="O1714" i="2"/>
  <c r="E3" i="4"/>
  <c r="O1723" i="2"/>
  <c r="D82" i="4"/>
  <c r="M27" i="4"/>
  <c r="O537" i="2"/>
  <c r="O521" i="2"/>
  <c r="L91" i="4"/>
  <c r="J61" i="4"/>
  <c r="P27" i="4"/>
  <c r="P14" i="4"/>
  <c r="O528" i="2"/>
  <c r="P67" i="4"/>
  <c r="O534" i="2"/>
  <c r="P15" i="4"/>
  <c r="L54" i="4"/>
  <c r="E53" i="4"/>
  <c r="O1654" i="2"/>
  <c r="O510" i="2"/>
  <c r="O1619" i="2"/>
  <c r="P82" i="4"/>
  <c r="O524" i="2"/>
  <c r="O529" i="2"/>
  <c r="P57" i="4"/>
  <c r="G14" i="4"/>
  <c r="O1407" i="2"/>
  <c r="L1755" i="2"/>
  <c r="M1755" i="2" a="1"/>
  <c r="M1755" i="2"/>
  <c r="N1755" i="2"/>
  <c r="M1945" i="2" a="1"/>
  <c r="M1945" i="2"/>
  <c r="N1945" i="2"/>
  <c r="O1945" i="2"/>
  <c r="O1071" i="2"/>
  <c r="G44" i="4"/>
  <c r="M1647" i="2" a="1"/>
  <c r="M1647" i="2"/>
  <c r="N1647" i="2"/>
  <c r="J27" i="4"/>
  <c r="J35" i="4"/>
  <c r="M1312" i="2" a="1"/>
  <c r="M1312" i="2"/>
  <c r="N1312" i="2"/>
  <c r="L1504" i="2"/>
  <c r="M1504" i="2" a="1"/>
  <c r="M1504" i="2"/>
  <c r="N1504" i="2"/>
  <c r="L1543" i="2"/>
  <c r="M1543" i="2" a="1"/>
  <c r="M1543" i="2"/>
  <c r="N1543" i="2"/>
  <c r="L1512" i="2"/>
  <c r="M1512" i="2" a="1"/>
  <c r="M1512" i="2"/>
  <c r="N1512" i="2"/>
  <c r="L1106" i="2"/>
  <c r="M1487" i="2" a="1"/>
  <c r="M1487" i="2"/>
  <c r="N1487" i="2"/>
  <c r="L66" i="4"/>
  <c r="M1159" i="2" a="1"/>
  <c r="M1159" i="2"/>
  <c r="N1159" i="2"/>
  <c r="L964" i="2"/>
  <c r="M964" i="2" a="1"/>
  <c r="M964" i="2"/>
  <c r="N964" i="2"/>
  <c r="M1060" i="2" a="1"/>
  <c r="M1060" i="2"/>
  <c r="N1060" i="2"/>
  <c r="K1035" i="2"/>
  <c r="M1035" i="2" a="1"/>
  <c r="M1035" i="2"/>
  <c r="N1035" i="2"/>
  <c r="L986" i="2"/>
  <c r="K1094" i="2"/>
  <c r="K982" i="2"/>
  <c r="K1106" i="2"/>
  <c r="L905" i="2"/>
  <c r="L856" i="2"/>
  <c r="M856" i="2" a="1"/>
  <c r="M856" i="2"/>
  <c r="N856" i="2"/>
  <c r="L838" i="2"/>
  <c r="K950" i="2"/>
  <c r="L824" i="2"/>
  <c r="M824" i="2" a="1"/>
  <c r="M824" i="2"/>
  <c r="N824" i="2"/>
  <c r="M598" i="2" a="1"/>
  <c r="M598" i="2"/>
  <c r="N598" i="2"/>
  <c r="M452" i="2" a="1"/>
  <c r="M452" i="2"/>
  <c r="N452" i="2"/>
  <c r="K1156" i="2"/>
  <c r="M1156" i="2" a="1"/>
  <c r="M1156" i="2"/>
  <c r="N1156" i="2"/>
  <c r="K1047" i="2"/>
  <c r="L538" i="2"/>
  <c r="L390" i="2"/>
  <c r="M390" i="2" a="1"/>
  <c r="M390" i="2"/>
  <c r="N390" i="2"/>
  <c r="L520" i="2"/>
  <c r="M520" i="2" a="1"/>
  <c r="M520" i="2"/>
  <c r="N520" i="2"/>
  <c r="L494" i="2"/>
  <c r="L411" i="2"/>
  <c r="M411" i="2" a="1"/>
  <c r="M411" i="2"/>
  <c r="N411" i="2"/>
  <c r="L436" i="2"/>
  <c r="M436" i="2" a="1"/>
  <c r="M436" i="2"/>
  <c r="N436" i="2"/>
  <c r="K1349" i="2"/>
  <c r="K1152" i="2"/>
  <c r="K909" i="2"/>
  <c r="L1029" i="2"/>
  <c r="L303" i="2"/>
  <c r="L513" i="2"/>
  <c r="M513" i="2" a="1"/>
  <c r="M513" i="2"/>
  <c r="N513" i="2"/>
  <c r="K545" i="2"/>
  <c r="M545" i="2" a="1"/>
  <c r="M545" i="2"/>
  <c r="N545" i="2"/>
  <c r="M659" i="2" a="1"/>
  <c r="M659" i="2"/>
  <c r="N659" i="2"/>
  <c r="L1711" i="2"/>
  <c r="M1711" i="2" a="1"/>
  <c r="M1711" i="2"/>
  <c r="N1711" i="2"/>
  <c r="M1924" i="2" a="1"/>
  <c r="M1924" i="2"/>
  <c r="N1924" i="2"/>
  <c r="O1924" i="2"/>
  <c r="L1284" i="2"/>
  <c r="L1336" i="2"/>
  <c r="M1248" i="2" a="1"/>
  <c r="M1248" i="2"/>
  <c r="N1248" i="2"/>
  <c r="M705" i="2" a="1"/>
  <c r="M705" i="2"/>
  <c r="N705" i="2"/>
  <c r="M970" i="2" a="1"/>
  <c r="M970" i="2"/>
  <c r="N970" i="2"/>
  <c r="J1971" i="2"/>
  <c r="K1878" i="2"/>
  <c r="M1878" i="2" a="1"/>
  <c r="M1878" i="2"/>
  <c r="N1878" i="2"/>
  <c r="K386" i="2"/>
  <c r="L294" i="2"/>
  <c r="C24" i="6"/>
  <c r="C16" i="6"/>
  <c r="C29" i="6"/>
  <c r="C18" i="6"/>
  <c r="C14" i="6"/>
  <c r="C2" i="6"/>
  <c r="C25" i="6"/>
  <c r="C31" i="6"/>
  <c r="C13" i="6"/>
  <c r="C27" i="6"/>
  <c r="C19" i="6"/>
  <c r="C22" i="6"/>
  <c r="C10" i="6"/>
  <c r="C30" i="6"/>
  <c r="M1138" i="2" a="1"/>
  <c r="M1138" i="2"/>
  <c r="N1138" i="2"/>
  <c r="L992" i="2"/>
  <c r="M992" i="2" a="1"/>
  <c r="M992" i="2"/>
  <c r="N992" i="2"/>
  <c r="K640" i="2"/>
  <c r="K516" i="2"/>
  <c r="M516" i="2" a="1"/>
  <c r="M516" i="2"/>
  <c r="N516" i="2"/>
  <c r="L1043" i="2"/>
  <c r="K596" i="2"/>
  <c r="L417" i="2"/>
  <c r="L1024" i="2"/>
  <c r="K790" i="2"/>
  <c r="M386" i="2" a="1"/>
  <c r="M386" i="2"/>
  <c r="N386" i="2"/>
  <c r="K1081" i="2"/>
  <c r="K661" i="2"/>
  <c r="M661" i="2" a="1"/>
  <c r="M661" i="2"/>
  <c r="N661" i="2"/>
  <c r="L1320" i="2"/>
  <c r="K557" i="2"/>
  <c r="M557" i="2" a="1"/>
  <c r="M557" i="2"/>
  <c r="N557" i="2"/>
  <c r="K647" i="2"/>
  <c r="Q32" i="4"/>
  <c r="M1949" i="2" a="1"/>
  <c r="M1949" i="2"/>
  <c r="N1949" i="2"/>
  <c r="O1949" i="2"/>
  <c r="M1958" i="2" a="1"/>
  <c r="M1958" i="2"/>
  <c r="N1958" i="2"/>
  <c r="O1958" i="2"/>
  <c r="M1279" i="2" a="1"/>
  <c r="M1279" i="2"/>
  <c r="N1279" i="2"/>
  <c r="M1112" i="2" a="1"/>
  <c r="M1112" i="2"/>
  <c r="N1112" i="2"/>
  <c r="G17" i="6"/>
  <c r="G29" i="6"/>
  <c r="G12" i="6"/>
  <c r="G6" i="6"/>
  <c r="G8" i="6"/>
  <c r="G2" i="6"/>
  <c r="G30" i="6"/>
  <c r="G26" i="6"/>
  <c r="G24" i="6"/>
  <c r="G13" i="6"/>
  <c r="G19" i="6"/>
  <c r="M1043" i="2" a="1"/>
  <c r="M1043" i="2"/>
  <c r="N1043" i="2"/>
  <c r="M75" i="4"/>
  <c r="M1551" i="2" a="1"/>
  <c r="M1551" i="2"/>
  <c r="N1551" i="2"/>
  <c r="M1166" i="2" a="1"/>
  <c r="M1166" i="2"/>
  <c r="N1166" i="2"/>
  <c r="M1386" i="2" a="1"/>
  <c r="M1386" i="2"/>
  <c r="N1386" i="2"/>
  <c r="M1568" i="2" a="1"/>
  <c r="M1568" i="2"/>
  <c r="N1568" i="2"/>
  <c r="M1056" i="2" a="1"/>
  <c r="M1056" i="2"/>
  <c r="N1056" i="2"/>
  <c r="K1034" i="2"/>
  <c r="M1034" i="2" a="1"/>
  <c r="M1034" i="2"/>
  <c r="N1034" i="2"/>
  <c r="L938" i="2"/>
  <c r="M938" i="2" a="1"/>
  <c r="M938" i="2"/>
  <c r="N938" i="2"/>
  <c r="K1067" i="2"/>
  <c r="M1064" i="2" a="1"/>
  <c r="M1064" i="2"/>
  <c r="N1064" i="2"/>
  <c r="M1131" i="2" a="1"/>
  <c r="M1131" i="2"/>
  <c r="N1131" i="2"/>
  <c r="K962" i="2"/>
  <c r="K918" i="2"/>
  <c r="M650" i="2" a="1"/>
  <c r="M650" i="2"/>
  <c r="N650" i="2"/>
  <c r="L506" i="2"/>
  <c r="M506" i="2" a="1"/>
  <c r="M506" i="2"/>
  <c r="N506" i="2"/>
  <c r="L457" i="2"/>
  <c r="M457" i="2" a="1"/>
  <c r="M457" i="2"/>
  <c r="N457" i="2"/>
  <c r="L982" i="2"/>
  <c r="L319" i="2"/>
  <c r="L476" i="2"/>
  <c r="M476" i="2" a="1"/>
  <c r="M476" i="2"/>
  <c r="N476" i="2"/>
  <c r="K1442" i="2"/>
  <c r="K369" i="2"/>
  <c r="L1001" i="2"/>
  <c r="K1177" i="2"/>
  <c r="K1639" i="2"/>
  <c r="M1639" i="2" a="1"/>
  <c r="M1639" i="2"/>
  <c r="N1639" i="2"/>
  <c r="L283" i="2"/>
  <c r="M762" i="2" a="1"/>
  <c r="M762" i="2"/>
  <c r="N762" i="2"/>
  <c r="K1778" i="2"/>
  <c r="K1313" i="2"/>
  <c r="M1149" i="2" a="1"/>
  <c r="M1149" i="2"/>
  <c r="N1149" i="2"/>
  <c r="M388" i="2" a="1"/>
  <c r="M388" i="2"/>
  <c r="N388" i="2"/>
  <c r="M634" i="2" a="1"/>
  <c r="M634" i="2"/>
  <c r="N634" i="2"/>
  <c r="M602" i="2" a="1"/>
  <c r="M602" i="2"/>
  <c r="N602" i="2"/>
  <c r="M1236" i="2" a="1"/>
  <c r="M1236" i="2"/>
  <c r="N1236" i="2"/>
  <c r="M447" i="2" a="1"/>
  <c r="M447" i="2"/>
  <c r="N447" i="2"/>
  <c r="I19" i="6"/>
  <c r="I29" i="6"/>
  <c r="I24" i="6"/>
  <c r="I8" i="6"/>
  <c r="I27" i="6"/>
  <c r="I20" i="6"/>
  <c r="I10" i="6"/>
  <c r="I14" i="6"/>
  <c r="I31" i="6"/>
  <c r="I7" i="6"/>
  <c r="I6" i="6"/>
  <c r="I13" i="6"/>
  <c r="I21" i="6"/>
  <c r="I16" i="6"/>
  <c r="I4" i="6"/>
  <c r="F4" i="6"/>
  <c r="F8" i="6"/>
  <c r="F11" i="6"/>
  <c r="F14" i="6"/>
  <c r="F6" i="6"/>
  <c r="F10" i="6"/>
  <c r="F30" i="6"/>
  <c r="F26" i="6"/>
  <c r="F2" i="6"/>
  <c r="F5" i="6"/>
  <c r="F7" i="6"/>
  <c r="F27" i="6"/>
  <c r="F22" i="6"/>
  <c r="F28" i="6"/>
  <c r="D14" i="6"/>
  <c r="D8" i="6"/>
  <c r="D18" i="6"/>
  <c r="D28" i="6"/>
  <c r="D31" i="6"/>
  <c r="D30" i="6"/>
  <c r="D7" i="6"/>
  <c r="D19" i="6"/>
  <c r="D4" i="6"/>
  <c r="D23" i="6"/>
  <c r="D20" i="6"/>
  <c r="D2" i="6"/>
  <c r="H12" i="6"/>
  <c r="H10" i="6"/>
  <c r="H8" i="6"/>
  <c r="H3" i="6"/>
  <c r="H6" i="6"/>
  <c r="H25" i="6"/>
  <c r="H20" i="6"/>
  <c r="H21" i="6"/>
  <c r="H13" i="6"/>
  <c r="H2" i="6"/>
  <c r="H4" i="6"/>
  <c r="H30" i="6"/>
  <c r="H29" i="6"/>
  <c r="H9" i="6"/>
  <c r="L14" i="6"/>
  <c r="L27" i="6"/>
  <c r="L22" i="6"/>
  <c r="L26" i="6"/>
  <c r="L9" i="6"/>
  <c r="L13" i="6"/>
  <c r="L5" i="6"/>
  <c r="L17" i="6"/>
  <c r="L24" i="6"/>
  <c r="L18" i="6"/>
  <c r="L11" i="6"/>
  <c r="L8" i="6"/>
  <c r="L20" i="6"/>
  <c r="K15" i="6"/>
  <c r="K16" i="6"/>
  <c r="K9" i="6"/>
  <c r="K19" i="6"/>
  <c r="K20" i="6"/>
  <c r="K12" i="6"/>
  <c r="K24" i="6"/>
  <c r="K28" i="6"/>
  <c r="K22" i="6"/>
  <c r="K3" i="6"/>
  <c r="K4" i="6"/>
  <c r="K10" i="6"/>
  <c r="K6" i="6"/>
  <c r="K5" i="6"/>
  <c r="J1037" i="2"/>
  <c r="J1627" i="2"/>
  <c r="J986" i="2"/>
  <c r="J464" i="2"/>
  <c r="J1618" i="2"/>
  <c r="J1171" i="2"/>
  <c r="J996" i="2"/>
  <c r="M996" i="2" a="1"/>
  <c r="M996" i="2"/>
  <c r="N996" i="2"/>
  <c r="J1026" i="2"/>
  <c r="M1026" i="2" a="1"/>
  <c r="M1026" i="2"/>
  <c r="N1026" i="2"/>
  <c r="J1011" i="2"/>
  <c r="J872" i="2"/>
  <c r="S28" i="6"/>
  <c r="J1593" i="2"/>
  <c r="J1045" i="2"/>
  <c r="P80" i="4"/>
  <c r="K1720" i="2"/>
  <c r="L1618" i="2"/>
  <c r="O970" i="2"/>
  <c r="L39" i="4"/>
  <c r="F32" i="4"/>
  <c r="O7" i="4"/>
  <c r="O598" i="2"/>
  <c r="O27" i="4"/>
  <c r="O1279" i="2"/>
  <c r="I39" i="4"/>
  <c r="M1603" i="2" a="1"/>
  <c r="M1603" i="2"/>
  <c r="N1603" i="2"/>
  <c r="M1661" i="2" a="1"/>
  <c r="M1661" i="2"/>
  <c r="N1661" i="2"/>
  <c r="L1527" i="2"/>
  <c r="M1527" i="2" a="1"/>
  <c r="M1527" i="2"/>
  <c r="N1527" i="2"/>
  <c r="M1027" i="2" a="1"/>
  <c r="M1027" i="2"/>
  <c r="N1027" i="2"/>
  <c r="L830" i="2"/>
  <c r="K685" i="2"/>
  <c r="K697" i="2"/>
  <c r="L1384" i="2"/>
  <c r="M440" i="2" a="1"/>
  <c r="M440" i="2"/>
  <c r="N440" i="2"/>
  <c r="M710" i="2" a="1"/>
  <c r="M710" i="2"/>
  <c r="N710" i="2"/>
  <c r="K604" i="2"/>
  <c r="M604" i="2" a="1"/>
  <c r="M604" i="2"/>
  <c r="N604" i="2"/>
  <c r="K654" i="2"/>
  <c r="M702" i="2" a="1"/>
  <c r="M702" i="2"/>
  <c r="N702" i="2"/>
  <c r="K590" i="2"/>
  <c r="M590" i="2" a="1"/>
  <c r="M590" i="2"/>
  <c r="N590" i="2"/>
  <c r="O1287" i="2"/>
  <c r="M1307" i="2" a="1"/>
  <c r="M1307" i="2"/>
  <c r="N1307" i="2"/>
  <c r="M1070" i="2" a="1"/>
  <c r="M1070" i="2"/>
  <c r="N1070" i="2"/>
  <c r="M1069" i="2" a="1"/>
  <c r="M1069" i="2"/>
  <c r="N1069" i="2"/>
  <c r="M988" i="2" a="1"/>
  <c r="M988" i="2"/>
  <c r="N988" i="2"/>
  <c r="K1348" i="2"/>
  <c r="L1235" i="2"/>
  <c r="K1318" i="2"/>
  <c r="M1318" i="2" a="1"/>
  <c r="M1318" i="2"/>
  <c r="N1318" i="2"/>
  <c r="O1318" i="2"/>
  <c r="L1216" i="2"/>
  <c r="K1462" i="2"/>
  <c r="L1355" i="2"/>
  <c r="K1823" i="2"/>
  <c r="L1745" i="2"/>
  <c r="K1631" i="2"/>
  <c r="M1631" i="2" a="1"/>
  <c r="M1631" i="2"/>
  <c r="N1631" i="2"/>
  <c r="L1541" i="2"/>
  <c r="M1329" i="2" a="1"/>
  <c r="M1329" i="2"/>
  <c r="N1329" i="2"/>
  <c r="L1259" i="2"/>
  <c r="K1379" i="2"/>
  <c r="K541" i="2"/>
  <c r="M541" i="2" a="1"/>
  <c r="M541" i="2"/>
  <c r="N541" i="2"/>
  <c r="L455" i="2"/>
  <c r="M455" i="2" a="1"/>
  <c r="M455" i="2"/>
  <c r="N455" i="2"/>
  <c r="K889" i="2"/>
  <c r="L783" i="2"/>
  <c r="M1950" i="2" a="1"/>
  <c r="M1950" i="2"/>
  <c r="N1950" i="2"/>
  <c r="O1950" i="2"/>
  <c r="L1751" i="2"/>
  <c r="M1934" i="2" a="1"/>
  <c r="M1934" i="2"/>
  <c r="N1934" i="2"/>
  <c r="O1934" i="2"/>
  <c r="K1857" i="2"/>
  <c r="L1122" i="2"/>
  <c r="M982" i="2" a="1"/>
  <c r="M982" i="2"/>
  <c r="N982" i="2"/>
  <c r="M1012" i="2" a="1"/>
  <c r="M1012" i="2"/>
  <c r="N1012" i="2"/>
  <c r="K880" i="2"/>
  <c r="L865" i="2"/>
  <c r="M865" i="2" a="1"/>
  <c r="M865" i="2"/>
  <c r="N865" i="2"/>
  <c r="M1247" i="2" a="1"/>
  <c r="M1247" i="2"/>
  <c r="N1247" i="2"/>
  <c r="M434" i="2" a="1"/>
  <c r="M434" i="2"/>
  <c r="N434" i="2"/>
  <c r="K1331" i="2"/>
  <c r="M549" i="2" a="1"/>
  <c r="M549" i="2"/>
  <c r="N549" i="2"/>
  <c r="L304" i="2"/>
  <c r="K407" i="2"/>
  <c r="K385" i="2"/>
  <c r="M385" i="2" a="1"/>
  <c r="M385" i="2"/>
  <c r="N385" i="2"/>
  <c r="L293" i="2"/>
  <c r="K553" i="2"/>
  <c r="M553" i="2" a="1"/>
  <c r="M553" i="2"/>
  <c r="N553" i="2"/>
  <c r="L453" i="2"/>
  <c r="M453" i="2" a="1"/>
  <c r="M453" i="2"/>
  <c r="N453" i="2"/>
  <c r="K591" i="2"/>
  <c r="M591" i="2" a="1"/>
  <c r="M591" i="2"/>
  <c r="N591" i="2"/>
  <c r="L489" i="2"/>
  <c r="K1259" i="2"/>
  <c r="L1168" i="2"/>
  <c r="M960" i="2" a="1"/>
  <c r="M960" i="2"/>
  <c r="N960" i="2"/>
  <c r="M584" i="2" a="1"/>
  <c r="M584" i="2"/>
  <c r="N584" i="2"/>
  <c r="M1423" i="2" a="1"/>
  <c r="M1423" i="2"/>
  <c r="N1423" i="2"/>
  <c r="K1815" i="2"/>
  <c r="M1815" i="2" a="1"/>
  <c r="M1815" i="2"/>
  <c r="N1815" i="2"/>
  <c r="M1533" i="2" a="1"/>
  <c r="M1533" i="2"/>
  <c r="N1533" i="2"/>
  <c r="K1676" i="2"/>
  <c r="M1676" i="2" a="1"/>
  <c r="M1676" i="2"/>
  <c r="N1676" i="2"/>
  <c r="L1231" i="2"/>
  <c r="M1231" i="2" a="1"/>
  <c r="M1231" i="2"/>
  <c r="N1231" i="2"/>
  <c r="L969" i="2"/>
  <c r="M969" i="2" a="1"/>
  <c r="M969" i="2"/>
  <c r="N969" i="2"/>
  <c r="K389" i="2"/>
  <c r="M389" i="2" a="1"/>
  <c r="M389" i="2"/>
  <c r="N389" i="2"/>
  <c r="L301" i="2"/>
  <c r="M769" i="2" a="1"/>
  <c r="M769" i="2"/>
  <c r="N769" i="2"/>
  <c r="M451" i="2" a="1"/>
  <c r="M451" i="2"/>
  <c r="N451" i="2"/>
  <c r="J1280" i="2"/>
  <c r="M1074" i="2" a="1"/>
  <c r="M1074" i="2"/>
  <c r="N1074" i="2"/>
  <c r="M1046" i="2" a="1"/>
  <c r="M1046" i="2"/>
  <c r="N1046" i="2"/>
  <c r="M1006" i="2" a="1"/>
  <c r="M1006" i="2"/>
  <c r="N1006" i="2"/>
  <c r="M1068" i="2" a="1"/>
  <c r="M1068" i="2"/>
  <c r="N1068" i="2"/>
  <c r="M1154" i="2" a="1"/>
  <c r="M1154" i="2"/>
  <c r="N1154" i="2"/>
  <c r="M983" i="2" a="1"/>
  <c r="M983" i="2"/>
  <c r="N983" i="2"/>
  <c r="M980" i="2" a="1"/>
  <c r="M980" i="2"/>
  <c r="N980" i="2"/>
  <c r="M954" i="2" a="1"/>
  <c r="M954" i="2"/>
  <c r="N954" i="2"/>
  <c r="M994" i="2" a="1"/>
  <c r="M994" i="2"/>
  <c r="N994" i="2"/>
  <c r="M548" i="2" a="1"/>
  <c r="M548" i="2"/>
  <c r="N548" i="2"/>
  <c r="M405" i="2" a="1"/>
  <c r="M405" i="2"/>
  <c r="N405" i="2"/>
  <c r="L1036" i="2"/>
  <c r="L518" i="2"/>
  <c r="M518" i="2" a="1"/>
  <c r="M518" i="2"/>
  <c r="N518" i="2"/>
  <c r="M648" i="2" a="1"/>
  <c r="M648" i="2"/>
  <c r="N648" i="2"/>
  <c r="M1473" i="2" a="1"/>
  <c r="M1473" i="2"/>
  <c r="N1473" i="2"/>
  <c r="L852" i="2"/>
  <c r="M852" i="2" a="1"/>
  <c r="M852" i="2"/>
  <c r="N852" i="2"/>
  <c r="K559" i="2"/>
  <c r="M443" i="2" a="1"/>
  <c r="M443" i="2"/>
  <c r="N443" i="2"/>
  <c r="K607" i="2"/>
  <c r="M454" i="2" a="1"/>
  <c r="M454" i="2"/>
  <c r="N454" i="2"/>
  <c r="L1547" i="2"/>
  <c r="M1547" i="2" a="1"/>
  <c r="M1547" i="2"/>
  <c r="N1547" i="2"/>
  <c r="M1583" i="2" a="1"/>
  <c r="M1583" i="2"/>
  <c r="N1583" i="2"/>
  <c r="L1351" i="2"/>
  <c r="M1116" i="2" a="1"/>
  <c r="M1116" i="2"/>
  <c r="N1116" i="2"/>
  <c r="K1211" i="2"/>
  <c r="J609" i="2"/>
  <c r="J629" i="2"/>
  <c r="J1349" i="2"/>
  <c r="B4" i="3" a="1"/>
  <c r="B4" i="3"/>
  <c r="C10" i="3" a="1"/>
  <c r="C10" i="3"/>
  <c r="C12" i="3" a="1"/>
  <c r="C12" i="3"/>
  <c r="C11" i="3" a="1"/>
  <c r="C11" i="3"/>
  <c r="B17" i="3" a="1"/>
  <c r="B17" i="3"/>
  <c r="B11" i="3" a="1"/>
  <c r="B11" i="3"/>
  <c r="C14" i="3" a="1"/>
  <c r="C14" i="3"/>
  <c r="B12" i="3" a="1"/>
  <c r="B12" i="3"/>
  <c r="C2" i="3" a="1"/>
  <c r="C2" i="3"/>
  <c r="G1038" i="2" a="1"/>
  <c r="G1038" i="2"/>
  <c r="H1038" i="2" a="1"/>
  <c r="H1038" i="2"/>
  <c r="J1038" i="2"/>
  <c r="M1038" i="2" a="1"/>
  <c r="M1038" i="2"/>
  <c r="N1038" i="2"/>
  <c r="G1044" i="2" a="1"/>
  <c r="G1044" i="2"/>
  <c r="H1044" i="2" a="1"/>
  <c r="H1044" i="2"/>
  <c r="J1044" i="2"/>
  <c r="G984" i="2" a="1"/>
  <c r="G984" i="2"/>
  <c r="H984" i="2" a="1"/>
  <c r="H984" i="2"/>
  <c r="J984" i="2"/>
  <c r="M984" i="2" a="1"/>
  <c r="M984" i="2"/>
  <c r="N984" i="2"/>
  <c r="G945" i="2" a="1"/>
  <c r="G945" i="2"/>
  <c r="H945" i="2" a="1"/>
  <c r="H945" i="2"/>
  <c r="J945" i="2"/>
  <c r="G944" i="2" a="1"/>
  <c r="G944" i="2"/>
  <c r="H944" i="2" a="1"/>
  <c r="H944" i="2"/>
  <c r="J944" i="2"/>
  <c r="G927" i="2" a="1"/>
  <c r="G927" i="2"/>
  <c r="H927" i="2" a="1"/>
  <c r="H927" i="2"/>
  <c r="J927" i="2"/>
  <c r="G919" i="2" a="1"/>
  <c r="G919" i="2"/>
  <c r="H919" i="2" a="1"/>
  <c r="H919" i="2"/>
  <c r="J919" i="2"/>
  <c r="G910" i="2" a="1"/>
  <c r="G910" i="2"/>
  <c r="H910" i="2" a="1"/>
  <c r="H910" i="2"/>
  <c r="J910" i="2"/>
  <c r="M910" i="2" a="1"/>
  <c r="M910" i="2"/>
  <c r="N910" i="2"/>
  <c r="G901" i="2" a="1"/>
  <c r="G901" i="2"/>
  <c r="H901" i="2" a="1"/>
  <c r="H901" i="2"/>
  <c r="J901" i="2"/>
  <c r="G888" i="2" a="1"/>
  <c r="G888" i="2"/>
  <c r="H888" i="2" a="1"/>
  <c r="H888" i="2"/>
  <c r="J888" i="2"/>
  <c r="G881" i="2" a="1"/>
  <c r="G881" i="2"/>
  <c r="H881" i="2" a="1"/>
  <c r="H881" i="2"/>
  <c r="J881" i="2"/>
  <c r="M881" i="2" a="1"/>
  <c r="M881" i="2"/>
  <c r="N881" i="2"/>
  <c r="G867" i="2" a="1"/>
  <c r="G867" i="2"/>
  <c r="H867" i="2" a="1"/>
  <c r="H867" i="2"/>
  <c r="J867" i="2"/>
  <c r="G849" i="2" a="1"/>
  <c r="G849" i="2"/>
  <c r="H849" i="2" a="1"/>
  <c r="H849" i="2"/>
  <c r="J849" i="2"/>
  <c r="G860" i="2" a="1"/>
  <c r="G860" i="2"/>
  <c r="H860" i="2" a="1"/>
  <c r="H860" i="2"/>
  <c r="J860" i="2"/>
  <c r="G841" i="2" a="1"/>
  <c r="G841" i="2"/>
  <c r="G821" i="2" a="1"/>
  <c r="G821" i="2"/>
  <c r="H821" i="2" a="1"/>
  <c r="H821" i="2"/>
  <c r="J821" i="2"/>
  <c r="G835" i="2" a="1"/>
  <c r="G835" i="2"/>
  <c r="H835" i="2" a="1"/>
  <c r="H835" i="2"/>
  <c r="J835" i="2"/>
  <c r="G816" i="2" a="1"/>
  <c r="G816" i="2"/>
  <c r="H816" i="2" a="1"/>
  <c r="H816" i="2"/>
  <c r="J816" i="2"/>
  <c r="G809" i="2" a="1"/>
  <c r="G809" i="2"/>
  <c r="H809" i="2" a="1"/>
  <c r="H809" i="2"/>
  <c r="J809" i="2"/>
  <c r="G808" i="2" a="1"/>
  <c r="G808" i="2"/>
  <c r="H808" i="2" a="1"/>
  <c r="H808" i="2"/>
  <c r="J808" i="2"/>
  <c r="G800" i="2" a="1"/>
  <c r="G800" i="2"/>
  <c r="H800" i="2" a="1"/>
  <c r="H800" i="2"/>
  <c r="J800" i="2"/>
  <c r="G791" i="2" a="1"/>
  <c r="G791" i="2"/>
  <c r="H791" i="2" a="1"/>
  <c r="H791" i="2"/>
  <c r="J791" i="2"/>
  <c r="G786" i="2" a="1"/>
  <c r="G786" i="2"/>
  <c r="H786" i="2" a="1"/>
  <c r="H786" i="2"/>
  <c r="J786" i="2"/>
  <c r="G775" i="2" a="1"/>
  <c r="G775" i="2"/>
  <c r="H775" i="2" a="1"/>
  <c r="H775" i="2"/>
  <c r="J775" i="2"/>
  <c r="G666" i="2" a="1"/>
  <c r="G666" i="2"/>
  <c r="H666" i="2" a="1"/>
  <c r="H666" i="2"/>
  <c r="J666" i="2"/>
  <c r="G658" i="2" a="1"/>
  <c r="G658" i="2"/>
  <c r="H658" i="2" a="1"/>
  <c r="H658" i="2"/>
  <c r="J658" i="2"/>
  <c r="C19" i="3" a="1"/>
  <c r="C19" i="3"/>
  <c r="B5" i="3" a="1"/>
  <c r="B5" i="3"/>
  <c r="B16" i="3" a="1"/>
  <c r="B16" i="3"/>
  <c r="B9" i="3" a="1"/>
  <c r="B9" i="3"/>
  <c r="C4" i="3" a="1"/>
  <c r="C4" i="3"/>
  <c r="B2" i="3" a="1"/>
  <c r="B2" i="3"/>
  <c r="C5" i="3" a="1"/>
  <c r="C5" i="3"/>
  <c r="B19" i="3" a="1"/>
  <c r="B19" i="3"/>
  <c r="B13" i="3" a="1"/>
  <c r="B13" i="3"/>
  <c r="B18" i="3" a="1"/>
  <c r="B18" i="3"/>
  <c r="G1028" i="2" a="1"/>
  <c r="G1028" i="2"/>
  <c r="H1028" i="2" a="1"/>
  <c r="H1028" i="2"/>
  <c r="J1028" i="2"/>
  <c r="G1029" i="2" a="1"/>
  <c r="G1029" i="2"/>
  <c r="H1029" i="2" a="1"/>
  <c r="H1029" i="2"/>
  <c r="J1029" i="2"/>
  <c r="G971" i="2" a="1"/>
  <c r="G971" i="2"/>
  <c r="H971" i="2" a="1"/>
  <c r="H971" i="2"/>
  <c r="J971" i="2"/>
  <c r="G951" i="2" a="1"/>
  <c r="G951" i="2"/>
  <c r="H951" i="2" a="1"/>
  <c r="H951" i="2"/>
  <c r="J951" i="2"/>
  <c r="G925" i="2" a="1"/>
  <c r="G925" i="2"/>
  <c r="H925" i="2" a="1"/>
  <c r="H925" i="2"/>
  <c r="J925" i="2"/>
  <c r="G918" i="2" a="1"/>
  <c r="G918" i="2"/>
  <c r="H918" i="2" a="1"/>
  <c r="H918" i="2"/>
  <c r="J918" i="2"/>
  <c r="G911" i="2" a="1"/>
  <c r="G911" i="2"/>
  <c r="H911" i="2" a="1"/>
  <c r="H911" i="2"/>
  <c r="J911" i="2"/>
  <c r="G914" i="2" a="1"/>
  <c r="G914" i="2"/>
  <c r="H914" i="2" a="1"/>
  <c r="H914" i="2"/>
  <c r="J914" i="2"/>
  <c r="G893" i="2" a="1"/>
  <c r="G893" i="2"/>
  <c r="H893" i="2" a="1"/>
  <c r="H893" i="2"/>
  <c r="J893" i="2"/>
  <c r="G884" i="2" a="1"/>
  <c r="G884" i="2"/>
  <c r="H884" i="2" a="1"/>
  <c r="H884" i="2"/>
  <c r="J884" i="2"/>
  <c r="G880" i="2" a="1"/>
  <c r="G880" i="2"/>
  <c r="H880" i="2" a="1"/>
  <c r="H880" i="2"/>
  <c r="J880" i="2"/>
  <c r="M880" i="2" a="1"/>
  <c r="M880" i="2"/>
  <c r="N880" i="2"/>
  <c r="G868" i="2" a="1"/>
  <c r="G868" i="2"/>
  <c r="H868" i="2" a="1"/>
  <c r="H868" i="2"/>
  <c r="J868" i="2"/>
  <c r="G850" i="2" a="1"/>
  <c r="G850" i="2"/>
  <c r="H850" i="2" a="1"/>
  <c r="H850" i="2"/>
  <c r="J850" i="2"/>
  <c r="G858" i="2" a="1"/>
  <c r="G858" i="2"/>
  <c r="H858" i="2" a="1"/>
  <c r="H858" i="2"/>
  <c r="J858" i="2"/>
  <c r="H841" i="2" a="1"/>
  <c r="H841" i="2"/>
  <c r="J841" i="2"/>
  <c r="G847" i="2" a="1"/>
  <c r="G847" i="2"/>
  <c r="H847" i="2" a="1"/>
  <c r="H847" i="2"/>
  <c r="J847" i="2"/>
  <c r="G827" i="2" a="1"/>
  <c r="G827" i="2"/>
  <c r="H827" i="2" a="1"/>
  <c r="H827" i="2"/>
  <c r="J827" i="2"/>
  <c r="G817" i="2" a="1"/>
  <c r="G817" i="2"/>
  <c r="H817" i="2" a="1"/>
  <c r="H817" i="2"/>
  <c r="J817" i="2"/>
  <c r="G796" i="2" a="1"/>
  <c r="G796" i="2"/>
  <c r="G812" i="2" a="1"/>
  <c r="G812" i="2"/>
  <c r="H812" i="2" a="1"/>
  <c r="H812" i="2"/>
  <c r="J812" i="2"/>
  <c r="G790" i="2" a="1"/>
  <c r="G790" i="2"/>
  <c r="H790" i="2" a="1"/>
  <c r="H790" i="2"/>
  <c r="J790" i="2"/>
  <c r="M790" i="2" a="1"/>
  <c r="M790" i="2"/>
  <c r="N790" i="2"/>
  <c r="C16" i="3" a="1"/>
  <c r="C16" i="3"/>
  <c r="B6" i="3" a="1"/>
  <c r="B6" i="3"/>
  <c r="B7" i="3" a="1"/>
  <c r="B7" i="3"/>
  <c r="Q1" i="1" a="1"/>
  <c r="Q1" i="1"/>
  <c r="B8" i="3" a="1"/>
  <c r="B8" i="3"/>
  <c r="B10" i="3" a="1"/>
  <c r="B10" i="3"/>
  <c r="C13" i="3" a="1"/>
  <c r="C13" i="3"/>
  <c r="C7" i="3" a="1"/>
  <c r="C7" i="3"/>
  <c r="Q5773" i="1" a="1"/>
  <c r="Q5773" i="1"/>
  <c r="C18" i="3" a="1"/>
  <c r="C18" i="3"/>
  <c r="G1022" i="2" a="1"/>
  <c r="G1022" i="2"/>
  <c r="H1022" i="2" a="1"/>
  <c r="H1022" i="2"/>
  <c r="J1022" i="2"/>
  <c r="G1008" i="2" a="1"/>
  <c r="G1008" i="2"/>
  <c r="H1008" i="2" a="1"/>
  <c r="H1008" i="2"/>
  <c r="J1008" i="2"/>
  <c r="G973" i="2" a="1"/>
  <c r="G973" i="2"/>
  <c r="H973" i="2" a="1"/>
  <c r="H973" i="2"/>
  <c r="J973" i="2"/>
  <c r="G950" i="2" a="1"/>
  <c r="G950" i="2"/>
  <c r="H950" i="2" a="1"/>
  <c r="H950" i="2"/>
  <c r="J950" i="2"/>
  <c r="G934" i="2" a="1"/>
  <c r="G934" i="2"/>
  <c r="H934" i="2" a="1"/>
  <c r="H934" i="2"/>
  <c r="J934" i="2"/>
  <c r="G929" i="2" a="1"/>
  <c r="G929" i="2"/>
  <c r="H929" i="2" a="1"/>
  <c r="H929" i="2"/>
  <c r="J929" i="2"/>
  <c r="G904" i="2" a="1"/>
  <c r="G904" i="2"/>
  <c r="H904" i="2" a="1"/>
  <c r="H904" i="2"/>
  <c r="J904" i="2"/>
  <c r="G915" i="2" a="1"/>
  <c r="G915" i="2"/>
  <c r="H915" i="2" a="1"/>
  <c r="H915" i="2"/>
  <c r="J915" i="2"/>
  <c r="G891" i="2" a="1"/>
  <c r="G891" i="2"/>
  <c r="H891" i="2" a="1"/>
  <c r="H891" i="2"/>
  <c r="J891" i="2"/>
  <c r="G887" i="2" a="1"/>
  <c r="G887" i="2"/>
  <c r="H887" i="2" a="1"/>
  <c r="H887" i="2"/>
  <c r="J887" i="2"/>
  <c r="G879" i="2" a="1"/>
  <c r="G879" i="2"/>
  <c r="H879" i="2" a="1"/>
  <c r="H879" i="2"/>
  <c r="J879" i="2"/>
  <c r="G851" i="2" a="1"/>
  <c r="G851" i="2"/>
  <c r="H851" i="2" a="1"/>
  <c r="H851" i="2"/>
  <c r="J851" i="2"/>
  <c r="G853" i="2" a="1"/>
  <c r="G853" i="2"/>
  <c r="H853" i="2" a="1"/>
  <c r="H853" i="2"/>
  <c r="J853" i="2"/>
  <c r="G840" i="2" a="1"/>
  <c r="G840" i="2"/>
  <c r="H840" i="2" a="1"/>
  <c r="H840" i="2"/>
  <c r="J840" i="2"/>
  <c r="G846" i="2" a="1"/>
  <c r="G846" i="2"/>
  <c r="H846" i="2" a="1"/>
  <c r="H846" i="2"/>
  <c r="J846" i="2"/>
  <c r="G822" i="2" a="1"/>
  <c r="G822" i="2"/>
  <c r="H822" i="2" a="1"/>
  <c r="H822" i="2"/>
  <c r="J822" i="2"/>
  <c r="G837" i="2" a="1"/>
  <c r="G837" i="2"/>
  <c r="H837" i="2" a="1"/>
  <c r="H837" i="2"/>
  <c r="J837" i="2"/>
  <c r="G797" i="2" a="1"/>
  <c r="G797" i="2"/>
  <c r="H797" i="2" a="1"/>
  <c r="H797" i="2"/>
  <c r="J797" i="2"/>
  <c r="H796" i="2" a="1"/>
  <c r="H796" i="2"/>
  <c r="J796" i="2"/>
  <c r="G792" i="2" a="1"/>
  <c r="G792" i="2"/>
  <c r="H792" i="2" a="1"/>
  <c r="H792" i="2"/>
  <c r="J792" i="2"/>
  <c r="G803" i="2" a="1"/>
  <c r="G803" i="2"/>
  <c r="H803" i="2" a="1"/>
  <c r="H803" i="2"/>
  <c r="J803" i="2"/>
  <c r="G780" i="2" a="1"/>
  <c r="G780" i="2"/>
  <c r="H780" i="2" a="1"/>
  <c r="H780" i="2"/>
  <c r="J780" i="2"/>
  <c r="G776" i="2" a="1"/>
  <c r="G776" i="2"/>
  <c r="H776" i="2" a="1"/>
  <c r="H776" i="2"/>
  <c r="J776" i="2"/>
  <c r="G670" i="2" a="1"/>
  <c r="G670" i="2"/>
  <c r="H670" i="2" a="1"/>
  <c r="H670" i="2"/>
  <c r="J670" i="2"/>
  <c r="G662" i="2" a="1"/>
  <c r="G662" i="2"/>
  <c r="H662" i="2" a="1"/>
  <c r="H662" i="2"/>
  <c r="J662" i="2"/>
  <c r="G654" i="2" a="1"/>
  <c r="G654" i="2"/>
  <c r="H654" i="2" a="1"/>
  <c r="H654" i="2"/>
  <c r="J654" i="2"/>
  <c r="G646" i="2" a="1"/>
  <c r="G646" i="2"/>
  <c r="H646" i="2" a="1"/>
  <c r="H646" i="2"/>
  <c r="J646" i="2"/>
  <c r="K544" i="2"/>
  <c r="M544" i="2" a="1"/>
  <c r="M544" i="2"/>
  <c r="N544" i="2"/>
  <c r="G640" i="2" a="1"/>
  <c r="G640" i="2"/>
  <c r="H640" i="2" a="1"/>
  <c r="H640" i="2"/>
  <c r="J640" i="2"/>
  <c r="G632" i="2" a="1"/>
  <c r="G632" i="2"/>
  <c r="H632" i="2" a="1"/>
  <c r="H632" i="2"/>
  <c r="J632" i="2"/>
  <c r="G624" i="2" a="1"/>
  <c r="G624" i="2"/>
  <c r="H624" i="2" a="1"/>
  <c r="H624" i="2"/>
  <c r="J624" i="2"/>
  <c r="G616" i="2" a="1"/>
  <c r="G616" i="2"/>
  <c r="H616" i="2" a="1"/>
  <c r="H616" i="2"/>
  <c r="J616" i="2"/>
  <c r="B15" i="3" a="1"/>
  <c r="B15" i="3"/>
  <c r="C15" i="3" a="1"/>
  <c r="C15" i="3"/>
  <c r="C9" i="3" a="1"/>
  <c r="C9" i="3"/>
  <c r="C3" i="3" a="1"/>
  <c r="C3" i="3"/>
  <c r="C17" i="3" a="1"/>
  <c r="C17" i="3"/>
  <c r="B3" i="3" a="1"/>
  <c r="B3" i="3"/>
  <c r="C6" i="3" a="1"/>
  <c r="C6" i="3"/>
  <c r="C8" i="3" a="1"/>
  <c r="C8" i="3"/>
  <c r="B14" i="3" a="1"/>
  <c r="B14" i="3"/>
  <c r="G1019" i="2" a="1"/>
  <c r="G1019" i="2"/>
  <c r="H1019" i="2" a="1"/>
  <c r="H1019" i="2"/>
  <c r="J1019" i="2"/>
  <c r="G993" i="2" a="1"/>
  <c r="G993" i="2"/>
  <c r="H993" i="2" a="1"/>
  <c r="H993" i="2"/>
  <c r="J993" i="2"/>
  <c r="G955" i="2" a="1"/>
  <c r="G955" i="2"/>
  <c r="H955" i="2" a="1"/>
  <c r="H955" i="2"/>
  <c r="J955" i="2"/>
  <c r="G943" i="2" a="1"/>
  <c r="G943" i="2"/>
  <c r="H943" i="2" a="1"/>
  <c r="H943" i="2"/>
  <c r="J943" i="2"/>
  <c r="G916" i="2" a="1"/>
  <c r="G916" i="2"/>
  <c r="H916" i="2" a="1"/>
  <c r="H916" i="2"/>
  <c r="J916" i="2"/>
  <c r="M916" i="2" a="1"/>
  <c r="M916" i="2"/>
  <c r="N916" i="2"/>
  <c r="G907" i="2" a="1"/>
  <c r="G907" i="2"/>
  <c r="H907" i="2" a="1"/>
  <c r="H907" i="2"/>
  <c r="J907" i="2"/>
  <c r="Q8" i="2" a="1"/>
  <c r="Q8" i="2"/>
  <c r="Q14" i="2" a="1"/>
  <c r="Q14" i="2"/>
  <c r="Q22" i="2" a="1"/>
  <c r="Q22" i="2"/>
  <c r="Q33" i="2" a="1"/>
  <c r="Q33" i="2"/>
  <c r="Q26" i="2" a="1"/>
  <c r="Q26" i="2"/>
  <c r="Q37" i="2" a="1"/>
  <c r="Q37" i="2"/>
  <c r="Q44" i="2" a="1"/>
  <c r="Q44" i="2"/>
  <c r="Q38" i="2" a="1"/>
  <c r="Q38" i="2"/>
  <c r="Q52" i="2" a="1"/>
  <c r="Q52" i="2"/>
  <c r="Q43" i="2" a="1"/>
  <c r="Q43" i="2"/>
  <c r="Q62" i="2" a="1"/>
  <c r="Q62" i="2"/>
  <c r="Q48" i="2" a="1"/>
  <c r="Q48" i="2"/>
  <c r="Q72" i="2" a="1"/>
  <c r="Q72" i="2"/>
  <c r="Q69" i="2" a="1"/>
  <c r="Q69" i="2"/>
  <c r="Q77" i="2" a="1"/>
  <c r="Q77" i="2"/>
  <c r="Q63" i="2" a="1"/>
  <c r="Q63" i="2"/>
  <c r="Q73" i="2" a="1"/>
  <c r="Q73" i="2"/>
  <c r="Q16" i="2" a="1"/>
  <c r="Q16" i="2"/>
  <c r="Q19" i="2" a="1"/>
  <c r="Q19" i="2"/>
  <c r="Q20" i="2" a="1"/>
  <c r="Q20" i="2"/>
  <c r="Q27" i="2" a="1"/>
  <c r="Q27" i="2"/>
  <c r="Q31" i="2" a="1"/>
  <c r="Q31" i="2"/>
  <c r="Q24" i="2" a="1"/>
  <c r="Q24" i="2"/>
  <c r="Q40" i="2" a="1"/>
  <c r="Q40" i="2"/>
  <c r="Q28" i="2" a="1"/>
  <c r="Q28" i="2"/>
  <c r="Q56" i="2" a="1"/>
  <c r="Q56" i="2"/>
  <c r="Q68" i="2" a="1"/>
  <c r="Q68" i="2"/>
  <c r="Q54" i="2" a="1"/>
  <c r="Q54" i="2"/>
  <c r="Q55" i="2" a="1"/>
  <c r="Q55" i="2"/>
  <c r="Q51" i="2" a="1"/>
  <c r="Q51" i="2"/>
  <c r="Q53" i="2" a="1"/>
  <c r="Q53" i="2"/>
  <c r="Q70" i="2" a="1"/>
  <c r="Q70" i="2"/>
  <c r="Q75" i="2" a="1"/>
  <c r="Q75" i="2"/>
  <c r="Q90" i="2" a="1"/>
  <c r="Q90" i="2"/>
  <c r="Q5" i="2" a="1"/>
  <c r="Q5" i="2"/>
  <c r="Q13" i="2" a="1"/>
  <c r="Q13" i="2"/>
  <c r="Q11" i="2" a="1"/>
  <c r="Q11" i="2"/>
  <c r="Q30" i="2" a="1"/>
  <c r="Q30" i="2"/>
  <c r="Q25" i="2" a="1"/>
  <c r="Q25" i="2"/>
  <c r="Q46" i="2" a="1"/>
  <c r="Q46" i="2"/>
  <c r="Q34" i="2" a="1"/>
  <c r="Q34" i="2"/>
  <c r="Q45" i="2" a="1"/>
  <c r="Q45" i="2"/>
  <c r="Q57" i="2" a="1"/>
  <c r="Q57" i="2"/>
  <c r="Q42" i="2" a="1"/>
  <c r="Q42" i="2"/>
  <c r="Q74" i="2" a="1"/>
  <c r="Q74" i="2"/>
  <c r="Q61" i="2" a="1"/>
  <c r="Q61" i="2"/>
  <c r="Q41" i="2" a="1"/>
  <c r="Q41" i="2"/>
  <c r="Q65" i="2" a="1"/>
  <c r="Q65" i="2"/>
  <c r="Q82" i="2" a="1"/>
  <c r="Q82" i="2"/>
  <c r="Q89" i="2" a="1"/>
  <c r="Q89" i="2"/>
  <c r="P36" i="4"/>
  <c r="O500" i="2"/>
  <c r="B51" i="4"/>
  <c r="O454" i="2"/>
  <c r="Q46" i="4"/>
  <c r="O1052" i="2"/>
  <c r="K67" i="4"/>
  <c r="P71" i="4"/>
  <c r="O542" i="2"/>
  <c r="M408" i="2" a="1"/>
  <c r="M408" i="2"/>
  <c r="N408" i="2"/>
  <c r="L1382" i="2"/>
  <c r="K1481" i="2"/>
  <c r="M1481" i="2" a="1"/>
  <c r="M1481" i="2"/>
  <c r="N1481" i="2"/>
  <c r="G90" i="4"/>
  <c r="L1321" i="2"/>
  <c r="K1421" i="2"/>
  <c r="L1517" i="2"/>
  <c r="K1623" i="2"/>
  <c r="M1623" i="2" a="1"/>
  <c r="M1623" i="2"/>
  <c r="N1623" i="2"/>
  <c r="L1562" i="2"/>
  <c r="K1684" i="2"/>
  <c r="M946" i="2" a="1"/>
  <c r="M946" i="2"/>
  <c r="N946" i="2"/>
  <c r="K926" i="2"/>
  <c r="K540" i="2"/>
  <c r="M735" i="2" a="1"/>
  <c r="M735" i="2"/>
  <c r="N735" i="2"/>
  <c r="K632" i="2"/>
  <c r="M632" i="2" a="1"/>
  <c r="M632" i="2"/>
  <c r="N632" i="2"/>
  <c r="M1548" i="2" a="1"/>
  <c r="M1548" i="2"/>
  <c r="N1548" i="2"/>
  <c r="L526" i="2"/>
  <c r="M526" i="2" a="1"/>
  <c r="M526" i="2"/>
  <c r="N526" i="2"/>
  <c r="M736" i="2" a="1"/>
  <c r="M736" i="2"/>
  <c r="N736" i="2"/>
  <c r="L512" i="2"/>
  <c r="M512" i="2" a="1"/>
  <c r="M512" i="2"/>
  <c r="N512" i="2"/>
  <c r="M1498" i="2" a="1"/>
  <c r="M1498" i="2"/>
  <c r="N1498" i="2"/>
  <c r="L1743" i="2"/>
  <c r="K1835" i="2"/>
  <c r="M962" i="2" a="1"/>
  <c r="M962" i="2"/>
  <c r="N962" i="2"/>
  <c r="M941" i="2" a="1"/>
  <c r="M941" i="2"/>
  <c r="N941" i="2"/>
  <c r="M1466" i="2" a="1"/>
  <c r="M1466" i="2"/>
  <c r="N1466" i="2"/>
  <c r="L1276" i="2"/>
  <c r="K1374" i="2"/>
  <c r="L1348" i="2"/>
  <c r="K1454" i="2"/>
  <c r="M1454" i="2" a="1"/>
  <c r="M1454" i="2"/>
  <c r="N1454" i="2"/>
  <c r="L1324" i="2"/>
  <c r="M1513" i="2" a="1"/>
  <c r="M1513" i="2"/>
  <c r="N1513" i="2"/>
  <c r="K1396" i="2"/>
  <c r="L569" i="2"/>
  <c r="M569" i="2" a="1"/>
  <c r="M569" i="2"/>
  <c r="N569" i="2"/>
  <c r="M765" i="2" a="1"/>
  <c r="M765" i="2"/>
  <c r="N765" i="2"/>
  <c r="L565" i="2"/>
  <c r="K1179" i="2"/>
  <c r="L1080" i="2"/>
  <c r="L1737" i="2"/>
  <c r="M1894" i="2" a="1"/>
  <c r="M1894" i="2"/>
  <c r="N1894" i="2"/>
  <c r="O1894" i="2"/>
  <c r="L1364" i="2"/>
  <c r="M1364" i="2" a="1"/>
  <c r="M1364" i="2"/>
  <c r="N1364" i="2"/>
  <c r="K1450" i="2"/>
  <c r="M1519" i="2" a="1"/>
  <c r="M1519" i="2"/>
  <c r="N1519" i="2"/>
  <c r="K1425" i="2"/>
  <c r="M1425" i="2" a="1"/>
  <c r="M1425" i="2"/>
  <c r="N1425" i="2"/>
  <c r="L1282" i="2"/>
  <c r="M1483" i="2" a="1"/>
  <c r="M1483" i="2"/>
  <c r="N1483" i="2"/>
  <c r="K1384" i="2"/>
  <c r="M1384" i="2" a="1"/>
  <c r="M1384" i="2"/>
  <c r="N1384" i="2"/>
  <c r="L1213" i="2"/>
  <c r="M1213" i="2" a="1"/>
  <c r="M1213" i="2"/>
  <c r="N1213" i="2"/>
  <c r="K1337" i="2"/>
  <c r="K1460" i="2"/>
  <c r="L1365" i="2"/>
  <c r="K1475" i="2"/>
  <c r="M1475" i="2" a="1"/>
  <c r="M1475" i="2"/>
  <c r="N1475" i="2"/>
  <c r="L1374" i="2"/>
  <c r="K1681" i="2"/>
  <c r="M1681" i="2" a="1"/>
  <c r="M1681" i="2"/>
  <c r="N1681" i="2"/>
  <c r="L1580" i="2"/>
  <c r="M1580" i="2" a="1"/>
  <c r="M1580" i="2"/>
  <c r="N1580" i="2"/>
  <c r="L1278" i="2"/>
  <c r="K1381" i="2"/>
  <c r="K1685" i="2"/>
  <c r="L1584" i="2"/>
  <c r="M1584" i="2" a="1"/>
  <c r="M1584" i="2"/>
  <c r="N1584" i="2"/>
  <c r="M1036" i="2" a="1"/>
  <c r="M1036" i="2"/>
  <c r="N1036" i="2"/>
  <c r="K922" i="2"/>
  <c r="M922" i="2" a="1"/>
  <c r="M922" i="2"/>
  <c r="N922" i="2"/>
  <c r="L811" i="2"/>
  <c r="M811" i="2" a="1"/>
  <c r="M811" i="2"/>
  <c r="N811" i="2"/>
  <c r="K912" i="2"/>
  <c r="M722" i="2" a="1"/>
  <c r="M722" i="2"/>
  <c r="N722" i="2"/>
  <c r="L514" i="2"/>
  <c r="M596" i="2" a="1"/>
  <c r="M596" i="2"/>
  <c r="N596" i="2"/>
  <c r="K494" i="2"/>
  <c r="M494" i="2" a="1"/>
  <c r="M494" i="2"/>
  <c r="N494" i="2"/>
  <c r="L540" i="2"/>
  <c r="M711" i="2" a="1"/>
  <c r="M711" i="2"/>
  <c r="N711" i="2"/>
  <c r="K610" i="2"/>
  <c r="M610" i="2" a="1"/>
  <c r="M610" i="2"/>
  <c r="N610" i="2"/>
  <c r="L409" i="2"/>
  <c r="M409" i="2" a="1"/>
  <c r="M409" i="2"/>
  <c r="N409" i="2"/>
  <c r="M644" i="2" a="1"/>
  <c r="M644" i="2"/>
  <c r="N644" i="2"/>
  <c r="M580" i="2" a="1"/>
  <c r="M580" i="2"/>
  <c r="N580" i="2"/>
  <c r="M1157" i="2" a="1"/>
  <c r="M1157" i="2"/>
  <c r="N1157" i="2"/>
  <c r="M554" i="2" a="1"/>
  <c r="M554" i="2"/>
  <c r="N554" i="2"/>
  <c r="M490" i="2" a="1"/>
  <c r="M490" i="2"/>
  <c r="N490" i="2"/>
  <c r="M1137" i="2" a="1"/>
  <c r="M1137" i="2"/>
  <c r="N1137" i="2"/>
  <c r="K1791" i="2"/>
  <c r="M1791" i="2" a="1"/>
  <c r="M1791" i="2"/>
  <c r="N1791" i="2"/>
  <c r="M1888" i="2" a="1"/>
  <c r="M1888" i="2"/>
  <c r="N1888" i="2"/>
  <c r="O1888" i="2"/>
  <c r="M1932" i="2" a="1"/>
  <c r="M1932" i="2"/>
  <c r="N1932" i="2"/>
  <c r="O1932" i="2"/>
  <c r="L1749" i="2"/>
  <c r="K567" i="2"/>
  <c r="M567" i="2" a="1"/>
  <c r="M567" i="2"/>
  <c r="N567" i="2"/>
  <c r="L433" i="2"/>
  <c r="M1784" i="2" a="1"/>
  <c r="M1784" i="2"/>
  <c r="N1784" i="2"/>
  <c r="L1586" i="2"/>
  <c r="M1586" i="2" a="1"/>
  <c r="M1586" i="2"/>
  <c r="N1586" i="2"/>
  <c r="M1954" i="2" a="1"/>
  <c r="M1954" i="2"/>
  <c r="N1954" i="2"/>
  <c r="O1954" i="2"/>
  <c r="L1747" i="2"/>
  <c r="M1747" i="2" a="1"/>
  <c r="M1747" i="2"/>
  <c r="N1747" i="2"/>
  <c r="M1098" i="2" a="1"/>
  <c r="M1098" i="2"/>
  <c r="N1098" i="2"/>
  <c r="M1122" i="2" a="1"/>
  <c r="M1122" i="2"/>
  <c r="N1122" i="2"/>
  <c r="M1067" i="2" a="1"/>
  <c r="M1067" i="2"/>
  <c r="N1067" i="2"/>
  <c r="M912" i="2" a="1"/>
  <c r="M912" i="2"/>
  <c r="N912" i="2"/>
  <c r="M431" i="2" a="1"/>
  <c r="M431" i="2"/>
  <c r="N431" i="2"/>
  <c r="K1301" i="2"/>
  <c r="M1301" i="2" a="1"/>
  <c r="M1301" i="2"/>
  <c r="N1301" i="2"/>
  <c r="M1904" i="2" a="1"/>
  <c r="M1904" i="2"/>
  <c r="N1904" i="2"/>
  <c r="O1904" i="2"/>
  <c r="K1807" i="2"/>
  <c r="M1177" i="2" a="1"/>
  <c r="M1177" i="2"/>
  <c r="N1177" i="2"/>
  <c r="L691" i="2"/>
  <c r="M760" i="2" a="1"/>
  <c r="M760" i="2"/>
  <c r="N760" i="2"/>
  <c r="K655" i="2"/>
  <c r="M655" i="2" a="1"/>
  <c r="M655" i="2"/>
  <c r="N655" i="2"/>
  <c r="K651" i="2"/>
  <c r="L1731" i="2"/>
  <c r="M1731" i="2" a="1"/>
  <c r="M1731" i="2"/>
  <c r="N1731" i="2"/>
  <c r="M1971" i="2" a="1"/>
  <c r="M1971" i="2"/>
  <c r="N1971" i="2"/>
  <c r="O1971" i="2"/>
  <c r="M944" i="2" a="1"/>
  <c r="M944" i="2"/>
  <c r="N944" i="2"/>
  <c r="M608" i="2" a="1"/>
  <c r="M608" i="2"/>
  <c r="N608" i="2"/>
  <c r="M592" i="2" a="1"/>
  <c r="M592" i="2"/>
  <c r="N592" i="2"/>
  <c r="M656" i="2" a="1"/>
  <c r="M656" i="2"/>
  <c r="N656" i="2"/>
  <c r="M418" i="2" a="1"/>
  <c r="M418" i="2"/>
  <c r="N418" i="2"/>
  <c r="M1016" i="2" a="1"/>
  <c r="M1016" i="2"/>
  <c r="N1016" i="2"/>
  <c r="M458" i="2" a="1"/>
  <c r="M458" i="2"/>
  <c r="N458" i="2"/>
  <c r="M1840" i="2" a="1"/>
  <c r="M1840" i="2"/>
  <c r="N1840" i="2"/>
  <c r="K1854" i="2"/>
  <c r="M1854" i="2" a="1"/>
  <c r="M1854" i="2"/>
  <c r="N1854" i="2"/>
  <c r="L1658" i="2"/>
  <c r="M1802" i="2" a="1"/>
  <c r="M1802" i="2"/>
  <c r="N1802" i="2"/>
  <c r="M450" i="2" a="1"/>
  <c r="M450" i="2"/>
  <c r="N450" i="2"/>
  <c r="J1859" i="2"/>
  <c r="L1165" i="2"/>
  <c r="M1165" i="2" a="1"/>
  <c r="M1165" i="2"/>
  <c r="N1165" i="2"/>
  <c r="K1216" i="2"/>
  <c r="L1081" i="2"/>
  <c r="J1394" i="2"/>
  <c r="J1401" i="2"/>
  <c r="J1456" i="2"/>
  <c r="J1419" i="2"/>
  <c r="J1421" i="2"/>
  <c r="J1719" i="2"/>
  <c r="K432" i="2"/>
  <c r="M432" i="2" a="1"/>
  <c r="M432" i="2"/>
  <c r="N432" i="2"/>
  <c r="L338" i="2"/>
  <c r="K392" i="2"/>
  <c r="L299" i="2"/>
  <c r="M896" i="2" a="1"/>
  <c r="M896" i="2"/>
  <c r="N896" i="2"/>
  <c r="M437" i="2" a="1"/>
  <c r="M437" i="2"/>
  <c r="N437" i="2"/>
  <c r="M640" i="2" a="1"/>
  <c r="M640" i="2"/>
  <c r="N640" i="2"/>
  <c r="M546" i="2" a="1"/>
  <c r="M546" i="2"/>
  <c r="N546" i="2"/>
  <c r="M1164" i="2" a="1"/>
  <c r="M1164" i="2"/>
  <c r="N1164" i="2"/>
  <c r="M624" i="2" a="1"/>
  <c r="M624" i="2"/>
  <c r="N624" i="2"/>
  <c r="M1128" i="2" a="1"/>
  <c r="M1128" i="2"/>
  <c r="N1128" i="2"/>
  <c r="M1447" i="2" a="1"/>
  <c r="M1447" i="2"/>
  <c r="N1447" i="2"/>
  <c r="M643" i="2" a="1"/>
  <c r="M643" i="2"/>
  <c r="N643" i="2"/>
  <c r="M424" i="2" a="1"/>
  <c r="M424" i="2"/>
  <c r="N424" i="2"/>
  <c r="M1462" i="2" a="1"/>
  <c r="M1462" i="2"/>
  <c r="N1462" i="2"/>
  <c r="M456" i="2" a="1"/>
  <c r="M456" i="2"/>
  <c r="N456" i="2"/>
  <c r="L1779" i="2"/>
  <c r="M448" i="2" a="1"/>
  <c r="M448" i="2"/>
  <c r="N448" i="2"/>
  <c r="M442" i="2" a="1"/>
  <c r="M442" i="2"/>
  <c r="N442" i="2"/>
  <c r="J1461" i="2"/>
  <c r="J1689" i="2"/>
  <c r="J1717" i="2"/>
  <c r="J1708" i="2"/>
  <c r="J1783" i="2"/>
  <c r="J1700" i="2"/>
  <c r="M1700" i="2" a="1"/>
  <c r="M1700" i="2"/>
  <c r="N1700" i="2"/>
  <c r="J1163" i="2"/>
  <c r="J1181" i="2"/>
  <c r="J1055" i="2"/>
  <c r="J685" i="2"/>
  <c r="J703" i="2"/>
  <c r="J714" i="2"/>
  <c r="J730" i="2"/>
  <c r="J1734" i="2"/>
  <c r="J1768" i="2"/>
  <c r="J1730" i="2"/>
  <c r="J1720" i="2"/>
  <c r="J1757" i="2"/>
  <c r="M1757" i="2" a="1"/>
  <c r="M1757" i="2"/>
  <c r="N1757" i="2"/>
  <c r="J1133" i="2"/>
  <c r="J1139" i="2"/>
  <c r="J1100" i="2"/>
  <c r="J1453" i="2"/>
  <c r="J1692" i="2"/>
  <c r="J1738" i="2"/>
  <c r="J1756" i="2"/>
  <c r="J1591" i="2"/>
  <c r="J1596" i="2"/>
  <c r="J1607" i="2"/>
  <c r="J1633" i="2"/>
  <c r="J1608" i="2"/>
  <c r="J1040" i="2"/>
  <c r="J995" i="2"/>
  <c r="M995" i="2" a="1"/>
  <c r="M995" i="2"/>
  <c r="N995" i="2"/>
  <c r="J998" i="2"/>
  <c r="J1030" i="2"/>
  <c r="M1030" i="2" a="1"/>
  <c r="M1030" i="2"/>
  <c r="N1030" i="2"/>
  <c r="J673" i="2"/>
  <c r="J680" i="2"/>
  <c r="M680" i="2" a="1"/>
  <c r="M680" i="2"/>
  <c r="N680" i="2"/>
  <c r="J684" i="2"/>
  <c r="J688" i="2"/>
  <c r="J719" i="2"/>
  <c r="J712" i="2"/>
  <c r="J734" i="2"/>
  <c r="J759" i="2"/>
  <c r="J905" i="2"/>
  <c r="J1693" i="2"/>
  <c r="J1694" i="2"/>
  <c r="J1728" i="2"/>
  <c r="M1728" i="2" a="1"/>
  <c r="M1728" i="2"/>
  <c r="N1728" i="2"/>
  <c r="J1775" i="2"/>
  <c r="J1737" i="2"/>
  <c r="J1779" i="2"/>
  <c r="J1742" i="2"/>
  <c r="J1770" i="2"/>
  <c r="J1817" i="2"/>
  <c r="J1372" i="2"/>
  <c r="J1061" i="2"/>
  <c r="M1061" i="2" a="1"/>
  <c r="M1061" i="2"/>
  <c r="N1061" i="2"/>
  <c r="J753" i="2"/>
  <c r="Q71" i="2" a="1"/>
  <c r="Q71" i="2"/>
  <c r="Q78" i="2" a="1"/>
  <c r="Q78" i="2"/>
  <c r="Q84" i="2" a="1"/>
  <c r="Q84" i="2"/>
  <c r="Q93" i="2" a="1"/>
  <c r="Q93" i="2"/>
  <c r="Q87" i="2" a="1"/>
  <c r="Q87" i="2"/>
  <c r="Q76" i="2" a="1"/>
  <c r="Q76" i="2"/>
  <c r="L73" i="4"/>
  <c r="O964" i="2"/>
  <c r="O1795" i="2"/>
  <c r="C31" i="4"/>
  <c r="C63" i="4"/>
  <c r="O1867" i="2"/>
  <c r="F51" i="4"/>
  <c r="F69" i="4"/>
  <c r="O1551" i="2"/>
  <c r="M1075" i="2" a="1"/>
  <c r="M1075" i="2"/>
  <c r="N1075" i="2"/>
  <c r="M838" i="2" a="1"/>
  <c r="M838" i="2"/>
  <c r="N838" i="2"/>
  <c r="M576" i="2" a="1"/>
  <c r="M576" i="2"/>
  <c r="N576" i="2"/>
  <c r="K1440" i="2"/>
  <c r="L1280" i="2"/>
  <c r="K1382" i="2"/>
  <c r="M1382" i="2" a="1"/>
  <c r="M1382" i="2"/>
  <c r="N1382" i="2"/>
  <c r="K1433" i="2"/>
  <c r="L1333" i="2"/>
  <c r="K1772" i="2"/>
  <c r="M1772" i="2" a="1"/>
  <c r="M1772" i="2"/>
  <c r="N1772" i="2"/>
  <c r="L1651" i="2"/>
  <c r="M1651" i="2" a="1"/>
  <c r="M1651" i="2"/>
  <c r="N1651" i="2"/>
  <c r="K1822" i="2"/>
  <c r="M1822" i="2" a="1"/>
  <c r="M1822" i="2"/>
  <c r="N1822" i="2"/>
  <c r="L1763" i="2"/>
  <c r="L1110" i="2"/>
  <c r="M1110" i="2" a="1"/>
  <c r="M1110" i="2"/>
  <c r="N1110" i="2"/>
  <c r="K1210" i="2"/>
  <c r="K1227" i="2"/>
  <c r="L1130" i="2"/>
  <c r="M1011" i="2" a="1"/>
  <c r="M1011" i="2"/>
  <c r="N1011" i="2"/>
  <c r="L1577" i="2"/>
  <c r="M1577" i="2" a="1"/>
  <c r="M1577" i="2"/>
  <c r="N1577" i="2"/>
  <c r="K1814" i="2"/>
  <c r="M1814" i="2" a="1"/>
  <c r="M1814" i="2"/>
  <c r="N1814" i="2"/>
  <c r="L1203" i="2"/>
  <c r="M1203" i="2" a="1"/>
  <c r="M1203" i="2"/>
  <c r="N1203" i="2"/>
  <c r="L1256" i="2"/>
  <c r="L1359" i="2"/>
  <c r="K1452" i="2"/>
  <c r="L1354" i="2"/>
  <c r="K1465" i="2"/>
  <c r="L1356" i="2"/>
  <c r="M1902" i="2" a="1"/>
  <c r="M1902" i="2"/>
  <c r="N1902" i="2"/>
  <c r="O1902" i="2"/>
  <c r="K1811" i="2"/>
  <c r="M1811" i="2" a="1"/>
  <c r="M1811" i="2"/>
  <c r="N1811" i="2"/>
  <c r="M1943" i="2" a="1"/>
  <c r="M1943" i="2"/>
  <c r="N1943" i="2"/>
  <c r="O1943" i="2"/>
  <c r="K1813" i="2"/>
  <c r="M1813" i="2" a="1"/>
  <c r="M1813" i="2"/>
  <c r="N1813" i="2"/>
  <c r="L1746" i="2"/>
  <c r="K1848" i="2"/>
  <c r="K1794" i="2"/>
  <c r="M1794" i="2" a="1"/>
  <c r="M1794" i="2"/>
  <c r="N1794" i="2"/>
  <c r="L1699" i="2"/>
  <c r="M1699" i="2" a="1"/>
  <c r="M1699" i="2"/>
  <c r="N1699" i="2"/>
  <c r="L1113" i="2"/>
  <c r="M1113" i="2" a="1"/>
  <c r="M1113" i="2"/>
  <c r="N1113" i="2"/>
  <c r="K1215" i="2"/>
  <c r="M1130" i="2" a="1"/>
  <c r="M1130" i="2"/>
  <c r="N1130" i="2"/>
  <c r="L1709" i="2"/>
  <c r="M1709" i="2" a="1"/>
  <c r="M1709" i="2"/>
  <c r="N1709" i="2"/>
  <c r="K1809" i="2"/>
  <c r="M1809" i="2" a="1"/>
  <c r="M1809" i="2"/>
  <c r="N1809" i="2"/>
  <c r="K414" i="2"/>
  <c r="K1799" i="2"/>
  <c r="M1799" i="2" a="1"/>
  <c r="M1799" i="2"/>
  <c r="N1799" i="2"/>
  <c r="M1893" i="2" a="1"/>
  <c r="M1893" i="2"/>
  <c r="N1893" i="2"/>
  <c r="O1893" i="2"/>
  <c r="K1293" i="2"/>
  <c r="M1293" i="2" a="1"/>
  <c r="M1293" i="2"/>
  <c r="N1293" i="2"/>
  <c r="L1188" i="2"/>
  <c r="M1188" i="2" a="1"/>
  <c r="M1188" i="2"/>
  <c r="N1188" i="2"/>
  <c r="L1268" i="2"/>
  <c r="M1268" i="2" a="1"/>
  <c r="M1268" i="2"/>
  <c r="N1268" i="2"/>
  <c r="K1359" i="2"/>
  <c r="M1359" i="2" a="1"/>
  <c r="M1359" i="2"/>
  <c r="N1359" i="2"/>
  <c r="L1722" i="2"/>
  <c r="M1722" i="2" a="1"/>
  <c r="M1722" i="2"/>
  <c r="N1722" i="2"/>
  <c r="M1941" i="2" a="1"/>
  <c r="M1941" i="2"/>
  <c r="N1941" i="2"/>
  <c r="O1941" i="2"/>
  <c r="K1845" i="2"/>
  <c r="M1845" i="2" a="1"/>
  <c r="M1845" i="2"/>
  <c r="N1845" i="2"/>
  <c r="M1923" i="2" a="1"/>
  <c r="M1923" i="2"/>
  <c r="N1923" i="2"/>
  <c r="O1923" i="2"/>
  <c r="M1106" i="2" a="1"/>
  <c r="M1106" i="2"/>
  <c r="N1106" i="2"/>
  <c r="M1059" i="2" a="1"/>
  <c r="M1059" i="2"/>
  <c r="N1059" i="2"/>
  <c r="M968" i="2" a="1"/>
  <c r="M968" i="2"/>
  <c r="N968" i="2"/>
  <c r="M942" i="2" a="1"/>
  <c r="M942" i="2"/>
  <c r="N942" i="2"/>
  <c r="M966" i="2" a="1"/>
  <c r="M966" i="2"/>
  <c r="N966" i="2"/>
  <c r="M399" i="2" a="1"/>
  <c r="M399" i="2"/>
  <c r="N399" i="2"/>
  <c r="K551" i="2"/>
  <c r="M1740" i="2" a="1"/>
  <c r="M1740" i="2"/>
  <c r="N1740" i="2"/>
  <c r="L315" i="2"/>
  <c r="M1928" i="2" a="1"/>
  <c r="M1928" i="2"/>
  <c r="N1928" i="2"/>
  <c r="O1928" i="2"/>
  <c r="M1914" i="2" a="1"/>
  <c r="M1914" i="2"/>
  <c r="N1914" i="2"/>
  <c r="O1914" i="2"/>
  <c r="K1448" i="2"/>
  <c r="M1259" i="2" a="1"/>
  <c r="M1259" i="2"/>
  <c r="N1259" i="2"/>
  <c r="L1326" i="2"/>
  <c r="K1432" i="2"/>
  <c r="L1277" i="2"/>
  <c r="M1277" i="2" a="1"/>
  <c r="M1277" i="2"/>
  <c r="N1277" i="2"/>
  <c r="K1369" i="2"/>
  <c r="L1269" i="2"/>
  <c r="M1269" i="2" a="1"/>
  <c r="M1269" i="2"/>
  <c r="N1269" i="2"/>
  <c r="K1357" i="2"/>
  <c r="M1357" i="2" a="1"/>
  <c r="M1357" i="2"/>
  <c r="N1357" i="2"/>
  <c r="O1357" i="2"/>
  <c r="K1458" i="2"/>
  <c r="L1341" i="2"/>
  <c r="L1267" i="2"/>
  <c r="M1267" i="2" a="1"/>
  <c r="M1267" i="2"/>
  <c r="N1267" i="2"/>
  <c r="K1358" i="2"/>
  <c r="M1358" i="2" a="1"/>
  <c r="M1358" i="2"/>
  <c r="N1358" i="2"/>
  <c r="K1819" i="2"/>
  <c r="M1819" i="2" a="1"/>
  <c r="M1819" i="2"/>
  <c r="N1819" i="2"/>
  <c r="M1947" i="2" a="1"/>
  <c r="M1947" i="2"/>
  <c r="N1947" i="2"/>
  <c r="O1947" i="2"/>
  <c r="K1342" i="2"/>
  <c r="L1239" i="2"/>
  <c r="M1944" i="2" a="1"/>
  <c r="M1944" i="2"/>
  <c r="N1944" i="2"/>
  <c r="O1944" i="2"/>
  <c r="K1821" i="2"/>
  <c r="M1821" i="2" a="1"/>
  <c r="M1821" i="2"/>
  <c r="N1821" i="2"/>
  <c r="L1673" i="2"/>
  <c r="M1673" i="2" a="1"/>
  <c r="M1673" i="2"/>
  <c r="N1673" i="2"/>
  <c r="K1752" i="2"/>
  <c r="K1850" i="2"/>
  <c r="K1843" i="2"/>
  <c r="M1843" i="2" a="1"/>
  <c r="M1843" i="2"/>
  <c r="N1843" i="2"/>
  <c r="M1272" i="2" a="1"/>
  <c r="M1272" i="2"/>
  <c r="N1272" i="2"/>
  <c r="M1208" i="2" a="1"/>
  <c r="M1208" i="2"/>
  <c r="N1208" i="2"/>
  <c r="M1234" i="2" a="1"/>
  <c r="M1234" i="2"/>
  <c r="N1234" i="2"/>
  <c r="J1937" i="2"/>
  <c r="J1901" i="2"/>
  <c r="J1899" i="2"/>
  <c r="J1906" i="2"/>
  <c r="J1946" i="2"/>
  <c r="J1977" i="2"/>
  <c r="J1575" i="2"/>
  <c r="M1575" i="2" a="1"/>
  <c r="M1575" i="2"/>
  <c r="N1575" i="2"/>
  <c r="J1413" i="2"/>
  <c r="J1477" i="2"/>
  <c r="J1205" i="2"/>
  <c r="M773" i="2" a="1"/>
  <c r="M773" i="2"/>
  <c r="N773" i="2"/>
  <c r="K1311" i="2"/>
  <c r="M1199" i="2" a="1"/>
  <c r="M1199" i="2"/>
  <c r="N1199" i="2"/>
  <c r="J1940" i="2"/>
  <c r="J1968" i="2"/>
  <c r="M1968" i="2" a="1"/>
  <c r="M1968" i="2"/>
  <c r="N1968" i="2"/>
  <c r="O1968" i="2"/>
  <c r="J1913" i="2"/>
  <c r="J1976" i="2"/>
  <c r="J1936" i="2"/>
  <c r="K1195" i="2"/>
  <c r="M1195" i="2" a="1"/>
  <c r="M1195" i="2"/>
  <c r="N1195" i="2"/>
  <c r="L1185" i="2"/>
  <c r="M1185" i="2" a="1"/>
  <c r="M1185" i="2"/>
  <c r="N1185" i="2"/>
  <c r="J1216" i="2"/>
  <c r="G57" i="2" a="1"/>
  <c r="G57" i="2"/>
  <c r="H57" i="2" a="1"/>
  <c r="H57" i="2"/>
  <c r="G138" i="2" a="1"/>
  <c r="G138" i="2"/>
  <c r="H138" i="2" a="1"/>
  <c r="H138" i="2"/>
  <c r="G321" i="2" a="1"/>
  <c r="G321" i="2"/>
  <c r="H321" i="2" a="1"/>
  <c r="H321" i="2"/>
  <c r="G218" i="2" a="1"/>
  <c r="G218" i="2"/>
  <c r="H218" i="2" a="1"/>
  <c r="H218" i="2"/>
  <c r="G45" i="2" a="1"/>
  <c r="G45" i="2"/>
  <c r="H45" i="2" a="1"/>
  <c r="H45" i="2"/>
  <c r="G32" i="2" a="1"/>
  <c r="G32" i="2"/>
  <c r="H32" i="2" a="1"/>
  <c r="H32" i="2"/>
  <c r="G336" i="2" a="1"/>
  <c r="G336" i="2"/>
  <c r="H336" i="2" a="1"/>
  <c r="H336" i="2"/>
  <c r="G226" i="2" a="1"/>
  <c r="G226" i="2"/>
  <c r="H226" i="2" a="1"/>
  <c r="H226" i="2"/>
  <c r="G131" i="2" a="1"/>
  <c r="G131" i="2"/>
  <c r="G224" i="2" a="1"/>
  <c r="G224" i="2"/>
  <c r="H224" i="2" a="1"/>
  <c r="H224" i="2"/>
  <c r="G129" i="2" a="1"/>
  <c r="G129" i="2"/>
  <c r="H129" i="2" a="1"/>
  <c r="H129" i="2"/>
  <c r="G274" i="2" a="1"/>
  <c r="G274" i="2"/>
  <c r="H274" i="2" a="1"/>
  <c r="H274" i="2"/>
  <c r="G127" i="2" a="1"/>
  <c r="G127" i="2"/>
  <c r="H127" i="2" a="1"/>
  <c r="H127" i="2"/>
  <c r="G222" i="2" a="1"/>
  <c r="G222" i="2"/>
  <c r="H222" i="2" a="1"/>
  <c r="H222" i="2"/>
  <c r="G124" i="2" a="1"/>
  <c r="G124" i="2"/>
  <c r="H124" i="2" a="1"/>
  <c r="H124" i="2"/>
  <c r="G25" i="2" a="1"/>
  <c r="G25" i="2"/>
  <c r="H25" i="2" a="1"/>
  <c r="H25" i="2"/>
  <c r="G322" i="2" a="1"/>
  <c r="G322" i="2"/>
  <c r="H322" i="2" a="1"/>
  <c r="H322" i="2"/>
  <c r="G213" i="2" a="1"/>
  <c r="G213" i="2"/>
  <c r="H213" i="2" a="1"/>
  <c r="H213" i="2"/>
  <c r="G120" i="2" a="1"/>
  <c r="G120" i="2"/>
  <c r="G210" i="2" a="1"/>
  <c r="G210" i="2"/>
  <c r="H210" i="2" a="1"/>
  <c r="H210" i="2"/>
  <c r="G118" i="2" a="1"/>
  <c r="G118" i="2"/>
  <c r="H118" i="2" a="1"/>
  <c r="H118" i="2"/>
  <c r="G117" i="2" a="1"/>
  <c r="G117" i="2"/>
  <c r="H117" i="2" a="1"/>
  <c r="H117" i="2"/>
  <c r="G116" i="2" a="1"/>
  <c r="G116" i="2"/>
  <c r="H116" i="2" a="1"/>
  <c r="H116" i="2"/>
  <c r="G300" i="2" a="1"/>
  <c r="G300" i="2"/>
  <c r="H300" i="2" a="1"/>
  <c r="H300" i="2"/>
  <c r="G114" i="2" a="1"/>
  <c r="G114" i="2"/>
  <c r="G294" i="2" a="1"/>
  <c r="G294" i="2"/>
  <c r="G19" i="2" a="1"/>
  <c r="G19" i="2"/>
  <c r="H19" i="2" a="1"/>
  <c r="H19" i="2"/>
  <c r="G198" i="2" a="1"/>
  <c r="G198" i="2"/>
  <c r="H198" i="2" a="1"/>
  <c r="H198" i="2"/>
  <c r="G110" i="2" a="1"/>
  <c r="G110" i="2"/>
  <c r="H110" i="2" a="1"/>
  <c r="H110" i="2"/>
  <c r="G16" i="2" a="1"/>
  <c r="G16" i="2"/>
  <c r="H16" i="2" a="1"/>
  <c r="H16" i="2"/>
  <c r="G199" i="2" a="1"/>
  <c r="G199" i="2"/>
  <c r="H199" i="2" a="1"/>
  <c r="H199" i="2"/>
  <c r="G107" i="2" a="1"/>
  <c r="G107" i="2"/>
  <c r="H107" i="2" a="1"/>
  <c r="H107" i="2"/>
  <c r="G15" i="2" a="1"/>
  <c r="G15" i="2"/>
  <c r="H15" i="2" a="1"/>
  <c r="H15" i="2"/>
  <c r="G292" i="2" a="1"/>
  <c r="G292" i="2"/>
  <c r="H292" i="2" a="1"/>
  <c r="H292" i="2"/>
  <c r="G195" i="2" a="1"/>
  <c r="G195" i="2"/>
  <c r="H195" i="2" a="1"/>
  <c r="H195" i="2"/>
  <c r="G103" i="2" a="1"/>
  <c r="G103" i="2"/>
  <c r="H103" i="2" a="1"/>
  <c r="H103" i="2"/>
  <c r="G12" i="2" a="1"/>
  <c r="G12" i="2"/>
  <c r="H12" i="2" a="1"/>
  <c r="H12" i="2"/>
  <c r="G287" i="2" a="1"/>
  <c r="G287" i="2"/>
  <c r="H287" i="2" a="1"/>
  <c r="H287" i="2"/>
  <c r="G189" i="2" a="1"/>
  <c r="G189" i="2"/>
  <c r="H189" i="2" a="1"/>
  <c r="H189" i="2"/>
  <c r="G99" i="2" a="1"/>
  <c r="G99" i="2"/>
  <c r="H99" i="2" a="1"/>
  <c r="H99" i="2"/>
  <c r="G10" i="2" a="1"/>
  <c r="G10" i="2"/>
  <c r="H10" i="2" a="1"/>
  <c r="H10" i="2"/>
  <c r="G284" i="2" a="1"/>
  <c r="G284" i="2"/>
  <c r="H284" i="2" a="1"/>
  <c r="H284" i="2"/>
  <c r="G188" i="2" a="1"/>
  <c r="G188" i="2"/>
  <c r="H188" i="2" a="1"/>
  <c r="H188" i="2"/>
  <c r="G230" i="2" a="1"/>
  <c r="G230" i="2"/>
  <c r="H230" i="2" a="1"/>
  <c r="H230" i="2"/>
  <c r="G56" i="2" a="1"/>
  <c r="G56" i="2"/>
  <c r="H56" i="2" a="1"/>
  <c r="H56" i="2"/>
  <c r="G314" i="2" a="1"/>
  <c r="G314" i="2"/>
  <c r="H314" i="2" a="1"/>
  <c r="H314" i="2"/>
  <c r="G339" i="2" a="1"/>
  <c r="G339" i="2"/>
  <c r="H339" i="2" a="1"/>
  <c r="H339" i="2"/>
  <c r="G232" i="2" a="1"/>
  <c r="G232" i="2"/>
  <c r="H232" i="2" a="1"/>
  <c r="H232" i="2"/>
  <c r="G132" i="2" a="1"/>
  <c r="G132" i="2"/>
  <c r="H132" i="2" a="1"/>
  <c r="H132" i="2"/>
  <c r="H131" i="2" a="1"/>
  <c r="H131" i="2"/>
  <c r="G130" i="2" a="1"/>
  <c r="G130" i="2"/>
  <c r="H130" i="2" a="1"/>
  <c r="H130" i="2"/>
  <c r="G44" i="2" a="1"/>
  <c r="G44" i="2"/>
  <c r="H44" i="2" a="1"/>
  <c r="H44" i="2"/>
  <c r="G330" i="2" a="1"/>
  <c r="G330" i="2"/>
  <c r="H330" i="2" a="1"/>
  <c r="H330" i="2"/>
  <c r="G128" i="2" a="1"/>
  <c r="G128" i="2"/>
  <c r="H128" i="2" a="1"/>
  <c r="H128" i="2"/>
  <c r="G46" i="2" a="1"/>
  <c r="G46" i="2"/>
  <c r="H46" i="2" a="1"/>
  <c r="H46" i="2"/>
  <c r="G335" i="2" a="1"/>
  <c r="G335" i="2"/>
  <c r="H335" i="2" a="1"/>
  <c r="H335" i="2"/>
  <c r="G126" i="2" a="1"/>
  <c r="G126" i="2"/>
  <c r="H126" i="2" a="1"/>
  <c r="H126" i="2"/>
  <c r="G125" i="2" a="1"/>
  <c r="G125" i="2"/>
  <c r="H125" i="2" a="1"/>
  <c r="H125" i="2"/>
  <c r="G24" i="2" a="1"/>
  <c r="G24" i="2"/>
  <c r="H24" i="2" a="1"/>
  <c r="H24" i="2"/>
  <c r="G304" i="2" a="1"/>
  <c r="G304" i="2"/>
  <c r="H304" i="2" a="1"/>
  <c r="H304" i="2"/>
  <c r="G217" i="2" a="1"/>
  <c r="G217" i="2"/>
  <c r="H217" i="2" a="1"/>
  <c r="H217" i="2"/>
  <c r="G121" i="2" a="1"/>
  <c r="G121" i="2"/>
  <c r="H121" i="2" a="1"/>
  <c r="H121" i="2"/>
  <c r="H120" i="2" a="1"/>
  <c r="H120" i="2"/>
  <c r="G119" i="2" a="1"/>
  <c r="G119" i="2"/>
  <c r="H119" i="2" a="1"/>
  <c r="H119" i="2"/>
  <c r="G39" i="2" a="1"/>
  <c r="G39" i="2"/>
  <c r="H39" i="2" a="1"/>
  <c r="H39" i="2"/>
  <c r="G297" i="2" a="1"/>
  <c r="G297" i="2"/>
  <c r="H297" i="2" a="1"/>
  <c r="H297" i="2"/>
  <c r="G33" i="2" a="1"/>
  <c r="G33" i="2"/>
  <c r="H33" i="2" a="1"/>
  <c r="H33" i="2"/>
  <c r="G337" i="2" a="1"/>
  <c r="G337" i="2"/>
  <c r="H337" i="2" a="1"/>
  <c r="H337" i="2"/>
  <c r="G27" i="2" a="1"/>
  <c r="G27" i="2"/>
  <c r="H27" i="2" a="1"/>
  <c r="H27" i="2"/>
  <c r="G207" i="2" a="1"/>
  <c r="G207" i="2"/>
  <c r="H207" i="2" a="1"/>
  <c r="H207" i="2"/>
  <c r="H114" i="2" a="1"/>
  <c r="H114" i="2"/>
  <c r="G311" i="2" a="1"/>
  <c r="G311" i="2"/>
  <c r="H311" i="2" a="1"/>
  <c r="H311" i="2"/>
  <c r="G17" i="2" a="1"/>
  <c r="G17" i="2"/>
  <c r="H17" i="2" a="1"/>
  <c r="H17" i="2"/>
  <c r="H294" i="2" a="1"/>
  <c r="H294" i="2"/>
  <c r="G111" i="2" a="1"/>
  <c r="G111" i="2"/>
  <c r="H111" i="2" a="1"/>
  <c r="H111" i="2"/>
  <c r="G22" i="2" a="1"/>
  <c r="G22" i="2"/>
  <c r="H22" i="2" a="1"/>
  <c r="H22" i="2"/>
  <c r="G293" i="2" a="1"/>
  <c r="G293" i="2"/>
  <c r="H293" i="2" a="1"/>
  <c r="H293" i="2"/>
  <c r="G108" i="2" a="1"/>
  <c r="G108" i="2"/>
  <c r="H108" i="2" a="1"/>
  <c r="H108" i="2"/>
  <c r="G14" i="2" a="1"/>
  <c r="G14" i="2"/>
  <c r="H14" i="2" a="1"/>
  <c r="H14" i="2"/>
  <c r="G296" i="2" a="1"/>
  <c r="G296" i="2"/>
  <c r="H296" i="2" a="1"/>
  <c r="H296" i="2"/>
  <c r="G197" i="2" a="1"/>
  <c r="G197" i="2"/>
  <c r="H197" i="2" a="1"/>
  <c r="H197" i="2"/>
  <c r="G104" i="2" a="1"/>
  <c r="G104" i="2"/>
  <c r="H104" i="2" a="1"/>
  <c r="H104" i="2"/>
  <c r="G8" i="2" a="1"/>
  <c r="G8" i="2"/>
  <c r="H8" i="2" a="1"/>
  <c r="H8" i="2"/>
  <c r="G286" i="2" a="1"/>
  <c r="G286" i="2"/>
  <c r="H286" i="2" a="1"/>
  <c r="H286" i="2"/>
  <c r="G193" i="2" a="1"/>
  <c r="G193" i="2"/>
  <c r="H193" i="2" a="1"/>
  <c r="H193" i="2"/>
  <c r="G100" i="2" a="1"/>
  <c r="G100" i="2"/>
  <c r="H100" i="2" a="1"/>
  <c r="H100" i="2"/>
  <c r="G6" i="2" a="1"/>
  <c r="G6" i="2"/>
  <c r="H6" i="2" a="1"/>
  <c r="H6" i="2"/>
  <c r="G285" i="2" a="1"/>
  <c r="G285" i="2"/>
  <c r="H285" i="2" a="1"/>
  <c r="H285" i="2"/>
  <c r="G192" i="2" a="1"/>
  <c r="G192" i="2"/>
  <c r="H192" i="2" a="1"/>
  <c r="H192" i="2"/>
  <c r="G96" i="2" a="1"/>
  <c r="G96" i="2"/>
  <c r="H96" i="2" a="1"/>
  <c r="H96" i="2"/>
  <c r="C21" i="3" a="1"/>
  <c r="C21" i="3"/>
  <c r="G219" i="2" a="1"/>
  <c r="G219" i="2"/>
  <c r="H219" i="2" a="1"/>
  <c r="H219" i="2"/>
  <c r="G137" i="2" a="1"/>
  <c r="G137" i="2"/>
  <c r="H137" i="2" a="1"/>
  <c r="H137" i="2"/>
  <c r="G221" i="2" a="1"/>
  <c r="G221" i="2"/>
  <c r="H221" i="2" a="1"/>
  <c r="H221" i="2"/>
  <c r="G233" i="2" a="1"/>
  <c r="G233" i="2"/>
  <c r="H233" i="2" a="1"/>
  <c r="H233" i="2"/>
  <c r="G133" i="2" a="1"/>
  <c r="G133" i="2"/>
  <c r="H133" i="2" a="1"/>
  <c r="H133" i="2"/>
  <c r="G28" i="2" a="1"/>
  <c r="G28" i="2"/>
  <c r="H28" i="2" a="1"/>
  <c r="H28" i="2"/>
  <c r="G329" i="2" a="1"/>
  <c r="G329" i="2"/>
  <c r="H329" i="2" a="1"/>
  <c r="H329" i="2"/>
  <c r="G34" i="2" a="1"/>
  <c r="G34" i="2"/>
  <c r="H34" i="2" a="1"/>
  <c r="H34" i="2"/>
  <c r="G36" i="2" a="1"/>
  <c r="G36" i="2"/>
  <c r="H36" i="2" a="1"/>
  <c r="H36" i="2"/>
  <c r="G306" i="2" a="1"/>
  <c r="G306" i="2"/>
  <c r="H306" i="2" a="1"/>
  <c r="H306" i="2"/>
  <c r="G363" i="2" a="1"/>
  <c r="G363" i="2"/>
  <c r="H363" i="2" a="1"/>
  <c r="H363" i="2"/>
  <c r="G40" i="2" a="1"/>
  <c r="G40" i="2"/>
  <c r="H40" i="2" a="1"/>
  <c r="H40" i="2"/>
  <c r="G309" i="2" a="1"/>
  <c r="G309" i="2"/>
  <c r="H309" i="2" a="1"/>
  <c r="H309" i="2"/>
  <c r="G35" i="2" a="1"/>
  <c r="G35" i="2"/>
  <c r="H35" i="2" a="1"/>
  <c r="H35" i="2"/>
  <c r="G310" i="2" a="1"/>
  <c r="G310" i="2"/>
  <c r="H310" i="2" a="1"/>
  <c r="H310" i="2"/>
  <c r="G37" i="2" a="1"/>
  <c r="G37" i="2"/>
  <c r="H37" i="2" a="1"/>
  <c r="H37" i="2"/>
  <c r="G303" i="2" a="1"/>
  <c r="G303" i="2"/>
  <c r="H303" i="2" a="1"/>
  <c r="H303" i="2"/>
  <c r="G214" i="2" a="1"/>
  <c r="G214" i="2"/>
  <c r="H214" i="2" a="1"/>
  <c r="H214" i="2"/>
  <c r="G122" i="2" a="1"/>
  <c r="G122" i="2"/>
  <c r="H122" i="2" a="1"/>
  <c r="H122" i="2"/>
  <c r="G26" i="2" a="1"/>
  <c r="G26" i="2"/>
  <c r="H26" i="2" a="1"/>
  <c r="H26" i="2"/>
  <c r="G299" i="2" a="1"/>
  <c r="G299" i="2"/>
  <c r="H299" i="2" a="1"/>
  <c r="H299" i="2"/>
  <c r="G31" i="2" a="1"/>
  <c r="G31" i="2"/>
  <c r="H31" i="2" a="1"/>
  <c r="H31" i="2"/>
  <c r="G301" i="2" a="1"/>
  <c r="G301" i="2"/>
  <c r="H301" i="2" a="1"/>
  <c r="H301" i="2"/>
  <c r="G30" i="2" a="1"/>
  <c r="G30" i="2"/>
  <c r="H30" i="2" a="1"/>
  <c r="H30" i="2"/>
  <c r="G305" i="2" a="1"/>
  <c r="G305" i="2"/>
  <c r="H305" i="2" a="1"/>
  <c r="H305" i="2"/>
  <c r="G205" i="2" a="1"/>
  <c r="G205" i="2"/>
  <c r="G356" i="2" a="1"/>
  <c r="G356" i="2"/>
  <c r="H356" i="2" a="1"/>
  <c r="H356" i="2"/>
  <c r="G115" i="2" a="1"/>
  <c r="G115" i="2"/>
  <c r="H115" i="2" a="1"/>
  <c r="H115" i="2"/>
  <c r="G302" i="2" a="1"/>
  <c r="G302" i="2"/>
  <c r="H302" i="2" a="1"/>
  <c r="H302" i="2"/>
  <c r="G20" i="2" a="1"/>
  <c r="G20" i="2"/>
  <c r="H20" i="2" a="1"/>
  <c r="H20" i="2"/>
  <c r="G209" i="2" a="1"/>
  <c r="G209" i="2"/>
  <c r="H209" i="2" a="1"/>
  <c r="H209" i="2"/>
  <c r="G204" i="2" a="1"/>
  <c r="G204" i="2"/>
  <c r="H204" i="2" a="1"/>
  <c r="H204" i="2"/>
  <c r="G23" i="2" a="1"/>
  <c r="G23" i="2"/>
  <c r="H23" i="2" a="1"/>
  <c r="H23" i="2"/>
  <c r="G298" i="2" a="1"/>
  <c r="G298" i="2"/>
  <c r="H298" i="2" a="1"/>
  <c r="H298" i="2"/>
  <c r="G202" i="2" a="1"/>
  <c r="G202" i="2"/>
  <c r="H202" i="2" a="1"/>
  <c r="H202" i="2"/>
  <c r="G18" i="2" a="1"/>
  <c r="G18" i="2"/>
  <c r="H18" i="2" a="1"/>
  <c r="H18" i="2"/>
  <c r="G295" i="2" a="1"/>
  <c r="G295" i="2"/>
  <c r="H295" i="2" a="1"/>
  <c r="H295" i="2"/>
  <c r="G200" i="2" a="1"/>
  <c r="G200" i="2"/>
  <c r="H200" i="2" a="1"/>
  <c r="H200" i="2"/>
  <c r="G105" i="2" a="1"/>
  <c r="G105" i="2"/>
  <c r="H105" i="2" a="1"/>
  <c r="H105" i="2"/>
  <c r="G9" i="2" a="1"/>
  <c r="G9" i="2"/>
  <c r="H9" i="2" a="1"/>
  <c r="H9" i="2"/>
  <c r="G290" i="2" a="1"/>
  <c r="G290" i="2"/>
  <c r="H290" i="2" a="1"/>
  <c r="H290" i="2"/>
  <c r="G194" i="2" a="1"/>
  <c r="G194" i="2"/>
  <c r="H194" i="2" a="1"/>
  <c r="H194" i="2"/>
  <c r="G101" i="2" a="1"/>
  <c r="G101" i="2"/>
  <c r="H101" i="2" a="1"/>
  <c r="H101" i="2"/>
  <c r="G7" i="2" a="1"/>
  <c r="G7" i="2"/>
  <c r="H7" i="2" a="1"/>
  <c r="H7" i="2"/>
  <c r="G283" i="2" a="1"/>
  <c r="G283" i="2"/>
  <c r="H283" i="2" a="1"/>
  <c r="H283" i="2"/>
  <c r="G191" i="2" a="1"/>
  <c r="G191" i="2"/>
  <c r="H191" i="2" a="1"/>
  <c r="H191" i="2"/>
  <c r="G97" i="2" a="1"/>
  <c r="G97" i="2"/>
  <c r="H97" i="2" a="1"/>
  <c r="H97" i="2"/>
  <c r="G4" i="2" a="1"/>
  <c r="G4" i="2"/>
  <c r="H4" i="2" a="1"/>
  <c r="H4" i="2"/>
  <c r="G325" i="2" a="1"/>
  <c r="G325" i="2"/>
  <c r="H325" i="2" a="1"/>
  <c r="H325" i="2"/>
  <c r="G52" i="2" a="1"/>
  <c r="G52" i="2"/>
  <c r="H52" i="2" a="1"/>
  <c r="H52" i="2"/>
  <c r="G307" i="2" a="1"/>
  <c r="G307" i="2"/>
  <c r="H307" i="2" a="1"/>
  <c r="H307" i="2"/>
  <c r="G135" i="2" a="1"/>
  <c r="G135" i="2"/>
  <c r="H135" i="2" a="1"/>
  <c r="H135" i="2"/>
  <c r="G134" i="2" a="1"/>
  <c r="G134" i="2"/>
  <c r="H134" i="2" a="1"/>
  <c r="H134" i="2"/>
  <c r="G38" i="2" a="1"/>
  <c r="G38" i="2"/>
  <c r="H38" i="2" a="1"/>
  <c r="H38" i="2"/>
  <c r="G318" i="2" a="1"/>
  <c r="G318" i="2"/>
  <c r="H318" i="2" a="1"/>
  <c r="H318" i="2"/>
  <c r="G236" i="2" a="1"/>
  <c r="G236" i="2"/>
  <c r="H236" i="2" a="1"/>
  <c r="H236" i="2"/>
  <c r="G317" i="2" a="1"/>
  <c r="G317" i="2"/>
  <c r="H317" i="2" a="1"/>
  <c r="H317" i="2"/>
  <c r="G220" i="2" a="1"/>
  <c r="G220" i="2"/>
  <c r="H220" i="2" a="1"/>
  <c r="H220" i="2"/>
  <c r="G223" i="2" a="1"/>
  <c r="G223" i="2"/>
  <c r="H223" i="2" a="1"/>
  <c r="H223" i="2"/>
  <c r="G216" i="2" a="1"/>
  <c r="G216" i="2"/>
  <c r="H216" i="2" a="1"/>
  <c r="H216" i="2"/>
  <c r="G225" i="2" a="1"/>
  <c r="G225" i="2"/>
  <c r="H225" i="2" a="1"/>
  <c r="H225" i="2"/>
  <c r="G215" i="2" a="1"/>
  <c r="G215" i="2"/>
  <c r="H215" i="2" a="1"/>
  <c r="H215" i="2"/>
  <c r="G123" i="2" a="1"/>
  <c r="G123" i="2"/>
  <c r="H123" i="2" a="1"/>
  <c r="H123" i="2"/>
  <c r="G29" i="2" a="1"/>
  <c r="G29" i="2"/>
  <c r="H29" i="2" a="1"/>
  <c r="H29" i="2"/>
  <c r="G312" i="2" a="1"/>
  <c r="G312" i="2"/>
  <c r="H312" i="2" a="1"/>
  <c r="H312" i="2"/>
  <c r="G211" i="2" a="1"/>
  <c r="G211" i="2"/>
  <c r="H211" i="2" a="1"/>
  <c r="H211" i="2"/>
  <c r="G208" i="2" a="1"/>
  <c r="G208" i="2"/>
  <c r="H208" i="2" a="1"/>
  <c r="H208" i="2"/>
  <c r="H205" i="2" a="1"/>
  <c r="H205" i="2"/>
  <c r="G212" i="2" a="1"/>
  <c r="G212" i="2"/>
  <c r="H212" i="2" a="1"/>
  <c r="H212" i="2"/>
  <c r="G21" i="2" a="1"/>
  <c r="G21" i="2"/>
  <c r="H21" i="2" a="1"/>
  <c r="H21" i="2"/>
  <c r="G206" i="2" a="1"/>
  <c r="G206" i="2"/>
  <c r="H206" i="2" a="1"/>
  <c r="H206" i="2"/>
  <c r="G113" i="2" a="1"/>
  <c r="G113" i="2"/>
  <c r="H113" i="2" a="1"/>
  <c r="H113" i="2"/>
  <c r="G112" i="2" a="1"/>
  <c r="G112" i="2"/>
  <c r="H112" i="2" a="1"/>
  <c r="H112" i="2"/>
  <c r="G289" i="2" a="1"/>
  <c r="G289" i="2"/>
  <c r="H289" i="2" a="1"/>
  <c r="H289" i="2"/>
  <c r="G203" i="2" a="1"/>
  <c r="G203" i="2"/>
  <c r="H203" i="2" a="1"/>
  <c r="H203" i="2"/>
  <c r="G109" i="2" a="1"/>
  <c r="G109" i="2"/>
  <c r="H109" i="2" a="1"/>
  <c r="H109" i="2"/>
  <c r="G291" i="2" a="1"/>
  <c r="G291" i="2"/>
  <c r="H291" i="2" a="1"/>
  <c r="H291" i="2"/>
  <c r="G201" i="2" a="1"/>
  <c r="G201" i="2"/>
  <c r="H201" i="2" a="1"/>
  <c r="H201" i="2"/>
  <c r="G106" i="2" a="1"/>
  <c r="G106" i="2"/>
  <c r="H106" i="2" a="1"/>
  <c r="H106" i="2"/>
  <c r="G11" i="2" a="1"/>
  <c r="G11" i="2"/>
  <c r="H11" i="2" a="1"/>
  <c r="H11" i="2"/>
  <c r="G288" i="2" a="1"/>
  <c r="G288" i="2"/>
  <c r="H288" i="2" a="1"/>
  <c r="H288" i="2"/>
  <c r="G196" i="2" a="1"/>
  <c r="G196" i="2"/>
  <c r="H196" i="2" a="1"/>
  <c r="H196" i="2"/>
  <c r="G102" i="2" a="1"/>
  <c r="G102" i="2"/>
  <c r="H102" i="2" a="1"/>
  <c r="H102" i="2"/>
  <c r="G13" i="2" a="1"/>
  <c r="G13" i="2"/>
  <c r="H13" i="2" a="1"/>
  <c r="H13" i="2"/>
  <c r="G282" i="2" a="1"/>
  <c r="G282" i="2"/>
  <c r="H282" i="2" a="1"/>
  <c r="H282" i="2"/>
  <c r="G190" i="2" a="1"/>
  <c r="G190" i="2"/>
  <c r="H190" i="2" a="1"/>
  <c r="H190" i="2"/>
  <c r="G98" i="2" a="1"/>
  <c r="G98" i="2"/>
  <c r="H98" i="2" a="1"/>
  <c r="H98" i="2"/>
  <c r="G5" i="2" a="1"/>
  <c r="G5" i="2"/>
  <c r="H5" i="2" a="1"/>
  <c r="H5" i="2"/>
  <c r="G281" i="2" a="1"/>
  <c r="G281" i="2"/>
  <c r="H281" i="2" a="1"/>
  <c r="H281" i="2"/>
  <c r="B21" i="3" a="1"/>
  <c r="B21" i="3"/>
  <c r="O520" i="2"/>
  <c r="P65" i="4"/>
  <c r="P74" i="4"/>
  <c r="O516" i="2"/>
  <c r="O949" i="2"/>
  <c r="L46" i="4"/>
  <c r="O545" i="2"/>
  <c r="P86" i="4"/>
  <c r="P49" i="4"/>
  <c r="O513" i="2"/>
  <c r="O1851" i="2"/>
  <c r="C44" i="4"/>
  <c r="K82" i="4"/>
  <c r="O1023" i="2"/>
  <c r="P44" i="4"/>
  <c r="O508" i="2"/>
  <c r="O536" i="2"/>
  <c r="P38" i="4"/>
  <c r="O1034" i="2"/>
  <c r="K35" i="4"/>
  <c r="P22" i="4"/>
  <c r="O512" i="2"/>
  <c r="O965" i="2"/>
  <c r="L75" i="4"/>
  <c r="O977" i="2"/>
  <c r="L103" i="4"/>
  <c r="P77" i="4"/>
  <c r="O553" i="2"/>
  <c r="O486" i="2"/>
  <c r="P7" i="4"/>
  <c r="O1582" i="2"/>
  <c r="F100" i="4"/>
  <c r="O938" i="2"/>
  <c r="L67" i="4"/>
  <c r="O865" i="2"/>
  <c r="M76" i="4"/>
  <c r="N27" i="4"/>
  <c r="B27" i="4"/>
  <c r="O705" i="2"/>
  <c r="I43" i="4"/>
  <c r="O1200" i="2"/>
  <c r="J41" i="4"/>
  <c r="O1112" i="2"/>
  <c r="O842" i="2"/>
  <c r="M94" i="4"/>
  <c r="Q40" i="4"/>
  <c r="O408" i="2"/>
  <c r="M90" i="4"/>
  <c r="O862" i="2"/>
  <c r="O1126" i="2"/>
  <c r="J82" i="4"/>
  <c r="O1567" i="2"/>
  <c r="F61" i="4"/>
  <c r="O1085" i="2"/>
  <c r="J15" i="4"/>
  <c r="O1067" i="2"/>
  <c r="K76" i="4"/>
  <c r="J16" i="4"/>
  <c r="O1102" i="2"/>
  <c r="Q71" i="4"/>
  <c r="O460" i="2"/>
  <c r="O1069" i="2"/>
  <c r="K93" i="4"/>
  <c r="I13" i="4"/>
  <c r="O1268" i="2"/>
  <c r="O557" i="2"/>
  <c r="P84" i="4"/>
  <c r="N95" i="4"/>
  <c r="O762" i="2"/>
  <c r="M948" i="2" a="1"/>
  <c r="M948" i="2"/>
  <c r="N948" i="2"/>
  <c r="M559" i="2" a="1"/>
  <c r="M559" i="2"/>
  <c r="N559" i="2"/>
  <c r="K1485" i="2"/>
  <c r="M1485" i="2" a="1"/>
  <c r="M1485" i="2"/>
  <c r="N1485" i="2"/>
  <c r="L1383" i="2"/>
  <c r="K1832" i="2"/>
  <c r="M1832" i="2" a="1"/>
  <c r="M1832" i="2"/>
  <c r="N1832" i="2"/>
  <c r="M1921" i="2" a="1"/>
  <c r="M1921" i="2"/>
  <c r="N1921" i="2"/>
  <c r="O1921" i="2"/>
  <c r="M930" i="2" a="1"/>
  <c r="M930" i="2"/>
  <c r="N930" i="2"/>
  <c r="M830" i="2" a="1"/>
  <c r="M830" i="2"/>
  <c r="N830" i="2"/>
  <c r="M1922" i="2" a="1"/>
  <c r="M1922" i="2"/>
  <c r="N1922" i="2"/>
  <c r="O1922" i="2"/>
  <c r="L1704" i="2"/>
  <c r="M1704" i="2" a="1"/>
  <c r="M1704" i="2"/>
  <c r="N1704" i="2"/>
  <c r="M1150" i="2" a="1"/>
  <c r="M1150" i="2"/>
  <c r="N1150" i="2"/>
  <c r="K1351" i="2"/>
  <c r="M1351" i="2" a="1"/>
  <c r="M1351" i="2"/>
  <c r="N1351" i="2"/>
  <c r="L1245" i="2"/>
  <c r="K1444" i="2"/>
  <c r="M1444" i="2" a="1"/>
  <c r="M1444" i="2"/>
  <c r="N1444" i="2"/>
  <c r="L1328" i="2"/>
  <c r="L1337" i="2"/>
  <c r="M1337" i="2" a="1"/>
  <c r="M1337" i="2"/>
  <c r="N1337" i="2"/>
  <c r="K1441" i="2"/>
  <c r="L1274" i="2"/>
  <c r="M1274" i="2" a="1"/>
  <c r="M1274" i="2"/>
  <c r="N1274" i="2"/>
  <c r="K1375" i="2"/>
  <c r="L1221" i="2"/>
  <c r="M1221" i="2" a="1"/>
  <c r="M1221" i="2"/>
  <c r="N1221" i="2"/>
  <c r="K1324" i="2"/>
  <c r="M1324" i="2" a="1"/>
  <c r="M1324" i="2"/>
  <c r="N1324" i="2"/>
  <c r="L1692" i="2"/>
  <c r="K1817" i="2"/>
  <c r="M1817" i="2" a="1"/>
  <c r="M1817" i="2"/>
  <c r="N1817" i="2"/>
  <c r="L1553" i="2"/>
  <c r="M1553" i="2" a="1"/>
  <c r="M1553" i="2"/>
  <c r="N1553" i="2"/>
  <c r="M1766" i="2" a="1"/>
  <c r="M1766" i="2"/>
  <c r="N1766" i="2"/>
  <c r="M1907" i="2" a="1"/>
  <c r="M1907" i="2"/>
  <c r="N1907" i="2"/>
  <c r="O1907" i="2"/>
  <c r="L1721" i="2"/>
  <c r="M1721" i="2" a="1"/>
  <c r="M1721" i="2"/>
  <c r="N1721" i="2"/>
  <c r="K1168" i="2"/>
  <c r="M1168" i="2" a="1"/>
  <c r="M1168" i="2"/>
  <c r="N1168" i="2"/>
  <c r="L1054" i="2"/>
  <c r="M1054" i="2" a="1"/>
  <c r="M1054" i="2"/>
  <c r="N1054" i="2"/>
  <c r="L1218" i="2"/>
  <c r="M1420" i="2" a="1"/>
  <c r="M1420" i="2"/>
  <c r="N1420" i="2"/>
  <c r="K1317" i="2"/>
  <c r="L1224" i="2"/>
  <c r="M1224" i="2" a="1"/>
  <c r="M1224" i="2"/>
  <c r="N1224" i="2"/>
  <c r="K1341" i="2"/>
  <c r="M1341" i="2" a="1"/>
  <c r="M1341" i="2"/>
  <c r="N1341" i="2"/>
  <c r="L1226" i="2"/>
  <c r="M1226" i="2" a="1"/>
  <c r="M1226" i="2"/>
  <c r="N1226" i="2"/>
  <c r="K1309" i="2"/>
  <c r="M1309" i="2" a="1"/>
  <c r="M1309" i="2"/>
  <c r="N1309" i="2"/>
  <c r="L356" i="2"/>
  <c r="K465" i="2"/>
  <c r="M465" i="2" a="1"/>
  <c r="M465" i="2"/>
  <c r="N465" i="2"/>
  <c r="M1245" i="2" a="1"/>
  <c r="M1245" i="2"/>
  <c r="N1245" i="2"/>
  <c r="M551" i="2" a="1"/>
  <c r="M551" i="2"/>
  <c r="N551" i="2"/>
  <c r="K1383" i="2"/>
  <c r="L1281" i="2"/>
  <c r="M1281" i="2" a="1"/>
  <c r="M1281" i="2"/>
  <c r="N1281" i="2"/>
  <c r="L1242" i="2"/>
  <c r="M1242" i="2" a="1"/>
  <c r="M1242" i="2"/>
  <c r="N1242" i="2"/>
  <c r="L1366" i="2"/>
  <c r="K1350" i="2"/>
  <c r="M1458" i="2" a="1"/>
  <c r="M1458" i="2"/>
  <c r="N1458" i="2"/>
  <c r="J1510" i="2"/>
  <c r="M1510" i="2" a="1"/>
  <c r="M1510" i="2"/>
  <c r="N1510" i="2"/>
  <c r="L1452" i="2"/>
  <c r="M1452" i="2" a="1"/>
  <c r="M1452" i="2"/>
  <c r="N1452" i="2"/>
  <c r="K1561" i="2"/>
  <c r="M1561" i="2" a="1"/>
  <c r="M1561" i="2"/>
  <c r="N1561" i="2"/>
  <c r="K1257" i="2"/>
  <c r="L1134" i="2"/>
  <c r="M1134" i="2" a="1"/>
  <c r="M1134" i="2"/>
  <c r="N1134" i="2"/>
  <c r="K887" i="2"/>
  <c r="L784" i="2"/>
  <c r="K899" i="2"/>
  <c r="L797" i="2"/>
  <c r="K959" i="2"/>
  <c r="M959" i="2" a="1"/>
  <c r="M959" i="2"/>
  <c r="N959" i="2"/>
  <c r="L854" i="2"/>
  <c r="M854" i="2" a="1"/>
  <c r="M854" i="2"/>
  <c r="N854" i="2"/>
  <c r="J1490" i="2"/>
  <c r="L1443" i="2"/>
  <c r="K1549" i="2"/>
  <c r="L1344" i="2"/>
  <c r="M1344" i="2" a="1"/>
  <c r="M1344" i="2"/>
  <c r="N1344" i="2"/>
  <c r="L1228" i="2"/>
  <c r="M1348" i="2" a="1"/>
  <c r="M1348" i="2"/>
  <c r="N1348" i="2"/>
  <c r="L1167" i="2"/>
  <c r="M1167" i="2" a="1"/>
  <c r="M1167" i="2"/>
  <c r="N1167" i="2"/>
  <c r="K1276" i="2"/>
  <c r="M1276" i="2" a="1"/>
  <c r="M1276" i="2"/>
  <c r="N1276" i="2"/>
  <c r="J1532" i="2"/>
  <c r="J1501" i="2"/>
  <c r="J1517" i="2"/>
  <c r="J1514" i="2"/>
  <c r="J1530" i="2"/>
  <c r="J1528" i="2"/>
  <c r="J1569" i="2"/>
  <c r="J1546" i="2"/>
  <c r="L1347" i="2"/>
  <c r="M1347" i="2" a="1"/>
  <c r="M1347" i="2"/>
  <c r="N1347" i="2"/>
  <c r="J1497" i="2"/>
  <c r="L1300" i="2"/>
  <c r="L1429" i="2"/>
  <c r="M1429" i="2" a="1"/>
  <c r="M1429" i="2"/>
  <c r="N1429" i="2"/>
  <c r="K1537" i="2"/>
  <c r="M1537" i="2" a="1"/>
  <c r="M1537" i="2"/>
  <c r="N1537" i="2"/>
  <c r="K1223" i="2"/>
  <c r="M1223" i="2" a="1"/>
  <c r="M1223" i="2"/>
  <c r="N1223" i="2"/>
  <c r="L1123" i="2"/>
  <c r="K303" i="2"/>
  <c r="L215" i="2"/>
  <c r="K421" i="2"/>
  <c r="L329" i="2"/>
  <c r="K823" i="2"/>
  <c r="M823" i="2" a="1"/>
  <c r="M823" i="2"/>
  <c r="N823" i="2"/>
  <c r="L728" i="2"/>
  <c r="M728" i="2" a="1"/>
  <c r="M728" i="2"/>
  <c r="N728" i="2"/>
  <c r="K1476" i="2"/>
  <c r="M1476" i="2" a="1"/>
  <c r="M1476" i="2"/>
  <c r="N1476" i="2"/>
  <c r="L1375" i="2"/>
  <c r="K1496" i="2"/>
  <c r="L1401" i="2"/>
  <c r="L792" i="2"/>
  <c r="K891" i="2"/>
  <c r="M891" i="2" a="1"/>
  <c r="M891" i="2"/>
  <c r="N891" i="2"/>
  <c r="K935" i="2"/>
  <c r="M935" i="2" a="1"/>
  <c r="M935" i="2"/>
  <c r="N935" i="2"/>
  <c r="L833" i="2"/>
  <c r="M833" i="2" a="1"/>
  <c r="M833" i="2"/>
  <c r="N833" i="2"/>
  <c r="K289" i="2"/>
  <c r="L198" i="2"/>
  <c r="K577" i="2"/>
  <c r="M577" i="2" a="1"/>
  <c r="M577" i="2"/>
  <c r="N577" i="2"/>
  <c r="L475" i="2"/>
  <c r="M475" i="2" a="1"/>
  <c r="M475" i="2"/>
  <c r="N475" i="2"/>
  <c r="K633" i="2"/>
  <c r="L531" i="2"/>
  <c r="M531" i="2" a="1"/>
  <c r="M531" i="2"/>
  <c r="N531" i="2"/>
  <c r="J1875" i="2"/>
  <c r="J1860" i="2"/>
  <c r="J1962" i="2"/>
  <c r="J1432" i="2"/>
  <c r="J1451" i="2"/>
  <c r="J1581" i="2"/>
  <c r="M1581" i="2" a="1"/>
  <c r="M1581" i="2"/>
  <c r="N1581" i="2"/>
  <c r="J1579" i="2"/>
  <c r="M1579" i="2" a="1"/>
  <c r="M1579" i="2"/>
  <c r="N1579" i="2"/>
  <c r="J1339" i="2"/>
  <c r="K1238" i="2"/>
  <c r="J1121" i="2"/>
  <c r="J1812" i="2"/>
  <c r="J1865" i="2"/>
  <c r="J1797" i="2"/>
  <c r="L1677" i="2"/>
  <c r="J1879" i="2"/>
  <c r="J1953" i="2"/>
  <c r="M1953" i="2" a="1"/>
  <c r="M1953" i="2"/>
  <c r="N1953" i="2"/>
  <c r="O1953" i="2"/>
  <c r="J1887" i="2"/>
  <c r="J1889" i="2"/>
  <c r="J1898" i="2"/>
  <c r="J1895" i="2"/>
  <c r="J1912" i="2"/>
  <c r="J1957" i="2"/>
  <c r="J1972" i="2"/>
  <c r="J1869" i="2"/>
  <c r="L1169" i="2"/>
  <c r="M1169" i="2" a="1"/>
  <c r="M1169" i="2"/>
  <c r="N1169" i="2"/>
  <c r="L1146" i="2"/>
  <c r="M1146" i="2" a="1"/>
  <c r="M1146" i="2"/>
  <c r="N1146" i="2"/>
  <c r="L1101" i="2"/>
  <c r="M1101" i="2" a="1"/>
  <c r="M1101" i="2"/>
  <c r="N1101" i="2"/>
  <c r="L931" i="2"/>
  <c r="M931" i="2" a="1"/>
  <c r="M931" i="2"/>
  <c r="N931" i="2"/>
  <c r="K1230" i="2"/>
  <c r="L1082" i="2"/>
  <c r="M1082" i="2" a="1"/>
  <c r="M1082" i="2"/>
  <c r="N1082" i="2"/>
  <c r="J1443" i="2"/>
  <c r="J1392" i="2"/>
  <c r="J1405" i="2"/>
  <c r="J1496" i="2"/>
  <c r="J1534" i="2"/>
  <c r="K1430" i="2"/>
  <c r="J1559" i="2"/>
  <c r="J1763" i="2"/>
  <c r="J1455" i="2"/>
  <c r="J1160" i="2"/>
  <c r="J1182" i="2"/>
  <c r="J1049" i="2"/>
  <c r="J1078" i="2"/>
  <c r="J1123" i="2"/>
  <c r="M382" i="2" a="1"/>
  <c r="M382" i="2"/>
  <c r="N382" i="2"/>
  <c r="J1515" i="2"/>
  <c r="M1515" i="2" a="1"/>
  <c r="M1515" i="2"/>
  <c r="N1515" i="2"/>
  <c r="J1502" i="2"/>
  <c r="M1502" i="2" a="1"/>
  <c r="M1502" i="2"/>
  <c r="N1502" i="2"/>
  <c r="J1558" i="2"/>
  <c r="J1521" i="2"/>
  <c r="J1415" i="2"/>
  <c r="J1127" i="2"/>
  <c r="J1317" i="2"/>
  <c r="J1550" i="2"/>
  <c r="J1549" i="2"/>
  <c r="J1780" i="2"/>
  <c r="J1381" i="2"/>
  <c r="J1482" i="2"/>
  <c r="J1541" i="2"/>
  <c r="M1541" i="2" a="1"/>
  <c r="M1541" i="2"/>
  <c r="N1541" i="2"/>
  <c r="J1051" i="2"/>
  <c r="M1051" i="2" a="1"/>
  <c r="M1051" i="2"/>
  <c r="N1051" i="2"/>
  <c r="J1063" i="2"/>
  <c r="J1144" i="2"/>
  <c r="J1066" i="2"/>
  <c r="M1066" i="2" a="1"/>
  <c r="M1066" i="2"/>
  <c r="N1066" i="2"/>
  <c r="J744" i="2"/>
  <c r="J750" i="2"/>
  <c r="J621" i="2"/>
  <c r="J665" i="2"/>
  <c r="J695" i="2"/>
  <c r="J756" i="2"/>
  <c r="J571" i="2"/>
  <c r="J585" i="2"/>
  <c r="J593" i="2"/>
  <c r="J617" i="2"/>
  <c r="J657" i="2"/>
  <c r="J573" i="2"/>
  <c r="J579" i="2"/>
  <c r="J599" i="2"/>
  <c r="J603" i="2"/>
  <c r="J611" i="2"/>
  <c r="J627" i="2"/>
  <c r="J641" i="2"/>
  <c r="J672" i="2"/>
  <c r="J676" i="2"/>
  <c r="J696" i="2"/>
  <c r="M696" i="2" a="1"/>
  <c r="M696" i="2"/>
  <c r="N696" i="2"/>
  <c r="J706" i="2"/>
  <c r="J708" i="2"/>
  <c r="J709" i="2"/>
  <c r="J740" i="2"/>
  <c r="J575" i="2"/>
  <c r="J587" i="2"/>
  <c r="J595" i="2"/>
  <c r="J607" i="2"/>
  <c r="M607" i="2" a="1"/>
  <c r="M607" i="2"/>
  <c r="N607" i="2"/>
  <c r="J613" i="2"/>
  <c r="J619" i="2"/>
  <c r="J649" i="2"/>
  <c r="J886" i="2"/>
  <c r="M886" i="2" a="1"/>
  <c r="M886" i="2"/>
  <c r="N886" i="2"/>
  <c r="J474" i="2"/>
  <c r="J863" i="2"/>
  <c r="J378" i="2"/>
  <c r="J421" i="2"/>
  <c r="J430" i="2"/>
  <c r="G246" i="2" a="1"/>
  <c r="G246" i="2"/>
  <c r="H246" i="2" a="1"/>
  <c r="H246" i="2"/>
  <c r="G155" i="2" a="1"/>
  <c r="G155" i="2"/>
  <c r="H155" i="2" a="1"/>
  <c r="H155" i="2"/>
  <c r="G245" i="2" a="1"/>
  <c r="G245" i="2"/>
  <c r="H245" i="2" a="1"/>
  <c r="H245" i="2"/>
  <c r="G229" i="2" a="1"/>
  <c r="G229" i="2"/>
  <c r="H229" i="2" a="1"/>
  <c r="H229" i="2"/>
  <c r="G61" i="2" a="1"/>
  <c r="G61" i="2"/>
  <c r="H61" i="2" a="1"/>
  <c r="H61" i="2"/>
  <c r="G333" i="2" a="1"/>
  <c r="G333" i="2"/>
  <c r="H333" i="2" a="1"/>
  <c r="H333" i="2"/>
  <c r="G150" i="2" a="1"/>
  <c r="G150" i="2"/>
  <c r="H150" i="2" a="1"/>
  <c r="H150" i="2"/>
  <c r="G238" i="2" a="1"/>
  <c r="G238" i="2"/>
  <c r="H238" i="2" a="1"/>
  <c r="H238" i="2"/>
  <c r="G239" i="2" a="1"/>
  <c r="G239" i="2"/>
  <c r="H239" i="2" a="1"/>
  <c r="H239" i="2"/>
  <c r="G351" i="2" a="1"/>
  <c r="G351" i="2"/>
  <c r="H351" i="2" a="1"/>
  <c r="H351" i="2"/>
  <c r="G47" i="2" a="1"/>
  <c r="G47" i="2"/>
  <c r="H47" i="2" a="1"/>
  <c r="H47" i="2"/>
  <c r="G323" i="2" a="1"/>
  <c r="G323" i="2"/>
  <c r="H323" i="2" a="1"/>
  <c r="H323" i="2"/>
  <c r="G146" i="2" a="1"/>
  <c r="G146" i="2"/>
  <c r="H146" i="2" a="1"/>
  <c r="H146" i="2"/>
  <c r="G249" i="2" a="1"/>
  <c r="G249" i="2"/>
  <c r="H249" i="2" a="1"/>
  <c r="H249" i="2"/>
  <c r="G143" i="2" a="1"/>
  <c r="G143" i="2"/>
  <c r="H143" i="2" a="1"/>
  <c r="H143" i="2"/>
  <c r="G237" i="2" a="1"/>
  <c r="G237" i="2"/>
  <c r="H237" i="2" a="1"/>
  <c r="H237" i="2"/>
  <c r="G68" i="2" a="1"/>
  <c r="G68" i="2"/>
  <c r="H68" i="2" a="1"/>
  <c r="H68" i="2"/>
  <c r="G227" i="2" a="1"/>
  <c r="G227" i="2"/>
  <c r="H227" i="2" a="1"/>
  <c r="H227" i="2"/>
  <c r="G136" i="2" a="1"/>
  <c r="G136" i="2"/>
  <c r="H136" i="2" a="1"/>
  <c r="H136" i="2"/>
  <c r="G60" i="2" a="1"/>
  <c r="G60" i="2"/>
  <c r="G153" i="2" a="1"/>
  <c r="G153" i="2"/>
  <c r="H153" i="2" a="1"/>
  <c r="H153" i="2"/>
  <c r="G152" i="2" a="1"/>
  <c r="G152" i="2"/>
  <c r="G149" i="2" a="1"/>
  <c r="G149" i="2"/>
  <c r="H149" i="2" a="1"/>
  <c r="H149" i="2"/>
  <c r="G148" i="2" a="1"/>
  <c r="G148" i="2"/>
  <c r="H148" i="2" a="1"/>
  <c r="H148" i="2"/>
  <c r="G250" i="2" a="1"/>
  <c r="G250" i="2"/>
  <c r="H250" i="2" a="1"/>
  <c r="H250" i="2"/>
  <c r="G58" i="2" a="1"/>
  <c r="G58" i="2"/>
  <c r="H58" i="2" a="1"/>
  <c r="H58" i="2"/>
  <c r="G145" i="2" a="1"/>
  <c r="G145" i="2"/>
  <c r="H145" i="2" a="1"/>
  <c r="H145" i="2"/>
  <c r="G228" i="2" a="1"/>
  <c r="G228" i="2"/>
  <c r="H228" i="2" a="1"/>
  <c r="H228" i="2"/>
  <c r="G338" i="2" a="1"/>
  <c r="G338" i="2"/>
  <c r="H338" i="2" a="1"/>
  <c r="H338" i="2"/>
  <c r="G42" i="2" a="1"/>
  <c r="G42" i="2"/>
  <c r="H42" i="2" a="1"/>
  <c r="H42" i="2"/>
  <c r="G341" i="2" a="1"/>
  <c r="G341" i="2"/>
  <c r="H341" i="2" a="1"/>
  <c r="H341" i="2"/>
  <c r="G142" i="2" a="1"/>
  <c r="G142" i="2"/>
  <c r="H142" i="2" a="1"/>
  <c r="H142" i="2"/>
  <c r="G141" i="2" a="1"/>
  <c r="G141" i="2"/>
  <c r="H141" i="2" a="1"/>
  <c r="H141" i="2"/>
  <c r="G315" i="2" a="1"/>
  <c r="G315" i="2"/>
  <c r="H315" i="2" a="1"/>
  <c r="H315" i="2"/>
  <c r="G139" i="2" a="1"/>
  <c r="G139" i="2"/>
  <c r="H139" i="2" a="1"/>
  <c r="H139" i="2"/>
  <c r="G319" i="2" a="1"/>
  <c r="G319" i="2"/>
  <c r="H319" i="2" a="1"/>
  <c r="H319" i="2"/>
  <c r="G154" i="2" a="1"/>
  <c r="G154" i="2"/>
  <c r="H154" i="2" a="1"/>
  <c r="H154" i="2"/>
  <c r="G347" i="2" a="1"/>
  <c r="G347" i="2"/>
  <c r="H347" i="2" a="1"/>
  <c r="H347" i="2"/>
  <c r="G51" i="2" a="1"/>
  <c r="G51" i="2"/>
  <c r="H51" i="2" a="1"/>
  <c r="H51" i="2"/>
  <c r="G316" i="2" a="1"/>
  <c r="G316" i="2"/>
  <c r="H316" i="2" a="1"/>
  <c r="H316" i="2"/>
  <c r="G240" i="2" a="1"/>
  <c r="G240" i="2"/>
  <c r="H240" i="2" a="1"/>
  <c r="H240" i="2"/>
  <c r="G67" i="2" a="1"/>
  <c r="G67" i="2"/>
  <c r="H67" i="2" a="1"/>
  <c r="H67" i="2"/>
  <c r="G327" i="2" a="1"/>
  <c r="G327" i="2"/>
  <c r="H327" i="2" a="1"/>
  <c r="H327" i="2"/>
  <c r="G48" i="2" a="1"/>
  <c r="G48" i="2"/>
  <c r="H48" i="2" a="1"/>
  <c r="H48" i="2"/>
  <c r="G334" i="2" a="1"/>
  <c r="G334" i="2"/>
  <c r="H334" i="2" a="1"/>
  <c r="H334" i="2"/>
  <c r="G55" i="2" a="1"/>
  <c r="G55" i="2"/>
  <c r="H55" i="2" a="1"/>
  <c r="H55" i="2"/>
  <c r="G326" i="2" a="1"/>
  <c r="G326" i="2"/>
  <c r="H326" i="2" a="1"/>
  <c r="H326" i="2"/>
  <c r="G74" i="2" a="1"/>
  <c r="G74" i="2"/>
  <c r="H74" i="2" a="1"/>
  <c r="H74" i="2"/>
  <c r="G234" i="2" a="1"/>
  <c r="G234" i="2"/>
  <c r="H234" i="2" a="1"/>
  <c r="H234" i="2"/>
  <c r="G352" i="2" a="1"/>
  <c r="G352" i="2"/>
  <c r="H352" i="2" a="1"/>
  <c r="H352" i="2"/>
  <c r="G144" i="2" a="1"/>
  <c r="G144" i="2"/>
  <c r="H144" i="2" a="1"/>
  <c r="H144" i="2"/>
  <c r="G241" i="2" a="1"/>
  <c r="G241" i="2"/>
  <c r="H241" i="2" a="1"/>
  <c r="H241" i="2"/>
  <c r="G50" i="2" a="1"/>
  <c r="G50" i="2"/>
  <c r="H50" i="2" a="1"/>
  <c r="H50" i="2"/>
  <c r="G43" i="2" a="1"/>
  <c r="G43" i="2"/>
  <c r="H43" i="2" a="1"/>
  <c r="H43" i="2"/>
  <c r="G270" i="2" a="1"/>
  <c r="G270" i="2"/>
  <c r="G157" i="2" a="1"/>
  <c r="G157" i="2"/>
  <c r="G235" i="2" a="1"/>
  <c r="G235" i="2"/>
  <c r="H235" i="2" a="1"/>
  <c r="H235" i="2"/>
  <c r="H152" i="2" a="1"/>
  <c r="H152" i="2"/>
  <c r="G151" i="2" a="1"/>
  <c r="G151" i="2"/>
  <c r="H151" i="2" a="1"/>
  <c r="H151" i="2"/>
  <c r="G242" i="2" a="1"/>
  <c r="G242" i="2"/>
  <c r="H242" i="2" a="1"/>
  <c r="H242" i="2"/>
  <c r="G147" i="2" a="1"/>
  <c r="G147" i="2"/>
  <c r="H147" i="2" a="1"/>
  <c r="H147" i="2"/>
  <c r="G62" i="2" a="1"/>
  <c r="G62" i="2"/>
  <c r="H62" i="2" a="1"/>
  <c r="H62" i="2"/>
  <c r="G308" i="2" a="1"/>
  <c r="G308" i="2"/>
  <c r="H308" i="2" a="1"/>
  <c r="H308" i="2"/>
  <c r="G54" i="2" a="1"/>
  <c r="G54" i="2"/>
  <c r="H54" i="2" a="1"/>
  <c r="H54" i="2"/>
  <c r="G248" i="2" a="1"/>
  <c r="G248" i="2"/>
  <c r="H248" i="2" a="1"/>
  <c r="H248" i="2"/>
  <c r="G331" i="2" a="1"/>
  <c r="G331" i="2"/>
  <c r="H331" i="2" a="1"/>
  <c r="H331" i="2"/>
  <c r="G140" i="2" a="1"/>
  <c r="G140" i="2"/>
  <c r="H140" i="2" a="1"/>
  <c r="H140" i="2"/>
  <c r="G231" i="2" a="1"/>
  <c r="G231" i="2"/>
  <c r="H231" i="2" a="1"/>
  <c r="H231" i="2"/>
  <c r="G313" i="2" a="1"/>
  <c r="G313" i="2"/>
  <c r="H313" i="2" a="1"/>
  <c r="H313" i="2"/>
  <c r="G66" i="2" a="1"/>
  <c r="G66" i="2"/>
  <c r="H66" i="2" a="1"/>
  <c r="H66" i="2"/>
  <c r="Q81" i="2" a="1"/>
  <c r="Q81" i="2"/>
  <c r="Q79" i="2" a="1"/>
  <c r="Q79" i="2"/>
  <c r="Q91" i="2" a="1"/>
  <c r="Q91" i="2"/>
  <c r="Q80" i="2" a="1"/>
  <c r="Q80" i="2"/>
  <c r="Q86" i="2" a="1"/>
  <c r="Q86" i="2"/>
  <c r="K59" i="4"/>
  <c r="O1035" i="2"/>
  <c r="O1077" i="2"/>
  <c r="K103" i="4"/>
  <c r="O492" i="2"/>
  <c r="P37" i="4"/>
  <c r="O488" i="2"/>
  <c r="P13" i="4"/>
  <c r="O544" i="2"/>
  <c r="P54" i="4"/>
  <c r="O1039" i="2"/>
  <c r="K38" i="4"/>
  <c r="O1010" i="2"/>
  <c r="K28" i="4"/>
  <c r="O1050" i="2"/>
  <c r="K63" i="4"/>
  <c r="O990" i="2"/>
  <c r="K30" i="4"/>
  <c r="P12" i="4"/>
  <c r="O498" i="2"/>
  <c r="E99" i="4"/>
  <c r="O1671" i="2"/>
  <c r="O1062" i="2"/>
  <c r="K85" i="4"/>
  <c r="O1007" i="2"/>
  <c r="K64" i="4"/>
  <c r="O506" i="2"/>
  <c r="P28" i="4"/>
  <c r="P4" i="4"/>
  <c r="O470" i="2"/>
  <c r="O484" i="2"/>
  <c r="P30" i="4"/>
  <c r="P3" i="4"/>
  <c r="O472" i="2"/>
  <c r="O550" i="2"/>
  <c r="P78" i="4"/>
  <c r="O1002" i="2"/>
  <c r="K36" i="4"/>
  <c r="O1824" i="2"/>
  <c r="C101" i="4"/>
  <c r="F36" i="4"/>
  <c r="O1523" i="2"/>
  <c r="M63" i="4"/>
  <c r="B63" i="4"/>
  <c r="O838" i="2"/>
  <c r="I14" i="4"/>
  <c r="O1195" i="2"/>
  <c r="G66" i="4"/>
  <c r="O1423" i="2"/>
  <c r="O769" i="2"/>
  <c r="N99" i="4"/>
  <c r="B99" i="4"/>
  <c r="O1199" i="2"/>
  <c r="I44" i="4"/>
  <c r="L1724" i="2"/>
  <c r="M1724" i="2" a="1"/>
  <c r="M1724" i="2"/>
  <c r="N1724" i="2"/>
  <c r="K1830" i="2"/>
  <c r="M1830" i="2" a="1"/>
  <c r="M1830" i="2"/>
  <c r="N1830" i="2"/>
  <c r="M1925" i="2" a="1"/>
  <c r="M1925" i="2"/>
  <c r="N1925" i="2"/>
  <c r="O1925" i="2"/>
  <c r="O1344" i="2"/>
  <c r="H40" i="4"/>
  <c r="K18" i="4"/>
  <c r="O1036" i="2"/>
  <c r="O1156" i="2"/>
  <c r="J57" i="4"/>
  <c r="M96" i="4"/>
  <c r="O854" i="2"/>
  <c r="L90" i="4"/>
  <c r="O969" i="2"/>
  <c r="O1469" i="2"/>
  <c r="G39" i="4"/>
  <c r="O1359" i="2"/>
  <c r="H13" i="4"/>
  <c r="O1141" i="2"/>
  <c r="J18" i="4"/>
  <c r="O1116" i="2"/>
  <c r="J78" i="4"/>
  <c r="O1340" i="2"/>
  <c r="H46" i="4"/>
  <c r="N13" i="4"/>
  <c r="O702" i="2"/>
  <c r="O1784" i="2"/>
  <c r="D103" i="4"/>
  <c r="O1337" i="2"/>
  <c r="H36" i="4"/>
  <c r="O1623" i="2"/>
  <c r="E56" i="4"/>
  <c r="F52" i="4"/>
  <c r="O1508" i="2"/>
  <c r="O1425" i="2"/>
  <c r="G80" i="4"/>
  <c r="O1454" i="2"/>
  <c r="G69" i="4"/>
  <c r="O1208" i="2"/>
  <c r="I53" i="4"/>
  <c r="L1370" i="2"/>
  <c r="M1370" i="2" a="1"/>
  <c r="M1370" i="2"/>
  <c r="N1370" i="2"/>
  <c r="K1825" i="2"/>
  <c r="M1825" i="2" a="1"/>
  <c r="M1825" i="2"/>
  <c r="N1825" i="2"/>
  <c r="L1730" i="2"/>
  <c r="M1730" i="2" a="1"/>
  <c r="M1730" i="2"/>
  <c r="N1730" i="2"/>
  <c r="M1184" i="2" a="1"/>
  <c r="M1184" i="2"/>
  <c r="N1184" i="2"/>
  <c r="L1708" i="2"/>
  <c r="M1708" i="2" a="1"/>
  <c r="M1708" i="2"/>
  <c r="N1708" i="2"/>
  <c r="K1806" i="2"/>
  <c r="M1806" i="2" a="1"/>
  <c r="M1806" i="2"/>
  <c r="N1806" i="2"/>
  <c r="L1617" i="2"/>
  <c r="K1734" i="2"/>
  <c r="M1285" i="2" a="1"/>
  <c r="M1285" i="2"/>
  <c r="N1285" i="2"/>
  <c r="M1377" i="2" a="1"/>
  <c r="M1377" i="2"/>
  <c r="N1377" i="2"/>
  <c r="M1174" i="2" a="1"/>
  <c r="M1174" i="2"/>
  <c r="N1174" i="2"/>
  <c r="H60" i="4"/>
  <c r="K1479" i="2"/>
  <c r="L1373" i="2"/>
  <c r="L1243" i="2"/>
  <c r="M1243" i="2" a="1"/>
  <c r="M1243" i="2"/>
  <c r="N1243" i="2"/>
  <c r="K1325" i="2"/>
  <c r="M1325" i="2" a="1"/>
  <c r="M1325" i="2"/>
  <c r="N1325" i="2"/>
  <c r="L1273" i="2"/>
  <c r="K1368" i="2"/>
  <c r="L1720" i="2"/>
  <c r="M1720" i="2" a="1"/>
  <c r="M1720" i="2"/>
  <c r="N1720" i="2"/>
  <c r="M1917" i="2" a="1"/>
  <c r="M1917" i="2"/>
  <c r="N1917" i="2"/>
  <c r="O1917" i="2"/>
  <c r="M1638" i="2" a="1"/>
  <c r="M1638" i="2"/>
  <c r="N1638" i="2"/>
  <c r="O1416" i="2"/>
  <c r="M1162" i="2" a="1"/>
  <c r="M1162" i="2"/>
  <c r="N1162" i="2"/>
  <c r="M1087" i="2" a="1"/>
  <c r="M1087" i="2"/>
  <c r="N1087" i="2"/>
  <c r="M914" i="2" a="1"/>
  <c r="M914" i="2"/>
  <c r="N914" i="2"/>
  <c r="M1125" i="2" a="1"/>
  <c r="M1125" i="2"/>
  <c r="N1125" i="2"/>
  <c r="M565" i="2" a="1"/>
  <c r="M565" i="2"/>
  <c r="N565" i="2"/>
  <c r="M1896" i="2" a="1"/>
  <c r="M1896" i="2"/>
  <c r="N1896" i="2"/>
  <c r="O1896" i="2"/>
  <c r="M1903" i="2" a="1"/>
  <c r="M1903" i="2"/>
  <c r="N1903" i="2"/>
  <c r="O1903" i="2"/>
  <c r="K1438" i="2"/>
  <c r="M1438" i="2" a="1"/>
  <c r="M1438" i="2"/>
  <c r="N1438" i="2"/>
  <c r="L1275" i="2"/>
  <c r="M1275" i="2" a="1"/>
  <c r="M1275" i="2"/>
  <c r="N1275" i="2"/>
  <c r="K1361" i="2"/>
  <c r="M1361" i="2" a="1"/>
  <c r="M1361" i="2"/>
  <c r="N1361" i="2"/>
  <c r="L1206" i="2"/>
  <c r="M1206" i="2" a="1"/>
  <c r="M1206" i="2"/>
  <c r="N1206" i="2"/>
  <c r="K1677" i="2"/>
  <c r="M1677" i="2" a="1"/>
  <c r="M1677" i="2"/>
  <c r="N1677" i="2"/>
  <c r="L1587" i="2"/>
  <c r="M1587" i="2" a="1"/>
  <c r="M1587" i="2"/>
  <c r="N1587" i="2"/>
  <c r="M1047" i="2" a="1"/>
  <c r="M1047" i="2"/>
  <c r="N1047" i="2"/>
  <c r="M420" i="2" a="1"/>
  <c r="M420" i="2"/>
  <c r="N420" i="2"/>
  <c r="K1428" i="2"/>
  <c r="M1436" i="2" a="1"/>
  <c r="M1436" i="2"/>
  <c r="N1436" i="2"/>
  <c r="K1290" i="2"/>
  <c r="M1290" i="2" a="1"/>
  <c r="M1290" i="2"/>
  <c r="N1290" i="2"/>
  <c r="K1328" i="2"/>
  <c r="M1328" i="2" a="1"/>
  <c r="M1328" i="2"/>
  <c r="N1328" i="2"/>
  <c r="M1449" i="2" a="1"/>
  <c r="M1449" i="2"/>
  <c r="N1449" i="2"/>
  <c r="L1257" i="2"/>
  <c r="M1257" i="2" a="1"/>
  <c r="M1257" i="2"/>
  <c r="N1257" i="2"/>
  <c r="K1372" i="2"/>
  <c r="K361" i="2"/>
  <c r="M1256" i="2" a="1"/>
  <c r="M1256" i="2"/>
  <c r="N1256" i="2"/>
  <c r="L1334" i="2"/>
  <c r="K1434" i="2"/>
  <c r="M1434" i="2" a="1"/>
  <c r="M1434" i="2"/>
  <c r="N1434" i="2"/>
  <c r="K1306" i="2"/>
  <c r="L1196" i="2"/>
  <c r="M1196" i="2" a="1"/>
  <c r="M1196" i="2"/>
  <c r="N1196" i="2"/>
  <c r="K1385" i="2"/>
  <c r="M1385" i="2" a="1"/>
  <c r="M1385" i="2"/>
  <c r="N1385" i="2"/>
  <c r="L1283" i="2"/>
  <c r="M1283" i="2" a="1"/>
  <c r="M1283" i="2"/>
  <c r="N1283" i="2"/>
  <c r="L1725" i="2"/>
  <c r="M1725" i="2" a="1"/>
  <c r="M1725" i="2"/>
  <c r="N1725" i="2"/>
  <c r="K1828" i="2"/>
  <c r="M1828" i="2" a="1"/>
  <c r="M1828" i="2"/>
  <c r="N1828" i="2"/>
  <c r="L1294" i="2"/>
  <c r="K1393" i="2"/>
  <c r="L479" i="2"/>
  <c r="K581" i="2"/>
  <c r="M581" i="2" a="1"/>
  <c r="M581" i="2"/>
  <c r="N581" i="2"/>
  <c r="L238" i="2"/>
  <c r="K334" i="2"/>
  <c r="K396" i="2"/>
  <c r="M396" i="2" a="1"/>
  <c r="M396" i="2"/>
  <c r="N396" i="2"/>
  <c r="L296" i="2"/>
  <c r="L400" i="2"/>
  <c r="M400" i="2" a="1"/>
  <c r="M400" i="2"/>
  <c r="N400" i="2"/>
  <c r="K489" i="2"/>
  <c r="M489" i="2" a="1"/>
  <c r="M489" i="2"/>
  <c r="N489" i="2"/>
  <c r="L410" i="2"/>
  <c r="K493" i="2"/>
  <c r="L412" i="2"/>
  <c r="M412" i="2" a="1"/>
  <c r="M412" i="2"/>
  <c r="N412" i="2"/>
  <c r="K505" i="2"/>
  <c r="M505" i="2" a="1"/>
  <c r="M505" i="2"/>
  <c r="N505" i="2"/>
  <c r="L1369" i="2"/>
  <c r="M1369" i="2" a="1"/>
  <c r="M1369" i="2"/>
  <c r="N1369" i="2"/>
  <c r="M1441" i="2" a="1"/>
  <c r="M1441" i="2"/>
  <c r="N1441" i="2"/>
  <c r="M1569" i="2" a="1"/>
  <c r="M1569" i="2"/>
  <c r="N1569" i="2"/>
  <c r="M1252" i="2" a="1"/>
  <c r="M1252" i="2"/>
  <c r="N1252" i="2"/>
  <c r="J1835" i="2"/>
  <c r="L1627" i="2"/>
  <c r="M1627" i="2" a="1"/>
  <c r="M1627" i="2"/>
  <c r="N1627" i="2"/>
  <c r="J1848" i="2"/>
  <c r="M1848" i="2" a="1"/>
  <c r="M1848" i="2"/>
  <c r="N1848" i="2"/>
  <c r="J1884" i="2"/>
  <c r="L1135" i="2"/>
  <c r="M1135" i="2" a="1"/>
  <c r="M1135" i="2"/>
  <c r="N1135" i="2"/>
  <c r="K1282" i="2"/>
  <c r="M1282" i="2" a="1"/>
  <c r="M1282" i="2"/>
  <c r="N1282" i="2"/>
  <c r="L1118" i="2"/>
  <c r="M1118" i="2" a="1"/>
  <c r="M1118" i="2"/>
  <c r="N1118" i="2"/>
  <c r="K1218" i="2"/>
  <c r="M1218" i="2" a="1"/>
  <c r="M1218" i="2"/>
  <c r="N1218" i="2"/>
  <c r="L218" i="2"/>
  <c r="K307" i="2"/>
  <c r="L217" i="2"/>
  <c r="K322" i="2"/>
  <c r="L223" i="2"/>
  <c r="K330" i="2"/>
  <c r="L383" i="2"/>
  <c r="M383" i="2" a="1"/>
  <c r="M383" i="2"/>
  <c r="N383" i="2"/>
  <c r="K479" i="2"/>
  <c r="L393" i="2"/>
  <c r="K487" i="2"/>
  <c r="J1870" i="2"/>
  <c r="J1857" i="2"/>
  <c r="J1864" i="2"/>
  <c r="K1788" i="2"/>
  <c r="J1871" i="2"/>
  <c r="J1874" i="2"/>
  <c r="K378" i="2"/>
  <c r="M378" i="2" a="1"/>
  <c r="M378" i="2"/>
  <c r="N378" i="2"/>
  <c r="L284" i="2"/>
  <c r="L322" i="2"/>
  <c r="K417" i="2"/>
  <c r="M417" i="2" a="1"/>
  <c r="M417" i="2"/>
  <c r="N417" i="2"/>
  <c r="L483" i="2"/>
  <c r="K585" i="2"/>
  <c r="M585" i="2" a="1"/>
  <c r="M585" i="2"/>
  <c r="N585" i="2"/>
  <c r="K387" i="2"/>
  <c r="L298" i="2"/>
  <c r="L375" i="2"/>
  <c r="M375" i="2" a="1"/>
  <c r="M375" i="2"/>
  <c r="N375" i="2"/>
  <c r="K469" i="2"/>
  <c r="J1807" i="2"/>
  <c r="J1831" i="2"/>
  <c r="J1855" i="2"/>
  <c r="J1850" i="2"/>
  <c r="K1751" i="2"/>
  <c r="M1751" i="2" a="1"/>
  <c r="M1751" i="2"/>
  <c r="N1751" i="2"/>
  <c r="J1872" i="2"/>
  <c r="J1883" i="2"/>
  <c r="J1849" i="2"/>
  <c r="K1250" i="2"/>
  <c r="L1145" i="2"/>
  <c r="M1145" i="2" a="1"/>
  <c r="M1145" i="2"/>
  <c r="N1145" i="2"/>
  <c r="K1219" i="2"/>
  <c r="L1119" i="2"/>
  <c r="M1119" i="2" a="1"/>
  <c r="M1119" i="2"/>
  <c r="N1119" i="2"/>
  <c r="J1892" i="2"/>
  <c r="L209" i="2"/>
  <c r="K311" i="2"/>
  <c r="K393" i="2"/>
  <c r="L302" i="2"/>
  <c r="L239" i="2"/>
  <c r="K326" i="2"/>
  <c r="L423" i="2"/>
  <c r="M423" i="2" a="1"/>
  <c r="M423" i="2"/>
  <c r="N423" i="2"/>
  <c r="K509" i="2"/>
  <c r="M509" i="2" a="1"/>
  <c r="M509" i="2"/>
  <c r="N509" i="2"/>
  <c r="J1951" i="2"/>
  <c r="J1970" i="2"/>
  <c r="J1839" i="2"/>
  <c r="J1823" i="2"/>
  <c r="J1927" i="2"/>
  <c r="J1942" i="2"/>
  <c r="J1856" i="2"/>
  <c r="L1453" i="2"/>
  <c r="M1453" i="2" a="1"/>
  <c r="M1453" i="2"/>
  <c r="N1453" i="2"/>
  <c r="L1332" i="2"/>
  <c r="K1598" i="2"/>
  <c r="M1598" i="2" a="1"/>
  <c r="M1598" i="2"/>
  <c r="N1598" i="2"/>
  <c r="L1151" i="2"/>
  <c r="M1151" i="2" a="1"/>
  <c r="M1151" i="2"/>
  <c r="N1151" i="2"/>
  <c r="L1153" i="2"/>
  <c r="M1153" i="2" a="1"/>
  <c r="M1153" i="2"/>
  <c r="N1153" i="2"/>
  <c r="K1284" i="2"/>
  <c r="K1244" i="2"/>
  <c r="J1465" i="2"/>
  <c r="J1397" i="2"/>
  <c r="J1459" i="2"/>
  <c r="J1488" i="2"/>
  <c r="J1494" i="2"/>
  <c r="J1529" i="2"/>
  <c r="J1588" i="2"/>
  <c r="J1597" i="2"/>
  <c r="J1630" i="2"/>
  <c r="J1628" i="2"/>
  <c r="J1616" i="2"/>
  <c r="J1656" i="2"/>
  <c r="J1664" i="2"/>
  <c r="K1546" i="2"/>
  <c r="M1546" i="2" a="1"/>
  <c r="M1546" i="2"/>
  <c r="N1546" i="2"/>
  <c r="J1635" i="2"/>
  <c r="J1081" i="2"/>
  <c r="M1081" i="2" a="1"/>
  <c r="M1081" i="2"/>
  <c r="N1081" i="2"/>
  <c r="J1464" i="2"/>
  <c r="J746" i="2"/>
  <c r="J1745" i="2"/>
  <c r="J1360" i="2"/>
  <c r="J1380" i="2"/>
  <c r="J1604" i="2"/>
  <c r="J1602" i="2"/>
  <c r="J1667" i="2"/>
  <c r="J1610" i="2"/>
  <c r="J727" i="2"/>
  <c r="J741" i="2"/>
  <c r="J890" i="2"/>
  <c r="J909" i="2"/>
  <c r="J961" i="2"/>
  <c r="J877" i="2"/>
  <c r="J897" i="2"/>
  <c r="J894" i="2"/>
  <c r="J899" i="2"/>
  <c r="M899" i="2" a="1"/>
  <c r="M899" i="2"/>
  <c r="N899" i="2"/>
  <c r="J435" i="2"/>
  <c r="J444" i="2"/>
  <c r="J463" i="2"/>
  <c r="J466" i="2"/>
  <c r="J885" i="2"/>
  <c r="J410" i="2"/>
  <c r="J433" i="2"/>
  <c r="J878" i="2"/>
  <c r="J889" i="2"/>
  <c r="J900" i="2"/>
  <c r="J895" i="2"/>
  <c r="G271" i="2" a="1"/>
  <c r="G271" i="2"/>
  <c r="H271" i="2" a="1"/>
  <c r="H271" i="2"/>
  <c r="G90" i="2" a="1"/>
  <c r="G90" i="2"/>
  <c r="H90" i="2" a="1"/>
  <c r="H90" i="2"/>
  <c r="G172" i="2" a="1"/>
  <c r="G172" i="2"/>
  <c r="G259" i="2" a="1"/>
  <c r="G259" i="2"/>
  <c r="G88" i="2" a="1"/>
  <c r="G88" i="2"/>
  <c r="G168" i="2" a="1"/>
  <c r="G168" i="2"/>
  <c r="G264" i="2" a="1"/>
  <c r="G264" i="2"/>
  <c r="G75" i="2" a="1"/>
  <c r="G75" i="2"/>
  <c r="G164" i="2" a="1"/>
  <c r="G164" i="2"/>
  <c r="H164" i="2" a="1"/>
  <c r="H164" i="2"/>
  <c r="G244" i="2" a="1"/>
  <c r="G244" i="2"/>
  <c r="G70" i="2" a="1"/>
  <c r="G70" i="2"/>
  <c r="G161" i="2" a="1"/>
  <c r="G161" i="2"/>
  <c r="G160" i="2" a="1"/>
  <c r="G160" i="2"/>
  <c r="G159" i="2" a="1"/>
  <c r="G159" i="2"/>
  <c r="H270" i="2" a="1"/>
  <c r="H270" i="2"/>
  <c r="G53" i="2" a="1"/>
  <c r="G53" i="2"/>
  <c r="H53" i="2" a="1"/>
  <c r="H53" i="2"/>
  <c r="H157" i="2" a="1"/>
  <c r="H157" i="2"/>
  <c r="G324" i="2" a="1"/>
  <c r="G324" i="2"/>
  <c r="H324" i="2" a="1"/>
  <c r="H324" i="2"/>
  <c r="G275" i="2" a="1"/>
  <c r="G275" i="2"/>
  <c r="G268" i="2" a="1"/>
  <c r="G268" i="2"/>
  <c r="G89" i="2" a="1"/>
  <c r="G89" i="2"/>
  <c r="H172" i="2" a="1"/>
  <c r="H172" i="2"/>
  <c r="G171" i="2" a="1"/>
  <c r="G171" i="2"/>
  <c r="H259" i="2" a="1"/>
  <c r="H259" i="2"/>
  <c r="H88" i="2" a="1"/>
  <c r="H88" i="2"/>
  <c r="G265" i="2" a="1"/>
  <c r="G265" i="2"/>
  <c r="G63" i="2" a="1"/>
  <c r="G63" i="2"/>
  <c r="H168" i="2" a="1"/>
  <c r="H168" i="2"/>
  <c r="G167" i="2" a="1"/>
  <c r="G167" i="2"/>
  <c r="H264" i="2" a="1"/>
  <c r="H264" i="2"/>
  <c r="H75" i="2" a="1"/>
  <c r="H75" i="2"/>
  <c r="G253" i="2" a="1"/>
  <c r="G253" i="2"/>
  <c r="G82" i="2" a="1"/>
  <c r="G82" i="2"/>
  <c r="G163" i="2" a="1"/>
  <c r="G163" i="2"/>
  <c r="H244" i="2" a="1"/>
  <c r="H244" i="2"/>
  <c r="H70" i="2" a="1"/>
  <c r="H70" i="2"/>
  <c r="G252" i="2" a="1"/>
  <c r="G252" i="2"/>
  <c r="G254" i="2" a="1"/>
  <c r="G254" i="2"/>
  <c r="H160" i="2" a="1"/>
  <c r="H160" i="2"/>
  <c r="G332" i="2" a="1"/>
  <c r="G332" i="2"/>
  <c r="G243" i="2" a="1"/>
  <c r="G243" i="2"/>
  <c r="G158" i="2" a="1"/>
  <c r="G158" i="2"/>
  <c r="G41" i="2" a="1"/>
  <c r="G41" i="2"/>
  <c r="G71" i="2" a="1"/>
  <c r="G71" i="2"/>
  <c r="G175" i="2" a="1"/>
  <c r="G175" i="2"/>
  <c r="G174" i="2" a="1"/>
  <c r="G174" i="2"/>
  <c r="H268" i="2" a="1"/>
  <c r="H268" i="2"/>
  <c r="H89" i="2" a="1"/>
  <c r="H89" i="2"/>
  <c r="G260" i="2" a="1"/>
  <c r="G260" i="2"/>
  <c r="G93" i="2" a="1"/>
  <c r="G93" i="2"/>
  <c r="H171" i="2" a="1"/>
  <c r="H171" i="2"/>
  <c r="G170" i="2" a="1"/>
  <c r="G170" i="2"/>
  <c r="H170" i="2" a="1"/>
  <c r="H170" i="2"/>
  <c r="H265" i="2" a="1"/>
  <c r="H265" i="2"/>
  <c r="H63" i="2" a="1"/>
  <c r="H63" i="2"/>
  <c r="G255" i="2" a="1"/>
  <c r="G255" i="2"/>
  <c r="G84" i="2" a="1"/>
  <c r="G84" i="2"/>
  <c r="H167" i="2" a="1"/>
  <c r="H167" i="2"/>
  <c r="G166" i="2" a="1"/>
  <c r="G166" i="2"/>
  <c r="H253" i="2" a="1"/>
  <c r="H253" i="2"/>
  <c r="H82" i="2" a="1"/>
  <c r="H82" i="2"/>
  <c r="G258" i="2" a="1"/>
  <c r="G258" i="2"/>
  <c r="G64" i="2" a="1"/>
  <c r="G64" i="2"/>
  <c r="H163" i="2" a="1"/>
  <c r="H163" i="2"/>
  <c r="G162" i="2" a="1"/>
  <c r="G162" i="2"/>
  <c r="H252" i="2" a="1"/>
  <c r="H252" i="2"/>
  <c r="H161" i="2" a="1"/>
  <c r="H161" i="2"/>
  <c r="G59" i="2" a="1"/>
  <c r="G59" i="2"/>
  <c r="H59" i="2" a="1"/>
  <c r="H59" i="2"/>
  <c r="H159" i="2" a="1"/>
  <c r="H159" i="2"/>
  <c r="G357" i="2" a="1"/>
  <c r="G357" i="2"/>
  <c r="H357" i="2" a="1"/>
  <c r="H357" i="2"/>
  <c r="G79" i="2" a="1"/>
  <c r="G79" i="2"/>
  <c r="H79" i="2" a="1"/>
  <c r="H79" i="2"/>
  <c r="H174" i="2" a="1"/>
  <c r="H174" i="2"/>
  <c r="G173" i="2" a="1"/>
  <c r="G173" i="2"/>
  <c r="H173" i="2" a="1"/>
  <c r="H173" i="2"/>
  <c r="H260" i="2" a="1"/>
  <c r="H260" i="2"/>
  <c r="H93" i="2" a="1"/>
  <c r="H93" i="2"/>
  <c r="G263" i="2" a="1"/>
  <c r="G263" i="2"/>
  <c r="H263" i="2" a="1"/>
  <c r="H263" i="2"/>
  <c r="G76" i="2" a="1"/>
  <c r="G76" i="2"/>
  <c r="H76" i="2" a="1"/>
  <c r="H76" i="2"/>
  <c r="G169" i="2" a="1"/>
  <c r="G169" i="2"/>
  <c r="H169" i="2" a="1"/>
  <c r="H169" i="2"/>
  <c r="H255" i="2" a="1"/>
  <c r="H255" i="2"/>
  <c r="H84" i="2" a="1"/>
  <c r="H84" i="2"/>
  <c r="G257" i="2" a="1"/>
  <c r="G257" i="2"/>
  <c r="H257" i="2" a="1"/>
  <c r="H257" i="2"/>
  <c r="G87" i="2" a="1"/>
  <c r="G87" i="2"/>
  <c r="H87" i="2" a="1"/>
  <c r="H87" i="2"/>
  <c r="H166" i="2" a="1"/>
  <c r="H166" i="2"/>
  <c r="G165" i="2" a="1"/>
  <c r="G165" i="2"/>
  <c r="H165" i="2" a="1"/>
  <c r="H165" i="2"/>
  <c r="H258" i="2" a="1"/>
  <c r="H258" i="2"/>
  <c r="H64" i="2" a="1"/>
  <c r="H64" i="2"/>
  <c r="G256" i="2" a="1"/>
  <c r="G256" i="2"/>
  <c r="H256" i="2" a="1"/>
  <c r="H256" i="2"/>
  <c r="G77" i="2" a="1"/>
  <c r="G77" i="2"/>
  <c r="H77" i="2" a="1"/>
  <c r="H77" i="2"/>
  <c r="H162" i="2" a="1"/>
  <c r="H162" i="2"/>
  <c r="G65" i="2" a="1"/>
  <c r="G65" i="2"/>
  <c r="H65" i="2" a="1"/>
  <c r="H65" i="2"/>
  <c r="H254" i="2" a="1"/>
  <c r="H254" i="2"/>
  <c r="H332" i="2" a="1"/>
  <c r="H332" i="2"/>
  <c r="H243" i="2" a="1"/>
  <c r="H243" i="2"/>
  <c r="G69" i="2" a="1"/>
  <c r="G69" i="2"/>
  <c r="H69" i="2" a="1"/>
  <c r="H69" i="2"/>
  <c r="H158" i="2" a="1"/>
  <c r="H158" i="2"/>
  <c r="G343" i="2" a="1"/>
  <c r="G343" i="2"/>
  <c r="H343" i="2" a="1"/>
  <c r="H343" i="2"/>
  <c r="G247" i="2" a="1"/>
  <c r="G247" i="2"/>
  <c r="H247" i="2" a="1"/>
  <c r="H247" i="2"/>
  <c r="H41" i="2" a="1"/>
  <c r="H41" i="2"/>
  <c r="G346" i="2" a="1"/>
  <c r="G346" i="2"/>
  <c r="H346" i="2" a="1"/>
  <c r="H346" i="2"/>
  <c r="G251" i="2" a="1"/>
  <c r="G251" i="2"/>
  <c r="H251" i="2" a="1"/>
  <c r="H251" i="2"/>
  <c r="H60" i="2" a="1"/>
  <c r="H60" i="2"/>
  <c r="G72" i="2" a="1"/>
  <c r="G72" i="2"/>
  <c r="H72" i="2" a="1"/>
  <c r="H72" i="2"/>
  <c r="Q85" i="2" a="1"/>
  <c r="Q85" i="2"/>
  <c r="Q95" i="2" a="1"/>
  <c r="Q95" i="2"/>
  <c r="O1722" i="2"/>
  <c r="D64" i="4"/>
  <c r="C10" i="4"/>
  <c r="O1799" i="2"/>
  <c r="E48" i="4"/>
  <c r="O1620" i="2"/>
  <c r="E14" i="4"/>
  <c r="O1603" i="2"/>
  <c r="O1666" i="2"/>
  <c r="E101" i="4"/>
  <c r="O1882" i="2"/>
  <c r="C57" i="4"/>
  <c r="O1854" i="2"/>
  <c r="C73" i="4"/>
  <c r="O1661" i="2"/>
  <c r="E60" i="4"/>
  <c r="O1838" i="2"/>
  <c r="C9" i="4"/>
  <c r="O1613" i="2"/>
  <c r="E81" i="4"/>
  <c r="F65" i="4"/>
  <c r="O1566" i="2"/>
  <c r="O1754" i="2"/>
  <c r="D68" i="4"/>
  <c r="O1707" i="2"/>
  <c r="D35" i="4"/>
  <c r="P35" i="4"/>
  <c r="O502" i="2"/>
  <c r="O1676" i="2"/>
  <c r="E90" i="4"/>
  <c r="O1765" i="2"/>
  <c r="D63" i="4"/>
  <c r="O1622" i="2"/>
  <c r="E65" i="4"/>
  <c r="O1600" i="2"/>
  <c r="E12" i="4"/>
  <c r="O1759" i="2"/>
  <c r="D48" i="4"/>
  <c r="O1705" i="2"/>
  <c r="D14" i="4"/>
  <c r="O1647" i="2"/>
  <c r="E36" i="4"/>
  <c r="O1803" i="2"/>
  <c r="C45" i="4"/>
  <c r="O1688" i="2"/>
  <c r="E57" i="4"/>
  <c r="O1830" i="2"/>
  <c r="C17" i="4"/>
  <c r="E74" i="4"/>
  <c r="O1632" i="2"/>
  <c r="C83" i="4"/>
  <c r="O1825" i="2"/>
  <c r="D81" i="4"/>
  <c r="O1715" i="2"/>
  <c r="O1640" i="2"/>
  <c r="E82" i="4"/>
  <c r="O1660" i="2"/>
  <c r="E34" i="4"/>
  <c r="K21" i="4"/>
  <c r="O987" i="2"/>
  <c r="O1733" i="2"/>
  <c r="D32" i="4"/>
  <c r="C64" i="4"/>
  <c r="O1841" i="2"/>
  <c r="O1599" i="2"/>
  <c r="E63" i="4"/>
  <c r="E15" i="4"/>
  <c r="O1605" i="2"/>
  <c r="O1814" i="2"/>
  <c r="C30" i="4"/>
  <c r="O1592" i="2"/>
  <c r="E4" i="4"/>
  <c r="E58" i="4"/>
  <c r="O1655" i="2"/>
  <c r="O1828" i="2"/>
  <c r="C43" i="4"/>
  <c r="O1713" i="2"/>
  <c r="D60" i="4"/>
  <c r="O1806" i="2"/>
  <c r="C26" i="4"/>
  <c r="D49" i="4"/>
  <c r="O1762" i="2"/>
  <c r="O1095" i="2"/>
  <c r="J58" i="4"/>
  <c r="O3" i="4"/>
  <c r="O574" i="2"/>
  <c r="O1665" i="2"/>
  <c r="E69" i="4"/>
  <c r="O1577" i="2"/>
  <c r="F18" i="4"/>
  <c r="C21" i="4"/>
  <c r="O1817" i="2"/>
  <c r="O1695" i="2"/>
  <c r="D15" i="4"/>
  <c r="O1829" i="2"/>
  <c r="C12" i="4"/>
  <c r="C48" i="4"/>
  <c r="O1843" i="2"/>
  <c r="C14" i="4"/>
  <c r="O1801" i="2"/>
  <c r="D101" i="4"/>
  <c r="O1761" i="2"/>
  <c r="D45" i="4"/>
  <c r="O1703" i="2"/>
  <c r="C74" i="4"/>
  <c r="O1832" i="2"/>
  <c r="O1615" i="2"/>
  <c r="E35" i="4"/>
  <c r="D47" i="4"/>
  <c r="O1747" i="2"/>
  <c r="O1726" i="2"/>
  <c r="D34" i="4"/>
  <c r="E42" i="4"/>
  <c r="O1650" i="2"/>
  <c r="O1802" i="2"/>
  <c r="C40" i="4"/>
  <c r="O1663" i="2"/>
  <c r="E68" i="4"/>
  <c r="O1328" i="2"/>
  <c r="H23" i="4"/>
  <c r="H80" i="4"/>
  <c r="O1325" i="2"/>
  <c r="H100" i="4"/>
  <c r="O1384" i="2"/>
  <c r="H34" i="4"/>
  <c r="O1322" i="2"/>
  <c r="O1107" i="2"/>
  <c r="J28" i="4"/>
  <c r="O954" i="2"/>
  <c r="L80" i="4"/>
  <c r="J13" i="4"/>
  <c r="O1155" i="2"/>
  <c r="O1563" i="2"/>
  <c r="F102" i="4"/>
  <c r="O1364" i="2"/>
  <c r="H96" i="4"/>
  <c r="G94" i="4"/>
  <c r="O1475" i="2"/>
  <c r="H71" i="4"/>
  <c r="O1329" i="2"/>
  <c r="J66" i="4"/>
  <c r="O1120" i="2"/>
  <c r="O1341" i="2"/>
  <c r="H89" i="4"/>
  <c r="K80" i="4"/>
  <c r="O1060" i="2"/>
  <c r="K46" i="4"/>
  <c r="O1058" i="2"/>
  <c r="F78" i="4"/>
  <c r="O1540" i="2"/>
  <c r="O1285" i="2"/>
  <c r="H2" i="4"/>
  <c r="O1106" i="2"/>
  <c r="J86" i="4"/>
  <c r="O1358" i="2"/>
  <c r="H85" i="4"/>
  <c r="H39" i="4"/>
  <c r="O1370" i="2"/>
  <c r="G98" i="4"/>
  <c r="O1485" i="2"/>
  <c r="O1159" i="2"/>
  <c r="J96" i="4"/>
  <c r="O1154" i="2"/>
  <c r="J63" i="4"/>
  <c r="H67" i="4"/>
  <c r="O1481" i="2"/>
  <c r="M1909" i="2" a="1"/>
  <c r="M1909" i="2"/>
  <c r="N1909" i="2"/>
  <c r="K1833" i="2"/>
  <c r="M1833" i="2" a="1"/>
  <c r="M1833" i="2"/>
  <c r="N1833" i="2"/>
  <c r="L1741" i="2"/>
  <c r="M1741" i="2" a="1"/>
  <c r="M1741" i="2"/>
  <c r="N1741" i="2"/>
  <c r="O807" i="2"/>
  <c r="M55" i="4"/>
  <c r="K1783" i="2"/>
  <c r="L1614" i="2"/>
  <c r="M1931" i="2" a="1"/>
  <c r="M1931" i="2"/>
  <c r="N1931" i="2"/>
  <c r="L1738" i="2"/>
  <c r="K1831" i="2"/>
  <c r="M1831" i="2" a="1"/>
  <c r="M1831" i="2"/>
  <c r="N1831" i="2"/>
  <c r="M1926" i="2" a="1"/>
  <c r="M1926" i="2"/>
  <c r="N1926" i="2"/>
  <c r="K1834" i="2"/>
  <c r="M1834" i="2" a="1"/>
  <c r="M1834" i="2"/>
  <c r="N1834" i="2"/>
  <c r="L1712" i="2"/>
  <c r="M1712" i="2" a="1"/>
  <c r="M1712" i="2"/>
  <c r="N1712" i="2"/>
  <c r="M1938" i="2" a="1"/>
  <c r="M1938" i="2"/>
  <c r="N1938" i="2"/>
  <c r="K1826" i="2"/>
  <c r="M1826" i="2" a="1"/>
  <c r="M1826" i="2"/>
  <c r="N1826" i="2"/>
  <c r="L1750" i="2"/>
  <c r="L1241" i="2"/>
  <c r="M1241" i="2" a="1"/>
  <c r="M1241" i="2"/>
  <c r="N1241" i="2"/>
  <c r="K1352" i="2"/>
  <c r="M1352" i="2" a="1"/>
  <c r="M1352" i="2"/>
  <c r="N1352" i="2"/>
  <c r="L1240" i="2"/>
  <c r="M1240" i="2" a="1"/>
  <c r="M1240" i="2"/>
  <c r="N1240" i="2"/>
  <c r="K1363" i="2"/>
  <c r="K1630" i="2"/>
  <c r="M1630" i="2" a="1"/>
  <c r="M1630" i="2"/>
  <c r="N1630" i="2"/>
  <c r="L1503" i="2"/>
  <c r="K1738" i="2"/>
  <c r="L1625" i="2"/>
  <c r="M1835" i="2" a="1"/>
  <c r="M1835" i="2"/>
  <c r="N1835" i="2"/>
  <c r="K1743" i="2"/>
  <c r="M1743" i="2" a="1"/>
  <c r="M1743" i="2"/>
  <c r="N1743" i="2"/>
  <c r="K1749" i="2"/>
  <c r="M1749" i="2" a="1"/>
  <c r="M1749" i="2"/>
  <c r="N1749" i="2"/>
  <c r="M1797" i="2" a="1"/>
  <c r="M1797" i="2"/>
  <c r="N1797" i="2"/>
  <c r="L1649" i="2"/>
  <c r="M1649" i="2" a="1"/>
  <c r="M1649" i="2"/>
  <c r="N1649" i="2"/>
  <c r="M1850" i="2" a="1"/>
  <c r="M1850" i="2"/>
  <c r="N1850" i="2"/>
  <c r="K1785" i="2"/>
  <c r="L1682" i="2"/>
  <c r="M1682" i="2" a="1"/>
  <c r="M1682" i="2"/>
  <c r="N1682" i="2"/>
  <c r="L1653" i="2"/>
  <c r="M1653" i="2" a="1"/>
  <c r="M1653" i="2"/>
  <c r="N1653" i="2"/>
  <c r="K989" i="2"/>
  <c r="M989" i="2" a="1"/>
  <c r="M989" i="2"/>
  <c r="N989" i="2"/>
  <c r="L887" i="2"/>
  <c r="M887" i="2" a="1"/>
  <c r="M887" i="2"/>
  <c r="N887" i="2"/>
  <c r="K997" i="2"/>
  <c r="M997" i="2" a="1"/>
  <c r="M997" i="2"/>
  <c r="N997" i="2"/>
  <c r="L893" i="2"/>
  <c r="M893" i="2" a="1"/>
  <c r="M893" i="2"/>
  <c r="N893" i="2"/>
  <c r="K1013" i="2"/>
  <c r="M1013" i="2" a="1"/>
  <c r="M1013" i="2"/>
  <c r="N1013" i="2"/>
  <c r="L911" i="2"/>
  <c r="M911" i="2" a="1"/>
  <c r="M911" i="2"/>
  <c r="N911" i="2"/>
  <c r="L1079" i="2"/>
  <c r="M1284" i="2" a="1"/>
  <c r="M1284" i="2"/>
  <c r="N1284" i="2"/>
  <c r="M1350" i="2" a="1"/>
  <c r="M1350" i="2"/>
  <c r="N1350" i="2"/>
  <c r="L1335" i="2"/>
  <c r="M1335" i="2" a="1"/>
  <c r="M1335" i="2"/>
  <c r="N1335" i="2"/>
  <c r="K1422" i="2"/>
  <c r="M1375" i="2" a="1"/>
  <c r="M1375" i="2"/>
  <c r="N1375" i="2"/>
  <c r="L1368" i="2"/>
  <c r="M1368" i="2" a="1"/>
  <c r="M1368" i="2"/>
  <c r="N1368" i="2"/>
  <c r="K1446" i="2"/>
  <c r="M1446" i="2" a="1"/>
  <c r="M1446" i="2"/>
  <c r="N1446" i="2"/>
  <c r="K1750" i="2"/>
  <c r="M1239" i="2" a="1"/>
  <c r="M1239" i="2"/>
  <c r="N1239" i="2"/>
  <c r="M1235" i="2" a="1"/>
  <c r="M1235" i="2"/>
  <c r="N1235" i="2"/>
  <c r="K1846" i="2"/>
  <c r="M1846" i="2" a="1"/>
  <c r="M1846" i="2"/>
  <c r="N1846" i="2"/>
  <c r="M1966" i="2" a="1"/>
  <c r="M1966" i="2"/>
  <c r="N1966" i="2"/>
  <c r="M1955" i="2" a="1"/>
  <c r="M1955" i="2"/>
  <c r="N1955" i="2"/>
  <c r="L1771" i="2"/>
  <c r="M1933" i="2" a="1"/>
  <c r="M1933" i="2"/>
  <c r="N1933" i="2"/>
  <c r="K1862" i="2"/>
  <c r="M1862" i="2" a="1"/>
  <c r="M1862" i="2"/>
  <c r="N1862" i="2"/>
  <c r="K1746" i="2"/>
  <c r="M1746" i="2" a="1"/>
  <c r="M1746" i="2"/>
  <c r="N1746" i="2"/>
  <c r="L1646" i="2"/>
  <c r="M1646" i="2" a="1"/>
  <c r="M1646" i="2"/>
  <c r="N1646" i="2"/>
  <c r="K1871" i="2"/>
  <c r="M1871" i="2" a="1"/>
  <c r="M1871" i="2"/>
  <c r="N1871" i="2"/>
  <c r="L1770" i="2"/>
  <c r="K1025" i="2"/>
  <c r="M1025" i="2" a="1"/>
  <c r="M1025" i="2"/>
  <c r="N1025" i="2"/>
  <c r="L928" i="2"/>
  <c r="M928" i="2" a="1"/>
  <c r="M928" i="2"/>
  <c r="N928" i="2"/>
  <c r="K1033" i="2"/>
  <c r="M1033" i="2" a="1"/>
  <c r="M1033" i="2"/>
  <c r="N1033" i="2"/>
  <c r="L932" i="2"/>
  <c r="M932" i="2" a="1"/>
  <c r="M932" i="2"/>
  <c r="N932" i="2"/>
  <c r="L1084" i="2"/>
  <c r="M1084" i="2" a="1"/>
  <c r="M1084" i="2"/>
  <c r="N1084" i="2"/>
  <c r="K1186" i="2"/>
  <c r="L1094" i="2"/>
  <c r="M1094" i="2" a="1"/>
  <c r="M1094" i="2"/>
  <c r="N1094" i="2"/>
  <c r="K1194" i="2"/>
  <c r="K1209" i="2"/>
  <c r="L1108" i="2"/>
  <c r="M1108" i="2" a="1"/>
  <c r="M1108" i="2"/>
  <c r="N1108" i="2"/>
  <c r="L1628" i="2"/>
  <c r="M1628" i="2" a="1"/>
  <c r="M1628" i="2"/>
  <c r="N1628" i="2"/>
  <c r="K1437" i="2"/>
  <c r="M1437" i="2" a="1"/>
  <c r="M1437" i="2"/>
  <c r="N1437" i="2"/>
  <c r="K1355" i="2"/>
  <c r="M1355" i="2" a="1"/>
  <c r="M1355" i="2"/>
  <c r="N1355" i="2"/>
  <c r="K1468" i="2"/>
  <c r="L1372" i="2"/>
  <c r="M1372" i="2" a="1"/>
  <c r="M1372" i="2"/>
  <c r="N1372" i="2"/>
  <c r="K1334" i="2"/>
  <c r="M1334" i="2" a="1"/>
  <c r="M1334" i="2"/>
  <c r="N1334" i="2"/>
  <c r="L1207" i="2"/>
  <c r="M1207" i="2" a="1"/>
  <c r="M1207" i="2"/>
  <c r="N1207" i="2"/>
  <c r="K1456" i="2"/>
  <c r="M1456" i="2" a="1"/>
  <c r="M1456" i="2"/>
  <c r="N1456" i="2"/>
  <c r="L1362" i="2"/>
  <c r="K1427" i="2"/>
  <c r="L1310" i="2"/>
  <c r="M1440" i="2" a="1"/>
  <c r="M1440" i="2"/>
  <c r="N1440" i="2"/>
  <c r="K1827" i="2"/>
  <c r="M1827" i="2" a="1"/>
  <c r="M1827" i="2"/>
  <c r="N1827" i="2"/>
  <c r="M1911" i="2" a="1"/>
  <c r="M1911" i="2"/>
  <c r="N1911" i="2"/>
  <c r="K1836" i="2"/>
  <c r="M1836" i="2" a="1"/>
  <c r="M1836" i="2"/>
  <c r="N1836" i="2"/>
  <c r="M1963" i="2" a="1"/>
  <c r="M1963" i="2"/>
  <c r="N1963" i="2"/>
  <c r="M1929" i="2" a="1"/>
  <c r="M1929" i="2"/>
  <c r="N1929" i="2"/>
  <c r="K1844" i="2"/>
  <c r="M1844" i="2" a="1"/>
  <c r="M1844" i="2"/>
  <c r="N1844" i="2"/>
  <c r="K1852" i="2"/>
  <c r="M1852" i="2" a="1"/>
  <c r="M1852" i="2"/>
  <c r="N1852" i="2"/>
  <c r="M1948" i="2" a="1"/>
  <c r="M1948" i="2"/>
  <c r="N1948" i="2"/>
  <c r="K1860" i="2"/>
  <c r="M1860" i="2" a="1"/>
  <c r="M1860" i="2"/>
  <c r="N1860" i="2"/>
  <c r="L1785" i="2"/>
  <c r="K1744" i="2"/>
  <c r="L1657" i="2"/>
  <c r="M1657" i="2" a="1"/>
  <c r="M1657" i="2"/>
  <c r="N1657" i="2"/>
  <c r="L1662" i="2"/>
  <c r="M1662" i="2" a="1"/>
  <c r="M1662" i="2"/>
  <c r="N1662" i="2"/>
  <c r="M1837" i="2" a="1"/>
  <c r="M1837" i="2"/>
  <c r="N1837" i="2"/>
  <c r="K985" i="2"/>
  <c r="M985" i="2" a="1"/>
  <c r="M985" i="2"/>
  <c r="N985" i="2"/>
  <c r="L884" i="2"/>
  <c r="M884" i="2" a="1"/>
  <c r="M884" i="2"/>
  <c r="N884" i="2"/>
  <c r="L890" i="2"/>
  <c r="K993" i="2"/>
  <c r="M993" i="2" a="1"/>
  <c r="M993" i="2"/>
  <c r="N993" i="2"/>
  <c r="K1001" i="2"/>
  <c r="M1001" i="2" a="1"/>
  <c r="M1001" i="2"/>
  <c r="N1001" i="2"/>
  <c r="L920" i="2"/>
  <c r="M920" i="2" a="1"/>
  <c r="M920" i="2"/>
  <c r="N920" i="2"/>
  <c r="K1009" i="2"/>
  <c r="M1009" i="2" a="1"/>
  <c r="M1009" i="2"/>
  <c r="N1009" i="2"/>
  <c r="L908" i="2"/>
  <c r="M908" i="2" a="1"/>
  <c r="M908" i="2"/>
  <c r="N908" i="2"/>
  <c r="L917" i="2"/>
  <c r="M917" i="2" a="1"/>
  <c r="M917" i="2"/>
  <c r="N917" i="2"/>
  <c r="K1017" i="2"/>
  <c r="M1017" i="2" a="1"/>
  <c r="M1017" i="2"/>
  <c r="N1017" i="2"/>
  <c r="L939" i="2"/>
  <c r="K1037" i="2"/>
  <c r="M1037" i="2" a="1"/>
  <c r="M1037" i="2"/>
  <c r="N1037" i="2"/>
  <c r="K1201" i="2"/>
  <c r="M1201" i="2" a="1"/>
  <c r="M1201" i="2"/>
  <c r="N1201" i="2"/>
  <c r="L1099" i="2"/>
  <c r="M1099" i="2" a="1"/>
  <c r="M1099" i="2"/>
  <c r="N1099" i="2"/>
  <c r="K1220" i="2"/>
  <c r="L1115" i="2"/>
  <c r="M1115" i="2" a="1"/>
  <c r="M1115" i="2"/>
  <c r="N1115" i="2"/>
  <c r="L1313" i="2"/>
  <c r="M1313" i="2" a="1"/>
  <c r="M1313" i="2"/>
  <c r="N1313" i="2"/>
  <c r="K1424" i="2"/>
  <c r="M1918" i="2" a="1"/>
  <c r="M1918" i="2"/>
  <c r="N1918" i="2"/>
  <c r="K1839" i="2"/>
  <c r="M1839" i="2" a="1"/>
  <c r="M1839" i="2"/>
  <c r="N1839" i="2"/>
  <c r="K1842" i="2"/>
  <c r="M1842" i="2" a="1"/>
  <c r="M1842" i="2"/>
  <c r="N1842" i="2"/>
  <c r="L1736" i="2"/>
  <c r="M1736" i="2" a="1"/>
  <c r="M1736" i="2"/>
  <c r="N1736" i="2"/>
  <c r="K1847" i="2"/>
  <c r="M1847" i="2" a="1"/>
  <c r="M1847" i="2"/>
  <c r="N1847" i="2"/>
  <c r="M1959" i="2" a="1"/>
  <c r="M1959" i="2"/>
  <c r="N1959" i="2"/>
  <c r="K1855" i="2"/>
  <c r="M1855" i="2" a="1"/>
  <c r="M1855" i="2"/>
  <c r="N1855" i="2"/>
  <c r="L1748" i="2"/>
  <c r="K1858" i="2"/>
  <c r="M1858" i="2" a="1"/>
  <c r="M1858" i="2"/>
  <c r="N1858" i="2"/>
  <c r="L1752" i="2"/>
  <c r="M1752" i="2" a="1"/>
  <c r="M1752" i="2"/>
  <c r="N1752" i="2"/>
  <c r="K1865" i="2"/>
  <c r="M1865" i="2" a="1"/>
  <c r="M1865" i="2"/>
  <c r="N1865" i="2"/>
  <c r="M1920" i="2" a="1"/>
  <c r="M1920" i="2"/>
  <c r="N1920" i="2"/>
  <c r="K1870" i="2"/>
  <c r="M1870" i="2" a="1"/>
  <c r="M1870" i="2"/>
  <c r="N1870" i="2"/>
  <c r="L1768" i="2"/>
  <c r="K1790" i="2"/>
  <c r="M1790" i="2" a="1"/>
  <c r="M1790" i="2"/>
  <c r="N1790" i="2"/>
  <c r="L1693" i="2"/>
  <c r="M1693" i="2" a="1"/>
  <c r="M1693" i="2"/>
  <c r="N1693" i="2"/>
  <c r="M1280" i="2" a="1"/>
  <c r="M1280" i="2"/>
  <c r="N1280" i="2"/>
  <c r="L1091" i="2"/>
  <c r="M1091" i="2" a="1"/>
  <c r="M1091" i="2"/>
  <c r="N1091" i="2"/>
  <c r="K1193" i="2"/>
  <c r="L1129" i="2"/>
  <c r="M1129" i="2" a="1"/>
  <c r="M1129" i="2"/>
  <c r="N1129" i="2"/>
  <c r="K1222" i="2"/>
  <c r="L1379" i="2"/>
  <c r="M1379" i="2" a="1"/>
  <c r="M1379" i="2"/>
  <c r="N1379" i="2"/>
  <c r="K1472" i="2"/>
  <c r="M1472" i="2" a="1"/>
  <c r="M1472" i="2"/>
  <c r="N1472" i="2"/>
  <c r="L1244" i="2"/>
  <c r="M1244" i="2" a="1"/>
  <c r="M1244" i="2"/>
  <c r="N1244" i="2"/>
  <c r="L1317" i="2"/>
  <c r="M1317" i="2" a="1"/>
  <c r="M1317" i="2"/>
  <c r="N1317" i="2"/>
  <c r="L1363" i="2"/>
  <c r="K1399" i="2"/>
  <c r="L1140" i="2"/>
  <c r="M1140" i="2" a="1"/>
  <c r="M1140" i="2"/>
  <c r="N1140" i="2"/>
  <c r="K907" i="2"/>
  <c r="M907" i="2" a="1"/>
  <c r="M907" i="2"/>
  <c r="N907" i="2"/>
  <c r="L814" i="2"/>
  <c r="K1198" i="2"/>
  <c r="L1097" i="2"/>
  <c r="M1097" i="2" a="1"/>
  <c r="M1097" i="2"/>
  <c r="N1097" i="2"/>
  <c r="L1124" i="2"/>
  <c r="M1124" i="2" a="1"/>
  <c r="M1124" i="2"/>
  <c r="N1124" i="2"/>
  <c r="K1228" i="2"/>
  <c r="M1228" i="2" a="1"/>
  <c r="M1228" i="2"/>
  <c r="N1228" i="2"/>
  <c r="K1260" i="2"/>
  <c r="L1176" i="2"/>
  <c r="M1176" i="2" a="1"/>
  <c r="M1176" i="2"/>
  <c r="N1176" i="2"/>
  <c r="L1338" i="2"/>
  <c r="M1338" i="2" a="1"/>
  <c r="M1338" i="2"/>
  <c r="N1338" i="2"/>
  <c r="K1439" i="2"/>
  <c r="M1439" i="2" a="1"/>
  <c r="M1439" i="2"/>
  <c r="N1439" i="2"/>
  <c r="L1451" i="2"/>
  <c r="K1559" i="2"/>
  <c r="K1273" i="2"/>
  <c r="M1273" i="2" a="1"/>
  <c r="M1273" i="2"/>
  <c r="N1273" i="2"/>
  <c r="L1152" i="2"/>
  <c r="M1152" i="2" a="1"/>
  <c r="M1152" i="2"/>
  <c r="N1152" i="2"/>
  <c r="L871" i="2"/>
  <c r="M871" i="2" a="1"/>
  <c r="M871" i="2"/>
  <c r="N871" i="2"/>
  <c r="K974" i="2"/>
  <c r="M974" i="2" a="1"/>
  <c r="M974" i="2"/>
  <c r="N974" i="2"/>
  <c r="L789" i="2"/>
  <c r="K890" i="2"/>
  <c r="K877" i="2"/>
  <c r="L775" i="2"/>
  <c r="J1480" i="2"/>
  <c r="J1430" i="2"/>
  <c r="J1414" i="2"/>
  <c r="J1398" i="2"/>
  <c r="J1391" i="2"/>
  <c r="J1479" i="2"/>
  <c r="J1442" i="2"/>
  <c r="J1471" i="2"/>
  <c r="J1433" i="2"/>
  <c r="J1417" i="2"/>
  <c r="J1403" i="2"/>
  <c r="J1393" i="2"/>
  <c r="J1460" i="2"/>
  <c r="J1412" i="2"/>
  <c r="J1402" i="2"/>
  <c r="J1396" i="2"/>
  <c r="J1448" i="2"/>
  <c r="J1428" i="2"/>
  <c r="J1427" i="2"/>
  <c r="J1399" i="2"/>
  <c r="J1390" i="2"/>
  <c r="J1601" i="2"/>
  <c r="J1617" i="2"/>
  <c r="J1637" i="2"/>
  <c r="J1679" i="2"/>
  <c r="J1611" i="2"/>
  <c r="J1684" i="2"/>
  <c r="J1642" i="2"/>
  <c r="J1625" i="2"/>
  <c r="J1658" i="2"/>
  <c r="J1659" i="2"/>
  <c r="J1080" i="2"/>
  <c r="G278" i="2" a="1"/>
  <c r="G278" i="2"/>
  <c r="D19" i="3" a="1"/>
  <c r="D19" i="3"/>
  <c r="J188" i="2"/>
  <c r="G95" i="2" a="1"/>
  <c r="G95" i="2"/>
  <c r="D21" i="3" a="1"/>
  <c r="D21" i="3"/>
  <c r="J19" i="2"/>
  <c r="G276" i="2" a="1"/>
  <c r="G276" i="2"/>
  <c r="G94" i="2" a="1"/>
  <c r="G94" i="2"/>
  <c r="G185" i="2" a="1"/>
  <c r="G185" i="2"/>
  <c r="G277" i="2" a="1"/>
  <c r="G277" i="2"/>
  <c r="G83" i="2" a="1"/>
  <c r="G83" i="2"/>
  <c r="G183" i="2" a="1"/>
  <c r="G183" i="2"/>
  <c r="G272" i="2" a="1"/>
  <c r="G272" i="2"/>
  <c r="G86" i="2" a="1"/>
  <c r="G86" i="2"/>
  <c r="G181" i="2" a="1"/>
  <c r="G181" i="2"/>
  <c r="G279" i="2" a="1"/>
  <c r="G279" i="2"/>
  <c r="G81" i="2" a="1"/>
  <c r="G81" i="2"/>
  <c r="G179" i="2" a="1"/>
  <c r="G179" i="2"/>
  <c r="G262" i="2" a="1"/>
  <c r="G262" i="2"/>
  <c r="G80" i="2" a="1"/>
  <c r="G80" i="2"/>
  <c r="G177" i="2" a="1"/>
  <c r="G177" i="2"/>
  <c r="G370" i="2" a="1"/>
  <c r="G370" i="2"/>
  <c r="D18" i="3" a="1"/>
  <c r="D18" i="3"/>
  <c r="J356" i="2"/>
  <c r="M356" i="2" a="1"/>
  <c r="M356" i="2"/>
  <c r="N356" i="2"/>
  <c r="G355" i="2" a="1"/>
  <c r="G355" i="2"/>
  <c r="G374" i="2" a="1"/>
  <c r="G374" i="2"/>
  <c r="G367" i="2" a="1"/>
  <c r="G367" i="2"/>
  <c r="G373" i="2" a="1"/>
  <c r="G373" i="2"/>
  <c r="G369" i="2" a="1"/>
  <c r="G369" i="2"/>
  <c r="G358" i="2" a="1"/>
  <c r="G358" i="2"/>
  <c r="G366" i="2" a="1"/>
  <c r="G366" i="2"/>
  <c r="G359" i="2" a="1"/>
  <c r="G359" i="2"/>
  <c r="G360" i="2" a="1"/>
  <c r="G360" i="2"/>
  <c r="G344" i="2" a="1"/>
  <c r="G344" i="2"/>
  <c r="G328" i="2" a="1"/>
  <c r="G328" i="2"/>
  <c r="G342" i="2" a="1"/>
  <c r="G342" i="2"/>
  <c r="G340" i="2" a="1"/>
  <c r="G340" i="2"/>
  <c r="H278" i="2" a="1"/>
  <c r="H278" i="2"/>
  <c r="G187" i="2" a="1"/>
  <c r="G187" i="2"/>
  <c r="H187" i="2" a="1"/>
  <c r="H187" i="2"/>
  <c r="B20" i="3" a="1"/>
  <c r="B20" i="3"/>
  <c r="D20" i="3" a="1"/>
  <c r="D20" i="3"/>
  <c r="H95" i="2" a="1"/>
  <c r="H95" i="2"/>
  <c r="J95" i="2"/>
  <c r="H276" i="2" a="1"/>
  <c r="H276" i="2"/>
  <c r="G186" i="2" a="1"/>
  <c r="G186" i="2"/>
  <c r="H186" i="2" a="1"/>
  <c r="H186" i="2"/>
  <c r="H94" i="2" a="1"/>
  <c r="H94" i="2"/>
  <c r="J94" i="2"/>
  <c r="G266" i="2" a="1"/>
  <c r="G266" i="2"/>
  <c r="H266" i="2" a="1"/>
  <c r="H266" i="2"/>
  <c r="J266" i="2"/>
  <c r="H185" i="2" a="1"/>
  <c r="H185" i="2"/>
  <c r="G92" i="2" a="1"/>
  <c r="G92" i="2"/>
  <c r="H92" i="2" a="1"/>
  <c r="H92" i="2"/>
  <c r="J92" i="2"/>
  <c r="H277" i="2" a="1"/>
  <c r="H277" i="2"/>
  <c r="J277" i="2"/>
  <c r="G184" i="2" a="1"/>
  <c r="G184" i="2"/>
  <c r="H184" i="2" a="1"/>
  <c r="H184" i="2"/>
  <c r="H83" i="2" a="1"/>
  <c r="H83" i="2"/>
  <c r="J83" i="2"/>
  <c r="G280" i="2" a="1"/>
  <c r="G280" i="2"/>
  <c r="H280" i="2" a="1"/>
  <c r="H280" i="2"/>
  <c r="J280" i="2"/>
  <c r="H183" i="2" a="1"/>
  <c r="H183" i="2"/>
  <c r="G85" i="2" a="1"/>
  <c r="G85" i="2"/>
  <c r="H85" i="2" a="1"/>
  <c r="H85" i="2"/>
  <c r="J85" i="2"/>
  <c r="H272" i="2" a="1"/>
  <c r="H272" i="2"/>
  <c r="J272" i="2"/>
  <c r="L86" i="2"/>
  <c r="G182" i="2" a="1"/>
  <c r="G182" i="2"/>
  <c r="H182" i="2" a="1"/>
  <c r="H182" i="2"/>
  <c r="J182" i="2"/>
  <c r="H86" i="2" a="1"/>
  <c r="H86" i="2"/>
  <c r="J86" i="2"/>
  <c r="G273" i="2" a="1"/>
  <c r="G273" i="2"/>
  <c r="H273" i="2" a="1"/>
  <c r="H273" i="2"/>
  <c r="J273" i="2"/>
  <c r="H181" i="2" a="1"/>
  <c r="H181" i="2"/>
  <c r="G78" i="2" a="1"/>
  <c r="G78" i="2"/>
  <c r="H78" i="2" a="1"/>
  <c r="H78" i="2"/>
  <c r="J78" i="2"/>
  <c r="H279" i="2" a="1"/>
  <c r="H279" i="2"/>
  <c r="J279" i="2"/>
  <c r="G180" i="2" a="1"/>
  <c r="G180" i="2"/>
  <c r="H180" i="2" a="1"/>
  <c r="H180" i="2"/>
  <c r="J180" i="2"/>
  <c r="H81" i="2" a="1"/>
  <c r="H81" i="2"/>
  <c r="J81" i="2"/>
  <c r="G267" i="2" a="1"/>
  <c r="G267" i="2"/>
  <c r="H267" i="2" a="1"/>
  <c r="H267" i="2"/>
  <c r="J267" i="2"/>
  <c r="H179" i="2" a="1"/>
  <c r="H179" i="2"/>
  <c r="G91" i="2" a="1"/>
  <c r="G91" i="2"/>
  <c r="H91" i="2" a="1"/>
  <c r="H91" i="2"/>
  <c r="J91" i="2"/>
  <c r="H262" i="2" a="1"/>
  <c r="H262" i="2"/>
  <c r="J262" i="2"/>
  <c r="L80" i="2"/>
  <c r="G178" i="2" a="1"/>
  <c r="G178" i="2"/>
  <c r="H178" i="2" a="1"/>
  <c r="H178" i="2"/>
  <c r="J178" i="2"/>
  <c r="H80" i="2" a="1"/>
  <c r="H80" i="2"/>
  <c r="J80" i="2"/>
  <c r="G269" i="2" a="1"/>
  <c r="G269" i="2"/>
  <c r="H269" i="2" a="1"/>
  <c r="H269" i="2"/>
  <c r="J269" i="2"/>
  <c r="H177" i="2" a="1"/>
  <c r="H177" i="2"/>
  <c r="G73" i="2" a="1"/>
  <c r="G73" i="2"/>
  <c r="H73" i="2" a="1"/>
  <c r="H73" i="2"/>
  <c r="J73" i="2"/>
  <c r="H275" i="2" a="1"/>
  <c r="H275" i="2"/>
  <c r="J275" i="2"/>
  <c r="G176" i="2" a="1"/>
  <c r="G176" i="2"/>
  <c r="H176" i="2" a="1"/>
  <c r="H176" i="2"/>
  <c r="H71" i="2" a="1"/>
  <c r="H71" i="2"/>
  <c r="J71" i="2"/>
  <c r="G261" i="2" a="1"/>
  <c r="G261" i="2"/>
  <c r="H261" i="2" a="1"/>
  <c r="H261" i="2"/>
  <c r="J261" i="2"/>
  <c r="L79" i="2"/>
  <c r="H175" i="2" a="1"/>
  <c r="H175" i="2"/>
  <c r="G49" i="2" a="1"/>
  <c r="G49" i="2"/>
  <c r="H49" i="2" a="1"/>
  <c r="H49" i="2"/>
  <c r="J49" i="2"/>
  <c r="H370" i="2" a="1"/>
  <c r="H370" i="2"/>
  <c r="J370" i="2"/>
  <c r="G365" i="2" a="1"/>
  <c r="G365" i="2"/>
  <c r="H365" i="2" a="1"/>
  <c r="H365" i="2"/>
  <c r="J365" i="2"/>
  <c r="H355" i="2" a="1"/>
  <c r="H355" i="2"/>
  <c r="J355" i="2"/>
  <c r="G361" i="2" a="1"/>
  <c r="G361" i="2"/>
  <c r="H361" i="2" a="1"/>
  <c r="H361" i="2"/>
  <c r="J361" i="2"/>
  <c r="H374" i="2" a="1"/>
  <c r="H374" i="2"/>
  <c r="J374" i="2"/>
  <c r="G353" i="2" a="1"/>
  <c r="G353" i="2"/>
  <c r="H353" i="2" a="1"/>
  <c r="H353" i="2"/>
  <c r="J353" i="2"/>
  <c r="H367" i="2" a="1"/>
  <c r="H367" i="2"/>
  <c r="J367" i="2"/>
  <c r="G372" i="2" a="1"/>
  <c r="G372" i="2"/>
  <c r="H372" i="2" a="1"/>
  <c r="H372" i="2"/>
  <c r="J372" i="2"/>
  <c r="H373" i="2" a="1"/>
  <c r="H373" i="2"/>
  <c r="J373" i="2"/>
  <c r="G368" i="2" a="1"/>
  <c r="G368" i="2"/>
  <c r="H368" i="2" a="1"/>
  <c r="H368" i="2"/>
  <c r="J368" i="2"/>
  <c r="H369" i="2" a="1"/>
  <c r="H369" i="2"/>
  <c r="J369" i="2"/>
  <c r="G362" i="2" a="1"/>
  <c r="G362" i="2"/>
  <c r="H362" i="2" a="1"/>
  <c r="H362" i="2"/>
  <c r="J362" i="2"/>
  <c r="H358" i="2" a="1"/>
  <c r="H358" i="2"/>
  <c r="J358" i="2"/>
  <c r="G364" i="2" a="1"/>
  <c r="G364" i="2"/>
  <c r="H364" i="2" a="1"/>
  <c r="H364" i="2"/>
  <c r="J364" i="2"/>
  <c r="H366" i="2" a="1"/>
  <c r="H366" i="2"/>
  <c r="J366" i="2"/>
  <c r="G354" i="2" a="1"/>
  <c r="G354" i="2"/>
  <c r="H354" i="2" a="1"/>
  <c r="H354" i="2"/>
  <c r="J354" i="2"/>
  <c r="H359" i="2" a="1"/>
  <c r="H359" i="2"/>
  <c r="J359" i="2"/>
  <c r="G348" i="2" a="1"/>
  <c r="G348" i="2"/>
  <c r="H348" i="2" a="1"/>
  <c r="H348" i="2"/>
  <c r="J348" i="2"/>
  <c r="H360" i="2" a="1"/>
  <c r="H360" i="2"/>
  <c r="J360" i="2"/>
  <c r="G349" i="2" a="1"/>
  <c r="G349" i="2"/>
  <c r="H349" i="2" a="1"/>
  <c r="H349" i="2"/>
  <c r="J349" i="2"/>
  <c r="H344" i="2" a="1"/>
  <c r="H344" i="2"/>
  <c r="J344" i="2"/>
  <c r="G350" i="2" a="1"/>
  <c r="G350" i="2"/>
  <c r="H350" i="2" a="1"/>
  <c r="H350" i="2"/>
  <c r="J350" i="2"/>
  <c r="H328" i="2" a="1"/>
  <c r="H328" i="2"/>
  <c r="J328" i="2"/>
  <c r="G371" i="2" a="1"/>
  <c r="G371" i="2"/>
  <c r="H371" i="2" a="1"/>
  <c r="H371" i="2"/>
  <c r="J371" i="2"/>
  <c r="H342" i="2" a="1"/>
  <c r="H342" i="2"/>
  <c r="J342" i="2"/>
  <c r="G320" i="2" a="1"/>
  <c r="G320" i="2"/>
  <c r="H320" i="2" a="1"/>
  <c r="H320" i="2"/>
  <c r="J320" i="2"/>
  <c r="H340" i="2" a="1"/>
  <c r="H340" i="2"/>
  <c r="J340" i="2"/>
  <c r="G345" i="2" a="1"/>
  <c r="G345" i="2"/>
  <c r="H345" i="2" a="1"/>
  <c r="H345" i="2"/>
  <c r="J345" i="2"/>
  <c r="K12" i="4"/>
  <c r="O996" i="2"/>
  <c r="O1711" i="2"/>
  <c r="D52" i="4"/>
  <c r="O1026" i="2"/>
  <c r="K23" i="4"/>
  <c r="O1639" i="2"/>
  <c r="E25" i="4"/>
  <c r="D73" i="4"/>
  <c r="O1755" i="2"/>
  <c r="M1123" i="2" a="1"/>
  <c r="M1123" i="2"/>
  <c r="N1123" i="2"/>
  <c r="K883" i="2"/>
  <c r="M883" i="2" a="1"/>
  <c r="M883" i="2"/>
  <c r="N883" i="2"/>
  <c r="L782" i="2"/>
  <c r="M782" i="2" a="1"/>
  <c r="M782" i="2"/>
  <c r="N782" i="2"/>
  <c r="M986" i="2" a="1"/>
  <c r="M986" i="2"/>
  <c r="N986" i="2"/>
  <c r="O67" i="4"/>
  <c r="O634" i="2"/>
  <c r="Q48" i="4"/>
  <c r="O457" i="2"/>
  <c r="H84" i="4"/>
  <c r="O1386" i="2"/>
  <c r="K34" i="4"/>
  <c r="O1043" i="2"/>
  <c r="O95" i="4"/>
  <c r="B95" i="4"/>
  <c r="O661" i="2"/>
  <c r="I77" i="4"/>
  <c r="O1248" i="2"/>
  <c r="M71" i="4"/>
  <c r="O824" i="2"/>
  <c r="O1312" i="2"/>
  <c r="H86" i="4"/>
  <c r="L660" i="2"/>
  <c r="M660" i="2" a="1"/>
  <c r="M660" i="2"/>
  <c r="N660" i="2"/>
  <c r="K771" i="2"/>
  <c r="L975" i="2"/>
  <c r="K1078" i="2"/>
  <c r="L1445" i="2"/>
  <c r="M1445" i="2" a="1"/>
  <c r="M1445" i="2"/>
  <c r="N1445" i="2"/>
  <c r="K1522" i="2"/>
  <c r="M1522" i="2" a="1"/>
  <c r="M1522" i="2"/>
  <c r="N1522" i="2"/>
  <c r="O447" i="2"/>
  <c r="Q63" i="4"/>
  <c r="O388" i="2"/>
  <c r="Q7" i="4"/>
  <c r="O476" i="2"/>
  <c r="P11" i="4"/>
  <c r="J24" i="4"/>
  <c r="O1131" i="2"/>
  <c r="O1166" i="2"/>
  <c r="J70" i="4"/>
  <c r="O1878" i="2"/>
  <c r="C69" i="4"/>
  <c r="O659" i="2"/>
  <c r="O84" i="4"/>
  <c r="B84" i="4"/>
  <c r="F97" i="4"/>
  <c r="O1512" i="2"/>
  <c r="L845" i="2"/>
  <c r="K943" i="2"/>
  <c r="K915" i="2"/>
  <c r="M915" i="2" a="1"/>
  <c r="M915" i="2"/>
  <c r="N915" i="2"/>
  <c r="L800" i="2"/>
  <c r="L1395" i="2"/>
  <c r="M1395" i="2" a="1"/>
  <c r="M1395" i="2"/>
  <c r="N1395" i="2"/>
  <c r="K1516" i="2"/>
  <c r="K939" i="2"/>
  <c r="M939" i="2" a="1"/>
  <c r="M939" i="2"/>
  <c r="N939" i="2"/>
  <c r="L827" i="2"/>
  <c r="O1236" i="2"/>
  <c r="I18" i="4"/>
  <c r="J46" i="4"/>
  <c r="O1149" i="2"/>
  <c r="O96" i="4"/>
  <c r="B96" i="4"/>
  <c r="O650" i="2"/>
  <c r="K79" i="4"/>
  <c r="O1064" i="2"/>
  <c r="K75" i="4"/>
  <c r="O1056" i="2"/>
  <c r="M1171" i="2" a="1"/>
  <c r="M1171" i="2"/>
  <c r="N1171" i="2"/>
  <c r="Q79" i="4"/>
  <c r="O436" i="2"/>
  <c r="Q30" i="4"/>
  <c r="O390" i="2"/>
  <c r="O452" i="2"/>
  <c r="Q76" i="4"/>
  <c r="O1487" i="2"/>
  <c r="G84" i="4"/>
  <c r="F34" i="4"/>
  <c r="O1543" i="2"/>
  <c r="L1397" i="2"/>
  <c r="K1493" i="2"/>
  <c r="M1493" i="2" a="1"/>
  <c r="M1493" i="2"/>
  <c r="N1493" i="2"/>
  <c r="K371" i="2"/>
  <c r="L258" i="2"/>
  <c r="O602" i="2"/>
  <c r="O36" i="4"/>
  <c r="O1568" i="2"/>
  <c r="F23" i="4"/>
  <c r="Q15" i="4"/>
  <c r="O386" i="2"/>
  <c r="K14" i="4"/>
  <c r="O992" i="2"/>
  <c r="O1138" i="2"/>
  <c r="J47" i="4"/>
  <c r="Q27" i="4"/>
  <c r="O411" i="2"/>
  <c r="M46" i="4"/>
  <c r="O856" i="2"/>
  <c r="F3" i="4"/>
  <c r="O1504" i="2"/>
  <c r="M1593" i="2" a="1"/>
  <c r="M1593" i="2"/>
  <c r="N1593" i="2"/>
  <c r="D44" i="4"/>
  <c r="O1728" i="2"/>
  <c r="O790" i="2"/>
  <c r="M30" i="4"/>
  <c r="L816" i="2"/>
  <c r="K929" i="2"/>
  <c r="O1038" i="2"/>
  <c r="K72" i="4"/>
  <c r="I34" i="4"/>
  <c r="O1231" i="2"/>
  <c r="O1681" i="2"/>
  <c r="E73" i="4"/>
  <c r="L38" i="4"/>
  <c r="O916" i="2"/>
  <c r="L56" i="4"/>
  <c r="O910" i="2"/>
  <c r="L6" i="4"/>
  <c r="O880" i="2"/>
  <c r="L15" i="4"/>
  <c r="O881" i="2"/>
  <c r="O984" i="2"/>
  <c r="K9" i="4"/>
  <c r="O389" i="2"/>
  <c r="Q25" i="4"/>
  <c r="Q14" i="4"/>
  <c r="O385" i="2"/>
  <c r="E29" i="4"/>
  <c r="O1631" i="2"/>
  <c r="L751" i="2"/>
  <c r="K853" i="2"/>
  <c r="L416" i="2"/>
  <c r="M416" i="2" a="1"/>
  <c r="M416" i="2"/>
  <c r="N416" i="2"/>
  <c r="K514" i="2"/>
  <c r="M514" i="2" a="1"/>
  <c r="M514" i="2"/>
  <c r="N514" i="2"/>
  <c r="L572" i="2"/>
  <c r="M572" i="2" a="1"/>
  <c r="M572" i="2"/>
  <c r="N572" i="2"/>
  <c r="K675" i="2"/>
  <c r="L594" i="2"/>
  <c r="M594" i="2" a="1"/>
  <c r="M594" i="2"/>
  <c r="N594" i="2"/>
  <c r="K707" i="2"/>
  <c r="L631" i="2"/>
  <c r="M631" i="2" a="1"/>
  <c r="M631" i="2"/>
  <c r="N631" i="2"/>
  <c r="K737" i="2"/>
  <c r="L675" i="2"/>
  <c r="K776" i="2"/>
  <c r="M776" i="2" a="1"/>
  <c r="M776" i="2"/>
  <c r="N776" i="2"/>
  <c r="L703" i="2"/>
  <c r="K808" i="2"/>
  <c r="M808" i="2" a="1"/>
  <c r="M808" i="2"/>
  <c r="N808" i="2"/>
  <c r="L771" i="2"/>
  <c r="M771" i="2" a="1"/>
  <c r="M771" i="2"/>
  <c r="N771" i="2"/>
  <c r="K872" i="2"/>
  <c r="M872" i="2" a="1"/>
  <c r="M872" i="2"/>
  <c r="N872" i="2"/>
  <c r="L623" i="2"/>
  <c r="M623" i="2" a="1"/>
  <c r="M623" i="2"/>
  <c r="N623" i="2"/>
  <c r="K715" i="2"/>
  <c r="M715" i="2" a="1"/>
  <c r="M715" i="2"/>
  <c r="N715" i="2"/>
  <c r="L642" i="2"/>
  <c r="M642" i="2" a="1"/>
  <c r="M642" i="2"/>
  <c r="N642" i="2"/>
  <c r="K745" i="2"/>
  <c r="M745" i="2" a="1"/>
  <c r="M745" i="2"/>
  <c r="N745" i="2"/>
  <c r="L679" i="2"/>
  <c r="K786" i="2"/>
  <c r="M786" i="2" a="1"/>
  <c r="M786" i="2"/>
  <c r="N786" i="2"/>
  <c r="L720" i="2"/>
  <c r="M720" i="2" a="1"/>
  <c r="M720" i="2"/>
  <c r="N720" i="2"/>
  <c r="K818" i="2"/>
  <c r="M818" i="2" a="1"/>
  <c r="M818" i="2"/>
  <c r="N818" i="2"/>
  <c r="K906" i="2"/>
  <c r="M906" i="2" a="1"/>
  <c r="M906" i="2"/>
  <c r="N906" i="2"/>
  <c r="L803" i="2"/>
  <c r="M803" i="2" a="1"/>
  <c r="M803" i="2"/>
  <c r="N803" i="2"/>
  <c r="L449" i="2"/>
  <c r="M449" i="2" a="1"/>
  <c r="M449" i="2"/>
  <c r="N449" i="2"/>
  <c r="M658" i="2" a="1"/>
  <c r="M658" i="2"/>
  <c r="N658" i="2"/>
  <c r="K556" i="2"/>
  <c r="M556" i="2" a="1"/>
  <c r="M556" i="2"/>
  <c r="N556" i="2"/>
  <c r="K687" i="2"/>
  <c r="L587" i="2"/>
  <c r="L622" i="2"/>
  <c r="M622" i="2" a="1"/>
  <c r="M622" i="2"/>
  <c r="N622" i="2"/>
  <c r="K717" i="2"/>
  <c r="L636" i="2"/>
  <c r="M636" i="2" a="1"/>
  <c r="M636" i="2"/>
  <c r="N636" i="2"/>
  <c r="K747" i="2"/>
  <c r="M747" i="2" a="1"/>
  <c r="M747" i="2"/>
  <c r="N747" i="2"/>
  <c r="L697" i="2"/>
  <c r="M697" i="2" a="1"/>
  <c r="M697" i="2"/>
  <c r="N697" i="2"/>
  <c r="K788" i="2"/>
  <c r="M788" i="2" a="1"/>
  <c r="M788" i="2"/>
  <c r="N788" i="2"/>
  <c r="M888" i="2" a="1"/>
  <c r="M888" i="2"/>
  <c r="N888" i="2"/>
  <c r="K820" i="2"/>
  <c r="L727" i="2"/>
  <c r="K923" i="2"/>
  <c r="M923" i="2" a="1"/>
  <c r="M923" i="2"/>
  <c r="N923" i="2"/>
  <c r="L819" i="2"/>
  <c r="M819" i="2" a="1"/>
  <c r="M819" i="2"/>
  <c r="N819" i="2"/>
  <c r="L426" i="2"/>
  <c r="M426" i="2" a="1"/>
  <c r="M426" i="2"/>
  <c r="N426" i="2"/>
  <c r="K527" i="2"/>
  <c r="O852" i="2"/>
  <c r="M67" i="4"/>
  <c r="B67" i="4"/>
  <c r="K4" i="4"/>
  <c r="O980" i="2"/>
  <c r="O1006" i="2"/>
  <c r="K56" i="4"/>
  <c r="Q84" i="4"/>
  <c r="O451" i="2"/>
  <c r="M616" i="2" a="1"/>
  <c r="M616" i="2"/>
  <c r="N616" i="2"/>
  <c r="K6" i="4"/>
  <c r="O982" i="2"/>
  <c r="K73" i="4"/>
  <c r="O1070" i="2"/>
  <c r="Q38" i="4"/>
  <c r="O440" i="2"/>
  <c r="O1027" i="2"/>
  <c r="K61" i="4"/>
  <c r="K814" i="2"/>
  <c r="M814" i="2" a="1"/>
  <c r="M814" i="2"/>
  <c r="N814" i="2"/>
  <c r="L714" i="2"/>
  <c r="M714" i="2" a="1"/>
  <c r="M714" i="2"/>
  <c r="N714" i="2"/>
  <c r="K522" i="2"/>
  <c r="M522" i="2" a="1"/>
  <c r="M522" i="2"/>
  <c r="N522" i="2"/>
  <c r="L398" i="2"/>
  <c r="M398" i="2" a="1"/>
  <c r="M398" i="2"/>
  <c r="N398" i="2"/>
  <c r="K552" i="2"/>
  <c r="M552" i="2" a="1"/>
  <c r="M552" i="2"/>
  <c r="N552" i="2"/>
  <c r="L461" i="2"/>
  <c r="M461" i="2" a="1"/>
  <c r="M461" i="2"/>
  <c r="N461" i="2"/>
  <c r="L582" i="2"/>
  <c r="M582" i="2" a="1"/>
  <c r="M582" i="2"/>
  <c r="N582" i="2"/>
  <c r="K683" i="2"/>
  <c r="L600" i="2"/>
  <c r="M600" i="2" a="1"/>
  <c r="M600" i="2"/>
  <c r="N600" i="2"/>
  <c r="K713" i="2"/>
  <c r="L664" i="2"/>
  <c r="M664" i="2" a="1"/>
  <c r="M664" i="2"/>
  <c r="N664" i="2"/>
  <c r="K743" i="2"/>
  <c r="M743" i="2" a="1"/>
  <c r="M743" i="2"/>
  <c r="N743" i="2"/>
  <c r="L684" i="2"/>
  <c r="K784" i="2"/>
  <c r="K816" i="2"/>
  <c r="M816" i="2" a="1"/>
  <c r="M816" i="2"/>
  <c r="N816" i="2"/>
  <c r="L717" i="2"/>
  <c r="M717" i="2" a="1"/>
  <c r="M717" i="2"/>
  <c r="N717" i="2"/>
  <c r="L798" i="2"/>
  <c r="M798" i="2" a="1"/>
  <c r="M798" i="2"/>
  <c r="N798" i="2"/>
  <c r="K898" i="2"/>
  <c r="M898" i="2" a="1"/>
  <c r="M898" i="2"/>
  <c r="N898" i="2"/>
  <c r="L586" i="2"/>
  <c r="M586" i="2" a="1"/>
  <c r="M586" i="2"/>
  <c r="N586" i="2"/>
  <c r="K693" i="2"/>
  <c r="M693" i="2" a="1"/>
  <c r="M693" i="2"/>
  <c r="N693" i="2"/>
  <c r="L618" i="2"/>
  <c r="M618" i="2" a="1"/>
  <c r="M618" i="2"/>
  <c r="N618" i="2"/>
  <c r="K723" i="2"/>
  <c r="M723" i="2" a="1"/>
  <c r="M723" i="2"/>
  <c r="N723" i="2"/>
  <c r="M827" i="2" a="1"/>
  <c r="M827" i="2"/>
  <c r="N827" i="2"/>
  <c r="L641" i="2"/>
  <c r="K753" i="2"/>
  <c r="K794" i="2"/>
  <c r="M794" i="2" a="1"/>
  <c r="M794" i="2"/>
  <c r="N794" i="2"/>
  <c r="L689" i="2"/>
  <c r="M689" i="2" a="1"/>
  <c r="M689" i="2"/>
  <c r="N689" i="2"/>
  <c r="K841" i="2"/>
  <c r="L739" i="2"/>
  <c r="K564" i="2"/>
  <c r="M564" i="2" a="1"/>
  <c r="M564" i="2"/>
  <c r="N564" i="2"/>
  <c r="L391" i="2"/>
  <c r="M391" i="2" a="1"/>
  <c r="M391" i="2"/>
  <c r="N391" i="2"/>
  <c r="L597" i="2"/>
  <c r="K695" i="2"/>
  <c r="L627" i="2"/>
  <c r="K725" i="2"/>
  <c r="M725" i="2" a="1"/>
  <c r="M725" i="2"/>
  <c r="N725" i="2"/>
  <c r="L651" i="2"/>
  <c r="K755" i="2"/>
  <c r="K796" i="2"/>
  <c r="M796" i="2" a="1"/>
  <c r="M796" i="2"/>
  <c r="N796" i="2"/>
  <c r="L707" i="2"/>
  <c r="M707" i="2" a="1"/>
  <c r="M707" i="2"/>
  <c r="N707" i="2"/>
  <c r="L730" i="2"/>
  <c r="K843" i="2"/>
  <c r="M843" i="2" a="1"/>
  <c r="M843" i="2"/>
  <c r="N843" i="2"/>
  <c r="L839" i="2"/>
  <c r="K934" i="2"/>
  <c r="M934" i="2" a="1"/>
  <c r="M934" i="2"/>
  <c r="N934" i="2"/>
  <c r="L404" i="2"/>
  <c r="M404" i="2" a="1"/>
  <c r="M404" i="2"/>
  <c r="N404" i="2"/>
  <c r="K507" i="2"/>
  <c r="M817" i="2" a="1"/>
  <c r="M817" i="2"/>
  <c r="N817" i="2"/>
  <c r="O1473" i="2"/>
  <c r="G65" i="4"/>
  <c r="Q17" i="4"/>
  <c r="O405" i="2"/>
  <c r="O983" i="2"/>
  <c r="K15" i="4"/>
  <c r="K57" i="4"/>
  <c r="O1046" i="2"/>
  <c r="O584" i="2"/>
  <c r="O25" i="4"/>
  <c r="O960" i="2"/>
  <c r="L77" i="4"/>
  <c r="O64" i="4"/>
  <c r="O591" i="2"/>
  <c r="O549" i="2"/>
  <c r="P83" i="4"/>
  <c r="O455" i="2"/>
  <c r="Q75" i="4"/>
  <c r="M840" i="2" a="1"/>
  <c r="M840" i="2"/>
  <c r="N840" i="2"/>
  <c r="H25" i="4"/>
  <c r="O1307" i="2"/>
  <c r="O604" i="2"/>
  <c r="O35" i="4"/>
  <c r="M860" i="2" a="1"/>
  <c r="M860" i="2"/>
  <c r="N860" i="2"/>
  <c r="M918" i="2" a="1"/>
  <c r="M918" i="2"/>
  <c r="N918" i="2"/>
  <c r="M835" i="2" a="1"/>
  <c r="M835" i="2"/>
  <c r="N835" i="2"/>
  <c r="M684" i="2" a="1"/>
  <c r="M684" i="2"/>
  <c r="N684" i="2"/>
  <c r="K822" i="2"/>
  <c r="L729" i="2"/>
  <c r="K925" i="2"/>
  <c r="M925" i="2" a="1"/>
  <c r="M925" i="2"/>
  <c r="N925" i="2"/>
  <c r="L841" i="2"/>
  <c r="M841" i="2" a="1"/>
  <c r="M841" i="2"/>
  <c r="N841" i="2"/>
  <c r="M1019" i="2" a="1"/>
  <c r="M1019" i="2"/>
  <c r="N1019" i="2"/>
  <c r="L464" i="2"/>
  <c r="M464" i="2" a="1"/>
  <c r="M464" i="2"/>
  <c r="N464" i="2"/>
  <c r="K530" i="2"/>
  <c r="M530" i="2" a="1"/>
  <c r="M530" i="2"/>
  <c r="N530" i="2"/>
  <c r="K560" i="2"/>
  <c r="M560" i="2" a="1"/>
  <c r="M560" i="2"/>
  <c r="N560" i="2"/>
  <c r="M662" i="2" a="1"/>
  <c r="M662" i="2"/>
  <c r="N662" i="2"/>
  <c r="L599" i="2"/>
  <c r="K691" i="2"/>
  <c r="M691" i="2" a="1"/>
  <c r="M691" i="2"/>
  <c r="N691" i="2"/>
  <c r="L612" i="2"/>
  <c r="M612" i="2" a="1"/>
  <c r="M612" i="2"/>
  <c r="N612" i="2"/>
  <c r="K721" i="2"/>
  <c r="M721" i="2" a="1"/>
  <c r="M721" i="2"/>
  <c r="N721" i="2"/>
  <c r="L653" i="2"/>
  <c r="M653" i="2" a="1"/>
  <c r="M653" i="2"/>
  <c r="N653" i="2"/>
  <c r="K751" i="2"/>
  <c r="K792" i="2"/>
  <c r="L699" i="2"/>
  <c r="L741" i="2"/>
  <c r="K839" i="2"/>
  <c r="L820" i="2"/>
  <c r="K927" i="2"/>
  <c r="M927" i="2" a="1"/>
  <c r="M927" i="2"/>
  <c r="N927" i="2"/>
  <c r="L606" i="2"/>
  <c r="M606" i="2" a="1"/>
  <c r="M606" i="2"/>
  <c r="N606" i="2"/>
  <c r="K701" i="2"/>
  <c r="L628" i="2"/>
  <c r="M628" i="2" a="1"/>
  <c r="M628" i="2"/>
  <c r="N628" i="2"/>
  <c r="K731" i="2"/>
  <c r="L654" i="2"/>
  <c r="K761" i="2"/>
  <c r="M761" i="2" a="1"/>
  <c r="M761" i="2"/>
  <c r="N761" i="2"/>
  <c r="L694" i="2"/>
  <c r="M694" i="2" a="1"/>
  <c r="M694" i="2"/>
  <c r="N694" i="2"/>
  <c r="K802" i="2"/>
  <c r="M802" i="2" a="1"/>
  <c r="M802" i="2"/>
  <c r="N802" i="2"/>
  <c r="K849" i="2"/>
  <c r="L755" i="2"/>
  <c r="L571" i="2"/>
  <c r="K673" i="2"/>
  <c r="L605" i="2"/>
  <c r="K703" i="2"/>
  <c r="M703" i="2" a="1"/>
  <c r="M703" i="2"/>
  <c r="N703" i="2"/>
  <c r="L637" i="2"/>
  <c r="M637" i="2" a="1"/>
  <c r="M637" i="2"/>
  <c r="N637" i="2"/>
  <c r="K733" i="2"/>
  <c r="M733" i="2" a="1"/>
  <c r="M733" i="2"/>
  <c r="N733" i="2"/>
  <c r="L670" i="2"/>
  <c r="M670" i="2" a="1"/>
  <c r="M670" i="2"/>
  <c r="N670" i="2"/>
  <c r="K763" i="2"/>
  <c r="M763" i="2" a="1"/>
  <c r="M763" i="2"/>
  <c r="N763" i="2"/>
  <c r="M867" i="2" a="1"/>
  <c r="M867" i="2"/>
  <c r="N867" i="2"/>
  <c r="K804" i="2"/>
  <c r="M804" i="2" a="1"/>
  <c r="M804" i="2"/>
  <c r="N804" i="2"/>
  <c r="L690" i="2"/>
  <c r="M690" i="2" a="1"/>
  <c r="M690" i="2"/>
  <c r="N690" i="2"/>
  <c r="K851" i="2"/>
  <c r="L759" i="2"/>
  <c r="O1583" i="2"/>
  <c r="F57" i="4"/>
  <c r="O443" i="2"/>
  <c r="Q83" i="4"/>
  <c r="O648" i="2"/>
  <c r="O48" i="4"/>
  <c r="O548" i="2"/>
  <c r="P96" i="4"/>
  <c r="K31" i="4"/>
  <c r="O994" i="2"/>
  <c r="K102" i="4"/>
  <c r="O1074" i="2"/>
  <c r="M858" i="2" a="1"/>
  <c r="M858" i="2"/>
  <c r="N858" i="2"/>
  <c r="O1533" i="2"/>
  <c r="F48" i="4"/>
  <c r="Q77" i="4"/>
  <c r="O453" i="2"/>
  <c r="M901" i="2" a="1"/>
  <c r="M901" i="2"/>
  <c r="N901" i="2"/>
  <c r="Q65" i="4"/>
  <c r="O434" i="2"/>
  <c r="O541" i="2"/>
  <c r="P75" i="4"/>
  <c r="M1029" i="2" a="1"/>
  <c r="M1029" i="2"/>
  <c r="N1029" i="2"/>
  <c r="M1044" i="2" a="1"/>
  <c r="M1044" i="2"/>
  <c r="N1044" i="2"/>
  <c r="M654" i="2" a="1"/>
  <c r="M654" i="2"/>
  <c r="N654" i="2"/>
  <c r="N35" i="4"/>
  <c r="B35" i="4"/>
  <c r="O710" i="2"/>
  <c r="M850" i="2" a="1"/>
  <c r="M850" i="2"/>
  <c r="N850" i="2"/>
  <c r="M1008" i="2" a="1"/>
  <c r="M1008" i="2"/>
  <c r="N1008" i="2"/>
  <c r="J276" i="2"/>
  <c r="J278" i="2"/>
  <c r="M792" i="2" a="1"/>
  <c r="M792" i="2"/>
  <c r="N792" i="2"/>
  <c r="M784" i="2" a="1"/>
  <c r="M784" i="2"/>
  <c r="N784" i="2"/>
  <c r="M1383" i="2" a="1"/>
  <c r="M1383" i="2"/>
  <c r="N1383" i="2"/>
  <c r="M651" i="2" a="1"/>
  <c r="M651" i="2"/>
  <c r="N651" i="2"/>
  <c r="K845" i="2"/>
  <c r="M845" i="2" a="1"/>
  <c r="M845" i="2"/>
  <c r="N845" i="2"/>
  <c r="L750" i="2"/>
  <c r="K538" i="2"/>
  <c r="M538" i="2" a="1"/>
  <c r="M538" i="2"/>
  <c r="N538" i="2"/>
  <c r="L387" i="2"/>
  <c r="M387" i="2" a="1"/>
  <c r="M387" i="2"/>
  <c r="N387" i="2"/>
  <c r="L467" i="2"/>
  <c r="M467" i="2" a="1"/>
  <c r="M467" i="2"/>
  <c r="N467" i="2"/>
  <c r="K568" i="2"/>
  <c r="M568" i="2" a="1"/>
  <c r="M568" i="2"/>
  <c r="N568" i="2"/>
  <c r="K699" i="2"/>
  <c r="L611" i="2"/>
  <c r="M611" i="2" a="1"/>
  <c r="M611" i="2"/>
  <c r="N611" i="2"/>
  <c r="L638" i="2"/>
  <c r="M638" i="2" a="1"/>
  <c r="M638" i="2"/>
  <c r="N638" i="2"/>
  <c r="K729" i="2"/>
  <c r="M822" i="2" a="1"/>
  <c r="M822" i="2"/>
  <c r="N822" i="2"/>
  <c r="L633" i="2"/>
  <c r="M633" i="2" a="1"/>
  <c r="M633" i="2"/>
  <c r="N633" i="2"/>
  <c r="K759" i="2"/>
  <c r="M759" i="2" a="1"/>
  <c r="M759" i="2"/>
  <c r="N759" i="2"/>
  <c r="K800" i="2"/>
  <c r="M800" i="2" a="1"/>
  <c r="M800" i="2"/>
  <c r="N800" i="2"/>
  <c r="L695" i="2"/>
  <c r="M695" i="2" a="1"/>
  <c r="M695" i="2"/>
  <c r="N695" i="2"/>
  <c r="L731" i="2"/>
  <c r="K847" i="2"/>
  <c r="M847" i="2" a="1"/>
  <c r="M847" i="2"/>
  <c r="N847" i="2"/>
  <c r="M950" i="2" a="1"/>
  <c r="M950" i="2"/>
  <c r="N950" i="2"/>
  <c r="L647" i="2"/>
  <c r="M647" i="2" a="1"/>
  <c r="M647" i="2"/>
  <c r="N647" i="2"/>
  <c r="K739" i="2"/>
  <c r="M739" i="2" a="1"/>
  <c r="M739" i="2"/>
  <c r="N739" i="2"/>
  <c r="K778" i="2"/>
  <c r="M778" i="2" a="1"/>
  <c r="M778" i="2"/>
  <c r="N778" i="2"/>
  <c r="L676" i="2"/>
  <c r="M676" i="2" a="1"/>
  <c r="M676" i="2"/>
  <c r="N676" i="2"/>
  <c r="L706" i="2"/>
  <c r="K810" i="2"/>
  <c r="M810" i="2" a="1"/>
  <c r="M810" i="2"/>
  <c r="N810" i="2"/>
  <c r="L770" i="2"/>
  <c r="M770" i="2" a="1"/>
  <c r="M770" i="2"/>
  <c r="N770" i="2"/>
  <c r="K874" i="2"/>
  <c r="L578" i="2"/>
  <c r="M578" i="2" a="1"/>
  <c r="M578" i="2"/>
  <c r="N578" i="2"/>
  <c r="K679" i="2"/>
  <c r="M679" i="2" a="1"/>
  <c r="M679" i="2"/>
  <c r="N679" i="2"/>
  <c r="L609" i="2"/>
  <c r="M809" i="2" a="1"/>
  <c r="M809" i="2"/>
  <c r="N809" i="2"/>
  <c r="K709" i="2"/>
  <c r="L683" i="2"/>
  <c r="K780" i="2"/>
  <c r="M780" i="2" a="1"/>
  <c r="M780" i="2"/>
  <c r="N780" i="2"/>
  <c r="L701" i="2"/>
  <c r="M701" i="2" a="1"/>
  <c r="M701" i="2"/>
  <c r="N701" i="2"/>
  <c r="K812" i="2"/>
  <c r="M812" i="2" a="1"/>
  <c r="M812" i="2"/>
  <c r="N812" i="2"/>
  <c r="L779" i="2"/>
  <c r="M779" i="2" a="1"/>
  <c r="M779" i="2"/>
  <c r="N779" i="2"/>
  <c r="K882" i="2"/>
  <c r="M882" i="2" a="1"/>
  <c r="M882" i="2"/>
  <c r="N882" i="2"/>
  <c r="L1161" i="2"/>
  <c r="M1161" i="2" a="1"/>
  <c r="M1161" i="2"/>
  <c r="N1161" i="2"/>
  <c r="K1262" i="2"/>
  <c r="M1262" i="2" a="1"/>
  <c r="M1262" i="2"/>
  <c r="N1262" i="2"/>
  <c r="M666" i="2" a="1"/>
  <c r="M666" i="2"/>
  <c r="N666" i="2"/>
  <c r="O1547" i="2"/>
  <c r="F46" i="4"/>
  <c r="O518" i="2"/>
  <c r="P51" i="4"/>
  <c r="M851" i="2" a="1"/>
  <c r="M851" i="2"/>
  <c r="N851" i="2"/>
  <c r="O1068" i="2"/>
  <c r="K70" i="4"/>
  <c r="L1076" i="2"/>
  <c r="M1076" i="2" a="1"/>
  <c r="M1076" i="2"/>
  <c r="N1076" i="2"/>
  <c r="K1178" i="2"/>
  <c r="M1178" i="2" a="1"/>
  <c r="M1178" i="2"/>
  <c r="N1178" i="2"/>
  <c r="M821" i="2" a="1"/>
  <c r="M821" i="2"/>
  <c r="N821" i="2"/>
  <c r="C52" i="4"/>
  <c r="O1815" i="2"/>
  <c r="I35" i="4"/>
  <c r="O1247" i="2"/>
  <c r="O1012" i="2"/>
  <c r="K16" i="4"/>
  <c r="O988" i="2"/>
  <c r="K20" i="4"/>
  <c r="M1022" i="2" a="1"/>
  <c r="M1022" i="2"/>
  <c r="N1022" i="2"/>
  <c r="O590" i="2"/>
  <c r="O13" i="4"/>
  <c r="B13" i="4"/>
  <c r="M879" i="2" a="1"/>
  <c r="M879" i="2"/>
  <c r="N879" i="2"/>
  <c r="O1527" i="2"/>
  <c r="F15" i="4"/>
  <c r="M646" i="2" a="1"/>
  <c r="M646" i="2"/>
  <c r="N646" i="2"/>
  <c r="O1724" i="2"/>
  <c r="D17" i="4"/>
  <c r="K53" i="4"/>
  <c r="O995" i="2"/>
  <c r="Q44" i="4"/>
  <c r="O432" i="2"/>
  <c r="J91" i="4"/>
  <c r="O1165" i="2"/>
  <c r="H44" i="4"/>
  <c r="O1301" i="2"/>
  <c r="O1267" i="2"/>
  <c r="I85" i="4"/>
  <c r="O1030" i="2"/>
  <c r="K68" i="4"/>
  <c r="O1757" i="2"/>
  <c r="D84" i="4"/>
  <c r="D30" i="4"/>
  <c r="O1700" i="2"/>
  <c r="O1731" i="2"/>
  <c r="D69" i="4"/>
  <c r="O1708" i="2"/>
  <c r="D26" i="4"/>
  <c r="N26" i="4"/>
  <c r="O684" i="2"/>
  <c r="L1578" i="2"/>
  <c r="M1578" i="2" a="1"/>
  <c r="M1578" i="2"/>
  <c r="N1578" i="2"/>
  <c r="K1683" i="2"/>
  <c r="L1496" i="2"/>
  <c r="K1606" i="2"/>
  <c r="M1606" i="2" a="1"/>
  <c r="M1606" i="2"/>
  <c r="N1606" i="2"/>
  <c r="L523" i="2"/>
  <c r="M523" i="2" a="1"/>
  <c r="M523" i="2"/>
  <c r="N523" i="2"/>
  <c r="K625" i="2"/>
  <c r="M625" i="2" a="1"/>
  <c r="M625" i="2"/>
  <c r="N625" i="2"/>
  <c r="K897" i="2"/>
  <c r="L785" i="2"/>
  <c r="L1442" i="2"/>
  <c r="K1520" i="2"/>
  <c r="M1520" i="2" a="1"/>
  <c r="M1520" i="2"/>
  <c r="N1520" i="2"/>
  <c r="L1576" i="2"/>
  <c r="M1576" i="2" a="1"/>
  <c r="M1576" i="2"/>
  <c r="N1576" i="2"/>
  <c r="K1668" i="2"/>
  <c r="M1668" i="2" a="1"/>
  <c r="M1668" i="2"/>
  <c r="N1668" i="2"/>
  <c r="K1004" i="2"/>
  <c r="M1004" i="2" a="1"/>
  <c r="M1004" i="2"/>
  <c r="N1004" i="2"/>
  <c r="L904" i="2"/>
  <c r="M904" i="2" a="1"/>
  <c r="M904" i="2"/>
  <c r="N904" i="2"/>
  <c r="L1516" i="2"/>
  <c r="M1516" i="2" a="1"/>
  <c r="M1516" i="2"/>
  <c r="N1516" i="2"/>
  <c r="K1618" i="2"/>
  <c r="M1618" i="2" a="1"/>
  <c r="M1618" i="2"/>
  <c r="N1618" i="2"/>
  <c r="K621" i="2"/>
  <c r="L519" i="2"/>
  <c r="L834" i="2"/>
  <c r="M834" i="2" a="1"/>
  <c r="M834" i="2"/>
  <c r="N834" i="2"/>
  <c r="K958" i="2"/>
  <c r="M958" i="2" a="1"/>
  <c r="M958" i="2"/>
  <c r="N958" i="2"/>
  <c r="M1055" i="2" a="1"/>
  <c r="M1055" i="2"/>
  <c r="N1055" i="2"/>
  <c r="K1614" i="2"/>
  <c r="M1614" i="2" a="1"/>
  <c r="M1614" i="2"/>
  <c r="N1614" i="2"/>
  <c r="L1555" i="2"/>
  <c r="M1555" i="2" a="1"/>
  <c r="M1555" i="2"/>
  <c r="N1555" i="2"/>
  <c r="K1367" i="2"/>
  <c r="M1367" i="2" a="1"/>
  <c r="M1367" i="2"/>
  <c r="N1367" i="2"/>
  <c r="L1261" i="2"/>
  <c r="M1261" i="2" a="1"/>
  <c r="M1261" i="2"/>
  <c r="N1261" i="2"/>
  <c r="Q89" i="4"/>
  <c r="O456" i="2"/>
  <c r="O1447" i="2"/>
  <c r="G67" i="4"/>
  <c r="O1164" i="2"/>
  <c r="J22" i="4"/>
  <c r="Q29" i="4"/>
  <c r="O437" i="2"/>
  <c r="K1624" i="2"/>
  <c r="M1624" i="2" a="1"/>
  <c r="M1624" i="2"/>
  <c r="N1624" i="2"/>
  <c r="L1542" i="2"/>
  <c r="M1542" i="2" a="1"/>
  <c r="M1542" i="2"/>
  <c r="N1542" i="2"/>
  <c r="K1302" i="2"/>
  <c r="L1198" i="2"/>
  <c r="O458" i="2"/>
  <c r="Q80" i="4"/>
  <c r="M1100" i="2" a="1"/>
  <c r="M1100" i="2"/>
  <c r="N1100" i="2"/>
  <c r="O944" i="2"/>
  <c r="L69" i="4"/>
  <c r="O760" i="2"/>
  <c r="N77" i="4"/>
  <c r="Q72" i="4"/>
  <c r="O431" i="2"/>
  <c r="P18" i="4"/>
  <c r="O522" i="2"/>
  <c r="O610" i="2"/>
  <c r="O44" i="4"/>
  <c r="O494" i="2"/>
  <c r="P17" i="4"/>
  <c r="O722" i="2"/>
  <c r="N73" i="4"/>
  <c r="O1584" i="2"/>
  <c r="F70" i="4"/>
  <c r="F73" i="4"/>
  <c r="O1580" i="2"/>
  <c r="O1213" i="2"/>
  <c r="I36" i="4"/>
  <c r="N90" i="4"/>
  <c r="O765" i="2"/>
  <c r="O1513" i="2"/>
  <c r="F12" i="4"/>
  <c r="O941" i="2"/>
  <c r="L63" i="4"/>
  <c r="M1719" i="2" a="1"/>
  <c r="M1719" i="2"/>
  <c r="N1719" i="2"/>
  <c r="M730" i="2" a="1"/>
  <c r="M730" i="2"/>
  <c r="N730" i="2"/>
  <c r="M1198" i="2" a="1"/>
  <c r="M1198" i="2"/>
  <c r="N1198" i="2"/>
  <c r="K1692" i="2"/>
  <c r="L1594" i="2"/>
  <c r="L1559" i="2"/>
  <c r="M1559" i="2" a="1"/>
  <c r="M1559" i="2"/>
  <c r="N1559" i="2"/>
  <c r="K1675" i="2"/>
  <c r="M1675" i="2" a="1"/>
  <c r="M1675" i="2"/>
  <c r="N1675" i="2"/>
  <c r="L1505" i="2"/>
  <c r="K1596" i="2"/>
  <c r="M1596" i="2" a="1"/>
  <c r="M1596" i="2"/>
  <c r="N1596" i="2"/>
  <c r="K617" i="2"/>
  <c r="L515" i="2"/>
  <c r="M712" i="2" a="1"/>
  <c r="M712" i="2"/>
  <c r="N712" i="2"/>
  <c r="L1391" i="2"/>
  <c r="K1514" i="2"/>
  <c r="M1607" i="2" a="1"/>
  <c r="M1607" i="2"/>
  <c r="N1607" i="2"/>
  <c r="K1625" i="2"/>
  <c r="L1544" i="2"/>
  <c r="L943" i="2"/>
  <c r="M943" i="2" a="1"/>
  <c r="M943" i="2"/>
  <c r="N943" i="2"/>
  <c r="K1045" i="2"/>
  <c r="M1045" i="2" a="1"/>
  <c r="M1045" i="2"/>
  <c r="N1045" i="2"/>
  <c r="L1526" i="2"/>
  <c r="K1679" i="2"/>
  <c r="K613" i="2"/>
  <c r="L511" i="2"/>
  <c r="L978" i="2"/>
  <c r="M978" i="2" a="1"/>
  <c r="M978" i="2"/>
  <c r="N978" i="2"/>
  <c r="M1181" i="2" a="1"/>
  <c r="M1181" i="2"/>
  <c r="N1181" i="2"/>
  <c r="K1079" i="2"/>
  <c r="M1079" i="2" a="1"/>
  <c r="M1079" i="2"/>
  <c r="N1079" i="2"/>
  <c r="L1528" i="2"/>
  <c r="K1608" i="2"/>
  <c r="Q86" i="4"/>
  <c r="O442" i="2"/>
  <c r="O1462" i="2"/>
  <c r="G62" i="4"/>
  <c r="J23" i="4"/>
  <c r="O1128" i="2"/>
  <c r="O546" i="2"/>
  <c r="P48" i="4"/>
  <c r="L16" i="4"/>
  <c r="O896" i="2"/>
  <c r="K1321" i="2"/>
  <c r="M1321" i="2" a="1"/>
  <c r="M1321" i="2"/>
  <c r="N1321" i="2"/>
  <c r="L1215" i="2"/>
  <c r="K1292" i="2"/>
  <c r="L1189" i="2"/>
  <c r="M1189" i="2" a="1"/>
  <c r="M1189" i="2"/>
  <c r="N1189" i="2"/>
  <c r="K1771" i="2"/>
  <c r="M1771" i="2" a="1"/>
  <c r="M1771" i="2"/>
  <c r="N1771" i="2"/>
  <c r="L1669" i="2"/>
  <c r="M1669" i="2" a="1"/>
  <c r="M1669" i="2"/>
  <c r="N1669" i="2"/>
  <c r="O567" i="2"/>
  <c r="P99" i="4"/>
  <c r="Q36" i="4"/>
  <c r="O418" i="2"/>
  <c r="O416" i="2"/>
  <c r="Q73" i="4"/>
  <c r="O83" i="4"/>
  <c r="O651" i="2"/>
  <c r="J50" i="4"/>
  <c r="O1122" i="2"/>
  <c r="O1791" i="2"/>
  <c r="C2" i="4"/>
  <c r="O554" i="2"/>
  <c r="P76" i="4"/>
  <c r="O644" i="2"/>
  <c r="O71" i="4"/>
  <c r="B71" i="4"/>
  <c r="O711" i="2"/>
  <c r="N44" i="4"/>
  <c r="B44" i="4"/>
  <c r="O596" i="2"/>
  <c r="O17" i="4"/>
  <c r="B17" i="4"/>
  <c r="M82" i="4"/>
  <c r="O818" i="2"/>
  <c r="F80" i="4"/>
  <c r="O1519" i="2"/>
  <c r="O569" i="2"/>
  <c r="P101" i="4"/>
  <c r="M1374" i="2" a="1"/>
  <c r="M1374" i="2"/>
  <c r="N1374" i="2"/>
  <c r="M734" i="2" a="1"/>
  <c r="M734" i="2"/>
  <c r="N734" i="2"/>
  <c r="L85" i="4"/>
  <c r="O962" i="2"/>
  <c r="O736" i="2"/>
  <c r="N22" i="4"/>
  <c r="B22" i="4"/>
  <c r="O1548" i="2"/>
  <c r="F99" i="4"/>
  <c r="O85" i="4"/>
  <c r="O642" i="2"/>
  <c r="O946" i="2"/>
  <c r="L13" i="4"/>
  <c r="J184" i="2"/>
  <c r="B90" i="4"/>
  <c r="M1215" i="2" a="1"/>
  <c r="M1215" i="2"/>
  <c r="N1215" i="2"/>
  <c r="L539" i="2"/>
  <c r="K641" i="2"/>
  <c r="M753" i="2" a="1"/>
  <c r="M753" i="2"/>
  <c r="N753" i="2"/>
  <c r="K1670" i="2"/>
  <c r="L1571" i="2"/>
  <c r="M1571" i="2" a="1"/>
  <c r="M1571" i="2"/>
  <c r="N1571" i="2"/>
  <c r="K1629" i="2"/>
  <c r="L1539" i="2"/>
  <c r="M1539" i="2" a="1"/>
  <c r="M1539" i="2"/>
  <c r="N1539" i="2"/>
  <c r="L688" i="2"/>
  <c r="K801" i="2"/>
  <c r="M801" i="2" a="1"/>
  <c r="M801" i="2"/>
  <c r="N801" i="2"/>
  <c r="K601" i="2"/>
  <c r="M601" i="2" a="1"/>
  <c r="M601" i="2"/>
  <c r="N601" i="2"/>
  <c r="L499" i="2"/>
  <c r="M499" i="2" a="1"/>
  <c r="M499" i="2"/>
  <c r="N499" i="2"/>
  <c r="M719" i="2" a="1"/>
  <c r="M719" i="2"/>
  <c r="N719" i="2"/>
  <c r="K571" i="2"/>
  <c r="M571" i="2" a="1"/>
  <c r="M571" i="2"/>
  <c r="N571" i="2"/>
  <c r="L469" i="2"/>
  <c r="M469" i="2" a="1"/>
  <c r="M469" i="2"/>
  <c r="N469" i="2"/>
  <c r="K937" i="2"/>
  <c r="L837" i="2"/>
  <c r="M837" i="2" a="1"/>
  <c r="M837" i="2"/>
  <c r="N837" i="2"/>
  <c r="K1505" i="2"/>
  <c r="M1505" i="2" a="1"/>
  <c r="M1505" i="2"/>
  <c r="N1505" i="2"/>
  <c r="L1405" i="2"/>
  <c r="M1405" i="2" a="1"/>
  <c r="M1405" i="2"/>
  <c r="N1405" i="2"/>
  <c r="L1490" i="2"/>
  <c r="K1594" i="2"/>
  <c r="M1133" i="2" a="1"/>
  <c r="M1133" i="2"/>
  <c r="N1133" i="2"/>
  <c r="L926" i="2"/>
  <c r="K1024" i="2"/>
  <c r="M1024" i="2" a="1"/>
  <c r="M1024" i="2"/>
  <c r="N1024" i="2"/>
  <c r="K1667" i="2"/>
  <c r="L1524" i="2"/>
  <c r="L503" i="2"/>
  <c r="M503" i="2" a="1"/>
  <c r="M503" i="2"/>
  <c r="N503" i="2"/>
  <c r="K605" i="2"/>
  <c r="M605" i="2" a="1"/>
  <c r="M605" i="2"/>
  <c r="N605" i="2"/>
  <c r="L947" i="2"/>
  <c r="K1049" i="2"/>
  <c r="L1501" i="2"/>
  <c r="K1602" i="2"/>
  <c r="O448" i="2"/>
  <c r="Q87" i="4"/>
  <c r="Q49" i="4"/>
  <c r="O424" i="2"/>
  <c r="O680" i="2"/>
  <c r="N8" i="4"/>
  <c r="N58" i="4"/>
  <c r="O697" i="2"/>
  <c r="M1163" i="2" a="1"/>
  <c r="M1163" i="2"/>
  <c r="N1163" i="2"/>
  <c r="L1220" i="2"/>
  <c r="M1220" i="2" a="1"/>
  <c r="M1220" i="2"/>
  <c r="N1220" i="2"/>
  <c r="K1316" i="2"/>
  <c r="O57" i="4"/>
  <c r="O631" i="2"/>
  <c r="O1016" i="2"/>
  <c r="K66" i="4"/>
  <c r="O656" i="2"/>
  <c r="O76" i="4"/>
  <c r="B76" i="4"/>
  <c r="O800" i="2"/>
  <c r="M32" i="4"/>
  <c r="O66" i="4"/>
  <c r="O623" i="2"/>
  <c r="O906" i="2"/>
  <c r="L10" i="4"/>
  <c r="L60" i="4"/>
  <c r="O912" i="2"/>
  <c r="J7" i="4"/>
  <c r="O1098" i="2"/>
  <c r="O1586" i="2"/>
  <c r="F103" i="4"/>
  <c r="J17" i="4"/>
  <c r="O1137" i="2"/>
  <c r="J75" i="4"/>
  <c r="O1157" i="2"/>
  <c r="O409" i="2"/>
  <c r="Q54" i="4"/>
  <c r="O694" i="2"/>
  <c r="N64" i="4"/>
  <c r="O922" i="2"/>
  <c r="L18" i="4"/>
  <c r="G100" i="4"/>
  <c r="O1483" i="2"/>
  <c r="M1737" i="2" a="1"/>
  <c r="M1737" i="2"/>
  <c r="N1737" i="2"/>
  <c r="N101" i="4"/>
  <c r="O770" i="2"/>
  <c r="G99" i="4"/>
  <c r="O1466" i="2"/>
  <c r="M1461" i="2" a="1"/>
  <c r="M1461" i="2"/>
  <c r="N1461" i="2"/>
  <c r="M1717" i="2" a="1"/>
  <c r="M1717" i="2"/>
  <c r="N1717" i="2"/>
  <c r="P79" i="4"/>
  <c r="O526" i="2"/>
  <c r="O632" i="2"/>
  <c r="O68" i="4"/>
  <c r="M540" i="2" a="1"/>
  <c r="M540" i="2"/>
  <c r="N540" i="2"/>
  <c r="M79" i="4"/>
  <c r="O847" i="2"/>
  <c r="M1694" i="2" a="1"/>
  <c r="M1694" i="2"/>
  <c r="N1694" i="2"/>
  <c r="M1490" i="2" a="1"/>
  <c r="M1490" i="2"/>
  <c r="N1490" i="2"/>
  <c r="M1692" i="2" a="1"/>
  <c r="M1692" i="2"/>
  <c r="N1692" i="2"/>
  <c r="O1061" i="2"/>
  <c r="K96" i="4"/>
  <c r="K1626" i="2"/>
  <c r="L1535" i="2"/>
  <c r="M1535" i="2" a="1"/>
  <c r="M1535" i="2"/>
  <c r="N1535" i="2"/>
  <c r="K1621" i="2"/>
  <c r="M1621" i="2" a="1"/>
  <c r="M1621" i="2"/>
  <c r="N1621" i="2"/>
  <c r="L1506" i="2"/>
  <c r="M1506" i="2" a="1"/>
  <c r="M1506" i="2"/>
  <c r="N1506" i="2"/>
  <c r="K593" i="2"/>
  <c r="L491" i="2"/>
  <c r="M688" i="2" a="1"/>
  <c r="M688" i="2"/>
  <c r="N688" i="2"/>
  <c r="L1394" i="2"/>
  <c r="K1528" i="2"/>
  <c r="M1608" i="2" a="1"/>
  <c r="M1608" i="2"/>
  <c r="N1608" i="2"/>
  <c r="L1387" i="2"/>
  <c r="M1387" i="2" a="1"/>
  <c r="M1387" i="2"/>
  <c r="N1387" i="2"/>
  <c r="K1489" i="2"/>
  <c r="M1489" i="2" a="1"/>
  <c r="M1489" i="2"/>
  <c r="N1489" i="2"/>
  <c r="M1591" i="2" a="1"/>
  <c r="M1591" i="2"/>
  <c r="N1591" i="2"/>
  <c r="L1249" i="2"/>
  <c r="M1249" i="2" a="1"/>
  <c r="M1249" i="2"/>
  <c r="N1249" i="2"/>
  <c r="K1356" i="2"/>
  <c r="M1356" i="2" a="1"/>
  <c r="M1356" i="2"/>
  <c r="N1356" i="2"/>
  <c r="K1686" i="2"/>
  <c r="M1686" i="2" a="1"/>
  <c r="M1686" i="2"/>
  <c r="N1686" i="2"/>
  <c r="L1589" i="2"/>
  <c r="M1589" i="2" a="1"/>
  <c r="M1589" i="2"/>
  <c r="N1589" i="2"/>
  <c r="K1617" i="2"/>
  <c r="L1507" i="2"/>
  <c r="K589" i="2"/>
  <c r="M589" i="2" a="1"/>
  <c r="M589" i="2"/>
  <c r="N589" i="2"/>
  <c r="L487" i="2"/>
  <c r="M487" i="2" a="1"/>
  <c r="M487" i="2"/>
  <c r="N487" i="2"/>
  <c r="L1532" i="2"/>
  <c r="K1616" i="2"/>
  <c r="L1488" i="2"/>
  <c r="K1590" i="2"/>
  <c r="M1590" i="2" a="1"/>
  <c r="M1590" i="2"/>
  <c r="N1590" i="2"/>
  <c r="O643" i="2"/>
  <c r="O75" i="4"/>
  <c r="B75" i="4"/>
  <c r="O18" i="4"/>
  <c r="B18" i="4"/>
  <c r="O624" i="2"/>
  <c r="O640" i="2"/>
  <c r="O97" i="4"/>
  <c r="B97" i="4"/>
  <c r="M998" i="2" a="1"/>
  <c r="M998" i="2"/>
  <c r="N998" i="2"/>
  <c r="K1362" i="2"/>
  <c r="M1362" i="2" a="1"/>
  <c r="M1362" i="2"/>
  <c r="N1362" i="2"/>
  <c r="L1266" i="2"/>
  <c r="M1266" i="2" a="1"/>
  <c r="M1266" i="2"/>
  <c r="N1266" i="2"/>
  <c r="O450" i="2"/>
  <c r="Q47" i="4"/>
  <c r="O1840" i="2"/>
  <c r="C72" i="4"/>
  <c r="O56" i="4"/>
  <c r="O592" i="2"/>
  <c r="O608" i="2"/>
  <c r="O28" i="4"/>
  <c r="O77" i="4"/>
  <c r="O655" i="2"/>
  <c r="O1177" i="2"/>
  <c r="J39" i="4"/>
  <c r="O490" i="2"/>
  <c r="P56" i="4"/>
  <c r="O14" i="4"/>
  <c r="O580" i="2"/>
  <c r="M56" i="4"/>
  <c r="O804" i="2"/>
  <c r="O745" i="2"/>
  <c r="N85" i="4"/>
  <c r="M60" i="4"/>
  <c r="O811" i="2"/>
  <c r="Q62" i="4"/>
  <c r="O461" i="2"/>
  <c r="M905" i="2" a="1"/>
  <c r="M905" i="2"/>
  <c r="N905" i="2"/>
  <c r="M1633" i="2" a="1"/>
  <c r="M1633" i="2"/>
  <c r="N1633" i="2"/>
  <c r="F25" i="4"/>
  <c r="O1498" i="2"/>
  <c r="O735" i="2"/>
  <c r="N68" i="4"/>
  <c r="M926" i="2" a="1"/>
  <c r="M926" i="2"/>
  <c r="N926" i="2"/>
  <c r="M1421" i="2" a="1"/>
  <c r="M1421" i="2"/>
  <c r="N1421" i="2"/>
  <c r="M1859" i="2" a="1"/>
  <c r="M1859" i="2"/>
  <c r="N1859" i="2"/>
  <c r="M1139" i="2" a="1"/>
  <c r="M1139" i="2"/>
  <c r="N1139" i="2"/>
  <c r="I9" i="4"/>
  <c r="O1188" i="2"/>
  <c r="O1699" i="2"/>
  <c r="D55" i="4"/>
  <c r="O1110" i="2"/>
  <c r="J37" i="4"/>
  <c r="I4" i="4"/>
  <c r="O1185" i="2"/>
  <c r="I67" i="4"/>
  <c r="O1269" i="2"/>
  <c r="O1293" i="2"/>
  <c r="H9" i="4"/>
  <c r="G40" i="4"/>
  <c r="O1429" i="2"/>
  <c r="O1215" i="2"/>
  <c r="I48" i="4"/>
  <c r="I97" i="4"/>
  <c r="O1277" i="2"/>
  <c r="E92" i="4"/>
  <c r="O1651" i="2"/>
  <c r="M1216" i="2" a="1"/>
  <c r="M1216" i="2"/>
  <c r="N1216" i="2"/>
  <c r="L1018" i="2"/>
  <c r="M1018" i="2" a="1"/>
  <c r="M1018" i="2"/>
  <c r="N1018" i="2"/>
  <c r="K1117" i="2"/>
  <c r="M1117" i="2" a="1"/>
  <c r="M1117" i="2"/>
  <c r="N1117" i="2"/>
  <c r="M1976" i="2" a="1"/>
  <c r="M1976" i="2"/>
  <c r="N1976" i="2"/>
  <c r="O1976" i="2"/>
  <c r="K1876" i="2"/>
  <c r="M1876" i="2" a="1"/>
  <c r="M1876" i="2"/>
  <c r="N1876" i="2"/>
  <c r="L1756" i="2"/>
  <c r="M1756" i="2" a="1"/>
  <c r="M1756" i="2"/>
  <c r="N1756" i="2"/>
  <c r="M1205" i="2" a="1"/>
  <c r="M1205" i="2"/>
  <c r="N1205" i="2"/>
  <c r="L999" i="2"/>
  <c r="M999" i="2" a="1"/>
  <c r="M999" i="2"/>
  <c r="N999" i="2"/>
  <c r="K1103" i="2"/>
  <c r="M1103" i="2" a="1"/>
  <c r="M1103" i="2"/>
  <c r="N1103" i="2"/>
  <c r="K1874" i="2"/>
  <c r="M1977" i="2" a="1"/>
  <c r="M1977" i="2"/>
  <c r="N1977" i="2"/>
  <c r="O1977" i="2"/>
  <c r="L1773" i="2"/>
  <c r="K1798" i="2"/>
  <c r="M1798" i="2" a="1"/>
  <c r="M1798" i="2"/>
  <c r="N1798" i="2"/>
  <c r="M1901" i="2" a="1"/>
  <c r="M1901" i="2"/>
  <c r="N1901" i="2"/>
  <c r="O1901" i="2"/>
  <c r="L1716" i="2"/>
  <c r="M1716" i="2" a="1"/>
  <c r="M1716" i="2"/>
  <c r="N1716" i="2"/>
  <c r="O1516" i="2"/>
  <c r="F9" i="4"/>
  <c r="O514" i="2"/>
  <c r="P73" i="4"/>
  <c r="O1059" i="2"/>
  <c r="K13" i="4"/>
  <c r="O1845" i="2"/>
  <c r="C34" i="4"/>
  <c r="P100" i="4"/>
  <c r="O560" i="2"/>
  <c r="O1809" i="2"/>
  <c r="C80" i="4"/>
  <c r="J32" i="4"/>
  <c r="O1130" i="2"/>
  <c r="O1794" i="2"/>
  <c r="C55" i="4"/>
  <c r="O1011" i="2"/>
  <c r="K32" i="4"/>
  <c r="K100" i="4"/>
  <c r="O1075" i="2"/>
  <c r="K1805" i="2"/>
  <c r="M1805" i="2" a="1"/>
  <c r="M1805" i="2"/>
  <c r="N1805" i="2"/>
  <c r="L1710" i="2"/>
  <c r="M1710" i="2" a="1"/>
  <c r="M1710" i="2"/>
  <c r="N1710" i="2"/>
  <c r="M1913" i="2" a="1"/>
  <c r="M1913" i="2"/>
  <c r="N1913" i="2"/>
  <c r="O1913" i="2"/>
  <c r="L1260" i="2"/>
  <c r="M1260" i="2" a="1"/>
  <c r="M1260" i="2"/>
  <c r="N1260" i="2"/>
  <c r="K1376" i="2"/>
  <c r="M1376" i="2" a="1"/>
  <c r="M1376" i="2"/>
  <c r="N1376" i="2"/>
  <c r="M1946" i="2" a="1"/>
  <c r="M1946" i="2"/>
  <c r="N1946" i="2"/>
  <c r="O1946" i="2"/>
  <c r="K1820" i="2"/>
  <c r="M1820" i="2" a="1"/>
  <c r="M1820" i="2"/>
  <c r="N1820" i="2"/>
  <c r="L1702" i="2"/>
  <c r="M1702" i="2" a="1"/>
  <c r="M1702" i="2"/>
  <c r="N1702" i="2"/>
  <c r="M1937" i="2" a="1"/>
  <c r="M1937" i="2"/>
  <c r="N1937" i="2"/>
  <c r="O1937" i="2"/>
  <c r="K1864" i="2"/>
  <c r="M1864" i="2" a="1"/>
  <c r="M1864" i="2"/>
  <c r="N1864" i="2"/>
  <c r="L1788" i="2"/>
  <c r="M1788" i="2" a="1"/>
  <c r="M1788" i="2"/>
  <c r="N1788" i="2"/>
  <c r="O1272" i="2"/>
  <c r="I88" i="4"/>
  <c r="O1673" i="2"/>
  <c r="E89" i="4"/>
  <c r="O966" i="2"/>
  <c r="L93" i="4"/>
  <c r="O1709" i="2"/>
  <c r="D80" i="4"/>
  <c r="O1811" i="2"/>
  <c r="C82" i="4"/>
  <c r="O1772" i="2"/>
  <c r="D92" i="4"/>
  <c r="M1477" i="2" a="1"/>
  <c r="M1477" i="2"/>
  <c r="N1477" i="2"/>
  <c r="M393" i="2" a="1"/>
  <c r="M393" i="2"/>
  <c r="N393" i="2"/>
  <c r="O773" i="2"/>
  <c r="N103" i="4"/>
  <c r="K1327" i="2"/>
  <c r="M1327" i="2" a="1"/>
  <c r="M1327" i="2"/>
  <c r="N1327" i="2"/>
  <c r="L1227" i="2"/>
  <c r="M1227" i="2" a="1"/>
  <c r="M1227" i="2"/>
  <c r="N1227" i="2"/>
  <c r="M1413" i="2" a="1"/>
  <c r="M1413" i="2"/>
  <c r="N1413" i="2"/>
  <c r="L1734" i="2"/>
  <c r="M1734" i="2" a="1"/>
  <c r="M1734" i="2"/>
  <c r="N1734" i="2"/>
  <c r="K1812" i="2"/>
  <c r="M1812" i="2" a="1"/>
  <c r="M1812" i="2"/>
  <c r="N1812" i="2"/>
  <c r="M1906" i="2" a="1"/>
  <c r="M1906" i="2"/>
  <c r="N1906" i="2"/>
  <c r="O1906" i="2"/>
  <c r="O1234" i="2"/>
  <c r="I40" i="4"/>
  <c r="O1821" i="2"/>
  <c r="C41" i="4"/>
  <c r="O1259" i="2"/>
  <c r="I54" i="4"/>
  <c r="N10" i="4"/>
  <c r="O691" i="2"/>
  <c r="O942" i="2"/>
  <c r="L34" i="4"/>
  <c r="I16" i="4"/>
  <c r="O1203" i="2"/>
  <c r="O1382" i="2"/>
  <c r="H90" i="4"/>
  <c r="O576" i="2"/>
  <c r="O21" i="4"/>
  <c r="M1936" i="2" a="1"/>
  <c r="M1936" i="2"/>
  <c r="N1936" i="2"/>
  <c r="O1936" i="2"/>
  <c r="L1781" i="2"/>
  <c r="M1781" i="2" a="1"/>
  <c r="M1781" i="2"/>
  <c r="N1781" i="2"/>
  <c r="K1880" i="2"/>
  <c r="M1880" i="2" a="1"/>
  <c r="M1880" i="2"/>
  <c r="N1880" i="2"/>
  <c r="L1764" i="2"/>
  <c r="M1764" i="2" a="1"/>
  <c r="M1764" i="2"/>
  <c r="N1764" i="2"/>
  <c r="K1866" i="2"/>
  <c r="M1866" i="2" a="1"/>
  <c r="M1866" i="2"/>
  <c r="N1866" i="2"/>
  <c r="M1940" i="2" a="1"/>
  <c r="M1940" i="2"/>
  <c r="N1940" i="2"/>
  <c r="O1940" i="2"/>
  <c r="F95" i="4"/>
  <c r="O1575" i="2"/>
  <c r="K1808" i="2"/>
  <c r="M1808" i="2" a="1"/>
  <c r="M1808" i="2"/>
  <c r="N1808" i="2"/>
  <c r="M1899" i="2" a="1"/>
  <c r="M1899" i="2"/>
  <c r="N1899" i="2"/>
  <c r="O1899" i="2"/>
  <c r="L1696" i="2"/>
  <c r="M1696" i="2" a="1"/>
  <c r="M1696" i="2"/>
  <c r="N1696" i="2"/>
  <c r="C25" i="4"/>
  <c r="O1819" i="2"/>
  <c r="D41" i="4"/>
  <c r="O1740" i="2"/>
  <c r="Q22" i="4"/>
  <c r="O399" i="2"/>
  <c r="O968" i="2"/>
  <c r="L76" i="4"/>
  <c r="J48" i="4"/>
  <c r="O1113" i="2"/>
  <c r="O1813" i="2"/>
  <c r="C32" i="4"/>
  <c r="O1578" i="2"/>
  <c r="F59" i="4"/>
  <c r="O1822" i="2"/>
  <c r="C76" i="4"/>
  <c r="J29" i="4"/>
  <c r="O1123" i="2"/>
  <c r="J3" i="4"/>
  <c r="O1101" i="2"/>
  <c r="I94" i="4"/>
  <c r="O1276" i="2"/>
  <c r="M26" i="4"/>
  <c r="O784" i="2"/>
  <c r="F13" i="4"/>
  <c r="O1561" i="2"/>
  <c r="O1224" i="2"/>
  <c r="I89" i="4"/>
  <c r="O1054" i="2"/>
  <c r="K54" i="4"/>
  <c r="O886" i="2"/>
  <c r="L20" i="4"/>
  <c r="N16" i="4"/>
  <c r="O696" i="2"/>
  <c r="O1051" i="2"/>
  <c r="K47" i="4"/>
  <c r="F82" i="4"/>
  <c r="O1502" i="2"/>
  <c r="O1082" i="2"/>
  <c r="J5" i="4"/>
  <c r="J69" i="4"/>
  <c r="O1146" i="2"/>
  <c r="O891" i="2"/>
  <c r="L53" i="4"/>
  <c r="O1537" i="2"/>
  <c r="F40" i="4"/>
  <c r="O1167" i="2"/>
  <c r="J94" i="4"/>
  <c r="L96" i="4"/>
  <c r="O959" i="2"/>
  <c r="H50" i="4"/>
  <c r="O1309" i="2"/>
  <c r="I66" i="4"/>
  <c r="O1221" i="2"/>
  <c r="D12" i="4"/>
  <c r="O1704" i="2"/>
  <c r="O1066" i="2"/>
  <c r="K101" i="4"/>
  <c r="F29" i="4"/>
  <c r="O1541" i="2"/>
  <c r="O1515" i="2"/>
  <c r="F16" i="4"/>
  <c r="J93" i="4"/>
  <c r="O1169" i="2"/>
  <c r="F88" i="4"/>
  <c r="O1579" i="2"/>
  <c r="O792" i="2"/>
  <c r="M53" i="4"/>
  <c r="O1476" i="2"/>
  <c r="G95" i="4"/>
  <c r="M49" i="4"/>
  <c r="O823" i="2"/>
  <c r="I74" i="4"/>
  <c r="O1242" i="2"/>
  <c r="I50" i="4"/>
  <c r="O1226" i="2"/>
  <c r="D40" i="4"/>
  <c r="O1721" i="2"/>
  <c r="O931" i="2"/>
  <c r="L94" i="4"/>
  <c r="Q95" i="4"/>
  <c r="O465" i="2"/>
  <c r="O1692" i="2"/>
  <c r="D21" i="4"/>
  <c r="O1274" i="2"/>
  <c r="I95" i="4"/>
  <c r="O1444" i="2"/>
  <c r="G23" i="4"/>
  <c r="L663" i="2"/>
  <c r="M663" i="2" a="1"/>
  <c r="M663" i="2"/>
  <c r="N663" i="2"/>
  <c r="K767" i="2"/>
  <c r="M767" i="2" a="1"/>
  <c r="M767" i="2"/>
  <c r="N767" i="2"/>
  <c r="K517" i="2"/>
  <c r="L415" i="2"/>
  <c r="M415" i="2" a="1"/>
  <c r="M415" i="2"/>
  <c r="N415" i="2"/>
  <c r="K485" i="2"/>
  <c r="M485" i="2" a="1"/>
  <c r="M485" i="2"/>
  <c r="N485" i="2"/>
  <c r="L397" i="2"/>
  <c r="M397" i="2" a="1"/>
  <c r="M397" i="2"/>
  <c r="N397" i="2"/>
  <c r="K603" i="2"/>
  <c r="M603" i="2" a="1"/>
  <c r="M603" i="2"/>
  <c r="N603" i="2"/>
  <c r="L501" i="2"/>
  <c r="M708" i="2" a="1"/>
  <c r="M708" i="2"/>
  <c r="N708" i="2"/>
  <c r="K570" i="2"/>
  <c r="M570" i="2" a="1"/>
  <c r="M570" i="2"/>
  <c r="N570" i="2"/>
  <c r="L428" i="2"/>
  <c r="M428" i="2" a="1"/>
  <c r="M428" i="2"/>
  <c r="N428" i="2"/>
  <c r="K501" i="2"/>
  <c r="M501" i="2" a="1"/>
  <c r="M501" i="2"/>
  <c r="N501" i="2"/>
  <c r="L401" i="2"/>
  <c r="M401" i="2" a="1"/>
  <c r="M401" i="2"/>
  <c r="N401" i="2"/>
  <c r="K555" i="2"/>
  <c r="L466" i="2"/>
  <c r="K519" i="2"/>
  <c r="M519" i="2" a="1"/>
  <c r="M519" i="2"/>
  <c r="N519" i="2"/>
  <c r="L419" i="2"/>
  <c r="M419" i="2" a="1"/>
  <c r="M419" i="2"/>
  <c r="N419" i="2"/>
  <c r="M621" i="2" a="1"/>
  <c r="M621" i="2"/>
  <c r="N621" i="2"/>
  <c r="K1040" i="2"/>
  <c r="M1040" i="2" a="1"/>
  <c r="M1040" i="2"/>
  <c r="N1040" i="2"/>
  <c r="L937" i="2"/>
  <c r="M937" i="2" a="1"/>
  <c r="M937" i="2"/>
  <c r="N937" i="2"/>
  <c r="L1258" i="2"/>
  <c r="M1258" i="2" a="1"/>
  <c r="M1258" i="2"/>
  <c r="N1258" i="2"/>
  <c r="K1371" i="2"/>
  <c r="M1371" i="2" a="1"/>
  <c r="M1371" i="2"/>
  <c r="N1371" i="2"/>
  <c r="M1482" i="2" a="1"/>
  <c r="M1482" i="2"/>
  <c r="N1482" i="2"/>
  <c r="K1435" i="2"/>
  <c r="M1435" i="2" a="1"/>
  <c r="M1435" i="2"/>
  <c r="N1435" i="2"/>
  <c r="L1349" i="2"/>
  <c r="M1349" i="2" a="1"/>
  <c r="M1349" i="2"/>
  <c r="N1349" i="2"/>
  <c r="M1550" i="2" a="1"/>
  <c r="M1550" i="2"/>
  <c r="N1550" i="2"/>
  <c r="L1342" i="2"/>
  <c r="M1342" i="2" a="1"/>
  <c r="M1342" i="2"/>
  <c r="N1342" i="2"/>
  <c r="M1521" i="2" a="1"/>
  <c r="M1521" i="2"/>
  <c r="N1521" i="2"/>
  <c r="K1467" i="2"/>
  <c r="M1467" i="2" a="1"/>
  <c r="M1467" i="2"/>
  <c r="N1467" i="2"/>
  <c r="O382" i="2"/>
  <c r="Q8" i="4"/>
  <c r="K1073" i="2"/>
  <c r="M1073" i="2" a="1"/>
  <c r="M1073" i="2"/>
  <c r="N1073" i="2"/>
  <c r="L973" i="2"/>
  <c r="M973" i="2" a="1"/>
  <c r="M973" i="2"/>
  <c r="N973" i="2"/>
  <c r="K1451" i="2"/>
  <c r="L1346" i="2"/>
  <c r="L1193" i="2"/>
  <c r="K1291" i="2"/>
  <c r="M1291" i="2" a="1"/>
  <c r="M1291" i="2"/>
  <c r="N1291" i="2"/>
  <c r="L1680" i="2"/>
  <c r="M1680" i="2" a="1"/>
  <c r="M1680" i="2"/>
  <c r="N1680" i="2"/>
  <c r="K1776" i="2"/>
  <c r="M1776" i="2" a="1"/>
  <c r="M1776" i="2"/>
  <c r="N1776" i="2"/>
  <c r="M1869" i="2" a="1"/>
  <c r="M1869" i="2"/>
  <c r="N1869" i="2"/>
  <c r="M1895" i="2" a="1"/>
  <c r="M1895" i="2"/>
  <c r="N1895" i="2"/>
  <c r="O1895" i="2"/>
  <c r="L1701" i="2"/>
  <c r="M1701" i="2" a="1"/>
  <c r="M1701" i="2"/>
  <c r="N1701" i="2"/>
  <c r="K1800" i="2"/>
  <c r="M1800" i="2" a="1"/>
  <c r="M1800" i="2"/>
  <c r="N1800" i="2"/>
  <c r="O1581" i="2"/>
  <c r="F54" i="4"/>
  <c r="P8" i="4"/>
  <c r="O475" i="2"/>
  <c r="O833" i="2"/>
  <c r="M68" i="4"/>
  <c r="B68" i="4"/>
  <c r="N49" i="4"/>
  <c r="O728" i="2"/>
  <c r="K1415" i="2"/>
  <c r="L1315" i="2"/>
  <c r="O1458" i="2"/>
  <c r="G89" i="4"/>
  <c r="O551" i="2"/>
  <c r="P47" i="4"/>
  <c r="M1182" i="2" a="1"/>
  <c r="M1182" i="2"/>
  <c r="N1182" i="2"/>
  <c r="J54" i="4"/>
  <c r="O1168" i="2"/>
  <c r="O1766" i="2"/>
  <c r="D22" i="4"/>
  <c r="H66" i="4"/>
  <c r="O1324" i="2"/>
  <c r="M672" i="2" a="1"/>
  <c r="M672" i="2"/>
  <c r="N672" i="2"/>
  <c r="M61" i="4"/>
  <c r="O830" i="2"/>
  <c r="L35" i="4"/>
  <c r="O930" i="2"/>
  <c r="K343" i="2"/>
  <c r="L247" i="2"/>
  <c r="K381" i="2"/>
  <c r="M381" i="2" a="1"/>
  <c r="M381" i="2"/>
  <c r="N381" i="2"/>
  <c r="L289" i="2"/>
  <c r="M474" i="2" a="1"/>
  <c r="M474" i="2"/>
  <c r="N474" i="2"/>
  <c r="K511" i="2"/>
  <c r="M511" i="2" a="1"/>
  <c r="M511" i="2"/>
  <c r="N511" i="2"/>
  <c r="L407" i="2"/>
  <c r="M407" i="2" a="1"/>
  <c r="M407" i="2"/>
  <c r="N407" i="2"/>
  <c r="M613" i="2" a="1"/>
  <c r="M613" i="2"/>
  <c r="N613" i="2"/>
  <c r="K473" i="2"/>
  <c r="L379" i="2"/>
  <c r="M379" i="2" a="1"/>
  <c r="M379" i="2"/>
  <c r="N379" i="2"/>
  <c r="K595" i="2"/>
  <c r="L493" i="2"/>
  <c r="M493" i="2" a="1"/>
  <c r="M493" i="2"/>
  <c r="N493" i="2"/>
  <c r="K539" i="2"/>
  <c r="M539" i="2" a="1"/>
  <c r="M539" i="2"/>
  <c r="N539" i="2"/>
  <c r="L414" i="2"/>
  <c r="M414" i="2" a="1"/>
  <c r="M414" i="2"/>
  <c r="N414" i="2"/>
  <c r="M641" i="2" a="1"/>
  <c r="M641" i="2"/>
  <c r="N641" i="2"/>
  <c r="K497" i="2"/>
  <c r="M497" i="2" a="1"/>
  <c r="M497" i="2"/>
  <c r="N497" i="2"/>
  <c r="L394" i="2"/>
  <c r="M394" i="2" a="1"/>
  <c r="M394" i="2"/>
  <c r="N394" i="2"/>
  <c r="M599" i="2" a="1"/>
  <c r="M599" i="2"/>
  <c r="N599" i="2"/>
  <c r="K515" i="2"/>
  <c r="M515" i="2" a="1"/>
  <c r="M515" i="2"/>
  <c r="N515" i="2"/>
  <c r="L438" i="2"/>
  <c r="M438" i="2" a="1"/>
  <c r="M438" i="2"/>
  <c r="N438" i="2"/>
  <c r="M617" i="2" a="1"/>
  <c r="M617" i="2"/>
  <c r="N617" i="2"/>
  <c r="K645" i="2"/>
  <c r="M645" i="2" a="1"/>
  <c r="M645" i="2"/>
  <c r="N645" i="2"/>
  <c r="L543" i="2"/>
  <c r="M543" i="2" a="1"/>
  <c r="M543" i="2"/>
  <c r="N543" i="2"/>
  <c r="M756" i="2" a="1"/>
  <c r="M756" i="2"/>
  <c r="N756" i="2"/>
  <c r="K665" i="2"/>
  <c r="L563" i="2"/>
  <c r="L849" i="2"/>
  <c r="M849" i="2" a="1"/>
  <c r="M849" i="2"/>
  <c r="N849" i="2"/>
  <c r="K951" i="2"/>
  <c r="M951" i="2" a="1"/>
  <c r="M951" i="2"/>
  <c r="N951" i="2"/>
  <c r="L1179" i="2"/>
  <c r="M1179" i="2" a="1"/>
  <c r="M1179" i="2"/>
  <c r="N1179" i="2"/>
  <c r="K1278" i="2"/>
  <c r="M1278" i="2" a="1"/>
  <c r="M1278" i="2"/>
  <c r="N1278" i="2"/>
  <c r="K1455" i="2"/>
  <c r="L1343" i="2"/>
  <c r="M1558" i="2" a="1"/>
  <c r="M1558" i="2"/>
  <c r="N1558" i="2"/>
  <c r="L919" i="2"/>
  <c r="M919" i="2" a="1"/>
  <c r="M919" i="2"/>
  <c r="N919" i="2"/>
  <c r="K1020" i="2"/>
  <c r="M1020" i="2" a="1"/>
  <c r="M1020" i="2"/>
  <c r="N1020" i="2"/>
  <c r="K1065" i="2"/>
  <c r="M1065" i="2" a="1"/>
  <c r="M1065" i="2"/>
  <c r="N1065" i="2"/>
  <c r="L963" i="2"/>
  <c r="M963" i="2" a="1"/>
  <c r="M963" i="2"/>
  <c r="N963" i="2"/>
  <c r="L1225" i="2"/>
  <c r="M1225" i="2" a="1"/>
  <c r="M1225" i="2"/>
  <c r="N1225" i="2"/>
  <c r="K1330" i="2"/>
  <c r="L1729" i="2"/>
  <c r="M1729" i="2" a="1"/>
  <c r="M1729" i="2"/>
  <c r="N1729" i="2"/>
  <c r="K1881" i="2"/>
  <c r="M1881" i="2" a="1"/>
  <c r="M1881" i="2"/>
  <c r="N1881" i="2"/>
  <c r="M1972" i="2" a="1"/>
  <c r="M1972" i="2"/>
  <c r="N1972" i="2"/>
  <c r="O1972" i="2"/>
  <c r="M1898" i="2" a="1"/>
  <c r="M1898" i="2"/>
  <c r="N1898" i="2"/>
  <c r="O1898" i="2"/>
  <c r="K1796" i="2"/>
  <c r="M1796" i="2" a="1"/>
  <c r="M1796" i="2"/>
  <c r="N1796" i="2"/>
  <c r="L1718" i="2"/>
  <c r="M1718" i="2" a="1"/>
  <c r="M1718" i="2"/>
  <c r="N1718" i="2"/>
  <c r="L1684" i="2"/>
  <c r="K1786" i="2"/>
  <c r="M1786" i="2" a="1"/>
  <c r="M1786" i="2"/>
  <c r="N1786" i="2"/>
  <c r="K1032" i="2"/>
  <c r="M1032" i="2" a="1"/>
  <c r="M1032" i="2"/>
  <c r="N1032" i="2"/>
  <c r="L945" i="2"/>
  <c r="M945" i="2" a="1"/>
  <c r="M945" i="2"/>
  <c r="N945" i="2"/>
  <c r="L1250" i="2"/>
  <c r="M1250" i="2" a="1"/>
  <c r="M1250" i="2"/>
  <c r="N1250" i="2"/>
  <c r="K1346" i="2"/>
  <c r="M1346" i="2" a="1"/>
  <c r="M1346" i="2"/>
  <c r="N1346" i="2"/>
  <c r="K1775" i="2"/>
  <c r="L1629" i="2"/>
  <c r="M1629" i="2" a="1"/>
  <c r="M1629" i="2"/>
  <c r="N1629" i="2"/>
  <c r="O577" i="2"/>
  <c r="O8" i="4"/>
  <c r="O935" i="2"/>
  <c r="L68" i="4"/>
  <c r="K1394" i="2"/>
  <c r="M1394" i="2" a="1"/>
  <c r="M1394" i="2"/>
  <c r="N1394" i="2"/>
  <c r="L1292" i="2"/>
  <c r="M1292" i="2" a="1"/>
  <c r="M1292" i="2"/>
  <c r="N1292" i="2"/>
  <c r="M1528" i="2" a="1"/>
  <c r="M1528" i="2"/>
  <c r="N1528" i="2"/>
  <c r="K1402" i="2"/>
  <c r="L1305" i="2"/>
  <c r="J38" i="4"/>
  <c r="O1134" i="2"/>
  <c r="O1510" i="2"/>
  <c r="F74" i="4"/>
  <c r="M1879" i="2" a="1"/>
  <c r="M1879" i="2"/>
  <c r="N1879" i="2"/>
  <c r="M1063" i="2" a="1"/>
  <c r="M1063" i="2"/>
  <c r="N1063" i="2"/>
  <c r="O1420" i="2"/>
  <c r="G87" i="4"/>
  <c r="O1553" i="2"/>
  <c r="F22" i="4"/>
  <c r="J83" i="4"/>
  <c r="O1150" i="2"/>
  <c r="M1144" i="2" a="1"/>
  <c r="M1144" i="2"/>
  <c r="N1144" i="2"/>
  <c r="M750" i="2" a="1"/>
  <c r="M750" i="2"/>
  <c r="N750" i="2"/>
  <c r="O948" i="2"/>
  <c r="L61" i="4"/>
  <c r="M466" i="2" a="1"/>
  <c r="M466" i="2"/>
  <c r="N466" i="2"/>
  <c r="K329" i="2"/>
  <c r="L236" i="2"/>
  <c r="M421" i="2" a="1"/>
  <c r="M421" i="2"/>
  <c r="N421" i="2"/>
  <c r="K787" i="2"/>
  <c r="M787" i="2" a="1"/>
  <c r="M787" i="2"/>
  <c r="N787" i="2"/>
  <c r="L686" i="2"/>
  <c r="M686" i="2" a="1"/>
  <c r="M686" i="2"/>
  <c r="N686" i="2"/>
  <c r="O58" i="4"/>
  <c r="O607" i="2"/>
  <c r="K629" i="2"/>
  <c r="M629" i="2" a="1"/>
  <c r="M629" i="2"/>
  <c r="N629" i="2"/>
  <c r="L527" i="2"/>
  <c r="M527" i="2" a="1"/>
  <c r="M527" i="2"/>
  <c r="N527" i="2"/>
  <c r="M740" i="2" a="1"/>
  <c r="M740" i="2"/>
  <c r="N740" i="2"/>
  <c r="K525" i="2"/>
  <c r="M525" i="2" a="1"/>
  <c r="M525" i="2"/>
  <c r="N525" i="2"/>
  <c r="L430" i="2"/>
  <c r="M430" i="2" a="1"/>
  <c r="M430" i="2"/>
  <c r="N430" i="2"/>
  <c r="M627" i="2" a="1"/>
  <c r="M627" i="2"/>
  <c r="N627" i="2"/>
  <c r="K477" i="2"/>
  <c r="M477" i="2" a="1"/>
  <c r="M477" i="2"/>
  <c r="N477" i="2"/>
  <c r="L384" i="2"/>
  <c r="M384" i="2" a="1"/>
  <c r="M384" i="2"/>
  <c r="N384" i="2"/>
  <c r="M579" i="2" a="1"/>
  <c r="M579" i="2"/>
  <c r="N579" i="2"/>
  <c r="K491" i="2"/>
  <c r="M491" i="2" a="1"/>
  <c r="M491" i="2"/>
  <c r="N491" i="2"/>
  <c r="M593" i="2" a="1"/>
  <c r="M593" i="2"/>
  <c r="N593" i="2"/>
  <c r="L406" i="2"/>
  <c r="M406" i="2" a="1"/>
  <c r="M406" i="2"/>
  <c r="N406" i="2"/>
  <c r="L495" i="2"/>
  <c r="M495" i="2" a="1"/>
  <c r="M495" i="2"/>
  <c r="N495" i="2"/>
  <c r="K597" i="2"/>
  <c r="M597" i="2" a="1"/>
  <c r="M597" i="2"/>
  <c r="N597" i="2"/>
  <c r="K657" i="2"/>
  <c r="M657" i="2" a="1"/>
  <c r="M657" i="2"/>
  <c r="N657" i="2"/>
  <c r="L555" i="2"/>
  <c r="M744" i="2" a="1"/>
  <c r="M744" i="2"/>
  <c r="N744" i="2"/>
  <c r="L853" i="2"/>
  <c r="M853" i="2" a="1"/>
  <c r="M853" i="2"/>
  <c r="N853" i="2"/>
  <c r="K955" i="2"/>
  <c r="M955" i="2" a="1"/>
  <c r="M955" i="2"/>
  <c r="N955" i="2"/>
  <c r="M1780" i="2" a="1"/>
  <c r="M1780" i="2"/>
  <c r="N1780" i="2"/>
  <c r="K1687" i="2"/>
  <c r="M1687" i="2" a="1"/>
  <c r="M1687" i="2"/>
  <c r="N1687" i="2"/>
  <c r="L1585" i="2"/>
  <c r="M1585" i="2" a="1"/>
  <c r="M1585" i="2"/>
  <c r="N1585" i="2"/>
  <c r="K1028" i="2"/>
  <c r="M1028" i="2" a="1"/>
  <c r="M1028" i="2"/>
  <c r="N1028" i="2"/>
  <c r="L929" i="2"/>
  <c r="M929" i="2" a="1"/>
  <c r="M929" i="2"/>
  <c r="N929" i="2"/>
  <c r="M1127" i="2" a="1"/>
  <c r="M1127" i="2"/>
  <c r="N1127" i="2"/>
  <c r="L1319" i="2"/>
  <c r="K1417" i="2"/>
  <c r="L868" i="2"/>
  <c r="M868" i="2" a="1"/>
  <c r="M868" i="2"/>
  <c r="N868" i="2"/>
  <c r="K975" i="2"/>
  <c r="M975" i="2" a="1"/>
  <c r="M975" i="2"/>
  <c r="N975" i="2"/>
  <c r="K1343" i="2"/>
  <c r="M1343" i="2" a="1"/>
  <c r="M1343" i="2"/>
  <c r="N1343" i="2"/>
  <c r="M1455" i="2" a="1"/>
  <c r="M1455" i="2"/>
  <c r="N1455" i="2"/>
  <c r="L1229" i="2"/>
  <c r="M1229" i="2" a="1"/>
  <c r="M1229" i="2"/>
  <c r="N1229" i="2"/>
  <c r="L1302" i="2"/>
  <c r="M1302" i="2" a="1"/>
  <c r="M1302" i="2"/>
  <c r="N1302" i="2"/>
  <c r="K1401" i="2"/>
  <c r="M1401" i="2" a="1"/>
  <c r="M1401" i="2"/>
  <c r="N1401" i="2"/>
  <c r="M1496" i="2" a="1"/>
  <c r="M1496" i="2"/>
  <c r="N1496" i="2"/>
  <c r="L1783" i="2"/>
  <c r="M1783" i="2" a="1"/>
  <c r="M1783" i="2"/>
  <c r="N1783" i="2"/>
  <c r="K1877" i="2"/>
  <c r="M1877" i="2" a="1"/>
  <c r="M1877" i="2"/>
  <c r="N1877" i="2"/>
  <c r="M1957" i="2" a="1"/>
  <c r="M1957" i="2"/>
  <c r="N1957" i="2"/>
  <c r="O1957" i="2"/>
  <c r="L1691" i="2"/>
  <c r="M1691" i="2" a="1"/>
  <c r="M1691" i="2"/>
  <c r="N1691" i="2"/>
  <c r="K1792" i="2"/>
  <c r="M1792" i="2" a="1"/>
  <c r="M1792" i="2"/>
  <c r="N1792" i="2"/>
  <c r="M1889" i="2" a="1"/>
  <c r="M1889" i="2"/>
  <c r="N1889" i="2"/>
  <c r="O1889" i="2"/>
  <c r="L1222" i="2"/>
  <c r="M1222" i="2" a="1"/>
  <c r="M1222" i="2"/>
  <c r="N1222" i="2"/>
  <c r="K1326" i="2"/>
  <c r="M1326" i="2" a="1"/>
  <c r="M1326" i="2"/>
  <c r="N1326" i="2"/>
  <c r="O531" i="2"/>
  <c r="P89" i="4"/>
  <c r="K1419" i="2"/>
  <c r="L1316" i="2"/>
  <c r="M1316" i="2" a="1"/>
  <c r="M1316" i="2"/>
  <c r="N1316" i="2"/>
  <c r="K1410" i="2"/>
  <c r="L1306" i="2"/>
  <c r="M1306" i="2" a="1"/>
  <c r="M1306" i="2"/>
  <c r="N1306" i="2"/>
  <c r="O1490" i="2"/>
  <c r="F21" i="4"/>
  <c r="I98" i="4"/>
  <c r="O1281" i="2"/>
  <c r="O1245" i="2"/>
  <c r="I61" i="4"/>
  <c r="M1121" i="2" a="1"/>
  <c r="M1121" i="2"/>
  <c r="N1121" i="2"/>
  <c r="O559" i="2"/>
  <c r="P95" i="4"/>
  <c r="O934" i="2"/>
  <c r="L72" i="4"/>
  <c r="M1381" i="2" a="1"/>
  <c r="M1381" i="2"/>
  <c r="N1381" i="2"/>
  <c r="M1451" i="2" a="1"/>
  <c r="M1451" i="2"/>
  <c r="N1451" i="2"/>
  <c r="M1193" i="2" a="1"/>
  <c r="M1193" i="2"/>
  <c r="N1193" i="2"/>
  <c r="M1738" i="2" a="1"/>
  <c r="M1738" i="2"/>
  <c r="N1738" i="2"/>
  <c r="M479" i="2" a="1"/>
  <c r="M479" i="2"/>
  <c r="N479" i="2"/>
  <c r="L192" i="2"/>
  <c r="K284" i="2"/>
  <c r="K547" i="2"/>
  <c r="L425" i="2"/>
  <c r="M425" i="2" a="1"/>
  <c r="M425" i="2"/>
  <c r="N425" i="2"/>
  <c r="M595" i="2" a="1"/>
  <c r="M595" i="2"/>
  <c r="N595" i="2"/>
  <c r="K609" i="2"/>
  <c r="M609" i="2" a="1"/>
  <c r="M609" i="2"/>
  <c r="N609" i="2"/>
  <c r="L507" i="2"/>
  <c r="M507" i="2" a="1"/>
  <c r="M507" i="2"/>
  <c r="N507" i="2"/>
  <c r="M709" i="2" a="1"/>
  <c r="M709" i="2"/>
  <c r="N709" i="2"/>
  <c r="K575" i="2"/>
  <c r="M575" i="2" a="1"/>
  <c r="M575" i="2"/>
  <c r="N575" i="2"/>
  <c r="L473" i="2"/>
  <c r="L377" i="2"/>
  <c r="M377" i="2" a="1"/>
  <c r="M377" i="2"/>
  <c r="N377" i="2"/>
  <c r="K471" i="2"/>
  <c r="M471" i="2" a="1"/>
  <c r="M471" i="2"/>
  <c r="N471" i="2"/>
  <c r="M573" i="2" a="1"/>
  <c r="M573" i="2"/>
  <c r="N573" i="2"/>
  <c r="L392" i="2"/>
  <c r="M392" i="2" a="1"/>
  <c r="M392" i="2"/>
  <c r="N392" i="2"/>
  <c r="K483" i="2"/>
  <c r="M483" i="2" a="1"/>
  <c r="M483" i="2"/>
  <c r="N483" i="2"/>
  <c r="K563" i="2"/>
  <c r="M563" i="2" a="1"/>
  <c r="M563" i="2"/>
  <c r="N563" i="2"/>
  <c r="L462" i="2"/>
  <c r="M462" i="2" a="1"/>
  <c r="M462" i="2"/>
  <c r="N462" i="2"/>
  <c r="M665" i="2" a="1"/>
  <c r="M665" i="2"/>
  <c r="N665" i="2"/>
  <c r="L874" i="2"/>
  <c r="M874" i="2" a="1"/>
  <c r="M874" i="2"/>
  <c r="N874" i="2"/>
  <c r="K971" i="2"/>
  <c r="M971" i="2" a="1"/>
  <c r="M971" i="2"/>
  <c r="N971" i="2"/>
  <c r="L1308" i="2"/>
  <c r="M1308" i="2" a="1"/>
  <c r="M1308" i="2"/>
  <c r="N1308" i="2"/>
  <c r="K1418" i="2"/>
  <c r="M1418" i="2" a="1"/>
  <c r="M1418" i="2"/>
  <c r="N1418" i="2"/>
  <c r="L1330" i="2"/>
  <c r="K1443" i="2"/>
  <c r="M1443" i="2" a="1"/>
  <c r="M1443" i="2"/>
  <c r="N1443" i="2"/>
  <c r="M1549" i="2" a="1"/>
  <c r="M1549" i="2"/>
  <c r="N1549" i="2"/>
  <c r="L1212" i="2"/>
  <c r="M1212" i="2" a="1"/>
  <c r="M1212" i="2"/>
  <c r="N1212" i="2"/>
  <c r="M1415" i="2" a="1"/>
  <c r="M1415" i="2"/>
  <c r="N1415" i="2"/>
  <c r="K1315" i="2"/>
  <c r="M1315" i="2" a="1"/>
  <c r="M1315" i="2"/>
  <c r="N1315" i="2"/>
  <c r="K1404" i="2"/>
  <c r="M1404" i="2" a="1"/>
  <c r="M1404" i="2"/>
  <c r="N1404" i="2"/>
  <c r="L1298" i="2"/>
  <c r="M1298" i="2" a="1"/>
  <c r="M1298" i="2"/>
  <c r="N1298" i="2"/>
  <c r="K947" i="2"/>
  <c r="M947" i="2" a="1"/>
  <c r="M947" i="2"/>
  <c r="N947" i="2"/>
  <c r="L836" i="2"/>
  <c r="M836" i="2" a="1"/>
  <c r="M836" i="2"/>
  <c r="N836" i="2"/>
  <c r="L1588" i="2"/>
  <c r="K1674" i="2"/>
  <c r="M1674" i="2" a="1"/>
  <c r="M1674" i="2"/>
  <c r="N1674" i="2"/>
  <c r="L1190" i="2"/>
  <c r="M1190" i="2" a="1"/>
  <c r="M1190" i="2"/>
  <c r="N1190" i="2"/>
  <c r="K1296" i="2"/>
  <c r="M1296" i="2" a="1"/>
  <c r="M1296" i="2"/>
  <c r="N1296" i="2"/>
  <c r="K1816" i="2"/>
  <c r="M1816" i="2" a="1"/>
  <c r="M1816" i="2"/>
  <c r="N1816" i="2"/>
  <c r="M1912" i="2" a="1"/>
  <c r="M1912" i="2"/>
  <c r="N1912" i="2"/>
  <c r="O1912" i="2"/>
  <c r="L1760" i="2"/>
  <c r="M1760" i="2" a="1"/>
  <c r="M1760" i="2"/>
  <c r="N1760" i="2"/>
  <c r="M1887" i="2" a="1"/>
  <c r="M1887" i="2"/>
  <c r="N1887" i="2"/>
  <c r="O1887" i="2"/>
  <c r="K1789" i="2"/>
  <c r="M1789" i="2" a="1"/>
  <c r="M1789" i="2"/>
  <c r="N1789" i="2"/>
  <c r="L1689" i="2"/>
  <c r="M1689" i="2" a="1"/>
  <c r="M1689" i="2"/>
  <c r="N1689" i="2"/>
  <c r="L1626" i="2"/>
  <c r="M1626" i="2" a="1"/>
  <c r="M1626" i="2"/>
  <c r="N1626" i="2"/>
  <c r="K1742" i="2"/>
  <c r="M1742" i="2" a="1"/>
  <c r="M1742" i="2"/>
  <c r="N1742" i="2"/>
  <c r="L1378" i="2"/>
  <c r="M1378" i="2" a="1"/>
  <c r="M1378" i="2"/>
  <c r="N1378" i="2"/>
  <c r="K1484" i="2"/>
  <c r="M1484" i="2" a="1"/>
  <c r="M1484" i="2"/>
  <c r="N1484" i="2"/>
  <c r="K1885" i="2"/>
  <c r="M1885" i="2" a="1"/>
  <c r="M1885" i="2"/>
  <c r="N1885" i="2"/>
  <c r="L1778" i="2"/>
  <c r="M1778" i="2" a="1"/>
  <c r="M1778" i="2"/>
  <c r="N1778" i="2"/>
  <c r="M1962" i="2" a="1"/>
  <c r="M1962" i="2"/>
  <c r="N1962" i="2"/>
  <c r="O1962" i="2"/>
  <c r="G13" i="4"/>
  <c r="O1452" i="2"/>
  <c r="I29" i="4"/>
  <c r="O1223" i="2"/>
  <c r="O1347" i="2"/>
  <c r="H24" i="4"/>
  <c r="K1391" i="2"/>
  <c r="L1289" i="2"/>
  <c r="O1348" i="2"/>
  <c r="H69" i="4"/>
  <c r="M1517" i="2" a="1"/>
  <c r="M1517" i="2"/>
  <c r="N1517" i="2"/>
  <c r="O1383" i="2"/>
  <c r="H98" i="4"/>
  <c r="M587" i="2" a="1"/>
  <c r="M587" i="2"/>
  <c r="N587" i="2"/>
  <c r="M1432" i="2" a="1"/>
  <c r="M1432" i="2"/>
  <c r="N1432" i="2"/>
  <c r="H61" i="4"/>
  <c r="O1351" i="2"/>
  <c r="M1160" i="2" a="1"/>
  <c r="M1160" i="2"/>
  <c r="N1160" i="2"/>
  <c r="M1049" i="2" a="1"/>
  <c r="M1049" i="2"/>
  <c r="N1049" i="2"/>
  <c r="M1078" i="2" a="1"/>
  <c r="M1078" i="2"/>
  <c r="N1078" i="2"/>
  <c r="M1763" i="2" a="1"/>
  <c r="M1763" i="2"/>
  <c r="N1763" i="2"/>
  <c r="M863" i="2" a="1"/>
  <c r="M863" i="2"/>
  <c r="N863" i="2"/>
  <c r="M706" i="2" a="1"/>
  <c r="M706" i="2"/>
  <c r="N706" i="2"/>
  <c r="M1514" i="2" a="1"/>
  <c r="M1514" i="2"/>
  <c r="N1514" i="2"/>
  <c r="E19" i="4"/>
  <c r="O1598" i="2"/>
  <c r="Q3" i="4"/>
  <c r="O378" i="2"/>
  <c r="P58" i="4"/>
  <c r="O505" i="2"/>
  <c r="O489" i="2"/>
  <c r="P64" i="4"/>
  <c r="O1081" i="2"/>
  <c r="J2" i="4"/>
  <c r="O1118" i="2"/>
  <c r="J87" i="4"/>
  <c r="Q58" i="4"/>
  <c r="O412" i="2"/>
  <c r="Q64" i="4"/>
  <c r="O400" i="2"/>
  <c r="O1385" i="2"/>
  <c r="H103" i="4"/>
  <c r="O1730" i="2"/>
  <c r="D83" i="4"/>
  <c r="O1627" i="2"/>
  <c r="E85" i="4"/>
  <c r="F62" i="4"/>
  <c r="O1587" i="2"/>
  <c r="I86" i="4"/>
  <c r="O1206" i="2"/>
  <c r="O1720" i="2"/>
  <c r="D9" i="4"/>
  <c r="O466" i="2"/>
  <c r="Q94" i="4"/>
  <c r="O899" i="2"/>
  <c r="L12" i="4"/>
  <c r="J85" i="4"/>
  <c r="O1151" i="2"/>
  <c r="O1119" i="2"/>
  <c r="J51" i="4"/>
  <c r="O396" i="2"/>
  <c r="Q12" i="4"/>
  <c r="D43" i="4"/>
  <c r="O1725" i="2"/>
  <c r="O1290" i="2"/>
  <c r="H19" i="4"/>
  <c r="H77" i="4"/>
  <c r="O1361" i="2"/>
  <c r="K783" i="2"/>
  <c r="M783" i="2" a="1"/>
  <c r="M783" i="2"/>
  <c r="N783" i="2"/>
  <c r="L682" i="2"/>
  <c r="M682" i="2" a="1"/>
  <c r="M682" i="2"/>
  <c r="N682" i="2"/>
  <c r="L677" i="2"/>
  <c r="M677" i="2" a="1"/>
  <c r="M677" i="2"/>
  <c r="N677" i="2"/>
  <c r="K781" i="2"/>
  <c r="M781" i="2" a="1"/>
  <c r="M781" i="2"/>
  <c r="N781" i="2"/>
  <c r="L245" i="2"/>
  <c r="K347" i="2"/>
  <c r="M435" i="2" a="1"/>
  <c r="M435" i="2"/>
  <c r="N435" i="2"/>
  <c r="K775" i="2"/>
  <c r="L673" i="2"/>
  <c r="M673" i="2" a="1"/>
  <c r="M673" i="2"/>
  <c r="N673" i="2"/>
  <c r="L533" i="2"/>
  <c r="M533" i="2" a="1"/>
  <c r="M533" i="2"/>
  <c r="N533" i="2"/>
  <c r="K635" i="2"/>
  <c r="M635" i="2" a="1"/>
  <c r="M635" i="2"/>
  <c r="N635" i="2"/>
  <c r="L1402" i="2"/>
  <c r="K1501" i="2"/>
  <c r="M1501" i="2" a="1"/>
  <c r="M1501" i="2"/>
  <c r="N1501" i="2"/>
  <c r="L1525" i="2"/>
  <c r="M1525" i="2" a="1"/>
  <c r="M1525" i="2"/>
  <c r="N1525" i="2"/>
  <c r="K1645" i="2"/>
  <c r="L1450" i="2"/>
  <c r="M1450" i="2" a="1"/>
  <c r="M1450" i="2"/>
  <c r="N1450" i="2"/>
  <c r="K1554" i="2"/>
  <c r="M1554" i="2" a="1"/>
  <c r="M1554" i="2"/>
  <c r="N1554" i="2"/>
  <c r="L1422" i="2"/>
  <c r="M1422" i="2" a="1"/>
  <c r="M1422" i="2"/>
  <c r="N1422" i="2"/>
  <c r="K1509" i="2"/>
  <c r="M1509" i="2" a="1"/>
  <c r="M1509" i="2"/>
  <c r="N1509" i="2"/>
  <c r="L1331" i="2"/>
  <c r="M1331" i="2" a="1"/>
  <c r="M1331" i="2"/>
  <c r="N1331" i="2"/>
  <c r="K1426" i="2"/>
  <c r="M1426" i="2" a="1"/>
  <c r="M1426" i="2"/>
  <c r="N1426" i="2"/>
  <c r="M1529" i="2" a="1"/>
  <c r="M1529" i="2"/>
  <c r="N1529" i="2"/>
  <c r="L1209" i="2"/>
  <c r="K1303" i="2"/>
  <c r="M1303" i="2" a="1"/>
  <c r="M1303" i="2"/>
  <c r="N1303" i="2"/>
  <c r="O1153" i="2"/>
  <c r="J80" i="4"/>
  <c r="G59" i="4"/>
  <c r="O1453" i="2"/>
  <c r="L1645" i="2"/>
  <c r="K1745" i="2"/>
  <c r="M1745" i="2" a="1"/>
  <c r="M1745" i="2"/>
  <c r="N1745" i="2"/>
  <c r="M1823" i="2" a="1"/>
  <c r="M1823" i="2"/>
  <c r="N1823" i="2"/>
  <c r="P53" i="4"/>
  <c r="O509" i="2"/>
  <c r="M1892" i="2" a="1"/>
  <c r="M1892" i="2"/>
  <c r="N1892" i="2"/>
  <c r="O1892" i="2"/>
  <c r="K1793" i="2"/>
  <c r="M1793" i="2" a="1"/>
  <c r="M1793" i="2"/>
  <c r="N1793" i="2"/>
  <c r="L1698" i="2"/>
  <c r="M1698" i="2" a="1"/>
  <c r="M1698" i="2"/>
  <c r="N1698" i="2"/>
  <c r="O1751" i="2"/>
  <c r="D13" i="4"/>
  <c r="O26" i="4"/>
  <c r="B26" i="4"/>
  <c r="O585" i="2"/>
  <c r="K1770" i="2"/>
  <c r="M1770" i="2" a="1"/>
  <c r="M1770" i="2"/>
  <c r="N1770" i="2"/>
  <c r="L1670" i="2"/>
  <c r="M1670" i="2" a="1"/>
  <c r="M1670" i="2"/>
  <c r="N1670" i="2"/>
  <c r="C67" i="4"/>
  <c r="O1848" i="2"/>
  <c r="H97" i="4"/>
  <c r="O1369" i="2"/>
  <c r="O1196" i="2"/>
  <c r="I30" i="4"/>
  <c r="I99" i="4"/>
  <c r="O1256" i="2"/>
  <c r="O1675" i="2"/>
  <c r="E72" i="4"/>
  <c r="I93" i="4"/>
  <c r="O1275" i="2"/>
  <c r="M889" i="2" a="1"/>
  <c r="M889" i="2"/>
  <c r="N889" i="2"/>
  <c r="M1602" i="2" a="1"/>
  <c r="M1602" i="2"/>
  <c r="N1602" i="2"/>
  <c r="E40" i="4"/>
  <c r="O1638" i="2"/>
  <c r="L43" i="4"/>
  <c r="O904" i="2"/>
  <c r="I5" i="4"/>
  <c r="O1184" i="2"/>
  <c r="M890" i="2" a="1"/>
  <c r="M890" i="2"/>
  <c r="N890" i="2"/>
  <c r="M1750" i="2" a="1"/>
  <c r="M1750" i="2"/>
  <c r="N1750" i="2"/>
  <c r="L674" i="2"/>
  <c r="M674" i="2" a="1"/>
  <c r="M674" i="2"/>
  <c r="N674" i="2"/>
  <c r="K777" i="2"/>
  <c r="M777" i="2" a="1"/>
  <c r="M777" i="2"/>
  <c r="N777" i="2"/>
  <c r="M878" i="2" a="1"/>
  <c r="M878" i="2"/>
  <c r="N878" i="2"/>
  <c r="K363" i="2"/>
  <c r="L274" i="2"/>
  <c r="K797" i="2"/>
  <c r="M797" i="2" a="1"/>
  <c r="M797" i="2"/>
  <c r="N797" i="2"/>
  <c r="L713" i="2"/>
  <c r="M713" i="2" a="1"/>
  <c r="M713" i="2"/>
  <c r="N713" i="2"/>
  <c r="K846" i="2"/>
  <c r="M846" i="2" a="1"/>
  <c r="M846" i="2"/>
  <c r="N846" i="2"/>
  <c r="L737" i="2"/>
  <c r="M737" i="2" a="1"/>
  <c r="M737" i="2"/>
  <c r="N737" i="2"/>
  <c r="M961" i="2" a="1"/>
  <c r="M961" i="2"/>
  <c r="N961" i="2"/>
  <c r="K619" i="2"/>
  <c r="M619" i="2" a="1"/>
  <c r="M619" i="2"/>
  <c r="N619" i="2"/>
  <c r="L517" i="2"/>
  <c r="M517" i="2" a="1"/>
  <c r="M517" i="2"/>
  <c r="N517" i="2"/>
  <c r="M727" i="2" a="1"/>
  <c r="M727" i="2"/>
  <c r="N727" i="2"/>
  <c r="K1495" i="2"/>
  <c r="M1495" i="2" a="1"/>
  <c r="M1495" i="2"/>
  <c r="N1495" i="2"/>
  <c r="L1392" i="2"/>
  <c r="M1392" i="2" a="1"/>
  <c r="M1392" i="2"/>
  <c r="N1392" i="2"/>
  <c r="M1604" i="2" a="1"/>
  <c r="M1604" i="2"/>
  <c r="N1604" i="2"/>
  <c r="K649" i="2"/>
  <c r="M649" i="2" a="1"/>
  <c r="M649" i="2"/>
  <c r="N649" i="2"/>
  <c r="L547" i="2"/>
  <c r="M547" i="2" a="1"/>
  <c r="M547" i="2"/>
  <c r="N547" i="2"/>
  <c r="M746" i="2" a="1"/>
  <c r="M746" i="2"/>
  <c r="N746" i="2"/>
  <c r="O1546" i="2"/>
  <c r="F24" i="4"/>
  <c r="L1468" i="2"/>
  <c r="M1468" i="2" a="1"/>
  <c r="M1468" i="2"/>
  <c r="N1468" i="2"/>
  <c r="K1503" i="2"/>
  <c r="M1503" i="2" a="1"/>
  <c r="M1503" i="2"/>
  <c r="N1503" i="2"/>
  <c r="L1311" i="2"/>
  <c r="M1311" i="2" a="1"/>
  <c r="M1311" i="2"/>
  <c r="N1311" i="2"/>
  <c r="K1409" i="2"/>
  <c r="M1409" i="2" a="1"/>
  <c r="M1409" i="2"/>
  <c r="N1409" i="2"/>
  <c r="L1265" i="2"/>
  <c r="M1265" i="2" a="1"/>
  <c r="M1265" i="2"/>
  <c r="N1265" i="2"/>
  <c r="K1354" i="2"/>
  <c r="M1354" i="2" a="1"/>
  <c r="M1354" i="2"/>
  <c r="N1354" i="2"/>
  <c r="L1652" i="2"/>
  <c r="M1652" i="2" a="1"/>
  <c r="M1652" i="2"/>
  <c r="N1652" i="2"/>
  <c r="K1774" i="2"/>
  <c r="M1774" i="2" a="1"/>
  <c r="M1774" i="2"/>
  <c r="N1774" i="2"/>
  <c r="M1856" i="2" a="1"/>
  <c r="M1856" i="2"/>
  <c r="N1856" i="2"/>
  <c r="L1595" i="2"/>
  <c r="M1595" i="2" a="1"/>
  <c r="M1595" i="2"/>
  <c r="N1595" i="2"/>
  <c r="K1735" i="2"/>
  <c r="M1735" i="2" a="1"/>
  <c r="M1735" i="2"/>
  <c r="N1735" i="2"/>
  <c r="O423" i="2"/>
  <c r="Q53" i="4"/>
  <c r="O393" i="2"/>
  <c r="Q19" i="4"/>
  <c r="L1643" i="2"/>
  <c r="M1643" i="2" a="1"/>
  <c r="M1643" i="2"/>
  <c r="N1643" i="2"/>
  <c r="K1767" i="2"/>
  <c r="M1767" i="2" a="1"/>
  <c r="M1767" i="2"/>
  <c r="N1767" i="2"/>
  <c r="L1648" i="2"/>
  <c r="M1648" i="2" a="1"/>
  <c r="M1648" i="2"/>
  <c r="N1648" i="2"/>
  <c r="K1748" i="2"/>
  <c r="Q2" i="4"/>
  <c r="O375" i="2"/>
  <c r="I100" i="4"/>
  <c r="O1282" i="2"/>
  <c r="M1465" i="2" a="1"/>
  <c r="M1465" i="2"/>
  <c r="N1465" i="2"/>
  <c r="G34" i="4"/>
  <c r="O1438" i="2"/>
  <c r="P90" i="4"/>
  <c r="O565" i="2"/>
  <c r="M741" i="2" a="1"/>
  <c r="M741" i="2"/>
  <c r="N741" i="2"/>
  <c r="J11" i="4"/>
  <c r="O1087" i="2"/>
  <c r="O1174" i="2"/>
  <c r="J97" i="4"/>
  <c r="M885" i="2" a="1"/>
  <c r="M885" i="2"/>
  <c r="N885" i="2"/>
  <c r="M1635" i="2" a="1"/>
  <c r="M1635" i="2"/>
  <c r="N1635" i="2"/>
  <c r="L698" i="2"/>
  <c r="M698" i="2" a="1"/>
  <c r="M698" i="2"/>
  <c r="N698" i="2"/>
  <c r="K799" i="2"/>
  <c r="M799" i="2" a="1"/>
  <c r="M799" i="2"/>
  <c r="N799" i="2"/>
  <c r="M895" i="2" a="1"/>
  <c r="M895" i="2"/>
  <c r="N895" i="2"/>
  <c r="L240" i="2"/>
  <c r="K333" i="2"/>
  <c r="M433" i="2" a="1"/>
  <c r="M433" i="2"/>
  <c r="N433" i="2"/>
  <c r="L263" i="2"/>
  <c r="K359" i="2"/>
  <c r="M463" i="2" a="1"/>
  <c r="M463" i="2"/>
  <c r="N463" i="2"/>
  <c r="K791" i="2"/>
  <c r="M791" i="2" a="1"/>
  <c r="M791" i="2"/>
  <c r="N791" i="2"/>
  <c r="L687" i="2"/>
  <c r="M687" i="2" a="1"/>
  <c r="M687" i="2"/>
  <c r="N687" i="2"/>
  <c r="M894" i="2" a="1"/>
  <c r="M894" i="2"/>
  <c r="N894" i="2"/>
  <c r="L700" i="2"/>
  <c r="M700" i="2" a="1"/>
  <c r="M700" i="2"/>
  <c r="N700" i="2"/>
  <c r="K805" i="2"/>
  <c r="M805" i="2" a="1"/>
  <c r="M805" i="2"/>
  <c r="N805" i="2"/>
  <c r="M909" i="2" a="1"/>
  <c r="M909" i="2"/>
  <c r="N909" i="2"/>
  <c r="L1419" i="2"/>
  <c r="M1419" i="2" a="1"/>
  <c r="M1419" i="2"/>
  <c r="N1419" i="2"/>
  <c r="K1530" i="2"/>
  <c r="M1530" i="2" a="1"/>
  <c r="M1530" i="2"/>
  <c r="N1530" i="2"/>
  <c r="M1610" i="2" a="1"/>
  <c r="M1610" i="2"/>
  <c r="N1610" i="2"/>
  <c r="K1271" i="2"/>
  <c r="L1170" i="2"/>
  <c r="M1170" i="2" a="1"/>
  <c r="M1170" i="2"/>
  <c r="N1170" i="2"/>
  <c r="L1230" i="2"/>
  <c r="M1230" i="2" a="1"/>
  <c r="M1230" i="2"/>
  <c r="N1230" i="2"/>
  <c r="K1336" i="2"/>
  <c r="M1336" i="2" a="1"/>
  <c r="M1336" i="2"/>
  <c r="N1336" i="2"/>
  <c r="M1464" i="2" a="1"/>
  <c r="M1464" i="2"/>
  <c r="N1464" i="2"/>
  <c r="K1538" i="2"/>
  <c r="M1538" i="2" a="1"/>
  <c r="M1538" i="2"/>
  <c r="N1538" i="2"/>
  <c r="L1412" i="2"/>
  <c r="M1656" i="2" a="1"/>
  <c r="M1656" i="2"/>
  <c r="N1656" i="2"/>
  <c r="L1399" i="2"/>
  <c r="K1497" i="2"/>
  <c r="M1497" i="2" a="1"/>
  <c r="M1497" i="2"/>
  <c r="N1497" i="2"/>
  <c r="L1286" i="2"/>
  <c r="M1286" i="2" a="1"/>
  <c r="M1286" i="2"/>
  <c r="N1286" i="2"/>
  <c r="K1388" i="2"/>
  <c r="M1388" i="2" a="1"/>
  <c r="M1388" i="2"/>
  <c r="N1388" i="2"/>
  <c r="M1488" i="2" a="1"/>
  <c r="M1488" i="2"/>
  <c r="N1488" i="2"/>
  <c r="L1739" i="2"/>
  <c r="M1739" i="2" a="1"/>
  <c r="M1739" i="2"/>
  <c r="N1739" i="2"/>
  <c r="K1818" i="2"/>
  <c r="M1818" i="2" a="1"/>
  <c r="M1818" i="2"/>
  <c r="N1818" i="2"/>
  <c r="M1942" i="2" a="1"/>
  <c r="M1942" i="2"/>
  <c r="N1942" i="2"/>
  <c r="O1942" i="2"/>
  <c r="M1970" i="2" a="1"/>
  <c r="M1970" i="2"/>
  <c r="N1970" i="2"/>
  <c r="O1970" i="2"/>
  <c r="L1775" i="2"/>
  <c r="M1775" i="2" a="1"/>
  <c r="M1775" i="2"/>
  <c r="N1775" i="2"/>
  <c r="K1875" i="2"/>
  <c r="M1875" i="2" a="1"/>
  <c r="M1875" i="2"/>
  <c r="N1875" i="2"/>
  <c r="L1685" i="2"/>
  <c r="M1685" i="2" a="1"/>
  <c r="M1685" i="2"/>
  <c r="N1685" i="2"/>
  <c r="M1883" i="2" a="1"/>
  <c r="M1883" i="2"/>
  <c r="N1883" i="2"/>
  <c r="K1787" i="2"/>
  <c r="M1787" i="2" a="1"/>
  <c r="M1787" i="2"/>
  <c r="N1787" i="2"/>
  <c r="Q34" i="4"/>
  <c r="O425" i="2"/>
  <c r="L1683" i="2"/>
  <c r="M1683" i="2" a="1"/>
  <c r="M1683" i="2"/>
  <c r="N1683" i="2"/>
  <c r="M1857" i="2" a="1"/>
  <c r="M1857" i="2"/>
  <c r="N1857" i="2"/>
  <c r="K1779" i="2"/>
  <c r="M1779" i="2" a="1"/>
  <c r="M1779" i="2"/>
  <c r="N1779" i="2"/>
  <c r="P16" i="4"/>
  <c r="O479" i="2"/>
  <c r="I87" i="4"/>
  <c r="O1218" i="2"/>
  <c r="O1135" i="2"/>
  <c r="J68" i="4"/>
  <c r="I62" i="4"/>
  <c r="O1252" i="2"/>
  <c r="O1467" i="2"/>
  <c r="G81" i="4"/>
  <c r="O1283" i="2"/>
  <c r="I103" i="4"/>
  <c r="O1434" i="2"/>
  <c r="G49" i="4"/>
  <c r="O1257" i="2"/>
  <c r="I38" i="4"/>
  <c r="O420" i="2"/>
  <c r="Q66" i="4"/>
  <c r="M1849" i="2" a="1"/>
  <c r="M1849" i="2"/>
  <c r="N1849" i="2"/>
  <c r="O1125" i="2"/>
  <c r="J34" i="4"/>
  <c r="O1162" i="2"/>
  <c r="J73" i="4"/>
  <c r="I80" i="4"/>
  <c r="O1243" i="2"/>
  <c r="H93" i="4"/>
  <c r="O1377" i="2"/>
  <c r="M775" i="2" a="1"/>
  <c r="M775" i="2"/>
  <c r="N775" i="2"/>
  <c r="M1748" i="2" a="1"/>
  <c r="M1748" i="2"/>
  <c r="N1748" i="2"/>
  <c r="M1209" i="2" a="1"/>
  <c r="M1209" i="2"/>
  <c r="N1209" i="2"/>
  <c r="L692" i="2"/>
  <c r="M692" i="2" a="1"/>
  <c r="M692" i="2"/>
  <c r="N692" i="2"/>
  <c r="K793" i="2"/>
  <c r="M793" i="2" a="1"/>
  <c r="M793" i="2"/>
  <c r="N793" i="2"/>
  <c r="M900" i="2" a="1"/>
  <c r="M900" i="2"/>
  <c r="N900" i="2"/>
  <c r="L230" i="2"/>
  <c r="K321" i="2"/>
  <c r="L266" i="2"/>
  <c r="K355" i="2"/>
  <c r="L681" i="2"/>
  <c r="M681" i="2" a="1"/>
  <c r="M681" i="2"/>
  <c r="N681" i="2"/>
  <c r="K785" i="2"/>
  <c r="M785" i="2" a="1"/>
  <c r="M785" i="2"/>
  <c r="N785" i="2"/>
  <c r="M897" i="2" a="1"/>
  <c r="M897" i="2"/>
  <c r="N897" i="2"/>
  <c r="L685" i="2"/>
  <c r="M685" i="2" a="1"/>
  <c r="M685" i="2"/>
  <c r="N685" i="2"/>
  <c r="K789" i="2"/>
  <c r="M789" i="2" a="1"/>
  <c r="M789" i="2"/>
  <c r="N789" i="2"/>
  <c r="L1431" i="2"/>
  <c r="M1431" i="2" a="1"/>
  <c r="M1431" i="2"/>
  <c r="N1431" i="2"/>
  <c r="K1524" i="2"/>
  <c r="M1524" i="2" a="1"/>
  <c r="M1524" i="2"/>
  <c r="N1524" i="2"/>
  <c r="K1255" i="2"/>
  <c r="L1173" i="2"/>
  <c r="M1173" i="2" a="1"/>
  <c r="M1173" i="2"/>
  <c r="N1173" i="2"/>
  <c r="L877" i="2"/>
  <c r="M877" i="2" a="1"/>
  <c r="M877" i="2"/>
  <c r="N877" i="2"/>
  <c r="K979" i="2"/>
  <c r="M979" i="2" a="1"/>
  <c r="M979" i="2"/>
  <c r="N979" i="2"/>
  <c r="L1410" i="2"/>
  <c r="M1410" i="2" a="1"/>
  <c r="M1410" i="2"/>
  <c r="N1410" i="2"/>
  <c r="K1532" i="2"/>
  <c r="M1532" i="2" a="1"/>
  <c r="M1532" i="2"/>
  <c r="N1532" i="2"/>
  <c r="M1616" i="2" a="1"/>
  <c r="M1616" i="2"/>
  <c r="N1616" i="2"/>
  <c r="L1360" i="2"/>
  <c r="K1459" i="2"/>
  <c r="M1459" i="2" a="1"/>
  <c r="M1459" i="2"/>
  <c r="N1459" i="2"/>
  <c r="M1588" i="2" a="1"/>
  <c r="M1588" i="2"/>
  <c r="N1588" i="2"/>
  <c r="K1360" i="2"/>
  <c r="L1255" i="2"/>
  <c r="M1927" i="2" a="1"/>
  <c r="M1927" i="2"/>
  <c r="N1927" i="2"/>
  <c r="O1927" i="2"/>
  <c r="K1868" i="2"/>
  <c r="M1868" i="2" a="1"/>
  <c r="M1868" i="2"/>
  <c r="N1868" i="2"/>
  <c r="L1744" i="2"/>
  <c r="M1744" i="2" a="1"/>
  <c r="M1744" i="2"/>
  <c r="N1744" i="2"/>
  <c r="K1861" i="2"/>
  <c r="M1861" i="2" a="1"/>
  <c r="M1861" i="2"/>
  <c r="N1861" i="2"/>
  <c r="M1951" i="2" a="1"/>
  <c r="M1951" i="2"/>
  <c r="N1951" i="2"/>
  <c r="O1951" i="2"/>
  <c r="L1782" i="2"/>
  <c r="M1782" i="2" a="1"/>
  <c r="M1782" i="2"/>
  <c r="N1782" i="2"/>
  <c r="J72" i="4"/>
  <c r="O1145" i="2"/>
  <c r="K1769" i="2"/>
  <c r="M1769" i="2" a="1"/>
  <c r="M1769" i="2"/>
  <c r="N1769" i="2"/>
  <c r="L1678" i="2"/>
  <c r="M1678" i="2" a="1"/>
  <c r="M1678" i="2"/>
  <c r="N1678" i="2"/>
  <c r="M1872" i="2" a="1"/>
  <c r="M1872" i="2"/>
  <c r="N1872" i="2"/>
  <c r="K1732" i="2"/>
  <c r="M1732" i="2" a="1"/>
  <c r="M1732" i="2"/>
  <c r="N1732" i="2"/>
  <c r="L1641" i="2"/>
  <c r="M1641" i="2" a="1"/>
  <c r="M1641" i="2"/>
  <c r="N1641" i="2"/>
  <c r="Q33" i="4"/>
  <c r="O417" i="2"/>
  <c r="K1773" i="2"/>
  <c r="M1773" i="2" a="1"/>
  <c r="M1773" i="2"/>
  <c r="N1773" i="2"/>
  <c r="M1874" i="2" a="1"/>
  <c r="M1874" i="2"/>
  <c r="N1874" i="2"/>
  <c r="L1644" i="2"/>
  <c r="M1644" i="2" a="1"/>
  <c r="M1644" i="2"/>
  <c r="N1644" i="2"/>
  <c r="L1667" i="2"/>
  <c r="M1667" i="2" a="1"/>
  <c r="M1667" i="2"/>
  <c r="N1667" i="2"/>
  <c r="K1768" i="2"/>
  <c r="M1768" i="2" a="1"/>
  <c r="M1768" i="2"/>
  <c r="N1768" i="2"/>
  <c r="O383" i="2"/>
  <c r="Q16" i="4"/>
  <c r="K1777" i="2"/>
  <c r="M1777" i="2" a="1"/>
  <c r="M1777" i="2"/>
  <c r="N1777" i="2"/>
  <c r="M1884" i="2" a="1"/>
  <c r="M1884" i="2"/>
  <c r="N1884" i="2"/>
  <c r="L1634" i="2"/>
  <c r="M1634" i="2" a="1"/>
  <c r="M1634" i="2"/>
  <c r="N1634" i="2"/>
  <c r="F49" i="4"/>
  <c r="O1569" i="2"/>
  <c r="O1441" i="2"/>
  <c r="G36" i="4"/>
  <c r="O581" i="2"/>
  <c r="O16" i="4"/>
  <c r="B16" i="4"/>
  <c r="O1449" i="2"/>
  <c r="G61" i="4"/>
  <c r="O1436" i="2"/>
  <c r="G18" i="4"/>
  <c r="K69" i="4"/>
  <c r="O1047" i="2"/>
  <c r="O1677" i="2"/>
  <c r="E62" i="4"/>
  <c r="Q57" i="4"/>
  <c r="O428" i="2"/>
  <c r="L64" i="4"/>
  <c r="O914" i="2"/>
  <c r="M1397" i="2" a="1"/>
  <c r="M1397" i="2"/>
  <c r="N1397" i="2"/>
  <c r="M1664" i="2" a="1"/>
  <c r="M1664" i="2"/>
  <c r="N1664" i="2"/>
  <c r="M1807" i="2" a="1"/>
  <c r="M1807" i="2"/>
  <c r="N1807" i="2"/>
  <c r="M410" i="2" a="1"/>
  <c r="M410" i="2"/>
  <c r="N410" i="2"/>
  <c r="M444" i="2" a="1"/>
  <c r="M444" i="2"/>
  <c r="N444" i="2"/>
  <c r="M1494" i="2" a="1"/>
  <c r="M1494" i="2"/>
  <c r="N1494" i="2"/>
  <c r="M1597" i="2" a="1"/>
  <c r="M1597" i="2"/>
  <c r="N1597" i="2"/>
  <c r="L168" i="2"/>
  <c r="K255" i="2"/>
  <c r="M349" i="2" a="1"/>
  <c r="M349" i="2"/>
  <c r="N349" i="2"/>
  <c r="K275" i="2"/>
  <c r="L176" i="2"/>
  <c r="M362" i="2" a="1"/>
  <c r="M362" i="2"/>
  <c r="N362" i="2"/>
  <c r="K277" i="2"/>
  <c r="L184" i="2"/>
  <c r="M361" i="2" a="1"/>
  <c r="M361" i="2"/>
  <c r="N361" i="2"/>
  <c r="K177" i="2"/>
  <c r="L73" i="2"/>
  <c r="K81" i="2"/>
  <c r="J96" i="2"/>
  <c r="J98" i="2"/>
  <c r="J100" i="2"/>
  <c r="J102" i="2"/>
  <c r="J104" i="2"/>
  <c r="J106" i="2"/>
  <c r="J108" i="2"/>
  <c r="J110" i="2"/>
  <c r="J119" i="2"/>
  <c r="J121" i="2"/>
  <c r="J127" i="2"/>
  <c r="J131" i="2"/>
  <c r="J151" i="2"/>
  <c r="J136" i="2"/>
  <c r="J142" i="2"/>
  <c r="J160" i="2"/>
  <c r="J114" i="2"/>
  <c r="J113" i="2"/>
  <c r="J120" i="2"/>
  <c r="J124" i="2"/>
  <c r="J133" i="2"/>
  <c r="J143" i="2"/>
  <c r="J137" i="2"/>
  <c r="J144" i="2"/>
  <c r="J132" i="2"/>
  <c r="J150" i="2"/>
  <c r="J155" i="2"/>
  <c r="J145" i="2"/>
  <c r="J97" i="2"/>
  <c r="J99" i="2"/>
  <c r="J101" i="2"/>
  <c r="J103" i="2"/>
  <c r="J105" i="2"/>
  <c r="J107" i="2"/>
  <c r="J111" i="2"/>
  <c r="J109" i="2"/>
  <c r="J117" i="2"/>
  <c r="J115" i="2"/>
  <c r="J125" i="2"/>
  <c r="J122" i="2"/>
  <c r="J139" i="2"/>
  <c r="J149" i="2"/>
  <c r="J130" i="2"/>
  <c r="J134" i="2"/>
  <c r="J146" i="2"/>
  <c r="J157" i="2"/>
  <c r="J158" i="2"/>
  <c r="J112" i="2"/>
  <c r="J118" i="2"/>
  <c r="J116" i="2"/>
  <c r="J123" i="2"/>
  <c r="J126" i="2"/>
  <c r="J128" i="2"/>
  <c r="J135" i="2"/>
  <c r="J140" i="2"/>
  <c r="J129" i="2"/>
  <c r="J141" i="2"/>
  <c r="J138" i="2"/>
  <c r="J159" i="2"/>
  <c r="J161" i="2"/>
  <c r="O356" i="2"/>
  <c r="R95" i="4"/>
  <c r="H74" i="4"/>
  <c r="O1338" i="2"/>
  <c r="O1124" i="2"/>
  <c r="J71" i="4"/>
  <c r="L51" i="4"/>
  <c r="O917" i="2"/>
  <c r="O928" i="2"/>
  <c r="L71" i="4"/>
  <c r="E67" i="4"/>
  <c r="O1646" i="2"/>
  <c r="E13" i="4"/>
  <c r="O1649" i="2"/>
  <c r="O1831" i="2"/>
  <c r="C75" i="4"/>
  <c r="K264" i="2"/>
  <c r="M350" i="2" a="1"/>
  <c r="M350" i="2"/>
  <c r="N350" i="2"/>
  <c r="L166" i="2"/>
  <c r="M364" i="2" a="1"/>
  <c r="M364" i="2"/>
  <c r="N364" i="2"/>
  <c r="K271" i="2"/>
  <c r="L174" i="2"/>
  <c r="K272" i="2"/>
  <c r="L182" i="2"/>
  <c r="M353" i="2" a="1"/>
  <c r="M353" i="2"/>
  <c r="N353" i="2"/>
  <c r="K179" i="2"/>
  <c r="L91" i="2"/>
  <c r="K86" i="2"/>
  <c r="M86" i="2" a="1"/>
  <c r="M86" i="2"/>
  <c r="N86" i="2"/>
  <c r="U88" i="4"/>
  <c r="J187" i="2"/>
  <c r="O1176" i="2"/>
  <c r="J79" i="4"/>
  <c r="J31" i="4"/>
  <c r="O1097" i="2"/>
  <c r="J33" i="4"/>
  <c r="O1140" i="2"/>
  <c r="O1129" i="2"/>
  <c r="J10" i="4"/>
  <c r="O1084" i="2"/>
  <c r="J6" i="4"/>
  <c r="E100" i="4"/>
  <c r="O1682" i="2"/>
  <c r="O1712" i="2"/>
  <c r="D65" i="4"/>
  <c r="M320" i="2" a="1"/>
  <c r="M320" i="2"/>
  <c r="N320" i="2"/>
  <c r="K244" i="2"/>
  <c r="L162" i="2"/>
  <c r="L170" i="2"/>
  <c r="K259" i="2"/>
  <c r="M348" i="2" a="1"/>
  <c r="M348" i="2"/>
  <c r="N348" i="2"/>
  <c r="L178" i="2"/>
  <c r="K262" i="2"/>
  <c r="M368" i="2" a="1"/>
  <c r="M368" i="2"/>
  <c r="N368" i="2"/>
  <c r="M365" i="2" a="1"/>
  <c r="M365" i="2"/>
  <c r="N365" i="2"/>
  <c r="K276" i="2"/>
  <c r="L186" i="2"/>
  <c r="K80" i="2"/>
  <c r="K183" i="2"/>
  <c r="L85" i="2"/>
  <c r="J186" i="2"/>
  <c r="O1198" i="2"/>
  <c r="I31" i="4"/>
  <c r="O1662" i="2"/>
  <c r="E47" i="4"/>
  <c r="K258" i="2"/>
  <c r="M371" i="2" a="1"/>
  <c r="M371" i="2"/>
  <c r="N371" i="2"/>
  <c r="L164" i="2"/>
  <c r="K260" i="2"/>
  <c r="L172" i="2"/>
  <c r="M354" i="2" a="1"/>
  <c r="M354" i="2"/>
  <c r="N354" i="2"/>
  <c r="K279" i="2"/>
  <c r="L180" i="2"/>
  <c r="M372" i="2" a="1"/>
  <c r="M372" i="2"/>
  <c r="N372" i="2"/>
  <c r="K181" i="2"/>
  <c r="L78" i="2"/>
  <c r="K83" i="2"/>
  <c r="K185" i="2"/>
  <c r="L92" i="2"/>
  <c r="K96" i="2"/>
  <c r="L4" i="2"/>
  <c r="J42" i="4"/>
  <c r="O1152" i="2"/>
  <c r="O1439" i="2"/>
  <c r="G74" i="4"/>
  <c r="O1091" i="2"/>
  <c r="J8" i="4"/>
  <c r="L44" i="4"/>
  <c r="O920" i="2"/>
  <c r="D38" i="4"/>
  <c r="O1750" i="2"/>
  <c r="O1653" i="2"/>
  <c r="E102" i="4"/>
  <c r="K254" i="2"/>
  <c r="M345" i="2" a="1"/>
  <c r="M345" i="2"/>
  <c r="N345" i="2"/>
  <c r="L160" i="2"/>
  <c r="J89" i="2"/>
  <c r="J258" i="2"/>
  <c r="J357" i="2"/>
  <c r="J93" i="2"/>
  <c r="J84" i="2"/>
  <c r="J268" i="2"/>
  <c r="J75" i="2"/>
  <c r="J243" i="2"/>
  <c r="J55" i="2"/>
  <c r="J331" i="2"/>
  <c r="J270" i="2"/>
  <c r="J316" i="2"/>
  <c r="J351" i="2"/>
  <c r="J69" i="2"/>
  <c r="J325" i="2"/>
  <c r="J54" i="2"/>
  <c r="J314" i="2"/>
  <c r="J317" i="2"/>
  <c r="J242" i="2"/>
  <c r="J221" i="2"/>
  <c r="J28" i="2"/>
  <c r="J234" i="2"/>
  <c r="J313" i="2"/>
  <c r="J48" i="2"/>
  <c r="J304" i="2"/>
  <c r="J27" i="2"/>
  <c r="J220" i="2"/>
  <c r="J214" i="2"/>
  <c r="J216" i="2"/>
  <c r="J207" i="2"/>
  <c r="J274" i="2"/>
  <c r="J217" i="2"/>
  <c r="J301" i="2"/>
  <c r="J202" i="2"/>
  <c r="J15" i="2"/>
  <c r="J12" i="2"/>
  <c r="J10" i="2"/>
  <c r="J296" i="2"/>
  <c r="J286" i="2"/>
  <c r="J285" i="2"/>
  <c r="J30" i="2"/>
  <c r="J300" i="2"/>
  <c r="J298" i="2"/>
  <c r="J201" i="2"/>
  <c r="J196" i="2"/>
  <c r="J190" i="2"/>
  <c r="J211" i="2"/>
  <c r="J289" i="2"/>
  <c r="L875" i="2"/>
  <c r="M875" i="2" a="1"/>
  <c r="M875" i="2"/>
  <c r="N875" i="2"/>
  <c r="K976" i="2"/>
  <c r="M976" i="2" a="1"/>
  <c r="M976" i="2"/>
  <c r="N976" i="2"/>
  <c r="M1080" i="2" a="1"/>
  <c r="M1080" i="2"/>
  <c r="N1080" i="2"/>
  <c r="K1536" i="2"/>
  <c r="M1536" i="2" a="1"/>
  <c r="M1536" i="2"/>
  <c r="N1536" i="2"/>
  <c r="L1424" i="2"/>
  <c r="M1642" i="2" a="1"/>
  <c r="M1642" i="2"/>
  <c r="N1642" i="2"/>
  <c r="L1411" i="2"/>
  <c r="M1411" i="2" a="1"/>
  <c r="M1411" i="2"/>
  <c r="N1411" i="2"/>
  <c r="K1518" i="2"/>
  <c r="M1518" i="2" a="1"/>
  <c r="M1518" i="2"/>
  <c r="N1518" i="2"/>
  <c r="M1637" i="2" a="1"/>
  <c r="M1637" i="2"/>
  <c r="N1637" i="2"/>
  <c r="K1300" i="2"/>
  <c r="M1300" i="2" a="1"/>
  <c r="M1300" i="2"/>
  <c r="N1300" i="2"/>
  <c r="L1191" i="2"/>
  <c r="M1191" i="2" a="1"/>
  <c r="M1191" i="2"/>
  <c r="N1191" i="2"/>
  <c r="M1399" i="2" a="1"/>
  <c r="M1399" i="2"/>
  <c r="N1399" i="2"/>
  <c r="K1295" i="2"/>
  <c r="M1295" i="2" a="1"/>
  <c r="M1295" i="2"/>
  <c r="N1295" i="2"/>
  <c r="L1192" i="2"/>
  <c r="M1192" i="2" a="1"/>
  <c r="M1192" i="2"/>
  <c r="N1192" i="2"/>
  <c r="M1396" i="2" a="1"/>
  <c r="M1396" i="2"/>
  <c r="N1396" i="2"/>
  <c r="K1294" i="2"/>
  <c r="M1294" i="2" a="1"/>
  <c r="M1294" i="2"/>
  <c r="N1294" i="2"/>
  <c r="L1194" i="2"/>
  <c r="M1393" i="2" a="1"/>
  <c r="M1393" i="2"/>
  <c r="N1393" i="2"/>
  <c r="K1366" i="2"/>
  <c r="M1366" i="2" a="1"/>
  <c r="M1366" i="2"/>
  <c r="N1366" i="2"/>
  <c r="L1254" i="2"/>
  <c r="M1254" i="2" a="1"/>
  <c r="M1254" i="2"/>
  <c r="N1254" i="2"/>
  <c r="M1471" i="2" a="1"/>
  <c r="M1471" i="2"/>
  <c r="N1471" i="2"/>
  <c r="K1299" i="2"/>
  <c r="M1299" i="2" a="1"/>
  <c r="M1299" i="2"/>
  <c r="N1299" i="2"/>
  <c r="L1197" i="2"/>
  <c r="M1197" i="2" a="1"/>
  <c r="M1197" i="2"/>
  <c r="N1197" i="2"/>
  <c r="O775" i="2"/>
  <c r="M2" i="4"/>
  <c r="L100" i="4"/>
  <c r="O974" i="2"/>
  <c r="I46" i="4"/>
  <c r="O1244" i="2"/>
  <c r="O1693" i="2"/>
  <c r="D20" i="4"/>
  <c r="O1920" i="2"/>
  <c r="O1748" i="2"/>
  <c r="D51" i="4"/>
  <c r="O1736" i="2"/>
  <c r="D37" i="4"/>
  <c r="I56" i="4"/>
  <c r="O1212" i="2"/>
  <c r="O1115" i="2"/>
  <c r="J64" i="4"/>
  <c r="K74" i="4"/>
  <c r="O1037" i="2"/>
  <c r="O908" i="2"/>
  <c r="L27" i="4"/>
  <c r="K19" i="4"/>
  <c r="O993" i="2"/>
  <c r="C47" i="4"/>
  <c r="O1837" i="2"/>
  <c r="O1852" i="2"/>
  <c r="C33" i="4"/>
  <c r="O1836" i="2"/>
  <c r="C58" i="4"/>
  <c r="O1456" i="2"/>
  <c r="G22" i="4"/>
  <c r="O1108" i="2"/>
  <c r="J55" i="4"/>
  <c r="K42" i="4"/>
  <c r="O1033" i="2"/>
  <c r="C77" i="4"/>
  <c r="O1871" i="2"/>
  <c r="O1933" i="2"/>
  <c r="C49" i="4"/>
  <c r="O1846" i="2"/>
  <c r="I81" i="4"/>
  <c r="O1239" i="2"/>
  <c r="G42" i="4"/>
  <c r="O1446" i="2"/>
  <c r="O1350" i="2"/>
  <c r="H18" i="4"/>
  <c r="O1013" i="2"/>
  <c r="K50" i="4"/>
  <c r="O989" i="2"/>
  <c r="K26" i="4"/>
  <c r="M1785" i="2" a="1"/>
  <c r="M1785" i="2"/>
  <c r="N1785" i="2"/>
  <c r="D62" i="4"/>
  <c r="O1749" i="2"/>
  <c r="H65" i="4"/>
  <c r="O1352" i="2"/>
  <c r="O1938" i="2"/>
  <c r="C65" i="4"/>
  <c r="O1834" i="2"/>
  <c r="O1931" i="2"/>
  <c r="J176" i="2"/>
  <c r="M340" i="2" a="1"/>
  <c r="M340" i="2"/>
  <c r="N340" i="2"/>
  <c r="K252" i="2"/>
  <c r="L161" i="2"/>
  <c r="M328" i="2" a="1"/>
  <c r="M328" i="2"/>
  <c r="N328" i="2"/>
  <c r="L165" i="2"/>
  <c r="K253" i="2"/>
  <c r="L169" i="2"/>
  <c r="K265" i="2"/>
  <c r="M360" i="2" a="1"/>
  <c r="M360" i="2"/>
  <c r="N360" i="2"/>
  <c r="M366" i="2" a="1"/>
  <c r="M366" i="2"/>
  <c r="N366" i="2"/>
  <c r="K268" i="2"/>
  <c r="L173" i="2"/>
  <c r="L177" i="2"/>
  <c r="M369" i="2" a="1"/>
  <c r="M369" i="2"/>
  <c r="N369" i="2"/>
  <c r="K269" i="2"/>
  <c r="M269" i="2" a="1"/>
  <c r="M269" i="2"/>
  <c r="N269" i="2"/>
  <c r="L181" i="2"/>
  <c r="K273" i="2"/>
  <c r="M273" i="2" a="1"/>
  <c r="M273" i="2"/>
  <c r="N273" i="2"/>
  <c r="M367" i="2" a="1"/>
  <c r="M367" i="2"/>
  <c r="N367" i="2"/>
  <c r="L185" i="2"/>
  <c r="K266" i="2"/>
  <c r="M266" i="2" a="1"/>
  <c r="M266" i="2"/>
  <c r="N266" i="2"/>
  <c r="M355" i="2" a="1"/>
  <c r="M355" i="2"/>
  <c r="N355" i="2"/>
  <c r="J175" i="2"/>
  <c r="K176" i="2"/>
  <c r="M275" i="2" a="1"/>
  <c r="M275" i="2"/>
  <c r="N275" i="2"/>
  <c r="M80" i="2" a="1"/>
  <c r="M80" i="2"/>
  <c r="N80" i="2"/>
  <c r="U85" i="4"/>
  <c r="J179" i="2"/>
  <c r="M279" i="2" a="1"/>
  <c r="M279" i="2"/>
  <c r="N279" i="2"/>
  <c r="K180" i="2"/>
  <c r="M180" i="2" a="1"/>
  <c r="M180" i="2"/>
  <c r="N180" i="2"/>
  <c r="J183" i="2"/>
  <c r="L83" i="2"/>
  <c r="K184" i="2"/>
  <c r="M184" i="2" a="1"/>
  <c r="M184" i="2"/>
  <c r="N184" i="2"/>
  <c r="M277" i="2" a="1"/>
  <c r="M277" i="2"/>
  <c r="N277" i="2"/>
  <c r="J76" i="2"/>
  <c r="J77" i="2"/>
  <c r="J343" i="2"/>
  <c r="J259" i="2"/>
  <c r="J264" i="2"/>
  <c r="J263" i="2"/>
  <c r="J256" i="2"/>
  <c r="J53" i="2"/>
  <c r="J336" i="2"/>
  <c r="J250" i="2"/>
  <c r="J43" i="2"/>
  <c r="J333" i="2"/>
  <c r="J247" i="2"/>
  <c r="J240" i="2"/>
  <c r="J248" i="2"/>
  <c r="J52" i="2"/>
  <c r="J227" i="2"/>
  <c r="J45" i="2"/>
  <c r="J236" i="2"/>
  <c r="J223" i="2"/>
  <c r="J67" i="2"/>
  <c r="J228" i="2"/>
  <c r="J233" i="2"/>
  <c r="J47" i="2"/>
  <c r="J38" i="2"/>
  <c r="J46" i="2"/>
  <c r="J21" i="2"/>
  <c r="J44" i="2"/>
  <c r="J29" i="2"/>
  <c r="J225" i="2"/>
  <c r="J299" i="2"/>
  <c r="J206" i="2"/>
  <c r="J222" i="2"/>
  <c r="J26" i="2"/>
  <c r="J11" i="2"/>
  <c r="J13" i="2"/>
  <c r="J5" i="2"/>
  <c r="J198" i="2"/>
  <c r="J292" i="2"/>
  <c r="J287" i="2"/>
  <c r="J284" i="2"/>
  <c r="J39" i="2"/>
  <c r="J302" i="2"/>
  <c r="J22" i="2"/>
  <c r="J200" i="2"/>
  <c r="J194" i="2"/>
  <c r="J191" i="2"/>
  <c r="J210" i="2"/>
  <c r="K1560" i="2"/>
  <c r="M1560" i="2" a="1"/>
  <c r="M1560" i="2"/>
  <c r="N1560" i="2"/>
  <c r="L1463" i="2"/>
  <c r="M1463" i="2" a="1"/>
  <c r="M1463" i="2"/>
  <c r="N1463" i="2"/>
  <c r="M1659" i="2" a="1"/>
  <c r="M1659" i="2"/>
  <c r="N1659" i="2"/>
  <c r="K1562" i="2"/>
  <c r="M1562" i="2" a="1"/>
  <c r="M1562" i="2"/>
  <c r="N1562" i="2"/>
  <c r="L1478" i="2"/>
  <c r="M1478" i="2" a="1"/>
  <c r="M1478" i="2"/>
  <c r="N1478" i="2"/>
  <c r="M1684" i="2" a="1"/>
  <c r="M1684" i="2"/>
  <c r="N1684" i="2"/>
  <c r="L1408" i="2"/>
  <c r="M1408" i="2" a="1"/>
  <c r="M1408" i="2"/>
  <c r="N1408" i="2"/>
  <c r="K1507" i="2"/>
  <c r="M1507" i="2" a="1"/>
  <c r="M1507" i="2"/>
  <c r="N1507" i="2"/>
  <c r="M1617" i="2" a="1"/>
  <c r="M1617" i="2"/>
  <c r="N1617" i="2"/>
  <c r="L1204" i="2"/>
  <c r="M1204" i="2" a="1"/>
  <c r="M1204" i="2"/>
  <c r="N1204" i="2"/>
  <c r="K1310" i="2"/>
  <c r="M1310" i="2" a="1"/>
  <c r="M1310" i="2"/>
  <c r="N1310" i="2"/>
  <c r="M1427" i="2" a="1"/>
  <c r="M1427" i="2"/>
  <c r="N1427" i="2"/>
  <c r="K1305" i="2"/>
  <c r="M1305" i="2" a="1"/>
  <c r="M1305" i="2"/>
  <c r="N1305" i="2"/>
  <c r="L1211" i="2"/>
  <c r="M1211" i="2" a="1"/>
  <c r="M1211" i="2"/>
  <c r="N1211" i="2"/>
  <c r="M1402" i="2" a="1"/>
  <c r="M1402" i="2"/>
  <c r="N1402" i="2"/>
  <c r="K1304" i="2"/>
  <c r="M1304" i="2" a="1"/>
  <c r="M1304" i="2"/>
  <c r="N1304" i="2"/>
  <c r="L1202" i="2"/>
  <c r="M1202" i="2" a="1"/>
  <c r="M1202" i="2"/>
  <c r="N1202" i="2"/>
  <c r="M1403" i="2" a="1"/>
  <c r="M1403" i="2"/>
  <c r="N1403" i="2"/>
  <c r="K1339" i="2"/>
  <c r="M1339" i="2" a="1"/>
  <c r="M1339" i="2"/>
  <c r="N1339" i="2"/>
  <c r="L1238" i="2"/>
  <c r="M1238" i="2" a="1"/>
  <c r="M1238" i="2"/>
  <c r="N1238" i="2"/>
  <c r="M1442" i="2" a="1"/>
  <c r="M1442" i="2"/>
  <c r="N1442" i="2"/>
  <c r="L1217" i="2"/>
  <c r="M1217" i="2" a="1"/>
  <c r="M1217" i="2"/>
  <c r="N1217" i="2"/>
  <c r="K1314" i="2"/>
  <c r="M1314" i="2" a="1"/>
  <c r="M1314" i="2"/>
  <c r="N1314" i="2"/>
  <c r="M1414" i="2" a="1"/>
  <c r="M1414" i="2"/>
  <c r="N1414" i="2"/>
  <c r="O871" i="2"/>
  <c r="M100" i="4"/>
  <c r="G72" i="4"/>
  <c r="O1451" i="2"/>
  <c r="O1472" i="2"/>
  <c r="G54" i="4"/>
  <c r="I8" i="4"/>
  <c r="O1193" i="2"/>
  <c r="C20" i="4"/>
  <c r="O1790" i="2"/>
  <c r="C87" i="4"/>
  <c r="O1865" i="2"/>
  <c r="C51" i="4"/>
  <c r="O1855" i="2"/>
  <c r="O1842" i="2"/>
  <c r="C37" i="4"/>
  <c r="M1424" i="2" a="1"/>
  <c r="M1424" i="2"/>
  <c r="N1424" i="2"/>
  <c r="K27" i="4"/>
  <c r="O1009" i="2"/>
  <c r="O1844" i="2"/>
  <c r="C60" i="4"/>
  <c r="O1911" i="2"/>
  <c r="O1207" i="2"/>
  <c r="I49" i="4"/>
  <c r="O1355" i="2"/>
  <c r="H62" i="4"/>
  <c r="O1209" i="2"/>
  <c r="I55" i="4"/>
  <c r="O1262" i="2"/>
  <c r="I101" i="4"/>
  <c r="H42" i="4"/>
  <c r="O1368" i="2"/>
  <c r="O1335" i="2"/>
  <c r="H41" i="4"/>
  <c r="O1284" i="2"/>
  <c r="I84" i="4"/>
  <c r="L7" i="4"/>
  <c r="O893" i="2"/>
  <c r="O1850" i="2"/>
  <c r="C13" i="4"/>
  <c r="D85" i="4"/>
  <c r="O1743" i="2"/>
  <c r="E38" i="4"/>
  <c r="O1630" i="2"/>
  <c r="O1241" i="2"/>
  <c r="I65" i="4"/>
  <c r="O1926" i="2"/>
  <c r="O1877" i="2"/>
  <c r="C94" i="4"/>
  <c r="O1741" i="2"/>
  <c r="D56" i="4"/>
  <c r="L81" i="2"/>
  <c r="M81" i="2" a="1"/>
  <c r="M81" i="2"/>
  <c r="N81" i="2"/>
  <c r="U81" i="4"/>
  <c r="J63" i="2"/>
  <c r="J253" i="2"/>
  <c r="J254" i="2"/>
  <c r="J271" i="2"/>
  <c r="J88" i="2"/>
  <c r="J82" i="2"/>
  <c r="J265" i="2"/>
  <c r="J70" i="2"/>
  <c r="J246" i="2"/>
  <c r="J41" i="2"/>
  <c r="J321" i="2"/>
  <c r="J327" i="2"/>
  <c r="J338" i="2"/>
  <c r="J251" i="2"/>
  <c r="J219" i="2"/>
  <c r="J307" i="2"/>
  <c r="J32" i="2"/>
  <c r="J34" i="2"/>
  <c r="J238" i="2"/>
  <c r="J330" i="2"/>
  <c r="J323" i="2"/>
  <c r="J66" i="2"/>
  <c r="J226" i="2"/>
  <c r="J20" i="2"/>
  <c r="J303" i="2"/>
  <c r="J213" i="2"/>
  <c r="J37" i="2"/>
  <c r="J322" i="2"/>
  <c r="J335" i="2"/>
  <c r="J215" i="2"/>
  <c r="J297" i="2"/>
  <c r="J209" i="2"/>
  <c r="J18" i="2"/>
  <c r="J9" i="2"/>
  <c r="J7" i="2"/>
  <c r="J4" i="2"/>
  <c r="J23" i="2"/>
  <c r="J291" i="2"/>
  <c r="J288" i="2"/>
  <c r="J282" i="2"/>
  <c r="J281" i="2"/>
  <c r="J33" i="2"/>
  <c r="J311" i="2"/>
  <c r="J16" i="2"/>
  <c r="J197" i="2"/>
  <c r="J193" i="2"/>
  <c r="J192" i="2"/>
  <c r="J294" i="2"/>
  <c r="J293" i="2"/>
  <c r="K1552" i="2"/>
  <c r="M1552" i="2" a="1"/>
  <c r="M1552" i="2"/>
  <c r="N1552" i="2"/>
  <c r="L1448" i="2"/>
  <c r="M1448" i="2" a="1"/>
  <c r="M1448" i="2"/>
  <c r="N1448" i="2"/>
  <c r="M1658" i="2" a="1"/>
  <c r="M1658" i="2"/>
  <c r="N1658" i="2"/>
  <c r="K1534" i="2"/>
  <c r="M1534" i="2" a="1"/>
  <c r="M1534" i="2"/>
  <c r="N1534" i="2"/>
  <c r="L1430" i="2"/>
  <c r="M1430" i="2" a="1"/>
  <c r="M1430" i="2"/>
  <c r="N1430" i="2"/>
  <c r="M1611" i="2" a="1"/>
  <c r="M1611" i="2"/>
  <c r="N1611" i="2"/>
  <c r="L1398" i="2"/>
  <c r="M1398" i="2" a="1"/>
  <c r="M1398" i="2"/>
  <c r="N1398" i="2"/>
  <c r="K1499" i="2"/>
  <c r="M1499" i="2" a="1"/>
  <c r="M1499" i="2"/>
  <c r="N1499" i="2"/>
  <c r="M1601" i="2" a="1"/>
  <c r="M1601" i="2"/>
  <c r="N1601" i="2"/>
  <c r="K1323" i="2"/>
  <c r="M1323" i="2" a="1"/>
  <c r="M1323" i="2"/>
  <c r="N1323" i="2"/>
  <c r="L1219" i="2"/>
  <c r="M1219" i="2" a="1"/>
  <c r="M1219" i="2"/>
  <c r="N1219" i="2"/>
  <c r="M1428" i="2" a="1"/>
  <c r="M1428" i="2"/>
  <c r="N1428" i="2"/>
  <c r="L1210" i="2"/>
  <c r="M1210" i="2" a="1"/>
  <c r="M1210" i="2"/>
  <c r="N1210" i="2"/>
  <c r="K1320" i="2"/>
  <c r="M1320" i="2" a="1"/>
  <c r="M1320" i="2"/>
  <c r="N1320" i="2"/>
  <c r="M1412" i="2" a="1"/>
  <c r="M1412" i="2"/>
  <c r="N1412" i="2"/>
  <c r="K1319" i="2"/>
  <c r="M1319" i="2" a="1"/>
  <c r="M1319" i="2"/>
  <c r="N1319" i="2"/>
  <c r="L1233" i="2"/>
  <c r="M1233" i="2" a="1"/>
  <c r="M1233" i="2"/>
  <c r="N1233" i="2"/>
  <c r="M1417" i="2" a="1"/>
  <c r="M1417" i="2"/>
  <c r="N1417" i="2"/>
  <c r="L1264" i="2"/>
  <c r="M1264" i="2" a="1"/>
  <c r="M1264" i="2"/>
  <c r="N1264" i="2"/>
  <c r="K1373" i="2"/>
  <c r="M1373" i="2" a="1"/>
  <c r="M1373" i="2"/>
  <c r="N1373" i="2"/>
  <c r="M1479" i="2" a="1"/>
  <c r="M1479" i="2"/>
  <c r="N1479" i="2"/>
  <c r="K1332" i="2"/>
  <c r="M1332" i="2" a="1"/>
  <c r="M1332" i="2"/>
  <c r="N1332" i="2"/>
  <c r="L1246" i="2"/>
  <c r="M1246" i="2" a="1"/>
  <c r="M1246" i="2"/>
  <c r="N1246" i="2"/>
  <c r="L19" i="4"/>
  <c r="O890" i="2"/>
  <c r="I71" i="4"/>
  <c r="O1228" i="2"/>
  <c r="O1379" i="2"/>
  <c r="H54" i="4"/>
  <c r="D89" i="4"/>
  <c r="O1752" i="2"/>
  <c r="O1959" i="2"/>
  <c r="C16" i="4"/>
  <c r="O1839" i="2"/>
  <c r="O1313" i="2"/>
  <c r="H43" i="4"/>
  <c r="J19" i="4"/>
  <c r="O1099" i="2"/>
  <c r="O1017" i="2"/>
  <c r="K51" i="4"/>
  <c r="O884" i="2"/>
  <c r="L11" i="4"/>
  <c r="O1868" i="2"/>
  <c r="C27" i="4"/>
  <c r="C100" i="4"/>
  <c r="O1860" i="2"/>
  <c r="O1929" i="2"/>
  <c r="O1827" i="2"/>
  <c r="C15" i="4"/>
  <c r="H49" i="4"/>
  <c r="O1334" i="2"/>
  <c r="O1437" i="2"/>
  <c r="G60" i="4"/>
  <c r="M1194" i="2" a="1"/>
  <c r="M1194" i="2"/>
  <c r="N1194" i="2"/>
  <c r="K71" i="4"/>
  <c r="O1025" i="2"/>
  <c r="O1746" i="2"/>
  <c r="D67" i="4"/>
  <c r="O1955" i="2"/>
  <c r="I26" i="4"/>
  <c r="O1189" i="2"/>
  <c r="O1235" i="2"/>
  <c r="I69" i="4"/>
  <c r="O1826" i="2"/>
  <c r="C38" i="4"/>
  <c r="O997" i="2"/>
  <c r="K7" i="4"/>
  <c r="C102" i="4"/>
  <c r="O1864" i="2"/>
  <c r="C85" i="4"/>
  <c r="O1835" i="2"/>
  <c r="O1738" i="2"/>
  <c r="D75" i="4"/>
  <c r="M1363" i="2" a="1"/>
  <c r="M1363" i="2"/>
  <c r="N1363" i="2"/>
  <c r="K175" i="2"/>
  <c r="K256" i="2"/>
  <c r="L163" i="2"/>
  <c r="M342" i="2" a="1"/>
  <c r="M342" i="2"/>
  <c r="N342" i="2"/>
  <c r="L167" i="2"/>
  <c r="K257" i="2"/>
  <c r="M344" i="2" a="1"/>
  <c r="M344" i="2"/>
  <c r="N344" i="2"/>
  <c r="K263" i="2"/>
  <c r="M359" i="2" a="1"/>
  <c r="M359" i="2"/>
  <c r="N359" i="2"/>
  <c r="L171" i="2"/>
  <c r="L175" i="2"/>
  <c r="K261" i="2"/>
  <c r="M261" i="2" a="1"/>
  <c r="M261" i="2"/>
  <c r="N261" i="2"/>
  <c r="M358" i="2" a="1"/>
  <c r="M358" i="2"/>
  <c r="N358" i="2"/>
  <c r="L179" i="2"/>
  <c r="K267" i="2"/>
  <c r="M267" i="2" a="1"/>
  <c r="M267" i="2"/>
  <c r="N267" i="2"/>
  <c r="M373" i="2" a="1"/>
  <c r="M373" i="2"/>
  <c r="N373" i="2"/>
  <c r="K280" i="2"/>
  <c r="M280" i="2" a="1"/>
  <c r="M280" i="2"/>
  <c r="N280" i="2"/>
  <c r="L183" i="2"/>
  <c r="M374" i="2" a="1"/>
  <c r="M374" i="2"/>
  <c r="N374" i="2"/>
  <c r="K278" i="2"/>
  <c r="M278" i="2" a="1"/>
  <c r="M278" i="2"/>
  <c r="N278" i="2"/>
  <c r="L187" i="2"/>
  <c r="M370" i="2" a="1"/>
  <c r="M370" i="2"/>
  <c r="N370" i="2"/>
  <c r="J177" i="2"/>
  <c r="K178" i="2"/>
  <c r="M178" i="2" a="1"/>
  <c r="M178" i="2"/>
  <c r="N178" i="2"/>
  <c r="M262" i="2" a="1"/>
  <c r="M262" i="2"/>
  <c r="N262" i="2"/>
  <c r="J181" i="2"/>
  <c r="K182" i="2"/>
  <c r="M182" i="2" a="1"/>
  <c r="M182" i="2"/>
  <c r="N182" i="2"/>
  <c r="M272" i="2" a="1"/>
  <c r="M272" i="2"/>
  <c r="N272" i="2"/>
  <c r="M83" i="2" a="1"/>
  <c r="M83" i="2"/>
  <c r="N83" i="2"/>
  <c r="U84" i="4"/>
  <c r="J185" i="2"/>
  <c r="L94" i="2"/>
  <c r="K186" i="2"/>
  <c r="M276" i="2" a="1"/>
  <c r="M276" i="2"/>
  <c r="N276" i="2"/>
  <c r="L95" i="2"/>
  <c r="K187" i="2"/>
  <c r="L71" i="2"/>
  <c r="J87" i="2"/>
  <c r="J64" i="2"/>
  <c r="J332" i="2"/>
  <c r="J260" i="2"/>
  <c r="J255" i="2"/>
  <c r="J244" i="2"/>
  <c r="J257" i="2"/>
  <c r="J346" i="2"/>
  <c r="J62" i="2"/>
  <c r="J306" i="2"/>
  <c r="J60" i="2"/>
  <c r="J241" i="2"/>
  <c r="J65" i="2"/>
  <c r="J347" i="2"/>
  <c r="J334" i="2"/>
  <c r="J352" i="2"/>
  <c r="J231" i="2"/>
  <c r="J329" i="2"/>
  <c r="J61" i="2"/>
  <c r="J42" i="2"/>
  <c r="J56" i="2"/>
  <c r="J232" i="2"/>
  <c r="J36" i="2"/>
  <c r="J309" i="2"/>
  <c r="J74" i="2"/>
  <c r="J68" i="2"/>
  <c r="J224" i="2"/>
  <c r="J249" i="2"/>
  <c r="J218" i="2"/>
  <c r="J312" i="2"/>
  <c r="J204" i="2"/>
  <c r="J24" i="2"/>
  <c r="J40" i="2"/>
  <c r="J212" i="2"/>
  <c r="J35" i="2"/>
  <c r="J25" i="2"/>
  <c r="J305" i="2"/>
  <c r="J337" i="2"/>
  <c r="J203" i="2"/>
  <c r="J14" i="2"/>
  <c r="J8" i="2"/>
  <c r="J6" i="2"/>
  <c r="J295" i="2"/>
  <c r="J290" i="2"/>
  <c r="J283" i="2"/>
  <c r="J31" i="2"/>
  <c r="J17" i="2"/>
  <c r="J199" i="2"/>
  <c r="J195" i="2"/>
  <c r="J189" i="2"/>
  <c r="K1544" i="2"/>
  <c r="M1544" i="2" a="1"/>
  <c r="M1544" i="2"/>
  <c r="N1544" i="2"/>
  <c r="L1433" i="2"/>
  <c r="M1433" i="2" a="1"/>
  <c r="M1433" i="2"/>
  <c r="N1433" i="2"/>
  <c r="M1625" i="2" a="1"/>
  <c r="M1625" i="2"/>
  <c r="N1625" i="2"/>
  <c r="L1460" i="2"/>
  <c r="M1460" i="2" a="1"/>
  <c r="M1460" i="2"/>
  <c r="N1460" i="2"/>
  <c r="K1526" i="2"/>
  <c r="M1526" i="2" a="1"/>
  <c r="M1526" i="2"/>
  <c r="N1526" i="2"/>
  <c r="M1679" i="2" a="1"/>
  <c r="M1679" i="2"/>
  <c r="N1679" i="2"/>
  <c r="K1288" i="2"/>
  <c r="M1288" i="2" a="1"/>
  <c r="M1288" i="2"/>
  <c r="N1288" i="2"/>
  <c r="L1187" i="2"/>
  <c r="M1187" i="2" a="1"/>
  <c r="M1187" i="2"/>
  <c r="N1187" i="2"/>
  <c r="M1390" i="2" a="1"/>
  <c r="M1390" i="2"/>
  <c r="N1390" i="2"/>
  <c r="K1345" i="2"/>
  <c r="M1345" i="2" a="1"/>
  <c r="M1345" i="2"/>
  <c r="N1345" i="2"/>
  <c r="L1251" i="2"/>
  <c r="M1251" i="2" a="1"/>
  <c r="M1251" i="2"/>
  <c r="N1251" i="2"/>
  <c r="L1253" i="2"/>
  <c r="M1253" i="2" a="1"/>
  <c r="M1253" i="2"/>
  <c r="N1253" i="2"/>
  <c r="K1365" i="2"/>
  <c r="M1365" i="2" a="1"/>
  <c r="M1365" i="2"/>
  <c r="N1365" i="2"/>
  <c r="K1333" i="2"/>
  <c r="M1333" i="2" a="1"/>
  <c r="M1333" i="2"/>
  <c r="N1333" i="2"/>
  <c r="L1270" i="2"/>
  <c r="M1270" i="2" a="1"/>
  <c r="M1270" i="2"/>
  <c r="N1270" i="2"/>
  <c r="L1186" i="2"/>
  <c r="M1186" i="2" a="1"/>
  <c r="M1186" i="2"/>
  <c r="N1186" i="2"/>
  <c r="M1391" i="2" a="1"/>
  <c r="M1391" i="2"/>
  <c r="N1391" i="2"/>
  <c r="K1289" i="2"/>
  <c r="M1289" i="2" a="1"/>
  <c r="M1289" i="2"/>
  <c r="N1289" i="2"/>
  <c r="L1271" i="2"/>
  <c r="M1271" i="2" a="1"/>
  <c r="M1271" i="2"/>
  <c r="N1271" i="2"/>
  <c r="M1480" i="2" a="1"/>
  <c r="M1480" i="2"/>
  <c r="N1480" i="2"/>
  <c r="K1380" i="2"/>
  <c r="M1380" i="2" a="1"/>
  <c r="M1380" i="2"/>
  <c r="N1380" i="2"/>
  <c r="I42" i="4"/>
  <c r="O1273" i="2"/>
  <c r="O907" i="2"/>
  <c r="L23" i="4"/>
  <c r="H87" i="4"/>
  <c r="O1317" i="2"/>
  <c r="I90" i="4"/>
  <c r="O1280" i="2"/>
  <c r="O1870" i="2"/>
  <c r="C71" i="4"/>
  <c r="O1858" i="2"/>
  <c r="C89" i="4"/>
  <c r="O1847" i="2"/>
  <c r="C35" i="4"/>
  <c r="O1918" i="2"/>
  <c r="E54" i="4"/>
  <c r="O1678" i="2"/>
  <c r="O1201" i="2"/>
  <c r="I19" i="4"/>
  <c r="K44" i="4"/>
  <c r="O1001" i="2"/>
  <c r="O985" i="2"/>
  <c r="K11" i="4"/>
  <c r="E27" i="4"/>
  <c r="O1657" i="2"/>
  <c r="O1948" i="2"/>
  <c r="O1963" i="2"/>
  <c r="G46" i="4"/>
  <c r="O1440" i="2"/>
  <c r="H38" i="4"/>
  <c r="O1372" i="2"/>
  <c r="O1628" i="2"/>
  <c r="E41" i="4"/>
  <c r="O1094" i="2"/>
  <c r="J21" i="4"/>
  <c r="O932" i="2"/>
  <c r="L42" i="4"/>
  <c r="C81" i="4"/>
  <c r="O1862" i="2"/>
  <c r="O1966" i="2"/>
  <c r="O1225" i="2"/>
  <c r="I27" i="4"/>
  <c r="O1375" i="2"/>
  <c r="H95" i="4"/>
  <c r="O911" i="2"/>
  <c r="L50" i="4"/>
  <c r="L26" i="4"/>
  <c r="O887" i="2"/>
  <c r="C62" i="4"/>
  <c r="O1797" i="2"/>
  <c r="O1833" i="2"/>
  <c r="C56" i="4"/>
  <c r="O1240" i="2"/>
  <c r="I45" i="4"/>
  <c r="O1909" i="2"/>
  <c r="J324" i="2"/>
  <c r="J319" i="2"/>
  <c r="J326" i="2"/>
  <c r="J341" i="2"/>
  <c r="J308" i="2"/>
  <c r="J318" i="2"/>
  <c r="J315" i="2"/>
  <c r="J339" i="2"/>
  <c r="J363" i="2"/>
  <c r="J310" i="2"/>
  <c r="J90" i="2"/>
  <c r="J79" i="2"/>
  <c r="J59" i="2"/>
  <c r="J58" i="2"/>
  <c r="J50" i="2"/>
  <c r="J57" i="2"/>
  <c r="J72" i="2"/>
  <c r="J51" i="2"/>
  <c r="J174" i="2"/>
  <c r="J172" i="2"/>
  <c r="J170" i="2"/>
  <c r="J168" i="2"/>
  <c r="J165" i="2"/>
  <c r="J166" i="2"/>
  <c r="J162" i="2"/>
  <c r="J173" i="2"/>
  <c r="J171" i="2"/>
  <c r="J169" i="2"/>
  <c r="J167" i="2"/>
  <c r="J163" i="2"/>
  <c r="J156" i="2"/>
  <c r="J164" i="2"/>
  <c r="J154" i="2"/>
  <c r="J153" i="2"/>
  <c r="J152" i="2"/>
  <c r="J148" i="2"/>
  <c r="J147" i="2"/>
  <c r="J252" i="2"/>
  <c r="J237" i="2"/>
  <c r="J230" i="2"/>
  <c r="J235" i="2"/>
  <c r="J245" i="2"/>
  <c r="J229" i="2"/>
  <c r="J239" i="2"/>
  <c r="J208" i="2"/>
  <c r="J205" i="2"/>
  <c r="O939" i="2"/>
  <c r="L74" i="4"/>
  <c r="L32" i="4"/>
  <c r="O915" i="2"/>
  <c r="O1812" i="2"/>
  <c r="C50" i="4"/>
  <c r="M699" i="2" a="1"/>
  <c r="M699" i="2"/>
  <c r="N699" i="2"/>
  <c r="O1522" i="2"/>
  <c r="F85" i="4"/>
  <c r="O986" i="2"/>
  <c r="K8" i="4"/>
  <c r="F55" i="4"/>
  <c r="O1493" i="2"/>
  <c r="O1171" i="2"/>
  <c r="J62" i="4"/>
  <c r="O1445" i="2"/>
  <c r="G85" i="4"/>
  <c r="O98" i="4"/>
  <c r="O660" i="2"/>
  <c r="M8" i="4"/>
  <c r="B8" i="4"/>
  <c r="O782" i="2"/>
  <c r="O1593" i="2"/>
  <c r="E55" i="4"/>
  <c r="L8" i="4"/>
  <c r="O883" i="2"/>
  <c r="M839" i="2" a="1"/>
  <c r="M839" i="2"/>
  <c r="N839" i="2"/>
  <c r="O1395" i="2"/>
  <c r="G9" i="4"/>
  <c r="N89" i="4"/>
  <c r="O759" i="2"/>
  <c r="O814" i="2"/>
  <c r="M23" i="4"/>
  <c r="O803" i="2"/>
  <c r="M10" i="4"/>
  <c r="O633" i="2"/>
  <c r="O89" i="4"/>
  <c r="O611" i="2"/>
  <c r="O53" i="4"/>
  <c r="Q20" i="4"/>
  <c r="O387" i="2"/>
  <c r="N43" i="4"/>
  <c r="O703" i="2"/>
  <c r="L86" i="4"/>
  <c r="O925" i="2"/>
  <c r="O1503" i="2"/>
  <c r="F38" i="4"/>
  <c r="I64" i="4"/>
  <c r="O1220" i="2"/>
  <c r="O1614" i="2"/>
  <c r="E94" i="4"/>
  <c r="N32" i="4"/>
  <c r="O695" i="2"/>
  <c r="N6" i="4"/>
  <c r="O676" i="2"/>
  <c r="L24" i="4"/>
  <c r="O927" i="2"/>
  <c r="O714" i="2"/>
  <c r="N23" i="4"/>
  <c r="K24" i="4"/>
  <c r="O1022" i="2"/>
  <c r="M29" i="4"/>
  <c r="O812" i="2"/>
  <c r="O11" i="4"/>
  <c r="O578" i="2"/>
  <c r="O647" i="2"/>
  <c r="O86" i="4"/>
  <c r="M38" i="4"/>
  <c r="O822" i="2"/>
  <c r="O699" i="2"/>
  <c r="N53" i="4"/>
  <c r="P97" i="4"/>
  <c r="O538" i="2"/>
  <c r="O1029" i="2"/>
  <c r="K10" i="4"/>
  <c r="N93" i="4"/>
  <c r="O763" i="2"/>
  <c r="N62" i="4"/>
  <c r="O761" i="2"/>
  <c r="O530" i="2"/>
  <c r="P68" i="4"/>
  <c r="O860" i="2"/>
  <c r="M91" i="4"/>
  <c r="M66" i="4"/>
  <c r="N66" i="4"/>
  <c r="B66" i="4"/>
  <c r="O817" i="2"/>
  <c r="M37" i="4"/>
  <c r="O796" i="2"/>
  <c r="P102" i="4"/>
  <c r="O564" i="2"/>
  <c r="O689" i="2"/>
  <c r="N7" i="4"/>
  <c r="O827" i="2"/>
  <c r="M74" i="4"/>
  <c r="O30" i="4"/>
  <c r="O586" i="2"/>
  <c r="M65" i="4"/>
  <c r="O816" i="2"/>
  <c r="O70" i="4"/>
  <c r="O664" i="2"/>
  <c r="O582" i="2"/>
  <c r="O15" i="4"/>
  <c r="O616" i="2"/>
  <c r="O73" i="4"/>
  <c r="B73" i="4"/>
  <c r="M33" i="4"/>
  <c r="B33" i="4"/>
  <c r="O819" i="2"/>
  <c r="O888" i="2"/>
  <c r="L58" i="4"/>
  <c r="O636" i="2"/>
  <c r="O91" i="4"/>
  <c r="O786" i="2"/>
  <c r="M11" i="4"/>
  <c r="O715" i="2"/>
  <c r="O808" i="2"/>
  <c r="M43" i="4"/>
  <c r="M675" i="2" a="1"/>
  <c r="M675" i="2"/>
  <c r="N675" i="2"/>
  <c r="O879" i="2"/>
  <c r="L4" i="4"/>
  <c r="O821" i="2"/>
  <c r="M87" i="4"/>
  <c r="J101" i="4"/>
  <c r="O1161" i="2"/>
  <c r="N29" i="4"/>
  <c r="O701" i="2"/>
  <c r="M41" i="4"/>
  <c r="O809" i="2"/>
  <c r="O950" i="2"/>
  <c r="L79" i="4"/>
  <c r="P93" i="4"/>
  <c r="O568" i="2"/>
  <c r="O901" i="2"/>
  <c r="L37" i="4"/>
  <c r="N56" i="4"/>
  <c r="O690" i="2"/>
  <c r="O93" i="4"/>
  <c r="O670" i="2"/>
  <c r="O29" i="4"/>
  <c r="O606" i="2"/>
  <c r="O47" i="4"/>
  <c r="O653" i="2"/>
  <c r="O464" i="2"/>
  <c r="Q68" i="4"/>
  <c r="M729" i="2" a="1"/>
  <c r="M729" i="2"/>
  <c r="N729" i="2"/>
  <c r="O840" i="2"/>
  <c r="M70" i="4"/>
  <c r="O843" i="2"/>
  <c r="M69" i="4"/>
  <c r="M755" i="2" a="1"/>
  <c r="M755" i="2"/>
  <c r="N755" i="2"/>
  <c r="M7" i="4"/>
  <c r="B7" i="4"/>
  <c r="O794" i="2"/>
  <c r="N74" i="4"/>
  <c r="O723" i="2"/>
  <c r="O898" i="2"/>
  <c r="L48" i="4"/>
  <c r="O923" i="2"/>
  <c r="L33" i="4"/>
  <c r="O788" i="2"/>
  <c r="M58" i="4"/>
  <c r="P92" i="4"/>
  <c r="O556" i="2"/>
  <c r="O572" i="2"/>
  <c r="O4" i="4"/>
  <c r="M751" i="2" a="1"/>
  <c r="M751" i="2"/>
  <c r="N751" i="2"/>
  <c r="M1360" i="2" a="1"/>
  <c r="M1360" i="2"/>
  <c r="N1360" i="2"/>
  <c r="B58" i="4"/>
  <c r="O54" i="4"/>
  <c r="B54" i="4"/>
  <c r="O646" i="2"/>
  <c r="O1178" i="2"/>
  <c r="J90" i="4"/>
  <c r="M89" i="4"/>
  <c r="B89" i="4"/>
  <c r="O851" i="2"/>
  <c r="L9" i="4"/>
  <c r="O882" i="2"/>
  <c r="M15" i="4"/>
  <c r="O780" i="2"/>
  <c r="O778" i="2"/>
  <c r="M6" i="4"/>
  <c r="O38" i="4"/>
  <c r="O638" i="2"/>
  <c r="Q93" i="4"/>
  <c r="O467" i="2"/>
  <c r="M81" i="4"/>
  <c r="O845" i="2"/>
  <c r="K48" i="4"/>
  <c r="O1008" i="2"/>
  <c r="O62" i="4"/>
  <c r="O654" i="2"/>
  <c r="M85" i="4"/>
  <c r="B85" i="4"/>
  <c r="O858" i="2"/>
  <c r="N87" i="4"/>
  <c r="O733" i="2"/>
  <c r="O802" i="2"/>
  <c r="M64" i="4"/>
  <c r="B64" i="4"/>
  <c r="M731" i="2" a="1"/>
  <c r="M731" i="2"/>
  <c r="N731" i="2"/>
  <c r="O721" i="2"/>
  <c r="N40" i="4"/>
  <c r="O662" i="2"/>
  <c r="O100" i="4"/>
  <c r="B100" i="4"/>
  <c r="O1019" i="2"/>
  <c r="K86" i="4"/>
  <c r="O835" i="2"/>
  <c r="M42" i="4"/>
  <c r="Q41" i="4"/>
  <c r="O404" i="2"/>
  <c r="O618" i="2"/>
  <c r="O74" i="4"/>
  <c r="M48" i="4"/>
  <c r="B48" i="4"/>
  <c r="O798" i="2"/>
  <c r="O600" i="2"/>
  <c r="O12" i="4"/>
  <c r="O552" i="2"/>
  <c r="P62" i="4"/>
  <c r="O622" i="2"/>
  <c r="O65" i="4"/>
  <c r="O658" i="2"/>
  <c r="O92" i="4"/>
  <c r="O872" i="2"/>
  <c r="M98" i="4"/>
  <c r="M4" i="4"/>
  <c r="O776" i="2"/>
  <c r="O1076" i="2"/>
  <c r="K90" i="4"/>
  <c r="O666" i="2"/>
  <c r="O102" i="4"/>
  <c r="B102" i="4"/>
  <c r="O779" i="2"/>
  <c r="M9" i="4"/>
  <c r="N11" i="4"/>
  <c r="B11" i="4"/>
  <c r="O679" i="2"/>
  <c r="M50" i="4"/>
  <c r="O810" i="2"/>
  <c r="O739" i="2"/>
  <c r="N86" i="4"/>
  <c r="M86" i="4"/>
  <c r="B86" i="4"/>
  <c r="O850" i="2"/>
  <c r="M59" i="4"/>
  <c r="O1044" i="2"/>
  <c r="K33" i="4"/>
  <c r="O867" i="2"/>
  <c r="M93" i="4"/>
  <c r="B93" i="4"/>
  <c r="O87" i="4"/>
  <c r="O637" i="2"/>
  <c r="O628" i="2"/>
  <c r="O79" i="4"/>
  <c r="O40" i="4"/>
  <c r="O612" i="2"/>
  <c r="O841" i="2"/>
  <c r="O918" i="2"/>
  <c r="L82" i="4"/>
  <c r="O707" i="2"/>
  <c r="N37" i="4"/>
  <c r="O37" i="4"/>
  <c r="B37" i="4"/>
  <c r="N42" i="4"/>
  <c r="O725" i="2"/>
  <c r="O391" i="2"/>
  <c r="Q13" i="4"/>
  <c r="N30" i="4"/>
  <c r="B30" i="4"/>
  <c r="O693" i="2"/>
  <c r="N65" i="4"/>
  <c r="O717" i="2"/>
  <c r="N70" i="4"/>
  <c r="O743" i="2"/>
  <c r="M683" i="2" a="1"/>
  <c r="M683" i="2"/>
  <c r="N683" i="2"/>
  <c r="Q18" i="4"/>
  <c r="O398" i="2"/>
  <c r="O426" i="2"/>
  <c r="Q88" i="4"/>
  <c r="M820" i="2" a="1"/>
  <c r="M820" i="2"/>
  <c r="N820" i="2"/>
  <c r="O747" i="2"/>
  <c r="N91" i="4"/>
  <c r="Q92" i="4"/>
  <c r="O449" i="2"/>
  <c r="O720" i="2"/>
  <c r="N82" i="4"/>
  <c r="B82" i="4"/>
  <c r="O771" i="2"/>
  <c r="N98" i="4"/>
  <c r="B98" i="4"/>
  <c r="O594" i="2"/>
  <c r="O1362" i="2"/>
  <c r="H22" i="4"/>
  <c r="P19" i="4"/>
  <c r="O487" i="2"/>
  <c r="O1405" i="2"/>
  <c r="G20" i="4"/>
  <c r="O469" i="2"/>
  <c r="P2" i="4"/>
  <c r="D46" i="4"/>
  <c r="O1771" i="2"/>
  <c r="O2" i="4"/>
  <c r="O571" i="2"/>
  <c r="K84" i="4"/>
  <c r="O1079" i="2"/>
  <c r="F72" i="4"/>
  <c r="O1559" i="2"/>
  <c r="O1356" i="2"/>
  <c r="H59" i="4"/>
  <c r="O1596" i="2"/>
  <c r="E20" i="4"/>
  <c r="C46" i="4"/>
  <c r="O1859" i="2"/>
  <c r="O1590" i="2"/>
  <c r="E5" i="4"/>
  <c r="O1589" i="2"/>
  <c r="F84" i="4"/>
  <c r="E2" i="4"/>
  <c r="O1591" i="2"/>
  <c r="D31" i="4"/>
  <c r="O1694" i="2"/>
  <c r="O1717" i="2"/>
  <c r="D28" i="4"/>
  <c r="O43" i="4"/>
  <c r="B43" i="4"/>
  <c r="O605" i="2"/>
  <c r="O1024" i="2"/>
  <c r="K49" i="4"/>
  <c r="O499" i="2"/>
  <c r="P45" i="4"/>
  <c r="F66" i="4"/>
  <c r="O1539" i="2"/>
  <c r="O753" i="2"/>
  <c r="N59" i="4"/>
  <c r="N61" i="4"/>
  <c r="O734" i="2"/>
  <c r="O1669" i="2"/>
  <c r="E46" i="4"/>
  <c r="L84" i="4"/>
  <c r="O978" i="2"/>
  <c r="N60" i="4"/>
  <c r="O712" i="2"/>
  <c r="O1719" i="2"/>
  <c r="D10" i="4"/>
  <c r="I73" i="4"/>
  <c r="O1261" i="2"/>
  <c r="K45" i="4"/>
  <c r="O1055" i="2"/>
  <c r="K43" i="4"/>
  <c r="O1004" i="2"/>
  <c r="O523" i="2"/>
  <c r="P61" i="4"/>
  <c r="O1421" i="2"/>
  <c r="G48" i="4"/>
  <c r="O1633" i="2"/>
  <c r="E33" i="4"/>
  <c r="K3" i="4"/>
  <c r="O998" i="2"/>
  <c r="O19" i="4"/>
  <c r="O589" i="2"/>
  <c r="E84" i="4"/>
  <c r="O1686" i="2"/>
  <c r="O1489" i="2"/>
  <c r="F2" i="4"/>
  <c r="O1506" i="2"/>
  <c r="F44" i="4"/>
  <c r="O1461" i="2"/>
  <c r="G73" i="4"/>
  <c r="O503" i="2"/>
  <c r="P43" i="4"/>
  <c r="O601" i="2"/>
  <c r="O45" i="4"/>
  <c r="O1374" i="2"/>
  <c r="H94" i="4"/>
  <c r="O1321" i="2"/>
  <c r="H48" i="4"/>
  <c r="O1045" i="2"/>
  <c r="K81" i="4"/>
  <c r="O1607" i="2"/>
  <c r="E6" i="4"/>
  <c r="B77" i="4"/>
  <c r="O1367" i="2"/>
  <c r="H73" i="4"/>
  <c r="O958" i="2"/>
  <c r="L45" i="4"/>
  <c r="E9" i="4"/>
  <c r="O1618" i="2"/>
  <c r="O1668" i="2"/>
  <c r="E79" i="4"/>
  <c r="E31" i="4"/>
  <c r="O1606" i="2"/>
  <c r="L49" i="4"/>
  <c r="O926" i="2"/>
  <c r="O905" i="2"/>
  <c r="L52" i="4"/>
  <c r="B56" i="4"/>
  <c r="G2" i="4"/>
  <c r="O1387" i="2"/>
  <c r="N52" i="4"/>
  <c r="O688" i="2"/>
  <c r="O1621" i="2"/>
  <c r="E44" i="4"/>
  <c r="D72" i="4"/>
  <c r="O1737" i="2"/>
  <c r="O1133" i="2"/>
  <c r="J49" i="4"/>
  <c r="F20" i="4"/>
  <c r="O1505" i="2"/>
  <c r="O801" i="2"/>
  <c r="M52" i="4"/>
  <c r="O1571" i="2"/>
  <c r="F77" i="4"/>
  <c r="O943" i="2"/>
  <c r="L81" i="4"/>
  <c r="O1542" i="2"/>
  <c r="F10" i="4"/>
  <c r="F94" i="4"/>
  <c r="O1555" i="2"/>
  <c r="M45" i="4"/>
  <c r="O834" i="2"/>
  <c r="F79" i="4"/>
  <c r="O1576" i="2"/>
  <c r="O1139" i="2"/>
  <c r="J81" i="4"/>
  <c r="O1266" i="2"/>
  <c r="I22" i="4"/>
  <c r="O1249" i="2"/>
  <c r="I59" i="4"/>
  <c r="O1608" i="2"/>
  <c r="E26" i="4"/>
  <c r="F87" i="4"/>
  <c r="O1535" i="2"/>
  <c r="P85" i="4"/>
  <c r="O540" i="2"/>
  <c r="J88" i="4"/>
  <c r="O1163" i="2"/>
  <c r="O837" i="2"/>
  <c r="M40" i="4"/>
  <c r="B40" i="4"/>
  <c r="O719" i="2"/>
  <c r="N45" i="4"/>
  <c r="O1181" i="2"/>
  <c r="J84" i="4"/>
  <c r="M1594" i="2" a="1"/>
  <c r="M1594" i="2"/>
  <c r="N1594" i="2"/>
  <c r="N69" i="4"/>
  <c r="O730" i="2"/>
  <c r="J43" i="4"/>
  <c r="O1100" i="2"/>
  <c r="O1624" i="2"/>
  <c r="E10" i="4"/>
  <c r="F33" i="4"/>
  <c r="O1520" i="2"/>
  <c r="O625" i="2"/>
  <c r="O61" i="4"/>
  <c r="I79" i="4"/>
  <c r="O1260" i="2"/>
  <c r="P50" i="4"/>
  <c r="O493" i="2"/>
  <c r="O1788" i="2"/>
  <c r="D102" i="4"/>
  <c r="D50" i="4"/>
  <c r="O1734" i="2"/>
  <c r="O1808" i="2"/>
  <c r="C6" i="4"/>
  <c r="C24" i="4"/>
  <c r="O1866" i="2"/>
  <c r="G32" i="4"/>
  <c r="O1413" i="2"/>
  <c r="D53" i="4"/>
  <c r="O1702" i="2"/>
  <c r="O1756" i="2"/>
  <c r="D79" i="4"/>
  <c r="O1018" i="2"/>
  <c r="K60" i="4"/>
  <c r="B53" i="4"/>
  <c r="D24" i="4"/>
  <c r="O1764" i="2"/>
  <c r="O1820" i="2"/>
  <c r="C53" i="4"/>
  <c r="C3" i="4"/>
  <c r="O1798" i="2"/>
  <c r="J25" i="4"/>
  <c r="O1103" i="2"/>
  <c r="C79" i="4"/>
  <c r="O1876" i="2"/>
  <c r="I60" i="4"/>
  <c r="O1216" i="2"/>
  <c r="O1696" i="2"/>
  <c r="D6" i="4"/>
  <c r="C99" i="4"/>
  <c r="O1880" i="2"/>
  <c r="O1327" i="2"/>
  <c r="H32" i="4"/>
  <c r="G79" i="4"/>
  <c r="O1477" i="2"/>
  <c r="O1710" i="2"/>
  <c r="D7" i="4"/>
  <c r="K25" i="4"/>
  <c r="O999" i="2"/>
  <c r="I32" i="4"/>
  <c r="O1227" i="2"/>
  <c r="O1781" i="2"/>
  <c r="D99" i="4"/>
  <c r="O1376" i="2"/>
  <c r="H79" i="4"/>
  <c r="C7" i="4"/>
  <c r="O1805" i="2"/>
  <c r="D3" i="4"/>
  <c r="O1716" i="2"/>
  <c r="I25" i="4"/>
  <c r="O1205" i="2"/>
  <c r="O1117" i="2"/>
  <c r="J60" i="4"/>
  <c r="O483" i="2"/>
  <c r="P26" i="4"/>
  <c r="D94" i="4"/>
  <c r="O1783" i="2"/>
  <c r="O1250" i="2"/>
  <c r="I72" i="4"/>
  <c r="O657" i="2"/>
  <c r="O94" i="4"/>
  <c r="O55" i="4"/>
  <c r="O603" i="2"/>
  <c r="O1422" i="2"/>
  <c r="G41" i="4"/>
  <c r="O6" i="4"/>
  <c r="B6" i="4"/>
  <c r="O575" i="2"/>
  <c r="O1222" i="2"/>
  <c r="I10" i="4"/>
  <c r="H30" i="4"/>
  <c r="O1306" i="2"/>
  <c r="O706" i="2"/>
  <c r="N50" i="4"/>
  <c r="K88" i="4"/>
  <c r="O1049" i="2"/>
  <c r="G10" i="4"/>
  <c r="O1432" i="2"/>
  <c r="O1517" i="2"/>
  <c r="F56" i="4"/>
  <c r="O1778" i="2"/>
  <c r="D90" i="4"/>
  <c r="O1742" i="2"/>
  <c r="D87" i="4"/>
  <c r="O1296" i="2"/>
  <c r="H20" i="4"/>
  <c r="O836" i="2"/>
  <c r="M88" i="4"/>
  <c r="O1315" i="2"/>
  <c r="H56" i="4"/>
  <c r="G27" i="4"/>
  <c r="O1443" i="2"/>
  <c r="L101" i="4"/>
  <c r="O971" i="2"/>
  <c r="O563" i="2"/>
  <c r="P81" i="4"/>
  <c r="O471" i="2"/>
  <c r="P5" i="4"/>
  <c r="N41" i="4"/>
  <c r="O709" i="2"/>
  <c r="O1381" i="2"/>
  <c r="H92" i="4"/>
  <c r="O1302" i="2"/>
  <c r="H31" i="4"/>
  <c r="L62" i="4"/>
  <c r="O975" i="2"/>
  <c r="O1127" i="2"/>
  <c r="J65" i="4"/>
  <c r="E98" i="4"/>
  <c r="O1687" i="2"/>
  <c r="N94" i="4"/>
  <c r="O744" i="2"/>
  <c r="P32" i="4"/>
  <c r="O495" i="2"/>
  <c r="O579" i="2"/>
  <c r="O9" i="4"/>
  <c r="B9" i="4"/>
  <c r="O430" i="2"/>
  <c r="Q42" i="4"/>
  <c r="O629" i="2"/>
  <c r="O88" i="4"/>
  <c r="M20" i="4"/>
  <c r="O787" i="2"/>
  <c r="O1394" i="2"/>
  <c r="G26" i="4"/>
  <c r="L29" i="4"/>
  <c r="O919" i="2"/>
  <c r="I92" i="4"/>
  <c r="O1278" i="2"/>
  <c r="O645" i="2"/>
  <c r="O46" i="4"/>
  <c r="O599" i="2"/>
  <c r="O10" i="4"/>
  <c r="B10" i="4"/>
  <c r="Q59" i="4"/>
  <c r="O414" i="2"/>
  <c r="Q23" i="4"/>
  <c r="O407" i="2"/>
  <c r="O381" i="2"/>
  <c r="Q21" i="4"/>
  <c r="O1182" i="2"/>
  <c r="J98" i="4"/>
  <c r="D11" i="4"/>
  <c r="O1701" i="2"/>
  <c r="O1680" i="2"/>
  <c r="E18" i="4"/>
  <c r="F101" i="4"/>
  <c r="O1550" i="2"/>
  <c r="H70" i="4"/>
  <c r="O1371" i="2"/>
  <c r="O69" i="4"/>
  <c r="B69" i="4"/>
  <c r="O621" i="2"/>
  <c r="O501" i="2"/>
  <c r="P55" i="4"/>
  <c r="O415" i="2"/>
  <c r="Q24" i="4"/>
  <c r="O863" i="2"/>
  <c r="M80" i="4"/>
  <c r="O1160" i="2"/>
  <c r="J99" i="4"/>
  <c r="O587" i="2"/>
  <c r="O31" i="4"/>
  <c r="C90" i="4"/>
  <c r="O1885" i="2"/>
  <c r="O1626" i="2"/>
  <c r="E87" i="4"/>
  <c r="D42" i="4"/>
  <c r="O1760" i="2"/>
  <c r="I20" i="4"/>
  <c r="O1190" i="2"/>
  <c r="O947" i="2"/>
  <c r="L88" i="4"/>
  <c r="G56" i="4"/>
  <c r="O1415" i="2"/>
  <c r="O874" i="2"/>
  <c r="M101" i="4"/>
  <c r="B101" i="4"/>
  <c r="O377" i="2"/>
  <c r="Q5" i="4"/>
  <c r="P41" i="4"/>
  <c r="O507" i="2"/>
  <c r="O1121" i="2"/>
  <c r="J89" i="4"/>
  <c r="C4" i="4"/>
  <c r="O1792" i="2"/>
  <c r="I47" i="4"/>
  <c r="O1229" i="2"/>
  <c r="M62" i="4"/>
  <c r="B62" i="4"/>
  <c r="O868" i="2"/>
  <c r="L65" i="4"/>
  <c r="O929" i="2"/>
  <c r="D98" i="4"/>
  <c r="O1780" i="2"/>
  <c r="Q52" i="4"/>
  <c r="O406" i="2"/>
  <c r="Q9" i="4"/>
  <c r="O384" i="2"/>
  <c r="P42" i="4"/>
  <c r="O525" i="2"/>
  <c r="Q35" i="4"/>
  <c r="O421" i="2"/>
  <c r="E66" i="4"/>
  <c r="O1629" i="2"/>
  <c r="O945" i="2"/>
  <c r="L89" i="4"/>
  <c r="O1718" i="2"/>
  <c r="D86" i="4"/>
  <c r="C36" i="4"/>
  <c r="O1881" i="2"/>
  <c r="L99" i="4"/>
  <c r="O963" i="2"/>
  <c r="F47" i="4"/>
  <c r="O1558" i="2"/>
  <c r="J92" i="4"/>
  <c r="O1179" i="2"/>
  <c r="O617" i="2"/>
  <c r="O60" i="4"/>
  <c r="B60" i="4"/>
  <c r="Q10" i="4"/>
  <c r="O394" i="2"/>
  <c r="P59" i="4"/>
  <c r="O539" i="2"/>
  <c r="Q6" i="4"/>
  <c r="O379" i="2"/>
  <c r="O511" i="2"/>
  <c r="P23" i="4"/>
  <c r="O672" i="2"/>
  <c r="O103" i="4"/>
  <c r="B103" i="4"/>
  <c r="O1291" i="2"/>
  <c r="H8" i="4"/>
  <c r="O973" i="2"/>
  <c r="L98" i="4"/>
  <c r="H101" i="4"/>
  <c r="O1349" i="2"/>
  <c r="O1258" i="2"/>
  <c r="I70" i="4"/>
  <c r="O419" i="2"/>
  <c r="Q69" i="4"/>
  <c r="M555" i="2" a="1"/>
  <c r="M555" i="2"/>
  <c r="N555" i="2"/>
  <c r="B49" i="4"/>
  <c r="D76" i="4"/>
  <c r="O1763" i="2"/>
  <c r="O1484" i="2"/>
  <c r="G88" i="4"/>
  <c r="D5" i="4"/>
  <c r="O1689" i="2"/>
  <c r="O1674" i="2"/>
  <c r="E76" i="4"/>
  <c r="H16" i="4"/>
  <c r="O1298" i="2"/>
  <c r="O1418" i="2"/>
  <c r="G29" i="4"/>
  <c r="O81" i="4"/>
  <c r="O665" i="2"/>
  <c r="O392" i="2"/>
  <c r="Q26" i="4"/>
  <c r="O609" i="2"/>
  <c r="O41" i="4"/>
  <c r="O1316" i="2"/>
  <c r="H64" i="4"/>
  <c r="O1326" i="2"/>
  <c r="H10" i="4"/>
  <c r="D4" i="4"/>
  <c r="O1691" i="2"/>
  <c r="F31" i="4"/>
  <c r="O1496" i="2"/>
  <c r="G47" i="4"/>
  <c r="O1455" i="2"/>
  <c r="K65" i="4"/>
  <c r="O1028" i="2"/>
  <c r="O955" i="2"/>
  <c r="L47" i="4"/>
  <c r="O593" i="2"/>
  <c r="O52" i="4"/>
  <c r="B52" i="4"/>
  <c r="O477" i="2"/>
  <c r="P9" i="4"/>
  <c r="N88" i="4"/>
  <c r="O740" i="2"/>
  <c r="O750" i="2"/>
  <c r="N81" i="4"/>
  <c r="K83" i="4"/>
  <c r="O1063" i="2"/>
  <c r="O1528" i="2"/>
  <c r="F26" i="4"/>
  <c r="K89" i="4"/>
  <c r="O1032" i="2"/>
  <c r="C86" i="4"/>
  <c r="O1796" i="2"/>
  <c r="O1729" i="2"/>
  <c r="D36" i="4"/>
  <c r="O1065" i="2"/>
  <c r="K99" i="4"/>
  <c r="L83" i="4"/>
  <c r="O951" i="2"/>
  <c r="O756" i="2"/>
  <c r="N46" i="4"/>
  <c r="B46" i="4"/>
  <c r="O438" i="2"/>
  <c r="Q60" i="4"/>
  <c r="O497" i="2"/>
  <c r="P10" i="4"/>
  <c r="M473" i="2" a="1"/>
  <c r="M473" i="2"/>
  <c r="N473" i="2"/>
  <c r="O474" i="2"/>
  <c r="P21" i="4"/>
  <c r="O1869" i="2"/>
  <c r="C18" i="4"/>
  <c r="K98" i="4"/>
  <c r="O1073" i="2"/>
  <c r="F81" i="4"/>
  <c r="O1521" i="2"/>
  <c r="G101" i="4"/>
  <c r="O1435" i="2"/>
  <c r="L40" i="4"/>
  <c r="O937" i="2"/>
  <c r="P69" i="4"/>
  <c r="O519" i="2"/>
  <c r="P103" i="4"/>
  <c r="O570" i="2"/>
  <c r="O397" i="2"/>
  <c r="Q31" i="4"/>
  <c r="N80" i="4"/>
  <c r="O767" i="2"/>
  <c r="M1255" i="2" a="1"/>
  <c r="M1255" i="2"/>
  <c r="N1255" i="2"/>
  <c r="O1514" i="2"/>
  <c r="F6" i="4"/>
  <c r="O1078" i="2"/>
  <c r="K62" i="4"/>
  <c r="H88" i="4"/>
  <c r="O1378" i="2"/>
  <c r="O1789" i="2"/>
  <c r="C5" i="4"/>
  <c r="O1816" i="2"/>
  <c r="C42" i="4"/>
  <c r="O1404" i="2"/>
  <c r="G16" i="4"/>
  <c r="F27" i="4"/>
  <c r="O1549" i="2"/>
  <c r="H29" i="4"/>
  <c r="O1308" i="2"/>
  <c r="O462" i="2"/>
  <c r="Q81" i="4"/>
  <c r="O5" i="4"/>
  <c r="O573" i="2"/>
  <c r="O595" i="2"/>
  <c r="O50" i="4"/>
  <c r="G31" i="4"/>
  <c r="O1401" i="2"/>
  <c r="H47" i="4"/>
  <c r="O1343" i="2"/>
  <c r="F98" i="4"/>
  <c r="O1585" i="2"/>
  <c r="O853" i="2"/>
  <c r="M47" i="4"/>
  <c r="O32" i="4"/>
  <c r="B32" i="4"/>
  <c r="O597" i="2"/>
  <c r="P52" i="4"/>
  <c r="O491" i="2"/>
  <c r="O42" i="4"/>
  <c r="B42" i="4"/>
  <c r="O627" i="2"/>
  <c r="O527" i="2"/>
  <c r="P88" i="4"/>
  <c r="N20" i="4"/>
  <c r="O686" i="2"/>
  <c r="J40" i="4"/>
  <c r="O1144" i="2"/>
  <c r="O1879" i="2"/>
  <c r="C93" i="4"/>
  <c r="H26" i="4"/>
  <c r="O1292" i="2"/>
  <c r="O1346" i="2"/>
  <c r="H72" i="4"/>
  <c r="D93" i="4"/>
  <c r="O1786" i="2"/>
  <c r="M1330" i="2" a="1"/>
  <c r="M1330" i="2"/>
  <c r="N1330" i="2"/>
  <c r="K29" i="4"/>
  <c r="O1020" i="2"/>
  <c r="M83" i="4"/>
  <c r="O849" i="2"/>
  <c r="P46" i="4"/>
  <c r="O543" i="2"/>
  <c r="O515" i="2"/>
  <c r="P60" i="4"/>
  <c r="O641" i="2"/>
  <c r="O59" i="4"/>
  <c r="B59" i="4"/>
  <c r="O613" i="2"/>
  <c r="O23" i="4"/>
  <c r="B23" i="4"/>
  <c r="C11" i="4"/>
  <c r="O1800" i="2"/>
  <c r="D18" i="4"/>
  <c r="O1776" i="2"/>
  <c r="H81" i="4"/>
  <c r="O1342" i="2"/>
  <c r="O1482" i="2"/>
  <c r="G70" i="4"/>
  <c r="O1040" i="2"/>
  <c r="K40" i="4"/>
  <c r="Q55" i="4"/>
  <c r="O401" i="2"/>
  <c r="O708" i="2"/>
  <c r="N55" i="4"/>
  <c r="B55" i="4"/>
  <c r="P31" i="4"/>
  <c r="O485" i="2"/>
  <c r="O80" i="4"/>
  <c r="O663" i="2"/>
  <c r="V88" i="4"/>
  <c r="O86" i="2"/>
  <c r="O789" i="2"/>
  <c r="M19" i="4"/>
  <c r="D27" i="4"/>
  <c r="O1744" i="2"/>
  <c r="G38" i="4"/>
  <c r="O1468" i="2"/>
  <c r="O1770" i="2"/>
  <c r="D77" i="4"/>
  <c r="D71" i="4"/>
  <c r="O1768" i="2"/>
  <c r="H76" i="4"/>
  <c r="O1360" i="2"/>
  <c r="O877" i="2"/>
  <c r="L2" i="4"/>
  <c r="O1745" i="2"/>
  <c r="D39" i="4"/>
  <c r="O410" i="2"/>
  <c r="Q50" i="4"/>
  <c r="O1777" i="2"/>
  <c r="D88" i="4"/>
  <c r="O1641" i="2"/>
  <c r="E23" i="4"/>
  <c r="D54" i="4"/>
  <c r="O1769" i="2"/>
  <c r="O1588" i="2"/>
  <c r="F76" i="4"/>
  <c r="F30" i="4"/>
  <c r="O1532" i="2"/>
  <c r="F71" i="4"/>
  <c r="O1524" i="2"/>
  <c r="L3" i="4"/>
  <c r="O897" i="2"/>
  <c r="O793" i="2"/>
  <c r="M25" i="4"/>
  <c r="O1685" i="2"/>
  <c r="E70" i="4"/>
  <c r="G5" i="4"/>
  <c r="O1388" i="2"/>
  <c r="E37" i="4"/>
  <c r="O1656" i="2"/>
  <c r="H78" i="4"/>
  <c r="O1336" i="2"/>
  <c r="E64" i="4"/>
  <c r="O1610" i="2"/>
  <c r="O805" i="2"/>
  <c r="M28" i="4"/>
  <c r="O791" i="2"/>
  <c r="M31" i="4"/>
  <c r="Q67" i="4"/>
  <c r="O433" i="2"/>
  <c r="M36" i="4"/>
  <c r="O799" i="2"/>
  <c r="N72" i="4"/>
  <c r="O741" i="2"/>
  <c r="D16" i="4"/>
  <c r="O1735" i="2"/>
  <c r="E95" i="4"/>
  <c r="O1652" i="2"/>
  <c r="H53" i="4"/>
  <c r="O1311" i="2"/>
  <c r="E8" i="4"/>
  <c r="O1604" i="2"/>
  <c r="O517" i="2"/>
  <c r="P24" i="4"/>
  <c r="O846" i="2"/>
  <c r="M57" i="4"/>
  <c r="L14" i="4"/>
  <c r="O889" i="2"/>
  <c r="C8" i="4"/>
  <c r="O1793" i="2"/>
  <c r="O1823" i="2"/>
  <c r="C39" i="4"/>
  <c r="O1509" i="2"/>
  <c r="F41" i="4"/>
  <c r="M21" i="4"/>
  <c r="O781" i="2"/>
  <c r="O1597" i="2"/>
  <c r="E11" i="4"/>
  <c r="O1807" i="2"/>
  <c r="C23" i="4"/>
  <c r="E61" i="4"/>
  <c r="O1644" i="2"/>
  <c r="D23" i="4"/>
  <c r="O1732" i="2"/>
  <c r="O1861" i="2"/>
  <c r="C96" i="4"/>
  <c r="O1410" i="2"/>
  <c r="G30" i="4"/>
  <c r="J76" i="4"/>
  <c r="O1173" i="2"/>
  <c r="O1431" i="2"/>
  <c r="G71" i="4"/>
  <c r="O785" i="2"/>
  <c r="M3" i="4"/>
  <c r="O692" i="2"/>
  <c r="N25" i="4"/>
  <c r="D59" i="4"/>
  <c r="O1779" i="2"/>
  <c r="O1875" i="2"/>
  <c r="C66" i="4"/>
  <c r="C91" i="4"/>
  <c r="O1818" i="2"/>
  <c r="O1286" i="2"/>
  <c r="H5" i="4"/>
  <c r="I78" i="4"/>
  <c r="O1230" i="2"/>
  <c r="F64" i="4"/>
  <c r="O1530" i="2"/>
  <c r="O700" i="2"/>
  <c r="N28" i="4"/>
  <c r="Q78" i="4"/>
  <c r="O463" i="2"/>
  <c r="O698" i="2"/>
  <c r="N36" i="4"/>
  <c r="G63" i="4"/>
  <c r="O1465" i="2"/>
  <c r="O1648" i="2"/>
  <c r="E51" i="4"/>
  <c r="O1595" i="2"/>
  <c r="E16" i="4"/>
  <c r="H63" i="4"/>
  <c r="O1354" i="2"/>
  <c r="O746" i="2"/>
  <c r="N34" i="4"/>
  <c r="G8" i="4"/>
  <c r="O1392" i="2"/>
  <c r="O619" i="2"/>
  <c r="O24" i="4"/>
  <c r="O713" i="2"/>
  <c r="N12" i="4"/>
  <c r="O878" i="2"/>
  <c r="L5" i="4"/>
  <c r="O1529" i="2"/>
  <c r="F35" i="4"/>
  <c r="M1645" i="2" a="1"/>
  <c r="M1645" i="2"/>
  <c r="N1645" i="2"/>
  <c r="O635" i="2"/>
  <c r="O72" i="4"/>
  <c r="Q51" i="4"/>
  <c r="O435" i="2"/>
  <c r="N21" i="4"/>
  <c r="O677" i="2"/>
  <c r="O1494" i="2"/>
  <c r="F53" i="4"/>
  <c r="E24" i="4"/>
  <c r="O1664" i="2"/>
  <c r="E88" i="4"/>
  <c r="O1634" i="2"/>
  <c r="O1874" i="2"/>
  <c r="C61" i="4"/>
  <c r="O1872" i="2"/>
  <c r="C54" i="4"/>
  <c r="O1459" i="2"/>
  <c r="G76" i="4"/>
  <c r="K2" i="4"/>
  <c r="O979" i="2"/>
  <c r="O681" i="2"/>
  <c r="N3" i="4"/>
  <c r="C78" i="4"/>
  <c r="O1849" i="2"/>
  <c r="C59" i="4"/>
  <c r="O1857" i="2"/>
  <c r="D70" i="4"/>
  <c r="O1787" i="2"/>
  <c r="D66" i="4"/>
  <c r="O1775" i="2"/>
  <c r="O1739" i="2"/>
  <c r="D91" i="4"/>
  <c r="F11" i="4"/>
  <c r="O1497" i="2"/>
  <c r="F37" i="4"/>
  <c r="O1538" i="2"/>
  <c r="O1170" i="2"/>
  <c r="J102" i="4"/>
  <c r="O1419" i="2"/>
  <c r="G64" i="4"/>
  <c r="O894" i="2"/>
  <c r="L31" i="4"/>
  <c r="O1635" i="2"/>
  <c r="E96" i="4"/>
  <c r="D78" i="4"/>
  <c r="O1767" i="2"/>
  <c r="C95" i="4"/>
  <c r="O1856" i="2"/>
  <c r="O1265" i="2"/>
  <c r="I63" i="4"/>
  <c r="P34" i="4"/>
  <c r="O547" i="2"/>
  <c r="O1495" i="2"/>
  <c r="F8" i="4"/>
  <c r="L57" i="4"/>
  <c r="O961" i="2"/>
  <c r="O797" i="2"/>
  <c r="M12" i="4"/>
  <c r="O777" i="2"/>
  <c r="M5" i="4"/>
  <c r="G35" i="4"/>
  <c r="O1426" i="2"/>
  <c r="O1554" i="2"/>
  <c r="F96" i="4"/>
  <c r="F39" i="4"/>
  <c r="O1525" i="2"/>
  <c r="O533" i="2"/>
  <c r="P72" i="4"/>
  <c r="N14" i="4"/>
  <c r="O682" i="2"/>
  <c r="O444" i="2"/>
  <c r="Q91" i="4"/>
  <c r="G55" i="4"/>
  <c r="O1397" i="2"/>
  <c r="C88" i="4"/>
  <c r="O1884" i="2"/>
  <c r="O1773" i="2"/>
  <c r="D61" i="4"/>
  <c r="O1782" i="2"/>
  <c r="D96" i="4"/>
  <c r="O1616" i="2"/>
  <c r="E30" i="4"/>
  <c r="O1667" i="2"/>
  <c r="E71" i="4"/>
  <c r="O685" i="2"/>
  <c r="N19" i="4"/>
  <c r="O900" i="2"/>
  <c r="L25" i="4"/>
  <c r="E59" i="4"/>
  <c r="O1683" i="2"/>
  <c r="O1883" i="2"/>
  <c r="C70" i="4"/>
  <c r="O1488" i="2"/>
  <c r="F5" i="4"/>
  <c r="O1464" i="2"/>
  <c r="G78" i="4"/>
  <c r="O909" i="2"/>
  <c r="L28" i="4"/>
  <c r="N31" i="4"/>
  <c r="O687" i="2"/>
  <c r="L36" i="4"/>
  <c r="O895" i="2"/>
  <c r="L21" i="4"/>
  <c r="O885" i="2"/>
  <c r="E78" i="4"/>
  <c r="O1643" i="2"/>
  <c r="O1774" i="2"/>
  <c r="D95" i="4"/>
  <c r="G53" i="4"/>
  <c r="O1409" i="2"/>
  <c r="O34" i="4"/>
  <c r="O649" i="2"/>
  <c r="O727" i="2"/>
  <c r="N24" i="4"/>
  <c r="N57" i="4"/>
  <c r="O737" i="2"/>
  <c r="O674" i="2"/>
  <c r="N5" i="4"/>
  <c r="E28" i="4"/>
  <c r="O1602" i="2"/>
  <c r="O1670" i="2"/>
  <c r="E77" i="4"/>
  <c r="D8" i="4"/>
  <c r="O1698" i="2"/>
  <c r="H55" i="4"/>
  <c r="O1303" i="2"/>
  <c r="O1331" i="2"/>
  <c r="H35" i="4"/>
  <c r="O1450" i="2"/>
  <c r="G96" i="4"/>
  <c r="F28" i="4"/>
  <c r="O1501" i="2"/>
  <c r="O673" i="2"/>
  <c r="N2" i="4"/>
  <c r="O783" i="2"/>
  <c r="M14" i="4"/>
  <c r="B14" i="4"/>
  <c r="O178" i="2"/>
  <c r="T85" i="4"/>
  <c r="O184" i="2"/>
  <c r="T84" i="4"/>
  <c r="O269" i="2"/>
  <c r="S75" i="4"/>
  <c r="S93" i="4"/>
  <c r="O278" i="2"/>
  <c r="O1460" i="2"/>
  <c r="G83" i="4"/>
  <c r="O1186" i="2"/>
  <c r="I6" i="4"/>
  <c r="O280" i="2"/>
  <c r="S90" i="4"/>
  <c r="O1430" i="2"/>
  <c r="G17" i="4"/>
  <c r="S74" i="4"/>
  <c r="O273" i="2"/>
  <c r="T88" i="4"/>
  <c r="O182" i="2"/>
  <c r="O261" i="2"/>
  <c r="S80" i="4"/>
  <c r="S89" i="4"/>
  <c r="O267" i="2"/>
  <c r="O1398" i="2"/>
  <c r="G7" i="4"/>
  <c r="O180" i="2"/>
  <c r="T81" i="4"/>
  <c r="O266" i="2"/>
  <c r="S91" i="4"/>
  <c r="O1380" i="2"/>
  <c r="H102" i="4"/>
  <c r="G6" i="4"/>
  <c r="O1391" i="2"/>
  <c r="H75" i="4"/>
  <c r="O1333" i="2"/>
  <c r="I91" i="4"/>
  <c r="O1251" i="2"/>
  <c r="I15" i="4"/>
  <c r="O1187" i="2"/>
  <c r="K100" i="2"/>
  <c r="L7" i="2"/>
  <c r="K212" i="2"/>
  <c r="M337" i="2" a="1"/>
  <c r="M337" i="2"/>
  <c r="N337" i="2"/>
  <c r="L116" i="2"/>
  <c r="L27" i="2"/>
  <c r="M212" i="2" a="1"/>
  <c r="M212" i="2"/>
  <c r="N212" i="2"/>
  <c r="K116" i="2"/>
  <c r="K213" i="2"/>
  <c r="M312" i="2" a="1"/>
  <c r="M312" i="2"/>
  <c r="N312" i="2"/>
  <c r="L121" i="2"/>
  <c r="L38" i="2"/>
  <c r="K133" i="2"/>
  <c r="L131" i="2"/>
  <c r="M329" i="2" a="1"/>
  <c r="M329" i="2"/>
  <c r="N329" i="2"/>
  <c r="K236" i="2"/>
  <c r="M236" i="2" a="1"/>
  <c r="M236" i="2"/>
  <c r="N236" i="2"/>
  <c r="L153" i="2"/>
  <c r="K245" i="2"/>
  <c r="M347" i="2" a="1"/>
  <c r="M347" i="2"/>
  <c r="N347" i="2"/>
  <c r="L129" i="2"/>
  <c r="K220" i="2"/>
  <c r="M306" i="2" a="1"/>
  <c r="M306" i="2"/>
  <c r="N306" i="2"/>
  <c r="K162" i="2"/>
  <c r="M244" i="2" a="1"/>
  <c r="M244" i="2"/>
  <c r="N244" i="2"/>
  <c r="L70" i="2"/>
  <c r="R89" i="4"/>
  <c r="O373" i="2"/>
  <c r="O342" i="2"/>
  <c r="R79" i="4"/>
  <c r="I17" i="4"/>
  <c r="O1246" i="2"/>
  <c r="O1373" i="2"/>
  <c r="H57" i="4"/>
  <c r="O1319" i="2"/>
  <c r="H82" i="4"/>
  <c r="G51" i="4"/>
  <c r="O1428" i="2"/>
  <c r="O1499" i="2"/>
  <c r="F7" i="4"/>
  <c r="O1534" i="2"/>
  <c r="F17" i="4"/>
  <c r="L109" i="2"/>
  <c r="K202" i="2"/>
  <c r="M293" i="2" a="1"/>
  <c r="M293" i="2"/>
  <c r="N293" i="2"/>
  <c r="K105" i="2"/>
  <c r="L11" i="2"/>
  <c r="L96" i="2"/>
  <c r="M281" i="2" a="1"/>
  <c r="M281" i="2"/>
  <c r="N281" i="2"/>
  <c r="K188" i="2"/>
  <c r="M188" i="2" a="1"/>
  <c r="M188" i="2"/>
  <c r="N188" i="2"/>
  <c r="L126" i="2"/>
  <c r="K225" i="2"/>
  <c r="M335" i="2" a="1"/>
  <c r="M335" i="2"/>
  <c r="N335" i="2"/>
  <c r="L124" i="2"/>
  <c r="K215" i="2"/>
  <c r="M303" i="2" a="1"/>
  <c r="M303" i="2"/>
  <c r="N303" i="2"/>
  <c r="L146" i="2"/>
  <c r="K234" i="2"/>
  <c r="M323" i="2" a="1"/>
  <c r="M323" i="2"/>
  <c r="N323" i="2"/>
  <c r="L143" i="2"/>
  <c r="K241" i="2"/>
  <c r="M338" i="2" a="1"/>
  <c r="M338" i="2"/>
  <c r="N338" i="2"/>
  <c r="L49" i="2"/>
  <c r="K156" i="2"/>
  <c r="O1424" i="2"/>
  <c r="G43" i="4"/>
  <c r="H52" i="4"/>
  <c r="O1314" i="2"/>
  <c r="O1339" i="2"/>
  <c r="H33" i="4"/>
  <c r="O1402" i="2"/>
  <c r="G28" i="4"/>
  <c r="H58" i="4"/>
  <c r="O1310" i="2"/>
  <c r="O1408" i="2"/>
  <c r="G50" i="4"/>
  <c r="E45" i="4"/>
  <c r="O1659" i="2"/>
  <c r="K98" i="2"/>
  <c r="L10" i="2"/>
  <c r="L114" i="2"/>
  <c r="M302" i="2" a="1"/>
  <c r="M302" i="2"/>
  <c r="N302" i="2"/>
  <c r="K206" i="2"/>
  <c r="L105" i="2"/>
  <c r="K197" i="2"/>
  <c r="M197" i="2" a="1"/>
  <c r="M197" i="2"/>
  <c r="N197" i="2"/>
  <c r="M292" i="2" a="1"/>
  <c r="M292" i="2"/>
  <c r="N292" i="2"/>
  <c r="K211" i="2"/>
  <c r="M211" i="2" a="1"/>
  <c r="M211" i="2"/>
  <c r="N211" i="2"/>
  <c r="M299" i="2" a="1"/>
  <c r="M299" i="2"/>
  <c r="N299" i="2"/>
  <c r="L120" i="2"/>
  <c r="K134" i="2"/>
  <c r="L32" i="2"/>
  <c r="L34" i="2"/>
  <c r="K131" i="2"/>
  <c r="L50" i="2"/>
  <c r="K142" i="2"/>
  <c r="K163" i="2"/>
  <c r="M256" i="2" a="1"/>
  <c r="M256" i="2"/>
  <c r="N256" i="2"/>
  <c r="L77" i="2"/>
  <c r="K247" i="2"/>
  <c r="M343" i="2" a="1"/>
  <c r="M343" i="2"/>
  <c r="N343" i="2"/>
  <c r="L157" i="2"/>
  <c r="S81" i="4"/>
  <c r="O279" i="2"/>
  <c r="O1197" i="2"/>
  <c r="I7" i="4"/>
  <c r="H68" i="4"/>
  <c r="O1366" i="2"/>
  <c r="O1396" i="2"/>
  <c r="G12" i="4"/>
  <c r="I11" i="4"/>
  <c r="O1191" i="2"/>
  <c r="G86" i="4"/>
  <c r="O1411" i="2"/>
  <c r="K92" i="4"/>
  <c r="K106" i="4"/>
  <c r="O1080" i="2"/>
  <c r="K120" i="2"/>
  <c r="L31" i="2"/>
  <c r="L110" i="2"/>
  <c r="K203" i="2"/>
  <c r="M298" i="2" a="1"/>
  <c r="M298" i="2"/>
  <c r="N298" i="2"/>
  <c r="L102" i="2"/>
  <c r="K194" i="2"/>
  <c r="M194" i="2" a="1"/>
  <c r="M194" i="2"/>
  <c r="N194" i="2"/>
  <c r="M286" i="2" a="1"/>
  <c r="M286" i="2"/>
  <c r="N286" i="2"/>
  <c r="K129" i="2"/>
  <c r="M220" i="2" a="1"/>
  <c r="M220" i="2"/>
  <c r="N220" i="2"/>
  <c r="L44" i="2"/>
  <c r="L138" i="2"/>
  <c r="K227" i="2"/>
  <c r="M313" i="2" a="1"/>
  <c r="M313" i="2"/>
  <c r="N313" i="2"/>
  <c r="L48" i="2"/>
  <c r="K150" i="2"/>
  <c r="L139" i="2"/>
  <c r="K231" i="2"/>
  <c r="M325" i="2" a="1"/>
  <c r="M325" i="2"/>
  <c r="N325" i="2"/>
  <c r="L53" i="2"/>
  <c r="K158" i="2"/>
  <c r="L158" i="2"/>
  <c r="K270" i="2"/>
  <c r="M270" i="2" a="1"/>
  <c r="M270" i="2"/>
  <c r="N270" i="2"/>
  <c r="M357" i="2" a="1"/>
  <c r="M357" i="2"/>
  <c r="N357" i="2"/>
  <c r="R61" i="4"/>
  <c r="O345" i="2"/>
  <c r="R81" i="4"/>
  <c r="O372" i="2"/>
  <c r="O368" i="2"/>
  <c r="R85" i="4"/>
  <c r="O320" i="2"/>
  <c r="R69" i="4"/>
  <c r="J105" i="4"/>
  <c r="J106" i="4"/>
  <c r="O350" i="2"/>
  <c r="R76" i="4"/>
  <c r="K43" i="2"/>
  <c r="K40" i="2"/>
  <c r="K39" i="2"/>
  <c r="K58" i="2"/>
  <c r="K57" i="2"/>
  <c r="K33" i="2"/>
  <c r="M105" i="2" a="1"/>
  <c r="M105" i="2"/>
  <c r="N105" i="2"/>
  <c r="K11" i="2"/>
  <c r="K5" i="2"/>
  <c r="K28" i="2"/>
  <c r="K38" i="2"/>
  <c r="M38" i="2" a="1"/>
  <c r="M38" i="2"/>
  <c r="N38" i="2"/>
  <c r="U38" i="4"/>
  <c r="K20" i="2"/>
  <c r="K67" i="2"/>
  <c r="K30" i="2"/>
  <c r="K9" i="2"/>
  <c r="M96" i="2" a="1"/>
  <c r="M96" i="2"/>
  <c r="N96" i="2"/>
  <c r="K4" i="2"/>
  <c r="M4" i="2" a="1"/>
  <c r="M4" i="2"/>
  <c r="N4" i="2"/>
  <c r="U2" i="4"/>
  <c r="K118" i="2"/>
  <c r="L39" i="2"/>
  <c r="L72" i="2"/>
  <c r="K154" i="2"/>
  <c r="K47" i="2"/>
  <c r="K72" i="2"/>
  <c r="K87" i="2"/>
  <c r="M162" i="2" a="1"/>
  <c r="M162" i="2"/>
  <c r="N162" i="2"/>
  <c r="K70" i="2"/>
  <c r="M70" i="2" a="1"/>
  <c r="M70" i="2"/>
  <c r="N70" i="2"/>
  <c r="U69" i="4"/>
  <c r="K88" i="2"/>
  <c r="K274" i="2"/>
  <c r="M274" i="2" a="1"/>
  <c r="M274" i="2"/>
  <c r="N274" i="2"/>
  <c r="M363" i="2" a="1"/>
  <c r="M363" i="2"/>
  <c r="N363" i="2"/>
  <c r="L144" i="2"/>
  <c r="K228" i="2"/>
  <c r="M308" i="2" a="1"/>
  <c r="M308" i="2"/>
  <c r="N308" i="2"/>
  <c r="L156" i="2"/>
  <c r="K246" i="2"/>
  <c r="M246" i="2" a="1"/>
  <c r="M246" i="2"/>
  <c r="N246" i="2"/>
  <c r="M324" i="2" a="1"/>
  <c r="M324" i="2"/>
  <c r="N324" i="2"/>
  <c r="G102" i="4"/>
  <c r="O1480" i="2"/>
  <c r="H83" i="4"/>
  <c r="O1365" i="2"/>
  <c r="G91" i="4"/>
  <c r="O1448" i="2"/>
  <c r="O1288" i="2"/>
  <c r="H15" i="4"/>
  <c r="O1625" i="2"/>
  <c r="E75" i="4"/>
  <c r="K104" i="2"/>
  <c r="L9" i="2"/>
  <c r="L99" i="2"/>
  <c r="K190" i="2"/>
  <c r="M283" i="2" a="1"/>
  <c r="M283" i="2"/>
  <c r="N283" i="2"/>
  <c r="L118" i="2"/>
  <c r="K208" i="2"/>
  <c r="M208" i="2" a="1"/>
  <c r="M208" i="2"/>
  <c r="N208" i="2"/>
  <c r="M305" i="2" a="1"/>
  <c r="M305" i="2"/>
  <c r="N305" i="2"/>
  <c r="L56" i="2"/>
  <c r="K136" i="2"/>
  <c r="L57" i="2"/>
  <c r="K139" i="2"/>
  <c r="M139" i="2" a="1"/>
  <c r="M139" i="2"/>
  <c r="N139" i="2"/>
  <c r="M231" i="2" a="1"/>
  <c r="M231" i="2"/>
  <c r="N231" i="2"/>
  <c r="K168" i="2"/>
  <c r="M255" i="2" a="1"/>
  <c r="M255" i="2"/>
  <c r="N255" i="2"/>
  <c r="L84" i="2"/>
  <c r="M185" i="2" a="1"/>
  <c r="M185" i="2"/>
  <c r="N185" i="2"/>
  <c r="K92" i="2"/>
  <c r="M92" i="2" a="1"/>
  <c r="M92" i="2"/>
  <c r="N92" i="2"/>
  <c r="U91" i="4"/>
  <c r="M181" i="2" a="1"/>
  <c r="M181" i="2"/>
  <c r="N181" i="2"/>
  <c r="K78" i="2"/>
  <c r="M78" i="2" a="1"/>
  <c r="M78" i="2"/>
  <c r="N78" i="2"/>
  <c r="U74" i="4"/>
  <c r="M177" i="2" a="1"/>
  <c r="M177" i="2"/>
  <c r="N177" i="2"/>
  <c r="K73" i="2"/>
  <c r="M73" i="2" a="1"/>
  <c r="M73" i="2"/>
  <c r="N73" i="2"/>
  <c r="U75" i="4"/>
  <c r="O374" i="2"/>
  <c r="R90" i="4"/>
  <c r="O344" i="2"/>
  <c r="R82" i="4"/>
  <c r="H45" i="4"/>
  <c r="O1363" i="2"/>
  <c r="O1332" i="2"/>
  <c r="H17" i="4"/>
  <c r="O1264" i="2"/>
  <c r="I57" i="4"/>
  <c r="G37" i="4"/>
  <c r="O1412" i="2"/>
  <c r="I51" i="4"/>
  <c r="O1219" i="2"/>
  <c r="E91" i="4"/>
  <c r="O1658" i="2"/>
  <c r="K204" i="2"/>
  <c r="L112" i="2"/>
  <c r="M294" i="2" a="1"/>
  <c r="M294" i="2"/>
  <c r="N294" i="2"/>
  <c r="L100" i="2"/>
  <c r="K189" i="2"/>
  <c r="M189" i="2" a="1"/>
  <c r="M189" i="2"/>
  <c r="N189" i="2"/>
  <c r="M282" i="2" a="1"/>
  <c r="M282" i="2"/>
  <c r="N282" i="2"/>
  <c r="L17" i="2"/>
  <c r="K113" i="2"/>
  <c r="K217" i="2"/>
  <c r="M322" i="2" a="1"/>
  <c r="M322" i="2"/>
  <c r="N322" i="2"/>
  <c r="L122" i="2"/>
  <c r="K223" i="2"/>
  <c r="L128" i="2"/>
  <c r="M330" i="2" a="1"/>
  <c r="M330" i="2"/>
  <c r="N330" i="2"/>
  <c r="K218" i="2"/>
  <c r="M218" i="2" a="1"/>
  <c r="M218" i="2"/>
  <c r="N218" i="2"/>
  <c r="M307" i="2" a="1"/>
  <c r="M307" i="2"/>
  <c r="N307" i="2"/>
  <c r="L136" i="2"/>
  <c r="K242" i="2"/>
  <c r="M242" i="2" a="1"/>
  <c r="M242" i="2"/>
  <c r="N242" i="2"/>
  <c r="M327" i="2" a="1"/>
  <c r="M327" i="2"/>
  <c r="N327" i="2"/>
  <c r="L150" i="2"/>
  <c r="M271" i="2" a="1"/>
  <c r="M271" i="2"/>
  <c r="N271" i="2"/>
  <c r="K174" i="2"/>
  <c r="M174" i="2" a="1"/>
  <c r="M174" i="2"/>
  <c r="N174" i="2"/>
  <c r="L90" i="2"/>
  <c r="I52" i="4"/>
  <c r="O1217" i="2"/>
  <c r="O1403" i="2"/>
  <c r="G3" i="4"/>
  <c r="O1211" i="2"/>
  <c r="I28" i="4"/>
  <c r="O1204" i="2"/>
  <c r="I58" i="4"/>
  <c r="O1684" i="2"/>
  <c r="E93" i="4"/>
  <c r="O1463" i="2"/>
  <c r="G45" i="4"/>
  <c r="K102" i="2"/>
  <c r="M102" i="2" a="1"/>
  <c r="M102" i="2"/>
  <c r="N102" i="2"/>
  <c r="L12" i="2"/>
  <c r="L23" i="2"/>
  <c r="K111" i="2"/>
  <c r="K126" i="2"/>
  <c r="M225" i="2" a="1"/>
  <c r="M225" i="2"/>
  <c r="N225" i="2"/>
  <c r="L35" i="2"/>
  <c r="L54" i="2"/>
  <c r="K144" i="2"/>
  <c r="M228" i="2" a="1"/>
  <c r="M228" i="2"/>
  <c r="N228" i="2"/>
  <c r="L67" i="2"/>
  <c r="K151" i="2"/>
  <c r="L47" i="2"/>
  <c r="K147" i="2"/>
  <c r="K171" i="2"/>
  <c r="M171" i="2" a="1"/>
  <c r="M171" i="2"/>
  <c r="N171" i="2"/>
  <c r="M263" i="2" a="1"/>
  <c r="M263" i="2"/>
  <c r="N263" i="2"/>
  <c r="L76" i="2"/>
  <c r="M179" i="2" a="1"/>
  <c r="M179" i="2"/>
  <c r="N179" i="2"/>
  <c r="K91" i="2"/>
  <c r="M91" i="2" a="1"/>
  <c r="M91" i="2"/>
  <c r="N91" i="2"/>
  <c r="U89" i="4"/>
  <c r="M175" i="2" a="1"/>
  <c r="M175" i="2"/>
  <c r="N175" i="2"/>
  <c r="K79" i="2"/>
  <c r="R74" i="4"/>
  <c r="O367" i="2"/>
  <c r="R75" i="4"/>
  <c r="O369" i="2"/>
  <c r="O366" i="2"/>
  <c r="R71" i="4"/>
  <c r="O1785" i="2"/>
  <c r="D100" i="4"/>
  <c r="D105" i="4"/>
  <c r="B2" i="4"/>
  <c r="O1299" i="2"/>
  <c r="H7" i="4"/>
  <c r="O1393" i="2"/>
  <c r="G21" i="4"/>
  <c r="O1192" i="2"/>
  <c r="I12" i="4"/>
  <c r="H11" i="4"/>
  <c r="O1300" i="2"/>
  <c r="E43" i="4"/>
  <c r="O1642" i="2"/>
  <c r="L92" i="4"/>
  <c r="L105" i="4"/>
  <c r="O976" i="2"/>
  <c r="K99" i="2"/>
  <c r="M190" i="2" a="1"/>
  <c r="M190" i="2"/>
  <c r="N190" i="2"/>
  <c r="L6" i="2"/>
  <c r="L115" i="2"/>
  <c r="K207" i="2"/>
  <c r="M207" i="2" a="1"/>
  <c r="M207" i="2"/>
  <c r="N207" i="2"/>
  <c r="M300" i="2" a="1"/>
  <c r="M300" i="2"/>
  <c r="N300" i="2"/>
  <c r="M296" i="2" a="1"/>
  <c r="M296" i="2"/>
  <c r="N296" i="2"/>
  <c r="K200" i="2"/>
  <c r="L106" i="2"/>
  <c r="L16" i="2"/>
  <c r="K109" i="2"/>
  <c r="M109" i="2" a="1"/>
  <c r="M109" i="2"/>
  <c r="N109" i="2"/>
  <c r="M202" i="2" a="1"/>
  <c r="M202" i="2"/>
  <c r="N202" i="2"/>
  <c r="L21" i="2"/>
  <c r="K115" i="2"/>
  <c r="L58" i="2"/>
  <c r="M234" i="2" a="1"/>
  <c r="M234" i="2"/>
  <c r="N234" i="2"/>
  <c r="K146" i="2"/>
  <c r="M146" i="2" a="1"/>
  <c r="M146" i="2"/>
  <c r="N146" i="2"/>
  <c r="K224" i="2"/>
  <c r="L130" i="2"/>
  <c r="M317" i="2" a="1"/>
  <c r="M317" i="2"/>
  <c r="N317" i="2"/>
  <c r="L141" i="2"/>
  <c r="K237" i="2"/>
  <c r="M237" i="2" a="1"/>
  <c r="M237" i="2"/>
  <c r="N237" i="2"/>
  <c r="M331" i="2" a="1"/>
  <c r="M331" i="2"/>
  <c r="N331" i="2"/>
  <c r="K173" i="2"/>
  <c r="M268" i="2" a="1"/>
  <c r="M268" i="2"/>
  <c r="N268" i="2"/>
  <c r="L89" i="2"/>
  <c r="K164" i="2"/>
  <c r="M258" i="2" a="1"/>
  <c r="M258" i="2"/>
  <c r="N258" i="2"/>
  <c r="L64" i="2"/>
  <c r="O353" i="2"/>
  <c r="R88" i="4"/>
  <c r="K65" i="2"/>
  <c r="K44" i="2"/>
  <c r="M44" i="2" a="1"/>
  <c r="M44" i="2"/>
  <c r="N44" i="2"/>
  <c r="U40" i="4"/>
  <c r="M129" i="2" a="1"/>
  <c r="M129" i="2"/>
  <c r="N129" i="2"/>
  <c r="M126" i="2" a="1"/>
  <c r="M126" i="2"/>
  <c r="N126" i="2"/>
  <c r="K35" i="2"/>
  <c r="M35" i="2" a="1"/>
  <c r="M35" i="2"/>
  <c r="N35" i="2"/>
  <c r="U29" i="4"/>
  <c r="K19" i="2"/>
  <c r="K32" i="2"/>
  <c r="M32" i="2" a="1"/>
  <c r="M32" i="2"/>
  <c r="N32" i="2"/>
  <c r="U34" i="4"/>
  <c r="K29" i="2"/>
  <c r="K16" i="2"/>
  <c r="M16" i="2" a="1"/>
  <c r="M16" i="2"/>
  <c r="N16" i="2"/>
  <c r="U14" i="4"/>
  <c r="K8" i="2"/>
  <c r="K62" i="2"/>
  <c r="K54" i="2"/>
  <c r="M144" i="2" a="1"/>
  <c r="M144" i="2"/>
  <c r="N144" i="2"/>
  <c r="K24" i="2"/>
  <c r="K59" i="2"/>
  <c r="M131" i="2" a="1"/>
  <c r="M131" i="2"/>
  <c r="N131" i="2"/>
  <c r="K34" i="2"/>
  <c r="M34" i="2" a="1"/>
  <c r="M34" i="2"/>
  <c r="N34" i="2"/>
  <c r="U35" i="4"/>
  <c r="K22" i="2"/>
  <c r="K12" i="2"/>
  <c r="M12" i="2" a="1"/>
  <c r="M12" i="2"/>
  <c r="N12" i="2"/>
  <c r="U9" i="4"/>
  <c r="O349" i="2"/>
  <c r="R83" i="4"/>
  <c r="L61" i="2"/>
  <c r="K152" i="2"/>
  <c r="L43" i="2"/>
  <c r="K141" i="2"/>
  <c r="K61" i="2"/>
  <c r="K49" i="2"/>
  <c r="M49" i="2" a="1"/>
  <c r="M49" i="2"/>
  <c r="N49" i="2"/>
  <c r="U49" i="4"/>
  <c r="M156" i="2" a="1"/>
  <c r="M156" i="2"/>
  <c r="N156" i="2"/>
  <c r="K76" i="2"/>
  <c r="K82" i="2"/>
  <c r="K90" i="2"/>
  <c r="M90" i="2" a="1"/>
  <c r="M90" i="2"/>
  <c r="N90" i="2"/>
  <c r="U77" i="4"/>
  <c r="L140" i="2"/>
  <c r="K219" i="2"/>
  <c r="M315" i="2" a="1"/>
  <c r="M315" i="2"/>
  <c r="N315" i="2"/>
  <c r="M326" i="2" a="1"/>
  <c r="M326" i="2"/>
  <c r="N326" i="2"/>
  <c r="K239" i="2"/>
  <c r="M239" i="2" a="1"/>
  <c r="M239" i="2"/>
  <c r="N239" i="2"/>
  <c r="L148" i="2"/>
  <c r="K117" i="2"/>
  <c r="L33" i="2"/>
  <c r="L51" i="2"/>
  <c r="K153" i="2"/>
  <c r="M153" i="2" a="1"/>
  <c r="M153" i="2"/>
  <c r="N153" i="2"/>
  <c r="M245" i="2" a="1"/>
  <c r="M245" i="2"/>
  <c r="N245" i="2"/>
  <c r="K161" i="2"/>
  <c r="M161" i="2" a="1"/>
  <c r="M161" i="2"/>
  <c r="N161" i="2"/>
  <c r="M252" i="2" a="1"/>
  <c r="M252" i="2"/>
  <c r="N252" i="2"/>
  <c r="L65" i="2"/>
  <c r="K51" i="2"/>
  <c r="M163" i="2" a="1"/>
  <c r="M163" i="2"/>
  <c r="N163" i="2"/>
  <c r="K77" i="2"/>
  <c r="M77" i="2" a="1"/>
  <c r="M77" i="2"/>
  <c r="N77" i="2"/>
  <c r="U79" i="4"/>
  <c r="M173" i="2" a="1"/>
  <c r="M173" i="2"/>
  <c r="N173" i="2"/>
  <c r="K89" i="2"/>
  <c r="M168" i="2" a="1"/>
  <c r="M168" i="2"/>
  <c r="N168" i="2"/>
  <c r="K84" i="2"/>
  <c r="L125" i="2"/>
  <c r="K222" i="2"/>
  <c r="M310" i="2" a="1"/>
  <c r="M310" i="2"/>
  <c r="N310" i="2"/>
  <c r="L132" i="2"/>
  <c r="K226" i="2"/>
  <c r="M226" i="2" a="1"/>
  <c r="M226" i="2"/>
  <c r="N226" i="2"/>
  <c r="M318" i="2" a="1"/>
  <c r="M318" i="2"/>
  <c r="N318" i="2"/>
  <c r="L154" i="2"/>
  <c r="K235" i="2"/>
  <c r="M235" i="2" a="1"/>
  <c r="M235" i="2"/>
  <c r="N235" i="2"/>
  <c r="M319" i="2" a="1"/>
  <c r="M319" i="2"/>
  <c r="N319" i="2"/>
  <c r="L74" i="2"/>
  <c r="K148" i="2"/>
  <c r="L52" i="2"/>
  <c r="K137" i="2"/>
  <c r="K74" i="2"/>
  <c r="M74" i="2" a="1"/>
  <c r="M74" i="2"/>
  <c r="N74" i="2"/>
  <c r="U66" i="4"/>
  <c r="M164" i="2" a="1"/>
  <c r="M164" i="2"/>
  <c r="N164" i="2"/>
  <c r="K64" i="2"/>
  <c r="M64" i="2" a="1"/>
  <c r="M64" i="2"/>
  <c r="N64" i="2"/>
  <c r="U68" i="4"/>
  <c r="K63" i="2"/>
  <c r="K75" i="2"/>
  <c r="K93" i="2"/>
  <c r="M79" i="2" a="1"/>
  <c r="M79" i="2"/>
  <c r="N79" i="2"/>
  <c r="U80" i="4"/>
  <c r="K233" i="2"/>
  <c r="M233" i="2" a="1"/>
  <c r="M233" i="2"/>
  <c r="N233" i="2"/>
  <c r="M339" i="2" a="1"/>
  <c r="M339" i="2"/>
  <c r="N339" i="2"/>
  <c r="L134" i="2"/>
  <c r="M134" i="2" a="1"/>
  <c r="M134" i="2"/>
  <c r="N134" i="2"/>
  <c r="M341" i="2" a="1"/>
  <c r="M341" i="2"/>
  <c r="N341" i="2"/>
  <c r="K248" i="2"/>
  <c r="M248" i="2" a="1"/>
  <c r="M248" i="2"/>
  <c r="N248" i="2"/>
  <c r="L142" i="2"/>
  <c r="O1271" i="2"/>
  <c r="I102" i="4"/>
  <c r="O1270" i="2"/>
  <c r="I75" i="4"/>
  <c r="O1345" i="2"/>
  <c r="H91" i="4"/>
  <c r="O1679" i="2"/>
  <c r="E83" i="4"/>
  <c r="K108" i="2"/>
  <c r="L18" i="2"/>
  <c r="M290" i="2" a="1"/>
  <c r="M290" i="2"/>
  <c r="N290" i="2"/>
  <c r="K196" i="2"/>
  <c r="L103" i="2"/>
  <c r="L62" i="2"/>
  <c r="K145" i="2"/>
  <c r="K216" i="2"/>
  <c r="M309" i="2" a="1"/>
  <c r="M309" i="2"/>
  <c r="N309" i="2"/>
  <c r="L127" i="2"/>
  <c r="L145" i="2"/>
  <c r="K249" i="2"/>
  <c r="M249" i="2" a="1"/>
  <c r="M249" i="2"/>
  <c r="N249" i="2"/>
  <c r="M352" i="2" a="1"/>
  <c r="M352" i="2"/>
  <c r="N352" i="2"/>
  <c r="L42" i="2"/>
  <c r="M241" i="2" a="1"/>
  <c r="M241" i="2"/>
  <c r="N241" i="2"/>
  <c r="K143" i="2"/>
  <c r="M346" i="2" a="1"/>
  <c r="M346" i="2"/>
  <c r="N346" i="2"/>
  <c r="K251" i="2"/>
  <c r="L155" i="2"/>
  <c r="K172" i="2"/>
  <c r="M172" i="2" a="1"/>
  <c r="M172" i="2"/>
  <c r="N172" i="2"/>
  <c r="M260" i="2" a="1"/>
  <c r="M260" i="2"/>
  <c r="N260" i="2"/>
  <c r="L93" i="2"/>
  <c r="O276" i="2"/>
  <c r="S92" i="4"/>
  <c r="V84" i="4"/>
  <c r="O83" i="2"/>
  <c r="O81" i="2"/>
  <c r="V81" i="4"/>
  <c r="O370" i="2"/>
  <c r="R93" i="4"/>
  <c r="I21" i="4"/>
  <c r="O1194" i="2"/>
  <c r="O1417" i="2"/>
  <c r="G82" i="4"/>
  <c r="H37" i="4"/>
  <c r="O1320" i="2"/>
  <c r="H51" i="4"/>
  <c r="O1323" i="2"/>
  <c r="O1611" i="2"/>
  <c r="E17" i="4"/>
  <c r="K97" i="2"/>
  <c r="L5" i="2"/>
  <c r="K209" i="2"/>
  <c r="M209" i="2" a="1"/>
  <c r="M209" i="2"/>
  <c r="N209" i="2"/>
  <c r="M311" i="2" a="1"/>
  <c r="M311" i="2"/>
  <c r="N311" i="2"/>
  <c r="L113" i="2"/>
  <c r="K195" i="2"/>
  <c r="M195" i="2" a="1"/>
  <c r="M195" i="2"/>
  <c r="N195" i="2"/>
  <c r="M288" i="2" a="1"/>
  <c r="M288" i="2"/>
  <c r="N288" i="2"/>
  <c r="L104" i="2"/>
  <c r="K205" i="2"/>
  <c r="M205" i="2" a="1"/>
  <c r="M205" i="2"/>
  <c r="N205" i="2"/>
  <c r="M297" i="2" a="1"/>
  <c r="M297" i="2"/>
  <c r="N297" i="2"/>
  <c r="L117" i="2"/>
  <c r="K132" i="2"/>
  <c r="L28" i="2"/>
  <c r="L55" i="2"/>
  <c r="K149" i="2"/>
  <c r="L68" i="2"/>
  <c r="M219" i="2" a="1"/>
  <c r="M219" i="2"/>
  <c r="N219" i="2"/>
  <c r="K140" i="2"/>
  <c r="M140" i="2" a="1"/>
  <c r="M140" i="2"/>
  <c r="N140" i="2"/>
  <c r="L137" i="2"/>
  <c r="K230" i="2"/>
  <c r="M230" i="2" a="1"/>
  <c r="M230" i="2"/>
  <c r="N230" i="2"/>
  <c r="M321" i="2" a="1"/>
  <c r="M321" i="2"/>
  <c r="N321" i="2"/>
  <c r="K169" i="2"/>
  <c r="M169" i="2" a="1"/>
  <c r="M169" i="2"/>
  <c r="N169" i="2"/>
  <c r="M265" i="2" a="1"/>
  <c r="M265" i="2"/>
  <c r="N265" i="2"/>
  <c r="L63" i="2"/>
  <c r="L59" i="2"/>
  <c r="M254" i="2" a="1"/>
  <c r="M254" i="2"/>
  <c r="N254" i="2"/>
  <c r="K160" i="2"/>
  <c r="M160" i="2" a="1"/>
  <c r="M160" i="2"/>
  <c r="N160" i="2"/>
  <c r="G33" i="4"/>
  <c r="O1442" i="2"/>
  <c r="I3" i="4"/>
  <c r="O1202" i="2"/>
  <c r="H28" i="4"/>
  <c r="O1305" i="2"/>
  <c r="O1617" i="2"/>
  <c r="E50" i="4"/>
  <c r="O1478" i="2"/>
  <c r="G93" i="4"/>
  <c r="O1560" i="2"/>
  <c r="F45" i="4"/>
  <c r="K106" i="2"/>
  <c r="M200" i="2" a="1"/>
  <c r="M200" i="2"/>
  <c r="N200" i="2"/>
  <c r="L15" i="2"/>
  <c r="K192" i="2"/>
  <c r="M192" i="2" a="1"/>
  <c r="M192" i="2"/>
  <c r="N192" i="2"/>
  <c r="L97" i="2"/>
  <c r="M284" i="2" a="1"/>
  <c r="M284" i="2"/>
  <c r="N284" i="2"/>
  <c r="K125" i="2"/>
  <c r="M125" i="2" a="1"/>
  <c r="M125" i="2"/>
  <c r="N125" i="2"/>
  <c r="M222" i="2" a="1"/>
  <c r="M222" i="2"/>
  <c r="N222" i="2"/>
  <c r="L37" i="2"/>
  <c r="L66" i="2"/>
  <c r="K138" i="2"/>
  <c r="M227" i="2" a="1"/>
  <c r="M227" i="2"/>
  <c r="N227" i="2"/>
  <c r="L41" i="2"/>
  <c r="K157" i="2"/>
  <c r="M247" i="2" a="1"/>
  <c r="M247" i="2"/>
  <c r="N247" i="2"/>
  <c r="M336" i="2" a="1"/>
  <c r="M336" i="2"/>
  <c r="N336" i="2"/>
  <c r="L133" i="2"/>
  <c r="M133" i="2" a="1"/>
  <c r="M133" i="2"/>
  <c r="N133" i="2"/>
  <c r="K232" i="2"/>
  <c r="M232" i="2" a="1"/>
  <c r="M232" i="2"/>
  <c r="N232" i="2"/>
  <c r="M264" i="2" a="1"/>
  <c r="M264" i="2"/>
  <c r="N264" i="2"/>
  <c r="K166" i="2"/>
  <c r="M166" i="2" a="1"/>
  <c r="M166" i="2"/>
  <c r="N166" i="2"/>
  <c r="L75" i="2"/>
  <c r="M76" i="2" a="1"/>
  <c r="M76" i="2"/>
  <c r="N76" i="2"/>
  <c r="U78" i="4"/>
  <c r="M183" i="2" a="1"/>
  <c r="M183" i="2"/>
  <c r="N183" i="2"/>
  <c r="K85" i="2"/>
  <c r="M85" i="2" a="1"/>
  <c r="M85" i="2"/>
  <c r="N85" i="2"/>
  <c r="U90" i="4"/>
  <c r="V85" i="4"/>
  <c r="O80" i="2"/>
  <c r="O355" i="2"/>
  <c r="R91" i="4"/>
  <c r="O360" i="2"/>
  <c r="R62" i="4"/>
  <c r="O340" i="2"/>
  <c r="R57" i="4"/>
  <c r="G68" i="4"/>
  <c r="O1471" i="2"/>
  <c r="H12" i="4"/>
  <c r="O1295" i="2"/>
  <c r="O1637" i="2"/>
  <c r="E86" i="4"/>
  <c r="M92" i="4"/>
  <c r="O875" i="2"/>
  <c r="M196" i="2" a="1"/>
  <c r="M196" i="2"/>
  <c r="N196" i="2"/>
  <c r="K103" i="2"/>
  <c r="M103" i="2" a="1"/>
  <c r="M103" i="2"/>
  <c r="N103" i="2"/>
  <c r="L8" i="2"/>
  <c r="K210" i="2"/>
  <c r="M301" i="2" a="1"/>
  <c r="M301" i="2"/>
  <c r="N301" i="2"/>
  <c r="L119" i="2"/>
  <c r="K127" i="2"/>
  <c r="M216" i="2" a="1"/>
  <c r="M216" i="2"/>
  <c r="N216" i="2"/>
  <c r="L46" i="2"/>
  <c r="L123" i="2"/>
  <c r="K214" i="2"/>
  <c r="M214" i="2" a="1"/>
  <c r="M214" i="2"/>
  <c r="N214" i="2"/>
  <c r="M304" i="2" a="1"/>
  <c r="M304" i="2"/>
  <c r="N304" i="2"/>
  <c r="M314" i="2" a="1"/>
  <c r="M314" i="2"/>
  <c r="N314" i="2"/>
  <c r="L135" i="2"/>
  <c r="K221" i="2"/>
  <c r="M221" i="2" a="1"/>
  <c r="M221" i="2"/>
  <c r="N221" i="2"/>
  <c r="L147" i="2"/>
  <c r="K250" i="2"/>
  <c r="M250" i="2" a="1"/>
  <c r="M250" i="2"/>
  <c r="N250" i="2"/>
  <c r="M351" i="2" a="1"/>
  <c r="M351" i="2"/>
  <c r="N351" i="2"/>
  <c r="M84" i="2" a="1"/>
  <c r="M84" i="2"/>
  <c r="N84" i="2"/>
  <c r="U83" i="4"/>
  <c r="K94" i="2"/>
  <c r="M94" i="2" a="1"/>
  <c r="M94" i="2"/>
  <c r="N94" i="2"/>
  <c r="U92" i="4"/>
  <c r="M186" i="2" a="1"/>
  <c r="M186" i="2"/>
  <c r="N186" i="2"/>
  <c r="K95" i="2"/>
  <c r="M95" i="2" a="1"/>
  <c r="M95" i="2"/>
  <c r="N95" i="2"/>
  <c r="U93" i="4"/>
  <c r="M187" i="2" a="1"/>
  <c r="M187" i="2"/>
  <c r="N187" i="2"/>
  <c r="R77" i="4"/>
  <c r="O364" i="2"/>
  <c r="K69" i="2"/>
  <c r="K68" i="2"/>
  <c r="M68" i="2" a="1"/>
  <c r="M68" i="2"/>
  <c r="N68" i="2"/>
  <c r="U59" i="4"/>
  <c r="K25" i="2"/>
  <c r="K53" i="2"/>
  <c r="M158" i="2" a="1"/>
  <c r="M158" i="2"/>
  <c r="N158" i="2"/>
  <c r="K36" i="2"/>
  <c r="K37" i="2"/>
  <c r="M37" i="2" a="1"/>
  <c r="M37" i="2"/>
  <c r="N37" i="2"/>
  <c r="U31" i="4"/>
  <c r="K23" i="2"/>
  <c r="M23" i="2" a="1"/>
  <c r="M23" i="2"/>
  <c r="N23" i="2"/>
  <c r="U21" i="4"/>
  <c r="K13" i="2"/>
  <c r="K60" i="2"/>
  <c r="K52" i="2"/>
  <c r="M52" i="2" a="1"/>
  <c r="M52" i="2"/>
  <c r="N52" i="2"/>
  <c r="U50" i="4"/>
  <c r="M120" i="2" a="1"/>
  <c r="M120" i="2"/>
  <c r="N120" i="2"/>
  <c r="K31" i="2"/>
  <c r="M31" i="2" a="1"/>
  <c r="M31" i="2"/>
  <c r="N31" i="2"/>
  <c r="U26" i="4"/>
  <c r="K50" i="2"/>
  <c r="M50" i="2" a="1"/>
  <c r="M50" i="2"/>
  <c r="N50" i="2"/>
  <c r="U46" i="4"/>
  <c r="M142" i="2" a="1"/>
  <c r="M142" i="2"/>
  <c r="N142" i="2"/>
  <c r="M127" i="2" a="1"/>
  <c r="M127" i="2"/>
  <c r="N127" i="2"/>
  <c r="K46" i="2"/>
  <c r="K18" i="2"/>
  <c r="M18" i="2" a="1"/>
  <c r="M18" i="2"/>
  <c r="N18" i="2"/>
  <c r="U16" i="4"/>
  <c r="M100" i="2" a="1"/>
  <c r="M100" i="2"/>
  <c r="N100" i="2"/>
  <c r="K7" i="2"/>
  <c r="M7" i="2" a="1"/>
  <c r="M7" i="2"/>
  <c r="N7" i="2"/>
  <c r="U4" i="4"/>
  <c r="O362" i="2"/>
  <c r="R70" i="4"/>
  <c r="O1289" i="2"/>
  <c r="H6" i="4"/>
  <c r="O1433" i="2"/>
  <c r="G75" i="4"/>
  <c r="I83" i="4"/>
  <c r="O1253" i="2"/>
  <c r="O1390" i="2"/>
  <c r="G15" i="4"/>
  <c r="F83" i="4"/>
  <c r="O1526" i="2"/>
  <c r="F75" i="4"/>
  <c r="O1544" i="2"/>
  <c r="L107" i="2"/>
  <c r="K201" i="2"/>
  <c r="M201" i="2" a="1"/>
  <c r="M201" i="2"/>
  <c r="N201" i="2"/>
  <c r="M295" i="2" a="1"/>
  <c r="M295" i="2"/>
  <c r="N295" i="2"/>
  <c r="L22" i="2"/>
  <c r="M203" i="2" a="1"/>
  <c r="M203" i="2"/>
  <c r="N203" i="2"/>
  <c r="K110" i="2"/>
  <c r="M110" i="2" a="1"/>
  <c r="M110" i="2"/>
  <c r="N110" i="2"/>
  <c r="L19" i="2"/>
  <c r="K112" i="2"/>
  <c r="M112" i="2" a="1"/>
  <c r="M112" i="2"/>
  <c r="N112" i="2"/>
  <c r="M204" i="2" a="1"/>
  <c r="M204" i="2"/>
  <c r="N204" i="2"/>
  <c r="M224" i="2" a="1"/>
  <c r="M224" i="2"/>
  <c r="N224" i="2"/>
  <c r="K130" i="2"/>
  <c r="M130" i="2" a="1"/>
  <c r="M130" i="2"/>
  <c r="N130" i="2"/>
  <c r="L36" i="2"/>
  <c r="K238" i="2"/>
  <c r="M238" i="2" a="1"/>
  <c r="M238" i="2"/>
  <c r="N238" i="2"/>
  <c r="M334" i="2" a="1"/>
  <c r="M334" i="2"/>
  <c r="N334" i="2"/>
  <c r="L149" i="2"/>
  <c r="K167" i="2"/>
  <c r="M167" i="2" a="1"/>
  <c r="M167" i="2"/>
  <c r="N167" i="2"/>
  <c r="M257" i="2" a="1"/>
  <c r="M257" i="2"/>
  <c r="N257" i="2"/>
  <c r="L87" i="2"/>
  <c r="M87" i="2" a="1"/>
  <c r="M87" i="2"/>
  <c r="N87" i="2"/>
  <c r="U82" i="4"/>
  <c r="L159" i="2"/>
  <c r="K243" i="2"/>
  <c r="M332" i="2" a="1"/>
  <c r="M332" i="2"/>
  <c r="N332" i="2"/>
  <c r="O272" i="2"/>
  <c r="S88" i="4"/>
  <c r="S85" i="4"/>
  <c r="O262" i="2"/>
  <c r="R80" i="4"/>
  <c r="O358" i="2"/>
  <c r="R78" i="4"/>
  <c r="O359" i="2"/>
  <c r="G57" i="4"/>
  <c r="O1479" i="2"/>
  <c r="O1233" i="2"/>
  <c r="I82" i="4"/>
  <c r="I37" i="4"/>
  <c r="O1210" i="2"/>
  <c r="E7" i="4"/>
  <c r="O1601" i="2"/>
  <c r="O1552" i="2"/>
  <c r="F91" i="4"/>
  <c r="K101" i="2"/>
  <c r="L13" i="2"/>
  <c r="K199" i="2"/>
  <c r="M199" i="2" a="1"/>
  <c r="M199" i="2"/>
  <c r="N199" i="2"/>
  <c r="M291" i="2" a="1"/>
  <c r="M291" i="2"/>
  <c r="N291" i="2"/>
  <c r="L108" i="2"/>
  <c r="M108" i="2" a="1"/>
  <c r="M108" i="2"/>
  <c r="N108" i="2"/>
  <c r="L24" i="2"/>
  <c r="M215" i="2" a="1"/>
  <c r="M215" i="2"/>
  <c r="N215" i="2"/>
  <c r="K124" i="2"/>
  <c r="M124" i="2" a="1"/>
  <c r="M124" i="2"/>
  <c r="N124" i="2"/>
  <c r="M213" i="2" a="1"/>
  <c r="M213" i="2"/>
  <c r="N213" i="2"/>
  <c r="K121" i="2"/>
  <c r="L26" i="2"/>
  <c r="L60" i="2"/>
  <c r="K155" i="2"/>
  <c r="M155" i="2" a="1"/>
  <c r="M155" i="2"/>
  <c r="N155" i="2"/>
  <c r="M251" i="2" a="1"/>
  <c r="M251" i="2"/>
  <c r="N251" i="2"/>
  <c r="K165" i="2"/>
  <c r="M165" i="2" a="1"/>
  <c r="M165" i="2"/>
  <c r="N165" i="2"/>
  <c r="M253" i="2" a="1"/>
  <c r="M253" i="2"/>
  <c r="N253" i="2"/>
  <c r="L82" i="2"/>
  <c r="M82" i="2" a="1"/>
  <c r="M82" i="2"/>
  <c r="N82" i="2"/>
  <c r="U73" i="4"/>
  <c r="O1414" i="2"/>
  <c r="G52" i="4"/>
  <c r="O1238" i="2"/>
  <c r="I33" i="4"/>
  <c r="H3" i="4"/>
  <c r="O1304" i="2"/>
  <c r="G58" i="4"/>
  <c r="O1427" i="2"/>
  <c r="F50" i="4"/>
  <c r="O1507" i="2"/>
  <c r="F93" i="4"/>
  <c r="O1562" i="2"/>
  <c r="K119" i="2"/>
  <c r="M119" i="2" a="1"/>
  <c r="M119" i="2"/>
  <c r="N119" i="2"/>
  <c r="M210" i="2" a="1"/>
  <c r="M210" i="2"/>
  <c r="N210" i="2"/>
  <c r="L30" i="2"/>
  <c r="L101" i="2"/>
  <c r="K193" i="2"/>
  <c r="M193" i="2" a="1"/>
  <c r="M193" i="2"/>
  <c r="N193" i="2"/>
  <c r="M287" i="2" a="1"/>
  <c r="M287" i="2"/>
  <c r="N287" i="2"/>
  <c r="L20" i="2"/>
  <c r="M206" i="2" a="1"/>
  <c r="M206" i="2"/>
  <c r="N206" i="2"/>
  <c r="K114" i="2"/>
  <c r="M114" i="2" a="1"/>
  <c r="M114" i="2"/>
  <c r="N114" i="2"/>
  <c r="M47" i="2" a="1"/>
  <c r="M47" i="2"/>
  <c r="N47" i="2"/>
  <c r="U47" i="4"/>
  <c r="M223" i="2" a="1"/>
  <c r="M223" i="2"/>
  <c r="N223" i="2"/>
  <c r="K128" i="2"/>
  <c r="M128" i="2" a="1"/>
  <c r="M128" i="2"/>
  <c r="N128" i="2"/>
  <c r="L40" i="2"/>
  <c r="M333" i="2" a="1"/>
  <c r="M333" i="2"/>
  <c r="N333" i="2"/>
  <c r="L151" i="2"/>
  <c r="K240" i="2"/>
  <c r="M240" i="2" a="1"/>
  <c r="M240" i="2"/>
  <c r="N240" i="2"/>
  <c r="M53" i="2" a="1"/>
  <c r="M53" i="2"/>
  <c r="N53" i="2"/>
  <c r="U48" i="4"/>
  <c r="K170" i="2"/>
  <c r="M170" i="2" a="1"/>
  <c r="M170" i="2"/>
  <c r="N170" i="2"/>
  <c r="M259" i="2" a="1"/>
  <c r="M259" i="2"/>
  <c r="N259" i="2"/>
  <c r="L88" i="2"/>
  <c r="O277" i="2"/>
  <c r="S84" i="4"/>
  <c r="O275" i="2"/>
  <c r="S70" i="4"/>
  <c r="R73" i="4"/>
  <c r="O328" i="2"/>
  <c r="M176" i="2" a="1"/>
  <c r="M176" i="2"/>
  <c r="N176" i="2"/>
  <c r="K71" i="2"/>
  <c r="M71" i="2" a="1"/>
  <c r="M71" i="2"/>
  <c r="N71" i="2"/>
  <c r="U70" i="4"/>
  <c r="O1254" i="2"/>
  <c r="I68" i="4"/>
  <c r="H21" i="4"/>
  <c r="O1294" i="2"/>
  <c r="O1399" i="2"/>
  <c r="G11" i="4"/>
  <c r="O1518" i="2"/>
  <c r="F86" i="4"/>
  <c r="O1536" i="2"/>
  <c r="F43" i="4"/>
  <c r="L111" i="2"/>
  <c r="M111" i="2" a="1"/>
  <c r="M111" i="2"/>
  <c r="N111" i="2"/>
  <c r="K198" i="2"/>
  <c r="M198" i="2" a="1"/>
  <c r="M198" i="2"/>
  <c r="N198" i="2"/>
  <c r="M289" i="2" a="1"/>
  <c r="M289" i="2"/>
  <c r="N289" i="2"/>
  <c r="K107" i="2"/>
  <c r="M107" i="2" a="1"/>
  <c r="M107" i="2"/>
  <c r="N107" i="2"/>
  <c r="L14" i="2"/>
  <c r="M285" i="2" a="1"/>
  <c r="M285" i="2"/>
  <c r="N285" i="2"/>
  <c r="K191" i="2"/>
  <c r="M191" i="2" a="1"/>
  <c r="M191" i="2"/>
  <c r="N191" i="2"/>
  <c r="L98" i="2"/>
  <c r="M98" i="2" a="1"/>
  <c r="M98" i="2"/>
  <c r="N98" i="2"/>
  <c r="M217" i="2" a="1"/>
  <c r="M217" i="2"/>
  <c r="N217" i="2"/>
  <c r="K122" i="2"/>
  <c r="M122" i="2" a="1"/>
  <c r="M122" i="2"/>
  <c r="N122" i="2"/>
  <c r="L29" i="2"/>
  <c r="K123" i="2"/>
  <c r="M123" i="2" a="1"/>
  <c r="M123" i="2"/>
  <c r="N123" i="2"/>
  <c r="L25" i="2"/>
  <c r="L45" i="2"/>
  <c r="K135" i="2"/>
  <c r="M135" i="2" a="1"/>
  <c r="M135" i="2"/>
  <c r="N135" i="2"/>
  <c r="L152" i="2"/>
  <c r="K229" i="2"/>
  <c r="M229" i="2" a="1"/>
  <c r="M229" i="2"/>
  <c r="N229" i="2"/>
  <c r="M316" i="2" a="1"/>
  <c r="M316" i="2"/>
  <c r="N316" i="2"/>
  <c r="L69" i="2"/>
  <c r="K159" i="2"/>
  <c r="M159" i="2" a="1"/>
  <c r="M159" i="2"/>
  <c r="N159" i="2"/>
  <c r="M243" i="2" a="1"/>
  <c r="M243" i="2"/>
  <c r="N243" i="2"/>
  <c r="M93" i="2" a="1"/>
  <c r="M93" i="2"/>
  <c r="N93" i="2"/>
  <c r="U87" i="4"/>
  <c r="O354" i="2"/>
  <c r="R87" i="4"/>
  <c r="O371" i="2"/>
  <c r="R68" i="4"/>
  <c r="O365" i="2"/>
  <c r="R92" i="4"/>
  <c r="R86" i="4"/>
  <c r="O348" i="2"/>
  <c r="K66" i="2"/>
  <c r="M66" i="2" a="1"/>
  <c r="M66" i="2"/>
  <c r="N66" i="2"/>
  <c r="U64" i="4"/>
  <c r="M138" i="2" a="1"/>
  <c r="M138" i="2"/>
  <c r="N138" i="2"/>
  <c r="K45" i="2"/>
  <c r="M116" i="2" a="1"/>
  <c r="M116" i="2"/>
  <c r="N116" i="2"/>
  <c r="K27" i="2"/>
  <c r="M27" i="2" a="1"/>
  <c r="M27" i="2"/>
  <c r="N27" i="2"/>
  <c r="U28" i="4"/>
  <c r="K41" i="2"/>
  <c r="M41" i="2" a="1"/>
  <c r="M41" i="2"/>
  <c r="N41" i="2"/>
  <c r="U42" i="4"/>
  <c r="M157" i="2" a="1"/>
  <c r="M157" i="2"/>
  <c r="N157" i="2"/>
  <c r="K55" i="2"/>
  <c r="M55" i="2" a="1"/>
  <c r="M55" i="2"/>
  <c r="N55" i="2"/>
  <c r="U53" i="4"/>
  <c r="M149" i="2" a="1"/>
  <c r="M149" i="2"/>
  <c r="N149" i="2"/>
  <c r="K21" i="2"/>
  <c r="M21" i="2" a="1"/>
  <c r="M21" i="2"/>
  <c r="N21" i="2"/>
  <c r="U18" i="4"/>
  <c r="M115" i="2" a="1"/>
  <c r="M115" i="2"/>
  <c r="N115" i="2"/>
  <c r="K14" i="2"/>
  <c r="M14" i="2" a="1"/>
  <c r="M14" i="2"/>
  <c r="N14" i="2"/>
  <c r="U13" i="4"/>
  <c r="M99" i="2" a="1"/>
  <c r="M99" i="2"/>
  <c r="N99" i="2"/>
  <c r="K6" i="2"/>
  <c r="M6" i="2" a="1"/>
  <c r="M6" i="2"/>
  <c r="N6" i="2"/>
  <c r="U5" i="4"/>
  <c r="K48" i="2"/>
  <c r="M48" i="2" a="1"/>
  <c r="M48" i="2"/>
  <c r="N48" i="2"/>
  <c r="U37" i="4"/>
  <c r="M150" i="2" a="1"/>
  <c r="M150" i="2"/>
  <c r="N150" i="2"/>
  <c r="K42" i="2"/>
  <c r="M42" i="2" a="1"/>
  <c r="M42" i="2"/>
  <c r="N42" i="2"/>
  <c r="U44" i="4"/>
  <c r="M143" i="2" a="1"/>
  <c r="M143" i="2"/>
  <c r="N143" i="2"/>
  <c r="K17" i="2"/>
  <c r="M17" i="2" a="1"/>
  <c r="M17" i="2"/>
  <c r="N17" i="2"/>
  <c r="U17" i="4"/>
  <c r="M113" i="2" a="1"/>
  <c r="M113" i="2"/>
  <c r="N113" i="2"/>
  <c r="K56" i="2"/>
  <c r="M56" i="2" a="1"/>
  <c r="M56" i="2"/>
  <c r="N56" i="2"/>
  <c r="U52" i="4"/>
  <c r="M136" i="2" a="1"/>
  <c r="M136" i="2"/>
  <c r="N136" i="2"/>
  <c r="M121" i="2" a="1"/>
  <c r="M121" i="2"/>
  <c r="N121" i="2"/>
  <c r="K26" i="2"/>
  <c r="M26" i="2" a="1"/>
  <c r="M26" i="2"/>
  <c r="N26" i="2"/>
  <c r="U24" i="4"/>
  <c r="M106" i="2" a="1"/>
  <c r="M106" i="2"/>
  <c r="N106" i="2"/>
  <c r="K15" i="2"/>
  <c r="M15" i="2" a="1"/>
  <c r="M15" i="2"/>
  <c r="N15" i="2"/>
  <c r="U12" i="4"/>
  <c r="K10" i="2"/>
  <c r="M10" i="2" a="1"/>
  <c r="M10" i="2"/>
  <c r="N10" i="2"/>
  <c r="U6" i="4"/>
  <c r="O361" i="2"/>
  <c r="R84" i="4"/>
  <c r="O839" i="2"/>
  <c r="M72" i="4"/>
  <c r="M148" i="2" a="1"/>
  <c r="M148" i="2"/>
  <c r="N148" i="2"/>
  <c r="M137" i="2" a="1"/>
  <c r="M137" i="2"/>
  <c r="N137" i="2"/>
  <c r="M11" i="2" a="1"/>
  <c r="M11" i="2"/>
  <c r="N11" i="2"/>
  <c r="U10" i="4"/>
  <c r="B94" i="4"/>
  <c r="M24" i="4"/>
  <c r="M106" i="4"/>
  <c r="O820" i="2"/>
  <c r="N79" i="4"/>
  <c r="B79" i="4"/>
  <c r="O731" i="2"/>
  <c r="N47" i="4"/>
  <c r="B47" i="4"/>
  <c r="O751" i="2"/>
  <c r="O729" i="2"/>
  <c r="N38" i="4"/>
  <c r="B29" i="4"/>
  <c r="M72" i="2" a="1"/>
  <c r="M72" i="2"/>
  <c r="N72" i="2"/>
  <c r="U58" i="4"/>
  <c r="B24" i="4"/>
  <c r="O683" i="2"/>
  <c r="N15" i="4"/>
  <c r="B15" i="4"/>
  <c r="B74" i="4"/>
  <c r="B70" i="4"/>
  <c r="O675" i="2"/>
  <c r="N4" i="4"/>
  <c r="B4" i="4"/>
  <c r="B65" i="4"/>
  <c r="B38" i="4"/>
  <c r="M46" i="2" a="1"/>
  <c r="M46" i="2"/>
  <c r="N46" i="2"/>
  <c r="U43" i="4"/>
  <c r="B81" i="4"/>
  <c r="B87" i="4"/>
  <c r="N83" i="4"/>
  <c r="B83" i="4"/>
  <c r="O755" i="2"/>
  <c r="B91" i="4"/>
  <c r="O1594" i="2"/>
  <c r="E21" i="4"/>
  <c r="B45" i="4"/>
  <c r="M132" i="2" a="1"/>
  <c r="M132" i="2"/>
  <c r="N132" i="2"/>
  <c r="M89" i="2" a="1"/>
  <c r="M89" i="2"/>
  <c r="N89" i="2"/>
  <c r="U71" i="4"/>
  <c r="M51" i="2" a="1"/>
  <c r="M51" i="2"/>
  <c r="N51" i="2"/>
  <c r="U51" i="4"/>
  <c r="B61" i="4"/>
  <c r="M45" i="2" a="1"/>
  <c r="M45" i="2"/>
  <c r="N45" i="2"/>
  <c r="U41" i="4"/>
  <c r="M61" i="2" a="1"/>
  <c r="M61" i="2"/>
  <c r="N61" i="2"/>
  <c r="U65" i="4"/>
  <c r="M54" i="2" a="1"/>
  <c r="M54" i="2"/>
  <c r="N54" i="2"/>
  <c r="U55" i="4"/>
  <c r="M57" i="2" a="1"/>
  <c r="M57" i="2"/>
  <c r="N57" i="2"/>
  <c r="U56" i="4"/>
  <c r="M13" i="2" a="1"/>
  <c r="M13" i="2"/>
  <c r="N13" i="2"/>
  <c r="U11" i="4"/>
  <c r="M36" i="2" a="1"/>
  <c r="M36" i="2"/>
  <c r="N36" i="2"/>
  <c r="U36" i="4"/>
  <c r="M118" i="2" a="1"/>
  <c r="M118" i="2"/>
  <c r="N118" i="2"/>
  <c r="M30" i="2" a="1"/>
  <c r="M30" i="2"/>
  <c r="N30" i="2"/>
  <c r="U25" i="4"/>
  <c r="M28" i="2" a="1"/>
  <c r="M28" i="2"/>
  <c r="N28" i="2"/>
  <c r="U27" i="4"/>
  <c r="M33" i="2" a="1"/>
  <c r="M33" i="2"/>
  <c r="N33" i="2"/>
  <c r="U30" i="4"/>
  <c r="M40" i="2" a="1"/>
  <c r="M40" i="2"/>
  <c r="N40" i="2"/>
  <c r="U39" i="4"/>
  <c r="H27" i="4"/>
  <c r="O1330" i="2"/>
  <c r="P6" i="4"/>
  <c r="O473" i="2"/>
  <c r="B50" i="4"/>
  <c r="M63" i="2" a="1"/>
  <c r="M63" i="2"/>
  <c r="N63" i="2"/>
  <c r="U62" i="4"/>
  <c r="M65" i="2" a="1"/>
  <c r="M65" i="2"/>
  <c r="N65" i="2"/>
  <c r="U57" i="4"/>
  <c r="M67" i="2" a="1"/>
  <c r="M67" i="2"/>
  <c r="N67" i="2"/>
  <c r="U67" i="4"/>
  <c r="M5" i="2" a="1"/>
  <c r="M5" i="2"/>
  <c r="N5" i="2"/>
  <c r="U3" i="4"/>
  <c r="C105" i="4"/>
  <c r="B20" i="4"/>
  <c r="M69" i="2" a="1"/>
  <c r="M69" i="2"/>
  <c r="N69" i="2"/>
  <c r="U72" i="4"/>
  <c r="M59" i="2" a="1"/>
  <c r="M59" i="2"/>
  <c r="N59" i="2"/>
  <c r="U61" i="4"/>
  <c r="M62" i="2" a="1"/>
  <c r="M62" i="2"/>
  <c r="N62" i="2"/>
  <c r="U63" i="4"/>
  <c r="M29" i="2" a="1"/>
  <c r="M29" i="2"/>
  <c r="N29" i="2"/>
  <c r="U33" i="4"/>
  <c r="M20" i="2" a="1"/>
  <c r="M20" i="2"/>
  <c r="N20" i="2"/>
  <c r="U19" i="4"/>
  <c r="M58" i="2" a="1"/>
  <c r="M58" i="2"/>
  <c r="N58" i="2"/>
  <c r="U54" i="4"/>
  <c r="B80" i="4"/>
  <c r="B88" i="4"/>
  <c r="M60" i="2" a="1"/>
  <c r="M60" i="2"/>
  <c r="N60" i="2"/>
  <c r="U60" i="4"/>
  <c r="M25" i="2" a="1"/>
  <c r="M25" i="2"/>
  <c r="N25" i="2"/>
  <c r="U23" i="4"/>
  <c r="M22" i="2" a="1"/>
  <c r="M22" i="2"/>
  <c r="N22" i="2"/>
  <c r="U20" i="4"/>
  <c r="M24" i="2" a="1"/>
  <c r="M24" i="2"/>
  <c r="N24" i="2"/>
  <c r="U22" i="4"/>
  <c r="M8" i="2" a="1"/>
  <c r="M8" i="2"/>
  <c r="N8" i="2"/>
  <c r="U7" i="4"/>
  <c r="M9" i="2" a="1"/>
  <c r="M9" i="2"/>
  <c r="N9" i="2"/>
  <c r="U8" i="4"/>
  <c r="M39" i="2" a="1"/>
  <c r="M39" i="2"/>
  <c r="N39" i="2"/>
  <c r="U32" i="4"/>
  <c r="O1255" i="2"/>
  <c r="I76" i="4"/>
  <c r="P94" i="4"/>
  <c r="Q106" i="4"/>
  <c r="O555" i="2"/>
  <c r="B41" i="4"/>
  <c r="V52" i="4"/>
  <c r="O56" i="2"/>
  <c r="O41" i="2"/>
  <c r="V42" i="4"/>
  <c r="V68" i="4"/>
  <c r="O64" i="2"/>
  <c r="O62" i="2"/>
  <c r="V63" i="4"/>
  <c r="V54" i="4"/>
  <c r="O58" i="2"/>
  <c r="V6" i="4"/>
  <c r="O10" i="2"/>
  <c r="O26" i="2"/>
  <c r="V24" i="4"/>
  <c r="O14" i="2"/>
  <c r="V13" i="4"/>
  <c r="V28" i="4"/>
  <c r="O27" i="2"/>
  <c r="V16" i="4"/>
  <c r="O18" i="2"/>
  <c r="O60" i="2"/>
  <c r="V60" i="4"/>
  <c r="O37" i="2"/>
  <c r="V31" i="4"/>
  <c r="V23" i="4"/>
  <c r="O25" i="2"/>
  <c r="V20" i="4"/>
  <c r="O22" i="2"/>
  <c r="V22" i="4"/>
  <c r="O24" i="2"/>
  <c r="V7" i="4"/>
  <c r="O8" i="2"/>
  <c r="V34" i="4"/>
  <c r="O32" i="2"/>
  <c r="V58" i="4"/>
  <c r="O72" i="2"/>
  <c r="V8" i="4"/>
  <c r="O9" i="2"/>
  <c r="O38" i="2"/>
  <c r="V38" i="4"/>
  <c r="V32" i="4"/>
  <c r="O39" i="2"/>
  <c r="O42" i="2"/>
  <c r="V44" i="4"/>
  <c r="V50" i="4"/>
  <c r="O52" i="2"/>
  <c r="V33" i="4"/>
  <c r="O29" i="2"/>
  <c r="V10" i="4"/>
  <c r="O11" i="2"/>
  <c r="O17" i="2"/>
  <c r="V17" i="4"/>
  <c r="V37" i="4"/>
  <c r="O48" i="2"/>
  <c r="O55" i="2"/>
  <c r="V53" i="4"/>
  <c r="V64" i="4"/>
  <c r="O66" i="2"/>
  <c r="V43" i="4"/>
  <c r="O46" i="2"/>
  <c r="V26" i="4"/>
  <c r="O31" i="2"/>
  <c r="O13" i="2"/>
  <c r="V11" i="4"/>
  <c r="V36" i="4"/>
  <c r="O36" i="2"/>
  <c r="V66" i="4"/>
  <c r="O74" i="2"/>
  <c r="O89" i="2"/>
  <c r="V71" i="4"/>
  <c r="V51" i="4"/>
  <c r="O51" i="2"/>
  <c r="O34" i="2"/>
  <c r="V35" i="4"/>
  <c r="O16" i="2"/>
  <c r="V14" i="4"/>
  <c r="O44" i="2"/>
  <c r="V40" i="4"/>
  <c r="V69" i="4"/>
  <c r="O70" i="2"/>
  <c r="V25" i="4"/>
  <c r="O30" i="2"/>
  <c r="O28" i="2"/>
  <c r="V27" i="4"/>
  <c r="V30" i="4"/>
  <c r="O33" i="2"/>
  <c r="O40" i="2"/>
  <c r="V39" i="4"/>
  <c r="O21" i="2"/>
  <c r="V18" i="4"/>
  <c r="V72" i="4"/>
  <c r="O69" i="2"/>
  <c r="V61" i="4"/>
  <c r="O59" i="2"/>
  <c r="V19" i="4"/>
  <c r="O20" i="2"/>
  <c r="V12" i="4"/>
  <c r="O15" i="2"/>
  <c r="O6" i="2"/>
  <c r="V5" i="4"/>
  <c r="V41" i="4"/>
  <c r="O45" i="2"/>
  <c r="V4" i="4"/>
  <c r="O7" i="2"/>
  <c r="V21" i="4"/>
  <c r="O23" i="2"/>
  <c r="V59" i="4"/>
  <c r="O68" i="2"/>
  <c r="V62" i="4"/>
  <c r="O63" i="2"/>
  <c r="O61" i="2"/>
  <c r="V65" i="4"/>
  <c r="V9" i="4"/>
  <c r="O12" i="2"/>
  <c r="V55" i="4"/>
  <c r="O54" i="2"/>
  <c r="V29" i="4"/>
  <c r="O35" i="2"/>
  <c r="O65" i="2"/>
  <c r="V57" i="4"/>
  <c r="O4" i="2"/>
  <c r="V2" i="4"/>
  <c r="O67" i="2"/>
  <c r="V67" i="4"/>
  <c r="V3" i="4"/>
  <c r="O5" i="2"/>
  <c r="V56" i="4"/>
  <c r="O57" i="2"/>
  <c r="V70" i="4"/>
  <c r="O71" i="2"/>
  <c r="M101" i="2" a="1"/>
  <c r="M101" i="2"/>
  <c r="N101" i="2"/>
  <c r="T11" i="4"/>
  <c r="O95" i="2"/>
  <c r="V93" i="4"/>
  <c r="M117" i="2" a="1"/>
  <c r="M117" i="2"/>
  <c r="N117" i="2"/>
  <c r="M141" i="2" a="1"/>
  <c r="M141" i="2"/>
  <c r="N141" i="2"/>
  <c r="O141" i="2"/>
  <c r="Q105" i="4"/>
  <c r="O1645" i="2"/>
  <c r="E39" i="4"/>
  <c r="B72" i="4"/>
  <c r="B19" i="4"/>
  <c r="M97" i="2" a="1"/>
  <c r="M97" i="2"/>
  <c r="N97" i="2"/>
  <c r="T3" i="4"/>
  <c r="M151" i="2" a="1"/>
  <c r="M151" i="2"/>
  <c r="N151" i="2"/>
  <c r="O92" i="2"/>
  <c r="V91" i="4"/>
  <c r="M88" i="2" a="1"/>
  <c r="M88" i="2"/>
  <c r="N88" i="2"/>
  <c r="O88" i="2"/>
  <c r="B12" i="4"/>
  <c r="B3" i="4"/>
  <c r="P106" i="4"/>
  <c r="P105" i="4"/>
  <c r="B31" i="4"/>
  <c r="V92" i="4"/>
  <c r="O94" i="2"/>
  <c r="M75" i="2" a="1"/>
  <c r="M75" i="2"/>
  <c r="N75" i="2"/>
  <c r="M19" i="2" a="1"/>
  <c r="M19" i="2"/>
  <c r="N19" i="2"/>
  <c r="U15" i="4"/>
  <c r="M104" i="2" a="1"/>
  <c r="M104" i="2"/>
  <c r="N104" i="2"/>
  <c r="O104" i="2"/>
  <c r="B5" i="4"/>
  <c r="B21" i="4"/>
  <c r="B36" i="4"/>
  <c r="M145" i="2" a="1"/>
  <c r="M145" i="2"/>
  <c r="N145" i="2"/>
  <c r="T63" i="4"/>
  <c r="M152" i="2" a="1"/>
  <c r="M152" i="2"/>
  <c r="N152" i="2"/>
  <c r="M147" i="2" a="1"/>
  <c r="M147" i="2"/>
  <c r="N147" i="2"/>
  <c r="T47" i="4"/>
  <c r="M154" i="2" a="1"/>
  <c r="M154" i="2"/>
  <c r="N154" i="2"/>
  <c r="M43" i="2" a="1"/>
  <c r="M43" i="2"/>
  <c r="N43" i="2"/>
  <c r="U45" i="4"/>
  <c r="O105" i="4"/>
  <c r="B34" i="4"/>
  <c r="B57" i="4"/>
  <c r="B28" i="4"/>
  <c r="B25" i="4"/>
  <c r="O159" i="2"/>
  <c r="T72" i="4"/>
  <c r="S21" i="4"/>
  <c r="O198" i="2"/>
  <c r="O128" i="2"/>
  <c r="T39" i="4"/>
  <c r="O155" i="2"/>
  <c r="T60" i="4"/>
  <c r="O101" i="2"/>
  <c r="O112" i="2"/>
  <c r="T15" i="4"/>
  <c r="V46" i="4"/>
  <c r="O50" i="2"/>
  <c r="T7" i="4"/>
  <c r="O103" i="2"/>
  <c r="O232" i="2"/>
  <c r="S38" i="4"/>
  <c r="S8" i="4"/>
  <c r="O195" i="2"/>
  <c r="O117" i="2"/>
  <c r="T30" i="4"/>
  <c r="O189" i="2"/>
  <c r="S4" i="4"/>
  <c r="O208" i="2"/>
  <c r="S32" i="4"/>
  <c r="S94" i="4"/>
  <c r="O274" i="2"/>
  <c r="O197" i="2"/>
  <c r="S10" i="4"/>
  <c r="O170" i="2"/>
  <c r="T86" i="4"/>
  <c r="O122" i="2"/>
  <c r="T33" i="4"/>
  <c r="O240" i="2"/>
  <c r="S67" i="4"/>
  <c r="O82" i="2"/>
  <c r="V73" i="4"/>
  <c r="O108" i="2"/>
  <c r="T16" i="4"/>
  <c r="O167" i="2"/>
  <c r="T82" i="4"/>
  <c r="O123" i="2"/>
  <c r="T23" i="4"/>
  <c r="O111" i="2"/>
  <c r="T21" i="4"/>
  <c r="O124" i="2"/>
  <c r="T22" i="4"/>
  <c r="O130" i="2"/>
  <c r="T36" i="4"/>
  <c r="S47" i="4"/>
  <c r="O250" i="2"/>
  <c r="T38" i="4"/>
  <c r="O133" i="2"/>
  <c r="O230" i="2"/>
  <c r="S50" i="4"/>
  <c r="S30" i="4"/>
  <c r="O205" i="2"/>
  <c r="T34" i="4"/>
  <c r="O134" i="2"/>
  <c r="O235" i="2"/>
  <c r="S58" i="4"/>
  <c r="V79" i="4"/>
  <c r="O77" i="2"/>
  <c r="T67" i="4"/>
  <c r="O151" i="2"/>
  <c r="O270" i="2"/>
  <c r="S48" i="4"/>
  <c r="S65" i="4"/>
  <c r="O229" i="2"/>
  <c r="O165" i="2"/>
  <c r="T73" i="4"/>
  <c r="O199" i="2"/>
  <c r="S16" i="4"/>
  <c r="V82" i="4"/>
  <c r="O87" i="2"/>
  <c r="T20" i="4"/>
  <c r="O110" i="2"/>
  <c r="O166" i="2"/>
  <c r="T76" i="4"/>
  <c r="O192" i="2"/>
  <c r="S3" i="4"/>
  <c r="O160" i="2"/>
  <c r="T61" i="4"/>
  <c r="T27" i="4"/>
  <c r="O132" i="2"/>
  <c r="O172" i="2"/>
  <c r="T87" i="4"/>
  <c r="O249" i="2"/>
  <c r="S63" i="4"/>
  <c r="O148" i="2"/>
  <c r="T66" i="4"/>
  <c r="O146" i="2"/>
  <c r="T54" i="4"/>
  <c r="O207" i="2"/>
  <c r="S18" i="4"/>
  <c r="S52" i="4"/>
  <c r="O218" i="2"/>
  <c r="T8" i="4"/>
  <c r="S49" i="4"/>
  <c r="O246" i="2"/>
  <c r="O118" i="2"/>
  <c r="T32" i="4"/>
  <c r="O191" i="2"/>
  <c r="S6" i="4"/>
  <c r="O114" i="2"/>
  <c r="T19" i="4"/>
  <c r="O193" i="2"/>
  <c r="S11" i="4"/>
  <c r="O119" i="2"/>
  <c r="T25" i="4"/>
  <c r="O238" i="2"/>
  <c r="S53" i="4"/>
  <c r="O169" i="2"/>
  <c r="T62" i="4"/>
  <c r="O209" i="2"/>
  <c r="S17" i="4"/>
  <c r="O145" i="2"/>
  <c r="S46" i="4"/>
  <c r="O248" i="2"/>
  <c r="S34" i="4"/>
  <c r="O233" i="2"/>
  <c r="T57" i="4"/>
  <c r="O161" i="2"/>
  <c r="O152" i="2"/>
  <c r="T65" i="4"/>
  <c r="S37" i="4"/>
  <c r="O242" i="2"/>
  <c r="O139" i="2"/>
  <c r="T56" i="4"/>
  <c r="O154" i="2"/>
  <c r="T58" i="4"/>
  <c r="V45" i="4"/>
  <c r="O43" i="2"/>
  <c r="O106" i="2"/>
  <c r="T12" i="4"/>
  <c r="O98" i="2"/>
  <c r="T6" i="4"/>
  <c r="T24" i="4"/>
  <c r="O121" i="2"/>
  <c r="T13" i="4"/>
  <c r="O107" i="2"/>
  <c r="O136" i="2"/>
  <c r="T52" i="4"/>
  <c r="T44" i="4"/>
  <c r="O143" i="2"/>
  <c r="O115" i="2"/>
  <c r="T18" i="4"/>
  <c r="T42" i="4"/>
  <c r="O157" i="2"/>
  <c r="S41" i="4"/>
  <c r="O221" i="2"/>
  <c r="S23" i="4"/>
  <c r="O214" i="2"/>
  <c r="S33" i="4"/>
  <c r="O217" i="2"/>
  <c r="O206" i="2"/>
  <c r="S19" i="4"/>
  <c r="O251" i="2"/>
  <c r="S60" i="4"/>
  <c r="E106" i="4"/>
  <c r="E105" i="4"/>
  <c r="R53" i="4"/>
  <c r="O334" i="2"/>
  <c r="S36" i="4"/>
  <c r="O224" i="2"/>
  <c r="R23" i="4"/>
  <c r="O304" i="2"/>
  <c r="O216" i="2"/>
  <c r="S43" i="4"/>
  <c r="V90" i="4"/>
  <c r="O85" i="2"/>
  <c r="O336" i="2"/>
  <c r="R38" i="4"/>
  <c r="O227" i="2"/>
  <c r="S64" i="4"/>
  <c r="O222" i="2"/>
  <c r="S31" i="4"/>
  <c r="S61" i="4"/>
  <c r="O254" i="2"/>
  <c r="O311" i="2"/>
  <c r="R17" i="4"/>
  <c r="R34" i="4"/>
  <c r="O339" i="2"/>
  <c r="O239" i="2"/>
  <c r="S66" i="4"/>
  <c r="R27" i="4"/>
  <c r="O318" i="2"/>
  <c r="O153" i="2"/>
  <c r="T51" i="4"/>
  <c r="T77" i="4"/>
  <c r="O174" i="2"/>
  <c r="O171" i="2"/>
  <c r="T78" i="4"/>
  <c r="T55" i="4"/>
  <c r="O144" i="2"/>
  <c r="O129" i="2"/>
  <c r="T40" i="4"/>
  <c r="S68" i="4"/>
  <c r="O258" i="2"/>
  <c r="O317" i="2"/>
  <c r="R36" i="4"/>
  <c r="S54" i="4"/>
  <c r="O234" i="2"/>
  <c r="S9" i="4"/>
  <c r="O194" i="2"/>
  <c r="L106" i="4"/>
  <c r="R37" i="4"/>
  <c r="O327" i="2"/>
  <c r="O73" i="2"/>
  <c r="V75" i="4"/>
  <c r="O255" i="2"/>
  <c r="S83" i="4"/>
  <c r="R32" i="4"/>
  <c r="O305" i="2"/>
  <c r="R10" i="4"/>
  <c r="O292" i="2"/>
  <c r="R19" i="4"/>
  <c r="O302" i="2"/>
  <c r="O338" i="2"/>
  <c r="R44" i="4"/>
  <c r="S2" i="4"/>
  <c r="O188" i="2"/>
  <c r="O244" i="2"/>
  <c r="S69" i="4"/>
  <c r="T5" i="4"/>
  <c r="O99" i="2"/>
  <c r="T41" i="4"/>
  <c r="O135" i="2"/>
  <c r="V87" i="4"/>
  <c r="O93" i="2"/>
  <c r="R65" i="4"/>
  <c r="O316" i="2"/>
  <c r="O201" i="2"/>
  <c r="S13" i="4"/>
  <c r="O259" i="2"/>
  <c r="S86" i="4"/>
  <c r="O223" i="2"/>
  <c r="S39" i="4"/>
  <c r="S73" i="4"/>
  <c r="O253" i="2"/>
  <c r="S24" i="4"/>
  <c r="O213" i="2"/>
  <c r="R72" i="4"/>
  <c r="O332" i="2"/>
  <c r="O257" i="2"/>
  <c r="S82" i="4"/>
  <c r="O204" i="2"/>
  <c r="S15" i="4"/>
  <c r="S20" i="4"/>
  <c r="O203" i="2"/>
  <c r="T4" i="4"/>
  <c r="O100" i="2"/>
  <c r="O127" i="2"/>
  <c r="T43" i="4"/>
  <c r="O120" i="2"/>
  <c r="T26" i="4"/>
  <c r="T92" i="4"/>
  <c r="O186" i="2"/>
  <c r="V83" i="4"/>
  <c r="O84" i="2"/>
  <c r="O183" i="2"/>
  <c r="T90" i="4"/>
  <c r="O264" i="2"/>
  <c r="S76" i="4"/>
  <c r="O247" i="2"/>
  <c r="S42" i="4"/>
  <c r="O321" i="2"/>
  <c r="R50" i="4"/>
  <c r="O219" i="2"/>
  <c r="S59" i="4"/>
  <c r="O288" i="2"/>
  <c r="R8" i="4"/>
  <c r="S44" i="4"/>
  <c r="O241" i="2"/>
  <c r="O319" i="2"/>
  <c r="R58" i="4"/>
  <c r="O173" i="2"/>
  <c r="T71" i="4"/>
  <c r="O245" i="2"/>
  <c r="S51" i="4"/>
  <c r="R66" i="4"/>
  <c r="O326" i="2"/>
  <c r="V77" i="4"/>
  <c r="O90" i="2"/>
  <c r="T49" i="4"/>
  <c r="O156" i="2"/>
  <c r="O331" i="2"/>
  <c r="R45" i="4"/>
  <c r="S14" i="4"/>
  <c r="O202" i="2"/>
  <c r="O175" i="2"/>
  <c r="T80" i="4"/>
  <c r="O330" i="2"/>
  <c r="R39" i="4"/>
  <c r="R33" i="4"/>
  <c r="O322" i="2"/>
  <c r="O294" i="2"/>
  <c r="R15" i="4"/>
  <c r="O177" i="2"/>
  <c r="T75" i="4"/>
  <c r="T91" i="4"/>
  <c r="O185" i="2"/>
  <c r="R94" i="4"/>
  <c r="O363" i="2"/>
  <c r="O325" i="2"/>
  <c r="R56" i="4"/>
  <c r="O298" i="2"/>
  <c r="R20" i="4"/>
  <c r="S26" i="4"/>
  <c r="O211" i="2"/>
  <c r="S79" i="4"/>
  <c r="O256" i="2"/>
  <c r="R29" i="4"/>
  <c r="O335" i="2"/>
  <c r="R2" i="4"/>
  <c r="O281" i="2"/>
  <c r="F106" i="4"/>
  <c r="F105" i="4"/>
  <c r="R51" i="4"/>
  <c r="O347" i="2"/>
  <c r="O329" i="2"/>
  <c r="R35" i="4"/>
  <c r="R28" i="4"/>
  <c r="O337" i="2"/>
  <c r="O113" i="2"/>
  <c r="T17" i="4"/>
  <c r="O150" i="2"/>
  <c r="T37" i="4"/>
  <c r="T53" i="4"/>
  <c r="O149" i="2"/>
  <c r="O138" i="2"/>
  <c r="T64" i="4"/>
  <c r="S72" i="4"/>
  <c r="O243" i="2"/>
  <c r="O176" i="2"/>
  <c r="T70" i="4"/>
  <c r="O333" i="2"/>
  <c r="R67" i="4"/>
  <c r="V47" i="4"/>
  <c r="O47" i="2"/>
  <c r="O287" i="2"/>
  <c r="R11" i="4"/>
  <c r="O210" i="2"/>
  <c r="S25" i="4"/>
  <c r="R16" i="4"/>
  <c r="O291" i="2"/>
  <c r="O142" i="2"/>
  <c r="T46" i="4"/>
  <c r="O137" i="2"/>
  <c r="T50" i="4"/>
  <c r="T31" i="4"/>
  <c r="O125" i="2"/>
  <c r="O158" i="2"/>
  <c r="T48" i="4"/>
  <c r="O140" i="2"/>
  <c r="T59" i="4"/>
  <c r="O187" i="2"/>
  <c r="T93" i="4"/>
  <c r="O351" i="2"/>
  <c r="R47" i="4"/>
  <c r="B92" i="4"/>
  <c r="N106" i="4"/>
  <c r="O106" i="4"/>
  <c r="V78" i="4"/>
  <c r="O76" i="2"/>
  <c r="O284" i="2"/>
  <c r="R3" i="4"/>
  <c r="S12" i="4"/>
  <c r="O200" i="2"/>
  <c r="I106" i="4"/>
  <c r="I105" i="4"/>
  <c r="R30" i="4"/>
  <c r="O297" i="2"/>
  <c r="O290" i="2"/>
  <c r="R7" i="4"/>
  <c r="O341" i="2"/>
  <c r="R46" i="4"/>
  <c r="O79" i="2"/>
  <c r="V80" i="4"/>
  <c r="O164" i="2"/>
  <c r="T68" i="4"/>
  <c r="R59" i="4"/>
  <c r="O315" i="2"/>
  <c r="E18" i="3" a="1"/>
  <c r="E18" i="3"/>
  <c r="P356" i="2"/>
  <c r="R356" i="2"/>
  <c r="J19" i="3" a="1"/>
  <c r="J19" i="3"/>
  <c r="T198" i="2"/>
  <c r="U198" i="2"/>
  <c r="V49" i="4"/>
  <c r="O49" i="2"/>
  <c r="J21" i="3" a="1"/>
  <c r="J21" i="3"/>
  <c r="E10" i="3" a="1"/>
  <c r="E10" i="3"/>
  <c r="E16" i="3" a="1"/>
  <c r="E16" i="3"/>
  <c r="E14" i="3" a="1"/>
  <c r="E14" i="3"/>
  <c r="E21" i="3" a="1"/>
  <c r="E21" i="3"/>
  <c r="E19" i="3" a="1"/>
  <c r="E19" i="3"/>
  <c r="P275" i="2"/>
  <c r="R275" i="2"/>
  <c r="J20" i="3" a="1"/>
  <c r="J20" i="3"/>
  <c r="T128" i="2"/>
  <c r="U128" i="2"/>
  <c r="E17" i="3" a="1"/>
  <c r="E17" i="3"/>
  <c r="E11" i="3" a="1"/>
  <c r="E11" i="3"/>
  <c r="E20" i="3" a="1"/>
  <c r="E20" i="3"/>
  <c r="P182" i="2"/>
  <c r="R182" i="2"/>
  <c r="S182" i="2"/>
  <c r="E12" i="3" a="1"/>
  <c r="E12" i="3"/>
  <c r="E13" i="3" a="1"/>
  <c r="E13" i="3"/>
  <c r="E15" i="3" a="1"/>
  <c r="E15" i="3"/>
  <c r="E5" i="3" a="1"/>
  <c r="E5" i="3"/>
  <c r="P1617" i="2"/>
  <c r="R1617" i="2"/>
  <c r="S1617" i="2"/>
  <c r="E6" i="3" a="1"/>
  <c r="E6" i="3"/>
  <c r="P1560" i="2"/>
  <c r="R1560" i="2"/>
  <c r="S1560" i="2"/>
  <c r="E8" i="3" a="1"/>
  <c r="E8" i="3"/>
  <c r="P1300" i="2"/>
  <c r="R1300" i="2"/>
  <c r="S1300" i="2"/>
  <c r="E7" i="3" a="1"/>
  <c r="E7" i="3"/>
  <c r="E9" i="3" a="1"/>
  <c r="E9" i="3"/>
  <c r="P1246" i="2"/>
  <c r="R1246" i="2"/>
  <c r="S1246" i="2"/>
  <c r="J5" i="3" a="1"/>
  <c r="J5" i="3"/>
  <c r="E4" i="3" a="1"/>
  <c r="E4" i="3"/>
  <c r="J13" i="3" a="1"/>
  <c r="J13" i="3"/>
  <c r="E2" i="3" a="1"/>
  <c r="E2" i="3"/>
  <c r="J15" i="3" a="1"/>
  <c r="J15" i="3"/>
  <c r="J6" i="3" a="1"/>
  <c r="J6" i="3"/>
  <c r="E3" i="3" a="1"/>
  <c r="E3" i="3"/>
  <c r="J9" i="3" a="1"/>
  <c r="J9" i="3"/>
  <c r="J3" i="3" a="1"/>
  <c r="J3" i="3"/>
  <c r="J2" i="3" a="1"/>
  <c r="J2" i="3"/>
  <c r="J16" i="3" a="1"/>
  <c r="J16" i="3"/>
  <c r="J8" i="3" a="1"/>
  <c r="J8" i="3"/>
  <c r="J10" i="3" a="1"/>
  <c r="J10" i="3"/>
  <c r="J12" i="3" a="1"/>
  <c r="J12" i="3"/>
  <c r="J11" i="3" a="1"/>
  <c r="J11" i="3"/>
  <c r="J14" i="3" a="1"/>
  <c r="J14" i="3"/>
  <c r="J18" i="3" a="1"/>
  <c r="J18" i="3"/>
  <c r="T336" i="2"/>
  <c r="U336" i="2"/>
  <c r="J7" i="3" a="1"/>
  <c r="J7" i="3"/>
  <c r="J4" i="3" a="1"/>
  <c r="J4" i="3"/>
  <c r="J17" i="3" a="1"/>
  <c r="J17" i="3"/>
  <c r="O237" i="2"/>
  <c r="P237" i="2"/>
  <c r="R237" i="2"/>
  <c r="S45" i="4"/>
  <c r="T237" i="2"/>
  <c r="U237" i="2"/>
  <c r="P353" i="2"/>
  <c r="R353" i="2"/>
  <c r="O296" i="2"/>
  <c r="P296" i="2"/>
  <c r="R296" i="2"/>
  <c r="R12" i="4"/>
  <c r="P976" i="2"/>
  <c r="R976" i="2"/>
  <c r="P1299" i="2"/>
  <c r="R1299" i="2"/>
  <c r="S1299" i="2"/>
  <c r="P367" i="2"/>
  <c r="R367" i="2"/>
  <c r="V89" i="4"/>
  <c r="O91" i="2"/>
  <c r="P91" i="2"/>
  <c r="R91" i="2"/>
  <c r="S91" i="2"/>
  <c r="T91" i="2"/>
  <c r="S78" i="4"/>
  <c r="O263" i="2"/>
  <c r="P263" i="2"/>
  <c r="R263" i="2"/>
  <c r="T263" i="2"/>
  <c r="U263" i="2"/>
  <c r="S55" i="4"/>
  <c r="O228" i="2"/>
  <c r="P228" i="2"/>
  <c r="R228" i="2"/>
  <c r="T228" i="2"/>
  <c r="U228" i="2"/>
  <c r="S29" i="4"/>
  <c r="O225" i="2"/>
  <c r="P225" i="2"/>
  <c r="R225" i="2"/>
  <c r="T225" i="2"/>
  <c r="U225" i="2"/>
  <c r="P1204" i="2"/>
  <c r="R1204" i="2"/>
  <c r="S1204" i="2"/>
  <c r="P1217" i="2"/>
  <c r="R1217" i="2"/>
  <c r="S1217" i="2"/>
  <c r="S77" i="4"/>
  <c r="O271" i="2"/>
  <c r="P271" i="2"/>
  <c r="R271" i="2"/>
  <c r="T271" i="2"/>
  <c r="U271" i="2"/>
  <c r="O282" i="2"/>
  <c r="P282" i="2"/>
  <c r="R282" i="2"/>
  <c r="R4" i="4"/>
  <c r="P1332" i="2"/>
  <c r="R1332" i="2"/>
  <c r="S1332" i="2"/>
  <c r="O78" i="2"/>
  <c r="P78" i="2"/>
  <c r="R78" i="2"/>
  <c r="S78" i="2"/>
  <c r="T78" i="2"/>
  <c r="V74" i="4"/>
  <c r="O231" i="2"/>
  <c r="P231" i="2"/>
  <c r="R231" i="2"/>
  <c r="S56" i="4"/>
  <c r="T231" i="2"/>
  <c r="U231" i="2"/>
  <c r="P1288" i="2"/>
  <c r="R1288" i="2"/>
  <c r="S1288" i="2"/>
  <c r="P1480" i="2"/>
  <c r="R1480" i="2"/>
  <c r="S1480" i="2"/>
  <c r="O308" i="2"/>
  <c r="P308" i="2"/>
  <c r="R308" i="2"/>
  <c r="R55" i="4"/>
  <c r="O162" i="2"/>
  <c r="P162" i="2"/>
  <c r="R162" i="2"/>
  <c r="S162" i="2"/>
  <c r="T162" i="2"/>
  <c r="U162" i="2"/>
  <c r="T69" i="4"/>
  <c r="P320" i="2"/>
  <c r="R320" i="2"/>
  <c r="R48" i="4"/>
  <c r="O357" i="2"/>
  <c r="P357" i="2"/>
  <c r="R357" i="2"/>
  <c r="R9" i="4"/>
  <c r="O286" i="2"/>
  <c r="P286" i="2"/>
  <c r="R286" i="2"/>
  <c r="P1191" i="2"/>
  <c r="R1191" i="2"/>
  <c r="S1191" i="2"/>
  <c r="P1396" i="2"/>
  <c r="R1396" i="2"/>
  <c r="S1396" i="2"/>
  <c r="O343" i="2"/>
  <c r="P343" i="2"/>
  <c r="R343" i="2"/>
  <c r="R42" i="4"/>
  <c r="R26" i="4"/>
  <c r="O299" i="2"/>
  <c r="P299" i="2"/>
  <c r="R299" i="2"/>
  <c r="P1659" i="2"/>
  <c r="R1659" i="2"/>
  <c r="S1659" i="2"/>
  <c r="P1408" i="2"/>
  <c r="R1408" i="2"/>
  <c r="S1408" i="2"/>
  <c r="P1424" i="2"/>
  <c r="R1424" i="2"/>
  <c r="S1424" i="2"/>
  <c r="O303" i="2"/>
  <c r="P303" i="2"/>
  <c r="R303" i="2"/>
  <c r="R22" i="4"/>
  <c r="R14" i="4"/>
  <c r="O293" i="2"/>
  <c r="P293" i="2"/>
  <c r="R293" i="2"/>
  <c r="P1499" i="2"/>
  <c r="R1499" i="2"/>
  <c r="S1499" i="2"/>
  <c r="K105" i="4"/>
  <c r="R40" i="4"/>
  <c r="O306" i="2"/>
  <c r="P306" i="2"/>
  <c r="R306" i="2"/>
  <c r="S28" i="4"/>
  <c r="O212" i="2"/>
  <c r="P212" i="2"/>
  <c r="R212" i="2"/>
  <c r="T212" i="2"/>
  <c r="U212" i="2"/>
  <c r="P1251" i="2"/>
  <c r="R1251" i="2"/>
  <c r="S1251" i="2"/>
  <c r="D106" i="4"/>
  <c r="P1430" i="2"/>
  <c r="R1430" i="2"/>
  <c r="S1430" i="2"/>
  <c r="P178" i="2"/>
  <c r="R178" i="2"/>
  <c r="S178" i="2"/>
  <c r="T116" i="2"/>
  <c r="U116" i="2"/>
  <c r="T28" i="4"/>
  <c r="O116" i="2"/>
  <c r="P116" i="2"/>
  <c r="R116" i="2"/>
  <c r="S116" i="2"/>
  <c r="P354" i="2"/>
  <c r="R354" i="2"/>
  <c r="R6" i="4"/>
  <c r="O285" i="2"/>
  <c r="P285" i="2"/>
  <c r="R285" i="2"/>
  <c r="R21" i="4"/>
  <c r="O289" i="2"/>
  <c r="P289" i="2"/>
  <c r="R289" i="2"/>
  <c r="P1518" i="2"/>
  <c r="R1518" i="2"/>
  <c r="S1518" i="2"/>
  <c r="P277" i="2"/>
  <c r="R277" i="2"/>
  <c r="V48" i="4"/>
  <c r="O53" i="2"/>
  <c r="P53" i="2"/>
  <c r="R53" i="2"/>
  <c r="S53" i="2"/>
  <c r="T53" i="2"/>
  <c r="P1427" i="2"/>
  <c r="R1427" i="2"/>
  <c r="S1427" i="2"/>
  <c r="H105" i="4"/>
  <c r="H106" i="4"/>
  <c r="S22" i="4"/>
  <c r="O215" i="2"/>
  <c r="P215" i="2"/>
  <c r="R215" i="2"/>
  <c r="T215" i="2"/>
  <c r="U215" i="2"/>
  <c r="P1601" i="2"/>
  <c r="R1601" i="2"/>
  <c r="S1601" i="2"/>
  <c r="R13" i="4"/>
  <c r="O295" i="2"/>
  <c r="P295" i="2"/>
  <c r="R295" i="2"/>
  <c r="P1544" i="2"/>
  <c r="R1544" i="2"/>
  <c r="S1544" i="2"/>
  <c r="P1289" i="2"/>
  <c r="R1289" i="2"/>
  <c r="S1289" i="2"/>
  <c r="P362" i="2"/>
  <c r="R362" i="2"/>
  <c r="O314" i="2"/>
  <c r="P314" i="2"/>
  <c r="R314" i="2"/>
  <c r="R41" i="4"/>
  <c r="R25" i="4"/>
  <c r="O301" i="2"/>
  <c r="P301" i="2"/>
  <c r="R301" i="2"/>
  <c r="O196" i="2"/>
  <c r="P196" i="2"/>
  <c r="R196" i="2"/>
  <c r="S7" i="4"/>
  <c r="T196" i="2"/>
  <c r="U196" i="2"/>
  <c r="P1295" i="2"/>
  <c r="R1295" i="2"/>
  <c r="S1295" i="2"/>
  <c r="O265" i="2"/>
  <c r="P265" i="2"/>
  <c r="R265" i="2"/>
  <c r="S62" i="4"/>
  <c r="T265" i="2"/>
  <c r="U265" i="2"/>
  <c r="O226" i="2"/>
  <c r="P226" i="2"/>
  <c r="R226" i="2"/>
  <c r="S27" i="4"/>
  <c r="T226" i="2"/>
  <c r="U226" i="2"/>
  <c r="P1611" i="2"/>
  <c r="R1611" i="2"/>
  <c r="S1611" i="2"/>
  <c r="P81" i="2"/>
  <c r="R81" i="2"/>
  <c r="S81" i="2"/>
  <c r="O260" i="2"/>
  <c r="P260" i="2"/>
  <c r="R260" i="2"/>
  <c r="S87" i="4"/>
  <c r="T260" i="2"/>
  <c r="U260" i="2"/>
  <c r="O346" i="2"/>
  <c r="P346" i="2"/>
  <c r="R346" i="2"/>
  <c r="R60" i="4"/>
  <c r="O352" i="2"/>
  <c r="P352" i="2"/>
  <c r="R352" i="2"/>
  <c r="R63" i="4"/>
  <c r="R43" i="4"/>
  <c r="O309" i="2"/>
  <c r="P309" i="2"/>
  <c r="R309" i="2"/>
  <c r="P1345" i="2"/>
  <c r="R1345" i="2"/>
  <c r="S1345" i="2"/>
  <c r="R31" i="4"/>
  <c r="O310" i="2"/>
  <c r="P310" i="2"/>
  <c r="R310" i="2"/>
  <c r="T168" i="2"/>
  <c r="U168" i="2"/>
  <c r="O168" i="2"/>
  <c r="P168" i="2"/>
  <c r="R168" i="2"/>
  <c r="S168" i="2"/>
  <c r="T83" i="4"/>
  <c r="T163" i="2"/>
  <c r="U163" i="2"/>
  <c r="T79" i="4"/>
  <c r="O163" i="2"/>
  <c r="P163" i="2"/>
  <c r="R163" i="2"/>
  <c r="S163" i="2"/>
  <c r="O252" i="2"/>
  <c r="P252" i="2"/>
  <c r="R252" i="2"/>
  <c r="S57" i="4"/>
  <c r="T252" i="2"/>
  <c r="U252" i="2"/>
  <c r="T102" i="2"/>
  <c r="U102" i="2"/>
  <c r="O102" i="2"/>
  <c r="P102" i="2"/>
  <c r="R102" i="2"/>
  <c r="S102" i="2"/>
  <c r="T9" i="4"/>
  <c r="O131" i="2"/>
  <c r="P131" i="2"/>
  <c r="R131" i="2"/>
  <c r="S131" i="2"/>
  <c r="T131" i="2"/>
  <c r="U131" i="2"/>
  <c r="T35" i="4"/>
  <c r="T109" i="2"/>
  <c r="U109" i="2"/>
  <c r="O109" i="2"/>
  <c r="P109" i="2"/>
  <c r="R109" i="2"/>
  <c r="S109" i="2"/>
  <c r="T14" i="4"/>
  <c r="T126" i="2"/>
  <c r="U126" i="2"/>
  <c r="T29" i="4"/>
  <c r="O126" i="2"/>
  <c r="P126" i="2"/>
  <c r="R126" i="2"/>
  <c r="S126" i="2"/>
  <c r="S71" i="4"/>
  <c r="O268" i="2"/>
  <c r="P268" i="2"/>
  <c r="R268" i="2"/>
  <c r="T268" i="2"/>
  <c r="U268" i="2"/>
  <c r="O300" i="2"/>
  <c r="P300" i="2"/>
  <c r="R300" i="2"/>
  <c r="R18" i="4"/>
  <c r="S5" i="4"/>
  <c r="O190" i="2"/>
  <c r="P190" i="2"/>
  <c r="R190" i="2"/>
  <c r="T190" i="2"/>
  <c r="U190" i="2"/>
  <c r="P1393" i="2"/>
  <c r="R1393" i="2"/>
  <c r="S1393" i="2"/>
  <c r="M105" i="4"/>
  <c r="P369" i="2"/>
  <c r="R369" i="2"/>
  <c r="T179" i="2"/>
  <c r="U179" i="2"/>
  <c r="T89" i="4"/>
  <c r="O179" i="2"/>
  <c r="P179" i="2"/>
  <c r="R179" i="2"/>
  <c r="S179" i="2"/>
  <c r="P1684" i="2"/>
  <c r="R1684" i="2"/>
  <c r="S1684" i="2"/>
  <c r="G106" i="4"/>
  <c r="G105" i="4"/>
  <c r="R52" i="4"/>
  <c r="O307" i="2"/>
  <c r="P307" i="2"/>
  <c r="R307" i="2"/>
  <c r="P1412" i="2"/>
  <c r="R1412" i="2"/>
  <c r="S1412" i="2"/>
  <c r="P1264" i="2"/>
  <c r="R1264" i="2"/>
  <c r="S1264" i="2"/>
  <c r="P374" i="2"/>
  <c r="R374" i="2"/>
  <c r="O181" i="2"/>
  <c r="P181" i="2"/>
  <c r="R181" i="2"/>
  <c r="S181" i="2"/>
  <c r="T181" i="2"/>
  <c r="U181" i="2"/>
  <c r="T74" i="4"/>
  <c r="R5" i="4"/>
  <c r="O283" i="2"/>
  <c r="P283" i="2"/>
  <c r="R283" i="2"/>
  <c r="P1625" i="2"/>
  <c r="R1625" i="2"/>
  <c r="S1625" i="2"/>
  <c r="P1365" i="2"/>
  <c r="R1365" i="2"/>
  <c r="S1365" i="2"/>
  <c r="O324" i="2"/>
  <c r="P324" i="2"/>
  <c r="R324" i="2"/>
  <c r="R49" i="4"/>
  <c r="O96" i="2"/>
  <c r="P96" i="2"/>
  <c r="R96" i="2"/>
  <c r="S96" i="2"/>
  <c r="T96" i="2"/>
  <c r="U96" i="2"/>
  <c r="T2" i="4"/>
  <c r="T105" i="2"/>
  <c r="U105" i="2"/>
  <c r="O105" i="2"/>
  <c r="P105" i="2"/>
  <c r="R105" i="2"/>
  <c r="S105" i="2"/>
  <c r="T10" i="4"/>
  <c r="P372" i="2"/>
  <c r="R372" i="2"/>
  <c r="R64" i="4"/>
  <c r="O313" i="2"/>
  <c r="P313" i="2"/>
  <c r="R313" i="2"/>
  <c r="S40" i="4"/>
  <c r="O220" i="2"/>
  <c r="P220" i="2"/>
  <c r="R220" i="2"/>
  <c r="T220" i="2"/>
  <c r="U220" i="2"/>
  <c r="P1411" i="2"/>
  <c r="R1411" i="2"/>
  <c r="S1411" i="2"/>
  <c r="P279" i="2"/>
  <c r="R279" i="2"/>
  <c r="O236" i="2"/>
  <c r="P236" i="2"/>
  <c r="R236" i="2"/>
  <c r="S35" i="4"/>
  <c r="T236" i="2"/>
  <c r="U236" i="2"/>
  <c r="P1339" i="2"/>
  <c r="R1339" i="2"/>
  <c r="S1339" i="2"/>
  <c r="O323" i="2"/>
  <c r="P323" i="2"/>
  <c r="R323" i="2"/>
  <c r="R54" i="4"/>
  <c r="P1534" i="2"/>
  <c r="R1534" i="2"/>
  <c r="S1534" i="2"/>
  <c r="P1373" i="2"/>
  <c r="R1373" i="2"/>
  <c r="S1373" i="2"/>
  <c r="P342" i="2"/>
  <c r="R342" i="2"/>
  <c r="R24" i="4"/>
  <c r="O312" i="2"/>
  <c r="P312" i="2"/>
  <c r="R312" i="2"/>
  <c r="P1187" i="2"/>
  <c r="R1187" i="2"/>
  <c r="S1187" i="2"/>
  <c r="P266" i="2"/>
  <c r="R266" i="2"/>
  <c r="P267" i="2"/>
  <c r="R267" i="2"/>
  <c r="P261" i="2"/>
  <c r="R261" i="2"/>
  <c r="P1460" i="2"/>
  <c r="R1460" i="2"/>
  <c r="S1460" i="2"/>
  <c r="P184" i="2"/>
  <c r="R184" i="2"/>
  <c r="S184" i="2"/>
  <c r="N105" i="4"/>
  <c r="U53" i="2"/>
  <c r="U91" i="2"/>
  <c r="U78" i="2"/>
  <c r="O147" i="2"/>
  <c r="T45" i="4"/>
  <c r="T105" i="4"/>
  <c r="V76" i="4"/>
  <c r="U76" i="4"/>
  <c r="V86" i="4"/>
  <c r="U86" i="4"/>
  <c r="O97" i="2"/>
  <c r="O75" i="2"/>
  <c r="V15" i="4"/>
  <c r="V106" i="4"/>
  <c r="O19" i="2"/>
  <c r="P19" i="2"/>
  <c r="R19" i="2"/>
  <c r="S19" i="2"/>
  <c r="AC275" i="2"/>
  <c r="S275" i="2"/>
  <c r="T323" i="2"/>
  <c r="U323" i="2"/>
  <c r="T313" i="2"/>
  <c r="U313" i="2"/>
  <c r="S283" i="2"/>
  <c r="AC283" i="2"/>
  <c r="T346" i="2"/>
  <c r="U346" i="2"/>
  <c r="S362" i="2"/>
  <c r="AC362" i="2"/>
  <c r="S295" i="2"/>
  <c r="AC295" i="2"/>
  <c r="S215" i="2"/>
  <c r="AC215" i="2"/>
  <c r="S277" i="2"/>
  <c r="AC277" i="2"/>
  <c r="AC225" i="2"/>
  <c r="S225" i="2"/>
  <c r="S313" i="2"/>
  <c r="AC313" i="2"/>
  <c r="S260" i="2"/>
  <c r="AC260" i="2"/>
  <c r="T285" i="2"/>
  <c r="U285" i="2"/>
  <c r="S212" i="2"/>
  <c r="AC212" i="2"/>
  <c r="S261" i="2"/>
  <c r="AC261" i="2"/>
  <c r="T312" i="2"/>
  <c r="U312" i="2"/>
  <c r="S323" i="2"/>
  <c r="AC323" i="2"/>
  <c r="AC236" i="2"/>
  <c r="S236" i="2"/>
  <c r="S220" i="2"/>
  <c r="AC220" i="2"/>
  <c r="T310" i="2"/>
  <c r="U310" i="2"/>
  <c r="T309" i="2"/>
  <c r="U309" i="2"/>
  <c r="T1709" i="2"/>
  <c r="U1709" i="2"/>
  <c r="T1759" i="2"/>
  <c r="U1759" i="2"/>
  <c r="T1708" i="2"/>
  <c r="U1708" i="2"/>
  <c r="T1694" i="2"/>
  <c r="U1694" i="2"/>
  <c r="T1706" i="2"/>
  <c r="U1706" i="2"/>
  <c r="T1725" i="2"/>
  <c r="U1725" i="2"/>
  <c r="T1781" i="2"/>
  <c r="U1781" i="2"/>
  <c r="T1733" i="2"/>
  <c r="U1733" i="2"/>
  <c r="T1689" i="2"/>
  <c r="U1689" i="2"/>
  <c r="T1726" i="2"/>
  <c r="U1726" i="2"/>
  <c r="T1718" i="2"/>
  <c r="U1718" i="2"/>
  <c r="T1697" i="2"/>
  <c r="U1697" i="2"/>
  <c r="T1757" i="2"/>
  <c r="U1757" i="2"/>
  <c r="T1745" i="2"/>
  <c r="U1745" i="2"/>
  <c r="T1698" i="2"/>
  <c r="U1698" i="2"/>
  <c r="T1696" i="2"/>
  <c r="U1696" i="2"/>
  <c r="T1751" i="2"/>
  <c r="U1751" i="2"/>
  <c r="T1701" i="2"/>
  <c r="U1701" i="2"/>
  <c r="T1747" i="2"/>
  <c r="U1747" i="2"/>
  <c r="T1739" i="2"/>
  <c r="U1739" i="2"/>
  <c r="T1731" i="2"/>
  <c r="U1731" i="2"/>
  <c r="T1734" i="2"/>
  <c r="U1734" i="2"/>
  <c r="T1762" i="2"/>
  <c r="U1762" i="2"/>
  <c r="T1773" i="2"/>
  <c r="U1773" i="2"/>
  <c r="T1719" i="2"/>
  <c r="U1719" i="2"/>
  <c r="T1707" i="2"/>
  <c r="U1707" i="2"/>
  <c r="T1721" i="2"/>
  <c r="U1721" i="2"/>
  <c r="T1724" i="2"/>
  <c r="U1724" i="2"/>
  <c r="T1777" i="2"/>
  <c r="U1777" i="2"/>
  <c r="T1695" i="2"/>
  <c r="U1695" i="2"/>
  <c r="T1754" i="2"/>
  <c r="U1754" i="2"/>
  <c r="T1691" i="2"/>
  <c r="U1691" i="2"/>
  <c r="T1728" i="2"/>
  <c r="U1728" i="2"/>
  <c r="T1775" i="2"/>
  <c r="U1775" i="2"/>
  <c r="T1767" i="2"/>
  <c r="U1767" i="2"/>
  <c r="T1776" i="2"/>
  <c r="U1776" i="2"/>
  <c r="T1786" i="2"/>
  <c r="U1786" i="2"/>
  <c r="T1769" i="2"/>
  <c r="U1769" i="2"/>
  <c r="T1735" i="2"/>
  <c r="U1735" i="2"/>
  <c r="T1784" i="2"/>
  <c r="U1784" i="2"/>
  <c r="T1723" i="2"/>
  <c r="U1723" i="2"/>
  <c r="T1703" i="2"/>
  <c r="U1703" i="2"/>
  <c r="T1763" i="2"/>
  <c r="U1763" i="2"/>
  <c r="T1727" i="2"/>
  <c r="U1727" i="2"/>
  <c r="T1717" i="2"/>
  <c r="U1717" i="2"/>
  <c r="T1756" i="2"/>
  <c r="U1756" i="2"/>
  <c r="T1782" i="2"/>
  <c r="U1782" i="2"/>
  <c r="T1710" i="2"/>
  <c r="U1710" i="2"/>
  <c r="T1715" i="2"/>
  <c r="U1715" i="2"/>
  <c r="T1730" i="2"/>
  <c r="U1730" i="2"/>
  <c r="T1690" i="2"/>
  <c r="U1690" i="2"/>
  <c r="T1720" i="2"/>
  <c r="U1720" i="2"/>
  <c r="T1714" i="2"/>
  <c r="U1714" i="2"/>
  <c r="T1713" i="2"/>
  <c r="U1713" i="2"/>
  <c r="T1760" i="2"/>
  <c r="U1760" i="2"/>
  <c r="T1711" i="2"/>
  <c r="U1711" i="2"/>
  <c r="T1772" i="2"/>
  <c r="U1772" i="2"/>
  <c r="T1774" i="2"/>
  <c r="U1774" i="2"/>
  <c r="T1766" i="2"/>
  <c r="U1766" i="2"/>
  <c r="T1778" i="2"/>
  <c r="U1778" i="2"/>
  <c r="T1779" i="2"/>
  <c r="U1779" i="2"/>
  <c r="T1764" i="2"/>
  <c r="U1764" i="2"/>
  <c r="T1692" i="2"/>
  <c r="U1692" i="2"/>
  <c r="T1755" i="2"/>
  <c r="U1755" i="2"/>
  <c r="T1716" i="2"/>
  <c r="U1716" i="2"/>
  <c r="T1704" i="2"/>
  <c r="U1704" i="2"/>
  <c r="T1761" i="2"/>
  <c r="U1761" i="2"/>
  <c r="T1722" i="2"/>
  <c r="U1722" i="2"/>
  <c r="T1705" i="2"/>
  <c r="U1705" i="2"/>
  <c r="T1765" i="2"/>
  <c r="U1765" i="2"/>
  <c r="T1702" i="2"/>
  <c r="U1702" i="2"/>
  <c r="T1700" i="2"/>
  <c r="U1700" i="2"/>
  <c r="T1699" i="2"/>
  <c r="U1699" i="2"/>
  <c r="T1758" i="2"/>
  <c r="U1758" i="2"/>
  <c r="T1729" i="2"/>
  <c r="U1729" i="2"/>
  <c r="T1732" i="2"/>
  <c r="U1732" i="2"/>
  <c r="T1742" i="2"/>
  <c r="U1742" i="2"/>
  <c r="T1780" i="2"/>
  <c r="U1780" i="2"/>
  <c r="T1737" i="2"/>
  <c r="U1737" i="2"/>
  <c r="T1787" i="2"/>
  <c r="U1787" i="2"/>
  <c r="T1788" i="2"/>
  <c r="U1788" i="2"/>
  <c r="T1740" i="2"/>
  <c r="U1740" i="2"/>
  <c r="T1753" i="2"/>
  <c r="U1753" i="2"/>
  <c r="T1748" i="2"/>
  <c r="U1748" i="2"/>
  <c r="T1744" i="2"/>
  <c r="U1744" i="2"/>
  <c r="T1749" i="2"/>
  <c r="U1749" i="2"/>
  <c r="T1738" i="2"/>
  <c r="U1738" i="2"/>
  <c r="T1783" i="2"/>
  <c r="U1783" i="2"/>
  <c r="T1712" i="2"/>
  <c r="U1712" i="2"/>
  <c r="T1770" i="2"/>
  <c r="U1770" i="2"/>
  <c r="T1750" i="2"/>
  <c r="U1750" i="2"/>
  <c r="T1771" i="2"/>
  <c r="U1771" i="2"/>
  <c r="T1741" i="2"/>
  <c r="U1741" i="2"/>
  <c r="T1752" i="2"/>
  <c r="U1752" i="2"/>
  <c r="T1693" i="2"/>
  <c r="U1693" i="2"/>
  <c r="T1736" i="2"/>
  <c r="U1736" i="2"/>
  <c r="T1743" i="2"/>
  <c r="U1743" i="2"/>
  <c r="T1768" i="2"/>
  <c r="U1768" i="2"/>
  <c r="T1746" i="2"/>
  <c r="U1746" i="2"/>
  <c r="T1785" i="2"/>
  <c r="U1785" i="2"/>
  <c r="T1040" i="2"/>
  <c r="U1040" i="2"/>
  <c r="T994" i="2"/>
  <c r="U994" i="2"/>
  <c r="T1003" i="2"/>
  <c r="U1003" i="2"/>
  <c r="T1021" i="2"/>
  <c r="U1021" i="2"/>
  <c r="T1005" i="2"/>
  <c r="U1005" i="2"/>
  <c r="T1014" i="2"/>
  <c r="U1014" i="2"/>
  <c r="T1063" i="2"/>
  <c r="U1063" i="2"/>
  <c r="T1045" i="2"/>
  <c r="U1045" i="2"/>
  <c r="T1061" i="2"/>
  <c r="U1061" i="2"/>
  <c r="T1049" i="2"/>
  <c r="U1049" i="2"/>
  <c r="T986" i="2"/>
  <c r="U986" i="2"/>
  <c r="T1073" i="2"/>
  <c r="U1073" i="2"/>
  <c r="T1032" i="2"/>
  <c r="U1032" i="2"/>
  <c r="T1064" i="2"/>
  <c r="U1064" i="2"/>
  <c r="T1050" i="2"/>
  <c r="U1050" i="2"/>
  <c r="T995" i="2"/>
  <c r="U995" i="2"/>
  <c r="T1010" i="2"/>
  <c r="U1010" i="2"/>
  <c r="T1006" i="2"/>
  <c r="U1006" i="2"/>
  <c r="T999" i="2"/>
  <c r="U999" i="2"/>
  <c r="T998" i="2"/>
  <c r="U998" i="2"/>
  <c r="T1065" i="2"/>
  <c r="U1065" i="2"/>
  <c r="T1062" i="2"/>
  <c r="U1062" i="2"/>
  <c r="T1069" i="2"/>
  <c r="U1069" i="2"/>
  <c r="T1047" i="2"/>
  <c r="U1047" i="2"/>
  <c r="T980" i="2"/>
  <c r="U980" i="2"/>
  <c r="T1008" i="2"/>
  <c r="U1008" i="2"/>
  <c r="T991" i="2"/>
  <c r="U991" i="2"/>
  <c r="T1044" i="2"/>
  <c r="U1044" i="2"/>
  <c r="T1039" i="2"/>
  <c r="U1039" i="2"/>
  <c r="T1026" i="2"/>
  <c r="U1026" i="2"/>
  <c r="T1011" i="2"/>
  <c r="U1011" i="2"/>
  <c r="T1016" i="2"/>
  <c r="U1016" i="2"/>
  <c r="T1022" i="2"/>
  <c r="U1022" i="2"/>
  <c r="T1058" i="2"/>
  <c r="U1058" i="2"/>
  <c r="T1041" i="2"/>
  <c r="U1041" i="2"/>
  <c r="T1072" i="2"/>
  <c r="U1072" i="2"/>
  <c r="T1043" i="2"/>
  <c r="U1043" i="2"/>
  <c r="T1074" i="2"/>
  <c r="U1074" i="2"/>
  <c r="T1054" i="2"/>
  <c r="U1054" i="2"/>
  <c r="T1067" i="2"/>
  <c r="U1067" i="2"/>
  <c r="T996" i="2"/>
  <c r="U996" i="2"/>
  <c r="T983" i="2"/>
  <c r="U983" i="2"/>
  <c r="T1055" i="2"/>
  <c r="U1055" i="2"/>
  <c r="T1071" i="2"/>
  <c r="U1071" i="2"/>
  <c r="T1059" i="2"/>
  <c r="U1059" i="2"/>
  <c r="T984" i="2"/>
  <c r="U984" i="2"/>
  <c r="T1000" i="2"/>
  <c r="U1000" i="2"/>
  <c r="T1077" i="2"/>
  <c r="U1077" i="2"/>
  <c r="T982" i="2"/>
  <c r="U982" i="2"/>
  <c r="T1024" i="2"/>
  <c r="U1024" i="2"/>
  <c r="T1020" i="2"/>
  <c r="U1020" i="2"/>
  <c r="T1029" i="2"/>
  <c r="U1029" i="2"/>
  <c r="T1018" i="2"/>
  <c r="U1018" i="2"/>
  <c r="T1078" i="2"/>
  <c r="U1078" i="2"/>
  <c r="T1030" i="2"/>
  <c r="U1030" i="2"/>
  <c r="T1076" i="2"/>
  <c r="U1076" i="2"/>
  <c r="T1038" i="2"/>
  <c r="U1038" i="2"/>
  <c r="T1057" i="2"/>
  <c r="U1057" i="2"/>
  <c r="T1002" i="2"/>
  <c r="U1002" i="2"/>
  <c r="T1031" i="2"/>
  <c r="U1031" i="2"/>
  <c r="T1023" i="2"/>
  <c r="U1023" i="2"/>
  <c r="T1012" i="2"/>
  <c r="U1012" i="2"/>
  <c r="T1027" i="2"/>
  <c r="U1027" i="2"/>
  <c r="T1042" i="2"/>
  <c r="U1042" i="2"/>
  <c r="T1004" i="2"/>
  <c r="U1004" i="2"/>
  <c r="T1075" i="2"/>
  <c r="U1075" i="2"/>
  <c r="T1070" i="2"/>
  <c r="U1070" i="2"/>
  <c r="T1066" i="2"/>
  <c r="U1066" i="2"/>
  <c r="T1035" i="2"/>
  <c r="U1035" i="2"/>
  <c r="T979" i="2"/>
  <c r="U979" i="2"/>
  <c r="T992" i="2"/>
  <c r="U992" i="2"/>
  <c r="T1056" i="2"/>
  <c r="U1056" i="2"/>
  <c r="T1052" i="2"/>
  <c r="U1052" i="2"/>
  <c r="T1068" i="2"/>
  <c r="U1068" i="2"/>
  <c r="T1028" i="2"/>
  <c r="U1028" i="2"/>
  <c r="T1053" i="2"/>
  <c r="U1053" i="2"/>
  <c r="T981" i="2"/>
  <c r="U981" i="2"/>
  <c r="T1019" i="2"/>
  <c r="U1019" i="2"/>
  <c r="T1051" i="2"/>
  <c r="U1051" i="2"/>
  <c r="T1046" i="2"/>
  <c r="U1046" i="2"/>
  <c r="T1060" i="2"/>
  <c r="U1060" i="2"/>
  <c r="T1036" i="2"/>
  <c r="U1036" i="2"/>
  <c r="T990" i="2"/>
  <c r="U990" i="2"/>
  <c r="T988" i="2"/>
  <c r="U988" i="2"/>
  <c r="T1034" i="2"/>
  <c r="U1034" i="2"/>
  <c r="T987" i="2"/>
  <c r="U987" i="2"/>
  <c r="T1048" i="2"/>
  <c r="U1048" i="2"/>
  <c r="T1015" i="2"/>
  <c r="U1015" i="2"/>
  <c r="T1007" i="2"/>
  <c r="U1007" i="2"/>
  <c r="T1037" i="2"/>
  <c r="U1037" i="2"/>
  <c r="T1009" i="2"/>
  <c r="U1009" i="2"/>
  <c r="T1017" i="2"/>
  <c r="U1017" i="2"/>
  <c r="T1025" i="2"/>
  <c r="U1025" i="2"/>
  <c r="T997" i="2"/>
  <c r="U997" i="2"/>
  <c r="T989" i="2"/>
  <c r="U989" i="2"/>
  <c r="T1079" i="2"/>
  <c r="U1079" i="2"/>
  <c r="T985" i="2"/>
  <c r="U985" i="2"/>
  <c r="T993" i="2"/>
  <c r="U993" i="2"/>
  <c r="T1013" i="2"/>
  <c r="U1013" i="2"/>
  <c r="T1001" i="2"/>
  <c r="U1001" i="2"/>
  <c r="T1033" i="2"/>
  <c r="U1033" i="2"/>
  <c r="T1080" i="2"/>
  <c r="U1080" i="2"/>
  <c r="T501" i="2"/>
  <c r="U501" i="2"/>
  <c r="T516" i="2"/>
  <c r="U516" i="2"/>
  <c r="T469" i="2"/>
  <c r="U469" i="2"/>
  <c r="T546" i="2"/>
  <c r="U546" i="2"/>
  <c r="T503" i="2"/>
  <c r="U503" i="2"/>
  <c r="T493" i="2"/>
  <c r="U493" i="2"/>
  <c r="T549" i="2"/>
  <c r="U549" i="2"/>
  <c r="T517" i="2"/>
  <c r="U517" i="2"/>
  <c r="T514" i="2"/>
  <c r="U514" i="2"/>
  <c r="T532" i="2"/>
  <c r="U532" i="2"/>
  <c r="T515" i="2"/>
  <c r="U515" i="2"/>
  <c r="T481" i="2"/>
  <c r="U481" i="2"/>
  <c r="T551" i="2"/>
  <c r="U551" i="2"/>
  <c r="T539" i="2"/>
  <c r="U539" i="2"/>
  <c r="T533" i="2"/>
  <c r="U533" i="2"/>
  <c r="T537" i="2"/>
  <c r="U537" i="2"/>
  <c r="T473" i="2"/>
  <c r="U473" i="2"/>
  <c r="T504" i="2"/>
  <c r="U504" i="2"/>
  <c r="T489" i="2"/>
  <c r="U489" i="2"/>
  <c r="T487" i="2"/>
  <c r="U487" i="2"/>
  <c r="T507" i="2"/>
  <c r="U507" i="2"/>
  <c r="T505" i="2"/>
  <c r="U505" i="2"/>
  <c r="T484" i="2"/>
  <c r="U484" i="2"/>
  <c r="T563" i="2"/>
  <c r="U563" i="2"/>
  <c r="T513" i="2"/>
  <c r="U513" i="2"/>
  <c r="T483" i="2"/>
  <c r="U483" i="2"/>
  <c r="T540" i="2"/>
  <c r="U540" i="2"/>
  <c r="T477" i="2"/>
  <c r="U477" i="2"/>
  <c r="T558" i="2"/>
  <c r="U558" i="2"/>
  <c r="T491" i="2"/>
  <c r="U491" i="2"/>
  <c r="T543" i="2"/>
  <c r="U543" i="2"/>
  <c r="T541" i="2"/>
  <c r="U541" i="2"/>
  <c r="T525" i="2"/>
  <c r="U525" i="2"/>
  <c r="T523" i="2"/>
  <c r="U523" i="2"/>
  <c r="T520" i="2"/>
  <c r="U520" i="2"/>
  <c r="T485" i="2"/>
  <c r="U485" i="2"/>
  <c r="T550" i="2"/>
  <c r="U550" i="2"/>
  <c r="T535" i="2"/>
  <c r="U535" i="2"/>
  <c r="T545" i="2"/>
  <c r="U545" i="2"/>
  <c r="T488" i="2"/>
  <c r="U488" i="2"/>
  <c r="T528" i="2"/>
  <c r="U528" i="2"/>
  <c r="T470" i="2"/>
  <c r="U470" i="2"/>
  <c r="T544" i="2"/>
  <c r="U544" i="2"/>
  <c r="T472" i="2"/>
  <c r="U472" i="2"/>
  <c r="T564" i="2"/>
  <c r="U564" i="2"/>
  <c r="T494" i="2"/>
  <c r="U494" i="2"/>
  <c r="T476" i="2"/>
  <c r="U476" i="2"/>
  <c r="T567" i="2"/>
  <c r="U567" i="2"/>
  <c r="T498" i="2"/>
  <c r="U498" i="2"/>
  <c r="T512" i="2"/>
  <c r="U512" i="2"/>
  <c r="T482" i="2"/>
  <c r="U482" i="2"/>
  <c r="T527" i="2"/>
  <c r="U527" i="2"/>
  <c r="T534" i="2"/>
  <c r="U534" i="2"/>
  <c r="T475" i="2"/>
  <c r="U475" i="2"/>
  <c r="T492" i="2"/>
  <c r="U492" i="2"/>
  <c r="T531" i="2"/>
  <c r="U531" i="2"/>
  <c r="T565" i="2"/>
  <c r="U565" i="2"/>
  <c r="T542" i="2"/>
  <c r="U542" i="2"/>
  <c r="T499" i="2"/>
  <c r="U499" i="2"/>
  <c r="T547" i="2"/>
  <c r="U547" i="2"/>
  <c r="T538" i="2"/>
  <c r="U538" i="2"/>
  <c r="T496" i="2"/>
  <c r="U496" i="2"/>
  <c r="T478" i="2"/>
  <c r="U478" i="2"/>
  <c r="T536" i="2"/>
  <c r="U536" i="2"/>
  <c r="T562" i="2"/>
  <c r="U562" i="2"/>
  <c r="T559" i="2"/>
  <c r="U559" i="2"/>
  <c r="T557" i="2"/>
  <c r="U557" i="2"/>
  <c r="T530" i="2"/>
  <c r="U530" i="2"/>
  <c r="T552" i="2"/>
  <c r="U552" i="2"/>
  <c r="T500" i="2"/>
  <c r="U500" i="2"/>
  <c r="T556" i="2"/>
  <c r="U556" i="2"/>
  <c r="T522" i="2"/>
  <c r="U522" i="2"/>
  <c r="T509" i="2"/>
  <c r="U509" i="2"/>
  <c r="T560" i="2"/>
  <c r="U560" i="2"/>
  <c r="T474" i="2"/>
  <c r="U474" i="2"/>
  <c r="T480" i="2"/>
  <c r="U480" i="2"/>
  <c r="T495" i="2"/>
  <c r="U495" i="2"/>
  <c r="T561" i="2"/>
  <c r="U561" i="2"/>
  <c r="T519" i="2"/>
  <c r="U519" i="2"/>
  <c r="T529" i="2"/>
  <c r="U529" i="2"/>
  <c r="T521" i="2"/>
  <c r="U521" i="2"/>
  <c r="T554" i="2"/>
  <c r="U554" i="2"/>
  <c r="T497" i="2"/>
  <c r="U497" i="2"/>
  <c r="T471" i="2"/>
  <c r="U471" i="2"/>
  <c r="T555" i="2"/>
  <c r="U555" i="2"/>
  <c r="T553" i="2"/>
  <c r="U553" i="2"/>
  <c r="T490" i="2"/>
  <c r="U490" i="2"/>
  <c r="T568" i="2"/>
  <c r="U568" i="2"/>
  <c r="T548" i="2"/>
  <c r="U548" i="2"/>
  <c r="T526" i="2"/>
  <c r="U526" i="2"/>
  <c r="T486" i="2"/>
  <c r="U486" i="2"/>
  <c r="T524" i="2"/>
  <c r="U524" i="2"/>
  <c r="T479" i="2"/>
  <c r="U479" i="2"/>
  <c r="T511" i="2"/>
  <c r="U511" i="2"/>
  <c r="T566" i="2"/>
  <c r="U566" i="2"/>
  <c r="T506" i="2"/>
  <c r="U506" i="2"/>
  <c r="T510" i="2"/>
  <c r="U510" i="2"/>
  <c r="T518" i="2"/>
  <c r="U518" i="2"/>
  <c r="T569" i="2"/>
  <c r="U569" i="2"/>
  <c r="T570" i="2"/>
  <c r="U570" i="2"/>
  <c r="T508" i="2"/>
  <c r="U508" i="2"/>
  <c r="T502" i="2"/>
  <c r="U502" i="2"/>
  <c r="P1808" i="2"/>
  <c r="R1808" i="2"/>
  <c r="S1808" i="2"/>
  <c r="P1866" i="2"/>
  <c r="R1866" i="2"/>
  <c r="S1866" i="2"/>
  <c r="P1880" i="2"/>
  <c r="R1880" i="2"/>
  <c r="S1880" i="2"/>
  <c r="P1811" i="2"/>
  <c r="R1811" i="2"/>
  <c r="S1811" i="2"/>
  <c r="P1793" i="2"/>
  <c r="R1793" i="2"/>
  <c r="S1793" i="2"/>
  <c r="P1789" i="2"/>
  <c r="R1789" i="2"/>
  <c r="S1789" i="2"/>
  <c r="P1851" i="2"/>
  <c r="R1851" i="2"/>
  <c r="S1851" i="2"/>
  <c r="P1819" i="2"/>
  <c r="R1819" i="2"/>
  <c r="S1819" i="2"/>
  <c r="P1878" i="2"/>
  <c r="R1878" i="2"/>
  <c r="S1878" i="2"/>
  <c r="P1816" i="2"/>
  <c r="R1816" i="2"/>
  <c r="S1816" i="2"/>
  <c r="P1863" i="2"/>
  <c r="R1863" i="2"/>
  <c r="S1863" i="2"/>
  <c r="P1804" i="2"/>
  <c r="R1804" i="2"/>
  <c r="S1804" i="2"/>
  <c r="P1794" i="2"/>
  <c r="R1794" i="2"/>
  <c r="S1794" i="2"/>
  <c r="P1873" i="2"/>
  <c r="R1873" i="2"/>
  <c r="S1873" i="2"/>
  <c r="P1815" i="2"/>
  <c r="R1815" i="2"/>
  <c r="S1815" i="2"/>
  <c r="P1795" i="2"/>
  <c r="R1795" i="2"/>
  <c r="S1795" i="2"/>
  <c r="P1809" i="2"/>
  <c r="R1809" i="2"/>
  <c r="S1809" i="2"/>
  <c r="P1886" i="2"/>
  <c r="R1886" i="2"/>
  <c r="S1886" i="2"/>
  <c r="P1845" i="2"/>
  <c r="R1845" i="2"/>
  <c r="S1845" i="2"/>
  <c r="P1824" i="2"/>
  <c r="R1824" i="2"/>
  <c r="S1824" i="2"/>
  <c r="P1867" i="2"/>
  <c r="R1867" i="2"/>
  <c r="S1867" i="2"/>
  <c r="P1869" i="2"/>
  <c r="R1869" i="2"/>
  <c r="S1869" i="2"/>
  <c r="P1849" i="2"/>
  <c r="R1849" i="2"/>
  <c r="S1849" i="2"/>
  <c r="P1885" i="2"/>
  <c r="R1885" i="2"/>
  <c r="S1885" i="2"/>
  <c r="P1818" i="2"/>
  <c r="R1818" i="2"/>
  <c r="S1818" i="2"/>
  <c r="P1874" i="2"/>
  <c r="R1874" i="2"/>
  <c r="S1874" i="2"/>
  <c r="P1859" i="2"/>
  <c r="R1859" i="2"/>
  <c r="S1859" i="2"/>
  <c r="P1872" i="2"/>
  <c r="R1872" i="2"/>
  <c r="S1872" i="2"/>
  <c r="P1875" i="2"/>
  <c r="R1875" i="2"/>
  <c r="S1875" i="2"/>
  <c r="P1812" i="2"/>
  <c r="R1812" i="2"/>
  <c r="S1812" i="2"/>
  <c r="P1823" i="2"/>
  <c r="R1823" i="2"/>
  <c r="S1823" i="2"/>
  <c r="P1810" i="2"/>
  <c r="R1810" i="2"/>
  <c r="S1810" i="2"/>
  <c r="P1821" i="2"/>
  <c r="R1821" i="2"/>
  <c r="S1821" i="2"/>
  <c r="P1879" i="2"/>
  <c r="R1879" i="2"/>
  <c r="S1879" i="2"/>
  <c r="P1840" i="2"/>
  <c r="R1840" i="2"/>
  <c r="S1840" i="2"/>
  <c r="P1853" i="2"/>
  <c r="R1853" i="2"/>
  <c r="S1853" i="2"/>
  <c r="P1813" i="2"/>
  <c r="R1813" i="2"/>
  <c r="S1813" i="2"/>
  <c r="P1884" i="2"/>
  <c r="R1884" i="2"/>
  <c r="S1884" i="2"/>
  <c r="P1857" i="2"/>
  <c r="R1857" i="2"/>
  <c r="S1857" i="2"/>
  <c r="P1883" i="2"/>
  <c r="R1883" i="2"/>
  <c r="S1883" i="2"/>
  <c r="P1807" i="2"/>
  <c r="R1807" i="2"/>
  <c r="S1807" i="2"/>
  <c r="P1848" i="2"/>
  <c r="R1848" i="2"/>
  <c r="S1848" i="2"/>
  <c r="P1856" i="2"/>
  <c r="R1856" i="2"/>
  <c r="S1856" i="2"/>
  <c r="P1822" i="2"/>
  <c r="R1822" i="2"/>
  <c r="S1822" i="2"/>
  <c r="P1791" i="2"/>
  <c r="R1791" i="2"/>
  <c r="S1791" i="2"/>
  <c r="P1800" i="2"/>
  <c r="R1800" i="2"/>
  <c r="S1800" i="2"/>
  <c r="P1830" i="2"/>
  <c r="R1830" i="2"/>
  <c r="S1830" i="2"/>
  <c r="P1829" i="2"/>
  <c r="R1829" i="2"/>
  <c r="S1829" i="2"/>
  <c r="P1799" i="2"/>
  <c r="R1799" i="2"/>
  <c r="S1799" i="2"/>
  <c r="P1817" i="2"/>
  <c r="R1817" i="2"/>
  <c r="S1817" i="2"/>
  <c r="P1803" i="2"/>
  <c r="R1803" i="2"/>
  <c r="S1803" i="2"/>
  <c r="P1843" i="2"/>
  <c r="R1843" i="2"/>
  <c r="S1843" i="2"/>
  <c r="P1854" i="2"/>
  <c r="R1854" i="2"/>
  <c r="S1854" i="2"/>
  <c r="P1861" i="2"/>
  <c r="R1861" i="2"/>
  <c r="S1861" i="2"/>
  <c r="P1806" i="2"/>
  <c r="R1806" i="2"/>
  <c r="S1806" i="2"/>
  <c r="P1841" i="2"/>
  <c r="R1841" i="2"/>
  <c r="S1841" i="2"/>
  <c r="P1881" i="2"/>
  <c r="R1881" i="2"/>
  <c r="S1881" i="2"/>
  <c r="P1805" i="2"/>
  <c r="R1805" i="2"/>
  <c r="S1805" i="2"/>
  <c r="P1828" i="2"/>
  <c r="R1828" i="2"/>
  <c r="S1828" i="2"/>
  <c r="P1792" i="2"/>
  <c r="R1792" i="2"/>
  <c r="S1792" i="2"/>
  <c r="P1798" i="2"/>
  <c r="R1798" i="2"/>
  <c r="S1798" i="2"/>
  <c r="P1796" i="2"/>
  <c r="R1796" i="2"/>
  <c r="S1796" i="2"/>
  <c r="P1838" i="2"/>
  <c r="R1838" i="2"/>
  <c r="S1838" i="2"/>
  <c r="P1882" i="2"/>
  <c r="R1882" i="2"/>
  <c r="S1882" i="2"/>
  <c r="P1802" i="2"/>
  <c r="R1802" i="2"/>
  <c r="S1802" i="2"/>
  <c r="P1825" i="2"/>
  <c r="R1825" i="2"/>
  <c r="S1825" i="2"/>
  <c r="P1801" i="2"/>
  <c r="R1801" i="2"/>
  <c r="S1801" i="2"/>
  <c r="P1820" i="2"/>
  <c r="R1820" i="2"/>
  <c r="S1820" i="2"/>
  <c r="P1876" i="2"/>
  <c r="R1876" i="2"/>
  <c r="S1876" i="2"/>
  <c r="P1814" i="2"/>
  <c r="R1814" i="2"/>
  <c r="S1814" i="2"/>
  <c r="P1832" i="2"/>
  <c r="R1832" i="2"/>
  <c r="S1832" i="2"/>
  <c r="P1865" i="2"/>
  <c r="R1865" i="2"/>
  <c r="S1865" i="2"/>
  <c r="P1855" i="2"/>
  <c r="R1855" i="2"/>
  <c r="S1855" i="2"/>
  <c r="P1833" i="2"/>
  <c r="R1833" i="2"/>
  <c r="S1833" i="2"/>
  <c r="P1852" i="2"/>
  <c r="R1852" i="2"/>
  <c r="S1852" i="2"/>
  <c r="P1862" i="2"/>
  <c r="R1862" i="2"/>
  <c r="S1862" i="2"/>
  <c r="P1827" i="2"/>
  <c r="R1827" i="2"/>
  <c r="S1827" i="2"/>
  <c r="P1837" i="2"/>
  <c r="R1837" i="2"/>
  <c r="S1837" i="2"/>
  <c r="P1864" i="2"/>
  <c r="R1864" i="2"/>
  <c r="S1864" i="2"/>
  <c r="P1844" i="2"/>
  <c r="R1844" i="2"/>
  <c r="S1844" i="2"/>
  <c r="P1826" i="2"/>
  <c r="R1826" i="2"/>
  <c r="S1826" i="2"/>
  <c r="P1860" i="2"/>
  <c r="R1860" i="2"/>
  <c r="S1860" i="2"/>
  <c r="P1877" i="2"/>
  <c r="R1877" i="2"/>
  <c r="S1877" i="2"/>
  <c r="P1834" i="2"/>
  <c r="R1834" i="2"/>
  <c r="S1834" i="2"/>
  <c r="P1831" i="2"/>
  <c r="R1831" i="2"/>
  <c r="S1831" i="2"/>
  <c r="P1797" i="2"/>
  <c r="R1797" i="2"/>
  <c r="S1797" i="2"/>
  <c r="P1839" i="2"/>
  <c r="R1839" i="2"/>
  <c r="S1839" i="2"/>
  <c r="P1850" i="2"/>
  <c r="R1850" i="2"/>
  <c r="S1850" i="2"/>
  <c r="P1846" i="2"/>
  <c r="R1846" i="2"/>
  <c r="S1846" i="2"/>
  <c r="P1847" i="2"/>
  <c r="R1847" i="2"/>
  <c r="S1847" i="2"/>
  <c r="P1835" i="2"/>
  <c r="R1835" i="2"/>
  <c r="S1835" i="2"/>
  <c r="P1868" i="2"/>
  <c r="R1868" i="2"/>
  <c r="S1868" i="2"/>
  <c r="P1842" i="2"/>
  <c r="R1842" i="2"/>
  <c r="S1842" i="2"/>
  <c r="P1870" i="2"/>
  <c r="R1870" i="2"/>
  <c r="S1870" i="2"/>
  <c r="P1858" i="2"/>
  <c r="R1858" i="2"/>
  <c r="S1858" i="2"/>
  <c r="P1871" i="2"/>
  <c r="R1871" i="2"/>
  <c r="S1871" i="2"/>
  <c r="P1790" i="2"/>
  <c r="R1790" i="2"/>
  <c r="S1790" i="2"/>
  <c r="P1836" i="2"/>
  <c r="R1836" i="2"/>
  <c r="S1836" i="2"/>
  <c r="T844" i="2"/>
  <c r="U844" i="2"/>
  <c r="T846" i="2"/>
  <c r="U846" i="2"/>
  <c r="T827" i="2"/>
  <c r="U827" i="2"/>
  <c r="T837" i="2"/>
  <c r="U837" i="2"/>
  <c r="T832" i="2"/>
  <c r="U832" i="2"/>
  <c r="T834" i="2"/>
  <c r="U834" i="2"/>
  <c r="T863" i="2"/>
  <c r="U863" i="2"/>
  <c r="T843" i="2"/>
  <c r="U843" i="2"/>
  <c r="T838" i="2"/>
  <c r="U838" i="2"/>
  <c r="T790" i="2"/>
  <c r="U790" i="2"/>
  <c r="T833" i="2"/>
  <c r="U833" i="2"/>
  <c r="T861" i="2"/>
  <c r="U861" i="2"/>
  <c r="T856" i="2"/>
  <c r="U856" i="2"/>
  <c r="T826" i="2"/>
  <c r="U826" i="2"/>
  <c r="T823" i="2"/>
  <c r="U823" i="2"/>
  <c r="T867" i="2"/>
  <c r="U867" i="2"/>
  <c r="T831" i="2"/>
  <c r="U831" i="2"/>
  <c r="T808" i="2"/>
  <c r="U808" i="2"/>
  <c r="T862" i="2"/>
  <c r="U862" i="2"/>
  <c r="T819" i="2"/>
  <c r="U819" i="2"/>
  <c r="T847" i="2"/>
  <c r="U847" i="2"/>
  <c r="T784" i="2"/>
  <c r="U784" i="2"/>
  <c r="T852" i="2"/>
  <c r="U852" i="2"/>
  <c r="T803" i="2"/>
  <c r="U803" i="2"/>
  <c r="T860" i="2"/>
  <c r="U860" i="2"/>
  <c r="T840" i="2"/>
  <c r="U840" i="2"/>
  <c r="T842" i="2"/>
  <c r="U842" i="2"/>
  <c r="T801" i="2"/>
  <c r="U801" i="2"/>
  <c r="T873" i="2"/>
  <c r="U873" i="2"/>
  <c r="T848" i="2"/>
  <c r="U848" i="2"/>
  <c r="T850" i="2"/>
  <c r="U850" i="2"/>
  <c r="T810" i="2"/>
  <c r="U810" i="2"/>
  <c r="T859" i="2"/>
  <c r="U859" i="2"/>
  <c r="T782" i="2"/>
  <c r="U782" i="2"/>
  <c r="T804" i="2"/>
  <c r="U804" i="2"/>
  <c r="T828" i="2"/>
  <c r="U828" i="2"/>
  <c r="T876" i="2"/>
  <c r="U876" i="2"/>
  <c r="T776" i="2"/>
  <c r="U776" i="2"/>
  <c r="T806" i="2"/>
  <c r="U806" i="2"/>
  <c r="T783" i="2"/>
  <c r="U783" i="2"/>
  <c r="T815" i="2"/>
  <c r="U815" i="2"/>
  <c r="T817" i="2"/>
  <c r="U817" i="2"/>
  <c r="T821" i="2"/>
  <c r="U821" i="2"/>
  <c r="T812" i="2"/>
  <c r="U812" i="2"/>
  <c r="T841" i="2"/>
  <c r="U841" i="2"/>
  <c r="T822" i="2"/>
  <c r="U822" i="2"/>
  <c r="T829" i="2"/>
  <c r="U829" i="2"/>
  <c r="T807" i="2"/>
  <c r="U807" i="2"/>
  <c r="T780" i="2"/>
  <c r="U780" i="2"/>
  <c r="T794" i="2"/>
  <c r="U794" i="2"/>
  <c r="T795" i="2"/>
  <c r="U795" i="2"/>
  <c r="T858" i="2"/>
  <c r="U858" i="2"/>
  <c r="T855" i="2"/>
  <c r="U855" i="2"/>
  <c r="T788" i="2"/>
  <c r="U788" i="2"/>
  <c r="T845" i="2"/>
  <c r="U845" i="2"/>
  <c r="T825" i="2"/>
  <c r="U825" i="2"/>
  <c r="T870" i="2"/>
  <c r="U870" i="2"/>
  <c r="T836" i="2"/>
  <c r="U836" i="2"/>
  <c r="T854" i="2"/>
  <c r="U854" i="2"/>
  <c r="T851" i="2"/>
  <c r="U851" i="2"/>
  <c r="T778" i="2"/>
  <c r="U778" i="2"/>
  <c r="T800" i="2"/>
  <c r="U800" i="2"/>
  <c r="T785" i="2"/>
  <c r="U785" i="2"/>
  <c r="T857" i="2"/>
  <c r="U857" i="2"/>
  <c r="T793" i="2"/>
  <c r="U793" i="2"/>
  <c r="T872" i="2"/>
  <c r="U872" i="2"/>
  <c r="T874" i="2"/>
  <c r="U874" i="2"/>
  <c r="T853" i="2"/>
  <c r="U853" i="2"/>
  <c r="T787" i="2"/>
  <c r="U787" i="2"/>
  <c r="T809" i="2"/>
  <c r="U809" i="2"/>
  <c r="T824" i="2"/>
  <c r="U824" i="2"/>
  <c r="T820" i="2"/>
  <c r="U820" i="2"/>
  <c r="T798" i="2"/>
  <c r="U798" i="2"/>
  <c r="T835" i="2"/>
  <c r="U835" i="2"/>
  <c r="T802" i="2"/>
  <c r="U802" i="2"/>
  <c r="T792" i="2"/>
  <c r="U792" i="2"/>
  <c r="T830" i="2"/>
  <c r="U830" i="2"/>
  <c r="T839" i="2"/>
  <c r="U839" i="2"/>
  <c r="T818" i="2"/>
  <c r="U818" i="2"/>
  <c r="T796" i="2"/>
  <c r="U796" i="2"/>
  <c r="T777" i="2"/>
  <c r="U777" i="2"/>
  <c r="T849" i="2"/>
  <c r="U849" i="2"/>
  <c r="T869" i="2"/>
  <c r="U869" i="2"/>
  <c r="T864" i="2"/>
  <c r="U864" i="2"/>
  <c r="T866" i="2"/>
  <c r="U866" i="2"/>
  <c r="T786" i="2"/>
  <c r="U786" i="2"/>
  <c r="T865" i="2"/>
  <c r="U865" i="2"/>
  <c r="T868" i="2"/>
  <c r="U868" i="2"/>
  <c r="T805" i="2"/>
  <c r="U805" i="2"/>
  <c r="T811" i="2"/>
  <c r="U811" i="2"/>
  <c r="T781" i="2"/>
  <c r="U781" i="2"/>
  <c r="T791" i="2"/>
  <c r="U791" i="2"/>
  <c r="T813" i="2"/>
  <c r="U813" i="2"/>
  <c r="T799" i="2"/>
  <c r="U799" i="2"/>
  <c r="T816" i="2"/>
  <c r="U816" i="2"/>
  <c r="T797" i="2"/>
  <c r="U797" i="2"/>
  <c r="T779" i="2"/>
  <c r="U779" i="2"/>
  <c r="T789" i="2"/>
  <c r="U789" i="2"/>
  <c r="T814" i="2"/>
  <c r="U814" i="2"/>
  <c r="T871" i="2"/>
  <c r="U871" i="2"/>
  <c r="T775" i="2"/>
  <c r="U775" i="2"/>
  <c r="T875" i="2"/>
  <c r="U875" i="2"/>
  <c r="P1397" i="2"/>
  <c r="R1397" i="2"/>
  <c r="S1397" i="2"/>
  <c r="P1405" i="2"/>
  <c r="R1405" i="2"/>
  <c r="S1405" i="2"/>
  <c r="P1457" i="2"/>
  <c r="R1457" i="2"/>
  <c r="S1457" i="2"/>
  <c r="P1413" i="2"/>
  <c r="R1413" i="2"/>
  <c r="S1413" i="2"/>
  <c r="P1459" i="2"/>
  <c r="R1459" i="2"/>
  <c r="S1459" i="2"/>
  <c r="P1420" i="2"/>
  <c r="R1420" i="2"/>
  <c r="S1420" i="2"/>
  <c r="P1441" i="2"/>
  <c r="R1441" i="2"/>
  <c r="S1441" i="2"/>
  <c r="P1423" i="2"/>
  <c r="R1423" i="2"/>
  <c r="S1423" i="2"/>
  <c r="P1469" i="2"/>
  <c r="R1469" i="2"/>
  <c r="S1469" i="2"/>
  <c r="P1455" i="2"/>
  <c r="R1455" i="2"/>
  <c r="S1455" i="2"/>
  <c r="P1449" i="2"/>
  <c r="R1449" i="2"/>
  <c r="S1449" i="2"/>
  <c r="P1467" i="2"/>
  <c r="R1467" i="2"/>
  <c r="S1467" i="2"/>
  <c r="P1435" i="2"/>
  <c r="R1435" i="2"/>
  <c r="S1435" i="2"/>
  <c r="P1470" i="2"/>
  <c r="R1470" i="2"/>
  <c r="S1470" i="2"/>
  <c r="P1415" i="2"/>
  <c r="R1415" i="2"/>
  <c r="S1415" i="2"/>
  <c r="P1404" i="2"/>
  <c r="R1404" i="2"/>
  <c r="S1404" i="2"/>
  <c r="P1476" i="2"/>
  <c r="R1476" i="2"/>
  <c r="S1476" i="2"/>
  <c r="P1436" i="2"/>
  <c r="R1436" i="2"/>
  <c r="S1436" i="2"/>
  <c r="P1444" i="2"/>
  <c r="R1444" i="2"/>
  <c r="S1444" i="2"/>
  <c r="P1482" i="2"/>
  <c r="R1482" i="2"/>
  <c r="S1482" i="2"/>
  <c r="P1401" i="2"/>
  <c r="R1401" i="2"/>
  <c r="S1401" i="2"/>
  <c r="P1450" i="2"/>
  <c r="R1450" i="2"/>
  <c r="S1450" i="2"/>
  <c r="P1431" i="2"/>
  <c r="R1431" i="2"/>
  <c r="S1431" i="2"/>
  <c r="P1452" i="2"/>
  <c r="R1452" i="2"/>
  <c r="S1452" i="2"/>
  <c r="P1432" i="2"/>
  <c r="R1432" i="2"/>
  <c r="S1432" i="2"/>
  <c r="P1464" i="2"/>
  <c r="R1464" i="2"/>
  <c r="S1464" i="2"/>
  <c r="P1425" i="2"/>
  <c r="R1425" i="2"/>
  <c r="S1425" i="2"/>
  <c r="P1409" i="2"/>
  <c r="R1409" i="2"/>
  <c r="S1409" i="2"/>
  <c r="P1462" i="2"/>
  <c r="R1462" i="2"/>
  <c r="S1462" i="2"/>
  <c r="P1389" i="2"/>
  <c r="R1389" i="2"/>
  <c r="S1389" i="2"/>
  <c r="P1387" i="2"/>
  <c r="R1387" i="2"/>
  <c r="S1387" i="2"/>
  <c r="P1410" i="2"/>
  <c r="R1410" i="2"/>
  <c r="S1410" i="2"/>
  <c r="P1407" i="2"/>
  <c r="R1407" i="2"/>
  <c r="S1407" i="2"/>
  <c r="P1388" i="2"/>
  <c r="R1388" i="2"/>
  <c r="S1388" i="2"/>
  <c r="P1416" i="2"/>
  <c r="R1416" i="2"/>
  <c r="S1416" i="2"/>
  <c r="P1395" i="2"/>
  <c r="R1395" i="2"/>
  <c r="S1395" i="2"/>
  <c r="P1418" i="2"/>
  <c r="R1418" i="2"/>
  <c r="S1418" i="2"/>
  <c r="P1447" i="2"/>
  <c r="R1447" i="2"/>
  <c r="S1447" i="2"/>
  <c r="P1465" i="2"/>
  <c r="R1465" i="2"/>
  <c r="S1465" i="2"/>
  <c r="P1445" i="2"/>
  <c r="R1445" i="2"/>
  <c r="S1445" i="2"/>
  <c r="P1443" i="2"/>
  <c r="R1443" i="2"/>
  <c r="S1443" i="2"/>
  <c r="P1477" i="2"/>
  <c r="R1477" i="2"/>
  <c r="S1477" i="2"/>
  <c r="P1419" i="2"/>
  <c r="R1419" i="2"/>
  <c r="S1419" i="2"/>
  <c r="P1434" i="2"/>
  <c r="R1434" i="2"/>
  <c r="S1434" i="2"/>
  <c r="P1487" i="2"/>
  <c r="R1487" i="2"/>
  <c r="S1487" i="2"/>
  <c r="P1483" i="2"/>
  <c r="R1483" i="2"/>
  <c r="S1483" i="2"/>
  <c r="P1484" i="2"/>
  <c r="R1484" i="2"/>
  <c r="S1484" i="2"/>
  <c r="P1473" i="2"/>
  <c r="R1473" i="2"/>
  <c r="S1473" i="2"/>
  <c r="P1406" i="2"/>
  <c r="R1406" i="2"/>
  <c r="S1406" i="2"/>
  <c r="P1400" i="2"/>
  <c r="R1400" i="2"/>
  <c r="S1400" i="2"/>
  <c r="P1394" i="2"/>
  <c r="R1394" i="2"/>
  <c r="S1394" i="2"/>
  <c r="P1461" i="2"/>
  <c r="R1461" i="2"/>
  <c r="S1461" i="2"/>
  <c r="P1474" i="2"/>
  <c r="R1474" i="2"/>
  <c r="S1474" i="2"/>
  <c r="P1438" i="2"/>
  <c r="R1438" i="2"/>
  <c r="S1438" i="2"/>
  <c r="P1454" i="2"/>
  <c r="R1454" i="2"/>
  <c r="S1454" i="2"/>
  <c r="P1466" i="2"/>
  <c r="R1466" i="2"/>
  <c r="S1466" i="2"/>
  <c r="P1421" i="2"/>
  <c r="R1421" i="2"/>
  <c r="S1421" i="2"/>
  <c r="P1453" i="2"/>
  <c r="R1453" i="2"/>
  <c r="S1453" i="2"/>
  <c r="P1458" i="2"/>
  <c r="R1458" i="2"/>
  <c r="S1458" i="2"/>
  <c r="P1486" i="2"/>
  <c r="R1486" i="2"/>
  <c r="S1486" i="2"/>
  <c r="P1481" i="2"/>
  <c r="R1481" i="2"/>
  <c r="S1481" i="2"/>
  <c r="P1485" i="2"/>
  <c r="R1485" i="2"/>
  <c r="S1485" i="2"/>
  <c r="P1426" i="2"/>
  <c r="R1426" i="2"/>
  <c r="S1426" i="2"/>
  <c r="P1392" i="2"/>
  <c r="R1392" i="2"/>
  <c r="S1392" i="2"/>
  <c r="P1475" i="2"/>
  <c r="R1475" i="2"/>
  <c r="S1475" i="2"/>
  <c r="P1429" i="2"/>
  <c r="R1429" i="2"/>
  <c r="S1429" i="2"/>
  <c r="P1472" i="2"/>
  <c r="R1472" i="2"/>
  <c r="S1472" i="2"/>
  <c r="P1451" i="2"/>
  <c r="R1451" i="2"/>
  <c r="S1451" i="2"/>
  <c r="P1422" i="2"/>
  <c r="R1422" i="2"/>
  <c r="S1422" i="2"/>
  <c r="P1456" i="2"/>
  <c r="R1456" i="2"/>
  <c r="S1456" i="2"/>
  <c r="P1468" i="2"/>
  <c r="R1468" i="2"/>
  <c r="S1468" i="2"/>
  <c r="P1440" i="2"/>
  <c r="R1440" i="2"/>
  <c r="S1440" i="2"/>
  <c r="P1446" i="2"/>
  <c r="R1446" i="2"/>
  <c r="S1446" i="2"/>
  <c r="P1437" i="2"/>
  <c r="R1437" i="2"/>
  <c r="S1437" i="2"/>
  <c r="P1439" i="2"/>
  <c r="R1439" i="2"/>
  <c r="S1439" i="2"/>
  <c r="P633" i="2"/>
  <c r="R633" i="2"/>
  <c r="P625" i="2"/>
  <c r="R625" i="2"/>
  <c r="P647" i="2"/>
  <c r="R647" i="2"/>
  <c r="P602" i="2"/>
  <c r="R602" i="2"/>
  <c r="P626" i="2"/>
  <c r="R626" i="2"/>
  <c r="P652" i="2"/>
  <c r="R652" i="2"/>
  <c r="P657" i="2"/>
  <c r="R657" i="2"/>
  <c r="P596" i="2"/>
  <c r="R596" i="2"/>
  <c r="P656" i="2"/>
  <c r="R656" i="2"/>
  <c r="P594" i="2"/>
  <c r="R594" i="2"/>
  <c r="P654" i="2"/>
  <c r="R654" i="2"/>
  <c r="P638" i="2"/>
  <c r="R638" i="2"/>
  <c r="P612" i="2"/>
  <c r="R612" i="2"/>
  <c r="P650" i="2"/>
  <c r="R650" i="2"/>
  <c r="P613" i="2"/>
  <c r="R613" i="2"/>
  <c r="P665" i="2"/>
  <c r="R665" i="2"/>
  <c r="P639" i="2"/>
  <c r="R639" i="2"/>
  <c r="P619" i="2"/>
  <c r="R619" i="2"/>
  <c r="P605" i="2"/>
  <c r="R605" i="2"/>
  <c r="P590" i="2"/>
  <c r="R590" i="2"/>
  <c r="P593" i="2"/>
  <c r="R593" i="2"/>
  <c r="P636" i="2"/>
  <c r="R636" i="2"/>
  <c r="P622" i="2"/>
  <c r="R622" i="2"/>
  <c r="P610" i="2"/>
  <c r="R610" i="2"/>
  <c r="P660" i="2"/>
  <c r="R660" i="2"/>
  <c r="P604" i="2"/>
  <c r="R604" i="2"/>
  <c r="P623" i="2"/>
  <c r="R623" i="2"/>
  <c r="P603" i="2"/>
  <c r="R603" i="2"/>
  <c r="P620" i="2"/>
  <c r="R620" i="2"/>
  <c r="P662" i="2"/>
  <c r="R662" i="2"/>
  <c r="P667" i="2"/>
  <c r="R667" i="2"/>
  <c r="P591" i="2"/>
  <c r="R591" i="2"/>
  <c r="P585" i="2"/>
  <c r="R585" i="2"/>
  <c r="P581" i="2"/>
  <c r="R581" i="2"/>
  <c r="P648" i="2"/>
  <c r="R648" i="2"/>
  <c r="P578" i="2"/>
  <c r="R578" i="2"/>
  <c r="P664" i="2"/>
  <c r="R664" i="2"/>
  <c r="P586" i="2"/>
  <c r="R586" i="2"/>
  <c r="P670" i="2"/>
  <c r="R670" i="2"/>
  <c r="P643" i="2"/>
  <c r="R643" i="2"/>
  <c r="P617" i="2"/>
  <c r="R617" i="2"/>
  <c r="P661" i="2"/>
  <c r="R661" i="2"/>
  <c r="P615" i="2"/>
  <c r="R615" i="2"/>
  <c r="P658" i="2"/>
  <c r="R658" i="2"/>
  <c r="P572" i="2"/>
  <c r="R572" i="2"/>
  <c r="P668" i="2"/>
  <c r="R668" i="2"/>
  <c r="P571" i="2"/>
  <c r="R571" i="2"/>
  <c r="P645" i="2"/>
  <c r="R645" i="2"/>
  <c r="P609" i="2"/>
  <c r="R609" i="2"/>
  <c r="P644" i="2"/>
  <c r="R644" i="2"/>
  <c r="P624" i="2"/>
  <c r="R624" i="2"/>
  <c r="P618" i="2"/>
  <c r="R618" i="2"/>
  <c r="P642" i="2"/>
  <c r="R642" i="2"/>
  <c r="P649" i="2"/>
  <c r="R649" i="2"/>
  <c r="P616" i="2"/>
  <c r="R616" i="2"/>
  <c r="P614" i="2"/>
  <c r="R614" i="2"/>
  <c r="P630" i="2"/>
  <c r="R630" i="2"/>
  <c r="P580" i="2"/>
  <c r="R580" i="2"/>
  <c r="P597" i="2"/>
  <c r="R597" i="2"/>
  <c r="P653" i="2"/>
  <c r="R653" i="2"/>
  <c r="P669" i="2"/>
  <c r="R669" i="2"/>
  <c r="P606" i="2"/>
  <c r="R606" i="2"/>
  <c r="P588" i="2"/>
  <c r="R588" i="2"/>
  <c r="P634" i="2"/>
  <c r="R634" i="2"/>
  <c r="P671" i="2"/>
  <c r="R671" i="2"/>
  <c r="P599" i="2"/>
  <c r="R599" i="2"/>
  <c r="P587" i="2"/>
  <c r="R587" i="2"/>
  <c r="P631" i="2"/>
  <c r="R631" i="2"/>
  <c r="P589" i="2"/>
  <c r="R589" i="2"/>
  <c r="P577" i="2"/>
  <c r="R577" i="2"/>
  <c r="P651" i="2"/>
  <c r="R651" i="2"/>
  <c r="P641" i="2"/>
  <c r="R641" i="2"/>
  <c r="P582" i="2"/>
  <c r="R582" i="2"/>
  <c r="P576" i="2"/>
  <c r="R576" i="2"/>
  <c r="P632" i="2"/>
  <c r="R632" i="2"/>
  <c r="P607" i="2"/>
  <c r="R607" i="2"/>
  <c r="P608" i="2"/>
  <c r="R608" i="2"/>
  <c r="P584" i="2"/>
  <c r="R584" i="2"/>
  <c r="P627" i="2"/>
  <c r="R627" i="2"/>
  <c r="P583" i="2"/>
  <c r="R583" i="2"/>
  <c r="P646" i="2"/>
  <c r="R646" i="2"/>
  <c r="P666" i="2"/>
  <c r="R666" i="2"/>
  <c r="P592" i="2"/>
  <c r="R592" i="2"/>
  <c r="P621" i="2"/>
  <c r="R621" i="2"/>
  <c r="P611" i="2"/>
  <c r="R611" i="2"/>
  <c r="P595" i="2"/>
  <c r="R595" i="2"/>
  <c r="P672" i="2"/>
  <c r="R672" i="2"/>
  <c r="P600" i="2"/>
  <c r="R600" i="2"/>
  <c r="P635" i="2"/>
  <c r="R635" i="2"/>
  <c r="P579" i="2"/>
  <c r="R579" i="2"/>
  <c r="P659" i="2"/>
  <c r="R659" i="2"/>
  <c r="P655" i="2"/>
  <c r="R655" i="2"/>
  <c r="P663" i="2"/>
  <c r="R663" i="2"/>
  <c r="P640" i="2"/>
  <c r="R640" i="2"/>
  <c r="P637" i="2"/>
  <c r="R637" i="2"/>
  <c r="P575" i="2"/>
  <c r="R575" i="2"/>
  <c r="P601" i="2"/>
  <c r="R601" i="2"/>
  <c r="P629" i="2"/>
  <c r="R629" i="2"/>
  <c r="P628" i="2"/>
  <c r="R628" i="2"/>
  <c r="P598" i="2"/>
  <c r="R598" i="2"/>
  <c r="P573" i="2"/>
  <c r="R573" i="2"/>
  <c r="P574" i="2"/>
  <c r="R574" i="2"/>
  <c r="P1005" i="2"/>
  <c r="R1005" i="2"/>
  <c r="P1068" i="2"/>
  <c r="R1068" i="2"/>
  <c r="P1008" i="2"/>
  <c r="R1008" i="2"/>
  <c r="P1003" i="2"/>
  <c r="R1003" i="2"/>
  <c r="P998" i="2"/>
  <c r="R998" i="2"/>
  <c r="P1010" i="2"/>
  <c r="R1010" i="2"/>
  <c r="P980" i="2"/>
  <c r="R980" i="2"/>
  <c r="P1072" i="2"/>
  <c r="R1072" i="2"/>
  <c r="P1067" i="2"/>
  <c r="R1067" i="2"/>
  <c r="P1043" i="2"/>
  <c r="R1043" i="2"/>
  <c r="P1055" i="2"/>
  <c r="R1055" i="2"/>
  <c r="P1039" i="2"/>
  <c r="R1039" i="2"/>
  <c r="P1015" i="2"/>
  <c r="R1015" i="2"/>
  <c r="P1007" i="2"/>
  <c r="R1007" i="2"/>
  <c r="P1041" i="2"/>
  <c r="R1041" i="2"/>
  <c r="P1028" i="2"/>
  <c r="R1028" i="2"/>
  <c r="P1074" i="2"/>
  <c r="R1074" i="2"/>
  <c r="P1077" i="2"/>
  <c r="R1077" i="2"/>
  <c r="P1036" i="2"/>
  <c r="R1036" i="2"/>
  <c r="P1063" i="2"/>
  <c r="R1063" i="2"/>
  <c r="P1069" i="2"/>
  <c r="R1069" i="2"/>
  <c r="P1024" i="2"/>
  <c r="R1024" i="2"/>
  <c r="P1012" i="2"/>
  <c r="R1012" i="2"/>
  <c r="P990" i="2"/>
  <c r="R990" i="2"/>
  <c r="P996" i="2"/>
  <c r="R996" i="2"/>
  <c r="P1064" i="2"/>
  <c r="R1064" i="2"/>
  <c r="P992" i="2"/>
  <c r="R992" i="2"/>
  <c r="P1030" i="2"/>
  <c r="R1030" i="2"/>
  <c r="P1062" i="2"/>
  <c r="R1062" i="2"/>
  <c r="P1057" i="2"/>
  <c r="R1057" i="2"/>
  <c r="P1056" i="2"/>
  <c r="R1056" i="2"/>
  <c r="P1047" i="2"/>
  <c r="R1047" i="2"/>
  <c r="P982" i="2"/>
  <c r="R982" i="2"/>
  <c r="P991" i="2"/>
  <c r="R991" i="2"/>
  <c r="P1000" i="2"/>
  <c r="R1000" i="2"/>
  <c r="P1038" i="2"/>
  <c r="R1038" i="2"/>
  <c r="P1019" i="2"/>
  <c r="R1019" i="2"/>
  <c r="P986" i="2"/>
  <c r="R986" i="2"/>
  <c r="P1050" i="2"/>
  <c r="R1050" i="2"/>
  <c r="P1075" i="2"/>
  <c r="R1075" i="2"/>
  <c r="P1032" i="2"/>
  <c r="R1032" i="2"/>
  <c r="P1070" i="2"/>
  <c r="R1070" i="2"/>
  <c r="P1011" i="2"/>
  <c r="R1011" i="2"/>
  <c r="P984" i="2"/>
  <c r="R984" i="2"/>
  <c r="P981" i="2"/>
  <c r="R981" i="2"/>
  <c r="P994" i="2"/>
  <c r="R994" i="2"/>
  <c r="P988" i="2"/>
  <c r="R988" i="2"/>
  <c r="P1004" i="2"/>
  <c r="R1004" i="2"/>
  <c r="P1031" i="2"/>
  <c r="R1031" i="2"/>
  <c r="P1061" i="2"/>
  <c r="R1061" i="2"/>
  <c r="P1059" i="2"/>
  <c r="R1059" i="2"/>
  <c r="P1042" i="2"/>
  <c r="R1042" i="2"/>
  <c r="P995" i="2"/>
  <c r="R995" i="2"/>
  <c r="P1044" i="2"/>
  <c r="R1044" i="2"/>
  <c r="P1046" i="2"/>
  <c r="R1046" i="2"/>
  <c r="P1073" i="2"/>
  <c r="R1073" i="2"/>
  <c r="P1016" i="2"/>
  <c r="R1016" i="2"/>
  <c r="P1006" i="2"/>
  <c r="R1006" i="2"/>
  <c r="P1035" i="2"/>
  <c r="R1035" i="2"/>
  <c r="P1027" i="2"/>
  <c r="R1027" i="2"/>
  <c r="P1048" i="2"/>
  <c r="R1048" i="2"/>
  <c r="P1029" i="2"/>
  <c r="R1029" i="2"/>
  <c r="P1040" i="2"/>
  <c r="R1040" i="2"/>
  <c r="P1054" i="2"/>
  <c r="R1054" i="2"/>
  <c r="P1002" i="2"/>
  <c r="R1002" i="2"/>
  <c r="P1023" i="2"/>
  <c r="R1023" i="2"/>
  <c r="P1052" i="2"/>
  <c r="R1052" i="2"/>
  <c r="P1026" i="2"/>
  <c r="R1026" i="2"/>
  <c r="P979" i="2"/>
  <c r="R979" i="2"/>
  <c r="P1071" i="2"/>
  <c r="R1071" i="2"/>
  <c r="P1065" i="2"/>
  <c r="R1065" i="2"/>
  <c r="P1034" i="2"/>
  <c r="R1034" i="2"/>
  <c r="P1049" i="2"/>
  <c r="R1049" i="2"/>
  <c r="P1020" i="2"/>
  <c r="R1020" i="2"/>
  <c r="P983" i="2"/>
  <c r="R983" i="2"/>
  <c r="P1018" i="2"/>
  <c r="R1018" i="2"/>
  <c r="P1021" i="2"/>
  <c r="R1021" i="2"/>
  <c r="P1045" i="2"/>
  <c r="R1045" i="2"/>
  <c r="P1078" i="2"/>
  <c r="R1078" i="2"/>
  <c r="P1022" i="2"/>
  <c r="R1022" i="2"/>
  <c r="P1014" i="2"/>
  <c r="R1014" i="2"/>
  <c r="P999" i="2"/>
  <c r="R999" i="2"/>
  <c r="P1053" i="2"/>
  <c r="R1053" i="2"/>
  <c r="P1076" i="2"/>
  <c r="R1076" i="2"/>
  <c r="P1051" i="2"/>
  <c r="R1051" i="2"/>
  <c r="P1058" i="2"/>
  <c r="R1058" i="2"/>
  <c r="P1066" i="2"/>
  <c r="R1066" i="2"/>
  <c r="P1060" i="2"/>
  <c r="R1060" i="2"/>
  <c r="P987" i="2"/>
  <c r="R987" i="2"/>
  <c r="P989" i="2"/>
  <c r="R989" i="2"/>
  <c r="P1037" i="2"/>
  <c r="R1037" i="2"/>
  <c r="P1001" i="2"/>
  <c r="R1001" i="2"/>
  <c r="P1079" i="2"/>
  <c r="R1079" i="2"/>
  <c r="P1017" i="2"/>
  <c r="R1017" i="2"/>
  <c r="P993" i="2"/>
  <c r="R993" i="2"/>
  <c r="P1013" i="2"/>
  <c r="R1013" i="2"/>
  <c r="P997" i="2"/>
  <c r="R997" i="2"/>
  <c r="P985" i="2"/>
  <c r="R985" i="2"/>
  <c r="P1025" i="2"/>
  <c r="R1025" i="2"/>
  <c r="P1009" i="2"/>
  <c r="R1009" i="2"/>
  <c r="P1033" i="2"/>
  <c r="R1033" i="2"/>
  <c r="P69" i="2"/>
  <c r="R69" i="2"/>
  <c r="S69" i="2"/>
  <c r="P42" i="2"/>
  <c r="R42" i="2"/>
  <c r="S42" i="2"/>
  <c r="P46" i="2"/>
  <c r="R46" i="2"/>
  <c r="S46" i="2"/>
  <c r="P23" i="2"/>
  <c r="R23" i="2"/>
  <c r="S23" i="2"/>
  <c r="P94" i="2"/>
  <c r="R94" i="2"/>
  <c r="S94" i="2"/>
  <c r="P86" i="2"/>
  <c r="R86" i="2"/>
  <c r="S86" i="2"/>
  <c r="P72" i="2"/>
  <c r="R72" i="2"/>
  <c r="S72" i="2"/>
  <c r="P48" i="2"/>
  <c r="R48" i="2"/>
  <c r="S48" i="2"/>
  <c r="P66" i="2"/>
  <c r="R66" i="2"/>
  <c r="S66" i="2"/>
  <c r="P32" i="2"/>
  <c r="R32" i="2"/>
  <c r="S32" i="2"/>
  <c r="P29" i="2"/>
  <c r="R29" i="2"/>
  <c r="S29" i="2"/>
  <c r="P39" i="2"/>
  <c r="R39" i="2"/>
  <c r="S39" i="2"/>
  <c r="P15" i="2"/>
  <c r="R15" i="2"/>
  <c r="S15" i="2"/>
  <c r="P12" i="2"/>
  <c r="R12" i="2"/>
  <c r="S12" i="2"/>
  <c r="P71" i="2"/>
  <c r="R71" i="2"/>
  <c r="S71" i="2"/>
  <c r="P64" i="2"/>
  <c r="R64" i="2"/>
  <c r="S64" i="2"/>
  <c r="P59" i="2"/>
  <c r="R59" i="2"/>
  <c r="S59" i="2"/>
  <c r="P61" i="2"/>
  <c r="R61" i="2"/>
  <c r="S61" i="2"/>
  <c r="P74" i="2"/>
  <c r="R74" i="2"/>
  <c r="S74" i="2"/>
  <c r="P54" i="2"/>
  <c r="R54" i="2"/>
  <c r="S54" i="2"/>
  <c r="P68" i="2"/>
  <c r="R68" i="2"/>
  <c r="S68" i="2"/>
  <c r="P56" i="2"/>
  <c r="R56" i="2"/>
  <c r="S56" i="2"/>
  <c r="P28" i="2"/>
  <c r="R28" i="2"/>
  <c r="S28" i="2"/>
  <c r="P40" i="2"/>
  <c r="R40" i="2"/>
  <c r="S40" i="2"/>
  <c r="P24" i="2"/>
  <c r="R24" i="2"/>
  <c r="S24" i="2"/>
  <c r="P31" i="2"/>
  <c r="R31" i="2"/>
  <c r="S31" i="2"/>
  <c r="P27" i="2"/>
  <c r="R27" i="2"/>
  <c r="S27" i="2"/>
  <c r="P18" i="2"/>
  <c r="R18" i="2"/>
  <c r="S18" i="2"/>
  <c r="P9" i="2"/>
  <c r="R9" i="2"/>
  <c r="S9" i="2"/>
  <c r="P7" i="2"/>
  <c r="R7" i="2"/>
  <c r="S7" i="2"/>
  <c r="P4" i="2"/>
  <c r="R4" i="2"/>
  <c r="S4" i="2"/>
  <c r="P92" i="2"/>
  <c r="R92" i="2"/>
  <c r="S92" i="2"/>
  <c r="P26" i="2"/>
  <c r="R26" i="2"/>
  <c r="S26" i="2"/>
  <c r="P55" i="2"/>
  <c r="R55" i="2"/>
  <c r="S55" i="2"/>
  <c r="P38" i="2"/>
  <c r="R38" i="2"/>
  <c r="S38" i="2"/>
  <c r="P13" i="2"/>
  <c r="R13" i="2"/>
  <c r="S13" i="2"/>
  <c r="P65" i="2"/>
  <c r="R65" i="2"/>
  <c r="S65" i="2"/>
  <c r="P62" i="2"/>
  <c r="R62" i="2"/>
  <c r="S62" i="2"/>
  <c r="P44" i="2"/>
  <c r="R44" i="2"/>
  <c r="S44" i="2"/>
  <c r="P17" i="2"/>
  <c r="R17" i="2"/>
  <c r="S17" i="2"/>
  <c r="P89" i="2"/>
  <c r="R89" i="2"/>
  <c r="S89" i="2"/>
  <c r="P41" i="2"/>
  <c r="R41" i="2"/>
  <c r="S41" i="2"/>
  <c r="P37" i="2"/>
  <c r="R37" i="2"/>
  <c r="S37" i="2"/>
  <c r="P16" i="2"/>
  <c r="R16" i="2"/>
  <c r="S16" i="2"/>
  <c r="P70" i="2"/>
  <c r="R70" i="2"/>
  <c r="S70" i="2"/>
  <c r="P20" i="2"/>
  <c r="R20" i="2"/>
  <c r="S20" i="2"/>
  <c r="P57" i="2"/>
  <c r="R57" i="2"/>
  <c r="S57" i="2"/>
  <c r="P95" i="2"/>
  <c r="R95" i="2"/>
  <c r="S95" i="2"/>
  <c r="P21" i="2"/>
  <c r="R21" i="2"/>
  <c r="S21" i="2"/>
  <c r="P45" i="2"/>
  <c r="R45" i="2"/>
  <c r="S45" i="2"/>
  <c r="P8" i="2"/>
  <c r="R8" i="2"/>
  <c r="S8" i="2"/>
  <c r="P25" i="2"/>
  <c r="R25" i="2"/>
  <c r="S25" i="2"/>
  <c r="P60" i="2"/>
  <c r="R60" i="2"/>
  <c r="S60" i="2"/>
  <c r="P22" i="2"/>
  <c r="R22" i="2"/>
  <c r="S22" i="2"/>
  <c r="P36" i="2"/>
  <c r="R36" i="2"/>
  <c r="S36" i="2"/>
  <c r="P10" i="2"/>
  <c r="R10" i="2"/>
  <c r="S10" i="2"/>
  <c r="P14" i="2"/>
  <c r="R14" i="2"/>
  <c r="S14" i="2"/>
  <c r="P34" i="2"/>
  <c r="R34" i="2"/>
  <c r="S34" i="2"/>
  <c r="P6" i="2"/>
  <c r="R6" i="2"/>
  <c r="S6" i="2"/>
  <c r="P30" i="2"/>
  <c r="R30" i="2"/>
  <c r="S30" i="2"/>
  <c r="P58" i="2"/>
  <c r="R58" i="2"/>
  <c r="S58" i="2"/>
  <c r="P67" i="2"/>
  <c r="R67" i="2"/>
  <c r="S67" i="2"/>
  <c r="P35" i="2"/>
  <c r="R35" i="2"/>
  <c r="S35" i="2"/>
  <c r="P63" i="2"/>
  <c r="R63" i="2"/>
  <c r="S63" i="2"/>
  <c r="P51" i="2"/>
  <c r="R51" i="2"/>
  <c r="S51" i="2"/>
  <c r="P5" i="2"/>
  <c r="R5" i="2"/>
  <c r="S5" i="2"/>
  <c r="P33" i="2"/>
  <c r="R33" i="2"/>
  <c r="S33" i="2"/>
  <c r="P11" i="2"/>
  <c r="R11" i="2"/>
  <c r="S11" i="2"/>
  <c r="P52" i="2"/>
  <c r="R52" i="2"/>
  <c r="S52" i="2"/>
  <c r="T95" i="2"/>
  <c r="T92" i="2"/>
  <c r="T89" i="2"/>
  <c r="T63" i="2"/>
  <c r="T65" i="2"/>
  <c r="T41" i="2"/>
  <c r="T51" i="2"/>
  <c r="T55" i="2"/>
  <c r="T62" i="2"/>
  <c r="T52" i="2"/>
  <c r="T38" i="2"/>
  <c r="T44" i="2"/>
  <c r="T37" i="2"/>
  <c r="T26" i="2"/>
  <c r="T33" i="2"/>
  <c r="T17" i="2"/>
  <c r="T16" i="2"/>
  <c r="T11" i="2"/>
  <c r="T13" i="2"/>
  <c r="T5" i="2"/>
  <c r="T71" i="2"/>
  <c r="T64" i="2"/>
  <c r="T59" i="2"/>
  <c r="T61" i="2"/>
  <c r="T74" i="2"/>
  <c r="T54" i="2"/>
  <c r="T68" i="2"/>
  <c r="T56" i="2"/>
  <c r="T28" i="2"/>
  <c r="T40" i="2"/>
  <c r="T24" i="2"/>
  <c r="T31" i="2"/>
  <c r="T27" i="2"/>
  <c r="T19" i="2"/>
  <c r="T18" i="2"/>
  <c r="T9" i="2"/>
  <c r="T7" i="2"/>
  <c r="T4" i="2"/>
  <c r="T94" i="2"/>
  <c r="T86" i="2"/>
  <c r="T70" i="2"/>
  <c r="T72" i="2"/>
  <c r="T48" i="2"/>
  <c r="T58" i="2"/>
  <c r="T66" i="2"/>
  <c r="T32" i="2"/>
  <c r="T36" i="2"/>
  <c r="T35" i="2"/>
  <c r="T29" i="2"/>
  <c r="T39" i="2"/>
  <c r="T20" i="2"/>
  <c r="T22" i="2"/>
  <c r="T15" i="2"/>
  <c r="T12" i="2"/>
  <c r="T10" i="2"/>
  <c r="T69" i="2"/>
  <c r="T42" i="2"/>
  <c r="T46" i="2"/>
  <c r="T23" i="2"/>
  <c r="T60" i="2"/>
  <c r="T57" i="2"/>
  <c r="T25" i="2"/>
  <c r="T14" i="2"/>
  <c r="T67" i="2"/>
  <c r="T45" i="2"/>
  <c r="T30" i="2"/>
  <c r="T8" i="2"/>
  <c r="T34" i="2"/>
  <c r="T21" i="2"/>
  <c r="T6" i="2"/>
  <c r="T83" i="2"/>
  <c r="T81" i="2"/>
  <c r="T80" i="2"/>
  <c r="T49" i="2"/>
  <c r="T79" i="2"/>
  <c r="T284" i="2"/>
  <c r="U284" i="2"/>
  <c r="P76" i="2"/>
  <c r="R76" i="2"/>
  <c r="S76" i="2"/>
  <c r="P1471" i="2"/>
  <c r="R1471" i="2"/>
  <c r="S1471" i="2"/>
  <c r="T351" i="2"/>
  <c r="U351" i="2"/>
  <c r="P187" i="2"/>
  <c r="R187" i="2"/>
  <c r="S187" i="2"/>
  <c r="T140" i="2"/>
  <c r="U140" i="2"/>
  <c r="P125" i="2"/>
  <c r="R125" i="2"/>
  <c r="S125" i="2"/>
  <c r="T137" i="2"/>
  <c r="U137" i="2"/>
  <c r="T142" i="2"/>
  <c r="U142" i="2"/>
  <c r="P1233" i="2"/>
  <c r="R1233" i="2"/>
  <c r="S1233" i="2"/>
  <c r="P287" i="2"/>
  <c r="R287" i="2"/>
  <c r="T333" i="2"/>
  <c r="U333" i="2"/>
  <c r="P176" i="2"/>
  <c r="R176" i="2"/>
  <c r="S176" i="2"/>
  <c r="P243" i="2"/>
  <c r="R243" i="2"/>
  <c r="P138" i="2"/>
  <c r="R138" i="2"/>
  <c r="S138" i="2"/>
  <c r="T113" i="2"/>
  <c r="U113" i="2"/>
  <c r="P280" i="2"/>
  <c r="R280" i="2"/>
  <c r="T337" i="2"/>
  <c r="U337" i="2"/>
  <c r="T335" i="2"/>
  <c r="U335" i="2"/>
  <c r="T256" i="2"/>
  <c r="U256" i="2"/>
  <c r="P211" i="2"/>
  <c r="R211" i="2"/>
  <c r="P298" i="2"/>
  <c r="R298" i="2"/>
  <c r="P368" i="2"/>
  <c r="R368" i="2"/>
  <c r="P185" i="2"/>
  <c r="R185" i="2"/>
  <c r="S185" i="2"/>
  <c r="P177" i="2"/>
  <c r="R177" i="2"/>
  <c r="S177" i="2"/>
  <c r="P1211" i="2"/>
  <c r="R1211" i="2"/>
  <c r="S1211" i="2"/>
  <c r="P366" i="2"/>
  <c r="R366" i="2"/>
  <c r="P202" i="2"/>
  <c r="R202" i="2"/>
  <c r="P331" i="2"/>
  <c r="R331" i="2"/>
  <c r="T156" i="2"/>
  <c r="U156" i="2"/>
  <c r="T326" i="2"/>
  <c r="U326" i="2"/>
  <c r="T173" i="2"/>
  <c r="U173" i="2"/>
  <c r="P1271" i="2"/>
  <c r="R1271" i="2"/>
  <c r="S1271" i="2"/>
  <c r="P276" i="2"/>
  <c r="R276" i="2"/>
  <c r="P219" i="2"/>
  <c r="R219" i="2"/>
  <c r="P1202" i="2"/>
  <c r="R1202" i="2"/>
  <c r="S1202" i="2"/>
  <c r="P247" i="2"/>
  <c r="R247" i="2"/>
  <c r="P1637" i="2"/>
  <c r="R1637" i="2"/>
  <c r="S1637" i="2"/>
  <c r="T127" i="2"/>
  <c r="U127" i="2"/>
  <c r="T100" i="2"/>
  <c r="U100" i="2"/>
  <c r="T204" i="2"/>
  <c r="U204" i="2"/>
  <c r="P213" i="2"/>
  <c r="R213" i="2"/>
  <c r="P259" i="2"/>
  <c r="R259" i="2"/>
  <c r="T316" i="2"/>
  <c r="U316" i="2"/>
  <c r="T93" i="2"/>
  <c r="T135" i="2"/>
  <c r="U135" i="2"/>
  <c r="P1186" i="2"/>
  <c r="R1186" i="2"/>
  <c r="S1186" i="2"/>
  <c r="P1391" i="2"/>
  <c r="R1391" i="2"/>
  <c r="S1391" i="2"/>
  <c r="P1319" i="2"/>
  <c r="R1319" i="2"/>
  <c r="S1319" i="2"/>
  <c r="S105" i="4"/>
  <c r="S106" i="4"/>
  <c r="P1402" i="2"/>
  <c r="R1402" i="2"/>
  <c r="S1402" i="2"/>
  <c r="P1197" i="2"/>
  <c r="R1197" i="2"/>
  <c r="S1197" i="2"/>
  <c r="P350" i="2"/>
  <c r="R350" i="2"/>
  <c r="T73" i="2"/>
  <c r="P1363" i="2"/>
  <c r="R1363" i="2"/>
  <c r="S1363" i="2"/>
  <c r="T194" i="2"/>
  <c r="U194" i="2"/>
  <c r="T317" i="2"/>
  <c r="U317" i="2"/>
  <c r="P258" i="2"/>
  <c r="R258" i="2"/>
  <c r="T129" i="2"/>
  <c r="U129" i="2"/>
  <c r="T153" i="2"/>
  <c r="U153" i="2"/>
  <c r="T239" i="2"/>
  <c r="U239" i="2"/>
  <c r="P339" i="2"/>
  <c r="R339" i="2"/>
  <c r="P370" i="2"/>
  <c r="R370" i="2"/>
  <c r="P227" i="2"/>
  <c r="R227" i="2"/>
  <c r="T85" i="2"/>
  <c r="T216" i="2"/>
  <c r="U216" i="2"/>
  <c r="P304" i="2"/>
  <c r="R304" i="2"/>
  <c r="P1253" i="2"/>
  <c r="R1253" i="2"/>
  <c r="S1253" i="2"/>
  <c r="T334" i="2"/>
  <c r="U334" i="2"/>
  <c r="P262" i="2"/>
  <c r="R262" i="2"/>
  <c r="T251" i="2"/>
  <c r="U251" i="2"/>
  <c r="T206" i="2"/>
  <c r="U206" i="2"/>
  <c r="P328" i="2"/>
  <c r="R328" i="2"/>
  <c r="T217" i="2"/>
  <c r="U217" i="2"/>
  <c r="P214" i="2"/>
  <c r="R214" i="2"/>
  <c r="P157" i="2"/>
  <c r="R157" i="2"/>
  <c r="S157" i="2"/>
  <c r="P115" i="2"/>
  <c r="R115" i="2"/>
  <c r="S115" i="2"/>
  <c r="T143" i="2"/>
  <c r="U143" i="2"/>
  <c r="P107" i="2"/>
  <c r="R107" i="2"/>
  <c r="S107" i="2"/>
  <c r="P98" i="2"/>
  <c r="R98" i="2"/>
  <c r="S98" i="2"/>
  <c r="P361" i="2"/>
  <c r="R361" i="2"/>
  <c r="P139" i="2"/>
  <c r="R139" i="2"/>
  <c r="S139" i="2"/>
  <c r="P145" i="2"/>
  <c r="R145" i="2"/>
  <c r="S145" i="2"/>
  <c r="T169" i="2"/>
  <c r="U169" i="2"/>
  <c r="T114" i="2"/>
  <c r="U114" i="2"/>
  <c r="P246" i="2"/>
  <c r="R246" i="2"/>
  <c r="T104" i="2"/>
  <c r="U104" i="2"/>
  <c r="T207" i="2"/>
  <c r="U207" i="2"/>
  <c r="P146" i="2"/>
  <c r="R146" i="2"/>
  <c r="S146" i="2"/>
  <c r="T148" i="2"/>
  <c r="U148" i="2"/>
  <c r="T249" i="2"/>
  <c r="U249" i="2"/>
  <c r="P172" i="2"/>
  <c r="R172" i="2"/>
  <c r="S172" i="2"/>
  <c r="T132" i="2"/>
  <c r="U132" i="2"/>
  <c r="T192" i="2"/>
  <c r="U192" i="2"/>
  <c r="T166" i="2"/>
  <c r="U166" i="2"/>
  <c r="T110" i="2"/>
  <c r="U110" i="2"/>
  <c r="T199" i="2"/>
  <c r="U199" i="2"/>
  <c r="P165" i="2"/>
  <c r="R165" i="2"/>
  <c r="S165" i="2"/>
  <c r="T88" i="2"/>
  <c r="P134" i="2"/>
  <c r="R134" i="2"/>
  <c r="S134" i="2"/>
  <c r="T97" i="2"/>
  <c r="U97" i="2"/>
  <c r="P133" i="2"/>
  <c r="R133" i="2"/>
  <c r="S133" i="2"/>
  <c r="P250" i="2"/>
  <c r="R250" i="2"/>
  <c r="T130" i="2"/>
  <c r="U130" i="2"/>
  <c r="P123" i="2"/>
  <c r="R123" i="2"/>
  <c r="S123" i="2"/>
  <c r="T167" i="2"/>
  <c r="U167" i="2"/>
  <c r="T82" i="2"/>
  <c r="T122" i="2"/>
  <c r="U122" i="2"/>
  <c r="T197" i="2"/>
  <c r="U197" i="2"/>
  <c r="P274" i="2"/>
  <c r="R274" i="2"/>
  <c r="P208" i="2"/>
  <c r="R208" i="2"/>
  <c r="P117" i="2"/>
  <c r="R117" i="2"/>
  <c r="S117" i="2"/>
  <c r="P103" i="2"/>
  <c r="R103" i="2"/>
  <c r="S103" i="2"/>
  <c r="P50" i="2"/>
  <c r="R50" i="2"/>
  <c r="S50" i="2"/>
  <c r="T112" i="2"/>
  <c r="U112" i="2"/>
  <c r="P128" i="2"/>
  <c r="R128" i="2"/>
  <c r="S128" i="2"/>
  <c r="S324" i="2"/>
  <c r="AC324" i="2"/>
  <c r="T307" i="2"/>
  <c r="U307" i="2"/>
  <c r="AC354" i="2"/>
  <c r="S354" i="2"/>
  <c r="S306" i="2"/>
  <c r="AC306" i="2"/>
  <c r="T293" i="2"/>
  <c r="U293" i="2"/>
  <c r="AC296" i="2"/>
  <c r="S296" i="2"/>
  <c r="AC237" i="2"/>
  <c r="S237" i="2"/>
  <c r="AC342" i="2"/>
  <c r="S342" i="2"/>
  <c r="S374" i="2"/>
  <c r="AC374" i="2"/>
  <c r="AC307" i="2"/>
  <c r="S307" i="2"/>
  <c r="S369" i="2"/>
  <c r="AC369" i="2"/>
  <c r="AC190" i="2"/>
  <c r="S190" i="2"/>
  <c r="S300" i="2"/>
  <c r="AC300" i="2"/>
  <c r="AC265" i="2"/>
  <c r="S265" i="2"/>
  <c r="S196" i="2"/>
  <c r="AC196" i="2"/>
  <c r="T314" i="2"/>
  <c r="U314" i="2"/>
  <c r="T324" i="2"/>
  <c r="U324" i="2"/>
  <c r="S346" i="2"/>
  <c r="AC346" i="2"/>
  <c r="S226" i="2"/>
  <c r="AC226" i="2"/>
  <c r="T301" i="2"/>
  <c r="U301" i="2"/>
  <c r="T289" i="2"/>
  <c r="U289" i="2"/>
  <c r="AC285" i="2"/>
  <c r="S285" i="2"/>
  <c r="AC299" i="2"/>
  <c r="S299" i="2"/>
  <c r="AC343" i="2"/>
  <c r="S343" i="2"/>
  <c r="S286" i="2"/>
  <c r="AC286" i="2"/>
  <c r="AC231" i="2"/>
  <c r="S231" i="2"/>
  <c r="S263" i="2"/>
  <c r="AC263" i="2"/>
  <c r="T296" i="2"/>
  <c r="U296" i="2"/>
  <c r="AC267" i="2"/>
  <c r="S267" i="2"/>
  <c r="AC312" i="2"/>
  <c r="S312" i="2"/>
  <c r="S279" i="2"/>
  <c r="AC279" i="2"/>
  <c r="AC372" i="2"/>
  <c r="S372" i="2"/>
  <c r="T283" i="2"/>
  <c r="U283" i="2"/>
  <c r="T300" i="2"/>
  <c r="U300" i="2"/>
  <c r="S268" i="2"/>
  <c r="AC268" i="2"/>
  <c r="AC252" i="2"/>
  <c r="S252" i="2"/>
  <c r="S310" i="2"/>
  <c r="AC310" i="2"/>
  <c r="AC309" i="2"/>
  <c r="S309" i="2"/>
  <c r="S352" i="2"/>
  <c r="AC352" i="2"/>
  <c r="AC301" i="2"/>
  <c r="S301" i="2"/>
  <c r="S314" i="2"/>
  <c r="AC314" i="2"/>
  <c r="T295" i="2"/>
  <c r="U295" i="2"/>
  <c r="AC289" i="2"/>
  <c r="S289" i="2"/>
  <c r="T306" i="2"/>
  <c r="U306" i="2"/>
  <c r="T303" i="2"/>
  <c r="U303" i="2"/>
  <c r="AC320" i="2"/>
  <c r="S320" i="2"/>
  <c r="T308" i="2"/>
  <c r="U308" i="2"/>
  <c r="T282" i="2"/>
  <c r="U282" i="2"/>
  <c r="S271" i="2"/>
  <c r="AC271" i="2"/>
  <c r="S228" i="2"/>
  <c r="AC228" i="2"/>
  <c r="S367" i="2"/>
  <c r="AC367" i="2"/>
  <c r="T1487" i="2"/>
  <c r="U1487" i="2"/>
  <c r="T1397" i="2"/>
  <c r="U1397" i="2"/>
  <c r="T1413" i="2"/>
  <c r="U1413" i="2"/>
  <c r="T1395" i="2"/>
  <c r="U1395" i="2"/>
  <c r="T1462" i="2"/>
  <c r="U1462" i="2"/>
  <c r="T1401" i="2"/>
  <c r="U1401" i="2"/>
  <c r="T1484" i="2"/>
  <c r="U1484" i="2"/>
  <c r="T1400" i="2"/>
  <c r="U1400" i="2"/>
  <c r="T1483" i="2"/>
  <c r="U1483" i="2"/>
  <c r="T1444" i="2"/>
  <c r="U1444" i="2"/>
  <c r="T1405" i="2"/>
  <c r="U1405" i="2"/>
  <c r="T1482" i="2"/>
  <c r="U1482" i="2"/>
  <c r="T1459" i="2"/>
  <c r="U1459" i="2"/>
  <c r="T1392" i="2"/>
  <c r="U1392" i="2"/>
  <c r="T1389" i="2"/>
  <c r="U1389" i="2"/>
  <c r="T1407" i="2"/>
  <c r="U1407" i="2"/>
  <c r="T1423" i="2"/>
  <c r="U1423" i="2"/>
  <c r="T1453" i="2"/>
  <c r="U1453" i="2"/>
  <c r="T1435" i="2"/>
  <c r="U1435" i="2"/>
  <c r="T1465" i="2"/>
  <c r="U1465" i="2"/>
  <c r="T1445" i="2"/>
  <c r="U1445" i="2"/>
  <c r="T1438" i="2"/>
  <c r="U1438" i="2"/>
  <c r="T1477" i="2"/>
  <c r="U1477" i="2"/>
  <c r="T1429" i="2"/>
  <c r="U1429" i="2"/>
  <c r="T1458" i="2"/>
  <c r="U1458" i="2"/>
  <c r="T1455" i="2"/>
  <c r="U1455" i="2"/>
  <c r="T1469" i="2"/>
  <c r="U1469" i="2"/>
  <c r="T1452" i="2"/>
  <c r="U1452" i="2"/>
  <c r="T1420" i="2"/>
  <c r="U1420" i="2"/>
  <c r="T1443" i="2"/>
  <c r="U1443" i="2"/>
  <c r="T1470" i="2"/>
  <c r="U1470" i="2"/>
  <c r="T1486" i="2"/>
  <c r="U1486" i="2"/>
  <c r="T1436" i="2"/>
  <c r="U1436" i="2"/>
  <c r="T1387" i="2"/>
  <c r="U1387" i="2"/>
  <c r="T1415" i="2"/>
  <c r="U1415" i="2"/>
  <c r="T1404" i="2"/>
  <c r="U1404" i="2"/>
  <c r="T1410" i="2"/>
  <c r="U1410" i="2"/>
  <c r="T1388" i="2"/>
  <c r="U1388" i="2"/>
  <c r="T1457" i="2"/>
  <c r="U1457" i="2"/>
  <c r="T1409" i="2"/>
  <c r="U1409" i="2"/>
  <c r="T1406" i="2"/>
  <c r="U1406" i="2"/>
  <c r="T1418" i="2"/>
  <c r="U1418" i="2"/>
  <c r="T1476" i="2"/>
  <c r="U1476" i="2"/>
  <c r="T1394" i="2"/>
  <c r="U1394" i="2"/>
  <c r="T1473" i="2"/>
  <c r="U1473" i="2"/>
  <c r="T1416" i="2"/>
  <c r="U1416" i="2"/>
  <c r="T1475" i="2"/>
  <c r="U1475" i="2"/>
  <c r="T1431" i="2"/>
  <c r="U1431" i="2"/>
  <c r="T1449" i="2"/>
  <c r="U1449" i="2"/>
  <c r="T1421" i="2"/>
  <c r="U1421" i="2"/>
  <c r="T1481" i="2"/>
  <c r="U1481" i="2"/>
  <c r="T1432" i="2"/>
  <c r="U1432" i="2"/>
  <c r="T1425" i="2"/>
  <c r="U1425" i="2"/>
  <c r="T1450" i="2"/>
  <c r="U1450" i="2"/>
  <c r="T1467" i="2"/>
  <c r="U1467" i="2"/>
  <c r="T1474" i="2"/>
  <c r="U1474" i="2"/>
  <c r="T1466" i="2"/>
  <c r="U1466" i="2"/>
  <c r="T1441" i="2"/>
  <c r="U1441" i="2"/>
  <c r="T1464" i="2"/>
  <c r="U1464" i="2"/>
  <c r="T1485" i="2"/>
  <c r="U1485" i="2"/>
  <c r="T1447" i="2"/>
  <c r="U1447" i="2"/>
  <c r="T1419" i="2"/>
  <c r="U1419" i="2"/>
  <c r="T1461" i="2"/>
  <c r="U1461" i="2"/>
  <c r="T1454" i="2"/>
  <c r="U1454" i="2"/>
  <c r="T1426" i="2"/>
  <c r="U1426" i="2"/>
  <c r="T1434" i="2"/>
  <c r="U1434" i="2"/>
  <c r="T1422" i="2"/>
  <c r="U1422" i="2"/>
  <c r="T1437" i="2"/>
  <c r="U1437" i="2"/>
  <c r="T1456" i="2"/>
  <c r="U1456" i="2"/>
  <c r="T1446" i="2"/>
  <c r="U1446" i="2"/>
  <c r="T1451" i="2"/>
  <c r="U1451" i="2"/>
  <c r="T1440" i="2"/>
  <c r="U1440" i="2"/>
  <c r="T1439" i="2"/>
  <c r="U1439" i="2"/>
  <c r="T1472" i="2"/>
  <c r="U1472" i="2"/>
  <c r="T1468" i="2"/>
  <c r="U1468" i="2"/>
  <c r="T1398" i="2"/>
  <c r="U1398" i="2"/>
  <c r="T1391" i="2"/>
  <c r="U1391" i="2"/>
  <c r="T1428" i="2"/>
  <c r="U1428" i="2"/>
  <c r="T1448" i="2"/>
  <c r="U1448" i="2"/>
  <c r="T1442" i="2"/>
  <c r="U1442" i="2"/>
  <c r="T1478" i="2"/>
  <c r="U1478" i="2"/>
  <c r="T1479" i="2"/>
  <c r="U1479" i="2"/>
  <c r="T1414" i="2"/>
  <c r="U1414" i="2"/>
  <c r="T1402" i="2"/>
  <c r="U1402" i="2"/>
  <c r="T1411" i="2"/>
  <c r="U1411" i="2"/>
  <c r="T1412" i="2"/>
  <c r="U1412" i="2"/>
  <c r="T1403" i="2"/>
  <c r="U1403" i="2"/>
  <c r="T1463" i="2"/>
  <c r="U1463" i="2"/>
  <c r="T1417" i="2"/>
  <c r="U1417" i="2"/>
  <c r="T1433" i="2"/>
  <c r="U1433" i="2"/>
  <c r="T1427" i="2"/>
  <c r="U1427" i="2"/>
  <c r="T1460" i="2"/>
  <c r="U1460" i="2"/>
  <c r="T1480" i="2"/>
  <c r="U1480" i="2"/>
  <c r="T1393" i="2"/>
  <c r="U1393" i="2"/>
  <c r="T1471" i="2"/>
  <c r="U1471" i="2"/>
  <c r="T1430" i="2"/>
  <c r="U1430" i="2"/>
  <c r="T1424" i="2"/>
  <c r="U1424" i="2"/>
  <c r="T1408" i="2"/>
  <c r="U1408" i="2"/>
  <c r="T1396" i="2"/>
  <c r="U1396" i="2"/>
  <c r="T1390" i="2"/>
  <c r="U1390" i="2"/>
  <c r="T1399" i="2"/>
  <c r="U1399" i="2"/>
  <c r="T944" i="2"/>
  <c r="U944" i="2"/>
  <c r="T940" i="2"/>
  <c r="U940" i="2"/>
  <c r="T960" i="2"/>
  <c r="U960" i="2"/>
  <c r="T900" i="2"/>
  <c r="U900" i="2"/>
  <c r="T902" i="2"/>
  <c r="U902" i="2"/>
  <c r="T964" i="2"/>
  <c r="U964" i="2"/>
  <c r="T973" i="2"/>
  <c r="U973" i="2"/>
  <c r="T961" i="2"/>
  <c r="U961" i="2"/>
  <c r="T969" i="2"/>
  <c r="U969" i="2"/>
  <c r="T956" i="2"/>
  <c r="U956" i="2"/>
  <c r="T915" i="2"/>
  <c r="U915" i="2"/>
  <c r="T962" i="2"/>
  <c r="U962" i="2"/>
  <c r="T941" i="2"/>
  <c r="U941" i="2"/>
  <c r="T914" i="2"/>
  <c r="U914" i="2"/>
  <c r="T937" i="2"/>
  <c r="U937" i="2"/>
  <c r="T957" i="2"/>
  <c r="U957" i="2"/>
  <c r="T954" i="2"/>
  <c r="U954" i="2"/>
  <c r="T927" i="2"/>
  <c r="U927" i="2"/>
  <c r="T953" i="2"/>
  <c r="U953" i="2"/>
  <c r="T931" i="2"/>
  <c r="U931" i="2"/>
  <c r="T906" i="2"/>
  <c r="U906" i="2"/>
  <c r="T878" i="2"/>
  <c r="U878" i="2"/>
  <c r="T910" i="2"/>
  <c r="U910" i="2"/>
  <c r="T930" i="2"/>
  <c r="U930" i="2"/>
  <c r="T883" i="2"/>
  <c r="U883" i="2"/>
  <c r="T935" i="2"/>
  <c r="U935" i="2"/>
  <c r="T898" i="2"/>
  <c r="U898" i="2"/>
  <c r="T892" i="2"/>
  <c r="U892" i="2"/>
  <c r="T947" i="2"/>
  <c r="U947" i="2"/>
  <c r="T909" i="2"/>
  <c r="U909" i="2"/>
  <c r="T966" i="2"/>
  <c r="U966" i="2"/>
  <c r="T955" i="2"/>
  <c r="U955" i="2"/>
  <c r="T926" i="2"/>
  <c r="U926" i="2"/>
  <c r="T913" i="2"/>
  <c r="U913" i="2"/>
  <c r="T951" i="2"/>
  <c r="U951" i="2"/>
  <c r="T886" i="2"/>
  <c r="U886" i="2"/>
  <c r="T934" i="2"/>
  <c r="U934" i="2"/>
  <c r="T904" i="2"/>
  <c r="U904" i="2"/>
  <c r="T901" i="2"/>
  <c r="U901" i="2"/>
  <c r="T924" i="2"/>
  <c r="U924" i="2"/>
  <c r="T889" i="2"/>
  <c r="U889" i="2"/>
  <c r="T897" i="2"/>
  <c r="U897" i="2"/>
  <c r="T919" i="2"/>
  <c r="U919" i="2"/>
  <c r="T970" i="2"/>
  <c r="U970" i="2"/>
  <c r="T949" i="2"/>
  <c r="U949" i="2"/>
  <c r="T948" i="2"/>
  <c r="U948" i="2"/>
  <c r="T971" i="2"/>
  <c r="U971" i="2"/>
  <c r="T933" i="2"/>
  <c r="U933" i="2"/>
  <c r="T968" i="2"/>
  <c r="U968" i="2"/>
  <c r="T881" i="2"/>
  <c r="U881" i="2"/>
  <c r="T891" i="2"/>
  <c r="U891" i="2"/>
  <c r="T938" i="2"/>
  <c r="U938" i="2"/>
  <c r="T903" i="2"/>
  <c r="U903" i="2"/>
  <c r="T975" i="2"/>
  <c r="U975" i="2"/>
  <c r="T885" i="2"/>
  <c r="U885" i="2"/>
  <c r="T936" i="2"/>
  <c r="U936" i="2"/>
  <c r="T888" i="2"/>
  <c r="U888" i="2"/>
  <c r="T952" i="2"/>
  <c r="U952" i="2"/>
  <c r="T918" i="2"/>
  <c r="U918" i="2"/>
  <c r="T916" i="2"/>
  <c r="U916" i="2"/>
  <c r="T977" i="2"/>
  <c r="U977" i="2"/>
  <c r="T965" i="2"/>
  <c r="U965" i="2"/>
  <c r="T972" i="2"/>
  <c r="U972" i="2"/>
  <c r="T950" i="2"/>
  <c r="U950" i="2"/>
  <c r="T945" i="2"/>
  <c r="U945" i="2"/>
  <c r="T879" i="2"/>
  <c r="U879" i="2"/>
  <c r="T912" i="2"/>
  <c r="U912" i="2"/>
  <c r="T895" i="2"/>
  <c r="U895" i="2"/>
  <c r="T967" i="2"/>
  <c r="U967" i="2"/>
  <c r="T896" i="2"/>
  <c r="U896" i="2"/>
  <c r="T958" i="2"/>
  <c r="U958" i="2"/>
  <c r="T921" i="2"/>
  <c r="U921" i="2"/>
  <c r="T925" i="2"/>
  <c r="U925" i="2"/>
  <c r="T946" i="2"/>
  <c r="U946" i="2"/>
  <c r="T943" i="2"/>
  <c r="U943" i="2"/>
  <c r="T905" i="2"/>
  <c r="U905" i="2"/>
  <c r="T899" i="2"/>
  <c r="U899" i="2"/>
  <c r="T894" i="2"/>
  <c r="U894" i="2"/>
  <c r="T978" i="2"/>
  <c r="U978" i="2"/>
  <c r="T929" i="2"/>
  <c r="U929" i="2"/>
  <c r="T923" i="2"/>
  <c r="U923" i="2"/>
  <c r="T922" i="2"/>
  <c r="U922" i="2"/>
  <c r="T963" i="2"/>
  <c r="U963" i="2"/>
  <c r="T882" i="2"/>
  <c r="U882" i="2"/>
  <c r="T959" i="2"/>
  <c r="U959" i="2"/>
  <c r="T880" i="2"/>
  <c r="U880" i="2"/>
  <c r="T942" i="2"/>
  <c r="U942" i="2"/>
  <c r="T928" i="2"/>
  <c r="U928" i="2"/>
  <c r="T917" i="2"/>
  <c r="U917" i="2"/>
  <c r="T939" i="2"/>
  <c r="U939" i="2"/>
  <c r="T893" i="2"/>
  <c r="U893" i="2"/>
  <c r="T907" i="2"/>
  <c r="U907" i="2"/>
  <c r="T887" i="2"/>
  <c r="U887" i="2"/>
  <c r="T974" i="2"/>
  <c r="U974" i="2"/>
  <c r="T890" i="2"/>
  <c r="U890" i="2"/>
  <c r="T932" i="2"/>
  <c r="U932" i="2"/>
  <c r="T911" i="2"/>
  <c r="U911" i="2"/>
  <c r="T920" i="2"/>
  <c r="U920" i="2"/>
  <c r="T908" i="2"/>
  <c r="U908" i="2"/>
  <c r="T877" i="2"/>
  <c r="U877" i="2"/>
  <c r="T884" i="2"/>
  <c r="U884" i="2"/>
  <c r="T976" i="2"/>
  <c r="U976" i="2"/>
  <c r="T1947" i="2"/>
  <c r="U1947" i="2"/>
  <c r="T1957" i="2"/>
  <c r="U1957" i="2"/>
  <c r="T1887" i="2"/>
  <c r="U1887" i="2"/>
  <c r="T1906" i="2"/>
  <c r="U1906" i="2"/>
  <c r="T1952" i="2"/>
  <c r="U1952" i="2"/>
  <c r="T1972" i="2"/>
  <c r="U1972" i="2"/>
  <c r="T1910" i="2"/>
  <c r="U1910" i="2"/>
  <c r="T1902" i="2"/>
  <c r="U1902" i="2"/>
  <c r="T1925" i="2"/>
  <c r="U1925" i="2"/>
  <c r="T1916" i="2"/>
  <c r="U1916" i="2"/>
  <c r="T1901" i="2"/>
  <c r="U1901" i="2"/>
  <c r="T1946" i="2"/>
  <c r="U1946" i="2"/>
  <c r="T1908" i="2"/>
  <c r="U1908" i="2"/>
  <c r="T1937" i="2"/>
  <c r="U1937" i="2"/>
  <c r="T1907" i="2"/>
  <c r="U1907" i="2"/>
  <c r="T1889" i="2"/>
  <c r="U1889" i="2"/>
  <c r="T1917" i="2"/>
  <c r="U1917" i="2"/>
  <c r="T1956" i="2"/>
  <c r="U1956" i="2"/>
  <c r="T1923" i="2"/>
  <c r="U1923" i="2"/>
  <c r="T1921" i="2"/>
  <c r="U1921" i="2"/>
  <c r="T1954" i="2"/>
  <c r="U1954" i="2"/>
  <c r="T1900" i="2"/>
  <c r="U1900" i="2"/>
  <c r="T1940" i="2"/>
  <c r="U1940" i="2"/>
  <c r="T1928" i="2"/>
  <c r="U1928" i="2"/>
  <c r="T1913" i="2"/>
  <c r="U1913" i="2"/>
  <c r="T1898" i="2"/>
  <c r="U1898" i="2"/>
  <c r="T1935" i="2"/>
  <c r="U1935" i="2"/>
  <c r="T1968" i="2"/>
  <c r="U1968" i="2"/>
  <c r="T1892" i="2"/>
  <c r="U1892" i="2"/>
  <c r="T1912" i="2"/>
  <c r="U1912" i="2"/>
  <c r="T1964" i="2"/>
  <c r="U1964" i="2"/>
  <c r="T1924" i="2"/>
  <c r="U1924" i="2"/>
  <c r="T1919" i="2"/>
  <c r="U1919" i="2"/>
  <c r="T1960" i="2"/>
  <c r="U1960" i="2"/>
  <c r="T1942" i="2"/>
  <c r="U1942" i="2"/>
  <c r="T1899" i="2"/>
  <c r="U1899" i="2"/>
  <c r="T1927" i="2"/>
  <c r="U1927" i="2"/>
  <c r="T1934" i="2"/>
  <c r="U1934" i="2"/>
  <c r="T1939" i="2"/>
  <c r="U1939" i="2"/>
  <c r="T1951" i="2"/>
  <c r="U1951" i="2"/>
  <c r="T1914" i="2"/>
  <c r="U1914" i="2"/>
  <c r="T1894" i="2"/>
  <c r="U1894" i="2"/>
  <c r="T1903" i="2"/>
  <c r="U1903" i="2"/>
  <c r="T1944" i="2"/>
  <c r="U1944" i="2"/>
  <c r="T1904" i="2"/>
  <c r="U1904" i="2"/>
  <c r="T1958" i="2"/>
  <c r="U1958" i="2"/>
  <c r="T1895" i="2"/>
  <c r="U1895" i="2"/>
  <c r="T1915" i="2"/>
  <c r="U1915" i="2"/>
  <c r="T1930" i="2"/>
  <c r="U1930" i="2"/>
  <c r="T1932" i="2"/>
  <c r="U1932" i="2"/>
  <c r="T1893" i="2"/>
  <c r="U1893" i="2"/>
  <c r="T1905" i="2"/>
  <c r="U1905" i="2"/>
  <c r="T1975" i="2"/>
  <c r="U1975" i="2"/>
  <c r="T1950" i="2"/>
  <c r="U1950" i="2"/>
  <c r="T1976" i="2"/>
  <c r="U1976" i="2"/>
  <c r="T1978" i="2"/>
  <c r="U1978" i="2"/>
  <c r="T1941" i="2"/>
  <c r="U1941" i="2"/>
  <c r="T1962" i="2"/>
  <c r="U1962" i="2"/>
  <c r="T1971" i="2"/>
  <c r="U1971" i="2"/>
  <c r="T1949" i="2"/>
  <c r="U1949" i="2"/>
  <c r="T1974" i="2"/>
  <c r="U1974" i="2"/>
  <c r="T1890" i="2"/>
  <c r="U1890" i="2"/>
  <c r="T1936" i="2"/>
  <c r="U1936" i="2"/>
  <c r="T1969" i="2"/>
  <c r="U1969" i="2"/>
  <c r="T1888" i="2"/>
  <c r="U1888" i="2"/>
  <c r="T1891" i="2"/>
  <c r="U1891" i="2"/>
  <c r="T1973" i="2"/>
  <c r="U1973" i="2"/>
  <c r="T1897" i="2"/>
  <c r="U1897" i="2"/>
  <c r="T1961" i="2"/>
  <c r="U1961" i="2"/>
  <c r="T1943" i="2"/>
  <c r="U1943" i="2"/>
  <c r="T1953" i="2"/>
  <c r="U1953" i="2"/>
  <c r="T1896" i="2"/>
  <c r="U1896" i="2"/>
  <c r="T1965" i="2"/>
  <c r="U1965" i="2"/>
  <c r="T1970" i="2"/>
  <c r="U1970" i="2"/>
  <c r="T1967" i="2"/>
  <c r="U1967" i="2"/>
  <c r="T1945" i="2"/>
  <c r="U1945" i="2"/>
  <c r="T1979" i="2"/>
  <c r="U1979" i="2"/>
  <c r="T1922" i="2"/>
  <c r="U1922" i="2"/>
  <c r="T1977" i="2"/>
  <c r="U1977" i="2"/>
  <c r="T1933" i="2"/>
  <c r="U1933" i="2"/>
  <c r="T1959" i="2"/>
  <c r="U1959" i="2"/>
  <c r="T1963" i="2"/>
  <c r="U1963" i="2"/>
  <c r="T1920" i="2"/>
  <c r="U1920" i="2"/>
  <c r="T1938" i="2"/>
  <c r="U1938" i="2"/>
  <c r="T1911" i="2"/>
  <c r="U1911" i="2"/>
  <c r="T1955" i="2"/>
  <c r="U1955" i="2"/>
  <c r="T1918" i="2"/>
  <c r="U1918" i="2"/>
  <c r="T1966" i="2"/>
  <c r="U1966" i="2"/>
  <c r="T1909" i="2"/>
  <c r="U1909" i="2"/>
  <c r="T1931" i="2"/>
  <c r="U1931" i="2"/>
  <c r="T1948" i="2"/>
  <c r="U1948" i="2"/>
  <c r="T1926" i="2"/>
  <c r="U1926" i="2"/>
  <c r="T1929" i="2"/>
  <c r="U1929" i="2"/>
  <c r="T1577" i="2"/>
  <c r="U1577" i="2"/>
  <c r="T1539" i="2"/>
  <c r="U1539" i="2"/>
  <c r="T1581" i="2"/>
  <c r="U1581" i="2"/>
  <c r="T1555" i="2"/>
  <c r="U1555" i="2"/>
  <c r="T1538" i="2"/>
  <c r="U1538" i="2"/>
  <c r="T1567" i="2"/>
  <c r="U1567" i="2"/>
  <c r="T1565" i="2"/>
  <c r="U1565" i="2"/>
  <c r="T1509" i="2"/>
  <c r="U1509" i="2"/>
  <c r="T1556" i="2"/>
  <c r="U1556" i="2"/>
  <c r="T1550" i="2"/>
  <c r="U1550" i="2"/>
  <c r="T1549" i="2"/>
  <c r="U1549" i="2"/>
  <c r="T1551" i="2"/>
  <c r="U1551" i="2"/>
  <c r="T1563" i="2"/>
  <c r="U1563" i="2"/>
  <c r="T1532" i="2"/>
  <c r="U1532" i="2"/>
  <c r="T1547" i="2"/>
  <c r="U1547" i="2"/>
  <c r="T1494" i="2"/>
  <c r="U1494" i="2"/>
  <c r="T1502" i="2"/>
  <c r="U1502" i="2"/>
  <c r="T1488" i="2"/>
  <c r="U1488" i="2"/>
  <c r="T1489" i="2"/>
  <c r="U1489" i="2"/>
  <c r="T1541" i="2"/>
  <c r="U1541" i="2"/>
  <c r="T1493" i="2"/>
  <c r="U1493" i="2"/>
  <c r="T1545" i="2"/>
  <c r="U1545" i="2"/>
  <c r="T1557" i="2"/>
  <c r="U1557" i="2"/>
  <c r="T1522" i="2"/>
  <c r="U1522" i="2"/>
  <c r="T1530" i="2"/>
  <c r="U1530" i="2"/>
  <c r="T1524" i="2"/>
  <c r="U1524" i="2"/>
  <c r="T1498" i="2"/>
  <c r="U1498" i="2"/>
  <c r="T1573" i="2"/>
  <c r="U1573" i="2"/>
  <c r="T1553" i="2"/>
  <c r="U1553" i="2"/>
  <c r="T1585" i="2"/>
  <c r="U1585" i="2"/>
  <c r="T1548" i="2"/>
  <c r="U1548" i="2"/>
  <c r="T1572" i="2"/>
  <c r="U1572" i="2"/>
  <c r="T1558" i="2"/>
  <c r="U1558" i="2"/>
  <c r="T1528" i="2"/>
  <c r="U1528" i="2"/>
  <c r="T1533" i="2"/>
  <c r="U1533" i="2"/>
  <c r="T1521" i="2"/>
  <c r="U1521" i="2"/>
  <c r="T1574" i="2"/>
  <c r="U1574" i="2"/>
  <c r="T1540" i="2"/>
  <c r="U1540" i="2"/>
  <c r="T1519" i="2"/>
  <c r="U1519" i="2"/>
  <c r="T1517" i="2"/>
  <c r="U1517" i="2"/>
  <c r="T1527" i="2"/>
  <c r="U1527" i="2"/>
  <c r="T1510" i="2"/>
  <c r="U1510" i="2"/>
  <c r="T1492" i="2"/>
  <c r="U1492" i="2"/>
  <c r="T1515" i="2"/>
  <c r="U1515" i="2"/>
  <c r="T1496" i="2"/>
  <c r="U1496" i="2"/>
  <c r="T1512" i="2"/>
  <c r="U1512" i="2"/>
  <c r="T1582" i="2"/>
  <c r="U1582" i="2"/>
  <c r="T1511" i="2"/>
  <c r="U1511" i="2"/>
  <c r="T1588" i="2"/>
  <c r="U1588" i="2"/>
  <c r="T1525" i="2"/>
  <c r="U1525" i="2"/>
  <c r="T1529" i="2"/>
  <c r="U1529" i="2"/>
  <c r="T1495" i="2"/>
  <c r="U1495" i="2"/>
  <c r="T1520" i="2"/>
  <c r="U1520" i="2"/>
  <c r="T1578" i="2"/>
  <c r="U1578" i="2"/>
  <c r="T1561" i="2"/>
  <c r="U1561" i="2"/>
  <c r="T1576" i="2"/>
  <c r="U1576" i="2"/>
  <c r="T1542" i="2"/>
  <c r="U1542" i="2"/>
  <c r="T1580" i="2"/>
  <c r="U1580" i="2"/>
  <c r="T1579" i="2"/>
  <c r="U1579" i="2"/>
  <c r="T1554" i="2"/>
  <c r="U1554" i="2"/>
  <c r="T1523" i="2"/>
  <c r="U1523" i="2"/>
  <c r="T1505" i="2"/>
  <c r="U1505" i="2"/>
  <c r="T1497" i="2"/>
  <c r="U1497" i="2"/>
  <c r="T1504" i="2"/>
  <c r="U1504" i="2"/>
  <c r="T1531" i="2"/>
  <c r="U1531" i="2"/>
  <c r="T1543" i="2"/>
  <c r="U1543" i="2"/>
  <c r="T1514" i="2"/>
  <c r="U1514" i="2"/>
  <c r="T1586" i="2"/>
  <c r="U1586" i="2"/>
  <c r="T1571" i="2"/>
  <c r="U1571" i="2"/>
  <c r="T1566" i="2"/>
  <c r="U1566" i="2"/>
  <c r="T1516" i="2"/>
  <c r="U1516" i="2"/>
  <c r="T1506" i="2"/>
  <c r="U1506" i="2"/>
  <c r="T1575" i="2"/>
  <c r="U1575" i="2"/>
  <c r="T1564" i="2"/>
  <c r="U1564" i="2"/>
  <c r="T1535" i="2"/>
  <c r="U1535" i="2"/>
  <c r="T1568" i="2"/>
  <c r="U1568" i="2"/>
  <c r="T1583" i="2"/>
  <c r="U1583" i="2"/>
  <c r="T1501" i="2"/>
  <c r="U1501" i="2"/>
  <c r="T1589" i="2"/>
  <c r="U1589" i="2"/>
  <c r="T1491" i="2"/>
  <c r="U1491" i="2"/>
  <c r="T1584" i="2"/>
  <c r="U1584" i="2"/>
  <c r="T1587" i="2"/>
  <c r="U1587" i="2"/>
  <c r="T1570" i="2"/>
  <c r="U1570" i="2"/>
  <c r="T1500" i="2"/>
  <c r="U1500" i="2"/>
  <c r="T1546" i="2"/>
  <c r="U1546" i="2"/>
  <c r="T1537" i="2"/>
  <c r="U1537" i="2"/>
  <c r="T1508" i="2"/>
  <c r="U1508" i="2"/>
  <c r="T1490" i="2"/>
  <c r="U1490" i="2"/>
  <c r="T1513" i="2"/>
  <c r="U1513" i="2"/>
  <c r="T1569" i="2"/>
  <c r="U1569" i="2"/>
  <c r="T1503" i="2"/>
  <c r="U1503" i="2"/>
  <c r="T1559" i="2"/>
  <c r="U1559" i="2"/>
  <c r="T1552" i="2"/>
  <c r="U1552" i="2"/>
  <c r="T1507" i="2"/>
  <c r="U1507" i="2"/>
  <c r="T1544" i="2"/>
  <c r="U1544" i="2"/>
  <c r="T1536" i="2"/>
  <c r="U1536" i="2"/>
  <c r="T1534" i="2"/>
  <c r="U1534" i="2"/>
  <c r="T1526" i="2"/>
  <c r="U1526" i="2"/>
  <c r="T1518" i="2"/>
  <c r="U1518" i="2"/>
  <c r="T1499" i="2"/>
  <c r="U1499" i="2"/>
  <c r="T1560" i="2"/>
  <c r="U1560" i="2"/>
  <c r="T1562" i="2"/>
  <c r="U1562" i="2"/>
  <c r="P1731" i="2"/>
  <c r="R1731" i="2"/>
  <c r="S1731" i="2"/>
  <c r="P1723" i="2"/>
  <c r="R1723" i="2"/>
  <c r="S1723" i="2"/>
  <c r="P1787" i="2"/>
  <c r="R1787" i="2"/>
  <c r="S1787" i="2"/>
  <c r="P1737" i="2"/>
  <c r="R1737" i="2"/>
  <c r="S1737" i="2"/>
  <c r="P1781" i="2"/>
  <c r="R1781" i="2"/>
  <c r="S1781" i="2"/>
  <c r="P1709" i="2"/>
  <c r="R1709" i="2"/>
  <c r="S1709" i="2"/>
  <c r="P1689" i="2"/>
  <c r="R1689" i="2"/>
  <c r="S1689" i="2"/>
  <c r="P1717" i="2"/>
  <c r="R1717" i="2"/>
  <c r="S1717" i="2"/>
  <c r="P1742" i="2"/>
  <c r="R1742" i="2"/>
  <c r="S1742" i="2"/>
  <c r="P1780" i="2"/>
  <c r="R1780" i="2"/>
  <c r="S1780" i="2"/>
  <c r="P1776" i="2"/>
  <c r="R1776" i="2"/>
  <c r="S1776" i="2"/>
  <c r="P1788" i="2"/>
  <c r="R1788" i="2"/>
  <c r="S1788" i="2"/>
  <c r="P1735" i="2"/>
  <c r="R1735" i="2"/>
  <c r="S1735" i="2"/>
  <c r="P1769" i="2"/>
  <c r="R1769" i="2"/>
  <c r="S1769" i="2"/>
  <c r="P1690" i="2"/>
  <c r="R1690" i="2"/>
  <c r="S1690" i="2"/>
  <c r="P1714" i="2"/>
  <c r="R1714" i="2"/>
  <c r="S1714" i="2"/>
  <c r="P1727" i="2"/>
  <c r="R1727" i="2"/>
  <c r="S1727" i="2"/>
  <c r="P1766" i="2"/>
  <c r="R1766" i="2"/>
  <c r="S1766" i="2"/>
  <c r="P1778" i="2"/>
  <c r="R1778" i="2"/>
  <c r="S1778" i="2"/>
  <c r="P1786" i="2"/>
  <c r="R1786" i="2"/>
  <c r="S1786" i="2"/>
  <c r="P1772" i="2"/>
  <c r="R1772" i="2"/>
  <c r="S1772" i="2"/>
  <c r="P1774" i="2"/>
  <c r="R1774" i="2"/>
  <c r="S1774" i="2"/>
  <c r="P1753" i="2"/>
  <c r="R1753" i="2"/>
  <c r="S1753" i="2"/>
  <c r="P1711" i="2"/>
  <c r="R1711" i="2"/>
  <c r="S1711" i="2"/>
  <c r="P1732" i="2"/>
  <c r="R1732" i="2"/>
  <c r="S1732" i="2"/>
  <c r="P1758" i="2"/>
  <c r="R1758" i="2"/>
  <c r="S1758" i="2"/>
  <c r="P1767" i="2"/>
  <c r="R1767" i="2"/>
  <c r="S1767" i="2"/>
  <c r="P1779" i="2"/>
  <c r="R1779" i="2"/>
  <c r="S1779" i="2"/>
  <c r="P1784" i="2"/>
  <c r="R1784" i="2"/>
  <c r="S1784" i="2"/>
  <c r="P1697" i="2"/>
  <c r="R1697" i="2"/>
  <c r="S1697" i="2"/>
  <c r="P1757" i="2"/>
  <c r="R1757" i="2"/>
  <c r="S1757" i="2"/>
  <c r="P1740" i="2"/>
  <c r="R1740" i="2"/>
  <c r="S1740" i="2"/>
  <c r="P1775" i="2"/>
  <c r="R1775" i="2"/>
  <c r="S1775" i="2"/>
  <c r="P1764" i="2"/>
  <c r="R1764" i="2"/>
  <c r="S1764" i="2"/>
  <c r="P1698" i="2"/>
  <c r="R1698" i="2"/>
  <c r="S1698" i="2"/>
  <c r="P1706" i="2"/>
  <c r="R1706" i="2"/>
  <c r="S1706" i="2"/>
  <c r="P1751" i="2"/>
  <c r="R1751" i="2"/>
  <c r="S1751" i="2"/>
  <c r="P1761" i="2"/>
  <c r="R1761" i="2"/>
  <c r="S1761" i="2"/>
  <c r="P1762" i="2"/>
  <c r="R1762" i="2"/>
  <c r="S1762" i="2"/>
  <c r="P1759" i="2"/>
  <c r="R1759" i="2"/>
  <c r="S1759" i="2"/>
  <c r="P1754" i="2"/>
  <c r="R1754" i="2"/>
  <c r="S1754" i="2"/>
  <c r="P1756" i="2"/>
  <c r="R1756" i="2"/>
  <c r="S1756" i="2"/>
  <c r="P1699" i="2"/>
  <c r="R1699" i="2"/>
  <c r="S1699" i="2"/>
  <c r="P1718" i="2"/>
  <c r="R1718" i="2"/>
  <c r="S1718" i="2"/>
  <c r="P1691" i="2"/>
  <c r="R1691" i="2"/>
  <c r="S1691" i="2"/>
  <c r="P1703" i="2"/>
  <c r="R1703" i="2"/>
  <c r="S1703" i="2"/>
  <c r="P1747" i="2"/>
  <c r="R1747" i="2"/>
  <c r="S1747" i="2"/>
  <c r="P1700" i="2"/>
  <c r="R1700" i="2"/>
  <c r="S1700" i="2"/>
  <c r="P1702" i="2"/>
  <c r="R1702" i="2"/>
  <c r="S1702" i="2"/>
  <c r="P1721" i="2"/>
  <c r="R1721" i="2"/>
  <c r="S1721" i="2"/>
  <c r="P1707" i="2"/>
  <c r="R1707" i="2"/>
  <c r="S1707" i="2"/>
  <c r="P1695" i="2"/>
  <c r="R1695" i="2"/>
  <c r="S1695" i="2"/>
  <c r="P1782" i="2"/>
  <c r="R1782" i="2"/>
  <c r="S1782" i="2"/>
  <c r="P1763" i="2"/>
  <c r="R1763" i="2"/>
  <c r="S1763" i="2"/>
  <c r="P1694" i="2"/>
  <c r="R1694" i="2"/>
  <c r="S1694" i="2"/>
  <c r="P1726" i="2"/>
  <c r="R1726" i="2"/>
  <c r="S1726" i="2"/>
  <c r="P1755" i="2"/>
  <c r="R1755" i="2"/>
  <c r="S1755" i="2"/>
  <c r="P1720" i="2"/>
  <c r="R1720" i="2"/>
  <c r="S1720" i="2"/>
  <c r="P1734" i="2"/>
  <c r="R1734" i="2"/>
  <c r="S1734" i="2"/>
  <c r="P1692" i="2"/>
  <c r="R1692" i="2"/>
  <c r="S1692" i="2"/>
  <c r="P1773" i="2"/>
  <c r="R1773" i="2"/>
  <c r="S1773" i="2"/>
  <c r="P1696" i="2"/>
  <c r="R1696" i="2"/>
  <c r="S1696" i="2"/>
  <c r="P1765" i="2"/>
  <c r="R1765" i="2"/>
  <c r="S1765" i="2"/>
  <c r="P1719" i="2"/>
  <c r="R1719" i="2"/>
  <c r="S1719" i="2"/>
  <c r="P1713" i="2"/>
  <c r="R1713" i="2"/>
  <c r="S1713" i="2"/>
  <c r="P1724" i="2"/>
  <c r="R1724" i="2"/>
  <c r="S1724" i="2"/>
  <c r="P1716" i="2"/>
  <c r="R1716" i="2"/>
  <c r="S1716" i="2"/>
  <c r="P1710" i="2"/>
  <c r="R1710" i="2"/>
  <c r="S1710" i="2"/>
  <c r="P1722" i="2"/>
  <c r="R1722" i="2"/>
  <c r="S1722" i="2"/>
  <c r="P1777" i="2"/>
  <c r="R1777" i="2"/>
  <c r="S1777" i="2"/>
  <c r="P1725" i="2"/>
  <c r="R1725" i="2"/>
  <c r="S1725" i="2"/>
  <c r="P1760" i="2"/>
  <c r="R1760" i="2"/>
  <c r="S1760" i="2"/>
  <c r="P1729" i="2"/>
  <c r="R1729" i="2"/>
  <c r="S1729" i="2"/>
  <c r="P1733" i="2"/>
  <c r="R1733" i="2"/>
  <c r="S1733" i="2"/>
  <c r="P1708" i="2"/>
  <c r="R1708" i="2"/>
  <c r="S1708" i="2"/>
  <c r="P1705" i="2"/>
  <c r="R1705" i="2"/>
  <c r="S1705" i="2"/>
  <c r="P1730" i="2"/>
  <c r="R1730" i="2"/>
  <c r="S1730" i="2"/>
  <c r="P1739" i="2"/>
  <c r="R1739" i="2"/>
  <c r="S1739" i="2"/>
  <c r="P1745" i="2"/>
  <c r="R1745" i="2"/>
  <c r="S1745" i="2"/>
  <c r="P1715" i="2"/>
  <c r="R1715" i="2"/>
  <c r="S1715" i="2"/>
  <c r="P1701" i="2"/>
  <c r="R1701" i="2"/>
  <c r="S1701" i="2"/>
  <c r="P1728" i="2"/>
  <c r="R1728" i="2"/>
  <c r="S1728" i="2"/>
  <c r="P1704" i="2"/>
  <c r="R1704" i="2"/>
  <c r="S1704" i="2"/>
  <c r="P1746" i="2"/>
  <c r="R1746" i="2"/>
  <c r="S1746" i="2"/>
  <c r="P1736" i="2"/>
  <c r="R1736" i="2"/>
  <c r="S1736" i="2"/>
  <c r="P1741" i="2"/>
  <c r="R1741" i="2"/>
  <c r="S1741" i="2"/>
  <c r="P1749" i="2"/>
  <c r="R1749" i="2"/>
  <c r="S1749" i="2"/>
  <c r="P1743" i="2"/>
  <c r="R1743" i="2"/>
  <c r="S1743" i="2"/>
  <c r="P1748" i="2"/>
  <c r="R1748" i="2"/>
  <c r="S1748" i="2"/>
  <c r="P1783" i="2"/>
  <c r="R1783" i="2"/>
  <c r="S1783" i="2"/>
  <c r="P1752" i="2"/>
  <c r="R1752" i="2"/>
  <c r="S1752" i="2"/>
  <c r="P1693" i="2"/>
  <c r="R1693" i="2"/>
  <c r="S1693" i="2"/>
  <c r="P1712" i="2"/>
  <c r="R1712" i="2"/>
  <c r="S1712" i="2"/>
  <c r="P1770" i="2"/>
  <c r="R1770" i="2"/>
  <c r="S1770" i="2"/>
  <c r="P1738" i="2"/>
  <c r="R1738" i="2"/>
  <c r="S1738" i="2"/>
  <c r="P1744" i="2"/>
  <c r="R1744" i="2"/>
  <c r="S1744" i="2"/>
  <c r="P1768" i="2"/>
  <c r="R1768" i="2"/>
  <c r="S1768" i="2"/>
  <c r="P1771" i="2"/>
  <c r="R1771" i="2"/>
  <c r="S1771" i="2"/>
  <c r="P1750" i="2"/>
  <c r="R1750" i="2"/>
  <c r="S1750" i="2"/>
  <c r="P1371" i="2"/>
  <c r="R1371" i="2"/>
  <c r="S1371" i="2"/>
  <c r="P1293" i="2"/>
  <c r="R1293" i="2"/>
  <c r="S1293" i="2"/>
  <c r="P1306" i="2"/>
  <c r="R1306" i="2"/>
  <c r="S1306" i="2"/>
  <c r="P1386" i="2"/>
  <c r="R1386" i="2"/>
  <c r="S1386" i="2"/>
  <c r="P1297" i="2"/>
  <c r="R1297" i="2"/>
  <c r="S1297" i="2"/>
  <c r="P1290" i="2"/>
  <c r="R1290" i="2"/>
  <c r="S1290" i="2"/>
  <c r="P1357" i="2"/>
  <c r="R1357" i="2"/>
  <c r="S1357" i="2"/>
  <c r="P1303" i="2"/>
  <c r="R1303" i="2"/>
  <c r="S1303" i="2"/>
  <c r="P1356" i="2"/>
  <c r="R1356" i="2"/>
  <c r="S1356" i="2"/>
  <c r="P1340" i="2"/>
  <c r="R1340" i="2"/>
  <c r="S1340" i="2"/>
  <c r="P1348" i="2"/>
  <c r="R1348" i="2"/>
  <c r="S1348" i="2"/>
  <c r="P1286" i="2"/>
  <c r="R1286" i="2"/>
  <c r="S1286" i="2"/>
  <c r="P1327" i="2"/>
  <c r="R1327" i="2"/>
  <c r="S1327" i="2"/>
  <c r="P1301" i="2"/>
  <c r="R1301" i="2"/>
  <c r="S1301" i="2"/>
  <c r="P1308" i="2"/>
  <c r="R1308" i="2"/>
  <c r="S1308" i="2"/>
  <c r="P1377" i="2"/>
  <c r="R1377" i="2"/>
  <c r="S1377" i="2"/>
  <c r="P1347" i="2"/>
  <c r="R1347" i="2"/>
  <c r="S1347" i="2"/>
  <c r="P1359" i="2"/>
  <c r="R1359" i="2"/>
  <c r="S1359" i="2"/>
  <c r="P1344" i="2"/>
  <c r="R1344" i="2"/>
  <c r="S1344" i="2"/>
  <c r="P1383" i="2"/>
  <c r="R1383" i="2"/>
  <c r="S1383" i="2"/>
  <c r="P1349" i="2"/>
  <c r="R1349" i="2"/>
  <c r="S1349" i="2"/>
  <c r="P1353" i="2"/>
  <c r="R1353" i="2"/>
  <c r="S1353" i="2"/>
  <c r="P1351" i="2"/>
  <c r="R1351" i="2"/>
  <c r="S1351" i="2"/>
  <c r="P1287" i="2"/>
  <c r="R1287" i="2"/>
  <c r="S1287" i="2"/>
  <c r="P1309" i="2"/>
  <c r="R1309" i="2"/>
  <c r="S1309" i="2"/>
  <c r="P1315" i="2"/>
  <c r="R1315" i="2"/>
  <c r="S1315" i="2"/>
  <c r="P1361" i="2"/>
  <c r="R1361" i="2"/>
  <c r="S1361" i="2"/>
  <c r="P1302" i="2"/>
  <c r="R1302" i="2"/>
  <c r="S1302" i="2"/>
  <c r="P1381" i="2"/>
  <c r="R1381" i="2"/>
  <c r="S1381" i="2"/>
  <c r="P1311" i="2"/>
  <c r="R1311" i="2"/>
  <c r="S1311" i="2"/>
  <c r="P1291" i="2"/>
  <c r="R1291" i="2"/>
  <c r="S1291" i="2"/>
  <c r="P1316" i="2"/>
  <c r="R1316" i="2"/>
  <c r="S1316" i="2"/>
  <c r="P1346" i="2"/>
  <c r="R1346" i="2"/>
  <c r="S1346" i="2"/>
  <c r="P1382" i="2"/>
  <c r="R1382" i="2"/>
  <c r="S1382" i="2"/>
  <c r="P1318" i="2"/>
  <c r="R1318" i="2"/>
  <c r="S1318" i="2"/>
  <c r="P1324" i="2"/>
  <c r="R1324" i="2"/>
  <c r="S1324" i="2"/>
  <c r="P1343" i="2"/>
  <c r="R1343" i="2"/>
  <c r="S1343" i="2"/>
  <c r="P1369" i="2"/>
  <c r="R1369" i="2"/>
  <c r="S1369" i="2"/>
  <c r="P1374" i="2"/>
  <c r="R1374" i="2"/>
  <c r="S1374" i="2"/>
  <c r="P1336" i="2"/>
  <c r="R1336" i="2"/>
  <c r="S1336" i="2"/>
  <c r="P1385" i="2"/>
  <c r="R1385" i="2"/>
  <c r="S1385" i="2"/>
  <c r="P1292" i="2"/>
  <c r="R1292" i="2"/>
  <c r="S1292" i="2"/>
  <c r="P1307" i="2"/>
  <c r="R1307" i="2"/>
  <c r="S1307" i="2"/>
  <c r="P1312" i="2"/>
  <c r="R1312" i="2"/>
  <c r="S1312" i="2"/>
  <c r="P1296" i="2"/>
  <c r="R1296" i="2"/>
  <c r="S1296" i="2"/>
  <c r="P1367" i="2"/>
  <c r="R1367" i="2"/>
  <c r="S1367" i="2"/>
  <c r="P1298" i="2"/>
  <c r="R1298" i="2"/>
  <c r="S1298" i="2"/>
  <c r="P1331" i="2"/>
  <c r="R1331" i="2"/>
  <c r="S1331" i="2"/>
  <c r="P1337" i="2"/>
  <c r="R1337" i="2"/>
  <c r="S1337" i="2"/>
  <c r="P1354" i="2"/>
  <c r="R1354" i="2"/>
  <c r="S1354" i="2"/>
  <c r="P1378" i="2"/>
  <c r="R1378" i="2"/>
  <c r="S1378" i="2"/>
  <c r="P1285" i="2"/>
  <c r="R1285" i="2"/>
  <c r="S1285" i="2"/>
  <c r="P1341" i="2"/>
  <c r="R1341" i="2"/>
  <c r="S1341" i="2"/>
  <c r="P1325" i="2"/>
  <c r="R1325" i="2"/>
  <c r="S1325" i="2"/>
  <c r="P1370" i="2"/>
  <c r="R1370" i="2"/>
  <c r="S1370" i="2"/>
  <c r="P1364" i="2"/>
  <c r="R1364" i="2"/>
  <c r="S1364" i="2"/>
  <c r="P1326" i="2"/>
  <c r="R1326" i="2"/>
  <c r="S1326" i="2"/>
  <c r="P1342" i="2"/>
  <c r="R1342" i="2"/>
  <c r="S1342" i="2"/>
  <c r="P1321" i="2"/>
  <c r="R1321" i="2"/>
  <c r="S1321" i="2"/>
  <c r="P1358" i="2"/>
  <c r="R1358" i="2"/>
  <c r="S1358" i="2"/>
  <c r="P1384" i="2"/>
  <c r="R1384" i="2"/>
  <c r="S1384" i="2"/>
  <c r="P1360" i="2"/>
  <c r="R1360" i="2"/>
  <c r="S1360" i="2"/>
  <c r="P1330" i="2"/>
  <c r="R1330" i="2"/>
  <c r="S1330" i="2"/>
  <c r="P1329" i="2"/>
  <c r="R1329" i="2"/>
  <c r="S1329" i="2"/>
  <c r="P1322" i="2"/>
  <c r="R1322" i="2"/>
  <c r="S1322" i="2"/>
  <c r="P1328" i="2"/>
  <c r="R1328" i="2"/>
  <c r="S1328" i="2"/>
  <c r="P1376" i="2"/>
  <c r="R1376" i="2"/>
  <c r="S1376" i="2"/>
  <c r="P1379" i="2"/>
  <c r="R1379" i="2"/>
  <c r="S1379" i="2"/>
  <c r="P1317" i="2"/>
  <c r="R1317" i="2"/>
  <c r="S1317" i="2"/>
  <c r="P1355" i="2"/>
  <c r="R1355" i="2"/>
  <c r="S1355" i="2"/>
  <c r="P1313" i="2"/>
  <c r="R1313" i="2"/>
  <c r="S1313" i="2"/>
  <c r="P1368" i="2"/>
  <c r="R1368" i="2"/>
  <c r="S1368" i="2"/>
  <c r="P1352" i="2"/>
  <c r="R1352" i="2"/>
  <c r="S1352" i="2"/>
  <c r="P1350" i="2"/>
  <c r="R1350" i="2"/>
  <c r="S1350" i="2"/>
  <c r="P1338" i="2"/>
  <c r="R1338" i="2"/>
  <c r="S1338" i="2"/>
  <c r="P1362" i="2"/>
  <c r="R1362" i="2"/>
  <c r="S1362" i="2"/>
  <c r="P1335" i="2"/>
  <c r="R1335" i="2"/>
  <c r="S1335" i="2"/>
  <c r="P1372" i="2"/>
  <c r="R1372" i="2"/>
  <c r="S1372" i="2"/>
  <c r="P1375" i="2"/>
  <c r="R1375" i="2"/>
  <c r="S1375" i="2"/>
  <c r="P1334" i="2"/>
  <c r="R1334" i="2"/>
  <c r="S1334" i="2"/>
  <c r="P816" i="2"/>
  <c r="R816" i="2"/>
  <c r="P797" i="2"/>
  <c r="R797" i="2"/>
  <c r="P811" i="2"/>
  <c r="R811" i="2"/>
  <c r="P820" i="2"/>
  <c r="R820" i="2"/>
  <c r="P809" i="2"/>
  <c r="R809" i="2"/>
  <c r="P831" i="2"/>
  <c r="R831" i="2"/>
  <c r="P786" i="2"/>
  <c r="R786" i="2"/>
  <c r="P828" i="2"/>
  <c r="R828" i="2"/>
  <c r="P854" i="2"/>
  <c r="R854" i="2"/>
  <c r="P795" i="2"/>
  <c r="R795" i="2"/>
  <c r="P802" i="2"/>
  <c r="R802" i="2"/>
  <c r="P846" i="2"/>
  <c r="R846" i="2"/>
  <c r="P805" i="2"/>
  <c r="R805" i="2"/>
  <c r="P799" i="2"/>
  <c r="R799" i="2"/>
  <c r="P803" i="2"/>
  <c r="R803" i="2"/>
  <c r="P792" i="2"/>
  <c r="R792" i="2"/>
  <c r="P818" i="2"/>
  <c r="R818" i="2"/>
  <c r="P839" i="2"/>
  <c r="R839" i="2"/>
  <c r="P810" i="2"/>
  <c r="R810" i="2"/>
  <c r="P837" i="2"/>
  <c r="R837" i="2"/>
  <c r="P873" i="2"/>
  <c r="R873" i="2"/>
  <c r="P856" i="2"/>
  <c r="R856" i="2"/>
  <c r="P806" i="2"/>
  <c r="R806" i="2"/>
  <c r="P794" i="2"/>
  <c r="R794" i="2"/>
  <c r="P821" i="2"/>
  <c r="R821" i="2"/>
  <c r="P850" i="2"/>
  <c r="R850" i="2"/>
  <c r="P782" i="2"/>
  <c r="R782" i="2"/>
  <c r="P851" i="2"/>
  <c r="R851" i="2"/>
  <c r="P845" i="2"/>
  <c r="R845" i="2"/>
  <c r="P815" i="2"/>
  <c r="R815" i="2"/>
  <c r="P841" i="2"/>
  <c r="R841" i="2"/>
  <c r="P852" i="2"/>
  <c r="R852" i="2"/>
  <c r="P784" i="2"/>
  <c r="R784" i="2"/>
  <c r="P793" i="2"/>
  <c r="R793" i="2"/>
  <c r="P796" i="2"/>
  <c r="R796" i="2"/>
  <c r="P788" i="2"/>
  <c r="R788" i="2"/>
  <c r="P783" i="2"/>
  <c r="R783" i="2"/>
  <c r="P823" i="2"/>
  <c r="R823" i="2"/>
  <c r="P868" i="2"/>
  <c r="R868" i="2"/>
  <c r="P776" i="2"/>
  <c r="R776" i="2"/>
  <c r="P790" i="2"/>
  <c r="R790" i="2"/>
  <c r="P830" i="2"/>
  <c r="R830" i="2"/>
  <c r="P836" i="2"/>
  <c r="R836" i="2"/>
  <c r="P798" i="2"/>
  <c r="R798" i="2"/>
  <c r="P840" i="2"/>
  <c r="R840" i="2"/>
  <c r="P825" i="2"/>
  <c r="R825" i="2"/>
  <c r="P826" i="2"/>
  <c r="R826" i="2"/>
  <c r="P791" i="2"/>
  <c r="R791" i="2"/>
  <c r="P801" i="2"/>
  <c r="R801" i="2"/>
  <c r="P847" i="2"/>
  <c r="R847" i="2"/>
  <c r="P834" i="2"/>
  <c r="R834" i="2"/>
  <c r="P787" i="2"/>
  <c r="R787" i="2"/>
  <c r="P849" i="2"/>
  <c r="R849" i="2"/>
  <c r="P832" i="2"/>
  <c r="R832" i="2"/>
  <c r="P827" i="2"/>
  <c r="R827" i="2"/>
  <c r="P867" i="2"/>
  <c r="R867" i="2"/>
  <c r="P833" i="2"/>
  <c r="R833" i="2"/>
  <c r="P855" i="2"/>
  <c r="R855" i="2"/>
  <c r="P817" i="2"/>
  <c r="R817" i="2"/>
  <c r="P777" i="2"/>
  <c r="R777" i="2"/>
  <c r="P848" i="2"/>
  <c r="R848" i="2"/>
  <c r="P824" i="2"/>
  <c r="R824" i="2"/>
  <c r="P866" i="2"/>
  <c r="R866" i="2"/>
  <c r="P804" i="2"/>
  <c r="R804" i="2"/>
  <c r="P838" i="2"/>
  <c r="R838" i="2"/>
  <c r="P861" i="2"/>
  <c r="R861" i="2"/>
  <c r="P864" i="2"/>
  <c r="R864" i="2"/>
  <c r="P843" i="2"/>
  <c r="R843" i="2"/>
  <c r="P862" i="2"/>
  <c r="R862" i="2"/>
  <c r="P781" i="2"/>
  <c r="R781" i="2"/>
  <c r="P779" i="2"/>
  <c r="R779" i="2"/>
  <c r="P853" i="2"/>
  <c r="R853" i="2"/>
  <c r="P835" i="2"/>
  <c r="R835" i="2"/>
  <c r="P808" i="2"/>
  <c r="R808" i="2"/>
  <c r="P859" i="2"/>
  <c r="R859" i="2"/>
  <c r="P872" i="2"/>
  <c r="R872" i="2"/>
  <c r="P813" i="2"/>
  <c r="R813" i="2"/>
  <c r="P819" i="2"/>
  <c r="R819" i="2"/>
  <c r="P863" i="2"/>
  <c r="R863" i="2"/>
  <c r="P858" i="2"/>
  <c r="R858" i="2"/>
  <c r="P870" i="2"/>
  <c r="R870" i="2"/>
  <c r="P857" i="2"/>
  <c r="R857" i="2"/>
  <c r="P812" i="2"/>
  <c r="R812" i="2"/>
  <c r="P860" i="2"/>
  <c r="R860" i="2"/>
  <c r="P842" i="2"/>
  <c r="R842" i="2"/>
  <c r="P800" i="2"/>
  <c r="R800" i="2"/>
  <c r="P785" i="2"/>
  <c r="R785" i="2"/>
  <c r="P780" i="2"/>
  <c r="R780" i="2"/>
  <c r="P829" i="2"/>
  <c r="R829" i="2"/>
  <c r="P869" i="2"/>
  <c r="R869" i="2"/>
  <c r="P876" i="2"/>
  <c r="R876" i="2"/>
  <c r="P844" i="2"/>
  <c r="R844" i="2"/>
  <c r="P865" i="2"/>
  <c r="R865" i="2"/>
  <c r="P874" i="2"/>
  <c r="R874" i="2"/>
  <c r="P778" i="2"/>
  <c r="R778" i="2"/>
  <c r="P822" i="2"/>
  <c r="R822" i="2"/>
  <c r="P807" i="2"/>
  <c r="R807" i="2"/>
  <c r="P871" i="2"/>
  <c r="R871" i="2"/>
  <c r="P814" i="2"/>
  <c r="R814" i="2"/>
  <c r="P789" i="2"/>
  <c r="R789" i="2"/>
  <c r="P775" i="2"/>
  <c r="R775" i="2"/>
  <c r="P386" i="2"/>
  <c r="R386" i="2"/>
  <c r="P468" i="2"/>
  <c r="R468" i="2"/>
  <c r="P412" i="2"/>
  <c r="R412" i="2"/>
  <c r="P405" i="2"/>
  <c r="R405" i="2"/>
  <c r="P382" i="2"/>
  <c r="R382" i="2"/>
  <c r="P404" i="2"/>
  <c r="R404" i="2"/>
  <c r="P410" i="2"/>
  <c r="R410" i="2"/>
  <c r="P435" i="2"/>
  <c r="R435" i="2"/>
  <c r="P438" i="2"/>
  <c r="R438" i="2"/>
  <c r="P402" i="2"/>
  <c r="R402" i="2"/>
  <c r="P456" i="2"/>
  <c r="R456" i="2"/>
  <c r="P452" i="2"/>
  <c r="R452" i="2"/>
  <c r="P377" i="2"/>
  <c r="R377" i="2"/>
  <c r="P387" i="2"/>
  <c r="R387" i="2"/>
  <c r="P401" i="2"/>
  <c r="R401" i="2"/>
  <c r="P422" i="2"/>
  <c r="R422" i="2"/>
  <c r="P398" i="2"/>
  <c r="R398" i="2"/>
  <c r="P465" i="2"/>
  <c r="R465" i="2"/>
  <c r="P384" i="2"/>
  <c r="R384" i="2"/>
  <c r="P427" i="2"/>
  <c r="R427" i="2"/>
  <c r="P463" i="2"/>
  <c r="R463" i="2"/>
  <c r="P431" i="2"/>
  <c r="R431" i="2"/>
  <c r="P451" i="2"/>
  <c r="R451" i="2"/>
  <c r="P414" i="2"/>
  <c r="R414" i="2"/>
  <c r="P430" i="2"/>
  <c r="R430" i="2"/>
  <c r="P395" i="2"/>
  <c r="R395" i="2"/>
  <c r="P383" i="2"/>
  <c r="R383" i="2"/>
  <c r="P389" i="2"/>
  <c r="R389" i="2"/>
  <c r="P426" i="2"/>
  <c r="R426" i="2"/>
  <c r="P418" i="2"/>
  <c r="R418" i="2"/>
  <c r="P449" i="2"/>
  <c r="R449" i="2"/>
  <c r="P446" i="2"/>
  <c r="R446" i="2"/>
  <c r="P433" i="2"/>
  <c r="R433" i="2"/>
  <c r="P445" i="2"/>
  <c r="R445" i="2"/>
  <c r="P439" i="2"/>
  <c r="R439" i="2"/>
  <c r="P434" i="2"/>
  <c r="R434" i="2"/>
  <c r="P394" i="2"/>
  <c r="R394" i="2"/>
  <c r="P378" i="2"/>
  <c r="R378" i="2"/>
  <c r="P443" i="2"/>
  <c r="R443" i="2"/>
  <c r="P429" i="2"/>
  <c r="R429" i="2"/>
  <c r="P416" i="2"/>
  <c r="R416" i="2"/>
  <c r="P419" i="2"/>
  <c r="R419" i="2"/>
  <c r="P381" i="2"/>
  <c r="R381" i="2"/>
  <c r="P376" i="2"/>
  <c r="R376" i="2"/>
  <c r="P444" i="2"/>
  <c r="R444" i="2"/>
  <c r="P448" i="2"/>
  <c r="R448" i="2"/>
  <c r="P390" i="2"/>
  <c r="R390" i="2"/>
  <c r="P432" i="2"/>
  <c r="R432" i="2"/>
  <c r="P391" i="2"/>
  <c r="R391" i="2"/>
  <c r="P423" i="2"/>
  <c r="R423" i="2"/>
  <c r="P397" i="2"/>
  <c r="R397" i="2"/>
  <c r="P385" i="2"/>
  <c r="R385" i="2"/>
  <c r="P436" i="2"/>
  <c r="R436" i="2"/>
  <c r="P420" i="2"/>
  <c r="R420" i="2"/>
  <c r="P400" i="2"/>
  <c r="R400" i="2"/>
  <c r="P459" i="2"/>
  <c r="R459" i="2"/>
  <c r="P467" i="2"/>
  <c r="R467" i="2"/>
  <c r="P454" i="2"/>
  <c r="R454" i="2"/>
  <c r="P455" i="2"/>
  <c r="R455" i="2"/>
  <c r="P392" i="2"/>
  <c r="R392" i="2"/>
  <c r="P417" i="2"/>
  <c r="R417" i="2"/>
  <c r="P450" i="2"/>
  <c r="R450" i="2"/>
  <c r="P461" i="2"/>
  <c r="R461" i="2"/>
  <c r="P406" i="2"/>
  <c r="R406" i="2"/>
  <c r="P440" i="2"/>
  <c r="R440" i="2"/>
  <c r="P380" i="2"/>
  <c r="R380" i="2"/>
  <c r="P399" i="2"/>
  <c r="R399" i="2"/>
  <c r="P442" i="2"/>
  <c r="R442" i="2"/>
  <c r="P458" i="2"/>
  <c r="R458" i="2"/>
  <c r="P462" i="2"/>
  <c r="R462" i="2"/>
  <c r="P403" i="2"/>
  <c r="R403" i="2"/>
  <c r="P415" i="2"/>
  <c r="R415" i="2"/>
  <c r="P379" i="2"/>
  <c r="R379" i="2"/>
  <c r="P421" i="2"/>
  <c r="R421" i="2"/>
  <c r="P393" i="2"/>
  <c r="R393" i="2"/>
  <c r="P411" i="2"/>
  <c r="R411" i="2"/>
  <c r="P453" i="2"/>
  <c r="R453" i="2"/>
  <c r="P457" i="2"/>
  <c r="R457" i="2"/>
  <c r="P441" i="2"/>
  <c r="R441" i="2"/>
  <c r="P409" i="2"/>
  <c r="R409" i="2"/>
  <c r="P466" i="2"/>
  <c r="R466" i="2"/>
  <c r="P464" i="2"/>
  <c r="R464" i="2"/>
  <c r="P396" i="2"/>
  <c r="R396" i="2"/>
  <c r="P375" i="2"/>
  <c r="R375" i="2"/>
  <c r="P388" i="2"/>
  <c r="R388" i="2"/>
  <c r="P428" i="2"/>
  <c r="R428" i="2"/>
  <c r="P424" i="2"/>
  <c r="R424" i="2"/>
  <c r="P447" i="2"/>
  <c r="R447" i="2"/>
  <c r="P425" i="2"/>
  <c r="R425" i="2"/>
  <c r="P407" i="2"/>
  <c r="R407" i="2"/>
  <c r="P413" i="2"/>
  <c r="R413" i="2"/>
  <c r="P408" i="2"/>
  <c r="R408" i="2"/>
  <c r="P460" i="2"/>
  <c r="R460" i="2"/>
  <c r="P437" i="2"/>
  <c r="R437" i="2"/>
  <c r="P756" i="2"/>
  <c r="R756" i="2"/>
  <c r="P690" i="2"/>
  <c r="R690" i="2"/>
  <c r="P734" i="2"/>
  <c r="R734" i="2"/>
  <c r="P735" i="2"/>
  <c r="R735" i="2"/>
  <c r="P747" i="2"/>
  <c r="R747" i="2"/>
  <c r="P673" i="2"/>
  <c r="R673" i="2"/>
  <c r="P705" i="2"/>
  <c r="R705" i="2"/>
  <c r="P765" i="2"/>
  <c r="R765" i="2"/>
  <c r="P707" i="2"/>
  <c r="R707" i="2"/>
  <c r="P773" i="2"/>
  <c r="R773" i="2"/>
  <c r="P710" i="2"/>
  <c r="R710" i="2"/>
  <c r="P722" i="2"/>
  <c r="R722" i="2"/>
  <c r="P737" i="2"/>
  <c r="R737" i="2"/>
  <c r="P694" i="2"/>
  <c r="R694" i="2"/>
  <c r="P698" i="2"/>
  <c r="R698" i="2"/>
  <c r="P695" i="2"/>
  <c r="R695" i="2"/>
  <c r="P708" i="2"/>
  <c r="R708" i="2"/>
  <c r="P750" i="2"/>
  <c r="R750" i="2"/>
  <c r="P686" i="2"/>
  <c r="R686" i="2"/>
  <c r="P748" i="2"/>
  <c r="R748" i="2"/>
  <c r="P774" i="2"/>
  <c r="R774" i="2"/>
  <c r="P728" i="2"/>
  <c r="R728" i="2"/>
  <c r="P772" i="2"/>
  <c r="R772" i="2"/>
  <c r="P679" i="2"/>
  <c r="R679" i="2"/>
  <c r="P683" i="2"/>
  <c r="R683" i="2"/>
  <c r="P767" i="2"/>
  <c r="R767" i="2"/>
  <c r="P687" i="2"/>
  <c r="R687" i="2"/>
  <c r="P729" i="2"/>
  <c r="R729" i="2"/>
  <c r="P699" i="2"/>
  <c r="R699" i="2"/>
  <c r="P759" i="2"/>
  <c r="R759" i="2"/>
  <c r="P731" i="2"/>
  <c r="R731" i="2"/>
  <c r="P720" i="2"/>
  <c r="R720" i="2"/>
  <c r="P681" i="2"/>
  <c r="R681" i="2"/>
  <c r="P753" i="2"/>
  <c r="R753" i="2"/>
  <c r="P706" i="2"/>
  <c r="R706" i="2"/>
  <c r="P736" i="2"/>
  <c r="R736" i="2"/>
  <c r="P676" i="2"/>
  <c r="R676" i="2"/>
  <c r="P723" i="2"/>
  <c r="R723" i="2"/>
  <c r="P764" i="2"/>
  <c r="R764" i="2"/>
  <c r="P688" i="2"/>
  <c r="R688" i="2"/>
  <c r="P740" i="2"/>
  <c r="R740" i="2"/>
  <c r="P725" i="2"/>
  <c r="R725" i="2"/>
  <c r="P733" i="2"/>
  <c r="R733" i="2"/>
  <c r="P724" i="2"/>
  <c r="R724" i="2"/>
  <c r="P730" i="2"/>
  <c r="R730" i="2"/>
  <c r="P711" i="2"/>
  <c r="R711" i="2"/>
  <c r="P727" i="2"/>
  <c r="R727" i="2"/>
  <c r="P689" i="2"/>
  <c r="R689" i="2"/>
  <c r="P682" i="2"/>
  <c r="R682" i="2"/>
  <c r="P749" i="2"/>
  <c r="R749" i="2"/>
  <c r="P680" i="2"/>
  <c r="R680" i="2"/>
  <c r="P675" i="2"/>
  <c r="R675" i="2"/>
  <c r="P713" i="2"/>
  <c r="R713" i="2"/>
  <c r="P758" i="2"/>
  <c r="R758" i="2"/>
  <c r="P692" i="2"/>
  <c r="R692" i="2"/>
  <c r="P738" i="2"/>
  <c r="R738" i="2"/>
  <c r="P709" i="2"/>
  <c r="R709" i="2"/>
  <c r="P751" i="2"/>
  <c r="R751" i="2"/>
  <c r="P768" i="2"/>
  <c r="R768" i="2"/>
  <c r="P684" i="2"/>
  <c r="R684" i="2"/>
  <c r="P761" i="2"/>
  <c r="R761" i="2"/>
  <c r="P691" i="2"/>
  <c r="R691" i="2"/>
  <c r="P714" i="2"/>
  <c r="R714" i="2"/>
  <c r="P703" i="2"/>
  <c r="R703" i="2"/>
  <c r="P771" i="2"/>
  <c r="R771" i="2"/>
  <c r="P715" i="2"/>
  <c r="R715" i="2"/>
  <c r="P755" i="2"/>
  <c r="R755" i="2"/>
  <c r="P712" i="2"/>
  <c r="R712" i="2"/>
  <c r="P685" i="2"/>
  <c r="R685" i="2"/>
  <c r="P760" i="2"/>
  <c r="R760" i="2"/>
  <c r="P744" i="2"/>
  <c r="R744" i="2"/>
  <c r="P763" i="2"/>
  <c r="R763" i="2"/>
  <c r="P700" i="2"/>
  <c r="R700" i="2"/>
  <c r="P677" i="2"/>
  <c r="R677" i="2"/>
  <c r="P769" i="2"/>
  <c r="R769" i="2"/>
  <c r="P702" i="2"/>
  <c r="R702" i="2"/>
  <c r="P674" i="2"/>
  <c r="R674" i="2"/>
  <c r="P752" i="2"/>
  <c r="R752" i="2"/>
  <c r="P718" i="2"/>
  <c r="R718" i="2"/>
  <c r="P746" i="2"/>
  <c r="R746" i="2"/>
  <c r="P754" i="2"/>
  <c r="R754" i="2"/>
  <c r="P701" i="2"/>
  <c r="R701" i="2"/>
  <c r="P719" i="2"/>
  <c r="R719" i="2"/>
  <c r="P762" i="2"/>
  <c r="R762" i="2"/>
  <c r="P743" i="2"/>
  <c r="R743" i="2"/>
  <c r="P741" i="2"/>
  <c r="R741" i="2"/>
  <c r="P704" i="2"/>
  <c r="R704" i="2"/>
  <c r="P721" i="2"/>
  <c r="R721" i="2"/>
  <c r="P697" i="2"/>
  <c r="R697" i="2"/>
  <c r="P726" i="2"/>
  <c r="R726" i="2"/>
  <c r="P739" i="2"/>
  <c r="R739" i="2"/>
  <c r="P696" i="2"/>
  <c r="R696" i="2"/>
  <c r="P716" i="2"/>
  <c r="R716" i="2"/>
  <c r="P717" i="2"/>
  <c r="R717" i="2"/>
  <c r="P757" i="2"/>
  <c r="R757" i="2"/>
  <c r="P732" i="2"/>
  <c r="R732" i="2"/>
  <c r="P693" i="2"/>
  <c r="R693" i="2"/>
  <c r="P770" i="2"/>
  <c r="R770" i="2"/>
  <c r="P766" i="2"/>
  <c r="R766" i="2"/>
  <c r="P742" i="2"/>
  <c r="R742" i="2"/>
  <c r="P678" i="2"/>
  <c r="R678" i="2"/>
  <c r="P745" i="2"/>
  <c r="R745" i="2"/>
  <c r="P49" i="2"/>
  <c r="R49" i="2"/>
  <c r="S49" i="2"/>
  <c r="S356" i="2"/>
  <c r="AC356" i="2"/>
  <c r="P341" i="2"/>
  <c r="R341" i="2"/>
  <c r="P290" i="2"/>
  <c r="R290" i="2"/>
  <c r="T200" i="2"/>
  <c r="U200" i="2"/>
  <c r="T187" i="2"/>
  <c r="U187" i="2"/>
  <c r="P137" i="2"/>
  <c r="R137" i="2"/>
  <c r="S137" i="2"/>
  <c r="P1390" i="2"/>
  <c r="R1390" i="2"/>
  <c r="S1390" i="2"/>
  <c r="P1210" i="2"/>
  <c r="R1210" i="2"/>
  <c r="S1210" i="2"/>
  <c r="P1238" i="2"/>
  <c r="R1238" i="2"/>
  <c r="S1238" i="2"/>
  <c r="P210" i="2"/>
  <c r="R210" i="2"/>
  <c r="T47" i="2"/>
  <c r="T176" i="2"/>
  <c r="U176" i="2"/>
  <c r="P149" i="2"/>
  <c r="R149" i="2"/>
  <c r="S149" i="2"/>
  <c r="P150" i="2"/>
  <c r="R150" i="2"/>
  <c r="S150" i="2"/>
  <c r="P113" i="2"/>
  <c r="R113" i="2"/>
  <c r="S113" i="2"/>
  <c r="P1398" i="2"/>
  <c r="R1398" i="2"/>
  <c r="S1398" i="2"/>
  <c r="P337" i="2"/>
  <c r="R337" i="2"/>
  <c r="P329" i="2"/>
  <c r="R329" i="2"/>
  <c r="P373" i="2"/>
  <c r="R373" i="2"/>
  <c r="T281" i="2"/>
  <c r="U281" i="2"/>
  <c r="P335" i="2"/>
  <c r="R335" i="2"/>
  <c r="P256" i="2"/>
  <c r="R256" i="2"/>
  <c r="T325" i="2"/>
  <c r="U325" i="2"/>
  <c r="T363" i="2"/>
  <c r="U363" i="2"/>
  <c r="T177" i="2"/>
  <c r="U177" i="2"/>
  <c r="P294" i="2"/>
  <c r="R294" i="2"/>
  <c r="T330" i="2"/>
  <c r="U330" i="2"/>
  <c r="P1785" i="2"/>
  <c r="R1785" i="2"/>
  <c r="S1785" i="2"/>
  <c r="P349" i="2"/>
  <c r="R349" i="2"/>
  <c r="T90" i="2"/>
  <c r="P326" i="2"/>
  <c r="R326" i="2"/>
  <c r="P245" i="2"/>
  <c r="R245" i="2"/>
  <c r="T319" i="2"/>
  <c r="U319" i="2"/>
  <c r="T241" i="2"/>
  <c r="U241" i="2"/>
  <c r="P1194" i="2"/>
  <c r="R1194" i="2"/>
  <c r="S1194" i="2"/>
  <c r="P288" i="2"/>
  <c r="R288" i="2"/>
  <c r="T321" i="2"/>
  <c r="U321" i="2"/>
  <c r="P1478" i="2"/>
  <c r="R1478" i="2"/>
  <c r="S1478" i="2"/>
  <c r="T264" i="2"/>
  <c r="U264" i="2"/>
  <c r="P183" i="2"/>
  <c r="R183" i="2"/>
  <c r="S183" i="2"/>
  <c r="P875" i="2"/>
  <c r="R875" i="2"/>
  <c r="P186" i="2"/>
  <c r="R186" i="2"/>
  <c r="S186" i="2"/>
  <c r="T120" i="2"/>
  <c r="U120" i="2"/>
  <c r="P127" i="2"/>
  <c r="R127" i="2"/>
  <c r="S127" i="2"/>
  <c r="T203" i="2"/>
  <c r="U203" i="2"/>
  <c r="P257" i="2"/>
  <c r="R257" i="2"/>
  <c r="P358" i="2"/>
  <c r="R358" i="2"/>
  <c r="P1414" i="2"/>
  <c r="R1414" i="2"/>
  <c r="S1414" i="2"/>
  <c r="P223" i="2"/>
  <c r="R223" i="2"/>
  <c r="T201" i="2"/>
  <c r="U201" i="2"/>
  <c r="P316" i="2"/>
  <c r="R316" i="2"/>
  <c r="P99" i="2"/>
  <c r="R99" i="2"/>
  <c r="S99" i="2"/>
  <c r="P273" i="2"/>
  <c r="R273" i="2"/>
  <c r="T244" i="2"/>
  <c r="U244" i="2"/>
  <c r="P1428" i="2"/>
  <c r="R1428" i="2"/>
  <c r="S1428" i="2"/>
  <c r="T338" i="2"/>
  <c r="U338" i="2"/>
  <c r="P1310" i="2"/>
  <c r="R1310" i="2"/>
  <c r="S1310" i="2"/>
  <c r="T292" i="2"/>
  <c r="U292" i="2"/>
  <c r="P1366" i="2"/>
  <c r="R1366" i="2"/>
  <c r="S1366" i="2"/>
  <c r="P1448" i="2"/>
  <c r="R1448" i="2"/>
  <c r="S1448" i="2"/>
  <c r="T255" i="2"/>
  <c r="U255" i="2"/>
  <c r="P1219" i="2"/>
  <c r="R1219" i="2"/>
  <c r="S1219" i="2"/>
  <c r="P194" i="2"/>
  <c r="R194" i="2"/>
  <c r="T234" i="2"/>
  <c r="U234" i="2"/>
  <c r="P144" i="2"/>
  <c r="R144" i="2"/>
  <c r="S144" i="2"/>
  <c r="P171" i="2"/>
  <c r="R171" i="2"/>
  <c r="S171" i="2"/>
  <c r="T174" i="2"/>
  <c r="U174" i="2"/>
  <c r="T318" i="2"/>
  <c r="U318" i="2"/>
  <c r="P1417" i="2"/>
  <c r="R1417" i="2"/>
  <c r="S1417" i="2"/>
  <c r="P311" i="2"/>
  <c r="R311" i="2"/>
  <c r="P1442" i="2"/>
  <c r="R1442" i="2"/>
  <c r="S1442" i="2"/>
  <c r="P222" i="2"/>
  <c r="R222" i="2"/>
  <c r="P85" i="2"/>
  <c r="R85" i="2"/>
  <c r="S85" i="2"/>
  <c r="T224" i="2"/>
  <c r="U224" i="2"/>
  <c r="P334" i="2"/>
  <c r="R334" i="2"/>
  <c r="P1479" i="2"/>
  <c r="R1479" i="2"/>
  <c r="S1479" i="2"/>
  <c r="P1254" i="2"/>
  <c r="R1254" i="2"/>
  <c r="S1254" i="2"/>
  <c r="P217" i="2"/>
  <c r="R217" i="2"/>
  <c r="P371" i="2"/>
  <c r="R371" i="2"/>
  <c r="T115" i="2"/>
  <c r="U115" i="2"/>
  <c r="T121" i="2"/>
  <c r="U121" i="2"/>
  <c r="T43" i="2"/>
  <c r="T154" i="2"/>
  <c r="U154" i="2"/>
  <c r="T139" i="2"/>
  <c r="U139" i="2"/>
  <c r="P152" i="2"/>
  <c r="R152" i="2"/>
  <c r="S152" i="2"/>
  <c r="T161" i="2"/>
  <c r="U161" i="2"/>
  <c r="T248" i="2"/>
  <c r="U248" i="2"/>
  <c r="P209" i="2"/>
  <c r="R209" i="2"/>
  <c r="T238" i="2"/>
  <c r="U238" i="2"/>
  <c r="P119" i="2"/>
  <c r="R119" i="2"/>
  <c r="S119" i="2"/>
  <c r="P193" i="2"/>
  <c r="R193" i="2"/>
  <c r="T191" i="2"/>
  <c r="U191" i="2"/>
  <c r="P118" i="2"/>
  <c r="R118" i="2"/>
  <c r="S118" i="2"/>
  <c r="T218" i="2"/>
  <c r="U218" i="2"/>
  <c r="T146" i="2"/>
  <c r="U146" i="2"/>
  <c r="T75" i="2"/>
  <c r="T172" i="2"/>
  <c r="U172" i="2"/>
  <c r="P166" i="2"/>
  <c r="R166" i="2"/>
  <c r="S166" i="2"/>
  <c r="T87" i="2"/>
  <c r="T165" i="2"/>
  <c r="U165" i="2"/>
  <c r="T270" i="2"/>
  <c r="U270" i="2"/>
  <c r="P88" i="2"/>
  <c r="R88" i="2"/>
  <c r="S88" i="2"/>
  <c r="T151" i="2"/>
  <c r="U151" i="2"/>
  <c r="T235" i="2"/>
  <c r="U235" i="2"/>
  <c r="P97" i="2"/>
  <c r="R97" i="2"/>
  <c r="S97" i="2"/>
  <c r="T230" i="2"/>
  <c r="U230" i="2"/>
  <c r="P111" i="2"/>
  <c r="R111" i="2"/>
  <c r="S111" i="2"/>
  <c r="T123" i="2"/>
  <c r="U123" i="2"/>
  <c r="P240" i="2"/>
  <c r="R240" i="2"/>
  <c r="T189" i="2"/>
  <c r="U189" i="2"/>
  <c r="P141" i="2"/>
  <c r="R141" i="2"/>
  <c r="S141" i="2"/>
  <c r="T117" i="2"/>
  <c r="U117" i="2"/>
  <c r="T232" i="2"/>
  <c r="U232" i="2"/>
  <c r="P155" i="2"/>
  <c r="R155" i="2"/>
  <c r="S155" i="2"/>
  <c r="T356" i="2"/>
  <c r="U356" i="2"/>
  <c r="T345" i="2"/>
  <c r="U345" i="2"/>
  <c r="T368" i="2"/>
  <c r="U368" i="2"/>
  <c r="T366" i="2"/>
  <c r="U366" i="2"/>
  <c r="T349" i="2"/>
  <c r="U349" i="2"/>
  <c r="T360" i="2"/>
  <c r="U360" i="2"/>
  <c r="T364" i="2"/>
  <c r="U364" i="2"/>
  <c r="T328" i="2"/>
  <c r="U328" i="2"/>
  <c r="T348" i="2"/>
  <c r="U348" i="2"/>
  <c r="T372" i="2"/>
  <c r="U372" i="2"/>
  <c r="T350" i="2"/>
  <c r="U350" i="2"/>
  <c r="T344" i="2"/>
  <c r="U344" i="2"/>
  <c r="T369" i="2"/>
  <c r="U369" i="2"/>
  <c r="T370" i="2"/>
  <c r="U370" i="2"/>
  <c r="T355" i="2"/>
  <c r="U355" i="2"/>
  <c r="T371" i="2"/>
  <c r="U371" i="2"/>
  <c r="T365" i="2"/>
  <c r="U365" i="2"/>
  <c r="T342" i="2"/>
  <c r="U342" i="2"/>
  <c r="T374" i="2"/>
  <c r="U374" i="2"/>
  <c r="T367" i="2"/>
  <c r="U367" i="2"/>
  <c r="T362" i="2"/>
  <c r="U362" i="2"/>
  <c r="T359" i="2"/>
  <c r="U359" i="2"/>
  <c r="T354" i="2"/>
  <c r="U354" i="2"/>
  <c r="T373" i="2"/>
  <c r="U373" i="2"/>
  <c r="T320" i="2"/>
  <c r="U320" i="2"/>
  <c r="T353" i="2"/>
  <c r="U353" i="2"/>
  <c r="T340" i="2"/>
  <c r="U340" i="2"/>
  <c r="T358" i="2"/>
  <c r="U358" i="2"/>
  <c r="T361" i="2"/>
  <c r="U361" i="2"/>
  <c r="T1153" i="2"/>
  <c r="U1153" i="2"/>
  <c r="T1125" i="2"/>
  <c r="U1125" i="2"/>
  <c r="T1138" i="2"/>
  <c r="U1138" i="2"/>
  <c r="T1081" i="2"/>
  <c r="U1081" i="2"/>
  <c r="T1107" i="2"/>
  <c r="U1107" i="2"/>
  <c r="T1128" i="2"/>
  <c r="U1128" i="2"/>
  <c r="T1102" i="2"/>
  <c r="U1102" i="2"/>
  <c r="T1154" i="2"/>
  <c r="U1154" i="2"/>
  <c r="T1179" i="2"/>
  <c r="U1179" i="2"/>
  <c r="T1182" i="2"/>
  <c r="U1182" i="2"/>
  <c r="T1088" i="2"/>
  <c r="U1088" i="2"/>
  <c r="T1165" i="2"/>
  <c r="U1165" i="2"/>
  <c r="T1159" i="2"/>
  <c r="U1159" i="2"/>
  <c r="T1148" i="2"/>
  <c r="U1148" i="2"/>
  <c r="T1087" i="2"/>
  <c r="U1087" i="2"/>
  <c r="T1122" i="2"/>
  <c r="U1122" i="2"/>
  <c r="T1086" i="2"/>
  <c r="U1086" i="2"/>
  <c r="T1161" i="2"/>
  <c r="U1161" i="2"/>
  <c r="T1119" i="2"/>
  <c r="U1119" i="2"/>
  <c r="T1137" i="2"/>
  <c r="U1137" i="2"/>
  <c r="T1083" i="2"/>
  <c r="U1083" i="2"/>
  <c r="T1098" i="2"/>
  <c r="U1098" i="2"/>
  <c r="T1145" i="2"/>
  <c r="U1145" i="2"/>
  <c r="T1150" i="2"/>
  <c r="U1150" i="2"/>
  <c r="T1156" i="2"/>
  <c r="U1156" i="2"/>
  <c r="T1169" i="2"/>
  <c r="U1169" i="2"/>
  <c r="T1146" i="2"/>
  <c r="U1146" i="2"/>
  <c r="T1141" i="2"/>
  <c r="U1141" i="2"/>
  <c r="T1158" i="2"/>
  <c r="U1158" i="2"/>
  <c r="T1085" i="2"/>
  <c r="U1085" i="2"/>
  <c r="T1181" i="2"/>
  <c r="U1181" i="2"/>
  <c r="T1143" i="2"/>
  <c r="U1143" i="2"/>
  <c r="T1095" i="2"/>
  <c r="U1095" i="2"/>
  <c r="T1131" i="2"/>
  <c r="U1131" i="2"/>
  <c r="T1121" i="2"/>
  <c r="U1121" i="2"/>
  <c r="T1147" i="2"/>
  <c r="U1147" i="2"/>
  <c r="T1162" i="2"/>
  <c r="U1162" i="2"/>
  <c r="T1096" i="2"/>
  <c r="U1096" i="2"/>
  <c r="T1151" i="2"/>
  <c r="U1151" i="2"/>
  <c r="T1110" i="2"/>
  <c r="U1110" i="2"/>
  <c r="T1117" i="2"/>
  <c r="U1117" i="2"/>
  <c r="T1155" i="2"/>
  <c r="U1155" i="2"/>
  <c r="T1120" i="2"/>
  <c r="U1120" i="2"/>
  <c r="T1114" i="2"/>
  <c r="U1114" i="2"/>
  <c r="T1174" i="2"/>
  <c r="U1174" i="2"/>
  <c r="T1100" i="2"/>
  <c r="U1100" i="2"/>
  <c r="T1173" i="2"/>
  <c r="U1173" i="2"/>
  <c r="T1160" i="2"/>
  <c r="U1160" i="2"/>
  <c r="T1177" i="2"/>
  <c r="U1177" i="2"/>
  <c r="T1126" i="2"/>
  <c r="U1126" i="2"/>
  <c r="T1135" i="2"/>
  <c r="U1135" i="2"/>
  <c r="T1164" i="2"/>
  <c r="U1164" i="2"/>
  <c r="T1157" i="2"/>
  <c r="U1157" i="2"/>
  <c r="T1111" i="2"/>
  <c r="U1111" i="2"/>
  <c r="T1109" i="2"/>
  <c r="U1109" i="2"/>
  <c r="T1136" i="2"/>
  <c r="U1136" i="2"/>
  <c r="T1093" i="2"/>
  <c r="U1093" i="2"/>
  <c r="T1178" i="2"/>
  <c r="U1178" i="2"/>
  <c r="T1175" i="2"/>
  <c r="U1175" i="2"/>
  <c r="T1106" i="2"/>
  <c r="U1106" i="2"/>
  <c r="T1130" i="2"/>
  <c r="U1130" i="2"/>
  <c r="T1134" i="2"/>
  <c r="U1134" i="2"/>
  <c r="T1123" i="2"/>
  <c r="U1123" i="2"/>
  <c r="T1132" i="2"/>
  <c r="U1132" i="2"/>
  <c r="T1082" i="2"/>
  <c r="U1082" i="2"/>
  <c r="T1092" i="2"/>
  <c r="U1092" i="2"/>
  <c r="T1089" i="2"/>
  <c r="U1089" i="2"/>
  <c r="T1090" i="2"/>
  <c r="U1090" i="2"/>
  <c r="T1144" i="2"/>
  <c r="U1144" i="2"/>
  <c r="T1142" i="2"/>
  <c r="U1142" i="2"/>
  <c r="T1139" i="2"/>
  <c r="U1139" i="2"/>
  <c r="T1101" i="2"/>
  <c r="U1101" i="2"/>
  <c r="T1118" i="2"/>
  <c r="U1118" i="2"/>
  <c r="T1168" i="2"/>
  <c r="U1168" i="2"/>
  <c r="T1180" i="2"/>
  <c r="U1180" i="2"/>
  <c r="T1127" i="2"/>
  <c r="U1127" i="2"/>
  <c r="T1112" i="2"/>
  <c r="U1112" i="2"/>
  <c r="T1149" i="2"/>
  <c r="U1149" i="2"/>
  <c r="T1167" i="2"/>
  <c r="U1167" i="2"/>
  <c r="T1170" i="2"/>
  <c r="U1170" i="2"/>
  <c r="T1116" i="2"/>
  <c r="U1116" i="2"/>
  <c r="T1171" i="2"/>
  <c r="U1171" i="2"/>
  <c r="T1103" i="2"/>
  <c r="U1103" i="2"/>
  <c r="T1105" i="2"/>
  <c r="U1105" i="2"/>
  <c r="T1104" i="2"/>
  <c r="U1104" i="2"/>
  <c r="T1166" i="2"/>
  <c r="U1166" i="2"/>
  <c r="T1133" i="2"/>
  <c r="U1133" i="2"/>
  <c r="T1163" i="2"/>
  <c r="U1163" i="2"/>
  <c r="T1113" i="2"/>
  <c r="U1113" i="2"/>
  <c r="T1172" i="2"/>
  <c r="U1172" i="2"/>
  <c r="T1176" i="2"/>
  <c r="U1176" i="2"/>
  <c r="T1084" i="2"/>
  <c r="U1084" i="2"/>
  <c r="T1091" i="2"/>
  <c r="U1091" i="2"/>
  <c r="T1108" i="2"/>
  <c r="U1108" i="2"/>
  <c r="T1129" i="2"/>
  <c r="U1129" i="2"/>
  <c r="T1115" i="2"/>
  <c r="U1115" i="2"/>
  <c r="T1099" i="2"/>
  <c r="U1099" i="2"/>
  <c r="T1124" i="2"/>
  <c r="U1124" i="2"/>
  <c r="T1140" i="2"/>
  <c r="U1140" i="2"/>
  <c r="T1094" i="2"/>
  <c r="U1094" i="2"/>
  <c r="T1097" i="2"/>
  <c r="U1097" i="2"/>
  <c r="T1152" i="2"/>
  <c r="U1152" i="2"/>
  <c r="T1794" i="2"/>
  <c r="U1794" i="2"/>
  <c r="T1880" i="2"/>
  <c r="U1880" i="2"/>
  <c r="T1867" i="2"/>
  <c r="U1867" i="2"/>
  <c r="T1808" i="2"/>
  <c r="U1808" i="2"/>
  <c r="T1817" i="2"/>
  <c r="U1817" i="2"/>
  <c r="T1873" i="2"/>
  <c r="U1873" i="2"/>
  <c r="T1811" i="2"/>
  <c r="U1811" i="2"/>
  <c r="T1881" i="2"/>
  <c r="U1881" i="2"/>
  <c r="T1816" i="2"/>
  <c r="U1816" i="2"/>
  <c r="T1829" i="2"/>
  <c r="U1829" i="2"/>
  <c r="T1841" i="2"/>
  <c r="U1841" i="2"/>
  <c r="T1845" i="2"/>
  <c r="U1845" i="2"/>
  <c r="T1878" i="2"/>
  <c r="U1878" i="2"/>
  <c r="T1825" i="2"/>
  <c r="U1825" i="2"/>
  <c r="T1799" i="2"/>
  <c r="U1799" i="2"/>
  <c r="T1800" i="2"/>
  <c r="U1800" i="2"/>
  <c r="T1819" i="2"/>
  <c r="U1819" i="2"/>
  <c r="T1882" i="2"/>
  <c r="U1882" i="2"/>
  <c r="T1810" i="2"/>
  <c r="U1810" i="2"/>
  <c r="T1838" i="2"/>
  <c r="U1838" i="2"/>
  <c r="T1801" i="2"/>
  <c r="U1801" i="2"/>
  <c r="T1803" i="2"/>
  <c r="U1803" i="2"/>
  <c r="T1793" i="2"/>
  <c r="U1793" i="2"/>
  <c r="T1861" i="2"/>
  <c r="U1861" i="2"/>
  <c r="T1875" i="2"/>
  <c r="U1875" i="2"/>
  <c r="T1807" i="2"/>
  <c r="U1807" i="2"/>
  <c r="T1879" i="2"/>
  <c r="U1879" i="2"/>
  <c r="T1885" i="2"/>
  <c r="U1885" i="2"/>
  <c r="T1813" i="2"/>
  <c r="U1813" i="2"/>
  <c r="T1874" i="2"/>
  <c r="U1874" i="2"/>
  <c r="T1859" i="2"/>
  <c r="U1859" i="2"/>
  <c r="T1848" i="2"/>
  <c r="U1848" i="2"/>
  <c r="T1853" i="2"/>
  <c r="U1853" i="2"/>
  <c r="T1824" i="2"/>
  <c r="U1824" i="2"/>
  <c r="T1886" i="2"/>
  <c r="U1886" i="2"/>
  <c r="T1843" i="2"/>
  <c r="U1843" i="2"/>
  <c r="T1791" i="2"/>
  <c r="U1791" i="2"/>
  <c r="T1822" i="2"/>
  <c r="U1822" i="2"/>
  <c r="T1828" i="2"/>
  <c r="U1828" i="2"/>
  <c r="T1809" i="2"/>
  <c r="U1809" i="2"/>
  <c r="T1830" i="2"/>
  <c r="U1830" i="2"/>
  <c r="T1789" i="2"/>
  <c r="U1789" i="2"/>
  <c r="T1884" i="2"/>
  <c r="U1884" i="2"/>
  <c r="T1815" i="2"/>
  <c r="U1815" i="2"/>
  <c r="T1832" i="2"/>
  <c r="U1832" i="2"/>
  <c r="T1814" i="2"/>
  <c r="U1814" i="2"/>
  <c r="T1863" i="2"/>
  <c r="U1863" i="2"/>
  <c r="T1851" i="2"/>
  <c r="U1851" i="2"/>
  <c r="T1806" i="2"/>
  <c r="U1806" i="2"/>
  <c r="T1876" i="2"/>
  <c r="U1876" i="2"/>
  <c r="T1804" i="2"/>
  <c r="U1804" i="2"/>
  <c r="T1798" i="2"/>
  <c r="U1798" i="2"/>
  <c r="T1796" i="2"/>
  <c r="U1796" i="2"/>
  <c r="T1805" i="2"/>
  <c r="U1805" i="2"/>
  <c r="T1792" i="2"/>
  <c r="U1792" i="2"/>
  <c r="T1866" i="2"/>
  <c r="U1866" i="2"/>
  <c r="T1854" i="2"/>
  <c r="U1854" i="2"/>
  <c r="T1795" i="2"/>
  <c r="U1795" i="2"/>
  <c r="T1802" i="2"/>
  <c r="U1802" i="2"/>
  <c r="T1820" i="2"/>
  <c r="U1820" i="2"/>
  <c r="T1883" i="2"/>
  <c r="U1883" i="2"/>
  <c r="T1821" i="2"/>
  <c r="U1821" i="2"/>
  <c r="T1869" i="2"/>
  <c r="U1869" i="2"/>
  <c r="T1840" i="2"/>
  <c r="U1840" i="2"/>
  <c r="T1823" i="2"/>
  <c r="U1823" i="2"/>
  <c r="T1812" i="2"/>
  <c r="U1812" i="2"/>
  <c r="T1857" i="2"/>
  <c r="U1857" i="2"/>
  <c r="T1872" i="2"/>
  <c r="U1872" i="2"/>
  <c r="T1849" i="2"/>
  <c r="U1849" i="2"/>
  <c r="T1856" i="2"/>
  <c r="U1856" i="2"/>
  <c r="T1818" i="2"/>
  <c r="U1818" i="2"/>
  <c r="T1834" i="2"/>
  <c r="U1834" i="2"/>
  <c r="T1865" i="2"/>
  <c r="U1865" i="2"/>
  <c r="T1850" i="2"/>
  <c r="U1850" i="2"/>
  <c r="T1858" i="2"/>
  <c r="U1858" i="2"/>
  <c r="T1831" i="2"/>
  <c r="U1831" i="2"/>
  <c r="T1837" i="2"/>
  <c r="U1837" i="2"/>
  <c r="T1790" i="2"/>
  <c r="U1790" i="2"/>
  <c r="T1860" i="2"/>
  <c r="U1860" i="2"/>
  <c r="T1870" i="2"/>
  <c r="U1870" i="2"/>
  <c r="T1862" i="2"/>
  <c r="U1862" i="2"/>
  <c r="T1847" i="2"/>
  <c r="U1847" i="2"/>
  <c r="T1797" i="2"/>
  <c r="U1797" i="2"/>
  <c r="T1836" i="2"/>
  <c r="U1836" i="2"/>
  <c r="T1871" i="2"/>
  <c r="U1871" i="2"/>
  <c r="T1842" i="2"/>
  <c r="U1842" i="2"/>
  <c r="T1877" i="2"/>
  <c r="U1877" i="2"/>
  <c r="T1868" i="2"/>
  <c r="U1868" i="2"/>
  <c r="T1827" i="2"/>
  <c r="U1827" i="2"/>
  <c r="T1826" i="2"/>
  <c r="U1826" i="2"/>
  <c r="T1835" i="2"/>
  <c r="U1835" i="2"/>
  <c r="T1833" i="2"/>
  <c r="U1833" i="2"/>
  <c r="T1852" i="2"/>
  <c r="U1852" i="2"/>
  <c r="T1846" i="2"/>
  <c r="U1846" i="2"/>
  <c r="T1855" i="2"/>
  <c r="U1855" i="2"/>
  <c r="T1844" i="2"/>
  <c r="U1844" i="2"/>
  <c r="T1839" i="2"/>
  <c r="U1839" i="2"/>
  <c r="T1864" i="2"/>
  <c r="U1864" i="2"/>
  <c r="T576" i="2"/>
  <c r="U576" i="2"/>
  <c r="T660" i="2"/>
  <c r="U660" i="2"/>
  <c r="T664" i="2"/>
  <c r="U664" i="2"/>
  <c r="T572" i="2"/>
  <c r="U572" i="2"/>
  <c r="T598" i="2"/>
  <c r="U598" i="2"/>
  <c r="T658" i="2"/>
  <c r="U658" i="2"/>
  <c r="T586" i="2"/>
  <c r="U586" i="2"/>
  <c r="T667" i="2"/>
  <c r="U667" i="2"/>
  <c r="T670" i="2"/>
  <c r="U670" i="2"/>
  <c r="T588" i="2"/>
  <c r="U588" i="2"/>
  <c r="T600" i="2"/>
  <c r="U600" i="2"/>
  <c r="T669" i="2"/>
  <c r="U669" i="2"/>
  <c r="T640" i="2"/>
  <c r="U640" i="2"/>
  <c r="T618" i="2"/>
  <c r="U618" i="2"/>
  <c r="T628" i="2"/>
  <c r="U628" i="2"/>
  <c r="T606" i="2"/>
  <c r="U606" i="2"/>
  <c r="T642" i="2"/>
  <c r="U642" i="2"/>
  <c r="T584" i="2"/>
  <c r="U584" i="2"/>
  <c r="T599" i="2"/>
  <c r="U599" i="2"/>
  <c r="T644" i="2"/>
  <c r="U644" i="2"/>
  <c r="T647" i="2"/>
  <c r="U647" i="2"/>
  <c r="T631" i="2"/>
  <c r="U631" i="2"/>
  <c r="T630" i="2"/>
  <c r="U630" i="2"/>
  <c r="T597" i="2"/>
  <c r="U597" i="2"/>
  <c r="T629" i="2"/>
  <c r="U629" i="2"/>
  <c r="T661" i="2"/>
  <c r="U661" i="2"/>
  <c r="T616" i="2"/>
  <c r="U616" i="2"/>
  <c r="T571" i="2"/>
  <c r="U571" i="2"/>
  <c r="T603" i="2"/>
  <c r="U603" i="2"/>
  <c r="T635" i="2"/>
  <c r="U635" i="2"/>
  <c r="T602" i="2"/>
  <c r="U602" i="2"/>
  <c r="T585" i="2"/>
  <c r="U585" i="2"/>
  <c r="T617" i="2"/>
  <c r="U617" i="2"/>
  <c r="T649" i="2"/>
  <c r="U649" i="2"/>
  <c r="T596" i="2"/>
  <c r="U596" i="2"/>
  <c r="T652" i="2"/>
  <c r="U652" i="2"/>
  <c r="T591" i="2"/>
  <c r="U591" i="2"/>
  <c r="T623" i="2"/>
  <c r="U623" i="2"/>
  <c r="T655" i="2"/>
  <c r="U655" i="2"/>
  <c r="T650" i="2"/>
  <c r="U650" i="2"/>
  <c r="T589" i="2"/>
  <c r="U589" i="2"/>
  <c r="T621" i="2"/>
  <c r="U621" i="2"/>
  <c r="T653" i="2"/>
  <c r="U653" i="2"/>
  <c r="T604" i="2"/>
  <c r="U604" i="2"/>
  <c r="T579" i="2"/>
  <c r="U579" i="2"/>
  <c r="T611" i="2"/>
  <c r="U611" i="2"/>
  <c r="T643" i="2"/>
  <c r="U643" i="2"/>
  <c r="T626" i="2"/>
  <c r="U626" i="2"/>
  <c r="T593" i="2"/>
  <c r="U593" i="2"/>
  <c r="T625" i="2"/>
  <c r="U625" i="2"/>
  <c r="T657" i="2"/>
  <c r="U657" i="2"/>
  <c r="T666" i="2"/>
  <c r="U666" i="2"/>
  <c r="T582" i="2"/>
  <c r="U582" i="2"/>
  <c r="T646" i="2"/>
  <c r="U646" i="2"/>
  <c r="T636" i="2"/>
  <c r="U636" i="2"/>
  <c r="T656" i="2"/>
  <c r="U656" i="2"/>
  <c r="T638" i="2"/>
  <c r="U638" i="2"/>
  <c r="T663" i="2"/>
  <c r="U663" i="2"/>
  <c r="T594" i="2"/>
  <c r="U594" i="2"/>
  <c r="T672" i="2"/>
  <c r="U672" i="2"/>
  <c r="T615" i="2"/>
  <c r="U615" i="2"/>
  <c r="T583" i="2"/>
  <c r="U583" i="2"/>
  <c r="T590" i="2"/>
  <c r="U590" i="2"/>
  <c r="T613" i="2"/>
  <c r="U613" i="2"/>
  <c r="T592" i="2"/>
  <c r="U592" i="2"/>
  <c r="T587" i="2"/>
  <c r="U587" i="2"/>
  <c r="T651" i="2"/>
  <c r="U651" i="2"/>
  <c r="T601" i="2"/>
  <c r="U601" i="2"/>
  <c r="T665" i="2"/>
  <c r="U665" i="2"/>
  <c r="T575" i="2"/>
  <c r="U575" i="2"/>
  <c r="T639" i="2"/>
  <c r="U639" i="2"/>
  <c r="T573" i="2"/>
  <c r="U573" i="2"/>
  <c r="T637" i="2"/>
  <c r="U637" i="2"/>
  <c r="T624" i="2"/>
  <c r="U624" i="2"/>
  <c r="T627" i="2"/>
  <c r="U627" i="2"/>
  <c r="T577" i="2"/>
  <c r="U577" i="2"/>
  <c r="T641" i="2"/>
  <c r="U641" i="2"/>
  <c r="T622" i="2"/>
  <c r="U622" i="2"/>
  <c r="T610" i="2"/>
  <c r="U610" i="2"/>
  <c r="T632" i="2"/>
  <c r="U632" i="2"/>
  <c r="T668" i="2"/>
  <c r="U668" i="2"/>
  <c r="T578" i="2"/>
  <c r="U578" i="2"/>
  <c r="T662" i="2"/>
  <c r="U662" i="2"/>
  <c r="T574" i="2"/>
  <c r="U574" i="2"/>
  <c r="T654" i="2"/>
  <c r="U654" i="2"/>
  <c r="T612" i="2"/>
  <c r="U612" i="2"/>
  <c r="T671" i="2"/>
  <c r="U671" i="2"/>
  <c r="T608" i="2"/>
  <c r="U608" i="2"/>
  <c r="T581" i="2"/>
  <c r="U581" i="2"/>
  <c r="T645" i="2"/>
  <c r="U645" i="2"/>
  <c r="T648" i="2"/>
  <c r="U648" i="2"/>
  <c r="T619" i="2"/>
  <c r="U619" i="2"/>
  <c r="T634" i="2"/>
  <c r="U634" i="2"/>
  <c r="T633" i="2"/>
  <c r="U633" i="2"/>
  <c r="T620" i="2"/>
  <c r="U620" i="2"/>
  <c r="T607" i="2"/>
  <c r="U607" i="2"/>
  <c r="T614" i="2"/>
  <c r="U614" i="2"/>
  <c r="T605" i="2"/>
  <c r="U605" i="2"/>
  <c r="T580" i="2"/>
  <c r="U580" i="2"/>
  <c r="T595" i="2"/>
  <c r="U595" i="2"/>
  <c r="T659" i="2"/>
  <c r="U659" i="2"/>
  <c r="T609" i="2"/>
  <c r="U609" i="2"/>
  <c r="T1688" i="2"/>
  <c r="U1688" i="2"/>
  <c r="T1598" i="2"/>
  <c r="U1598" i="2"/>
  <c r="T1610" i="2"/>
  <c r="U1610" i="2"/>
  <c r="T1605" i="2"/>
  <c r="U1605" i="2"/>
  <c r="T1670" i="2"/>
  <c r="U1670" i="2"/>
  <c r="T1609" i="2"/>
  <c r="U1609" i="2"/>
  <c r="T1616" i="2"/>
  <c r="U1616" i="2"/>
  <c r="T1654" i="2"/>
  <c r="U1654" i="2"/>
  <c r="T1650" i="2"/>
  <c r="U1650" i="2"/>
  <c r="T1664" i="2"/>
  <c r="U1664" i="2"/>
  <c r="T1686" i="2"/>
  <c r="U1686" i="2"/>
  <c r="T1638" i="2"/>
  <c r="U1638" i="2"/>
  <c r="T1607" i="2"/>
  <c r="U1607" i="2"/>
  <c r="T1600" i="2"/>
  <c r="U1600" i="2"/>
  <c r="T1621" i="2"/>
  <c r="U1621" i="2"/>
  <c r="T1640" i="2"/>
  <c r="U1640" i="2"/>
  <c r="T1681" i="2"/>
  <c r="U1681" i="2"/>
  <c r="T1624" i="2"/>
  <c r="U1624" i="2"/>
  <c r="T1661" i="2"/>
  <c r="U1661" i="2"/>
  <c r="T1676" i="2"/>
  <c r="U1676" i="2"/>
  <c r="T1674" i="2"/>
  <c r="U1674" i="2"/>
  <c r="T1663" i="2"/>
  <c r="U1663" i="2"/>
  <c r="T1603" i="2"/>
  <c r="U1603" i="2"/>
  <c r="T1632" i="2"/>
  <c r="U1632" i="2"/>
  <c r="T1606" i="2"/>
  <c r="U1606" i="2"/>
  <c r="T1666" i="2"/>
  <c r="U1666" i="2"/>
  <c r="T1660" i="2"/>
  <c r="U1660" i="2"/>
  <c r="T1685" i="2"/>
  <c r="U1685" i="2"/>
  <c r="T1595" i="2"/>
  <c r="U1595" i="2"/>
  <c r="T1641" i="2"/>
  <c r="U1641" i="2"/>
  <c r="T1645" i="2"/>
  <c r="U1645" i="2"/>
  <c r="T1644" i="2"/>
  <c r="U1644" i="2"/>
  <c r="T1683" i="2"/>
  <c r="U1683" i="2"/>
  <c r="T1687" i="2"/>
  <c r="U1687" i="2"/>
  <c r="T1677" i="2"/>
  <c r="U1677" i="2"/>
  <c r="T1680" i="2"/>
  <c r="U1680" i="2"/>
  <c r="T1648" i="2"/>
  <c r="U1648" i="2"/>
  <c r="T1629" i="2"/>
  <c r="U1629" i="2"/>
  <c r="T1635" i="2"/>
  <c r="U1635" i="2"/>
  <c r="T1590" i="2"/>
  <c r="U1590" i="2"/>
  <c r="T1615" i="2"/>
  <c r="U1615" i="2"/>
  <c r="T1633" i="2"/>
  <c r="U1633" i="2"/>
  <c r="T1655" i="2"/>
  <c r="U1655" i="2"/>
  <c r="T1647" i="2"/>
  <c r="U1647" i="2"/>
  <c r="T1592" i="2"/>
  <c r="U1592" i="2"/>
  <c r="T1613" i="2"/>
  <c r="U1613" i="2"/>
  <c r="T1620" i="2"/>
  <c r="U1620" i="2"/>
  <c r="T1594" i="2"/>
  <c r="U1594" i="2"/>
  <c r="T1668" i="2"/>
  <c r="U1668" i="2"/>
  <c r="T1608" i="2"/>
  <c r="U1608" i="2"/>
  <c r="T1634" i="2"/>
  <c r="U1634" i="2"/>
  <c r="T1593" i="2"/>
  <c r="U1593" i="2"/>
  <c r="T1636" i="2"/>
  <c r="U1636" i="2"/>
  <c r="T1652" i="2"/>
  <c r="U1652" i="2"/>
  <c r="T1669" i="2"/>
  <c r="U1669" i="2"/>
  <c r="T1596" i="2"/>
  <c r="U1596" i="2"/>
  <c r="T1675" i="2"/>
  <c r="U1675" i="2"/>
  <c r="T1672" i="2"/>
  <c r="U1672" i="2"/>
  <c r="T1656" i="2"/>
  <c r="U1656" i="2"/>
  <c r="T1665" i="2"/>
  <c r="U1665" i="2"/>
  <c r="T1612" i="2"/>
  <c r="U1612" i="2"/>
  <c r="T1622" i="2"/>
  <c r="U1622" i="2"/>
  <c r="T1631" i="2"/>
  <c r="U1631" i="2"/>
  <c r="T1639" i="2"/>
  <c r="U1639" i="2"/>
  <c r="T1619" i="2"/>
  <c r="U1619" i="2"/>
  <c r="T1599" i="2"/>
  <c r="U1599" i="2"/>
  <c r="T1671" i="2"/>
  <c r="U1671" i="2"/>
  <c r="T1604" i="2"/>
  <c r="U1604" i="2"/>
  <c r="T1591" i="2"/>
  <c r="U1591" i="2"/>
  <c r="T1597" i="2"/>
  <c r="U1597" i="2"/>
  <c r="T1618" i="2"/>
  <c r="U1618" i="2"/>
  <c r="T1602" i="2"/>
  <c r="U1602" i="2"/>
  <c r="T1643" i="2"/>
  <c r="U1643" i="2"/>
  <c r="T1651" i="2"/>
  <c r="U1651" i="2"/>
  <c r="T1626" i="2"/>
  <c r="U1626" i="2"/>
  <c r="T1627" i="2"/>
  <c r="U1627" i="2"/>
  <c r="T1667" i="2"/>
  <c r="U1667" i="2"/>
  <c r="T1623" i="2"/>
  <c r="U1623" i="2"/>
  <c r="T1673" i="2"/>
  <c r="U1673" i="2"/>
  <c r="T1678" i="2"/>
  <c r="U1678" i="2"/>
  <c r="T1657" i="2"/>
  <c r="U1657" i="2"/>
  <c r="T1628" i="2"/>
  <c r="U1628" i="2"/>
  <c r="T1653" i="2"/>
  <c r="U1653" i="2"/>
  <c r="T1614" i="2"/>
  <c r="U1614" i="2"/>
  <c r="T1649" i="2"/>
  <c r="U1649" i="2"/>
  <c r="T1630" i="2"/>
  <c r="U1630" i="2"/>
  <c r="T1646" i="2"/>
  <c r="U1646" i="2"/>
  <c r="T1682" i="2"/>
  <c r="U1682" i="2"/>
  <c r="T1662" i="2"/>
  <c r="U1662" i="2"/>
  <c r="T1637" i="2"/>
  <c r="U1637" i="2"/>
  <c r="T1679" i="2"/>
  <c r="U1679" i="2"/>
  <c r="T1617" i="2"/>
  <c r="U1617" i="2"/>
  <c r="T1601" i="2"/>
  <c r="U1601" i="2"/>
  <c r="T1659" i="2"/>
  <c r="U1659" i="2"/>
  <c r="T1625" i="2"/>
  <c r="U1625" i="2"/>
  <c r="T1684" i="2"/>
  <c r="U1684" i="2"/>
  <c r="T1611" i="2"/>
  <c r="U1611" i="2"/>
  <c r="T1658" i="2"/>
  <c r="U1658" i="2"/>
  <c r="T1642" i="2"/>
  <c r="U1642" i="2"/>
  <c r="P1557" i="2"/>
  <c r="R1557" i="2"/>
  <c r="S1557" i="2"/>
  <c r="P1573" i="2"/>
  <c r="R1573" i="2"/>
  <c r="S1573" i="2"/>
  <c r="P1558" i="2"/>
  <c r="R1558" i="2"/>
  <c r="S1558" i="2"/>
  <c r="P1555" i="2"/>
  <c r="R1555" i="2"/>
  <c r="S1555" i="2"/>
  <c r="P1556" i="2"/>
  <c r="R1556" i="2"/>
  <c r="S1556" i="2"/>
  <c r="P1506" i="2"/>
  <c r="R1506" i="2"/>
  <c r="S1506" i="2"/>
  <c r="P1565" i="2"/>
  <c r="R1565" i="2"/>
  <c r="S1565" i="2"/>
  <c r="P1532" i="2"/>
  <c r="R1532" i="2"/>
  <c r="S1532" i="2"/>
  <c r="P1584" i="2"/>
  <c r="R1584" i="2"/>
  <c r="S1584" i="2"/>
  <c r="P1561" i="2"/>
  <c r="R1561" i="2"/>
  <c r="S1561" i="2"/>
  <c r="P1491" i="2"/>
  <c r="R1491" i="2"/>
  <c r="S1491" i="2"/>
  <c r="P1548" i="2"/>
  <c r="R1548" i="2"/>
  <c r="S1548" i="2"/>
  <c r="P1547" i="2"/>
  <c r="R1547" i="2"/>
  <c r="S1547" i="2"/>
  <c r="P1568" i="2"/>
  <c r="R1568" i="2"/>
  <c r="S1568" i="2"/>
  <c r="P1575" i="2"/>
  <c r="R1575" i="2"/>
  <c r="S1575" i="2"/>
  <c r="P1543" i="2"/>
  <c r="R1543" i="2"/>
  <c r="S1543" i="2"/>
  <c r="P1508" i="2"/>
  <c r="R1508" i="2"/>
  <c r="S1508" i="2"/>
  <c r="P1514" i="2"/>
  <c r="R1514" i="2"/>
  <c r="S1514" i="2"/>
  <c r="P1519" i="2"/>
  <c r="R1519" i="2"/>
  <c r="S1519" i="2"/>
  <c r="P1494" i="2"/>
  <c r="R1494" i="2"/>
  <c r="S1494" i="2"/>
  <c r="P1531" i="2"/>
  <c r="R1531" i="2"/>
  <c r="S1531" i="2"/>
  <c r="P1523" i="2"/>
  <c r="R1523" i="2"/>
  <c r="S1523" i="2"/>
  <c r="P1588" i="2"/>
  <c r="R1588" i="2"/>
  <c r="S1588" i="2"/>
  <c r="P1589" i="2"/>
  <c r="R1589" i="2"/>
  <c r="S1589" i="2"/>
  <c r="P1520" i="2"/>
  <c r="R1520" i="2"/>
  <c r="S1520" i="2"/>
  <c r="P1511" i="2"/>
  <c r="R1511" i="2"/>
  <c r="S1511" i="2"/>
  <c r="P1539" i="2"/>
  <c r="R1539" i="2"/>
  <c r="S1539" i="2"/>
  <c r="P1581" i="2"/>
  <c r="R1581" i="2"/>
  <c r="S1581" i="2"/>
  <c r="P1530" i="2"/>
  <c r="R1530" i="2"/>
  <c r="S1530" i="2"/>
  <c r="P1574" i="2"/>
  <c r="R1574" i="2"/>
  <c r="S1574" i="2"/>
  <c r="P1579" i="2"/>
  <c r="R1579" i="2"/>
  <c r="S1579" i="2"/>
  <c r="P1549" i="2"/>
  <c r="R1549" i="2"/>
  <c r="S1549" i="2"/>
  <c r="P1501" i="2"/>
  <c r="R1501" i="2"/>
  <c r="S1501" i="2"/>
  <c r="P1498" i="2"/>
  <c r="R1498" i="2"/>
  <c r="S1498" i="2"/>
  <c r="P1583" i="2"/>
  <c r="R1583" i="2"/>
  <c r="S1583" i="2"/>
  <c r="P1510" i="2"/>
  <c r="R1510" i="2"/>
  <c r="S1510" i="2"/>
  <c r="P1493" i="2"/>
  <c r="R1493" i="2"/>
  <c r="S1493" i="2"/>
  <c r="P1490" i="2"/>
  <c r="R1490" i="2"/>
  <c r="S1490" i="2"/>
  <c r="P1570" i="2"/>
  <c r="R1570" i="2"/>
  <c r="S1570" i="2"/>
  <c r="P1502" i="2"/>
  <c r="R1502" i="2"/>
  <c r="S1502" i="2"/>
  <c r="P1500" i="2"/>
  <c r="R1500" i="2"/>
  <c r="S1500" i="2"/>
  <c r="P1488" i="2"/>
  <c r="R1488" i="2"/>
  <c r="S1488" i="2"/>
  <c r="P1569" i="2"/>
  <c r="R1569" i="2"/>
  <c r="S1569" i="2"/>
  <c r="P1535" i="2"/>
  <c r="R1535" i="2"/>
  <c r="S1535" i="2"/>
  <c r="P1553" i="2"/>
  <c r="R1553" i="2"/>
  <c r="S1553" i="2"/>
  <c r="P1580" i="2"/>
  <c r="R1580" i="2"/>
  <c r="S1580" i="2"/>
  <c r="P1550" i="2"/>
  <c r="R1550" i="2"/>
  <c r="S1550" i="2"/>
  <c r="P1495" i="2"/>
  <c r="R1495" i="2"/>
  <c r="S1495" i="2"/>
  <c r="P1533" i="2"/>
  <c r="R1533" i="2"/>
  <c r="S1533" i="2"/>
  <c r="P1505" i="2"/>
  <c r="R1505" i="2"/>
  <c r="S1505" i="2"/>
  <c r="P1509" i="2"/>
  <c r="R1509" i="2"/>
  <c r="S1509" i="2"/>
  <c r="P1554" i="2"/>
  <c r="R1554" i="2"/>
  <c r="S1554" i="2"/>
  <c r="P1528" i="2"/>
  <c r="R1528" i="2"/>
  <c r="S1528" i="2"/>
  <c r="P1516" i="2"/>
  <c r="R1516" i="2"/>
  <c r="S1516" i="2"/>
  <c r="P1572" i="2"/>
  <c r="R1572" i="2"/>
  <c r="S1572" i="2"/>
  <c r="P1585" i="2"/>
  <c r="R1585" i="2"/>
  <c r="S1585" i="2"/>
  <c r="P1576" i="2"/>
  <c r="R1576" i="2"/>
  <c r="S1576" i="2"/>
  <c r="P1504" i="2"/>
  <c r="R1504" i="2"/>
  <c r="S1504" i="2"/>
  <c r="P1527" i="2"/>
  <c r="R1527" i="2"/>
  <c r="S1527" i="2"/>
  <c r="P1492" i="2"/>
  <c r="R1492" i="2"/>
  <c r="S1492" i="2"/>
  <c r="P1496" i="2"/>
  <c r="R1496" i="2"/>
  <c r="S1496" i="2"/>
  <c r="P1537" i="2"/>
  <c r="R1537" i="2"/>
  <c r="S1537" i="2"/>
  <c r="P1546" i="2"/>
  <c r="R1546" i="2"/>
  <c r="S1546" i="2"/>
  <c r="P1541" i="2"/>
  <c r="R1541" i="2"/>
  <c r="S1541" i="2"/>
  <c r="P1586" i="2"/>
  <c r="R1586" i="2"/>
  <c r="S1586" i="2"/>
  <c r="P1538" i="2"/>
  <c r="R1538" i="2"/>
  <c r="S1538" i="2"/>
  <c r="P1529" i="2"/>
  <c r="R1529" i="2"/>
  <c r="S1529" i="2"/>
  <c r="P1587" i="2"/>
  <c r="R1587" i="2"/>
  <c r="S1587" i="2"/>
  <c r="P1551" i="2"/>
  <c r="R1551" i="2"/>
  <c r="S1551" i="2"/>
  <c r="P1564" i="2"/>
  <c r="R1564" i="2"/>
  <c r="S1564" i="2"/>
  <c r="P1521" i="2"/>
  <c r="R1521" i="2"/>
  <c r="S1521" i="2"/>
  <c r="P1567" i="2"/>
  <c r="R1567" i="2"/>
  <c r="S1567" i="2"/>
  <c r="P1524" i="2"/>
  <c r="R1524" i="2"/>
  <c r="S1524" i="2"/>
  <c r="P1522" i="2"/>
  <c r="R1522" i="2"/>
  <c r="S1522" i="2"/>
  <c r="P1525" i="2"/>
  <c r="R1525" i="2"/>
  <c r="S1525" i="2"/>
  <c r="P1542" i="2"/>
  <c r="R1542" i="2"/>
  <c r="S1542" i="2"/>
  <c r="P1578" i="2"/>
  <c r="R1578" i="2"/>
  <c r="S1578" i="2"/>
  <c r="P1515" i="2"/>
  <c r="R1515" i="2"/>
  <c r="S1515" i="2"/>
  <c r="P1517" i="2"/>
  <c r="R1517" i="2"/>
  <c r="S1517" i="2"/>
  <c r="P1489" i="2"/>
  <c r="R1489" i="2"/>
  <c r="S1489" i="2"/>
  <c r="P1513" i="2"/>
  <c r="R1513" i="2"/>
  <c r="S1513" i="2"/>
  <c r="P1497" i="2"/>
  <c r="R1497" i="2"/>
  <c r="S1497" i="2"/>
  <c r="P1545" i="2"/>
  <c r="R1545" i="2"/>
  <c r="S1545" i="2"/>
  <c r="P1512" i="2"/>
  <c r="R1512" i="2"/>
  <c r="S1512" i="2"/>
  <c r="P1582" i="2"/>
  <c r="R1582" i="2"/>
  <c r="S1582" i="2"/>
  <c r="P1566" i="2"/>
  <c r="R1566" i="2"/>
  <c r="S1566" i="2"/>
  <c r="P1577" i="2"/>
  <c r="R1577" i="2"/>
  <c r="S1577" i="2"/>
  <c r="P1563" i="2"/>
  <c r="R1563" i="2"/>
  <c r="S1563" i="2"/>
  <c r="P1540" i="2"/>
  <c r="R1540" i="2"/>
  <c r="S1540" i="2"/>
  <c r="P1571" i="2"/>
  <c r="R1571" i="2"/>
  <c r="S1571" i="2"/>
  <c r="P1559" i="2"/>
  <c r="R1559" i="2"/>
  <c r="S1559" i="2"/>
  <c r="P1503" i="2"/>
  <c r="R1503" i="2"/>
  <c r="S1503" i="2"/>
  <c r="P919" i="2"/>
  <c r="R919" i="2"/>
  <c r="P889" i="2"/>
  <c r="R889" i="2"/>
  <c r="P951" i="2"/>
  <c r="R951" i="2"/>
  <c r="P883" i="2"/>
  <c r="R883" i="2"/>
  <c r="P886" i="2"/>
  <c r="R886" i="2"/>
  <c r="P899" i="2"/>
  <c r="R899" i="2"/>
  <c r="P881" i="2"/>
  <c r="R881" i="2"/>
  <c r="P941" i="2"/>
  <c r="R941" i="2"/>
  <c r="P973" i="2"/>
  <c r="R973" i="2"/>
  <c r="P960" i="2"/>
  <c r="R960" i="2"/>
  <c r="P977" i="2"/>
  <c r="R977" i="2"/>
  <c r="P970" i="2"/>
  <c r="R970" i="2"/>
  <c r="P946" i="2"/>
  <c r="R946" i="2"/>
  <c r="P912" i="2"/>
  <c r="R912" i="2"/>
  <c r="P922" i="2"/>
  <c r="R922" i="2"/>
  <c r="P952" i="2"/>
  <c r="R952" i="2"/>
  <c r="P965" i="2"/>
  <c r="R965" i="2"/>
  <c r="P972" i="2"/>
  <c r="R972" i="2"/>
  <c r="P904" i="2"/>
  <c r="R904" i="2"/>
  <c r="P898" i="2"/>
  <c r="R898" i="2"/>
  <c r="P903" i="2"/>
  <c r="R903" i="2"/>
  <c r="P891" i="2"/>
  <c r="R891" i="2"/>
  <c r="P926" i="2"/>
  <c r="R926" i="2"/>
  <c r="P966" i="2"/>
  <c r="R966" i="2"/>
  <c r="P934" i="2"/>
  <c r="R934" i="2"/>
  <c r="P969" i="2"/>
  <c r="R969" i="2"/>
  <c r="P931" i="2"/>
  <c r="R931" i="2"/>
  <c r="P945" i="2"/>
  <c r="R945" i="2"/>
  <c r="P950" i="2"/>
  <c r="R950" i="2"/>
  <c r="P905" i="2"/>
  <c r="R905" i="2"/>
  <c r="P943" i="2"/>
  <c r="R943" i="2"/>
  <c r="P880" i="2"/>
  <c r="R880" i="2"/>
  <c r="P975" i="2"/>
  <c r="R975" i="2"/>
  <c r="P953" i="2"/>
  <c r="R953" i="2"/>
  <c r="P967" i="2"/>
  <c r="R967" i="2"/>
  <c r="P938" i="2"/>
  <c r="R938" i="2"/>
  <c r="P968" i="2"/>
  <c r="R968" i="2"/>
  <c r="P978" i="2"/>
  <c r="R978" i="2"/>
  <c r="P897" i="2"/>
  <c r="R897" i="2"/>
  <c r="P892" i="2"/>
  <c r="R892" i="2"/>
  <c r="P896" i="2"/>
  <c r="R896" i="2"/>
  <c r="P901" i="2"/>
  <c r="R901" i="2"/>
  <c r="P933" i="2"/>
  <c r="R933" i="2"/>
  <c r="P944" i="2"/>
  <c r="R944" i="2"/>
  <c r="P878" i="2"/>
  <c r="R878" i="2"/>
  <c r="P948" i="2"/>
  <c r="R948" i="2"/>
  <c r="P924" i="2"/>
  <c r="R924" i="2"/>
  <c r="P879" i="2"/>
  <c r="R879" i="2"/>
  <c r="P913" i="2"/>
  <c r="R913" i="2"/>
  <c r="P909" i="2"/>
  <c r="R909" i="2"/>
  <c r="P962" i="2"/>
  <c r="R962" i="2"/>
  <c r="P964" i="2"/>
  <c r="R964" i="2"/>
  <c r="P937" i="2"/>
  <c r="R937" i="2"/>
  <c r="P963" i="2"/>
  <c r="R963" i="2"/>
  <c r="P882" i="2"/>
  <c r="R882" i="2"/>
  <c r="P935" i="2"/>
  <c r="R935" i="2"/>
  <c r="P916" i="2"/>
  <c r="R916" i="2"/>
  <c r="P915" i="2"/>
  <c r="R915" i="2"/>
  <c r="P921" i="2"/>
  <c r="R921" i="2"/>
  <c r="P895" i="2"/>
  <c r="R895" i="2"/>
  <c r="P959" i="2"/>
  <c r="R959" i="2"/>
  <c r="P918" i="2"/>
  <c r="R918" i="2"/>
  <c r="P949" i="2"/>
  <c r="R949" i="2"/>
  <c r="P936" i="2"/>
  <c r="R936" i="2"/>
  <c r="P930" i="2"/>
  <c r="R930" i="2"/>
  <c r="P957" i="2"/>
  <c r="R957" i="2"/>
  <c r="P914" i="2"/>
  <c r="R914" i="2"/>
  <c r="P961" i="2"/>
  <c r="R961" i="2"/>
  <c r="P940" i="2"/>
  <c r="R940" i="2"/>
  <c r="P910" i="2"/>
  <c r="R910" i="2"/>
  <c r="P942" i="2"/>
  <c r="R942" i="2"/>
  <c r="P947" i="2"/>
  <c r="R947" i="2"/>
  <c r="P906" i="2"/>
  <c r="R906" i="2"/>
  <c r="P902" i="2"/>
  <c r="R902" i="2"/>
  <c r="P956" i="2"/>
  <c r="R956" i="2"/>
  <c r="P894" i="2"/>
  <c r="R894" i="2"/>
  <c r="P925" i="2"/>
  <c r="R925" i="2"/>
  <c r="P927" i="2"/>
  <c r="R927" i="2"/>
  <c r="P958" i="2"/>
  <c r="R958" i="2"/>
  <c r="P885" i="2"/>
  <c r="R885" i="2"/>
  <c r="P900" i="2"/>
  <c r="R900" i="2"/>
  <c r="P923" i="2"/>
  <c r="R923" i="2"/>
  <c r="P888" i="2"/>
  <c r="R888" i="2"/>
  <c r="P971" i="2"/>
  <c r="R971" i="2"/>
  <c r="P955" i="2"/>
  <c r="R955" i="2"/>
  <c r="P929" i="2"/>
  <c r="R929" i="2"/>
  <c r="P954" i="2"/>
  <c r="R954" i="2"/>
  <c r="P939" i="2"/>
  <c r="R939" i="2"/>
  <c r="P907" i="2"/>
  <c r="R907" i="2"/>
  <c r="P911" i="2"/>
  <c r="R911" i="2"/>
  <c r="P884" i="2"/>
  <c r="R884" i="2"/>
  <c r="P920" i="2"/>
  <c r="R920" i="2"/>
  <c r="P928" i="2"/>
  <c r="R928" i="2"/>
  <c r="P877" i="2"/>
  <c r="R877" i="2"/>
  <c r="P932" i="2"/>
  <c r="R932" i="2"/>
  <c r="P890" i="2"/>
  <c r="R890" i="2"/>
  <c r="P908" i="2"/>
  <c r="R908" i="2"/>
  <c r="P974" i="2"/>
  <c r="R974" i="2"/>
  <c r="P893" i="2"/>
  <c r="R893" i="2"/>
  <c r="P917" i="2"/>
  <c r="R917" i="2"/>
  <c r="P887" i="2"/>
  <c r="R887" i="2"/>
  <c r="T178" i="2"/>
  <c r="U178" i="2"/>
  <c r="T182" i="2"/>
  <c r="U182" i="2"/>
  <c r="T180" i="2"/>
  <c r="U180" i="2"/>
  <c r="T184" i="2"/>
  <c r="U184" i="2"/>
  <c r="P567" i="2"/>
  <c r="R567" i="2"/>
  <c r="P564" i="2"/>
  <c r="R564" i="2"/>
  <c r="P482" i="2"/>
  <c r="R482" i="2"/>
  <c r="P552" i="2"/>
  <c r="R552" i="2"/>
  <c r="P483" i="2"/>
  <c r="R483" i="2"/>
  <c r="P546" i="2"/>
  <c r="R546" i="2"/>
  <c r="P471" i="2"/>
  <c r="R471" i="2"/>
  <c r="P506" i="2"/>
  <c r="R506" i="2"/>
  <c r="P539" i="2"/>
  <c r="R539" i="2"/>
  <c r="P561" i="2"/>
  <c r="R561" i="2"/>
  <c r="P519" i="2"/>
  <c r="R519" i="2"/>
  <c r="P557" i="2"/>
  <c r="R557" i="2"/>
  <c r="P481" i="2"/>
  <c r="R481" i="2"/>
  <c r="P569" i="2"/>
  <c r="R569" i="2"/>
  <c r="P507" i="2"/>
  <c r="R507" i="2"/>
  <c r="P531" i="2"/>
  <c r="R531" i="2"/>
  <c r="P555" i="2"/>
  <c r="R555" i="2"/>
  <c r="P487" i="2"/>
  <c r="R487" i="2"/>
  <c r="P489" i="2"/>
  <c r="R489" i="2"/>
  <c r="P568" i="2"/>
  <c r="R568" i="2"/>
  <c r="P478" i="2"/>
  <c r="R478" i="2"/>
  <c r="P553" i="2"/>
  <c r="R553" i="2"/>
  <c r="P565" i="2"/>
  <c r="R565" i="2"/>
  <c r="P550" i="2"/>
  <c r="R550" i="2"/>
  <c r="P559" i="2"/>
  <c r="R559" i="2"/>
  <c r="P528" i="2"/>
  <c r="R528" i="2"/>
  <c r="P490" i="2"/>
  <c r="R490" i="2"/>
  <c r="P494" i="2"/>
  <c r="R494" i="2"/>
  <c r="P558" i="2"/>
  <c r="R558" i="2"/>
  <c r="P477" i="2"/>
  <c r="R477" i="2"/>
  <c r="P503" i="2"/>
  <c r="R503" i="2"/>
  <c r="P510" i="2"/>
  <c r="R510" i="2"/>
  <c r="P491" i="2"/>
  <c r="R491" i="2"/>
  <c r="P497" i="2"/>
  <c r="R497" i="2"/>
  <c r="P492" i="2"/>
  <c r="R492" i="2"/>
  <c r="P554" i="2"/>
  <c r="R554" i="2"/>
  <c r="P533" i="2"/>
  <c r="R533" i="2"/>
  <c r="P526" i="2"/>
  <c r="R526" i="2"/>
  <c r="P476" i="2"/>
  <c r="R476" i="2"/>
  <c r="P548" i="2"/>
  <c r="R548" i="2"/>
  <c r="P500" i="2"/>
  <c r="R500" i="2"/>
  <c r="P511" i="2"/>
  <c r="R511" i="2"/>
  <c r="P551" i="2"/>
  <c r="R551" i="2"/>
  <c r="P532" i="2"/>
  <c r="R532" i="2"/>
  <c r="P514" i="2"/>
  <c r="R514" i="2"/>
  <c r="P560" i="2"/>
  <c r="R560" i="2"/>
  <c r="P472" i="2"/>
  <c r="R472" i="2"/>
  <c r="P556" i="2"/>
  <c r="R556" i="2"/>
  <c r="P525" i="2"/>
  <c r="R525" i="2"/>
  <c r="P522" i="2"/>
  <c r="R522" i="2"/>
  <c r="P540" i="2"/>
  <c r="R540" i="2"/>
  <c r="P537" i="2"/>
  <c r="R537" i="2"/>
  <c r="P488" i="2"/>
  <c r="R488" i="2"/>
  <c r="P570" i="2"/>
  <c r="R570" i="2"/>
  <c r="P498" i="2"/>
  <c r="R498" i="2"/>
  <c r="P505" i="2"/>
  <c r="R505" i="2"/>
  <c r="P509" i="2"/>
  <c r="R509" i="2"/>
  <c r="P529" i="2"/>
  <c r="R529" i="2"/>
  <c r="P523" i="2"/>
  <c r="R523" i="2"/>
  <c r="P534" i="2"/>
  <c r="R534" i="2"/>
  <c r="P518" i="2"/>
  <c r="R518" i="2"/>
  <c r="P542" i="2"/>
  <c r="R542" i="2"/>
  <c r="P543" i="2"/>
  <c r="R543" i="2"/>
  <c r="P485" i="2"/>
  <c r="R485" i="2"/>
  <c r="P521" i="2"/>
  <c r="R521" i="2"/>
  <c r="P480" i="2"/>
  <c r="R480" i="2"/>
  <c r="P486" i="2"/>
  <c r="R486" i="2"/>
  <c r="P475" i="2"/>
  <c r="R475" i="2"/>
  <c r="P547" i="2"/>
  <c r="R547" i="2"/>
  <c r="P516" i="2"/>
  <c r="R516" i="2"/>
  <c r="P541" i="2"/>
  <c r="R541" i="2"/>
  <c r="P512" i="2"/>
  <c r="R512" i="2"/>
  <c r="P563" i="2"/>
  <c r="R563" i="2"/>
  <c r="P504" i="2"/>
  <c r="R504" i="2"/>
  <c r="P495" i="2"/>
  <c r="R495" i="2"/>
  <c r="P530" i="2"/>
  <c r="R530" i="2"/>
  <c r="P517" i="2"/>
  <c r="R517" i="2"/>
  <c r="P474" i="2"/>
  <c r="R474" i="2"/>
  <c r="P496" i="2"/>
  <c r="R496" i="2"/>
  <c r="P508" i="2"/>
  <c r="R508" i="2"/>
  <c r="P566" i="2"/>
  <c r="R566" i="2"/>
  <c r="P513" i="2"/>
  <c r="R513" i="2"/>
  <c r="P479" i="2"/>
  <c r="R479" i="2"/>
  <c r="P484" i="2"/>
  <c r="R484" i="2"/>
  <c r="P524" i="2"/>
  <c r="R524" i="2"/>
  <c r="P527" i="2"/>
  <c r="R527" i="2"/>
  <c r="P469" i="2"/>
  <c r="R469" i="2"/>
  <c r="P499" i="2"/>
  <c r="R499" i="2"/>
  <c r="P549" i="2"/>
  <c r="R549" i="2"/>
  <c r="P544" i="2"/>
  <c r="R544" i="2"/>
  <c r="P470" i="2"/>
  <c r="R470" i="2"/>
  <c r="P501" i="2"/>
  <c r="R501" i="2"/>
  <c r="P535" i="2"/>
  <c r="R535" i="2"/>
  <c r="P493" i="2"/>
  <c r="R493" i="2"/>
  <c r="P515" i="2"/>
  <c r="R515" i="2"/>
  <c r="P520" i="2"/>
  <c r="R520" i="2"/>
  <c r="P545" i="2"/>
  <c r="R545" i="2"/>
  <c r="P536" i="2"/>
  <c r="R536" i="2"/>
  <c r="P473" i="2"/>
  <c r="R473" i="2"/>
  <c r="P562" i="2"/>
  <c r="R562" i="2"/>
  <c r="P538" i="2"/>
  <c r="R538" i="2"/>
  <c r="P502" i="2"/>
  <c r="R502" i="2"/>
  <c r="T315" i="2"/>
  <c r="U315" i="2"/>
  <c r="P164" i="2"/>
  <c r="R164" i="2"/>
  <c r="S164" i="2"/>
  <c r="P79" i="2"/>
  <c r="R79" i="2"/>
  <c r="S79" i="2"/>
  <c r="P1270" i="2"/>
  <c r="R1270" i="2"/>
  <c r="S1270" i="2"/>
  <c r="T297" i="2"/>
  <c r="U297" i="2"/>
  <c r="P200" i="2"/>
  <c r="R200" i="2"/>
  <c r="P284" i="2"/>
  <c r="R284" i="2"/>
  <c r="P80" i="2"/>
  <c r="R80" i="2"/>
  <c r="S80" i="2"/>
  <c r="P351" i="2"/>
  <c r="R351" i="2"/>
  <c r="P158" i="2"/>
  <c r="R158" i="2"/>
  <c r="S158" i="2"/>
  <c r="T125" i="2"/>
  <c r="U125" i="2"/>
  <c r="P1526" i="2"/>
  <c r="R1526" i="2"/>
  <c r="S1526" i="2"/>
  <c r="T291" i="2"/>
  <c r="U291" i="2"/>
  <c r="P1304" i="2"/>
  <c r="R1304" i="2"/>
  <c r="S1304" i="2"/>
  <c r="T287" i="2"/>
  <c r="U287" i="2"/>
  <c r="P47" i="2"/>
  <c r="R47" i="2"/>
  <c r="S47" i="2"/>
  <c r="P333" i="2"/>
  <c r="R333" i="2"/>
  <c r="P1399" i="2"/>
  <c r="R1399" i="2"/>
  <c r="S1399" i="2"/>
  <c r="T150" i="2"/>
  <c r="U150" i="2"/>
  <c r="P269" i="2"/>
  <c r="R269" i="2"/>
  <c r="P180" i="2"/>
  <c r="R180" i="2"/>
  <c r="S180" i="2"/>
  <c r="T347" i="2"/>
  <c r="U347" i="2"/>
  <c r="P281" i="2"/>
  <c r="R281" i="2"/>
  <c r="T298" i="2"/>
  <c r="U298" i="2"/>
  <c r="P363" i="2"/>
  <c r="R363" i="2"/>
  <c r="T185" i="2"/>
  <c r="U185" i="2"/>
  <c r="P1658" i="2"/>
  <c r="R1658" i="2"/>
  <c r="S1658" i="2"/>
  <c r="T322" i="2"/>
  <c r="U322" i="2"/>
  <c r="P175" i="2"/>
  <c r="R175" i="2"/>
  <c r="S175" i="2"/>
  <c r="P1642" i="2"/>
  <c r="R1642" i="2"/>
  <c r="S1642" i="2"/>
  <c r="T331" i="2"/>
  <c r="U331" i="2"/>
  <c r="P156" i="2"/>
  <c r="R156" i="2"/>
  <c r="S156" i="2"/>
  <c r="P90" i="2"/>
  <c r="R90" i="2"/>
  <c r="S90" i="2"/>
  <c r="P241" i="2"/>
  <c r="R241" i="2"/>
  <c r="P1323" i="2"/>
  <c r="R1323" i="2"/>
  <c r="S1323" i="2"/>
  <c r="T219" i="2"/>
  <c r="U219" i="2"/>
  <c r="T247" i="2"/>
  <c r="U247" i="2"/>
  <c r="T183" i="2"/>
  <c r="U183" i="2"/>
  <c r="P84" i="2"/>
  <c r="R84" i="2"/>
  <c r="S84" i="2"/>
  <c r="P120" i="2"/>
  <c r="R120" i="2"/>
  <c r="S120" i="2"/>
  <c r="P100" i="2"/>
  <c r="R100" i="2"/>
  <c r="S100" i="2"/>
  <c r="P203" i="2"/>
  <c r="R203" i="2"/>
  <c r="P204" i="2"/>
  <c r="R204" i="2"/>
  <c r="T332" i="2"/>
  <c r="U332" i="2"/>
  <c r="P1552" i="2"/>
  <c r="R1552" i="2"/>
  <c r="S1552" i="2"/>
  <c r="T253" i="2"/>
  <c r="U253" i="2"/>
  <c r="P1562" i="2"/>
  <c r="R1562" i="2"/>
  <c r="S1562" i="2"/>
  <c r="T259" i="2"/>
  <c r="U259" i="2"/>
  <c r="P135" i="2"/>
  <c r="R135" i="2"/>
  <c r="S135" i="2"/>
  <c r="T188" i="2"/>
  <c r="U188" i="2"/>
  <c r="T302" i="2"/>
  <c r="U302" i="2"/>
  <c r="P292" i="2"/>
  <c r="R292" i="2"/>
  <c r="P1080" i="2"/>
  <c r="R1080" i="2"/>
  <c r="T305" i="2"/>
  <c r="U305" i="2"/>
  <c r="P73" i="2"/>
  <c r="R73" i="2"/>
  <c r="S73" i="2"/>
  <c r="T327" i="2"/>
  <c r="U327" i="2"/>
  <c r="P1403" i="2"/>
  <c r="R1403" i="2"/>
  <c r="S1403" i="2"/>
  <c r="P234" i="2"/>
  <c r="R234" i="2"/>
  <c r="P317" i="2"/>
  <c r="R317" i="2"/>
  <c r="T171" i="2"/>
  <c r="U171" i="2"/>
  <c r="P318" i="2"/>
  <c r="R318" i="2"/>
  <c r="P239" i="2"/>
  <c r="R239" i="2"/>
  <c r="P1679" i="2"/>
  <c r="R1679" i="2"/>
  <c r="S1679" i="2"/>
  <c r="P1320" i="2"/>
  <c r="R1320" i="2"/>
  <c r="S1320" i="2"/>
  <c r="T254" i="2"/>
  <c r="U254" i="2"/>
  <c r="T227" i="2"/>
  <c r="U227" i="2"/>
  <c r="P216" i="2"/>
  <c r="R216" i="2"/>
  <c r="P364" i="2"/>
  <c r="R364" i="2"/>
  <c r="P224" i="2"/>
  <c r="R224" i="2"/>
  <c r="P251" i="2"/>
  <c r="R251" i="2"/>
  <c r="P206" i="2"/>
  <c r="R206" i="2"/>
  <c r="P1294" i="2"/>
  <c r="R1294" i="2"/>
  <c r="S1294" i="2"/>
  <c r="T221" i="2"/>
  <c r="U221" i="2"/>
  <c r="P365" i="2"/>
  <c r="R365" i="2"/>
  <c r="T157" i="2"/>
  <c r="U157" i="2"/>
  <c r="P143" i="2"/>
  <c r="R143" i="2"/>
  <c r="S143" i="2"/>
  <c r="P136" i="2"/>
  <c r="R136" i="2"/>
  <c r="S136" i="2"/>
  <c r="T107" i="2"/>
  <c r="U107" i="2"/>
  <c r="P106" i="2"/>
  <c r="R106" i="2"/>
  <c r="S106" i="2"/>
  <c r="P43" i="2"/>
  <c r="R43" i="2"/>
  <c r="S43" i="2"/>
  <c r="P154" i="2"/>
  <c r="R154" i="2"/>
  <c r="S154" i="2"/>
  <c r="T242" i="2"/>
  <c r="U242" i="2"/>
  <c r="T147" i="2"/>
  <c r="U147" i="2"/>
  <c r="T152" i="2"/>
  <c r="U152" i="2"/>
  <c r="T233" i="2"/>
  <c r="U233" i="2"/>
  <c r="P248" i="2"/>
  <c r="R248" i="2"/>
  <c r="T145" i="2"/>
  <c r="U145" i="2"/>
  <c r="T119" i="2"/>
  <c r="U119" i="2"/>
  <c r="T118" i="2"/>
  <c r="U118" i="2"/>
  <c r="P218" i="2"/>
  <c r="R218" i="2"/>
  <c r="P207" i="2"/>
  <c r="R207" i="2"/>
  <c r="P249" i="2"/>
  <c r="R249" i="2"/>
  <c r="P132" i="2"/>
  <c r="R132" i="2"/>
  <c r="S132" i="2"/>
  <c r="P160" i="2"/>
  <c r="R160" i="2"/>
  <c r="S160" i="2"/>
  <c r="P192" i="2"/>
  <c r="R192" i="2"/>
  <c r="P110" i="2"/>
  <c r="R110" i="2"/>
  <c r="S110" i="2"/>
  <c r="P87" i="2"/>
  <c r="R87" i="2"/>
  <c r="S87" i="2"/>
  <c r="P199" i="2"/>
  <c r="R199" i="2"/>
  <c r="T229" i="2"/>
  <c r="U229" i="2"/>
  <c r="T77" i="2"/>
  <c r="T134" i="2"/>
  <c r="U134" i="2"/>
  <c r="T205" i="2"/>
  <c r="U205" i="2"/>
  <c r="T133" i="2"/>
  <c r="U133" i="2"/>
  <c r="P124" i="2"/>
  <c r="R124" i="2"/>
  <c r="S124" i="2"/>
  <c r="T111" i="2"/>
  <c r="U111" i="2"/>
  <c r="P108" i="2"/>
  <c r="R108" i="2"/>
  <c r="S108" i="2"/>
  <c r="P82" i="2"/>
  <c r="R82" i="2"/>
  <c r="S82" i="2"/>
  <c r="P170" i="2"/>
  <c r="R170" i="2"/>
  <c r="S170" i="2"/>
  <c r="P197" i="2"/>
  <c r="R197" i="2"/>
  <c r="T208" i="2"/>
  <c r="U208" i="2"/>
  <c r="T141" i="2"/>
  <c r="U141" i="2"/>
  <c r="T195" i="2"/>
  <c r="U195" i="2"/>
  <c r="T103" i="2"/>
  <c r="U103" i="2"/>
  <c r="P101" i="2"/>
  <c r="R101" i="2"/>
  <c r="S101" i="2"/>
  <c r="T155" i="2"/>
  <c r="U155" i="2"/>
  <c r="P159" i="2"/>
  <c r="R159" i="2"/>
  <c r="S159" i="2"/>
  <c r="S266" i="2"/>
  <c r="AC266" i="2"/>
  <c r="T343" i="2"/>
  <c r="U343" i="2"/>
  <c r="T357" i="2"/>
  <c r="U357" i="2"/>
  <c r="T352" i="2"/>
  <c r="U352" i="2"/>
  <c r="S293" i="2"/>
  <c r="AC293" i="2"/>
  <c r="S303" i="2"/>
  <c r="AC303" i="2"/>
  <c r="T299" i="2"/>
  <c r="U299" i="2"/>
  <c r="T286" i="2"/>
  <c r="U286" i="2"/>
  <c r="S357" i="2"/>
  <c r="AC357" i="2"/>
  <c r="AC308" i="2"/>
  <c r="S308" i="2"/>
  <c r="AC282" i="2"/>
  <c r="S282" i="2"/>
  <c r="AC976" i="2"/>
  <c r="S976" i="2"/>
  <c r="S353" i="2"/>
  <c r="AC353" i="2"/>
  <c r="T414" i="2"/>
  <c r="U414" i="2"/>
  <c r="T441" i="2"/>
  <c r="U441" i="2"/>
  <c r="T447" i="2"/>
  <c r="U447" i="2"/>
  <c r="T458" i="2"/>
  <c r="U458" i="2"/>
  <c r="T429" i="2"/>
  <c r="U429" i="2"/>
  <c r="T422" i="2"/>
  <c r="U422" i="2"/>
  <c r="T445" i="2"/>
  <c r="U445" i="2"/>
  <c r="T464" i="2"/>
  <c r="U464" i="2"/>
  <c r="T437" i="2"/>
  <c r="U437" i="2"/>
  <c r="T460" i="2"/>
  <c r="U460" i="2"/>
  <c r="T406" i="2"/>
  <c r="U406" i="2"/>
  <c r="T438" i="2"/>
  <c r="U438" i="2"/>
  <c r="T428" i="2"/>
  <c r="U428" i="2"/>
  <c r="T451" i="2"/>
  <c r="U451" i="2"/>
  <c r="T435" i="2"/>
  <c r="U435" i="2"/>
  <c r="T426" i="2"/>
  <c r="U426" i="2"/>
  <c r="T420" i="2"/>
  <c r="U420" i="2"/>
  <c r="T418" i="2"/>
  <c r="U418" i="2"/>
  <c r="T443" i="2"/>
  <c r="U443" i="2"/>
  <c r="T413" i="2"/>
  <c r="U413" i="2"/>
  <c r="T439" i="2"/>
  <c r="U439" i="2"/>
  <c r="T410" i="2"/>
  <c r="U410" i="2"/>
  <c r="T400" i="2"/>
  <c r="U400" i="2"/>
  <c r="T436" i="2"/>
  <c r="U436" i="2"/>
  <c r="T448" i="2"/>
  <c r="U448" i="2"/>
  <c r="T444" i="2"/>
  <c r="U444" i="2"/>
  <c r="T433" i="2"/>
  <c r="U433" i="2"/>
  <c r="T404" i="2"/>
  <c r="U404" i="2"/>
  <c r="T411" i="2"/>
  <c r="U411" i="2"/>
  <c r="T392" i="2"/>
  <c r="U392" i="2"/>
  <c r="T432" i="2"/>
  <c r="U432" i="2"/>
  <c r="T386" i="2"/>
  <c r="U386" i="2"/>
  <c r="T407" i="2"/>
  <c r="U407" i="2"/>
  <c r="T383" i="2"/>
  <c r="U383" i="2"/>
  <c r="T391" i="2"/>
  <c r="U391" i="2"/>
  <c r="T387" i="2"/>
  <c r="U387" i="2"/>
  <c r="T385" i="2"/>
  <c r="U385" i="2"/>
  <c r="T375" i="2"/>
  <c r="U375" i="2"/>
  <c r="T415" i="2"/>
  <c r="U415" i="2"/>
  <c r="T379" i="2"/>
  <c r="U379" i="2"/>
  <c r="T430" i="2"/>
  <c r="U430" i="2"/>
  <c r="T405" i="2"/>
  <c r="U405" i="2"/>
  <c r="T395" i="2"/>
  <c r="U395" i="2"/>
  <c r="T380" i="2"/>
  <c r="U380" i="2"/>
  <c r="T412" i="2"/>
  <c r="U412" i="2"/>
  <c r="T401" i="2"/>
  <c r="U401" i="2"/>
  <c r="T396" i="2"/>
  <c r="U396" i="2"/>
  <c r="T452" i="2"/>
  <c r="U452" i="2"/>
  <c r="T446" i="2"/>
  <c r="U446" i="2"/>
  <c r="T402" i="2"/>
  <c r="U402" i="2"/>
  <c r="T459" i="2"/>
  <c r="U459" i="2"/>
  <c r="T455" i="2"/>
  <c r="U455" i="2"/>
  <c r="T440" i="2"/>
  <c r="U440" i="2"/>
  <c r="T434" i="2"/>
  <c r="U434" i="2"/>
  <c r="T416" i="2"/>
  <c r="U416" i="2"/>
  <c r="T409" i="2"/>
  <c r="U409" i="2"/>
  <c r="T449" i="2"/>
  <c r="U449" i="2"/>
  <c r="T467" i="2"/>
  <c r="U467" i="2"/>
  <c r="T431" i="2"/>
  <c r="U431" i="2"/>
  <c r="T450" i="2"/>
  <c r="U450" i="2"/>
  <c r="T424" i="2"/>
  <c r="U424" i="2"/>
  <c r="T457" i="2"/>
  <c r="U457" i="2"/>
  <c r="T462" i="2"/>
  <c r="U462" i="2"/>
  <c r="T463" i="2"/>
  <c r="U463" i="2"/>
  <c r="T442" i="2"/>
  <c r="U442" i="2"/>
  <c r="T388" i="2"/>
  <c r="U388" i="2"/>
  <c r="T408" i="2"/>
  <c r="U408" i="2"/>
  <c r="T456" i="2"/>
  <c r="U456" i="2"/>
  <c r="T461" i="2"/>
  <c r="U461" i="2"/>
  <c r="T466" i="2"/>
  <c r="U466" i="2"/>
  <c r="T390" i="2"/>
  <c r="U390" i="2"/>
  <c r="T453" i="2"/>
  <c r="U453" i="2"/>
  <c r="T465" i="2"/>
  <c r="U465" i="2"/>
  <c r="T454" i="2"/>
  <c r="U454" i="2"/>
  <c r="T398" i="2"/>
  <c r="U398" i="2"/>
  <c r="T377" i="2"/>
  <c r="U377" i="2"/>
  <c r="T403" i="2"/>
  <c r="U403" i="2"/>
  <c r="T419" i="2"/>
  <c r="U419" i="2"/>
  <c r="T393" i="2"/>
  <c r="U393" i="2"/>
  <c r="T425" i="2"/>
  <c r="U425" i="2"/>
  <c r="T378" i="2"/>
  <c r="U378" i="2"/>
  <c r="T417" i="2"/>
  <c r="U417" i="2"/>
  <c r="T423" i="2"/>
  <c r="U423" i="2"/>
  <c r="T421" i="2"/>
  <c r="U421" i="2"/>
  <c r="T397" i="2"/>
  <c r="U397" i="2"/>
  <c r="T389" i="2"/>
  <c r="U389" i="2"/>
  <c r="T394" i="2"/>
  <c r="U394" i="2"/>
  <c r="T376" i="2"/>
  <c r="U376" i="2"/>
  <c r="T382" i="2"/>
  <c r="U382" i="2"/>
  <c r="T427" i="2"/>
  <c r="U427" i="2"/>
  <c r="T399" i="2"/>
  <c r="U399" i="2"/>
  <c r="T384" i="2"/>
  <c r="U384" i="2"/>
  <c r="T381" i="2"/>
  <c r="U381" i="2"/>
  <c r="T468" i="2"/>
  <c r="U468" i="2"/>
  <c r="T725" i="2"/>
  <c r="U725" i="2"/>
  <c r="T747" i="2"/>
  <c r="U747" i="2"/>
  <c r="T726" i="2"/>
  <c r="U726" i="2"/>
  <c r="T697" i="2"/>
  <c r="U697" i="2"/>
  <c r="T680" i="2"/>
  <c r="U680" i="2"/>
  <c r="T719" i="2"/>
  <c r="U719" i="2"/>
  <c r="T732" i="2"/>
  <c r="U732" i="2"/>
  <c r="T753" i="2"/>
  <c r="U753" i="2"/>
  <c r="T704" i="2"/>
  <c r="U704" i="2"/>
  <c r="T686" i="2"/>
  <c r="U686" i="2"/>
  <c r="T743" i="2"/>
  <c r="U743" i="2"/>
  <c r="T730" i="2"/>
  <c r="U730" i="2"/>
  <c r="T709" i="2"/>
  <c r="U709" i="2"/>
  <c r="T731" i="2"/>
  <c r="U731" i="2"/>
  <c r="T710" i="2"/>
  <c r="U710" i="2"/>
  <c r="T681" i="2"/>
  <c r="U681" i="2"/>
  <c r="T703" i="2"/>
  <c r="U703" i="2"/>
  <c r="T716" i="2"/>
  <c r="U716" i="2"/>
  <c r="T737" i="2"/>
  <c r="U737" i="2"/>
  <c r="T752" i="2"/>
  <c r="U752" i="2"/>
  <c r="T734" i="2"/>
  <c r="U734" i="2"/>
  <c r="T765" i="2"/>
  <c r="U765" i="2"/>
  <c r="T714" i="2"/>
  <c r="U714" i="2"/>
  <c r="T693" i="2"/>
  <c r="U693" i="2"/>
  <c r="T692" i="2"/>
  <c r="U692" i="2"/>
  <c r="T758" i="2"/>
  <c r="U758" i="2"/>
  <c r="T773" i="2"/>
  <c r="U773" i="2"/>
  <c r="T712" i="2"/>
  <c r="U712" i="2"/>
  <c r="T687" i="2"/>
  <c r="U687" i="2"/>
  <c r="T770" i="2"/>
  <c r="U770" i="2"/>
  <c r="T755" i="2"/>
  <c r="U755" i="2"/>
  <c r="T721" i="2"/>
  <c r="U721" i="2"/>
  <c r="T718" i="2"/>
  <c r="U718" i="2"/>
  <c r="T690" i="2"/>
  <c r="U690" i="2"/>
  <c r="T762" i="2"/>
  <c r="U762" i="2"/>
  <c r="T741" i="2"/>
  <c r="U741" i="2"/>
  <c r="T740" i="2"/>
  <c r="U740" i="2"/>
  <c r="T766" i="2"/>
  <c r="U766" i="2"/>
  <c r="T742" i="2"/>
  <c r="U742" i="2"/>
  <c r="T774" i="2"/>
  <c r="U774" i="2"/>
  <c r="T760" i="2"/>
  <c r="U760" i="2"/>
  <c r="T735" i="2"/>
  <c r="U735" i="2"/>
  <c r="T685" i="2"/>
  <c r="U685" i="2"/>
  <c r="T684" i="2"/>
  <c r="U684" i="2"/>
  <c r="T705" i="2"/>
  <c r="U705" i="2"/>
  <c r="T702" i="2"/>
  <c r="U702" i="2"/>
  <c r="T674" i="2"/>
  <c r="U674" i="2"/>
  <c r="T695" i="2"/>
  <c r="U695" i="2"/>
  <c r="T746" i="2"/>
  <c r="U746" i="2"/>
  <c r="T675" i="2"/>
  <c r="U675" i="2"/>
  <c r="T763" i="2"/>
  <c r="U763" i="2"/>
  <c r="T724" i="2"/>
  <c r="U724" i="2"/>
  <c r="T761" i="2"/>
  <c r="U761" i="2"/>
  <c r="T772" i="2"/>
  <c r="U772" i="2"/>
  <c r="T723" i="2"/>
  <c r="U723" i="2"/>
  <c r="T750" i="2"/>
  <c r="U750" i="2"/>
  <c r="T679" i="2"/>
  <c r="U679" i="2"/>
  <c r="T708" i="2"/>
  <c r="U708" i="2"/>
  <c r="T745" i="2"/>
  <c r="U745" i="2"/>
  <c r="T717" i="2"/>
  <c r="U717" i="2"/>
  <c r="T673" i="2"/>
  <c r="U673" i="2"/>
  <c r="T706" i="2"/>
  <c r="U706" i="2"/>
  <c r="T757" i="2"/>
  <c r="U757" i="2"/>
  <c r="T715" i="2"/>
  <c r="U715" i="2"/>
  <c r="T729" i="2"/>
  <c r="U729" i="2"/>
  <c r="T701" i="2"/>
  <c r="U701" i="2"/>
  <c r="T691" i="2"/>
  <c r="U691" i="2"/>
  <c r="T754" i="2"/>
  <c r="U754" i="2"/>
  <c r="T698" i="2"/>
  <c r="U698" i="2"/>
  <c r="T676" i="2"/>
  <c r="U676" i="2"/>
  <c r="T678" i="2"/>
  <c r="U678" i="2"/>
  <c r="T696" i="2"/>
  <c r="U696" i="2"/>
  <c r="T748" i="2"/>
  <c r="U748" i="2"/>
  <c r="T720" i="2"/>
  <c r="U720" i="2"/>
  <c r="T759" i="2"/>
  <c r="U759" i="2"/>
  <c r="T682" i="2"/>
  <c r="U682" i="2"/>
  <c r="T771" i="2"/>
  <c r="U771" i="2"/>
  <c r="T683" i="2"/>
  <c r="U683" i="2"/>
  <c r="T744" i="2"/>
  <c r="U744" i="2"/>
  <c r="T733" i="2"/>
  <c r="U733" i="2"/>
  <c r="T689" i="2"/>
  <c r="U689" i="2"/>
  <c r="T722" i="2"/>
  <c r="U722" i="2"/>
  <c r="T764" i="2"/>
  <c r="U764" i="2"/>
  <c r="T768" i="2"/>
  <c r="U768" i="2"/>
  <c r="T728" i="2"/>
  <c r="U728" i="2"/>
  <c r="T707" i="2"/>
  <c r="U707" i="2"/>
  <c r="T688" i="2"/>
  <c r="U688" i="2"/>
  <c r="T727" i="2"/>
  <c r="U727" i="2"/>
  <c r="T756" i="2"/>
  <c r="U756" i="2"/>
  <c r="T694" i="2"/>
  <c r="U694" i="2"/>
  <c r="T751" i="2"/>
  <c r="U751" i="2"/>
  <c r="T700" i="2"/>
  <c r="U700" i="2"/>
  <c r="T736" i="2"/>
  <c r="U736" i="2"/>
  <c r="T711" i="2"/>
  <c r="U711" i="2"/>
  <c r="T677" i="2"/>
  <c r="U677" i="2"/>
  <c r="T699" i="2"/>
  <c r="U699" i="2"/>
  <c r="T713" i="2"/>
  <c r="U713" i="2"/>
  <c r="T749" i="2"/>
  <c r="U749" i="2"/>
  <c r="T739" i="2"/>
  <c r="U739" i="2"/>
  <c r="T738" i="2"/>
  <c r="U738" i="2"/>
  <c r="T769" i="2"/>
  <c r="U769" i="2"/>
  <c r="T767" i="2"/>
  <c r="U767" i="2"/>
  <c r="T1293" i="2"/>
  <c r="U1293" i="2"/>
  <c r="T1361" i="2"/>
  <c r="U1361" i="2"/>
  <c r="T1292" i="2"/>
  <c r="U1292" i="2"/>
  <c r="T1371" i="2"/>
  <c r="U1371" i="2"/>
  <c r="T1315" i="2"/>
  <c r="U1315" i="2"/>
  <c r="T1298" i="2"/>
  <c r="U1298" i="2"/>
  <c r="T1309" i="2"/>
  <c r="U1309" i="2"/>
  <c r="T1364" i="2"/>
  <c r="U1364" i="2"/>
  <c r="T1353" i="2"/>
  <c r="U1353" i="2"/>
  <c r="T1322" i="2"/>
  <c r="U1322" i="2"/>
  <c r="T1326" i="2"/>
  <c r="U1326" i="2"/>
  <c r="T1360" i="2"/>
  <c r="U1360" i="2"/>
  <c r="T1324" i="2"/>
  <c r="U1324" i="2"/>
  <c r="T1369" i="2"/>
  <c r="U1369" i="2"/>
  <c r="T1343" i="2"/>
  <c r="U1343" i="2"/>
  <c r="T1321" i="2"/>
  <c r="U1321" i="2"/>
  <c r="T1287" i="2"/>
  <c r="U1287" i="2"/>
  <c r="T1307" i="2"/>
  <c r="U1307" i="2"/>
  <c r="T1297" i="2"/>
  <c r="U1297" i="2"/>
  <c r="T1291" i="2"/>
  <c r="U1291" i="2"/>
  <c r="T1386" i="2"/>
  <c r="U1386" i="2"/>
  <c r="T1301" i="2"/>
  <c r="U1301" i="2"/>
  <c r="T1312" i="2"/>
  <c r="U1312" i="2"/>
  <c r="T1311" i="2"/>
  <c r="U1311" i="2"/>
  <c r="T1341" i="2"/>
  <c r="U1341" i="2"/>
  <c r="T1376" i="2"/>
  <c r="U1376" i="2"/>
  <c r="T1328" i="2"/>
  <c r="U1328" i="2"/>
  <c r="T1349" i="2"/>
  <c r="U1349" i="2"/>
  <c r="T1348" i="2"/>
  <c r="U1348" i="2"/>
  <c r="T1318" i="2"/>
  <c r="U1318" i="2"/>
  <c r="T1336" i="2"/>
  <c r="U1336" i="2"/>
  <c r="T1316" i="2"/>
  <c r="U1316" i="2"/>
  <c r="T1286" i="2"/>
  <c r="U1286" i="2"/>
  <c r="T1346" i="2"/>
  <c r="U1346" i="2"/>
  <c r="T1381" i="2"/>
  <c r="U1381" i="2"/>
  <c r="T1302" i="2"/>
  <c r="U1302" i="2"/>
  <c r="T1357" i="2"/>
  <c r="U1357" i="2"/>
  <c r="T1306" i="2"/>
  <c r="U1306" i="2"/>
  <c r="T1385" i="2"/>
  <c r="U1385" i="2"/>
  <c r="T1382" i="2"/>
  <c r="U1382" i="2"/>
  <c r="T1351" i="2"/>
  <c r="U1351" i="2"/>
  <c r="T1358" i="2"/>
  <c r="U1358" i="2"/>
  <c r="T1354" i="2"/>
  <c r="U1354" i="2"/>
  <c r="T1329" i="2"/>
  <c r="U1329" i="2"/>
  <c r="T1330" i="2"/>
  <c r="U1330" i="2"/>
  <c r="T1359" i="2"/>
  <c r="U1359" i="2"/>
  <c r="T1383" i="2"/>
  <c r="U1383" i="2"/>
  <c r="T1342" i="2"/>
  <c r="U1342" i="2"/>
  <c r="T1384" i="2"/>
  <c r="U1384" i="2"/>
  <c r="T1285" i="2"/>
  <c r="U1285" i="2"/>
  <c r="T1308" i="2"/>
  <c r="U1308" i="2"/>
  <c r="T1367" i="2"/>
  <c r="U1367" i="2"/>
  <c r="T1303" i="2"/>
  <c r="U1303" i="2"/>
  <c r="T1290" i="2"/>
  <c r="U1290" i="2"/>
  <c r="T1296" i="2"/>
  <c r="U1296" i="2"/>
  <c r="T1377" i="2"/>
  <c r="U1377" i="2"/>
  <c r="T1327" i="2"/>
  <c r="U1327" i="2"/>
  <c r="T1374" i="2"/>
  <c r="U1374" i="2"/>
  <c r="T1340" i="2"/>
  <c r="U1340" i="2"/>
  <c r="T1356" i="2"/>
  <c r="U1356" i="2"/>
  <c r="T1325" i="2"/>
  <c r="U1325" i="2"/>
  <c r="T1370" i="2"/>
  <c r="U1370" i="2"/>
  <c r="T1337" i="2"/>
  <c r="U1337" i="2"/>
  <c r="T1347" i="2"/>
  <c r="U1347" i="2"/>
  <c r="T1331" i="2"/>
  <c r="U1331" i="2"/>
  <c r="T1378" i="2"/>
  <c r="U1378" i="2"/>
  <c r="T1344" i="2"/>
  <c r="U1344" i="2"/>
  <c r="T1368" i="2"/>
  <c r="U1368" i="2"/>
  <c r="T1379" i="2"/>
  <c r="U1379" i="2"/>
  <c r="T1317" i="2"/>
  <c r="U1317" i="2"/>
  <c r="T1334" i="2"/>
  <c r="U1334" i="2"/>
  <c r="T1372" i="2"/>
  <c r="U1372" i="2"/>
  <c r="T1375" i="2"/>
  <c r="U1375" i="2"/>
  <c r="T1313" i="2"/>
  <c r="U1313" i="2"/>
  <c r="T1362" i="2"/>
  <c r="U1362" i="2"/>
  <c r="T1338" i="2"/>
  <c r="U1338" i="2"/>
  <c r="T1350" i="2"/>
  <c r="U1350" i="2"/>
  <c r="T1352" i="2"/>
  <c r="U1352" i="2"/>
  <c r="T1355" i="2"/>
  <c r="U1355" i="2"/>
  <c r="T1335" i="2"/>
  <c r="U1335" i="2"/>
  <c r="T1310" i="2"/>
  <c r="U1310" i="2"/>
  <c r="T1366" i="2"/>
  <c r="U1366" i="2"/>
  <c r="T1363" i="2"/>
  <c r="U1363" i="2"/>
  <c r="T1300" i="2"/>
  <c r="U1300" i="2"/>
  <c r="T1320" i="2"/>
  <c r="U1320" i="2"/>
  <c r="T1294" i="2"/>
  <c r="U1294" i="2"/>
  <c r="T1380" i="2"/>
  <c r="U1380" i="2"/>
  <c r="T1319" i="2"/>
  <c r="U1319" i="2"/>
  <c r="T1365" i="2"/>
  <c r="U1365" i="2"/>
  <c r="T1295" i="2"/>
  <c r="U1295" i="2"/>
  <c r="T1373" i="2"/>
  <c r="U1373" i="2"/>
  <c r="T1339" i="2"/>
  <c r="U1339" i="2"/>
  <c r="T1345" i="2"/>
  <c r="U1345" i="2"/>
  <c r="T1305" i="2"/>
  <c r="U1305" i="2"/>
  <c r="T1289" i="2"/>
  <c r="U1289" i="2"/>
  <c r="T1304" i="2"/>
  <c r="U1304" i="2"/>
  <c r="T1333" i="2"/>
  <c r="U1333" i="2"/>
  <c r="T1314" i="2"/>
  <c r="U1314" i="2"/>
  <c r="T1288" i="2"/>
  <c r="U1288" i="2"/>
  <c r="T1332" i="2"/>
  <c r="U1332" i="2"/>
  <c r="T1299" i="2"/>
  <c r="U1299" i="2"/>
  <c r="T1323" i="2"/>
  <c r="U1323" i="2"/>
  <c r="T1185" i="2"/>
  <c r="U1185" i="2"/>
  <c r="T1276" i="2"/>
  <c r="U1276" i="2"/>
  <c r="T1274" i="2"/>
  <c r="U1274" i="2"/>
  <c r="T1214" i="2"/>
  <c r="U1214" i="2"/>
  <c r="T1200" i="2"/>
  <c r="U1200" i="2"/>
  <c r="T1249" i="2"/>
  <c r="U1249" i="2"/>
  <c r="T1227" i="2"/>
  <c r="U1227" i="2"/>
  <c r="T1283" i="2"/>
  <c r="U1283" i="2"/>
  <c r="T1236" i="2"/>
  <c r="U1236" i="2"/>
  <c r="T1266" i="2"/>
  <c r="U1266" i="2"/>
  <c r="T1230" i="2"/>
  <c r="U1230" i="2"/>
  <c r="T1226" i="2"/>
  <c r="U1226" i="2"/>
  <c r="T1224" i="2"/>
  <c r="U1224" i="2"/>
  <c r="T1257" i="2"/>
  <c r="U1257" i="2"/>
  <c r="T1203" i="2"/>
  <c r="U1203" i="2"/>
  <c r="T1188" i="2"/>
  <c r="U1188" i="2"/>
  <c r="T1282" i="2"/>
  <c r="U1282" i="2"/>
  <c r="T1261" i="2"/>
  <c r="U1261" i="2"/>
  <c r="T1263" i="2"/>
  <c r="U1263" i="2"/>
  <c r="T1242" i="2"/>
  <c r="U1242" i="2"/>
  <c r="T1265" i="2"/>
  <c r="U1265" i="2"/>
  <c r="T1267" i="2"/>
  <c r="U1267" i="2"/>
  <c r="T1196" i="2"/>
  <c r="U1196" i="2"/>
  <c r="T1237" i="2"/>
  <c r="U1237" i="2"/>
  <c r="T1205" i="2"/>
  <c r="U1205" i="2"/>
  <c r="T1206" i="2"/>
  <c r="U1206" i="2"/>
  <c r="T1243" i="2"/>
  <c r="U1243" i="2"/>
  <c r="T1250" i="2"/>
  <c r="U1250" i="2"/>
  <c r="T1248" i="2"/>
  <c r="U1248" i="2"/>
  <c r="T1245" i="2"/>
  <c r="U1245" i="2"/>
  <c r="T1247" i="2"/>
  <c r="U1247" i="2"/>
  <c r="T1278" i="2"/>
  <c r="U1278" i="2"/>
  <c r="T1216" i="2"/>
  <c r="U1216" i="2"/>
  <c r="T1213" i="2"/>
  <c r="U1213" i="2"/>
  <c r="T1184" i="2"/>
  <c r="U1184" i="2"/>
  <c r="T1272" i="2"/>
  <c r="U1272" i="2"/>
  <c r="T1281" i="2"/>
  <c r="U1281" i="2"/>
  <c r="T1195" i="2"/>
  <c r="U1195" i="2"/>
  <c r="T1221" i="2"/>
  <c r="U1221" i="2"/>
  <c r="T1223" i="2"/>
  <c r="U1223" i="2"/>
  <c r="T1190" i="2"/>
  <c r="U1190" i="2"/>
  <c r="T1208" i="2"/>
  <c r="U1208" i="2"/>
  <c r="T1259" i="2"/>
  <c r="U1259" i="2"/>
  <c r="T1252" i="2"/>
  <c r="U1252" i="2"/>
  <c r="T1218" i="2"/>
  <c r="U1218" i="2"/>
  <c r="T1229" i="2"/>
  <c r="U1229" i="2"/>
  <c r="T1231" i="2"/>
  <c r="U1231" i="2"/>
  <c r="T1215" i="2"/>
  <c r="U1215" i="2"/>
  <c r="T1183" i="2"/>
  <c r="U1183" i="2"/>
  <c r="T1268" i="2"/>
  <c r="U1268" i="2"/>
  <c r="T1234" i="2"/>
  <c r="U1234" i="2"/>
  <c r="T1232" i="2"/>
  <c r="U1232" i="2"/>
  <c r="T1269" i="2"/>
  <c r="U1269" i="2"/>
  <c r="T1258" i="2"/>
  <c r="U1258" i="2"/>
  <c r="T1256" i="2"/>
  <c r="U1256" i="2"/>
  <c r="T1275" i="2"/>
  <c r="U1275" i="2"/>
  <c r="T1199" i="2"/>
  <c r="U1199" i="2"/>
  <c r="T1277" i="2"/>
  <c r="U1277" i="2"/>
  <c r="T1279" i="2"/>
  <c r="U1279" i="2"/>
  <c r="T1198" i="2"/>
  <c r="U1198" i="2"/>
  <c r="T1244" i="2"/>
  <c r="U1244" i="2"/>
  <c r="T1260" i="2"/>
  <c r="U1260" i="2"/>
  <c r="T1207" i="2"/>
  <c r="U1207" i="2"/>
  <c r="T1189" i="2"/>
  <c r="U1189" i="2"/>
  <c r="T1262" i="2"/>
  <c r="U1262" i="2"/>
  <c r="T1241" i="2"/>
  <c r="U1241" i="2"/>
  <c r="T1228" i="2"/>
  <c r="U1228" i="2"/>
  <c r="T1225" i="2"/>
  <c r="U1225" i="2"/>
  <c r="T1201" i="2"/>
  <c r="U1201" i="2"/>
  <c r="T1212" i="2"/>
  <c r="U1212" i="2"/>
  <c r="T1239" i="2"/>
  <c r="U1239" i="2"/>
  <c r="T1193" i="2"/>
  <c r="U1193" i="2"/>
  <c r="T1220" i="2"/>
  <c r="U1220" i="2"/>
  <c r="T1209" i="2"/>
  <c r="U1209" i="2"/>
  <c r="T1284" i="2"/>
  <c r="U1284" i="2"/>
  <c r="T1273" i="2"/>
  <c r="U1273" i="2"/>
  <c r="T1280" i="2"/>
  <c r="U1280" i="2"/>
  <c r="T1255" i="2"/>
  <c r="U1255" i="2"/>
  <c r="T1240" i="2"/>
  <c r="U1240" i="2"/>
  <c r="T1222" i="2"/>
  <c r="U1222" i="2"/>
  <c r="T1235" i="2"/>
  <c r="U1235" i="2"/>
  <c r="T1219" i="2"/>
  <c r="U1219" i="2"/>
  <c r="T1211" i="2"/>
  <c r="U1211" i="2"/>
  <c r="T1271" i="2"/>
  <c r="U1271" i="2"/>
  <c r="T1253" i="2"/>
  <c r="U1253" i="2"/>
  <c r="T1186" i="2"/>
  <c r="U1186" i="2"/>
  <c r="T1187" i="2"/>
  <c r="U1187" i="2"/>
  <c r="T1197" i="2"/>
  <c r="U1197" i="2"/>
  <c r="T1192" i="2"/>
  <c r="U1192" i="2"/>
  <c r="T1254" i="2"/>
  <c r="U1254" i="2"/>
  <c r="T1251" i="2"/>
  <c r="U1251" i="2"/>
  <c r="T1191" i="2"/>
  <c r="U1191" i="2"/>
  <c r="T1264" i="2"/>
  <c r="U1264" i="2"/>
  <c r="T1217" i="2"/>
  <c r="U1217" i="2"/>
  <c r="T1210" i="2"/>
  <c r="U1210" i="2"/>
  <c r="T1246" i="2"/>
  <c r="U1246" i="2"/>
  <c r="T1204" i="2"/>
  <c r="U1204" i="2"/>
  <c r="T1270" i="2"/>
  <c r="U1270" i="2"/>
  <c r="T1194" i="2"/>
  <c r="U1194" i="2"/>
  <c r="T1202" i="2"/>
  <c r="U1202" i="2"/>
  <c r="T1233" i="2"/>
  <c r="U1233" i="2"/>
  <c r="T1238" i="2"/>
  <c r="U1238" i="2"/>
  <c r="P1925" i="2"/>
  <c r="R1925" i="2"/>
  <c r="S1925" i="2"/>
  <c r="P1965" i="2"/>
  <c r="R1965" i="2"/>
  <c r="S1965" i="2"/>
  <c r="P1910" i="2"/>
  <c r="R1910" i="2"/>
  <c r="S1910" i="2"/>
  <c r="P1896" i="2"/>
  <c r="R1896" i="2"/>
  <c r="S1896" i="2"/>
  <c r="P1930" i="2"/>
  <c r="R1930" i="2"/>
  <c r="S1930" i="2"/>
  <c r="P1952" i="2"/>
  <c r="R1952" i="2"/>
  <c r="S1952" i="2"/>
  <c r="P1947" i="2"/>
  <c r="R1947" i="2"/>
  <c r="S1947" i="2"/>
  <c r="P1946" i="2"/>
  <c r="R1946" i="2"/>
  <c r="S1946" i="2"/>
  <c r="P1957" i="2"/>
  <c r="R1957" i="2"/>
  <c r="S1957" i="2"/>
  <c r="P1975" i="2"/>
  <c r="R1975" i="2"/>
  <c r="S1975" i="2"/>
  <c r="P1899" i="2"/>
  <c r="R1899" i="2"/>
  <c r="S1899" i="2"/>
  <c r="P1890" i="2"/>
  <c r="R1890" i="2"/>
  <c r="S1890" i="2"/>
  <c r="P1917" i="2"/>
  <c r="R1917" i="2"/>
  <c r="S1917" i="2"/>
  <c r="P1927" i="2"/>
  <c r="R1927" i="2"/>
  <c r="S1927" i="2"/>
  <c r="P1949" i="2"/>
  <c r="R1949" i="2"/>
  <c r="S1949" i="2"/>
  <c r="P1919" i="2"/>
  <c r="R1919" i="2"/>
  <c r="S1919" i="2"/>
  <c r="P1892" i="2"/>
  <c r="R1892" i="2"/>
  <c r="S1892" i="2"/>
  <c r="P1913" i="2"/>
  <c r="R1913" i="2"/>
  <c r="S1913" i="2"/>
  <c r="P1962" i="2"/>
  <c r="R1962" i="2"/>
  <c r="S1962" i="2"/>
  <c r="P1901" i="2"/>
  <c r="R1901" i="2"/>
  <c r="S1901" i="2"/>
  <c r="P1979" i="2"/>
  <c r="R1979" i="2"/>
  <c r="S1979" i="2"/>
  <c r="P1953" i="2"/>
  <c r="R1953" i="2"/>
  <c r="S1953" i="2"/>
  <c r="P1891" i="2"/>
  <c r="R1891" i="2"/>
  <c r="S1891" i="2"/>
  <c r="P1940" i="2"/>
  <c r="R1940" i="2"/>
  <c r="S1940" i="2"/>
  <c r="P1972" i="2"/>
  <c r="R1972" i="2"/>
  <c r="S1972" i="2"/>
  <c r="P1903" i="2"/>
  <c r="R1903" i="2"/>
  <c r="S1903" i="2"/>
  <c r="P1945" i="2"/>
  <c r="R1945" i="2"/>
  <c r="S1945" i="2"/>
  <c r="P1942" i="2"/>
  <c r="R1942" i="2"/>
  <c r="S1942" i="2"/>
  <c r="P1944" i="2"/>
  <c r="R1944" i="2"/>
  <c r="S1944" i="2"/>
  <c r="P1907" i="2"/>
  <c r="R1907" i="2"/>
  <c r="S1907" i="2"/>
  <c r="P1967" i="2"/>
  <c r="R1967" i="2"/>
  <c r="S1967" i="2"/>
  <c r="P1939" i="2"/>
  <c r="R1939" i="2"/>
  <c r="S1939" i="2"/>
  <c r="P1897" i="2"/>
  <c r="R1897" i="2"/>
  <c r="S1897" i="2"/>
  <c r="P1974" i="2"/>
  <c r="R1974" i="2"/>
  <c r="S1974" i="2"/>
  <c r="P1941" i="2"/>
  <c r="R1941" i="2"/>
  <c r="S1941" i="2"/>
  <c r="P1961" i="2"/>
  <c r="R1961" i="2"/>
  <c r="S1961" i="2"/>
  <c r="P1969" i="2"/>
  <c r="R1969" i="2"/>
  <c r="S1969" i="2"/>
  <c r="P1921" i="2"/>
  <c r="R1921" i="2"/>
  <c r="S1921" i="2"/>
  <c r="P1893" i="2"/>
  <c r="R1893" i="2"/>
  <c r="S1893" i="2"/>
  <c r="P1958" i="2"/>
  <c r="R1958" i="2"/>
  <c r="S1958" i="2"/>
  <c r="P1977" i="2"/>
  <c r="R1977" i="2"/>
  <c r="S1977" i="2"/>
  <c r="P1905" i="2"/>
  <c r="R1905" i="2"/>
  <c r="S1905" i="2"/>
  <c r="P1973" i="2"/>
  <c r="R1973" i="2"/>
  <c r="S1973" i="2"/>
  <c r="P1898" i="2"/>
  <c r="R1898" i="2"/>
  <c r="S1898" i="2"/>
  <c r="P1956" i="2"/>
  <c r="R1956" i="2"/>
  <c r="S1956" i="2"/>
  <c r="P1902" i="2"/>
  <c r="R1902" i="2"/>
  <c r="S1902" i="2"/>
  <c r="P1906" i="2"/>
  <c r="R1906" i="2"/>
  <c r="S1906" i="2"/>
  <c r="P1937" i="2"/>
  <c r="R1937" i="2"/>
  <c r="S1937" i="2"/>
  <c r="P1970" i="2"/>
  <c r="R1970" i="2"/>
  <c r="S1970" i="2"/>
  <c r="P1916" i="2"/>
  <c r="R1916" i="2"/>
  <c r="S1916" i="2"/>
  <c r="P1960" i="2"/>
  <c r="R1960" i="2"/>
  <c r="S1960" i="2"/>
  <c r="P1934" i="2"/>
  <c r="R1934" i="2"/>
  <c r="S1934" i="2"/>
  <c r="P1912" i="2"/>
  <c r="R1912" i="2"/>
  <c r="S1912" i="2"/>
  <c r="P1971" i="2"/>
  <c r="R1971" i="2"/>
  <c r="S1971" i="2"/>
  <c r="P1951" i="2"/>
  <c r="R1951" i="2"/>
  <c r="S1951" i="2"/>
  <c r="P1887" i="2"/>
  <c r="R1887" i="2"/>
  <c r="S1887" i="2"/>
  <c r="P1915" i="2"/>
  <c r="R1915" i="2"/>
  <c r="S1915" i="2"/>
  <c r="P1932" i="2"/>
  <c r="R1932" i="2"/>
  <c r="S1932" i="2"/>
  <c r="P1900" i="2"/>
  <c r="R1900" i="2"/>
  <c r="S1900" i="2"/>
  <c r="P1964" i="2"/>
  <c r="R1964" i="2"/>
  <c r="S1964" i="2"/>
  <c r="P1923" i="2"/>
  <c r="R1923" i="2"/>
  <c r="S1923" i="2"/>
  <c r="P1888" i="2"/>
  <c r="R1888" i="2"/>
  <c r="S1888" i="2"/>
  <c r="P1950" i="2"/>
  <c r="R1950" i="2"/>
  <c r="S1950" i="2"/>
  <c r="P1978" i="2"/>
  <c r="R1978" i="2"/>
  <c r="S1978" i="2"/>
  <c r="P1936" i="2"/>
  <c r="R1936" i="2"/>
  <c r="S1936" i="2"/>
  <c r="P1943" i="2"/>
  <c r="R1943" i="2"/>
  <c r="S1943" i="2"/>
  <c r="P1889" i="2"/>
  <c r="R1889" i="2"/>
  <c r="S1889" i="2"/>
  <c r="P1895" i="2"/>
  <c r="R1895" i="2"/>
  <c r="S1895" i="2"/>
  <c r="P1935" i="2"/>
  <c r="R1935" i="2"/>
  <c r="S1935" i="2"/>
  <c r="P1922" i="2"/>
  <c r="R1922" i="2"/>
  <c r="S1922" i="2"/>
  <c r="P1928" i="2"/>
  <c r="R1928" i="2"/>
  <c r="S1928" i="2"/>
  <c r="P1924" i="2"/>
  <c r="R1924" i="2"/>
  <c r="S1924" i="2"/>
  <c r="P1976" i="2"/>
  <c r="R1976" i="2"/>
  <c r="S1976" i="2"/>
  <c r="P1908" i="2"/>
  <c r="R1908" i="2"/>
  <c r="S1908" i="2"/>
  <c r="P1904" i="2"/>
  <c r="R1904" i="2"/>
  <c r="S1904" i="2"/>
  <c r="P1894" i="2"/>
  <c r="R1894" i="2"/>
  <c r="S1894" i="2"/>
  <c r="P1914" i="2"/>
  <c r="R1914" i="2"/>
  <c r="S1914" i="2"/>
  <c r="P1954" i="2"/>
  <c r="R1954" i="2"/>
  <c r="S1954" i="2"/>
  <c r="P1968" i="2"/>
  <c r="R1968" i="2"/>
  <c r="S1968" i="2"/>
  <c r="P1959" i="2"/>
  <c r="R1959" i="2"/>
  <c r="S1959" i="2"/>
  <c r="P1966" i="2"/>
  <c r="R1966" i="2"/>
  <c r="S1966" i="2"/>
  <c r="P1929" i="2"/>
  <c r="R1929" i="2"/>
  <c r="S1929" i="2"/>
  <c r="P1926" i="2"/>
  <c r="R1926" i="2"/>
  <c r="S1926" i="2"/>
  <c r="P1963" i="2"/>
  <c r="R1963" i="2"/>
  <c r="S1963" i="2"/>
  <c r="P1931" i="2"/>
  <c r="R1931" i="2"/>
  <c r="S1931" i="2"/>
  <c r="P1933" i="2"/>
  <c r="R1933" i="2"/>
  <c r="S1933" i="2"/>
  <c r="P1909" i="2"/>
  <c r="R1909" i="2"/>
  <c r="S1909" i="2"/>
  <c r="P1911" i="2"/>
  <c r="R1911" i="2"/>
  <c r="S1911" i="2"/>
  <c r="P1920" i="2"/>
  <c r="R1920" i="2"/>
  <c r="S1920" i="2"/>
  <c r="P1955" i="2"/>
  <c r="R1955" i="2"/>
  <c r="S1955" i="2"/>
  <c r="P1948" i="2"/>
  <c r="R1948" i="2"/>
  <c r="S1948" i="2"/>
  <c r="P1918" i="2"/>
  <c r="R1918" i="2"/>
  <c r="S1918" i="2"/>
  <c r="P1938" i="2"/>
  <c r="R1938" i="2"/>
  <c r="S1938" i="2"/>
  <c r="P1247" i="2"/>
  <c r="R1247" i="2"/>
  <c r="S1247" i="2"/>
  <c r="P1184" i="2"/>
  <c r="R1184" i="2"/>
  <c r="S1184" i="2"/>
  <c r="P1226" i="2"/>
  <c r="R1226" i="2"/>
  <c r="S1226" i="2"/>
  <c r="P1261" i="2"/>
  <c r="R1261" i="2"/>
  <c r="S1261" i="2"/>
  <c r="P1243" i="2"/>
  <c r="R1243" i="2"/>
  <c r="S1243" i="2"/>
  <c r="P1277" i="2"/>
  <c r="R1277" i="2"/>
  <c r="S1277" i="2"/>
  <c r="P1196" i="2"/>
  <c r="R1196" i="2"/>
  <c r="S1196" i="2"/>
  <c r="P1224" i="2"/>
  <c r="R1224" i="2"/>
  <c r="S1224" i="2"/>
  <c r="P1216" i="2"/>
  <c r="R1216" i="2"/>
  <c r="S1216" i="2"/>
  <c r="P1259" i="2"/>
  <c r="R1259" i="2"/>
  <c r="S1259" i="2"/>
  <c r="P1231" i="2"/>
  <c r="R1231" i="2"/>
  <c r="S1231" i="2"/>
  <c r="P1282" i="2"/>
  <c r="R1282" i="2"/>
  <c r="S1282" i="2"/>
  <c r="P1272" i="2"/>
  <c r="R1272" i="2"/>
  <c r="S1272" i="2"/>
  <c r="P1236" i="2"/>
  <c r="R1236" i="2"/>
  <c r="S1236" i="2"/>
  <c r="P1227" i="2"/>
  <c r="R1227" i="2"/>
  <c r="S1227" i="2"/>
  <c r="P1268" i="2"/>
  <c r="R1268" i="2"/>
  <c r="S1268" i="2"/>
  <c r="P1278" i="2"/>
  <c r="R1278" i="2"/>
  <c r="S1278" i="2"/>
  <c r="P1250" i="2"/>
  <c r="R1250" i="2"/>
  <c r="S1250" i="2"/>
  <c r="P1200" i="2"/>
  <c r="R1200" i="2"/>
  <c r="S1200" i="2"/>
  <c r="P1267" i="2"/>
  <c r="R1267" i="2"/>
  <c r="S1267" i="2"/>
  <c r="P1283" i="2"/>
  <c r="R1283" i="2"/>
  <c r="S1283" i="2"/>
  <c r="P1279" i="2"/>
  <c r="R1279" i="2"/>
  <c r="S1279" i="2"/>
  <c r="P1195" i="2"/>
  <c r="R1195" i="2"/>
  <c r="S1195" i="2"/>
  <c r="P1258" i="2"/>
  <c r="R1258" i="2"/>
  <c r="S1258" i="2"/>
  <c r="P1232" i="2"/>
  <c r="R1232" i="2"/>
  <c r="S1232" i="2"/>
  <c r="P1214" i="2"/>
  <c r="R1214" i="2"/>
  <c r="S1214" i="2"/>
  <c r="P1190" i="2"/>
  <c r="R1190" i="2"/>
  <c r="S1190" i="2"/>
  <c r="P1252" i="2"/>
  <c r="R1252" i="2"/>
  <c r="S1252" i="2"/>
  <c r="P1256" i="2"/>
  <c r="R1256" i="2"/>
  <c r="S1256" i="2"/>
  <c r="P1234" i="2"/>
  <c r="R1234" i="2"/>
  <c r="S1234" i="2"/>
  <c r="P1199" i="2"/>
  <c r="R1199" i="2"/>
  <c r="S1199" i="2"/>
  <c r="P1205" i="2"/>
  <c r="R1205" i="2"/>
  <c r="S1205" i="2"/>
  <c r="P1230" i="2"/>
  <c r="R1230" i="2"/>
  <c r="S1230" i="2"/>
  <c r="P1265" i="2"/>
  <c r="R1265" i="2"/>
  <c r="S1265" i="2"/>
  <c r="P1218" i="2"/>
  <c r="R1218" i="2"/>
  <c r="S1218" i="2"/>
  <c r="P1221" i="2"/>
  <c r="R1221" i="2"/>
  <c r="S1221" i="2"/>
  <c r="P1248" i="2"/>
  <c r="R1248" i="2"/>
  <c r="S1248" i="2"/>
  <c r="P1242" i="2"/>
  <c r="R1242" i="2"/>
  <c r="S1242" i="2"/>
  <c r="P1263" i="2"/>
  <c r="R1263" i="2"/>
  <c r="S1263" i="2"/>
  <c r="P1274" i="2"/>
  <c r="R1274" i="2"/>
  <c r="S1274" i="2"/>
  <c r="P1203" i="2"/>
  <c r="R1203" i="2"/>
  <c r="S1203" i="2"/>
  <c r="P1275" i="2"/>
  <c r="R1275" i="2"/>
  <c r="S1275" i="2"/>
  <c r="P1185" i="2"/>
  <c r="R1185" i="2"/>
  <c r="S1185" i="2"/>
  <c r="P1281" i="2"/>
  <c r="R1281" i="2"/>
  <c r="S1281" i="2"/>
  <c r="P1188" i="2"/>
  <c r="R1188" i="2"/>
  <c r="S1188" i="2"/>
  <c r="P1266" i="2"/>
  <c r="R1266" i="2"/>
  <c r="S1266" i="2"/>
  <c r="P1215" i="2"/>
  <c r="R1215" i="2"/>
  <c r="S1215" i="2"/>
  <c r="P1223" i="2"/>
  <c r="R1223" i="2"/>
  <c r="S1223" i="2"/>
  <c r="P1183" i="2"/>
  <c r="R1183" i="2"/>
  <c r="S1183" i="2"/>
  <c r="P1249" i="2"/>
  <c r="R1249" i="2"/>
  <c r="S1249" i="2"/>
  <c r="P1257" i="2"/>
  <c r="R1257" i="2"/>
  <c r="S1257" i="2"/>
  <c r="P1269" i="2"/>
  <c r="R1269" i="2"/>
  <c r="S1269" i="2"/>
  <c r="P1208" i="2"/>
  <c r="R1208" i="2"/>
  <c r="S1208" i="2"/>
  <c r="P1206" i="2"/>
  <c r="R1206" i="2"/>
  <c r="S1206" i="2"/>
  <c r="P1237" i="2"/>
  <c r="R1237" i="2"/>
  <c r="S1237" i="2"/>
  <c r="P1276" i="2"/>
  <c r="R1276" i="2"/>
  <c r="S1276" i="2"/>
  <c r="P1229" i="2"/>
  <c r="R1229" i="2"/>
  <c r="S1229" i="2"/>
  <c r="P1213" i="2"/>
  <c r="R1213" i="2"/>
  <c r="S1213" i="2"/>
  <c r="P1245" i="2"/>
  <c r="R1245" i="2"/>
  <c r="S1245" i="2"/>
  <c r="P1241" i="2"/>
  <c r="R1241" i="2"/>
  <c r="S1241" i="2"/>
  <c r="P1198" i="2"/>
  <c r="R1198" i="2"/>
  <c r="S1198" i="2"/>
  <c r="P1222" i="2"/>
  <c r="R1222" i="2"/>
  <c r="S1222" i="2"/>
  <c r="P1209" i="2"/>
  <c r="R1209" i="2"/>
  <c r="S1209" i="2"/>
  <c r="P1260" i="2"/>
  <c r="R1260" i="2"/>
  <c r="S1260" i="2"/>
  <c r="P1201" i="2"/>
  <c r="R1201" i="2"/>
  <c r="S1201" i="2"/>
  <c r="P1273" i="2"/>
  <c r="R1273" i="2"/>
  <c r="S1273" i="2"/>
  <c r="P1228" i="2"/>
  <c r="R1228" i="2"/>
  <c r="S1228" i="2"/>
  <c r="P1189" i="2"/>
  <c r="R1189" i="2"/>
  <c r="S1189" i="2"/>
  <c r="P1262" i="2"/>
  <c r="R1262" i="2"/>
  <c r="S1262" i="2"/>
  <c r="P1244" i="2"/>
  <c r="R1244" i="2"/>
  <c r="S1244" i="2"/>
  <c r="P1240" i="2"/>
  <c r="R1240" i="2"/>
  <c r="S1240" i="2"/>
  <c r="P1220" i="2"/>
  <c r="R1220" i="2"/>
  <c r="S1220" i="2"/>
  <c r="P1239" i="2"/>
  <c r="R1239" i="2"/>
  <c r="S1239" i="2"/>
  <c r="P1207" i="2"/>
  <c r="R1207" i="2"/>
  <c r="S1207" i="2"/>
  <c r="P1225" i="2"/>
  <c r="R1225" i="2"/>
  <c r="S1225" i="2"/>
  <c r="P1280" i="2"/>
  <c r="R1280" i="2"/>
  <c r="S1280" i="2"/>
  <c r="P1235" i="2"/>
  <c r="R1235" i="2"/>
  <c r="S1235" i="2"/>
  <c r="P1193" i="2"/>
  <c r="R1193" i="2"/>
  <c r="S1193" i="2"/>
  <c r="P1212" i="2"/>
  <c r="R1212" i="2"/>
  <c r="S1212" i="2"/>
  <c r="P1255" i="2"/>
  <c r="R1255" i="2"/>
  <c r="S1255" i="2"/>
  <c r="P1284" i="2"/>
  <c r="R1284" i="2"/>
  <c r="S1284" i="2"/>
  <c r="P1631" i="2"/>
  <c r="R1631" i="2"/>
  <c r="S1631" i="2"/>
  <c r="P1598" i="2"/>
  <c r="R1598" i="2"/>
  <c r="S1598" i="2"/>
  <c r="P1618" i="2"/>
  <c r="R1618" i="2"/>
  <c r="S1618" i="2"/>
  <c r="P1627" i="2"/>
  <c r="R1627" i="2"/>
  <c r="S1627" i="2"/>
  <c r="P1667" i="2"/>
  <c r="R1667" i="2"/>
  <c r="S1667" i="2"/>
  <c r="P1643" i="2"/>
  <c r="R1643" i="2"/>
  <c r="S1643" i="2"/>
  <c r="P1648" i="2"/>
  <c r="R1648" i="2"/>
  <c r="S1648" i="2"/>
  <c r="P1677" i="2"/>
  <c r="R1677" i="2"/>
  <c r="S1677" i="2"/>
  <c r="P1607" i="2"/>
  <c r="R1607" i="2"/>
  <c r="S1607" i="2"/>
  <c r="P1591" i="2"/>
  <c r="R1591" i="2"/>
  <c r="S1591" i="2"/>
  <c r="P1687" i="2"/>
  <c r="R1687" i="2"/>
  <c r="S1687" i="2"/>
  <c r="P1683" i="2"/>
  <c r="R1683" i="2"/>
  <c r="S1683" i="2"/>
  <c r="P1652" i="2"/>
  <c r="R1652" i="2"/>
  <c r="S1652" i="2"/>
  <c r="P1644" i="2"/>
  <c r="R1644" i="2"/>
  <c r="S1644" i="2"/>
  <c r="P1664" i="2"/>
  <c r="R1664" i="2"/>
  <c r="S1664" i="2"/>
  <c r="P1639" i="2"/>
  <c r="R1639" i="2"/>
  <c r="S1639" i="2"/>
  <c r="P1609" i="2"/>
  <c r="R1609" i="2"/>
  <c r="S1609" i="2"/>
  <c r="P1595" i="2"/>
  <c r="R1595" i="2"/>
  <c r="S1595" i="2"/>
  <c r="P1680" i="2"/>
  <c r="R1680" i="2"/>
  <c r="S1680" i="2"/>
  <c r="P1623" i="2"/>
  <c r="R1623" i="2"/>
  <c r="S1623" i="2"/>
  <c r="P1654" i="2"/>
  <c r="R1654" i="2"/>
  <c r="S1654" i="2"/>
  <c r="P1669" i="2"/>
  <c r="R1669" i="2"/>
  <c r="S1669" i="2"/>
  <c r="P1645" i="2"/>
  <c r="R1645" i="2"/>
  <c r="S1645" i="2"/>
  <c r="P1673" i="2"/>
  <c r="R1673" i="2"/>
  <c r="S1673" i="2"/>
  <c r="P1668" i="2"/>
  <c r="R1668" i="2"/>
  <c r="S1668" i="2"/>
  <c r="P1619" i="2"/>
  <c r="R1619" i="2"/>
  <c r="S1619" i="2"/>
  <c r="P1670" i="2"/>
  <c r="R1670" i="2"/>
  <c r="S1670" i="2"/>
  <c r="P1602" i="2"/>
  <c r="R1602" i="2"/>
  <c r="S1602" i="2"/>
  <c r="P1604" i="2"/>
  <c r="R1604" i="2"/>
  <c r="S1604" i="2"/>
  <c r="P1638" i="2"/>
  <c r="R1638" i="2"/>
  <c r="S1638" i="2"/>
  <c r="P1651" i="2"/>
  <c r="R1651" i="2"/>
  <c r="S1651" i="2"/>
  <c r="P1685" i="2"/>
  <c r="R1685" i="2"/>
  <c r="S1685" i="2"/>
  <c r="P1636" i="2"/>
  <c r="R1636" i="2"/>
  <c r="S1636" i="2"/>
  <c r="P1672" i="2"/>
  <c r="R1672" i="2"/>
  <c r="S1672" i="2"/>
  <c r="P1612" i="2"/>
  <c r="R1612" i="2"/>
  <c r="S1612" i="2"/>
  <c r="P1626" i="2"/>
  <c r="R1626" i="2"/>
  <c r="S1626" i="2"/>
  <c r="P1675" i="2"/>
  <c r="R1675" i="2"/>
  <c r="S1675" i="2"/>
  <c r="P1656" i="2"/>
  <c r="R1656" i="2"/>
  <c r="S1656" i="2"/>
  <c r="P1596" i="2"/>
  <c r="R1596" i="2"/>
  <c r="S1596" i="2"/>
  <c r="P1629" i="2"/>
  <c r="R1629" i="2"/>
  <c r="S1629" i="2"/>
  <c r="P1590" i="2"/>
  <c r="R1590" i="2"/>
  <c r="S1590" i="2"/>
  <c r="P1633" i="2"/>
  <c r="R1633" i="2"/>
  <c r="S1633" i="2"/>
  <c r="P1671" i="2"/>
  <c r="R1671" i="2"/>
  <c r="S1671" i="2"/>
  <c r="P1616" i="2"/>
  <c r="R1616" i="2"/>
  <c r="S1616" i="2"/>
  <c r="P1650" i="2"/>
  <c r="R1650" i="2"/>
  <c r="S1650" i="2"/>
  <c r="P1681" i="2"/>
  <c r="R1681" i="2"/>
  <c r="S1681" i="2"/>
  <c r="P1661" i="2"/>
  <c r="R1661" i="2"/>
  <c r="S1661" i="2"/>
  <c r="P1655" i="2"/>
  <c r="R1655" i="2"/>
  <c r="S1655" i="2"/>
  <c r="P1606" i="2"/>
  <c r="R1606" i="2"/>
  <c r="S1606" i="2"/>
  <c r="P1640" i="2"/>
  <c r="R1640" i="2"/>
  <c r="S1640" i="2"/>
  <c r="P1688" i="2"/>
  <c r="R1688" i="2"/>
  <c r="S1688" i="2"/>
  <c r="P1621" i="2"/>
  <c r="R1621" i="2"/>
  <c r="S1621" i="2"/>
  <c r="P1613" i="2"/>
  <c r="R1613" i="2"/>
  <c r="S1613" i="2"/>
  <c r="P1663" i="2"/>
  <c r="R1663" i="2"/>
  <c r="S1663" i="2"/>
  <c r="P1603" i="2"/>
  <c r="R1603" i="2"/>
  <c r="S1603" i="2"/>
  <c r="P1686" i="2"/>
  <c r="R1686" i="2"/>
  <c r="S1686" i="2"/>
  <c r="P1624" i="2"/>
  <c r="R1624" i="2"/>
  <c r="S1624" i="2"/>
  <c r="P1600" i="2"/>
  <c r="R1600" i="2"/>
  <c r="S1600" i="2"/>
  <c r="P1666" i="2"/>
  <c r="R1666" i="2"/>
  <c r="S1666" i="2"/>
  <c r="P1641" i="2"/>
  <c r="R1641" i="2"/>
  <c r="S1641" i="2"/>
  <c r="P1610" i="2"/>
  <c r="R1610" i="2"/>
  <c r="S1610" i="2"/>
  <c r="P1634" i="2"/>
  <c r="R1634" i="2"/>
  <c r="S1634" i="2"/>
  <c r="P1592" i="2"/>
  <c r="R1592" i="2"/>
  <c r="S1592" i="2"/>
  <c r="P1597" i="2"/>
  <c r="R1597" i="2"/>
  <c r="S1597" i="2"/>
  <c r="P1599" i="2"/>
  <c r="R1599" i="2"/>
  <c r="S1599" i="2"/>
  <c r="P1647" i="2"/>
  <c r="R1647" i="2"/>
  <c r="S1647" i="2"/>
  <c r="P1593" i="2"/>
  <c r="R1593" i="2"/>
  <c r="S1593" i="2"/>
  <c r="P1620" i="2"/>
  <c r="R1620" i="2"/>
  <c r="S1620" i="2"/>
  <c r="P1622" i="2"/>
  <c r="R1622" i="2"/>
  <c r="S1622" i="2"/>
  <c r="P1608" i="2"/>
  <c r="R1608" i="2"/>
  <c r="S1608" i="2"/>
  <c r="P1665" i="2"/>
  <c r="R1665" i="2"/>
  <c r="S1665" i="2"/>
  <c r="P1605" i="2"/>
  <c r="R1605" i="2"/>
  <c r="S1605" i="2"/>
  <c r="P1676" i="2"/>
  <c r="R1676" i="2"/>
  <c r="S1676" i="2"/>
  <c r="P1615" i="2"/>
  <c r="R1615" i="2"/>
  <c r="S1615" i="2"/>
  <c r="P1632" i="2"/>
  <c r="R1632" i="2"/>
  <c r="S1632" i="2"/>
  <c r="P1635" i="2"/>
  <c r="R1635" i="2"/>
  <c r="S1635" i="2"/>
  <c r="P1660" i="2"/>
  <c r="R1660" i="2"/>
  <c r="S1660" i="2"/>
  <c r="P1594" i="2"/>
  <c r="R1594" i="2"/>
  <c r="S1594" i="2"/>
  <c r="P1674" i="2"/>
  <c r="R1674" i="2"/>
  <c r="S1674" i="2"/>
  <c r="P1646" i="2"/>
  <c r="R1646" i="2"/>
  <c r="S1646" i="2"/>
  <c r="P1662" i="2"/>
  <c r="R1662" i="2"/>
  <c r="S1662" i="2"/>
  <c r="P1653" i="2"/>
  <c r="R1653" i="2"/>
  <c r="S1653" i="2"/>
  <c r="P1628" i="2"/>
  <c r="R1628" i="2"/>
  <c r="S1628" i="2"/>
  <c r="P1682" i="2"/>
  <c r="R1682" i="2"/>
  <c r="S1682" i="2"/>
  <c r="P1657" i="2"/>
  <c r="R1657" i="2"/>
  <c r="S1657" i="2"/>
  <c r="P1630" i="2"/>
  <c r="R1630" i="2"/>
  <c r="S1630" i="2"/>
  <c r="P1649" i="2"/>
  <c r="R1649" i="2"/>
  <c r="S1649" i="2"/>
  <c r="P1678" i="2"/>
  <c r="R1678" i="2"/>
  <c r="S1678" i="2"/>
  <c r="P1614" i="2"/>
  <c r="R1614" i="2"/>
  <c r="S1614" i="2"/>
  <c r="P1135" i="2"/>
  <c r="R1135" i="2"/>
  <c r="P1143" i="2"/>
  <c r="R1143" i="2"/>
  <c r="P1090" i="2"/>
  <c r="R1090" i="2"/>
  <c r="P1131" i="2"/>
  <c r="R1131" i="2"/>
  <c r="P1121" i="2"/>
  <c r="R1121" i="2"/>
  <c r="P1086" i="2"/>
  <c r="R1086" i="2"/>
  <c r="P1113" i="2"/>
  <c r="R1113" i="2"/>
  <c r="P1170" i="2"/>
  <c r="R1170" i="2"/>
  <c r="P1160" i="2"/>
  <c r="R1160" i="2"/>
  <c r="P1132" i="2"/>
  <c r="R1132" i="2"/>
  <c r="P1096" i="2"/>
  <c r="R1096" i="2"/>
  <c r="P1114" i="2"/>
  <c r="R1114" i="2"/>
  <c r="P1147" i="2"/>
  <c r="R1147" i="2"/>
  <c r="P1125" i="2"/>
  <c r="R1125" i="2"/>
  <c r="P1092" i="2"/>
  <c r="R1092" i="2"/>
  <c r="P1081" i="2"/>
  <c r="R1081" i="2"/>
  <c r="P1169" i="2"/>
  <c r="R1169" i="2"/>
  <c r="P1146" i="2"/>
  <c r="R1146" i="2"/>
  <c r="P1134" i="2"/>
  <c r="R1134" i="2"/>
  <c r="P1144" i="2"/>
  <c r="R1144" i="2"/>
  <c r="P1111" i="2"/>
  <c r="R1111" i="2"/>
  <c r="P1163" i="2"/>
  <c r="R1163" i="2"/>
  <c r="P1161" i="2"/>
  <c r="R1161" i="2"/>
  <c r="P1119" i="2"/>
  <c r="R1119" i="2"/>
  <c r="P1165" i="2"/>
  <c r="R1165" i="2"/>
  <c r="P1082" i="2"/>
  <c r="R1082" i="2"/>
  <c r="P1118" i="2"/>
  <c r="R1118" i="2"/>
  <c r="P1167" i="2"/>
  <c r="R1167" i="2"/>
  <c r="P1142" i="2"/>
  <c r="R1142" i="2"/>
  <c r="P1157" i="2"/>
  <c r="R1157" i="2"/>
  <c r="P1133" i="2"/>
  <c r="R1133" i="2"/>
  <c r="P1141" i="2"/>
  <c r="R1141" i="2"/>
  <c r="P1123" i="2"/>
  <c r="R1123" i="2"/>
  <c r="P1098" i="2"/>
  <c r="R1098" i="2"/>
  <c r="P1105" i="2"/>
  <c r="R1105" i="2"/>
  <c r="P1116" i="2"/>
  <c r="R1116" i="2"/>
  <c r="P1149" i="2"/>
  <c r="R1149" i="2"/>
  <c r="P1138" i="2"/>
  <c r="R1138" i="2"/>
  <c r="P1137" i="2"/>
  <c r="R1137" i="2"/>
  <c r="P1088" i="2"/>
  <c r="R1088" i="2"/>
  <c r="P1110" i="2"/>
  <c r="R1110" i="2"/>
  <c r="P1093" i="2"/>
  <c r="R1093" i="2"/>
  <c r="P1083" i="2"/>
  <c r="R1083" i="2"/>
  <c r="P1156" i="2"/>
  <c r="R1156" i="2"/>
  <c r="P1102" i="2"/>
  <c r="R1102" i="2"/>
  <c r="P1145" i="2"/>
  <c r="R1145" i="2"/>
  <c r="P1104" i="2"/>
  <c r="R1104" i="2"/>
  <c r="P1164" i="2"/>
  <c r="R1164" i="2"/>
  <c r="P1153" i="2"/>
  <c r="R1153" i="2"/>
  <c r="P1150" i="2"/>
  <c r="R1150" i="2"/>
  <c r="P1126" i="2"/>
  <c r="R1126" i="2"/>
  <c r="P1117" i="2"/>
  <c r="R1117" i="2"/>
  <c r="P1100" i="2"/>
  <c r="R1100" i="2"/>
  <c r="P1089" i="2"/>
  <c r="R1089" i="2"/>
  <c r="P1136" i="2"/>
  <c r="R1136" i="2"/>
  <c r="P1148" i="2"/>
  <c r="R1148" i="2"/>
  <c r="P1166" i="2"/>
  <c r="R1166" i="2"/>
  <c r="P1109" i="2"/>
  <c r="R1109" i="2"/>
  <c r="P1112" i="2"/>
  <c r="R1112" i="2"/>
  <c r="P1128" i="2"/>
  <c r="R1128" i="2"/>
  <c r="P1103" i="2"/>
  <c r="R1103" i="2"/>
  <c r="P1087" i="2"/>
  <c r="R1087" i="2"/>
  <c r="P1085" i="2"/>
  <c r="R1085" i="2"/>
  <c r="P1101" i="2"/>
  <c r="R1101" i="2"/>
  <c r="P1130" i="2"/>
  <c r="R1130" i="2"/>
  <c r="P1122" i="2"/>
  <c r="R1122" i="2"/>
  <c r="P1158" i="2"/>
  <c r="R1158" i="2"/>
  <c r="P1168" i="2"/>
  <c r="R1168" i="2"/>
  <c r="P1162" i="2"/>
  <c r="R1162" i="2"/>
  <c r="S1162" i="2"/>
  <c r="P1180" i="2"/>
  <c r="R1180" i="2"/>
  <c r="S1180" i="2"/>
  <c r="P1175" i="2"/>
  <c r="R1175" i="2"/>
  <c r="S1175" i="2"/>
  <c r="P1179" i="2"/>
  <c r="R1179" i="2"/>
  <c r="S1179" i="2"/>
  <c r="P1172" i="2"/>
  <c r="R1172" i="2"/>
  <c r="S1172" i="2"/>
  <c r="P1174" i="2"/>
  <c r="R1174" i="2"/>
  <c r="S1174" i="2"/>
  <c r="P1177" i="2"/>
  <c r="R1177" i="2"/>
  <c r="S1177" i="2"/>
  <c r="P1178" i="2"/>
  <c r="R1178" i="2"/>
  <c r="S1178" i="2"/>
  <c r="P1173" i="2"/>
  <c r="R1173" i="2"/>
  <c r="S1173" i="2"/>
  <c r="P1182" i="2"/>
  <c r="R1182" i="2"/>
  <c r="S1182" i="2"/>
  <c r="P1181" i="2"/>
  <c r="R1181" i="2"/>
  <c r="S1181" i="2"/>
  <c r="P1107" i="2"/>
  <c r="R1107" i="2"/>
  <c r="P1139" i="2"/>
  <c r="R1139" i="2"/>
  <c r="P1095" i="2"/>
  <c r="R1095" i="2"/>
  <c r="P1159" i="2"/>
  <c r="R1159" i="2"/>
  <c r="P1171" i="2"/>
  <c r="R1171" i="2"/>
  <c r="P1127" i="2"/>
  <c r="R1127" i="2"/>
  <c r="P1106" i="2"/>
  <c r="R1106" i="2"/>
  <c r="P1155" i="2"/>
  <c r="R1155" i="2"/>
  <c r="P1120" i="2"/>
  <c r="R1120" i="2"/>
  <c r="P1154" i="2"/>
  <c r="R1154" i="2"/>
  <c r="P1151" i="2"/>
  <c r="R1151" i="2"/>
  <c r="P1108" i="2"/>
  <c r="R1108" i="2"/>
  <c r="P1176" i="2"/>
  <c r="R1176" i="2"/>
  <c r="S1176" i="2"/>
  <c r="P1115" i="2"/>
  <c r="R1115" i="2"/>
  <c r="P1094" i="2"/>
  <c r="R1094" i="2"/>
  <c r="P1129" i="2"/>
  <c r="R1129" i="2"/>
  <c r="P1091" i="2"/>
  <c r="R1091" i="2"/>
  <c r="P1084" i="2"/>
  <c r="R1084" i="2"/>
  <c r="P1152" i="2"/>
  <c r="R1152" i="2"/>
  <c r="P1097" i="2"/>
  <c r="R1097" i="2"/>
  <c r="P1140" i="2"/>
  <c r="R1140" i="2"/>
  <c r="P1099" i="2"/>
  <c r="R1099" i="2"/>
  <c r="P1124" i="2"/>
  <c r="R1124" i="2"/>
  <c r="T269" i="2"/>
  <c r="U269" i="2"/>
  <c r="T280" i="2"/>
  <c r="U280" i="2"/>
  <c r="T273" i="2"/>
  <c r="U273" i="2"/>
  <c r="T276" i="2"/>
  <c r="U276" i="2"/>
  <c r="T262" i="2"/>
  <c r="U262" i="2"/>
  <c r="T267" i="2"/>
  <c r="U267" i="2"/>
  <c r="T279" i="2"/>
  <c r="U279" i="2"/>
  <c r="T272" i="2"/>
  <c r="U272" i="2"/>
  <c r="T275" i="2"/>
  <c r="U275" i="2"/>
  <c r="T261" i="2"/>
  <c r="U261" i="2"/>
  <c r="T266" i="2"/>
  <c r="U266" i="2"/>
  <c r="T277" i="2"/>
  <c r="U277" i="2"/>
  <c r="T278" i="2"/>
  <c r="U278" i="2"/>
  <c r="P315" i="2"/>
  <c r="R315" i="2"/>
  <c r="T164" i="2"/>
  <c r="U164" i="2"/>
  <c r="T341" i="2"/>
  <c r="U341" i="2"/>
  <c r="T290" i="2"/>
  <c r="U290" i="2"/>
  <c r="P297" i="2"/>
  <c r="R297" i="2"/>
  <c r="P1305" i="2"/>
  <c r="R1305" i="2"/>
  <c r="S1305" i="2"/>
  <c r="T76" i="2"/>
  <c r="P340" i="2"/>
  <c r="R340" i="2"/>
  <c r="P140" i="2"/>
  <c r="R140" i="2"/>
  <c r="S140" i="2"/>
  <c r="T158" i="2"/>
  <c r="U158" i="2"/>
  <c r="P142" i="2"/>
  <c r="R142" i="2"/>
  <c r="S142" i="2"/>
  <c r="P359" i="2"/>
  <c r="R359" i="2"/>
  <c r="P291" i="2"/>
  <c r="R291" i="2"/>
  <c r="T210" i="2"/>
  <c r="U210" i="2"/>
  <c r="T243" i="2"/>
  <c r="U243" i="2"/>
  <c r="T138" i="2"/>
  <c r="U138" i="2"/>
  <c r="T149" i="2"/>
  <c r="U149" i="2"/>
  <c r="P278" i="2"/>
  <c r="R278" i="2"/>
  <c r="P1333" i="2"/>
  <c r="R1333" i="2"/>
  <c r="S1333" i="2"/>
  <c r="T329" i="2"/>
  <c r="U329" i="2"/>
  <c r="P347" i="2"/>
  <c r="R347" i="2"/>
  <c r="R105" i="4"/>
  <c r="R106" i="4"/>
  <c r="P1314" i="2"/>
  <c r="R1314" i="2"/>
  <c r="S1314" i="2"/>
  <c r="T211" i="2"/>
  <c r="U211" i="2"/>
  <c r="P325" i="2"/>
  <c r="R325" i="2"/>
  <c r="T294" i="2"/>
  <c r="U294" i="2"/>
  <c r="P322" i="2"/>
  <c r="R322" i="2"/>
  <c r="P330" i="2"/>
  <c r="R330" i="2"/>
  <c r="T175" i="2"/>
  <c r="U175" i="2"/>
  <c r="T202" i="2"/>
  <c r="U202" i="2"/>
  <c r="T245" i="2"/>
  <c r="U245" i="2"/>
  <c r="P173" i="2"/>
  <c r="R173" i="2"/>
  <c r="S173" i="2"/>
  <c r="P319" i="2"/>
  <c r="R319" i="2"/>
  <c r="T288" i="2"/>
  <c r="U288" i="2"/>
  <c r="P321" i="2"/>
  <c r="R321" i="2"/>
  <c r="P264" i="2"/>
  <c r="R264" i="2"/>
  <c r="P360" i="2"/>
  <c r="R360" i="2"/>
  <c r="T84" i="2"/>
  <c r="T186" i="2"/>
  <c r="U186" i="2"/>
  <c r="T257" i="2"/>
  <c r="U257" i="2"/>
  <c r="P332" i="2"/>
  <c r="R332" i="2"/>
  <c r="T213" i="2"/>
  <c r="U213" i="2"/>
  <c r="P253" i="2"/>
  <c r="R253" i="2"/>
  <c r="T223" i="2"/>
  <c r="U223" i="2"/>
  <c r="P201" i="2"/>
  <c r="R201" i="2"/>
  <c r="P93" i="2"/>
  <c r="R93" i="2"/>
  <c r="S93" i="2"/>
  <c r="T99" i="2"/>
  <c r="U99" i="2"/>
  <c r="P1380" i="2"/>
  <c r="R1380" i="2"/>
  <c r="S1380" i="2"/>
  <c r="P244" i="2"/>
  <c r="R244" i="2"/>
  <c r="P188" i="2"/>
  <c r="R188" i="2"/>
  <c r="P338" i="2"/>
  <c r="R338" i="2"/>
  <c r="P302" i="2"/>
  <c r="R302" i="2"/>
  <c r="P345" i="2"/>
  <c r="R345" i="2"/>
  <c r="P305" i="2"/>
  <c r="R305" i="2"/>
  <c r="P255" i="2"/>
  <c r="R255" i="2"/>
  <c r="P344" i="2"/>
  <c r="R344" i="2"/>
  <c r="P327" i="2"/>
  <c r="R327" i="2"/>
  <c r="P1463" i="2"/>
  <c r="R1463" i="2"/>
  <c r="S1463" i="2"/>
  <c r="P1192" i="2"/>
  <c r="R1192" i="2"/>
  <c r="S1192" i="2"/>
  <c r="T258" i="2"/>
  <c r="U258" i="2"/>
  <c r="P129" i="2"/>
  <c r="R129" i="2"/>
  <c r="S129" i="2"/>
  <c r="T144" i="2"/>
  <c r="U144" i="2"/>
  <c r="P174" i="2"/>
  <c r="R174" i="2"/>
  <c r="S174" i="2"/>
  <c r="P153" i="2"/>
  <c r="R153" i="2"/>
  <c r="S153" i="2"/>
  <c r="T339" i="2"/>
  <c r="U339" i="2"/>
  <c r="P83" i="2"/>
  <c r="R83" i="2"/>
  <c r="S83" i="2"/>
  <c r="T311" i="2"/>
  <c r="U311" i="2"/>
  <c r="P254" i="2"/>
  <c r="R254" i="2"/>
  <c r="T222" i="2"/>
  <c r="U222" i="2"/>
  <c r="P336" i="2"/>
  <c r="R336" i="2"/>
  <c r="P355" i="2"/>
  <c r="R355" i="2"/>
  <c r="T304" i="2"/>
  <c r="U304" i="2"/>
  <c r="P1433" i="2"/>
  <c r="R1433" i="2"/>
  <c r="S1433" i="2"/>
  <c r="P272" i="2"/>
  <c r="R272" i="2"/>
  <c r="P1507" i="2"/>
  <c r="R1507" i="2"/>
  <c r="S1507" i="2"/>
  <c r="P1536" i="2"/>
  <c r="R1536" i="2"/>
  <c r="S1536" i="2"/>
  <c r="T214" i="2"/>
  <c r="U214" i="2"/>
  <c r="P221" i="2"/>
  <c r="R221" i="2"/>
  <c r="P348" i="2"/>
  <c r="R348" i="2"/>
  <c r="T136" i="2"/>
  <c r="U136" i="2"/>
  <c r="P121" i="2"/>
  <c r="R121" i="2"/>
  <c r="S121" i="2"/>
  <c r="T98" i="2"/>
  <c r="U98" i="2"/>
  <c r="T106" i="2"/>
  <c r="U106" i="2"/>
  <c r="V105" i="4"/>
  <c r="P242" i="2"/>
  <c r="R242" i="2"/>
  <c r="P147" i="2"/>
  <c r="R147" i="2"/>
  <c r="S147" i="2"/>
  <c r="P161" i="2"/>
  <c r="R161" i="2"/>
  <c r="S161" i="2"/>
  <c r="P233" i="2"/>
  <c r="R233" i="2"/>
  <c r="T209" i="2"/>
  <c r="U209" i="2"/>
  <c r="P169" i="2"/>
  <c r="R169" i="2"/>
  <c r="S169" i="2"/>
  <c r="P238" i="2"/>
  <c r="R238" i="2"/>
  <c r="T193" i="2"/>
  <c r="U193" i="2"/>
  <c r="P114" i="2"/>
  <c r="R114" i="2"/>
  <c r="S114" i="2"/>
  <c r="P191" i="2"/>
  <c r="R191" i="2"/>
  <c r="T246" i="2"/>
  <c r="U246" i="2"/>
  <c r="P104" i="2"/>
  <c r="R104" i="2"/>
  <c r="S104" i="2"/>
  <c r="P148" i="2"/>
  <c r="R148" i="2"/>
  <c r="S148" i="2"/>
  <c r="P75" i="2"/>
  <c r="R75" i="2"/>
  <c r="S75" i="2"/>
  <c r="T160" i="2"/>
  <c r="U160" i="2"/>
  <c r="P229" i="2"/>
  <c r="R229" i="2"/>
  <c r="P270" i="2"/>
  <c r="R270" i="2"/>
  <c r="P151" i="2"/>
  <c r="R151" i="2"/>
  <c r="S151" i="2"/>
  <c r="P77" i="2"/>
  <c r="R77" i="2"/>
  <c r="S77" i="2"/>
  <c r="P235" i="2"/>
  <c r="R235" i="2"/>
  <c r="P205" i="2"/>
  <c r="R205" i="2"/>
  <c r="P230" i="2"/>
  <c r="R230" i="2"/>
  <c r="T250" i="2"/>
  <c r="U250" i="2"/>
  <c r="P130" i="2"/>
  <c r="R130" i="2"/>
  <c r="S130" i="2"/>
  <c r="T124" i="2"/>
  <c r="U124" i="2"/>
  <c r="P167" i="2"/>
  <c r="R167" i="2"/>
  <c r="S167" i="2"/>
  <c r="T108" i="2"/>
  <c r="U108" i="2"/>
  <c r="T240" i="2"/>
  <c r="U240" i="2"/>
  <c r="P122" i="2"/>
  <c r="R122" i="2"/>
  <c r="S122" i="2"/>
  <c r="T170" i="2"/>
  <c r="U170" i="2"/>
  <c r="T274" i="2"/>
  <c r="U274" i="2"/>
  <c r="P189" i="2"/>
  <c r="R189" i="2"/>
  <c r="P195" i="2"/>
  <c r="R195" i="2"/>
  <c r="P232" i="2"/>
  <c r="R232" i="2"/>
  <c r="T50" i="2"/>
  <c r="P112" i="2"/>
  <c r="R112" i="2"/>
  <c r="S112" i="2"/>
  <c r="T101" i="2"/>
  <c r="U101" i="2"/>
  <c r="P198" i="2"/>
  <c r="R198" i="2"/>
  <c r="T159" i="2"/>
  <c r="U159" i="2"/>
  <c r="U77" i="2"/>
  <c r="U87" i="2"/>
  <c r="U85" i="2"/>
  <c r="U80" i="2"/>
  <c r="U21" i="2"/>
  <c r="U45" i="2"/>
  <c r="U57" i="2"/>
  <c r="U42" i="2"/>
  <c r="U15" i="2"/>
  <c r="U29" i="2"/>
  <c r="U66" i="2"/>
  <c r="U70" i="2"/>
  <c r="U7" i="2"/>
  <c r="U27" i="2"/>
  <c r="U28" i="2"/>
  <c r="U74" i="2"/>
  <c r="U71" i="2"/>
  <c r="U16" i="2"/>
  <c r="U37" i="2"/>
  <c r="U62" i="2"/>
  <c r="U65" i="2"/>
  <c r="U95" i="2"/>
  <c r="U43" i="2"/>
  <c r="U90" i="2"/>
  <c r="U93" i="2"/>
  <c r="U81" i="2"/>
  <c r="U34" i="2"/>
  <c r="U67" i="2"/>
  <c r="U60" i="2"/>
  <c r="U69" i="2"/>
  <c r="U22" i="2"/>
  <c r="U35" i="2"/>
  <c r="U58" i="2"/>
  <c r="U86" i="2"/>
  <c r="U9" i="2"/>
  <c r="U31" i="2"/>
  <c r="U56" i="2"/>
  <c r="U61" i="2"/>
  <c r="U5" i="2"/>
  <c r="U17" i="2"/>
  <c r="U44" i="2"/>
  <c r="U55" i="2"/>
  <c r="U63" i="2"/>
  <c r="U47" i="2"/>
  <c r="U84" i="2"/>
  <c r="U76" i="2"/>
  <c r="T106" i="4"/>
  <c r="U82" i="2"/>
  <c r="U88" i="2"/>
  <c r="U79" i="2"/>
  <c r="U83" i="2"/>
  <c r="U8" i="2"/>
  <c r="U14" i="2"/>
  <c r="U23" i="2"/>
  <c r="U10" i="2"/>
  <c r="U20" i="2"/>
  <c r="U36" i="2"/>
  <c r="U48" i="2"/>
  <c r="U94" i="2"/>
  <c r="U18" i="2"/>
  <c r="U24" i="2"/>
  <c r="U68" i="2"/>
  <c r="U59" i="2"/>
  <c r="U13" i="2"/>
  <c r="U33" i="2"/>
  <c r="U38" i="2"/>
  <c r="U51" i="2"/>
  <c r="U89" i="2"/>
  <c r="U105" i="4"/>
  <c r="U50" i="2"/>
  <c r="U75" i="2"/>
  <c r="U73" i="2"/>
  <c r="U49" i="2"/>
  <c r="U6" i="2"/>
  <c r="U30" i="2"/>
  <c r="U25" i="2"/>
  <c r="U46" i="2"/>
  <c r="U12" i="2"/>
  <c r="U39" i="2"/>
  <c r="U32" i="2"/>
  <c r="U72" i="2"/>
  <c r="U4" i="2"/>
  <c r="U19" i="2"/>
  <c r="U40" i="2"/>
  <c r="U54" i="2"/>
  <c r="U64" i="2"/>
  <c r="U11" i="2"/>
  <c r="U26" i="2"/>
  <c r="U52" i="2"/>
  <c r="U41" i="2"/>
  <c r="U92" i="2"/>
  <c r="U106" i="4"/>
  <c r="S254" i="2"/>
  <c r="AC254" i="2"/>
  <c r="S302" i="2"/>
  <c r="AC302" i="2"/>
  <c r="S315" i="2"/>
  <c r="AC315" i="2"/>
  <c r="AC1140" i="2"/>
  <c r="S1140" i="2"/>
  <c r="S1171" i="2"/>
  <c r="AC1171" i="2"/>
  <c r="S1168" i="2"/>
  <c r="AC1168" i="2"/>
  <c r="AC1117" i="2"/>
  <c r="S1117" i="2"/>
  <c r="S1088" i="2"/>
  <c r="AC1088" i="2"/>
  <c r="AC1119" i="2"/>
  <c r="S1119" i="2"/>
  <c r="S1131" i="2"/>
  <c r="AC1131" i="2"/>
  <c r="S493" i="2"/>
  <c r="AC493" i="2"/>
  <c r="S474" i="2"/>
  <c r="AC474" i="2"/>
  <c r="AC542" i="2"/>
  <c r="S542" i="2"/>
  <c r="S560" i="2"/>
  <c r="AC560" i="2"/>
  <c r="S528" i="2"/>
  <c r="AC528" i="2"/>
  <c r="S546" i="2"/>
  <c r="AC546" i="2"/>
  <c r="AC932" i="2"/>
  <c r="S932" i="2"/>
  <c r="AC958" i="2"/>
  <c r="S958" i="2"/>
  <c r="AC914" i="2"/>
  <c r="S914" i="2"/>
  <c r="AC962" i="2"/>
  <c r="S962" i="2"/>
  <c r="AC967" i="2"/>
  <c r="S967" i="2"/>
  <c r="AC922" i="2"/>
  <c r="S922" i="2"/>
  <c r="S193" i="2"/>
  <c r="AC193" i="2"/>
  <c r="S371" i="2"/>
  <c r="AC371" i="2"/>
  <c r="AC334" i="2"/>
  <c r="S334" i="2"/>
  <c r="S194" i="2"/>
  <c r="AC194" i="2"/>
  <c r="S316" i="2"/>
  <c r="AC316" i="2"/>
  <c r="AC358" i="2"/>
  <c r="S358" i="2"/>
  <c r="S326" i="2"/>
  <c r="AC326" i="2"/>
  <c r="AC373" i="2"/>
  <c r="S373" i="2"/>
  <c r="S290" i="2"/>
  <c r="AC290" i="2"/>
  <c r="AC766" i="2"/>
  <c r="S766" i="2"/>
  <c r="S757" i="2"/>
  <c r="AC757" i="2"/>
  <c r="AC739" i="2"/>
  <c r="S739" i="2"/>
  <c r="S704" i="2"/>
  <c r="AC704" i="2"/>
  <c r="S719" i="2"/>
  <c r="AC719" i="2"/>
  <c r="AC718" i="2"/>
  <c r="S718" i="2"/>
  <c r="AC769" i="2"/>
  <c r="S769" i="2"/>
  <c r="AC744" i="2"/>
  <c r="S744" i="2"/>
  <c r="S755" i="2"/>
  <c r="AC755" i="2"/>
  <c r="S714" i="2"/>
  <c r="AC714" i="2"/>
  <c r="S768" i="2"/>
  <c r="AC768" i="2"/>
  <c r="S692" i="2"/>
  <c r="AC692" i="2"/>
  <c r="AC680" i="2"/>
  <c r="S680" i="2"/>
  <c r="AC727" i="2"/>
  <c r="S727" i="2"/>
  <c r="S733" i="2"/>
  <c r="AC733" i="2"/>
  <c r="AC764" i="2"/>
  <c r="S764" i="2"/>
  <c r="S706" i="2"/>
  <c r="AC706" i="2"/>
  <c r="S731" i="2"/>
  <c r="AC731" i="2"/>
  <c r="S687" i="2"/>
  <c r="AC687" i="2"/>
  <c r="AC772" i="2"/>
  <c r="S772" i="2"/>
  <c r="S686" i="2"/>
  <c r="AC686" i="2"/>
  <c r="AC698" i="2"/>
  <c r="S698" i="2"/>
  <c r="AC710" i="2"/>
  <c r="S710" i="2"/>
  <c r="S705" i="2"/>
  <c r="AC705" i="2"/>
  <c r="AC734" i="2"/>
  <c r="S734" i="2"/>
  <c r="AC460" i="2"/>
  <c r="S460" i="2"/>
  <c r="AC425" i="2"/>
  <c r="S425" i="2"/>
  <c r="S388" i="2"/>
  <c r="AC388" i="2"/>
  <c r="S466" i="2"/>
  <c r="AC466" i="2"/>
  <c r="AC453" i="2"/>
  <c r="S453" i="2"/>
  <c r="S379" i="2"/>
  <c r="AC379" i="2"/>
  <c r="AC458" i="2"/>
  <c r="S458" i="2"/>
  <c r="S440" i="2"/>
  <c r="AC440" i="2"/>
  <c r="AC417" i="2"/>
  <c r="S417" i="2"/>
  <c r="AC467" i="2"/>
  <c r="S467" i="2"/>
  <c r="AC436" i="2"/>
  <c r="S436" i="2"/>
  <c r="AC391" i="2"/>
  <c r="S391" i="2"/>
  <c r="AC444" i="2"/>
  <c r="S444" i="2"/>
  <c r="S416" i="2"/>
  <c r="AC416" i="2"/>
  <c r="AC394" i="2"/>
  <c r="S394" i="2"/>
  <c r="AC433" i="2"/>
  <c r="S433" i="2"/>
  <c r="S426" i="2"/>
  <c r="AC426" i="2"/>
  <c r="AC430" i="2"/>
  <c r="S430" i="2"/>
  <c r="AC463" i="2"/>
  <c r="S463" i="2"/>
  <c r="S398" i="2"/>
  <c r="AC398" i="2"/>
  <c r="S377" i="2"/>
  <c r="AC377" i="2"/>
  <c r="S438" i="2"/>
  <c r="AC438" i="2"/>
  <c r="AC382" i="2"/>
  <c r="S382" i="2"/>
  <c r="AC386" i="2"/>
  <c r="S386" i="2"/>
  <c r="AC871" i="2"/>
  <c r="S871" i="2"/>
  <c r="AC874" i="2"/>
  <c r="S874" i="2"/>
  <c r="S869" i="2"/>
  <c r="AC869" i="2"/>
  <c r="S800" i="2"/>
  <c r="AC800" i="2"/>
  <c r="AC857" i="2"/>
  <c r="S857" i="2"/>
  <c r="AC819" i="2"/>
  <c r="S819" i="2"/>
  <c r="S808" i="2"/>
  <c r="AC808" i="2"/>
  <c r="AC781" i="2"/>
  <c r="S781" i="2"/>
  <c r="S861" i="2"/>
  <c r="AC861" i="2"/>
  <c r="S824" i="2"/>
  <c r="AC824" i="2"/>
  <c r="S855" i="2"/>
  <c r="AC855" i="2"/>
  <c r="S832" i="2"/>
  <c r="AC832" i="2"/>
  <c r="AC847" i="2"/>
  <c r="S847" i="2"/>
  <c r="AC825" i="2"/>
  <c r="S825" i="2"/>
  <c r="AC830" i="2"/>
  <c r="S830" i="2"/>
  <c r="S823" i="2"/>
  <c r="AC823" i="2"/>
  <c r="S793" i="2"/>
  <c r="AC793" i="2"/>
  <c r="S815" i="2"/>
  <c r="AC815" i="2"/>
  <c r="AC850" i="2"/>
  <c r="S850" i="2"/>
  <c r="S856" i="2"/>
  <c r="AC856" i="2"/>
  <c r="AC839" i="2"/>
  <c r="S839" i="2"/>
  <c r="S799" i="2"/>
  <c r="AC799" i="2"/>
  <c r="S795" i="2"/>
  <c r="AC795" i="2"/>
  <c r="AC831" i="2"/>
  <c r="S831" i="2"/>
  <c r="S797" i="2"/>
  <c r="AC797" i="2"/>
  <c r="AC361" i="2"/>
  <c r="S361" i="2"/>
  <c r="S328" i="2"/>
  <c r="AC328" i="2"/>
  <c r="S350" i="2"/>
  <c r="AC350" i="2"/>
  <c r="AC213" i="2"/>
  <c r="S213" i="2"/>
  <c r="AC276" i="2"/>
  <c r="S276" i="2"/>
  <c r="AC298" i="2"/>
  <c r="S298" i="2"/>
  <c r="AC243" i="2"/>
  <c r="S243" i="2"/>
  <c r="AC1009" i="2"/>
  <c r="S1009" i="2"/>
  <c r="AC1013" i="2"/>
  <c r="S1013" i="2"/>
  <c r="AC1001" i="2"/>
  <c r="S1001" i="2"/>
  <c r="AC1060" i="2"/>
  <c r="S1060" i="2"/>
  <c r="AC1076" i="2"/>
  <c r="S1076" i="2"/>
  <c r="AC1022" i="2"/>
  <c r="S1022" i="2"/>
  <c r="AC1018" i="2"/>
  <c r="S1018" i="2"/>
  <c r="AC1034" i="2"/>
  <c r="S1034" i="2"/>
  <c r="S1026" i="2"/>
  <c r="AC1026" i="2"/>
  <c r="S1054" i="2"/>
  <c r="AC1054" i="2"/>
  <c r="S1027" i="2"/>
  <c r="AC1027" i="2"/>
  <c r="AC1073" i="2"/>
  <c r="S1073" i="2"/>
  <c r="AC1042" i="2"/>
  <c r="S1042" i="2"/>
  <c r="S1004" i="2"/>
  <c r="AC1004" i="2"/>
  <c r="S984" i="2"/>
  <c r="AC984" i="2"/>
  <c r="AC1075" i="2"/>
  <c r="S1075" i="2"/>
  <c r="S1038" i="2"/>
  <c r="AC1038" i="2"/>
  <c r="S1047" i="2"/>
  <c r="AC1047" i="2"/>
  <c r="S1030" i="2"/>
  <c r="AC1030" i="2"/>
  <c r="AC990" i="2"/>
  <c r="S990" i="2"/>
  <c r="AC1063" i="2"/>
  <c r="S1063" i="2"/>
  <c r="AC1028" i="2"/>
  <c r="S1028" i="2"/>
  <c r="AC1039" i="2"/>
  <c r="S1039" i="2"/>
  <c r="AC1072" i="2"/>
  <c r="S1072" i="2"/>
  <c r="S1003" i="2"/>
  <c r="AC1003" i="2"/>
  <c r="S574" i="2"/>
  <c r="AC574" i="2"/>
  <c r="S629" i="2"/>
  <c r="AC629" i="2"/>
  <c r="AC640" i="2"/>
  <c r="S640" i="2"/>
  <c r="AC579" i="2"/>
  <c r="S579" i="2"/>
  <c r="S595" i="2"/>
  <c r="AC595" i="2"/>
  <c r="S666" i="2"/>
  <c r="AC666" i="2"/>
  <c r="S584" i="2"/>
  <c r="AC584" i="2"/>
  <c r="S576" i="2"/>
  <c r="AC576" i="2"/>
  <c r="AC577" i="2"/>
  <c r="S577" i="2"/>
  <c r="S599" i="2"/>
  <c r="AC599" i="2"/>
  <c r="AC606" i="2"/>
  <c r="S606" i="2"/>
  <c r="S580" i="2"/>
  <c r="AC580" i="2"/>
  <c r="AC649" i="2"/>
  <c r="S649" i="2"/>
  <c r="S644" i="2"/>
  <c r="AC644" i="2"/>
  <c r="S668" i="2"/>
  <c r="AC668" i="2"/>
  <c r="S661" i="2"/>
  <c r="AC661" i="2"/>
  <c r="AC586" i="2"/>
  <c r="S586" i="2"/>
  <c r="AC581" i="2"/>
  <c r="S581" i="2"/>
  <c r="AC662" i="2"/>
  <c r="S662" i="2"/>
  <c r="AC604" i="2"/>
  <c r="S604" i="2"/>
  <c r="AC636" i="2"/>
  <c r="S636" i="2"/>
  <c r="S619" i="2"/>
  <c r="AC619" i="2"/>
  <c r="AC650" i="2"/>
  <c r="S650" i="2"/>
  <c r="AC594" i="2"/>
  <c r="S594" i="2"/>
  <c r="S652" i="2"/>
  <c r="AC652" i="2"/>
  <c r="S625" i="2"/>
  <c r="AC625" i="2"/>
  <c r="S344" i="2"/>
  <c r="AC344" i="2"/>
  <c r="S330" i="2"/>
  <c r="AC330" i="2"/>
  <c r="AC1107" i="2"/>
  <c r="S1107" i="2"/>
  <c r="AC1128" i="2"/>
  <c r="S1128" i="2"/>
  <c r="S1156" i="2"/>
  <c r="AC1156" i="2"/>
  <c r="AC1167" i="2"/>
  <c r="S1167" i="2"/>
  <c r="AC1081" i="2"/>
  <c r="S1081" i="2"/>
  <c r="AC269" i="2"/>
  <c r="S269" i="2"/>
  <c r="S544" i="2"/>
  <c r="AC544" i="2"/>
  <c r="S504" i="2"/>
  <c r="AC504" i="2"/>
  <c r="S522" i="2"/>
  <c r="AC522" i="2"/>
  <c r="AC497" i="2"/>
  <c r="S497" i="2"/>
  <c r="S487" i="2"/>
  <c r="AC487" i="2"/>
  <c r="AC564" i="2"/>
  <c r="S564" i="2"/>
  <c r="S884" i="2"/>
  <c r="AC884" i="2"/>
  <c r="AC956" i="2"/>
  <c r="S956" i="2"/>
  <c r="AC921" i="2"/>
  <c r="S921" i="2"/>
  <c r="AC933" i="2"/>
  <c r="S933" i="2"/>
  <c r="S931" i="2"/>
  <c r="AC931" i="2"/>
  <c r="AC977" i="2"/>
  <c r="S977" i="2"/>
  <c r="S198" i="2"/>
  <c r="AC198" i="2"/>
  <c r="AC232" i="2"/>
  <c r="S232" i="2"/>
  <c r="AC230" i="2"/>
  <c r="S230" i="2"/>
  <c r="AC191" i="2"/>
  <c r="S191" i="2"/>
  <c r="AC348" i="2"/>
  <c r="S348" i="2"/>
  <c r="S355" i="2"/>
  <c r="AC355" i="2"/>
  <c r="S255" i="2"/>
  <c r="AC255" i="2"/>
  <c r="S338" i="2"/>
  <c r="AC338" i="2"/>
  <c r="S253" i="2"/>
  <c r="AC253" i="2"/>
  <c r="S321" i="2"/>
  <c r="AC321" i="2"/>
  <c r="AC322" i="2"/>
  <c r="S322" i="2"/>
  <c r="S359" i="2"/>
  <c r="AC359" i="2"/>
  <c r="S340" i="2"/>
  <c r="AC340" i="2"/>
  <c r="S1097" i="2"/>
  <c r="AC1097" i="2"/>
  <c r="S1129" i="2"/>
  <c r="AC1129" i="2"/>
  <c r="AC1108" i="2"/>
  <c r="S1108" i="2"/>
  <c r="S1155" i="2"/>
  <c r="AC1155" i="2"/>
  <c r="S1159" i="2"/>
  <c r="AC1159" i="2"/>
  <c r="S1158" i="2"/>
  <c r="AC1158" i="2"/>
  <c r="S1085" i="2"/>
  <c r="AC1085" i="2"/>
  <c r="AC1112" i="2"/>
  <c r="S1112" i="2"/>
  <c r="AC1136" i="2"/>
  <c r="S1136" i="2"/>
  <c r="AC1126" i="2"/>
  <c r="S1126" i="2"/>
  <c r="AC1104" i="2"/>
  <c r="S1104" i="2"/>
  <c r="S1083" i="2"/>
  <c r="AC1083" i="2"/>
  <c r="S1137" i="2"/>
  <c r="AC1137" i="2"/>
  <c r="AC1105" i="2"/>
  <c r="S1105" i="2"/>
  <c r="S1133" i="2"/>
  <c r="AC1133" i="2"/>
  <c r="S1118" i="2"/>
  <c r="AC1118" i="2"/>
  <c r="AC1161" i="2"/>
  <c r="S1161" i="2"/>
  <c r="S1134" i="2"/>
  <c r="AC1134" i="2"/>
  <c r="AC1092" i="2"/>
  <c r="S1092" i="2"/>
  <c r="S1096" i="2"/>
  <c r="AC1096" i="2"/>
  <c r="S1113" i="2"/>
  <c r="AC1113" i="2"/>
  <c r="S1090" i="2"/>
  <c r="AC1090" i="2"/>
  <c r="AC192" i="2"/>
  <c r="S192" i="2"/>
  <c r="S207" i="2"/>
  <c r="AC207" i="2"/>
  <c r="AC206" i="2"/>
  <c r="S206" i="2"/>
  <c r="AC216" i="2"/>
  <c r="S216" i="2"/>
  <c r="S317" i="2"/>
  <c r="AC317" i="2"/>
  <c r="AC204" i="2"/>
  <c r="S204" i="2"/>
  <c r="AC281" i="2"/>
  <c r="S281" i="2"/>
  <c r="AC284" i="2"/>
  <c r="S284" i="2"/>
  <c r="AC538" i="2"/>
  <c r="S538" i="2"/>
  <c r="S545" i="2"/>
  <c r="AC545" i="2"/>
  <c r="AC535" i="2"/>
  <c r="S535" i="2"/>
  <c r="AC549" i="2"/>
  <c r="S549" i="2"/>
  <c r="AC524" i="2"/>
  <c r="S524" i="2"/>
  <c r="AC566" i="2"/>
  <c r="S566" i="2"/>
  <c r="S517" i="2"/>
  <c r="AC517" i="2"/>
  <c r="AC563" i="2"/>
  <c r="S563" i="2"/>
  <c r="S547" i="2"/>
  <c r="AC547" i="2"/>
  <c r="AC521" i="2"/>
  <c r="S521" i="2"/>
  <c r="S518" i="2"/>
  <c r="AC518" i="2"/>
  <c r="AC509" i="2"/>
  <c r="S509" i="2"/>
  <c r="S488" i="2"/>
  <c r="AC488" i="2"/>
  <c r="S525" i="2"/>
  <c r="AC525" i="2"/>
  <c r="S514" i="2"/>
  <c r="AC514" i="2"/>
  <c r="AC500" i="2"/>
  <c r="S500" i="2"/>
  <c r="AC533" i="2"/>
  <c r="S533" i="2"/>
  <c r="AC491" i="2"/>
  <c r="S491" i="2"/>
  <c r="AC558" i="2"/>
  <c r="S558" i="2"/>
  <c r="AC559" i="2"/>
  <c r="S559" i="2"/>
  <c r="S478" i="2"/>
  <c r="AC478" i="2"/>
  <c r="S555" i="2"/>
  <c r="AC555" i="2"/>
  <c r="AC481" i="2"/>
  <c r="S481" i="2"/>
  <c r="S539" i="2"/>
  <c r="AC539" i="2"/>
  <c r="AC483" i="2"/>
  <c r="S483" i="2"/>
  <c r="S567" i="2"/>
  <c r="AC567" i="2"/>
  <c r="S974" i="2"/>
  <c r="AC974" i="2"/>
  <c r="S877" i="2"/>
  <c r="AC877" i="2"/>
  <c r="AC911" i="2"/>
  <c r="S911" i="2"/>
  <c r="AC929" i="2"/>
  <c r="S929" i="2"/>
  <c r="S923" i="2"/>
  <c r="AC923" i="2"/>
  <c r="S927" i="2"/>
  <c r="AC927" i="2"/>
  <c r="S902" i="2"/>
  <c r="AC902" i="2"/>
  <c r="AC910" i="2"/>
  <c r="S910" i="2"/>
  <c r="S957" i="2"/>
  <c r="AC957" i="2"/>
  <c r="S918" i="2"/>
  <c r="AC918" i="2"/>
  <c r="S915" i="2"/>
  <c r="AC915" i="2"/>
  <c r="AC963" i="2"/>
  <c r="S963" i="2"/>
  <c r="S909" i="2"/>
  <c r="AC909" i="2"/>
  <c r="S948" i="2"/>
  <c r="AC948" i="2"/>
  <c r="AC901" i="2"/>
  <c r="S901" i="2"/>
  <c r="AC978" i="2"/>
  <c r="S978" i="2"/>
  <c r="S953" i="2"/>
  <c r="AC953" i="2"/>
  <c r="AC905" i="2"/>
  <c r="S905" i="2"/>
  <c r="AC969" i="2"/>
  <c r="S969" i="2"/>
  <c r="AC891" i="2"/>
  <c r="S891" i="2"/>
  <c r="AC972" i="2"/>
  <c r="S972" i="2"/>
  <c r="S912" i="2"/>
  <c r="AC912" i="2"/>
  <c r="S960" i="2"/>
  <c r="AC960" i="2"/>
  <c r="AC899" i="2"/>
  <c r="S899" i="2"/>
  <c r="AC889" i="2"/>
  <c r="S889" i="2"/>
  <c r="S217" i="2"/>
  <c r="AC217" i="2"/>
  <c r="S311" i="2"/>
  <c r="AC311" i="2"/>
  <c r="S257" i="2"/>
  <c r="AC257" i="2"/>
  <c r="AC294" i="2"/>
  <c r="S294" i="2"/>
  <c r="S256" i="2"/>
  <c r="AC256" i="2"/>
  <c r="S329" i="2"/>
  <c r="AC329" i="2"/>
  <c r="AC210" i="2"/>
  <c r="S210" i="2"/>
  <c r="S341" i="2"/>
  <c r="AC341" i="2"/>
  <c r="AC745" i="2"/>
  <c r="S745" i="2"/>
  <c r="S770" i="2"/>
  <c r="AC770" i="2"/>
  <c r="S717" i="2"/>
  <c r="AC717" i="2"/>
  <c r="AC726" i="2"/>
  <c r="S726" i="2"/>
  <c r="S741" i="2"/>
  <c r="AC741" i="2"/>
  <c r="S701" i="2"/>
  <c r="AC701" i="2"/>
  <c r="S752" i="2"/>
  <c r="AC752" i="2"/>
  <c r="S677" i="2"/>
  <c r="AC677" i="2"/>
  <c r="AC760" i="2"/>
  <c r="S760" i="2"/>
  <c r="AC715" i="2"/>
  <c r="S715" i="2"/>
  <c r="S691" i="2"/>
  <c r="AC691" i="2"/>
  <c r="AC751" i="2"/>
  <c r="S751" i="2"/>
  <c r="AC758" i="2"/>
  <c r="S758" i="2"/>
  <c r="S749" i="2"/>
  <c r="AC749" i="2"/>
  <c r="AC711" i="2"/>
  <c r="S711" i="2"/>
  <c r="AC725" i="2"/>
  <c r="S725" i="2"/>
  <c r="S723" i="2"/>
  <c r="AC723" i="2"/>
  <c r="AC753" i="2"/>
  <c r="S753" i="2"/>
  <c r="AC759" i="2"/>
  <c r="S759" i="2"/>
  <c r="AC767" i="2"/>
  <c r="S767" i="2"/>
  <c r="S728" i="2"/>
  <c r="AC728" i="2"/>
  <c r="AC750" i="2"/>
  <c r="S750" i="2"/>
  <c r="S694" i="2"/>
  <c r="AC694" i="2"/>
  <c r="AC773" i="2"/>
  <c r="S773" i="2"/>
  <c r="S673" i="2"/>
  <c r="AC673" i="2"/>
  <c r="AC690" i="2"/>
  <c r="S690" i="2"/>
  <c r="S408" i="2"/>
  <c r="AC408" i="2"/>
  <c r="AC447" i="2"/>
  <c r="S447" i="2"/>
  <c r="S375" i="2"/>
  <c r="AC375" i="2"/>
  <c r="S409" i="2"/>
  <c r="AC409" i="2"/>
  <c r="S411" i="2"/>
  <c r="AC411" i="2"/>
  <c r="S415" i="2"/>
  <c r="AC415" i="2"/>
  <c r="S442" i="2"/>
  <c r="AC442" i="2"/>
  <c r="AC406" i="2"/>
  <c r="S406" i="2"/>
  <c r="S392" i="2"/>
  <c r="AC392" i="2"/>
  <c r="AC459" i="2"/>
  <c r="S459" i="2"/>
  <c r="S385" i="2"/>
  <c r="AC385" i="2"/>
  <c r="AC432" i="2"/>
  <c r="S432" i="2"/>
  <c r="AC376" i="2"/>
  <c r="S376" i="2"/>
  <c r="S429" i="2"/>
  <c r="AC429" i="2"/>
  <c r="AC434" i="2"/>
  <c r="S434" i="2"/>
  <c r="AC446" i="2"/>
  <c r="S446" i="2"/>
  <c r="S389" i="2"/>
  <c r="AC389" i="2"/>
  <c r="AC414" i="2"/>
  <c r="S414" i="2"/>
  <c r="AC427" i="2"/>
  <c r="S427" i="2"/>
  <c r="S422" i="2"/>
  <c r="AC422" i="2"/>
  <c r="S452" i="2"/>
  <c r="AC452" i="2"/>
  <c r="S435" i="2"/>
  <c r="AC435" i="2"/>
  <c r="S405" i="2"/>
  <c r="AC405" i="2"/>
  <c r="S775" i="2"/>
  <c r="AC775" i="2"/>
  <c r="S807" i="2"/>
  <c r="AC807" i="2"/>
  <c r="S865" i="2"/>
  <c r="AC865" i="2"/>
  <c r="S829" i="2"/>
  <c r="AC829" i="2"/>
  <c r="S842" i="2"/>
  <c r="AC842" i="2"/>
  <c r="S870" i="2"/>
  <c r="AC870" i="2"/>
  <c r="S813" i="2"/>
  <c r="AC813" i="2"/>
  <c r="AC835" i="2"/>
  <c r="S835" i="2"/>
  <c r="AC862" i="2"/>
  <c r="S862" i="2"/>
  <c r="AC838" i="2"/>
  <c r="S838" i="2"/>
  <c r="S848" i="2"/>
  <c r="AC848" i="2"/>
  <c r="S833" i="2"/>
  <c r="AC833" i="2"/>
  <c r="S849" i="2"/>
  <c r="AC849" i="2"/>
  <c r="S801" i="2"/>
  <c r="AC801" i="2"/>
  <c r="S840" i="2"/>
  <c r="AC840" i="2"/>
  <c r="S790" i="2"/>
  <c r="AC790" i="2"/>
  <c r="AC783" i="2"/>
  <c r="S783" i="2"/>
  <c r="AC784" i="2"/>
  <c r="S784" i="2"/>
  <c r="S845" i="2"/>
  <c r="AC845" i="2"/>
  <c r="S821" i="2"/>
  <c r="AC821" i="2"/>
  <c r="S873" i="2"/>
  <c r="AC873" i="2"/>
  <c r="AC818" i="2"/>
  <c r="S818" i="2"/>
  <c r="S805" i="2"/>
  <c r="AC805" i="2"/>
  <c r="S854" i="2"/>
  <c r="AC854" i="2"/>
  <c r="AC809" i="2"/>
  <c r="S809" i="2"/>
  <c r="AC816" i="2"/>
  <c r="S816" i="2"/>
  <c r="S227" i="2"/>
  <c r="AC227" i="2"/>
  <c r="AC247" i="2"/>
  <c r="S247" i="2"/>
  <c r="S331" i="2"/>
  <c r="AC331" i="2"/>
  <c r="S211" i="2"/>
  <c r="AC211" i="2"/>
  <c r="AC280" i="2"/>
  <c r="S280" i="2"/>
  <c r="AC1025" i="2"/>
  <c r="S1025" i="2"/>
  <c r="S993" i="2"/>
  <c r="AC993" i="2"/>
  <c r="AC1037" i="2"/>
  <c r="S1037" i="2"/>
  <c r="AC1066" i="2"/>
  <c r="S1066" i="2"/>
  <c r="S1053" i="2"/>
  <c r="AC1053" i="2"/>
  <c r="AC1078" i="2"/>
  <c r="S1078" i="2"/>
  <c r="AC983" i="2"/>
  <c r="S983" i="2"/>
  <c r="AC1065" i="2"/>
  <c r="S1065" i="2"/>
  <c r="AC1052" i="2"/>
  <c r="S1052" i="2"/>
  <c r="S1040" i="2"/>
  <c r="AC1040" i="2"/>
  <c r="S1035" i="2"/>
  <c r="AC1035" i="2"/>
  <c r="AC1046" i="2"/>
  <c r="S1046" i="2"/>
  <c r="AC1059" i="2"/>
  <c r="S1059" i="2"/>
  <c r="AC988" i="2"/>
  <c r="S988" i="2"/>
  <c r="AC1011" i="2"/>
  <c r="S1011" i="2"/>
  <c r="S1050" i="2"/>
  <c r="AC1050" i="2"/>
  <c r="AC1000" i="2"/>
  <c r="S1000" i="2"/>
  <c r="AC1056" i="2"/>
  <c r="S1056" i="2"/>
  <c r="S992" i="2"/>
  <c r="AC992" i="2"/>
  <c r="AC1012" i="2"/>
  <c r="S1012" i="2"/>
  <c r="AC1036" i="2"/>
  <c r="S1036" i="2"/>
  <c r="AC1041" i="2"/>
  <c r="S1041" i="2"/>
  <c r="S1055" i="2"/>
  <c r="AC1055" i="2"/>
  <c r="S980" i="2"/>
  <c r="AC980" i="2"/>
  <c r="AC1008" i="2"/>
  <c r="S1008" i="2"/>
  <c r="AC573" i="2"/>
  <c r="S573" i="2"/>
  <c r="AC601" i="2"/>
  <c r="S601" i="2"/>
  <c r="S663" i="2"/>
  <c r="AC663" i="2"/>
  <c r="AC635" i="2"/>
  <c r="S635" i="2"/>
  <c r="S611" i="2"/>
  <c r="AC611" i="2"/>
  <c r="AC646" i="2"/>
  <c r="S646" i="2"/>
  <c r="AC608" i="2"/>
  <c r="S608" i="2"/>
  <c r="S582" i="2"/>
  <c r="AC582" i="2"/>
  <c r="S589" i="2"/>
  <c r="AC589" i="2"/>
  <c r="S671" i="2"/>
  <c r="AC671" i="2"/>
  <c r="AC669" i="2"/>
  <c r="S669" i="2"/>
  <c r="AC630" i="2"/>
  <c r="S630" i="2"/>
  <c r="AC642" i="2"/>
  <c r="S642" i="2"/>
  <c r="S609" i="2"/>
  <c r="AC609" i="2"/>
  <c r="S572" i="2"/>
  <c r="AC572" i="2"/>
  <c r="AC617" i="2"/>
  <c r="S617" i="2"/>
  <c r="S664" i="2"/>
  <c r="AC664" i="2"/>
  <c r="AC585" i="2"/>
  <c r="S585" i="2"/>
  <c r="S620" i="2"/>
  <c r="AC620" i="2"/>
  <c r="AC660" i="2"/>
  <c r="S660" i="2"/>
  <c r="S593" i="2"/>
  <c r="AC593" i="2"/>
  <c r="AC639" i="2"/>
  <c r="S639" i="2"/>
  <c r="S612" i="2"/>
  <c r="AC612" i="2"/>
  <c r="S656" i="2"/>
  <c r="AC656" i="2"/>
  <c r="S626" i="2"/>
  <c r="AC626" i="2"/>
  <c r="AC633" i="2"/>
  <c r="S633" i="2"/>
  <c r="AC238" i="2"/>
  <c r="S238" i="2"/>
  <c r="AC264" i="2"/>
  <c r="S264" i="2"/>
  <c r="AC347" i="2"/>
  <c r="S347" i="2"/>
  <c r="AC297" i="2"/>
  <c r="S297" i="2"/>
  <c r="AC1120" i="2"/>
  <c r="S1120" i="2"/>
  <c r="AC1148" i="2"/>
  <c r="S1148" i="2"/>
  <c r="S1116" i="2"/>
  <c r="AC1116" i="2"/>
  <c r="S1144" i="2"/>
  <c r="AC1144" i="2"/>
  <c r="AC1170" i="2"/>
  <c r="S1170" i="2"/>
  <c r="AC249" i="2"/>
  <c r="S249" i="2"/>
  <c r="S536" i="2"/>
  <c r="AC536" i="2"/>
  <c r="AC513" i="2"/>
  <c r="S513" i="2"/>
  <c r="S516" i="2"/>
  <c r="AC516" i="2"/>
  <c r="AC529" i="2"/>
  <c r="S529" i="2"/>
  <c r="S511" i="2"/>
  <c r="AC511" i="2"/>
  <c r="AC477" i="2"/>
  <c r="S477" i="2"/>
  <c r="S569" i="2"/>
  <c r="AC569" i="2"/>
  <c r="S954" i="2"/>
  <c r="AC954" i="2"/>
  <c r="AC942" i="2"/>
  <c r="S942" i="2"/>
  <c r="S882" i="2"/>
  <c r="AC882" i="2"/>
  <c r="S897" i="2"/>
  <c r="AC897" i="2"/>
  <c r="S926" i="2"/>
  <c r="AC926" i="2"/>
  <c r="AC881" i="2"/>
  <c r="S881" i="2"/>
  <c r="S195" i="2"/>
  <c r="AC195" i="2"/>
  <c r="S205" i="2"/>
  <c r="AC205" i="2"/>
  <c r="AC270" i="2"/>
  <c r="S270" i="2"/>
  <c r="S242" i="2"/>
  <c r="AC242" i="2"/>
  <c r="AC221" i="2"/>
  <c r="S221" i="2"/>
  <c r="S272" i="2"/>
  <c r="AC272" i="2"/>
  <c r="S336" i="2"/>
  <c r="AC336" i="2"/>
  <c r="AC305" i="2"/>
  <c r="S305" i="2"/>
  <c r="AC188" i="2"/>
  <c r="S188" i="2"/>
  <c r="AC1124" i="2"/>
  <c r="S1124" i="2"/>
  <c r="S1152" i="2"/>
  <c r="AC1152" i="2"/>
  <c r="AC1094" i="2"/>
  <c r="S1094" i="2"/>
  <c r="AC1151" i="2"/>
  <c r="S1151" i="2"/>
  <c r="S1106" i="2"/>
  <c r="AC1106" i="2"/>
  <c r="AC1095" i="2"/>
  <c r="S1095" i="2"/>
  <c r="AC1122" i="2"/>
  <c r="S1122" i="2"/>
  <c r="S1087" i="2"/>
  <c r="AC1087" i="2"/>
  <c r="AC1109" i="2"/>
  <c r="S1109" i="2"/>
  <c r="S1089" i="2"/>
  <c r="AC1089" i="2"/>
  <c r="S1150" i="2"/>
  <c r="AC1150" i="2"/>
  <c r="S1145" i="2"/>
  <c r="AC1145" i="2"/>
  <c r="S1093" i="2"/>
  <c r="AC1093" i="2"/>
  <c r="S1138" i="2"/>
  <c r="AC1138" i="2"/>
  <c r="S1098" i="2"/>
  <c r="AC1098" i="2"/>
  <c r="S1157" i="2"/>
  <c r="AC1157" i="2"/>
  <c r="AC1082" i="2"/>
  <c r="S1082" i="2"/>
  <c r="S1163" i="2"/>
  <c r="AC1163" i="2"/>
  <c r="AC1146" i="2"/>
  <c r="S1146" i="2"/>
  <c r="S1125" i="2"/>
  <c r="AC1125" i="2"/>
  <c r="S1132" i="2"/>
  <c r="AC1132" i="2"/>
  <c r="S1086" i="2"/>
  <c r="AC1086" i="2"/>
  <c r="S1143" i="2"/>
  <c r="AC1143" i="2"/>
  <c r="S199" i="2"/>
  <c r="AC199" i="2"/>
  <c r="S218" i="2"/>
  <c r="AC218" i="2"/>
  <c r="AC248" i="2"/>
  <c r="S248" i="2"/>
  <c r="S365" i="2"/>
  <c r="AC365" i="2"/>
  <c r="S251" i="2"/>
  <c r="AC251" i="2"/>
  <c r="S239" i="2"/>
  <c r="AC239" i="2"/>
  <c r="S234" i="2"/>
  <c r="AC234" i="2"/>
  <c r="S203" i="2"/>
  <c r="AC203" i="2"/>
  <c r="AC241" i="2"/>
  <c r="S241" i="2"/>
  <c r="S200" i="2"/>
  <c r="AC200" i="2"/>
  <c r="S562" i="2"/>
  <c r="AC562" i="2"/>
  <c r="AC520" i="2"/>
  <c r="S520" i="2"/>
  <c r="S501" i="2"/>
  <c r="AC501" i="2"/>
  <c r="AC499" i="2"/>
  <c r="S499" i="2"/>
  <c r="AC484" i="2"/>
  <c r="S484" i="2"/>
  <c r="S508" i="2"/>
  <c r="AC508" i="2"/>
  <c r="AC530" i="2"/>
  <c r="S530" i="2"/>
  <c r="S512" i="2"/>
  <c r="AC512" i="2"/>
  <c r="AC475" i="2"/>
  <c r="S475" i="2"/>
  <c r="AC485" i="2"/>
  <c r="S485" i="2"/>
  <c r="AC534" i="2"/>
  <c r="S534" i="2"/>
  <c r="S505" i="2"/>
  <c r="AC505" i="2"/>
  <c r="AC537" i="2"/>
  <c r="S537" i="2"/>
  <c r="S556" i="2"/>
  <c r="AC556" i="2"/>
  <c r="S532" i="2"/>
  <c r="AC532" i="2"/>
  <c r="AC548" i="2"/>
  <c r="S548" i="2"/>
  <c r="AC554" i="2"/>
  <c r="S554" i="2"/>
  <c r="AC510" i="2"/>
  <c r="S510" i="2"/>
  <c r="S494" i="2"/>
  <c r="AC494" i="2"/>
  <c r="AC550" i="2"/>
  <c r="S550" i="2"/>
  <c r="AC568" i="2"/>
  <c r="S568" i="2"/>
  <c r="AC531" i="2"/>
  <c r="S531" i="2"/>
  <c r="AC557" i="2"/>
  <c r="S557" i="2"/>
  <c r="S506" i="2"/>
  <c r="AC506" i="2"/>
  <c r="AC552" i="2"/>
  <c r="S552" i="2"/>
  <c r="AC887" i="2"/>
  <c r="S887" i="2"/>
  <c r="S908" i="2"/>
  <c r="AC908" i="2"/>
  <c r="AC928" i="2"/>
  <c r="S928" i="2"/>
  <c r="AC907" i="2"/>
  <c r="S907" i="2"/>
  <c r="S955" i="2"/>
  <c r="AC955" i="2"/>
  <c r="S900" i="2"/>
  <c r="AC900" i="2"/>
  <c r="AC925" i="2"/>
  <c r="S925" i="2"/>
  <c r="AC906" i="2"/>
  <c r="S906" i="2"/>
  <c r="S940" i="2"/>
  <c r="AC940" i="2"/>
  <c r="S930" i="2"/>
  <c r="AC930" i="2"/>
  <c r="S959" i="2"/>
  <c r="AC959" i="2"/>
  <c r="S916" i="2"/>
  <c r="AC916" i="2"/>
  <c r="S937" i="2"/>
  <c r="AC937" i="2"/>
  <c r="S913" i="2"/>
  <c r="AC913" i="2"/>
  <c r="S878" i="2"/>
  <c r="AC878" i="2"/>
  <c r="AC896" i="2"/>
  <c r="S896" i="2"/>
  <c r="S968" i="2"/>
  <c r="AC968" i="2"/>
  <c r="S975" i="2"/>
  <c r="AC975" i="2"/>
  <c r="S950" i="2"/>
  <c r="AC950" i="2"/>
  <c r="AC934" i="2"/>
  <c r="S934" i="2"/>
  <c r="S903" i="2"/>
  <c r="AC903" i="2"/>
  <c r="AC965" i="2"/>
  <c r="S965" i="2"/>
  <c r="AC946" i="2"/>
  <c r="S946" i="2"/>
  <c r="AC973" i="2"/>
  <c r="S973" i="2"/>
  <c r="S886" i="2"/>
  <c r="AC886" i="2"/>
  <c r="S919" i="2"/>
  <c r="AC919" i="2"/>
  <c r="AC240" i="2"/>
  <c r="S240" i="2"/>
  <c r="AC273" i="2"/>
  <c r="S273" i="2"/>
  <c r="S223" i="2"/>
  <c r="AC223" i="2"/>
  <c r="AC875" i="2"/>
  <c r="S875" i="2"/>
  <c r="S349" i="2"/>
  <c r="AC349" i="2"/>
  <c r="S335" i="2"/>
  <c r="AC335" i="2"/>
  <c r="S337" i="2"/>
  <c r="AC337" i="2"/>
  <c r="S678" i="2"/>
  <c r="AC678" i="2"/>
  <c r="S693" i="2"/>
  <c r="AC693" i="2"/>
  <c r="S716" i="2"/>
  <c r="AC716" i="2"/>
  <c r="S697" i="2"/>
  <c r="AC697" i="2"/>
  <c r="S743" i="2"/>
  <c r="AC743" i="2"/>
  <c r="S754" i="2"/>
  <c r="AC754" i="2"/>
  <c r="S674" i="2"/>
  <c r="AC674" i="2"/>
  <c r="AC700" i="2"/>
  <c r="S700" i="2"/>
  <c r="AC685" i="2"/>
  <c r="S685" i="2"/>
  <c r="AC771" i="2"/>
  <c r="S771" i="2"/>
  <c r="AC761" i="2"/>
  <c r="S761" i="2"/>
  <c r="AC709" i="2"/>
  <c r="S709" i="2"/>
  <c r="S713" i="2"/>
  <c r="AC713" i="2"/>
  <c r="S682" i="2"/>
  <c r="AC682" i="2"/>
  <c r="AC730" i="2"/>
  <c r="S730" i="2"/>
  <c r="AC740" i="2"/>
  <c r="S740" i="2"/>
  <c r="S676" i="2"/>
  <c r="AC676" i="2"/>
  <c r="S681" i="2"/>
  <c r="AC681" i="2"/>
  <c r="S699" i="2"/>
  <c r="AC699" i="2"/>
  <c r="S683" i="2"/>
  <c r="AC683" i="2"/>
  <c r="AC774" i="2"/>
  <c r="S774" i="2"/>
  <c r="S708" i="2"/>
  <c r="AC708" i="2"/>
  <c r="AC737" i="2"/>
  <c r="S737" i="2"/>
  <c r="AC707" i="2"/>
  <c r="S707" i="2"/>
  <c r="AC747" i="2"/>
  <c r="S747" i="2"/>
  <c r="AC756" i="2"/>
  <c r="S756" i="2"/>
  <c r="AC413" i="2"/>
  <c r="S413" i="2"/>
  <c r="S424" i="2"/>
  <c r="AC424" i="2"/>
  <c r="S396" i="2"/>
  <c r="AC396" i="2"/>
  <c r="AC441" i="2"/>
  <c r="S441" i="2"/>
  <c r="S393" i="2"/>
  <c r="AC393" i="2"/>
  <c r="S403" i="2"/>
  <c r="AC403" i="2"/>
  <c r="S399" i="2"/>
  <c r="AC399" i="2"/>
  <c r="S461" i="2"/>
  <c r="AC461" i="2"/>
  <c r="S455" i="2"/>
  <c r="AC455" i="2"/>
  <c r="AC400" i="2"/>
  <c r="S400" i="2"/>
  <c r="S397" i="2"/>
  <c r="AC397" i="2"/>
  <c r="S390" i="2"/>
  <c r="AC390" i="2"/>
  <c r="AC381" i="2"/>
  <c r="S381" i="2"/>
  <c r="AC443" i="2"/>
  <c r="S443" i="2"/>
  <c r="S439" i="2"/>
  <c r="AC439" i="2"/>
  <c r="AC449" i="2"/>
  <c r="S449" i="2"/>
  <c r="S383" i="2"/>
  <c r="AC383" i="2"/>
  <c r="S451" i="2"/>
  <c r="AC451" i="2"/>
  <c r="S384" i="2"/>
  <c r="AC384" i="2"/>
  <c r="S401" i="2"/>
  <c r="AC401" i="2"/>
  <c r="S456" i="2"/>
  <c r="AC456" i="2"/>
  <c r="S410" i="2"/>
  <c r="AC410" i="2"/>
  <c r="AC412" i="2"/>
  <c r="S412" i="2"/>
  <c r="AC789" i="2"/>
  <c r="S789" i="2"/>
  <c r="S822" i="2"/>
  <c r="AC822" i="2"/>
  <c r="S844" i="2"/>
  <c r="AC844" i="2"/>
  <c r="AC780" i="2"/>
  <c r="S780" i="2"/>
  <c r="S860" i="2"/>
  <c r="AC860" i="2"/>
  <c r="S858" i="2"/>
  <c r="AC858" i="2"/>
  <c r="S872" i="2"/>
  <c r="AC872" i="2"/>
  <c r="AC853" i="2"/>
  <c r="S853" i="2"/>
  <c r="AC843" i="2"/>
  <c r="S843" i="2"/>
  <c r="S804" i="2"/>
  <c r="AC804" i="2"/>
  <c r="S777" i="2"/>
  <c r="AC777" i="2"/>
  <c r="S867" i="2"/>
  <c r="AC867" i="2"/>
  <c r="S787" i="2"/>
  <c r="AC787" i="2"/>
  <c r="AC791" i="2"/>
  <c r="S791" i="2"/>
  <c r="AC798" i="2"/>
  <c r="S798" i="2"/>
  <c r="AC776" i="2"/>
  <c r="S776" i="2"/>
  <c r="AC788" i="2"/>
  <c r="S788" i="2"/>
  <c r="S852" i="2"/>
  <c r="AC852" i="2"/>
  <c r="S851" i="2"/>
  <c r="AC851" i="2"/>
  <c r="AC794" i="2"/>
  <c r="S794" i="2"/>
  <c r="AC837" i="2"/>
  <c r="S837" i="2"/>
  <c r="S792" i="2"/>
  <c r="AC792" i="2"/>
  <c r="AC846" i="2"/>
  <c r="S846" i="2"/>
  <c r="S828" i="2"/>
  <c r="AC828" i="2"/>
  <c r="S820" i="2"/>
  <c r="AC820" i="2"/>
  <c r="AC208" i="2"/>
  <c r="S208" i="2"/>
  <c r="AC250" i="2"/>
  <c r="S250" i="2"/>
  <c r="AC214" i="2"/>
  <c r="S214" i="2"/>
  <c r="S304" i="2"/>
  <c r="AC304" i="2"/>
  <c r="S370" i="2"/>
  <c r="AC370" i="2"/>
  <c r="AC202" i="2"/>
  <c r="S202" i="2"/>
  <c r="S985" i="2"/>
  <c r="AC985" i="2"/>
  <c r="AC1017" i="2"/>
  <c r="S1017" i="2"/>
  <c r="AC989" i="2"/>
  <c r="S989" i="2"/>
  <c r="AC1058" i="2"/>
  <c r="S1058" i="2"/>
  <c r="S999" i="2"/>
  <c r="AC999" i="2"/>
  <c r="S1045" i="2"/>
  <c r="AC1045" i="2"/>
  <c r="S1020" i="2"/>
  <c r="AC1020" i="2"/>
  <c r="AC1071" i="2"/>
  <c r="S1071" i="2"/>
  <c r="AC1023" i="2"/>
  <c r="S1023" i="2"/>
  <c r="AC1029" i="2"/>
  <c r="S1029" i="2"/>
  <c r="AC1006" i="2"/>
  <c r="S1006" i="2"/>
  <c r="AC1044" i="2"/>
  <c r="S1044" i="2"/>
  <c r="S1061" i="2"/>
  <c r="AC1061" i="2"/>
  <c r="AC994" i="2"/>
  <c r="S994" i="2"/>
  <c r="AC1070" i="2"/>
  <c r="S1070" i="2"/>
  <c r="S986" i="2"/>
  <c r="AC986" i="2"/>
  <c r="S991" i="2"/>
  <c r="AC991" i="2"/>
  <c r="AC1057" i="2"/>
  <c r="S1057" i="2"/>
  <c r="AC1064" i="2"/>
  <c r="S1064" i="2"/>
  <c r="S1024" i="2"/>
  <c r="AC1024" i="2"/>
  <c r="AC1077" i="2"/>
  <c r="S1077" i="2"/>
  <c r="S1007" i="2"/>
  <c r="AC1007" i="2"/>
  <c r="AC1043" i="2"/>
  <c r="S1043" i="2"/>
  <c r="AC1010" i="2"/>
  <c r="S1010" i="2"/>
  <c r="S1068" i="2"/>
  <c r="AC1068" i="2"/>
  <c r="S598" i="2"/>
  <c r="AC598" i="2"/>
  <c r="AC575" i="2"/>
  <c r="S575" i="2"/>
  <c r="AC655" i="2"/>
  <c r="S655" i="2"/>
  <c r="S600" i="2"/>
  <c r="AC600" i="2"/>
  <c r="AC621" i="2"/>
  <c r="S621" i="2"/>
  <c r="S583" i="2"/>
  <c r="AC583" i="2"/>
  <c r="AC607" i="2"/>
  <c r="S607" i="2"/>
  <c r="S641" i="2"/>
  <c r="AC641" i="2"/>
  <c r="AC631" i="2"/>
  <c r="S631" i="2"/>
  <c r="S634" i="2"/>
  <c r="AC634" i="2"/>
  <c r="AC653" i="2"/>
  <c r="S653" i="2"/>
  <c r="AC614" i="2"/>
  <c r="S614" i="2"/>
  <c r="S618" i="2"/>
  <c r="AC618" i="2"/>
  <c r="AC645" i="2"/>
  <c r="S645" i="2"/>
  <c r="AC658" i="2"/>
  <c r="S658" i="2"/>
  <c r="S643" i="2"/>
  <c r="AC643" i="2"/>
  <c r="S578" i="2"/>
  <c r="AC578" i="2"/>
  <c r="AC591" i="2"/>
  <c r="S591" i="2"/>
  <c r="AC603" i="2"/>
  <c r="S603" i="2"/>
  <c r="S610" i="2"/>
  <c r="AC610" i="2"/>
  <c r="S590" i="2"/>
  <c r="AC590" i="2"/>
  <c r="S665" i="2"/>
  <c r="AC665" i="2"/>
  <c r="S638" i="2"/>
  <c r="AC638" i="2"/>
  <c r="S596" i="2"/>
  <c r="AC596" i="2"/>
  <c r="S602" i="2"/>
  <c r="AC602" i="2"/>
  <c r="AC291" i="2"/>
  <c r="S291" i="2"/>
  <c r="AC1091" i="2"/>
  <c r="S1091" i="2"/>
  <c r="AC1101" i="2"/>
  <c r="S1101" i="2"/>
  <c r="AC1164" i="2"/>
  <c r="S1164" i="2"/>
  <c r="AC1141" i="2"/>
  <c r="S1141" i="2"/>
  <c r="AC1114" i="2"/>
  <c r="S1114" i="2"/>
  <c r="AC364" i="2"/>
  <c r="S364" i="2"/>
  <c r="S292" i="2"/>
  <c r="AC292" i="2"/>
  <c r="S502" i="2"/>
  <c r="AC502" i="2"/>
  <c r="S527" i="2"/>
  <c r="AC527" i="2"/>
  <c r="S480" i="2"/>
  <c r="AC480" i="2"/>
  <c r="S570" i="2"/>
  <c r="AC570" i="2"/>
  <c r="S526" i="2"/>
  <c r="AC526" i="2"/>
  <c r="S553" i="2"/>
  <c r="AC553" i="2"/>
  <c r="AC561" i="2"/>
  <c r="S561" i="2"/>
  <c r="AC893" i="2"/>
  <c r="S893" i="2"/>
  <c r="S888" i="2"/>
  <c r="AC888" i="2"/>
  <c r="S949" i="2"/>
  <c r="AC949" i="2"/>
  <c r="AC924" i="2"/>
  <c r="S924" i="2"/>
  <c r="AC943" i="2"/>
  <c r="S943" i="2"/>
  <c r="S904" i="2"/>
  <c r="AC904" i="2"/>
  <c r="S951" i="2"/>
  <c r="AC951" i="2"/>
  <c r="S189" i="2"/>
  <c r="AC189" i="2"/>
  <c r="S235" i="2"/>
  <c r="AC235" i="2"/>
  <c r="AC229" i="2"/>
  <c r="S229" i="2"/>
  <c r="S233" i="2"/>
  <c r="AC233" i="2"/>
  <c r="S327" i="2"/>
  <c r="AC327" i="2"/>
  <c r="S345" i="2"/>
  <c r="AC345" i="2"/>
  <c r="AC244" i="2"/>
  <c r="S244" i="2"/>
  <c r="S201" i="2"/>
  <c r="AC201" i="2"/>
  <c r="S332" i="2"/>
  <c r="AC332" i="2"/>
  <c r="AC360" i="2"/>
  <c r="S360" i="2"/>
  <c r="AC319" i="2"/>
  <c r="S319" i="2"/>
  <c r="S325" i="2"/>
  <c r="AC325" i="2"/>
  <c r="S278" i="2"/>
  <c r="AC278" i="2"/>
  <c r="AC1099" i="2"/>
  <c r="S1099" i="2"/>
  <c r="AC1084" i="2"/>
  <c r="S1084" i="2"/>
  <c r="S1115" i="2"/>
  <c r="AC1115" i="2"/>
  <c r="AC1154" i="2"/>
  <c r="S1154" i="2"/>
  <c r="AC1127" i="2"/>
  <c r="S1127" i="2"/>
  <c r="S1139" i="2"/>
  <c r="AC1139" i="2"/>
  <c r="AC1130" i="2"/>
  <c r="S1130" i="2"/>
  <c r="AC1103" i="2"/>
  <c r="S1103" i="2"/>
  <c r="AC1166" i="2"/>
  <c r="S1166" i="2"/>
  <c r="S1100" i="2"/>
  <c r="AC1100" i="2"/>
  <c r="AC1153" i="2"/>
  <c r="S1153" i="2"/>
  <c r="S1102" i="2"/>
  <c r="AC1102" i="2"/>
  <c r="AC1110" i="2"/>
  <c r="S1110" i="2"/>
  <c r="S1149" i="2"/>
  <c r="AC1149" i="2"/>
  <c r="S1123" i="2"/>
  <c r="AC1123" i="2"/>
  <c r="S1142" i="2"/>
  <c r="AC1142" i="2"/>
  <c r="AC1165" i="2"/>
  <c r="S1165" i="2"/>
  <c r="AC1111" i="2"/>
  <c r="S1111" i="2"/>
  <c r="S1169" i="2"/>
  <c r="AC1169" i="2"/>
  <c r="S1147" i="2"/>
  <c r="AC1147" i="2"/>
  <c r="AC1160" i="2"/>
  <c r="S1160" i="2"/>
  <c r="S1121" i="2"/>
  <c r="AC1121" i="2"/>
  <c r="AC1135" i="2"/>
  <c r="S1135" i="2"/>
  <c r="AC197" i="2"/>
  <c r="S197" i="2"/>
  <c r="AC224" i="2"/>
  <c r="S224" i="2"/>
  <c r="AC318" i="2"/>
  <c r="S318" i="2"/>
  <c r="AC1080" i="2"/>
  <c r="S1080" i="2"/>
  <c r="S363" i="2"/>
  <c r="AC363" i="2"/>
  <c r="AC333" i="2"/>
  <c r="S333" i="2"/>
  <c r="AC351" i="2"/>
  <c r="S351" i="2"/>
  <c r="AC473" i="2"/>
  <c r="S473" i="2"/>
  <c r="S515" i="2"/>
  <c r="AC515" i="2"/>
  <c r="S470" i="2"/>
  <c r="AC470" i="2"/>
  <c r="S469" i="2"/>
  <c r="AC469" i="2"/>
  <c r="S479" i="2"/>
  <c r="AC479" i="2"/>
  <c r="AC496" i="2"/>
  <c r="S496" i="2"/>
  <c r="AC495" i="2"/>
  <c r="S495" i="2"/>
  <c r="AC541" i="2"/>
  <c r="S541" i="2"/>
  <c r="AC486" i="2"/>
  <c r="S486" i="2"/>
  <c r="AC543" i="2"/>
  <c r="S543" i="2"/>
  <c r="AC523" i="2"/>
  <c r="S523" i="2"/>
  <c r="S498" i="2"/>
  <c r="AC498" i="2"/>
  <c r="AC540" i="2"/>
  <c r="S540" i="2"/>
  <c r="AC472" i="2"/>
  <c r="S472" i="2"/>
  <c r="AC551" i="2"/>
  <c r="S551" i="2"/>
  <c r="AC476" i="2"/>
  <c r="S476" i="2"/>
  <c r="AC492" i="2"/>
  <c r="S492" i="2"/>
  <c r="AC503" i="2"/>
  <c r="S503" i="2"/>
  <c r="S490" i="2"/>
  <c r="AC490" i="2"/>
  <c r="AC565" i="2"/>
  <c r="S565" i="2"/>
  <c r="AC489" i="2"/>
  <c r="S489" i="2"/>
  <c r="AC507" i="2"/>
  <c r="S507" i="2"/>
  <c r="AC519" i="2"/>
  <c r="S519" i="2"/>
  <c r="S471" i="2"/>
  <c r="AC471" i="2"/>
  <c r="S482" i="2"/>
  <c r="AC482" i="2"/>
  <c r="AC917" i="2"/>
  <c r="S917" i="2"/>
  <c r="S890" i="2"/>
  <c r="AC890" i="2"/>
  <c r="S920" i="2"/>
  <c r="AC920" i="2"/>
  <c r="S939" i="2"/>
  <c r="AC939" i="2"/>
  <c r="AC971" i="2"/>
  <c r="S971" i="2"/>
  <c r="S885" i="2"/>
  <c r="AC885" i="2"/>
  <c r="AC894" i="2"/>
  <c r="S894" i="2"/>
  <c r="AC947" i="2"/>
  <c r="S947" i="2"/>
  <c r="AC961" i="2"/>
  <c r="S961" i="2"/>
  <c r="S936" i="2"/>
  <c r="AC936" i="2"/>
  <c r="AC895" i="2"/>
  <c r="S895" i="2"/>
  <c r="S935" i="2"/>
  <c r="AC935" i="2"/>
  <c r="AC964" i="2"/>
  <c r="S964" i="2"/>
  <c r="S879" i="2"/>
  <c r="AC879" i="2"/>
  <c r="AC944" i="2"/>
  <c r="S944" i="2"/>
  <c r="S892" i="2"/>
  <c r="AC892" i="2"/>
  <c r="S938" i="2"/>
  <c r="AC938" i="2"/>
  <c r="S880" i="2"/>
  <c r="AC880" i="2"/>
  <c r="AC945" i="2"/>
  <c r="S945" i="2"/>
  <c r="S966" i="2"/>
  <c r="AC966" i="2"/>
  <c r="S898" i="2"/>
  <c r="AC898" i="2"/>
  <c r="AC952" i="2"/>
  <c r="S952" i="2"/>
  <c r="S970" i="2"/>
  <c r="AC970" i="2"/>
  <c r="S941" i="2"/>
  <c r="AC941" i="2"/>
  <c r="AC883" i="2"/>
  <c r="S883" i="2"/>
  <c r="S209" i="2"/>
  <c r="AC209" i="2"/>
  <c r="AC222" i="2"/>
  <c r="S222" i="2"/>
  <c r="S288" i="2"/>
  <c r="AC288" i="2"/>
  <c r="S245" i="2"/>
  <c r="AC245" i="2"/>
  <c r="S742" i="2"/>
  <c r="AC742" i="2"/>
  <c r="AC732" i="2"/>
  <c r="S732" i="2"/>
  <c r="AC696" i="2"/>
  <c r="S696" i="2"/>
  <c r="S721" i="2"/>
  <c r="AC721" i="2"/>
  <c r="AC762" i="2"/>
  <c r="S762" i="2"/>
  <c r="S746" i="2"/>
  <c r="AC746" i="2"/>
  <c r="AC702" i="2"/>
  <c r="S702" i="2"/>
  <c r="S763" i="2"/>
  <c r="AC763" i="2"/>
  <c r="AC712" i="2"/>
  <c r="S712" i="2"/>
  <c r="AC703" i="2"/>
  <c r="S703" i="2"/>
  <c r="AC684" i="2"/>
  <c r="S684" i="2"/>
  <c r="AC738" i="2"/>
  <c r="S738" i="2"/>
  <c r="S675" i="2"/>
  <c r="AC675" i="2"/>
  <c r="S689" i="2"/>
  <c r="AC689" i="2"/>
  <c r="AC724" i="2"/>
  <c r="S724" i="2"/>
  <c r="S688" i="2"/>
  <c r="AC688" i="2"/>
  <c r="S736" i="2"/>
  <c r="AC736" i="2"/>
  <c r="S720" i="2"/>
  <c r="AC720" i="2"/>
  <c r="S729" i="2"/>
  <c r="AC729" i="2"/>
  <c r="AC679" i="2"/>
  <c r="S679" i="2"/>
  <c r="S748" i="2"/>
  <c r="AC748" i="2"/>
  <c r="S695" i="2"/>
  <c r="AC695" i="2"/>
  <c r="S722" i="2"/>
  <c r="AC722" i="2"/>
  <c r="AC765" i="2"/>
  <c r="S765" i="2"/>
  <c r="AC735" i="2"/>
  <c r="S735" i="2"/>
  <c r="AC437" i="2"/>
  <c r="S437" i="2"/>
  <c r="AC407" i="2"/>
  <c r="S407" i="2"/>
  <c r="S428" i="2"/>
  <c r="AC428" i="2"/>
  <c r="AC464" i="2"/>
  <c r="S464" i="2"/>
  <c r="AC457" i="2"/>
  <c r="S457" i="2"/>
  <c r="AC421" i="2"/>
  <c r="S421" i="2"/>
  <c r="AC462" i="2"/>
  <c r="S462" i="2"/>
  <c r="AC380" i="2"/>
  <c r="S380" i="2"/>
  <c r="S450" i="2"/>
  <c r="AC450" i="2"/>
  <c r="AC454" i="2"/>
  <c r="S454" i="2"/>
  <c r="S420" i="2"/>
  <c r="AC420" i="2"/>
  <c r="AC423" i="2"/>
  <c r="S423" i="2"/>
  <c r="AC448" i="2"/>
  <c r="S448" i="2"/>
  <c r="AC419" i="2"/>
  <c r="S419" i="2"/>
  <c r="AC378" i="2"/>
  <c r="S378" i="2"/>
  <c r="AC445" i="2"/>
  <c r="S445" i="2"/>
  <c r="AC418" i="2"/>
  <c r="S418" i="2"/>
  <c r="AC395" i="2"/>
  <c r="S395" i="2"/>
  <c r="AC431" i="2"/>
  <c r="S431" i="2"/>
  <c r="S465" i="2"/>
  <c r="AC465" i="2"/>
  <c r="AC387" i="2"/>
  <c r="S387" i="2"/>
  <c r="S402" i="2"/>
  <c r="AC402" i="2"/>
  <c r="AC404" i="2"/>
  <c r="S404" i="2"/>
  <c r="AC468" i="2"/>
  <c r="S468" i="2"/>
  <c r="S814" i="2"/>
  <c r="AC814" i="2"/>
  <c r="S778" i="2"/>
  <c r="AC778" i="2"/>
  <c r="AC876" i="2"/>
  <c r="S876" i="2"/>
  <c r="AC785" i="2"/>
  <c r="S785" i="2"/>
  <c r="S812" i="2"/>
  <c r="AC812" i="2"/>
  <c r="S863" i="2"/>
  <c r="AC863" i="2"/>
  <c r="S859" i="2"/>
  <c r="AC859" i="2"/>
  <c r="AC779" i="2"/>
  <c r="S779" i="2"/>
  <c r="AC864" i="2"/>
  <c r="S864" i="2"/>
  <c r="AC866" i="2"/>
  <c r="S866" i="2"/>
  <c r="AC817" i="2"/>
  <c r="S817" i="2"/>
  <c r="S827" i="2"/>
  <c r="AC827" i="2"/>
  <c r="AC834" i="2"/>
  <c r="S834" i="2"/>
  <c r="AC826" i="2"/>
  <c r="S826" i="2"/>
  <c r="AC836" i="2"/>
  <c r="S836" i="2"/>
  <c r="AC868" i="2"/>
  <c r="S868" i="2"/>
  <c r="AC796" i="2"/>
  <c r="S796" i="2"/>
  <c r="S841" i="2"/>
  <c r="AC841" i="2"/>
  <c r="AC782" i="2"/>
  <c r="S782" i="2"/>
  <c r="S806" i="2"/>
  <c r="AC806" i="2"/>
  <c r="AC810" i="2"/>
  <c r="S810" i="2"/>
  <c r="AC803" i="2"/>
  <c r="S803" i="2"/>
  <c r="AC802" i="2"/>
  <c r="S802" i="2"/>
  <c r="S786" i="2"/>
  <c r="AC786" i="2"/>
  <c r="AC811" i="2"/>
  <c r="S811" i="2"/>
  <c r="S274" i="2"/>
  <c r="AC274" i="2"/>
  <c r="S246" i="2"/>
  <c r="AC246" i="2"/>
  <c r="AC262" i="2"/>
  <c r="S262" i="2"/>
  <c r="S339" i="2"/>
  <c r="AC339" i="2"/>
  <c r="S258" i="2"/>
  <c r="AC258" i="2"/>
  <c r="AC259" i="2"/>
  <c r="S259" i="2"/>
  <c r="AC219" i="2"/>
  <c r="S219" i="2"/>
  <c r="AC366" i="2"/>
  <c r="S366" i="2"/>
  <c r="AC368" i="2"/>
  <c r="S368" i="2"/>
  <c r="S287" i="2"/>
  <c r="AC287" i="2"/>
  <c r="AC1033" i="2"/>
  <c r="S1033" i="2"/>
  <c r="AC997" i="2"/>
  <c r="S997" i="2"/>
  <c r="S1079" i="2"/>
  <c r="AC1079" i="2"/>
  <c r="S987" i="2"/>
  <c r="AC987" i="2"/>
  <c r="AC1051" i="2"/>
  <c r="S1051" i="2"/>
  <c r="S1014" i="2"/>
  <c r="AC1014" i="2"/>
  <c r="AC1021" i="2"/>
  <c r="S1021" i="2"/>
  <c r="AC1049" i="2"/>
  <c r="S1049" i="2"/>
  <c r="S979" i="2"/>
  <c r="AC979" i="2"/>
  <c r="AC1002" i="2"/>
  <c r="S1002" i="2"/>
  <c r="S1048" i="2"/>
  <c r="AC1048" i="2"/>
  <c r="S1016" i="2"/>
  <c r="AC1016" i="2"/>
  <c r="AC995" i="2"/>
  <c r="S995" i="2"/>
  <c r="AC1031" i="2"/>
  <c r="S1031" i="2"/>
  <c r="S981" i="2"/>
  <c r="AC981" i="2"/>
  <c r="S1032" i="2"/>
  <c r="AC1032" i="2"/>
  <c r="S1019" i="2"/>
  <c r="AC1019" i="2"/>
  <c r="S982" i="2"/>
  <c r="AC982" i="2"/>
  <c r="AC1062" i="2"/>
  <c r="S1062" i="2"/>
  <c r="AC996" i="2"/>
  <c r="S996" i="2"/>
  <c r="S1069" i="2"/>
  <c r="AC1069" i="2"/>
  <c r="AC1074" i="2"/>
  <c r="S1074" i="2"/>
  <c r="AC1015" i="2"/>
  <c r="S1015" i="2"/>
  <c r="AC1067" i="2"/>
  <c r="S1067" i="2"/>
  <c r="S998" i="2"/>
  <c r="AC998" i="2"/>
  <c r="AC1005" i="2"/>
  <c r="S1005" i="2"/>
  <c r="S628" i="2"/>
  <c r="AC628" i="2"/>
  <c r="AC637" i="2"/>
  <c r="S637" i="2"/>
  <c r="S659" i="2"/>
  <c r="AC659" i="2"/>
  <c r="AC672" i="2"/>
  <c r="S672" i="2"/>
  <c r="AC592" i="2"/>
  <c r="S592" i="2"/>
  <c r="AC627" i="2"/>
  <c r="S627" i="2"/>
  <c r="S632" i="2"/>
  <c r="AC632" i="2"/>
  <c r="AC651" i="2"/>
  <c r="S651" i="2"/>
  <c r="AC587" i="2"/>
  <c r="S587" i="2"/>
  <c r="AC588" i="2"/>
  <c r="S588" i="2"/>
  <c r="AC597" i="2"/>
  <c r="S597" i="2"/>
  <c r="AC616" i="2"/>
  <c r="S616" i="2"/>
  <c r="AC624" i="2"/>
  <c r="S624" i="2"/>
  <c r="AC571" i="2"/>
  <c r="S571" i="2"/>
  <c r="AC615" i="2"/>
  <c r="S615" i="2"/>
  <c r="S670" i="2"/>
  <c r="AC670" i="2"/>
  <c r="AC648" i="2"/>
  <c r="S648" i="2"/>
  <c r="AC667" i="2"/>
  <c r="S667" i="2"/>
  <c r="AC623" i="2"/>
  <c r="S623" i="2"/>
  <c r="AC622" i="2"/>
  <c r="S622" i="2"/>
  <c r="AC605" i="2"/>
  <c r="S605" i="2"/>
  <c r="S613" i="2"/>
  <c r="AC613" i="2"/>
  <c r="S654" i="2"/>
  <c r="AC654" i="2"/>
  <c r="AC657" i="2"/>
  <c r="S657" i="2"/>
  <c r="S647" i="2"/>
  <c r="AC647" i="2"/>
</calcChain>
</file>

<file path=xl/comments1.xml><?xml version="1.0" encoding="utf-8"?>
<comments xmlns="http://schemas.openxmlformats.org/spreadsheetml/2006/main">
  <authors>
    <author>Morandin Francesco</author>
    <author>Francesco Morandin</author>
  </authors>
  <commentList>
    <comment ref="H980" authorId="0" shapeId="0">
      <text>
        <r>
          <rPr>
            <b/>
            <sz val="9"/>
            <color indexed="81"/>
            <rFont val="Tahoma"/>
            <family val="2"/>
          </rPr>
          <t>Morandin Francesco:</t>
        </r>
        <r>
          <rPr>
            <sz val="9"/>
            <color indexed="81"/>
            <rFont val="Tahoma"/>
            <family val="2"/>
          </rPr>
          <t xml:space="preserve">
corretto per coerenza con altro anno</t>
        </r>
      </text>
    </comment>
    <comment ref="H1415" authorId="0" shapeId="0">
      <text>
        <r>
          <rPr>
            <b/>
            <sz val="9"/>
            <color indexed="81"/>
            <rFont val="Tahoma"/>
            <family val="2"/>
          </rPr>
          <t>Morandin Francesco:</t>
        </r>
        <r>
          <rPr>
            <sz val="9"/>
            <color indexed="81"/>
            <rFont val="Tahoma"/>
            <family val="2"/>
          </rPr>
          <t xml:space="preserve">
corretto per coerenza con altro anno</t>
        </r>
      </text>
    </comment>
    <comment ref="H1969" authorId="1" shapeId="0">
      <text>
        <r>
          <rPr>
            <b/>
            <sz val="8"/>
            <color indexed="81"/>
            <rFont val="Tahoma"/>
            <family val="2"/>
          </rPr>
          <t>Francesco Morandin:</t>
        </r>
        <r>
          <rPr>
            <sz val="8"/>
            <color indexed="81"/>
            <rFont val="Tahoma"/>
            <family val="2"/>
          </rPr>
          <t xml:space="preserve">
sarebbe 2, ma lascia l'Italia, quindi non lo scorporiamo</t>
        </r>
      </text>
    </comment>
    <comment ref="H2073" authorId="0" shapeId="0">
      <text>
        <r>
          <rPr>
            <b/>
            <sz val="9"/>
            <color indexed="81"/>
            <rFont val="Tahoma"/>
            <family val="2"/>
          </rPr>
          <t>Morandin Francesco:</t>
        </r>
        <r>
          <rPr>
            <sz val="9"/>
            <color indexed="81"/>
            <rFont val="Tahoma"/>
            <family val="2"/>
          </rPr>
          <t xml:space="preserve">
corretto per coerenza con altro anno</t>
        </r>
      </text>
    </comment>
    <comment ref="H2373" authorId="0" shapeId="0">
      <text>
        <r>
          <rPr>
            <b/>
            <sz val="9"/>
            <color indexed="81"/>
            <rFont val="Tahoma"/>
            <family val="2"/>
          </rPr>
          <t>Morandin Francesco:</t>
        </r>
        <r>
          <rPr>
            <sz val="9"/>
            <color indexed="81"/>
            <rFont val="Tahoma"/>
            <family val="2"/>
          </rPr>
          <t xml:space="preserve">
corretto per coerenza con altro anno</t>
        </r>
      </text>
    </comment>
    <comment ref="H3243" authorId="0" shapeId="0">
      <text>
        <r>
          <rPr>
            <b/>
            <sz val="9"/>
            <color indexed="81"/>
            <rFont val="Tahoma"/>
            <family val="2"/>
          </rPr>
          <t>Morandin Francesco:</t>
        </r>
        <r>
          <rPr>
            <sz val="9"/>
            <color indexed="81"/>
            <rFont val="Tahoma"/>
            <family val="2"/>
          </rPr>
          <t xml:space="preserve">
corretto per coerenza con altro anno</t>
        </r>
      </text>
    </comment>
    <comment ref="H5324" authorId="0" shapeId="0">
      <text>
        <r>
          <rPr>
            <b/>
            <sz val="9"/>
            <color indexed="81"/>
            <rFont val="Tahoma"/>
            <family val="2"/>
          </rPr>
          <t>Morandin Francesco:</t>
        </r>
        <r>
          <rPr>
            <sz val="9"/>
            <color indexed="81"/>
            <rFont val="Tahoma"/>
            <family val="2"/>
          </rPr>
          <t xml:space="preserve">
corretto per coerenza con altro anno</t>
        </r>
      </text>
    </comment>
    <comment ref="H5414" authorId="0" shapeId="0">
      <text>
        <r>
          <rPr>
            <b/>
            <sz val="9"/>
            <color indexed="81"/>
            <rFont val="Tahoma"/>
            <family val="2"/>
          </rPr>
          <t>Morandin Francesco:</t>
        </r>
        <r>
          <rPr>
            <sz val="9"/>
            <color indexed="81"/>
            <rFont val="Tahoma"/>
            <family val="2"/>
          </rPr>
          <t xml:space="preserve">
corretto per coerenza con altro anno</t>
        </r>
      </text>
    </comment>
  </commentList>
</comments>
</file>

<file path=xl/comments2.xml><?xml version="1.0" encoding="utf-8"?>
<comments xmlns="http://schemas.openxmlformats.org/spreadsheetml/2006/main">
  <authors>
    <author>Morandin Francesco</author>
  </authors>
  <commentList>
    <comment ref="H156" authorId="0" shapeId="0">
      <text>
        <r>
          <rPr>
            <b/>
            <sz val="9"/>
            <color indexed="81"/>
            <rFont val="Tahoma"/>
            <family val="2"/>
          </rPr>
          <t>Morandin Francesco:</t>
        </r>
        <r>
          <rPr>
            <sz val="9"/>
            <color indexed="81"/>
            <rFont val="Tahoma"/>
            <family val="2"/>
          </rPr>
          <t xml:space="preserve">
due assenti non per colpa loro; sostituito con 2*media anno</t>
        </r>
      </text>
    </comment>
  </commentList>
</comments>
</file>

<file path=xl/comments3.xml><?xml version="1.0" encoding="utf-8"?>
<comments xmlns="http://schemas.openxmlformats.org/spreadsheetml/2006/main">
  <authors>
    <author>user</author>
  </authors>
  <commentList>
    <comment ref="H1" authorId="0" shapeId="0">
      <text>
        <r>
          <rPr>
            <b/>
            <sz val="8"/>
            <color indexed="81"/>
            <rFont val="Tahoma"/>
            <family val="2"/>
          </rPr>
          <t>user:</t>
        </r>
        <r>
          <rPr>
            <sz val="8"/>
            <color indexed="81"/>
            <rFont val="Tahoma"/>
            <family val="2"/>
          </rPr>
          <t xml:space="preserve">
quota scuole anno successivo</t>
        </r>
      </text>
    </comment>
  </commentList>
</comments>
</file>

<file path=xl/sharedStrings.xml><?xml version="1.0" encoding="utf-8"?>
<sst xmlns="http://schemas.openxmlformats.org/spreadsheetml/2006/main" count="25837" uniqueCount="176">
  <si>
    <t>diff</t>
  </si>
  <si>
    <t>q_vera</t>
  </si>
  <si>
    <t>parz</t>
  </si>
  <si>
    <t>extra</t>
  </si>
  <si>
    <t>scuole</t>
  </si>
  <si>
    <t>quote_sc</t>
  </si>
  <si>
    <t>quote_tot</t>
  </si>
  <si>
    <t>num</t>
  </si>
  <si>
    <t>TOT</t>
  </si>
  <si>
    <t>µ_anno</t>
  </si>
  <si>
    <t>σ_anno</t>
  </si>
  <si>
    <t>pos</t>
  </si>
  <si>
    <t>scorp</t>
  </si>
  <si>
    <t>scorp_s</t>
  </si>
  <si>
    <t>sum_sc</t>
  </si>
  <si>
    <t>partecipazioni</t>
  </si>
  <si>
    <t>sum_anno</t>
  </si>
  <si>
    <t xml:space="preserve"> </t>
  </si>
  <si>
    <t>ID</t>
  </si>
  <si>
    <t>Regione</t>
  </si>
  <si>
    <t>Provincia</t>
  </si>
  <si>
    <t>Anno</t>
  </si>
  <si>
    <t>Biennio/Triennio</t>
  </si>
  <si>
    <t>ES.1</t>
  </si>
  <si>
    <t>ES.2</t>
  </si>
  <si>
    <t>ES.3</t>
  </si>
  <si>
    <t>ES.4</t>
  </si>
  <si>
    <t>ES.5</t>
  </si>
  <si>
    <t>ES.6</t>
  </si>
  <si>
    <t>Sicilia</t>
  </si>
  <si>
    <t>Agrigento</t>
  </si>
  <si>
    <t>B</t>
  </si>
  <si>
    <t>Campania</t>
  </si>
  <si>
    <t>Caserta</t>
  </si>
  <si>
    <t>Lombardia</t>
  </si>
  <si>
    <t>Bergamo</t>
  </si>
  <si>
    <t>T</t>
  </si>
  <si>
    <t>Puglia</t>
  </si>
  <si>
    <t>Lecce</t>
  </si>
  <si>
    <t>Lazio</t>
  </si>
  <si>
    <t>Roma</t>
  </si>
  <si>
    <t>Milano</t>
  </si>
  <si>
    <t>Brescia</t>
  </si>
  <si>
    <t>Friuli Venezia Giulia</t>
  </si>
  <si>
    <t>Gorizia</t>
  </si>
  <si>
    <t>Piemonte</t>
  </si>
  <si>
    <t>Verbania</t>
  </si>
  <si>
    <t>Toscana</t>
  </si>
  <si>
    <t>Lucca</t>
  </si>
  <si>
    <t>Torino</t>
  </si>
  <si>
    <t>Liguria</t>
  </si>
  <si>
    <t>Genova</t>
  </si>
  <si>
    <t>Massa Carrara</t>
  </si>
  <si>
    <t>Abruzzo</t>
  </si>
  <si>
    <t>Pescara</t>
  </si>
  <si>
    <t>Bari</t>
  </si>
  <si>
    <t>Veneto</t>
  </si>
  <si>
    <t>Treviso</t>
  </si>
  <si>
    <t>Udine</t>
  </si>
  <si>
    <t>Trentino Alto Adige</t>
  </si>
  <si>
    <t>Trento</t>
  </si>
  <si>
    <t>Salerno</t>
  </si>
  <si>
    <t>Calabria</t>
  </si>
  <si>
    <t>Reggio Calabria</t>
  </si>
  <si>
    <t>Lecco</t>
  </si>
  <si>
    <t>Latina</t>
  </si>
  <si>
    <t>Padova</t>
  </si>
  <si>
    <t>Cuneo</t>
  </si>
  <si>
    <t>Asti</t>
  </si>
  <si>
    <t>Emilia Romagna</t>
  </si>
  <si>
    <t>Bologna</t>
  </si>
  <si>
    <t>Verona</t>
  </si>
  <si>
    <t>Modena</t>
  </si>
  <si>
    <t>Prato</t>
  </si>
  <si>
    <t>Alessandria</t>
  </si>
  <si>
    <t>Catania</t>
  </si>
  <si>
    <t>Parma</t>
  </si>
  <si>
    <t>Pistoia</t>
  </si>
  <si>
    <t>Reggio Emilia</t>
  </si>
  <si>
    <t>Umbria</t>
  </si>
  <si>
    <t>Terni</t>
  </si>
  <si>
    <t>Arezzo</t>
  </si>
  <si>
    <t>Enna</t>
  </si>
  <si>
    <t>Pavia</t>
  </si>
  <si>
    <t>Perugia</t>
  </si>
  <si>
    <t>Venezia</t>
  </si>
  <si>
    <t>Sardegna</t>
  </si>
  <si>
    <t>Cagliari</t>
  </si>
  <si>
    <t>Como</t>
  </si>
  <si>
    <t>Ferrara</t>
  </si>
  <si>
    <t>Piacenza</t>
  </si>
  <si>
    <t>Pordenone</t>
  </si>
  <si>
    <t>Trieste</t>
  </si>
  <si>
    <t>Vicenza</t>
  </si>
  <si>
    <t>Varese</t>
  </si>
  <si>
    <t>Napoli</t>
  </si>
  <si>
    <t>Foggia</t>
  </si>
  <si>
    <t>Lodi</t>
  </si>
  <si>
    <t>Teramo</t>
  </si>
  <si>
    <t>Belluno</t>
  </si>
  <si>
    <t>Grosseto</t>
  </si>
  <si>
    <t>Marche</t>
  </si>
  <si>
    <t>Macerata</t>
  </si>
  <si>
    <t>Mantova</t>
  </si>
  <si>
    <t>Pesaro Urbino</t>
  </si>
  <si>
    <t>Pisa</t>
  </si>
  <si>
    <t>Basilicata</t>
  </si>
  <si>
    <t>Potenza</t>
  </si>
  <si>
    <t>Siena</t>
  </si>
  <si>
    <t>Trapani</t>
  </si>
  <si>
    <t>Catanzaro</t>
  </si>
  <si>
    <t>Viterbo</t>
  </si>
  <si>
    <t>Brindisi</t>
  </si>
  <si>
    <t>Chieti</t>
  </si>
  <si>
    <t>Palermo</t>
  </si>
  <si>
    <t>Taranto</t>
  </si>
  <si>
    <t>Ancona</t>
  </si>
  <si>
    <t>Ascoli Piceno</t>
  </si>
  <si>
    <t>Firenze</t>
  </si>
  <si>
    <t>Forlì Cesena</t>
  </si>
  <si>
    <t>La Spezia</t>
  </si>
  <si>
    <t>Livorno</t>
  </si>
  <si>
    <t>Ragusa</t>
  </si>
  <si>
    <t>Sondrio</t>
  </si>
  <si>
    <t>Messina</t>
  </si>
  <si>
    <t>Nuoro</t>
  </si>
  <si>
    <t>Rovigo</t>
  </si>
  <si>
    <t>Avellino</t>
  </si>
  <si>
    <t>Bolzano</t>
  </si>
  <si>
    <t>Caltanissetta</t>
  </si>
  <si>
    <t>Cremona</t>
  </si>
  <si>
    <t>Oristano</t>
  </si>
  <si>
    <t>Vercelli</t>
  </si>
  <si>
    <t>Aosta</t>
  </si>
  <si>
    <t>Cosenza</t>
  </si>
  <si>
    <t>Molise</t>
  </si>
  <si>
    <t>Novara</t>
  </si>
  <si>
    <t>Rimini</t>
  </si>
  <si>
    <t>Savona</t>
  </si>
  <si>
    <t>Siracusa</t>
  </si>
  <si>
    <t>Imperia</t>
  </si>
  <si>
    <t>Matera</t>
  </si>
  <si>
    <t>Vibo Valentia</t>
  </si>
  <si>
    <t>Benevento</t>
  </si>
  <si>
    <t>Biella</t>
  </si>
  <si>
    <t>Campobasso</t>
  </si>
  <si>
    <t>Frosinone</t>
  </si>
  <si>
    <t>Ravenna</t>
  </si>
  <si>
    <t>Rieti</t>
  </si>
  <si>
    <t>Crotone</t>
  </si>
  <si>
    <t>Sassari</t>
  </si>
  <si>
    <t>L'Aquila</t>
  </si>
  <si>
    <t>Valle D'Aosta</t>
  </si>
  <si>
    <t>punti</t>
  </si>
  <si>
    <t>assenti</t>
  </si>
  <si>
    <t>storia</t>
  </si>
  <si>
    <t>adj</t>
  </si>
  <si>
    <t>anno</t>
  </si>
  <si>
    <t>provincia</t>
  </si>
  <si>
    <t>q_scuole</t>
  </si>
  <si>
    <t>Cesenatico</t>
  </si>
  <si>
    <t>ultimo</t>
  </si>
  <si>
    <t>penultimo</t>
  </si>
  <si>
    <t>q_sc</t>
  </si>
  <si>
    <t>avg</t>
  </si>
  <si>
    <t>distretti &lt;1</t>
  </si>
  <si>
    <t>distretti &lt;1 per 3 anni</t>
  </si>
  <si>
    <t>hont*</t>
  </si>
  <si>
    <t>diff*</t>
  </si>
  <si>
    <t>Isernia</t>
  </si>
  <si>
    <t>Distretto</t>
  </si>
  <si>
    <t>distretto ultimo</t>
  </si>
  <si>
    <t>distretto +1</t>
  </si>
  <si>
    <t>distretto +2</t>
  </si>
  <si>
    <t>bonus</t>
  </si>
  <si>
    <t>matricola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</si>
</sst>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"/>
  </numFmts>
  <fonts count="12" x14ac:knownFonts="1">
    <font>
      <sz val="10"/>
      <name val="Arial"/>
    </font>
    <font>
      <sz val="8"/>
      <name val="Arial"/>
      <family val="2"/>
    </font>
    <font>
      <sz val="10"/>
      <name val="Verdana"/>
      <family val="2"/>
    </font>
    <font>
      <b/>
      <sz val="10"/>
      <name val="Verdana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C7CE"/>
      </patternFill>
    </fill>
    <fill>
      <patternFill patternType="solid">
        <fgColor rgb="FFFFCC99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/>
    <xf numFmtId="0" fontId="9" fillId="3" borderId="0" applyNumberFormat="0" applyBorder="0" applyAlignment="0" applyProtection="0"/>
    <xf numFmtId="0" fontId="10" fillId="4" borderId="1" applyNumberFormat="0" applyAlignment="0" applyProtection="0"/>
  </cellStyleXfs>
  <cellXfs count="19">
    <xf numFmtId="0" fontId="0" fillId="0" borderId="0" xfId="0"/>
    <xf numFmtId="0" fontId="2" fillId="0" borderId="0" xfId="0" applyFont="1"/>
    <xf numFmtId="0" fontId="3" fillId="0" borderId="0" xfId="0" applyFont="1" applyFill="1" applyBorder="1"/>
    <xf numFmtId="0" fontId="2" fillId="0" borderId="0" xfId="0" applyFont="1" applyFill="1" applyBorder="1"/>
    <xf numFmtId="0" fontId="2" fillId="0" borderId="0" xfId="0" applyNumberFormat="1" applyFont="1" applyFill="1" applyBorder="1"/>
    <xf numFmtId="0" fontId="3" fillId="0" borderId="0" xfId="0" applyNumberFormat="1" applyFont="1" applyFill="1" applyBorder="1"/>
    <xf numFmtId="164" fontId="2" fillId="0" borderId="0" xfId="0" applyNumberFormat="1" applyFont="1"/>
    <xf numFmtId="0" fontId="3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NumberFormat="1" applyFont="1"/>
    <xf numFmtId="164" fontId="2" fillId="0" borderId="0" xfId="0" applyNumberFormat="1" applyFont="1" applyFill="1" applyBorder="1"/>
    <xf numFmtId="0" fontId="6" fillId="0" borderId="0" xfId="0" applyFont="1"/>
    <xf numFmtId="165" fontId="2" fillId="0" borderId="0" xfId="0" applyNumberFormat="1" applyFont="1"/>
    <xf numFmtId="0" fontId="2" fillId="2" borderId="0" xfId="0" applyNumberFormat="1" applyFont="1" applyFill="1" applyBorder="1"/>
    <xf numFmtId="164" fontId="2" fillId="0" borderId="0" xfId="0" applyNumberFormat="1" applyFont="1" applyFill="1"/>
    <xf numFmtId="0" fontId="11" fillId="0" borderId="0" xfId="1" applyFont="1" applyFill="1"/>
    <xf numFmtId="164" fontId="10" fillId="4" borderId="0" xfId="2" applyNumberFormat="1" applyBorder="1"/>
    <xf numFmtId="0" fontId="2" fillId="0" borderId="0" xfId="0" applyFont="1" applyBorder="1"/>
    <xf numFmtId="0" fontId="10" fillId="4" borderId="1" xfId="2"/>
  </cellXfs>
  <cellStyles count="3">
    <cellStyle name="Bad" xfId="1" builtinId="27"/>
    <cellStyle name="Input" xfId="2" builtinId="20"/>
    <cellStyle name="Normal" xfId="0" builtinId="0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C0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C0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invertIfNegative val="0"/>
          <c:cat>
            <c:numRef>
              <c:f>'insto num'!$C$1:$S$1</c:f>
              <c:numCache>
                <c:formatCode>General</c:formatCode>
                <c:ptCount val="17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</c:numCache>
            </c:numRef>
          </c:cat>
          <c:val>
            <c:numRef>
              <c:f>'insto num'!$C$2:$S$2</c:f>
              <c:numCache>
                <c:formatCode>General</c:formatCode>
                <c:ptCount val="17"/>
                <c:pt idx="0">
                  <c:v>22</c:v>
                </c:pt>
                <c:pt idx="1">
                  <c:v>31</c:v>
                </c:pt>
                <c:pt idx="2">
                  <c:v>35</c:v>
                </c:pt>
                <c:pt idx="3">
                  <c:v>26</c:v>
                </c:pt>
                <c:pt idx="4">
                  <c:v>24</c:v>
                </c:pt>
                <c:pt idx="5">
                  <c:v>19</c:v>
                </c:pt>
                <c:pt idx="6">
                  <c:v>20</c:v>
                </c:pt>
                <c:pt idx="7">
                  <c:v>20</c:v>
                </c:pt>
                <c:pt idx="8">
                  <c:v>15</c:v>
                </c:pt>
                <c:pt idx="9">
                  <c:v>16</c:v>
                </c:pt>
                <c:pt idx="10">
                  <c:v>21</c:v>
                </c:pt>
                <c:pt idx="11">
                  <c:v>30</c:v>
                </c:pt>
                <c:pt idx="12">
                  <c:v>37</c:v>
                </c:pt>
                <c:pt idx="13">
                  <c:v>42</c:v>
                </c:pt>
                <c:pt idx="14">
                  <c:v>27</c:v>
                </c:pt>
                <c:pt idx="15">
                  <c:v>26</c:v>
                </c:pt>
                <c:pt idx="16">
                  <c:v>24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88F-4005-9B65-1B42B160B375}"/>
            </c:ext>
          </c:extLst>
        </c:ser>
        <c:ser>
          <c:idx val="1"/>
          <c:order val="1"/>
          <c:invertIfNegative val="0"/>
          <c:cat>
            <c:numRef>
              <c:f>'insto num'!$C$1:$S$1</c:f>
              <c:numCache>
                <c:formatCode>General</c:formatCode>
                <c:ptCount val="17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</c:numCache>
            </c:numRef>
          </c:cat>
          <c:val>
            <c:numRef>
              <c:f>'insto num'!$C$3:$S$3</c:f>
              <c:numCache>
                <c:formatCode>General</c:formatCode>
                <c:ptCount val="17"/>
                <c:pt idx="0">
                  <c:v>27</c:v>
                </c:pt>
                <c:pt idx="1">
                  <c:v>26</c:v>
                </c:pt>
                <c:pt idx="2">
                  <c:v>18</c:v>
                </c:pt>
                <c:pt idx="3">
                  <c:v>37</c:v>
                </c:pt>
                <c:pt idx="4">
                  <c:v>27</c:v>
                </c:pt>
                <c:pt idx="5">
                  <c:v>33</c:v>
                </c:pt>
                <c:pt idx="6">
                  <c:v>30</c:v>
                </c:pt>
                <c:pt idx="7">
                  <c:v>39</c:v>
                </c:pt>
                <c:pt idx="8">
                  <c:v>43</c:v>
                </c:pt>
                <c:pt idx="9">
                  <c:v>38</c:v>
                </c:pt>
                <c:pt idx="10">
                  <c:v>31</c:v>
                </c:pt>
                <c:pt idx="11">
                  <c:v>30</c:v>
                </c:pt>
                <c:pt idx="12">
                  <c:v>23</c:v>
                </c:pt>
                <c:pt idx="13">
                  <c:v>20</c:v>
                </c:pt>
                <c:pt idx="14">
                  <c:v>21</c:v>
                </c:pt>
                <c:pt idx="15">
                  <c:v>21</c:v>
                </c:pt>
                <c:pt idx="16">
                  <c:v>27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C88F-4005-9B65-1B42B160B375}"/>
            </c:ext>
          </c:extLst>
        </c:ser>
        <c:ser>
          <c:idx val="2"/>
          <c:order val="2"/>
          <c:invertIfNegative val="0"/>
          <c:cat>
            <c:numRef>
              <c:f>'insto num'!$C$1:$S$1</c:f>
              <c:numCache>
                <c:formatCode>General</c:formatCode>
                <c:ptCount val="17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</c:numCache>
            </c:numRef>
          </c:cat>
          <c:val>
            <c:numRef>
              <c:f>'insto num'!$C$4:$S$4</c:f>
              <c:numCache>
                <c:formatCode>General</c:formatCode>
                <c:ptCount val="17"/>
                <c:pt idx="0">
                  <c:v>11</c:v>
                </c:pt>
                <c:pt idx="1">
                  <c:v>16</c:v>
                </c:pt>
                <c:pt idx="2">
                  <c:v>21</c:v>
                </c:pt>
                <c:pt idx="3">
                  <c:v>14</c:v>
                </c:pt>
                <c:pt idx="4">
                  <c:v>23</c:v>
                </c:pt>
                <c:pt idx="5">
                  <c:v>24</c:v>
                </c:pt>
                <c:pt idx="6">
                  <c:v>29</c:v>
                </c:pt>
                <c:pt idx="7">
                  <c:v>17</c:v>
                </c:pt>
                <c:pt idx="8">
                  <c:v>22</c:v>
                </c:pt>
                <c:pt idx="9">
                  <c:v>26</c:v>
                </c:pt>
                <c:pt idx="10">
                  <c:v>30</c:v>
                </c:pt>
                <c:pt idx="11">
                  <c:v>17</c:v>
                </c:pt>
                <c:pt idx="12">
                  <c:v>20</c:v>
                </c:pt>
                <c:pt idx="13">
                  <c:v>19</c:v>
                </c:pt>
                <c:pt idx="14">
                  <c:v>19</c:v>
                </c:pt>
                <c:pt idx="15">
                  <c:v>22</c:v>
                </c:pt>
                <c:pt idx="16">
                  <c:v>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C88F-4005-9B65-1B42B160B375}"/>
            </c:ext>
          </c:extLst>
        </c:ser>
        <c:ser>
          <c:idx val="3"/>
          <c:order val="3"/>
          <c:invertIfNegative val="0"/>
          <c:cat>
            <c:numRef>
              <c:f>'insto num'!$C$1:$S$1</c:f>
              <c:numCache>
                <c:formatCode>General</c:formatCode>
                <c:ptCount val="17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</c:numCache>
            </c:numRef>
          </c:cat>
          <c:val>
            <c:numRef>
              <c:f>'insto num'!$C$5:$S$5</c:f>
              <c:numCache>
                <c:formatCode>General</c:formatCode>
                <c:ptCount val="17"/>
                <c:pt idx="0">
                  <c:v>21</c:v>
                </c:pt>
                <c:pt idx="1">
                  <c:v>8</c:v>
                </c:pt>
                <c:pt idx="2">
                  <c:v>11</c:v>
                </c:pt>
                <c:pt idx="3">
                  <c:v>9</c:v>
                </c:pt>
                <c:pt idx="4">
                  <c:v>17</c:v>
                </c:pt>
                <c:pt idx="5">
                  <c:v>12</c:v>
                </c:pt>
                <c:pt idx="6">
                  <c:v>11</c:v>
                </c:pt>
                <c:pt idx="7">
                  <c:v>13</c:v>
                </c:pt>
                <c:pt idx="8">
                  <c:v>10</c:v>
                </c:pt>
                <c:pt idx="9">
                  <c:v>10</c:v>
                </c:pt>
                <c:pt idx="10">
                  <c:v>8</c:v>
                </c:pt>
                <c:pt idx="11">
                  <c:v>12</c:v>
                </c:pt>
                <c:pt idx="12">
                  <c:v>8</c:v>
                </c:pt>
                <c:pt idx="13">
                  <c:v>5</c:v>
                </c:pt>
                <c:pt idx="14">
                  <c:v>10</c:v>
                </c:pt>
                <c:pt idx="15">
                  <c:v>9</c:v>
                </c:pt>
                <c:pt idx="16">
                  <c:v>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C88F-4005-9B65-1B42B160B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4"/>
        <c:overlap val="100"/>
        <c:axId val="2089524016"/>
        <c:axId val="2089520752"/>
      </c:barChart>
      <c:catAx>
        <c:axId val="20895240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89520752"/>
        <c:crosses val="autoZero"/>
        <c:auto val="1"/>
        <c:lblAlgn val="ctr"/>
        <c:lblOffset val="100"/>
        <c:noMultiLvlLbl val="0"/>
      </c:catAx>
      <c:valAx>
        <c:axId val="2089520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895240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422" l="0.70000000000000062" r="0.70000000000000062" t="0.750000000000004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547686</xdr:colOff>
      <xdr:row>22</xdr:row>
      <xdr:rowOff>119060</xdr:rowOff>
    </xdr:from>
    <xdr:to>
      <xdr:col>17</xdr:col>
      <xdr:colOff>440530</xdr:colOff>
      <xdr:row>57</xdr:row>
      <xdr:rowOff>23812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5991"/>
  <sheetViews>
    <sheetView zoomScale="80" workbookViewId="0">
      <pane xSplit="5" ySplit="2" topLeftCell="F3" activePane="bottomRight" state="frozen"/>
      <selection pane="topRight" activeCell="E1" sqref="E1"/>
      <selection pane="bottomLeft" activeCell="A3" sqref="A3"/>
      <selection pane="bottomRight" activeCell="W10" sqref="W10"/>
    </sheetView>
  </sheetViews>
  <sheetFormatPr defaultColWidth="8.54296875" defaultRowHeight="13.5" x14ac:dyDescent="0.3"/>
  <cols>
    <col min="1" max="1" width="8.54296875" style="3" customWidth="1"/>
    <col min="2" max="2" width="6" style="3" customWidth="1"/>
    <col min="3" max="3" width="13.6328125" style="3" customWidth="1"/>
    <col min="4" max="4" width="17.6328125" style="3" bestFit="1" customWidth="1"/>
    <col min="5" max="5" width="14.36328125" style="3" customWidth="1"/>
    <col min="6" max="7" width="13.36328125" style="3" customWidth="1"/>
    <col min="8" max="8" width="7.6328125" style="4" customWidth="1"/>
    <col min="9" max="9" width="4" style="3" customWidth="1"/>
    <col min="10" max="15" width="4.54296875" style="3" customWidth="1"/>
    <col min="16" max="16" width="6.6328125" style="3" customWidth="1"/>
    <col min="17" max="16384" width="8.54296875" style="3"/>
  </cols>
  <sheetData>
    <row r="1" spans="1:34" x14ac:dyDescent="0.3">
      <c r="Q1" s="3">
        <f t="array" ref="Q1">SUM(IF($A$2:$A$6126=$A1,IF(ISNUMBER($P$2:$P$6126),IF($P$2:$P$6126&gt;$P1,1,0))))+1</f>
        <v>1</v>
      </c>
      <c r="R1" s="3" t="e">
        <f t="array" ref="R1">SUM(IF(#REF!=#REF!,1))</f>
        <v>#REF!</v>
      </c>
      <c r="U1" s="3">
        <v>1</v>
      </c>
      <c r="V1" s="3">
        <v>2</v>
      </c>
      <c r="W1" s="3">
        <v>3</v>
      </c>
      <c r="X1" s="3">
        <v>4</v>
      </c>
      <c r="Y1" s="3">
        <v>5</v>
      </c>
    </row>
    <row r="2" spans="1:34" s="2" customFormat="1" x14ac:dyDescent="0.3">
      <c r="A2" s="2" t="s">
        <v>160</v>
      </c>
      <c r="B2" s="2" t="s">
        <v>18</v>
      </c>
      <c r="C2" s="2" t="s">
        <v>19</v>
      </c>
      <c r="D2" s="2" t="s">
        <v>170</v>
      </c>
      <c r="E2" s="2" t="s">
        <v>20</v>
      </c>
      <c r="F2" s="2" t="s">
        <v>175</v>
      </c>
      <c r="H2" s="5" t="s">
        <v>21</v>
      </c>
      <c r="I2" s="2" t="s">
        <v>22</v>
      </c>
      <c r="J2" s="2" t="s">
        <v>23</v>
      </c>
      <c r="K2" s="2" t="s">
        <v>24</v>
      </c>
      <c r="L2" s="2" t="s">
        <v>25</v>
      </c>
      <c r="M2" s="2" t="s">
        <v>26</v>
      </c>
      <c r="N2" s="2" t="s">
        <v>27</v>
      </c>
      <c r="O2" s="2" t="s">
        <v>28</v>
      </c>
      <c r="P2" s="2" t="s">
        <v>8</v>
      </c>
      <c r="Q2" s="2" t="s">
        <v>11</v>
      </c>
      <c r="R2" s="2" t="s">
        <v>15</v>
      </c>
      <c r="S2" s="2" t="s">
        <v>153</v>
      </c>
      <c r="T2" s="2" t="s">
        <v>12</v>
      </c>
      <c r="U2" s="3">
        <v>1.8</v>
      </c>
      <c r="V2" s="3">
        <v>1.6</v>
      </c>
      <c r="W2" s="3">
        <v>1.4</v>
      </c>
      <c r="X2" s="3">
        <v>1.2</v>
      </c>
      <c r="Y2" s="3">
        <v>1</v>
      </c>
    </row>
    <row r="4" spans="1:34" s="2" customFormat="1" x14ac:dyDescent="0.3">
      <c r="A4" s="3">
        <v>2016</v>
      </c>
      <c r="B4" s="3">
        <v>1</v>
      </c>
      <c r="C4" s="3"/>
      <c r="D4" s="3" t="str">
        <f>VLOOKUP(E4,accorpamenti!$A$2:$X$104,A4-1995,0)</f>
        <v>Parma</v>
      </c>
      <c r="E4" s="3" t="s">
        <v>76</v>
      </c>
      <c r="F4" s="3">
        <v>6838</v>
      </c>
      <c r="G4" s="3">
        <v>2016</v>
      </c>
      <c r="H4" s="4">
        <v>3</v>
      </c>
      <c r="I4" s="3"/>
      <c r="J4" s="3">
        <v>7</v>
      </c>
      <c r="K4" s="3">
        <v>4</v>
      </c>
      <c r="L4" s="3">
        <v>0</v>
      </c>
      <c r="M4" s="3">
        <v>1</v>
      </c>
      <c r="N4" s="3">
        <v>1</v>
      </c>
      <c r="O4" s="3">
        <v>2</v>
      </c>
      <c r="P4" s="3">
        <f t="shared" ref="P4:P67" si="0">IF(T4=0,IF(S4=-1,-1,S4*HLOOKUP(H4,$U$1:$Y$2,2,0)),0)</f>
        <v>21</v>
      </c>
      <c r="Q4" s="3"/>
      <c r="R4" s="3">
        <f t="shared" ref="R4:R67" si="1">COUNTIF($F$609:$F$5991,F4)</f>
        <v>0</v>
      </c>
      <c r="S4" s="3">
        <f t="shared" ref="S4:S67" si="2">SUM(J4:O4)</f>
        <v>15</v>
      </c>
      <c r="T4" s="3">
        <f>IF(AND(H4&lt;5,S4&gt;=VLOOKUP(A4,anni!$A$1:$O$32,6,0)),1,0)</f>
        <v>0</v>
      </c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</row>
    <row r="5" spans="1:34" s="2" customFormat="1" x14ac:dyDescent="0.3">
      <c r="A5" s="3">
        <v>2016</v>
      </c>
      <c r="B5" s="3">
        <v>2</v>
      </c>
      <c r="C5" s="3"/>
      <c r="D5" s="3" t="str">
        <f>VLOOKUP(E5,accorpamenti!$A$2:$X$104,A5-1995,0)</f>
        <v>Torino</v>
      </c>
      <c r="E5" s="3" t="s">
        <v>49</v>
      </c>
      <c r="F5" s="3">
        <v>6760</v>
      </c>
      <c r="G5" s="3">
        <v>2016</v>
      </c>
      <c r="H5" s="4">
        <v>5</v>
      </c>
      <c r="I5" s="3"/>
      <c r="J5" s="3">
        <v>2</v>
      </c>
      <c r="K5" s="3">
        <v>0</v>
      </c>
      <c r="L5" s="3">
        <v>0</v>
      </c>
      <c r="M5" s="3">
        <v>2</v>
      </c>
      <c r="N5" s="3">
        <v>0</v>
      </c>
      <c r="O5" s="3">
        <v>0</v>
      </c>
      <c r="P5" s="3">
        <f t="shared" si="0"/>
        <v>4</v>
      </c>
      <c r="Q5" s="3"/>
      <c r="R5" s="3">
        <f t="shared" si="1"/>
        <v>0</v>
      </c>
      <c r="S5" s="3">
        <f t="shared" si="2"/>
        <v>4</v>
      </c>
      <c r="T5" s="3">
        <f>IF(AND(H5&lt;5,S5&gt;=VLOOKUP(A5,anni!$A$1:$O$32,6,0)),1,0)</f>
        <v>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</row>
    <row r="6" spans="1:34" s="2" customFormat="1" x14ac:dyDescent="0.3">
      <c r="A6" s="3">
        <v>2016</v>
      </c>
      <c r="B6" s="3">
        <v>3</v>
      </c>
      <c r="C6" s="3"/>
      <c r="D6" s="3" t="str">
        <f>VLOOKUP(E6,accorpamenti!$A$2:$X$104,A6-1995,0)</f>
        <v>Palermo</v>
      </c>
      <c r="E6" s="3" t="s">
        <v>114</v>
      </c>
      <c r="F6" s="3">
        <v>6872</v>
      </c>
      <c r="G6" s="3">
        <v>2016</v>
      </c>
      <c r="H6" s="4">
        <v>4</v>
      </c>
      <c r="I6" s="3"/>
      <c r="J6" s="3">
        <v>4</v>
      </c>
      <c r="K6" s="3">
        <v>0</v>
      </c>
      <c r="L6" s="3">
        <v>2</v>
      </c>
      <c r="M6" s="3">
        <v>2</v>
      </c>
      <c r="N6" s="3">
        <v>0</v>
      </c>
      <c r="O6" s="3">
        <v>0</v>
      </c>
      <c r="P6" s="3">
        <f t="shared" si="0"/>
        <v>9.6</v>
      </c>
      <c r="Q6" s="3"/>
      <c r="R6" s="3">
        <f t="shared" si="1"/>
        <v>0</v>
      </c>
      <c r="S6" s="3">
        <f t="shared" si="2"/>
        <v>8</v>
      </c>
      <c r="T6" s="3">
        <f>IF(AND(H6&lt;5,S6&gt;=VLOOKUP(A6,anni!$A$1:$O$32,6,0)),1,0)</f>
        <v>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 spans="1:34" s="2" customFormat="1" x14ac:dyDescent="0.3">
      <c r="A7" s="3">
        <v>2016</v>
      </c>
      <c r="B7" s="3">
        <v>4</v>
      </c>
      <c r="C7" s="3"/>
      <c r="D7" s="3" t="str">
        <f>VLOOKUP(E7,accorpamenti!$A$2:$X$104,A7-1995,0)</f>
        <v>Roma</v>
      </c>
      <c r="E7" s="3" t="s">
        <v>40</v>
      </c>
      <c r="F7" s="3">
        <v>6873</v>
      </c>
      <c r="G7" s="3">
        <v>2016</v>
      </c>
      <c r="H7" s="4">
        <v>5</v>
      </c>
      <c r="I7" s="3"/>
      <c r="J7" s="3">
        <v>7</v>
      </c>
      <c r="K7" s="3">
        <v>1</v>
      </c>
      <c r="L7" s="3">
        <v>0</v>
      </c>
      <c r="M7" s="3">
        <v>0</v>
      </c>
      <c r="N7" s="3">
        <v>0</v>
      </c>
      <c r="O7" s="3">
        <v>0</v>
      </c>
      <c r="P7" s="3">
        <f t="shared" si="0"/>
        <v>8</v>
      </c>
      <c r="Q7" s="3"/>
      <c r="R7" s="3">
        <f t="shared" si="1"/>
        <v>0</v>
      </c>
      <c r="S7" s="3">
        <f t="shared" si="2"/>
        <v>8</v>
      </c>
      <c r="T7" s="3">
        <f>IF(AND(H7&lt;5,S7&gt;=VLOOKUP(A7,anni!$A$1:$O$32,6,0)),1,0)</f>
        <v>0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</row>
    <row r="8" spans="1:34" s="2" customFormat="1" x14ac:dyDescent="0.3">
      <c r="A8" s="3">
        <v>2016</v>
      </c>
      <c r="B8" s="3">
        <v>5</v>
      </c>
      <c r="C8" s="3"/>
      <c r="D8" s="3" t="str">
        <f>VLOOKUP(E8,accorpamenti!$A$2:$X$104,A8-1995,0)</f>
        <v>Mantova</v>
      </c>
      <c r="E8" s="3" t="s">
        <v>103</v>
      </c>
      <c r="F8" s="3">
        <v>6618</v>
      </c>
      <c r="G8" s="3">
        <v>2016</v>
      </c>
      <c r="H8" s="4">
        <v>5</v>
      </c>
      <c r="I8" s="3"/>
      <c r="J8" s="3">
        <v>7</v>
      </c>
      <c r="K8" s="3">
        <v>2</v>
      </c>
      <c r="L8" s="3">
        <v>7</v>
      </c>
      <c r="M8" s="3">
        <v>0</v>
      </c>
      <c r="N8" s="3">
        <v>0</v>
      </c>
      <c r="O8" s="3">
        <v>0</v>
      </c>
      <c r="P8" s="3">
        <f t="shared" si="0"/>
        <v>16</v>
      </c>
      <c r="Q8" s="3"/>
      <c r="R8" s="3">
        <f t="shared" si="1"/>
        <v>1</v>
      </c>
      <c r="S8" s="3">
        <f t="shared" si="2"/>
        <v>16</v>
      </c>
      <c r="T8" s="3">
        <f>IF(AND(H8&lt;5,S8&gt;=VLOOKUP(A8,anni!$A$1:$O$32,6,0)),1,0)</f>
        <v>0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</row>
    <row r="9" spans="1:34" s="2" customFormat="1" x14ac:dyDescent="0.3">
      <c r="A9" s="3">
        <v>2016</v>
      </c>
      <c r="B9" s="3">
        <v>6</v>
      </c>
      <c r="C9" s="3"/>
      <c r="D9" s="3" t="str">
        <f>VLOOKUP(E9,accorpamenti!$A$2:$X$104,A9-1995,0)</f>
        <v>Roma</v>
      </c>
      <c r="E9" s="3" t="s">
        <v>40</v>
      </c>
      <c r="F9" s="3">
        <v>6874</v>
      </c>
      <c r="G9" s="3">
        <v>2016</v>
      </c>
      <c r="H9" s="4">
        <v>5</v>
      </c>
      <c r="I9" s="3"/>
      <c r="J9" s="3">
        <v>1</v>
      </c>
      <c r="K9" s="3">
        <v>1</v>
      </c>
      <c r="L9" s="3">
        <v>2</v>
      </c>
      <c r="M9" s="3">
        <v>0</v>
      </c>
      <c r="N9" s="3">
        <v>1</v>
      </c>
      <c r="O9" s="3">
        <v>0</v>
      </c>
      <c r="P9" s="3">
        <f t="shared" si="0"/>
        <v>5</v>
      </c>
      <c r="Q9" s="3"/>
      <c r="R9" s="3">
        <f t="shared" si="1"/>
        <v>0</v>
      </c>
      <c r="S9" s="3">
        <f t="shared" si="2"/>
        <v>5</v>
      </c>
      <c r="T9" s="3">
        <f>IF(AND(H9&lt;5,S9&gt;=VLOOKUP(A9,anni!$A$1:$O$32,6,0)),1,0)</f>
        <v>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</row>
    <row r="10" spans="1:34" s="2" customFormat="1" x14ac:dyDescent="0.3">
      <c r="A10" s="3">
        <v>2016</v>
      </c>
      <c r="B10" s="3">
        <v>7</v>
      </c>
      <c r="C10" s="3"/>
      <c r="D10" s="3" t="str">
        <f>VLOOKUP(E10,accorpamenti!$A$2:$X$104,A10-1995,0)</f>
        <v>Arezzo</v>
      </c>
      <c r="E10" s="3" t="s">
        <v>81</v>
      </c>
      <c r="F10" s="3">
        <v>6875</v>
      </c>
      <c r="G10" s="3">
        <v>2016</v>
      </c>
      <c r="H10" s="4">
        <v>3</v>
      </c>
      <c r="I10" s="3"/>
      <c r="J10" s="3">
        <v>7</v>
      </c>
      <c r="K10" s="3">
        <v>2</v>
      </c>
      <c r="L10" s="3">
        <v>6</v>
      </c>
      <c r="M10" s="3">
        <v>2</v>
      </c>
      <c r="N10" s="3">
        <v>0</v>
      </c>
      <c r="O10" s="3">
        <v>0</v>
      </c>
      <c r="P10" s="3">
        <f t="shared" si="0"/>
        <v>23.799999999999997</v>
      </c>
      <c r="Q10" s="3"/>
      <c r="R10" s="3">
        <f t="shared" si="1"/>
        <v>0</v>
      </c>
      <c r="S10" s="3">
        <f t="shared" si="2"/>
        <v>17</v>
      </c>
      <c r="T10" s="3">
        <f>IF(AND(H10&lt;5,S10&gt;=VLOOKUP(A10,anni!$A$1:$O$32,6,0)),1,0)</f>
        <v>0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</row>
    <row r="11" spans="1:34" s="2" customFormat="1" x14ac:dyDescent="0.3">
      <c r="A11" s="3">
        <v>2016</v>
      </c>
      <c r="B11" s="3">
        <v>8</v>
      </c>
      <c r="C11" s="3"/>
      <c r="D11" s="3" t="str">
        <f>VLOOKUP(E11,accorpamenti!$A$2:$X$104,A11-1995,0)</f>
        <v>Torino</v>
      </c>
      <c r="E11" s="3" t="s">
        <v>49</v>
      </c>
      <c r="F11" s="3">
        <v>6761</v>
      </c>
      <c r="G11" s="3">
        <v>2016</v>
      </c>
      <c r="H11" s="4">
        <v>5</v>
      </c>
      <c r="I11" s="3"/>
      <c r="J11" s="3">
        <v>0</v>
      </c>
      <c r="K11" s="3">
        <v>0</v>
      </c>
      <c r="L11" s="3">
        <v>0</v>
      </c>
      <c r="M11" s="3">
        <v>1</v>
      </c>
      <c r="N11" s="3">
        <v>0</v>
      </c>
      <c r="O11" s="3">
        <v>0</v>
      </c>
      <c r="P11" s="3">
        <f t="shared" si="0"/>
        <v>1</v>
      </c>
      <c r="Q11" s="3"/>
      <c r="R11" s="3">
        <f t="shared" si="1"/>
        <v>0</v>
      </c>
      <c r="S11" s="3">
        <f t="shared" si="2"/>
        <v>1</v>
      </c>
      <c r="T11" s="3">
        <f>IF(AND(H11&lt;5,S11&gt;=VLOOKUP(A11,anni!$A$1:$O$32,6,0)),1,0)</f>
        <v>0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</row>
    <row r="12" spans="1:34" s="2" customFormat="1" x14ac:dyDescent="0.3">
      <c r="A12" s="3">
        <v>2016</v>
      </c>
      <c r="B12" s="3">
        <v>9</v>
      </c>
      <c r="C12" s="3"/>
      <c r="D12" s="3" t="str">
        <f>VLOOKUP(E12,accorpamenti!$A$2:$X$104,A12-1995,0)</f>
        <v>Treviso</v>
      </c>
      <c r="E12" s="3" t="s">
        <v>57</v>
      </c>
      <c r="F12" s="3">
        <v>6876</v>
      </c>
      <c r="G12" s="3">
        <v>2016</v>
      </c>
      <c r="H12" s="4">
        <v>5</v>
      </c>
      <c r="I12" s="3"/>
      <c r="J12" s="3">
        <v>0</v>
      </c>
      <c r="K12" s="3">
        <v>7</v>
      </c>
      <c r="L12" s="3">
        <v>0</v>
      </c>
      <c r="M12" s="3">
        <v>3</v>
      </c>
      <c r="N12" s="3">
        <v>1</v>
      </c>
      <c r="O12" s="3">
        <v>1</v>
      </c>
      <c r="P12" s="3">
        <f t="shared" si="0"/>
        <v>12</v>
      </c>
      <c r="Q12" s="3"/>
      <c r="R12" s="3">
        <f t="shared" si="1"/>
        <v>0</v>
      </c>
      <c r="S12" s="3">
        <f t="shared" si="2"/>
        <v>12</v>
      </c>
      <c r="T12" s="3">
        <f>IF(AND(H12&lt;5,S12&gt;=VLOOKUP(A12,anni!$A$1:$O$32,6,0)),1,0)</f>
        <v>0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34" s="2" customFormat="1" x14ac:dyDescent="0.3">
      <c r="A13" s="3">
        <v>2016</v>
      </c>
      <c r="B13" s="3">
        <v>10</v>
      </c>
      <c r="C13" s="3"/>
      <c r="D13" s="3" t="str">
        <f>VLOOKUP(E13,accorpamenti!$A$2:$X$104,A13-1995,0)</f>
        <v>Terni</v>
      </c>
      <c r="E13" s="3" t="s">
        <v>80</v>
      </c>
      <c r="F13" s="3">
        <v>6877</v>
      </c>
      <c r="G13" s="3">
        <v>2016</v>
      </c>
      <c r="H13" s="4">
        <v>4</v>
      </c>
      <c r="I13" s="3"/>
      <c r="J13" s="3">
        <v>7</v>
      </c>
      <c r="K13" s="3">
        <v>2</v>
      </c>
      <c r="L13" s="3">
        <v>0</v>
      </c>
      <c r="M13" s="3">
        <v>0</v>
      </c>
      <c r="N13" s="3">
        <v>1</v>
      </c>
      <c r="O13" s="3">
        <v>0</v>
      </c>
      <c r="P13" s="3">
        <f t="shared" si="0"/>
        <v>12</v>
      </c>
      <c r="Q13" s="3"/>
      <c r="R13" s="3">
        <f t="shared" si="1"/>
        <v>0</v>
      </c>
      <c r="S13" s="3">
        <f t="shared" si="2"/>
        <v>10</v>
      </c>
      <c r="T13" s="3">
        <f>IF(AND(H13&lt;5,S13&gt;=VLOOKUP(A13,anni!$A$1:$O$32,6,0)),1,0)</f>
        <v>0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</row>
    <row r="14" spans="1:34" s="2" customFormat="1" x14ac:dyDescent="0.3">
      <c r="A14" s="3">
        <v>2016</v>
      </c>
      <c r="B14" s="3">
        <v>11</v>
      </c>
      <c r="C14" s="3"/>
      <c r="D14" s="3" t="str">
        <f>VLOOKUP(E14,accorpamenti!$A$2:$X$104,A14-1995,0)</f>
        <v>Biella</v>
      </c>
      <c r="E14" s="3" t="s">
        <v>144</v>
      </c>
      <c r="F14" s="3">
        <v>6878</v>
      </c>
      <c r="G14" s="3">
        <v>2016</v>
      </c>
      <c r="H14" s="4">
        <v>5</v>
      </c>
      <c r="I14" s="3"/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1</v>
      </c>
      <c r="P14" s="3">
        <f t="shared" si="0"/>
        <v>1</v>
      </c>
      <c r="Q14" s="3"/>
      <c r="R14" s="3">
        <f t="shared" si="1"/>
        <v>0</v>
      </c>
      <c r="S14" s="3">
        <f t="shared" si="2"/>
        <v>1</v>
      </c>
      <c r="T14" s="3">
        <f>IF(AND(H14&lt;5,S14&gt;=VLOOKUP(A14,anni!$A$1:$O$32,6,0)),1,0)</f>
        <v>0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</row>
    <row r="15" spans="1:34" s="2" customFormat="1" x14ac:dyDescent="0.3">
      <c r="A15" s="3">
        <v>2016</v>
      </c>
      <c r="B15" s="3">
        <v>12</v>
      </c>
      <c r="C15" s="3"/>
      <c r="D15" s="3" t="str">
        <f>VLOOKUP(E15,accorpamenti!$A$2:$X$104,A15-1995,0)</f>
        <v>Napoli</v>
      </c>
      <c r="E15" s="3" t="s">
        <v>95</v>
      </c>
      <c r="F15" s="3">
        <v>6762</v>
      </c>
      <c r="G15" s="3">
        <v>2016</v>
      </c>
      <c r="H15" s="4">
        <v>5</v>
      </c>
      <c r="I15" s="3"/>
      <c r="J15" s="3">
        <v>7</v>
      </c>
      <c r="K15" s="3">
        <v>0</v>
      </c>
      <c r="L15" s="3">
        <v>7</v>
      </c>
      <c r="M15" s="3">
        <v>2</v>
      </c>
      <c r="N15" s="3">
        <v>0</v>
      </c>
      <c r="O15" s="3">
        <v>1</v>
      </c>
      <c r="P15" s="3">
        <f t="shared" si="0"/>
        <v>17</v>
      </c>
      <c r="Q15" s="3"/>
      <c r="R15" s="3">
        <f t="shared" si="1"/>
        <v>0</v>
      </c>
      <c r="S15" s="3">
        <f t="shared" si="2"/>
        <v>17</v>
      </c>
      <c r="T15" s="3">
        <f>IF(AND(H15&lt;5,S15&gt;=VLOOKUP(A15,anni!$A$1:$O$32,6,0)),1,0)</f>
        <v>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 spans="1:34" s="2" customFormat="1" x14ac:dyDescent="0.3">
      <c r="A16" s="3">
        <v>2016</v>
      </c>
      <c r="B16" s="3">
        <v>13</v>
      </c>
      <c r="C16" s="3"/>
      <c r="D16" s="3" t="str">
        <f>VLOOKUP(E16,accorpamenti!$A$2:$X$104,A16-1995,0)</f>
        <v>Rieti</v>
      </c>
      <c r="E16" s="3" t="s">
        <v>148</v>
      </c>
      <c r="F16" s="3">
        <v>6879</v>
      </c>
      <c r="G16" s="3">
        <v>2016</v>
      </c>
      <c r="H16" s="4">
        <v>3</v>
      </c>
      <c r="I16" s="3"/>
      <c r="J16" s="3">
        <v>0</v>
      </c>
      <c r="K16" s="3">
        <v>0</v>
      </c>
      <c r="L16" s="3">
        <v>0</v>
      </c>
      <c r="M16" s="3">
        <v>1</v>
      </c>
      <c r="N16" s="3">
        <v>0</v>
      </c>
      <c r="O16" s="3">
        <v>0</v>
      </c>
      <c r="P16" s="3">
        <f t="shared" si="0"/>
        <v>1.4</v>
      </c>
      <c r="Q16" s="3"/>
      <c r="R16" s="3">
        <f t="shared" si="1"/>
        <v>0</v>
      </c>
      <c r="S16" s="3">
        <f t="shared" si="2"/>
        <v>1</v>
      </c>
      <c r="T16" s="3">
        <f>IF(AND(H16&lt;5,S16&gt;=VLOOKUP(A16,anni!$A$1:$O$32,6,0)),1,0)</f>
        <v>0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</row>
    <row r="17" spans="1:34" s="2" customFormat="1" x14ac:dyDescent="0.3">
      <c r="A17" s="3">
        <v>2016</v>
      </c>
      <c r="B17" s="3">
        <v>14</v>
      </c>
      <c r="C17" s="3"/>
      <c r="D17" s="3" t="str">
        <f>VLOOKUP(E17,accorpamenti!$A$2:$X$104,A17-1995,0)</f>
        <v>Lecco</v>
      </c>
      <c r="E17" s="3" t="s">
        <v>64</v>
      </c>
      <c r="F17" s="3">
        <v>6880</v>
      </c>
      <c r="G17" s="3">
        <v>2016</v>
      </c>
      <c r="H17" s="4">
        <v>3</v>
      </c>
      <c r="I17" s="3"/>
      <c r="J17" s="3">
        <v>0</v>
      </c>
      <c r="K17" s="3">
        <v>0</v>
      </c>
      <c r="L17" s="3">
        <v>0</v>
      </c>
      <c r="M17" s="3">
        <v>0</v>
      </c>
      <c r="N17" s="3">
        <v>1</v>
      </c>
      <c r="O17" s="3">
        <v>1</v>
      </c>
      <c r="P17" s="3">
        <f t="shared" si="0"/>
        <v>2.8</v>
      </c>
      <c r="Q17" s="3"/>
      <c r="R17" s="3">
        <f t="shared" si="1"/>
        <v>0</v>
      </c>
      <c r="S17" s="3">
        <f t="shared" si="2"/>
        <v>2</v>
      </c>
      <c r="T17" s="3">
        <f>IF(AND(H17&lt;5,S17&gt;=VLOOKUP(A17,anni!$A$1:$O$32,6,0)),1,0)</f>
        <v>0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</row>
    <row r="18" spans="1:34" s="2" customFormat="1" x14ac:dyDescent="0.3">
      <c r="A18" s="3">
        <v>2016</v>
      </c>
      <c r="B18" s="3">
        <v>15</v>
      </c>
      <c r="C18" s="3"/>
      <c r="D18" s="3" t="str">
        <f>VLOOKUP(E18,accorpamenti!$A$2:$X$104,A18-1995,0)</f>
        <v>Napoli</v>
      </c>
      <c r="E18" s="3" t="s">
        <v>95</v>
      </c>
      <c r="F18" s="3">
        <v>6881</v>
      </c>
      <c r="G18" s="3">
        <v>2016</v>
      </c>
      <c r="H18" s="4">
        <v>2</v>
      </c>
      <c r="I18" s="3"/>
      <c r="J18" s="3">
        <v>0</v>
      </c>
      <c r="K18" s="3">
        <v>1</v>
      </c>
      <c r="L18" s="3">
        <v>0</v>
      </c>
      <c r="M18" s="3">
        <v>0</v>
      </c>
      <c r="N18" s="3">
        <v>0</v>
      </c>
      <c r="O18" s="3">
        <v>0</v>
      </c>
      <c r="P18" s="3">
        <f t="shared" si="0"/>
        <v>1.6</v>
      </c>
      <c r="Q18" s="3"/>
      <c r="R18" s="3">
        <f t="shared" si="1"/>
        <v>0</v>
      </c>
      <c r="S18" s="3">
        <f t="shared" si="2"/>
        <v>1</v>
      </c>
      <c r="T18" s="3">
        <f>IF(AND(H18&lt;5,S18&gt;=VLOOKUP(A18,anni!$A$1:$O$32,6,0)),1,0)</f>
        <v>0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</row>
    <row r="19" spans="1:34" s="2" customFormat="1" x14ac:dyDescent="0.3">
      <c r="A19" s="3">
        <v>2016</v>
      </c>
      <c r="B19" s="3">
        <v>16</v>
      </c>
      <c r="C19" s="3"/>
      <c r="D19" s="3" t="str">
        <f>VLOOKUP(E19,accorpamenti!$A$2:$X$104,A19-1995,0)</f>
        <v>Reggio Emilia</v>
      </c>
      <c r="E19" s="3" t="s">
        <v>78</v>
      </c>
      <c r="F19" s="3">
        <v>6472</v>
      </c>
      <c r="G19" s="3">
        <v>2016</v>
      </c>
      <c r="H19" s="4">
        <v>5</v>
      </c>
      <c r="I19" s="3"/>
      <c r="J19" s="3">
        <v>7</v>
      </c>
      <c r="K19" s="3">
        <v>7</v>
      </c>
      <c r="L19" s="3">
        <v>1</v>
      </c>
      <c r="M19" s="3">
        <v>2</v>
      </c>
      <c r="N19" s="3">
        <v>0</v>
      </c>
      <c r="O19" s="3">
        <v>2</v>
      </c>
      <c r="P19" s="3">
        <f t="shared" si="0"/>
        <v>19</v>
      </c>
      <c r="Q19" s="3"/>
      <c r="R19" s="3">
        <f t="shared" si="1"/>
        <v>2</v>
      </c>
      <c r="S19" s="3">
        <f t="shared" si="2"/>
        <v>19</v>
      </c>
      <c r="T19" s="3">
        <f>IF(AND(H19&lt;5,S19&gt;=VLOOKUP(A19,anni!$A$1:$O$32,6,0)),1,0)</f>
        <v>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</row>
    <row r="20" spans="1:34" s="2" customFormat="1" x14ac:dyDescent="0.3">
      <c r="A20" s="3">
        <v>2016</v>
      </c>
      <c r="B20" s="3">
        <v>17</v>
      </c>
      <c r="C20" s="3"/>
      <c r="D20" s="3" t="str">
        <f>VLOOKUP(E20,accorpamenti!$A$2:$X$104,A20-1995,0)</f>
        <v>Verona</v>
      </c>
      <c r="E20" s="3" t="s">
        <v>71</v>
      </c>
      <c r="F20" s="3">
        <v>6882</v>
      </c>
      <c r="G20" s="3">
        <v>2016</v>
      </c>
      <c r="H20" s="4">
        <v>5</v>
      </c>
      <c r="I20" s="3"/>
      <c r="J20" s="3">
        <v>7</v>
      </c>
      <c r="K20" s="3">
        <v>7</v>
      </c>
      <c r="L20" s="3">
        <v>0</v>
      </c>
      <c r="M20" s="3">
        <v>0</v>
      </c>
      <c r="N20" s="3">
        <v>0</v>
      </c>
      <c r="O20" s="3">
        <v>0</v>
      </c>
      <c r="P20" s="3">
        <f t="shared" si="0"/>
        <v>14</v>
      </c>
      <c r="Q20" s="3"/>
      <c r="R20" s="3">
        <f t="shared" si="1"/>
        <v>0</v>
      </c>
      <c r="S20" s="3">
        <f t="shared" si="2"/>
        <v>14</v>
      </c>
      <c r="T20" s="3">
        <f>IF(AND(H20&lt;5,S20&gt;=VLOOKUP(A20,anni!$A$1:$O$32,6,0)),1,0)</f>
        <v>0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</row>
    <row r="21" spans="1:34" s="2" customFormat="1" x14ac:dyDescent="0.3">
      <c r="A21" s="3">
        <v>2016</v>
      </c>
      <c r="B21" s="3">
        <v>18</v>
      </c>
      <c r="C21" s="3"/>
      <c r="D21" s="3" t="str">
        <f>VLOOKUP(E21,accorpamenti!$A$2:$X$104,A21-1995,0)</f>
        <v>Brescia</v>
      </c>
      <c r="E21" s="3" t="s">
        <v>42</v>
      </c>
      <c r="F21" s="3">
        <v>6883</v>
      </c>
      <c r="G21" s="3">
        <v>2016</v>
      </c>
      <c r="H21" s="4">
        <v>5</v>
      </c>
      <c r="I21" s="3"/>
      <c r="J21" s="3">
        <v>7</v>
      </c>
      <c r="K21" s="3">
        <v>6</v>
      </c>
      <c r="L21" s="3">
        <v>7</v>
      </c>
      <c r="M21" s="3">
        <v>2</v>
      </c>
      <c r="N21" s="3">
        <v>0</v>
      </c>
      <c r="O21" s="3">
        <v>0</v>
      </c>
      <c r="P21" s="3">
        <f t="shared" si="0"/>
        <v>22</v>
      </c>
      <c r="Q21" s="3"/>
      <c r="R21" s="3">
        <f t="shared" si="1"/>
        <v>0</v>
      </c>
      <c r="S21" s="3">
        <f t="shared" si="2"/>
        <v>22</v>
      </c>
      <c r="T21" s="3">
        <f>IF(AND(H21&lt;5,S21&gt;=VLOOKUP(A21,anni!$A$1:$O$32,6,0)),1,0)</f>
        <v>0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</row>
    <row r="22" spans="1:34" s="2" customFormat="1" x14ac:dyDescent="0.3">
      <c r="A22" s="3">
        <v>2016</v>
      </c>
      <c r="B22" s="3">
        <v>19</v>
      </c>
      <c r="C22" s="3"/>
      <c r="D22" s="3" t="str">
        <f>VLOOKUP(E22,accorpamenti!$A$2:$X$104,A22-1995,0)</f>
        <v>Torino</v>
      </c>
      <c r="E22" s="3" t="s">
        <v>49</v>
      </c>
      <c r="F22" s="3">
        <v>6884</v>
      </c>
      <c r="G22" s="3">
        <v>2016</v>
      </c>
      <c r="H22" s="4">
        <v>5</v>
      </c>
      <c r="I22" s="3"/>
      <c r="J22" s="3">
        <v>7</v>
      </c>
      <c r="K22" s="3">
        <v>6</v>
      </c>
      <c r="L22" s="3">
        <v>4</v>
      </c>
      <c r="M22" s="3">
        <v>0</v>
      </c>
      <c r="N22" s="3">
        <v>0</v>
      </c>
      <c r="O22" s="3">
        <v>1</v>
      </c>
      <c r="P22" s="3">
        <f t="shared" si="0"/>
        <v>18</v>
      </c>
      <c r="Q22" s="3"/>
      <c r="R22" s="3">
        <f t="shared" si="1"/>
        <v>0</v>
      </c>
      <c r="S22" s="3">
        <f t="shared" si="2"/>
        <v>18</v>
      </c>
      <c r="T22" s="3">
        <f>IF(AND(H22&lt;5,S22&gt;=VLOOKUP(A22,anni!$A$1:$O$32,6,0)),1,0)</f>
        <v>0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</row>
    <row r="23" spans="1:34" s="2" customFormat="1" x14ac:dyDescent="0.3">
      <c r="A23" s="3">
        <v>2016</v>
      </c>
      <c r="B23" s="3">
        <v>20</v>
      </c>
      <c r="C23" s="3"/>
      <c r="D23" s="3" t="str">
        <f>VLOOKUP(E23,accorpamenti!$A$2:$X$104,A23-1995,0)</f>
        <v>Biella</v>
      </c>
      <c r="E23" s="3" t="s">
        <v>144</v>
      </c>
      <c r="F23" s="3">
        <v>6885</v>
      </c>
      <c r="G23" s="3">
        <v>2016</v>
      </c>
      <c r="H23" s="4">
        <v>5</v>
      </c>
      <c r="I23" s="3"/>
      <c r="J23" s="3">
        <v>7</v>
      </c>
      <c r="K23" s="3">
        <v>1</v>
      </c>
      <c r="L23" s="3">
        <v>7</v>
      </c>
      <c r="M23" s="3">
        <v>5</v>
      </c>
      <c r="N23" s="3">
        <v>0</v>
      </c>
      <c r="O23" s="3">
        <v>0</v>
      </c>
      <c r="P23" s="3">
        <f t="shared" si="0"/>
        <v>20</v>
      </c>
      <c r="Q23" s="3"/>
      <c r="R23" s="3">
        <f t="shared" si="1"/>
        <v>0</v>
      </c>
      <c r="S23" s="3">
        <f t="shared" si="2"/>
        <v>20</v>
      </c>
      <c r="T23" s="3">
        <f>IF(AND(H23&lt;5,S23&gt;=VLOOKUP(A23,anni!$A$1:$O$32,6,0)),1,0)</f>
        <v>0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</row>
    <row r="24" spans="1:34" s="2" customFormat="1" x14ac:dyDescent="0.3">
      <c r="A24" s="3">
        <v>2016</v>
      </c>
      <c r="B24" s="3">
        <v>21</v>
      </c>
      <c r="C24" s="3"/>
      <c r="D24" s="3" t="str">
        <f>VLOOKUP(E24,accorpamenti!$A$2:$X$104,A24-1995,0)</f>
        <v>Livorno</v>
      </c>
      <c r="E24" s="3" t="s">
        <v>121</v>
      </c>
      <c r="F24" s="3">
        <v>6886</v>
      </c>
      <c r="G24" s="3">
        <v>2016</v>
      </c>
      <c r="H24" s="4">
        <v>3</v>
      </c>
      <c r="I24" s="3"/>
      <c r="J24" s="3">
        <v>0</v>
      </c>
      <c r="K24" s="3">
        <v>0</v>
      </c>
      <c r="L24" s="3">
        <v>1</v>
      </c>
      <c r="M24" s="3">
        <v>0</v>
      </c>
      <c r="N24" s="3">
        <v>0</v>
      </c>
      <c r="O24" s="3">
        <v>0</v>
      </c>
      <c r="P24" s="3">
        <f t="shared" si="0"/>
        <v>1.4</v>
      </c>
      <c r="Q24" s="3"/>
      <c r="R24" s="3">
        <f t="shared" si="1"/>
        <v>0</v>
      </c>
      <c r="S24" s="3">
        <f t="shared" si="2"/>
        <v>1</v>
      </c>
      <c r="T24" s="3">
        <f>IF(AND(H24&lt;5,S24&gt;=VLOOKUP(A24,anni!$A$1:$O$32,6,0)),1,0)</f>
        <v>0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</row>
    <row r="25" spans="1:34" s="2" customFormat="1" x14ac:dyDescent="0.3">
      <c r="A25" s="3">
        <v>2016</v>
      </c>
      <c r="B25" s="3">
        <v>22</v>
      </c>
      <c r="C25" s="3"/>
      <c r="D25" s="3" t="str">
        <f>VLOOKUP(E25,accorpamenti!$A$2:$X$104,A25-1995,0)</f>
        <v>Lodi</v>
      </c>
      <c r="E25" s="3" t="s">
        <v>97</v>
      </c>
      <c r="F25" s="3">
        <v>6620</v>
      </c>
      <c r="G25" s="3">
        <v>2016</v>
      </c>
      <c r="H25" s="4">
        <v>5</v>
      </c>
      <c r="I25" s="3"/>
      <c r="J25" s="3">
        <v>7</v>
      </c>
      <c r="K25" s="3">
        <v>7</v>
      </c>
      <c r="L25" s="3">
        <v>7</v>
      </c>
      <c r="M25" s="3">
        <v>7</v>
      </c>
      <c r="N25" s="3">
        <v>4</v>
      </c>
      <c r="O25" s="3">
        <v>0</v>
      </c>
      <c r="P25" s="3">
        <f t="shared" si="0"/>
        <v>32</v>
      </c>
      <c r="Q25" s="3"/>
      <c r="R25" s="3">
        <f t="shared" si="1"/>
        <v>1</v>
      </c>
      <c r="S25" s="3">
        <f t="shared" si="2"/>
        <v>32</v>
      </c>
      <c r="T25" s="3">
        <f>IF(AND(H25&lt;5,S25&gt;=VLOOKUP(A25,anni!$A$1:$O$32,6,0)),1,0)</f>
        <v>0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</row>
    <row r="26" spans="1:34" s="2" customFormat="1" x14ac:dyDescent="0.3">
      <c r="A26" s="3">
        <v>2016</v>
      </c>
      <c r="B26" s="3">
        <v>23</v>
      </c>
      <c r="C26" s="3"/>
      <c r="D26" s="3" t="str">
        <f>VLOOKUP(E26,accorpamenti!$A$2:$X$104,A26-1995,0)</f>
        <v>Roma</v>
      </c>
      <c r="E26" s="3" t="s">
        <v>40</v>
      </c>
      <c r="F26" s="3">
        <v>6887</v>
      </c>
      <c r="G26" s="3">
        <v>2016</v>
      </c>
      <c r="H26" s="4">
        <v>2</v>
      </c>
      <c r="I26" s="3"/>
      <c r="J26" s="3">
        <v>3</v>
      </c>
      <c r="K26" s="3">
        <v>1</v>
      </c>
      <c r="L26" s="3">
        <v>0</v>
      </c>
      <c r="M26" s="3">
        <v>1</v>
      </c>
      <c r="N26" s="3">
        <v>0</v>
      </c>
      <c r="O26" s="3">
        <v>1</v>
      </c>
      <c r="P26" s="3">
        <f t="shared" si="0"/>
        <v>9.6000000000000014</v>
      </c>
      <c r="Q26" s="3"/>
      <c r="R26" s="3">
        <f t="shared" si="1"/>
        <v>0</v>
      </c>
      <c r="S26" s="3">
        <f t="shared" si="2"/>
        <v>6</v>
      </c>
      <c r="T26" s="3">
        <f>IF(AND(H26&lt;5,S26&gt;=VLOOKUP(A26,anni!$A$1:$O$32,6,0)),1,0)</f>
        <v>0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</row>
    <row r="27" spans="1:34" s="2" customFormat="1" x14ac:dyDescent="0.3">
      <c r="A27" s="3">
        <v>2016</v>
      </c>
      <c r="B27" s="3">
        <v>24</v>
      </c>
      <c r="C27" s="3"/>
      <c r="D27" s="3" t="str">
        <f>VLOOKUP(E27,accorpamenti!$A$2:$X$104,A27-1995,0)</f>
        <v>Vicenza</v>
      </c>
      <c r="E27" s="3" t="s">
        <v>93</v>
      </c>
      <c r="F27" s="3">
        <v>6763</v>
      </c>
      <c r="G27" s="3">
        <v>2016</v>
      </c>
      <c r="H27" s="4">
        <v>5</v>
      </c>
      <c r="I27" s="3"/>
      <c r="J27" s="3">
        <v>7</v>
      </c>
      <c r="K27" s="3">
        <v>7</v>
      </c>
      <c r="L27" s="3">
        <v>7</v>
      </c>
      <c r="M27" s="3">
        <v>2</v>
      </c>
      <c r="N27" s="3">
        <v>0</v>
      </c>
      <c r="O27" s="3">
        <v>0</v>
      </c>
      <c r="P27" s="3">
        <f t="shared" si="0"/>
        <v>23</v>
      </c>
      <c r="Q27" s="3"/>
      <c r="R27" s="3">
        <f t="shared" si="1"/>
        <v>0</v>
      </c>
      <c r="S27" s="3">
        <f t="shared" si="2"/>
        <v>23</v>
      </c>
      <c r="T27" s="3">
        <f>IF(AND(H27&lt;5,S27&gt;=VLOOKUP(A27,anni!$A$1:$O$32,6,0)),1,0)</f>
        <v>0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</row>
    <row r="28" spans="1:34" s="2" customFormat="1" x14ac:dyDescent="0.3">
      <c r="A28" s="3">
        <v>2016</v>
      </c>
      <c r="B28" s="3">
        <v>25</v>
      </c>
      <c r="C28" s="3"/>
      <c r="D28" s="3" t="str">
        <f>VLOOKUP(E28,accorpamenti!$A$2:$X$104,A28-1995,0)</f>
        <v>Vicenza</v>
      </c>
      <c r="E28" s="3" t="s">
        <v>93</v>
      </c>
      <c r="F28" s="3">
        <v>6888</v>
      </c>
      <c r="G28" s="3">
        <v>2016</v>
      </c>
      <c r="H28" s="4">
        <v>3</v>
      </c>
      <c r="I28" s="3"/>
      <c r="J28" s="3">
        <v>7</v>
      </c>
      <c r="K28" s="3">
        <v>0</v>
      </c>
      <c r="L28" s="3">
        <v>0</v>
      </c>
      <c r="M28" s="3">
        <v>2</v>
      </c>
      <c r="N28" s="3">
        <v>1</v>
      </c>
      <c r="O28" s="3">
        <v>0</v>
      </c>
      <c r="P28" s="3">
        <f t="shared" si="0"/>
        <v>14</v>
      </c>
      <c r="Q28" s="3"/>
      <c r="R28" s="3">
        <f t="shared" si="1"/>
        <v>0</v>
      </c>
      <c r="S28" s="3">
        <f t="shared" si="2"/>
        <v>10</v>
      </c>
      <c r="T28" s="3">
        <f>IF(AND(H28&lt;5,S28&gt;=VLOOKUP(A28,anni!$A$1:$O$32,6,0)),1,0)</f>
        <v>0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</row>
    <row r="29" spans="1:34" s="2" customFormat="1" x14ac:dyDescent="0.3">
      <c r="A29" s="3">
        <v>2016</v>
      </c>
      <c r="B29" s="3">
        <v>26</v>
      </c>
      <c r="C29" s="3"/>
      <c r="D29" s="3" t="str">
        <f>VLOOKUP(E29,accorpamenti!$A$2:$X$104,A29-1995,0)</f>
        <v>Pescara</v>
      </c>
      <c r="E29" s="3" t="s">
        <v>54</v>
      </c>
      <c r="F29" s="3">
        <v>6889</v>
      </c>
      <c r="G29" s="3">
        <v>2016</v>
      </c>
      <c r="H29" s="4">
        <v>4</v>
      </c>
      <c r="I29" s="3"/>
      <c r="J29" s="3">
        <v>1</v>
      </c>
      <c r="K29" s="3">
        <v>2</v>
      </c>
      <c r="L29" s="3">
        <v>0</v>
      </c>
      <c r="M29" s="3">
        <v>0</v>
      </c>
      <c r="N29" s="3">
        <v>1</v>
      </c>
      <c r="O29" s="3">
        <v>1</v>
      </c>
      <c r="P29" s="3">
        <f t="shared" si="0"/>
        <v>6</v>
      </c>
      <c r="Q29" s="3"/>
      <c r="R29" s="3">
        <f t="shared" si="1"/>
        <v>0</v>
      </c>
      <c r="S29" s="3">
        <f t="shared" si="2"/>
        <v>5</v>
      </c>
      <c r="T29" s="3">
        <f>IF(AND(H29&lt;5,S29&gt;=VLOOKUP(A29,anni!$A$1:$O$32,6,0)),1,0)</f>
        <v>0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</row>
    <row r="30" spans="1:34" s="2" customFormat="1" x14ac:dyDescent="0.3">
      <c r="A30" s="3">
        <v>2016</v>
      </c>
      <c r="B30" s="3">
        <v>27</v>
      </c>
      <c r="C30" s="3"/>
      <c r="D30" s="3" t="str">
        <f>VLOOKUP(E30,accorpamenti!$A$2:$X$104,A30-1995,0)</f>
        <v>Massa Carrara</v>
      </c>
      <c r="E30" s="3" t="s">
        <v>52</v>
      </c>
      <c r="F30" s="3">
        <v>6890</v>
      </c>
      <c r="G30" s="3">
        <v>2016</v>
      </c>
      <c r="H30" s="4">
        <v>2</v>
      </c>
      <c r="I30" s="3"/>
      <c r="J30" s="3">
        <v>7</v>
      </c>
      <c r="K30" s="3">
        <v>0</v>
      </c>
      <c r="L30" s="3">
        <v>0</v>
      </c>
      <c r="M30" s="3">
        <v>2</v>
      </c>
      <c r="N30" s="3">
        <v>0</v>
      </c>
      <c r="O30" s="3">
        <v>0</v>
      </c>
      <c r="P30" s="3">
        <f t="shared" si="0"/>
        <v>14.4</v>
      </c>
      <c r="Q30" s="3"/>
      <c r="R30" s="3">
        <f t="shared" si="1"/>
        <v>0</v>
      </c>
      <c r="S30" s="3">
        <f t="shared" si="2"/>
        <v>9</v>
      </c>
      <c r="T30" s="3">
        <f>IF(AND(H30&lt;5,S30&gt;=VLOOKUP(A30,anni!$A$1:$O$32,6,0)),1,0)</f>
        <v>0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</row>
    <row r="31" spans="1:34" s="2" customFormat="1" x14ac:dyDescent="0.3">
      <c r="A31" s="3">
        <v>2016</v>
      </c>
      <c r="B31" s="3">
        <v>28</v>
      </c>
      <c r="C31" s="3"/>
      <c r="D31" s="3" t="str">
        <f>VLOOKUP(E31,accorpamenti!$A$2:$X$104,A31-1995,0)</f>
        <v>Livorno</v>
      </c>
      <c r="E31" s="3" t="s">
        <v>121</v>
      </c>
      <c r="F31" s="3">
        <v>6891</v>
      </c>
      <c r="G31" s="3">
        <v>2016</v>
      </c>
      <c r="H31" s="4">
        <v>2</v>
      </c>
      <c r="I31" s="3"/>
      <c r="J31" s="3">
        <v>0</v>
      </c>
      <c r="K31" s="3">
        <v>0</v>
      </c>
      <c r="L31" s="3">
        <v>0</v>
      </c>
      <c r="M31" s="3">
        <v>1</v>
      </c>
      <c r="N31" s="3">
        <v>0</v>
      </c>
      <c r="O31" s="3">
        <v>0</v>
      </c>
      <c r="P31" s="3">
        <f t="shared" si="0"/>
        <v>1.6</v>
      </c>
      <c r="Q31" s="3"/>
      <c r="R31" s="3">
        <f t="shared" si="1"/>
        <v>0</v>
      </c>
      <c r="S31" s="3">
        <f t="shared" si="2"/>
        <v>1</v>
      </c>
      <c r="T31" s="3">
        <f>IF(AND(H31&lt;5,S31&gt;=VLOOKUP(A31,anni!$A$1:$O$32,6,0)),1,0)</f>
        <v>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</row>
    <row r="32" spans="1:34" s="2" customFormat="1" x14ac:dyDescent="0.3">
      <c r="A32" s="3">
        <v>2016</v>
      </c>
      <c r="B32" s="3">
        <v>29</v>
      </c>
      <c r="C32" s="3"/>
      <c r="D32" s="3" t="str">
        <f>VLOOKUP(E32,accorpamenti!$A$2:$X$104,A32-1995,0)</f>
        <v>Roma</v>
      </c>
      <c r="E32" s="3" t="s">
        <v>40</v>
      </c>
      <c r="F32" s="3">
        <v>6892</v>
      </c>
      <c r="G32" s="3">
        <v>2016</v>
      </c>
      <c r="H32" s="4">
        <v>3</v>
      </c>
      <c r="I32" s="3"/>
      <c r="J32" s="3">
        <v>5</v>
      </c>
      <c r="K32" s="3">
        <v>2</v>
      </c>
      <c r="L32" s="3">
        <v>0</v>
      </c>
      <c r="M32" s="3">
        <v>0</v>
      </c>
      <c r="N32" s="3">
        <v>0</v>
      </c>
      <c r="O32" s="3">
        <v>0</v>
      </c>
      <c r="P32" s="3">
        <f t="shared" si="0"/>
        <v>9.7999999999999989</v>
      </c>
      <c r="Q32" s="3"/>
      <c r="R32" s="3">
        <f t="shared" si="1"/>
        <v>0</v>
      </c>
      <c r="S32" s="3">
        <f t="shared" si="2"/>
        <v>7</v>
      </c>
      <c r="T32" s="3">
        <f>IF(AND(H32&lt;5,S32&gt;=VLOOKUP(A32,anni!$A$1:$O$32,6,0)),1,0)</f>
        <v>0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2" customFormat="1" x14ac:dyDescent="0.3">
      <c r="A33" s="3">
        <v>2016</v>
      </c>
      <c r="B33" s="3">
        <v>30</v>
      </c>
      <c r="C33" s="3"/>
      <c r="D33" s="3" t="str">
        <f>VLOOKUP(E33,accorpamenti!$A$2:$X$104,A33-1995,0)</f>
        <v>Perugia</v>
      </c>
      <c r="E33" s="3" t="s">
        <v>84</v>
      </c>
      <c r="F33" s="3">
        <v>6893</v>
      </c>
      <c r="G33" s="3">
        <v>2016</v>
      </c>
      <c r="H33" s="4">
        <v>3</v>
      </c>
      <c r="I33" s="3"/>
      <c r="J33" s="3">
        <v>7</v>
      </c>
      <c r="K33" s="3">
        <v>0</v>
      </c>
      <c r="L33" s="3">
        <v>7</v>
      </c>
      <c r="M33" s="3">
        <v>1</v>
      </c>
      <c r="N33" s="3">
        <v>0</v>
      </c>
      <c r="O33" s="3">
        <v>0</v>
      </c>
      <c r="P33" s="3">
        <f t="shared" si="0"/>
        <v>21</v>
      </c>
      <c r="Q33" s="3"/>
      <c r="R33" s="3">
        <f t="shared" si="1"/>
        <v>0</v>
      </c>
      <c r="S33" s="3">
        <f t="shared" si="2"/>
        <v>15</v>
      </c>
      <c r="T33" s="3">
        <f>IF(AND(H33&lt;5,S33&gt;=VLOOKUP(A33,anni!$A$1:$O$32,6,0)),1,0)</f>
        <v>0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2" customFormat="1" x14ac:dyDescent="0.3">
      <c r="A34" s="3">
        <v>2016</v>
      </c>
      <c r="B34" s="3">
        <v>31</v>
      </c>
      <c r="C34" s="3"/>
      <c r="D34" s="3" t="str">
        <f>VLOOKUP(E34,accorpamenti!$A$2:$X$104,A34-1995,0)</f>
        <v>Siena</v>
      </c>
      <c r="E34" s="3" t="s">
        <v>108</v>
      </c>
      <c r="F34" s="3">
        <v>6894</v>
      </c>
      <c r="G34" s="3">
        <v>2016</v>
      </c>
      <c r="H34" s="4">
        <v>5</v>
      </c>
      <c r="I34" s="3"/>
      <c r="J34" s="3">
        <v>1</v>
      </c>
      <c r="K34" s="3">
        <v>7</v>
      </c>
      <c r="L34" s="3">
        <v>0</v>
      </c>
      <c r="M34" s="3">
        <v>2</v>
      </c>
      <c r="N34" s="3">
        <v>0</v>
      </c>
      <c r="O34" s="3">
        <v>0</v>
      </c>
      <c r="P34" s="3">
        <f t="shared" si="0"/>
        <v>10</v>
      </c>
      <c r="Q34" s="3"/>
      <c r="R34" s="3">
        <f t="shared" si="1"/>
        <v>0</v>
      </c>
      <c r="S34" s="3">
        <f t="shared" si="2"/>
        <v>10</v>
      </c>
      <c r="T34" s="3">
        <f>IF(AND(H34&lt;5,S34&gt;=VLOOKUP(A34,anni!$A$1:$O$32,6,0)),1,0)</f>
        <v>0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2" customFormat="1" x14ac:dyDescent="0.3">
      <c r="A35" s="3">
        <v>2016</v>
      </c>
      <c r="B35" s="3">
        <v>32</v>
      </c>
      <c r="C35" s="3"/>
      <c r="D35" s="3" t="str">
        <f>VLOOKUP(E35,accorpamenti!$A$2:$X$104,A35-1995,0)</f>
        <v>Piacenza</v>
      </c>
      <c r="E35" s="3" t="s">
        <v>90</v>
      </c>
      <c r="F35" s="3">
        <v>6895</v>
      </c>
      <c r="G35" s="3">
        <v>2016</v>
      </c>
      <c r="H35" s="4">
        <v>4</v>
      </c>
      <c r="I35" s="3"/>
      <c r="J35" s="3">
        <v>1</v>
      </c>
      <c r="K35" s="3">
        <v>0</v>
      </c>
      <c r="L35" s="3">
        <v>2</v>
      </c>
      <c r="M35" s="3">
        <v>0</v>
      </c>
      <c r="N35" s="3">
        <v>1</v>
      </c>
      <c r="O35" s="3">
        <v>0</v>
      </c>
      <c r="P35" s="3">
        <f t="shared" si="0"/>
        <v>4.8</v>
      </c>
      <c r="Q35" s="3"/>
      <c r="R35" s="3">
        <f t="shared" si="1"/>
        <v>0</v>
      </c>
      <c r="S35" s="3">
        <f t="shared" si="2"/>
        <v>4</v>
      </c>
      <c r="T35" s="3">
        <f>IF(AND(H35&lt;5,S35&gt;=VLOOKUP(A35,anni!$A$1:$O$32,6,0)),1,0)</f>
        <v>0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</row>
    <row r="36" spans="1:34" s="2" customFormat="1" x14ac:dyDescent="0.3">
      <c r="A36" s="3">
        <v>2016</v>
      </c>
      <c r="B36" s="3">
        <v>33</v>
      </c>
      <c r="C36" s="3"/>
      <c r="D36" s="3" t="str">
        <f>VLOOKUP(E36,accorpamenti!$A$2:$X$104,A36-1995,0)</f>
        <v>Avellino</v>
      </c>
      <c r="E36" s="3" t="s">
        <v>127</v>
      </c>
      <c r="F36" s="3">
        <v>6896</v>
      </c>
      <c r="G36" s="3">
        <v>2016</v>
      </c>
      <c r="H36" s="4">
        <v>3</v>
      </c>
      <c r="I36" s="3"/>
      <c r="J36" s="3">
        <v>3</v>
      </c>
      <c r="K36" s="3">
        <v>1</v>
      </c>
      <c r="L36" s="3">
        <v>0</v>
      </c>
      <c r="M36" s="3">
        <v>0</v>
      </c>
      <c r="N36" s="3">
        <v>0</v>
      </c>
      <c r="O36" s="3">
        <v>0</v>
      </c>
      <c r="P36" s="3">
        <f t="shared" si="0"/>
        <v>5.6</v>
      </c>
      <c r="Q36" s="3"/>
      <c r="R36" s="3">
        <f t="shared" si="1"/>
        <v>0</v>
      </c>
      <c r="S36" s="3">
        <f t="shared" si="2"/>
        <v>4</v>
      </c>
      <c r="T36" s="3">
        <f>IF(AND(H36&lt;5,S36&gt;=VLOOKUP(A36,anni!$A$1:$O$32,6,0)),1,0)</f>
        <v>0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</row>
    <row r="37" spans="1:34" s="2" customFormat="1" x14ac:dyDescent="0.3">
      <c r="A37" s="3">
        <v>2016</v>
      </c>
      <c r="B37" s="3">
        <v>34</v>
      </c>
      <c r="C37" s="3"/>
      <c r="D37" s="3" t="str">
        <f>VLOOKUP(E37,accorpamenti!$A$2:$X$104,A37-1995,0)</f>
        <v>Milano</v>
      </c>
      <c r="E37" s="3" t="s">
        <v>41</v>
      </c>
      <c r="F37" s="3">
        <v>6897</v>
      </c>
      <c r="G37" s="3">
        <v>2016</v>
      </c>
      <c r="H37" s="4">
        <v>5</v>
      </c>
      <c r="I37" s="3"/>
      <c r="J37" s="3">
        <v>7</v>
      </c>
      <c r="K37" s="3">
        <v>2</v>
      </c>
      <c r="L37" s="3">
        <v>0</v>
      </c>
      <c r="M37" s="3">
        <v>2</v>
      </c>
      <c r="N37" s="3">
        <v>0</v>
      </c>
      <c r="O37" s="3">
        <v>1</v>
      </c>
      <c r="P37" s="3">
        <f t="shared" si="0"/>
        <v>12</v>
      </c>
      <c r="Q37" s="3"/>
      <c r="R37" s="3">
        <f t="shared" si="1"/>
        <v>0</v>
      </c>
      <c r="S37" s="3">
        <f t="shared" si="2"/>
        <v>12</v>
      </c>
      <c r="T37" s="3">
        <f>IF(AND(H37&lt;5,S37&gt;=VLOOKUP(A37,anni!$A$1:$O$32,6,0)),1,0)</f>
        <v>0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spans="1:34" s="2" customFormat="1" x14ac:dyDescent="0.3">
      <c r="A38" s="3">
        <v>2016</v>
      </c>
      <c r="B38" s="3">
        <v>35</v>
      </c>
      <c r="C38" s="3"/>
      <c r="D38" s="3" t="str">
        <f>VLOOKUP(E38,accorpamenti!$A$2:$X$104,A38-1995,0)</f>
        <v>Roma</v>
      </c>
      <c r="E38" s="3" t="s">
        <v>40</v>
      </c>
      <c r="F38" s="3">
        <v>6898</v>
      </c>
      <c r="G38" s="3">
        <v>2016</v>
      </c>
      <c r="H38" s="4">
        <v>5</v>
      </c>
      <c r="I38" s="3"/>
      <c r="J38" s="3">
        <v>6</v>
      </c>
      <c r="K38" s="3">
        <v>0</v>
      </c>
      <c r="L38" s="3">
        <v>0</v>
      </c>
      <c r="M38" s="3">
        <v>0</v>
      </c>
      <c r="N38" s="3">
        <v>0</v>
      </c>
      <c r="O38" s="3">
        <v>1</v>
      </c>
      <c r="P38" s="3">
        <f t="shared" si="0"/>
        <v>7</v>
      </c>
      <c r="Q38" s="3"/>
      <c r="R38" s="3">
        <f t="shared" si="1"/>
        <v>0</v>
      </c>
      <c r="S38" s="3">
        <f t="shared" si="2"/>
        <v>7</v>
      </c>
      <c r="T38" s="3">
        <f>IF(AND(H38&lt;5,S38&gt;=VLOOKUP(A38,anni!$A$1:$O$32,6,0)),1,0)</f>
        <v>0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spans="1:34" s="2" customFormat="1" x14ac:dyDescent="0.3">
      <c r="A39" s="3">
        <v>2016</v>
      </c>
      <c r="B39" s="3">
        <v>36</v>
      </c>
      <c r="C39" s="3"/>
      <c r="D39" s="3" t="str">
        <f>VLOOKUP(E39,accorpamenti!$A$2:$X$104,A39-1995,0)</f>
        <v>Massa Carrara</v>
      </c>
      <c r="E39" s="3" t="s">
        <v>52</v>
      </c>
      <c r="F39" s="3">
        <v>6492</v>
      </c>
      <c r="G39" s="3">
        <v>2016</v>
      </c>
      <c r="H39" s="4">
        <v>4</v>
      </c>
      <c r="I39" s="3"/>
      <c r="J39" s="3">
        <v>7</v>
      </c>
      <c r="K39" s="3">
        <v>7</v>
      </c>
      <c r="L39" s="3">
        <v>0</v>
      </c>
      <c r="M39" s="3">
        <v>2</v>
      </c>
      <c r="N39" s="3">
        <v>0</v>
      </c>
      <c r="O39" s="3">
        <v>0</v>
      </c>
      <c r="P39" s="3">
        <f t="shared" si="0"/>
        <v>19.2</v>
      </c>
      <c r="Q39" s="3"/>
      <c r="R39" s="3">
        <f t="shared" si="1"/>
        <v>2</v>
      </c>
      <c r="S39" s="3">
        <f t="shared" si="2"/>
        <v>16</v>
      </c>
      <c r="T39" s="3">
        <f>IF(AND(H39&lt;5,S39&gt;=VLOOKUP(A39,anni!$A$1:$O$32,6,0)),1,0)</f>
        <v>0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spans="1:34" s="2" customFormat="1" x14ac:dyDescent="0.3">
      <c r="A40" s="3">
        <v>2016</v>
      </c>
      <c r="B40" s="3">
        <v>37</v>
      </c>
      <c r="C40" s="3"/>
      <c r="D40" s="3" t="str">
        <f>VLOOKUP(E40,accorpamenti!$A$2:$X$104,A40-1995,0)</f>
        <v>Reggio Emilia</v>
      </c>
      <c r="E40" s="3" t="s">
        <v>78</v>
      </c>
      <c r="F40" s="3">
        <v>6899</v>
      </c>
      <c r="G40" s="3">
        <v>2016</v>
      </c>
      <c r="H40" s="4">
        <v>3</v>
      </c>
      <c r="I40" s="3"/>
      <c r="J40" s="3">
        <v>7</v>
      </c>
      <c r="K40" s="3">
        <v>7</v>
      </c>
      <c r="L40" s="3">
        <v>7</v>
      </c>
      <c r="M40" s="3">
        <v>2</v>
      </c>
      <c r="N40" s="3">
        <v>0</v>
      </c>
      <c r="O40" s="3">
        <v>1</v>
      </c>
      <c r="P40" s="3">
        <f t="shared" si="0"/>
        <v>33.599999999999994</v>
      </c>
      <c r="Q40" s="3"/>
      <c r="R40" s="3">
        <f t="shared" si="1"/>
        <v>0</v>
      </c>
      <c r="S40" s="3">
        <f t="shared" si="2"/>
        <v>24</v>
      </c>
      <c r="T40" s="3">
        <f>IF(AND(H40&lt;5,S40&gt;=VLOOKUP(A40,anni!$A$1:$O$32,6,0)),1,0)</f>
        <v>0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spans="1:34" s="2" customFormat="1" x14ac:dyDescent="0.3">
      <c r="A41" s="3">
        <v>2016</v>
      </c>
      <c r="B41" s="3">
        <v>38</v>
      </c>
      <c r="C41" s="3"/>
      <c r="D41" s="3" t="str">
        <f>VLOOKUP(E41,accorpamenti!$A$2:$X$104,A41-1995,0)</f>
        <v>Milano</v>
      </c>
      <c r="E41" s="3" t="s">
        <v>41</v>
      </c>
      <c r="F41" s="3">
        <v>6624</v>
      </c>
      <c r="G41" s="3">
        <v>2016</v>
      </c>
      <c r="H41" s="4">
        <v>5</v>
      </c>
      <c r="I41" s="3"/>
      <c r="J41" s="3">
        <v>0</v>
      </c>
      <c r="K41" s="3">
        <v>4</v>
      </c>
      <c r="L41" s="3">
        <v>2</v>
      </c>
      <c r="M41" s="3">
        <v>2</v>
      </c>
      <c r="N41" s="3">
        <v>0</v>
      </c>
      <c r="O41" s="3">
        <v>1</v>
      </c>
      <c r="P41" s="3">
        <f t="shared" si="0"/>
        <v>9</v>
      </c>
      <c r="Q41" s="3"/>
      <c r="R41" s="3">
        <f t="shared" si="1"/>
        <v>1</v>
      </c>
      <c r="S41" s="3">
        <f t="shared" si="2"/>
        <v>9</v>
      </c>
      <c r="T41" s="3">
        <f>IF(AND(H41&lt;5,S41&gt;=VLOOKUP(A41,anni!$A$1:$O$32,6,0)),1,0)</f>
        <v>0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spans="1:34" s="2" customFormat="1" x14ac:dyDescent="0.3">
      <c r="A42" s="3">
        <v>2016</v>
      </c>
      <c r="B42" s="3">
        <v>39</v>
      </c>
      <c r="C42" s="3"/>
      <c r="D42" s="3" t="str">
        <f>VLOOKUP(E42,accorpamenti!$A$2:$X$104,A42-1995,0)</f>
        <v>Rovigo</v>
      </c>
      <c r="E42" s="3" t="s">
        <v>126</v>
      </c>
      <c r="F42" s="3">
        <v>6764</v>
      </c>
      <c r="G42" s="3">
        <v>2016</v>
      </c>
      <c r="H42" s="4">
        <v>5</v>
      </c>
      <c r="I42" s="3"/>
      <c r="J42" s="3">
        <v>7</v>
      </c>
      <c r="K42" s="3">
        <v>7</v>
      </c>
      <c r="L42" s="3">
        <v>7</v>
      </c>
      <c r="M42" s="3">
        <v>2</v>
      </c>
      <c r="N42" s="3">
        <v>0</v>
      </c>
      <c r="O42" s="3">
        <v>0</v>
      </c>
      <c r="P42" s="3">
        <f t="shared" si="0"/>
        <v>23</v>
      </c>
      <c r="Q42" s="3"/>
      <c r="R42" s="3">
        <f t="shared" si="1"/>
        <v>0</v>
      </c>
      <c r="S42" s="3">
        <f t="shared" si="2"/>
        <v>23</v>
      </c>
      <c r="T42" s="3">
        <f>IF(AND(H42&lt;5,S42&gt;=VLOOKUP(A42,anni!$A$1:$O$32,6,0)),1,0)</f>
        <v>0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spans="1:34" s="2" customFormat="1" x14ac:dyDescent="0.3">
      <c r="A43" s="3">
        <v>2016</v>
      </c>
      <c r="B43" s="3">
        <v>40</v>
      </c>
      <c r="C43" s="3"/>
      <c r="D43" s="3" t="str">
        <f>VLOOKUP(E43,accorpamenti!$A$2:$X$104,A43-1995,0)</f>
        <v>Asti</v>
      </c>
      <c r="E43" s="3" t="s">
        <v>68</v>
      </c>
      <c r="F43" s="3">
        <v>6900</v>
      </c>
      <c r="G43" s="3">
        <v>2016</v>
      </c>
      <c r="H43" s="4">
        <v>5</v>
      </c>
      <c r="I43" s="3"/>
      <c r="J43" s="3">
        <v>7</v>
      </c>
      <c r="K43" s="3">
        <v>7</v>
      </c>
      <c r="L43" s="3">
        <v>0</v>
      </c>
      <c r="M43" s="3">
        <v>1</v>
      </c>
      <c r="N43" s="3">
        <v>0</v>
      </c>
      <c r="O43" s="3">
        <v>1</v>
      </c>
      <c r="P43" s="3">
        <f t="shared" si="0"/>
        <v>16</v>
      </c>
      <c r="Q43" s="3"/>
      <c r="R43" s="3">
        <f t="shared" si="1"/>
        <v>0</v>
      </c>
      <c r="S43" s="3">
        <f t="shared" si="2"/>
        <v>16</v>
      </c>
      <c r="T43" s="3">
        <f>IF(AND(H43&lt;5,S43&gt;=VLOOKUP(A43,anni!$A$1:$O$32,6,0)),1,0)</f>
        <v>0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spans="1:34" s="2" customFormat="1" x14ac:dyDescent="0.3">
      <c r="A44" s="3">
        <v>2016</v>
      </c>
      <c r="B44" s="3">
        <v>41</v>
      </c>
      <c r="C44" s="3"/>
      <c r="D44" s="3" t="str">
        <f>VLOOKUP(E44,accorpamenti!$A$2:$X$104,A44-1995,0)</f>
        <v>Catanzaro</v>
      </c>
      <c r="E44" s="3" t="s">
        <v>110</v>
      </c>
      <c r="F44" s="3">
        <v>6901</v>
      </c>
      <c r="G44" s="3">
        <v>2016</v>
      </c>
      <c r="H44" s="4">
        <v>4</v>
      </c>
      <c r="I44" s="3"/>
      <c r="J44" s="3">
        <v>1</v>
      </c>
      <c r="K44" s="3">
        <v>7</v>
      </c>
      <c r="L44" s="3">
        <v>0</v>
      </c>
      <c r="M44" s="3">
        <v>1</v>
      </c>
      <c r="N44" s="3">
        <v>0</v>
      </c>
      <c r="O44" s="3">
        <v>1</v>
      </c>
      <c r="P44" s="3">
        <f t="shared" si="0"/>
        <v>12</v>
      </c>
      <c r="Q44" s="3"/>
      <c r="R44" s="3">
        <f t="shared" si="1"/>
        <v>0</v>
      </c>
      <c r="S44" s="3">
        <f t="shared" si="2"/>
        <v>10</v>
      </c>
      <c r="T44" s="3">
        <f>IF(AND(H44&lt;5,S44&gt;=VLOOKUP(A44,anni!$A$1:$O$32,6,0)),1,0)</f>
        <v>0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spans="1:34" s="2" customFormat="1" x14ac:dyDescent="0.3">
      <c r="A45" s="3">
        <v>2016</v>
      </c>
      <c r="B45" s="3">
        <v>42</v>
      </c>
      <c r="C45" s="3"/>
      <c r="D45" s="3" t="str">
        <f>VLOOKUP(E45,accorpamenti!$A$2:$X$104,A45-1995,0)</f>
        <v>Parma</v>
      </c>
      <c r="E45" s="3" t="s">
        <v>76</v>
      </c>
      <c r="F45" s="3">
        <v>6902</v>
      </c>
      <c r="G45" s="3">
        <v>2016</v>
      </c>
      <c r="H45" s="4">
        <v>5</v>
      </c>
      <c r="I45" s="3"/>
      <c r="J45" s="3">
        <v>7</v>
      </c>
      <c r="K45" s="3">
        <v>7</v>
      </c>
      <c r="L45" s="3">
        <v>1</v>
      </c>
      <c r="M45" s="3">
        <v>0</v>
      </c>
      <c r="N45" s="3">
        <v>1</v>
      </c>
      <c r="O45" s="3">
        <v>0</v>
      </c>
      <c r="P45" s="3">
        <f t="shared" si="0"/>
        <v>16</v>
      </c>
      <c r="Q45" s="3"/>
      <c r="R45" s="3">
        <f t="shared" si="1"/>
        <v>0</v>
      </c>
      <c r="S45" s="3">
        <f t="shared" si="2"/>
        <v>16</v>
      </c>
      <c r="T45" s="3">
        <f>IF(AND(H45&lt;5,S45&gt;=VLOOKUP(A45,anni!$A$1:$O$32,6,0)),1,0)</f>
        <v>0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spans="1:34" s="2" customFormat="1" x14ac:dyDescent="0.3">
      <c r="A46" s="3">
        <v>2016</v>
      </c>
      <c r="B46" s="3">
        <v>43</v>
      </c>
      <c r="C46" s="3"/>
      <c r="D46" s="3" t="str">
        <f>VLOOKUP(E46,accorpamenti!$A$2:$X$104,A46-1995,0)</f>
        <v>Vicenza</v>
      </c>
      <c r="E46" s="3" t="s">
        <v>93</v>
      </c>
      <c r="F46" s="3">
        <v>6903</v>
      </c>
      <c r="G46" s="3">
        <v>2016</v>
      </c>
      <c r="H46" s="4">
        <v>2</v>
      </c>
      <c r="I46" s="3"/>
      <c r="J46" s="3">
        <v>7</v>
      </c>
      <c r="K46" s="3">
        <v>7</v>
      </c>
      <c r="L46" s="3">
        <v>1</v>
      </c>
      <c r="M46" s="3">
        <v>1</v>
      </c>
      <c r="N46" s="3">
        <v>0</v>
      </c>
      <c r="O46" s="3">
        <v>0</v>
      </c>
      <c r="P46" s="3">
        <f t="shared" si="0"/>
        <v>25.6</v>
      </c>
      <c r="Q46" s="3"/>
      <c r="R46" s="3">
        <f t="shared" si="1"/>
        <v>0</v>
      </c>
      <c r="S46" s="3">
        <f t="shared" si="2"/>
        <v>16</v>
      </c>
      <c r="T46" s="3">
        <f>IF(AND(H46&lt;5,S46&gt;=VLOOKUP(A46,anni!$A$1:$O$32,6,0)),1,0)</f>
        <v>0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1:34" s="2" customFormat="1" x14ac:dyDescent="0.3">
      <c r="A47" s="3">
        <v>2016</v>
      </c>
      <c r="B47" s="3">
        <v>44</v>
      </c>
      <c r="C47" s="3"/>
      <c r="D47" s="3" t="str">
        <f>VLOOKUP(E47,accorpamenti!$A$2:$X$104,A47-1995,0)</f>
        <v>Venezia</v>
      </c>
      <c r="E47" s="3" t="s">
        <v>85</v>
      </c>
      <c r="F47" s="3">
        <v>6625</v>
      </c>
      <c r="G47" s="3">
        <v>2016</v>
      </c>
      <c r="H47" s="4">
        <v>5</v>
      </c>
      <c r="I47" s="3"/>
      <c r="J47" s="3">
        <v>7</v>
      </c>
      <c r="K47" s="3">
        <v>6</v>
      </c>
      <c r="L47" s="3">
        <v>0</v>
      </c>
      <c r="M47" s="3">
        <v>0</v>
      </c>
      <c r="N47" s="3">
        <v>0</v>
      </c>
      <c r="O47" s="3">
        <v>1</v>
      </c>
      <c r="P47" s="3">
        <f t="shared" si="0"/>
        <v>14</v>
      </c>
      <c r="Q47" s="3"/>
      <c r="R47" s="3">
        <f t="shared" si="1"/>
        <v>1</v>
      </c>
      <c r="S47" s="3">
        <f t="shared" si="2"/>
        <v>14</v>
      </c>
      <c r="T47" s="3">
        <f>IF(AND(H47&lt;5,S47&gt;=VLOOKUP(A47,anni!$A$1:$O$32,6,0)),1,0)</f>
        <v>0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1:34" s="2" customFormat="1" x14ac:dyDescent="0.3">
      <c r="A48" s="3">
        <v>2016</v>
      </c>
      <c r="B48" s="3">
        <v>45</v>
      </c>
      <c r="C48" s="3"/>
      <c r="D48" s="3" t="str">
        <f>VLOOKUP(E48,accorpamenti!$A$2:$X$104,A48-1995,0)</f>
        <v>Venezia</v>
      </c>
      <c r="E48" s="3" t="s">
        <v>85</v>
      </c>
      <c r="F48" s="3">
        <v>6904</v>
      </c>
      <c r="G48" s="3">
        <v>2016</v>
      </c>
      <c r="H48" s="4">
        <v>4</v>
      </c>
      <c r="I48" s="3"/>
      <c r="J48" s="3">
        <v>2</v>
      </c>
      <c r="K48" s="3">
        <v>0</v>
      </c>
      <c r="L48" s="3">
        <v>2</v>
      </c>
      <c r="M48" s="3">
        <v>2</v>
      </c>
      <c r="N48" s="3">
        <v>5</v>
      </c>
      <c r="O48" s="3">
        <v>1</v>
      </c>
      <c r="P48" s="3">
        <f t="shared" si="0"/>
        <v>14.399999999999999</v>
      </c>
      <c r="Q48" s="3"/>
      <c r="R48" s="3">
        <f t="shared" si="1"/>
        <v>0</v>
      </c>
      <c r="S48" s="3">
        <f t="shared" si="2"/>
        <v>12</v>
      </c>
      <c r="T48" s="3">
        <f>IF(AND(H48&lt;5,S48&gt;=VLOOKUP(A48,anni!$A$1:$O$32,6,0)),1,0)</f>
        <v>0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1:34" s="2" customFormat="1" x14ac:dyDescent="0.3">
      <c r="A49" s="3">
        <v>2016</v>
      </c>
      <c r="B49" s="3">
        <v>46</v>
      </c>
      <c r="C49" s="3"/>
      <c r="D49" s="3" t="str">
        <f>VLOOKUP(E49,accorpamenti!$A$2:$X$104,A49-1995,0)</f>
        <v>Treviso</v>
      </c>
      <c r="E49" s="3" t="s">
        <v>57</v>
      </c>
      <c r="F49" s="3">
        <v>6905</v>
      </c>
      <c r="G49" s="3">
        <v>2016</v>
      </c>
      <c r="H49" s="4">
        <v>5</v>
      </c>
      <c r="I49" s="3"/>
      <c r="J49" s="3">
        <v>0</v>
      </c>
      <c r="K49" s="3">
        <v>0</v>
      </c>
      <c r="L49" s="3">
        <v>0</v>
      </c>
      <c r="M49" s="3">
        <v>2</v>
      </c>
      <c r="N49" s="3">
        <v>1</v>
      </c>
      <c r="O49" s="3">
        <v>1</v>
      </c>
      <c r="P49" s="3">
        <f t="shared" si="0"/>
        <v>4</v>
      </c>
      <c r="Q49" s="3"/>
      <c r="R49" s="3">
        <f t="shared" si="1"/>
        <v>0</v>
      </c>
      <c r="S49" s="3">
        <f t="shared" si="2"/>
        <v>4</v>
      </c>
      <c r="T49" s="3">
        <f>IF(AND(H49&lt;5,S49&gt;=VLOOKUP(A49,anni!$A$1:$O$32,6,0)),1,0)</f>
        <v>0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1:34" s="2" customFormat="1" x14ac:dyDescent="0.3">
      <c r="A50" s="3">
        <v>2016</v>
      </c>
      <c r="B50" s="3">
        <v>47</v>
      </c>
      <c r="C50" s="3"/>
      <c r="D50" s="3" t="str">
        <f>VLOOKUP(E50,accorpamenti!$A$2:$X$104,A50-1995,0)</f>
        <v>Treviso</v>
      </c>
      <c r="E50" s="3" t="s">
        <v>57</v>
      </c>
      <c r="F50" s="3">
        <v>6906</v>
      </c>
      <c r="G50" s="3">
        <v>2016</v>
      </c>
      <c r="H50" s="4">
        <v>4</v>
      </c>
      <c r="I50" s="3"/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1</v>
      </c>
      <c r="P50" s="3">
        <f t="shared" si="0"/>
        <v>1.2</v>
      </c>
      <c r="Q50" s="3"/>
      <c r="R50" s="3">
        <f t="shared" si="1"/>
        <v>0</v>
      </c>
      <c r="S50" s="3">
        <f t="shared" si="2"/>
        <v>1</v>
      </c>
      <c r="T50" s="3">
        <f>IF(AND(H50&lt;5,S50&gt;=VLOOKUP(A50,anni!$A$1:$O$32,6,0)),1,0)</f>
        <v>0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1:34" s="2" customFormat="1" x14ac:dyDescent="0.3">
      <c r="A51" s="3">
        <v>2016</v>
      </c>
      <c r="B51" s="3">
        <v>48</v>
      </c>
      <c r="C51" s="3"/>
      <c r="D51" s="3" t="str">
        <f>VLOOKUP(E51,accorpamenti!$A$2:$X$104,A51-1995,0)</f>
        <v>Brindisi</v>
      </c>
      <c r="E51" s="3" t="s">
        <v>115</v>
      </c>
      <c r="F51" s="3">
        <v>6907</v>
      </c>
      <c r="G51" s="3">
        <v>2016</v>
      </c>
      <c r="H51" s="4">
        <v>5</v>
      </c>
      <c r="I51" s="3"/>
      <c r="J51" s="3">
        <v>2</v>
      </c>
      <c r="K51" s="3">
        <v>5</v>
      </c>
      <c r="L51" s="3">
        <v>0</v>
      </c>
      <c r="M51" s="3">
        <v>3</v>
      </c>
      <c r="N51" s="3">
        <v>1</v>
      </c>
      <c r="O51" s="3">
        <v>0</v>
      </c>
      <c r="P51" s="3">
        <f t="shared" si="0"/>
        <v>11</v>
      </c>
      <c r="Q51" s="3"/>
      <c r="R51" s="3">
        <f t="shared" si="1"/>
        <v>0</v>
      </c>
      <c r="S51" s="3">
        <f t="shared" si="2"/>
        <v>11</v>
      </c>
      <c r="T51" s="3">
        <f>IF(AND(H51&lt;5,S51&gt;=VLOOKUP(A51,anni!$A$1:$O$32,6,0)),1,0)</f>
        <v>0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1:34" s="2" customFormat="1" x14ac:dyDescent="0.3">
      <c r="A52" s="3">
        <v>2016</v>
      </c>
      <c r="B52" s="3">
        <v>49</v>
      </c>
      <c r="C52" s="3"/>
      <c r="D52" s="3" t="str">
        <f>VLOOKUP(E52,accorpamenti!$A$2:$X$104,A52-1995,0)</f>
        <v>Forlì Cesena</v>
      </c>
      <c r="E52" s="3" t="s">
        <v>119</v>
      </c>
      <c r="F52" s="3">
        <v>6766</v>
      </c>
      <c r="G52" s="3">
        <v>2016</v>
      </c>
      <c r="H52" s="4">
        <v>5</v>
      </c>
      <c r="I52" s="3"/>
      <c r="J52" s="3">
        <v>7</v>
      </c>
      <c r="K52" s="3">
        <v>0</v>
      </c>
      <c r="L52" s="3">
        <v>7</v>
      </c>
      <c r="M52" s="3">
        <v>2</v>
      </c>
      <c r="N52" s="3">
        <v>0</v>
      </c>
      <c r="O52" s="3">
        <v>0</v>
      </c>
      <c r="P52" s="3">
        <f t="shared" si="0"/>
        <v>16</v>
      </c>
      <c r="Q52" s="3"/>
      <c r="R52" s="3">
        <f t="shared" si="1"/>
        <v>0</v>
      </c>
      <c r="S52" s="3">
        <f t="shared" si="2"/>
        <v>16</v>
      </c>
      <c r="T52" s="3">
        <f>IF(AND(H52&lt;5,S52&gt;=VLOOKUP(A52,anni!$A$1:$O$32,6,0)),1,0)</f>
        <v>0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1:34" s="2" customFormat="1" x14ac:dyDescent="0.3">
      <c r="A53" s="3">
        <v>2016</v>
      </c>
      <c r="B53" s="3">
        <v>50</v>
      </c>
      <c r="C53" s="3"/>
      <c r="D53" s="3" t="str">
        <f>VLOOKUP(E53,accorpamenti!$A$2:$X$104,A53-1995,0)</f>
        <v>Bergamo</v>
      </c>
      <c r="E53" s="3" t="s">
        <v>35</v>
      </c>
      <c r="F53" s="3">
        <v>6908</v>
      </c>
      <c r="G53" s="3">
        <v>2016</v>
      </c>
      <c r="H53" s="4">
        <v>5</v>
      </c>
      <c r="I53" s="3"/>
      <c r="J53" s="3">
        <v>7</v>
      </c>
      <c r="K53" s="3">
        <v>7</v>
      </c>
      <c r="L53" s="3">
        <v>0</v>
      </c>
      <c r="M53" s="3">
        <v>7</v>
      </c>
      <c r="N53" s="3">
        <v>1</v>
      </c>
      <c r="O53" s="3">
        <v>0</v>
      </c>
      <c r="P53" s="3">
        <f t="shared" si="0"/>
        <v>22</v>
      </c>
      <c r="Q53" s="3"/>
      <c r="R53" s="3">
        <f t="shared" si="1"/>
        <v>0</v>
      </c>
      <c r="S53" s="3">
        <f t="shared" si="2"/>
        <v>22</v>
      </c>
      <c r="T53" s="3">
        <f>IF(AND(H53&lt;5,S53&gt;=VLOOKUP(A53,anni!$A$1:$O$32,6,0)),1,0)</f>
        <v>0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1:34" s="2" customFormat="1" x14ac:dyDescent="0.3">
      <c r="A54" s="3">
        <v>2016</v>
      </c>
      <c r="B54" s="3">
        <v>51</v>
      </c>
      <c r="C54" s="3"/>
      <c r="D54" s="3" t="str">
        <f>VLOOKUP(E54,accorpamenti!$A$2:$X$104,A54-1995,0)</f>
        <v>Napoli</v>
      </c>
      <c r="E54" s="3" t="s">
        <v>95</v>
      </c>
      <c r="F54" s="3">
        <v>6909</v>
      </c>
      <c r="G54" s="3">
        <v>2016</v>
      </c>
      <c r="H54" s="4">
        <v>1</v>
      </c>
      <c r="I54" s="3"/>
      <c r="J54" s="3">
        <v>1</v>
      </c>
      <c r="K54" s="3">
        <v>1</v>
      </c>
      <c r="L54" s="3">
        <v>0</v>
      </c>
      <c r="M54" s="3">
        <v>1</v>
      </c>
      <c r="N54" s="3">
        <v>0</v>
      </c>
      <c r="O54" s="3">
        <v>0</v>
      </c>
      <c r="P54" s="3">
        <f t="shared" si="0"/>
        <v>5.4</v>
      </c>
      <c r="Q54" s="3"/>
      <c r="R54" s="3">
        <f t="shared" si="1"/>
        <v>0</v>
      </c>
      <c r="S54" s="3">
        <f t="shared" si="2"/>
        <v>3</v>
      </c>
      <c r="T54" s="3">
        <f>IF(AND(H54&lt;5,S54&gt;=VLOOKUP(A54,anni!$A$1:$O$32,6,0)),1,0)</f>
        <v>0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1:34" s="2" customFormat="1" x14ac:dyDescent="0.3">
      <c r="A55" s="3">
        <v>2016</v>
      </c>
      <c r="B55" s="3">
        <v>52</v>
      </c>
      <c r="C55" s="3"/>
      <c r="D55" s="3" t="str">
        <f>VLOOKUP(E55,accorpamenti!$A$2:$X$104,A55-1995,0)</f>
        <v>Udine</v>
      </c>
      <c r="E55" s="3" t="s">
        <v>58</v>
      </c>
      <c r="F55" s="3">
        <v>6654</v>
      </c>
      <c r="G55" s="3">
        <v>2016</v>
      </c>
      <c r="H55" s="4">
        <v>4</v>
      </c>
      <c r="I55" s="3"/>
      <c r="J55" s="3">
        <v>7</v>
      </c>
      <c r="K55" s="3">
        <v>0</v>
      </c>
      <c r="L55" s="3">
        <v>7</v>
      </c>
      <c r="M55" s="3">
        <v>2</v>
      </c>
      <c r="N55" s="3">
        <v>0</v>
      </c>
      <c r="O55" s="3">
        <v>0</v>
      </c>
      <c r="P55" s="3">
        <f t="shared" si="0"/>
        <v>19.2</v>
      </c>
      <c r="Q55" s="3"/>
      <c r="R55" s="3">
        <f t="shared" si="1"/>
        <v>1</v>
      </c>
      <c r="S55" s="3">
        <f t="shared" si="2"/>
        <v>16</v>
      </c>
      <c r="T55" s="3">
        <f>IF(AND(H55&lt;5,S55&gt;=VLOOKUP(A55,anni!$A$1:$O$32,6,0)),1,0)</f>
        <v>0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1:34" s="2" customFormat="1" x14ac:dyDescent="0.3">
      <c r="A56" s="3">
        <v>2016</v>
      </c>
      <c r="B56" s="3">
        <v>53</v>
      </c>
      <c r="C56" s="3"/>
      <c r="D56" s="3" t="str">
        <f>VLOOKUP(E56,accorpamenti!$A$2:$X$104,A56-1995,0)</f>
        <v>Udine</v>
      </c>
      <c r="E56" s="3" t="s">
        <v>58</v>
      </c>
      <c r="F56" s="3">
        <v>6768</v>
      </c>
      <c r="G56" s="3">
        <v>2016</v>
      </c>
      <c r="H56" s="4">
        <v>5</v>
      </c>
      <c r="I56" s="3"/>
      <c r="J56" s="3">
        <v>7</v>
      </c>
      <c r="K56" s="3">
        <v>7</v>
      </c>
      <c r="L56" s="3">
        <v>7</v>
      </c>
      <c r="M56" s="3">
        <v>7</v>
      </c>
      <c r="N56" s="3">
        <v>3</v>
      </c>
      <c r="O56" s="3">
        <v>0</v>
      </c>
      <c r="P56" s="3">
        <f t="shared" si="0"/>
        <v>31</v>
      </c>
      <c r="Q56" s="3"/>
      <c r="R56" s="3">
        <f t="shared" si="1"/>
        <v>0</v>
      </c>
      <c r="S56" s="3">
        <f t="shared" si="2"/>
        <v>31</v>
      </c>
      <c r="T56" s="3">
        <f>IF(AND(H56&lt;5,S56&gt;=VLOOKUP(A56,anni!$A$1:$O$32,6,0)),1,0)</f>
        <v>0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1:34" s="2" customFormat="1" x14ac:dyDescent="0.3">
      <c r="A57" s="3">
        <v>2016</v>
      </c>
      <c r="B57" s="3">
        <v>54</v>
      </c>
      <c r="C57" s="3"/>
      <c r="D57" s="3" t="str">
        <f>VLOOKUP(E57,accorpamenti!$A$2:$X$104,A57-1995,0)</f>
        <v>Ravenna</v>
      </c>
      <c r="E57" s="3" t="s">
        <v>147</v>
      </c>
      <c r="F57" s="3">
        <v>6910</v>
      </c>
      <c r="G57" s="3">
        <v>2016</v>
      </c>
      <c r="H57" s="4">
        <v>5</v>
      </c>
      <c r="I57" s="3"/>
      <c r="J57" s="3">
        <v>7</v>
      </c>
      <c r="K57" s="3">
        <v>0</v>
      </c>
      <c r="L57" s="3">
        <v>0</v>
      </c>
      <c r="M57" s="3">
        <v>2</v>
      </c>
      <c r="N57" s="3">
        <v>0</v>
      </c>
      <c r="O57" s="3">
        <v>1</v>
      </c>
      <c r="P57" s="3">
        <f t="shared" si="0"/>
        <v>10</v>
      </c>
      <c r="Q57" s="3"/>
      <c r="R57" s="3">
        <f t="shared" si="1"/>
        <v>0</v>
      </c>
      <c r="S57" s="3">
        <f t="shared" si="2"/>
        <v>10</v>
      </c>
      <c r="T57" s="3">
        <f>IF(AND(H57&lt;5,S57&gt;=VLOOKUP(A57,anni!$A$1:$O$32,6,0)),1,0)</f>
        <v>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1:34" s="2" customFormat="1" x14ac:dyDescent="0.3">
      <c r="A58" s="3">
        <v>2016</v>
      </c>
      <c r="B58" s="3">
        <v>55</v>
      </c>
      <c r="C58" s="3"/>
      <c r="D58" s="3" t="str">
        <f>VLOOKUP(E58,accorpamenti!$A$2:$X$104,A58-1995,0)</f>
        <v>Massa Carrara</v>
      </c>
      <c r="E58" s="3" t="s">
        <v>120</v>
      </c>
      <c r="F58" s="3">
        <v>6911</v>
      </c>
      <c r="G58" s="3">
        <v>2016</v>
      </c>
      <c r="H58" s="4">
        <v>4</v>
      </c>
      <c r="I58" s="3"/>
      <c r="J58" s="3">
        <v>3</v>
      </c>
      <c r="K58" s="3">
        <v>6</v>
      </c>
      <c r="L58" s="3">
        <v>0</v>
      </c>
      <c r="M58" s="3">
        <v>0</v>
      </c>
      <c r="N58" s="3">
        <v>0</v>
      </c>
      <c r="O58" s="3">
        <v>0</v>
      </c>
      <c r="P58" s="3">
        <f t="shared" si="0"/>
        <v>10.799999999999999</v>
      </c>
      <c r="Q58" s="3"/>
      <c r="R58" s="3">
        <f t="shared" si="1"/>
        <v>0</v>
      </c>
      <c r="S58" s="3">
        <f t="shared" si="2"/>
        <v>9</v>
      </c>
      <c r="T58" s="3">
        <f>IF(AND(H58&lt;5,S58&gt;=VLOOKUP(A58,anni!$A$1:$O$32,6,0)),1,0)</f>
        <v>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1:34" s="2" customFormat="1" x14ac:dyDescent="0.3">
      <c r="A59" s="3">
        <v>2016</v>
      </c>
      <c r="B59" s="3">
        <v>56</v>
      </c>
      <c r="C59" s="3"/>
      <c r="D59" s="3" t="str">
        <f>VLOOKUP(E59,accorpamenti!$A$2:$X$104,A59-1995,0)</f>
        <v>Alessandria</v>
      </c>
      <c r="E59" s="3" t="s">
        <v>74</v>
      </c>
      <c r="F59" s="3">
        <v>6912</v>
      </c>
      <c r="G59" s="3">
        <v>2016</v>
      </c>
      <c r="H59" s="4">
        <v>4</v>
      </c>
      <c r="I59" s="3"/>
      <c r="J59" s="3">
        <v>0</v>
      </c>
      <c r="K59" s="3">
        <v>2</v>
      </c>
      <c r="L59" s="3">
        <v>0</v>
      </c>
      <c r="M59" s="3">
        <v>2</v>
      </c>
      <c r="N59" s="3">
        <v>0</v>
      </c>
      <c r="O59" s="3">
        <v>0</v>
      </c>
      <c r="P59" s="3">
        <f t="shared" si="0"/>
        <v>4.8</v>
      </c>
      <c r="Q59" s="3"/>
      <c r="R59" s="3">
        <f t="shared" si="1"/>
        <v>0</v>
      </c>
      <c r="S59" s="3">
        <f t="shared" si="2"/>
        <v>4</v>
      </c>
      <c r="T59" s="3">
        <f>IF(AND(H59&lt;5,S59&gt;=VLOOKUP(A59,anni!$A$1:$O$32,6,0)),1,0)</f>
        <v>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1:34" s="2" customFormat="1" x14ac:dyDescent="0.3">
      <c r="A60" s="3">
        <v>2016</v>
      </c>
      <c r="B60" s="3">
        <v>57</v>
      </c>
      <c r="C60" s="3"/>
      <c r="D60" s="3" t="str">
        <f>VLOOKUP(E60,accorpamenti!$A$2:$X$104,A60-1995,0)</f>
        <v>Forlì Cesena</v>
      </c>
      <c r="E60" s="3" t="s">
        <v>119</v>
      </c>
      <c r="F60" s="3">
        <v>6655</v>
      </c>
      <c r="G60" s="3">
        <v>2016</v>
      </c>
      <c r="H60" s="4">
        <v>4</v>
      </c>
      <c r="I60" s="3"/>
      <c r="J60" s="3">
        <v>0</v>
      </c>
      <c r="K60" s="3">
        <v>7</v>
      </c>
      <c r="L60" s="3">
        <v>0</v>
      </c>
      <c r="M60" s="3">
        <v>0</v>
      </c>
      <c r="N60" s="3">
        <v>0</v>
      </c>
      <c r="O60" s="3">
        <v>0</v>
      </c>
      <c r="P60" s="3">
        <f t="shared" si="0"/>
        <v>8.4</v>
      </c>
      <c r="Q60" s="3"/>
      <c r="R60" s="3">
        <f t="shared" si="1"/>
        <v>1</v>
      </c>
      <c r="S60" s="3">
        <f t="shared" si="2"/>
        <v>7</v>
      </c>
      <c r="T60" s="3">
        <f>IF(AND(H60&lt;5,S60&gt;=VLOOKUP(A60,anni!$A$1:$O$32,6,0)),1,0)</f>
        <v>0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1:34" s="2" customFormat="1" x14ac:dyDescent="0.3">
      <c r="A61" s="3">
        <v>2016</v>
      </c>
      <c r="B61" s="3">
        <v>58</v>
      </c>
      <c r="C61" s="3"/>
      <c r="D61" s="3" t="str">
        <f>VLOOKUP(E61,accorpamenti!$A$2:$X$104,A61-1995,0)</f>
        <v>Biella</v>
      </c>
      <c r="E61" s="3" t="s">
        <v>144</v>
      </c>
      <c r="F61" s="3">
        <v>6817</v>
      </c>
      <c r="G61" s="3">
        <v>2016</v>
      </c>
      <c r="H61" s="4">
        <v>4</v>
      </c>
      <c r="I61" s="3"/>
      <c r="J61" s="3">
        <v>2</v>
      </c>
      <c r="K61" s="3">
        <v>5</v>
      </c>
      <c r="L61" s="3">
        <v>0</v>
      </c>
      <c r="M61" s="3">
        <v>1</v>
      </c>
      <c r="N61" s="3">
        <v>0</v>
      </c>
      <c r="O61" s="3">
        <v>1</v>
      </c>
      <c r="P61" s="3">
        <f t="shared" si="0"/>
        <v>10.799999999999999</v>
      </c>
      <c r="Q61" s="3"/>
      <c r="R61" s="3">
        <f t="shared" si="1"/>
        <v>0</v>
      </c>
      <c r="S61" s="3">
        <f t="shared" si="2"/>
        <v>9</v>
      </c>
      <c r="T61" s="3">
        <f>IF(AND(H61&lt;5,S61&gt;=VLOOKUP(A61,anni!$A$1:$O$32,6,0)),1,0)</f>
        <v>0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1:34" s="2" customFormat="1" x14ac:dyDescent="0.3">
      <c r="A62" s="3">
        <v>2016</v>
      </c>
      <c r="B62" s="3">
        <v>59</v>
      </c>
      <c r="C62" s="3"/>
      <c r="D62" s="3" t="str">
        <f>VLOOKUP(E62,accorpamenti!$A$2:$X$104,A62-1995,0)</f>
        <v>Napoli</v>
      </c>
      <c r="E62" s="3" t="s">
        <v>95</v>
      </c>
      <c r="F62" s="3">
        <v>6913</v>
      </c>
      <c r="G62" s="3">
        <v>2016</v>
      </c>
      <c r="H62" s="4">
        <v>5</v>
      </c>
      <c r="I62" s="3"/>
      <c r="J62" s="3">
        <v>7</v>
      </c>
      <c r="K62" s="3">
        <v>6</v>
      </c>
      <c r="L62" s="3">
        <v>7</v>
      </c>
      <c r="M62" s="3">
        <v>6</v>
      </c>
      <c r="N62" s="3">
        <v>0</v>
      </c>
      <c r="O62" s="3">
        <v>1</v>
      </c>
      <c r="P62" s="3">
        <f t="shared" si="0"/>
        <v>27</v>
      </c>
      <c r="Q62" s="3"/>
      <c r="R62" s="3">
        <f t="shared" si="1"/>
        <v>0</v>
      </c>
      <c r="S62" s="3">
        <f t="shared" si="2"/>
        <v>27</v>
      </c>
      <c r="T62" s="3">
        <f>IF(AND(H62&lt;5,S62&gt;=VLOOKUP(A62,anni!$A$1:$O$32,6,0)),1,0)</f>
        <v>0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1:34" s="2" customFormat="1" x14ac:dyDescent="0.3">
      <c r="A63" s="3">
        <v>2016</v>
      </c>
      <c r="B63" s="3">
        <v>60</v>
      </c>
      <c r="C63" s="3"/>
      <c r="D63" s="3" t="str">
        <f>VLOOKUP(E63,accorpamenti!$A$2:$X$104,A63-1995,0)</f>
        <v>Reggio Emilia</v>
      </c>
      <c r="E63" s="3" t="s">
        <v>78</v>
      </c>
      <c r="F63" s="3">
        <v>6914</v>
      </c>
      <c r="G63" s="3">
        <v>2016</v>
      </c>
      <c r="H63" s="4">
        <v>4</v>
      </c>
      <c r="I63" s="3"/>
      <c r="J63" s="3">
        <v>0</v>
      </c>
      <c r="K63" s="3">
        <v>7</v>
      </c>
      <c r="L63" s="3">
        <v>1</v>
      </c>
      <c r="M63" s="3">
        <v>2</v>
      </c>
      <c r="N63" s="3">
        <v>0</v>
      </c>
      <c r="O63" s="3">
        <v>0</v>
      </c>
      <c r="P63" s="3">
        <f t="shared" si="0"/>
        <v>12</v>
      </c>
      <c r="Q63" s="3"/>
      <c r="R63" s="3">
        <f t="shared" si="1"/>
        <v>0</v>
      </c>
      <c r="S63" s="3">
        <f t="shared" si="2"/>
        <v>10</v>
      </c>
      <c r="T63" s="3">
        <f>IF(AND(H63&lt;5,S63&gt;=VLOOKUP(A63,anni!$A$1:$O$32,6,0)),1,0)</f>
        <v>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2" customFormat="1" x14ac:dyDescent="0.3">
      <c r="A64" s="3">
        <v>2016</v>
      </c>
      <c r="B64" s="3">
        <v>61</v>
      </c>
      <c r="C64" s="3"/>
      <c r="D64" s="3" t="str">
        <f>VLOOKUP(E64,accorpamenti!$A$2:$X$104,A64-1995,0)</f>
        <v>Treviso</v>
      </c>
      <c r="E64" s="3" t="s">
        <v>57</v>
      </c>
      <c r="F64" s="3">
        <v>6770</v>
      </c>
      <c r="G64" s="3">
        <v>2016</v>
      </c>
      <c r="H64" s="4">
        <v>5</v>
      </c>
      <c r="I64" s="3"/>
      <c r="J64" s="3">
        <v>7</v>
      </c>
      <c r="K64" s="3">
        <v>2</v>
      </c>
      <c r="L64" s="3">
        <v>0</v>
      </c>
      <c r="M64" s="3">
        <v>3</v>
      </c>
      <c r="N64" s="3">
        <v>1</v>
      </c>
      <c r="O64" s="3">
        <v>1</v>
      </c>
      <c r="P64" s="3">
        <f t="shared" si="0"/>
        <v>14</v>
      </c>
      <c r="Q64" s="3"/>
      <c r="R64" s="3">
        <f t="shared" si="1"/>
        <v>0</v>
      </c>
      <c r="S64" s="3">
        <f t="shared" si="2"/>
        <v>14</v>
      </c>
      <c r="T64" s="3">
        <f>IF(AND(H64&lt;5,S64&gt;=VLOOKUP(A64,anni!$A$1:$O$32,6,0)),1,0)</f>
        <v>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4" s="2" customFormat="1" x14ac:dyDescent="0.3">
      <c r="A65" s="3">
        <v>2016</v>
      </c>
      <c r="B65" s="3">
        <v>62</v>
      </c>
      <c r="C65" s="3"/>
      <c r="D65" s="3" t="str">
        <f>VLOOKUP(E65,accorpamenti!$A$2:$X$104,A65-1995,0)</f>
        <v>Lecco</v>
      </c>
      <c r="E65" s="3" t="s">
        <v>64</v>
      </c>
      <c r="F65" s="3">
        <v>6915</v>
      </c>
      <c r="G65" s="3">
        <v>2016</v>
      </c>
      <c r="H65" s="4">
        <v>5</v>
      </c>
      <c r="I65" s="3"/>
      <c r="J65" s="3">
        <v>7</v>
      </c>
      <c r="K65" s="3">
        <v>2</v>
      </c>
      <c r="L65" s="3">
        <v>0</v>
      </c>
      <c r="M65" s="3">
        <v>0</v>
      </c>
      <c r="N65" s="3">
        <v>1</v>
      </c>
      <c r="O65" s="3">
        <v>0</v>
      </c>
      <c r="P65" s="3">
        <f t="shared" si="0"/>
        <v>10</v>
      </c>
      <c r="Q65" s="3"/>
      <c r="R65" s="3">
        <f t="shared" si="1"/>
        <v>0</v>
      </c>
      <c r="S65" s="3">
        <f t="shared" si="2"/>
        <v>10</v>
      </c>
      <c r="T65" s="3">
        <f>IF(AND(H65&lt;5,S65&gt;=VLOOKUP(A65,anni!$A$1:$O$32,6,0)),1,0)</f>
        <v>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4" s="2" customFormat="1" x14ac:dyDescent="0.3">
      <c r="A66" s="3">
        <v>2016</v>
      </c>
      <c r="B66" s="3">
        <v>63</v>
      </c>
      <c r="C66" s="3"/>
      <c r="D66" s="3" t="str">
        <f>VLOOKUP(E66,accorpamenti!$A$2:$X$104,A66-1995,0)</f>
        <v>Catania</v>
      </c>
      <c r="E66" s="3" t="s">
        <v>75</v>
      </c>
      <c r="F66" s="3">
        <v>6657</v>
      </c>
      <c r="G66" s="3">
        <v>2016</v>
      </c>
      <c r="H66" s="4">
        <v>4</v>
      </c>
      <c r="I66" s="3"/>
      <c r="J66" s="3">
        <v>0</v>
      </c>
      <c r="K66" s="3">
        <v>7</v>
      </c>
      <c r="L66" s="3">
        <v>0</v>
      </c>
      <c r="M66" s="3">
        <v>2</v>
      </c>
      <c r="N66" s="3">
        <v>0</v>
      </c>
      <c r="O66" s="3">
        <v>1</v>
      </c>
      <c r="P66" s="3">
        <f t="shared" si="0"/>
        <v>12</v>
      </c>
      <c r="Q66" s="3"/>
      <c r="R66" s="3">
        <f t="shared" si="1"/>
        <v>1</v>
      </c>
      <c r="S66" s="3">
        <f t="shared" si="2"/>
        <v>10</v>
      </c>
      <c r="T66" s="3">
        <f>IF(AND(H66&lt;5,S66&gt;=VLOOKUP(A66,anni!$A$1:$O$32,6,0)),1,0)</f>
        <v>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1:34" s="2" customFormat="1" x14ac:dyDescent="0.3">
      <c r="A67" s="3">
        <v>2016</v>
      </c>
      <c r="B67" s="3">
        <v>64</v>
      </c>
      <c r="C67" s="3"/>
      <c r="D67" s="3" t="str">
        <f>VLOOKUP(E67,accorpamenti!$A$2:$X$104,A67-1995,0)</f>
        <v>Pisa</v>
      </c>
      <c r="E67" s="3" t="s">
        <v>105</v>
      </c>
      <c r="F67" s="3">
        <v>6771</v>
      </c>
      <c r="G67" s="3">
        <v>2016</v>
      </c>
      <c r="H67" s="4">
        <v>5</v>
      </c>
      <c r="I67" s="3"/>
      <c r="J67" s="3">
        <v>3</v>
      </c>
      <c r="K67" s="3">
        <v>5</v>
      </c>
      <c r="L67" s="3">
        <v>0</v>
      </c>
      <c r="M67" s="3">
        <v>2</v>
      </c>
      <c r="N67" s="3">
        <v>0</v>
      </c>
      <c r="O67" s="3">
        <v>1</v>
      </c>
      <c r="P67" s="3">
        <f t="shared" si="0"/>
        <v>11</v>
      </c>
      <c r="Q67" s="3"/>
      <c r="R67" s="3">
        <f t="shared" si="1"/>
        <v>0</v>
      </c>
      <c r="S67" s="3">
        <f t="shared" si="2"/>
        <v>11</v>
      </c>
      <c r="T67" s="3">
        <f>IF(AND(H67&lt;5,S67&gt;=VLOOKUP(A67,anni!$A$1:$O$32,6,0)),1,0)</f>
        <v>0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1:34" s="2" customFormat="1" x14ac:dyDescent="0.3">
      <c r="A68" s="3">
        <v>2016</v>
      </c>
      <c r="B68" s="3">
        <v>65</v>
      </c>
      <c r="C68" s="3"/>
      <c r="D68" s="3" t="str">
        <f>VLOOKUP(E68,accorpamenti!$A$2:$X$104,A68-1995,0)</f>
        <v>Perugia</v>
      </c>
      <c r="E68" s="3" t="s">
        <v>84</v>
      </c>
      <c r="F68" s="3">
        <v>6772</v>
      </c>
      <c r="G68" s="3">
        <v>2016</v>
      </c>
      <c r="H68" s="4">
        <v>5</v>
      </c>
      <c r="I68" s="3"/>
      <c r="J68" s="3">
        <v>7</v>
      </c>
      <c r="K68" s="3">
        <v>7</v>
      </c>
      <c r="L68" s="3">
        <v>7</v>
      </c>
      <c r="M68" s="3">
        <v>2</v>
      </c>
      <c r="N68" s="3">
        <v>0</v>
      </c>
      <c r="O68" s="3">
        <v>2</v>
      </c>
      <c r="P68" s="3">
        <f t="shared" ref="P68:P131" si="3">IF(T68=0,IF(S68=-1,-1,S68*HLOOKUP(H68,$U$1:$Y$2,2,0)),0)</f>
        <v>25</v>
      </c>
      <c r="Q68" s="3"/>
      <c r="R68" s="3">
        <f t="shared" ref="R68:R131" si="4">COUNTIF($F$609:$F$5991,F68)</f>
        <v>0</v>
      </c>
      <c r="S68" s="3">
        <f t="shared" ref="S68:S131" si="5">SUM(J68:O68)</f>
        <v>25</v>
      </c>
      <c r="T68" s="3">
        <f>IF(AND(H68&lt;5,S68&gt;=VLOOKUP(A68,anni!$A$1:$O$32,6,0)),1,0)</f>
        <v>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1:34" s="2" customFormat="1" x14ac:dyDescent="0.3">
      <c r="A69" s="3">
        <v>2016</v>
      </c>
      <c r="B69" s="3">
        <v>66</v>
      </c>
      <c r="C69" s="3"/>
      <c r="D69" s="3" t="str">
        <f>VLOOKUP(E69,accorpamenti!$A$2:$X$104,A69-1995,0)</f>
        <v>Napoli</v>
      </c>
      <c r="E69" s="3" t="s">
        <v>95</v>
      </c>
      <c r="F69" s="3">
        <v>6916</v>
      </c>
      <c r="G69" s="3">
        <v>2016</v>
      </c>
      <c r="H69" s="4">
        <v>2</v>
      </c>
      <c r="I69" s="3"/>
      <c r="J69" s="3">
        <v>7</v>
      </c>
      <c r="K69" s="3">
        <v>1</v>
      </c>
      <c r="L69" s="3">
        <v>1</v>
      </c>
      <c r="M69" s="3">
        <v>1</v>
      </c>
      <c r="N69" s="3">
        <v>0</v>
      </c>
      <c r="O69" s="3">
        <v>0</v>
      </c>
      <c r="P69" s="3">
        <f t="shared" si="3"/>
        <v>16</v>
      </c>
      <c r="Q69" s="3"/>
      <c r="R69" s="3">
        <f t="shared" si="4"/>
        <v>0</v>
      </c>
      <c r="S69" s="3">
        <f t="shared" si="5"/>
        <v>10</v>
      </c>
      <c r="T69" s="3">
        <f>IF(AND(H69&lt;5,S69&gt;=VLOOKUP(A69,anni!$A$1:$O$32,6,0)),1,0)</f>
        <v>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1:34" s="2" customFormat="1" x14ac:dyDescent="0.3">
      <c r="A70" s="3">
        <v>2016</v>
      </c>
      <c r="B70" s="3">
        <v>67</v>
      </c>
      <c r="C70" s="3"/>
      <c r="D70" s="3" t="str">
        <f>VLOOKUP(E70,accorpamenti!$A$2:$X$104,A70-1995,0)</f>
        <v>Piacenza</v>
      </c>
      <c r="E70" s="3" t="s">
        <v>90</v>
      </c>
      <c r="F70" s="3">
        <v>6917</v>
      </c>
      <c r="G70" s="3">
        <v>2016</v>
      </c>
      <c r="H70" s="4">
        <v>4</v>
      </c>
      <c r="I70" s="3"/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f t="shared" si="3"/>
        <v>0</v>
      </c>
      <c r="Q70" s="3"/>
      <c r="R70" s="3">
        <f t="shared" si="4"/>
        <v>0</v>
      </c>
      <c r="S70" s="3">
        <f t="shared" si="5"/>
        <v>0</v>
      </c>
      <c r="T70" s="3">
        <f>IF(AND(H70&lt;5,S70&gt;=VLOOKUP(A70,anni!$A$1:$O$32,6,0)),1,0)</f>
        <v>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1:34" s="2" customFormat="1" x14ac:dyDescent="0.3">
      <c r="A71" s="3">
        <v>2016</v>
      </c>
      <c r="B71" s="3">
        <v>68</v>
      </c>
      <c r="C71" s="3"/>
      <c r="D71" s="3" t="str">
        <f>VLOOKUP(E71,accorpamenti!$A$2:$X$104,A71-1995,0)</f>
        <v>Viterbo</v>
      </c>
      <c r="E71" s="3" t="s">
        <v>111</v>
      </c>
      <c r="F71" s="3">
        <v>6840</v>
      </c>
      <c r="G71" s="3">
        <v>2016</v>
      </c>
      <c r="H71" s="4">
        <v>3</v>
      </c>
      <c r="I71" s="3"/>
      <c r="J71" s="3">
        <v>7</v>
      </c>
      <c r="K71" s="3">
        <v>0</v>
      </c>
      <c r="L71" s="3">
        <v>3</v>
      </c>
      <c r="M71" s="3">
        <v>1</v>
      </c>
      <c r="N71" s="3">
        <v>0</v>
      </c>
      <c r="O71" s="3">
        <v>0</v>
      </c>
      <c r="P71" s="3">
        <f t="shared" si="3"/>
        <v>15.399999999999999</v>
      </c>
      <c r="Q71" s="3"/>
      <c r="R71" s="3">
        <f t="shared" si="4"/>
        <v>0</v>
      </c>
      <c r="S71" s="3">
        <f t="shared" si="5"/>
        <v>11</v>
      </c>
      <c r="T71" s="3">
        <f>IF(AND(H71&lt;5,S71&gt;=VLOOKUP(A71,anni!$A$1:$O$32,6,0)),1,0)</f>
        <v>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1:34" s="2" customFormat="1" x14ac:dyDescent="0.3">
      <c r="A72" s="3">
        <v>2016</v>
      </c>
      <c r="B72" s="3">
        <v>69</v>
      </c>
      <c r="C72" s="3"/>
      <c r="D72" s="3" t="str">
        <f>VLOOKUP(E72,accorpamenti!$A$2:$X$104,A72-1995,0)</f>
        <v>Latina</v>
      </c>
      <c r="E72" s="3" t="s">
        <v>65</v>
      </c>
      <c r="F72" s="3">
        <v>6918</v>
      </c>
      <c r="G72" s="3">
        <v>2016</v>
      </c>
      <c r="H72" s="4">
        <v>5</v>
      </c>
      <c r="I72" s="3"/>
      <c r="J72" s="3">
        <v>1</v>
      </c>
      <c r="K72" s="3">
        <v>2</v>
      </c>
      <c r="L72" s="3">
        <v>0</v>
      </c>
      <c r="M72" s="3">
        <v>0</v>
      </c>
      <c r="N72" s="3">
        <v>0</v>
      </c>
      <c r="O72" s="3">
        <v>0</v>
      </c>
      <c r="P72" s="3">
        <f t="shared" si="3"/>
        <v>3</v>
      </c>
      <c r="Q72" s="3"/>
      <c r="R72" s="3">
        <f t="shared" si="4"/>
        <v>0</v>
      </c>
      <c r="S72" s="3">
        <f t="shared" si="5"/>
        <v>3</v>
      </c>
      <c r="T72" s="3">
        <f>IF(AND(H72&lt;5,S72&gt;=VLOOKUP(A72,anni!$A$1:$O$32,6,0)),1,0)</f>
        <v>0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1:34" s="2" customFormat="1" x14ac:dyDescent="0.3">
      <c r="A73" s="3">
        <v>2016</v>
      </c>
      <c r="B73" s="3">
        <v>70</v>
      </c>
      <c r="C73" s="3"/>
      <c r="D73" s="3" t="str">
        <f>VLOOKUP(E73,accorpamenti!$A$2:$X$104,A73-1995,0)</f>
        <v>Roma</v>
      </c>
      <c r="E73" s="3" t="s">
        <v>40</v>
      </c>
      <c r="F73" s="3">
        <v>6658</v>
      </c>
      <c r="G73" s="3">
        <v>2016</v>
      </c>
      <c r="H73" s="4">
        <v>4</v>
      </c>
      <c r="I73" s="3"/>
      <c r="J73" s="3">
        <v>7</v>
      </c>
      <c r="K73" s="3">
        <v>7</v>
      </c>
      <c r="L73" s="3">
        <v>7</v>
      </c>
      <c r="M73" s="3">
        <v>7</v>
      </c>
      <c r="N73" s="3">
        <v>3</v>
      </c>
      <c r="O73" s="3">
        <v>3</v>
      </c>
      <c r="P73" s="3">
        <f t="shared" si="3"/>
        <v>0</v>
      </c>
      <c r="Q73" s="3"/>
      <c r="R73" s="3">
        <f t="shared" si="4"/>
        <v>1</v>
      </c>
      <c r="S73" s="3">
        <f t="shared" si="5"/>
        <v>34</v>
      </c>
      <c r="T73" s="3">
        <f>IF(AND(H73&lt;5,S73&gt;=VLOOKUP(A73,anni!$A$1:$O$32,6,0)),1,0)</f>
        <v>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1:34" s="2" customFormat="1" x14ac:dyDescent="0.3">
      <c r="A74" s="3">
        <v>2016</v>
      </c>
      <c r="B74" s="3">
        <v>71</v>
      </c>
      <c r="C74" s="3"/>
      <c r="D74" s="3" t="str">
        <f>VLOOKUP(E74,accorpamenti!$A$2:$X$104,A74-1995,0)</f>
        <v>Roma</v>
      </c>
      <c r="E74" s="3" t="s">
        <v>40</v>
      </c>
      <c r="F74" s="3">
        <v>6919</v>
      </c>
      <c r="G74" s="3">
        <v>2016</v>
      </c>
      <c r="H74" s="4">
        <v>5</v>
      </c>
      <c r="I74" s="3"/>
      <c r="J74" s="3">
        <v>7</v>
      </c>
      <c r="K74" s="3">
        <v>0</v>
      </c>
      <c r="L74" s="3">
        <v>1</v>
      </c>
      <c r="M74" s="3">
        <v>2</v>
      </c>
      <c r="N74" s="3">
        <v>1</v>
      </c>
      <c r="O74" s="3">
        <v>2</v>
      </c>
      <c r="P74" s="3">
        <f t="shared" si="3"/>
        <v>13</v>
      </c>
      <c r="Q74" s="3"/>
      <c r="R74" s="3">
        <f t="shared" si="4"/>
        <v>0</v>
      </c>
      <c r="S74" s="3">
        <f t="shared" si="5"/>
        <v>13</v>
      </c>
      <c r="T74" s="3">
        <f>IF(AND(H74&lt;5,S74&gt;=VLOOKUP(A74,anni!$A$1:$O$32,6,0)),1,0)</f>
        <v>0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1:34" s="2" customFormat="1" x14ac:dyDescent="0.3">
      <c r="A75" s="3">
        <v>2016</v>
      </c>
      <c r="B75" s="3">
        <v>72</v>
      </c>
      <c r="C75" s="3"/>
      <c r="D75" s="3" t="str">
        <f>VLOOKUP(E75,accorpamenti!$A$2:$X$104,A75-1995,0)</f>
        <v>Bari</v>
      </c>
      <c r="E75" s="3" t="s">
        <v>55</v>
      </c>
      <c r="F75" s="3">
        <v>6920</v>
      </c>
      <c r="G75" s="3">
        <v>2016</v>
      </c>
      <c r="H75" s="4">
        <v>4</v>
      </c>
      <c r="I75" s="3"/>
      <c r="J75" s="3">
        <v>0</v>
      </c>
      <c r="K75" s="3">
        <v>0</v>
      </c>
      <c r="L75" s="3">
        <v>0</v>
      </c>
      <c r="M75" s="3">
        <v>2</v>
      </c>
      <c r="N75" s="3">
        <v>0</v>
      </c>
      <c r="O75" s="3">
        <v>1</v>
      </c>
      <c r="P75" s="3">
        <f t="shared" si="3"/>
        <v>3.5999999999999996</v>
      </c>
      <c r="Q75" s="3"/>
      <c r="R75" s="3">
        <f t="shared" si="4"/>
        <v>0</v>
      </c>
      <c r="S75" s="3">
        <f t="shared" si="5"/>
        <v>3</v>
      </c>
      <c r="T75" s="3">
        <f>IF(AND(H75&lt;5,S75&gt;=VLOOKUP(A75,anni!$A$1:$O$32,6,0)),1,0)</f>
        <v>0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1:34" s="2" customFormat="1" x14ac:dyDescent="0.3">
      <c r="A76" s="3">
        <v>2016</v>
      </c>
      <c r="B76" s="3">
        <v>73</v>
      </c>
      <c r="C76" s="3"/>
      <c r="D76" s="3" t="str">
        <f>VLOOKUP(E76,accorpamenti!$A$2:$X$104,A76-1995,0)</f>
        <v>Campobasso</v>
      </c>
      <c r="E76" s="3" t="s">
        <v>145</v>
      </c>
      <c r="F76" s="3">
        <v>6819</v>
      </c>
      <c r="G76" s="3">
        <v>2016</v>
      </c>
      <c r="H76" s="4">
        <v>4</v>
      </c>
      <c r="I76" s="3"/>
      <c r="J76" s="3">
        <v>7</v>
      </c>
      <c r="K76" s="3">
        <v>7</v>
      </c>
      <c r="L76" s="3">
        <v>1</v>
      </c>
      <c r="M76" s="3">
        <v>2</v>
      </c>
      <c r="N76" s="3">
        <v>3</v>
      </c>
      <c r="O76" s="3">
        <v>2</v>
      </c>
      <c r="P76" s="3">
        <f t="shared" si="3"/>
        <v>26.4</v>
      </c>
      <c r="Q76" s="3"/>
      <c r="R76" s="3">
        <f t="shared" si="4"/>
        <v>0</v>
      </c>
      <c r="S76" s="3">
        <f t="shared" si="5"/>
        <v>22</v>
      </c>
      <c r="T76" s="3">
        <f>IF(AND(H76&lt;5,S76&gt;=VLOOKUP(A76,anni!$A$1:$O$32,6,0)),1,0)</f>
        <v>0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1:34" s="2" customFormat="1" x14ac:dyDescent="0.3">
      <c r="A77" s="3">
        <v>2016</v>
      </c>
      <c r="B77" s="3">
        <v>74</v>
      </c>
      <c r="C77" s="3"/>
      <c r="D77" s="3" t="str">
        <f>VLOOKUP(E77,accorpamenti!$A$2:$X$104,A77-1995,0)</f>
        <v>Teramo</v>
      </c>
      <c r="E77" s="3" t="s">
        <v>98</v>
      </c>
      <c r="F77" s="3">
        <v>6841</v>
      </c>
      <c r="G77" s="3">
        <v>2016</v>
      </c>
      <c r="H77" s="4">
        <v>3</v>
      </c>
      <c r="I77" s="3"/>
      <c r="J77" s="3">
        <v>7</v>
      </c>
      <c r="K77" s="3">
        <v>7</v>
      </c>
      <c r="L77" s="3">
        <v>7</v>
      </c>
      <c r="M77" s="3">
        <v>7</v>
      </c>
      <c r="N77" s="3">
        <v>4</v>
      </c>
      <c r="O77" s="3">
        <v>3</v>
      </c>
      <c r="P77" s="3">
        <f t="shared" si="3"/>
        <v>0</v>
      </c>
      <c r="Q77" s="3"/>
      <c r="R77" s="3">
        <f t="shared" si="4"/>
        <v>0</v>
      </c>
      <c r="S77" s="3">
        <f t="shared" si="5"/>
        <v>35</v>
      </c>
      <c r="T77" s="3">
        <f>IF(AND(H77&lt;5,S77&gt;=VLOOKUP(A77,anni!$A$1:$O$32,6,0)),1,0)</f>
        <v>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1:34" s="2" customFormat="1" x14ac:dyDescent="0.3">
      <c r="A78" s="3">
        <v>2016</v>
      </c>
      <c r="B78" s="3">
        <v>75</v>
      </c>
      <c r="C78" s="3"/>
      <c r="D78" s="3" t="str">
        <f>VLOOKUP(E78,accorpamenti!$A$2:$X$104,A78-1995,0)</f>
        <v>Roma</v>
      </c>
      <c r="E78" s="3" t="s">
        <v>40</v>
      </c>
      <c r="F78" s="3">
        <v>6921</v>
      </c>
      <c r="G78" s="3">
        <v>2016</v>
      </c>
      <c r="H78" s="4">
        <v>4</v>
      </c>
      <c r="I78" s="3"/>
      <c r="J78" s="3">
        <v>7</v>
      </c>
      <c r="K78" s="3">
        <v>0</v>
      </c>
      <c r="L78" s="3">
        <v>0</v>
      </c>
      <c r="M78" s="3">
        <v>2</v>
      </c>
      <c r="N78" s="3">
        <v>0</v>
      </c>
      <c r="O78" s="3">
        <v>0</v>
      </c>
      <c r="P78" s="3">
        <f t="shared" si="3"/>
        <v>10.799999999999999</v>
      </c>
      <c r="Q78" s="3"/>
      <c r="R78" s="3">
        <f t="shared" si="4"/>
        <v>0</v>
      </c>
      <c r="S78" s="3">
        <f t="shared" si="5"/>
        <v>9</v>
      </c>
      <c r="T78" s="3">
        <f>IF(AND(H78&lt;5,S78&gt;=VLOOKUP(A78,anni!$A$1:$O$32,6,0)),1,0)</f>
        <v>0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1:34" s="2" customFormat="1" x14ac:dyDescent="0.3">
      <c r="A79" s="3">
        <v>2016</v>
      </c>
      <c r="B79" s="3">
        <v>76</v>
      </c>
      <c r="C79" s="3"/>
      <c r="D79" s="3" t="str">
        <f>VLOOKUP(E79,accorpamenti!$A$2:$X$104,A79-1995,0)</f>
        <v>Varese</v>
      </c>
      <c r="E79" s="3" t="s">
        <v>94</v>
      </c>
      <c r="F79" s="3">
        <v>6922</v>
      </c>
      <c r="G79" s="3">
        <v>2016</v>
      </c>
      <c r="H79" s="4">
        <v>4</v>
      </c>
      <c r="I79" s="3"/>
      <c r="J79" s="3">
        <v>7</v>
      </c>
      <c r="K79" s="3">
        <v>0</v>
      </c>
      <c r="L79" s="3">
        <v>0</v>
      </c>
      <c r="M79" s="3">
        <v>1</v>
      </c>
      <c r="N79" s="3">
        <v>1</v>
      </c>
      <c r="O79" s="3">
        <v>1</v>
      </c>
      <c r="P79" s="3">
        <f t="shared" si="3"/>
        <v>12</v>
      </c>
      <c r="Q79" s="3"/>
      <c r="R79" s="3">
        <f t="shared" si="4"/>
        <v>0</v>
      </c>
      <c r="S79" s="3">
        <f t="shared" si="5"/>
        <v>10</v>
      </c>
      <c r="T79" s="3">
        <f>IF(AND(H79&lt;5,S79&gt;=VLOOKUP(A79,anni!$A$1:$O$32,6,0)),1,0)</f>
        <v>0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1:34" s="2" customFormat="1" x14ac:dyDescent="0.3">
      <c r="A80" s="3">
        <v>2016</v>
      </c>
      <c r="B80" s="3">
        <v>77</v>
      </c>
      <c r="C80" s="3"/>
      <c r="D80" s="3" t="str">
        <f>VLOOKUP(E80,accorpamenti!$A$2:$X$104,A80-1995,0)</f>
        <v>Padova</v>
      </c>
      <c r="E80" s="3" t="s">
        <v>66</v>
      </c>
      <c r="F80" s="3">
        <v>6923</v>
      </c>
      <c r="G80" s="3">
        <v>2016</v>
      </c>
      <c r="H80" s="4">
        <v>4</v>
      </c>
      <c r="I80" s="3"/>
      <c r="J80" s="3">
        <v>0</v>
      </c>
      <c r="K80" s="3">
        <v>7</v>
      </c>
      <c r="L80" s="3">
        <v>0</v>
      </c>
      <c r="M80" s="3">
        <v>7</v>
      </c>
      <c r="N80" s="3">
        <v>1</v>
      </c>
      <c r="O80" s="3">
        <v>0</v>
      </c>
      <c r="P80" s="3">
        <f t="shared" si="3"/>
        <v>18</v>
      </c>
      <c r="Q80" s="3"/>
      <c r="R80" s="3">
        <f t="shared" si="4"/>
        <v>0</v>
      </c>
      <c r="S80" s="3">
        <f t="shared" si="5"/>
        <v>15</v>
      </c>
      <c r="T80" s="3">
        <f>IF(AND(H80&lt;5,S80&gt;=VLOOKUP(A80,anni!$A$1:$O$32,6,0)),1,0)</f>
        <v>0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1:34" s="2" customFormat="1" x14ac:dyDescent="0.3">
      <c r="A81" s="3">
        <v>2016</v>
      </c>
      <c r="B81" s="3">
        <v>78</v>
      </c>
      <c r="C81" s="3"/>
      <c r="D81" s="3" t="str">
        <f>VLOOKUP(E81,accorpamenti!$A$2:$X$104,A81-1995,0)</f>
        <v>Ragusa</v>
      </c>
      <c r="E81" s="3" t="s">
        <v>122</v>
      </c>
      <c r="F81" s="3">
        <v>6924</v>
      </c>
      <c r="G81" s="3">
        <v>2016</v>
      </c>
      <c r="H81" s="4">
        <v>3</v>
      </c>
      <c r="I81" s="3"/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1</v>
      </c>
      <c r="P81" s="3">
        <f t="shared" si="3"/>
        <v>1.4</v>
      </c>
      <c r="Q81" s="3"/>
      <c r="R81" s="3">
        <f t="shared" si="4"/>
        <v>0</v>
      </c>
      <c r="S81" s="3">
        <f t="shared" si="5"/>
        <v>1</v>
      </c>
      <c r="T81" s="3">
        <f>IF(AND(H81&lt;5,S81&gt;=VLOOKUP(A81,anni!$A$1:$O$32,6,0)),1,0)</f>
        <v>0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1:34" s="2" customFormat="1" x14ac:dyDescent="0.3">
      <c r="A82" s="3">
        <v>2016</v>
      </c>
      <c r="B82" s="3">
        <v>79</v>
      </c>
      <c r="C82" s="3"/>
      <c r="D82" s="3" t="str">
        <f>VLOOKUP(E82,accorpamenti!$A$2:$X$104,A82-1995,0)</f>
        <v>Milano</v>
      </c>
      <c r="E82" s="3" t="s">
        <v>41</v>
      </c>
      <c r="F82" s="3">
        <v>6682</v>
      </c>
      <c r="G82" s="3">
        <v>2016</v>
      </c>
      <c r="H82" s="4">
        <v>3</v>
      </c>
      <c r="I82" s="3"/>
      <c r="J82" s="3">
        <v>7</v>
      </c>
      <c r="K82" s="3">
        <v>7</v>
      </c>
      <c r="L82" s="3">
        <v>7</v>
      </c>
      <c r="M82" s="3">
        <v>2</v>
      </c>
      <c r="N82" s="3">
        <v>1</v>
      </c>
      <c r="O82" s="3">
        <v>0</v>
      </c>
      <c r="P82" s="3">
        <f t="shared" si="3"/>
        <v>33.599999999999994</v>
      </c>
      <c r="Q82" s="3"/>
      <c r="R82" s="3">
        <f t="shared" si="4"/>
        <v>1</v>
      </c>
      <c r="S82" s="3">
        <f t="shared" si="5"/>
        <v>24</v>
      </c>
      <c r="T82" s="3">
        <f>IF(AND(H82&lt;5,S82&gt;=VLOOKUP(A82,anni!$A$1:$O$32,6,0)),1,0)</f>
        <v>0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1:34" s="2" customFormat="1" x14ac:dyDescent="0.3">
      <c r="A83" s="3">
        <v>2016</v>
      </c>
      <c r="B83" s="3">
        <v>80</v>
      </c>
      <c r="C83" s="3"/>
      <c r="D83" s="3" t="str">
        <f>VLOOKUP(E83,accorpamenti!$A$2:$X$104,A83-1995,0)</f>
        <v>Napoli</v>
      </c>
      <c r="E83" s="3" t="s">
        <v>95</v>
      </c>
      <c r="F83" s="3">
        <v>6925</v>
      </c>
      <c r="G83" s="3">
        <v>2016</v>
      </c>
      <c r="H83" s="4">
        <v>4</v>
      </c>
      <c r="I83" s="3"/>
      <c r="J83" s="3">
        <v>0</v>
      </c>
      <c r="K83" s="3">
        <v>7</v>
      </c>
      <c r="L83" s="3">
        <v>0</v>
      </c>
      <c r="M83" s="3">
        <v>1</v>
      </c>
      <c r="N83" s="3">
        <v>0</v>
      </c>
      <c r="O83" s="3">
        <v>0</v>
      </c>
      <c r="P83" s="3">
        <f t="shared" si="3"/>
        <v>9.6</v>
      </c>
      <c r="Q83" s="3"/>
      <c r="R83" s="3">
        <f t="shared" si="4"/>
        <v>0</v>
      </c>
      <c r="S83" s="3">
        <f t="shared" si="5"/>
        <v>8</v>
      </c>
      <c r="T83" s="3">
        <f>IF(AND(H83&lt;5,S83&gt;=VLOOKUP(A83,anni!$A$1:$O$32,6,0)),1,0)</f>
        <v>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1:34" s="2" customFormat="1" x14ac:dyDescent="0.3">
      <c r="A84" s="3">
        <v>2016</v>
      </c>
      <c r="B84" s="3">
        <v>81</v>
      </c>
      <c r="C84" s="3"/>
      <c r="D84" s="3" t="str">
        <f>VLOOKUP(E84,accorpamenti!$A$2:$X$104,A84-1995,0)</f>
        <v>Treviso</v>
      </c>
      <c r="E84" s="3" t="s">
        <v>57</v>
      </c>
      <c r="F84" s="3">
        <v>6776</v>
      </c>
      <c r="G84" s="3">
        <v>2016</v>
      </c>
      <c r="H84" s="4">
        <v>5</v>
      </c>
      <c r="I84" s="3"/>
      <c r="J84" s="3">
        <v>7</v>
      </c>
      <c r="K84" s="3">
        <v>6</v>
      </c>
      <c r="L84" s="3">
        <v>0</v>
      </c>
      <c r="M84" s="3">
        <v>2</v>
      </c>
      <c r="N84" s="3">
        <v>0</v>
      </c>
      <c r="O84" s="3">
        <v>0</v>
      </c>
      <c r="P84" s="3">
        <f t="shared" si="3"/>
        <v>15</v>
      </c>
      <c r="Q84" s="3"/>
      <c r="R84" s="3">
        <f t="shared" si="4"/>
        <v>0</v>
      </c>
      <c r="S84" s="3">
        <f t="shared" si="5"/>
        <v>15</v>
      </c>
      <c r="T84" s="3">
        <f>IF(AND(H84&lt;5,S84&gt;=VLOOKUP(A84,anni!$A$1:$O$32,6,0)),1,0)</f>
        <v>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1:34" s="2" customFormat="1" x14ac:dyDescent="0.3">
      <c r="A85" s="3">
        <v>2016</v>
      </c>
      <c r="B85" s="3">
        <v>82</v>
      </c>
      <c r="C85" s="3"/>
      <c r="D85" s="3" t="str">
        <f>VLOOKUP(E85,accorpamenti!$A$2:$X$104,A85-1995,0)</f>
        <v>Benevento</v>
      </c>
      <c r="E85" s="3" t="s">
        <v>143</v>
      </c>
      <c r="F85" s="3">
        <v>6926</v>
      </c>
      <c r="G85" s="3">
        <v>2016</v>
      </c>
      <c r="H85" s="4">
        <v>3</v>
      </c>
      <c r="I85" s="3"/>
      <c r="J85" s="3">
        <v>1</v>
      </c>
      <c r="K85" s="3">
        <v>2</v>
      </c>
      <c r="L85" s="3">
        <v>1</v>
      </c>
      <c r="M85" s="3">
        <v>1</v>
      </c>
      <c r="N85" s="3">
        <v>0</v>
      </c>
      <c r="O85" s="3">
        <v>0</v>
      </c>
      <c r="P85" s="3">
        <f t="shared" si="3"/>
        <v>7</v>
      </c>
      <c r="Q85" s="3"/>
      <c r="R85" s="3">
        <f t="shared" si="4"/>
        <v>0</v>
      </c>
      <c r="S85" s="3">
        <f t="shared" si="5"/>
        <v>5</v>
      </c>
      <c r="T85" s="3">
        <f>IF(AND(H85&lt;5,S85&gt;=VLOOKUP(A85,anni!$A$1:$O$32,6,0)),1,0)</f>
        <v>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34" s="2" customFormat="1" x14ac:dyDescent="0.3">
      <c r="A86" s="3">
        <v>2016</v>
      </c>
      <c r="B86" s="3">
        <v>83</v>
      </c>
      <c r="C86" s="3"/>
      <c r="D86" s="3" t="str">
        <f>VLOOKUP(E86,accorpamenti!$A$2:$X$104,A86-1995,0)</f>
        <v>Brescia</v>
      </c>
      <c r="E86" s="3" t="s">
        <v>42</v>
      </c>
      <c r="F86" s="3">
        <v>6927</v>
      </c>
      <c r="G86" s="3">
        <v>2016</v>
      </c>
      <c r="H86" s="4">
        <v>5</v>
      </c>
      <c r="I86" s="3"/>
      <c r="J86" s="3">
        <v>0</v>
      </c>
      <c r="K86" s="3">
        <v>7</v>
      </c>
      <c r="L86" s="3">
        <v>0</v>
      </c>
      <c r="M86" s="3">
        <v>2</v>
      </c>
      <c r="N86" s="3">
        <v>1</v>
      </c>
      <c r="O86" s="3">
        <v>1</v>
      </c>
      <c r="P86" s="3">
        <f t="shared" si="3"/>
        <v>11</v>
      </c>
      <c r="Q86" s="3"/>
      <c r="R86" s="3">
        <f t="shared" si="4"/>
        <v>0</v>
      </c>
      <c r="S86" s="3">
        <f t="shared" si="5"/>
        <v>11</v>
      </c>
      <c r="T86" s="3">
        <f>IF(AND(H86&lt;5,S86&gt;=VLOOKUP(A86,anni!$A$1:$O$32,6,0)),1,0)</f>
        <v>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1:34" s="2" customFormat="1" x14ac:dyDescent="0.3">
      <c r="A87" s="3">
        <v>2016</v>
      </c>
      <c r="B87" s="3">
        <v>84</v>
      </c>
      <c r="C87" s="3"/>
      <c r="D87" s="3" t="str">
        <f>VLOOKUP(E87,accorpamenti!$A$2:$X$104,A87-1995,0)</f>
        <v>Massa Carrara</v>
      </c>
      <c r="E87" s="3" t="s">
        <v>52</v>
      </c>
      <c r="F87" s="3">
        <v>6630</v>
      </c>
      <c r="G87" s="3">
        <v>2016</v>
      </c>
      <c r="H87" s="4">
        <v>5</v>
      </c>
      <c r="I87" s="3"/>
      <c r="J87" s="3">
        <v>7</v>
      </c>
      <c r="K87" s="3">
        <v>4</v>
      </c>
      <c r="L87" s="3">
        <v>0</v>
      </c>
      <c r="M87" s="3">
        <v>2</v>
      </c>
      <c r="N87" s="3">
        <v>0</v>
      </c>
      <c r="O87" s="3">
        <v>1</v>
      </c>
      <c r="P87" s="3">
        <f t="shared" si="3"/>
        <v>14</v>
      </c>
      <c r="Q87" s="3"/>
      <c r="R87" s="3">
        <f t="shared" si="4"/>
        <v>1</v>
      </c>
      <c r="S87" s="3">
        <f t="shared" si="5"/>
        <v>14</v>
      </c>
      <c r="T87" s="3">
        <f>IF(AND(H87&lt;5,S87&gt;=VLOOKUP(A87,anni!$A$1:$O$32,6,0)),1,0)</f>
        <v>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1:34" s="2" customFormat="1" x14ac:dyDescent="0.3">
      <c r="A88" s="3">
        <v>2016</v>
      </c>
      <c r="B88" s="3">
        <v>85</v>
      </c>
      <c r="C88" s="3"/>
      <c r="D88" s="3" t="str">
        <f>VLOOKUP(E88,accorpamenti!$A$2:$X$104,A88-1995,0)</f>
        <v>Firenze</v>
      </c>
      <c r="E88" s="3" t="s">
        <v>118</v>
      </c>
      <c r="F88" s="3">
        <v>6928</v>
      </c>
      <c r="G88" s="3">
        <v>2016</v>
      </c>
      <c r="H88" s="4">
        <v>5</v>
      </c>
      <c r="I88" s="3"/>
      <c r="J88" s="3">
        <v>3</v>
      </c>
      <c r="K88" s="3">
        <v>2</v>
      </c>
      <c r="L88" s="3">
        <v>0</v>
      </c>
      <c r="M88" s="3">
        <v>0</v>
      </c>
      <c r="N88" s="3">
        <v>0</v>
      </c>
      <c r="O88" s="3">
        <v>0</v>
      </c>
      <c r="P88" s="3">
        <f t="shared" si="3"/>
        <v>5</v>
      </c>
      <c r="Q88" s="3"/>
      <c r="R88" s="3">
        <f t="shared" si="4"/>
        <v>0</v>
      </c>
      <c r="S88" s="3">
        <f t="shared" si="5"/>
        <v>5</v>
      </c>
      <c r="T88" s="3">
        <f>IF(AND(H88&lt;5,S88&gt;=VLOOKUP(A88,anni!$A$1:$O$32,6,0)),1,0)</f>
        <v>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1:34" s="2" customFormat="1" x14ac:dyDescent="0.3">
      <c r="A89" s="3">
        <v>2016</v>
      </c>
      <c r="B89" s="3">
        <v>86</v>
      </c>
      <c r="C89" s="3"/>
      <c r="D89" s="3" t="str">
        <f>VLOOKUP(E89,accorpamenti!$A$2:$X$104,A89-1995,0)</f>
        <v>Mantova</v>
      </c>
      <c r="E89" s="3" t="s">
        <v>103</v>
      </c>
      <c r="F89" s="3">
        <v>6929</v>
      </c>
      <c r="G89" s="3">
        <v>2016</v>
      </c>
      <c r="H89" s="4">
        <v>4</v>
      </c>
      <c r="I89" s="3"/>
      <c r="J89" s="3">
        <v>0</v>
      </c>
      <c r="K89" s="3">
        <v>4</v>
      </c>
      <c r="L89" s="3">
        <v>0</v>
      </c>
      <c r="M89" s="3">
        <v>0</v>
      </c>
      <c r="N89" s="3">
        <v>0</v>
      </c>
      <c r="O89" s="3">
        <v>0</v>
      </c>
      <c r="P89" s="3">
        <f t="shared" si="3"/>
        <v>4.8</v>
      </c>
      <c r="Q89" s="3"/>
      <c r="R89" s="3">
        <f t="shared" si="4"/>
        <v>0</v>
      </c>
      <c r="S89" s="3">
        <f t="shared" si="5"/>
        <v>4</v>
      </c>
      <c r="T89" s="3">
        <f>IF(AND(H89&lt;5,S89&gt;=VLOOKUP(A89,anni!$A$1:$O$32,6,0)),1,0)</f>
        <v>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1:34" s="2" customFormat="1" x14ac:dyDescent="0.3">
      <c r="A90" s="3">
        <v>2016</v>
      </c>
      <c r="B90" s="3">
        <v>87</v>
      </c>
      <c r="C90" s="3"/>
      <c r="D90" s="3" t="str">
        <f>VLOOKUP(E90,accorpamenti!$A$2:$X$104,A90-1995,0)</f>
        <v>Latina</v>
      </c>
      <c r="E90" s="3" t="s">
        <v>65</v>
      </c>
      <c r="F90" s="3">
        <v>6930</v>
      </c>
      <c r="G90" s="3">
        <v>2016</v>
      </c>
      <c r="H90" s="4">
        <v>3</v>
      </c>
      <c r="I90" s="3"/>
      <c r="J90" s="3">
        <v>3</v>
      </c>
      <c r="K90" s="3">
        <v>0</v>
      </c>
      <c r="L90" s="3">
        <v>2</v>
      </c>
      <c r="M90" s="3">
        <v>2</v>
      </c>
      <c r="N90" s="3">
        <v>0</v>
      </c>
      <c r="O90" s="3">
        <v>0</v>
      </c>
      <c r="P90" s="3">
        <f t="shared" si="3"/>
        <v>9.7999999999999989</v>
      </c>
      <c r="Q90" s="3"/>
      <c r="R90" s="3">
        <f t="shared" si="4"/>
        <v>0</v>
      </c>
      <c r="S90" s="3">
        <f t="shared" si="5"/>
        <v>7</v>
      </c>
      <c r="T90" s="3">
        <f>IF(AND(H90&lt;5,S90&gt;=VLOOKUP(A90,anni!$A$1:$O$32,6,0)),1,0)</f>
        <v>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spans="1:34" s="2" customFormat="1" x14ac:dyDescent="0.3">
      <c r="A91" s="3">
        <v>2016</v>
      </c>
      <c r="B91" s="3">
        <v>88</v>
      </c>
      <c r="C91" s="3"/>
      <c r="D91" s="3" t="str">
        <f>VLOOKUP(E91,accorpamenti!$A$2:$X$104,A91-1995,0)</f>
        <v>Savona</v>
      </c>
      <c r="E91" s="3" t="s">
        <v>138</v>
      </c>
      <c r="F91" s="3">
        <v>6931</v>
      </c>
      <c r="G91" s="3">
        <v>2016</v>
      </c>
      <c r="H91" s="4">
        <v>5</v>
      </c>
      <c r="I91" s="3"/>
      <c r="J91" s="3">
        <v>4</v>
      </c>
      <c r="K91" s="3">
        <v>5</v>
      </c>
      <c r="L91" s="3">
        <v>0</v>
      </c>
      <c r="M91" s="3">
        <v>0</v>
      </c>
      <c r="N91" s="3">
        <v>1</v>
      </c>
      <c r="O91" s="3">
        <v>0</v>
      </c>
      <c r="P91" s="3">
        <f t="shared" si="3"/>
        <v>10</v>
      </c>
      <c r="Q91" s="3"/>
      <c r="R91" s="3">
        <f t="shared" si="4"/>
        <v>0</v>
      </c>
      <c r="S91" s="3">
        <f t="shared" si="5"/>
        <v>10</v>
      </c>
      <c r="T91" s="3">
        <f>IF(AND(H91&lt;5,S91&gt;=VLOOKUP(A91,anni!$A$1:$O$32,6,0)),1,0)</f>
        <v>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spans="1:34" s="2" customFormat="1" x14ac:dyDescent="0.3">
      <c r="A92" s="3">
        <v>2016</v>
      </c>
      <c r="B92" s="3">
        <v>89</v>
      </c>
      <c r="C92" s="3"/>
      <c r="D92" s="3" t="str">
        <f>VLOOKUP(E92,accorpamenti!$A$2:$X$104,A92-1995,0)</f>
        <v>Macerata</v>
      </c>
      <c r="E92" s="3" t="s">
        <v>102</v>
      </c>
      <c r="F92" s="3">
        <v>6660</v>
      </c>
      <c r="G92" s="3">
        <v>2016</v>
      </c>
      <c r="H92" s="4">
        <v>4</v>
      </c>
      <c r="I92" s="3"/>
      <c r="J92" s="3">
        <v>7</v>
      </c>
      <c r="K92" s="3">
        <v>0</v>
      </c>
      <c r="L92" s="3">
        <v>7</v>
      </c>
      <c r="M92" s="3">
        <v>0</v>
      </c>
      <c r="N92" s="3">
        <v>5</v>
      </c>
      <c r="O92" s="3">
        <v>1</v>
      </c>
      <c r="P92" s="3">
        <f t="shared" si="3"/>
        <v>24</v>
      </c>
      <c r="Q92" s="3"/>
      <c r="R92" s="3">
        <f t="shared" si="4"/>
        <v>1</v>
      </c>
      <c r="S92" s="3">
        <f t="shared" si="5"/>
        <v>20</v>
      </c>
      <c r="T92" s="3">
        <f>IF(AND(H92&lt;5,S92&gt;=VLOOKUP(A92,anni!$A$1:$O$32,6,0)),1,0)</f>
        <v>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spans="1:34" s="2" customFormat="1" x14ac:dyDescent="0.3">
      <c r="A93" s="3">
        <v>2016</v>
      </c>
      <c r="B93" s="3">
        <v>90</v>
      </c>
      <c r="C93" s="3"/>
      <c r="D93" s="3" t="str">
        <f>VLOOKUP(E93,accorpamenti!$A$2:$X$104,A93-1995,0)</f>
        <v>Napoli</v>
      </c>
      <c r="E93" s="3" t="s">
        <v>95</v>
      </c>
      <c r="F93" s="3">
        <v>6493</v>
      </c>
      <c r="G93" s="3">
        <v>2016</v>
      </c>
      <c r="H93" s="4">
        <v>4</v>
      </c>
      <c r="I93" s="3"/>
      <c r="J93" s="3">
        <v>7</v>
      </c>
      <c r="K93" s="3">
        <v>7</v>
      </c>
      <c r="L93" s="3">
        <v>7</v>
      </c>
      <c r="M93" s="3">
        <v>6</v>
      </c>
      <c r="N93" s="3">
        <v>2</v>
      </c>
      <c r="O93" s="3">
        <v>1</v>
      </c>
      <c r="P93" s="3">
        <f t="shared" si="3"/>
        <v>0</v>
      </c>
      <c r="Q93" s="3"/>
      <c r="R93" s="3">
        <f t="shared" si="4"/>
        <v>2</v>
      </c>
      <c r="S93" s="3">
        <f t="shared" si="5"/>
        <v>30</v>
      </c>
      <c r="T93" s="3">
        <f>IF(AND(H93&lt;5,S93&gt;=VLOOKUP(A93,anni!$A$1:$O$32,6,0)),1,0)</f>
        <v>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spans="1:34" s="2" customFormat="1" x14ac:dyDescent="0.3">
      <c r="A94" s="3">
        <v>2016</v>
      </c>
      <c r="B94" s="3">
        <v>91</v>
      </c>
      <c r="C94" s="3"/>
      <c r="D94" s="3" t="str">
        <f>VLOOKUP(E94,accorpamenti!$A$2:$X$104,A94-1995,0)</f>
        <v>Lecco</v>
      </c>
      <c r="E94" s="3" t="s">
        <v>64</v>
      </c>
      <c r="F94" s="3">
        <v>6779</v>
      </c>
      <c r="G94" s="3">
        <v>2016</v>
      </c>
      <c r="H94" s="4">
        <v>5</v>
      </c>
      <c r="I94" s="3"/>
      <c r="J94" s="3">
        <v>4</v>
      </c>
      <c r="K94" s="3">
        <v>0</v>
      </c>
      <c r="L94" s="3">
        <v>0</v>
      </c>
      <c r="M94" s="3">
        <v>4</v>
      </c>
      <c r="N94" s="3">
        <v>0</v>
      </c>
      <c r="O94" s="3">
        <v>0</v>
      </c>
      <c r="P94" s="3">
        <f t="shared" si="3"/>
        <v>8</v>
      </c>
      <c r="Q94" s="3"/>
      <c r="R94" s="3">
        <f t="shared" si="4"/>
        <v>0</v>
      </c>
      <c r="S94" s="3">
        <f t="shared" si="5"/>
        <v>8</v>
      </c>
      <c r="T94" s="3">
        <f>IF(AND(H94&lt;5,S94&gt;=VLOOKUP(A94,anni!$A$1:$O$32,6,0)),1,0)</f>
        <v>0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2" customFormat="1" x14ac:dyDescent="0.3">
      <c r="A95" s="3">
        <v>2016</v>
      </c>
      <c r="B95" s="3">
        <v>92</v>
      </c>
      <c r="C95" s="3"/>
      <c r="D95" s="3" t="str">
        <f>VLOOKUP(E95,accorpamenti!$A$2:$X$104,A95-1995,0)</f>
        <v>Pescara</v>
      </c>
      <c r="E95" s="3" t="s">
        <v>54</v>
      </c>
      <c r="F95" s="3">
        <v>6846</v>
      </c>
      <c r="G95" s="3">
        <v>2016</v>
      </c>
      <c r="H95" s="4">
        <v>3</v>
      </c>
      <c r="I95" s="3"/>
      <c r="J95" s="3">
        <v>7</v>
      </c>
      <c r="K95" s="3">
        <v>7</v>
      </c>
      <c r="L95" s="3">
        <v>7</v>
      </c>
      <c r="M95" s="3">
        <v>2</v>
      </c>
      <c r="N95" s="3">
        <v>2</v>
      </c>
      <c r="O95" s="3">
        <v>0</v>
      </c>
      <c r="P95" s="3">
        <f t="shared" si="3"/>
        <v>35</v>
      </c>
      <c r="Q95" s="3"/>
      <c r="R95" s="3">
        <f t="shared" si="4"/>
        <v>0</v>
      </c>
      <c r="S95" s="3">
        <f t="shared" si="5"/>
        <v>25</v>
      </c>
      <c r="T95" s="3">
        <f>IF(AND(H95&lt;5,S95&gt;=VLOOKUP(A95,anni!$A$1:$O$32,6,0)),1,0)</f>
        <v>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2" customFormat="1" x14ac:dyDescent="0.3">
      <c r="A96" s="3">
        <v>2016</v>
      </c>
      <c r="B96" s="3">
        <v>93</v>
      </c>
      <c r="C96" s="3"/>
      <c r="D96" s="3" t="str">
        <f>VLOOKUP(E96,accorpamenti!$A$2:$X$104,A96-1995,0)</f>
        <v>Teramo</v>
      </c>
      <c r="E96" s="3" t="s">
        <v>98</v>
      </c>
      <c r="F96" s="3">
        <v>6932</v>
      </c>
      <c r="G96" s="3">
        <v>2016</v>
      </c>
      <c r="H96" s="4">
        <v>5</v>
      </c>
      <c r="I96" s="3"/>
      <c r="J96" s="3">
        <v>7</v>
      </c>
      <c r="K96" s="3">
        <v>1</v>
      </c>
      <c r="L96" s="3">
        <v>1</v>
      </c>
      <c r="M96" s="3">
        <v>0</v>
      </c>
      <c r="N96" s="3">
        <v>0</v>
      </c>
      <c r="O96" s="3">
        <v>0</v>
      </c>
      <c r="P96" s="3">
        <f t="shared" si="3"/>
        <v>9</v>
      </c>
      <c r="Q96" s="3"/>
      <c r="R96" s="3">
        <f t="shared" si="4"/>
        <v>0</v>
      </c>
      <c r="S96" s="3">
        <f t="shared" si="5"/>
        <v>9</v>
      </c>
      <c r="T96" s="3">
        <f>IF(AND(H96&lt;5,S96&gt;=VLOOKUP(A96,anni!$A$1:$O$32,6,0)),1,0)</f>
        <v>0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2" customFormat="1" x14ac:dyDescent="0.3">
      <c r="A97" s="3">
        <v>2016</v>
      </c>
      <c r="B97" s="3">
        <v>94</v>
      </c>
      <c r="C97" s="3"/>
      <c r="D97" s="3" t="str">
        <f>VLOOKUP(E97,accorpamenti!$A$2:$X$104,A97-1995,0)</f>
        <v>Salerno</v>
      </c>
      <c r="E97" s="3" t="s">
        <v>61</v>
      </c>
      <c r="F97" s="3">
        <v>6933</v>
      </c>
      <c r="G97" s="3">
        <v>2016</v>
      </c>
      <c r="H97" s="4">
        <v>2</v>
      </c>
      <c r="I97" s="3"/>
      <c r="J97" s="3">
        <v>0</v>
      </c>
      <c r="K97" s="3">
        <v>4</v>
      </c>
      <c r="L97" s="3">
        <v>0</v>
      </c>
      <c r="M97" s="3">
        <v>1</v>
      </c>
      <c r="N97" s="3">
        <v>1</v>
      </c>
      <c r="O97" s="3">
        <v>0</v>
      </c>
      <c r="P97" s="3">
        <f t="shared" si="3"/>
        <v>9.6000000000000014</v>
      </c>
      <c r="Q97" s="3"/>
      <c r="R97" s="3">
        <f t="shared" si="4"/>
        <v>0</v>
      </c>
      <c r="S97" s="3">
        <f t="shared" si="5"/>
        <v>6</v>
      </c>
      <c r="T97" s="3">
        <f>IF(AND(H97&lt;5,S97&gt;=VLOOKUP(A97,anni!$A$1:$O$32,6,0)),1,0)</f>
        <v>0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spans="1:34" s="2" customFormat="1" x14ac:dyDescent="0.3">
      <c r="A98" s="3">
        <v>2016</v>
      </c>
      <c r="B98" s="3">
        <v>95</v>
      </c>
      <c r="C98" s="3"/>
      <c r="D98" s="3" t="str">
        <f>VLOOKUP(E98,accorpamenti!$A$2:$X$104,A98-1995,0)</f>
        <v>Palermo</v>
      </c>
      <c r="E98" s="3" t="s">
        <v>114</v>
      </c>
      <c r="F98" s="3">
        <v>6934</v>
      </c>
      <c r="G98" s="3">
        <v>2016</v>
      </c>
      <c r="H98" s="4">
        <v>4</v>
      </c>
      <c r="I98" s="3"/>
      <c r="J98" s="3">
        <v>0</v>
      </c>
      <c r="K98" s="3">
        <v>2</v>
      </c>
      <c r="L98" s="3">
        <v>0</v>
      </c>
      <c r="M98" s="3">
        <v>1</v>
      </c>
      <c r="N98" s="3">
        <v>0</v>
      </c>
      <c r="O98" s="3">
        <v>0</v>
      </c>
      <c r="P98" s="3">
        <f t="shared" si="3"/>
        <v>3.5999999999999996</v>
      </c>
      <c r="Q98" s="3"/>
      <c r="R98" s="3">
        <f t="shared" si="4"/>
        <v>0</v>
      </c>
      <c r="S98" s="3">
        <f t="shared" si="5"/>
        <v>3</v>
      </c>
      <c r="T98" s="3">
        <f>IF(AND(H98&lt;5,S98&gt;=VLOOKUP(A98,anni!$A$1:$O$32,6,0)),1,0)</f>
        <v>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spans="1:34" s="2" customFormat="1" x14ac:dyDescent="0.3">
      <c r="A99" s="3">
        <v>2016</v>
      </c>
      <c r="B99" s="3">
        <v>96</v>
      </c>
      <c r="C99" s="3"/>
      <c r="D99" s="3" t="str">
        <f>VLOOKUP(E99,accorpamenti!$A$2:$X$104,A99-1995,0)</f>
        <v>Bergamo</v>
      </c>
      <c r="E99" s="3" t="s">
        <v>35</v>
      </c>
      <c r="F99" s="3">
        <v>6935</v>
      </c>
      <c r="G99" s="3">
        <v>2016</v>
      </c>
      <c r="H99" s="4">
        <v>5</v>
      </c>
      <c r="I99" s="3"/>
      <c r="J99" s="3">
        <v>7</v>
      </c>
      <c r="K99" s="3">
        <v>6</v>
      </c>
      <c r="L99" s="3">
        <v>0</v>
      </c>
      <c r="M99" s="3">
        <v>0</v>
      </c>
      <c r="N99" s="3">
        <v>1</v>
      </c>
      <c r="O99" s="3">
        <v>0</v>
      </c>
      <c r="P99" s="3">
        <f t="shared" si="3"/>
        <v>14</v>
      </c>
      <c r="Q99" s="3"/>
      <c r="R99" s="3">
        <f t="shared" si="4"/>
        <v>0</v>
      </c>
      <c r="S99" s="3">
        <f t="shared" si="5"/>
        <v>14</v>
      </c>
      <c r="T99" s="3">
        <f>IF(AND(H99&lt;5,S99&gt;=VLOOKUP(A99,anni!$A$1:$O$32,6,0)),1,0)</f>
        <v>0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spans="1:34" s="2" customFormat="1" x14ac:dyDescent="0.3">
      <c r="A100" s="3">
        <v>2016</v>
      </c>
      <c r="B100" s="3">
        <v>97</v>
      </c>
      <c r="C100" s="3"/>
      <c r="D100" s="3" t="str">
        <f>VLOOKUP(E100,accorpamenti!$A$2:$X$104,A100-1995,0)</f>
        <v>Bologna</v>
      </c>
      <c r="E100" s="3" t="s">
        <v>70</v>
      </c>
      <c r="F100" s="3">
        <v>6780</v>
      </c>
      <c r="G100" s="3">
        <v>2016</v>
      </c>
      <c r="H100" s="4">
        <v>5</v>
      </c>
      <c r="I100" s="3"/>
      <c r="J100" s="3">
        <v>0</v>
      </c>
      <c r="K100" s="3">
        <v>0</v>
      </c>
      <c r="L100" s="3">
        <v>0</v>
      </c>
      <c r="M100" s="3">
        <v>1</v>
      </c>
      <c r="N100" s="3">
        <v>0</v>
      </c>
      <c r="O100" s="3">
        <v>0</v>
      </c>
      <c r="P100" s="3">
        <f t="shared" si="3"/>
        <v>1</v>
      </c>
      <c r="Q100" s="3"/>
      <c r="R100" s="3">
        <f t="shared" si="4"/>
        <v>0</v>
      </c>
      <c r="S100" s="3">
        <f t="shared" si="5"/>
        <v>1</v>
      </c>
      <c r="T100" s="3">
        <f>IF(AND(H100&lt;5,S100&gt;=VLOOKUP(A100,anni!$A$1:$O$32,6,0)),1,0)</f>
        <v>0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spans="1:34" s="2" customFormat="1" x14ac:dyDescent="0.3">
      <c r="A101" s="3">
        <v>2016</v>
      </c>
      <c r="B101" s="3">
        <v>98</v>
      </c>
      <c r="C101" s="3"/>
      <c r="D101" s="3" t="str">
        <f>VLOOKUP(E101,accorpamenti!$A$2:$X$104,A101-1995,0)</f>
        <v>Lodi</v>
      </c>
      <c r="E101" s="3" t="s">
        <v>97</v>
      </c>
      <c r="F101" s="3">
        <v>6936</v>
      </c>
      <c r="G101" s="3">
        <v>2016</v>
      </c>
      <c r="H101" s="4">
        <v>5</v>
      </c>
      <c r="I101" s="3"/>
      <c r="J101" s="3">
        <v>1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f t="shared" si="3"/>
        <v>1</v>
      </c>
      <c r="Q101" s="3"/>
      <c r="R101" s="3">
        <f t="shared" si="4"/>
        <v>0</v>
      </c>
      <c r="S101" s="3">
        <f t="shared" si="5"/>
        <v>1</v>
      </c>
      <c r="T101" s="3">
        <f>IF(AND(H101&lt;5,S101&gt;=VLOOKUP(A101,anni!$A$1:$O$32,6,0)),1,0)</f>
        <v>0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spans="1:34" s="2" customFormat="1" x14ac:dyDescent="0.3">
      <c r="A102" s="3">
        <v>2016</v>
      </c>
      <c r="B102" s="3">
        <v>99</v>
      </c>
      <c r="C102" s="3"/>
      <c r="D102" s="3" t="str">
        <f>VLOOKUP(E102,accorpamenti!$A$2:$X$104,A102-1995,0)</f>
        <v>Asti</v>
      </c>
      <c r="E102" s="3" t="s">
        <v>68</v>
      </c>
      <c r="F102" s="3">
        <v>6937</v>
      </c>
      <c r="G102" s="3">
        <v>2016</v>
      </c>
      <c r="H102" s="4">
        <v>5</v>
      </c>
      <c r="I102" s="3"/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1</v>
      </c>
      <c r="P102" s="3">
        <f t="shared" si="3"/>
        <v>1</v>
      </c>
      <c r="Q102" s="3"/>
      <c r="R102" s="3">
        <f t="shared" si="4"/>
        <v>0</v>
      </c>
      <c r="S102" s="3">
        <f t="shared" si="5"/>
        <v>1</v>
      </c>
      <c r="T102" s="3">
        <f>IF(AND(H102&lt;5,S102&gt;=VLOOKUP(A102,anni!$A$1:$O$32,6,0)),1,0)</f>
        <v>0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spans="1:34" s="2" customFormat="1" x14ac:dyDescent="0.3">
      <c r="A103" s="3">
        <v>2016</v>
      </c>
      <c r="B103" s="3">
        <v>100</v>
      </c>
      <c r="C103" s="3"/>
      <c r="D103" s="3" t="str">
        <f>VLOOKUP(E103,accorpamenti!$A$2:$X$104,A103-1995,0)</f>
        <v>Brescia</v>
      </c>
      <c r="E103" s="3" t="s">
        <v>42</v>
      </c>
      <c r="F103" s="3">
        <v>6782</v>
      </c>
      <c r="G103" s="3">
        <v>2016</v>
      </c>
      <c r="H103" s="4">
        <v>5</v>
      </c>
      <c r="I103" s="3"/>
      <c r="J103" s="3">
        <v>7</v>
      </c>
      <c r="K103" s="3">
        <v>2</v>
      </c>
      <c r="L103" s="3">
        <v>7</v>
      </c>
      <c r="M103" s="3">
        <v>4</v>
      </c>
      <c r="N103" s="3">
        <v>1</v>
      </c>
      <c r="O103" s="3">
        <v>0</v>
      </c>
      <c r="P103" s="3">
        <f t="shared" si="3"/>
        <v>21</v>
      </c>
      <c r="Q103" s="3"/>
      <c r="R103" s="3">
        <f t="shared" si="4"/>
        <v>0</v>
      </c>
      <c r="S103" s="3">
        <f t="shared" si="5"/>
        <v>21</v>
      </c>
      <c r="T103" s="3">
        <f>IF(AND(H103&lt;5,S103&gt;=VLOOKUP(A103,anni!$A$1:$O$32,6,0)),1,0)</f>
        <v>0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spans="1:34" s="2" customFormat="1" x14ac:dyDescent="0.3">
      <c r="A104" s="3">
        <v>2016</v>
      </c>
      <c r="B104" s="3">
        <v>101</v>
      </c>
      <c r="C104" s="3"/>
      <c r="D104" s="3" t="str">
        <f>VLOOKUP(E104,accorpamenti!$A$2:$X$104,A104-1995,0)</f>
        <v>Bologna</v>
      </c>
      <c r="E104" s="3" t="s">
        <v>70</v>
      </c>
      <c r="F104" s="3">
        <v>6476</v>
      </c>
      <c r="G104" s="3">
        <v>2016</v>
      </c>
      <c r="H104" s="4">
        <v>5</v>
      </c>
      <c r="I104" s="3"/>
      <c r="J104" s="3">
        <v>7</v>
      </c>
      <c r="K104" s="3">
        <v>3</v>
      </c>
      <c r="L104" s="3">
        <v>7</v>
      </c>
      <c r="M104" s="3">
        <v>1</v>
      </c>
      <c r="N104" s="3">
        <v>0</v>
      </c>
      <c r="O104" s="3">
        <v>0</v>
      </c>
      <c r="P104" s="3">
        <f t="shared" si="3"/>
        <v>18</v>
      </c>
      <c r="Q104" s="3"/>
      <c r="R104" s="3">
        <f t="shared" si="4"/>
        <v>1</v>
      </c>
      <c r="S104" s="3">
        <f t="shared" si="5"/>
        <v>18</v>
      </c>
      <c r="T104" s="3">
        <f>IF(AND(H104&lt;5,S104&gt;=VLOOKUP(A104,anni!$A$1:$O$32,6,0)),1,0)</f>
        <v>0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spans="1:34" s="2" customFormat="1" x14ac:dyDescent="0.3">
      <c r="A105" s="3">
        <v>2016</v>
      </c>
      <c r="B105" s="3">
        <v>102</v>
      </c>
      <c r="C105" s="3"/>
      <c r="D105" s="3" t="str">
        <f>VLOOKUP(E105,accorpamenti!$A$2:$X$104,A105-1995,0)</f>
        <v>Cuneo</v>
      </c>
      <c r="E105" s="3" t="s">
        <v>67</v>
      </c>
      <c r="F105" s="3">
        <v>6938</v>
      </c>
      <c r="G105" s="3">
        <v>2016</v>
      </c>
      <c r="H105" s="4">
        <v>4</v>
      </c>
      <c r="I105" s="3"/>
      <c r="J105" s="3">
        <v>7</v>
      </c>
      <c r="K105" s="3">
        <v>3</v>
      </c>
      <c r="L105" s="3">
        <v>0</v>
      </c>
      <c r="M105" s="3">
        <v>1</v>
      </c>
      <c r="N105" s="3">
        <v>0</v>
      </c>
      <c r="O105" s="3">
        <v>0</v>
      </c>
      <c r="P105" s="3">
        <f t="shared" si="3"/>
        <v>13.2</v>
      </c>
      <c r="Q105" s="3"/>
      <c r="R105" s="3">
        <f t="shared" si="4"/>
        <v>0</v>
      </c>
      <c r="S105" s="3">
        <f t="shared" si="5"/>
        <v>11</v>
      </c>
      <c r="T105" s="3">
        <f>IF(AND(H105&lt;5,S105&gt;=VLOOKUP(A105,anni!$A$1:$O$32,6,0)),1,0)</f>
        <v>0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spans="1:34" s="2" customFormat="1" x14ac:dyDescent="0.3">
      <c r="A106" s="3">
        <v>2016</v>
      </c>
      <c r="B106" s="3">
        <v>103</v>
      </c>
      <c r="C106" s="3"/>
      <c r="D106" s="3" t="str">
        <f>VLOOKUP(E106,accorpamenti!$A$2:$X$104,A106-1995,0)</f>
        <v>Roma</v>
      </c>
      <c r="E106" s="3" t="s">
        <v>40</v>
      </c>
      <c r="F106" s="3">
        <v>6939</v>
      </c>
      <c r="G106" s="3">
        <v>2016</v>
      </c>
      <c r="H106" s="4">
        <v>5</v>
      </c>
      <c r="I106" s="3"/>
      <c r="J106" s="3">
        <v>7</v>
      </c>
      <c r="K106" s="3">
        <v>2</v>
      </c>
      <c r="L106" s="3">
        <v>1</v>
      </c>
      <c r="M106" s="3">
        <v>0</v>
      </c>
      <c r="N106" s="3">
        <v>1</v>
      </c>
      <c r="O106" s="3">
        <v>1</v>
      </c>
      <c r="P106" s="3">
        <f t="shared" si="3"/>
        <v>12</v>
      </c>
      <c r="Q106" s="3"/>
      <c r="R106" s="3">
        <f t="shared" si="4"/>
        <v>0</v>
      </c>
      <c r="S106" s="3">
        <f t="shared" si="5"/>
        <v>12</v>
      </c>
      <c r="T106" s="3">
        <f>IF(AND(H106&lt;5,S106&gt;=VLOOKUP(A106,anni!$A$1:$O$32,6,0)),1,0)</f>
        <v>0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spans="1:34" s="2" customFormat="1" x14ac:dyDescent="0.3">
      <c r="A107" s="3">
        <v>2016</v>
      </c>
      <c r="B107" s="3">
        <v>104</v>
      </c>
      <c r="C107" s="3"/>
      <c r="D107" s="3" t="str">
        <f>VLOOKUP(E107,accorpamenti!$A$2:$X$104,A107-1995,0)</f>
        <v>Genova</v>
      </c>
      <c r="E107" s="3" t="s">
        <v>51</v>
      </c>
      <c r="F107" s="3">
        <v>6940</v>
      </c>
      <c r="G107" s="3">
        <v>2016</v>
      </c>
      <c r="H107" s="4">
        <v>5</v>
      </c>
      <c r="I107" s="3"/>
      <c r="J107" s="3">
        <v>5</v>
      </c>
      <c r="K107" s="3">
        <v>7</v>
      </c>
      <c r="L107" s="3">
        <v>0</v>
      </c>
      <c r="M107" s="3">
        <v>0</v>
      </c>
      <c r="N107" s="3">
        <v>1</v>
      </c>
      <c r="O107" s="3">
        <v>1</v>
      </c>
      <c r="P107" s="3">
        <f t="shared" si="3"/>
        <v>14</v>
      </c>
      <c r="Q107" s="3"/>
      <c r="R107" s="3">
        <f t="shared" si="4"/>
        <v>0</v>
      </c>
      <c r="S107" s="3">
        <f t="shared" si="5"/>
        <v>14</v>
      </c>
      <c r="T107" s="3">
        <f>IF(AND(H107&lt;5,S107&gt;=VLOOKUP(A107,anni!$A$1:$O$32,6,0)),1,0)</f>
        <v>0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spans="1:34" s="2" customFormat="1" x14ac:dyDescent="0.3">
      <c r="A108" s="3">
        <v>2016</v>
      </c>
      <c r="B108" s="3">
        <v>105</v>
      </c>
      <c r="C108" s="3"/>
      <c r="D108" s="3" t="str">
        <f>VLOOKUP(E108,accorpamenti!$A$2:$X$104,A108-1995,0)</f>
        <v>Avellino</v>
      </c>
      <c r="E108" s="3" t="s">
        <v>127</v>
      </c>
      <c r="F108" s="3">
        <v>6631</v>
      </c>
      <c r="G108" s="3">
        <v>2016</v>
      </c>
      <c r="H108" s="4">
        <v>5</v>
      </c>
      <c r="I108" s="3"/>
      <c r="J108" s="3">
        <v>7</v>
      </c>
      <c r="K108" s="3">
        <v>0</v>
      </c>
      <c r="L108" s="3">
        <v>7</v>
      </c>
      <c r="M108" s="3">
        <v>7</v>
      </c>
      <c r="N108" s="3">
        <v>4</v>
      </c>
      <c r="O108" s="3">
        <v>2</v>
      </c>
      <c r="P108" s="3">
        <f t="shared" si="3"/>
        <v>27</v>
      </c>
      <c r="Q108" s="3"/>
      <c r="R108" s="3">
        <f t="shared" si="4"/>
        <v>1</v>
      </c>
      <c r="S108" s="3">
        <f t="shared" si="5"/>
        <v>27</v>
      </c>
      <c r="T108" s="3">
        <f>IF(AND(H108&lt;5,S108&gt;=VLOOKUP(A108,anni!$A$1:$O$32,6,0)),1,0)</f>
        <v>0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spans="1:34" s="2" customFormat="1" x14ac:dyDescent="0.3">
      <c r="A109" s="3">
        <v>2016</v>
      </c>
      <c r="B109" s="3">
        <v>106</v>
      </c>
      <c r="C109" s="3"/>
      <c r="D109" s="3" t="str">
        <f>VLOOKUP(E109,accorpamenti!$A$2:$X$104,A109-1995,0)</f>
        <v>Roma</v>
      </c>
      <c r="E109" s="3" t="s">
        <v>40</v>
      </c>
      <c r="F109" s="3">
        <v>6478</v>
      </c>
      <c r="G109" s="3">
        <v>2016</v>
      </c>
      <c r="H109" s="4">
        <v>5</v>
      </c>
      <c r="I109" s="3"/>
      <c r="J109" s="3">
        <v>7</v>
      </c>
      <c r="K109" s="3">
        <v>5</v>
      </c>
      <c r="L109" s="3">
        <v>0</v>
      </c>
      <c r="M109" s="3">
        <v>4</v>
      </c>
      <c r="N109" s="3">
        <v>0</v>
      </c>
      <c r="O109" s="3">
        <v>0</v>
      </c>
      <c r="P109" s="3">
        <f t="shared" si="3"/>
        <v>16</v>
      </c>
      <c r="Q109" s="3"/>
      <c r="R109" s="3">
        <f t="shared" si="4"/>
        <v>1</v>
      </c>
      <c r="S109" s="3">
        <f t="shared" si="5"/>
        <v>16</v>
      </c>
      <c r="T109" s="3">
        <f>IF(AND(H109&lt;5,S109&gt;=VLOOKUP(A109,anni!$A$1:$O$32,6,0)),1,0)</f>
        <v>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spans="1:34" s="2" customFormat="1" x14ac:dyDescent="0.3">
      <c r="A110" s="3">
        <v>2016</v>
      </c>
      <c r="B110" s="3">
        <v>107</v>
      </c>
      <c r="C110" s="3"/>
      <c r="D110" s="3" t="str">
        <f>VLOOKUP(E110,accorpamenti!$A$2:$X$104,A110-1995,0)</f>
        <v>Reggio Calabria</v>
      </c>
      <c r="E110" s="3" t="s">
        <v>63</v>
      </c>
      <c r="F110" s="3">
        <v>6941</v>
      </c>
      <c r="G110" s="3">
        <v>2016</v>
      </c>
      <c r="H110" s="4">
        <v>4</v>
      </c>
      <c r="I110" s="3"/>
      <c r="J110" s="3">
        <v>7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f t="shared" si="3"/>
        <v>8.4</v>
      </c>
      <c r="Q110" s="3"/>
      <c r="R110" s="3">
        <f t="shared" si="4"/>
        <v>0</v>
      </c>
      <c r="S110" s="3">
        <f t="shared" si="5"/>
        <v>7</v>
      </c>
      <c r="T110" s="3">
        <f>IF(AND(H110&lt;5,S110&gt;=VLOOKUP(A110,anni!$A$1:$O$32,6,0)),1,0)</f>
        <v>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spans="1:34" s="2" customFormat="1" x14ac:dyDescent="0.3">
      <c r="A111" s="3">
        <v>2016</v>
      </c>
      <c r="B111" s="3">
        <v>108</v>
      </c>
      <c r="C111" s="3"/>
      <c r="D111" s="3" t="str">
        <f>VLOOKUP(E111,accorpamenti!$A$2:$X$104,A111-1995,0)</f>
        <v>Bergamo</v>
      </c>
      <c r="E111" s="3" t="s">
        <v>35</v>
      </c>
      <c r="F111" s="3">
        <v>6494</v>
      </c>
      <c r="G111" s="3">
        <v>2016</v>
      </c>
      <c r="H111" s="4">
        <v>4</v>
      </c>
      <c r="I111" s="3"/>
      <c r="J111" s="3">
        <v>7</v>
      </c>
      <c r="K111" s="3">
        <v>7</v>
      </c>
      <c r="L111" s="3">
        <v>0</v>
      </c>
      <c r="M111" s="3">
        <v>0</v>
      </c>
      <c r="N111" s="3">
        <v>1</v>
      </c>
      <c r="O111" s="3">
        <v>1</v>
      </c>
      <c r="P111" s="3">
        <f t="shared" si="3"/>
        <v>19.2</v>
      </c>
      <c r="Q111" s="3"/>
      <c r="R111" s="3">
        <f t="shared" si="4"/>
        <v>2</v>
      </c>
      <c r="S111" s="3">
        <f t="shared" si="5"/>
        <v>16</v>
      </c>
      <c r="T111" s="3">
        <f>IF(AND(H111&lt;5,S111&gt;=VLOOKUP(A111,anni!$A$1:$O$32,6,0)),1,0)</f>
        <v>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spans="1:34" s="2" customFormat="1" x14ac:dyDescent="0.3">
      <c r="A112" s="3">
        <v>2016</v>
      </c>
      <c r="B112" s="3">
        <v>109</v>
      </c>
      <c r="C112" s="3"/>
      <c r="D112" s="3" t="str">
        <f>VLOOKUP(E112,accorpamenti!$A$2:$X$104,A112-1995,0)</f>
        <v>Belluno</v>
      </c>
      <c r="E112" s="3" t="s">
        <v>99</v>
      </c>
      <c r="F112" s="3">
        <v>6942</v>
      </c>
      <c r="G112" s="3">
        <v>2016</v>
      </c>
      <c r="H112" s="4">
        <v>3</v>
      </c>
      <c r="I112" s="3"/>
      <c r="J112" s="3">
        <v>0</v>
      </c>
      <c r="K112" s="3">
        <v>1</v>
      </c>
      <c r="L112" s="3">
        <v>0</v>
      </c>
      <c r="M112" s="3">
        <v>0</v>
      </c>
      <c r="N112" s="3">
        <v>1</v>
      </c>
      <c r="O112" s="3">
        <v>0</v>
      </c>
      <c r="P112" s="3">
        <f t="shared" si="3"/>
        <v>2.8</v>
      </c>
      <c r="Q112" s="3"/>
      <c r="R112" s="3">
        <f t="shared" si="4"/>
        <v>0</v>
      </c>
      <c r="S112" s="3">
        <f t="shared" si="5"/>
        <v>2</v>
      </c>
      <c r="T112" s="3">
        <f>IF(AND(H112&lt;5,S112&gt;=VLOOKUP(A112,anni!$A$1:$O$32,6,0)),1,0)</f>
        <v>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spans="1:34" s="2" customFormat="1" x14ac:dyDescent="0.3">
      <c r="A113" s="3">
        <v>2016</v>
      </c>
      <c r="B113" s="3">
        <v>110</v>
      </c>
      <c r="C113" s="3"/>
      <c r="D113" s="3" t="str">
        <f>VLOOKUP(E113,accorpamenti!$A$2:$X$104,A113-1995,0)</f>
        <v>Verbania</v>
      </c>
      <c r="E113" s="3" t="s">
        <v>46</v>
      </c>
      <c r="F113" s="3">
        <v>6943</v>
      </c>
      <c r="G113" s="3">
        <v>2016</v>
      </c>
      <c r="H113" s="4">
        <v>5</v>
      </c>
      <c r="I113" s="3"/>
      <c r="J113" s="3">
        <v>2</v>
      </c>
      <c r="K113" s="3">
        <v>7</v>
      </c>
      <c r="L113" s="3">
        <v>1</v>
      </c>
      <c r="M113" s="3">
        <v>2</v>
      </c>
      <c r="N113" s="3">
        <v>0</v>
      </c>
      <c r="O113" s="3">
        <v>0</v>
      </c>
      <c r="P113" s="3">
        <f t="shared" si="3"/>
        <v>12</v>
      </c>
      <c r="Q113" s="3"/>
      <c r="R113" s="3">
        <f t="shared" si="4"/>
        <v>0</v>
      </c>
      <c r="S113" s="3">
        <f t="shared" si="5"/>
        <v>12</v>
      </c>
      <c r="T113" s="3">
        <f>IF(AND(H113&lt;5,S113&gt;=VLOOKUP(A113,anni!$A$1:$O$32,6,0)),1,0)</f>
        <v>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spans="1:34" s="2" customFormat="1" x14ac:dyDescent="0.3">
      <c r="A114" s="3">
        <v>2016</v>
      </c>
      <c r="B114" s="3">
        <v>111</v>
      </c>
      <c r="C114" s="3"/>
      <c r="D114" s="3" t="str">
        <f>VLOOKUP(E114,accorpamenti!$A$2:$X$104,A114-1995,0)</f>
        <v>Pistoia</v>
      </c>
      <c r="E114" s="3" t="s">
        <v>77</v>
      </c>
      <c r="F114" s="3">
        <v>6944</v>
      </c>
      <c r="G114" s="3">
        <v>2016</v>
      </c>
      <c r="H114" s="4">
        <v>3</v>
      </c>
      <c r="I114" s="3"/>
      <c r="J114" s="3">
        <v>0</v>
      </c>
      <c r="K114" s="3">
        <v>7</v>
      </c>
      <c r="L114" s="3">
        <v>0</v>
      </c>
      <c r="M114" s="3">
        <v>2</v>
      </c>
      <c r="N114" s="3">
        <v>1</v>
      </c>
      <c r="O114" s="3">
        <v>0</v>
      </c>
      <c r="P114" s="3">
        <f t="shared" si="3"/>
        <v>14</v>
      </c>
      <c r="Q114" s="3"/>
      <c r="R114" s="3">
        <f t="shared" si="4"/>
        <v>0</v>
      </c>
      <c r="S114" s="3">
        <f t="shared" si="5"/>
        <v>10</v>
      </c>
      <c r="T114" s="3">
        <f>IF(AND(H114&lt;5,S114&gt;=VLOOKUP(A114,anni!$A$1:$O$32,6,0)),1,0)</f>
        <v>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spans="1:34" s="2" customFormat="1" x14ac:dyDescent="0.3">
      <c r="A115" s="3">
        <v>2016</v>
      </c>
      <c r="B115" s="3">
        <v>112</v>
      </c>
      <c r="C115" s="3"/>
      <c r="D115" s="3" t="str">
        <f>VLOOKUP(E115,accorpamenti!$A$2:$X$104,A115-1995,0)</f>
        <v>Torino</v>
      </c>
      <c r="E115" s="3" t="s">
        <v>49</v>
      </c>
      <c r="F115" s="3">
        <v>6784</v>
      </c>
      <c r="G115" s="3">
        <v>2016</v>
      </c>
      <c r="H115" s="4">
        <v>5</v>
      </c>
      <c r="I115" s="3"/>
      <c r="J115" s="3">
        <v>7</v>
      </c>
      <c r="K115" s="3">
        <v>7</v>
      </c>
      <c r="L115" s="3">
        <v>7</v>
      </c>
      <c r="M115" s="3">
        <v>7</v>
      </c>
      <c r="N115" s="3">
        <v>0</v>
      </c>
      <c r="O115" s="3">
        <v>0</v>
      </c>
      <c r="P115" s="3">
        <f t="shared" si="3"/>
        <v>28</v>
      </c>
      <c r="Q115" s="3"/>
      <c r="R115" s="3">
        <f t="shared" si="4"/>
        <v>0</v>
      </c>
      <c r="S115" s="3">
        <f t="shared" si="5"/>
        <v>28</v>
      </c>
      <c r="T115" s="3">
        <f>IF(AND(H115&lt;5,S115&gt;=VLOOKUP(A115,anni!$A$1:$O$32,6,0)),1,0)</f>
        <v>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spans="1:34" s="2" customFormat="1" x14ac:dyDescent="0.3">
      <c r="A116" s="3">
        <v>2016</v>
      </c>
      <c r="B116" s="3">
        <v>113</v>
      </c>
      <c r="C116" s="3"/>
      <c r="D116" s="3" t="str">
        <f>VLOOKUP(E116,accorpamenti!$A$2:$X$104,A116-1995,0)</f>
        <v>Campobasso</v>
      </c>
      <c r="E116" s="3" t="s">
        <v>145</v>
      </c>
      <c r="F116" s="3">
        <v>6664</v>
      </c>
      <c r="G116" s="3">
        <v>2016</v>
      </c>
      <c r="H116" s="4">
        <v>4</v>
      </c>
      <c r="I116" s="3"/>
      <c r="J116" s="3">
        <v>7</v>
      </c>
      <c r="K116" s="3">
        <v>7</v>
      </c>
      <c r="L116" s="3">
        <v>1</v>
      </c>
      <c r="M116" s="3">
        <v>0</v>
      </c>
      <c r="N116" s="3">
        <v>0</v>
      </c>
      <c r="O116" s="3">
        <v>0</v>
      </c>
      <c r="P116" s="3">
        <f t="shared" si="3"/>
        <v>18</v>
      </c>
      <c r="Q116" s="3"/>
      <c r="R116" s="3">
        <f t="shared" si="4"/>
        <v>1</v>
      </c>
      <c r="S116" s="3">
        <f t="shared" si="5"/>
        <v>15</v>
      </c>
      <c r="T116" s="3">
        <f>IF(AND(H116&lt;5,S116&gt;=VLOOKUP(A116,anni!$A$1:$O$32,6,0)),1,0)</f>
        <v>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spans="1:34" s="2" customFormat="1" x14ac:dyDescent="0.3">
      <c r="A117" s="3">
        <v>2016</v>
      </c>
      <c r="B117" s="3">
        <v>114</v>
      </c>
      <c r="C117" s="3"/>
      <c r="D117" s="3" t="str">
        <f>VLOOKUP(E117,accorpamenti!$A$2:$X$104,A117-1995,0)</f>
        <v>Udine</v>
      </c>
      <c r="E117" s="3" t="s">
        <v>58</v>
      </c>
      <c r="F117" s="3">
        <v>6785</v>
      </c>
      <c r="G117" s="3">
        <v>2016</v>
      </c>
      <c r="H117" s="4">
        <v>5</v>
      </c>
      <c r="I117" s="3"/>
      <c r="J117" s="3">
        <v>7</v>
      </c>
      <c r="K117" s="3">
        <v>7</v>
      </c>
      <c r="L117" s="3">
        <v>7</v>
      </c>
      <c r="M117" s="3">
        <v>6</v>
      </c>
      <c r="N117" s="3">
        <v>0</v>
      </c>
      <c r="O117" s="3">
        <v>1</v>
      </c>
      <c r="P117" s="3">
        <f t="shared" si="3"/>
        <v>28</v>
      </c>
      <c r="Q117" s="3"/>
      <c r="R117" s="3">
        <f t="shared" si="4"/>
        <v>0</v>
      </c>
      <c r="S117" s="3">
        <f t="shared" si="5"/>
        <v>28</v>
      </c>
      <c r="T117" s="3">
        <f>IF(AND(H117&lt;5,S117&gt;=VLOOKUP(A117,anni!$A$1:$O$32,6,0)),1,0)</f>
        <v>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spans="1:34" s="2" customFormat="1" x14ac:dyDescent="0.3">
      <c r="A118" s="3">
        <v>2016</v>
      </c>
      <c r="B118" s="3">
        <v>115</v>
      </c>
      <c r="C118" s="3"/>
      <c r="D118" s="3" t="str">
        <f>VLOOKUP(E118,accorpamenti!$A$2:$X$104,A118-1995,0)</f>
        <v>Padova</v>
      </c>
      <c r="E118" s="3" t="s">
        <v>66</v>
      </c>
      <c r="F118" s="3">
        <v>6945</v>
      </c>
      <c r="G118" s="3">
        <v>2016</v>
      </c>
      <c r="H118" s="4">
        <v>3</v>
      </c>
      <c r="I118" s="3"/>
      <c r="J118" s="3">
        <v>7</v>
      </c>
      <c r="K118" s="3">
        <v>7</v>
      </c>
      <c r="L118" s="3">
        <v>7</v>
      </c>
      <c r="M118" s="3">
        <v>2</v>
      </c>
      <c r="N118" s="3">
        <v>0</v>
      </c>
      <c r="O118" s="3">
        <v>0</v>
      </c>
      <c r="P118" s="3">
        <f t="shared" si="3"/>
        <v>32.199999999999996</v>
      </c>
      <c r="Q118" s="3"/>
      <c r="R118" s="3">
        <f t="shared" si="4"/>
        <v>0</v>
      </c>
      <c r="S118" s="3">
        <f t="shared" si="5"/>
        <v>23</v>
      </c>
      <c r="T118" s="3">
        <f>IF(AND(H118&lt;5,S118&gt;=VLOOKUP(A118,anni!$A$1:$O$32,6,0)),1,0)</f>
        <v>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spans="1:34" s="2" customFormat="1" x14ac:dyDescent="0.3">
      <c r="A119" s="3">
        <v>2016</v>
      </c>
      <c r="B119" s="3">
        <v>116</v>
      </c>
      <c r="C119" s="3"/>
      <c r="D119" s="3" t="str">
        <f>VLOOKUP(E119,accorpamenti!$A$2:$X$104,A119-1995,0)</f>
        <v>Genova</v>
      </c>
      <c r="E119" s="3" t="s">
        <v>51</v>
      </c>
      <c r="F119" s="3">
        <v>6632</v>
      </c>
      <c r="G119" s="3">
        <v>2016</v>
      </c>
      <c r="H119" s="4">
        <v>5</v>
      </c>
      <c r="I119" s="3"/>
      <c r="J119" s="3">
        <v>7</v>
      </c>
      <c r="K119" s="3">
        <v>5</v>
      </c>
      <c r="L119" s="3">
        <v>7</v>
      </c>
      <c r="M119" s="3">
        <v>4</v>
      </c>
      <c r="N119" s="3">
        <v>0</v>
      </c>
      <c r="O119" s="3">
        <v>0</v>
      </c>
      <c r="P119" s="3">
        <f t="shared" si="3"/>
        <v>23</v>
      </c>
      <c r="Q119" s="3"/>
      <c r="R119" s="3">
        <f t="shared" si="4"/>
        <v>1</v>
      </c>
      <c r="S119" s="3">
        <f t="shared" si="5"/>
        <v>23</v>
      </c>
      <c r="T119" s="3">
        <f>IF(AND(H119&lt;5,S119&gt;=VLOOKUP(A119,anni!$A$1:$O$32,6,0)),1,0)</f>
        <v>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spans="1:34" s="2" customFormat="1" x14ac:dyDescent="0.3">
      <c r="A120" s="3">
        <v>2016</v>
      </c>
      <c r="B120" s="3">
        <v>117</v>
      </c>
      <c r="C120" s="3"/>
      <c r="D120" s="3" t="str">
        <f>VLOOKUP(E120,accorpamenti!$A$2:$X$104,A120-1995,0)</f>
        <v>Foggia</v>
      </c>
      <c r="E120" s="3" t="s">
        <v>96</v>
      </c>
      <c r="F120" s="3">
        <v>6946</v>
      </c>
      <c r="G120" s="3">
        <v>2016</v>
      </c>
      <c r="H120" s="4">
        <v>4</v>
      </c>
      <c r="I120" s="3"/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1</v>
      </c>
      <c r="P120" s="3">
        <f t="shared" si="3"/>
        <v>1.2</v>
      </c>
      <c r="Q120" s="3"/>
      <c r="R120" s="3">
        <f t="shared" si="4"/>
        <v>0</v>
      </c>
      <c r="S120" s="3">
        <f t="shared" si="5"/>
        <v>1</v>
      </c>
      <c r="T120" s="3">
        <f>IF(AND(H120&lt;5,S120&gt;=VLOOKUP(A120,anni!$A$1:$O$32,6,0)),1,0)</f>
        <v>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spans="1:34" s="2" customFormat="1" x14ac:dyDescent="0.3">
      <c r="A121" s="3">
        <v>2016</v>
      </c>
      <c r="B121" s="3">
        <v>118</v>
      </c>
      <c r="C121" s="3"/>
      <c r="D121" s="3" t="str">
        <f>VLOOKUP(E121,accorpamenti!$A$2:$X$104,A121-1995,0)</f>
        <v>Como</v>
      </c>
      <c r="E121" s="3" t="s">
        <v>88</v>
      </c>
      <c r="F121" s="3">
        <v>6947</v>
      </c>
      <c r="G121" s="3">
        <v>2016</v>
      </c>
      <c r="H121" s="4">
        <v>4</v>
      </c>
      <c r="I121" s="3"/>
      <c r="J121" s="3">
        <v>0</v>
      </c>
      <c r="K121" s="3">
        <v>2</v>
      </c>
      <c r="L121" s="3">
        <v>0</v>
      </c>
      <c r="M121" s="3">
        <v>2</v>
      </c>
      <c r="N121" s="3">
        <v>0</v>
      </c>
      <c r="O121" s="3">
        <v>0</v>
      </c>
      <c r="P121" s="3">
        <f t="shared" si="3"/>
        <v>4.8</v>
      </c>
      <c r="Q121" s="3"/>
      <c r="R121" s="3">
        <f t="shared" si="4"/>
        <v>0</v>
      </c>
      <c r="S121" s="3">
        <f t="shared" si="5"/>
        <v>4</v>
      </c>
      <c r="T121" s="3">
        <f>IF(AND(H121&lt;5,S121&gt;=VLOOKUP(A121,anni!$A$1:$O$32,6,0)),1,0)</f>
        <v>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spans="1:34" s="2" customFormat="1" x14ac:dyDescent="0.3">
      <c r="A122" s="3">
        <v>2016</v>
      </c>
      <c r="B122" s="3">
        <v>119</v>
      </c>
      <c r="C122" s="3"/>
      <c r="D122" s="3" t="str">
        <f>VLOOKUP(E122,accorpamenti!$A$2:$X$104,A122-1995,0)</f>
        <v>Pavia</v>
      </c>
      <c r="E122" s="3" t="s">
        <v>83</v>
      </c>
      <c r="F122" s="3">
        <v>6633</v>
      </c>
      <c r="G122" s="3">
        <v>2016</v>
      </c>
      <c r="H122" s="4">
        <v>5</v>
      </c>
      <c r="I122" s="3"/>
      <c r="J122" s="3">
        <v>7</v>
      </c>
      <c r="K122" s="3">
        <v>7</v>
      </c>
      <c r="L122" s="3">
        <v>7</v>
      </c>
      <c r="M122" s="3">
        <v>2</v>
      </c>
      <c r="N122" s="3">
        <v>4</v>
      </c>
      <c r="O122" s="3">
        <v>2</v>
      </c>
      <c r="P122" s="3">
        <f t="shared" si="3"/>
        <v>29</v>
      </c>
      <c r="Q122" s="3"/>
      <c r="R122" s="3">
        <f t="shared" si="4"/>
        <v>1</v>
      </c>
      <c r="S122" s="3">
        <f t="shared" si="5"/>
        <v>29</v>
      </c>
      <c r="T122" s="3">
        <f>IF(AND(H122&lt;5,S122&gt;=VLOOKUP(A122,anni!$A$1:$O$32,6,0)),1,0)</f>
        <v>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spans="1:34" s="2" customFormat="1" x14ac:dyDescent="0.3">
      <c r="A123" s="3">
        <v>2016</v>
      </c>
      <c r="B123" s="3">
        <v>120</v>
      </c>
      <c r="C123" s="3"/>
      <c r="D123" s="3" t="str">
        <f>VLOOKUP(E123,accorpamenti!$A$2:$X$104,A123-1995,0)</f>
        <v>Messina</v>
      </c>
      <c r="E123" s="3" t="s">
        <v>124</v>
      </c>
      <c r="F123" s="3">
        <v>6948</v>
      </c>
      <c r="G123" s="3">
        <v>2016</v>
      </c>
      <c r="H123" s="4">
        <v>3</v>
      </c>
      <c r="I123" s="3"/>
      <c r="J123" s="3">
        <v>1</v>
      </c>
      <c r="K123" s="3">
        <v>0</v>
      </c>
      <c r="L123" s="3">
        <v>0</v>
      </c>
      <c r="M123" s="3">
        <v>1</v>
      </c>
      <c r="N123" s="3">
        <v>0</v>
      </c>
      <c r="O123" s="3">
        <v>0</v>
      </c>
      <c r="P123" s="3">
        <f t="shared" si="3"/>
        <v>2.8</v>
      </c>
      <c r="Q123" s="3"/>
      <c r="R123" s="3">
        <f t="shared" si="4"/>
        <v>0</v>
      </c>
      <c r="S123" s="3">
        <f t="shared" si="5"/>
        <v>2</v>
      </c>
      <c r="T123" s="3">
        <f>IF(AND(H123&lt;5,S123&gt;=VLOOKUP(A123,anni!$A$1:$O$32,6,0)),1,0)</f>
        <v>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spans="1:34" s="2" customFormat="1" x14ac:dyDescent="0.3">
      <c r="A124" s="3">
        <v>2016</v>
      </c>
      <c r="B124" s="3">
        <v>121</v>
      </c>
      <c r="C124" s="3"/>
      <c r="D124" s="3" t="str">
        <f>VLOOKUP(E124,accorpamenti!$A$2:$X$104,A124-1995,0)</f>
        <v>Modena</v>
      </c>
      <c r="E124" s="3" t="s">
        <v>72</v>
      </c>
      <c r="F124" s="3">
        <v>6949</v>
      </c>
      <c r="G124" s="3">
        <v>2016</v>
      </c>
      <c r="H124" s="4">
        <v>3</v>
      </c>
      <c r="I124" s="3"/>
      <c r="J124" s="3">
        <v>7</v>
      </c>
      <c r="K124" s="3">
        <v>7</v>
      </c>
      <c r="L124" s="3">
        <v>0</v>
      </c>
      <c r="M124" s="3">
        <v>3</v>
      </c>
      <c r="N124" s="3">
        <v>1</v>
      </c>
      <c r="O124" s="3">
        <v>0</v>
      </c>
      <c r="P124" s="3">
        <f t="shared" si="3"/>
        <v>25.2</v>
      </c>
      <c r="Q124" s="3"/>
      <c r="R124" s="3">
        <f t="shared" si="4"/>
        <v>0</v>
      </c>
      <c r="S124" s="3">
        <f t="shared" si="5"/>
        <v>18</v>
      </c>
      <c r="T124" s="3">
        <f>IF(AND(H124&lt;5,S124&gt;=VLOOKUP(A124,anni!$A$1:$O$32,6,0)),1,0)</f>
        <v>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spans="1:34" s="2" customFormat="1" x14ac:dyDescent="0.3">
      <c r="A125" s="3">
        <v>2016</v>
      </c>
      <c r="B125" s="3">
        <v>122</v>
      </c>
      <c r="C125" s="3"/>
      <c r="D125" s="3" t="str">
        <f>VLOOKUP(E125,accorpamenti!$A$2:$X$104,A125-1995,0)</f>
        <v>Bolzano</v>
      </c>
      <c r="E125" s="3" t="s">
        <v>128</v>
      </c>
      <c r="F125" s="3">
        <v>6950</v>
      </c>
      <c r="G125" s="3">
        <v>2016</v>
      </c>
      <c r="H125" s="4">
        <v>5</v>
      </c>
      <c r="I125" s="3"/>
      <c r="J125" s="3">
        <v>1</v>
      </c>
      <c r="K125" s="3">
        <v>7</v>
      </c>
      <c r="L125" s="3">
        <v>0</v>
      </c>
      <c r="M125" s="3">
        <v>2</v>
      </c>
      <c r="N125" s="3">
        <v>0</v>
      </c>
      <c r="O125" s="3">
        <v>0</v>
      </c>
      <c r="P125" s="3">
        <f t="shared" si="3"/>
        <v>10</v>
      </c>
      <c r="Q125" s="3"/>
      <c r="R125" s="3">
        <f t="shared" si="4"/>
        <v>0</v>
      </c>
      <c r="S125" s="3">
        <f t="shared" si="5"/>
        <v>10</v>
      </c>
      <c r="T125" s="3">
        <f>IF(AND(H125&lt;5,S125&gt;=VLOOKUP(A125,anni!$A$1:$O$32,6,0)),1,0)</f>
        <v>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spans="1:34" s="2" customFormat="1" x14ac:dyDescent="0.3">
      <c r="A126" s="3">
        <v>2016</v>
      </c>
      <c r="B126" s="3">
        <v>123</v>
      </c>
      <c r="C126" s="3"/>
      <c r="D126" s="3" t="str">
        <f>VLOOKUP(E126,accorpamenti!$A$2:$X$104,A126-1995,0)</f>
        <v>Rimini</v>
      </c>
      <c r="E126" s="3" t="s">
        <v>137</v>
      </c>
      <c r="F126" s="3">
        <v>6951</v>
      </c>
      <c r="G126" s="3">
        <v>2016</v>
      </c>
      <c r="H126" s="4">
        <v>3</v>
      </c>
      <c r="I126" s="3"/>
      <c r="J126" s="3">
        <v>7</v>
      </c>
      <c r="K126" s="3">
        <v>7</v>
      </c>
      <c r="L126" s="3">
        <v>7</v>
      </c>
      <c r="M126" s="3">
        <v>2</v>
      </c>
      <c r="N126" s="3">
        <v>0</v>
      </c>
      <c r="O126" s="3">
        <v>0</v>
      </c>
      <c r="P126" s="3">
        <f t="shared" si="3"/>
        <v>32.199999999999996</v>
      </c>
      <c r="Q126" s="3"/>
      <c r="R126" s="3">
        <f t="shared" si="4"/>
        <v>0</v>
      </c>
      <c r="S126" s="3">
        <f t="shared" si="5"/>
        <v>23</v>
      </c>
      <c r="T126" s="3">
        <f>IF(AND(H126&lt;5,S126&gt;=VLOOKUP(A126,anni!$A$1:$O$32,6,0)),1,0)</f>
        <v>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spans="1:34" s="2" customFormat="1" x14ac:dyDescent="0.3">
      <c r="A127" s="3">
        <v>2016</v>
      </c>
      <c r="B127" s="3">
        <v>124</v>
      </c>
      <c r="C127" s="3"/>
      <c r="D127" s="3" t="str">
        <f>VLOOKUP(E127,accorpamenti!$A$2:$X$104,A127-1995,0)</f>
        <v>Roma</v>
      </c>
      <c r="E127" s="3" t="s">
        <v>40</v>
      </c>
      <c r="F127" s="3">
        <v>6786</v>
      </c>
      <c r="G127" s="3">
        <v>2016</v>
      </c>
      <c r="H127" s="4">
        <v>5</v>
      </c>
      <c r="I127" s="3"/>
      <c r="J127" s="3">
        <v>7</v>
      </c>
      <c r="K127" s="3">
        <v>7</v>
      </c>
      <c r="L127" s="3">
        <v>7</v>
      </c>
      <c r="M127" s="3">
        <v>0</v>
      </c>
      <c r="N127" s="3">
        <v>0</v>
      </c>
      <c r="O127" s="3">
        <v>0</v>
      </c>
      <c r="P127" s="3">
        <f t="shared" si="3"/>
        <v>21</v>
      </c>
      <c r="Q127" s="3"/>
      <c r="R127" s="3">
        <f t="shared" si="4"/>
        <v>0</v>
      </c>
      <c r="S127" s="3">
        <f t="shared" si="5"/>
        <v>21</v>
      </c>
      <c r="T127" s="3">
        <f>IF(AND(H127&lt;5,S127&gt;=VLOOKUP(A127,anni!$A$1:$O$32,6,0)),1,0)</f>
        <v>0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spans="1:34" s="2" customFormat="1" x14ac:dyDescent="0.3">
      <c r="A128" s="3">
        <v>2016</v>
      </c>
      <c r="B128" s="3">
        <v>125</v>
      </c>
      <c r="C128" s="3"/>
      <c r="D128" s="3" t="str">
        <f>VLOOKUP(E128,accorpamenti!$A$2:$X$104,A128-1995,0)</f>
        <v>Bergamo</v>
      </c>
      <c r="E128" s="3" t="s">
        <v>35</v>
      </c>
      <c r="F128" s="3">
        <v>6952</v>
      </c>
      <c r="G128" s="3">
        <v>2016</v>
      </c>
      <c r="H128" s="4">
        <v>3</v>
      </c>
      <c r="I128" s="3"/>
      <c r="J128" s="3">
        <v>1</v>
      </c>
      <c r="K128" s="3">
        <v>2</v>
      </c>
      <c r="L128" s="3">
        <v>0</v>
      </c>
      <c r="M128" s="3">
        <v>0</v>
      </c>
      <c r="N128" s="3">
        <v>0</v>
      </c>
      <c r="O128" s="3">
        <v>0</v>
      </c>
      <c r="P128" s="3">
        <f t="shared" si="3"/>
        <v>4.1999999999999993</v>
      </c>
      <c r="Q128" s="3"/>
      <c r="R128" s="3">
        <f t="shared" si="4"/>
        <v>0</v>
      </c>
      <c r="S128" s="3">
        <f t="shared" si="5"/>
        <v>3</v>
      </c>
      <c r="T128" s="3">
        <f>IF(AND(H128&lt;5,S128&gt;=VLOOKUP(A128,anni!$A$1:$O$32,6,0)),1,0)</f>
        <v>0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spans="1:34" s="2" customFormat="1" x14ac:dyDescent="0.3">
      <c r="A129" s="3">
        <v>2016</v>
      </c>
      <c r="B129" s="3">
        <v>126</v>
      </c>
      <c r="C129" s="3"/>
      <c r="D129" s="3" t="str">
        <f>VLOOKUP(E129,accorpamenti!$A$2:$X$104,A129-1995,0)</f>
        <v>Bari</v>
      </c>
      <c r="E129" s="3" t="s">
        <v>55</v>
      </c>
      <c r="F129" s="3">
        <v>6787</v>
      </c>
      <c r="G129" s="3">
        <v>2016</v>
      </c>
      <c r="H129" s="4">
        <v>5</v>
      </c>
      <c r="I129" s="3"/>
      <c r="J129" s="3">
        <v>7</v>
      </c>
      <c r="K129" s="3">
        <v>3</v>
      </c>
      <c r="L129" s="3">
        <v>7</v>
      </c>
      <c r="M129" s="3">
        <v>2</v>
      </c>
      <c r="N129" s="3">
        <v>0</v>
      </c>
      <c r="O129" s="3">
        <v>0</v>
      </c>
      <c r="P129" s="3">
        <f t="shared" si="3"/>
        <v>19</v>
      </c>
      <c r="Q129" s="3"/>
      <c r="R129" s="3">
        <f t="shared" si="4"/>
        <v>0</v>
      </c>
      <c r="S129" s="3">
        <f t="shared" si="5"/>
        <v>19</v>
      </c>
      <c r="T129" s="3">
        <f>IF(AND(H129&lt;5,S129&gt;=VLOOKUP(A129,anni!$A$1:$O$32,6,0)),1,0)</f>
        <v>0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spans="1:34" s="2" customFormat="1" x14ac:dyDescent="0.3">
      <c r="A130" s="3">
        <v>2016</v>
      </c>
      <c r="B130" s="3">
        <v>127</v>
      </c>
      <c r="C130" s="3"/>
      <c r="D130" s="3" t="str">
        <f>VLOOKUP(E130,accorpamenti!$A$2:$X$104,A130-1995,0)</f>
        <v>Modena</v>
      </c>
      <c r="E130" s="3" t="s">
        <v>72</v>
      </c>
      <c r="F130" s="3">
        <v>6953</v>
      </c>
      <c r="G130" s="3">
        <v>2016</v>
      </c>
      <c r="H130" s="4">
        <v>4</v>
      </c>
      <c r="I130" s="3"/>
      <c r="J130" s="3">
        <v>1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f t="shared" si="3"/>
        <v>1.2</v>
      </c>
      <c r="Q130" s="3"/>
      <c r="R130" s="3">
        <f t="shared" si="4"/>
        <v>0</v>
      </c>
      <c r="S130" s="3">
        <f t="shared" si="5"/>
        <v>1</v>
      </c>
      <c r="T130" s="3">
        <f>IF(AND(H130&lt;5,S130&gt;=VLOOKUP(A130,anni!$A$1:$O$32,6,0)),1,0)</f>
        <v>0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spans="1:34" s="2" customFormat="1" x14ac:dyDescent="0.3">
      <c r="A131" s="3">
        <v>2016</v>
      </c>
      <c r="B131" s="3">
        <v>128</v>
      </c>
      <c r="C131" s="3"/>
      <c r="D131" s="3" t="str">
        <f>VLOOKUP(E131,accorpamenti!$A$2:$X$104,A131-1995,0)</f>
        <v>Brescia</v>
      </c>
      <c r="E131" s="3" t="s">
        <v>42</v>
      </c>
      <c r="F131" s="3">
        <v>6954</v>
      </c>
      <c r="G131" s="3">
        <v>2016</v>
      </c>
      <c r="H131" s="4">
        <v>3</v>
      </c>
      <c r="I131" s="3"/>
      <c r="J131" s="3">
        <v>7</v>
      </c>
      <c r="K131" s="3">
        <v>7</v>
      </c>
      <c r="L131" s="3">
        <v>2</v>
      </c>
      <c r="M131" s="3">
        <v>2</v>
      </c>
      <c r="N131" s="3">
        <v>4</v>
      </c>
      <c r="O131" s="3">
        <v>1</v>
      </c>
      <c r="P131" s="3">
        <f t="shared" si="3"/>
        <v>32.199999999999996</v>
      </c>
      <c r="Q131" s="3"/>
      <c r="R131" s="3">
        <f t="shared" si="4"/>
        <v>0</v>
      </c>
      <c r="S131" s="3">
        <f t="shared" si="5"/>
        <v>23</v>
      </c>
      <c r="T131" s="3">
        <f>IF(AND(H131&lt;5,S131&gt;=VLOOKUP(A131,anni!$A$1:$O$32,6,0)),1,0)</f>
        <v>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spans="1:34" s="2" customFormat="1" x14ac:dyDescent="0.3">
      <c r="A132" s="3">
        <v>2016</v>
      </c>
      <c r="B132" s="3">
        <v>129</v>
      </c>
      <c r="C132" s="3"/>
      <c r="D132" s="3" t="str">
        <f>VLOOKUP(E132,accorpamenti!$A$2:$X$104,A132-1995,0)</f>
        <v>Catania</v>
      </c>
      <c r="E132" s="3" t="s">
        <v>75</v>
      </c>
      <c r="F132" s="3">
        <v>6955</v>
      </c>
      <c r="G132" s="3">
        <v>2016</v>
      </c>
      <c r="H132" s="4">
        <v>5</v>
      </c>
      <c r="I132" s="3"/>
      <c r="J132" s="3">
        <v>7</v>
      </c>
      <c r="K132" s="3">
        <v>0</v>
      </c>
      <c r="L132" s="3">
        <v>2</v>
      </c>
      <c r="M132" s="3">
        <v>2</v>
      </c>
      <c r="N132" s="3">
        <v>0</v>
      </c>
      <c r="O132" s="3">
        <v>0</v>
      </c>
      <c r="P132" s="3">
        <f t="shared" ref="P132:P195" si="6">IF(T132=0,IF(S132=-1,-1,S132*HLOOKUP(H132,$U$1:$Y$2,2,0)),0)</f>
        <v>11</v>
      </c>
      <c r="Q132" s="3"/>
      <c r="R132" s="3">
        <f t="shared" ref="R132:R195" si="7">COUNTIF($F$609:$F$5991,F132)</f>
        <v>0</v>
      </c>
      <c r="S132" s="3">
        <f t="shared" ref="S132:S195" si="8">SUM(J132:O132)</f>
        <v>11</v>
      </c>
      <c r="T132" s="3">
        <f>IF(AND(H132&lt;5,S132&gt;=VLOOKUP(A132,anni!$A$1:$O$32,6,0)),1,0)</f>
        <v>0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spans="1:34" s="2" customFormat="1" x14ac:dyDescent="0.3">
      <c r="A133" s="3">
        <v>2016</v>
      </c>
      <c r="B133" s="3">
        <v>130</v>
      </c>
      <c r="C133" s="3"/>
      <c r="D133" s="3" t="str">
        <f>VLOOKUP(E133,accorpamenti!$A$2:$X$104,A133-1995,0)</f>
        <v>Salerno</v>
      </c>
      <c r="E133" s="3" t="s">
        <v>61</v>
      </c>
      <c r="F133" s="3">
        <v>6956</v>
      </c>
      <c r="G133" s="3">
        <v>2016</v>
      </c>
      <c r="H133" s="4">
        <v>4</v>
      </c>
      <c r="I133" s="3"/>
      <c r="J133" s="3">
        <v>3</v>
      </c>
      <c r="K133" s="3">
        <v>4</v>
      </c>
      <c r="L133" s="3">
        <v>1</v>
      </c>
      <c r="M133" s="3">
        <v>0</v>
      </c>
      <c r="N133" s="3">
        <v>0</v>
      </c>
      <c r="O133" s="3">
        <v>0</v>
      </c>
      <c r="P133" s="3">
        <f t="shared" si="6"/>
        <v>9.6</v>
      </c>
      <c r="Q133" s="3"/>
      <c r="R133" s="3">
        <f t="shared" si="7"/>
        <v>0</v>
      </c>
      <c r="S133" s="3">
        <f t="shared" si="8"/>
        <v>8</v>
      </c>
      <c r="T133" s="3">
        <f>IF(AND(H133&lt;5,S133&gt;=VLOOKUP(A133,anni!$A$1:$O$32,6,0)),1,0)</f>
        <v>0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spans="1:34" s="2" customFormat="1" x14ac:dyDescent="0.3">
      <c r="A134" s="3">
        <v>2016</v>
      </c>
      <c r="B134" s="3">
        <v>131</v>
      </c>
      <c r="C134" s="3"/>
      <c r="D134" s="3" t="str">
        <f>VLOOKUP(E134,accorpamenti!$A$2:$X$104,A134-1995,0)</f>
        <v>Arezzo</v>
      </c>
      <c r="E134" s="3" t="s">
        <v>81</v>
      </c>
      <c r="F134" s="3">
        <v>6788</v>
      </c>
      <c r="G134" s="3">
        <v>2016</v>
      </c>
      <c r="H134" s="4">
        <v>5</v>
      </c>
      <c r="I134" s="3"/>
      <c r="J134" s="3">
        <v>7</v>
      </c>
      <c r="K134" s="3">
        <v>6</v>
      </c>
      <c r="L134" s="3">
        <v>0</v>
      </c>
      <c r="M134" s="3">
        <v>2</v>
      </c>
      <c r="N134" s="3">
        <v>0</v>
      </c>
      <c r="O134" s="3">
        <v>0</v>
      </c>
      <c r="P134" s="3">
        <f t="shared" si="6"/>
        <v>15</v>
      </c>
      <c r="Q134" s="3"/>
      <c r="R134" s="3">
        <f t="shared" si="7"/>
        <v>0</v>
      </c>
      <c r="S134" s="3">
        <f t="shared" si="8"/>
        <v>15</v>
      </c>
      <c r="T134" s="3">
        <f>IF(AND(H134&lt;5,S134&gt;=VLOOKUP(A134,anni!$A$1:$O$32,6,0)),1,0)</f>
        <v>0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spans="1:34" s="2" customFormat="1" x14ac:dyDescent="0.3">
      <c r="A135" s="3">
        <v>2016</v>
      </c>
      <c r="B135" s="3">
        <v>132</v>
      </c>
      <c r="C135" s="3"/>
      <c r="D135" s="3" t="str">
        <f>VLOOKUP(E135,accorpamenti!$A$2:$X$104,A135-1995,0)</f>
        <v>Udine</v>
      </c>
      <c r="E135" s="3" t="s">
        <v>58</v>
      </c>
      <c r="F135" s="3">
        <v>6957</v>
      </c>
      <c r="G135" s="3">
        <v>2016</v>
      </c>
      <c r="H135" s="4">
        <v>3</v>
      </c>
      <c r="I135" s="3"/>
      <c r="J135" s="3">
        <v>2</v>
      </c>
      <c r="K135" s="3">
        <v>1</v>
      </c>
      <c r="L135" s="3">
        <v>0</v>
      </c>
      <c r="M135" s="3">
        <v>1</v>
      </c>
      <c r="N135" s="3">
        <v>1</v>
      </c>
      <c r="O135" s="3">
        <v>1</v>
      </c>
      <c r="P135" s="3">
        <f t="shared" si="6"/>
        <v>8.3999999999999986</v>
      </c>
      <c r="Q135" s="3"/>
      <c r="R135" s="3">
        <f t="shared" si="7"/>
        <v>0</v>
      </c>
      <c r="S135" s="3">
        <f t="shared" si="8"/>
        <v>6</v>
      </c>
      <c r="T135" s="3">
        <f>IF(AND(H135&lt;5,S135&gt;=VLOOKUP(A135,anni!$A$1:$O$32,6,0)),1,0)</f>
        <v>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spans="1:34" s="2" customFormat="1" x14ac:dyDescent="0.3">
      <c r="A136" s="3">
        <v>2016</v>
      </c>
      <c r="B136" s="3">
        <v>133</v>
      </c>
      <c r="C136" s="3"/>
      <c r="D136" s="3" t="str">
        <f>VLOOKUP(E136,accorpamenti!$A$2:$X$104,A136-1995,0)</f>
        <v>Aosta</v>
      </c>
      <c r="E136" s="3" t="s">
        <v>133</v>
      </c>
      <c r="F136" s="3">
        <v>6958</v>
      </c>
      <c r="G136" s="3">
        <v>2016</v>
      </c>
      <c r="H136" s="4">
        <v>3</v>
      </c>
      <c r="I136" s="3"/>
      <c r="J136" s="3">
        <v>1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f t="shared" si="6"/>
        <v>1.4</v>
      </c>
      <c r="Q136" s="3"/>
      <c r="R136" s="3">
        <f t="shared" si="7"/>
        <v>0</v>
      </c>
      <c r="S136" s="3">
        <f t="shared" si="8"/>
        <v>1</v>
      </c>
      <c r="T136" s="3">
        <f>IF(AND(H136&lt;5,S136&gt;=VLOOKUP(A136,anni!$A$1:$O$32,6,0)),1,0)</f>
        <v>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spans="1:34" s="2" customFormat="1" x14ac:dyDescent="0.3">
      <c r="A137" s="3">
        <v>2016</v>
      </c>
      <c r="B137" s="3">
        <v>134</v>
      </c>
      <c r="C137" s="3"/>
      <c r="D137" s="3" t="str">
        <f>VLOOKUP(E137,accorpamenti!$A$2:$X$104,A137-1995,0)</f>
        <v>Treviso</v>
      </c>
      <c r="E137" s="3" t="s">
        <v>57</v>
      </c>
      <c r="F137" s="3">
        <v>6666</v>
      </c>
      <c r="G137" s="3">
        <v>2016</v>
      </c>
      <c r="H137" s="4">
        <v>4</v>
      </c>
      <c r="I137" s="3"/>
      <c r="J137" s="3">
        <v>7</v>
      </c>
      <c r="K137" s="3">
        <v>7</v>
      </c>
      <c r="L137" s="3">
        <v>7</v>
      </c>
      <c r="M137" s="3">
        <v>2</v>
      </c>
      <c r="N137" s="3">
        <v>1</v>
      </c>
      <c r="O137" s="3">
        <v>0</v>
      </c>
      <c r="P137" s="3">
        <f t="shared" si="6"/>
        <v>28.799999999999997</v>
      </c>
      <c r="Q137" s="3"/>
      <c r="R137" s="3">
        <f t="shared" si="7"/>
        <v>1</v>
      </c>
      <c r="S137" s="3">
        <f t="shared" si="8"/>
        <v>24</v>
      </c>
      <c r="T137" s="3">
        <f>IF(AND(H137&lt;5,S137&gt;=VLOOKUP(A137,anni!$A$1:$O$32,6,0)),1,0)</f>
        <v>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spans="1:34" s="2" customFormat="1" x14ac:dyDescent="0.3">
      <c r="A138" s="3">
        <v>2016</v>
      </c>
      <c r="B138" s="3">
        <v>135</v>
      </c>
      <c r="C138" s="3"/>
      <c r="D138" s="3" t="str">
        <f>VLOOKUP(E138,accorpamenti!$A$2:$X$104,A138-1995,0)</f>
        <v>Roma</v>
      </c>
      <c r="E138" s="3" t="s">
        <v>40</v>
      </c>
      <c r="F138" s="3">
        <v>6959</v>
      </c>
      <c r="G138" s="3">
        <v>2016</v>
      </c>
      <c r="H138" s="4">
        <v>5</v>
      </c>
      <c r="I138" s="3"/>
      <c r="J138" s="3">
        <v>7</v>
      </c>
      <c r="K138" s="3">
        <v>4</v>
      </c>
      <c r="L138" s="3">
        <v>0</v>
      </c>
      <c r="M138" s="3">
        <v>2</v>
      </c>
      <c r="N138" s="3">
        <v>1</v>
      </c>
      <c r="O138" s="3">
        <v>1</v>
      </c>
      <c r="P138" s="3">
        <f t="shared" si="6"/>
        <v>15</v>
      </c>
      <c r="Q138" s="3"/>
      <c r="R138" s="3">
        <f t="shared" si="7"/>
        <v>0</v>
      </c>
      <c r="S138" s="3">
        <f t="shared" si="8"/>
        <v>15</v>
      </c>
      <c r="T138" s="3">
        <f>IF(AND(H138&lt;5,S138&gt;=VLOOKUP(A138,anni!$A$1:$O$32,6,0)),1,0)</f>
        <v>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spans="1:34" s="2" customFormat="1" x14ac:dyDescent="0.3">
      <c r="A139" s="3">
        <v>2016</v>
      </c>
      <c r="B139" s="3">
        <v>136</v>
      </c>
      <c r="C139" s="3"/>
      <c r="D139" s="3" t="str">
        <f>VLOOKUP(E139,accorpamenti!$A$2:$X$104,A139-1995,0)</f>
        <v>Massa Carrara</v>
      </c>
      <c r="E139" s="3" t="s">
        <v>52</v>
      </c>
      <c r="F139" s="3">
        <v>6324</v>
      </c>
      <c r="G139" s="3">
        <v>2016</v>
      </c>
      <c r="H139" s="4">
        <v>5</v>
      </c>
      <c r="I139" s="3"/>
      <c r="J139" s="3">
        <v>7</v>
      </c>
      <c r="K139" s="3">
        <v>7</v>
      </c>
      <c r="L139" s="3">
        <v>7</v>
      </c>
      <c r="M139" s="3">
        <v>7</v>
      </c>
      <c r="N139" s="3">
        <v>7</v>
      </c>
      <c r="O139" s="3">
        <v>1</v>
      </c>
      <c r="P139" s="3">
        <f t="shared" si="6"/>
        <v>36</v>
      </c>
      <c r="Q139" s="3"/>
      <c r="R139" s="3">
        <f t="shared" si="7"/>
        <v>3</v>
      </c>
      <c r="S139" s="3">
        <f t="shared" si="8"/>
        <v>36</v>
      </c>
      <c r="T139" s="3">
        <f>IF(AND(H139&lt;5,S139&gt;=VLOOKUP(A139,anni!$A$1:$O$32,6,0)),1,0)</f>
        <v>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spans="1:34" s="2" customFormat="1" x14ac:dyDescent="0.3">
      <c r="A140" s="3">
        <v>2016</v>
      </c>
      <c r="B140" s="3">
        <v>137</v>
      </c>
      <c r="C140" s="3"/>
      <c r="D140" s="3" t="str">
        <f>VLOOKUP(E140,accorpamenti!$A$2:$X$104,A140-1995,0)</f>
        <v>Reggio Emilia</v>
      </c>
      <c r="E140" s="3" t="s">
        <v>78</v>
      </c>
      <c r="F140" s="3">
        <v>6789</v>
      </c>
      <c r="G140" s="3">
        <v>2016</v>
      </c>
      <c r="H140" s="4">
        <v>5</v>
      </c>
      <c r="I140" s="3"/>
      <c r="J140" s="3">
        <v>7</v>
      </c>
      <c r="K140" s="3">
        <v>7</v>
      </c>
      <c r="L140" s="3">
        <v>7</v>
      </c>
      <c r="M140" s="3">
        <v>3</v>
      </c>
      <c r="N140" s="3">
        <v>0</v>
      </c>
      <c r="O140" s="3">
        <v>0</v>
      </c>
      <c r="P140" s="3">
        <f t="shared" si="6"/>
        <v>24</v>
      </c>
      <c r="Q140" s="3"/>
      <c r="R140" s="3">
        <f t="shared" si="7"/>
        <v>0</v>
      </c>
      <c r="S140" s="3">
        <f t="shared" si="8"/>
        <v>24</v>
      </c>
      <c r="T140" s="3">
        <f>IF(AND(H140&lt;5,S140&gt;=VLOOKUP(A140,anni!$A$1:$O$32,6,0)),1,0)</f>
        <v>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spans="1:34" s="2" customFormat="1" x14ac:dyDescent="0.3">
      <c r="A141" s="3">
        <v>2016</v>
      </c>
      <c r="B141" s="3">
        <v>138</v>
      </c>
      <c r="C141" s="3"/>
      <c r="D141" s="3" t="str">
        <f>VLOOKUP(E141,accorpamenti!$A$2:$X$104,A141-1995,0)</f>
        <v>Brescia</v>
      </c>
      <c r="E141" s="3" t="s">
        <v>42</v>
      </c>
      <c r="F141" s="3">
        <v>6960</v>
      </c>
      <c r="G141" s="3">
        <v>2016</v>
      </c>
      <c r="H141" s="4">
        <v>5</v>
      </c>
      <c r="I141" s="3"/>
      <c r="J141" s="3">
        <v>7</v>
      </c>
      <c r="K141" s="3">
        <v>7</v>
      </c>
      <c r="L141" s="3">
        <v>0</v>
      </c>
      <c r="M141" s="3">
        <v>0</v>
      </c>
      <c r="N141" s="3">
        <v>1</v>
      </c>
      <c r="O141" s="3">
        <v>0</v>
      </c>
      <c r="P141" s="3">
        <f t="shared" si="6"/>
        <v>15</v>
      </c>
      <c r="Q141" s="3"/>
      <c r="R141" s="3">
        <f t="shared" si="7"/>
        <v>0</v>
      </c>
      <c r="S141" s="3">
        <f t="shared" si="8"/>
        <v>15</v>
      </c>
      <c r="T141" s="3">
        <f>IF(AND(H141&lt;5,S141&gt;=VLOOKUP(A141,anni!$A$1:$O$32,6,0)),1,0)</f>
        <v>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spans="1:34" s="2" customFormat="1" x14ac:dyDescent="0.3">
      <c r="A142" s="3">
        <v>2016</v>
      </c>
      <c r="B142" s="3">
        <v>139</v>
      </c>
      <c r="C142" s="3"/>
      <c r="D142" s="3" t="str">
        <f>VLOOKUP(E142,accorpamenti!$A$2:$X$104,A142-1995,0)</f>
        <v>Cosenza</v>
      </c>
      <c r="E142" s="3" t="s">
        <v>134</v>
      </c>
      <c r="F142" s="3">
        <v>6961</v>
      </c>
      <c r="G142" s="3">
        <v>2016</v>
      </c>
      <c r="H142" s="4">
        <v>4</v>
      </c>
      <c r="I142" s="3"/>
      <c r="J142" s="3">
        <v>0</v>
      </c>
      <c r="K142" s="3">
        <v>0</v>
      </c>
      <c r="L142" s="3">
        <v>0</v>
      </c>
      <c r="M142" s="3">
        <v>0</v>
      </c>
      <c r="N142" s="3">
        <v>1</v>
      </c>
      <c r="O142" s="3">
        <v>0</v>
      </c>
      <c r="P142" s="3">
        <f t="shared" si="6"/>
        <v>1.2</v>
      </c>
      <c r="Q142" s="3"/>
      <c r="R142" s="3">
        <f t="shared" si="7"/>
        <v>0</v>
      </c>
      <c r="S142" s="3">
        <f t="shared" si="8"/>
        <v>1</v>
      </c>
      <c r="T142" s="3">
        <f>IF(AND(H142&lt;5,S142&gt;=VLOOKUP(A142,anni!$A$1:$O$32,6,0)),1,0)</f>
        <v>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spans="1:34" s="2" customFormat="1" x14ac:dyDescent="0.3">
      <c r="A143" s="3">
        <v>2016</v>
      </c>
      <c r="B143" s="3">
        <v>140</v>
      </c>
      <c r="C143" s="3"/>
      <c r="D143" s="3" t="str">
        <f>VLOOKUP(E143,accorpamenti!$A$2:$X$104,A143-1995,0)</f>
        <v>Varese</v>
      </c>
      <c r="E143" s="3" t="s">
        <v>94</v>
      </c>
      <c r="F143" s="3">
        <v>6962</v>
      </c>
      <c r="G143" s="3">
        <v>2016</v>
      </c>
      <c r="H143" s="4">
        <v>4</v>
      </c>
      <c r="I143" s="3"/>
      <c r="J143" s="3">
        <v>1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f t="shared" si="6"/>
        <v>1.2</v>
      </c>
      <c r="Q143" s="3"/>
      <c r="R143" s="3">
        <f t="shared" si="7"/>
        <v>0</v>
      </c>
      <c r="S143" s="3">
        <f t="shared" si="8"/>
        <v>1</v>
      </c>
      <c r="T143" s="3">
        <f>IF(AND(H143&lt;5,S143&gt;=VLOOKUP(A143,anni!$A$1:$O$32,6,0)),1,0)</f>
        <v>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spans="1:34" s="2" customFormat="1" x14ac:dyDescent="0.3">
      <c r="A144" s="3">
        <v>2016</v>
      </c>
      <c r="B144" s="3">
        <v>141</v>
      </c>
      <c r="C144" s="3"/>
      <c r="D144" s="3" t="str">
        <f>VLOOKUP(E144,accorpamenti!$A$2:$X$104,A144-1995,0)</f>
        <v>Savona</v>
      </c>
      <c r="E144" s="3" t="s">
        <v>140</v>
      </c>
      <c r="F144" s="3">
        <v>6963</v>
      </c>
      <c r="G144" s="3">
        <v>2016</v>
      </c>
      <c r="H144" s="4">
        <v>3</v>
      </c>
      <c r="I144" s="3"/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f t="shared" si="6"/>
        <v>0</v>
      </c>
      <c r="Q144" s="3"/>
      <c r="R144" s="3">
        <f t="shared" si="7"/>
        <v>0</v>
      </c>
      <c r="S144" s="3">
        <f t="shared" si="8"/>
        <v>0</v>
      </c>
      <c r="T144" s="3">
        <f>IF(AND(H144&lt;5,S144&gt;=VLOOKUP(A144,anni!$A$1:$O$32,6,0)),1,0)</f>
        <v>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spans="1:34" s="2" customFormat="1" x14ac:dyDescent="0.3">
      <c r="A145" s="3">
        <v>2016</v>
      </c>
      <c r="B145" s="3">
        <v>142</v>
      </c>
      <c r="C145" s="3"/>
      <c r="D145" s="3" t="str">
        <f>VLOOKUP(E145,accorpamenti!$A$2:$X$104,A145-1995,0)</f>
        <v>Brindisi</v>
      </c>
      <c r="E145" s="3" t="s">
        <v>112</v>
      </c>
      <c r="F145" s="3">
        <v>6481</v>
      </c>
      <c r="G145" s="3">
        <v>2016</v>
      </c>
      <c r="H145" s="4">
        <v>5</v>
      </c>
      <c r="I145" s="3"/>
      <c r="J145" s="3">
        <v>3</v>
      </c>
      <c r="K145" s="3">
        <v>1</v>
      </c>
      <c r="L145" s="3">
        <v>5</v>
      </c>
      <c r="M145" s="3">
        <v>2</v>
      </c>
      <c r="N145" s="3">
        <v>0</v>
      </c>
      <c r="O145" s="3">
        <v>0</v>
      </c>
      <c r="P145" s="3">
        <f t="shared" si="6"/>
        <v>11</v>
      </c>
      <c r="Q145" s="3"/>
      <c r="R145" s="3">
        <f t="shared" si="7"/>
        <v>1</v>
      </c>
      <c r="S145" s="3">
        <f t="shared" si="8"/>
        <v>11</v>
      </c>
      <c r="T145" s="3">
        <f>IF(AND(H145&lt;5,S145&gt;=VLOOKUP(A145,anni!$A$1:$O$32,6,0)),1,0)</f>
        <v>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spans="1:34" s="2" customFormat="1" x14ac:dyDescent="0.3">
      <c r="A146" s="3">
        <v>2016</v>
      </c>
      <c r="B146" s="3">
        <v>143</v>
      </c>
      <c r="C146" s="3"/>
      <c r="D146" s="3" t="str">
        <f>VLOOKUP(E146,accorpamenti!$A$2:$X$104,A146-1995,0)</f>
        <v>Bolzano</v>
      </c>
      <c r="E146" s="3" t="s">
        <v>128</v>
      </c>
      <c r="F146" s="3">
        <v>6964</v>
      </c>
      <c r="G146" s="3">
        <v>2016</v>
      </c>
      <c r="H146" s="4">
        <v>3</v>
      </c>
      <c r="I146" s="3"/>
      <c r="J146" s="3">
        <v>0</v>
      </c>
      <c r="K146" s="3">
        <v>6</v>
      </c>
      <c r="L146" s="3">
        <v>0</v>
      </c>
      <c r="M146" s="3">
        <v>0</v>
      </c>
      <c r="N146" s="3">
        <v>0</v>
      </c>
      <c r="O146" s="3">
        <v>0</v>
      </c>
      <c r="P146" s="3">
        <f t="shared" si="6"/>
        <v>8.3999999999999986</v>
      </c>
      <c r="Q146" s="3"/>
      <c r="R146" s="3">
        <f t="shared" si="7"/>
        <v>0</v>
      </c>
      <c r="S146" s="3">
        <f t="shared" si="8"/>
        <v>6</v>
      </c>
      <c r="T146" s="3">
        <f>IF(AND(H146&lt;5,S146&gt;=VLOOKUP(A146,anni!$A$1:$O$32,6,0)),1,0)</f>
        <v>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spans="1:34" s="2" customFormat="1" x14ac:dyDescent="0.3">
      <c r="A147" s="3">
        <v>2016</v>
      </c>
      <c r="B147" s="3">
        <v>144</v>
      </c>
      <c r="C147" s="3"/>
      <c r="D147" s="3" t="str">
        <f>VLOOKUP(E147,accorpamenti!$A$2:$X$104,A147-1995,0)</f>
        <v>Catania</v>
      </c>
      <c r="E147" s="3" t="s">
        <v>75</v>
      </c>
      <c r="F147" s="3">
        <v>6847</v>
      </c>
      <c r="G147" s="3">
        <v>2016</v>
      </c>
      <c r="H147" s="4">
        <v>3</v>
      </c>
      <c r="I147" s="3"/>
      <c r="J147" s="3">
        <v>7</v>
      </c>
      <c r="K147" s="3">
        <v>5</v>
      </c>
      <c r="L147" s="3">
        <v>0</v>
      </c>
      <c r="M147" s="3">
        <v>4</v>
      </c>
      <c r="N147" s="3">
        <v>0</v>
      </c>
      <c r="O147" s="3">
        <v>1</v>
      </c>
      <c r="P147" s="3">
        <f t="shared" si="6"/>
        <v>23.799999999999997</v>
      </c>
      <c r="Q147" s="3"/>
      <c r="R147" s="3">
        <f t="shared" si="7"/>
        <v>0</v>
      </c>
      <c r="S147" s="3">
        <f t="shared" si="8"/>
        <v>17</v>
      </c>
      <c r="T147" s="3">
        <f>IF(AND(H147&lt;5,S147&gt;=VLOOKUP(A147,anni!$A$1:$O$32,6,0)),1,0)</f>
        <v>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spans="1:34" s="2" customFormat="1" x14ac:dyDescent="0.3">
      <c r="A148" s="3">
        <v>2016</v>
      </c>
      <c r="B148" s="3">
        <v>145</v>
      </c>
      <c r="C148" s="3"/>
      <c r="D148" s="3" t="str">
        <f>VLOOKUP(E148,accorpamenti!$A$2:$X$104,A148-1995,0)</f>
        <v>Bologna</v>
      </c>
      <c r="E148" s="3" t="s">
        <v>70</v>
      </c>
      <c r="F148" s="3">
        <v>6848</v>
      </c>
      <c r="G148" s="3">
        <v>2016</v>
      </c>
      <c r="H148" s="4">
        <v>3</v>
      </c>
      <c r="I148" s="3"/>
      <c r="J148" s="3">
        <v>7</v>
      </c>
      <c r="K148" s="3">
        <v>2</v>
      </c>
      <c r="L148" s="3">
        <v>0</v>
      </c>
      <c r="M148" s="3">
        <v>1</v>
      </c>
      <c r="N148" s="3">
        <v>1</v>
      </c>
      <c r="O148" s="3">
        <v>0</v>
      </c>
      <c r="P148" s="3">
        <f t="shared" si="6"/>
        <v>15.399999999999999</v>
      </c>
      <c r="Q148" s="3"/>
      <c r="R148" s="3">
        <f t="shared" si="7"/>
        <v>0</v>
      </c>
      <c r="S148" s="3">
        <f t="shared" si="8"/>
        <v>11</v>
      </c>
      <c r="T148" s="3">
        <f>IF(AND(H148&lt;5,S148&gt;=VLOOKUP(A148,anni!$A$1:$O$32,6,0)),1,0)</f>
        <v>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spans="1:34" s="2" customFormat="1" x14ac:dyDescent="0.3">
      <c r="A149" s="3">
        <v>2016</v>
      </c>
      <c r="B149" s="3">
        <v>146</v>
      </c>
      <c r="C149" s="3"/>
      <c r="D149" s="3" t="str">
        <f>VLOOKUP(E149,accorpamenti!$A$2:$X$104,A149-1995,0)</f>
        <v>Benevento</v>
      </c>
      <c r="E149" s="3" t="s">
        <v>143</v>
      </c>
      <c r="F149" s="3">
        <v>6965</v>
      </c>
      <c r="G149" s="3">
        <v>2016</v>
      </c>
      <c r="H149" s="4">
        <v>5</v>
      </c>
      <c r="I149" s="3"/>
      <c r="J149" s="3">
        <v>5</v>
      </c>
      <c r="K149" s="3">
        <v>2</v>
      </c>
      <c r="L149" s="3">
        <v>7</v>
      </c>
      <c r="M149" s="3">
        <v>0</v>
      </c>
      <c r="N149" s="3">
        <v>1</v>
      </c>
      <c r="O149" s="3">
        <v>0</v>
      </c>
      <c r="P149" s="3">
        <f t="shared" si="6"/>
        <v>15</v>
      </c>
      <c r="Q149" s="3"/>
      <c r="R149" s="3">
        <f t="shared" si="7"/>
        <v>0</v>
      </c>
      <c r="S149" s="3">
        <f t="shared" si="8"/>
        <v>15</v>
      </c>
      <c r="T149" s="3">
        <f>IF(AND(H149&lt;5,S149&gt;=VLOOKUP(A149,anni!$A$1:$O$32,6,0)),1,0)</f>
        <v>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spans="1:34" s="2" customFormat="1" x14ac:dyDescent="0.3">
      <c r="A150" s="3">
        <v>2016</v>
      </c>
      <c r="B150" s="3">
        <v>147</v>
      </c>
      <c r="C150" s="3"/>
      <c r="D150" s="3" t="str">
        <f>VLOOKUP(E150,accorpamenti!$A$2:$X$104,A150-1995,0)</f>
        <v>Genova</v>
      </c>
      <c r="E150" s="3" t="s">
        <v>51</v>
      </c>
      <c r="F150" s="3">
        <v>6966</v>
      </c>
      <c r="G150" s="3">
        <v>2016</v>
      </c>
      <c r="H150" s="4">
        <v>5</v>
      </c>
      <c r="I150" s="3"/>
      <c r="J150" s="3">
        <v>0</v>
      </c>
      <c r="K150" s="3">
        <v>1</v>
      </c>
      <c r="L150" s="3">
        <v>0</v>
      </c>
      <c r="M150" s="3">
        <v>0</v>
      </c>
      <c r="N150" s="3">
        <v>0</v>
      </c>
      <c r="O150" s="3">
        <v>1</v>
      </c>
      <c r="P150" s="3">
        <f t="shared" si="6"/>
        <v>2</v>
      </c>
      <c r="Q150" s="3"/>
      <c r="R150" s="3">
        <f t="shared" si="7"/>
        <v>0</v>
      </c>
      <c r="S150" s="3">
        <f t="shared" si="8"/>
        <v>2</v>
      </c>
      <c r="T150" s="3">
        <f>IF(AND(H150&lt;5,S150&gt;=VLOOKUP(A150,anni!$A$1:$O$32,6,0)),1,0)</f>
        <v>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spans="1:34" s="2" customFormat="1" x14ac:dyDescent="0.3">
      <c r="A151" s="3">
        <v>2016</v>
      </c>
      <c r="B151" s="3">
        <v>148</v>
      </c>
      <c r="C151" s="3"/>
      <c r="D151" s="3" t="str">
        <f>VLOOKUP(E151,accorpamenti!$A$2:$X$104,A151-1995,0)</f>
        <v>Reggio Emilia</v>
      </c>
      <c r="E151" s="3" t="s">
        <v>78</v>
      </c>
      <c r="F151" s="3">
        <v>6967</v>
      </c>
      <c r="G151" s="3">
        <v>2016</v>
      </c>
      <c r="H151" s="4">
        <v>5</v>
      </c>
      <c r="I151" s="3"/>
      <c r="J151" s="3">
        <v>0</v>
      </c>
      <c r="K151" s="3">
        <v>2</v>
      </c>
      <c r="L151" s="3">
        <v>0</v>
      </c>
      <c r="M151" s="3">
        <v>3</v>
      </c>
      <c r="N151" s="3">
        <v>0</v>
      </c>
      <c r="O151" s="3">
        <v>1</v>
      </c>
      <c r="P151" s="3">
        <f t="shared" si="6"/>
        <v>6</v>
      </c>
      <c r="Q151" s="3"/>
      <c r="R151" s="3">
        <f t="shared" si="7"/>
        <v>0</v>
      </c>
      <c r="S151" s="3">
        <f t="shared" si="8"/>
        <v>6</v>
      </c>
      <c r="T151" s="3">
        <f>IF(AND(H151&lt;5,S151&gt;=VLOOKUP(A151,anni!$A$1:$O$32,6,0)),1,0)</f>
        <v>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spans="1:34" s="2" customFormat="1" x14ac:dyDescent="0.3">
      <c r="A152" s="3">
        <v>2016</v>
      </c>
      <c r="B152" s="3">
        <v>149</v>
      </c>
      <c r="C152" s="3"/>
      <c r="D152" s="3" t="str">
        <f>VLOOKUP(E152,accorpamenti!$A$2:$X$104,A152-1995,0)</f>
        <v>Roma</v>
      </c>
      <c r="E152" s="3" t="s">
        <v>40</v>
      </c>
      <c r="F152" s="3">
        <v>6683</v>
      </c>
      <c r="G152" s="3">
        <v>2016</v>
      </c>
      <c r="H152" s="4">
        <v>3</v>
      </c>
      <c r="I152" s="3"/>
      <c r="J152" s="3">
        <v>7</v>
      </c>
      <c r="K152" s="3">
        <v>0</v>
      </c>
      <c r="L152" s="3">
        <v>7</v>
      </c>
      <c r="M152" s="3">
        <v>2</v>
      </c>
      <c r="N152" s="3">
        <v>1</v>
      </c>
      <c r="O152" s="3">
        <v>0</v>
      </c>
      <c r="P152" s="3">
        <f t="shared" si="6"/>
        <v>23.799999999999997</v>
      </c>
      <c r="Q152" s="3"/>
      <c r="R152" s="3">
        <f t="shared" si="7"/>
        <v>1</v>
      </c>
      <c r="S152" s="3">
        <f t="shared" si="8"/>
        <v>17</v>
      </c>
      <c r="T152" s="3">
        <f>IF(AND(H152&lt;5,S152&gt;=VLOOKUP(A152,anni!$A$1:$O$32,6,0)),1,0)</f>
        <v>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spans="1:34" s="2" customFormat="1" x14ac:dyDescent="0.3">
      <c r="A153" s="3">
        <v>2016</v>
      </c>
      <c r="B153" s="3">
        <v>150</v>
      </c>
      <c r="C153" s="3"/>
      <c r="D153" s="3" t="str">
        <f>VLOOKUP(E153,accorpamenti!$A$2:$X$104,A153-1995,0)</f>
        <v>Lecce</v>
      </c>
      <c r="E153" s="3" t="s">
        <v>38</v>
      </c>
      <c r="F153" s="3">
        <v>6968</v>
      </c>
      <c r="G153" s="3">
        <v>2016</v>
      </c>
      <c r="H153" s="4">
        <v>5</v>
      </c>
      <c r="I153" s="3"/>
      <c r="J153" s="3">
        <v>0</v>
      </c>
      <c r="K153" s="3">
        <v>4</v>
      </c>
      <c r="L153" s="3">
        <v>2</v>
      </c>
      <c r="M153" s="3">
        <v>1</v>
      </c>
      <c r="N153" s="3">
        <v>0</v>
      </c>
      <c r="O153" s="3">
        <v>0</v>
      </c>
      <c r="P153" s="3">
        <f t="shared" si="6"/>
        <v>7</v>
      </c>
      <c r="Q153" s="3"/>
      <c r="R153" s="3">
        <f t="shared" si="7"/>
        <v>0</v>
      </c>
      <c r="S153" s="3">
        <f t="shared" si="8"/>
        <v>7</v>
      </c>
      <c r="T153" s="3">
        <f>IF(AND(H153&lt;5,S153&gt;=VLOOKUP(A153,anni!$A$1:$O$32,6,0)),1,0)</f>
        <v>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spans="1:34" s="2" customFormat="1" x14ac:dyDescent="0.3">
      <c r="A154" s="3">
        <v>2016</v>
      </c>
      <c r="B154" s="3">
        <v>151</v>
      </c>
      <c r="C154" s="3"/>
      <c r="D154" s="3" t="str">
        <f>VLOOKUP(E154,accorpamenti!$A$2:$X$104,A154-1995,0)</f>
        <v>Genova</v>
      </c>
      <c r="E154" s="3" t="s">
        <v>51</v>
      </c>
      <c r="F154" s="3">
        <v>6790</v>
      </c>
      <c r="G154" s="3">
        <v>2016</v>
      </c>
      <c r="H154" s="4">
        <v>5</v>
      </c>
      <c r="I154" s="3"/>
      <c r="J154" s="3">
        <v>7</v>
      </c>
      <c r="K154" s="3">
        <v>0</v>
      </c>
      <c r="L154" s="3">
        <v>4</v>
      </c>
      <c r="M154" s="3">
        <v>2</v>
      </c>
      <c r="N154" s="3">
        <v>0</v>
      </c>
      <c r="O154" s="3">
        <v>0</v>
      </c>
      <c r="P154" s="3">
        <f t="shared" si="6"/>
        <v>13</v>
      </c>
      <c r="Q154" s="3"/>
      <c r="R154" s="3">
        <f t="shared" si="7"/>
        <v>0</v>
      </c>
      <c r="S154" s="3">
        <f t="shared" si="8"/>
        <v>13</v>
      </c>
      <c r="T154" s="3">
        <f>IF(AND(H154&lt;5,S154&gt;=VLOOKUP(A154,anni!$A$1:$O$32,6,0)),1,0)</f>
        <v>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spans="1:34" s="2" customFormat="1" x14ac:dyDescent="0.3">
      <c r="A155" s="3">
        <v>2016</v>
      </c>
      <c r="B155" s="3">
        <v>152</v>
      </c>
      <c r="C155" s="3"/>
      <c r="D155" s="3" t="str">
        <f>VLOOKUP(E155,accorpamenti!$A$2:$X$104,A155-1995,0)</f>
        <v>Catania</v>
      </c>
      <c r="E155" s="3" t="s">
        <v>75</v>
      </c>
      <c r="F155" s="3">
        <v>6849</v>
      </c>
      <c r="G155" s="3">
        <v>2016</v>
      </c>
      <c r="H155" s="4">
        <v>3</v>
      </c>
      <c r="I155" s="3"/>
      <c r="J155" s="3">
        <v>3</v>
      </c>
      <c r="K155" s="3">
        <v>7</v>
      </c>
      <c r="L155" s="3">
        <v>0</v>
      </c>
      <c r="M155" s="3">
        <v>2</v>
      </c>
      <c r="N155" s="3">
        <v>0</v>
      </c>
      <c r="O155" s="3">
        <v>1</v>
      </c>
      <c r="P155" s="3">
        <f t="shared" si="6"/>
        <v>18.2</v>
      </c>
      <c r="Q155" s="3"/>
      <c r="R155" s="3">
        <f t="shared" si="7"/>
        <v>0</v>
      </c>
      <c r="S155" s="3">
        <f t="shared" si="8"/>
        <v>13</v>
      </c>
      <c r="T155" s="3">
        <f>IF(AND(H155&lt;5,S155&gt;=VLOOKUP(A155,anni!$A$1:$O$32,6,0)),1,0)</f>
        <v>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spans="1:34" s="2" customFormat="1" x14ac:dyDescent="0.3">
      <c r="A156" s="3">
        <v>2016</v>
      </c>
      <c r="B156" s="3">
        <v>153</v>
      </c>
      <c r="C156" s="3"/>
      <c r="D156" s="3" t="str">
        <f>VLOOKUP(E156,accorpamenti!$A$2:$X$104,A156-1995,0)</f>
        <v>Bari</v>
      </c>
      <c r="E156" s="3" t="s">
        <v>55</v>
      </c>
      <c r="F156" s="3">
        <v>6825</v>
      </c>
      <c r="G156" s="3">
        <v>2016</v>
      </c>
      <c r="H156" s="4">
        <v>4</v>
      </c>
      <c r="I156" s="3"/>
      <c r="J156" s="3">
        <v>3</v>
      </c>
      <c r="K156" s="3">
        <v>5</v>
      </c>
      <c r="L156" s="3">
        <v>0</v>
      </c>
      <c r="M156" s="3">
        <v>2</v>
      </c>
      <c r="N156" s="3">
        <v>0</v>
      </c>
      <c r="O156" s="3">
        <v>1</v>
      </c>
      <c r="P156" s="3">
        <f t="shared" si="6"/>
        <v>13.2</v>
      </c>
      <c r="Q156" s="3"/>
      <c r="R156" s="3">
        <f t="shared" si="7"/>
        <v>0</v>
      </c>
      <c r="S156" s="3">
        <f t="shared" si="8"/>
        <v>11</v>
      </c>
      <c r="T156" s="3">
        <f>IF(AND(H156&lt;5,S156&gt;=VLOOKUP(A156,anni!$A$1:$O$32,6,0)),1,0)</f>
        <v>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spans="1:34" s="2" customFormat="1" x14ac:dyDescent="0.3">
      <c r="A157" s="3">
        <v>2016</v>
      </c>
      <c r="B157" s="3">
        <v>154</v>
      </c>
      <c r="C157" s="3"/>
      <c r="D157" s="3" t="str">
        <f>VLOOKUP(E157,accorpamenti!$A$2:$X$104,A157-1995,0)</f>
        <v>Chieti</v>
      </c>
      <c r="E157" s="3" t="s">
        <v>113</v>
      </c>
      <c r="F157" s="3">
        <v>6969</v>
      </c>
      <c r="G157" s="3">
        <v>2016</v>
      </c>
      <c r="H157" s="4">
        <v>5</v>
      </c>
      <c r="I157" s="3"/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f t="shared" si="6"/>
        <v>0</v>
      </c>
      <c r="Q157" s="3"/>
      <c r="R157" s="3">
        <f t="shared" si="7"/>
        <v>0</v>
      </c>
      <c r="S157" s="3">
        <f t="shared" si="8"/>
        <v>0</v>
      </c>
      <c r="T157" s="3">
        <f>IF(AND(H157&lt;5,S157&gt;=VLOOKUP(A157,anni!$A$1:$O$32,6,0)),1,0)</f>
        <v>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spans="1:34" s="2" customFormat="1" x14ac:dyDescent="0.3">
      <c r="A158" s="3">
        <v>2016</v>
      </c>
      <c r="B158" s="3">
        <v>155</v>
      </c>
      <c r="C158" s="3"/>
      <c r="D158" s="3" t="str">
        <f>VLOOKUP(E158,accorpamenti!$A$2:$X$104,A158-1995,0)</f>
        <v>Agrigento</v>
      </c>
      <c r="E158" s="3" t="s">
        <v>30</v>
      </c>
      <c r="F158" s="3">
        <v>6970</v>
      </c>
      <c r="G158" s="3">
        <v>2016</v>
      </c>
      <c r="H158" s="4">
        <v>4</v>
      </c>
      <c r="I158" s="3"/>
      <c r="J158" s="3">
        <v>0</v>
      </c>
      <c r="K158" s="3">
        <v>0</v>
      </c>
      <c r="L158" s="3">
        <v>0</v>
      </c>
      <c r="M158" s="3">
        <v>2</v>
      </c>
      <c r="N158" s="3">
        <v>1</v>
      </c>
      <c r="O158" s="3">
        <v>0</v>
      </c>
      <c r="P158" s="3">
        <f t="shared" si="6"/>
        <v>3.5999999999999996</v>
      </c>
      <c r="Q158" s="3"/>
      <c r="R158" s="3">
        <f t="shared" si="7"/>
        <v>0</v>
      </c>
      <c r="S158" s="3">
        <f t="shared" si="8"/>
        <v>3</v>
      </c>
      <c r="T158" s="3">
        <f>IF(AND(H158&lt;5,S158&gt;=VLOOKUP(A158,anni!$A$1:$O$32,6,0)),1,0)</f>
        <v>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spans="1:34" s="2" customFormat="1" x14ac:dyDescent="0.3">
      <c r="A159" s="3">
        <v>2016</v>
      </c>
      <c r="B159" s="3">
        <v>156</v>
      </c>
      <c r="C159" s="3"/>
      <c r="D159" s="3" t="str">
        <f>VLOOKUP(E159,accorpamenti!$A$2:$X$104,A159-1995,0)</f>
        <v>Potenza</v>
      </c>
      <c r="E159" s="3" t="s">
        <v>107</v>
      </c>
      <c r="F159" s="3">
        <v>6971</v>
      </c>
      <c r="G159" s="3">
        <v>2016</v>
      </c>
      <c r="H159" s="4">
        <v>4</v>
      </c>
      <c r="I159" s="3"/>
      <c r="J159" s="3">
        <v>0</v>
      </c>
      <c r="K159" s="3">
        <v>5</v>
      </c>
      <c r="L159" s="3">
        <v>0</v>
      </c>
      <c r="M159" s="3">
        <v>0</v>
      </c>
      <c r="N159" s="3">
        <v>0</v>
      </c>
      <c r="O159" s="3">
        <v>0</v>
      </c>
      <c r="P159" s="3">
        <f t="shared" si="6"/>
        <v>6</v>
      </c>
      <c r="Q159" s="3"/>
      <c r="R159" s="3">
        <f t="shared" si="7"/>
        <v>0</v>
      </c>
      <c r="S159" s="3">
        <f t="shared" si="8"/>
        <v>5</v>
      </c>
      <c r="T159" s="3">
        <f>IF(AND(H159&lt;5,S159&gt;=VLOOKUP(A159,anni!$A$1:$O$32,6,0)),1,0)</f>
        <v>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spans="1:34" s="2" customFormat="1" x14ac:dyDescent="0.3">
      <c r="A160" s="3">
        <v>2016</v>
      </c>
      <c r="B160" s="3">
        <v>157</v>
      </c>
      <c r="C160" s="3"/>
      <c r="D160" s="3" t="str">
        <f>VLOOKUP(E160,accorpamenti!$A$2:$X$104,A160-1995,0)</f>
        <v>Como</v>
      </c>
      <c r="E160" s="3" t="s">
        <v>88</v>
      </c>
      <c r="F160" s="3">
        <v>6482</v>
      </c>
      <c r="G160" s="3">
        <v>2016</v>
      </c>
      <c r="H160" s="4">
        <v>5</v>
      </c>
      <c r="I160" s="3"/>
      <c r="J160" s="3">
        <v>7</v>
      </c>
      <c r="K160" s="3">
        <v>7</v>
      </c>
      <c r="L160" s="3">
        <v>0</v>
      </c>
      <c r="M160" s="3">
        <v>1</v>
      </c>
      <c r="N160" s="3">
        <v>0</v>
      </c>
      <c r="O160" s="3">
        <v>0</v>
      </c>
      <c r="P160" s="3">
        <f t="shared" si="6"/>
        <v>15</v>
      </c>
      <c r="Q160" s="3"/>
      <c r="R160" s="3">
        <f t="shared" si="7"/>
        <v>1</v>
      </c>
      <c r="S160" s="3">
        <f t="shared" si="8"/>
        <v>15</v>
      </c>
      <c r="T160" s="3">
        <f>IF(AND(H160&lt;5,S160&gt;=VLOOKUP(A160,anni!$A$1:$O$32,6,0)),1,0)</f>
        <v>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spans="1:34" s="2" customFormat="1" x14ac:dyDescent="0.3">
      <c r="A161" s="3">
        <v>2016</v>
      </c>
      <c r="B161" s="3">
        <v>158</v>
      </c>
      <c r="C161" s="3"/>
      <c r="D161" s="3" t="str">
        <f>VLOOKUP(E161,accorpamenti!$A$2:$X$104,A161-1995,0)</f>
        <v>Oristano</v>
      </c>
      <c r="E161" s="3" t="s">
        <v>150</v>
      </c>
      <c r="F161" s="3">
        <v>6972</v>
      </c>
      <c r="G161" s="3">
        <v>2016</v>
      </c>
      <c r="H161" s="4">
        <v>5</v>
      </c>
      <c r="I161" s="3"/>
      <c r="J161" s="3">
        <v>4</v>
      </c>
      <c r="K161" s="3">
        <v>0</v>
      </c>
      <c r="L161" s="3">
        <v>0</v>
      </c>
      <c r="M161" s="3">
        <v>2</v>
      </c>
      <c r="N161" s="3">
        <v>0</v>
      </c>
      <c r="O161" s="3">
        <v>0</v>
      </c>
      <c r="P161" s="3">
        <f t="shared" si="6"/>
        <v>6</v>
      </c>
      <c r="Q161" s="3"/>
      <c r="R161" s="3">
        <f t="shared" si="7"/>
        <v>0</v>
      </c>
      <c r="S161" s="3">
        <f t="shared" si="8"/>
        <v>6</v>
      </c>
      <c r="T161" s="3">
        <f>IF(AND(H161&lt;5,S161&gt;=VLOOKUP(A161,anni!$A$1:$O$32,6,0)),1,0)</f>
        <v>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spans="1:34" s="2" customFormat="1" x14ac:dyDescent="0.3">
      <c r="A162" s="3">
        <v>2016</v>
      </c>
      <c r="B162" s="3">
        <v>159</v>
      </c>
      <c r="C162" s="3"/>
      <c r="D162" s="3" t="str">
        <f>VLOOKUP(E162,accorpamenti!$A$2:$X$104,A162-1995,0)</f>
        <v>Caltanissetta</v>
      </c>
      <c r="E162" s="3" t="s">
        <v>129</v>
      </c>
      <c r="F162" s="3">
        <v>6973</v>
      </c>
      <c r="G162" s="3">
        <v>2016</v>
      </c>
      <c r="H162" s="4">
        <v>3</v>
      </c>
      <c r="I162" s="3"/>
      <c r="J162" s="3">
        <v>1</v>
      </c>
      <c r="K162" s="3">
        <v>0</v>
      </c>
      <c r="L162" s="3">
        <v>0</v>
      </c>
      <c r="M162" s="3">
        <v>0</v>
      </c>
      <c r="N162" s="3">
        <v>1</v>
      </c>
      <c r="O162" s="3">
        <v>0</v>
      </c>
      <c r="P162" s="3">
        <f t="shared" si="6"/>
        <v>2.8</v>
      </c>
      <c r="Q162" s="3"/>
      <c r="R162" s="3">
        <f t="shared" si="7"/>
        <v>0</v>
      </c>
      <c r="S162" s="3">
        <f t="shared" si="8"/>
        <v>2</v>
      </c>
      <c r="T162" s="3">
        <f>IF(AND(H162&lt;5,S162&gt;=VLOOKUP(A162,anni!$A$1:$O$32,6,0)),1,0)</f>
        <v>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spans="1:34" s="2" customFormat="1" x14ac:dyDescent="0.3">
      <c r="A163" s="3">
        <v>2016</v>
      </c>
      <c r="B163" s="3">
        <v>160</v>
      </c>
      <c r="C163" s="3"/>
      <c r="D163" s="3" t="str">
        <f>VLOOKUP(E163,accorpamenti!$A$2:$X$104,A163-1995,0)</f>
        <v>Napoli</v>
      </c>
      <c r="E163" s="3" t="s">
        <v>95</v>
      </c>
      <c r="F163" s="3">
        <v>6792</v>
      </c>
      <c r="G163" s="3">
        <v>2016</v>
      </c>
      <c r="H163" s="4">
        <v>5</v>
      </c>
      <c r="I163" s="3"/>
      <c r="J163" s="3">
        <v>7</v>
      </c>
      <c r="K163" s="3">
        <v>7</v>
      </c>
      <c r="L163" s="3">
        <v>7</v>
      </c>
      <c r="M163" s="3">
        <v>7</v>
      </c>
      <c r="N163" s="3">
        <v>1</v>
      </c>
      <c r="O163" s="3">
        <v>2</v>
      </c>
      <c r="P163" s="3">
        <f t="shared" si="6"/>
        <v>31</v>
      </c>
      <c r="Q163" s="3"/>
      <c r="R163" s="3">
        <f t="shared" si="7"/>
        <v>0</v>
      </c>
      <c r="S163" s="3">
        <f t="shared" si="8"/>
        <v>31</v>
      </c>
      <c r="T163" s="3">
        <f>IF(AND(H163&lt;5,S163&gt;=VLOOKUP(A163,anni!$A$1:$O$32,6,0)),1,0)</f>
        <v>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spans="1:34" s="2" customFormat="1" x14ac:dyDescent="0.3">
      <c r="A164" s="3">
        <v>2016</v>
      </c>
      <c r="B164" s="3">
        <v>161</v>
      </c>
      <c r="C164" s="3"/>
      <c r="D164" s="3" t="str">
        <f>VLOOKUP(E164,accorpamenti!$A$2:$X$104,A164-1995,0)</f>
        <v>Vicenza</v>
      </c>
      <c r="E164" s="3" t="s">
        <v>93</v>
      </c>
      <c r="F164" s="3">
        <v>6667</v>
      </c>
      <c r="G164" s="3">
        <v>2016</v>
      </c>
      <c r="H164" s="4">
        <v>4</v>
      </c>
      <c r="I164" s="3"/>
      <c r="J164" s="3">
        <v>7</v>
      </c>
      <c r="K164" s="3">
        <v>7</v>
      </c>
      <c r="L164" s="3">
        <v>7</v>
      </c>
      <c r="M164" s="3">
        <v>4</v>
      </c>
      <c r="N164" s="3">
        <v>0</v>
      </c>
      <c r="O164" s="3">
        <v>0</v>
      </c>
      <c r="P164" s="3">
        <f t="shared" si="6"/>
        <v>30</v>
      </c>
      <c r="Q164" s="3"/>
      <c r="R164" s="3">
        <f t="shared" si="7"/>
        <v>1</v>
      </c>
      <c r="S164" s="3">
        <f t="shared" si="8"/>
        <v>25</v>
      </c>
      <c r="T164" s="3">
        <f>IF(AND(H164&lt;5,S164&gt;=VLOOKUP(A164,anni!$A$1:$O$32,6,0)),1,0)</f>
        <v>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spans="1:34" s="2" customFormat="1" x14ac:dyDescent="0.3">
      <c r="A165" s="3">
        <v>2016</v>
      </c>
      <c r="B165" s="3">
        <v>162</v>
      </c>
      <c r="C165" s="3"/>
      <c r="D165" s="3" t="str">
        <f>VLOOKUP(E165,accorpamenti!$A$2:$X$104,A165-1995,0)</f>
        <v>Cagliari</v>
      </c>
      <c r="E165" s="3" t="s">
        <v>87</v>
      </c>
      <c r="F165" s="3">
        <v>6974</v>
      </c>
      <c r="G165" s="3">
        <v>2016</v>
      </c>
      <c r="H165" s="4">
        <v>4</v>
      </c>
      <c r="I165" s="3"/>
      <c r="J165" s="3">
        <v>7</v>
      </c>
      <c r="K165" s="3">
        <v>2</v>
      </c>
      <c r="L165" s="3">
        <v>7</v>
      </c>
      <c r="M165" s="3">
        <v>4</v>
      </c>
      <c r="N165" s="3">
        <v>1</v>
      </c>
      <c r="O165" s="3">
        <v>1</v>
      </c>
      <c r="P165" s="3">
        <f t="shared" si="6"/>
        <v>26.4</v>
      </c>
      <c r="Q165" s="3"/>
      <c r="R165" s="3">
        <f t="shared" si="7"/>
        <v>0</v>
      </c>
      <c r="S165" s="3">
        <f t="shared" si="8"/>
        <v>22</v>
      </c>
      <c r="T165" s="3">
        <f>IF(AND(H165&lt;5,S165&gt;=VLOOKUP(A165,anni!$A$1:$O$32,6,0)),1,0)</f>
        <v>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spans="1:34" s="2" customFormat="1" x14ac:dyDescent="0.3">
      <c r="A166" s="3">
        <v>2016</v>
      </c>
      <c r="B166" s="3">
        <v>163</v>
      </c>
      <c r="C166" s="3"/>
      <c r="D166" s="3" t="str">
        <f>VLOOKUP(E166,accorpamenti!$A$2:$X$104,A166-1995,0)</f>
        <v>Forlì Cesena</v>
      </c>
      <c r="E166" s="3" t="s">
        <v>119</v>
      </c>
      <c r="F166" s="3">
        <v>6975</v>
      </c>
      <c r="G166" s="3">
        <v>2016</v>
      </c>
      <c r="H166" s="4">
        <v>5</v>
      </c>
      <c r="I166" s="3"/>
      <c r="J166" s="3">
        <v>3</v>
      </c>
      <c r="K166" s="3">
        <v>7</v>
      </c>
      <c r="L166" s="3">
        <v>0</v>
      </c>
      <c r="M166" s="3">
        <v>2</v>
      </c>
      <c r="N166" s="3">
        <v>1</v>
      </c>
      <c r="O166" s="3">
        <v>1</v>
      </c>
      <c r="P166" s="3">
        <f t="shared" si="6"/>
        <v>14</v>
      </c>
      <c r="Q166" s="3"/>
      <c r="R166" s="3">
        <f t="shared" si="7"/>
        <v>0</v>
      </c>
      <c r="S166" s="3">
        <f t="shared" si="8"/>
        <v>14</v>
      </c>
      <c r="T166" s="3">
        <f>IF(AND(H166&lt;5,S166&gt;=VLOOKUP(A166,anni!$A$1:$O$32,6,0)),1,0)</f>
        <v>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spans="1:34" s="2" customFormat="1" x14ac:dyDescent="0.3">
      <c r="A167" s="3">
        <v>2016</v>
      </c>
      <c r="B167" s="3">
        <v>164</v>
      </c>
      <c r="C167" s="3"/>
      <c r="D167" s="3" t="str">
        <f>VLOOKUP(E167,accorpamenti!$A$2:$X$104,A167-1995,0)</f>
        <v>Reggio Emilia</v>
      </c>
      <c r="E167" s="3" t="s">
        <v>78</v>
      </c>
      <c r="F167" s="3">
        <v>6668</v>
      </c>
      <c r="G167" s="3">
        <v>2016</v>
      </c>
      <c r="H167" s="4">
        <v>4</v>
      </c>
      <c r="I167" s="3"/>
      <c r="J167" s="3">
        <v>7</v>
      </c>
      <c r="K167" s="3">
        <v>7</v>
      </c>
      <c r="L167" s="3">
        <v>0</v>
      </c>
      <c r="M167" s="3">
        <v>2</v>
      </c>
      <c r="N167" s="3">
        <v>1</v>
      </c>
      <c r="O167" s="3">
        <v>0</v>
      </c>
      <c r="P167" s="3">
        <f t="shared" si="6"/>
        <v>20.399999999999999</v>
      </c>
      <c r="Q167" s="3"/>
      <c r="R167" s="3">
        <f t="shared" si="7"/>
        <v>1</v>
      </c>
      <c r="S167" s="3">
        <f t="shared" si="8"/>
        <v>17</v>
      </c>
      <c r="T167" s="3">
        <f>IF(AND(H167&lt;5,S167&gt;=VLOOKUP(A167,anni!$A$1:$O$32,6,0)),1,0)</f>
        <v>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spans="1:34" s="2" customFormat="1" x14ac:dyDescent="0.3">
      <c r="A168" s="3">
        <v>2016</v>
      </c>
      <c r="B168" s="3">
        <v>165</v>
      </c>
      <c r="C168" s="3"/>
      <c r="D168" s="3" t="str">
        <f>VLOOKUP(E168,accorpamenti!$A$2:$X$104,A168-1995,0)</f>
        <v>Grosseto</v>
      </c>
      <c r="E168" s="3" t="s">
        <v>100</v>
      </c>
      <c r="F168" s="3">
        <v>6976</v>
      </c>
      <c r="G168" s="3">
        <v>2016</v>
      </c>
      <c r="H168" s="4">
        <v>4</v>
      </c>
      <c r="I168" s="3"/>
      <c r="J168" s="3">
        <v>1</v>
      </c>
      <c r="K168" s="3">
        <v>0</v>
      </c>
      <c r="L168" s="3">
        <v>0</v>
      </c>
      <c r="M168" s="3">
        <v>2</v>
      </c>
      <c r="N168" s="3">
        <v>0</v>
      </c>
      <c r="O168" s="3">
        <v>0</v>
      </c>
      <c r="P168" s="3">
        <f t="shared" si="6"/>
        <v>3.5999999999999996</v>
      </c>
      <c r="Q168" s="3"/>
      <c r="R168" s="3">
        <f t="shared" si="7"/>
        <v>0</v>
      </c>
      <c r="S168" s="3">
        <f t="shared" si="8"/>
        <v>3</v>
      </c>
      <c r="T168" s="3">
        <f>IF(AND(H168&lt;5,S168&gt;=VLOOKUP(A168,anni!$A$1:$O$32,6,0)),1,0)</f>
        <v>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spans="1:34" s="2" customFormat="1" x14ac:dyDescent="0.3">
      <c r="A169" s="3">
        <v>2016</v>
      </c>
      <c r="B169" s="3">
        <v>166</v>
      </c>
      <c r="C169" s="3"/>
      <c r="D169" s="3" t="str">
        <f>VLOOKUP(E169,accorpamenti!$A$2:$X$104,A169-1995,0)</f>
        <v>Benevento</v>
      </c>
      <c r="E169" s="3" t="s">
        <v>143</v>
      </c>
      <c r="F169" s="3">
        <v>6793</v>
      </c>
      <c r="G169" s="3">
        <v>2016</v>
      </c>
      <c r="H169" s="4">
        <v>5</v>
      </c>
      <c r="I169" s="3"/>
      <c r="J169" s="3">
        <v>7</v>
      </c>
      <c r="K169" s="3">
        <v>7</v>
      </c>
      <c r="L169" s="3">
        <v>7</v>
      </c>
      <c r="M169" s="3">
        <v>2</v>
      </c>
      <c r="N169" s="3">
        <v>0</v>
      </c>
      <c r="O169" s="3">
        <v>0</v>
      </c>
      <c r="P169" s="3">
        <f t="shared" si="6"/>
        <v>23</v>
      </c>
      <c r="Q169" s="3"/>
      <c r="R169" s="3">
        <f t="shared" si="7"/>
        <v>0</v>
      </c>
      <c r="S169" s="3">
        <f t="shared" si="8"/>
        <v>23</v>
      </c>
      <c r="T169" s="3">
        <f>IF(AND(H169&lt;5,S169&gt;=VLOOKUP(A169,anni!$A$1:$O$32,6,0)),1,0)</f>
        <v>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spans="1:34" s="2" customFormat="1" x14ac:dyDescent="0.3">
      <c r="A170" s="3">
        <v>2016</v>
      </c>
      <c r="B170" s="3">
        <v>167</v>
      </c>
      <c r="C170" s="3"/>
      <c r="D170" s="3" t="str">
        <f>VLOOKUP(E170,accorpamenti!$A$2:$X$104,A170-1995,0)</f>
        <v>Pisa</v>
      </c>
      <c r="E170" s="3" t="s">
        <v>105</v>
      </c>
      <c r="F170" s="3">
        <v>6977</v>
      </c>
      <c r="G170" s="3">
        <v>2016</v>
      </c>
      <c r="H170" s="4">
        <v>5</v>
      </c>
      <c r="I170" s="3"/>
      <c r="J170" s="3">
        <v>7</v>
      </c>
      <c r="K170" s="3">
        <v>0</v>
      </c>
      <c r="L170" s="3">
        <v>0</v>
      </c>
      <c r="M170" s="3">
        <v>2</v>
      </c>
      <c r="N170" s="3">
        <v>0</v>
      </c>
      <c r="O170" s="3">
        <v>0</v>
      </c>
      <c r="P170" s="3">
        <f t="shared" si="6"/>
        <v>9</v>
      </c>
      <c r="Q170" s="3"/>
      <c r="R170" s="3">
        <f t="shared" si="7"/>
        <v>0</v>
      </c>
      <c r="S170" s="3">
        <f t="shared" si="8"/>
        <v>9</v>
      </c>
      <c r="T170" s="3">
        <f>IF(AND(H170&lt;5,S170&gt;=VLOOKUP(A170,anni!$A$1:$O$32,6,0)),1,0)</f>
        <v>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spans="1:34" s="2" customFormat="1" x14ac:dyDescent="0.3">
      <c r="A171" s="3">
        <v>2016</v>
      </c>
      <c r="B171" s="3">
        <v>168</v>
      </c>
      <c r="C171" s="3"/>
      <c r="D171" s="3" t="str">
        <f>VLOOKUP(E171,accorpamenti!$A$2:$X$104,A171-1995,0)</f>
        <v>Brindisi</v>
      </c>
      <c r="E171" s="3" t="s">
        <v>115</v>
      </c>
      <c r="F171" s="3">
        <v>6634</v>
      </c>
      <c r="G171" s="3">
        <v>2016</v>
      </c>
      <c r="H171" s="4">
        <v>5</v>
      </c>
      <c r="I171" s="3"/>
      <c r="J171" s="3">
        <v>7</v>
      </c>
      <c r="K171" s="3">
        <v>6</v>
      </c>
      <c r="L171" s="3">
        <v>0</v>
      </c>
      <c r="M171" s="3">
        <v>4</v>
      </c>
      <c r="N171" s="3">
        <v>1</v>
      </c>
      <c r="O171" s="3">
        <v>1</v>
      </c>
      <c r="P171" s="3">
        <f t="shared" si="6"/>
        <v>19</v>
      </c>
      <c r="Q171" s="3"/>
      <c r="R171" s="3">
        <f t="shared" si="7"/>
        <v>1</v>
      </c>
      <c r="S171" s="3">
        <f t="shared" si="8"/>
        <v>19</v>
      </c>
      <c r="T171" s="3">
        <f>IF(AND(H171&lt;5,S171&gt;=VLOOKUP(A171,anni!$A$1:$O$32,6,0)),1,0)</f>
        <v>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spans="1:34" s="2" customFormat="1" x14ac:dyDescent="0.3">
      <c r="A172" s="3">
        <v>2016</v>
      </c>
      <c r="B172" s="3">
        <v>169</v>
      </c>
      <c r="C172" s="3"/>
      <c r="D172" s="3" t="str">
        <f>VLOOKUP(E172,accorpamenti!$A$2:$X$104,A172-1995,0)</f>
        <v>Varese</v>
      </c>
      <c r="E172" s="3" t="s">
        <v>94</v>
      </c>
      <c r="F172" s="3">
        <v>6794</v>
      </c>
      <c r="G172" s="3">
        <v>2016</v>
      </c>
      <c r="H172" s="4">
        <v>5</v>
      </c>
      <c r="I172" s="3"/>
      <c r="J172" s="3">
        <v>0</v>
      </c>
      <c r="K172" s="3">
        <v>6</v>
      </c>
      <c r="L172" s="3">
        <v>0</v>
      </c>
      <c r="M172" s="3">
        <v>2</v>
      </c>
      <c r="N172" s="3">
        <v>0</v>
      </c>
      <c r="O172" s="3">
        <v>2</v>
      </c>
      <c r="P172" s="3">
        <f t="shared" si="6"/>
        <v>10</v>
      </c>
      <c r="Q172" s="3"/>
      <c r="R172" s="3">
        <f t="shared" si="7"/>
        <v>0</v>
      </c>
      <c r="S172" s="3">
        <f t="shared" si="8"/>
        <v>10</v>
      </c>
      <c r="T172" s="3">
        <f>IF(AND(H172&lt;5,S172&gt;=VLOOKUP(A172,anni!$A$1:$O$32,6,0)),1,0)</f>
        <v>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spans="1:34" s="2" customFormat="1" x14ac:dyDescent="0.3">
      <c r="A173" s="3">
        <v>2016</v>
      </c>
      <c r="B173" s="3">
        <v>170</v>
      </c>
      <c r="C173" s="3"/>
      <c r="D173" s="3" t="str">
        <f>VLOOKUP(E173,accorpamenti!$A$2:$X$104,A173-1995,0)</f>
        <v>Vicenza</v>
      </c>
      <c r="E173" s="3" t="s">
        <v>93</v>
      </c>
      <c r="F173" s="3">
        <v>6978</v>
      </c>
      <c r="G173" s="3">
        <v>2016</v>
      </c>
      <c r="H173" s="4">
        <v>3</v>
      </c>
      <c r="I173" s="3"/>
      <c r="J173" s="3">
        <v>0</v>
      </c>
      <c r="K173" s="3">
        <v>0</v>
      </c>
      <c r="L173" s="3">
        <v>0</v>
      </c>
      <c r="M173" s="3">
        <v>1</v>
      </c>
      <c r="N173" s="3">
        <v>0</v>
      </c>
      <c r="O173" s="3">
        <v>0</v>
      </c>
      <c r="P173" s="3">
        <f t="shared" si="6"/>
        <v>1.4</v>
      </c>
      <c r="Q173" s="3"/>
      <c r="R173" s="3">
        <f t="shared" si="7"/>
        <v>0</v>
      </c>
      <c r="S173" s="3">
        <f t="shared" si="8"/>
        <v>1</v>
      </c>
      <c r="T173" s="3">
        <f>IF(AND(H173&lt;5,S173&gt;=VLOOKUP(A173,anni!$A$1:$O$32,6,0)),1,0)</f>
        <v>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spans="1:34" s="2" customFormat="1" x14ac:dyDescent="0.3">
      <c r="A174" s="3">
        <v>2016</v>
      </c>
      <c r="B174" s="3">
        <v>171</v>
      </c>
      <c r="C174" s="3"/>
      <c r="D174" s="3" t="str">
        <f>VLOOKUP(E174,accorpamenti!$A$2:$X$104,A174-1995,0)</f>
        <v>Torino</v>
      </c>
      <c r="E174" s="3" t="s">
        <v>49</v>
      </c>
      <c r="F174" s="3">
        <v>6979</v>
      </c>
      <c r="G174" s="3">
        <v>2016</v>
      </c>
      <c r="H174" s="4">
        <v>3</v>
      </c>
      <c r="I174" s="3"/>
      <c r="J174" s="3">
        <v>7</v>
      </c>
      <c r="K174" s="3">
        <v>4</v>
      </c>
      <c r="L174" s="3">
        <v>0</v>
      </c>
      <c r="M174" s="3">
        <v>0</v>
      </c>
      <c r="N174" s="3">
        <v>0</v>
      </c>
      <c r="O174" s="3">
        <v>0</v>
      </c>
      <c r="P174" s="3">
        <f t="shared" si="6"/>
        <v>15.399999999999999</v>
      </c>
      <c r="Q174" s="3"/>
      <c r="R174" s="3">
        <f t="shared" si="7"/>
        <v>0</v>
      </c>
      <c r="S174" s="3">
        <f t="shared" si="8"/>
        <v>11</v>
      </c>
      <c r="T174" s="3">
        <f>IF(AND(H174&lt;5,S174&gt;=VLOOKUP(A174,anni!$A$1:$O$32,6,0)),1,0)</f>
        <v>0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spans="1:34" s="2" customFormat="1" x14ac:dyDescent="0.3">
      <c r="A175" s="3">
        <v>2016</v>
      </c>
      <c r="B175" s="3">
        <v>172</v>
      </c>
      <c r="C175" s="3"/>
      <c r="D175" s="3" t="str">
        <f>VLOOKUP(E175,accorpamenti!$A$2:$X$104,A175-1995,0)</f>
        <v>Roma</v>
      </c>
      <c r="E175" s="3" t="s">
        <v>40</v>
      </c>
      <c r="F175" s="3">
        <v>6867</v>
      </c>
      <c r="G175" s="3">
        <v>2016</v>
      </c>
      <c r="H175" s="4">
        <v>2</v>
      </c>
      <c r="I175" s="3"/>
      <c r="J175" s="3">
        <v>7</v>
      </c>
      <c r="K175" s="3">
        <v>7</v>
      </c>
      <c r="L175" s="3">
        <v>0</v>
      </c>
      <c r="M175" s="3">
        <v>0</v>
      </c>
      <c r="N175" s="3">
        <v>0</v>
      </c>
      <c r="O175" s="3">
        <v>0</v>
      </c>
      <c r="P175" s="3">
        <f t="shared" si="6"/>
        <v>22.400000000000002</v>
      </c>
      <c r="Q175" s="3"/>
      <c r="R175" s="3">
        <f t="shared" si="7"/>
        <v>0</v>
      </c>
      <c r="S175" s="3">
        <f t="shared" si="8"/>
        <v>14</v>
      </c>
      <c r="T175" s="3">
        <f>IF(AND(H175&lt;5,S175&gt;=VLOOKUP(A175,anni!$A$1:$O$32,6,0)),1,0)</f>
        <v>0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spans="1:34" s="2" customFormat="1" x14ac:dyDescent="0.3">
      <c r="A176" s="3">
        <v>2016</v>
      </c>
      <c r="B176" s="3">
        <v>173</v>
      </c>
      <c r="C176" s="3"/>
      <c r="D176" s="3" t="str">
        <f>VLOOKUP(E176,accorpamenti!$A$2:$X$104,A176-1995,0)</f>
        <v>Padova</v>
      </c>
      <c r="E176" s="3" t="s">
        <v>66</v>
      </c>
      <c r="F176" s="3">
        <v>6980</v>
      </c>
      <c r="G176" s="3">
        <v>2016</v>
      </c>
      <c r="H176" s="4">
        <v>1</v>
      </c>
      <c r="I176" s="3"/>
      <c r="J176" s="3">
        <v>1</v>
      </c>
      <c r="K176" s="3">
        <v>5</v>
      </c>
      <c r="L176" s="3">
        <v>0</v>
      </c>
      <c r="M176" s="3">
        <v>1</v>
      </c>
      <c r="N176" s="3">
        <v>0</v>
      </c>
      <c r="O176" s="3">
        <v>0</v>
      </c>
      <c r="P176" s="3">
        <f t="shared" si="6"/>
        <v>12.6</v>
      </c>
      <c r="Q176" s="3"/>
      <c r="R176" s="3">
        <f t="shared" si="7"/>
        <v>0</v>
      </c>
      <c r="S176" s="3">
        <f t="shared" si="8"/>
        <v>7</v>
      </c>
      <c r="T176" s="3">
        <f>IF(AND(H176&lt;5,S176&gt;=VLOOKUP(A176,anni!$A$1:$O$32,6,0)),1,0)</f>
        <v>0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spans="1:34" s="2" customFormat="1" x14ac:dyDescent="0.3">
      <c r="A177" s="3">
        <v>2016</v>
      </c>
      <c r="B177" s="3">
        <v>174</v>
      </c>
      <c r="C177" s="3"/>
      <c r="D177" s="3" t="str">
        <f>VLOOKUP(E177,accorpamenti!$A$2:$X$104,A177-1995,0)</f>
        <v>Ancona</v>
      </c>
      <c r="E177" s="3" t="s">
        <v>116</v>
      </c>
      <c r="F177" s="3">
        <v>6981</v>
      </c>
      <c r="G177" s="3">
        <v>2016</v>
      </c>
      <c r="H177" s="4">
        <v>5</v>
      </c>
      <c r="I177" s="3"/>
      <c r="J177" s="3">
        <v>1</v>
      </c>
      <c r="K177" s="3">
        <v>0</v>
      </c>
      <c r="L177" s="3">
        <v>0</v>
      </c>
      <c r="M177" s="3">
        <v>1</v>
      </c>
      <c r="N177" s="3">
        <v>0</v>
      </c>
      <c r="O177" s="3">
        <v>0</v>
      </c>
      <c r="P177" s="3">
        <f t="shared" si="6"/>
        <v>2</v>
      </c>
      <c r="Q177" s="3"/>
      <c r="R177" s="3">
        <f t="shared" si="7"/>
        <v>0</v>
      </c>
      <c r="S177" s="3">
        <f t="shared" si="8"/>
        <v>2</v>
      </c>
      <c r="T177" s="3">
        <f>IF(AND(H177&lt;5,S177&gt;=VLOOKUP(A177,anni!$A$1:$O$32,6,0)),1,0)</f>
        <v>0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spans="1:34" s="2" customFormat="1" x14ac:dyDescent="0.3">
      <c r="A178" s="3">
        <v>2016</v>
      </c>
      <c r="B178" s="3">
        <v>175</v>
      </c>
      <c r="C178" s="3"/>
      <c r="D178" s="3" t="str">
        <f>VLOOKUP(E178,accorpamenti!$A$2:$X$104,A178-1995,0)</f>
        <v>Bergamo</v>
      </c>
      <c r="E178" s="3" t="s">
        <v>35</v>
      </c>
      <c r="F178" s="3">
        <v>6851</v>
      </c>
      <c r="G178" s="3">
        <v>2016</v>
      </c>
      <c r="H178" s="4">
        <v>3</v>
      </c>
      <c r="I178" s="3"/>
      <c r="J178" s="3">
        <v>7</v>
      </c>
      <c r="K178" s="3">
        <v>7</v>
      </c>
      <c r="L178" s="3">
        <v>7</v>
      </c>
      <c r="M178" s="3">
        <v>2</v>
      </c>
      <c r="N178" s="3">
        <v>0</v>
      </c>
      <c r="O178" s="3">
        <v>0</v>
      </c>
      <c r="P178" s="3">
        <f t="shared" si="6"/>
        <v>32.199999999999996</v>
      </c>
      <c r="Q178" s="3"/>
      <c r="R178" s="3">
        <f t="shared" si="7"/>
        <v>0</v>
      </c>
      <c r="S178" s="3">
        <f t="shared" si="8"/>
        <v>23</v>
      </c>
      <c r="T178" s="3">
        <f>IF(AND(H178&lt;5,S178&gt;=VLOOKUP(A178,anni!$A$1:$O$32,6,0)),1,0)</f>
        <v>0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spans="1:34" s="2" customFormat="1" x14ac:dyDescent="0.3">
      <c r="A179" s="3">
        <v>2016</v>
      </c>
      <c r="B179" s="3">
        <v>176</v>
      </c>
      <c r="C179" s="3"/>
      <c r="D179" s="3" t="str">
        <f>VLOOKUP(E179,accorpamenti!$A$2:$X$104,A179-1995,0)</f>
        <v>Campobasso</v>
      </c>
      <c r="E179" s="3" t="s">
        <v>145</v>
      </c>
      <c r="F179" s="3">
        <v>6795</v>
      </c>
      <c r="G179" s="3">
        <v>2016</v>
      </c>
      <c r="H179" s="4">
        <v>5</v>
      </c>
      <c r="I179" s="3"/>
      <c r="J179" s="3">
        <v>7</v>
      </c>
      <c r="K179" s="3">
        <v>7</v>
      </c>
      <c r="L179" s="3">
        <v>7</v>
      </c>
      <c r="M179" s="3">
        <v>2</v>
      </c>
      <c r="N179" s="3">
        <v>0</v>
      </c>
      <c r="O179" s="3">
        <v>1</v>
      </c>
      <c r="P179" s="3">
        <f t="shared" si="6"/>
        <v>24</v>
      </c>
      <c r="Q179" s="3"/>
      <c r="R179" s="3">
        <f t="shared" si="7"/>
        <v>0</v>
      </c>
      <c r="S179" s="3">
        <f t="shared" si="8"/>
        <v>24</v>
      </c>
      <c r="T179" s="3">
        <f>IF(AND(H179&lt;5,S179&gt;=VLOOKUP(A179,anni!$A$1:$O$32,6,0)),1,0)</f>
        <v>0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spans="1:34" s="2" customFormat="1" x14ac:dyDescent="0.3">
      <c r="A180" s="3">
        <v>2016</v>
      </c>
      <c r="B180" s="3">
        <v>177</v>
      </c>
      <c r="C180" s="3"/>
      <c r="D180" s="3" t="str">
        <f>VLOOKUP(E180,accorpamenti!$A$2:$X$104,A180-1995,0)</f>
        <v>Bari</v>
      </c>
      <c r="E180" s="3" t="s">
        <v>55</v>
      </c>
      <c r="F180" s="3">
        <v>6982</v>
      </c>
      <c r="G180" s="3">
        <v>2016</v>
      </c>
      <c r="H180" s="4">
        <v>5</v>
      </c>
      <c r="I180" s="3"/>
      <c r="J180" s="3">
        <v>1</v>
      </c>
      <c r="K180" s="3">
        <v>0</v>
      </c>
      <c r="L180" s="3">
        <v>0</v>
      </c>
      <c r="M180" s="3">
        <v>2</v>
      </c>
      <c r="N180" s="3">
        <v>0</v>
      </c>
      <c r="O180" s="3">
        <v>0</v>
      </c>
      <c r="P180" s="3">
        <f t="shared" si="6"/>
        <v>3</v>
      </c>
      <c r="Q180" s="3"/>
      <c r="R180" s="3">
        <f t="shared" si="7"/>
        <v>0</v>
      </c>
      <c r="S180" s="3">
        <f t="shared" si="8"/>
        <v>3</v>
      </c>
      <c r="T180" s="3">
        <f>IF(AND(H180&lt;5,S180&gt;=VLOOKUP(A180,anni!$A$1:$O$32,6,0)),1,0)</f>
        <v>0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spans="1:34" s="2" customFormat="1" x14ac:dyDescent="0.3">
      <c r="A181" s="3">
        <v>2016</v>
      </c>
      <c r="B181" s="3">
        <v>178</v>
      </c>
      <c r="C181" s="3"/>
      <c r="D181" s="3" t="str">
        <f>VLOOKUP(E181,accorpamenti!$A$2:$X$104,A181-1995,0)</f>
        <v>Milano</v>
      </c>
      <c r="E181" s="3" t="s">
        <v>41</v>
      </c>
      <c r="F181" s="3">
        <v>6983</v>
      </c>
      <c r="G181" s="3">
        <v>2016</v>
      </c>
      <c r="H181" s="4">
        <v>5</v>
      </c>
      <c r="I181" s="3"/>
      <c r="J181" s="3">
        <v>7</v>
      </c>
      <c r="K181" s="3">
        <v>6</v>
      </c>
      <c r="L181" s="3">
        <v>3</v>
      </c>
      <c r="M181" s="3">
        <v>1</v>
      </c>
      <c r="N181" s="3">
        <v>1</v>
      </c>
      <c r="O181" s="3">
        <v>0</v>
      </c>
      <c r="P181" s="3">
        <f t="shared" si="6"/>
        <v>18</v>
      </c>
      <c r="Q181" s="3"/>
      <c r="R181" s="3">
        <f t="shared" si="7"/>
        <v>0</v>
      </c>
      <c r="S181" s="3">
        <f t="shared" si="8"/>
        <v>18</v>
      </c>
      <c r="T181" s="3">
        <f>IF(AND(H181&lt;5,S181&gt;=VLOOKUP(A181,anni!$A$1:$O$32,6,0)),1,0)</f>
        <v>0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spans="1:34" s="2" customFormat="1" x14ac:dyDescent="0.3">
      <c r="A182" s="3">
        <v>2016</v>
      </c>
      <c r="B182" s="3">
        <v>179</v>
      </c>
      <c r="C182" s="3"/>
      <c r="D182" s="3" t="str">
        <f>VLOOKUP(E182,accorpamenti!$A$2:$X$104,A182-1995,0)</f>
        <v>Alessandria</v>
      </c>
      <c r="E182" s="3" t="s">
        <v>74</v>
      </c>
      <c r="F182" s="3">
        <v>6984</v>
      </c>
      <c r="G182" s="3">
        <v>2016</v>
      </c>
      <c r="H182" s="4">
        <v>3</v>
      </c>
      <c r="I182" s="3"/>
      <c r="J182" s="3">
        <v>7</v>
      </c>
      <c r="K182" s="3">
        <v>7</v>
      </c>
      <c r="L182" s="3">
        <v>0</v>
      </c>
      <c r="M182" s="3">
        <v>0</v>
      </c>
      <c r="N182" s="3">
        <v>1</v>
      </c>
      <c r="O182" s="3">
        <v>0</v>
      </c>
      <c r="P182" s="3">
        <f t="shared" si="6"/>
        <v>21</v>
      </c>
      <c r="Q182" s="3"/>
      <c r="R182" s="3">
        <f t="shared" si="7"/>
        <v>0</v>
      </c>
      <c r="S182" s="3">
        <f t="shared" si="8"/>
        <v>15</v>
      </c>
      <c r="T182" s="3">
        <f>IF(AND(H182&lt;5,S182&gt;=VLOOKUP(A182,anni!$A$1:$O$32,6,0)),1,0)</f>
        <v>0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spans="1:34" s="2" customFormat="1" x14ac:dyDescent="0.3">
      <c r="A183" s="3">
        <v>2016</v>
      </c>
      <c r="B183" s="3">
        <v>180</v>
      </c>
      <c r="C183" s="3"/>
      <c r="D183" s="3" t="str">
        <f>VLOOKUP(E183,accorpamenti!$A$2:$X$104,A183-1995,0)</f>
        <v>Trapani</v>
      </c>
      <c r="E183" s="3" t="s">
        <v>109</v>
      </c>
      <c r="F183" s="3">
        <v>6985</v>
      </c>
      <c r="G183" s="3">
        <v>2016</v>
      </c>
      <c r="H183" s="4">
        <v>5</v>
      </c>
      <c r="I183" s="3"/>
      <c r="J183" s="3">
        <v>0</v>
      </c>
      <c r="K183" s="3">
        <v>0</v>
      </c>
      <c r="L183" s="3">
        <v>0</v>
      </c>
      <c r="M183" s="3">
        <v>2</v>
      </c>
      <c r="N183" s="3">
        <v>1</v>
      </c>
      <c r="O183" s="3">
        <v>1</v>
      </c>
      <c r="P183" s="3">
        <f t="shared" si="6"/>
        <v>4</v>
      </c>
      <c r="Q183" s="3"/>
      <c r="R183" s="3">
        <f t="shared" si="7"/>
        <v>0</v>
      </c>
      <c r="S183" s="3">
        <f t="shared" si="8"/>
        <v>4</v>
      </c>
      <c r="T183" s="3">
        <f>IF(AND(H183&lt;5,S183&gt;=VLOOKUP(A183,anni!$A$1:$O$32,6,0)),1,0)</f>
        <v>0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spans="1:34" s="2" customFormat="1" x14ac:dyDescent="0.3">
      <c r="A184" s="3">
        <v>2016</v>
      </c>
      <c r="B184" s="3">
        <v>181</v>
      </c>
      <c r="C184" s="3"/>
      <c r="D184" s="3" t="str">
        <f>VLOOKUP(E184,accorpamenti!$A$2:$X$104,A184-1995,0)</f>
        <v>Lecce</v>
      </c>
      <c r="E184" s="3" t="s">
        <v>38</v>
      </c>
      <c r="F184" s="3">
        <v>6986</v>
      </c>
      <c r="G184" s="3">
        <v>2016</v>
      </c>
      <c r="H184" s="4">
        <v>4</v>
      </c>
      <c r="I184" s="3"/>
      <c r="J184" s="3">
        <v>0</v>
      </c>
      <c r="K184" s="3">
        <v>7</v>
      </c>
      <c r="L184" s="3">
        <v>0</v>
      </c>
      <c r="M184" s="3">
        <v>0</v>
      </c>
      <c r="N184" s="3">
        <v>3</v>
      </c>
      <c r="O184" s="3">
        <v>0</v>
      </c>
      <c r="P184" s="3">
        <f t="shared" si="6"/>
        <v>12</v>
      </c>
      <c r="Q184" s="3"/>
      <c r="R184" s="3">
        <f t="shared" si="7"/>
        <v>0</v>
      </c>
      <c r="S184" s="3">
        <f t="shared" si="8"/>
        <v>10</v>
      </c>
      <c r="T184" s="3">
        <f>IF(AND(H184&lt;5,S184&gt;=VLOOKUP(A184,anni!$A$1:$O$32,6,0)),1,0)</f>
        <v>0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spans="1:34" s="2" customFormat="1" x14ac:dyDescent="0.3">
      <c r="A185" s="3">
        <v>2016</v>
      </c>
      <c r="B185" s="3">
        <v>182</v>
      </c>
      <c r="C185" s="3"/>
      <c r="D185" s="3" t="str">
        <f>VLOOKUP(E185,accorpamenti!$A$2:$X$104,A185-1995,0)</f>
        <v>Ferrara</v>
      </c>
      <c r="E185" s="3" t="s">
        <v>89</v>
      </c>
      <c r="F185" s="3">
        <v>6483</v>
      </c>
      <c r="G185" s="3">
        <v>2016</v>
      </c>
      <c r="H185" s="4">
        <v>5</v>
      </c>
      <c r="I185" s="3"/>
      <c r="J185" s="3">
        <v>7</v>
      </c>
      <c r="K185" s="3">
        <v>6</v>
      </c>
      <c r="L185" s="3">
        <v>2</v>
      </c>
      <c r="M185" s="3">
        <v>2</v>
      </c>
      <c r="N185" s="3">
        <v>0</v>
      </c>
      <c r="O185" s="3">
        <v>0</v>
      </c>
      <c r="P185" s="3">
        <f t="shared" si="6"/>
        <v>17</v>
      </c>
      <c r="Q185" s="3"/>
      <c r="R185" s="3">
        <f t="shared" si="7"/>
        <v>2</v>
      </c>
      <c r="S185" s="3">
        <f t="shared" si="8"/>
        <v>17</v>
      </c>
      <c r="T185" s="3">
        <f>IF(AND(H185&lt;5,S185&gt;=VLOOKUP(A185,anni!$A$1:$O$32,6,0)),1,0)</f>
        <v>0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spans="1:34" s="2" customFormat="1" x14ac:dyDescent="0.3">
      <c r="A186" s="3">
        <v>2016</v>
      </c>
      <c r="B186" s="3">
        <v>183</v>
      </c>
      <c r="C186" s="3"/>
      <c r="D186" s="3" t="str">
        <f>VLOOKUP(E186,accorpamenti!$A$2:$X$104,A186-1995,0)</f>
        <v>Como</v>
      </c>
      <c r="E186" s="3" t="s">
        <v>88</v>
      </c>
      <c r="F186" s="3">
        <v>6669</v>
      </c>
      <c r="G186" s="3">
        <v>2016</v>
      </c>
      <c r="H186" s="4">
        <v>4</v>
      </c>
      <c r="I186" s="3"/>
      <c r="J186" s="3">
        <v>7</v>
      </c>
      <c r="K186" s="3">
        <v>7</v>
      </c>
      <c r="L186" s="3">
        <v>7</v>
      </c>
      <c r="M186" s="3">
        <v>0</v>
      </c>
      <c r="N186" s="3">
        <v>0</v>
      </c>
      <c r="O186" s="3">
        <v>0</v>
      </c>
      <c r="P186" s="3">
        <f t="shared" si="6"/>
        <v>25.2</v>
      </c>
      <c r="Q186" s="3"/>
      <c r="R186" s="3">
        <f t="shared" si="7"/>
        <v>1</v>
      </c>
      <c r="S186" s="3">
        <f t="shared" si="8"/>
        <v>21</v>
      </c>
      <c r="T186" s="3">
        <f>IF(AND(H186&lt;5,S186&gt;=VLOOKUP(A186,anni!$A$1:$O$32,6,0)),1,0)</f>
        <v>0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spans="1:34" s="2" customFormat="1" x14ac:dyDescent="0.3">
      <c r="A187" s="3">
        <v>2016</v>
      </c>
      <c r="B187" s="3">
        <v>184</v>
      </c>
      <c r="C187" s="3"/>
      <c r="D187" s="3" t="str">
        <f>VLOOKUP(E187,accorpamenti!$A$2:$X$104,A187-1995,0)</f>
        <v>Bari</v>
      </c>
      <c r="E187" s="3" t="s">
        <v>55</v>
      </c>
      <c r="F187" s="3">
        <v>6636</v>
      </c>
      <c r="G187" s="3">
        <v>2016</v>
      </c>
      <c r="H187" s="4">
        <v>5</v>
      </c>
      <c r="I187" s="3"/>
      <c r="J187" s="3">
        <v>7</v>
      </c>
      <c r="K187" s="3">
        <v>6</v>
      </c>
      <c r="L187" s="3">
        <v>7</v>
      </c>
      <c r="M187" s="3">
        <v>7</v>
      </c>
      <c r="N187" s="3">
        <v>1</v>
      </c>
      <c r="O187" s="3">
        <v>1</v>
      </c>
      <c r="P187" s="3">
        <f t="shared" si="6"/>
        <v>29</v>
      </c>
      <c r="Q187" s="3"/>
      <c r="R187" s="3">
        <f t="shared" si="7"/>
        <v>1</v>
      </c>
      <c r="S187" s="3">
        <f t="shared" si="8"/>
        <v>29</v>
      </c>
      <c r="T187" s="3">
        <f>IF(AND(H187&lt;5,S187&gt;=VLOOKUP(A187,anni!$A$1:$O$32,6,0)),1,0)</f>
        <v>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spans="1:34" s="2" customFormat="1" x14ac:dyDescent="0.3">
      <c r="A188" s="3">
        <v>2016</v>
      </c>
      <c r="B188" s="3">
        <v>185</v>
      </c>
      <c r="C188" s="3"/>
      <c r="D188" s="3" t="str">
        <f>VLOOKUP(E188,accorpamenti!$A$2:$X$104,A188-1995,0)</f>
        <v>Brindisi</v>
      </c>
      <c r="E188" s="3" t="s">
        <v>112</v>
      </c>
      <c r="F188" s="3">
        <v>6987</v>
      </c>
      <c r="G188" s="3">
        <v>2016</v>
      </c>
      <c r="H188" s="4">
        <v>2</v>
      </c>
      <c r="I188" s="3"/>
      <c r="J188" s="3">
        <v>7</v>
      </c>
      <c r="K188" s="3">
        <v>7</v>
      </c>
      <c r="L188" s="3">
        <v>7</v>
      </c>
      <c r="M188" s="3">
        <v>0</v>
      </c>
      <c r="N188" s="3">
        <v>0</v>
      </c>
      <c r="O188" s="3">
        <v>1</v>
      </c>
      <c r="P188" s="3">
        <f t="shared" si="6"/>
        <v>35.200000000000003</v>
      </c>
      <c r="Q188" s="3"/>
      <c r="R188" s="3">
        <f t="shared" si="7"/>
        <v>0</v>
      </c>
      <c r="S188" s="3">
        <f t="shared" si="8"/>
        <v>22</v>
      </c>
      <c r="T188" s="3">
        <f>IF(AND(H188&lt;5,S188&gt;=VLOOKUP(A188,anni!$A$1:$O$32,6,0)),1,0)</f>
        <v>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spans="1:34" s="2" customFormat="1" x14ac:dyDescent="0.3">
      <c r="A189" s="3">
        <v>2016</v>
      </c>
      <c r="B189" s="3">
        <v>186</v>
      </c>
      <c r="C189" s="3"/>
      <c r="D189" s="3" t="str">
        <f>VLOOKUP(E189,accorpamenti!$A$2:$X$104,A189-1995,0)</f>
        <v>Siracusa</v>
      </c>
      <c r="E189" s="3" t="s">
        <v>139</v>
      </c>
      <c r="F189" s="3">
        <v>6988</v>
      </c>
      <c r="G189" s="3">
        <v>2016</v>
      </c>
      <c r="H189" s="4">
        <v>4</v>
      </c>
      <c r="I189" s="3"/>
      <c r="J189" s="3">
        <v>7</v>
      </c>
      <c r="K189" s="3">
        <v>7</v>
      </c>
      <c r="L189" s="3">
        <v>2</v>
      </c>
      <c r="M189" s="3">
        <v>3</v>
      </c>
      <c r="N189" s="3">
        <v>0</v>
      </c>
      <c r="O189" s="3">
        <v>0</v>
      </c>
      <c r="P189" s="3">
        <f t="shared" si="6"/>
        <v>22.8</v>
      </c>
      <c r="Q189" s="3"/>
      <c r="R189" s="3">
        <f t="shared" si="7"/>
        <v>0</v>
      </c>
      <c r="S189" s="3">
        <f t="shared" si="8"/>
        <v>19</v>
      </c>
      <c r="T189" s="3">
        <f>IF(AND(H189&lt;5,S189&gt;=VLOOKUP(A189,anni!$A$1:$O$32,6,0)),1,0)</f>
        <v>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spans="1:34" s="2" customFormat="1" x14ac:dyDescent="0.3">
      <c r="A190" s="3">
        <v>2016</v>
      </c>
      <c r="B190" s="3">
        <v>187</v>
      </c>
      <c r="C190" s="3"/>
      <c r="D190" s="3" t="str">
        <f>VLOOKUP(E190,accorpamenti!$A$2:$X$104,A190-1995,0)</f>
        <v>Como</v>
      </c>
      <c r="E190" s="3" t="s">
        <v>88</v>
      </c>
      <c r="F190" s="3">
        <v>6485</v>
      </c>
      <c r="G190" s="3">
        <v>2016</v>
      </c>
      <c r="H190" s="4">
        <v>5</v>
      </c>
      <c r="I190" s="3"/>
      <c r="J190" s="3">
        <v>7</v>
      </c>
      <c r="K190" s="3">
        <v>7</v>
      </c>
      <c r="L190" s="3">
        <v>7</v>
      </c>
      <c r="M190" s="3">
        <v>7</v>
      </c>
      <c r="N190" s="3">
        <v>1</v>
      </c>
      <c r="O190" s="3">
        <v>2</v>
      </c>
      <c r="P190" s="3">
        <f t="shared" si="6"/>
        <v>31</v>
      </c>
      <c r="Q190" s="3"/>
      <c r="R190" s="3">
        <f t="shared" si="7"/>
        <v>2</v>
      </c>
      <c r="S190" s="3">
        <f t="shared" si="8"/>
        <v>31</v>
      </c>
      <c r="T190" s="3">
        <f>IF(AND(H190&lt;5,S190&gt;=VLOOKUP(A190,anni!$A$1:$O$32,6,0)),1,0)</f>
        <v>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spans="1:34" s="2" customFormat="1" x14ac:dyDescent="0.3">
      <c r="A191" s="3">
        <v>2016</v>
      </c>
      <c r="B191" s="3">
        <v>188</v>
      </c>
      <c r="C191" s="3"/>
      <c r="D191" s="3" t="str">
        <f>VLOOKUP(E191,accorpamenti!$A$2:$X$104,A191-1995,0)</f>
        <v>Latina</v>
      </c>
      <c r="E191" s="3" t="s">
        <v>65</v>
      </c>
      <c r="F191" s="3">
        <v>6989</v>
      </c>
      <c r="G191" s="3">
        <v>2016</v>
      </c>
      <c r="H191" s="4">
        <v>4</v>
      </c>
      <c r="I191" s="3"/>
      <c r="J191" s="3">
        <v>0</v>
      </c>
      <c r="K191" s="3">
        <v>3</v>
      </c>
      <c r="L191" s="3">
        <v>0</v>
      </c>
      <c r="M191" s="3">
        <v>0</v>
      </c>
      <c r="N191" s="3">
        <v>1</v>
      </c>
      <c r="O191" s="3">
        <v>1</v>
      </c>
      <c r="P191" s="3">
        <f t="shared" si="6"/>
        <v>6</v>
      </c>
      <c r="Q191" s="3"/>
      <c r="R191" s="3">
        <f t="shared" si="7"/>
        <v>0</v>
      </c>
      <c r="S191" s="3">
        <f t="shared" si="8"/>
        <v>5</v>
      </c>
      <c r="T191" s="3">
        <f>IF(AND(H191&lt;5,S191&gt;=VLOOKUP(A191,anni!$A$1:$O$32,6,0)),1,0)</f>
        <v>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spans="1:34" s="2" customFormat="1" x14ac:dyDescent="0.3">
      <c r="A192" s="3">
        <v>2016</v>
      </c>
      <c r="B192" s="3">
        <v>189</v>
      </c>
      <c r="C192" s="3"/>
      <c r="D192" s="3" t="str">
        <f>VLOOKUP(E192,accorpamenti!$A$2:$X$104,A192-1995,0)</f>
        <v>Bari</v>
      </c>
      <c r="E192" s="3" t="s">
        <v>55</v>
      </c>
      <c r="F192" s="3">
        <v>6798</v>
      </c>
      <c r="G192" s="3">
        <v>2016</v>
      </c>
      <c r="H192" s="4">
        <v>5</v>
      </c>
      <c r="I192" s="3"/>
      <c r="J192" s="3">
        <v>7</v>
      </c>
      <c r="K192" s="3">
        <v>5</v>
      </c>
      <c r="L192" s="3">
        <v>7</v>
      </c>
      <c r="M192" s="3">
        <v>2</v>
      </c>
      <c r="N192" s="3">
        <v>0</v>
      </c>
      <c r="O192" s="3">
        <v>0</v>
      </c>
      <c r="P192" s="3">
        <f t="shared" si="6"/>
        <v>21</v>
      </c>
      <c r="Q192" s="3"/>
      <c r="R192" s="3">
        <f t="shared" si="7"/>
        <v>0</v>
      </c>
      <c r="S192" s="3">
        <f t="shared" si="8"/>
        <v>21</v>
      </c>
      <c r="T192" s="3">
        <f>IF(AND(H192&lt;5,S192&gt;=VLOOKUP(A192,anni!$A$1:$O$32,6,0)),1,0)</f>
        <v>0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spans="1:34" s="2" customFormat="1" x14ac:dyDescent="0.3">
      <c r="A193" s="3">
        <v>2016</v>
      </c>
      <c r="B193" s="3">
        <v>190</v>
      </c>
      <c r="C193" s="3"/>
      <c r="D193" s="3" t="str">
        <f>VLOOKUP(E193,accorpamenti!$A$2:$X$104,A193-1995,0)</f>
        <v>Pordenone</v>
      </c>
      <c r="E193" s="3" t="s">
        <v>91</v>
      </c>
      <c r="F193" s="3">
        <v>6990</v>
      </c>
      <c r="G193" s="3">
        <v>2016</v>
      </c>
      <c r="H193" s="4">
        <v>4</v>
      </c>
      <c r="I193" s="3"/>
      <c r="J193" s="3">
        <v>7</v>
      </c>
      <c r="K193" s="3">
        <v>6</v>
      </c>
      <c r="L193" s="3">
        <v>7</v>
      </c>
      <c r="M193" s="3">
        <v>4</v>
      </c>
      <c r="N193" s="3">
        <v>1</v>
      </c>
      <c r="O193" s="3">
        <v>0</v>
      </c>
      <c r="P193" s="3">
        <f t="shared" si="6"/>
        <v>30</v>
      </c>
      <c r="Q193" s="3"/>
      <c r="R193" s="3">
        <f t="shared" si="7"/>
        <v>0</v>
      </c>
      <c r="S193" s="3">
        <f t="shared" si="8"/>
        <v>25</v>
      </c>
      <c r="T193" s="3">
        <f>IF(AND(H193&lt;5,S193&gt;=VLOOKUP(A193,anni!$A$1:$O$32,6,0)),1,0)</f>
        <v>0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spans="1:34" s="2" customFormat="1" x14ac:dyDescent="0.3">
      <c r="A194" s="3">
        <v>2016</v>
      </c>
      <c r="B194" s="3">
        <v>191</v>
      </c>
      <c r="C194" s="3"/>
      <c r="D194" s="3" t="str">
        <f>VLOOKUP(E194,accorpamenti!$A$2:$X$104,A194-1995,0)</f>
        <v>Padova</v>
      </c>
      <c r="E194" s="3" t="s">
        <v>66</v>
      </c>
      <c r="F194" s="3">
        <v>6991</v>
      </c>
      <c r="G194" s="3">
        <v>2016</v>
      </c>
      <c r="H194" s="4">
        <v>5</v>
      </c>
      <c r="I194" s="3"/>
      <c r="J194" s="3">
        <v>7</v>
      </c>
      <c r="K194" s="3">
        <v>7</v>
      </c>
      <c r="L194" s="3">
        <v>7</v>
      </c>
      <c r="M194" s="3">
        <v>3</v>
      </c>
      <c r="N194" s="3">
        <v>0</v>
      </c>
      <c r="O194" s="3">
        <v>0</v>
      </c>
      <c r="P194" s="3">
        <f t="shared" si="6"/>
        <v>24</v>
      </c>
      <c r="Q194" s="3"/>
      <c r="R194" s="3">
        <f t="shared" si="7"/>
        <v>0</v>
      </c>
      <c r="S194" s="3">
        <f t="shared" si="8"/>
        <v>24</v>
      </c>
      <c r="T194" s="3">
        <f>IF(AND(H194&lt;5,S194&gt;=VLOOKUP(A194,anni!$A$1:$O$32,6,0)),1,0)</f>
        <v>0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spans="1:34" s="2" customFormat="1" x14ac:dyDescent="0.3">
      <c r="A195" s="3">
        <v>2016</v>
      </c>
      <c r="B195" s="3">
        <v>192</v>
      </c>
      <c r="C195" s="3"/>
      <c r="D195" s="3" t="str">
        <f>VLOOKUP(E195,accorpamenti!$A$2:$X$104,A195-1995,0)</f>
        <v>Pordenone</v>
      </c>
      <c r="E195" s="3" t="s">
        <v>91</v>
      </c>
      <c r="F195" s="3">
        <v>6486</v>
      </c>
      <c r="G195" s="3">
        <v>2016</v>
      </c>
      <c r="H195" s="4">
        <v>5</v>
      </c>
      <c r="I195" s="3"/>
      <c r="J195" s="3">
        <v>1</v>
      </c>
      <c r="K195" s="3">
        <v>1</v>
      </c>
      <c r="L195" s="3">
        <v>0</v>
      </c>
      <c r="M195" s="3">
        <v>0</v>
      </c>
      <c r="N195" s="3">
        <v>1</v>
      </c>
      <c r="O195" s="3">
        <v>0</v>
      </c>
      <c r="P195" s="3">
        <f t="shared" si="6"/>
        <v>3</v>
      </c>
      <c r="Q195" s="3"/>
      <c r="R195" s="3">
        <f t="shared" si="7"/>
        <v>1</v>
      </c>
      <c r="S195" s="3">
        <f t="shared" si="8"/>
        <v>3</v>
      </c>
      <c r="T195" s="3">
        <f>IF(AND(H195&lt;5,S195&gt;=VLOOKUP(A195,anni!$A$1:$O$32,6,0)),1,0)</f>
        <v>0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spans="1:34" s="2" customFormat="1" x14ac:dyDescent="0.3">
      <c r="A196" s="3">
        <v>2016</v>
      </c>
      <c r="B196" s="3">
        <v>193</v>
      </c>
      <c r="C196" s="3"/>
      <c r="D196" s="3" t="str">
        <f>VLOOKUP(E196,accorpamenti!$A$2:$X$104,A196-1995,0)</f>
        <v>Vicenza</v>
      </c>
      <c r="E196" s="3" t="s">
        <v>93</v>
      </c>
      <c r="F196" s="3">
        <v>6670</v>
      </c>
      <c r="G196" s="3">
        <v>2016</v>
      </c>
      <c r="H196" s="4">
        <v>4</v>
      </c>
      <c r="I196" s="3"/>
      <c r="J196" s="3">
        <v>7</v>
      </c>
      <c r="K196" s="3">
        <v>7</v>
      </c>
      <c r="L196" s="3">
        <v>7</v>
      </c>
      <c r="M196" s="3">
        <v>6</v>
      </c>
      <c r="N196" s="3">
        <v>1</v>
      </c>
      <c r="O196" s="3">
        <v>0</v>
      </c>
      <c r="P196" s="3">
        <f t="shared" ref="P196:P259" si="9">IF(T196=0,IF(S196=-1,-1,S196*HLOOKUP(H196,$U$1:$Y$2,2,0)),0)</f>
        <v>0</v>
      </c>
      <c r="Q196" s="3"/>
      <c r="R196" s="3">
        <f t="shared" ref="R196:R259" si="10">COUNTIF($F$609:$F$5991,F196)</f>
        <v>1</v>
      </c>
      <c r="S196" s="3">
        <f t="shared" ref="S196:S259" si="11">SUM(J196:O196)</f>
        <v>28</v>
      </c>
      <c r="T196" s="3">
        <f>IF(AND(H196&lt;5,S196&gt;=VLOOKUP(A196,anni!$A$1:$O$32,6,0)),1,0)</f>
        <v>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spans="1:34" s="2" customFormat="1" x14ac:dyDescent="0.3">
      <c r="A197" s="3">
        <v>2016</v>
      </c>
      <c r="B197" s="3">
        <v>194</v>
      </c>
      <c r="C197" s="3"/>
      <c r="D197" s="3" t="str">
        <f>VLOOKUP(E197,accorpamenti!$A$2:$X$104,A197-1995,0)</f>
        <v>Firenze</v>
      </c>
      <c r="E197" s="3" t="s">
        <v>118</v>
      </c>
      <c r="F197" s="3">
        <v>6992</v>
      </c>
      <c r="G197" s="3">
        <v>2016</v>
      </c>
      <c r="H197" s="4">
        <v>4</v>
      </c>
      <c r="I197" s="3"/>
      <c r="J197" s="3">
        <v>7</v>
      </c>
      <c r="K197" s="3">
        <v>0</v>
      </c>
      <c r="L197" s="3">
        <v>7</v>
      </c>
      <c r="M197" s="3">
        <v>0</v>
      </c>
      <c r="N197" s="3">
        <v>4</v>
      </c>
      <c r="O197" s="3">
        <v>0</v>
      </c>
      <c r="P197" s="3">
        <f t="shared" si="9"/>
        <v>21.599999999999998</v>
      </c>
      <c r="Q197" s="3"/>
      <c r="R197" s="3">
        <f t="shared" si="10"/>
        <v>0</v>
      </c>
      <c r="S197" s="3">
        <f t="shared" si="11"/>
        <v>18</v>
      </c>
      <c r="T197" s="3">
        <f>IF(AND(H197&lt;5,S197&gt;=VLOOKUP(A197,anni!$A$1:$O$32,6,0)),1,0)</f>
        <v>0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spans="1:34" s="2" customFormat="1" x14ac:dyDescent="0.3">
      <c r="A198" s="3">
        <v>2016</v>
      </c>
      <c r="B198" s="3">
        <v>195</v>
      </c>
      <c r="C198" s="3"/>
      <c r="D198" s="3" t="str">
        <f>VLOOKUP(E198,accorpamenti!$A$2:$X$104,A198-1995,0)</f>
        <v>Bari</v>
      </c>
      <c r="E198" s="3" t="s">
        <v>55</v>
      </c>
      <c r="F198" s="3">
        <v>6993</v>
      </c>
      <c r="G198" s="3">
        <v>2016</v>
      </c>
      <c r="H198" s="4">
        <v>4</v>
      </c>
      <c r="I198" s="3"/>
      <c r="J198" s="3">
        <v>7</v>
      </c>
      <c r="K198" s="3">
        <v>2</v>
      </c>
      <c r="L198" s="3">
        <v>7</v>
      </c>
      <c r="M198" s="3">
        <v>2</v>
      </c>
      <c r="N198" s="3">
        <v>0</v>
      </c>
      <c r="O198" s="3">
        <v>0</v>
      </c>
      <c r="P198" s="3">
        <f t="shared" si="9"/>
        <v>21.599999999999998</v>
      </c>
      <c r="Q198" s="3"/>
      <c r="R198" s="3">
        <f t="shared" si="10"/>
        <v>0</v>
      </c>
      <c r="S198" s="3">
        <f t="shared" si="11"/>
        <v>18</v>
      </c>
      <c r="T198" s="3">
        <f>IF(AND(H198&lt;5,S198&gt;=VLOOKUP(A198,anni!$A$1:$O$32,6,0)),1,0)</f>
        <v>0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spans="1:34" s="2" customFormat="1" x14ac:dyDescent="0.3">
      <c r="A199" s="3">
        <v>2016</v>
      </c>
      <c r="B199" s="3">
        <v>196</v>
      </c>
      <c r="C199" s="3"/>
      <c r="D199" s="3" t="str">
        <f>VLOOKUP(E199,accorpamenti!$A$2:$X$104,A199-1995,0)</f>
        <v>Udine</v>
      </c>
      <c r="E199" s="3" t="s">
        <v>58</v>
      </c>
      <c r="F199" s="3">
        <v>6802</v>
      </c>
      <c r="G199" s="3">
        <v>2016</v>
      </c>
      <c r="H199" s="4">
        <v>5</v>
      </c>
      <c r="I199" s="3"/>
      <c r="J199" s="3">
        <v>7</v>
      </c>
      <c r="K199" s="3">
        <v>7</v>
      </c>
      <c r="L199" s="3">
        <v>7</v>
      </c>
      <c r="M199" s="3">
        <v>2</v>
      </c>
      <c r="N199" s="3">
        <v>1</v>
      </c>
      <c r="O199" s="3">
        <v>0</v>
      </c>
      <c r="P199" s="3">
        <f t="shared" si="9"/>
        <v>24</v>
      </c>
      <c r="Q199" s="3"/>
      <c r="R199" s="3">
        <f t="shared" si="10"/>
        <v>0</v>
      </c>
      <c r="S199" s="3">
        <f t="shared" si="11"/>
        <v>24</v>
      </c>
      <c r="T199" s="3">
        <f>IF(AND(H199&lt;5,S199&gt;=VLOOKUP(A199,anni!$A$1:$O$32,6,0)),1,0)</f>
        <v>0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spans="1:34" s="2" customFormat="1" x14ac:dyDescent="0.3">
      <c r="A200" s="3">
        <v>2016</v>
      </c>
      <c r="B200" s="3">
        <v>197</v>
      </c>
      <c r="C200" s="3"/>
      <c r="D200" s="3" t="str">
        <f>VLOOKUP(E200,accorpamenti!$A$2:$X$104,A200-1995,0)</f>
        <v>Lecce</v>
      </c>
      <c r="E200" s="3" t="s">
        <v>38</v>
      </c>
      <c r="F200" s="3">
        <v>6855</v>
      </c>
      <c r="G200" s="3">
        <v>2016</v>
      </c>
      <c r="H200" s="4">
        <v>3</v>
      </c>
      <c r="I200" s="3"/>
      <c r="J200" s="3">
        <v>7</v>
      </c>
      <c r="K200" s="3">
        <v>7</v>
      </c>
      <c r="L200" s="3">
        <v>7</v>
      </c>
      <c r="M200" s="3">
        <v>4</v>
      </c>
      <c r="N200" s="3">
        <v>0</v>
      </c>
      <c r="O200" s="3">
        <v>1</v>
      </c>
      <c r="P200" s="3">
        <f t="shared" si="9"/>
        <v>36.4</v>
      </c>
      <c r="Q200" s="3"/>
      <c r="R200" s="3">
        <f t="shared" si="10"/>
        <v>0</v>
      </c>
      <c r="S200" s="3">
        <f t="shared" si="11"/>
        <v>26</v>
      </c>
      <c r="T200" s="3">
        <f>IF(AND(H200&lt;5,S200&gt;=VLOOKUP(A200,anni!$A$1:$O$32,6,0)),1,0)</f>
        <v>0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spans="1:34" s="2" customFormat="1" x14ac:dyDescent="0.3">
      <c r="A201" s="3">
        <v>2016</v>
      </c>
      <c r="B201" s="3">
        <v>198</v>
      </c>
      <c r="C201" s="3"/>
      <c r="D201" s="3" t="str">
        <f>VLOOKUP(E201,accorpamenti!$A$2:$X$104,A201-1995,0)</f>
        <v>Milano</v>
      </c>
      <c r="E201" s="3" t="s">
        <v>41</v>
      </c>
      <c r="F201" s="3">
        <v>6994</v>
      </c>
      <c r="G201" s="3">
        <v>2016</v>
      </c>
      <c r="H201" s="4">
        <v>3</v>
      </c>
      <c r="I201" s="3"/>
      <c r="J201" s="3">
        <v>7</v>
      </c>
      <c r="K201" s="3">
        <v>6</v>
      </c>
      <c r="L201" s="3">
        <v>0</v>
      </c>
      <c r="M201" s="3">
        <v>1</v>
      </c>
      <c r="N201" s="3">
        <v>1</v>
      </c>
      <c r="O201" s="3">
        <v>1</v>
      </c>
      <c r="P201" s="3">
        <f t="shared" si="9"/>
        <v>22.4</v>
      </c>
      <c r="Q201" s="3"/>
      <c r="R201" s="3">
        <f t="shared" si="10"/>
        <v>0</v>
      </c>
      <c r="S201" s="3">
        <f t="shared" si="11"/>
        <v>16</v>
      </c>
      <c r="T201" s="3">
        <f>IF(AND(H201&lt;5,S201&gt;=VLOOKUP(A201,anni!$A$1:$O$32,6,0)),1,0)</f>
        <v>0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spans="1:34" s="2" customFormat="1" x14ac:dyDescent="0.3">
      <c r="A202" s="3">
        <v>2016</v>
      </c>
      <c r="B202" s="3">
        <v>199</v>
      </c>
      <c r="C202" s="3"/>
      <c r="D202" s="3" t="str">
        <f>VLOOKUP(E202,accorpamenti!$A$2:$X$104,A202-1995,0)</f>
        <v>Brescia</v>
      </c>
      <c r="E202" s="3" t="s">
        <v>42</v>
      </c>
      <c r="F202" s="3">
        <v>6995</v>
      </c>
      <c r="G202" s="3">
        <v>2016</v>
      </c>
      <c r="H202" s="4">
        <v>2</v>
      </c>
      <c r="I202" s="3"/>
      <c r="J202" s="3">
        <v>7</v>
      </c>
      <c r="K202" s="3">
        <v>4</v>
      </c>
      <c r="L202" s="3">
        <v>7</v>
      </c>
      <c r="M202" s="3">
        <v>2</v>
      </c>
      <c r="N202" s="3">
        <v>1</v>
      </c>
      <c r="O202" s="3">
        <v>0</v>
      </c>
      <c r="P202" s="3">
        <f t="shared" si="9"/>
        <v>33.6</v>
      </c>
      <c r="Q202" s="3"/>
      <c r="R202" s="3">
        <f t="shared" si="10"/>
        <v>0</v>
      </c>
      <c r="S202" s="3">
        <f t="shared" si="11"/>
        <v>21</v>
      </c>
      <c r="T202" s="3">
        <f>IF(AND(H202&lt;5,S202&gt;=VLOOKUP(A202,anni!$A$1:$O$32,6,0)),1,0)</f>
        <v>0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spans="1:34" s="2" customFormat="1" x14ac:dyDescent="0.3">
      <c r="A203" s="3">
        <v>2016</v>
      </c>
      <c r="B203" s="3">
        <v>200</v>
      </c>
      <c r="C203" s="3"/>
      <c r="D203" s="3" t="str">
        <f>VLOOKUP(E203,accorpamenti!$A$2:$X$104,A203-1995,0)</f>
        <v>Pesaro Urbino</v>
      </c>
      <c r="E203" s="3" t="s">
        <v>104</v>
      </c>
      <c r="F203" s="3">
        <v>6996</v>
      </c>
      <c r="G203" s="3">
        <v>2016</v>
      </c>
      <c r="H203" s="4">
        <v>5</v>
      </c>
      <c r="I203" s="3"/>
      <c r="J203" s="3">
        <v>0</v>
      </c>
      <c r="K203" s="3">
        <v>1</v>
      </c>
      <c r="L203" s="3">
        <v>0</v>
      </c>
      <c r="M203" s="3">
        <v>1</v>
      </c>
      <c r="N203" s="3">
        <v>0</v>
      </c>
      <c r="O203" s="3">
        <v>1</v>
      </c>
      <c r="P203" s="3">
        <f t="shared" si="9"/>
        <v>3</v>
      </c>
      <c r="Q203" s="3"/>
      <c r="R203" s="3">
        <f t="shared" si="10"/>
        <v>0</v>
      </c>
      <c r="S203" s="3">
        <f t="shared" si="11"/>
        <v>3</v>
      </c>
      <c r="T203" s="3">
        <f>IF(AND(H203&lt;5,S203&gt;=VLOOKUP(A203,anni!$A$1:$O$32,6,0)),1,0)</f>
        <v>0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spans="1:34" s="2" customFormat="1" x14ac:dyDescent="0.3">
      <c r="A204" s="3">
        <v>2016</v>
      </c>
      <c r="B204" s="3">
        <v>201</v>
      </c>
      <c r="C204" s="3"/>
      <c r="D204" s="3" t="str">
        <f>VLOOKUP(E204,accorpamenti!$A$2:$X$104,A204-1995,0)</f>
        <v>Brescia</v>
      </c>
      <c r="E204" s="3" t="s">
        <v>42</v>
      </c>
      <c r="F204" s="3">
        <v>6804</v>
      </c>
      <c r="G204" s="3">
        <v>2016</v>
      </c>
      <c r="H204" s="4">
        <v>5</v>
      </c>
      <c r="I204" s="3"/>
      <c r="J204" s="3">
        <v>7</v>
      </c>
      <c r="K204" s="3">
        <v>7</v>
      </c>
      <c r="L204" s="3">
        <v>7</v>
      </c>
      <c r="M204" s="3">
        <v>4</v>
      </c>
      <c r="N204" s="3">
        <v>1</v>
      </c>
      <c r="O204" s="3">
        <v>1</v>
      </c>
      <c r="P204" s="3">
        <f t="shared" si="9"/>
        <v>27</v>
      </c>
      <c r="Q204" s="3"/>
      <c r="R204" s="3">
        <f t="shared" si="10"/>
        <v>0</v>
      </c>
      <c r="S204" s="3">
        <f t="shared" si="11"/>
        <v>27</v>
      </c>
      <c r="T204" s="3">
        <f>IF(AND(H204&lt;5,S204&gt;=VLOOKUP(A204,anni!$A$1:$O$32,6,0)),1,0)</f>
        <v>0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spans="1:34" s="2" customFormat="1" x14ac:dyDescent="0.3">
      <c r="A205" s="3">
        <v>2016</v>
      </c>
      <c r="B205" s="3">
        <v>202</v>
      </c>
      <c r="C205" s="3"/>
      <c r="D205" s="3" t="str">
        <f>VLOOKUP(E205,accorpamenti!$A$2:$X$104,A205-1995,0)</f>
        <v>Nuoro</v>
      </c>
      <c r="E205" s="3" t="s">
        <v>125</v>
      </c>
      <c r="F205" s="3">
        <v>6997</v>
      </c>
      <c r="G205" s="3">
        <v>2016</v>
      </c>
      <c r="H205" s="4">
        <v>4</v>
      </c>
      <c r="I205" s="3"/>
      <c r="J205" s="3">
        <v>0</v>
      </c>
      <c r="K205" s="3">
        <v>7</v>
      </c>
      <c r="L205" s="3">
        <v>0</v>
      </c>
      <c r="M205" s="3">
        <v>2</v>
      </c>
      <c r="N205" s="3">
        <v>0</v>
      </c>
      <c r="O205" s="3">
        <v>0</v>
      </c>
      <c r="P205" s="3">
        <f t="shared" si="9"/>
        <v>10.799999999999999</v>
      </c>
      <c r="Q205" s="3"/>
      <c r="R205" s="3">
        <f t="shared" si="10"/>
        <v>0</v>
      </c>
      <c r="S205" s="3">
        <f t="shared" si="11"/>
        <v>9</v>
      </c>
      <c r="T205" s="3">
        <f>IF(AND(H205&lt;5,S205&gt;=VLOOKUP(A205,anni!$A$1:$O$32,6,0)),1,0)</f>
        <v>0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spans="1:34" s="2" customFormat="1" x14ac:dyDescent="0.3">
      <c r="A206" s="3">
        <v>2016</v>
      </c>
      <c r="B206" s="3">
        <v>203</v>
      </c>
      <c r="C206" s="3"/>
      <c r="D206" s="3" t="str">
        <f>VLOOKUP(E206,accorpamenti!$A$2:$X$104,A206-1995,0)</f>
        <v>Piacenza</v>
      </c>
      <c r="E206" s="3" t="s">
        <v>90</v>
      </c>
      <c r="F206" s="3">
        <v>6998</v>
      </c>
      <c r="G206" s="3">
        <v>2016</v>
      </c>
      <c r="H206" s="4">
        <v>4</v>
      </c>
      <c r="I206" s="3"/>
      <c r="J206" s="3">
        <v>0</v>
      </c>
      <c r="K206" s="3">
        <v>6</v>
      </c>
      <c r="L206" s="3">
        <v>0</v>
      </c>
      <c r="M206" s="3">
        <v>1</v>
      </c>
      <c r="N206" s="3">
        <v>0</v>
      </c>
      <c r="O206" s="3">
        <v>1</v>
      </c>
      <c r="P206" s="3">
        <f t="shared" si="9"/>
        <v>9.6</v>
      </c>
      <c r="Q206" s="3"/>
      <c r="R206" s="3">
        <f t="shared" si="10"/>
        <v>0</v>
      </c>
      <c r="S206" s="3">
        <f t="shared" si="11"/>
        <v>8</v>
      </c>
      <c r="T206" s="3">
        <f>IF(AND(H206&lt;5,S206&gt;=VLOOKUP(A206,anni!$A$1:$O$32,6,0)),1,0)</f>
        <v>0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spans="1:34" s="2" customFormat="1" x14ac:dyDescent="0.3">
      <c r="A207" s="3">
        <v>2016</v>
      </c>
      <c r="B207" s="3">
        <v>204</v>
      </c>
      <c r="C207" s="3"/>
      <c r="D207" s="3" t="str">
        <f>VLOOKUP(E207,accorpamenti!$A$2:$X$104,A207-1995,0)</f>
        <v>Frosinone</v>
      </c>
      <c r="E207" s="3" t="s">
        <v>146</v>
      </c>
      <c r="F207" s="3">
        <v>6999</v>
      </c>
      <c r="G207" s="3">
        <v>2016</v>
      </c>
      <c r="H207" s="4">
        <v>4</v>
      </c>
      <c r="I207" s="3"/>
      <c r="J207" s="3">
        <v>7</v>
      </c>
      <c r="K207" s="3">
        <v>0</v>
      </c>
      <c r="L207" s="3">
        <v>7</v>
      </c>
      <c r="M207" s="3">
        <v>2</v>
      </c>
      <c r="N207" s="3">
        <v>0</v>
      </c>
      <c r="O207" s="3">
        <v>0</v>
      </c>
      <c r="P207" s="3">
        <f t="shared" si="9"/>
        <v>19.2</v>
      </c>
      <c r="Q207" s="3"/>
      <c r="R207" s="3">
        <f t="shared" si="10"/>
        <v>0</v>
      </c>
      <c r="S207" s="3">
        <f t="shared" si="11"/>
        <v>16</v>
      </c>
      <c r="T207" s="3">
        <f>IF(AND(H207&lt;5,S207&gt;=VLOOKUP(A207,anni!$A$1:$O$32,6,0)),1,0)</f>
        <v>0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spans="1:34" s="2" customFormat="1" x14ac:dyDescent="0.3">
      <c r="A208" s="3">
        <v>2016</v>
      </c>
      <c r="B208" s="3">
        <v>205</v>
      </c>
      <c r="C208" s="3"/>
      <c r="D208" s="3" t="str">
        <f>VLOOKUP(E208,accorpamenti!$A$2:$X$104,A208-1995,0)</f>
        <v>Torino</v>
      </c>
      <c r="E208" s="3" t="s">
        <v>49</v>
      </c>
      <c r="F208" s="3">
        <v>7000</v>
      </c>
      <c r="G208" s="3">
        <v>2016</v>
      </c>
      <c r="H208" s="4">
        <v>2</v>
      </c>
      <c r="I208" s="3"/>
      <c r="J208" s="3">
        <v>7</v>
      </c>
      <c r="K208" s="3">
        <v>0</v>
      </c>
      <c r="L208" s="3">
        <v>7</v>
      </c>
      <c r="M208" s="3">
        <v>0</v>
      </c>
      <c r="N208" s="3">
        <v>3</v>
      </c>
      <c r="O208" s="3">
        <v>1</v>
      </c>
      <c r="P208" s="3">
        <f t="shared" si="9"/>
        <v>28.8</v>
      </c>
      <c r="Q208" s="3"/>
      <c r="R208" s="3">
        <f t="shared" si="10"/>
        <v>0</v>
      </c>
      <c r="S208" s="3">
        <f t="shared" si="11"/>
        <v>18</v>
      </c>
      <c r="T208" s="3">
        <f>IF(AND(H208&lt;5,S208&gt;=VLOOKUP(A208,anni!$A$1:$O$32,6,0)),1,0)</f>
        <v>0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spans="1:34" s="2" customFormat="1" x14ac:dyDescent="0.3">
      <c r="A209" s="3">
        <v>2016</v>
      </c>
      <c r="B209" s="3">
        <v>206</v>
      </c>
      <c r="C209" s="3"/>
      <c r="D209" s="3" t="str">
        <f>VLOOKUP(E209,accorpamenti!$A$2:$X$104,A209-1995,0)</f>
        <v>Salerno</v>
      </c>
      <c r="E209" s="3" t="s">
        <v>61</v>
      </c>
      <c r="F209" s="3">
        <v>6826</v>
      </c>
      <c r="G209" s="3">
        <v>2016</v>
      </c>
      <c r="H209" s="4">
        <v>4</v>
      </c>
      <c r="I209" s="3"/>
      <c r="J209" s="3">
        <v>7</v>
      </c>
      <c r="K209" s="3">
        <v>0</v>
      </c>
      <c r="L209" s="3">
        <v>2</v>
      </c>
      <c r="M209" s="3">
        <v>2</v>
      </c>
      <c r="N209" s="3">
        <v>0</v>
      </c>
      <c r="O209" s="3">
        <v>1</v>
      </c>
      <c r="P209" s="3">
        <f t="shared" si="9"/>
        <v>14.399999999999999</v>
      </c>
      <c r="Q209" s="3"/>
      <c r="R209" s="3">
        <f t="shared" si="10"/>
        <v>0</v>
      </c>
      <c r="S209" s="3">
        <f t="shared" si="11"/>
        <v>12</v>
      </c>
      <c r="T209" s="3">
        <f>IF(AND(H209&lt;5,S209&gt;=VLOOKUP(A209,anni!$A$1:$O$32,6,0)),1,0)</f>
        <v>0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spans="1:34" s="2" customFormat="1" x14ac:dyDescent="0.3">
      <c r="A210" s="3">
        <v>2016</v>
      </c>
      <c r="B210" s="3">
        <v>207</v>
      </c>
      <c r="C210" s="3"/>
      <c r="D210" s="3" t="str">
        <f>VLOOKUP(E210,accorpamenti!$A$2:$X$104,A210-1995,0)</f>
        <v>Siracusa</v>
      </c>
      <c r="E210" s="3" t="s">
        <v>139</v>
      </c>
      <c r="F210" s="3">
        <v>6856</v>
      </c>
      <c r="G210" s="3">
        <v>2016</v>
      </c>
      <c r="H210" s="4">
        <v>3</v>
      </c>
      <c r="I210" s="3"/>
      <c r="J210" s="3">
        <v>7</v>
      </c>
      <c r="K210" s="3">
        <v>7</v>
      </c>
      <c r="L210" s="3">
        <v>0</v>
      </c>
      <c r="M210" s="3">
        <v>1</v>
      </c>
      <c r="N210" s="3">
        <v>0</v>
      </c>
      <c r="O210" s="3">
        <v>0</v>
      </c>
      <c r="P210" s="3">
        <f t="shared" si="9"/>
        <v>21</v>
      </c>
      <c r="Q210" s="3"/>
      <c r="R210" s="3">
        <f t="shared" si="10"/>
        <v>0</v>
      </c>
      <c r="S210" s="3">
        <f t="shared" si="11"/>
        <v>15</v>
      </c>
      <c r="T210" s="3">
        <f>IF(AND(H210&lt;5,S210&gt;=VLOOKUP(A210,anni!$A$1:$O$32,6,0)),1,0)</f>
        <v>0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spans="1:34" s="2" customFormat="1" x14ac:dyDescent="0.3">
      <c r="A211" s="3">
        <v>2016</v>
      </c>
      <c r="B211" s="3">
        <v>208</v>
      </c>
      <c r="C211" s="3"/>
      <c r="D211" s="3" t="str">
        <f>VLOOKUP(E211,accorpamenti!$A$2:$X$104,A211-1995,0)</f>
        <v>Trento</v>
      </c>
      <c r="E211" s="3" t="s">
        <v>60</v>
      </c>
      <c r="F211" s="3">
        <v>7001</v>
      </c>
      <c r="G211" s="3">
        <v>2016</v>
      </c>
      <c r="H211" s="4">
        <v>4</v>
      </c>
      <c r="I211" s="3"/>
      <c r="J211" s="3">
        <v>7</v>
      </c>
      <c r="K211" s="3">
        <v>7</v>
      </c>
      <c r="L211" s="3">
        <v>7</v>
      </c>
      <c r="M211" s="3">
        <v>2</v>
      </c>
      <c r="N211" s="3">
        <v>0</v>
      </c>
      <c r="O211" s="3">
        <v>0</v>
      </c>
      <c r="P211" s="3">
        <f t="shared" si="9"/>
        <v>27.599999999999998</v>
      </c>
      <c r="Q211" s="3"/>
      <c r="R211" s="3">
        <f t="shared" si="10"/>
        <v>0</v>
      </c>
      <c r="S211" s="3">
        <f t="shared" si="11"/>
        <v>23</v>
      </c>
      <c r="T211" s="3">
        <f>IF(AND(H211&lt;5,S211&gt;=VLOOKUP(A211,anni!$A$1:$O$32,6,0)),1,0)</f>
        <v>0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spans="1:34" s="2" customFormat="1" x14ac:dyDescent="0.3">
      <c r="A212" s="3">
        <v>2016</v>
      </c>
      <c r="B212" s="3">
        <v>209</v>
      </c>
      <c r="C212" s="3"/>
      <c r="D212" s="3" t="str">
        <f>VLOOKUP(E212,accorpamenti!$A$2:$X$104,A212-1995,0)</f>
        <v>Catania</v>
      </c>
      <c r="E212" s="3" t="s">
        <v>75</v>
      </c>
      <c r="F212" s="3">
        <v>7002</v>
      </c>
      <c r="G212" s="3">
        <v>2016</v>
      </c>
      <c r="H212" s="4">
        <v>4</v>
      </c>
      <c r="I212" s="3"/>
      <c r="J212" s="3">
        <v>7</v>
      </c>
      <c r="K212" s="3">
        <v>0</v>
      </c>
      <c r="L212" s="3">
        <v>0</v>
      </c>
      <c r="M212" s="3">
        <v>2</v>
      </c>
      <c r="N212" s="3">
        <v>1</v>
      </c>
      <c r="O212" s="3">
        <v>0</v>
      </c>
      <c r="P212" s="3">
        <f t="shared" si="9"/>
        <v>12</v>
      </c>
      <c r="Q212" s="3"/>
      <c r="R212" s="3">
        <f t="shared" si="10"/>
        <v>0</v>
      </c>
      <c r="S212" s="3">
        <f t="shared" si="11"/>
        <v>10</v>
      </c>
      <c r="T212" s="3">
        <f>IF(AND(H212&lt;5,S212&gt;=VLOOKUP(A212,anni!$A$1:$O$32,6,0)),1,0)</f>
        <v>0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spans="1:34" s="2" customFormat="1" x14ac:dyDescent="0.3">
      <c r="A213" s="3">
        <v>2016</v>
      </c>
      <c r="B213" s="3">
        <v>210</v>
      </c>
      <c r="C213" s="3"/>
      <c r="D213" s="3" t="str">
        <f>VLOOKUP(E213,accorpamenti!$A$2:$X$104,A213-1995,0)</f>
        <v>Torino</v>
      </c>
      <c r="E213" s="3" t="s">
        <v>49</v>
      </c>
      <c r="F213" s="3">
        <v>7003</v>
      </c>
      <c r="G213" s="3">
        <v>2016</v>
      </c>
      <c r="H213" s="4">
        <v>5</v>
      </c>
      <c r="I213" s="3"/>
      <c r="J213" s="3">
        <v>7</v>
      </c>
      <c r="K213" s="3">
        <v>7</v>
      </c>
      <c r="L213" s="3">
        <v>1</v>
      </c>
      <c r="M213" s="3">
        <v>1</v>
      </c>
      <c r="N213" s="3">
        <v>0</v>
      </c>
      <c r="O213" s="3">
        <v>0</v>
      </c>
      <c r="P213" s="3">
        <f t="shared" si="9"/>
        <v>16</v>
      </c>
      <c r="Q213" s="3"/>
      <c r="R213" s="3">
        <f t="shared" si="10"/>
        <v>0</v>
      </c>
      <c r="S213" s="3">
        <f t="shared" si="11"/>
        <v>16</v>
      </c>
      <c r="T213" s="3">
        <f>IF(AND(H213&lt;5,S213&gt;=VLOOKUP(A213,anni!$A$1:$O$32,6,0)),1,0)</f>
        <v>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spans="1:34" s="2" customFormat="1" x14ac:dyDescent="0.3">
      <c r="A214" s="3">
        <v>2016</v>
      </c>
      <c r="B214" s="3">
        <v>211</v>
      </c>
      <c r="C214" s="3"/>
      <c r="D214" s="3" t="str">
        <f>VLOOKUP(E214,accorpamenti!$A$2:$X$104,A214-1995,0)</f>
        <v>Milano</v>
      </c>
      <c r="E214" s="3" t="s">
        <v>41</v>
      </c>
      <c r="F214" s="3">
        <v>7004</v>
      </c>
      <c r="G214" s="3">
        <v>2016</v>
      </c>
      <c r="H214" s="4">
        <v>2</v>
      </c>
      <c r="I214" s="3"/>
      <c r="J214" s="3">
        <v>7</v>
      </c>
      <c r="K214" s="3">
        <v>7</v>
      </c>
      <c r="L214" s="3">
        <v>7</v>
      </c>
      <c r="M214" s="3">
        <v>5</v>
      </c>
      <c r="N214" s="3">
        <v>1</v>
      </c>
      <c r="O214" s="3">
        <v>2</v>
      </c>
      <c r="P214" s="3">
        <f t="shared" si="9"/>
        <v>0</v>
      </c>
      <c r="Q214" s="3"/>
      <c r="R214" s="3">
        <f t="shared" si="10"/>
        <v>0</v>
      </c>
      <c r="S214" s="3">
        <f t="shared" si="11"/>
        <v>29</v>
      </c>
      <c r="T214" s="3">
        <f>IF(AND(H214&lt;5,S214&gt;=VLOOKUP(A214,anni!$A$1:$O$32,6,0)),1,0)</f>
        <v>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spans="1:34" s="2" customFormat="1" x14ac:dyDescent="0.3">
      <c r="A215" s="3">
        <v>2016</v>
      </c>
      <c r="B215" s="3">
        <v>212</v>
      </c>
      <c r="C215" s="3"/>
      <c r="D215" s="3" t="str">
        <f>VLOOKUP(E215,accorpamenti!$A$2:$X$104,A215-1995,0)</f>
        <v>Trento</v>
      </c>
      <c r="E215" s="3" t="s">
        <v>60</v>
      </c>
      <c r="F215" s="3">
        <v>6637</v>
      </c>
      <c r="G215" s="3">
        <v>2016</v>
      </c>
      <c r="H215" s="4">
        <v>5</v>
      </c>
      <c r="I215" s="3"/>
      <c r="J215" s="3">
        <v>7</v>
      </c>
      <c r="K215" s="3">
        <v>0</v>
      </c>
      <c r="L215" s="3">
        <v>7</v>
      </c>
      <c r="M215" s="3">
        <v>1</v>
      </c>
      <c r="N215" s="3">
        <v>0</v>
      </c>
      <c r="O215" s="3">
        <v>0</v>
      </c>
      <c r="P215" s="3">
        <f t="shared" si="9"/>
        <v>15</v>
      </c>
      <c r="Q215" s="3"/>
      <c r="R215" s="3">
        <f t="shared" si="10"/>
        <v>1</v>
      </c>
      <c r="S215" s="3">
        <f t="shared" si="11"/>
        <v>15</v>
      </c>
      <c r="T215" s="3">
        <f>IF(AND(H215&lt;5,S215&gt;=VLOOKUP(A215,anni!$A$1:$O$32,6,0)),1,0)</f>
        <v>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spans="1:34" s="2" customFormat="1" x14ac:dyDescent="0.3">
      <c r="A216" s="3">
        <v>2016</v>
      </c>
      <c r="B216" s="3">
        <v>213</v>
      </c>
      <c r="C216" s="3"/>
      <c r="D216" s="3" t="str">
        <f>VLOOKUP(E216,accorpamenti!$A$2:$X$104,A216-1995,0)</f>
        <v>Enna</v>
      </c>
      <c r="E216" s="3" t="s">
        <v>82</v>
      </c>
      <c r="F216" s="3">
        <v>7005</v>
      </c>
      <c r="G216" s="3">
        <v>2016</v>
      </c>
      <c r="H216" s="4">
        <v>5</v>
      </c>
      <c r="I216" s="3"/>
      <c r="J216" s="3">
        <v>7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f t="shared" si="9"/>
        <v>7</v>
      </c>
      <c r="Q216" s="3"/>
      <c r="R216" s="3">
        <f t="shared" si="10"/>
        <v>0</v>
      </c>
      <c r="S216" s="3">
        <f t="shared" si="11"/>
        <v>7</v>
      </c>
      <c r="T216" s="3">
        <f>IF(AND(H216&lt;5,S216&gt;=VLOOKUP(A216,anni!$A$1:$O$32,6,0)),1,0)</f>
        <v>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spans="1:34" s="2" customFormat="1" x14ac:dyDescent="0.3">
      <c r="A217" s="3">
        <v>2016</v>
      </c>
      <c r="B217" s="3">
        <v>214</v>
      </c>
      <c r="C217" s="3"/>
      <c r="D217" s="3" t="str">
        <f>VLOOKUP(E217,accorpamenti!$A$2:$X$104,A217-1995,0)</f>
        <v>Napoli</v>
      </c>
      <c r="E217" s="3" t="s">
        <v>95</v>
      </c>
      <c r="F217" s="3">
        <v>7006</v>
      </c>
      <c r="G217" s="3">
        <v>2016</v>
      </c>
      <c r="H217" s="4">
        <v>5</v>
      </c>
      <c r="I217" s="3"/>
      <c r="J217" s="3">
        <v>0</v>
      </c>
      <c r="K217" s="3">
        <v>1</v>
      </c>
      <c r="L217" s="3">
        <v>0</v>
      </c>
      <c r="M217" s="3">
        <v>0</v>
      </c>
      <c r="N217" s="3">
        <v>0</v>
      </c>
      <c r="O217" s="3">
        <v>1</v>
      </c>
      <c r="P217" s="3">
        <f t="shared" si="9"/>
        <v>2</v>
      </c>
      <c r="Q217" s="3"/>
      <c r="R217" s="3">
        <f t="shared" si="10"/>
        <v>0</v>
      </c>
      <c r="S217" s="3">
        <f t="shared" si="11"/>
        <v>2</v>
      </c>
      <c r="T217" s="3">
        <f>IF(AND(H217&lt;5,S217&gt;=VLOOKUP(A217,anni!$A$1:$O$32,6,0)),1,0)</f>
        <v>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spans="1:34" s="2" customFormat="1" x14ac:dyDescent="0.3">
      <c r="A218" s="3">
        <v>2016</v>
      </c>
      <c r="B218" s="3">
        <v>215</v>
      </c>
      <c r="C218" s="3"/>
      <c r="D218" s="3" t="str">
        <f>VLOOKUP(E218,accorpamenti!$A$2:$X$104,A218-1995,0)</f>
        <v>Asti</v>
      </c>
      <c r="E218" s="3" t="s">
        <v>68</v>
      </c>
      <c r="F218" s="3">
        <v>7007</v>
      </c>
      <c r="G218" s="3">
        <v>2016</v>
      </c>
      <c r="H218" s="4">
        <v>5</v>
      </c>
      <c r="I218" s="3"/>
      <c r="J218" s="3">
        <v>7</v>
      </c>
      <c r="K218" s="3">
        <v>7</v>
      </c>
      <c r="L218" s="3">
        <v>0</v>
      </c>
      <c r="M218" s="3">
        <v>2</v>
      </c>
      <c r="N218" s="3">
        <v>1</v>
      </c>
      <c r="O218" s="3">
        <v>0</v>
      </c>
      <c r="P218" s="3">
        <f t="shared" si="9"/>
        <v>17</v>
      </c>
      <c r="Q218" s="3"/>
      <c r="R218" s="3">
        <f t="shared" si="10"/>
        <v>0</v>
      </c>
      <c r="S218" s="3">
        <f t="shared" si="11"/>
        <v>17</v>
      </c>
      <c r="T218" s="3">
        <f>IF(AND(H218&lt;5,S218&gt;=VLOOKUP(A218,anni!$A$1:$O$32,6,0)),1,0)</f>
        <v>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spans="1:34" s="2" customFormat="1" x14ac:dyDescent="0.3">
      <c r="A219" s="3">
        <v>2016</v>
      </c>
      <c r="B219" s="3">
        <v>216</v>
      </c>
      <c r="C219" s="3"/>
      <c r="D219" s="3" t="str">
        <f>VLOOKUP(E219,accorpamenti!$A$2:$X$104,A219-1995,0)</f>
        <v>Brescia</v>
      </c>
      <c r="E219" s="3" t="s">
        <v>42</v>
      </c>
      <c r="F219" s="3">
        <v>7008</v>
      </c>
      <c r="G219" s="3">
        <v>2016</v>
      </c>
      <c r="H219" s="4">
        <v>4</v>
      </c>
      <c r="I219" s="3"/>
      <c r="J219" s="3">
        <v>7</v>
      </c>
      <c r="K219" s="3">
        <v>7</v>
      </c>
      <c r="L219" s="3">
        <v>1</v>
      </c>
      <c r="M219" s="3">
        <v>2</v>
      </c>
      <c r="N219" s="3">
        <v>0</v>
      </c>
      <c r="O219" s="3">
        <v>0</v>
      </c>
      <c r="P219" s="3">
        <f t="shared" si="9"/>
        <v>20.399999999999999</v>
      </c>
      <c r="Q219" s="3"/>
      <c r="R219" s="3">
        <f t="shared" si="10"/>
        <v>0</v>
      </c>
      <c r="S219" s="3">
        <f t="shared" si="11"/>
        <v>17</v>
      </c>
      <c r="T219" s="3">
        <f>IF(AND(H219&lt;5,S219&gt;=VLOOKUP(A219,anni!$A$1:$O$32,6,0)),1,0)</f>
        <v>0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spans="1:34" s="2" customFormat="1" x14ac:dyDescent="0.3">
      <c r="A220" s="3">
        <v>2016</v>
      </c>
      <c r="B220" s="3">
        <v>217</v>
      </c>
      <c r="C220" s="3"/>
      <c r="D220" s="3" t="str">
        <f>VLOOKUP(E220,accorpamenti!$A$2:$X$104,A220-1995,0)</f>
        <v>Udine</v>
      </c>
      <c r="E220" s="3" t="s">
        <v>58</v>
      </c>
      <c r="F220" s="3">
        <v>6858</v>
      </c>
      <c r="G220" s="3">
        <v>2016</v>
      </c>
      <c r="H220" s="4">
        <v>3</v>
      </c>
      <c r="I220" s="3"/>
      <c r="J220" s="3">
        <v>7</v>
      </c>
      <c r="K220" s="3">
        <v>5</v>
      </c>
      <c r="L220" s="3">
        <v>0</v>
      </c>
      <c r="M220" s="3">
        <v>2</v>
      </c>
      <c r="N220" s="3">
        <v>0</v>
      </c>
      <c r="O220" s="3">
        <v>0</v>
      </c>
      <c r="P220" s="3">
        <f t="shared" si="9"/>
        <v>19.599999999999998</v>
      </c>
      <c r="Q220" s="3"/>
      <c r="R220" s="3">
        <f t="shared" si="10"/>
        <v>0</v>
      </c>
      <c r="S220" s="3">
        <f t="shared" si="11"/>
        <v>14</v>
      </c>
      <c r="T220" s="3">
        <f>IF(AND(H220&lt;5,S220&gt;=VLOOKUP(A220,anni!$A$1:$O$32,6,0)),1,0)</f>
        <v>0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spans="1:34" s="2" customFormat="1" x14ac:dyDescent="0.3">
      <c r="A221" s="3">
        <v>2016</v>
      </c>
      <c r="B221" s="3">
        <v>218</v>
      </c>
      <c r="C221" s="3"/>
      <c r="D221" s="3" t="str">
        <f>VLOOKUP(E221,accorpamenti!$A$2:$X$104,A221-1995,0)</f>
        <v>Caserta</v>
      </c>
      <c r="E221" s="3" t="s">
        <v>33</v>
      </c>
      <c r="F221" s="3">
        <v>7009</v>
      </c>
      <c r="G221" s="3">
        <v>2016</v>
      </c>
      <c r="H221" s="4">
        <v>2</v>
      </c>
      <c r="I221" s="3"/>
      <c r="J221" s="3">
        <v>0</v>
      </c>
      <c r="K221" s="3">
        <v>2</v>
      </c>
      <c r="L221" s="3">
        <v>0</v>
      </c>
      <c r="M221" s="3">
        <v>1</v>
      </c>
      <c r="N221" s="3">
        <v>0</v>
      </c>
      <c r="O221" s="3">
        <v>1</v>
      </c>
      <c r="P221" s="3">
        <f t="shared" si="9"/>
        <v>6.4</v>
      </c>
      <c r="Q221" s="3"/>
      <c r="R221" s="3">
        <f t="shared" si="10"/>
        <v>0</v>
      </c>
      <c r="S221" s="3">
        <f t="shared" si="11"/>
        <v>4</v>
      </c>
      <c r="T221" s="3">
        <f>IF(AND(H221&lt;5,S221&gt;=VLOOKUP(A221,anni!$A$1:$O$32,6,0)),1,0)</f>
        <v>0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spans="1:34" s="2" customFormat="1" x14ac:dyDescent="0.3">
      <c r="A222" s="3">
        <v>2016</v>
      </c>
      <c r="B222" s="3">
        <v>219</v>
      </c>
      <c r="C222" s="3"/>
      <c r="D222" s="3" t="str">
        <f>VLOOKUP(E222,accorpamenti!$A$2:$X$104,A222-1995,0)</f>
        <v>Napoli</v>
      </c>
      <c r="E222" s="3" t="s">
        <v>95</v>
      </c>
      <c r="F222" s="3">
        <v>6869</v>
      </c>
      <c r="G222" s="3">
        <v>2016</v>
      </c>
      <c r="H222" s="4">
        <v>2</v>
      </c>
      <c r="I222" s="3"/>
      <c r="J222" s="3">
        <v>3</v>
      </c>
      <c r="K222" s="3">
        <v>5</v>
      </c>
      <c r="L222" s="3">
        <v>0</v>
      </c>
      <c r="M222" s="3">
        <v>0</v>
      </c>
      <c r="N222" s="3">
        <v>1</v>
      </c>
      <c r="O222" s="3">
        <v>0</v>
      </c>
      <c r="P222" s="3">
        <f t="shared" si="9"/>
        <v>14.4</v>
      </c>
      <c r="Q222" s="3"/>
      <c r="R222" s="3">
        <f t="shared" si="10"/>
        <v>0</v>
      </c>
      <c r="S222" s="3">
        <f t="shared" si="11"/>
        <v>9</v>
      </c>
      <c r="T222" s="3">
        <f>IF(AND(H222&lt;5,S222&gt;=VLOOKUP(A222,anni!$A$1:$O$32,6,0)),1,0)</f>
        <v>0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spans="1:34" s="2" customFormat="1" x14ac:dyDescent="0.3">
      <c r="A223" s="3">
        <v>2016</v>
      </c>
      <c r="B223" s="3">
        <v>220</v>
      </c>
      <c r="C223" s="3"/>
      <c r="D223" s="3" t="str">
        <f>VLOOKUP(E223,accorpamenti!$A$2:$X$104,A223-1995,0)</f>
        <v>Potenza</v>
      </c>
      <c r="E223" s="3" t="s">
        <v>107</v>
      </c>
      <c r="F223" s="3">
        <v>7010</v>
      </c>
      <c r="G223" s="3">
        <v>2016</v>
      </c>
      <c r="H223" s="4">
        <v>5</v>
      </c>
      <c r="I223" s="3"/>
      <c r="J223" s="3">
        <v>0</v>
      </c>
      <c r="K223" s="3">
        <v>2</v>
      </c>
      <c r="L223" s="3">
        <v>0</v>
      </c>
      <c r="M223" s="3">
        <v>0</v>
      </c>
      <c r="N223" s="3">
        <v>0</v>
      </c>
      <c r="O223" s="3">
        <v>0</v>
      </c>
      <c r="P223" s="3">
        <f t="shared" si="9"/>
        <v>2</v>
      </c>
      <c r="Q223" s="3"/>
      <c r="R223" s="3">
        <f t="shared" si="10"/>
        <v>0</v>
      </c>
      <c r="S223" s="3">
        <f t="shared" si="11"/>
        <v>2</v>
      </c>
      <c r="T223" s="3">
        <f>IF(AND(H223&lt;5,S223&gt;=VLOOKUP(A223,anni!$A$1:$O$32,6,0)),1,0)</f>
        <v>0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spans="1:34" s="2" customFormat="1" x14ac:dyDescent="0.3">
      <c r="A224" s="3">
        <v>2016</v>
      </c>
      <c r="B224" s="3">
        <v>221</v>
      </c>
      <c r="C224" s="3"/>
      <c r="D224" s="3" t="str">
        <f>VLOOKUP(E224,accorpamenti!$A$2:$X$104,A224-1995,0)</f>
        <v>Rovigo</v>
      </c>
      <c r="E224" s="3" t="s">
        <v>126</v>
      </c>
      <c r="F224" s="3">
        <v>7011</v>
      </c>
      <c r="G224" s="3">
        <v>2016</v>
      </c>
      <c r="H224" s="4">
        <v>2</v>
      </c>
      <c r="I224" s="3"/>
      <c r="J224" s="3">
        <v>5</v>
      </c>
      <c r="K224" s="3">
        <v>1</v>
      </c>
      <c r="L224" s="3">
        <v>7</v>
      </c>
      <c r="M224" s="3">
        <v>4</v>
      </c>
      <c r="N224" s="3">
        <v>0</v>
      </c>
      <c r="O224" s="3">
        <v>0</v>
      </c>
      <c r="P224" s="3">
        <f t="shared" si="9"/>
        <v>27.200000000000003</v>
      </c>
      <c r="Q224" s="3"/>
      <c r="R224" s="3">
        <f t="shared" si="10"/>
        <v>0</v>
      </c>
      <c r="S224" s="3">
        <f t="shared" si="11"/>
        <v>17</v>
      </c>
      <c r="T224" s="3">
        <f>IF(AND(H224&lt;5,S224&gt;=VLOOKUP(A224,anni!$A$1:$O$32,6,0)),1,0)</f>
        <v>0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spans="1:34" s="2" customFormat="1" x14ac:dyDescent="0.3">
      <c r="A225" s="3">
        <v>2016</v>
      </c>
      <c r="B225" s="3">
        <v>222</v>
      </c>
      <c r="C225" s="3"/>
      <c r="D225" s="3" t="str">
        <f>VLOOKUP(E225,accorpamenti!$A$2:$X$104,A225-1995,0)</f>
        <v>Trieste</v>
      </c>
      <c r="E225" s="3" t="s">
        <v>92</v>
      </c>
      <c r="F225" s="3">
        <v>6638</v>
      </c>
      <c r="G225" s="3">
        <v>2016</v>
      </c>
      <c r="H225" s="4">
        <v>5</v>
      </c>
      <c r="I225" s="3"/>
      <c r="J225" s="3">
        <v>7</v>
      </c>
      <c r="K225" s="3">
        <v>0</v>
      </c>
      <c r="L225" s="3">
        <v>0</v>
      </c>
      <c r="M225" s="3">
        <v>2</v>
      </c>
      <c r="N225" s="3">
        <v>1</v>
      </c>
      <c r="O225" s="3">
        <v>1</v>
      </c>
      <c r="P225" s="3">
        <f t="shared" si="9"/>
        <v>11</v>
      </c>
      <c r="Q225" s="3"/>
      <c r="R225" s="3">
        <f t="shared" si="10"/>
        <v>1</v>
      </c>
      <c r="S225" s="3">
        <f t="shared" si="11"/>
        <v>11</v>
      </c>
      <c r="T225" s="3">
        <f>IF(AND(H225&lt;5,S225&gt;=VLOOKUP(A225,anni!$A$1:$O$32,6,0)),1,0)</f>
        <v>0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spans="1:34" s="2" customFormat="1" x14ac:dyDescent="0.3">
      <c r="A226" s="3">
        <v>2016</v>
      </c>
      <c r="B226" s="3">
        <v>223</v>
      </c>
      <c r="C226" s="3"/>
      <c r="D226" s="3" t="str">
        <f>VLOOKUP(E226,accorpamenti!$A$2:$X$104,A226-1995,0)</f>
        <v>Trieste</v>
      </c>
      <c r="E226" s="3" t="s">
        <v>92</v>
      </c>
      <c r="F226" s="3">
        <v>6672</v>
      </c>
      <c r="G226" s="3">
        <v>2016</v>
      </c>
      <c r="H226" s="4">
        <v>4</v>
      </c>
      <c r="I226" s="3"/>
      <c r="J226" s="3">
        <v>7</v>
      </c>
      <c r="K226" s="3">
        <v>5</v>
      </c>
      <c r="L226" s="3">
        <v>0</v>
      </c>
      <c r="M226" s="3">
        <v>0</v>
      </c>
      <c r="N226" s="3">
        <v>0</v>
      </c>
      <c r="O226" s="3">
        <v>0</v>
      </c>
      <c r="P226" s="3">
        <f t="shared" si="9"/>
        <v>14.399999999999999</v>
      </c>
      <c r="Q226" s="3"/>
      <c r="R226" s="3">
        <f t="shared" si="10"/>
        <v>1</v>
      </c>
      <c r="S226" s="3">
        <f t="shared" si="11"/>
        <v>12</v>
      </c>
      <c r="T226" s="3">
        <f>IF(AND(H226&lt;5,S226&gt;=VLOOKUP(A226,anni!$A$1:$O$32,6,0)),1,0)</f>
        <v>0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spans="1:34" s="2" customFormat="1" x14ac:dyDescent="0.3">
      <c r="A227" s="3">
        <v>2016</v>
      </c>
      <c r="B227" s="3">
        <v>224</v>
      </c>
      <c r="C227" s="3"/>
      <c r="D227" s="3" t="str">
        <f>VLOOKUP(E227,accorpamenti!$A$2:$X$104,A227-1995,0)</f>
        <v>Verbania</v>
      </c>
      <c r="E227" s="3" t="s">
        <v>46</v>
      </c>
      <c r="F227" s="3">
        <v>6639</v>
      </c>
      <c r="G227" s="3">
        <v>2016</v>
      </c>
      <c r="H227" s="4">
        <v>5</v>
      </c>
      <c r="I227" s="3"/>
      <c r="J227" s="3">
        <v>7</v>
      </c>
      <c r="K227" s="3">
        <v>7</v>
      </c>
      <c r="L227" s="3">
        <v>0</v>
      </c>
      <c r="M227" s="3">
        <v>0</v>
      </c>
      <c r="N227" s="3">
        <v>1</v>
      </c>
      <c r="O227" s="3">
        <v>1</v>
      </c>
      <c r="P227" s="3">
        <f t="shared" si="9"/>
        <v>16</v>
      </c>
      <c r="Q227" s="3"/>
      <c r="R227" s="3">
        <f t="shared" si="10"/>
        <v>1</v>
      </c>
      <c r="S227" s="3">
        <f t="shared" si="11"/>
        <v>16</v>
      </c>
      <c r="T227" s="3">
        <f>IF(AND(H227&lt;5,S227&gt;=VLOOKUP(A227,anni!$A$1:$O$32,6,0)),1,0)</f>
        <v>0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spans="1:34" s="2" customFormat="1" x14ac:dyDescent="0.3">
      <c r="A228" s="3">
        <v>2016</v>
      </c>
      <c r="B228" s="3">
        <v>225</v>
      </c>
      <c r="C228" s="3"/>
      <c r="D228" s="3" t="str">
        <f>VLOOKUP(E228,accorpamenti!$A$2:$X$104,A228-1995,0)</f>
        <v>Catanzaro</v>
      </c>
      <c r="E228" s="3" t="s">
        <v>149</v>
      </c>
      <c r="F228" s="3">
        <v>6673</v>
      </c>
      <c r="G228" s="3">
        <v>2016</v>
      </c>
      <c r="H228" s="4">
        <v>4</v>
      </c>
      <c r="I228" s="3"/>
      <c r="J228" s="3">
        <v>0</v>
      </c>
      <c r="K228" s="3">
        <v>7</v>
      </c>
      <c r="L228" s="3">
        <v>0</v>
      </c>
      <c r="M228" s="3">
        <v>2</v>
      </c>
      <c r="N228" s="3">
        <v>1</v>
      </c>
      <c r="O228" s="3">
        <v>2</v>
      </c>
      <c r="P228" s="3">
        <f t="shared" si="9"/>
        <v>14.399999999999999</v>
      </c>
      <c r="Q228" s="3"/>
      <c r="R228" s="3">
        <f t="shared" si="10"/>
        <v>1</v>
      </c>
      <c r="S228" s="3">
        <f t="shared" si="11"/>
        <v>12</v>
      </c>
      <c r="T228" s="3">
        <f>IF(AND(H228&lt;5,S228&gt;=VLOOKUP(A228,anni!$A$1:$O$32,6,0)),1,0)</f>
        <v>0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spans="1:34" s="2" customFormat="1" x14ac:dyDescent="0.3">
      <c r="A229" s="3">
        <v>2016</v>
      </c>
      <c r="B229" s="3">
        <v>226</v>
      </c>
      <c r="C229" s="3"/>
      <c r="D229" s="3" t="str">
        <f>VLOOKUP(E229,accorpamenti!$A$2:$X$104,A229-1995,0)</f>
        <v>Bolzano</v>
      </c>
      <c r="E229" s="3" t="s">
        <v>128</v>
      </c>
      <c r="F229" s="3">
        <v>6807</v>
      </c>
      <c r="G229" s="3">
        <v>2016</v>
      </c>
      <c r="H229" s="4">
        <v>5</v>
      </c>
      <c r="I229" s="3"/>
      <c r="J229" s="3">
        <v>4</v>
      </c>
      <c r="K229" s="3">
        <v>6</v>
      </c>
      <c r="L229" s="3">
        <v>0</v>
      </c>
      <c r="M229" s="3">
        <v>1</v>
      </c>
      <c r="N229" s="3">
        <v>2</v>
      </c>
      <c r="O229" s="3">
        <v>1</v>
      </c>
      <c r="P229" s="3">
        <f t="shared" si="9"/>
        <v>14</v>
      </c>
      <c r="Q229" s="3"/>
      <c r="R229" s="3">
        <f t="shared" si="10"/>
        <v>0</v>
      </c>
      <c r="S229" s="3">
        <f t="shared" si="11"/>
        <v>14</v>
      </c>
      <c r="T229" s="3">
        <f>IF(AND(H229&lt;5,S229&gt;=VLOOKUP(A229,anni!$A$1:$O$32,6,0)),1,0)</f>
        <v>0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spans="1:34" s="2" customFormat="1" x14ac:dyDescent="0.3">
      <c r="A230" s="3">
        <v>2016</v>
      </c>
      <c r="B230" s="3">
        <v>227</v>
      </c>
      <c r="C230" s="3"/>
      <c r="D230" s="3" t="str">
        <f>VLOOKUP(E230,accorpamenti!$A$2:$X$104,A230-1995,0)</f>
        <v>Torino</v>
      </c>
      <c r="E230" s="3" t="s">
        <v>49</v>
      </c>
      <c r="F230" s="3">
        <v>6674</v>
      </c>
      <c r="G230" s="3">
        <v>2016</v>
      </c>
      <c r="H230" s="4">
        <v>4</v>
      </c>
      <c r="I230" s="3"/>
      <c r="J230" s="3">
        <v>7</v>
      </c>
      <c r="K230" s="3">
        <v>7</v>
      </c>
      <c r="L230" s="3">
        <v>7</v>
      </c>
      <c r="M230" s="3">
        <v>2</v>
      </c>
      <c r="N230" s="3">
        <v>1</v>
      </c>
      <c r="O230" s="3">
        <v>1</v>
      </c>
      <c r="P230" s="3">
        <f t="shared" si="9"/>
        <v>30</v>
      </c>
      <c r="Q230" s="3"/>
      <c r="R230" s="3">
        <f t="shared" si="10"/>
        <v>1</v>
      </c>
      <c r="S230" s="3">
        <f t="shared" si="11"/>
        <v>25</v>
      </c>
      <c r="T230" s="3">
        <f>IF(AND(H230&lt;5,S230&gt;=VLOOKUP(A230,anni!$A$1:$O$32,6,0)),1,0)</f>
        <v>0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spans="1:34" s="2" customFormat="1" x14ac:dyDescent="0.3">
      <c r="A231" s="3">
        <v>2016</v>
      </c>
      <c r="B231" s="3">
        <v>228</v>
      </c>
      <c r="C231" s="3"/>
      <c r="D231" s="3" t="str">
        <f>VLOOKUP(E231,accorpamenti!$A$2:$X$104,A231-1995,0)</f>
        <v>Lecce</v>
      </c>
      <c r="E231" s="3" t="s">
        <v>38</v>
      </c>
      <c r="F231" s="3">
        <v>6675</v>
      </c>
      <c r="G231" s="3">
        <v>2016</v>
      </c>
      <c r="H231" s="4">
        <v>4</v>
      </c>
      <c r="I231" s="3"/>
      <c r="J231" s="3">
        <v>7</v>
      </c>
      <c r="K231" s="3">
        <v>7</v>
      </c>
      <c r="L231" s="3">
        <v>7</v>
      </c>
      <c r="M231" s="3">
        <v>0</v>
      </c>
      <c r="N231" s="3">
        <v>1</v>
      </c>
      <c r="O231" s="3">
        <v>0</v>
      </c>
      <c r="P231" s="3">
        <f t="shared" si="9"/>
        <v>26.4</v>
      </c>
      <c r="Q231" s="3"/>
      <c r="R231" s="3">
        <f t="shared" si="10"/>
        <v>1</v>
      </c>
      <c r="S231" s="3">
        <f t="shared" si="11"/>
        <v>22</v>
      </c>
      <c r="T231" s="3">
        <f>IF(AND(H231&lt;5,S231&gt;=VLOOKUP(A231,anni!$A$1:$O$32,6,0)),1,0)</f>
        <v>0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spans="1:34" s="2" customFormat="1" x14ac:dyDescent="0.3">
      <c r="A232" s="3">
        <v>2016</v>
      </c>
      <c r="B232" s="3">
        <v>229</v>
      </c>
      <c r="C232" s="3"/>
      <c r="D232" s="3" t="str">
        <f>VLOOKUP(E232,accorpamenti!$A$2:$X$104,A232-1995,0)</f>
        <v>Milano</v>
      </c>
      <c r="E232" s="3" t="s">
        <v>41</v>
      </c>
      <c r="F232" s="3">
        <v>7012</v>
      </c>
      <c r="G232" s="3">
        <v>2016</v>
      </c>
      <c r="H232" s="4">
        <v>5</v>
      </c>
      <c r="I232" s="3"/>
      <c r="J232" s="3">
        <v>7</v>
      </c>
      <c r="K232" s="3">
        <v>1</v>
      </c>
      <c r="L232" s="3">
        <v>7</v>
      </c>
      <c r="M232" s="3">
        <v>0</v>
      </c>
      <c r="N232" s="3">
        <v>0</v>
      </c>
      <c r="O232" s="3">
        <v>0</v>
      </c>
      <c r="P232" s="3">
        <f t="shared" si="9"/>
        <v>15</v>
      </c>
      <c r="Q232" s="3"/>
      <c r="R232" s="3">
        <f t="shared" si="10"/>
        <v>0</v>
      </c>
      <c r="S232" s="3">
        <f t="shared" si="11"/>
        <v>15</v>
      </c>
      <c r="T232" s="3">
        <f>IF(AND(H232&lt;5,S232&gt;=VLOOKUP(A232,anni!$A$1:$O$32,6,0)),1,0)</f>
        <v>0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spans="1:34" s="2" customFormat="1" x14ac:dyDescent="0.3">
      <c r="A233" s="3">
        <v>2016</v>
      </c>
      <c r="B233" s="3">
        <v>230</v>
      </c>
      <c r="C233" s="3"/>
      <c r="D233" s="3" t="str">
        <f>VLOOKUP(E233,accorpamenti!$A$2:$X$104,A233-1995,0)</f>
        <v>Milano</v>
      </c>
      <c r="E233" s="3" t="s">
        <v>41</v>
      </c>
      <c r="F233" s="3">
        <v>6686</v>
      </c>
      <c r="G233" s="3">
        <v>2016</v>
      </c>
      <c r="H233" s="4">
        <v>3</v>
      </c>
      <c r="I233" s="3"/>
      <c r="J233" s="3">
        <v>7</v>
      </c>
      <c r="K233" s="3">
        <v>7</v>
      </c>
      <c r="L233" s="3">
        <v>7</v>
      </c>
      <c r="M233" s="3">
        <v>7</v>
      </c>
      <c r="N233" s="3">
        <v>3</v>
      </c>
      <c r="O233" s="3">
        <v>3</v>
      </c>
      <c r="P233" s="3">
        <f t="shared" si="9"/>
        <v>0</v>
      </c>
      <c r="Q233" s="3"/>
      <c r="R233" s="3">
        <f t="shared" si="10"/>
        <v>1</v>
      </c>
      <c r="S233" s="3">
        <f t="shared" si="11"/>
        <v>34</v>
      </c>
      <c r="T233" s="3">
        <f>IF(AND(H233&lt;5,S233&gt;=VLOOKUP(A233,anni!$A$1:$O$32,6,0)),1,0)</f>
        <v>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spans="1:34" s="2" customFormat="1" x14ac:dyDescent="0.3">
      <c r="A234" s="3">
        <v>2016</v>
      </c>
      <c r="B234" s="3">
        <v>231</v>
      </c>
      <c r="C234" s="3"/>
      <c r="D234" s="3" t="str">
        <f>VLOOKUP(E234,accorpamenti!$A$2:$X$104,A234-1995,0)</f>
        <v>Pavia</v>
      </c>
      <c r="E234" s="3" t="s">
        <v>83</v>
      </c>
      <c r="F234" s="3">
        <v>7013</v>
      </c>
      <c r="G234" s="3">
        <v>2016</v>
      </c>
      <c r="H234" s="4">
        <v>3</v>
      </c>
      <c r="I234" s="3"/>
      <c r="J234" s="3">
        <v>1</v>
      </c>
      <c r="K234" s="3">
        <v>7</v>
      </c>
      <c r="L234" s="3">
        <v>1</v>
      </c>
      <c r="M234" s="3">
        <v>0</v>
      </c>
      <c r="N234" s="3">
        <v>0</v>
      </c>
      <c r="O234" s="3">
        <v>0</v>
      </c>
      <c r="P234" s="3">
        <f t="shared" si="9"/>
        <v>12.6</v>
      </c>
      <c r="Q234" s="3"/>
      <c r="R234" s="3">
        <f t="shared" si="10"/>
        <v>0</v>
      </c>
      <c r="S234" s="3">
        <f t="shared" si="11"/>
        <v>9</v>
      </c>
      <c r="T234" s="3">
        <f>IF(AND(H234&lt;5,S234&gt;=VLOOKUP(A234,anni!$A$1:$O$32,6,0)),1,0)</f>
        <v>0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spans="1:34" s="2" customFormat="1" x14ac:dyDescent="0.3">
      <c r="A235" s="3">
        <v>2016</v>
      </c>
      <c r="B235" s="3">
        <v>232</v>
      </c>
      <c r="C235" s="3"/>
      <c r="D235" s="3" t="str">
        <f>VLOOKUP(E235,accorpamenti!$A$2:$X$104,A235-1995,0)</f>
        <v>Latina</v>
      </c>
      <c r="E235" s="3" t="s">
        <v>65</v>
      </c>
      <c r="F235" s="3">
        <v>7014</v>
      </c>
      <c r="G235" s="3">
        <v>2016</v>
      </c>
      <c r="H235" s="4">
        <v>5</v>
      </c>
      <c r="I235" s="3"/>
      <c r="J235" s="3">
        <v>1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f t="shared" si="9"/>
        <v>1</v>
      </c>
      <c r="Q235" s="3"/>
      <c r="R235" s="3">
        <f t="shared" si="10"/>
        <v>0</v>
      </c>
      <c r="S235" s="3">
        <f t="shared" si="11"/>
        <v>1</v>
      </c>
      <c r="T235" s="3">
        <f>IF(AND(H235&lt;5,S235&gt;=VLOOKUP(A235,anni!$A$1:$O$32,6,0)),1,0)</f>
        <v>0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spans="1:34" s="2" customFormat="1" x14ac:dyDescent="0.3">
      <c r="A236" s="3">
        <v>2016</v>
      </c>
      <c r="B236" s="3">
        <v>233</v>
      </c>
      <c r="C236" s="3"/>
      <c r="D236" s="3" t="str">
        <f>VLOOKUP(E236,accorpamenti!$A$2:$X$104,A236-1995,0)</f>
        <v>Trento</v>
      </c>
      <c r="E236" s="3" t="s">
        <v>60</v>
      </c>
      <c r="F236" s="3">
        <v>6808</v>
      </c>
      <c r="G236" s="3">
        <v>2016</v>
      </c>
      <c r="H236" s="4">
        <v>5</v>
      </c>
      <c r="I236" s="3"/>
      <c r="J236" s="3">
        <v>7</v>
      </c>
      <c r="K236" s="3">
        <v>4</v>
      </c>
      <c r="L236" s="3">
        <v>0</v>
      </c>
      <c r="M236" s="3">
        <v>7</v>
      </c>
      <c r="N236" s="3">
        <v>0</v>
      </c>
      <c r="O236" s="3">
        <v>1</v>
      </c>
      <c r="P236" s="3">
        <f t="shared" si="9"/>
        <v>19</v>
      </c>
      <c r="Q236" s="3"/>
      <c r="R236" s="3">
        <f t="shared" si="10"/>
        <v>0</v>
      </c>
      <c r="S236" s="3">
        <f t="shared" si="11"/>
        <v>19</v>
      </c>
      <c r="T236" s="3">
        <f>IF(AND(H236&lt;5,S236&gt;=VLOOKUP(A236,anni!$A$1:$O$32,6,0)),1,0)</f>
        <v>0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spans="1:34" s="2" customFormat="1" x14ac:dyDescent="0.3">
      <c r="A237" s="3">
        <v>2016</v>
      </c>
      <c r="B237" s="3">
        <v>234</v>
      </c>
      <c r="C237" s="3"/>
      <c r="D237" s="3" t="str">
        <f>VLOOKUP(E237,accorpamenti!$A$2:$X$104,A237-1995,0)</f>
        <v>Genova</v>
      </c>
      <c r="E237" s="3" t="s">
        <v>51</v>
      </c>
      <c r="F237" s="3">
        <v>7015</v>
      </c>
      <c r="G237" s="3">
        <v>2016</v>
      </c>
      <c r="H237" s="4">
        <v>4</v>
      </c>
      <c r="I237" s="3"/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f t="shared" si="9"/>
        <v>0</v>
      </c>
      <c r="Q237" s="3"/>
      <c r="R237" s="3">
        <f t="shared" si="10"/>
        <v>0</v>
      </c>
      <c r="S237" s="3">
        <f t="shared" si="11"/>
        <v>0</v>
      </c>
      <c r="T237" s="3">
        <f>IF(AND(H237&lt;5,S237&gt;=VLOOKUP(A237,anni!$A$1:$O$32,6,0)),1,0)</f>
        <v>0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spans="1:34" s="2" customFormat="1" x14ac:dyDescent="0.3">
      <c r="A238" s="3">
        <v>2016</v>
      </c>
      <c r="B238" s="3">
        <v>235</v>
      </c>
      <c r="C238" s="3"/>
      <c r="D238" s="3" t="str">
        <f>VLOOKUP(E238,accorpamenti!$A$2:$X$104,A238-1995,0)</f>
        <v>Milano</v>
      </c>
      <c r="E238" s="3" t="s">
        <v>41</v>
      </c>
      <c r="F238" s="3">
        <v>7016</v>
      </c>
      <c r="G238" s="3">
        <v>2016</v>
      </c>
      <c r="H238" s="4">
        <v>5</v>
      </c>
      <c r="I238" s="3"/>
      <c r="J238" s="3">
        <v>7</v>
      </c>
      <c r="K238" s="3">
        <v>0</v>
      </c>
      <c r="L238" s="3">
        <v>7</v>
      </c>
      <c r="M238" s="3">
        <v>0</v>
      </c>
      <c r="N238" s="3">
        <v>0</v>
      </c>
      <c r="O238" s="3">
        <v>0</v>
      </c>
      <c r="P238" s="3">
        <f t="shared" si="9"/>
        <v>14</v>
      </c>
      <c r="Q238" s="3"/>
      <c r="R238" s="3">
        <f t="shared" si="10"/>
        <v>0</v>
      </c>
      <c r="S238" s="3">
        <f t="shared" si="11"/>
        <v>14</v>
      </c>
      <c r="T238" s="3">
        <f>IF(AND(H238&lt;5,S238&gt;=VLOOKUP(A238,anni!$A$1:$O$32,6,0)),1,0)</f>
        <v>0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spans="1:34" s="2" customFormat="1" x14ac:dyDescent="0.3">
      <c r="A239" s="3">
        <v>2016</v>
      </c>
      <c r="B239" s="3">
        <v>236</v>
      </c>
      <c r="C239" s="3"/>
      <c r="D239" s="3" t="str">
        <f>VLOOKUP(E239,accorpamenti!$A$2:$X$104,A239-1995,0)</f>
        <v>Brescia</v>
      </c>
      <c r="E239" s="3" t="s">
        <v>42</v>
      </c>
      <c r="F239" s="3">
        <v>7017</v>
      </c>
      <c r="G239" s="3">
        <v>2016</v>
      </c>
      <c r="H239" s="4">
        <v>4</v>
      </c>
      <c r="I239" s="3"/>
      <c r="J239" s="3">
        <v>7</v>
      </c>
      <c r="K239" s="3">
        <v>7</v>
      </c>
      <c r="L239" s="3">
        <v>0</v>
      </c>
      <c r="M239" s="3">
        <v>4</v>
      </c>
      <c r="N239" s="3">
        <v>0</v>
      </c>
      <c r="O239" s="3">
        <v>1</v>
      </c>
      <c r="P239" s="3">
        <f t="shared" si="9"/>
        <v>22.8</v>
      </c>
      <c r="Q239" s="3"/>
      <c r="R239" s="3">
        <f t="shared" si="10"/>
        <v>0</v>
      </c>
      <c r="S239" s="3">
        <f t="shared" si="11"/>
        <v>19</v>
      </c>
      <c r="T239" s="3">
        <f>IF(AND(H239&lt;5,S239&gt;=VLOOKUP(A239,anni!$A$1:$O$32,6,0)),1,0)</f>
        <v>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spans="1:34" s="2" customFormat="1" x14ac:dyDescent="0.3">
      <c r="A240" s="3">
        <v>2016</v>
      </c>
      <c r="B240" s="3">
        <v>237</v>
      </c>
      <c r="C240" s="3"/>
      <c r="D240" s="3" t="str">
        <f>VLOOKUP(E240,accorpamenti!$A$2:$X$104,A240-1995,0)</f>
        <v>Milano</v>
      </c>
      <c r="E240" s="3" t="s">
        <v>41</v>
      </c>
      <c r="F240" s="3">
        <v>7018</v>
      </c>
      <c r="G240" s="3">
        <v>2016</v>
      </c>
      <c r="H240" s="4">
        <v>3</v>
      </c>
      <c r="I240" s="3"/>
      <c r="J240" s="3">
        <v>4</v>
      </c>
      <c r="K240" s="3">
        <v>7</v>
      </c>
      <c r="L240" s="3">
        <v>1</v>
      </c>
      <c r="M240" s="3">
        <v>0</v>
      </c>
      <c r="N240" s="3">
        <v>1</v>
      </c>
      <c r="O240" s="3">
        <v>0</v>
      </c>
      <c r="P240" s="3">
        <f t="shared" si="9"/>
        <v>18.2</v>
      </c>
      <c r="Q240" s="3"/>
      <c r="R240" s="3">
        <f t="shared" si="10"/>
        <v>0</v>
      </c>
      <c r="S240" s="3">
        <f t="shared" si="11"/>
        <v>13</v>
      </c>
      <c r="T240" s="3">
        <f>IF(AND(H240&lt;5,S240&gt;=VLOOKUP(A240,anni!$A$1:$O$32,6,0)),1,0)</f>
        <v>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spans="1:34" s="2" customFormat="1" x14ac:dyDescent="0.3">
      <c r="A241" s="3">
        <v>2016</v>
      </c>
      <c r="B241" s="3">
        <v>238</v>
      </c>
      <c r="C241" s="3"/>
      <c r="D241" s="3" t="str">
        <f>VLOOKUP(E241,accorpamenti!$A$2:$X$104,A241-1995,0)</f>
        <v>Milano</v>
      </c>
      <c r="E241" s="3" t="s">
        <v>41</v>
      </c>
      <c r="F241" s="3">
        <v>6488</v>
      </c>
      <c r="G241" s="3">
        <v>2016</v>
      </c>
      <c r="H241" s="4">
        <v>5</v>
      </c>
      <c r="I241" s="3"/>
      <c r="J241" s="3">
        <v>5</v>
      </c>
      <c r="K241" s="3">
        <v>7</v>
      </c>
      <c r="L241" s="3">
        <v>7</v>
      </c>
      <c r="M241" s="3">
        <v>2</v>
      </c>
      <c r="N241" s="3">
        <v>0</v>
      </c>
      <c r="O241" s="3">
        <v>0</v>
      </c>
      <c r="P241" s="3">
        <f t="shared" si="9"/>
        <v>21</v>
      </c>
      <c r="Q241" s="3"/>
      <c r="R241" s="3">
        <f t="shared" si="10"/>
        <v>1</v>
      </c>
      <c r="S241" s="3">
        <f t="shared" si="11"/>
        <v>21</v>
      </c>
      <c r="T241" s="3">
        <f>IF(AND(H241&lt;5,S241&gt;=VLOOKUP(A241,anni!$A$1:$O$32,6,0)),1,0)</f>
        <v>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spans="1:34" s="2" customFormat="1" x14ac:dyDescent="0.3">
      <c r="A242" s="3">
        <v>2016</v>
      </c>
      <c r="B242" s="3">
        <v>239</v>
      </c>
      <c r="C242" s="3"/>
      <c r="D242" s="3" t="str">
        <f>VLOOKUP(E242,accorpamenti!$A$2:$X$104,A242-1995,0)</f>
        <v>Asti</v>
      </c>
      <c r="E242" s="3" t="s">
        <v>68</v>
      </c>
      <c r="F242" s="3">
        <v>6860</v>
      </c>
      <c r="G242" s="3">
        <v>2016</v>
      </c>
      <c r="H242" s="4">
        <v>3</v>
      </c>
      <c r="I242" s="3"/>
      <c r="J242" s="3">
        <v>7</v>
      </c>
      <c r="K242" s="3">
        <v>7</v>
      </c>
      <c r="L242" s="3">
        <v>7</v>
      </c>
      <c r="M242" s="3">
        <v>2</v>
      </c>
      <c r="N242" s="3">
        <v>1</v>
      </c>
      <c r="O242" s="3">
        <v>0</v>
      </c>
      <c r="P242" s="3">
        <f t="shared" si="9"/>
        <v>33.599999999999994</v>
      </c>
      <c r="Q242" s="3"/>
      <c r="R242" s="3">
        <f t="shared" si="10"/>
        <v>0</v>
      </c>
      <c r="S242" s="3">
        <f t="shared" si="11"/>
        <v>24</v>
      </c>
      <c r="T242" s="3">
        <f>IF(AND(H242&lt;5,S242&gt;=VLOOKUP(A242,anni!$A$1:$O$32,6,0)),1,0)</f>
        <v>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spans="1:34" s="2" customFormat="1" x14ac:dyDescent="0.3">
      <c r="A243" s="3">
        <v>2016</v>
      </c>
      <c r="B243" s="3">
        <v>240</v>
      </c>
      <c r="C243" s="3"/>
      <c r="D243" s="3" t="str">
        <f>VLOOKUP(E243,accorpamenti!$A$2:$X$104,A243-1995,0)</f>
        <v>Salerno</v>
      </c>
      <c r="E243" s="3" t="s">
        <v>61</v>
      </c>
      <c r="F243" s="3">
        <v>7019</v>
      </c>
      <c r="G243" s="3">
        <v>2016</v>
      </c>
      <c r="H243" s="4">
        <v>5</v>
      </c>
      <c r="I243" s="3"/>
      <c r="J243" s="3">
        <v>3</v>
      </c>
      <c r="K243" s="3">
        <v>2</v>
      </c>
      <c r="L243" s="3">
        <v>0</v>
      </c>
      <c r="M243" s="3">
        <v>1</v>
      </c>
      <c r="N243" s="3">
        <v>0</v>
      </c>
      <c r="O243" s="3">
        <v>0</v>
      </c>
      <c r="P243" s="3">
        <f t="shared" si="9"/>
        <v>6</v>
      </c>
      <c r="Q243" s="3"/>
      <c r="R243" s="3">
        <f t="shared" si="10"/>
        <v>0</v>
      </c>
      <c r="S243" s="3">
        <f t="shared" si="11"/>
        <v>6</v>
      </c>
      <c r="T243" s="3">
        <f>IF(AND(H243&lt;5,S243&gt;=VLOOKUP(A243,anni!$A$1:$O$32,6,0)),1,0)</f>
        <v>0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spans="1:34" s="2" customFormat="1" x14ac:dyDescent="0.3">
      <c r="A244" s="3">
        <v>2016</v>
      </c>
      <c r="B244" s="3">
        <v>241</v>
      </c>
      <c r="C244" s="3"/>
      <c r="D244" s="3" t="str">
        <f>VLOOKUP(E244,accorpamenti!$A$2:$X$104,A244-1995,0)</f>
        <v>Verona</v>
      </c>
      <c r="E244" s="3" t="s">
        <v>71</v>
      </c>
      <c r="F244" s="3">
        <v>6809</v>
      </c>
      <c r="G244" s="3">
        <v>2016</v>
      </c>
      <c r="H244" s="4">
        <v>5</v>
      </c>
      <c r="I244" s="3"/>
      <c r="J244" s="3">
        <v>7</v>
      </c>
      <c r="K244" s="3">
        <v>0</v>
      </c>
      <c r="L244" s="3">
        <v>7</v>
      </c>
      <c r="M244" s="3">
        <v>2</v>
      </c>
      <c r="N244" s="3">
        <v>0</v>
      </c>
      <c r="O244" s="3">
        <v>1</v>
      </c>
      <c r="P244" s="3">
        <f t="shared" si="9"/>
        <v>17</v>
      </c>
      <c r="Q244" s="3"/>
      <c r="R244" s="3">
        <f t="shared" si="10"/>
        <v>0</v>
      </c>
      <c r="S244" s="3">
        <f t="shared" si="11"/>
        <v>17</v>
      </c>
      <c r="T244" s="3">
        <f>IF(AND(H244&lt;5,S244&gt;=VLOOKUP(A244,anni!$A$1:$O$32,6,0)),1,0)</f>
        <v>0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spans="1:34" s="2" customFormat="1" x14ac:dyDescent="0.3">
      <c r="A245" s="3">
        <v>2016</v>
      </c>
      <c r="B245" s="3">
        <v>242</v>
      </c>
      <c r="C245" s="3"/>
      <c r="D245" s="3" t="str">
        <f>VLOOKUP(E245,accorpamenti!$A$2:$X$104,A245-1995,0)</f>
        <v>Messina</v>
      </c>
      <c r="E245" s="3" t="s">
        <v>124</v>
      </c>
      <c r="F245" s="3">
        <v>7020</v>
      </c>
      <c r="G245" s="3">
        <v>2016</v>
      </c>
      <c r="H245" s="4">
        <v>5</v>
      </c>
      <c r="I245" s="3"/>
      <c r="J245" s="3">
        <v>0</v>
      </c>
      <c r="K245" s="3">
        <v>6</v>
      </c>
      <c r="L245" s="3">
        <v>0</v>
      </c>
      <c r="M245" s="3">
        <v>2</v>
      </c>
      <c r="N245" s="3">
        <v>0</v>
      </c>
      <c r="O245" s="3">
        <v>1</v>
      </c>
      <c r="P245" s="3">
        <f t="shared" si="9"/>
        <v>9</v>
      </c>
      <c r="Q245" s="3"/>
      <c r="R245" s="3">
        <f t="shared" si="10"/>
        <v>0</v>
      </c>
      <c r="S245" s="3">
        <f t="shared" si="11"/>
        <v>9</v>
      </c>
      <c r="T245" s="3">
        <f>IF(AND(H245&lt;5,S245&gt;=VLOOKUP(A245,anni!$A$1:$O$32,6,0)),1,0)</f>
        <v>0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spans="1:34" s="2" customFormat="1" x14ac:dyDescent="0.3">
      <c r="A246" s="3">
        <v>2016</v>
      </c>
      <c r="B246" s="3">
        <v>243</v>
      </c>
      <c r="C246" s="3"/>
      <c r="D246" s="3" t="str">
        <f>VLOOKUP(E246,accorpamenti!$A$2:$X$104,A246-1995,0)</f>
        <v>Cosenza</v>
      </c>
      <c r="E246" s="3" t="s">
        <v>134</v>
      </c>
      <c r="F246" s="3">
        <v>7021</v>
      </c>
      <c r="G246" s="3">
        <v>2016</v>
      </c>
      <c r="H246" s="4">
        <v>1</v>
      </c>
      <c r="I246" s="3"/>
      <c r="J246" s="3">
        <v>0</v>
      </c>
      <c r="K246" s="3">
        <v>7</v>
      </c>
      <c r="L246" s="3">
        <v>0</v>
      </c>
      <c r="M246" s="3">
        <v>0</v>
      </c>
      <c r="N246" s="3">
        <v>0</v>
      </c>
      <c r="O246" s="3">
        <v>0</v>
      </c>
      <c r="P246" s="3">
        <f t="shared" si="9"/>
        <v>12.6</v>
      </c>
      <c r="Q246" s="3"/>
      <c r="R246" s="3">
        <f t="shared" si="10"/>
        <v>0</v>
      </c>
      <c r="S246" s="3">
        <f t="shared" si="11"/>
        <v>7</v>
      </c>
      <c r="T246" s="3">
        <f>IF(AND(H246&lt;5,S246&gt;=VLOOKUP(A246,anni!$A$1:$O$32,6,0)),1,0)</f>
        <v>0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spans="1:34" s="2" customFormat="1" x14ac:dyDescent="0.3">
      <c r="A247" s="3">
        <v>2016</v>
      </c>
      <c r="B247" s="3">
        <v>244</v>
      </c>
      <c r="C247" s="3"/>
      <c r="D247" s="3" t="str">
        <f>VLOOKUP(E247,accorpamenti!$A$2:$X$104,A247-1995,0)</f>
        <v>Firenze</v>
      </c>
      <c r="E247" s="3" t="s">
        <v>118</v>
      </c>
      <c r="F247" s="3">
        <v>7022</v>
      </c>
      <c r="G247" s="3">
        <v>2016</v>
      </c>
      <c r="H247" s="4">
        <v>5</v>
      </c>
      <c r="I247" s="3"/>
      <c r="J247" s="3">
        <v>0</v>
      </c>
      <c r="K247" s="3">
        <v>5</v>
      </c>
      <c r="L247" s="3">
        <v>0</v>
      </c>
      <c r="M247" s="3">
        <v>1</v>
      </c>
      <c r="N247" s="3">
        <v>0</v>
      </c>
      <c r="O247" s="3">
        <v>0</v>
      </c>
      <c r="P247" s="3">
        <f t="shared" si="9"/>
        <v>6</v>
      </c>
      <c r="Q247" s="3"/>
      <c r="R247" s="3">
        <f t="shared" si="10"/>
        <v>0</v>
      </c>
      <c r="S247" s="3">
        <f t="shared" si="11"/>
        <v>6</v>
      </c>
      <c r="T247" s="3">
        <f>IF(AND(H247&lt;5,S247&gt;=VLOOKUP(A247,anni!$A$1:$O$32,6,0)),1,0)</f>
        <v>0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spans="1:34" s="2" customFormat="1" x14ac:dyDescent="0.3">
      <c r="A248" s="3">
        <v>2016</v>
      </c>
      <c r="B248" s="3">
        <v>245</v>
      </c>
      <c r="C248" s="3"/>
      <c r="D248" s="3" t="str">
        <f>VLOOKUP(E248,accorpamenti!$A$2:$X$104,A248-1995,0)</f>
        <v>Roma</v>
      </c>
      <c r="E248" s="3" t="s">
        <v>40</v>
      </c>
      <c r="F248" s="3">
        <v>7023</v>
      </c>
      <c r="G248" s="3">
        <v>2016</v>
      </c>
      <c r="H248" s="4">
        <v>4</v>
      </c>
      <c r="I248" s="3"/>
      <c r="J248" s="3">
        <v>7</v>
      </c>
      <c r="K248" s="3">
        <v>7</v>
      </c>
      <c r="L248" s="3">
        <v>4</v>
      </c>
      <c r="M248" s="3">
        <v>2</v>
      </c>
      <c r="N248" s="3">
        <v>0</v>
      </c>
      <c r="O248" s="3">
        <v>0</v>
      </c>
      <c r="P248" s="3">
        <f t="shared" si="9"/>
        <v>24</v>
      </c>
      <c r="Q248" s="3"/>
      <c r="R248" s="3">
        <f t="shared" si="10"/>
        <v>0</v>
      </c>
      <c r="S248" s="3">
        <f t="shared" si="11"/>
        <v>20</v>
      </c>
      <c r="T248" s="3">
        <f>IF(AND(H248&lt;5,S248&gt;=VLOOKUP(A248,anni!$A$1:$O$32,6,0)),1,0)</f>
        <v>0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spans="1:34" s="2" customFormat="1" x14ac:dyDescent="0.3">
      <c r="A249" s="3">
        <v>2016</v>
      </c>
      <c r="B249" s="3">
        <v>246</v>
      </c>
      <c r="C249" s="3"/>
      <c r="D249" s="3" t="str">
        <f>VLOOKUP(E249,accorpamenti!$A$2:$X$104,A249-1995,0)</f>
        <v>Gorizia</v>
      </c>
      <c r="E249" s="3" t="s">
        <v>44</v>
      </c>
      <c r="F249" s="3">
        <v>7024</v>
      </c>
      <c r="G249" s="3">
        <v>2016</v>
      </c>
      <c r="H249" s="4">
        <v>4</v>
      </c>
      <c r="I249" s="3"/>
      <c r="J249" s="3">
        <v>0</v>
      </c>
      <c r="K249" s="3">
        <v>5</v>
      </c>
      <c r="L249" s="3">
        <v>0</v>
      </c>
      <c r="M249" s="3">
        <v>2</v>
      </c>
      <c r="N249" s="3">
        <v>1</v>
      </c>
      <c r="O249" s="3">
        <v>0</v>
      </c>
      <c r="P249" s="3">
        <f t="shared" si="9"/>
        <v>9.6</v>
      </c>
      <c r="Q249" s="3"/>
      <c r="R249" s="3">
        <f t="shared" si="10"/>
        <v>0</v>
      </c>
      <c r="S249" s="3">
        <f t="shared" si="11"/>
        <v>8</v>
      </c>
      <c r="T249" s="3">
        <f>IF(AND(H249&lt;5,S249&gt;=VLOOKUP(A249,anni!$A$1:$O$32,6,0)),1,0)</f>
        <v>0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spans="1:34" s="2" customFormat="1" x14ac:dyDescent="0.3">
      <c r="A250" s="3">
        <v>2016</v>
      </c>
      <c r="B250" s="3">
        <v>247</v>
      </c>
      <c r="C250" s="3"/>
      <c r="D250" s="3" t="str">
        <f>VLOOKUP(E250,accorpamenti!$A$2:$X$104,A250-1995,0)</f>
        <v>Torino</v>
      </c>
      <c r="E250" s="3" t="s">
        <v>49</v>
      </c>
      <c r="F250" s="3">
        <v>6489</v>
      </c>
      <c r="G250" s="3">
        <v>2016</v>
      </c>
      <c r="H250" s="4">
        <v>5</v>
      </c>
      <c r="I250" s="3"/>
      <c r="J250" s="3">
        <v>7</v>
      </c>
      <c r="K250" s="3">
        <v>7</v>
      </c>
      <c r="L250" s="3">
        <v>7</v>
      </c>
      <c r="M250" s="3">
        <v>0</v>
      </c>
      <c r="N250" s="3">
        <v>1</v>
      </c>
      <c r="O250" s="3">
        <v>0</v>
      </c>
      <c r="P250" s="3">
        <f t="shared" si="9"/>
        <v>22</v>
      </c>
      <c r="Q250" s="3"/>
      <c r="R250" s="3">
        <f t="shared" si="10"/>
        <v>1</v>
      </c>
      <c r="S250" s="3">
        <f t="shared" si="11"/>
        <v>22</v>
      </c>
      <c r="T250" s="3">
        <f>IF(AND(H250&lt;5,S250&gt;=VLOOKUP(A250,anni!$A$1:$O$32,6,0)),1,0)</f>
        <v>0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spans="1:34" s="2" customFormat="1" x14ac:dyDescent="0.3">
      <c r="A251" s="3">
        <v>2016</v>
      </c>
      <c r="B251" s="3">
        <v>248</v>
      </c>
      <c r="C251" s="3"/>
      <c r="D251" s="3" t="str">
        <f>VLOOKUP(E251,accorpamenti!$A$2:$X$104,A251-1995,0)</f>
        <v>Caltanissetta</v>
      </c>
      <c r="E251" s="3" t="s">
        <v>129</v>
      </c>
      <c r="F251" s="3">
        <v>7025</v>
      </c>
      <c r="G251" s="3">
        <v>2016</v>
      </c>
      <c r="H251" s="4">
        <v>5</v>
      </c>
      <c r="I251" s="3"/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f t="shared" si="9"/>
        <v>0</v>
      </c>
      <c r="Q251" s="3"/>
      <c r="R251" s="3">
        <f t="shared" si="10"/>
        <v>0</v>
      </c>
      <c r="S251" s="3">
        <f t="shared" si="11"/>
        <v>0</v>
      </c>
      <c r="T251" s="3">
        <f>IF(AND(H251&lt;5,S251&gt;=VLOOKUP(A251,anni!$A$1:$O$32,6,0)),1,0)</f>
        <v>0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spans="1:34" s="2" customFormat="1" x14ac:dyDescent="0.3">
      <c r="A252" s="3">
        <v>2016</v>
      </c>
      <c r="B252" s="3">
        <v>249</v>
      </c>
      <c r="C252" s="3"/>
      <c r="D252" s="3" t="str">
        <f>VLOOKUP(E252,accorpamenti!$A$2:$X$104,A252-1995,0)</f>
        <v>Asti</v>
      </c>
      <c r="E252" s="3" t="s">
        <v>68</v>
      </c>
      <c r="F252" s="3">
        <v>7026</v>
      </c>
      <c r="G252" s="3">
        <v>2016</v>
      </c>
      <c r="H252" s="4">
        <v>5</v>
      </c>
      <c r="I252" s="3"/>
      <c r="J252" s="3">
        <v>7</v>
      </c>
      <c r="K252" s="3">
        <v>7</v>
      </c>
      <c r="L252" s="3">
        <v>1</v>
      </c>
      <c r="M252" s="3">
        <v>0</v>
      </c>
      <c r="N252" s="3">
        <v>0</v>
      </c>
      <c r="O252" s="3">
        <v>1</v>
      </c>
      <c r="P252" s="3">
        <f t="shared" si="9"/>
        <v>16</v>
      </c>
      <c r="Q252" s="3"/>
      <c r="R252" s="3">
        <f t="shared" si="10"/>
        <v>0</v>
      </c>
      <c r="S252" s="3">
        <f t="shared" si="11"/>
        <v>16</v>
      </c>
      <c r="T252" s="3">
        <f>IF(AND(H252&lt;5,S252&gt;=VLOOKUP(A252,anni!$A$1:$O$32,6,0)),1,0)</f>
        <v>0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spans="1:34" s="2" customFormat="1" x14ac:dyDescent="0.3">
      <c r="A253" s="3">
        <v>2016</v>
      </c>
      <c r="B253" s="3">
        <v>250</v>
      </c>
      <c r="C253" s="3"/>
      <c r="D253" s="3" t="str">
        <f>VLOOKUP(E253,accorpamenti!$A$2:$X$104,A253-1995,0)</f>
        <v>Pavia</v>
      </c>
      <c r="E253" s="3" t="s">
        <v>83</v>
      </c>
      <c r="F253" s="3">
        <v>6677</v>
      </c>
      <c r="G253" s="3">
        <v>2016</v>
      </c>
      <c r="H253" s="4">
        <v>4</v>
      </c>
      <c r="I253" s="3"/>
      <c r="J253" s="3">
        <v>1</v>
      </c>
      <c r="K253" s="3">
        <v>0</v>
      </c>
      <c r="L253" s="3">
        <v>0</v>
      </c>
      <c r="M253" s="3">
        <v>1</v>
      </c>
      <c r="N253" s="3">
        <v>1</v>
      </c>
      <c r="O253" s="3">
        <v>0</v>
      </c>
      <c r="P253" s="3">
        <f t="shared" si="9"/>
        <v>3.5999999999999996</v>
      </c>
      <c r="Q253" s="3"/>
      <c r="R253" s="3">
        <f t="shared" si="10"/>
        <v>1</v>
      </c>
      <c r="S253" s="3">
        <f t="shared" si="11"/>
        <v>3</v>
      </c>
      <c r="T253" s="3">
        <f>IF(AND(H253&lt;5,S253&gt;=VLOOKUP(A253,anni!$A$1:$O$32,6,0)),1,0)</f>
        <v>0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spans="1:34" s="2" customFormat="1" x14ac:dyDescent="0.3">
      <c r="A254" s="3">
        <v>2016</v>
      </c>
      <c r="B254" s="3">
        <v>251</v>
      </c>
      <c r="C254" s="3"/>
      <c r="D254" s="3" t="str">
        <f>VLOOKUP(E254,accorpamenti!$A$2:$X$104,A254-1995,0)</f>
        <v>L'Aquila</v>
      </c>
      <c r="E254" s="3" t="s">
        <v>151</v>
      </c>
      <c r="F254" s="3">
        <v>6811</v>
      </c>
      <c r="G254" s="3">
        <v>2016</v>
      </c>
      <c r="H254" s="4">
        <v>5</v>
      </c>
      <c r="I254" s="3"/>
      <c r="J254" s="3">
        <v>0</v>
      </c>
      <c r="K254" s="3">
        <v>5</v>
      </c>
      <c r="L254" s="3">
        <v>0</v>
      </c>
      <c r="M254" s="3">
        <v>0</v>
      </c>
      <c r="N254" s="3">
        <v>1</v>
      </c>
      <c r="O254" s="3">
        <v>0</v>
      </c>
      <c r="P254" s="3">
        <f t="shared" si="9"/>
        <v>6</v>
      </c>
      <c r="Q254" s="3"/>
      <c r="R254" s="3">
        <f t="shared" si="10"/>
        <v>0</v>
      </c>
      <c r="S254" s="3">
        <f t="shared" si="11"/>
        <v>6</v>
      </c>
      <c r="T254" s="3">
        <f>IF(AND(H254&lt;5,S254&gt;=VLOOKUP(A254,anni!$A$1:$O$32,6,0)),1,0)</f>
        <v>0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spans="1:34" s="2" customFormat="1" x14ac:dyDescent="0.3">
      <c r="A255" s="3">
        <v>2016</v>
      </c>
      <c r="B255" s="3">
        <v>252</v>
      </c>
      <c r="C255" s="3"/>
      <c r="D255" s="3" t="str">
        <f>VLOOKUP(E255,accorpamenti!$A$2:$X$104,A255-1995,0)</f>
        <v>Torino</v>
      </c>
      <c r="E255" s="3" t="s">
        <v>49</v>
      </c>
      <c r="F255" s="3">
        <v>7027</v>
      </c>
      <c r="G255" s="3">
        <v>2016</v>
      </c>
      <c r="H255" s="4">
        <v>5</v>
      </c>
      <c r="I255" s="3"/>
      <c r="J255" s="3">
        <v>7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f t="shared" si="9"/>
        <v>7</v>
      </c>
      <c r="Q255" s="3"/>
      <c r="R255" s="3">
        <f t="shared" si="10"/>
        <v>0</v>
      </c>
      <c r="S255" s="3">
        <f t="shared" si="11"/>
        <v>7</v>
      </c>
      <c r="T255" s="3">
        <f>IF(AND(H255&lt;5,S255&gt;=VLOOKUP(A255,anni!$A$1:$O$32,6,0)),1,0)</f>
        <v>0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spans="1:34" s="2" customFormat="1" x14ac:dyDescent="0.3">
      <c r="A256" s="3">
        <v>2016</v>
      </c>
      <c r="B256" s="3">
        <v>253</v>
      </c>
      <c r="C256" s="3"/>
      <c r="D256" s="3" t="str">
        <f>VLOOKUP(E256,accorpamenti!$A$2:$X$104,A256-1995,0)</f>
        <v>Lecce</v>
      </c>
      <c r="E256" s="3" t="s">
        <v>38</v>
      </c>
      <c r="F256" s="3">
        <v>7028</v>
      </c>
      <c r="G256" s="3">
        <v>2016</v>
      </c>
      <c r="H256" s="4">
        <v>3</v>
      </c>
      <c r="I256" s="3"/>
      <c r="J256" s="3">
        <v>7</v>
      </c>
      <c r="K256" s="3">
        <v>0</v>
      </c>
      <c r="L256" s="3">
        <v>0</v>
      </c>
      <c r="M256" s="3">
        <v>0</v>
      </c>
      <c r="N256" s="3">
        <v>1</v>
      </c>
      <c r="O256" s="3">
        <v>0</v>
      </c>
      <c r="P256" s="3">
        <f t="shared" si="9"/>
        <v>11.2</v>
      </c>
      <c r="Q256" s="3"/>
      <c r="R256" s="3">
        <f t="shared" si="10"/>
        <v>0</v>
      </c>
      <c r="S256" s="3">
        <f t="shared" si="11"/>
        <v>8</v>
      </c>
      <c r="T256" s="3">
        <f>IF(AND(H256&lt;5,S256&gt;=VLOOKUP(A256,anni!$A$1:$O$32,6,0)),1,0)</f>
        <v>0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spans="1:34" s="2" customFormat="1" x14ac:dyDescent="0.3">
      <c r="A257" s="3">
        <v>2016</v>
      </c>
      <c r="B257" s="3">
        <v>254</v>
      </c>
      <c r="C257" s="3"/>
      <c r="D257" s="3" t="str">
        <f>VLOOKUP(E257,accorpamenti!$A$2:$X$104,A257-1995,0)</f>
        <v>Massa Carrara</v>
      </c>
      <c r="E257" s="3" t="s">
        <v>52</v>
      </c>
      <c r="F257" s="3">
        <v>6830</v>
      </c>
      <c r="G257" s="3">
        <v>2016</v>
      </c>
      <c r="H257" s="4">
        <v>4</v>
      </c>
      <c r="I257" s="3"/>
      <c r="J257" s="3">
        <v>4</v>
      </c>
      <c r="K257" s="3">
        <v>7</v>
      </c>
      <c r="L257" s="3">
        <v>1</v>
      </c>
      <c r="M257" s="3">
        <v>1</v>
      </c>
      <c r="N257" s="3">
        <v>0</v>
      </c>
      <c r="O257" s="3">
        <v>0</v>
      </c>
      <c r="P257" s="3">
        <f t="shared" si="9"/>
        <v>15.6</v>
      </c>
      <c r="Q257" s="3"/>
      <c r="R257" s="3">
        <f t="shared" si="10"/>
        <v>0</v>
      </c>
      <c r="S257" s="3">
        <f t="shared" si="11"/>
        <v>13</v>
      </c>
      <c r="T257" s="3">
        <f>IF(AND(H257&lt;5,S257&gt;=VLOOKUP(A257,anni!$A$1:$O$32,6,0)),1,0)</f>
        <v>0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spans="1:34" s="2" customFormat="1" x14ac:dyDescent="0.3">
      <c r="A258" s="3">
        <v>2016</v>
      </c>
      <c r="B258" s="3">
        <v>255</v>
      </c>
      <c r="C258" s="3"/>
      <c r="D258" s="3" t="str">
        <f>VLOOKUP(E258,accorpamenti!$A$2:$X$104,A258-1995,0)</f>
        <v>Macerata</v>
      </c>
      <c r="E258" s="3" t="s">
        <v>102</v>
      </c>
      <c r="F258" s="3">
        <v>6642</v>
      </c>
      <c r="G258" s="3">
        <v>2016</v>
      </c>
      <c r="H258" s="4">
        <v>5</v>
      </c>
      <c r="I258" s="3"/>
      <c r="J258" s="3">
        <v>7</v>
      </c>
      <c r="K258" s="3">
        <v>7</v>
      </c>
      <c r="L258" s="3">
        <v>7</v>
      </c>
      <c r="M258" s="3">
        <v>4</v>
      </c>
      <c r="N258" s="3">
        <v>1</v>
      </c>
      <c r="O258" s="3">
        <v>2</v>
      </c>
      <c r="P258" s="3">
        <f t="shared" si="9"/>
        <v>28</v>
      </c>
      <c r="Q258" s="3"/>
      <c r="R258" s="3">
        <f t="shared" si="10"/>
        <v>1</v>
      </c>
      <c r="S258" s="3">
        <f t="shared" si="11"/>
        <v>28</v>
      </c>
      <c r="T258" s="3">
        <f>IF(AND(H258&lt;5,S258&gt;=VLOOKUP(A258,anni!$A$1:$O$32,6,0)),1,0)</f>
        <v>0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spans="1:34" s="2" customFormat="1" x14ac:dyDescent="0.3">
      <c r="A259" s="3">
        <v>2016</v>
      </c>
      <c r="B259" s="3">
        <v>256</v>
      </c>
      <c r="C259" s="3"/>
      <c r="D259" s="3" t="str">
        <f>VLOOKUP(E259,accorpamenti!$A$2:$X$104,A259-1995,0)</f>
        <v>Cuneo</v>
      </c>
      <c r="E259" s="3" t="s">
        <v>67</v>
      </c>
      <c r="F259" s="3">
        <v>7029</v>
      </c>
      <c r="G259" s="3">
        <v>2016</v>
      </c>
      <c r="H259" s="4">
        <v>3</v>
      </c>
      <c r="I259" s="3"/>
      <c r="J259" s="3">
        <v>0</v>
      </c>
      <c r="K259" s="3">
        <v>2</v>
      </c>
      <c r="L259" s="3">
        <v>0</v>
      </c>
      <c r="M259" s="3">
        <v>1</v>
      </c>
      <c r="N259" s="3">
        <v>0</v>
      </c>
      <c r="O259" s="3">
        <v>0</v>
      </c>
      <c r="P259" s="3">
        <f t="shared" si="9"/>
        <v>4.1999999999999993</v>
      </c>
      <c r="Q259" s="3"/>
      <c r="R259" s="3">
        <f t="shared" si="10"/>
        <v>0</v>
      </c>
      <c r="S259" s="3">
        <f t="shared" si="11"/>
        <v>3</v>
      </c>
      <c r="T259" s="3">
        <f>IF(AND(H259&lt;5,S259&gt;=VLOOKUP(A259,anni!$A$1:$O$32,6,0)),1,0)</f>
        <v>0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spans="1:34" s="2" customFormat="1" x14ac:dyDescent="0.3">
      <c r="A260" s="3">
        <v>2016</v>
      </c>
      <c r="B260" s="3">
        <v>257</v>
      </c>
      <c r="C260" s="3"/>
      <c r="D260" s="3" t="str">
        <f>VLOOKUP(E260,accorpamenti!$A$2:$X$104,A260-1995,0)</f>
        <v>Varese</v>
      </c>
      <c r="E260" s="3" t="s">
        <v>94</v>
      </c>
      <c r="F260" s="3">
        <v>6643</v>
      </c>
      <c r="G260" s="3">
        <v>2016</v>
      </c>
      <c r="H260" s="4">
        <v>5</v>
      </c>
      <c r="I260" s="3"/>
      <c r="J260" s="3">
        <v>7</v>
      </c>
      <c r="K260" s="3">
        <v>2</v>
      </c>
      <c r="L260" s="3">
        <v>0</v>
      </c>
      <c r="M260" s="3">
        <v>0</v>
      </c>
      <c r="N260" s="3">
        <v>0</v>
      </c>
      <c r="O260" s="3">
        <v>1</v>
      </c>
      <c r="P260" s="3">
        <f t="shared" ref="P260:P305" si="12">IF(T260=0,IF(S260=-1,-1,S260*HLOOKUP(H260,$U$1:$Y$2,2,0)),0)</f>
        <v>10</v>
      </c>
      <c r="Q260" s="3"/>
      <c r="R260" s="3">
        <f t="shared" ref="R260:R305" si="13">COUNTIF($F$609:$F$5991,F260)</f>
        <v>1</v>
      </c>
      <c r="S260" s="3">
        <f t="shared" ref="S260:S305" si="14">SUM(J260:O260)</f>
        <v>10</v>
      </c>
      <c r="T260" s="3">
        <f>IF(AND(H260&lt;5,S260&gt;=VLOOKUP(A260,anni!$A$1:$O$32,6,0)),1,0)</f>
        <v>0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spans="1:34" s="2" customFormat="1" x14ac:dyDescent="0.3">
      <c r="A261" s="3">
        <v>2016</v>
      </c>
      <c r="B261" s="3">
        <v>258</v>
      </c>
      <c r="C261" s="3"/>
      <c r="D261" s="3" t="str">
        <f>VLOOKUP(E261,accorpamenti!$A$2:$X$104,A261-1995,0)</f>
        <v>Bolzano</v>
      </c>
      <c r="E261" s="3" t="s">
        <v>128</v>
      </c>
      <c r="F261" s="3">
        <v>6490</v>
      </c>
      <c r="G261" s="3">
        <v>2016</v>
      </c>
      <c r="H261" s="4">
        <v>5</v>
      </c>
      <c r="I261" s="3"/>
      <c r="J261" s="3">
        <v>7</v>
      </c>
      <c r="K261" s="3">
        <v>7</v>
      </c>
      <c r="L261" s="3">
        <v>7</v>
      </c>
      <c r="M261" s="3">
        <v>1</v>
      </c>
      <c r="N261" s="3">
        <v>1</v>
      </c>
      <c r="O261" s="3">
        <v>0</v>
      </c>
      <c r="P261" s="3">
        <f t="shared" si="12"/>
        <v>23</v>
      </c>
      <c r="Q261" s="3"/>
      <c r="R261" s="3">
        <f t="shared" si="13"/>
        <v>2</v>
      </c>
      <c r="S261" s="3">
        <f t="shared" si="14"/>
        <v>23</v>
      </c>
      <c r="T261" s="3">
        <f>IF(AND(H261&lt;5,S261&gt;=VLOOKUP(A261,anni!$A$1:$O$32,6,0)),1,0)</f>
        <v>0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spans="1:34" s="2" customFormat="1" x14ac:dyDescent="0.3">
      <c r="A262" s="3">
        <v>2016</v>
      </c>
      <c r="B262" s="3">
        <v>259</v>
      </c>
      <c r="C262" s="3"/>
      <c r="D262" s="3" t="str">
        <f>VLOOKUP(E262,accorpamenti!$A$2:$X$104,A262-1995,0)</f>
        <v>Roma</v>
      </c>
      <c r="E262" s="3" t="s">
        <v>40</v>
      </c>
      <c r="F262" s="3">
        <v>6644</v>
      </c>
      <c r="G262" s="3">
        <v>2016</v>
      </c>
      <c r="H262" s="4">
        <v>5</v>
      </c>
      <c r="I262" s="3"/>
      <c r="J262" s="3">
        <v>0</v>
      </c>
      <c r="K262" s="3">
        <v>6</v>
      </c>
      <c r="L262" s="3">
        <v>0</v>
      </c>
      <c r="M262" s="3">
        <v>0</v>
      </c>
      <c r="N262" s="3">
        <v>1</v>
      </c>
      <c r="O262" s="3">
        <v>1</v>
      </c>
      <c r="P262" s="3">
        <f t="shared" si="12"/>
        <v>8</v>
      </c>
      <c r="Q262" s="3"/>
      <c r="R262" s="3">
        <f t="shared" si="13"/>
        <v>1</v>
      </c>
      <c r="S262" s="3">
        <f t="shared" si="14"/>
        <v>8</v>
      </c>
      <c r="T262" s="3">
        <f>IF(AND(H262&lt;5,S262&gt;=VLOOKUP(A262,anni!$A$1:$O$32,6,0)),1,0)</f>
        <v>0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spans="1:34" s="2" customFormat="1" x14ac:dyDescent="0.3">
      <c r="A263" s="3">
        <v>2016</v>
      </c>
      <c r="B263" s="3">
        <v>260</v>
      </c>
      <c r="C263" s="3"/>
      <c r="D263" s="3" t="str">
        <f>VLOOKUP(E263,accorpamenti!$A$2:$X$104,A263-1995,0)</f>
        <v>Biella</v>
      </c>
      <c r="E263" s="3" t="s">
        <v>132</v>
      </c>
      <c r="F263" s="3">
        <v>7030</v>
      </c>
      <c r="G263" s="3">
        <v>2016</v>
      </c>
      <c r="H263" s="4">
        <v>5</v>
      </c>
      <c r="I263" s="3"/>
      <c r="J263" s="3">
        <v>1</v>
      </c>
      <c r="K263" s="3">
        <v>0</v>
      </c>
      <c r="L263" s="3">
        <v>0</v>
      </c>
      <c r="M263" s="3">
        <v>0</v>
      </c>
      <c r="N263" s="3">
        <v>0</v>
      </c>
      <c r="O263" s="3">
        <v>1</v>
      </c>
      <c r="P263" s="3">
        <f t="shared" si="12"/>
        <v>2</v>
      </c>
      <c r="Q263" s="3"/>
      <c r="R263" s="3">
        <f t="shared" si="13"/>
        <v>0</v>
      </c>
      <c r="S263" s="3">
        <f t="shared" si="14"/>
        <v>2</v>
      </c>
      <c r="T263" s="3">
        <f>IF(AND(H263&lt;5,S263&gt;=VLOOKUP(A263,anni!$A$1:$O$32,6,0)),1,0)</f>
        <v>0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spans="1:34" s="2" customFormat="1" x14ac:dyDescent="0.3">
      <c r="A264" s="3">
        <v>2016</v>
      </c>
      <c r="B264" s="3">
        <v>261</v>
      </c>
      <c r="C264" s="3"/>
      <c r="D264" s="3" t="str">
        <f>VLOOKUP(E264,accorpamenti!$A$2:$X$104,A264-1995,0)</f>
        <v>Verona</v>
      </c>
      <c r="E264" s="3" t="s">
        <v>71</v>
      </c>
      <c r="F264" s="3">
        <v>7031</v>
      </c>
      <c r="G264" s="3">
        <v>2016</v>
      </c>
      <c r="H264" s="4">
        <v>4</v>
      </c>
      <c r="I264" s="3"/>
      <c r="J264" s="3">
        <v>0</v>
      </c>
      <c r="K264" s="3">
        <v>2</v>
      </c>
      <c r="L264" s="3">
        <v>0</v>
      </c>
      <c r="M264" s="3">
        <v>2</v>
      </c>
      <c r="N264" s="3">
        <v>1</v>
      </c>
      <c r="O264" s="3">
        <v>1</v>
      </c>
      <c r="P264" s="3">
        <f t="shared" si="12"/>
        <v>7.1999999999999993</v>
      </c>
      <c r="Q264" s="3"/>
      <c r="R264" s="3">
        <f t="shared" si="13"/>
        <v>0</v>
      </c>
      <c r="S264" s="3">
        <f t="shared" si="14"/>
        <v>6</v>
      </c>
      <c r="T264" s="3">
        <f>IF(AND(H264&lt;5,S264&gt;=VLOOKUP(A264,anni!$A$1:$O$32,6,0)),1,0)</f>
        <v>0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spans="1:34" s="2" customFormat="1" x14ac:dyDescent="0.3">
      <c r="A265" s="3">
        <v>2016</v>
      </c>
      <c r="B265" s="3">
        <v>262</v>
      </c>
      <c r="C265" s="3"/>
      <c r="D265" s="3" t="str">
        <f>VLOOKUP(E265,accorpamenti!$A$2:$X$104,A265-1995,0)</f>
        <v>Trento</v>
      </c>
      <c r="E265" s="3" t="s">
        <v>60</v>
      </c>
      <c r="F265" s="3">
        <v>6688</v>
      </c>
      <c r="G265" s="3">
        <v>2016</v>
      </c>
      <c r="H265" s="4">
        <v>3</v>
      </c>
      <c r="I265" s="3"/>
      <c r="J265" s="3">
        <v>7</v>
      </c>
      <c r="K265" s="3">
        <v>7</v>
      </c>
      <c r="L265" s="3">
        <v>1</v>
      </c>
      <c r="M265" s="3">
        <v>2</v>
      </c>
      <c r="N265" s="3">
        <v>1</v>
      </c>
      <c r="O265" s="3">
        <v>1</v>
      </c>
      <c r="P265" s="3">
        <f t="shared" si="12"/>
        <v>26.599999999999998</v>
      </c>
      <c r="Q265" s="3"/>
      <c r="R265" s="3">
        <f t="shared" si="13"/>
        <v>1</v>
      </c>
      <c r="S265" s="3">
        <f t="shared" si="14"/>
        <v>19</v>
      </c>
      <c r="T265" s="3">
        <f>IF(AND(H265&lt;5,S265&gt;=VLOOKUP(A265,anni!$A$1:$O$32,6,0)),1,0)</f>
        <v>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spans="1:34" s="2" customFormat="1" x14ac:dyDescent="0.3">
      <c r="A266" s="3">
        <v>2016</v>
      </c>
      <c r="B266" s="3">
        <v>263</v>
      </c>
      <c r="C266" s="3"/>
      <c r="D266" s="3" t="str">
        <f>VLOOKUP(E266,accorpamenti!$A$2:$X$104,A266-1995,0)</f>
        <v>Firenze</v>
      </c>
      <c r="E266" s="3" t="s">
        <v>118</v>
      </c>
      <c r="F266" s="3">
        <v>6871</v>
      </c>
      <c r="G266" s="3">
        <v>2016</v>
      </c>
      <c r="H266" s="4">
        <v>2</v>
      </c>
      <c r="I266" s="3"/>
      <c r="J266" s="3">
        <v>7</v>
      </c>
      <c r="K266" s="3">
        <v>6</v>
      </c>
      <c r="L266" s="3">
        <v>7</v>
      </c>
      <c r="M266" s="3">
        <v>6</v>
      </c>
      <c r="N266" s="3">
        <v>5</v>
      </c>
      <c r="O266" s="3">
        <v>2</v>
      </c>
      <c r="P266" s="3">
        <f t="shared" si="12"/>
        <v>0</v>
      </c>
      <c r="Q266" s="3"/>
      <c r="R266" s="3">
        <f t="shared" si="13"/>
        <v>0</v>
      </c>
      <c r="S266" s="3">
        <f t="shared" si="14"/>
        <v>33</v>
      </c>
      <c r="T266" s="3">
        <f>IF(AND(H266&lt;5,S266&gt;=VLOOKUP(A266,anni!$A$1:$O$32,6,0)),1,0)</f>
        <v>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spans="1:34" s="2" customFormat="1" x14ac:dyDescent="0.3">
      <c r="A267" s="3">
        <v>2016</v>
      </c>
      <c r="B267" s="3">
        <v>264</v>
      </c>
      <c r="C267" s="3"/>
      <c r="D267" s="3" t="str">
        <f>VLOOKUP(E267,accorpamenti!$A$2:$X$104,A267-1995,0)</f>
        <v>Novara</v>
      </c>
      <c r="E267" s="3" t="s">
        <v>136</v>
      </c>
      <c r="F267" s="3">
        <v>6832</v>
      </c>
      <c r="G267" s="3">
        <v>2016</v>
      </c>
      <c r="H267" s="4">
        <v>4</v>
      </c>
      <c r="I267" s="3"/>
      <c r="J267" s="3">
        <v>0</v>
      </c>
      <c r="K267" s="3">
        <v>4</v>
      </c>
      <c r="L267" s="3">
        <v>0</v>
      </c>
      <c r="M267" s="3">
        <v>1</v>
      </c>
      <c r="N267" s="3">
        <v>1</v>
      </c>
      <c r="O267" s="3">
        <v>1</v>
      </c>
      <c r="P267" s="3">
        <f t="shared" si="12"/>
        <v>8.4</v>
      </c>
      <c r="Q267" s="3"/>
      <c r="R267" s="3">
        <f t="shared" si="13"/>
        <v>0</v>
      </c>
      <c r="S267" s="3">
        <f t="shared" si="14"/>
        <v>7</v>
      </c>
      <c r="T267" s="3">
        <f>IF(AND(H267&lt;5,S267&gt;=VLOOKUP(A267,anni!$A$1:$O$32,6,0)),1,0)</f>
        <v>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spans="1:34" s="2" customFormat="1" x14ac:dyDescent="0.3">
      <c r="A268" s="3">
        <v>2016</v>
      </c>
      <c r="B268" s="3">
        <v>265</v>
      </c>
      <c r="C268" s="3"/>
      <c r="D268" s="3" t="str">
        <f>VLOOKUP(E268,accorpamenti!$A$2:$X$104,A268-1995,0)</f>
        <v>Brescia</v>
      </c>
      <c r="E268" s="3" t="s">
        <v>42</v>
      </c>
      <c r="F268" s="3">
        <v>7032</v>
      </c>
      <c r="G268" s="3">
        <v>2016</v>
      </c>
      <c r="H268" s="4">
        <v>5</v>
      </c>
      <c r="I268" s="3"/>
      <c r="J268" s="3">
        <v>7</v>
      </c>
      <c r="K268" s="3">
        <v>7</v>
      </c>
      <c r="L268" s="3">
        <v>7</v>
      </c>
      <c r="M268" s="3">
        <v>2</v>
      </c>
      <c r="N268" s="3">
        <v>0</v>
      </c>
      <c r="O268" s="3">
        <v>1</v>
      </c>
      <c r="P268" s="3">
        <f t="shared" si="12"/>
        <v>24</v>
      </c>
      <c r="Q268" s="3"/>
      <c r="R268" s="3">
        <f t="shared" si="13"/>
        <v>0</v>
      </c>
      <c r="S268" s="3">
        <f t="shared" si="14"/>
        <v>24</v>
      </c>
      <c r="T268" s="3">
        <f>IF(AND(H268&lt;5,S268&gt;=VLOOKUP(A268,anni!$A$1:$O$32,6,0)),1,0)</f>
        <v>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spans="1:34" s="2" customFormat="1" x14ac:dyDescent="0.3">
      <c r="A269" s="3">
        <v>2016</v>
      </c>
      <c r="B269" s="3">
        <v>266</v>
      </c>
      <c r="C269" s="3"/>
      <c r="D269" s="3" t="str">
        <f>VLOOKUP(E269,accorpamenti!$A$2:$X$104,A269-1995,0)</f>
        <v>Roma</v>
      </c>
      <c r="E269" s="3" t="s">
        <v>40</v>
      </c>
      <c r="F269" s="3">
        <v>6833</v>
      </c>
      <c r="G269" s="3">
        <v>2016</v>
      </c>
      <c r="H269" s="4">
        <v>4</v>
      </c>
      <c r="I269" s="3"/>
      <c r="J269" s="3">
        <v>1</v>
      </c>
      <c r="K269" s="3">
        <v>0</v>
      </c>
      <c r="L269" s="3">
        <v>0</v>
      </c>
      <c r="M269" s="3">
        <v>4</v>
      </c>
      <c r="N269" s="3">
        <v>1</v>
      </c>
      <c r="O269" s="3">
        <v>0</v>
      </c>
      <c r="P269" s="3">
        <f t="shared" si="12"/>
        <v>7.1999999999999993</v>
      </c>
      <c r="Q269" s="3"/>
      <c r="R269" s="3">
        <f t="shared" si="13"/>
        <v>0</v>
      </c>
      <c r="S269" s="3">
        <f t="shared" si="14"/>
        <v>6</v>
      </c>
      <c r="T269" s="3">
        <f>IF(AND(H269&lt;5,S269&gt;=VLOOKUP(A269,anni!$A$1:$O$32,6,0)),1,0)</f>
        <v>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spans="1:34" s="2" customFormat="1" x14ac:dyDescent="0.3">
      <c r="A270" s="3">
        <v>2016</v>
      </c>
      <c r="B270" s="3">
        <v>267</v>
      </c>
      <c r="C270" s="3"/>
      <c r="D270" s="3" t="str">
        <f>VLOOKUP(E270,accorpamenti!$A$2:$X$104,A270-1995,0)</f>
        <v>Reggio Emilia</v>
      </c>
      <c r="E270" s="3" t="s">
        <v>78</v>
      </c>
      <c r="F270" s="3">
        <v>6861</v>
      </c>
      <c r="G270" s="3">
        <v>2016</v>
      </c>
      <c r="H270" s="4">
        <v>3</v>
      </c>
      <c r="I270" s="3"/>
      <c r="J270" s="3">
        <v>7</v>
      </c>
      <c r="K270" s="3">
        <v>7</v>
      </c>
      <c r="L270" s="3">
        <v>0</v>
      </c>
      <c r="M270" s="3">
        <v>2</v>
      </c>
      <c r="N270" s="3">
        <v>0</v>
      </c>
      <c r="O270" s="3">
        <v>0</v>
      </c>
      <c r="P270" s="3">
        <f t="shared" si="12"/>
        <v>22.4</v>
      </c>
      <c r="Q270" s="3"/>
      <c r="R270" s="3">
        <f t="shared" si="13"/>
        <v>0</v>
      </c>
      <c r="S270" s="3">
        <f t="shared" si="14"/>
        <v>16</v>
      </c>
      <c r="T270" s="3">
        <f>IF(AND(H270&lt;5,S270&gt;=VLOOKUP(A270,anni!$A$1:$O$32,6,0)),1,0)</f>
        <v>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spans="1:34" s="2" customFormat="1" x14ac:dyDescent="0.3">
      <c r="A271" s="3">
        <v>2016</v>
      </c>
      <c r="B271" s="3">
        <v>268</v>
      </c>
      <c r="C271" s="3"/>
      <c r="D271" s="3" t="str">
        <f>VLOOKUP(E271,accorpamenti!$A$2:$X$104,A271-1995,0)</f>
        <v>Pisa</v>
      </c>
      <c r="E271" s="3" t="s">
        <v>105</v>
      </c>
      <c r="F271" s="3">
        <v>6813</v>
      </c>
      <c r="G271" s="3">
        <v>2016</v>
      </c>
      <c r="H271" s="4">
        <v>5</v>
      </c>
      <c r="I271" s="3"/>
      <c r="J271" s="3">
        <v>0</v>
      </c>
      <c r="K271" s="3">
        <v>2</v>
      </c>
      <c r="L271" s="3">
        <v>0</v>
      </c>
      <c r="M271" s="3">
        <v>0</v>
      </c>
      <c r="N271" s="3">
        <v>0</v>
      </c>
      <c r="O271" s="3">
        <v>0</v>
      </c>
      <c r="P271" s="3">
        <f t="shared" si="12"/>
        <v>2</v>
      </c>
      <c r="Q271" s="3"/>
      <c r="R271" s="3">
        <f t="shared" si="13"/>
        <v>0</v>
      </c>
      <c r="S271" s="3">
        <f t="shared" si="14"/>
        <v>2</v>
      </c>
      <c r="T271" s="3">
        <f>IF(AND(H271&lt;5,S271&gt;=VLOOKUP(A271,anni!$A$1:$O$32,6,0)),1,0)</f>
        <v>0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spans="1:34" s="2" customFormat="1" x14ac:dyDescent="0.3">
      <c r="A272" s="3">
        <v>2016</v>
      </c>
      <c r="B272" s="3">
        <v>269</v>
      </c>
      <c r="C272" s="3"/>
      <c r="D272" s="3" t="str">
        <f>VLOOKUP(E272,accorpamenti!$A$2:$X$104,A272-1995,0)</f>
        <v>Cremona</v>
      </c>
      <c r="E272" s="3" t="s">
        <v>130</v>
      </c>
      <c r="F272" s="3">
        <v>6834</v>
      </c>
      <c r="G272" s="3">
        <v>2016</v>
      </c>
      <c r="H272" s="4">
        <v>4</v>
      </c>
      <c r="I272" s="3"/>
      <c r="J272" s="3">
        <v>7</v>
      </c>
      <c r="K272" s="3">
        <v>7</v>
      </c>
      <c r="L272" s="3">
        <v>7</v>
      </c>
      <c r="M272" s="3">
        <v>3</v>
      </c>
      <c r="N272" s="3">
        <v>0</v>
      </c>
      <c r="O272" s="3">
        <v>0</v>
      </c>
      <c r="P272" s="3">
        <f t="shared" si="12"/>
        <v>28.799999999999997</v>
      </c>
      <c r="Q272" s="3"/>
      <c r="R272" s="3">
        <f t="shared" si="13"/>
        <v>0</v>
      </c>
      <c r="S272" s="3">
        <f t="shared" si="14"/>
        <v>24</v>
      </c>
      <c r="T272" s="3">
        <f>IF(AND(H272&lt;5,S272&gt;=VLOOKUP(A272,anni!$A$1:$O$32,6,0)),1,0)</f>
        <v>0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spans="1:34" s="2" customFormat="1" x14ac:dyDescent="0.3">
      <c r="A273" s="3">
        <v>2016</v>
      </c>
      <c r="B273" s="3">
        <v>270</v>
      </c>
      <c r="C273" s="3"/>
      <c r="D273" s="3" t="str">
        <f>VLOOKUP(E273,accorpamenti!$A$2:$X$104,A273-1995,0)</f>
        <v>Cagliari</v>
      </c>
      <c r="E273" s="3" t="s">
        <v>87</v>
      </c>
      <c r="F273" s="3">
        <v>7033</v>
      </c>
      <c r="G273" s="3">
        <v>2016</v>
      </c>
      <c r="H273" s="4">
        <v>4</v>
      </c>
      <c r="I273" s="3"/>
      <c r="J273" s="3">
        <v>7</v>
      </c>
      <c r="K273" s="3">
        <v>6</v>
      </c>
      <c r="L273" s="3">
        <v>1</v>
      </c>
      <c r="M273" s="3">
        <v>2</v>
      </c>
      <c r="N273" s="3">
        <v>0</v>
      </c>
      <c r="O273" s="3">
        <v>1</v>
      </c>
      <c r="P273" s="3">
        <f t="shared" si="12"/>
        <v>20.399999999999999</v>
      </c>
      <c r="Q273" s="3"/>
      <c r="R273" s="3">
        <f t="shared" si="13"/>
        <v>0</v>
      </c>
      <c r="S273" s="3">
        <f t="shared" si="14"/>
        <v>17</v>
      </c>
      <c r="T273" s="3">
        <f>IF(AND(H273&lt;5,S273&gt;=VLOOKUP(A273,anni!$A$1:$O$32,6,0)),1,0)</f>
        <v>0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spans="1:34" s="2" customFormat="1" x14ac:dyDescent="0.3">
      <c r="A274" s="3">
        <v>2016</v>
      </c>
      <c r="B274" s="3">
        <v>271</v>
      </c>
      <c r="C274" s="3"/>
      <c r="D274" s="3" t="str">
        <f>VLOOKUP(E274,accorpamenti!$A$2:$X$104,A274-1995,0)</f>
        <v>Udine</v>
      </c>
      <c r="E274" s="3" t="s">
        <v>58</v>
      </c>
      <c r="F274" s="3">
        <v>7034</v>
      </c>
      <c r="G274" s="3">
        <v>2016</v>
      </c>
      <c r="H274" s="4">
        <v>2</v>
      </c>
      <c r="I274" s="3"/>
      <c r="J274" s="3">
        <v>7</v>
      </c>
      <c r="K274" s="3">
        <v>7</v>
      </c>
      <c r="L274" s="3">
        <v>0</v>
      </c>
      <c r="M274" s="3">
        <v>2</v>
      </c>
      <c r="N274" s="3">
        <v>1</v>
      </c>
      <c r="O274" s="3">
        <v>1</v>
      </c>
      <c r="P274" s="3">
        <f t="shared" si="12"/>
        <v>28.8</v>
      </c>
      <c r="Q274" s="3"/>
      <c r="R274" s="3">
        <f t="shared" si="13"/>
        <v>0</v>
      </c>
      <c r="S274" s="3">
        <f t="shared" si="14"/>
        <v>18</v>
      </c>
      <c r="T274" s="3">
        <f>IF(AND(H274&lt;5,S274&gt;=VLOOKUP(A274,anni!$A$1:$O$32,6,0)),1,0)</f>
        <v>0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spans="1:34" s="2" customFormat="1" x14ac:dyDescent="0.3">
      <c r="A275" s="3">
        <v>2016</v>
      </c>
      <c r="B275" s="3">
        <v>272</v>
      </c>
      <c r="C275" s="3"/>
      <c r="D275" s="3" t="str">
        <f>VLOOKUP(E275,accorpamenti!$A$2:$X$104,A275-1995,0)</f>
        <v>Padova</v>
      </c>
      <c r="E275" s="3" t="s">
        <v>66</v>
      </c>
      <c r="F275" s="3">
        <v>6495</v>
      </c>
      <c r="G275" s="3">
        <v>2016</v>
      </c>
      <c r="H275" s="4">
        <v>4</v>
      </c>
      <c r="I275" s="3"/>
      <c r="J275" s="3">
        <v>7</v>
      </c>
      <c r="K275" s="3">
        <v>7</v>
      </c>
      <c r="L275" s="3">
        <v>7</v>
      </c>
      <c r="M275" s="3">
        <v>7</v>
      </c>
      <c r="N275" s="3">
        <v>7</v>
      </c>
      <c r="O275" s="3">
        <v>2</v>
      </c>
      <c r="P275" s="3">
        <f t="shared" si="12"/>
        <v>0</v>
      </c>
      <c r="Q275" s="3"/>
      <c r="R275" s="3">
        <f t="shared" si="13"/>
        <v>2</v>
      </c>
      <c r="S275" s="3">
        <f t="shared" si="14"/>
        <v>37</v>
      </c>
      <c r="T275" s="3">
        <f>IF(AND(H275&lt;5,S275&gt;=VLOOKUP(A275,anni!$A$1:$O$32,6,0)),1,0)</f>
        <v>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spans="1:34" s="2" customFormat="1" x14ac:dyDescent="0.3">
      <c r="A276" s="3">
        <v>2016</v>
      </c>
      <c r="B276" s="3">
        <v>273</v>
      </c>
      <c r="C276" s="3"/>
      <c r="D276" s="3" t="str">
        <f>VLOOKUP(E276,accorpamenti!$A$2:$X$104,A276-1995,0)</f>
        <v>Lucca</v>
      </c>
      <c r="E276" s="3" t="s">
        <v>48</v>
      </c>
      <c r="F276" s="3">
        <v>6679</v>
      </c>
      <c r="G276" s="3">
        <v>2016</v>
      </c>
      <c r="H276" s="4">
        <v>4</v>
      </c>
      <c r="I276" s="3"/>
      <c r="J276" s="3">
        <v>1</v>
      </c>
      <c r="K276" s="3">
        <v>5</v>
      </c>
      <c r="L276" s="3">
        <v>1</v>
      </c>
      <c r="M276" s="3">
        <v>0</v>
      </c>
      <c r="N276" s="3">
        <v>0</v>
      </c>
      <c r="O276" s="3">
        <v>0</v>
      </c>
      <c r="P276" s="3">
        <f t="shared" si="12"/>
        <v>8.4</v>
      </c>
      <c r="Q276" s="3"/>
      <c r="R276" s="3">
        <f t="shared" si="13"/>
        <v>1</v>
      </c>
      <c r="S276" s="3">
        <f t="shared" si="14"/>
        <v>7</v>
      </c>
      <c r="T276" s="3">
        <f>IF(AND(H276&lt;5,S276&gt;=VLOOKUP(A276,anni!$A$1:$O$32,6,0)),1,0)</f>
        <v>0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spans="1:34" s="2" customFormat="1" x14ac:dyDescent="0.3">
      <c r="A277" s="3">
        <v>2016</v>
      </c>
      <c r="B277" s="3">
        <v>274</v>
      </c>
      <c r="C277" s="3"/>
      <c r="D277" s="3" t="str">
        <f>VLOOKUP(E277,accorpamenti!$A$2:$X$104,A277-1995,0)</f>
        <v>Frosinone</v>
      </c>
      <c r="E277" s="3" t="s">
        <v>146</v>
      </c>
      <c r="F277" s="3">
        <v>6645</v>
      </c>
      <c r="G277" s="3">
        <v>2016</v>
      </c>
      <c r="H277" s="4">
        <v>5</v>
      </c>
      <c r="I277" s="3"/>
      <c r="J277" s="3">
        <v>7</v>
      </c>
      <c r="K277" s="3">
        <v>2</v>
      </c>
      <c r="L277" s="3">
        <v>1</v>
      </c>
      <c r="M277" s="3">
        <v>2</v>
      </c>
      <c r="N277" s="3">
        <v>1</v>
      </c>
      <c r="O277" s="3">
        <v>0</v>
      </c>
      <c r="P277" s="3">
        <f t="shared" si="12"/>
        <v>13</v>
      </c>
      <c r="Q277" s="3"/>
      <c r="R277" s="3">
        <f t="shared" si="13"/>
        <v>1</v>
      </c>
      <c r="S277" s="3">
        <f t="shared" si="14"/>
        <v>13</v>
      </c>
      <c r="T277" s="3">
        <f>IF(AND(H277&lt;5,S277&gt;=VLOOKUP(A277,anni!$A$1:$O$32,6,0)),1,0)</f>
        <v>0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spans="1:34" s="2" customFormat="1" x14ac:dyDescent="0.3">
      <c r="A278" s="3">
        <v>2016</v>
      </c>
      <c r="B278" s="3">
        <v>275</v>
      </c>
      <c r="C278" s="3"/>
      <c r="D278" s="3" t="str">
        <f>VLOOKUP(E278,accorpamenti!$A$2:$X$104,A278-1995,0)</f>
        <v>Roma</v>
      </c>
      <c r="E278" s="3" t="s">
        <v>40</v>
      </c>
      <c r="F278" s="3">
        <v>7035</v>
      </c>
      <c r="G278" s="3">
        <v>2016</v>
      </c>
      <c r="H278" s="4">
        <v>4</v>
      </c>
      <c r="I278" s="3"/>
      <c r="J278" s="3">
        <v>2</v>
      </c>
      <c r="K278" s="3">
        <v>7</v>
      </c>
      <c r="L278" s="3">
        <v>0</v>
      </c>
      <c r="M278" s="3">
        <v>0</v>
      </c>
      <c r="N278" s="3">
        <v>0</v>
      </c>
      <c r="O278" s="3">
        <v>1</v>
      </c>
      <c r="P278" s="3">
        <f t="shared" si="12"/>
        <v>12</v>
      </c>
      <c r="Q278" s="3"/>
      <c r="R278" s="3">
        <f t="shared" si="13"/>
        <v>0</v>
      </c>
      <c r="S278" s="3">
        <f t="shared" si="14"/>
        <v>10</v>
      </c>
      <c r="T278" s="3">
        <f>IF(AND(H278&lt;5,S278&gt;=VLOOKUP(A278,anni!$A$1:$O$32,6,0)),1,0)</f>
        <v>0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spans="1:34" s="2" customFormat="1" x14ac:dyDescent="0.3">
      <c r="A279" s="3">
        <v>2016</v>
      </c>
      <c r="B279" s="3">
        <v>276</v>
      </c>
      <c r="C279" s="3"/>
      <c r="D279" s="3" t="str">
        <f>VLOOKUP(E279,accorpamenti!$A$2:$X$104,A279-1995,0)</f>
        <v>Lecco</v>
      </c>
      <c r="E279" s="3" t="s">
        <v>64</v>
      </c>
      <c r="F279" s="3">
        <v>6647</v>
      </c>
      <c r="G279" s="3">
        <v>2016</v>
      </c>
      <c r="H279" s="4">
        <v>5</v>
      </c>
      <c r="I279" s="3"/>
      <c r="J279" s="3">
        <v>1</v>
      </c>
      <c r="K279" s="3">
        <v>6</v>
      </c>
      <c r="L279" s="3">
        <v>0</v>
      </c>
      <c r="M279" s="3">
        <v>0</v>
      </c>
      <c r="N279" s="3">
        <v>1</v>
      </c>
      <c r="O279" s="3">
        <v>0</v>
      </c>
      <c r="P279" s="3">
        <f t="shared" si="12"/>
        <v>8</v>
      </c>
      <c r="Q279" s="3"/>
      <c r="R279" s="3">
        <f t="shared" si="13"/>
        <v>1</v>
      </c>
      <c r="S279" s="3">
        <f t="shared" si="14"/>
        <v>8</v>
      </c>
      <c r="T279" s="3">
        <f>IF(AND(H279&lt;5,S279&gt;=VLOOKUP(A279,anni!$A$1:$O$32,6,0)),1,0)</f>
        <v>0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spans="1:34" s="2" customFormat="1" x14ac:dyDescent="0.3">
      <c r="A280" s="3">
        <v>2016</v>
      </c>
      <c r="B280" s="3">
        <v>277</v>
      </c>
      <c r="C280" s="3"/>
      <c r="D280" s="3" t="str">
        <f>VLOOKUP(E280,accorpamenti!$A$2:$X$104,A280-1995,0)</f>
        <v>Palermo</v>
      </c>
      <c r="E280" s="3" t="s">
        <v>114</v>
      </c>
      <c r="F280" s="3">
        <v>6862</v>
      </c>
      <c r="G280" s="3">
        <v>2016</v>
      </c>
      <c r="H280" s="4">
        <v>3</v>
      </c>
      <c r="I280" s="3"/>
      <c r="J280" s="3">
        <v>7</v>
      </c>
      <c r="K280" s="3">
        <v>7</v>
      </c>
      <c r="L280" s="3">
        <v>7</v>
      </c>
      <c r="M280" s="3">
        <v>0</v>
      </c>
      <c r="N280" s="3">
        <v>1</v>
      </c>
      <c r="O280" s="3">
        <v>0</v>
      </c>
      <c r="P280" s="3">
        <f t="shared" si="12"/>
        <v>30.799999999999997</v>
      </c>
      <c r="Q280" s="3"/>
      <c r="R280" s="3">
        <f t="shared" si="13"/>
        <v>0</v>
      </c>
      <c r="S280" s="3">
        <f t="shared" si="14"/>
        <v>22</v>
      </c>
      <c r="T280" s="3">
        <f>IF(AND(H280&lt;5,S280&gt;=VLOOKUP(A280,anni!$A$1:$O$32,6,0)),1,0)</f>
        <v>0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spans="1:34" s="2" customFormat="1" x14ac:dyDescent="0.3">
      <c r="A281" s="3">
        <v>2016</v>
      </c>
      <c r="B281" s="3">
        <v>278</v>
      </c>
      <c r="C281" s="3"/>
      <c r="D281" s="3" t="str">
        <f>VLOOKUP(E281,accorpamenti!$A$2:$X$104,A281-1995,0)</f>
        <v>Pescara</v>
      </c>
      <c r="E281" s="3" t="s">
        <v>54</v>
      </c>
      <c r="F281" s="3">
        <v>7036</v>
      </c>
      <c r="G281" s="3">
        <v>2016</v>
      </c>
      <c r="H281" s="4">
        <v>5</v>
      </c>
      <c r="I281" s="3"/>
      <c r="J281" s="3">
        <v>3</v>
      </c>
      <c r="K281" s="3">
        <v>0</v>
      </c>
      <c r="L281" s="3">
        <v>2</v>
      </c>
      <c r="M281" s="3">
        <v>0</v>
      </c>
      <c r="N281" s="3">
        <v>0</v>
      </c>
      <c r="O281" s="3">
        <v>1</v>
      </c>
      <c r="P281" s="3">
        <f t="shared" si="12"/>
        <v>6</v>
      </c>
      <c r="Q281" s="3"/>
      <c r="R281" s="3">
        <f t="shared" si="13"/>
        <v>0</v>
      </c>
      <c r="S281" s="3">
        <f t="shared" si="14"/>
        <v>6</v>
      </c>
      <c r="T281" s="3">
        <f>IF(AND(H281&lt;5,S281&gt;=VLOOKUP(A281,anni!$A$1:$O$32,6,0)),1,0)</f>
        <v>0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spans="1:34" s="2" customFormat="1" x14ac:dyDescent="0.3">
      <c r="A282" s="3">
        <v>2016</v>
      </c>
      <c r="B282" s="3">
        <v>279</v>
      </c>
      <c r="C282" s="3"/>
      <c r="D282" s="3" t="str">
        <f>VLOOKUP(E282,accorpamenti!$A$2:$X$104,A282-1995,0)</f>
        <v>Foggia</v>
      </c>
      <c r="E282" s="3" t="s">
        <v>96</v>
      </c>
      <c r="F282" s="3">
        <v>6814</v>
      </c>
      <c r="G282" s="3">
        <v>2016</v>
      </c>
      <c r="H282" s="4">
        <v>5</v>
      </c>
      <c r="I282" s="3"/>
      <c r="J282" s="3">
        <v>0</v>
      </c>
      <c r="K282" s="3">
        <v>2</v>
      </c>
      <c r="L282" s="3">
        <v>0</v>
      </c>
      <c r="M282" s="3">
        <v>0</v>
      </c>
      <c r="N282" s="3">
        <v>0</v>
      </c>
      <c r="O282" s="3">
        <v>0</v>
      </c>
      <c r="P282" s="3">
        <f t="shared" si="12"/>
        <v>2</v>
      </c>
      <c r="Q282" s="3"/>
      <c r="R282" s="3">
        <f t="shared" si="13"/>
        <v>0</v>
      </c>
      <c r="S282" s="3">
        <f t="shared" si="14"/>
        <v>2</v>
      </c>
      <c r="T282" s="3">
        <f>IF(AND(H282&lt;5,S282&gt;=VLOOKUP(A282,anni!$A$1:$O$32,6,0)),1,0)</f>
        <v>0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spans="1:34" s="2" customFormat="1" x14ac:dyDescent="0.3">
      <c r="A283" s="3">
        <v>2016</v>
      </c>
      <c r="B283" s="3">
        <v>280</v>
      </c>
      <c r="C283" s="3"/>
      <c r="D283" s="3" t="str">
        <f>VLOOKUP(E283,accorpamenti!$A$2:$X$104,A283-1995,0)</f>
        <v>Roma</v>
      </c>
      <c r="E283" s="3" t="s">
        <v>40</v>
      </c>
      <c r="F283" s="3">
        <v>6648</v>
      </c>
      <c r="G283" s="3">
        <v>2016</v>
      </c>
      <c r="H283" s="4">
        <v>5</v>
      </c>
      <c r="I283" s="3"/>
      <c r="J283" s="3">
        <v>7</v>
      </c>
      <c r="K283" s="3">
        <v>7</v>
      </c>
      <c r="L283" s="3">
        <v>7</v>
      </c>
      <c r="M283" s="3">
        <v>4</v>
      </c>
      <c r="N283" s="3">
        <v>1</v>
      </c>
      <c r="O283" s="3">
        <v>0</v>
      </c>
      <c r="P283" s="3">
        <f t="shared" si="12"/>
        <v>26</v>
      </c>
      <c r="Q283" s="3"/>
      <c r="R283" s="3">
        <f t="shared" si="13"/>
        <v>1</v>
      </c>
      <c r="S283" s="3">
        <f t="shared" si="14"/>
        <v>26</v>
      </c>
      <c r="T283" s="3">
        <f>IF(AND(H283&lt;5,S283&gt;=VLOOKUP(A283,anni!$A$1:$O$32,6,0)),1,0)</f>
        <v>0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spans="1:34" s="2" customFormat="1" x14ac:dyDescent="0.3">
      <c r="A284" s="3">
        <v>2016</v>
      </c>
      <c r="B284" s="3">
        <v>281</v>
      </c>
      <c r="C284" s="3"/>
      <c r="D284" s="3" t="str">
        <f>VLOOKUP(E284,accorpamenti!$A$2:$X$104,A284-1995,0)</f>
        <v>Ferrara</v>
      </c>
      <c r="E284" s="3" t="s">
        <v>89</v>
      </c>
      <c r="F284" s="3">
        <v>7037</v>
      </c>
      <c r="G284" s="3">
        <v>2016</v>
      </c>
      <c r="H284" s="4">
        <v>4</v>
      </c>
      <c r="I284" s="3"/>
      <c r="J284" s="3">
        <v>7</v>
      </c>
      <c r="K284" s="3">
        <v>7</v>
      </c>
      <c r="L284" s="3">
        <v>0</v>
      </c>
      <c r="M284" s="3">
        <v>2</v>
      </c>
      <c r="N284" s="3">
        <v>1</v>
      </c>
      <c r="O284" s="3">
        <v>0</v>
      </c>
      <c r="P284" s="3">
        <f t="shared" si="12"/>
        <v>20.399999999999999</v>
      </c>
      <c r="Q284" s="3"/>
      <c r="R284" s="3">
        <f t="shared" si="13"/>
        <v>0</v>
      </c>
      <c r="S284" s="3">
        <f t="shared" si="14"/>
        <v>17</v>
      </c>
      <c r="T284" s="3">
        <f>IF(AND(H284&lt;5,S284&gt;=VLOOKUP(A284,anni!$A$1:$O$32,6,0)),1,0)</f>
        <v>0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spans="1:34" s="2" customFormat="1" x14ac:dyDescent="0.3">
      <c r="A285" s="3">
        <v>2016</v>
      </c>
      <c r="B285" s="3">
        <v>282</v>
      </c>
      <c r="C285" s="3"/>
      <c r="D285" s="3" t="str">
        <f>VLOOKUP(E285,accorpamenti!$A$2:$X$104,A285-1995,0)</f>
        <v>Macerata</v>
      </c>
      <c r="E285" s="3" t="s">
        <v>102</v>
      </c>
      <c r="F285" s="3">
        <v>7038</v>
      </c>
      <c r="G285" s="3">
        <v>2016</v>
      </c>
      <c r="H285" s="4">
        <v>2</v>
      </c>
      <c r="I285" s="3"/>
      <c r="J285" s="3">
        <v>0</v>
      </c>
      <c r="K285" s="3">
        <v>3</v>
      </c>
      <c r="L285" s="3">
        <v>0</v>
      </c>
      <c r="M285" s="3">
        <v>0</v>
      </c>
      <c r="N285" s="3">
        <v>0</v>
      </c>
      <c r="O285" s="3">
        <v>0</v>
      </c>
      <c r="P285" s="3">
        <f t="shared" si="12"/>
        <v>4.8000000000000007</v>
      </c>
      <c r="Q285" s="3"/>
      <c r="R285" s="3">
        <f t="shared" si="13"/>
        <v>0</v>
      </c>
      <c r="S285" s="3">
        <f t="shared" si="14"/>
        <v>3</v>
      </c>
      <c r="T285" s="3">
        <f>IF(AND(H285&lt;5,S285&gt;=VLOOKUP(A285,anni!$A$1:$O$32,6,0)),1,0)</f>
        <v>0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spans="1:34" s="2" customFormat="1" x14ac:dyDescent="0.3">
      <c r="A286" s="3">
        <v>2016</v>
      </c>
      <c r="B286" s="3">
        <v>283</v>
      </c>
      <c r="C286" s="3"/>
      <c r="D286" s="3" t="str">
        <f>VLOOKUP(E286,accorpamenti!$A$2:$X$104,A286-1995,0)</f>
        <v>Firenze</v>
      </c>
      <c r="E286" s="3" t="s">
        <v>118</v>
      </c>
      <c r="F286" s="3">
        <v>6680</v>
      </c>
      <c r="G286" s="3">
        <v>2016</v>
      </c>
      <c r="H286" s="4">
        <v>4</v>
      </c>
      <c r="I286" s="3"/>
      <c r="J286" s="3">
        <v>4</v>
      </c>
      <c r="K286" s="3">
        <v>6</v>
      </c>
      <c r="L286" s="3">
        <v>0</v>
      </c>
      <c r="M286" s="3">
        <v>0</v>
      </c>
      <c r="N286" s="3">
        <v>1</v>
      </c>
      <c r="O286" s="3">
        <v>1</v>
      </c>
      <c r="P286" s="3">
        <f t="shared" si="12"/>
        <v>14.399999999999999</v>
      </c>
      <c r="Q286" s="3"/>
      <c r="R286" s="3">
        <f t="shared" si="13"/>
        <v>1</v>
      </c>
      <c r="S286" s="3">
        <f t="shared" si="14"/>
        <v>12</v>
      </c>
      <c r="T286" s="3">
        <f>IF(AND(H286&lt;5,S286&gt;=VLOOKUP(A286,anni!$A$1:$O$32,6,0)),1,0)</f>
        <v>0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spans="1:34" s="2" customFormat="1" x14ac:dyDescent="0.3">
      <c r="A287" s="3">
        <v>2016</v>
      </c>
      <c r="B287" s="3">
        <v>284</v>
      </c>
      <c r="C287" s="3"/>
      <c r="D287" s="3" t="str">
        <f>VLOOKUP(E287,accorpamenti!$A$2:$X$104,A287-1995,0)</f>
        <v>Lucca</v>
      </c>
      <c r="E287" s="3" t="s">
        <v>48</v>
      </c>
      <c r="F287" s="3">
        <v>6863</v>
      </c>
      <c r="G287" s="3">
        <v>2016</v>
      </c>
      <c r="H287" s="4">
        <v>3</v>
      </c>
      <c r="I287" s="3"/>
      <c r="J287" s="3">
        <v>7</v>
      </c>
      <c r="K287" s="3">
        <v>7</v>
      </c>
      <c r="L287" s="3">
        <v>7</v>
      </c>
      <c r="M287" s="3">
        <v>6</v>
      </c>
      <c r="N287" s="3">
        <v>0</v>
      </c>
      <c r="O287" s="3">
        <v>0</v>
      </c>
      <c r="P287" s="3">
        <f t="shared" si="12"/>
        <v>0</v>
      </c>
      <c r="Q287" s="3"/>
      <c r="R287" s="3">
        <f t="shared" si="13"/>
        <v>0</v>
      </c>
      <c r="S287" s="3">
        <f t="shared" si="14"/>
        <v>27</v>
      </c>
      <c r="T287" s="3">
        <f>IF(AND(H287&lt;5,S287&gt;=VLOOKUP(A287,anni!$A$1:$O$32,6,0)),1,0)</f>
        <v>1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spans="1:34" s="2" customFormat="1" x14ac:dyDescent="0.3">
      <c r="A288" s="3">
        <v>2016</v>
      </c>
      <c r="B288" s="3">
        <v>285</v>
      </c>
      <c r="C288" s="3"/>
      <c r="D288" s="3" t="str">
        <f>VLOOKUP(E288,accorpamenti!$A$2:$X$104,A288-1995,0)</f>
        <v>Piacenza</v>
      </c>
      <c r="E288" s="3" t="s">
        <v>90</v>
      </c>
      <c r="F288" s="3">
        <v>6649</v>
      </c>
      <c r="G288" s="3">
        <v>2016</v>
      </c>
      <c r="H288" s="4">
        <v>5</v>
      </c>
      <c r="I288" s="3"/>
      <c r="J288" s="3">
        <v>7</v>
      </c>
      <c r="K288" s="3">
        <v>5</v>
      </c>
      <c r="L288" s="3">
        <v>0</v>
      </c>
      <c r="M288" s="3">
        <v>6</v>
      </c>
      <c r="N288" s="3">
        <v>0</v>
      </c>
      <c r="O288" s="3">
        <v>0</v>
      </c>
      <c r="P288" s="3">
        <f t="shared" si="12"/>
        <v>18</v>
      </c>
      <c r="Q288" s="3"/>
      <c r="R288" s="3">
        <f t="shared" si="13"/>
        <v>1</v>
      </c>
      <c r="S288" s="3">
        <f t="shared" si="14"/>
        <v>18</v>
      </c>
      <c r="T288" s="3">
        <f>IF(AND(H288&lt;5,S288&gt;=VLOOKUP(A288,anni!$A$1:$O$32,6,0)),1,0)</f>
        <v>0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spans="1:34" s="2" customFormat="1" x14ac:dyDescent="0.3">
      <c r="A289" s="3">
        <v>2016</v>
      </c>
      <c r="B289" s="3">
        <v>286</v>
      </c>
      <c r="C289" s="3"/>
      <c r="D289" s="3" t="str">
        <f>VLOOKUP(E289,accorpamenti!$A$2:$X$104,A289-1995,0)</f>
        <v>Perugia</v>
      </c>
      <c r="E289" s="3" t="s">
        <v>84</v>
      </c>
      <c r="F289" s="3">
        <v>6681</v>
      </c>
      <c r="G289" s="3">
        <v>2016</v>
      </c>
      <c r="H289" s="4">
        <v>4</v>
      </c>
      <c r="I289" s="3"/>
      <c r="J289" s="3">
        <v>5</v>
      </c>
      <c r="K289" s="3">
        <v>7</v>
      </c>
      <c r="L289" s="3">
        <v>0</v>
      </c>
      <c r="M289" s="3">
        <v>6</v>
      </c>
      <c r="N289" s="3">
        <v>0</v>
      </c>
      <c r="O289" s="3">
        <v>0</v>
      </c>
      <c r="P289" s="3">
        <f t="shared" si="12"/>
        <v>21.599999999999998</v>
      </c>
      <c r="Q289" s="3"/>
      <c r="R289" s="3">
        <f t="shared" si="13"/>
        <v>1</v>
      </c>
      <c r="S289" s="3">
        <f t="shared" si="14"/>
        <v>18</v>
      </c>
      <c r="T289" s="3">
        <f>IF(AND(H289&lt;5,S289&gt;=VLOOKUP(A289,anni!$A$1:$O$32,6,0)),1,0)</f>
        <v>0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spans="1:34" s="2" customFormat="1" x14ac:dyDescent="0.3">
      <c r="A290" s="3">
        <v>2016</v>
      </c>
      <c r="B290" s="3">
        <v>287</v>
      </c>
      <c r="C290" s="3"/>
      <c r="D290" s="3" t="str">
        <f>VLOOKUP(E290,accorpamenti!$A$2:$X$104,A290-1995,0)</f>
        <v>Roma</v>
      </c>
      <c r="E290" s="3" t="s">
        <v>40</v>
      </c>
      <c r="F290" s="3">
        <v>6689</v>
      </c>
      <c r="G290" s="3">
        <v>2016</v>
      </c>
      <c r="H290" s="4">
        <v>3</v>
      </c>
      <c r="I290" s="3"/>
      <c r="J290" s="3">
        <v>7</v>
      </c>
      <c r="K290" s="3">
        <v>7</v>
      </c>
      <c r="L290" s="3">
        <v>7</v>
      </c>
      <c r="M290" s="3">
        <v>7</v>
      </c>
      <c r="N290" s="3">
        <v>7</v>
      </c>
      <c r="O290" s="3">
        <v>2</v>
      </c>
      <c r="P290" s="3">
        <f t="shared" si="12"/>
        <v>0</v>
      </c>
      <c r="Q290" s="3"/>
      <c r="R290" s="3">
        <f t="shared" si="13"/>
        <v>1</v>
      </c>
      <c r="S290" s="3">
        <f t="shared" si="14"/>
        <v>37</v>
      </c>
      <c r="T290" s="3">
        <f>IF(AND(H290&lt;5,S290&gt;=VLOOKUP(A290,anni!$A$1:$O$32,6,0)),1,0)</f>
        <v>1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spans="1:34" s="2" customFormat="1" x14ac:dyDescent="0.3">
      <c r="A291" s="3">
        <v>2016</v>
      </c>
      <c r="B291" s="3">
        <v>288</v>
      </c>
      <c r="C291" s="3"/>
      <c r="D291" s="3" t="str">
        <f>VLOOKUP(E291,accorpamenti!$A$2:$X$104,A291-1995,0)</f>
        <v>Treviso</v>
      </c>
      <c r="E291" s="3" t="s">
        <v>57</v>
      </c>
      <c r="F291" s="3">
        <v>6491</v>
      </c>
      <c r="G291" s="3">
        <v>2016</v>
      </c>
      <c r="H291" s="4">
        <v>5</v>
      </c>
      <c r="I291" s="3"/>
      <c r="J291" s="3">
        <v>0</v>
      </c>
      <c r="K291" s="3">
        <v>0</v>
      </c>
      <c r="L291" s="3">
        <v>0</v>
      </c>
      <c r="M291" s="3">
        <v>1</v>
      </c>
      <c r="N291" s="3">
        <v>0</v>
      </c>
      <c r="O291" s="3">
        <v>1</v>
      </c>
      <c r="P291" s="3">
        <f t="shared" si="12"/>
        <v>2</v>
      </c>
      <c r="Q291" s="3"/>
      <c r="R291" s="3">
        <f t="shared" si="13"/>
        <v>1</v>
      </c>
      <c r="S291" s="3">
        <f t="shared" si="14"/>
        <v>2</v>
      </c>
      <c r="T291" s="3">
        <f>IF(AND(H291&lt;5,S291&gt;=VLOOKUP(A291,anni!$A$1:$O$32,6,0)),1,0)</f>
        <v>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spans="1:34" s="2" customFormat="1" x14ac:dyDescent="0.3">
      <c r="A292" s="3">
        <v>2016</v>
      </c>
      <c r="B292" s="3">
        <v>289</v>
      </c>
      <c r="C292" s="3"/>
      <c r="D292" s="3" t="str">
        <f>VLOOKUP(E292,accorpamenti!$A$2:$X$104,A292-1995,0)</f>
        <v>Verona</v>
      </c>
      <c r="E292" s="3" t="s">
        <v>71</v>
      </c>
      <c r="F292" s="3">
        <v>7039</v>
      </c>
      <c r="G292" s="3">
        <v>2016</v>
      </c>
      <c r="H292" s="4">
        <v>3</v>
      </c>
      <c r="I292" s="3"/>
      <c r="J292" s="3">
        <v>1</v>
      </c>
      <c r="K292" s="3">
        <v>4</v>
      </c>
      <c r="L292" s="3">
        <v>0</v>
      </c>
      <c r="M292" s="3">
        <v>1</v>
      </c>
      <c r="N292" s="3">
        <v>0</v>
      </c>
      <c r="O292" s="3">
        <v>0</v>
      </c>
      <c r="P292" s="3">
        <f t="shared" si="12"/>
        <v>8.3999999999999986</v>
      </c>
      <c r="Q292" s="3"/>
      <c r="R292" s="3">
        <f t="shared" si="13"/>
        <v>0</v>
      </c>
      <c r="S292" s="3">
        <f t="shared" si="14"/>
        <v>6</v>
      </c>
      <c r="T292" s="3">
        <f>IF(AND(H292&lt;5,S292&gt;=VLOOKUP(A292,anni!$A$1:$O$32,6,0)),1,0)</f>
        <v>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spans="1:34" s="2" customFormat="1" x14ac:dyDescent="0.3">
      <c r="A293" s="3">
        <v>2016</v>
      </c>
      <c r="B293" s="3">
        <v>290</v>
      </c>
      <c r="C293" s="3"/>
      <c r="D293" s="3" t="str">
        <f>VLOOKUP(E293,accorpamenti!$A$2:$X$104,A293-1995,0)</f>
        <v>Roma</v>
      </c>
      <c r="E293" s="3" t="s">
        <v>40</v>
      </c>
      <c r="F293" s="3">
        <v>6690</v>
      </c>
      <c r="G293" s="3">
        <v>2016</v>
      </c>
      <c r="H293" s="4">
        <v>3</v>
      </c>
      <c r="I293" s="3"/>
      <c r="J293" s="3">
        <v>3</v>
      </c>
      <c r="K293" s="3">
        <v>3</v>
      </c>
      <c r="L293" s="3">
        <v>1</v>
      </c>
      <c r="M293" s="3">
        <v>2</v>
      </c>
      <c r="N293" s="3">
        <v>1</v>
      </c>
      <c r="O293" s="3">
        <v>0</v>
      </c>
      <c r="P293" s="3">
        <f t="shared" si="12"/>
        <v>14</v>
      </c>
      <c r="Q293" s="3"/>
      <c r="R293" s="3">
        <f t="shared" si="13"/>
        <v>1</v>
      </c>
      <c r="S293" s="3">
        <f t="shared" si="14"/>
        <v>10</v>
      </c>
      <c r="T293" s="3">
        <f>IF(AND(H293&lt;5,S293&gt;=VLOOKUP(A293,anni!$A$1:$O$32,6,0)),1,0)</f>
        <v>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spans="1:34" s="2" customFormat="1" x14ac:dyDescent="0.3">
      <c r="A294" s="3">
        <v>2016</v>
      </c>
      <c r="B294" s="3">
        <v>291</v>
      </c>
      <c r="C294" s="3"/>
      <c r="D294" s="3" t="str">
        <f>VLOOKUP(E294,accorpamenti!$A$2:$X$104,A294-1995,0)</f>
        <v>Ascoli Piceno</v>
      </c>
      <c r="E294" s="3" t="s">
        <v>117</v>
      </c>
      <c r="F294" s="3">
        <v>6836</v>
      </c>
      <c r="G294" s="3">
        <v>2016</v>
      </c>
      <c r="H294" s="4">
        <v>4</v>
      </c>
      <c r="I294" s="3"/>
      <c r="J294" s="3">
        <v>7</v>
      </c>
      <c r="K294" s="3">
        <v>0</v>
      </c>
      <c r="L294" s="3">
        <v>1</v>
      </c>
      <c r="M294" s="3">
        <v>0</v>
      </c>
      <c r="N294" s="3">
        <v>0</v>
      </c>
      <c r="O294" s="3">
        <v>0</v>
      </c>
      <c r="P294" s="3">
        <f t="shared" si="12"/>
        <v>9.6</v>
      </c>
      <c r="Q294" s="3"/>
      <c r="R294" s="3">
        <f t="shared" si="13"/>
        <v>0</v>
      </c>
      <c r="S294" s="3">
        <f t="shared" si="14"/>
        <v>8</v>
      </c>
      <c r="T294" s="3">
        <f>IF(AND(H294&lt;5,S294&gt;=VLOOKUP(A294,anni!$A$1:$O$32,6,0)),1,0)</f>
        <v>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spans="1:34" s="2" customFormat="1" x14ac:dyDescent="0.3">
      <c r="A295" s="3">
        <v>2016</v>
      </c>
      <c r="B295" s="3">
        <v>292</v>
      </c>
      <c r="C295" s="3"/>
      <c r="D295" s="3" t="str">
        <f>VLOOKUP(E295,accorpamenti!$A$2:$X$104,A295-1995,0)</f>
        <v>Bari</v>
      </c>
      <c r="E295" s="3" t="s">
        <v>55</v>
      </c>
      <c r="F295" s="3">
        <v>7040</v>
      </c>
      <c r="G295" s="3">
        <v>2016</v>
      </c>
      <c r="H295" s="4">
        <v>2</v>
      </c>
      <c r="I295" s="3"/>
      <c r="J295" s="3">
        <v>1</v>
      </c>
      <c r="K295" s="3">
        <v>7</v>
      </c>
      <c r="L295" s="3">
        <v>0</v>
      </c>
      <c r="M295" s="3">
        <v>0</v>
      </c>
      <c r="N295" s="3">
        <v>0</v>
      </c>
      <c r="O295" s="3">
        <v>0</v>
      </c>
      <c r="P295" s="3">
        <f t="shared" si="12"/>
        <v>12.8</v>
      </c>
      <c r="Q295" s="3"/>
      <c r="R295" s="3">
        <f t="shared" si="13"/>
        <v>0</v>
      </c>
      <c r="S295" s="3">
        <f t="shared" si="14"/>
        <v>8</v>
      </c>
      <c r="T295" s="3">
        <f>IF(AND(H295&lt;5,S295&gt;=VLOOKUP(A295,anni!$A$1:$O$32,6,0)),1,0)</f>
        <v>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spans="1:34" s="2" customFormat="1" x14ac:dyDescent="0.3">
      <c r="A296" s="3">
        <v>2016</v>
      </c>
      <c r="B296" s="3">
        <v>293</v>
      </c>
      <c r="C296" s="3"/>
      <c r="D296" s="3" t="str">
        <f>VLOOKUP(E296,accorpamenti!$A$2:$X$104,A296-1995,0)</f>
        <v>Trento</v>
      </c>
      <c r="E296" s="3" t="s">
        <v>60</v>
      </c>
      <c r="F296" s="3">
        <v>7041</v>
      </c>
      <c r="G296" s="3">
        <v>2016</v>
      </c>
      <c r="H296" s="4">
        <v>3</v>
      </c>
      <c r="I296" s="3"/>
      <c r="J296" s="3">
        <v>6</v>
      </c>
      <c r="K296" s="3">
        <v>7</v>
      </c>
      <c r="L296" s="3">
        <v>0</v>
      </c>
      <c r="M296" s="3">
        <v>2</v>
      </c>
      <c r="N296" s="3">
        <v>0</v>
      </c>
      <c r="O296" s="3">
        <v>0</v>
      </c>
      <c r="P296" s="3">
        <f t="shared" si="12"/>
        <v>21</v>
      </c>
      <c r="Q296" s="3"/>
      <c r="R296" s="3">
        <f t="shared" si="13"/>
        <v>0</v>
      </c>
      <c r="S296" s="3">
        <f t="shared" si="14"/>
        <v>15</v>
      </c>
      <c r="T296" s="3">
        <f>IF(AND(H296&lt;5,S296&gt;=VLOOKUP(A296,anni!$A$1:$O$32,6,0)),1,0)</f>
        <v>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spans="1:34" s="2" customFormat="1" x14ac:dyDescent="0.3">
      <c r="A297" s="3">
        <v>2016</v>
      </c>
      <c r="B297" s="3">
        <v>294</v>
      </c>
      <c r="C297" s="3"/>
      <c r="D297" s="3" t="str">
        <f>VLOOKUP(E297,accorpamenti!$A$2:$X$104,A297-1995,0)</f>
        <v>Napoli</v>
      </c>
      <c r="E297" s="3" t="s">
        <v>95</v>
      </c>
      <c r="F297" s="3">
        <v>7042</v>
      </c>
      <c r="G297" s="3">
        <v>2016</v>
      </c>
      <c r="H297" s="4">
        <v>2</v>
      </c>
      <c r="I297" s="3"/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f t="shared" si="12"/>
        <v>0</v>
      </c>
      <c r="Q297" s="3"/>
      <c r="R297" s="3">
        <f t="shared" si="13"/>
        <v>0</v>
      </c>
      <c r="S297" s="3">
        <f t="shared" si="14"/>
        <v>0</v>
      </c>
      <c r="T297" s="3">
        <f>IF(AND(H297&lt;5,S297&gt;=VLOOKUP(A297,anni!$A$1:$O$32,6,0)),1,0)</f>
        <v>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spans="1:34" s="2" customFormat="1" x14ac:dyDescent="0.3">
      <c r="A298" s="3">
        <v>2016</v>
      </c>
      <c r="B298" s="3">
        <v>295</v>
      </c>
      <c r="C298" s="3"/>
      <c r="D298" s="3" t="str">
        <f>VLOOKUP(E298,accorpamenti!$A$2:$X$104,A298-1995,0)</f>
        <v>Treviso</v>
      </c>
      <c r="E298" s="3" t="s">
        <v>57</v>
      </c>
      <c r="F298" s="3">
        <v>7043</v>
      </c>
      <c r="G298" s="3">
        <v>2016</v>
      </c>
      <c r="H298" s="4">
        <v>2</v>
      </c>
      <c r="I298" s="3"/>
      <c r="J298" s="3">
        <v>0</v>
      </c>
      <c r="K298" s="3">
        <v>1</v>
      </c>
      <c r="L298" s="3">
        <v>0</v>
      </c>
      <c r="M298" s="3">
        <v>2</v>
      </c>
      <c r="N298" s="3">
        <v>0</v>
      </c>
      <c r="O298" s="3">
        <v>0</v>
      </c>
      <c r="P298" s="3">
        <f t="shared" si="12"/>
        <v>4.8000000000000007</v>
      </c>
      <c r="Q298" s="3"/>
      <c r="R298" s="3">
        <f t="shared" si="13"/>
        <v>0</v>
      </c>
      <c r="S298" s="3">
        <f t="shared" si="14"/>
        <v>3</v>
      </c>
      <c r="T298" s="3">
        <f>IF(AND(H298&lt;5,S298&gt;=VLOOKUP(A298,anni!$A$1:$O$32,6,0)),1,0)</f>
        <v>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spans="1:34" s="2" customFormat="1" x14ac:dyDescent="0.3">
      <c r="A299" s="3">
        <v>2016</v>
      </c>
      <c r="B299" s="3">
        <v>296</v>
      </c>
      <c r="C299" s="3"/>
      <c r="D299" s="3" t="str">
        <f>VLOOKUP(E299,accorpamenti!$A$2:$X$104,A299-1995,0)</f>
        <v>Trento</v>
      </c>
      <c r="E299" s="3" t="s">
        <v>60</v>
      </c>
      <c r="F299" s="3">
        <v>7044</v>
      </c>
      <c r="G299" s="3">
        <v>2016</v>
      </c>
      <c r="H299" s="4">
        <v>4</v>
      </c>
      <c r="I299" s="3"/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f t="shared" si="12"/>
        <v>0</v>
      </c>
      <c r="Q299" s="3"/>
      <c r="R299" s="3">
        <f t="shared" si="13"/>
        <v>0</v>
      </c>
      <c r="S299" s="3">
        <f t="shared" si="14"/>
        <v>0</v>
      </c>
      <c r="T299" s="3">
        <f>IF(AND(H299&lt;5,S299&gt;=VLOOKUP(A299,anni!$A$1:$O$32,6,0)),1,0)</f>
        <v>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spans="1:34" s="2" customFormat="1" x14ac:dyDescent="0.3">
      <c r="A300" s="3">
        <v>2016</v>
      </c>
      <c r="B300" s="3">
        <v>297</v>
      </c>
      <c r="C300" s="3"/>
      <c r="D300" s="3" t="str">
        <f>VLOOKUP(E300,accorpamenti!$A$2:$X$104,A300-1995,0)</f>
        <v>Brescia</v>
      </c>
      <c r="E300" s="3" t="s">
        <v>42</v>
      </c>
      <c r="F300" s="3">
        <v>6650</v>
      </c>
      <c r="G300" s="3">
        <v>2016</v>
      </c>
      <c r="H300" s="4">
        <v>5</v>
      </c>
      <c r="I300" s="3"/>
      <c r="J300" s="3">
        <v>7</v>
      </c>
      <c r="K300" s="3">
        <v>0</v>
      </c>
      <c r="L300" s="3">
        <v>7</v>
      </c>
      <c r="M300" s="3">
        <v>2</v>
      </c>
      <c r="N300" s="3">
        <v>0</v>
      </c>
      <c r="O300" s="3">
        <v>0</v>
      </c>
      <c r="P300" s="3">
        <f t="shared" si="12"/>
        <v>16</v>
      </c>
      <c r="Q300" s="3"/>
      <c r="R300" s="3">
        <f t="shared" si="13"/>
        <v>1</v>
      </c>
      <c r="S300" s="3">
        <f t="shared" si="14"/>
        <v>16</v>
      </c>
      <c r="T300" s="3">
        <f>IF(AND(H300&lt;5,S300&gt;=VLOOKUP(A300,anni!$A$1:$O$32,6,0)),1,0)</f>
        <v>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spans="1:34" s="2" customFormat="1" x14ac:dyDescent="0.3">
      <c r="A301" s="3">
        <v>2016</v>
      </c>
      <c r="B301" s="3">
        <v>298</v>
      </c>
      <c r="C301" s="3"/>
      <c r="D301" s="3" t="str">
        <f>VLOOKUP(E301,accorpamenti!$A$2:$X$104,A301-1995,0)</f>
        <v>Cremona</v>
      </c>
      <c r="E301" s="3" t="s">
        <v>130</v>
      </c>
      <c r="F301" s="3">
        <v>7045</v>
      </c>
      <c r="G301" s="3">
        <v>2016</v>
      </c>
      <c r="H301" s="4">
        <v>5</v>
      </c>
      <c r="I301" s="3"/>
      <c r="J301" s="3">
        <v>0</v>
      </c>
      <c r="K301" s="3">
        <v>2</v>
      </c>
      <c r="L301" s="3">
        <v>0</v>
      </c>
      <c r="M301" s="3">
        <v>1</v>
      </c>
      <c r="N301" s="3">
        <v>1</v>
      </c>
      <c r="O301" s="3">
        <v>1</v>
      </c>
      <c r="P301" s="3">
        <f t="shared" si="12"/>
        <v>5</v>
      </c>
      <c r="Q301" s="3"/>
      <c r="R301" s="3">
        <f t="shared" si="13"/>
        <v>0</v>
      </c>
      <c r="S301" s="3">
        <f t="shared" si="14"/>
        <v>5</v>
      </c>
      <c r="T301" s="3">
        <f>IF(AND(H301&lt;5,S301&gt;=VLOOKUP(A301,anni!$A$1:$O$32,6,0)),1,0)</f>
        <v>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spans="1:34" s="2" customFormat="1" x14ac:dyDescent="0.3">
      <c r="A302" s="3">
        <v>2016</v>
      </c>
      <c r="B302" s="3">
        <v>299</v>
      </c>
      <c r="C302" s="3"/>
      <c r="D302" s="3" t="str">
        <f>VLOOKUP(E302,accorpamenti!$A$2:$X$104,A302-1995,0)</f>
        <v>Belluno</v>
      </c>
      <c r="E302" s="3" t="s">
        <v>99</v>
      </c>
      <c r="F302" s="3">
        <v>6837</v>
      </c>
      <c r="G302" s="3">
        <v>2016</v>
      </c>
      <c r="H302" s="4">
        <v>4</v>
      </c>
      <c r="I302" s="3"/>
      <c r="J302" s="3">
        <v>7</v>
      </c>
      <c r="K302" s="3">
        <v>7</v>
      </c>
      <c r="L302" s="3">
        <v>0</v>
      </c>
      <c r="M302" s="3">
        <v>2</v>
      </c>
      <c r="N302" s="3">
        <v>1</v>
      </c>
      <c r="O302" s="3">
        <v>0</v>
      </c>
      <c r="P302" s="3">
        <f t="shared" si="12"/>
        <v>20.399999999999999</v>
      </c>
      <c r="Q302" s="3"/>
      <c r="R302" s="3">
        <f t="shared" si="13"/>
        <v>0</v>
      </c>
      <c r="S302" s="3">
        <f t="shared" si="14"/>
        <v>17</v>
      </c>
      <c r="T302" s="3">
        <f>IF(AND(H302&lt;5,S302&gt;=VLOOKUP(A302,anni!$A$1:$O$32,6,0)),1,0)</f>
        <v>0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spans="1:34" s="2" customFormat="1" x14ac:dyDescent="0.3">
      <c r="A303" s="3">
        <v>2016</v>
      </c>
      <c r="B303" s="3">
        <v>300</v>
      </c>
      <c r="C303" s="3"/>
      <c r="D303" s="3" t="str">
        <f>VLOOKUP(E303,accorpamenti!$A$2:$X$104,A303-1995,0)</f>
        <v>Parma</v>
      </c>
      <c r="E303" s="3" t="s">
        <v>76</v>
      </c>
      <c r="F303" s="3">
        <v>7046</v>
      </c>
      <c r="G303" s="3">
        <v>2016</v>
      </c>
      <c r="H303" s="4">
        <v>5</v>
      </c>
      <c r="I303" s="3"/>
      <c r="J303" s="3">
        <v>3</v>
      </c>
      <c r="K303" s="3">
        <v>7</v>
      </c>
      <c r="L303" s="3">
        <v>1</v>
      </c>
      <c r="M303" s="3">
        <v>1</v>
      </c>
      <c r="N303" s="3">
        <v>0</v>
      </c>
      <c r="O303" s="3">
        <v>0</v>
      </c>
      <c r="P303" s="3">
        <f t="shared" si="12"/>
        <v>12</v>
      </c>
      <c r="Q303" s="3"/>
      <c r="R303" s="3">
        <f t="shared" si="13"/>
        <v>0</v>
      </c>
      <c r="S303" s="3">
        <f t="shared" si="14"/>
        <v>12</v>
      </c>
      <c r="T303" s="3">
        <f>IF(AND(H303&lt;5,S303&gt;=VLOOKUP(A303,anni!$A$1:$O$32,6,0)),1,0)</f>
        <v>0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spans="1:34" s="2" customFormat="1" x14ac:dyDescent="0.3">
      <c r="A304" s="3">
        <v>2016</v>
      </c>
      <c r="B304" s="3">
        <v>301</v>
      </c>
      <c r="C304" s="3"/>
      <c r="D304" s="3" t="str">
        <f>VLOOKUP(E304,accorpamenti!$A$2:$X$104,A304-1995,0)</f>
        <v>Vicenza</v>
      </c>
      <c r="E304" s="3" t="s">
        <v>93</v>
      </c>
      <c r="F304" s="3">
        <v>6652</v>
      </c>
      <c r="G304" s="3">
        <v>2016</v>
      </c>
      <c r="H304" s="4">
        <v>5</v>
      </c>
      <c r="I304" s="3"/>
      <c r="J304" s="3">
        <v>7</v>
      </c>
      <c r="K304" s="3">
        <v>7</v>
      </c>
      <c r="L304" s="3">
        <v>7</v>
      </c>
      <c r="M304" s="3">
        <v>7</v>
      </c>
      <c r="N304" s="3">
        <v>1</v>
      </c>
      <c r="O304" s="3">
        <v>0</v>
      </c>
      <c r="P304" s="3">
        <f t="shared" si="12"/>
        <v>29</v>
      </c>
      <c r="Q304" s="3"/>
      <c r="R304" s="3">
        <f t="shared" si="13"/>
        <v>1</v>
      </c>
      <c r="S304" s="3">
        <f t="shared" si="14"/>
        <v>29</v>
      </c>
      <c r="T304" s="3">
        <f>IF(AND(H304&lt;5,S304&gt;=VLOOKUP(A304,anni!$A$1:$O$32,6,0)),1,0)</f>
        <v>0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spans="1:34" s="2" customFormat="1" x14ac:dyDescent="0.3">
      <c r="A305" s="3">
        <v>2016</v>
      </c>
      <c r="B305" s="3">
        <v>302</v>
      </c>
      <c r="C305" s="3"/>
      <c r="D305" s="3" t="str">
        <f>VLOOKUP(E305,accorpamenti!$A$2:$X$104,A305-1995,0)</f>
        <v>Oristano</v>
      </c>
      <c r="E305" s="3" t="s">
        <v>150</v>
      </c>
      <c r="F305" s="3">
        <v>7047</v>
      </c>
      <c r="G305" s="3">
        <v>2016</v>
      </c>
      <c r="H305" s="4">
        <v>5</v>
      </c>
      <c r="I305" s="3"/>
      <c r="J305" s="3">
        <v>7</v>
      </c>
      <c r="K305" s="3">
        <v>0</v>
      </c>
      <c r="L305" s="3">
        <v>7</v>
      </c>
      <c r="M305" s="3">
        <v>2</v>
      </c>
      <c r="N305" s="3">
        <v>0</v>
      </c>
      <c r="O305" s="3">
        <v>0</v>
      </c>
      <c r="P305" s="3">
        <f t="shared" si="12"/>
        <v>16</v>
      </c>
      <c r="Q305" s="3"/>
      <c r="R305" s="3">
        <f t="shared" si="13"/>
        <v>0</v>
      </c>
      <c r="S305" s="3">
        <f t="shared" si="14"/>
        <v>16</v>
      </c>
      <c r="T305" s="3">
        <f>IF(AND(H305&lt;5,S305&gt;=VLOOKUP(A305,anni!$A$1:$O$32,6,0)),1,0)</f>
        <v>0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spans="1:34" s="2" customFormat="1" x14ac:dyDescent="0.3">
      <c r="H306" s="5"/>
      <c r="U306" s="3"/>
      <c r="V306" s="3"/>
      <c r="W306" s="3"/>
      <c r="X306" s="3"/>
      <c r="Y306" s="3"/>
    </row>
    <row r="307" spans="1:34" s="2" customFormat="1" x14ac:dyDescent="0.3">
      <c r="A307" s="3">
        <v>2015</v>
      </c>
      <c r="B307" s="3">
        <v>1</v>
      </c>
      <c r="C307" s="3" t="s">
        <v>69</v>
      </c>
      <c r="D307" s="3" t="str">
        <f>VLOOKUP(E307,accorpamenti!$A$2:$X$104,A307-1995,0)</f>
        <v>Parma</v>
      </c>
      <c r="E307" s="3" t="s">
        <v>76</v>
      </c>
      <c r="F307" s="3">
        <v>6838</v>
      </c>
      <c r="G307" s="3">
        <v>2015</v>
      </c>
      <c r="H307" s="4">
        <v>2</v>
      </c>
      <c r="I307" s="3"/>
      <c r="J307" s="3">
        <v>7</v>
      </c>
      <c r="K307" s="3">
        <v>5</v>
      </c>
      <c r="L307" s="3">
        <v>2</v>
      </c>
      <c r="M307" s="3">
        <v>4</v>
      </c>
      <c r="N307" s="3">
        <v>0</v>
      </c>
      <c r="O307" s="3">
        <v>0</v>
      </c>
      <c r="P307" s="3">
        <f t="shared" ref="P307:P370" si="15">IF(T307=0,IF(S307=-1,-1,S307*HLOOKUP(H307,$U$1:$Y$2,2,0)),0)</f>
        <v>28.8</v>
      </c>
      <c r="Q307" s="3">
        <v>105</v>
      </c>
      <c r="R307" s="3">
        <f t="shared" ref="R307:R370" si="16">COUNTIF($F$609:$F$5991,F307)</f>
        <v>0</v>
      </c>
      <c r="S307" s="3">
        <f t="shared" ref="S307:S370" si="17">SUM(J307:O307)</f>
        <v>18</v>
      </c>
      <c r="T307" s="3">
        <f>IF(AND(H307&lt;5,S307&gt;=VLOOKUP(A307,anni!$A$1:$O$32,6,0)),1,0)</f>
        <v>0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spans="1:34" s="2" customFormat="1" x14ac:dyDescent="0.3">
      <c r="A308" s="3">
        <v>2015</v>
      </c>
      <c r="B308" s="3">
        <v>2</v>
      </c>
      <c r="C308" s="3" t="s">
        <v>45</v>
      </c>
      <c r="D308" s="3" t="str">
        <f>VLOOKUP(E308,accorpamenti!$A$2:$X$104,A308-1995,0)</f>
        <v>Torino</v>
      </c>
      <c r="E308" s="3" t="s">
        <v>49</v>
      </c>
      <c r="F308" s="3">
        <v>6760</v>
      </c>
      <c r="G308" s="3">
        <v>2015</v>
      </c>
      <c r="H308" s="4">
        <v>4</v>
      </c>
      <c r="I308" s="3"/>
      <c r="J308" s="3">
        <v>7</v>
      </c>
      <c r="K308" s="3">
        <v>7</v>
      </c>
      <c r="L308" s="3">
        <v>0</v>
      </c>
      <c r="M308" s="3">
        <v>7</v>
      </c>
      <c r="N308" s="3">
        <v>0</v>
      </c>
      <c r="O308" s="3">
        <v>2</v>
      </c>
      <c r="P308" s="3">
        <f t="shared" si="15"/>
        <v>27.599999999999998</v>
      </c>
      <c r="Q308" s="3">
        <v>51</v>
      </c>
      <c r="R308" s="3">
        <f t="shared" si="16"/>
        <v>0</v>
      </c>
      <c r="S308" s="3">
        <f t="shared" si="17"/>
        <v>23</v>
      </c>
      <c r="T308" s="3">
        <f>IF(AND(H308&lt;5,S308&gt;=VLOOKUP(A308,anni!$A$1:$O$32,6,0)),1,0)</f>
        <v>0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spans="1:34" s="2" customFormat="1" x14ac:dyDescent="0.3">
      <c r="A309" s="3">
        <v>2015</v>
      </c>
      <c r="B309" s="3">
        <v>3</v>
      </c>
      <c r="C309" s="3" t="s">
        <v>37</v>
      </c>
      <c r="D309" s="3" t="str">
        <f>VLOOKUP(E309,accorpamenti!$A$2:$X$104,A309-1995,0)</f>
        <v>Lecce</v>
      </c>
      <c r="E309" s="3" t="s">
        <v>38</v>
      </c>
      <c r="F309" s="3">
        <v>6300</v>
      </c>
      <c r="G309" s="3">
        <v>2015</v>
      </c>
      <c r="H309" s="4">
        <v>5</v>
      </c>
      <c r="I309" s="3"/>
      <c r="J309" s="3">
        <v>7</v>
      </c>
      <c r="K309" s="3">
        <v>7</v>
      </c>
      <c r="L309" s="3">
        <v>7</v>
      </c>
      <c r="M309" s="3">
        <v>7</v>
      </c>
      <c r="N309" s="3">
        <v>0</v>
      </c>
      <c r="O309" s="3">
        <v>0</v>
      </c>
      <c r="P309" s="3">
        <f t="shared" si="15"/>
        <v>28</v>
      </c>
      <c r="Q309" s="3">
        <v>17</v>
      </c>
      <c r="R309" s="3">
        <f t="shared" si="16"/>
        <v>3</v>
      </c>
      <c r="S309" s="3">
        <f t="shared" si="17"/>
        <v>28</v>
      </c>
      <c r="T309" s="3">
        <f>IF(AND(H309&lt;5,S309&gt;=VLOOKUP(A309,anni!$A$1:$O$32,6,0)),1,0)</f>
        <v>0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spans="1:34" s="2" customFormat="1" x14ac:dyDescent="0.3">
      <c r="A310" s="3">
        <v>2015</v>
      </c>
      <c r="B310" s="3">
        <v>4</v>
      </c>
      <c r="C310" s="3" t="s">
        <v>34</v>
      </c>
      <c r="D310" s="3" t="str">
        <f>VLOOKUP(E310,accorpamenti!$A$2:$X$104,A310-1995,0)</f>
        <v>Mantova</v>
      </c>
      <c r="E310" s="3" t="s">
        <v>103</v>
      </c>
      <c r="F310" s="3">
        <v>6618</v>
      </c>
      <c r="G310" s="3">
        <v>2015</v>
      </c>
      <c r="H310" s="4">
        <v>4</v>
      </c>
      <c r="I310" s="3"/>
      <c r="J310" s="3">
        <v>7</v>
      </c>
      <c r="K310" s="3">
        <v>5</v>
      </c>
      <c r="L310" s="3">
        <v>1</v>
      </c>
      <c r="M310" s="3">
        <v>7</v>
      </c>
      <c r="N310" s="3">
        <v>0</v>
      </c>
      <c r="O310" s="3">
        <v>0</v>
      </c>
      <c r="P310" s="3">
        <f t="shared" si="15"/>
        <v>24</v>
      </c>
      <c r="Q310" s="3">
        <v>82</v>
      </c>
      <c r="R310" s="3">
        <f t="shared" si="16"/>
        <v>1</v>
      </c>
      <c r="S310" s="3">
        <f t="shared" si="17"/>
        <v>20</v>
      </c>
      <c r="T310" s="3">
        <f>IF(AND(H310&lt;5,S310&gt;=VLOOKUP(A310,anni!$A$1:$O$32,6,0)),1,0)</f>
        <v>0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spans="1:34" s="2" customFormat="1" x14ac:dyDescent="0.3">
      <c r="A311" s="3">
        <v>2015</v>
      </c>
      <c r="B311" s="3">
        <v>5</v>
      </c>
      <c r="C311" s="3" t="s">
        <v>45</v>
      </c>
      <c r="D311" s="3" t="str">
        <f>VLOOKUP(E311,accorpamenti!$A$2:$X$104,A311-1995,0)</f>
        <v>Torino</v>
      </c>
      <c r="E311" s="3" t="s">
        <v>49</v>
      </c>
      <c r="F311" s="3">
        <v>6761</v>
      </c>
      <c r="G311" s="3">
        <v>2015</v>
      </c>
      <c r="H311" s="4">
        <v>4</v>
      </c>
      <c r="I311" s="3"/>
      <c r="J311" s="3">
        <v>7</v>
      </c>
      <c r="K311" s="3">
        <v>2</v>
      </c>
      <c r="L311" s="3">
        <v>1</v>
      </c>
      <c r="M311" s="3">
        <v>2</v>
      </c>
      <c r="N311" s="3">
        <v>0</v>
      </c>
      <c r="O311" s="3">
        <v>0</v>
      </c>
      <c r="P311" s="3">
        <f t="shared" si="15"/>
        <v>14.399999999999999</v>
      </c>
      <c r="Q311" s="3">
        <v>214</v>
      </c>
      <c r="R311" s="3">
        <f t="shared" si="16"/>
        <v>0</v>
      </c>
      <c r="S311" s="3">
        <f t="shared" si="17"/>
        <v>12</v>
      </c>
      <c r="T311" s="3">
        <f>IF(AND(H311&lt;5,S311&gt;=VLOOKUP(A311,anni!$A$1:$O$32,6,0)),1,0)</f>
        <v>0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spans="1:34" s="2" customFormat="1" x14ac:dyDescent="0.3">
      <c r="A312" s="3">
        <v>2015</v>
      </c>
      <c r="B312" s="3">
        <v>6</v>
      </c>
      <c r="C312" s="3" t="s">
        <v>39</v>
      </c>
      <c r="D312" s="3" t="str">
        <f>VLOOKUP(E312,accorpamenti!$A$2:$X$104,A312-1995,0)</f>
        <v>Latina</v>
      </c>
      <c r="E312" s="3" t="s">
        <v>65</v>
      </c>
      <c r="F312" s="3">
        <v>6691</v>
      </c>
      <c r="G312" s="3">
        <v>2015</v>
      </c>
      <c r="H312" s="4">
        <v>5</v>
      </c>
      <c r="I312" s="3"/>
      <c r="J312" s="3">
        <v>4</v>
      </c>
      <c r="K312" s="3">
        <v>3</v>
      </c>
      <c r="L312" s="3">
        <v>2</v>
      </c>
      <c r="M312" s="3">
        <v>0</v>
      </c>
      <c r="N312" s="3">
        <v>0</v>
      </c>
      <c r="O312" s="3">
        <v>0</v>
      </c>
      <c r="P312" s="3">
        <f t="shared" si="15"/>
        <v>9</v>
      </c>
      <c r="Q312" s="3">
        <v>252</v>
      </c>
      <c r="R312" s="3">
        <f t="shared" si="16"/>
        <v>0</v>
      </c>
      <c r="S312" s="3">
        <f t="shared" si="17"/>
        <v>9</v>
      </c>
      <c r="T312" s="3">
        <f>IF(AND(H312&lt;5,S312&gt;=VLOOKUP(A312,anni!$A$1:$O$32,6,0)),1,0)</f>
        <v>0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spans="1:34" s="2" customFormat="1" x14ac:dyDescent="0.3">
      <c r="A313" s="3">
        <v>2015</v>
      </c>
      <c r="B313" s="3">
        <v>7</v>
      </c>
      <c r="C313" s="3" t="s">
        <v>32</v>
      </c>
      <c r="D313" s="3" t="str">
        <f>VLOOKUP(E313,accorpamenti!$A$2:$X$104,A313-1995,0)</f>
        <v>Napoli</v>
      </c>
      <c r="E313" s="3" t="s">
        <v>95</v>
      </c>
      <c r="F313" s="3">
        <v>6762</v>
      </c>
      <c r="G313" s="3">
        <v>2015</v>
      </c>
      <c r="H313" s="4">
        <v>4</v>
      </c>
      <c r="I313" s="3"/>
      <c r="J313" s="3">
        <v>7</v>
      </c>
      <c r="K313" s="3">
        <v>6</v>
      </c>
      <c r="L313" s="3">
        <v>1</v>
      </c>
      <c r="M313" s="3">
        <v>1</v>
      </c>
      <c r="N313" s="3">
        <v>0</v>
      </c>
      <c r="O313" s="3">
        <v>0</v>
      </c>
      <c r="P313" s="3">
        <f t="shared" si="15"/>
        <v>18</v>
      </c>
      <c r="Q313" s="3">
        <v>151</v>
      </c>
      <c r="R313" s="3">
        <f t="shared" si="16"/>
        <v>0</v>
      </c>
      <c r="S313" s="3">
        <f t="shared" si="17"/>
        <v>15</v>
      </c>
      <c r="T313" s="3">
        <f>IF(AND(H313&lt;5,S313&gt;=VLOOKUP(A313,anni!$A$1:$O$32,6,0)),1,0)</f>
        <v>0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spans="1:34" s="2" customFormat="1" x14ac:dyDescent="0.3">
      <c r="A314" s="3">
        <v>2015</v>
      </c>
      <c r="B314" s="3">
        <v>8</v>
      </c>
      <c r="C314" s="3" t="s">
        <v>45</v>
      </c>
      <c r="D314" s="3" t="str">
        <f>VLOOKUP(E314,accorpamenti!$A$2:$X$104,A314-1995,0)</f>
        <v>Cuneo</v>
      </c>
      <c r="E314" s="3" t="s">
        <v>67</v>
      </c>
      <c r="F314" s="3">
        <v>6442</v>
      </c>
      <c r="G314" s="3">
        <v>2015</v>
      </c>
      <c r="H314" s="4">
        <v>5</v>
      </c>
      <c r="I314" s="3"/>
      <c r="J314" s="3">
        <v>7</v>
      </c>
      <c r="K314" s="3">
        <v>6</v>
      </c>
      <c r="L314" s="3">
        <v>3</v>
      </c>
      <c r="M314" s="3">
        <v>4</v>
      </c>
      <c r="N314" s="3">
        <v>0</v>
      </c>
      <c r="O314" s="3">
        <v>0</v>
      </c>
      <c r="P314" s="3">
        <f t="shared" si="15"/>
        <v>20</v>
      </c>
      <c r="Q314" s="3">
        <v>82</v>
      </c>
      <c r="R314" s="3">
        <f t="shared" si="16"/>
        <v>2</v>
      </c>
      <c r="S314" s="3">
        <f t="shared" si="17"/>
        <v>20</v>
      </c>
      <c r="T314" s="3">
        <f>IF(AND(H314&lt;5,S314&gt;=VLOOKUP(A314,anni!$A$1:$O$32,6,0)),1,0)</f>
        <v>0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spans="1:34" s="2" customFormat="1" x14ac:dyDescent="0.3">
      <c r="A315" s="3">
        <v>2015</v>
      </c>
      <c r="B315" s="3">
        <v>9</v>
      </c>
      <c r="C315" s="3" t="s">
        <v>69</v>
      </c>
      <c r="D315" s="3" t="str">
        <f>VLOOKUP(E315,accorpamenti!$A$2:$X$104,A315-1995,0)</f>
        <v>Reggio Emilia</v>
      </c>
      <c r="E315" s="3" t="s">
        <v>78</v>
      </c>
      <c r="F315" s="3">
        <v>6472</v>
      </c>
      <c r="G315" s="3">
        <v>2015</v>
      </c>
      <c r="H315" s="4">
        <v>4</v>
      </c>
      <c r="I315" s="3"/>
      <c r="J315" s="3">
        <v>7</v>
      </c>
      <c r="K315" s="3">
        <v>7</v>
      </c>
      <c r="L315" s="3">
        <v>7</v>
      </c>
      <c r="M315" s="3">
        <v>7</v>
      </c>
      <c r="N315" s="3">
        <v>0</v>
      </c>
      <c r="O315" s="3">
        <v>1</v>
      </c>
      <c r="P315" s="3">
        <f t="shared" si="15"/>
        <v>0</v>
      </c>
      <c r="Q315" s="3">
        <v>9</v>
      </c>
      <c r="R315" s="3">
        <f t="shared" si="16"/>
        <v>2</v>
      </c>
      <c r="S315" s="3">
        <f t="shared" si="17"/>
        <v>29</v>
      </c>
      <c r="T315" s="3">
        <f>IF(AND(H315&lt;5,S315&gt;=VLOOKUP(A315,anni!$A$1:$O$32,6,0)),1,0)</f>
        <v>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spans="1:34" s="2" customFormat="1" x14ac:dyDescent="0.3">
      <c r="A316" s="3">
        <v>2015</v>
      </c>
      <c r="B316" s="3">
        <v>10</v>
      </c>
      <c r="C316" s="3" t="s">
        <v>34</v>
      </c>
      <c r="D316" s="3" t="str">
        <f>VLOOKUP(E316,accorpamenti!$A$2:$X$104,A316-1995,0)</f>
        <v>Milano</v>
      </c>
      <c r="E316" s="3" t="s">
        <v>41</v>
      </c>
      <c r="F316" s="3">
        <v>6653</v>
      </c>
      <c r="G316" s="3">
        <v>2015</v>
      </c>
      <c r="H316" s="4">
        <v>3</v>
      </c>
      <c r="I316" s="3"/>
      <c r="J316" s="3">
        <v>7</v>
      </c>
      <c r="K316" s="3">
        <v>7</v>
      </c>
      <c r="L316" s="3">
        <v>0</v>
      </c>
      <c r="M316" s="3">
        <v>7</v>
      </c>
      <c r="N316" s="3">
        <v>0</v>
      </c>
      <c r="O316" s="3">
        <v>2</v>
      </c>
      <c r="P316" s="3">
        <f t="shared" si="15"/>
        <v>32.199999999999996</v>
      </c>
      <c r="Q316" s="3">
        <v>51</v>
      </c>
      <c r="R316" s="3">
        <f t="shared" si="16"/>
        <v>1</v>
      </c>
      <c r="S316" s="3">
        <f t="shared" si="17"/>
        <v>23</v>
      </c>
      <c r="T316" s="3">
        <f>IF(AND(H316&lt;5,S316&gt;=VLOOKUP(A316,anni!$A$1:$O$32,6,0)),1,0)</f>
        <v>0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spans="1:34" s="2" customFormat="1" x14ac:dyDescent="0.3">
      <c r="A317" s="3">
        <v>2015</v>
      </c>
      <c r="B317" s="3">
        <v>11</v>
      </c>
      <c r="C317" s="3" t="s">
        <v>45</v>
      </c>
      <c r="D317" s="3" t="str">
        <f>VLOOKUP(E317,accorpamenti!$A$2:$X$104,A317-1995,0)</f>
        <v>Biella</v>
      </c>
      <c r="E317" s="3" t="s">
        <v>132</v>
      </c>
      <c r="F317" s="3">
        <v>6692</v>
      </c>
      <c r="G317" s="3">
        <v>2015</v>
      </c>
      <c r="H317" s="4">
        <v>5</v>
      </c>
      <c r="I317" s="3"/>
      <c r="J317" s="3">
        <v>7</v>
      </c>
      <c r="K317" s="3">
        <v>0</v>
      </c>
      <c r="L317" s="3">
        <v>1</v>
      </c>
      <c r="M317" s="3">
        <v>0</v>
      </c>
      <c r="N317" s="3">
        <v>0</v>
      </c>
      <c r="O317" s="3">
        <v>0</v>
      </c>
      <c r="P317" s="3">
        <f t="shared" si="15"/>
        <v>8</v>
      </c>
      <c r="Q317" s="3">
        <v>264</v>
      </c>
      <c r="R317" s="3">
        <f t="shared" si="16"/>
        <v>0</v>
      </c>
      <c r="S317" s="3">
        <f t="shared" si="17"/>
        <v>8</v>
      </c>
      <c r="T317" s="3">
        <f>IF(AND(H317&lt;5,S317&gt;=VLOOKUP(A317,anni!$A$1:$O$32,6,0)),1,0)</f>
        <v>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spans="1:34" s="2" customFormat="1" x14ac:dyDescent="0.3">
      <c r="A318" s="3">
        <v>2015</v>
      </c>
      <c r="B318" s="3">
        <v>12</v>
      </c>
      <c r="C318" s="3" t="s">
        <v>56</v>
      </c>
      <c r="D318" s="3" t="str">
        <f>VLOOKUP(E318,accorpamenti!$A$2:$X$104,A318-1995,0)</f>
        <v>Verona</v>
      </c>
      <c r="E318" s="3" t="s">
        <v>71</v>
      </c>
      <c r="F318" s="3">
        <v>6693</v>
      </c>
      <c r="G318" s="3">
        <v>2015</v>
      </c>
      <c r="H318" s="4">
        <v>5</v>
      </c>
      <c r="I318" s="3"/>
      <c r="J318" s="3">
        <v>7</v>
      </c>
      <c r="K318" s="3">
        <v>0</v>
      </c>
      <c r="L318" s="3">
        <v>5</v>
      </c>
      <c r="M318" s="3">
        <v>0</v>
      </c>
      <c r="N318" s="3">
        <v>0</v>
      </c>
      <c r="O318" s="3">
        <v>0</v>
      </c>
      <c r="P318" s="3">
        <f t="shared" si="15"/>
        <v>12</v>
      </c>
      <c r="Q318" s="3">
        <v>214</v>
      </c>
      <c r="R318" s="3">
        <f t="shared" si="16"/>
        <v>0</v>
      </c>
      <c r="S318" s="3">
        <f t="shared" si="17"/>
        <v>12</v>
      </c>
      <c r="T318" s="3">
        <f>IF(AND(H318&lt;5,S318&gt;=VLOOKUP(A318,anni!$A$1:$O$32,6,0)),1,0)</f>
        <v>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spans="1:34" s="2" customFormat="1" x14ac:dyDescent="0.3">
      <c r="A319" s="3">
        <v>2015</v>
      </c>
      <c r="B319" s="3">
        <v>13</v>
      </c>
      <c r="C319" s="3" t="s">
        <v>34</v>
      </c>
      <c r="D319" s="3" t="str">
        <f>VLOOKUP(E319,accorpamenti!$A$2:$X$104,A319-1995,0)</f>
        <v>Brescia</v>
      </c>
      <c r="E319" s="3" t="s">
        <v>42</v>
      </c>
      <c r="F319" s="3">
        <v>6301</v>
      </c>
      <c r="G319" s="3">
        <v>2015</v>
      </c>
      <c r="H319" s="4">
        <v>5</v>
      </c>
      <c r="I319" s="3"/>
      <c r="J319" s="3">
        <v>7</v>
      </c>
      <c r="K319" s="3">
        <v>7</v>
      </c>
      <c r="L319" s="3">
        <v>7</v>
      </c>
      <c r="M319" s="3">
        <v>7</v>
      </c>
      <c r="N319" s="3">
        <v>5</v>
      </c>
      <c r="O319" s="3">
        <v>7</v>
      </c>
      <c r="P319" s="3">
        <f t="shared" si="15"/>
        <v>40</v>
      </c>
      <c r="Q319" s="3">
        <v>1</v>
      </c>
      <c r="R319" s="3">
        <f t="shared" si="16"/>
        <v>3</v>
      </c>
      <c r="S319" s="3">
        <f t="shared" si="17"/>
        <v>40</v>
      </c>
      <c r="T319" s="3">
        <f>IF(AND(H319&lt;5,S319&gt;=VLOOKUP(A319,anni!$A$1:$O$32,6,0)),1,0)</f>
        <v>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spans="1:34" s="2" customFormat="1" x14ac:dyDescent="0.3">
      <c r="A320" s="3">
        <v>2015</v>
      </c>
      <c r="B320" s="3">
        <v>14</v>
      </c>
      <c r="C320" s="3" t="s">
        <v>69</v>
      </c>
      <c r="D320" s="3" t="str">
        <f>VLOOKUP(E320,accorpamenti!$A$2:$X$104,A320-1995,0)</f>
        <v>Ravenna</v>
      </c>
      <c r="E320" s="3" t="s">
        <v>147</v>
      </c>
      <c r="F320" s="3">
        <v>6443</v>
      </c>
      <c r="G320" s="3">
        <v>2015</v>
      </c>
      <c r="H320" s="4">
        <v>5</v>
      </c>
      <c r="I320" s="3"/>
      <c r="J320" s="3">
        <v>7</v>
      </c>
      <c r="K320" s="3">
        <v>4</v>
      </c>
      <c r="L320" s="3">
        <v>0</v>
      </c>
      <c r="M320" s="3">
        <v>0</v>
      </c>
      <c r="N320" s="3">
        <v>0</v>
      </c>
      <c r="O320" s="3">
        <v>0</v>
      </c>
      <c r="P320" s="3">
        <f t="shared" si="15"/>
        <v>11</v>
      </c>
      <c r="Q320" s="3">
        <v>234</v>
      </c>
      <c r="R320" s="3">
        <f t="shared" si="16"/>
        <v>2</v>
      </c>
      <c r="S320" s="3">
        <f t="shared" si="17"/>
        <v>11</v>
      </c>
      <c r="T320" s="3">
        <f>IF(AND(H320&lt;5,S320&gt;=VLOOKUP(A320,anni!$A$1:$O$32,6,0)),1,0)</f>
        <v>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spans="1:34" s="2" customFormat="1" x14ac:dyDescent="0.3">
      <c r="A321" s="3">
        <v>2015</v>
      </c>
      <c r="B321" s="3">
        <v>15</v>
      </c>
      <c r="C321" s="3" t="s">
        <v>34</v>
      </c>
      <c r="D321" s="3" t="str">
        <f>VLOOKUP(E321,accorpamenti!$A$2:$X$104,A321-1995,0)</f>
        <v>Lodi</v>
      </c>
      <c r="E321" s="3" t="s">
        <v>97</v>
      </c>
      <c r="F321" s="3">
        <v>6620</v>
      </c>
      <c r="G321" s="3">
        <v>2015</v>
      </c>
      <c r="H321" s="4">
        <v>4</v>
      </c>
      <c r="I321" s="3"/>
      <c r="J321" s="3">
        <v>7</v>
      </c>
      <c r="K321" s="3">
        <v>7</v>
      </c>
      <c r="L321" s="3">
        <v>7</v>
      </c>
      <c r="M321" s="3">
        <v>7</v>
      </c>
      <c r="N321" s="3">
        <v>0</v>
      </c>
      <c r="O321" s="3">
        <v>0</v>
      </c>
      <c r="P321" s="3">
        <f t="shared" si="15"/>
        <v>0</v>
      </c>
      <c r="Q321" s="3">
        <v>17</v>
      </c>
      <c r="R321" s="3">
        <f t="shared" si="16"/>
        <v>1</v>
      </c>
      <c r="S321" s="3">
        <f t="shared" si="17"/>
        <v>28</v>
      </c>
      <c r="T321" s="3">
        <f>IF(AND(H321&lt;5,S321&gt;=VLOOKUP(A321,anni!$A$1:$O$32,6,0)),1,0)</f>
        <v>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spans="1:34" s="2" customFormat="1" x14ac:dyDescent="0.3">
      <c r="A322" s="3">
        <v>2015</v>
      </c>
      <c r="B322" s="3">
        <v>16</v>
      </c>
      <c r="C322" s="3" t="s">
        <v>69</v>
      </c>
      <c r="D322" s="3" t="str">
        <f>VLOOKUP(E322,accorpamenti!$A$2:$X$104,A322-1995,0)</f>
        <v>Forlì Cesena</v>
      </c>
      <c r="E322" s="3" t="s">
        <v>119</v>
      </c>
      <c r="F322" s="3">
        <v>6694</v>
      </c>
      <c r="G322" s="3">
        <v>2015</v>
      </c>
      <c r="H322" s="4">
        <v>5</v>
      </c>
      <c r="I322" s="3"/>
      <c r="J322" s="3">
        <v>7</v>
      </c>
      <c r="K322" s="3">
        <v>4</v>
      </c>
      <c r="L322" s="3">
        <v>2</v>
      </c>
      <c r="M322" s="3">
        <v>2</v>
      </c>
      <c r="N322" s="3">
        <v>0</v>
      </c>
      <c r="O322" s="3">
        <v>0</v>
      </c>
      <c r="P322" s="3">
        <f t="shared" si="15"/>
        <v>15</v>
      </c>
      <c r="Q322" s="3">
        <v>151</v>
      </c>
      <c r="R322" s="3">
        <f t="shared" si="16"/>
        <v>0</v>
      </c>
      <c r="S322" s="3">
        <f t="shared" si="17"/>
        <v>15</v>
      </c>
      <c r="T322" s="3">
        <f>IF(AND(H322&lt;5,S322&gt;=VLOOKUP(A322,anni!$A$1:$O$32,6,0)),1,0)</f>
        <v>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spans="1:34" s="2" customFormat="1" x14ac:dyDescent="0.3">
      <c r="A323" s="3">
        <v>2015</v>
      </c>
      <c r="B323" s="3">
        <v>17</v>
      </c>
      <c r="C323" s="3" t="s">
        <v>56</v>
      </c>
      <c r="D323" s="3" t="str">
        <f>VLOOKUP(E323,accorpamenti!$A$2:$X$104,A323-1995,0)</f>
        <v>Vicenza</v>
      </c>
      <c r="E323" s="3" t="s">
        <v>93</v>
      </c>
      <c r="F323" s="3">
        <v>6763</v>
      </c>
      <c r="G323" s="3">
        <v>2015</v>
      </c>
      <c r="H323" s="4">
        <v>4</v>
      </c>
      <c r="I323" s="3"/>
      <c r="J323" s="3">
        <v>7</v>
      </c>
      <c r="K323" s="3">
        <v>7</v>
      </c>
      <c r="L323" s="3">
        <v>2</v>
      </c>
      <c r="M323" s="3">
        <v>3</v>
      </c>
      <c r="N323" s="3">
        <v>0</v>
      </c>
      <c r="O323" s="3">
        <v>0</v>
      </c>
      <c r="P323" s="3">
        <f t="shared" si="15"/>
        <v>22.8</v>
      </c>
      <c r="Q323" s="3">
        <v>95</v>
      </c>
      <c r="R323" s="3">
        <f t="shared" si="16"/>
        <v>0</v>
      </c>
      <c r="S323" s="3">
        <f t="shared" si="17"/>
        <v>19</v>
      </c>
      <c r="T323" s="3">
        <f>IF(AND(H323&lt;5,S323&gt;=VLOOKUP(A323,anni!$A$1:$O$32,6,0)),1,0)</f>
        <v>0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spans="1:34" s="2" customFormat="1" x14ac:dyDescent="0.3">
      <c r="A324" s="3">
        <v>2015</v>
      </c>
      <c r="B324" s="3">
        <v>18</v>
      </c>
      <c r="C324" s="3" t="s">
        <v>37</v>
      </c>
      <c r="D324" s="3" t="str">
        <f>VLOOKUP(E324,accorpamenti!$A$2:$X$104,A324-1995,0)</f>
        <v>Lecce</v>
      </c>
      <c r="E324" s="3" t="s">
        <v>38</v>
      </c>
      <c r="F324" s="3">
        <v>6695</v>
      </c>
      <c r="G324" s="3">
        <v>2015</v>
      </c>
      <c r="H324" s="4">
        <v>5</v>
      </c>
      <c r="I324" s="3"/>
      <c r="J324" s="3">
        <v>7</v>
      </c>
      <c r="K324" s="3">
        <v>0</v>
      </c>
      <c r="L324" s="3">
        <v>0</v>
      </c>
      <c r="M324" s="3">
        <v>2</v>
      </c>
      <c r="N324" s="3">
        <v>0</v>
      </c>
      <c r="O324" s="3">
        <v>0</v>
      </c>
      <c r="P324" s="3">
        <f t="shared" si="15"/>
        <v>9</v>
      </c>
      <c r="Q324" s="3">
        <v>252</v>
      </c>
      <c r="R324" s="3">
        <f t="shared" si="16"/>
        <v>0</v>
      </c>
      <c r="S324" s="3">
        <f t="shared" si="17"/>
        <v>9</v>
      </c>
      <c r="T324" s="3">
        <f>IF(AND(H324&lt;5,S324&gt;=VLOOKUP(A324,anni!$A$1:$O$32,6,0)),1,0)</f>
        <v>0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spans="1:34" s="2" customFormat="1" x14ac:dyDescent="0.3">
      <c r="A325" s="3">
        <v>2015</v>
      </c>
      <c r="B325" s="3">
        <v>19</v>
      </c>
      <c r="C325" s="3" t="s">
        <v>34</v>
      </c>
      <c r="D325" s="3" t="str">
        <f>VLOOKUP(E325,accorpamenti!$A$2:$X$104,A325-1995,0)</f>
        <v>Brescia</v>
      </c>
      <c r="E325" s="3" t="s">
        <v>42</v>
      </c>
      <c r="F325" s="3">
        <v>6566</v>
      </c>
      <c r="G325" s="3">
        <v>2015</v>
      </c>
      <c r="H325" s="4">
        <v>5</v>
      </c>
      <c r="I325" s="3"/>
      <c r="J325" s="3">
        <v>7</v>
      </c>
      <c r="K325" s="3">
        <v>6</v>
      </c>
      <c r="L325" s="3">
        <v>5</v>
      </c>
      <c r="M325" s="3">
        <v>7</v>
      </c>
      <c r="N325" s="3">
        <v>0</v>
      </c>
      <c r="O325" s="3">
        <v>3</v>
      </c>
      <c r="P325" s="3">
        <f t="shared" si="15"/>
        <v>28</v>
      </c>
      <c r="Q325" s="3">
        <v>17</v>
      </c>
      <c r="R325" s="3">
        <f t="shared" si="16"/>
        <v>1</v>
      </c>
      <c r="S325" s="3">
        <f t="shared" si="17"/>
        <v>28</v>
      </c>
      <c r="T325" s="3">
        <f>IF(AND(H325&lt;5,S325&gt;=VLOOKUP(A325,anni!$A$1:$O$32,6,0)),1,0)</f>
        <v>0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spans="1:34" s="2" customFormat="1" x14ac:dyDescent="0.3">
      <c r="A326" s="3">
        <v>2015</v>
      </c>
      <c r="B326" s="3">
        <v>20</v>
      </c>
      <c r="C326" s="3" t="s">
        <v>50</v>
      </c>
      <c r="D326" s="3" t="str">
        <f>VLOOKUP(E326,accorpamenti!$A$2:$X$104,A326-1995,0)</f>
        <v>Genova</v>
      </c>
      <c r="E326" s="3" t="s">
        <v>51</v>
      </c>
      <c r="F326" s="3">
        <v>6444</v>
      </c>
      <c r="G326" s="3">
        <v>2015</v>
      </c>
      <c r="H326" s="4">
        <v>5</v>
      </c>
      <c r="I326" s="3"/>
      <c r="J326" s="3">
        <v>6</v>
      </c>
      <c r="K326" s="3">
        <v>0</v>
      </c>
      <c r="L326" s="3">
        <v>0</v>
      </c>
      <c r="M326" s="3">
        <v>0</v>
      </c>
      <c r="N326" s="3">
        <v>0</v>
      </c>
      <c r="O326" s="3">
        <v>1</v>
      </c>
      <c r="P326" s="3">
        <f t="shared" si="15"/>
        <v>7</v>
      </c>
      <c r="Q326" s="3">
        <v>273</v>
      </c>
      <c r="R326" s="3">
        <f t="shared" si="16"/>
        <v>2</v>
      </c>
      <c r="S326" s="3">
        <f t="shared" si="17"/>
        <v>7</v>
      </c>
      <c r="T326" s="3">
        <f>IF(AND(H326&lt;5,S326&gt;=VLOOKUP(A326,anni!$A$1:$O$32,6,0)),1,0)</f>
        <v>0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spans="1:34" s="2" customFormat="1" x14ac:dyDescent="0.3">
      <c r="A327" s="3">
        <v>2015</v>
      </c>
      <c r="B327" s="3">
        <v>21</v>
      </c>
      <c r="C327" s="3" t="s">
        <v>56</v>
      </c>
      <c r="D327" s="3" t="str">
        <f>VLOOKUP(E327,accorpamenti!$A$2:$X$104,A327-1995,0)</f>
        <v>Padova</v>
      </c>
      <c r="E327" s="3" t="s">
        <v>66</v>
      </c>
      <c r="F327" s="3">
        <v>6696</v>
      </c>
      <c r="G327" s="3">
        <v>2015</v>
      </c>
      <c r="H327" s="4">
        <v>5</v>
      </c>
      <c r="I327" s="3"/>
      <c r="J327" s="3">
        <v>7</v>
      </c>
      <c r="K327" s="3">
        <v>2</v>
      </c>
      <c r="L327" s="3">
        <v>1</v>
      </c>
      <c r="M327" s="3">
        <v>7</v>
      </c>
      <c r="N327" s="3">
        <v>0</v>
      </c>
      <c r="O327" s="3">
        <v>0</v>
      </c>
      <c r="P327" s="3">
        <f t="shared" si="15"/>
        <v>17</v>
      </c>
      <c r="Q327" s="3">
        <v>111</v>
      </c>
      <c r="R327" s="3">
        <f t="shared" si="16"/>
        <v>0</v>
      </c>
      <c r="S327" s="3">
        <f t="shared" si="17"/>
        <v>17</v>
      </c>
      <c r="T327" s="3">
        <f>IF(AND(H327&lt;5,S327&gt;=VLOOKUP(A327,anni!$A$1:$O$32,6,0)),1,0)</f>
        <v>0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spans="1:34" s="2" customFormat="1" x14ac:dyDescent="0.3">
      <c r="A328" s="3">
        <v>2015</v>
      </c>
      <c r="B328" s="3">
        <v>22</v>
      </c>
      <c r="C328" s="3" t="s">
        <v>50</v>
      </c>
      <c r="D328" s="3" t="str">
        <f>VLOOKUP(E328,accorpamenti!$A$2:$X$104,A328-1995,0)</f>
        <v>Massa Carrara</v>
      </c>
      <c r="E328" s="3" t="s">
        <v>120</v>
      </c>
      <c r="F328" s="3">
        <v>6697</v>
      </c>
      <c r="G328" s="3">
        <v>2015</v>
      </c>
      <c r="H328" s="4">
        <v>5</v>
      </c>
      <c r="I328" s="3"/>
      <c r="J328" s="3">
        <v>7</v>
      </c>
      <c r="K328" s="3">
        <v>7</v>
      </c>
      <c r="L328" s="3">
        <v>5</v>
      </c>
      <c r="M328" s="3">
        <v>7</v>
      </c>
      <c r="N328" s="3">
        <v>0</v>
      </c>
      <c r="O328" s="3">
        <v>0</v>
      </c>
      <c r="P328" s="3">
        <f t="shared" si="15"/>
        <v>26</v>
      </c>
      <c r="Q328" s="3">
        <v>30</v>
      </c>
      <c r="R328" s="3">
        <f t="shared" si="16"/>
        <v>0</v>
      </c>
      <c r="S328" s="3">
        <f t="shared" si="17"/>
        <v>26</v>
      </c>
      <c r="T328" s="3">
        <f>IF(AND(H328&lt;5,S328&gt;=VLOOKUP(A328,anni!$A$1:$O$32,6,0)),1,0)</f>
        <v>0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spans="1:34" s="2" customFormat="1" x14ac:dyDescent="0.3">
      <c r="A329" s="3">
        <v>2015</v>
      </c>
      <c r="B329" s="3">
        <v>23</v>
      </c>
      <c r="C329" s="3" t="s">
        <v>34</v>
      </c>
      <c r="D329" s="3" t="str">
        <f>VLOOKUP(E329,accorpamenti!$A$2:$X$104,A329-1995,0)</f>
        <v>Brescia</v>
      </c>
      <c r="E329" s="3" t="s">
        <v>42</v>
      </c>
      <c r="F329" s="3">
        <v>6622</v>
      </c>
      <c r="G329" s="3">
        <v>2015</v>
      </c>
      <c r="H329" s="4">
        <v>4</v>
      </c>
      <c r="I329" s="3"/>
      <c r="J329" s="3">
        <v>7</v>
      </c>
      <c r="K329" s="3">
        <v>6</v>
      </c>
      <c r="L329" s="3">
        <v>2</v>
      </c>
      <c r="M329" s="3">
        <v>1</v>
      </c>
      <c r="N329" s="3">
        <v>0</v>
      </c>
      <c r="O329" s="3">
        <v>0</v>
      </c>
      <c r="P329" s="3">
        <f t="shared" si="15"/>
        <v>19.2</v>
      </c>
      <c r="Q329" s="3">
        <v>131</v>
      </c>
      <c r="R329" s="3">
        <f t="shared" si="16"/>
        <v>1</v>
      </c>
      <c r="S329" s="3">
        <f t="shared" si="17"/>
        <v>16</v>
      </c>
      <c r="T329" s="3">
        <f>IF(AND(H329&lt;5,S329&gt;=VLOOKUP(A329,anni!$A$1:$O$32,6,0)),1,0)</f>
        <v>0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spans="1:34" s="2" customFormat="1" x14ac:dyDescent="0.3">
      <c r="A330" s="3">
        <v>2015</v>
      </c>
      <c r="B330" s="3">
        <v>24</v>
      </c>
      <c r="C330" s="3" t="s">
        <v>56</v>
      </c>
      <c r="D330" s="3" t="str">
        <f>VLOOKUP(E330,accorpamenti!$A$2:$X$104,A330-1995,0)</f>
        <v>Verona</v>
      </c>
      <c r="E330" s="3" t="s">
        <v>71</v>
      </c>
      <c r="F330" s="3">
        <v>6698</v>
      </c>
      <c r="G330" s="3">
        <v>2015</v>
      </c>
      <c r="H330" s="4">
        <v>5</v>
      </c>
      <c r="I330" s="3"/>
      <c r="J330" s="3">
        <v>7</v>
      </c>
      <c r="K330" s="3">
        <v>4</v>
      </c>
      <c r="L330" s="3">
        <v>1</v>
      </c>
      <c r="M330" s="3">
        <v>0</v>
      </c>
      <c r="N330" s="3">
        <v>0</v>
      </c>
      <c r="O330" s="3">
        <v>0</v>
      </c>
      <c r="P330" s="3">
        <f t="shared" si="15"/>
        <v>12</v>
      </c>
      <c r="Q330" s="3">
        <v>214</v>
      </c>
      <c r="R330" s="3">
        <f t="shared" si="16"/>
        <v>0</v>
      </c>
      <c r="S330" s="3">
        <f t="shared" si="17"/>
        <v>12</v>
      </c>
      <c r="T330" s="3">
        <f>IF(AND(H330&lt;5,S330&gt;=VLOOKUP(A330,anni!$A$1:$O$32,6,0)),1,0)</f>
        <v>0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spans="1:34" s="2" customFormat="1" x14ac:dyDescent="0.3">
      <c r="A331" s="3">
        <v>2015</v>
      </c>
      <c r="B331" s="3">
        <v>25</v>
      </c>
      <c r="C331" s="3" t="s">
        <v>69</v>
      </c>
      <c r="D331" s="3" t="str">
        <f>VLOOKUP(E331,accorpamenti!$A$2:$X$104,A331-1995,0)</f>
        <v>Modena</v>
      </c>
      <c r="E331" s="3" t="s">
        <v>72</v>
      </c>
      <c r="F331" s="3">
        <v>6816</v>
      </c>
      <c r="G331" s="3">
        <v>2015</v>
      </c>
      <c r="H331" s="4">
        <v>3</v>
      </c>
      <c r="I331" s="3"/>
      <c r="J331" s="3">
        <v>2</v>
      </c>
      <c r="K331" s="3">
        <v>4</v>
      </c>
      <c r="L331" s="3">
        <v>0</v>
      </c>
      <c r="M331" s="3">
        <v>1</v>
      </c>
      <c r="N331" s="3">
        <v>0</v>
      </c>
      <c r="O331" s="3">
        <v>0</v>
      </c>
      <c r="P331" s="3">
        <f t="shared" si="15"/>
        <v>9.7999999999999989</v>
      </c>
      <c r="Q331" s="3">
        <v>273</v>
      </c>
      <c r="R331" s="3">
        <f t="shared" si="16"/>
        <v>0</v>
      </c>
      <c r="S331" s="3">
        <f t="shared" si="17"/>
        <v>7</v>
      </c>
      <c r="T331" s="3">
        <f>IF(AND(H331&lt;5,S331&gt;=VLOOKUP(A331,anni!$A$1:$O$32,6,0)),1,0)</f>
        <v>0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spans="1:34" s="2" customFormat="1" x14ac:dyDescent="0.3">
      <c r="A332" s="3">
        <v>2015</v>
      </c>
      <c r="B332" s="3">
        <v>26</v>
      </c>
      <c r="C332" s="3" t="s">
        <v>69</v>
      </c>
      <c r="D332" s="3" t="str">
        <f>VLOOKUP(E332,accorpamenti!$A$2:$X$104,A332-1995,0)</f>
        <v>Parma</v>
      </c>
      <c r="E332" s="3" t="s">
        <v>76</v>
      </c>
      <c r="F332" s="3">
        <v>6567</v>
      </c>
      <c r="G332" s="3">
        <v>2015</v>
      </c>
      <c r="H332" s="4">
        <v>5</v>
      </c>
      <c r="I332" s="3"/>
      <c r="J332" s="3">
        <v>7</v>
      </c>
      <c r="K332" s="3">
        <v>7</v>
      </c>
      <c r="L332" s="3">
        <v>7</v>
      </c>
      <c r="M332" s="3">
        <v>7</v>
      </c>
      <c r="N332" s="3">
        <v>0</v>
      </c>
      <c r="O332" s="3">
        <v>0</v>
      </c>
      <c r="P332" s="3">
        <f t="shared" si="15"/>
        <v>28</v>
      </c>
      <c r="Q332" s="3">
        <v>17</v>
      </c>
      <c r="R332" s="3">
        <f t="shared" si="16"/>
        <v>1</v>
      </c>
      <c r="S332" s="3">
        <f t="shared" si="17"/>
        <v>28</v>
      </c>
      <c r="T332" s="3">
        <f>IF(AND(H332&lt;5,S332&gt;=VLOOKUP(A332,anni!$A$1:$O$32,6,0)),1,0)</f>
        <v>0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spans="1:34" s="2" customFormat="1" x14ac:dyDescent="0.3">
      <c r="A333" s="3">
        <v>2015</v>
      </c>
      <c r="B333" s="3">
        <v>27</v>
      </c>
      <c r="C333" s="3" t="s">
        <v>47</v>
      </c>
      <c r="D333" s="3" t="str">
        <f>VLOOKUP(E333,accorpamenti!$A$2:$X$104,A333-1995,0)</f>
        <v>Massa Carrara</v>
      </c>
      <c r="E333" s="3" t="s">
        <v>52</v>
      </c>
      <c r="F333" s="3">
        <v>6302</v>
      </c>
      <c r="G333" s="3">
        <v>2015</v>
      </c>
      <c r="H333" s="4">
        <v>5</v>
      </c>
      <c r="I333" s="3"/>
      <c r="J333" s="3">
        <v>7</v>
      </c>
      <c r="K333" s="3">
        <v>7</v>
      </c>
      <c r="L333" s="3">
        <v>5</v>
      </c>
      <c r="M333" s="3">
        <v>5</v>
      </c>
      <c r="N333" s="3">
        <v>0</v>
      </c>
      <c r="O333" s="3">
        <v>0</v>
      </c>
      <c r="P333" s="3">
        <f t="shared" si="15"/>
        <v>24</v>
      </c>
      <c r="Q333" s="3">
        <v>44</v>
      </c>
      <c r="R333" s="3">
        <f t="shared" si="16"/>
        <v>1</v>
      </c>
      <c r="S333" s="3">
        <f t="shared" si="17"/>
        <v>24</v>
      </c>
      <c r="T333" s="3">
        <f>IF(AND(H333&lt;5,S333&gt;=VLOOKUP(A333,anni!$A$1:$O$32,6,0)),1,0)</f>
        <v>0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spans="1:34" s="2" customFormat="1" x14ac:dyDescent="0.3">
      <c r="A334" s="3">
        <v>2015</v>
      </c>
      <c r="B334" s="3">
        <v>28</v>
      </c>
      <c r="C334" s="3" t="s">
        <v>34</v>
      </c>
      <c r="D334" s="3" t="str">
        <f>VLOOKUP(E334,accorpamenti!$A$2:$X$104,A334-1995,0)</f>
        <v>Lecco</v>
      </c>
      <c r="E334" s="3" t="s">
        <v>123</v>
      </c>
      <c r="F334" s="3">
        <v>6568</v>
      </c>
      <c r="G334" s="3">
        <v>2015</v>
      </c>
      <c r="H334" s="4">
        <v>5</v>
      </c>
      <c r="I334" s="3"/>
      <c r="J334" s="3">
        <v>7</v>
      </c>
      <c r="K334" s="3">
        <v>7</v>
      </c>
      <c r="L334" s="3">
        <v>7</v>
      </c>
      <c r="M334" s="3">
        <v>2</v>
      </c>
      <c r="N334" s="3">
        <v>3</v>
      </c>
      <c r="O334" s="3">
        <v>0</v>
      </c>
      <c r="P334" s="3">
        <f t="shared" si="15"/>
        <v>26</v>
      </c>
      <c r="Q334" s="3">
        <v>30</v>
      </c>
      <c r="R334" s="3">
        <f t="shared" si="16"/>
        <v>1</v>
      </c>
      <c r="S334" s="3">
        <f t="shared" si="17"/>
        <v>26</v>
      </c>
      <c r="T334" s="3">
        <f>IF(AND(H334&lt;5,S334&gt;=VLOOKUP(A334,anni!$A$1:$O$32,6,0)),1,0)</f>
        <v>0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spans="1:34" s="2" customFormat="1" ht="14.5" x14ac:dyDescent="0.35">
      <c r="A335" s="3">
        <v>2015</v>
      </c>
      <c r="B335" s="3">
        <v>29</v>
      </c>
      <c r="C335" s="3" t="s">
        <v>34</v>
      </c>
      <c r="D335" s="3" t="str">
        <f>VLOOKUP(E335,accorpamenti!$A$2:$X$104,A335-1995,0)</f>
        <v>Como</v>
      </c>
      <c r="E335" s="3" t="s">
        <v>88</v>
      </c>
      <c r="F335" s="3">
        <v>6839</v>
      </c>
      <c r="G335" s="3">
        <v>2015</v>
      </c>
      <c r="H335" s="4">
        <v>2</v>
      </c>
      <c r="I335" s="3"/>
      <c r="J335" s="3"/>
      <c r="K335" s="3"/>
      <c r="L335" s="3"/>
      <c r="M335" s="3"/>
      <c r="N335" s="3"/>
      <c r="O335" s="3"/>
      <c r="P335" s="3">
        <f>IF(T335=0,IF(S335=-1,-1,S335*HLOOKUP(H335,$U$1:$Y$2,2,0)),0)</f>
        <v>-1</v>
      </c>
      <c r="Q335" s="3">
        <v>300</v>
      </c>
      <c r="R335" s="3">
        <f t="shared" si="16"/>
        <v>0</v>
      </c>
      <c r="S335" s="18">
        <v>-1</v>
      </c>
      <c r="T335" s="3">
        <f>IF(AND(H335&lt;5,S335&gt;=VLOOKUP(A335,anni!$A$1:$O$32,6,0)),1,0)</f>
        <v>0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spans="1:34" s="2" customFormat="1" x14ac:dyDescent="0.3">
      <c r="A336" s="3">
        <v>2015</v>
      </c>
      <c r="B336" s="3">
        <v>30</v>
      </c>
      <c r="C336" s="3" t="s">
        <v>56</v>
      </c>
      <c r="D336" s="3" t="str">
        <f>VLOOKUP(E336,accorpamenti!$A$2:$X$104,A336-1995,0)</f>
        <v>Rovigo</v>
      </c>
      <c r="E336" s="3" t="s">
        <v>126</v>
      </c>
      <c r="F336" s="3">
        <v>6764</v>
      </c>
      <c r="G336" s="3">
        <v>2015</v>
      </c>
      <c r="H336" s="4">
        <v>4</v>
      </c>
      <c r="I336" s="3"/>
      <c r="J336" s="3">
        <v>7</v>
      </c>
      <c r="K336" s="3">
        <v>6</v>
      </c>
      <c r="L336" s="3">
        <v>0</v>
      </c>
      <c r="M336" s="3">
        <v>0</v>
      </c>
      <c r="N336" s="3">
        <v>0</v>
      </c>
      <c r="O336" s="3">
        <v>0</v>
      </c>
      <c r="P336" s="3">
        <f t="shared" si="15"/>
        <v>15.6</v>
      </c>
      <c r="Q336" s="3">
        <v>198</v>
      </c>
      <c r="R336" s="3">
        <f t="shared" si="16"/>
        <v>0</v>
      </c>
      <c r="S336" s="3">
        <f t="shared" si="17"/>
        <v>13</v>
      </c>
      <c r="T336" s="3">
        <f>IF(AND(H336&lt;5,S336&gt;=VLOOKUP(A336,anni!$A$1:$O$32,6,0)),1,0)</f>
        <v>0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spans="1:34" s="2" customFormat="1" x14ac:dyDescent="0.3">
      <c r="A337" s="3">
        <v>2015</v>
      </c>
      <c r="B337" s="3">
        <v>31</v>
      </c>
      <c r="C337" s="3" t="s">
        <v>34</v>
      </c>
      <c r="D337" s="3" t="str">
        <f>VLOOKUP(E337,accorpamenti!$A$2:$X$104,A337-1995,0)</f>
        <v>Cremona</v>
      </c>
      <c r="E337" s="3" t="s">
        <v>130</v>
      </c>
      <c r="F337" s="3">
        <v>6445</v>
      </c>
      <c r="G337" s="3">
        <v>2015</v>
      </c>
      <c r="H337" s="4">
        <v>5</v>
      </c>
      <c r="I337" s="3"/>
      <c r="J337" s="3">
        <v>7</v>
      </c>
      <c r="K337" s="3">
        <v>7</v>
      </c>
      <c r="L337" s="3">
        <v>5</v>
      </c>
      <c r="M337" s="3">
        <v>7</v>
      </c>
      <c r="N337" s="3">
        <v>0</v>
      </c>
      <c r="O337" s="3">
        <v>0</v>
      </c>
      <c r="P337" s="3">
        <f t="shared" si="15"/>
        <v>26</v>
      </c>
      <c r="Q337" s="3">
        <v>67</v>
      </c>
      <c r="R337" s="3">
        <f t="shared" si="16"/>
        <v>2</v>
      </c>
      <c r="S337" s="3">
        <f t="shared" si="17"/>
        <v>26</v>
      </c>
      <c r="T337" s="3">
        <f>IF(AND(H337&lt;5,S337&gt;=VLOOKUP(A337,anni!$A$1:$O$32,6,0)),1,0)</f>
        <v>0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spans="1:34" s="2" customFormat="1" x14ac:dyDescent="0.3">
      <c r="A338" s="3">
        <v>2015</v>
      </c>
      <c r="B338" s="3">
        <v>32</v>
      </c>
      <c r="C338" s="3" t="s">
        <v>47</v>
      </c>
      <c r="D338" s="3" t="str">
        <f>VLOOKUP(E338,accorpamenti!$A$2:$X$104,A338-1995,0)</f>
        <v>Pistoia</v>
      </c>
      <c r="E338" s="3" t="s">
        <v>77</v>
      </c>
      <c r="F338" s="3">
        <v>6699</v>
      </c>
      <c r="G338" s="3">
        <v>2015</v>
      </c>
      <c r="H338" s="4">
        <v>5</v>
      </c>
      <c r="I338" s="3"/>
      <c r="J338" s="3">
        <v>5</v>
      </c>
      <c r="K338" s="3">
        <v>4</v>
      </c>
      <c r="L338" s="3">
        <v>0</v>
      </c>
      <c r="M338" s="3">
        <v>4</v>
      </c>
      <c r="N338" s="3">
        <v>0</v>
      </c>
      <c r="O338" s="3">
        <v>0</v>
      </c>
      <c r="P338" s="3">
        <f t="shared" si="15"/>
        <v>13</v>
      </c>
      <c r="Q338" s="3">
        <v>198</v>
      </c>
      <c r="R338" s="3">
        <f t="shared" si="16"/>
        <v>0</v>
      </c>
      <c r="S338" s="3">
        <f t="shared" si="17"/>
        <v>13</v>
      </c>
      <c r="T338" s="3">
        <f>IF(AND(H338&lt;5,S338&gt;=VLOOKUP(A338,anni!$A$1:$O$32,6,0)),1,0)</f>
        <v>0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spans="1:34" s="2" customFormat="1" x14ac:dyDescent="0.3">
      <c r="A339" s="3">
        <v>2015</v>
      </c>
      <c r="B339" s="3">
        <v>33</v>
      </c>
      <c r="C339" s="3" t="s">
        <v>56</v>
      </c>
      <c r="D339" s="3" t="str">
        <f>VLOOKUP(E339,accorpamenti!$A$2:$X$104,A339-1995,0)</f>
        <v>Venezia</v>
      </c>
      <c r="E339" s="3" t="s">
        <v>85</v>
      </c>
      <c r="F339" s="3">
        <v>6625</v>
      </c>
      <c r="G339" s="3">
        <v>2015</v>
      </c>
      <c r="H339" s="4">
        <v>4</v>
      </c>
      <c r="I339" s="3"/>
      <c r="J339" s="3">
        <v>7</v>
      </c>
      <c r="K339" s="3">
        <v>6</v>
      </c>
      <c r="L339" s="3">
        <v>2</v>
      </c>
      <c r="M339" s="3">
        <v>0</v>
      </c>
      <c r="N339" s="3">
        <v>0</v>
      </c>
      <c r="O339" s="3">
        <v>0</v>
      </c>
      <c r="P339" s="3">
        <f t="shared" si="15"/>
        <v>18</v>
      </c>
      <c r="Q339" s="3">
        <v>151</v>
      </c>
      <c r="R339" s="3">
        <f t="shared" si="16"/>
        <v>1</v>
      </c>
      <c r="S339" s="3">
        <f t="shared" si="17"/>
        <v>15</v>
      </c>
      <c r="T339" s="3">
        <f>IF(AND(H339&lt;5,S339&gt;=VLOOKUP(A339,anni!$A$1:$O$32,6,0)),1,0)</f>
        <v>0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spans="1:34" s="2" customFormat="1" x14ac:dyDescent="0.3">
      <c r="A340" s="3">
        <v>2015</v>
      </c>
      <c r="B340" s="3">
        <v>34</v>
      </c>
      <c r="C340" s="3" t="s">
        <v>47</v>
      </c>
      <c r="D340" s="3" t="str">
        <f>VLOOKUP(E340,accorpamenti!$A$2:$X$104,A340-1995,0)</f>
        <v>Arezzo</v>
      </c>
      <c r="E340" s="3" t="s">
        <v>81</v>
      </c>
      <c r="F340" s="3">
        <v>6765</v>
      </c>
      <c r="G340" s="3">
        <v>2015</v>
      </c>
      <c r="H340" s="4">
        <v>4</v>
      </c>
      <c r="I340" s="3"/>
      <c r="J340" s="3">
        <v>7</v>
      </c>
      <c r="K340" s="3">
        <v>7</v>
      </c>
      <c r="L340" s="3">
        <v>2</v>
      </c>
      <c r="M340" s="3">
        <v>7</v>
      </c>
      <c r="N340" s="3">
        <v>0</v>
      </c>
      <c r="O340" s="3">
        <v>1</v>
      </c>
      <c r="P340" s="3">
        <f t="shared" si="15"/>
        <v>28.799999999999997</v>
      </c>
      <c r="Q340" s="3">
        <v>44</v>
      </c>
      <c r="R340" s="3">
        <f t="shared" si="16"/>
        <v>0</v>
      </c>
      <c r="S340" s="3">
        <f t="shared" si="17"/>
        <v>24</v>
      </c>
      <c r="T340" s="3">
        <f>IF(AND(H340&lt;5,S340&gt;=VLOOKUP(A340,anni!$A$1:$O$32,6,0)),1,0)</f>
        <v>0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spans="1:34" s="2" customFormat="1" x14ac:dyDescent="0.3">
      <c r="A341" s="3">
        <v>2015</v>
      </c>
      <c r="B341" s="3">
        <v>35</v>
      </c>
      <c r="C341" s="3" t="s">
        <v>69</v>
      </c>
      <c r="D341" s="3" t="str">
        <f>VLOOKUP(E341,accorpamenti!$A$2:$X$104,A341-1995,0)</f>
        <v>Forlì Cesena</v>
      </c>
      <c r="E341" s="3" t="s">
        <v>119</v>
      </c>
      <c r="F341" s="3">
        <v>6766</v>
      </c>
      <c r="G341" s="3">
        <v>2015</v>
      </c>
      <c r="H341" s="4">
        <v>4</v>
      </c>
      <c r="I341" s="3"/>
      <c r="J341" s="3">
        <v>6</v>
      </c>
      <c r="K341" s="3">
        <v>4</v>
      </c>
      <c r="L341" s="3">
        <v>2</v>
      </c>
      <c r="M341" s="3">
        <v>1</v>
      </c>
      <c r="N341" s="3">
        <v>0</v>
      </c>
      <c r="O341" s="3">
        <v>0</v>
      </c>
      <c r="P341" s="3">
        <f t="shared" si="15"/>
        <v>15.6</v>
      </c>
      <c r="Q341" s="3">
        <v>198</v>
      </c>
      <c r="R341" s="3">
        <f t="shared" si="16"/>
        <v>0</v>
      </c>
      <c r="S341" s="3">
        <f t="shared" si="17"/>
        <v>13</v>
      </c>
      <c r="T341" s="3">
        <f>IF(AND(H341&lt;5,S341&gt;=VLOOKUP(A341,anni!$A$1:$O$32,6,0)),1,0)</f>
        <v>0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spans="1:34" s="2" customFormat="1" x14ac:dyDescent="0.3">
      <c r="A342" s="3">
        <v>2015</v>
      </c>
      <c r="B342" s="3">
        <v>36</v>
      </c>
      <c r="C342" s="3" t="s">
        <v>45</v>
      </c>
      <c r="D342" s="3" t="str">
        <f>VLOOKUP(E342,accorpamenti!$A$2:$X$104,A342-1995,0)</f>
        <v>Torino</v>
      </c>
      <c r="E342" s="3" t="s">
        <v>49</v>
      </c>
      <c r="F342" s="3">
        <v>6700</v>
      </c>
      <c r="G342" s="3">
        <v>2015</v>
      </c>
      <c r="H342" s="4">
        <v>5</v>
      </c>
      <c r="I342" s="3"/>
      <c r="J342" s="3">
        <v>0</v>
      </c>
      <c r="K342" s="3">
        <v>6</v>
      </c>
      <c r="L342" s="3">
        <v>0</v>
      </c>
      <c r="M342" s="3">
        <v>3</v>
      </c>
      <c r="N342" s="3">
        <v>0</v>
      </c>
      <c r="O342" s="3">
        <v>0</v>
      </c>
      <c r="P342" s="3">
        <f t="shared" si="15"/>
        <v>9</v>
      </c>
      <c r="Q342" s="3">
        <v>252</v>
      </c>
      <c r="R342" s="3">
        <f t="shared" si="16"/>
        <v>0</v>
      </c>
      <c r="S342" s="3">
        <f t="shared" si="17"/>
        <v>9</v>
      </c>
      <c r="T342" s="3">
        <f>IF(AND(H342&lt;5,S342&gt;=VLOOKUP(A342,anni!$A$1:$O$32,6,0)),1,0)</f>
        <v>0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spans="1:34" s="2" customFormat="1" x14ac:dyDescent="0.3">
      <c r="A343" s="3">
        <v>2015</v>
      </c>
      <c r="B343" s="3">
        <v>37</v>
      </c>
      <c r="C343" s="3" t="s">
        <v>29</v>
      </c>
      <c r="D343" s="3" t="str">
        <f>VLOOKUP(E343,accorpamenti!$A$2:$X$104,A343-1995,0)</f>
        <v>Trapani</v>
      </c>
      <c r="E343" s="3" t="s">
        <v>109</v>
      </c>
      <c r="F343" s="3">
        <v>6767</v>
      </c>
      <c r="G343" s="3">
        <v>2015</v>
      </c>
      <c r="H343" s="4">
        <v>4</v>
      </c>
      <c r="I343" s="3"/>
      <c r="J343" s="3">
        <v>5</v>
      </c>
      <c r="K343" s="3">
        <v>1</v>
      </c>
      <c r="L343" s="3">
        <v>0</v>
      </c>
      <c r="M343" s="3">
        <v>0</v>
      </c>
      <c r="N343" s="3">
        <v>0</v>
      </c>
      <c r="O343" s="3">
        <v>0</v>
      </c>
      <c r="P343" s="3">
        <f t="shared" si="15"/>
        <v>7.1999999999999993</v>
      </c>
      <c r="Q343" s="3">
        <v>279</v>
      </c>
      <c r="R343" s="3">
        <f t="shared" si="16"/>
        <v>0</v>
      </c>
      <c r="S343" s="3">
        <f t="shared" si="17"/>
        <v>6</v>
      </c>
      <c r="T343" s="3">
        <f>IF(AND(H343&lt;5,S343&gt;=VLOOKUP(A343,anni!$A$1:$O$32,6,0)),1,0)</f>
        <v>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spans="1:34" s="2" customFormat="1" x14ac:dyDescent="0.3">
      <c r="A344" s="3">
        <v>2015</v>
      </c>
      <c r="B344" s="3">
        <v>38</v>
      </c>
      <c r="C344" s="3" t="s">
        <v>37</v>
      </c>
      <c r="D344" s="3" t="str">
        <f>VLOOKUP(E344,accorpamenti!$A$2:$X$104,A344-1995,0)</f>
        <v>Bari</v>
      </c>
      <c r="E344" s="3" t="s">
        <v>55</v>
      </c>
      <c r="F344" s="3">
        <v>6701</v>
      </c>
      <c r="G344" s="3">
        <v>2015</v>
      </c>
      <c r="H344" s="4">
        <v>5</v>
      </c>
      <c r="I344" s="3"/>
      <c r="J344" s="3">
        <v>6</v>
      </c>
      <c r="K344" s="3">
        <v>5</v>
      </c>
      <c r="L344" s="3">
        <v>0</v>
      </c>
      <c r="M344" s="3">
        <v>0</v>
      </c>
      <c r="N344" s="3">
        <v>0</v>
      </c>
      <c r="O344" s="3">
        <v>0</v>
      </c>
      <c r="P344" s="3">
        <f t="shared" si="15"/>
        <v>11</v>
      </c>
      <c r="Q344" s="3">
        <v>234</v>
      </c>
      <c r="R344" s="3">
        <f t="shared" si="16"/>
        <v>0</v>
      </c>
      <c r="S344" s="3">
        <f t="shared" si="17"/>
        <v>11</v>
      </c>
      <c r="T344" s="3">
        <f>IF(AND(H344&lt;5,S344&gt;=VLOOKUP(A344,anni!$A$1:$O$32,6,0)),1,0)</f>
        <v>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spans="1:34" s="2" customFormat="1" x14ac:dyDescent="0.3">
      <c r="A345" s="3">
        <v>2015</v>
      </c>
      <c r="B345" s="3">
        <v>39</v>
      </c>
      <c r="C345" s="3" t="s">
        <v>56</v>
      </c>
      <c r="D345" s="3" t="str">
        <f>VLOOKUP(E345,accorpamenti!$A$2:$X$104,A345-1995,0)</f>
        <v>Verona</v>
      </c>
      <c r="E345" s="3" t="s">
        <v>71</v>
      </c>
      <c r="F345" s="3">
        <v>6702</v>
      </c>
      <c r="G345" s="3">
        <v>2015</v>
      </c>
      <c r="H345" s="4">
        <v>5</v>
      </c>
      <c r="I345" s="3"/>
      <c r="J345" s="3">
        <v>6</v>
      </c>
      <c r="K345" s="3">
        <v>4</v>
      </c>
      <c r="L345" s="3">
        <v>0</v>
      </c>
      <c r="M345" s="3">
        <v>1</v>
      </c>
      <c r="N345" s="3">
        <v>0</v>
      </c>
      <c r="O345" s="3">
        <v>2</v>
      </c>
      <c r="P345" s="3">
        <f t="shared" si="15"/>
        <v>13</v>
      </c>
      <c r="Q345" s="3">
        <v>198</v>
      </c>
      <c r="R345" s="3">
        <f t="shared" si="16"/>
        <v>0</v>
      </c>
      <c r="S345" s="3">
        <f t="shared" si="17"/>
        <v>13</v>
      </c>
      <c r="T345" s="3">
        <f>IF(AND(H345&lt;5,S345&gt;=VLOOKUP(A345,anni!$A$1:$O$32,6,0)),1,0)</f>
        <v>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spans="1:34" s="2" customFormat="1" x14ac:dyDescent="0.3">
      <c r="A346" s="3">
        <v>2015</v>
      </c>
      <c r="B346" s="3">
        <v>40</v>
      </c>
      <c r="C346" s="3" t="s">
        <v>32</v>
      </c>
      <c r="D346" s="3" t="str">
        <f>VLOOKUP(E346,accorpamenti!$A$2:$X$104,A346-1995,0)</f>
        <v>Avellino</v>
      </c>
      <c r="E346" s="3" t="s">
        <v>127</v>
      </c>
      <c r="F346" s="3">
        <v>6703</v>
      </c>
      <c r="G346" s="3">
        <v>2015</v>
      </c>
      <c r="H346" s="4">
        <v>5</v>
      </c>
      <c r="I346" s="3"/>
      <c r="J346" s="3">
        <v>7</v>
      </c>
      <c r="K346" s="3">
        <v>6</v>
      </c>
      <c r="L346" s="3">
        <v>0</v>
      </c>
      <c r="M346" s="3">
        <v>1</v>
      </c>
      <c r="N346" s="3">
        <v>0</v>
      </c>
      <c r="O346" s="3">
        <v>1</v>
      </c>
      <c r="P346" s="3">
        <f t="shared" si="15"/>
        <v>15</v>
      </c>
      <c r="Q346" s="3">
        <v>151</v>
      </c>
      <c r="R346" s="3">
        <f t="shared" si="16"/>
        <v>0</v>
      </c>
      <c r="S346" s="3">
        <f t="shared" si="17"/>
        <v>15</v>
      </c>
      <c r="T346" s="3">
        <f>IF(AND(H346&lt;5,S346&gt;=VLOOKUP(A346,anni!$A$1:$O$32,6,0)),1,0)</f>
        <v>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spans="1:34" s="2" customFormat="1" x14ac:dyDescent="0.3">
      <c r="A347" s="3">
        <v>2015</v>
      </c>
      <c r="B347" s="3">
        <v>41</v>
      </c>
      <c r="C347" s="3" t="s">
        <v>43</v>
      </c>
      <c r="D347" s="3" t="str">
        <f>VLOOKUP(E347,accorpamenti!$A$2:$X$104,A347-1995,0)</f>
        <v>Udine</v>
      </c>
      <c r="E347" s="3" t="s">
        <v>58</v>
      </c>
      <c r="F347" s="3">
        <v>6768</v>
      </c>
      <c r="G347" s="3">
        <v>2015</v>
      </c>
      <c r="H347" s="4">
        <v>4</v>
      </c>
      <c r="I347" s="3"/>
      <c r="J347" s="3">
        <v>7</v>
      </c>
      <c r="K347" s="3">
        <v>0</v>
      </c>
      <c r="L347" s="3">
        <v>7</v>
      </c>
      <c r="M347" s="3">
        <v>6</v>
      </c>
      <c r="N347" s="3">
        <v>0</v>
      </c>
      <c r="O347" s="3">
        <v>0</v>
      </c>
      <c r="P347" s="3">
        <f t="shared" si="15"/>
        <v>24</v>
      </c>
      <c r="Q347" s="3">
        <v>82</v>
      </c>
      <c r="R347" s="3">
        <f t="shared" si="16"/>
        <v>0</v>
      </c>
      <c r="S347" s="3">
        <f t="shared" si="17"/>
        <v>20</v>
      </c>
      <c r="T347" s="3">
        <f>IF(AND(H347&lt;5,S347&gt;=VLOOKUP(A347,anni!$A$1:$O$32,6,0)),1,0)</f>
        <v>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spans="1:34" s="2" customFormat="1" x14ac:dyDescent="0.3">
      <c r="A348" s="3">
        <v>2015</v>
      </c>
      <c r="B348" s="3">
        <v>42</v>
      </c>
      <c r="C348" s="3" t="s">
        <v>45</v>
      </c>
      <c r="D348" s="3" t="str">
        <f>VLOOKUP(E348,accorpamenti!$A$2:$X$104,A348-1995,0)</f>
        <v>Cuneo</v>
      </c>
      <c r="E348" s="3" t="s">
        <v>67</v>
      </c>
      <c r="F348" s="3">
        <v>6303</v>
      </c>
      <c r="G348" s="3">
        <v>2015</v>
      </c>
      <c r="H348" s="4">
        <v>5</v>
      </c>
      <c r="I348" s="3"/>
      <c r="J348" s="3">
        <v>5</v>
      </c>
      <c r="K348" s="3">
        <v>6</v>
      </c>
      <c r="L348" s="3">
        <v>7</v>
      </c>
      <c r="M348" s="3">
        <v>3</v>
      </c>
      <c r="N348" s="3">
        <v>0</v>
      </c>
      <c r="O348" s="3">
        <v>1</v>
      </c>
      <c r="P348" s="3">
        <f t="shared" si="15"/>
        <v>22</v>
      </c>
      <c r="Q348" s="3">
        <v>56</v>
      </c>
      <c r="R348" s="3">
        <f t="shared" si="16"/>
        <v>3</v>
      </c>
      <c r="S348" s="3">
        <f t="shared" si="17"/>
        <v>22</v>
      </c>
      <c r="T348" s="3">
        <f>IF(AND(H348&lt;5,S348&gt;=VLOOKUP(A348,anni!$A$1:$O$32,6,0)),1,0)</f>
        <v>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spans="1:34" s="2" customFormat="1" x14ac:dyDescent="0.3">
      <c r="A349" s="3">
        <v>2015</v>
      </c>
      <c r="B349" s="3">
        <v>43</v>
      </c>
      <c r="C349" s="3" t="s">
        <v>39</v>
      </c>
      <c r="D349" s="3" t="str">
        <f>VLOOKUP(E349,accorpamenti!$A$2:$X$104,A349-1995,0)</f>
        <v>Roma</v>
      </c>
      <c r="E349" s="3" t="s">
        <v>40</v>
      </c>
      <c r="F349" s="3">
        <v>6569</v>
      </c>
      <c r="G349" s="3">
        <v>2015</v>
      </c>
      <c r="H349" s="4">
        <v>5</v>
      </c>
      <c r="I349" s="3"/>
      <c r="J349" s="3">
        <v>7</v>
      </c>
      <c r="K349" s="3">
        <v>6</v>
      </c>
      <c r="L349" s="3">
        <v>2</v>
      </c>
      <c r="M349" s="3">
        <v>0</v>
      </c>
      <c r="N349" s="3">
        <v>0</v>
      </c>
      <c r="O349" s="3">
        <v>0</v>
      </c>
      <c r="P349" s="3">
        <f t="shared" si="15"/>
        <v>15</v>
      </c>
      <c r="Q349" s="3">
        <v>151</v>
      </c>
      <c r="R349" s="3">
        <f t="shared" si="16"/>
        <v>1</v>
      </c>
      <c r="S349" s="3">
        <f t="shared" si="17"/>
        <v>15</v>
      </c>
      <c r="T349" s="3">
        <f>IF(AND(H349&lt;5,S349&gt;=VLOOKUP(A349,anni!$A$1:$O$32,6,0)),1,0)</f>
        <v>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spans="1:34" s="2" customFormat="1" x14ac:dyDescent="0.3">
      <c r="A350" s="3">
        <v>2015</v>
      </c>
      <c r="B350" s="3">
        <v>44</v>
      </c>
      <c r="C350" s="3" t="s">
        <v>45</v>
      </c>
      <c r="D350" s="3" t="str">
        <f>VLOOKUP(E350,accorpamenti!$A$2:$X$104,A350-1995,0)</f>
        <v>Biella</v>
      </c>
      <c r="E350" s="3" t="s">
        <v>144</v>
      </c>
      <c r="F350" s="3">
        <v>6817</v>
      </c>
      <c r="G350" s="3">
        <v>2015</v>
      </c>
      <c r="H350" s="4">
        <v>3</v>
      </c>
      <c r="I350" s="3"/>
      <c r="J350" s="3">
        <v>7</v>
      </c>
      <c r="K350" s="3">
        <v>7</v>
      </c>
      <c r="L350" s="3">
        <v>0</v>
      </c>
      <c r="M350" s="3">
        <v>0</v>
      </c>
      <c r="N350" s="3">
        <v>0</v>
      </c>
      <c r="O350" s="3">
        <v>0</v>
      </c>
      <c r="P350" s="3">
        <f t="shared" si="15"/>
        <v>19.599999999999998</v>
      </c>
      <c r="Q350" s="3">
        <v>176</v>
      </c>
      <c r="R350" s="3">
        <f t="shared" si="16"/>
        <v>0</v>
      </c>
      <c r="S350" s="3">
        <f t="shared" si="17"/>
        <v>14</v>
      </c>
      <c r="T350" s="3">
        <f>IF(AND(H350&lt;5,S350&gt;=VLOOKUP(A350,anni!$A$1:$O$32,6,0)),1,0)</f>
        <v>0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spans="1:34" s="2" customFormat="1" x14ac:dyDescent="0.3">
      <c r="A351" s="3">
        <v>2015</v>
      </c>
      <c r="B351" s="3">
        <v>45</v>
      </c>
      <c r="C351" s="3" t="s">
        <v>29</v>
      </c>
      <c r="D351" s="3" t="str">
        <f>VLOOKUP(E351,accorpamenti!$A$2:$X$104,A351-1995,0)</f>
        <v>Messina</v>
      </c>
      <c r="E351" s="3" t="s">
        <v>124</v>
      </c>
      <c r="F351" s="3">
        <v>6769</v>
      </c>
      <c r="G351" s="3">
        <v>2015</v>
      </c>
      <c r="H351" s="4">
        <v>4</v>
      </c>
      <c r="I351" s="3"/>
      <c r="J351" s="3">
        <v>6</v>
      </c>
      <c r="K351" s="3">
        <v>0</v>
      </c>
      <c r="L351" s="3">
        <v>0</v>
      </c>
      <c r="M351" s="3">
        <v>3</v>
      </c>
      <c r="N351" s="3">
        <v>0</v>
      </c>
      <c r="O351" s="3">
        <v>1</v>
      </c>
      <c r="P351" s="3">
        <f t="shared" si="15"/>
        <v>12</v>
      </c>
      <c r="Q351" s="3">
        <v>243</v>
      </c>
      <c r="R351" s="3">
        <f t="shared" si="16"/>
        <v>0</v>
      </c>
      <c r="S351" s="3">
        <f t="shared" si="17"/>
        <v>10</v>
      </c>
      <c r="T351" s="3">
        <f>IF(AND(H351&lt;5,S351&gt;=VLOOKUP(A351,anni!$A$1:$O$32,6,0)),1,0)</f>
        <v>0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spans="1:34" s="2" customFormat="1" x14ac:dyDescent="0.3">
      <c r="A352" s="3">
        <v>2015</v>
      </c>
      <c r="B352" s="3">
        <v>46</v>
      </c>
      <c r="C352" s="3" t="s">
        <v>34</v>
      </c>
      <c r="D352" s="3" t="str">
        <f>VLOOKUP(E352,accorpamenti!$A$2:$X$104,A352-1995,0)</f>
        <v>Brescia</v>
      </c>
      <c r="E352" s="3" t="s">
        <v>42</v>
      </c>
      <c r="F352" s="3">
        <v>6447</v>
      </c>
      <c r="G352" s="3">
        <v>2015</v>
      </c>
      <c r="H352" s="4">
        <v>5</v>
      </c>
      <c r="I352" s="3"/>
      <c r="J352" s="3">
        <v>7</v>
      </c>
      <c r="K352" s="3">
        <v>6</v>
      </c>
      <c r="L352" s="3">
        <v>7</v>
      </c>
      <c r="M352" s="3">
        <v>7</v>
      </c>
      <c r="N352" s="3">
        <v>0</v>
      </c>
      <c r="O352" s="3">
        <v>0</v>
      </c>
      <c r="P352" s="3">
        <f t="shared" si="15"/>
        <v>27</v>
      </c>
      <c r="Q352" s="3">
        <v>25</v>
      </c>
      <c r="R352" s="3">
        <f t="shared" si="16"/>
        <v>1</v>
      </c>
      <c r="S352" s="3">
        <f t="shared" si="17"/>
        <v>27</v>
      </c>
      <c r="T352" s="3">
        <f>IF(AND(H352&lt;5,S352&gt;=VLOOKUP(A352,anni!$A$1:$O$32,6,0)),1,0)</f>
        <v>0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spans="1:34" s="2" customFormat="1" x14ac:dyDescent="0.3">
      <c r="A353" s="3">
        <v>2015</v>
      </c>
      <c r="B353" s="3">
        <v>47</v>
      </c>
      <c r="C353" s="3" t="s">
        <v>56</v>
      </c>
      <c r="D353" s="3" t="str">
        <f>VLOOKUP(E353,accorpamenti!$A$2:$X$104,A353-1995,0)</f>
        <v>Treviso</v>
      </c>
      <c r="E353" s="3" t="s">
        <v>57</v>
      </c>
      <c r="F353" s="3">
        <v>6770</v>
      </c>
      <c r="G353" s="3">
        <v>2015</v>
      </c>
      <c r="H353" s="4">
        <v>4</v>
      </c>
      <c r="I353" s="3"/>
      <c r="J353" s="3">
        <v>1</v>
      </c>
      <c r="K353" s="3">
        <v>2</v>
      </c>
      <c r="L353" s="3">
        <v>0</v>
      </c>
      <c r="M353" s="3">
        <v>1</v>
      </c>
      <c r="N353" s="3">
        <v>0</v>
      </c>
      <c r="O353" s="3">
        <v>0</v>
      </c>
      <c r="P353" s="3">
        <f t="shared" si="15"/>
        <v>4.8</v>
      </c>
      <c r="Q353" s="3">
        <v>287</v>
      </c>
      <c r="R353" s="3">
        <f t="shared" si="16"/>
        <v>0</v>
      </c>
      <c r="S353" s="3">
        <f t="shared" si="17"/>
        <v>4</v>
      </c>
      <c r="T353" s="3">
        <f>IF(AND(H353&lt;5,S353&gt;=VLOOKUP(A353,anni!$A$1:$O$32,6,0)),1,0)</f>
        <v>0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spans="1:34" s="2" customFormat="1" x14ac:dyDescent="0.3">
      <c r="A354" s="3">
        <v>2015</v>
      </c>
      <c r="B354" s="3">
        <v>48</v>
      </c>
      <c r="C354" s="3" t="s">
        <v>69</v>
      </c>
      <c r="D354" s="3" t="str">
        <f>VLOOKUP(E354,accorpamenti!$A$2:$X$104,A354-1995,0)</f>
        <v>Modena</v>
      </c>
      <c r="E354" s="3" t="s">
        <v>72</v>
      </c>
      <c r="F354" s="3">
        <v>6818</v>
      </c>
      <c r="G354" s="3">
        <v>2015</v>
      </c>
      <c r="H354" s="4">
        <v>3</v>
      </c>
      <c r="I354" s="3"/>
      <c r="J354" s="3">
        <v>0</v>
      </c>
      <c r="K354" s="3">
        <v>0</v>
      </c>
      <c r="L354" s="3">
        <v>0</v>
      </c>
      <c r="M354" s="3">
        <v>1</v>
      </c>
      <c r="N354" s="3">
        <v>0</v>
      </c>
      <c r="O354" s="3">
        <v>0</v>
      </c>
      <c r="P354" s="3">
        <f t="shared" si="15"/>
        <v>1.4</v>
      </c>
      <c r="Q354" s="3">
        <v>296</v>
      </c>
      <c r="R354" s="3">
        <f t="shared" si="16"/>
        <v>0</v>
      </c>
      <c r="S354" s="3">
        <f t="shared" si="17"/>
        <v>1</v>
      </c>
      <c r="T354" s="3">
        <f>IF(AND(H354&lt;5,S354&gt;=VLOOKUP(A354,anni!$A$1:$O$32,6,0)),1,0)</f>
        <v>0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spans="1:34" s="2" customFormat="1" x14ac:dyDescent="0.3">
      <c r="A355" s="3">
        <v>2015</v>
      </c>
      <c r="B355" s="3">
        <v>49</v>
      </c>
      <c r="C355" s="3" t="s">
        <v>45</v>
      </c>
      <c r="D355" s="3" t="str">
        <f>VLOOKUP(E355,accorpamenti!$A$2:$X$104,A355-1995,0)</f>
        <v>Biella</v>
      </c>
      <c r="E355" s="3" t="s">
        <v>132</v>
      </c>
      <c r="F355" s="3">
        <v>6704</v>
      </c>
      <c r="G355" s="3">
        <v>2015</v>
      </c>
      <c r="H355" s="4">
        <v>5</v>
      </c>
      <c r="I355" s="3"/>
      <c r="J355" s="3">
        <v>7</v>
      </c>
      <c r="K355" s="3">
        <v>7</v>
      </c>
      <c r="L355" s="3">
        <v>0</v>
      </c>
      <c r="M355" s="3">
        <v>2</v>
      </c>
      <c r="N355" s="3">
        <v>0</v>
      </c>
      <c r="O355" s="3">
        <v>0</v>
      </c>
      <c r="P355" s="3">
        <f t="shared" si="15"/>
        <v>16</v>
      </c>
      <c r="Q355" s="3">
        <v>131</v>
      </c>
      <c r="R355" s="3">
        <f t="shared" si="16"/>
        <v>0</v>
      </c>
      <c r="S355" s="3">
        <f t="shared" si="17"/>
        <v>16</v>
      </c>
      <c r="T355" s="3">
        <f>IF(AND(H355&lt;5,S355&gt;=VLOOKUP(A355,anni!$A$1:$O$32,6,0)),1,0)</f>
        <v>0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spans="1:34" s="2" customFormat="1" x14ac:dyDescent="0.3">
      <c r="A356" s="3">
        <v>2015</v>
      </c>
      <c r="B356" s="3">
        <v>50</v>
      </c>
      <c r="C356" s="3" t="s">
        <v>47</v>
      </c>
      <c r="D356" s="3" t="str">
        <f>VLOOKUP(E356,accorpamenti!$A$2:$X$104,A356-1995,0)</f>
        <v>Pisa</v>
      </c>
      <c r="E356" s="3" t="s">
        <v>105</v>
      </c>
      <c r="F356" s="3">
        <v>6771</v>
      </c>
      <c r="G356" s="3">
        <v>2015</v>
      </c>
      <c r="H356" s="4">
        <v>4</v>
      </c>
      <c r="I356" s="3"/>
      <c r="J356" s="3">
        <v>7</v>
      </c>
      <c r="K356" s="3">
        <v>7</v>
      </c>
      <c r="L356" s="3">
        <v>0</v>
      </c>
      <c r="M356" s="3">
        <v>4</v>
      </c>
      <c r="N356" s="3">
        <v>0</v>
      </c>
      <c r="O356" s="3">
        <v>1</v>
      </c>
      <c r="P356" s="3">
        <f t="shared" si="15"/>
        <v>22.8</v>
      </c>
      <c r="Q356" s="3">
        <v>95</v>
      </c>
      <c r="R356" s="3">
        <f t="shared" si="16"/>
        <v>0</v>
      </c>
      <c r="S356" s="3">
        <f t="shared" si="17"/>
        <v>19</v>
      </c>
      <c r="T356" s="3">
        <f>IF(AND(H356&lt;5,S356&gt;=VLOOKUP(A356,anni!$A$1:$O$32,6,0)),1,0)</f>
        <v>0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spans="1:34" s="2" customFormat="1" x14ac:dyDescent="0.3">
      <c r="A357" s="3">
        <v>2015</v>
      </c>
      <c r="B357" s="3">
        <v>51</v>
      </c>
      <c r="C357" s="3" t="s">
        <v>56</v>
      </c>
      <c r="D357" s="3" t="str">
        <f>VLOOKUP(E357,accorpamenti!$A$2:$X$104,A357-1995,0)</f>
        <v>Padova</v>
      </c>
      <c r="E357" s="3" t="s">
        <v>66</v>
      </c>
      <c r="F357" s="3">
        <v>6570</v>
      </c>
      <c r="G357" s="3">
        <v>2015</v>
      </c>
      <c r="H357" s="4">
        <v>5</v>
      </c>
      <c r="I357" s="3"/>
      <c r="J357" s="3">
        <v>7</v>
      </c>
      <c r="K357" s="3">
        <v>7</v>
      </c>
      <c r="L357" s="3">
        <v>0</v>
      </c>
      <c r="M357" s="3">
        <v>7</v>
      </c>
      <c r="N357" s="3">
        <v>0</v>
      </c>
      <c r="O357" s="3">
        <v>0</v>
      </c>
      <c r="P357" s="3">
        <f t="shared" si="15"/>
        <v>21</v>
      </c>
      <c r="Q357" s="3">
        <v>67</v>
      </c>
      <c r="R357" s="3">
        <f t="shared" si="16"/>
        <v>1</v>
      </c>
      <c r="S357" s="3">
        <f t="shared" si="17"/>
        <v>21</v>
      </c>
      <c r="T357" s="3">
        <f>IF(AND(H357&lt;5,S357&gt;=VLOOKUP(A357,anni!$A$1:$O$32,6,0)),1,0)</f>
        <v>0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spans="1:34" s="2" customFormat="1" x14ac:dyDescent="0.3">
      <c r="A358" s="3">
        <v>2015</v>
      </c>
      <c r="B358" s="3">
        <v>52</v>
      </c>
      <c r="C358" s="3" t="s">
        <v>39</v>
      </c>
      <c r="D358" s="3" t="str">
        <f>VLOOKUP(E358,accorpamenti!$A$2:$X$104,A358-1995,0)</f>
        <v>Latina</v>
      </c>
      <c r="E358" s="3" t="s">
        <v>65</v>
      </c>
      <c r="F358" s="3">
        <v>6448</v>
      </c>
      <c r="G358" s="3">
        <v>2015</v>
      </c>
      <c r="H358" s="4">
        <v>5</v>
      </c>
      <c r="I358" s="3"/>
      <c r="J358" s="3">
        <v>7</v>
      </c>
      <c r="K358" s="3">
        <v>2</v>
      </c>
      <c r="L358" s="3">
        <v>7</v>
      </c>
      <c r="M358" s="3">
        <v>7</v>
      </c>
      <c r="N358" s="3">
        <v>0</v>
      </c>
      <c r="O358" s="3">
        <v>0</v>
      </c>
      <c r="P358" s="3">
        <f t="shared" si="15"/>
        <v>23</v>
      </c>
      <c r="Q358" s="3">
        <v>51</v>
      </c>
      <c r="R358" s="3">
        <f t="shared" si="16"/>
        <v>2</v>
      </c>
      <c r="S358" s="3">
        <f t="shared" si="17"/>
        <v>23</v>
      </c>
      <c r="T358" s="3">
        <f>IF(AND(H358&lt;5,S358&gt;=VLOOKUP(A358,anni!$A$1:$O$32,6,0)),1,0)</f>
        <v>0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spans="1:34" s="2" customFormat="1" x14ac:dyDescent="0.3">
      <c r="A359" s="3">
        <v>2015</v>
      </c>
      <c r="B359" s="3">
        <v>53</v>
      </c>
      <c r="C359" s="3" t="s">
        <v>79</v>
      </c>
      <c r="D359" s="3" t="str">
        <f>VLOOKUP(E359,accorpamenti!$A$2:$X$104,A359-1995,0)</f>
        <v>Perugia</v>
      </c>
      <c r="E359" s="3" t="s">
        <v>84</v>
      </c>
      <c r="F359" s="3">
        <v>6772</v>
      </c>
      <c r="G359" s="3">
        <v>2015</v>
      </c>
      <c r="H359" s="4">
        <v>4</v>
      </c>
      <c r="I359" s="3"/>
      <c r="J359" s="3">
        <v>6</v>
      </c>
      <c r="K359" s="3">
        <v>5</v>
      </c>
      <c r="L359" s="3">
        <v>3</v>
      </c>
      <c r="M359" s="3">
        <v>6</v>
      </c>
      <c r="N359" s="3">
        <v>0</v>
      </c>
      <c r="O359" s="3">
        <v>0</v>
      </c>
      <c r="P359" s="3">
        <f t="shared" si="15"/>
        <v>24</v>
      </c>
      <c r="Q359" s="3">
        <v>82</v>
      </c>
      <c r="R359" s="3">
        <f t="shared" si="16"/>
        <v>0</v>
      </c>
      <c r="S359" s="3">
        <f t="shared" si="17"/>
        <v>20</v>
      </c>
      <c r="T359" s="3">
        <f>IF(AND(H359&lt;5,S359&gt;=VLOOKUP(A359,anni!$A$1:$O$32,6,0)),1,0)</f>
        <v>0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spans="1:34" s="2" customFormat="1" x14ac:dyDescent="0.3">
      <c r="A360" s="3">
        <v>2015</v>
      </c>
      <c r="B360" s="3">
        <v>54</v>
      </c>
      <c r="C360" s="3" t="s">
        <v>39</v>
      </c>
      <c r="D360" s="3" t="str">
        <f>VLOOKUP(E360,accorpamenti!$A$2:$X$104,A360-1995,0)</f>
        <v>Latina</v>
      </c>
      <c r="E360" s="3" t="s">
        <v>65</v>
      </c>
      <c r="F360" s="3">
        <v>6571</v>
      </c>
      <c r="G360" s="3">
        <v>2015</v>
      </c>
      <c r="H360" s="4">
        <v>5</v>
      </c>
      <c r="I360" s="3"/>
      <c r="J360" s="3">
        <v>6</v>
      </c>
      <c r="K360" s="3">
        <v>7</v>
      </c>
      <c r="L360" s="3">
        <v>1</v>
      </c>
      <c r="M360" s="3">
        <v>7</v>
      </c>
      <c r="N360" s="3">
        <v>0</v>
      </c>
      <c r="O360" s="3">
        <v>0</v>
      </c>
      <c r="P360" s="3">
        <f t="shared" si="15"/>
        <v>21</v>
      </c>
      <c r="Q360" s="3">
        <v>67</v>
      </c>
      <c r="R360" s="3">
        <f t="shared" si="16"/>
        <v>1</v>
      </c>
      <c r="S360" s="3">
        <f t="shared" si="17"/>
        <v>21</v>
      </c>
      <c r="T360" s="3">
        <f>IF(AND(H360&lt;5,S360&gt;=VLOOKUP(A360,anni!$A$1:$O$32,6,0)),1,0)</f>
        <v>0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spans="1:34" s="2" customFormat="1" x14ac:dyDescent="0.3">
      <c r="A361" s="3">
        <v>2015</v>
      </c>
      <c r="B361" s="3">
        <v>55</v>
      </c>
      <c r="C361" s="3" t="s">
        <v>34</v>
      </c>
      <c r="D361" s="3" t="str">
        <f>VLOOKUP(E361,accorpamenti!$A$2:$X$104,A361-1995,0)</f>
        <v>Varese</v>
      </c>
      <c r="E361" s="3" t="s">
        <v>94</v>
      </c>
      <c r="F361" s="3">
        <v>6705</v>
      </c>
      <c r="G361" s="3">
        <v>2015</v>
      </c>
      <c r="H361" s="4">
        <v>5</v>
      </c>
      <c r="I361" s="3"/>
      <c r="J361" s="3">
        <v>7</v>
      </c>
      <c r="K361" s="3">
        <v>0</v>
      </c>
      <c r="L361" s="3">
        <v>1</v>
      </c>
      <c r="M361" s="3">
        <v>1</v>
      </c>
      <c r="N361" s="3">
        <v>0</v>
      </c>
      <c r="O361" s="3">
        <v>0</v>
      </c>
      <c r="P361" s="3">
        <f t="shared" si="15"/>
        <v>9</v>
      </c>
      <c r="Q361" s="3">
        <v>252</v>
      </c>
      <c r="R361" s="3">
        <f t="shared" si="16"/>
        <v>0</v>
      </c>
      <c r="S361" s="3">
        <f t="shared" si="17"/>
        <v>9</v>
      </c>
      <c r="T361" s="3">
        <f>IF(AND(H361&lt;5,S361&gt;=VLOOKUP(A361,anni!$A$1:$O$32,6,0)),1,0)</f>
        <v>0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spans="1:34" s="2" customFormat="1" x14ac:dyDescent="0.3">
      <c r="A362" s="3">
        <v>2015</v>
      </c>
      <c r="B362" s="3">
        <v>56</v>
      </c>
      <c r="C362" s="3" t="s">
        <v>39</v>
      </c>
      <c r="D362" s="3" t="str">
        <f>VLOOKUP(E362,accorpamenti!$A$2:$X$104,A362-1995,0)</f>
        <v>Viterbo</v>
      </c>
      <c r="E362" s="3" t="s">
        <v>111</v>
      </c>
      <c r="F362" s="3">
        <v>6840</v>
      </c>
      <c r="G362" s="3">
        <v>2015</v>
      </c>
      <c r="H362" s="4">
        <v>2</v>
      </c>
      <c r="I362" s="3"/>
      <c r="J362" s="3">
        <v>5</v>
      </c>
      <c r="K362" s="3">
        <v>7</v>
      </c>
      <c r="L362" s="3">
        <v>0</v>
      </c>
      <c r="M362" s="3">
        <v>1</v>
      </c>
      <c r="N362" s="3">
        <v>0</v>
      </c>
      <c r="O362" s="3">
        <v>0</v>
      </c>
      <c r="P362" s="3">
        <f t="shared" si="15"/>
        <v>20.8</v>
      </c>
      <c r="Q362" s="3">
        <v>198</v>
      </c>
      <c r="R362" s="3">
        <f t="shared" si="16"/>
        <v>0</v>
      </c>
      <c r="S362" s="3">
        <f t="shared" si="17"/>
        <v>13</v>
      </c>
      <c r="T362" s="3">
        <f>IF(AND(H362&lt;5,S362&gt;=VLOOKUP(A362,anni!$A$1:$O$32,6,0)),1,0)</f>
        <v>0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spans="1:34" s="2" customFormat="1" x14ac:dyDescent="0.3">
      <c r="A363" s="3">
        <v>2015</v>
      </c>
      <c r="B363" s="3">
        <v>57</v>
      </c>
      <c r="C363" s="3" t="s">
        <v>39</v>
      </c>
      <c r="D363" s="3" t="str">
        <f>VLOOKUP(E363,accorpamenti!$A$2:$X$104,A363-1995,0)</f>
        <v>Roma</v>
      </c>
      <c r="E363" s="3" t="s">
        <v>40</v>
      </c>
      <c r="F363" s="3">
        <v>6658</v>
      </c>
      <c r="G363" s="3">
        <v>2015</v>
      </c>
      <c r="H363" s="4">
        <v>3</v>
      </c>
      <c r="I363" s="3"/>
      <c r="J363" s="3">
        <v>7</v>
      </c>
      <c r="K363" s="3">
        <v>7</v>
      </c>
      <c r="L363" s="3">
        <v>7</v>
      </c>
      <c r="M363" s="3">
        <v>7</v>
      </c>
      <c r="N363" s="3">
        <v>7</v>
      </c>
      <c r="O363" s="3">
        <v>0</v>
      </c>
      <c r="P363" s="3">
        <f t="shared" si="15"/>
        <v>0</v>
      </c>
      <c r="Q363" s="3">
        <v>2</v>
      </c>
      <c r="R363" s="3">
        <f t="shared" si="16"/>
        <v>1</v>
      </c>
      <c r="S363" s="3">
        <f t="shared" si="17"/>
        <v>35</v>
      </c>
      <c r="T363" s="3">
        <f>IF(AND(H363&lt;5,S363&gt;=VLOOKUP(A363,anni!$A$1:$O$32,6,0)),1,0)</f>
        <v>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spans="1:34" s="2" customFormat="1" x14ac:dyDescent="0.3">
      <c r="A364" s="3">
        <v>2015</v>
      </c>
      <c r="B364" s="3">
        <v>58</v>
      </c>
      <c r="C364" s="3" t="s">
        <v>29</v>
      </c>
      <c r="D364" s="3" t="str">
        <f>VLOOKUP(E364,accorpamenti!$A$2:$X$104,A364-1995,0)</f>
        <v>Palermo</v>
      </c>
      <c r="E364" s="3" t="s">
        <v>114</v>
      </c>
      <c r="F364" s="3">
        <v>6450</v>
      </c>
      <c r="G364" s="3">
        <v>2015</v>
      </c>
      <c r="H364" s="4">
        <v>5</v>
      </c>
      <c r="I364" s="3"/>
      <c r="J364" s="3">
        <v>7</v>
      </c>
      <c r="K364" s="3">
        <v>3</v>
      </c>
      <c r="L364" s="3">
        <v>0</v>
      </c>
      <c r="M364" s="3">
        <v>0</v>
      </c>
      <c r="N364" s="3">
        <v>0</v>
      </c>
      <c r="O364" s="3">
        <v>2</v>
      </c>
      <c r="P364" s="3">
        <f t="shared" si="15"/>
        <v>12</v>
      </c>
      <c r="Q364" s="3">
        <v>214</v>
      </c>
      <c r="R364" s="3">
        <f t="shared" si="16"/>
        <v>2</v>
      </c>
      <c r="S364" s="3">
        <f t="shared" si="17"/>
        <v>12</v>
      </c>
      <c r="T364" s="3">
        <f>IF(AND(H364&lt;5,S364&gt;=VLOOKUP(A364,anni!$A$1:$O$32,6,0)),1,0)</f>
        <v>0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spans="1:34" s="2" customFormat="1" x14ac:dyDescent="0.3">
      <c r="A365" s="3">
        <v>2015</v>
      </c>
      <c r="B365" s="3">
        <v>59</v>
      </c>
      <c r="C365" s="3" t="s">
        <v>39</v>
      </c>
      <c r="D365" s="3" t="str">
        <f>VLOOKUP(E365,accorpamenti!$A$2:$X$104,A365-1995,0)</f>
        <v>Frosinone</v>
      </c>
      <c r="E365" s="3" t="s">
        <v>146</v>
      </c>
      <c r="F365" s="3">
        <v>6627</v>
      </c>
      <c r="G365" s="3">
        <v>2015</v>
      </c>
      <c r="H365" s="4">
        <v>4</v>
      </c>
      <c r="I365" s="3"/>
      <c r="J365" s="3">
        <v>7</v>
      </c>
      <c r="K365" s="3">
        <v>6</v>
      </c>
      <c r="L365" s="3">
        <v>2</v>
      </c>
      <c r="M365" s="3">
        <v>4</v>
      </c>
      <c r="N365" s="3">
        <v>0</v>
      </c>
      <c r="O365" s="3">
        <v>0</v>
      </c>
      <c r="P365" s="3">
        <f t="shared" si="15"/>
        <v>22.8</v>
      </c>
      <c r="Q365" s="3">
        <v>95</v>
      </c>
      <c r="R365" s="3">
        <f t="shared" si="16"/>
        <v>1</v>
      </c>
      <c r="S365" s="3">
        <f t="shared" si="17"/>
        <v>19</v>
      </c>
      <c r="T365" s="3">
        <f>IF(AND(H365&lt;5,S365&gt;=VLOOKUP(A365,anni!$A$1:$O$32,6,0)),1,0)</f>
        <v>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spans="1:34" s="2" customFormat="1" x14ac:dyDescent="0.3">
      <c r="A366" s="3">
        <v>2015</v>
      </c>
      <c r="B366" s="3">
        <v>60</v>
      </c>
      <c r="C366" s="3" t="s">
        <v>135</v>
      </c>
      <c r="D366" s="3" t="str">
        <f>VLOOKUP(E366,accorpamenti!$A$2:$X$104,A366-1995,0)</f>
        <v>Campobasso</v>
      </c>
      <c r="E366" s="3" t="s">
        <v>145</v>
      </c>
      <c r="F366" s="3">
        <v>6819</v>
      </c>
      <c r="G366" s="3">
        <v>2015</v>
      </c>
      <c r="H366" s="4">
        <v>3</v>
      </c>
      <c r="I366" s="3"/>
      <c r="J366" s="3">
        <v>7</v>
      </c>
      <c r="K366" s="3">
        <v>6</v>
      </c>
      <c r="L366" s="3">
        <v>0</v>
      </c>
      <c r="M366" s="3">
        <v>0</v>
      </c>
      <c r="N366" s="3">
        <v>0</v>
      </c>
      <c r="O366" s="3">
        <v>2</v>
      </c>
      <c r="P366" s="3">
        <f t="shared" si="15"/>
        <v>21</v>
      </c>
      <c r="Q366" s="3">
        <v>151</v>
      </c>
      <c r="R366" s="3">
        <f t="shared" si="16"/>
        <v>0</v>
      </c>
      <c r="S366" s="3">
        <f t="shared" si="17"/>
        <v>15</v>
      </c>
      <c r="T366" s="3">
        <f>IF(AND(H366&lt;5,S366&gt;=VLOOKUP(A366,anni!$A$1:$O$32,6,0)),1,0)</f>
        <v>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spans="1:34" s="2" customFormat="1" x14ac:dyDescent="0.3">
      <c r="A367" s="3">
        <v>2015</v>
      </c>
      <c r="B367" s="3">
        <v>61</v>
      </c>
      <c r="C367" s="3" t="s">
        <v>47</v>
      </c>
      <c r="D367" s="3" t="str">
        <f>VLOOKUP(E367,accorpamenti!$A$2:$X$104,A367-1995,0)</f>
        <v>Firenze</v>
      </c>
      <c r="E367" s="3" t="s">
        <v>118</v>
      </c>
      <c r="F367" s="3">
        <v>6706</v>
      </c>
      <c r="G367" s="3">
        <v>2015</v>
      </c>
      <c r="H367" s="4">
        <v>5</v>
      </c>
      <c r="I367" s="3"/>
      <c r="J367" s="3">
        <v>7</v>
      </c>
      <c r="K367" s="3">
        <v>7</v>
      </c>
      <c r="L367" s="3">
        <v>2</v>
      </c>
      <c r="M367" s="3">
        <v>1</v>
      </c>
      <c r="N367" s="3">
        <v>0</v>
      </c>
      <c r="O367" s="3">
        <v>0</v>
      </c>
      <c r="P367" s="3">
        <f t="shared" si="15"/>
        <v>17</v>
      </c>
      <c r="Q367" s="3">
        <v>111</v>
      </c>
      <c r="R367" s="3">
        <f t="shared" si="16"/>
        <v>0</v>
      </c>
      <c r="S367" s="3">
        <f t="shared" si="17"/>
        <v>17</v>
      </c>
      <c r="T367" s="3">
        <f>IF(AND(H367&lt;5,S367&gt;=VLOOKUP(A367,anni!$A$1:$O$32,6,0)),1,0)</f>
        <v>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spans="1:34" s="2" customFormat="1" x14ac:dyDescent="0.3">
      <c r="A368" s="3">
        <v>2015</v>
      </c>
      <c r="B368" s="3">
        <v>62</v>
      </c>
      <c r="C368" s="3" t="s">
        <v>53</v>
      </c>
      <c r="D368" s="3" t="str">
        <f>VLOOKUP(E368,accorpamenti!$A$2:$X$104,A368-1995,0)</f>
        <v>Teramo</v>
      </c>
      <c r="E368" s="3" t="s">
        <v>98</v>
      </c>
      <c r="F368" s="3">
        <v>6841</v>
      </c>
      <c r="G368" s="3">
        <v>2015</v>
      </c>
      <c r="H368" s="4">
        <v>2</v>
      </c>
      <c r="I368" s="3"/>
      <c r="J368" s="3">
        <v>7</v>
      </c>
      <c r="K368" s="3">
        <v>7</v>
      </c>
      <c r="L368" s="3">
        <v>5</v>
      </c>
      <c r="M368" s="3">
        <v>7</v>
      </c>
      <c r="N368" s="3">
        <v>0</v>
      </c>
      <c r="O368" s="3">
        <v>0</v>
      </c>
      <c r="P368" s="3">
        <f t="shared" si="15"/>
        <v>41.6</v>
      </c>
      <c r="Q368" s="3">
        <v>30</v>
      </c>
      <c r="R368" s="3">
        <f t="shared" si="16"/>
        <v>0</v>
      </c>
      <c r="S368" s="3">
        <f t="shared" si="17"/>
        <v>26</v>
      </c>
      <c r="T368" s="3">
        <f>IF(AND(H368&lt;5,S368&gt;=VLOOKUP(A368,anni!$A$1:$O$32,6,0)),1,0)</f>
        <v>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spans="1:34" s="2" customFormat="1" x14ac:dyDescent="0.3">
      <c r="A369" s="3">
        <v>2015</v>
      </c>
      <c r="B369" s="3">
        <v>63</v>
      </c>
      <c r="C369" s="3" t="s">
        <v>43</v>
      </c>
      <c r="D369" s="3" t="str">
        <f>VLOOKUP(E369,accorpamenti!$A$2:$X$104,A369-1995,0)</f>
        <v>Pordenone</v>
      </c>
      <c r="E369" s="3" t="s">
        <v>91</v>
      </c>
      <c r="F369" s="3">
        <v>6451</v>
      </c>
      <c r="G369" s="3">
        <v>2015</v>
      </c>
      <c r="H369" s="4">
        <v>5</v>
      </c>
      <c r="I369" s="3"/>
      <c r="J369" s="3">
        <v>7</v>
      </c>
      <c r="K369" s="3">
        <v>5</v>
      </c>
      <c r="L369" s="3">
        <v>5</v>
      </c>
      <c r="M369" s="3">
        <v>2</v>
      </c>
      <c r="N369" s="3">
        <v>0</v>
      </c>
      <c r="O369" s="3">
        <v>0</v>
      </c>
      <c r="P369" s="3">
        <f t="shared" si="15"/>
        <v>19</v>
      </c>
      <c r="Q369" s="3">
        <v>95</v>
      </c>
      <c r="R369" s="3">
        <f t="shared" si="16"/>
        <v>2</v>
      </c>
      <c r="S369" s="3">
        <f t="shared" si="17"/>
        <v>19</v>
      </c>
      <c r="T369" s="3">
        <f>IF(AND(H369&lt;5,S369&gt;=VLOOKUP(A369,anni!$A$1:$O$32,6,0)),1,0)</f>
        <v>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spans="1:34" s="2" customFormat="1" x14ac:dyDescent="0.3">
      <c r="A370" s="3">
        <v>2015</v>
      </c>
      <c r="B370" s="3">
        <v>64</v>
      </c>
      <c r="C370" s="3" t="s">
        <v>47</v>
      </c>
      <c r="D370" s="3" t="str">
        <f>VLOOKUP(E370,accorpamenti!$A$2:$X$104,A370-1995,0)</f>
        <v>Lucca</v>
      </c>
      <c r="E370" s="3" t="s">
        <v>48</v>
      </c>
      <c r="F370" s="3">
        <v>6628</v>
      </c>
      <c r="G370" s="3">
        <v>2015</v>
      </c>
      <c r="H370" s="4">
        <v>4</v>
      </c>
      <c r="I370" s="3"/>
      <c r="J370" s="3">
        <v>7</v>
      </c>
      <c r="K370" s="3">
        <v>5</v>
      </c>
      <c r="L370" s="3">
        <v>2</v>
      </c>
      <c r="M370" s="3">
        <v>2</v>
      </c>
      <c r="N370" s="3">
        <v>0</v>
      </c>
      <c r="O370" s="3">
        <v>1</v>
      </c>
      <c r="P370" s="3">
        <f t="shared" si="15"/>
        <v>20.399999999999999</v>
      </c>
      <c r="Q370" s="3">
        <v>111</v>
      </c>
      <c r="R370" s="3">
        <f t="shared" si="16"/>
        <v>1</v>
      </c>
      <c r="S370" s="3">
        <f t="shared" si="17"/>
        <v>17</v>
      </c>
      <c r="T370" s="3">
        <f>IF(AND(H370&lt;5,S370&gt;=VLOOKUP(A370,anni!$A$1:$O$32,6,0)),1,0)</f>
        <v>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spans="1:34" s="2" customFormat="1" x14ac:dyDescent="0.3">
      <c r="A371" s="3">
        <v>2015</v>
      </c>
      <c r="B371" s="3">
        <v>65</v>
      </c>
      <c r="C371" s="3" t="s">
        <v>34</v>
      </c>
      <c r="D371" s="3" t="str">
        <f>VLOOKUP(E371,accorpamenti!$A$2:$X$104,A371-1995,0)</f>
        <v>Varese</v>
      </c>
      <c r="E371" s="3" t="s">
        <v>94</v>
      </c>
      <c r="F371" s="3">
        <v>6842</v>
      </c>
      <c r="G371" s="3">
        <v>2015</v>
      </c>
      <c r="H371" s="4">
        <v>2</v>
      </c>
      <c r="I371" s="3"/>
      <c r="J371" s="3">
        <v>4</v>
      </c>
      <c r="K371" s="3">
        <v>0</v>
      </c>
      <c r="L371" s="3">
        <v>0</v>
      </c>
      <c r="M371" s="3">
        <v>0</v>
      </c>
      <c r="N371" s="3">
        <v>0</v>
      </c>
      <c r="O371" s="3">
        <v>0</v>
      </c>
      <c r="P371" s="3">
        <f t="shared" ref="P371:P434" si="18">IF(T371=0,IF(S371=-1,-1,S371*HLOOKUP(H371,$U$1:$Y$2,2,0)),0)</f>
        <v>6.4</v>
      </c>
      <c r="Q371" s="3">
        <v>287</v>
      </c>
      <c r="R371" s="3">
        <f t="shared" ref="R371:R434" si="19">COUNTIF($F$609:$F$5991,F371)</f>
        <v>0</v>
      </c>
      <c r="S371" s="3">
        <f t="shared" ref="S371:S434" si="20">SUM(J371:O371)</f>
        <v>4</v>
      </c>
      <c r="T371" s="3">
        <f>IF(AND(H371&lt;5,S371&gt;=VLOOKUP(A371,anni!$A$1:$O$32,6,0)),1,0)</f>
        <v>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spans="1:34" s="2" customFormat="1" x14ac:dyDescent="0.3">
      <c r="A372" s="3">
        <v>2015</v>
      </c>
      <c r="B372" s="3">
        <v>66</v>
      </c>
      <c r="C372" s="3" t="s">
        <v>152</v>
      </c>
      <c r="D372" s="3" t="str">
        <f>VLOOKUP(E372,accorpamenti!$A$2:$X$104,A372-1995,0)</f>
        <v>Aosta</v>
      </c>
      <c r="E372" s="3" t="s">
        <v>133</v>
      </c>
      <c r="F372" s="3">
        <v>6707</v>
      </c>
      <c r="G372" s="3">
        <v>2015</v>
      </c>
      <c r="H372" s="4">
        <v>5</v>
      </c>
      <c r="I372" s="3"/>
      <c r="J372" s="3">
        <v>4</v>
      </c>
      <c r="K372" s="3">
        <v>5</v>
      </c>
      <c r="L372" s="3">
        <v>0</v>
      </c>
      <c r="M372" s="3">
        <v>0</v>
      </c>
      <c r="N372" s="3">
        <v>0</v>
      </c>
      <c r="O372" s="3">
        <v>0</v>
      </c>
      <c r="P372" s="3">
        <f t="shared" si="18"/>
        <v>9</v>
      </c>
      <c r="Q372" s="3">
        <v>252</v>
      </c>
      <c r="R372" s="3">
        <f t="shared" si="19"/>
        <v>0</v>
      </c>
      <c r="S372" s="3">
        <f t="shared" si="20"/>
        <v>9</v>
      </c>
      <c r="T372" s="3">
        <f>IF(AND(H372&lt;5,S372&gt;=VLOOKUP(A372,anni!$A$1:$O$32,6,0)),1,0)</f>
        <v>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spans="1:34" s="2" customFormat="1" x14ac:dyDescent="0.3">
      <c r="A373" s="3">
        <v>2015</v>
      </c>
      <c r="B373" s="3">
        <v>67</v>
      </c>
      <c r="C373" s="3" t="s">
        <v>50</v>
      </c>
      <c r="D373" s="3" t="str">
        <f>VLOOKUP(E373,accorpamenti!$A$2:$X$104,A373-1995,0)</f>
        <v>Genova</v>
      </c>
      <c r="E373" s="3" t="s">
        <v>51</v>
      </c>
      <c r="F373" s="3">
        <v>6708</v>
      </c>
      <c r="G373" s="3">
        <v>2015</v>
      </c>
      <c r="H373" s="4">
        <v>5</v>
      </c>
      <c r="I373" s="3"/>
      <c r="J373" s="3">
        <v>7</v>
      </c>
      <c r="K373" s="3">
        <v>7</v>
      </c>
      <c r="L373" s="3">
        <v>0</v>
      </c>
      <c r="M373" s="3">
        <v>1</v>
      </c>
      <c r="N373" s="3">
        <v>0</v>
      </c>
      <c r="O373" s="3">
        <v>2</v>
      </c>
      <c r="P373" s="3">
        <f t="shared" si="18"/>
        <v>17</v>
      </c>
      <c r="Q373" s="3">
        <v>111</v>
      </c>
      <c r="R373" s="3">
        <f t="shared" si="19"/>
        <v>0</v>
      </c>
      <c r="S373" s="3">
        <f t="shared" si="20"/>
        <v>17</v>
      </c>
      <c r="T373" s="3">
        <f>IF(AND(H373&lt;5,S373&gt;=VLOOKUP(A373,anni!$A$1:$O$32,6,0)),1,0)</f>
        <v>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spans="1:34" s="2" customFormat="1" x14ac:dyDescent="0.3">
      <c r="A374" s="3">
        <v>2015</v>
      </c>
      <c r="B374" s="3">
        <v>68</v>
      </c>
      <c r="C374" s="3" t="s">
        <v>45</v>
      </c>
      <c r="D374" s="3" t="str">
        <f>VLOOKUP(E374,accorpamenti!$A$2:$X$104,A374-1995,0)</f>
        <v>Biella</v>
      </c>
      <c r="E374" s="3" t="s">
        <v>132</v>
      </c>
      <c r="F374" s="3">
        <v>6773</v>
      </c>
      <c r="G374" s="3">
        <v>2015</v>
      </c>
      <c r="H374" s="4">
        <v>4</v>
      </c>
      <c r="I374" s="3"/>
      <c r="J374" s="3">
        <v>0</v>
      </c>
      <c r="K374" s="3">
        <v>0</v>
      </c>
      <c r="L374" s="3">
        <v>0</v>
      </c>
      <c r="M374" s="3">
        <v>2</v>
      </c>
      <c r="N374" s="3">
        <v>0</v>
      </c>
      <c r="O374" s="3">
        <v>0</v>
      </c>
      <c r="P374" s="3">
        <f t="shared" si="18"/>
        <v>2.4</v>
      </c>
      <c r="Q374" s="3">
        <v>295</v>
      </c>
      <c r="R374" s="3">
        <f t="shared" si="19"/>
        <v>0</v>
      </c>
      <c r="S374" s="3">
        <f t="shared" si="20"/>
        <v>2</v>
      </c>
      <c r="T374" s="3">
        <f>IF(AND(H374&lt;5,S374&gt;=VLOOKUP(A374,anni!$A$1:$O$32,6,0)),1,0)</f>
        <v>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spans="1:34" s="2" customFormat="1" x14ac:dyDescent="0.3">
      <c r="A375" s="3">
        <v>2015</v>
      </c>
      <c r="B375" s="3">
        <v>69</v>
      </c>
      <c r="C375" s="3" t="s">
        <v>56</v>
      </c>
      <c r="D375" s="3" t="str">
        <f>VLOOKUP(E375,accorpamenti!$A$2:$X$104,A375-1995,0)</f>
        <v>Rovigo</v>
      </c>
      <c r="E375" s="3" t="s">
        <v>126</v>
      </c>
      <c r="F375" s="3">
        <v>6774</v>
      </c>
      <c r="G375" s="3">
        <v>2015</v>
      </c>
      <c r="H375" s="4">
        <v>4</v>
      </c>
      <c r="I375" s="3"/>
      <c r="J375" s="3">
        <v>7</v>
      </c>
      <c r="K375" s="3">
        <v>0</v>
      </c>
      <c r="L375" s="3">
        <v>5</v>
      </c>
      <c r="M375" s="3">
        <v>1</v>
      </c>
      <c r="N375" s="3">
        <v>0</v>
      </c>
      <c r="O375" s="3">
        <v>0</v>
      </c>
      <c r="P375" s="3">
        <f t="shared" si="18"/>
        <v>15.6</v>
      </c>
      <c r="Q375" s="3">
        <v>198</v>
      </c>
      <c r="R375" s="3">
        <f t="shared" si="19"/>
        <v>0</v>
      </c>
      <c r="S375" s="3">
        <f t="shared" si="20"/>
        <v>13</v>
      </c>
      <c r="T375" s="3">
        <f>IF(AND(H375&lt;5,S375&gt;=VLOOKUP(A375,anni!$A$1:$O$32,6,0)),1,0)</f>
        <v>0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spans="1:34" s="2" customFormat="1" x14ac:dyDescent="0.3">
      <c r="A376" s="3">
        <v>2015</v>
      </c>
      <c r="B376" s="3">
        <v>70</v>
      </c>
      <c r="C376" s="3" t="s">
        <v>47</v>
      </c>
      <c r="D376" s="3" t="str">
        <f>VLOOKUP(E376,accorpamenti!$A$2:$X$104,A376-1995,0)</f>
        <v>Firenze</v>
      </c>
      <c r="E376" s="3" t="s">
        <v>118</v>
      </c>
      <c r="F376" s="3">
        <v>6843</v>
      </c>
      <c r="G376" s="3">
        <v>2015</v>
      </c>
      <c r="H376" s="4">
        <v>2</v>
      </c>
      <c r="I376" s="3"/>
      <c r="J376" s="3">
        <v>7</v>
      </c>
      <c r="K376" s="3">
        <v>0</v>
      </c>
      <c r="L376" s="3">
        <v>0</v>
      </c>
      <c r="M376" s="3">
        <v>3</v>
      </c>
      <c r="N376" s="3">
        <v>0</v>
      </c>
      <c r="O376" s="3">
        <v>2</v>
      </c>
      <c r="P376" s="3">
        <f t="shared" si="18"/>
        <v>19.200000000000003</v>
      </c>
      <c r="Q376" s="3">
        <v>214</v>
      </c>
      <c r="R376" s="3">
        <f t="shared" si="19"/>
        <v>0</v>
      </c>
      <c r="S376" s="3">
        <f t="shared" si="20"/>
        <v>12</v>
      </c>
      <c r="T376" s="3">
        <f>IF(AND(H376&lt;5,S376&gt;=VLOOKUP(A376,anni!$A$1:$O$32,6,0)),1,0)</f>
        <v>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spans="1:34" s="2" customFormat="1" x14ac:dyDescent="0.3">
      <c r="A377" s="3">
        <v>2015</v>
      </c>
      <c r="B377" s="3">
        <v>71</v>
      </c>
      <c r="C377" s="3" t="s">
        <v>34</v>
      </c>
      <c r="D377" s="3" t="str">
        <f>VLOOKUP(E377,accorpamenti!$A$2:$X$104,A377-1995,0)</f>
        <v>Bergamo</v>
      </c>
      <c r="E377" s="3" t="s">
        <v>35</v>
      </c>
      <c r="F377" s="3">
        <v>6305</v>
      </c>
      <c r="G377" s="3">
        <v>2015</v>
      </c>
      <c r="H377" s="4">
        <v>5</v>
      </c>
      <c r="I377" s="3"/>
      <c r="J377" s="3">
        <v>7</v>
      </c>
      <c r="K377" s="3">
        <v>7</v>
      </c>
      <c r="L377" s="3">
        <v>7</v>
      </c>
      <c r="M377" s="3">
        <v>2</v>
      </c>
      <c r="N377" s="3">
        <v>2</v>
      </c>
      <c r="O377" s="3">
        <v>0</v>
      </c>
      <c r="P377" s="3">
        <f t="shared" si="18"/>
        <v>25</v>
      </c>
      <c r="Q377" s="3">
        <v>39</v>
      </c>
      <c r="R377" s="3">
        <f t="shared" si="19"/>
        <v>1</v>
      </c>
      <c r="S377" s="3">
        <f t="shared" si="20"/>
        <v>25</v>
      </c>
      <c r="T377" s="3">
        <f>IF(AND(H377&lt;5,S377&gt;=VLOOKUP(A377,anni!$A$1:$O$32,6,0)),1,0)</f>
        <v>0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spans="1:34" s="2" customFormat="1" x14ac:dyDescent="0.3">
      <c r="A378" s="3">
        <v>2015</v>
      </c>
      <c r="B378" s="3">
        <v>72</v>
      </c>
      <c r="C378" s="3" t="s">
        <v>34</v>
      </c>
      <c r="D378" s="3" t="str">
        <f>VLOOKUP(E378,accorpamenti!$A$2:$X$104,A378-1995,0)</f>
        <v>Milano</v>
      </c>
      <c r="E378" s="3" t="s">
        <v>41</v>
      </c>
      <c r="F378" s="3">
        <v>6682</v>
      </c>
      <c r="G378" s="3">
        <v>2015</v>
      </c>
      <c r="H378" s="4">
        <v>2</v>
      </c>
      <c r="I378" s="3"/>
      <c r="J378" s="3">
        <v>7</v>
      </c>
      <c r="K378" s="3">
        <v>0</v>
      </c>
      <c r="L378" s="3">
        <v>0</v>
      </c>
      <c r="M378" s="3">
        <v>5</v>
      </c>
      <c r="N378" s="3">
        <v>0</v>
      </c>
      <c r="O378" s="3">
        <v>1</v>
      </c>
      <c r="P378" s="3">
        <f t="shared" si="18"/>
        <v>20.8</v>
      </c>
      <c r="Q378" s="3">
        <v>252</v>
      </c>
      <c r="R378" s="3">
        <f t="shared" si="19"/>
        <v>1</v>
      </c>
      <c r="S378" s="3">
        <f t="shared" si="20"/>
        <v>13</v>
      </c>
      <c r="T378" s="3">
        <f>IF(AND(H378&lt;5,S378&gt;=VLOOKUP(A378,anni!$A$1:$O$32,6,0)),1,0)</f>
        <v>0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spans="1:34" s="2" customFormat="1" x14ac:dyDescent="0.3">
      <c r="A379" s="3">
        <v>2015</v>
      </c>
      <c r="B379" s="3">
        <v>73</v>
      </c>
      <c r="C379" s="3" t="s">
        <v>62</v>
      </c>
      <c r="D379" s="3" t="str">
        <f>VLOOKUP(E379,accorpamenti!$A$2:$X$104,A379-1995,0)</f>
        <v>Reggio Calabria</v>
      </c>
      <c r="E379" s="3" t="s">
        <v>63</v>
      </c>
      <c r="F379" s="3">
        <v>6775</v>
      </c>
      <c r="G379" s="3">
        <v>2015</v>
      </c>
      <c r="H379" s="4">
        <v>4</v>
      </c>
      <c r="I379" s="3"/>
      <c r="J379" s="3">
        <v>1</v>
      </c>
      <c r="K379" s="3">
        <v>1</v>
      </c>
      <c r="L379" s="3">
        <v>0</v>
      </c>
      <c r="M379" s="3">
        <v>2</v>
      </c>
      <c r="N379" s="3">
        <v>0</v>
      </c>
      <c r="O379" s="3">
        <v>1</v>
      </c>
      <c r="P379" s="3">
        <f t="shared" si="18"/>
        <v>6</v>
      </c>
      <c r="Q379" s="3">
        <v>284</v>
      </c>
      <c r="R379" s="3">
        <f t="shared" si="19"/>
        <v>0</v>
      </c>
      <c r="S379" s="3">
        <f t="shared" si="20"/>
        <v>5</v>
      </c>
      <c r="T379" s="3">
        <f>IF(AND(H379&lt;5,S379&gt;=VLOOKUP(A379,anni!$A$1:$O$32,6,0)),1,0)</f>
        <v>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spans="1:34" s="2" customFormat="1" x14ac:dyDescent="0.3">
      <c r="A380" s="3">
        <v>2015</v>
      </c>
      <c r="B380" s="3">
        <v>74</v>
      </c>
      <c r="C380" s="3" t="s">
        <v>29</v>
      </c>
      <c r="D380" s="3" t="str">
        <f>VLOOKUP(E380,accorpamenti!$A$2:$X$104,A380-1995,0)</f>
        <v>Catania</v>
      </c>
      <c r="E380" s="3" t="s">
        <v>75</v>
      </c>
      <c r="F380" s="3">
        <v>6844</v>
      </c>
      <c r="G380" s="3">
        <v>2015</v>
      </c>
      <c r="H380" s="4">
        <v>2</v>
      </c>
      <c r="I380" s="3"/>
      <c r="J380" s="3">
        <v>7</v>
      </c>
      <c r="K380" s="3">
        <v>6</v>
      </c>
      <c r="L380" s="3">
        <v>0</v>
      </c>
      <c r="M380" s="3">
        <v>0</v>
      </c>
      <c r="N380" s="3">
        <v>0</v>
      </c>
      <c r="O380" s="3">
        <v>1</v>
      </c>
      <c r="P380" s="3">
        <f t="shared" si="18"/>
        <v>22.400000000000002</v>
      </c>
      <c r="Q380" s="3">
        <v>176</v>
      </c>
      <c r="R380" s="3">
        <f t="shared" si="19"/>
        <v>0</v>
      </c>
      <c r="S380" s="3">
        <f t="shared" si="20"/>
        <v>14</v>
      </c>
      <c r="T380" s="3">
        <f>IF(AND(H380&lt;5,S380&gt;=VLOOKUP(A380,anni!$A$1:$O$32,6,0)),1,0)</f>
        <v>0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spans="1:34" s="2" customFormat="1" x14ac:dyDescent="0.3">
      <c r="A381" s="3">
        <v>2015</v>
      </c>
      <c r="B381" s="3">
        <v>75</v>
      </c>
      <c r="C381" s="3" t="s">
        <v>34</v>
      </c>
      <c r="D381" s="3" t="str">
        <f>VLOOKUP(E381,accorpamenti!$A$2:$X$104,A381-1995,0)</f>
        <v>Bergamo</v>
      </c>
      <c r="E381" s="3" t="s">
        <v>35</v>
      </c>
      <c r="F381" s="3">
        <v>6709</v>
      </c>
      <c r="G381" s="3">
        <v>2015</v>
      </c>
      <c r="H381" s="4">
        <v>5</v>
      </c>
      <c r="I381" s="3"/>
      <c r="J381" s="3">
        <v>7</v>
      </c>
      <c r="K381" s="3">
        <v>7</v>
      </c>
      <c r="L381" s="3">
        <v>0</v>
      </c>
      <c r="M381" s="3">
        <v>5</v>
      </c>
      <c r="N381" s="3">
        <v>0</v>
      </c>
      <c r="O381" s="3">
        <v>0</v>
      </c>
      <c r="P381" s="3">
        <f t="shared" si="18"/>
        <v>19</v>
      </c>
      <c r="Q381" s="3">
        <v>95</v>
      </c>
      <c r="R381" s="3">
        <f t="shared" si="19"/>
        <v>0</v>
      </c>
      <c r="S381" s="3">
        <f t="shared" si="20"/>
        <v>19</v>
      </c>
      <c r="T381" s="3">
        <f>IF(AND(H381&lt;5,S381&gt;=VLOOKUP(A381,anni!$A$1:$O$32,6,0)),1,0)</f>
        <v>0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spans="1:34" s="2" customFormat="1" x14ac:dyDescent="0.3">
      <c r="A382" s="3">
        <v>2015</v>
      </c>
      <c r="B382" s="3">
        <v>76</v>
      </c>
      <c r="C382" s="3" t="s">
        <v>39</v>
      </c>
      <c r="D382" s="3" t="str">
        <f>VLOOKUP(E382,accorpamenti!$A$2:$X$104,A382-1995,0)</f>
        <v>Roma</v>
      </c>
      <c r="E382" s="3" t="s">
        <v>40</v>
      </c>
      <c r="F382" s="3">
        <v>6307</v>
      </c>
      <c r="G382" s="3">
        <v>2015</v>
      </c>
      <c r="H382" s="4">
        <v>5</v>
      </c>
      <c r="I382" s="3"/>
      <c r="J382" s="3">
        <v>7</v>
      </c>
      <c r="K382" s="3">
        <v>6</v>
      </c>
      <c r="L382" s="3">
        <v>0</v>
      </c>
      <c r="M382" s="3">
        <v>2</v>
      </c>
      <c r="N382" s="3">
        <v>0</v>
      </c>
      <c r="O382" s="3">
        <v>1</v>
      </c>
      <c r="P382" s="3">
        <f t="shared" si="18"/>
        <v>16</v>
      </c>
      <c r="Q382" s="3">
        <v>131</v>
      </c>
      <c r="R382" s="3">
        <f t="shared" si="19"/>
        <v>2</v>
      </c>
      <c r="S382" s="3">
        <f t="shared" si="20"/>
        <v>16</v>
      </c>
      <c r="T382" s="3">
        <f>IF(AND(H382&lt;5,S382&gt;=VLOOKUP(A382,anni!$A$1:$O$32,6,0)),1,0)</f>
        <v>0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spans="1:34" s="2" customFormat="1" x14ac:dyDescent="0.3">
      <c r="A383" s="3">
        <v>2015</v>
      </c>
      <c r="B383" s="3">
        <v>77</v>
      </c>
      <c r="C383" s="3" t="s">
        <v>56</v>
      </c>
      <c r="D383" s="3" t="str">
        <f>VLOOKUP(E383,accorpamenti!$A$2:$X$104,A383-1995,0)</f>
        <v>Treviso</v>
      </c>
      <c r="E383" s="3" t="s">
        <v>57</v>
      </c>
      <c r="F383" s="3">
        <v>6306</v>
      </c>
      <c r="G383" s="3">
        <v>2015</v>
      </c>
      <c r="H383" s="4">
        <v>5</v>
      </c>
      <c r="I383" s="3"/>
      <c r="J383" s="3">
        <v>7</v>
      </c>
      <c r="K383" s="3">
        <v>7</v>
      </c>
      <c r="L383" s="3">
        <v>0</v>
      </c>
      <c r="M383" s="3">
        <v>3</v>
      </c>
      <c r="N383" s="3">
        <v>0</v>
      </c>
      <c r="O383" s="3">
        <v>0</v>
      </c>
      <c r="P383" s="3">
        <f t="shared" si="18"/>
        <v>17</v>
      </c>
      <c r="Q383" s="3">
        <v>111</v>
      </c>
      <c r="R383" s="3">
        <f t="shared" si="19"/>
        <v>1</v>
      </c>
      <c r="S383" s="3">
        <f t="shared" si="20"/>
        <v>17</v>
      </c>
      <c r="T383" s="3">
        <f>IF(AND(H383&lt;5,S383&gt;=VLOOKUP(A383,anni!$A$1:$O$32,6,0)),1,0)</f>
        <v>0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spans="1:34" s="2" customFormat="1" x14ac:dyDescent="0.3">
      <c r="A384" s="3">
        <v>2015</v>
      </c>
      <c r="B384" s="3">
        <v>78</v>
      </c>
      <c r="C384" s="3" t="s">
        <v>34</v>
      </c>
      <c r="D384" s="3" t="str">
        <f>VLOOKUP(E384,accorpamenti!$A$2:$X$104,A384-1995,0)</f>
        <v>Brescia</v>
      </c>
      <c r="E384" s="3" t="s">
        <v>42</v>
      </c>
      <c r="F384" s="3">
        <v>6135</v>
      </c>
      <c r="G384" s="3">
        <v>2015</v>
      </c>
      <c r="H384" s="4">
        <v>5</v>
      </c>
      <c r="I384" s="3"/>
      <c r="J384" s="3">
        <v>7</v>
      </c>
      <c r="K384" s="3">
        <v>7</v>
      </c>
      <c r="L384" s="3">
        <v>7</v>
      </c>
      <c r="M384" s="3">
        <v>7</v>
      </c>
      <c r="N384" s="3">
        <v>0</v>
      </c>
      <c r="O384" s="3">
        <v>0</v>
      </c>
      <c r="P384" s="3">
        <f t="shared" si="18"/>
        <v>28</v>
      </c>
      <c r="Q384" s="3">
        <v>56</v>
      </c>
      <c r="R384" s="3">
        <f t="shared" si="19"/>
        <v>4</v>
      </c>
      <c r="S384" s="3">
        <f t="shared" si="20"/>
        <v>28</v>
      </c>
      <c r="T384" s="3">
        <f>IF(AND(H384&lt;5,S384&gt;=VLOOKUP(A384,anni!$A$1:$O$32,6,0)),1,0)</f>
        <v>0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spans="1:34" s="2" customFormat="1" x14ac:dyDescent="0.3">
      <c r="A385" s="3">
        <v>2015</v>
      </c>
      <c r="B385" s="3">
        <v>79</v>
      </c>
      <c r="C385" s="3" t="s">
        <v>32</v>
      </c>
      <c r="D385" s="3" t="str">
        <f>VLOOKUP(E385,accorpamenti!$A$2:$X$104,A385-1995,0)</f>
        <v>Napoli</v>
      </c>
      <c r="E385" s="3" t="s">
        <v>95</v>
      </c>
      <c r="F385" s="3">
        <v>6820</v>
      </c>
      <c r="G385" s="3">
        <v>2015</v>
      </c>
      <c r="H385" s="4">
        <v>3</v>
      </c>
      <c r="I385" s="3"/>
      <c r="J385" s="3">
        <v>5</v>
      </c>
      <c r="K385" s="3">
        <v>2</v>
      </c>
      <c r="L385" s="3">
        <v>0</v>
      </c>
      <c r="M385" s="3">
        <v>0</v>
      </c>
      <c r="N385" s="3">
        <v>0</v>
      </c>
      <c r="O385" s="3">
        <v>0</v>
      </c>
      <c r="P385" s="3">
        <f t="shared" si="18"/>
        <v>9.7999999999999989</v>
      </c>
      <c r="Q385" s="3">
        <v>273</v>
      </c>
      <c r="R385" s="3">
        <f t="shared" si="19"/>
        <v>0</v>
      </c>
      <c r="S385" s="3">
        <f t="shared" si="20"/>
        <v>7</v>
      </c>
      <c r="T385" s="3">
        <f>IF(AND(H385&lt;5,S385&gt;=VLOOKUP(A385,anni!$A$1:$O$32,6,0)),1,0)</f>
        <v>0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spans="1:34" s="2" customFormat="1" x14ac:dyDescent="0.3">
      <c r="A386" s="3">
        <v>2015</v>
      </c>
      <c r="B386" s="3">
        <v>80</v>
      </c>
      <c r="C386" s="3" t="s">
        <v>56</v>
      </c>
      <c r="D386" s="3" t="str">
        <f>VLOOKUP(E386,accorpamenti!$A$2:$X$104,A386-1995,0)</f>
        <v>Treviso</v>
      </c>
      <c r="E386" s="3" t="s">
        <v>57</v>
      </c>
      <c r="F386" s="3">
        <v>6776</v>
      </c>
      <c r="G386" s="3">
        <v>2015</v>
      </c>
      <c r="H386" s="4">
        <v>4</v>
      </c>
      <c r="I386" s="3"/>
      <c r="J386" s="3">
        <v>7</v>
      </c>
      <c r="K386" s="3">
        <v>7</v>
      </c>
      <c r="L386" s="3">
        <v>0</v>
      </c>
      <c r="M386" s="3">
        <v>1</v>
      </c>
      <c r="N386" s="3">
        <v>0</v>
      </c>
      <c r="O386" s="3">
        <v>0</v>
      </c>
      <c r="P386" s="3">
        <f t="shared" si="18"/>
        <v>18</v>
      </c>
      <c r="Q386" s="3">
        <v>151</v>
      </c>
      <c r="R386" s="3">
        <f t="shared" si="19"/>
        <v>0</v>
      </c>
      <c r="S386" s="3">
        <f t="shared" si="20"/>
        <v>15</v>
      </c>
      <c r="T386" s="3">
        <f>IF(AND(H386&lt;5,S386&gt;=VLOOKUP(A386,anni!$A$1:$O$32,6,0)),1,0)</f>
        <v>0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spans="1:34" s="2" customFormat="1" x14ac:dyDescent="0.3">
      <c r="A387" s="3">
        <v>2015</v>
      </c>
      <c r="B387" s="3">
        <v>81</v>
      </c>
      <c r="C387" s="3" t="s">
        <v>56</v>
      </c>
      <c r="D387" s="3" t="str">
        <f>VLOOKUP(E387,accorpamenti!$A$2:$X$104,A387-1995,0)</f>
        <v>Treviso</v>
      </c>
      <c r="E387" s="3" t="s">
        <v>57</v>
      </c>
      <c r="F387" s="3">
        <v>6845</v>
      </c>
      <c r="G387" s="3">
        <v>2015</v>
      </c>
      <c r="H387" s="4">
        <v>2</v>
      </c>
      <c r="I387" s="3"/>
      <c r="J387" s="3">
        <v>2</v>
      </c>
      <c r="K387" s="3">
        <v>3</v>
      </c>
      <c r="L387" s="3">
        <v>0</v>
      </c>
      <c r="M387" s="3">
        <v>0</v>
      </c>
      <c r="N387" s="3">
        <v>0</v>
      </c>
      <c r="O387" s="3">
        <v>0</v>
      </c>
      <c r="P387" s="3">
        <f t="shared" si="18"/>
        <v>8</v>
      </c>
      <c r="Q387" s="3">
        <v>284</v>
      </c>
      <c r="R387" s="3">
        <f t="shared" si="19"/>
        <v>0</v>
      </c>
      <c r="S387" s="3">
        <f t="shared" si="20"/>
        <v>5</v>
      </c>
      <c r="T387" s="3">
        <f>IF(AND(H387&lt;5,S387&gt;=VLOOKUP(A387,anni!$A$1:$O$32,6,0)),1,0)</f>
        <v>0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spans="1:34" s="2" customFormat="1" x14ac:dyDescent="0.3">
      <c r="A388" s="3">
        <v>2015</v>
      </c>
      <c r="B388" s="3">
        <v>82</v>
      </c>
      <c r="C388" s="3" t="s">
        <v>29</v>
      </c>
      <c r="D388" s="3" t="str">
        <f>VLOOKUP(E388,accorpamenti!$A$2:$X$104,A388-1995,0)</f>
        <v>Trapani</v>
      </c>
      <c r="E388" s="3" t="s">
        <v>109</v>
      </c>
      <c r="F388" s="3">
        <v>6777</v>
      </c>
      <c r="G388" s="3">
        <v>2015</v>
      </c>
      <c r="H388" s="4">
        <v>4</v>
      </c>
      <c r="I388" s="3"/>
      <c r="J388" s="3">
        <v>2</v>
      </c>
      <c r="K388" s="3">
        <v>0</v>
      </c>
      <c r="L388" s="3">
        <v>0</v>
      </c>
      <c r="M388" s="3">
        <v>1</v>
      </c>
      <c r="N388" s="3">
        <v>0</v>
      </c>
      <c r="O388" s="3">
        <v>0</v>
      </c>
      <c r="P388" s="3">
        <f t="shared" si="18"/>
        <v>3.5999999999999996</v>
      </c>
      <c r="Q388" s="3">
        <v>291</v>
      </c>
      <c r="R388" s="3">
        <f t="shared" si="19"/>
        <v>0</v>
      </c>
      <c r="S388" s="3">
        <f t="shared" si="20"/>
        <v>3</v>
      </c>
      <c r="T388" s="3">
        <f>IF(AND(H388&lt;5,S388&gt;=VLOOKUP(A388,anni!$A$1:$O$32,6,0)),1,0)</f>
        <v>0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spans="1:34" s="2" customFormat="1" x14ac:dyDescent="0.3">
      <c r="A389" s="3">
        <v>2015</v>
      </c>
      <c r="B389" s="3">
        <v>83</v>
      </c>
      <c r="C389" s="3" t="s">
        <v>39</v>
      </c>
      <c r="D389" s="3" t="str">
        <f>VLOOKUP(E389,accorpamenti!$A$2:$X$104,A389-1995,0)</f>
        <v>Roma</v>
      </c>
      <c r="E389" s="3" t="s">
        <v>40</v>
      </c>
      <c r="F389" s="3">
        <v>6575</v>
      </c>
      <c r="G389" s="3">
        <v>2015</v>
      </c>
      <c r="H389" s="4">
        <v>5</v>
      </c>
      <c r="I389" s="3"/>
      <c r="J389" s="3">
        <v>7</v>
      </c>
      <c r="K389" s="3">
        <v>7</v>
      </c>
      <c r="L389" s="3">
        <v>5</v>
      </c>
      <c r="M389" s="3">
        <v>3</v>
      </c>
      <c r="N389" s="3">
        <v>0</v>
      </c>
      <c r="O389" s="3">
        <v>0</v>
      </c>
      <c r="P389" s="3">
        <f t="shared" si="18"/>
        <v>22</v>
      </c>
      <c r="Q389" s="3">
        <v>56</v>
      </c>
      <c r="R389" s="3">
        <f t="shared" si="19"/>
        <v>1</v>
      </c>
      <c r="S389" s="3">
        <f t="shared" si="20"/>
        <v>22</v>
      </c>
      <c r="T389" s="3">
        <f>IF(AND(H389&lt;5,S389&gt;=VLOOKUP(A389,anni!$A$1:$O$32,6,0)),1,0)</f>
        <v>0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spans="1:34" s="2" customFormat="1" x14ac:dyDescent="0.3">
      <c r="A390" s="3">
        <v>2015</v>
      </c>
      <c r="B390" s="3">
        <v>84</v>
      </c>
      <c r="C390" s="3" t="s">
        <v>47</v>
      </c>
      <c r="D390" s="3" t="str">
        <f>VLOOKUP(E390,accorpamenti!$A$2:$X$104,A390-1995,0)</f>
        <v>Massa Carrara</v>
      </c>
      <c r="E390" s="3" t="s">
        <v>52</v>
      </c>
      <c r="F390" s="3">
        <v>6630</v>
      </c>
      <c r="G390" s="3">
        <v>2015</v>
      </c>
      <c r="H390" s="4">
        <v>4</v>
      </c>
      <c r="I390" s="3"/>
      <c r="J390" s="3">
        <v>7</v>
      </c>
      <c r="K390" s="3">
        <v>6</v>
      </c>
      <c r="L390" s="3">
        <v>7</v>
      </c>
      <c r="M390" s="3">
        <v>0</v>
      </c>
      <c r="N390" s="3">
        <v>0</v>
      </c>
      <c r="O390" s="3">
        <v>0</v>
      </c>
      <c r="P390" s="3">
        <f t="shared" si="18"/>
        <v>24</v>
      </c>
      <c r="Q390" s="3">
        <v>82</v>
      </c>
      <c r="R390" s="3">
        <f t="shared" si="19"/>
        <v>1</v>
      </c>
      <c r="S390" s="3">
        <f t="shared" si="20"/>
        <v>20</v>
      </c>
      <c r="T390" s="3">
        <f>IF(AND(H390&lt;5,S390&gt;=VLOOKUP(A390,anni!$A$1:$O$32,6,0)),1,0)</f>
        <v>0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spans="1:34" s="2" customFormat="1" x14ac:dyDescent="0.3">
      <c r="A391" s="3">
        <v>2015</v>
      </c>
      <c r="B391" s="3">
        <v>85</v>
      </c>
      <c r="C391" s="3" t="s">
        <v>45</v>
      </c>
      <c r="D391" s="3" t="str">
        <f>VLOOKUP(E391,accorpamenti!$A$2:$X$104,A391-1995,0)</f>
        <v>Alessandria</v>
      </c>
      <c r="E391" s="3" t="s">
        <v>74</v>
      </c>
      <c r="F391" s="3">
        <v>6453</v>
      </c>
      <c r="G391" s="3">
        <v>2015</v>
      </c>
      <c r="H391" s="4">
        <v>5</v>
      </c>
      <c r="I391" s="3"/>
      <c r="J391" s="3">
        <v>7</v>
      </c>
      <c r="K391" s="3">
        <v>7</v>
      </c>
      <c r="L391" s="3">
        <v>0</v>
      </c>
      <c r="M391" s="3">
        <v>1</v>
      </c>
      <c r="N391" s="3">
        <v>0</v>
      </c>
      <c r="O391" s="3">
        <v>0</v>
      </c>
      <c r="P391" s="3">
        <f t="shared" si="18"/>
        <v>15</v>
      </c>
      <c r="Q391" s="3">
        <v>151</v>
      </c>
      <c r="R391" s="3">
        <f t="shared" si="19"/>
        <v>1</v>
      </c>
      <c r="S391" s="3">
        <f t="shared" si="20"/>
        <v>15</v>
      </c>
      <c r="T391" s="3">
        <f>IF(AND(H391&lt;5,S391&gt;=VLOOKUP(A391,anni!$A$1:$O$32,6,0)),1,0)</f>
        <v>0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spans="1:34" s="2" customFormat="1" x14ac:dyDescent="0.3">
      <c r="A392" s="3">
        <v>2015</v>
      </c>
      <c r="B392" s="3">
        <v>86</v>
      </c>
      <c r="C392" s="3" t="s">
        <v>34</v>
      </c>
      <c r="D392" s="3" t="str">
        <f>VLOOKUP(E392,accorpamenti!$A$2:$X$104,A392-1995,0)</f>
        <v>Lecco</v>
      </c>
      <c r="E392" s="3" t="s">
        <v>64</v>
      </c>
      <c r="F392" s="3">
        <v>6778</v>
      </c>
      <c r="G392" s="3">
        <v>2015</v>
      </c>
      <c r="H392" s="4">
        <v>4</v>
      </c>
      <c r="I392" s="3"/>
      <c r="J392" s="3">
        <v>7</v>
      </c>
      <c r="K392" s="3">
        <v>3</v>
      </c>
      <c r="L392" s="3">
        <v>1</v>
      </c>
      <c r="M392" s="3">
        <v>2</v>
      </c>
      <c r="N392" s="3">
        <v>0</v>
      </c>
      <c r="O392" s="3">
        <v>1</v>
      </c>
      <c r="P392" s="3">
        <f t="shared" si="18"/>
        <v>16.8</v>
      </c>
      <c r="Q392" s="3">
        <v>176</v>
      </c>
      <c r="R392" s="3">
        <f t="shared" si="19"/>
        <v>0</v>
      </c>
      <c r="S392" s="3">
        <f t="shared" si="20"/>
        <v>14</v>
      </c>
      <c r="T392" s="3">
        <f>IF(AND(H392&lt;5,S392&gt;=VLOOKUP(A392,anni!$A$1:$O$32,6,0)),1,0)</f>
        <v>0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spans="1:34" s="2" customFormat="1" x14ac:dyDescent="0.3">
      <c r="A393" s="3">
        <v>2015</v>
      </c>
      <c r="B393" s="3">
        <v>87</v>
      </c>
      <c r="C393" s="3" t="s">
        <v>101</v>
      </c>
      <c r="D393" s="3" t="str">
        <f>VLOOKUP(E393,accorpamenti!$A$2:$X$104,A393-1995,0)</f>
        <v>Macerata</v>
      </c>
      <c r="E393" s="3" t="s">
        <v>102</v>
      </c>
      <c r="F393" s="3">
        <v>6660</v>
      </c>
      <c r="G393" s="3">
        <v>2015</v>
      </c>
      <c r="H393" s="4">
        <v>3</v>
      </c>
      <c r="I393" s="3"/>
      <c r="J393" s="3">
        <v>7</v>
      </c>
      <c r="K393" s="3">
        <v>7</v>
      </c>
      <c r="L393" s="3">
        <v>7</v>
      </c>
      <c r="M393" s="3">
        <v>5</v>
      </c>
      <c r="N393" s="3">
        <v>0</v>
      </c>
      <c r="O393" s="3">
        <v>0</v>
      </c>
      <c r="P393" s="3">
        <f t="shared" si="18"/>
        <v>36.4</v>
      </c>
      <c r="Q393" s="3">
        <v>30</v>
      </c>
      <c r="R393" s="3">
        <f t="shared" si="19"/>
        <v>1</v>
      </c>
      <c r="S393" s="3">
        <f t="shared" si="20"/>
        <v>26</v>
      </c>
      <c r="T393" s="3">
        <f>IF(AND(H393&lt;5,S393&gt;=VLOOKUP(A393,anni!$A$1:$O$32,6,0)),1,0)</f>
        <v>0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spans="1:34" s="2" customFormat="1" x14ac:dyDescent="0.3">
      <c r="A394" s="3">
        <v>2015</v>
      </c>
      <c r="B394" s="3">
        <v>88</v>
      </c>
      <c r="C394" s="3" t="s">
        <v>32</v>
      </c>
      <c r="D394" s="3" t="str">
        <f>VLOOKUP(E394,accorpamenti!$A$2:$X$104,A394-1995,0)</f>
        <v>Napoli</v>
      </c>
      <c r="E394" s="3" t="s">
        <v>95</v>
      </c>
      <c r="F394" s="3">
        <v>6493</v>
      </c>
      <c r="G394" s="3">
        <v>2015</v>
      </c>
      <c r="H394" s="4">
        <v>3</v>
      </c>
      <c r="I394" s="3"/>
      <c r="J394" s="3">
        <v>7</v>
      </c>
      <c r="K394" s="3">
        <v>7</v>
      </c>
      <c r="L394" s="3">
        <v>7</v>
      </c>
      <c r="M394" s="3">
        <v>7</v>
      </c>
      <c r="N394" s="3">
        <v>0</v>
      </c>
      <c r="O394" s="3">
        <v>2</v>
      </c>
      <c r="P394" s="3">
        <f t="shared" si="18"/>
        <v>0</v>
      </c>
      <c r="Q394" s="3">
        <v>6</v>
      </c>
      <c r="R394" s="3">
        <f t="shared" si="19"/>
        <v>2</v>
      </c>
      <c r="S394" s="3">
        <f t="shared" si="20"/>
        <v>30</v>
      </c>
      <c r="T394" s="3">
        <f>IF(AND(H394&lt;5,S394&gt;=VLOOKUP(A394,anni!$A$1:$O$32,6,0)),1,0)</f>
        <v>1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spans="1:34" s="2" customFormat="1" x14ac:dyDescent="0.3">
      <c r="A395" s="3">
        <v>2015</v>
      </c>
      <c r="B395" s="3">
        <v>89</v>
      </c>
      <c r="C395" s="3" t="s">
        <v>34</v>
      </c>
      <c r="D395" s="3" t="str">
        <f>VLOOKUP(E395,accorpamenti!$A$2:$X$104,A395-1995,0)</f>
        <v>Lecco</v>
      </c>
      <c r="E395" s="3" t="s">
        <v>64</v>
      </c>
      <c r="F395" s="3">
        <v>6779</v>
      </c>
      <c r="G395" s="3">
        <v>2015</v>
      </c>
      <c r="H395" s="4">
        <v>4</v>
      </c>
      <c r="I395" s="3"/>
      <c r="J395" s="3">
        <v>7</v>
      </c>
      <c r="K395" s="3">
        <v>7</v>
      </c>
      <c r="L395" s="3">
        <v>0</v>
      </c>
      <c r="M395" s="3">
        <v>7</v>
      </c>
      <c r="N395" s="3">
        <v>0</v>
      </c>
      <c r="O395" s="3">
        <v>0</v>
      </c>
      <c r="P395" s="3">
        <f t="shared" si="18"/>
        <v>25.2</v>
      </c>
      <c r="Q395" s="3">
        <v>67</v>
      </c>
      <c r="R395" s="3">
        <f t="shared" si="19"/>
        <v>0</v>
      </c>
      <c r="S395" s="3">
        <f t="shared" si="20"/>
        <v>21</v>
      </c>
      <c r="T395" s="3">
        <f>IF(AND(H395&lt;5,S395&gt;=VLOOKUP(A395,anni!$A$1:$O$32,6,0)),1,0)</f>
        <v>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spans="1:34" s="2" customFormat="1" x14ac:dyDescent="0.3">
      <c r="A396" s="3">
        <v>2015</v>
      </c>
      <c r="B396" s="3">
        <v>90</v>
      </c>
      <c r="C396" s="3" t="s">
        <v>39</v>
      </c>
      <c r="D396" s="3" t="str">
        <f>VLOOKUP(E396,accorpamenti!$A$2:$X$104,A396-1995,0)</f>
        <v>Roma</v>
      </c>
      <c r="E396" s="3" t="s">
        <v>40</v>
      </c>
      <c r="F396" s="3">
        <v>6455</v>
      </c>
      <c r="G396" s="3">
        <v>2015</v>
      </c>
      <c r="H396" s="4">
        <v>5</v>
      </c>
      <c r="I396" s="3"/>
      <c r="J396" s="3">
        <v>7</v>
      </c>
      <c r="K396" s="3">
        <v>5</v>
      </c>
      <c r="L396" s="3">
        <v>1</v>
      </c>
      <c r="M396" s="3">
        <v>1</v>
      </c>
      <c r="N396" s="3">
        <v>0</v>
      </c>
      <c r="O396" s="3">
        <v>3</v>
      </c>
      <c r="P396" s="3">
        <f t="shared" si="18"/>
        <v>17</v>
      </c>
      <c r="Q396" s="3">
        <v>111</v>
      </c>
      <c r="R396" s="3">
        <f t="shared" si="19"/>
        <v>2</v>
      </c>
      <c r="S396" s="3">
        <f t="shared" si="20"/>
        <v>17</v>
      </c>
      <c r="T396" s="3">
        <f>IF(AND(H396&lt;5,S396&gt;=VLOOKUP(A396,anni!$A$1:$O$32,6,0)),1,0)</f>
        <v>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spans="1:34" s="2" customFormat="1" x14ac:dyDescent="0.3">
      <c r="A397" s="3">
        <v>2015</v>
      </c>
      <c r="B397" s="3">
        <v>91</v>
      </c>
      <c r="C397" s="3" t="s">
        <v>53</v>
      </c>
      <c r="D397" s="3" t="str">
        <f>VLOOKUP(E397,accorpamenti!$A$2:$X$104,A397-1995,0)</f>
        <v>Pescara</v>
      </c>
      <c r="E397" s="3" t="s">
        <v>54</v>
      </c>
      <c r="F397" s="3">
        <v>6710</v>
      </c>
      <c r="G397" s="3">
        <v>2015</v>
      </c>
      <c r="H397" s="4">
        <v>5</v>
      </c>
      <c r="I397" s="3"/>
      <c r="J397" s="3">
        <v>6</v>
      </c>
      <c r="K397" s="3">
        <v>6</v>
      </c>
      <c r="L397" s="3">
        <v>0</v>
      </c>
      <c r="M397" s="3">
        <v>0</v>
      </c>
      <c r="N397" s="3">
        <v>0</v>
      </c>
      <c r="O397" s="3">
        <v>0</v>
      </c>
      <c r="P397" s="3">
        <f t="shared" si="18"/>
        <v>12</v>
      </c>
      <c r="Q397" s="3">
        <v>214</v>
      </c>
      <c r="R397" s="3">
        <f t="shared" si="19"/>
        <v>0</v>
      </c>
      <c r="S397" s="3">
        <f t="shared" si="20"/>
        <v>12</v>
      </c>
      <c r="T397" s="3">
        <f>IF(AND(H397&lt;5,S397&gt;=VLOOKUP(A397,anni!$A$1:$O$32,6,0)),1,0)</f>
        <v>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spans="1:34" s="2" customFormat="1" x14ac:dyDescent="0.3">
      <c r="A398" s="3">
        <v>2015</v>
      </c>
      <c r="B398" s="3">
        <v>92</v>
      </c>
      <c r="C398" s="3" t="s">
        <v>53</v>
      </c>
      <c r="D398" s="3" t="str">
        <f>VLOOKUP(E398,accorpamenti!$A$2:$X$104,A398-1995,0)</f>
        <v>Pescara</v>
      </c>
      <c r="E398" s="3" t="s">
        <v>54</v>
      </c>
      <c r="F398" s="3">
        <v>6846</v>
      </c>
      <c r="G398" s="3">
        <v>2015</v>
      </c>
      <c r="H398" s="4">
        <v>2</v>
      </c>
      <c r="I398" s="3"/>
      <c r="J398" s="3">
        <v>6</v>
      </c>
      <c r="K398" s="3">
        <v>7</v>
      </c>
      <c r="L398" s="3">
        <v>2</v>
      </c>
      <c r="M398" s="3">
        <v>1</v>
      </c>
      <c r="N398" s="3">
        <v>0</v>
      </c>
      <c r="O398" s="3">
        <v>0</v>
      </c>
      <c r="P398" s="3">
        <f t="shared" si="18"/>
        <v>25.6</v>
      </c>
      <c r="Q398" s="3">
        <v>131</v>
      </c>
      <c r="R398" s="3">
        <f t="shared" si="19"/>
        <v>0</v>
      </c>
      <c r="S398" s="3">
        <f t="shared" si="20"/>
        <v>16</v>
      </c>
      <c r="T398" s="3">
        <f>IF(AND(H398&lt;5,S398&gt;=VLOOKUP(A398,anni!$A$1:$O$32,6,0)),1,0)</f>
        <v>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spans="1:34" s="2" customFormat="1" x14ac:dyDescent="0.3">
      <c r="A399" s="3">
        <v>2015</v>
      </c>
      <c r="B399" s="3">
        <v>93</v>
      </c>
      <c r="C399" s="3" t="s">
        <v>47</v>
      </c>
      <c r="D399" s="3" t="str">
        <f>VLOOKUP(E399,accorpamenti!$A$2:$X$104,A399-1995,0)</f>
        <v>Firenze</v>
      </c>
      <c r="E399" s="3" t="s">
        <v>118</v>
      </c>
      <c r="F399" s="3">
        <v>6711</v>
      </c>
      <c r="G399" s="3">
        <v>2015</v>
      </c>
      <c r="H399" s="4">
        <v>5</v>
      </c>
      <c r="I399" s="3"/>
      <c r="J399" s="3">
        <v>6</v>
      </c>
      <c r="K399" s="3">
        <v>4</v>
      </c>
      <c r="L399" s="3">
        <v>0</v>
      </c>
      <c r="M399" s="3">
        <v>3</v>
      </c>
      <c r="N399" s="3">
        <v>0</v>
      </c>
      <c r="O399" s="3">
        <v>0</v>
      </c>
      <c r="P399" s="3">
        <f t="shared" si="18"/>
        <v>13</v>
      </c>
      <c r="Q399" s="3">
        <v>198</v>
      </c>
      <c r="R399" s="3">
        <f t="shared" si="19"/>
        <v>0</v>
      </c>
      <c r="S399" s="3">
        <f t="shared" si="20"/>
        <v>13</v>
      </c>
      <c r="T399" s="3">
        <f>IF(AND(H399&lt;5,S399&gt;=VLOOKUP(A399,anni!$A$1:$O$32,6,0)),1,0)</f>
        <v>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spans="1:34" s="2" customFormat="1" x14ac:dyDescent="0.3">
      <c r="A400" s="3">
        <v>2015</v>
      </c>
      <c r="B400" s="3">
        <v>94</v>
      </c>
      <c r="C400" s="3" t="s">
        <v>62</v>
      </c>
      <c r="D400" s="3" t="str">
        <f>VLOOKUP(E400,accorpamenti!$A$2:$X$104,A400-1995,0)</f>
        <v>Cosenza</v>
      </c>
      <c r="E400" s="3" t="s">
        <v>134</v>
      </c>
      <c r="F400" s="3">
        <v>6821</v>
      </c>
      <c r="G400" s="3">
        <v>2015</v>
      </c>
      <c r="H400" s="4">
        <v>3</v>
      </c>
      <c r="I400" s="3"/>
      <c r="J400" s="3">
        <v>0</v>
      </c>
      <c r="K400" s="3">
        <v>2</v>
      </c>
      <c r="L400" s="3">
        <v>0</v>
      </c>
      <c r="M400" s="3">
        <v>0</v>
      </c>
      <c r="N400" s="3">
        <v>0</v>
      </c>
      <c r="O400" s="3">
        <v>1</v>
      </c>
      <c r="P400" s="3">
        <f t="shared" si="18"/>
        <v>4.1999999999999993</v>
      </c>
      <c r="Q400" s="3">
        <v>291</v>
      </c>
      <c r="R400" s="3">
        <f t="shared" si="19"/>
        <v>0</v>
      </c>
      <c r="S400" s="3">
        <f t="shared" si="20"/>
        <v>3</v>
      </c>
      <c r="T400" s="3">
        <f>IF(AND(H400&lt;5,S400&gt;=VLOOKUP(A400,anni!$A$1:$O$32,6,0)),1,0)</f>
        <v>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spans="1:34" s="2" customFormat="1" x14ac:dyDescent="0.3">
      <c r="A401" s="3">
        <v>2015</v>
      </c>
      <c r="B401" s="3">
        <v>95</v>
      </c>
      <c r="C401" s="3" t="s">
        <v>69</v>
      </c>
      <c r="D401" s="3" t="str">
        <f>VLOOKUP(E401,accorpamenti!$A$2:$X$104,A401-1995,0)</f>
        <v>Bologna</v>
      </c>
      <c r="E401" s="3" t="s">
        <v>70</v>
      </c>
      <c r="F401" s="3">
        <v>6780</v>
      </c>
      <c r="G401" s="3">
        <v>2015</v>
      </c>
      <c r="H401" s="4">
        <v>4</v>
      </c>
      <c r="I401" s="3"/>
      <c r="J401" s="3">
        <v>7</v>
      </c>
      <c r="K401" s="3">
        <v>6</v>
      </c>
      <c r="L401" s="3">
        <v>0</v>
      </c>
      <c r="M401" s="3">
        <v>0</v>
      </c>
      <c r="N401" s="3">
        <v>0</v>
      </c>
      <c r="O401" s="3">
        <v>0</v>
      </c>
      <c r="P401" s="3">
        <f t="shared" si="18"/>
        <v>15.6</v>
      </c>
      <c r="Q401" s="3">
        <v>198</v>
      </c>
      <c r="R401" s="3">
        <f t="shared" si="19"/>
        <v>0</v>
      </c>
      <c r="S401" s="3">
        <f t="shared" si="20"/>
        <v>13</v>
      </c>
      <c r="T401" s="3">
        <f>IF(AND(H401&lt;5,S401&gt;=VLOOKUP(A401,anni!$A$1:$O$32,6,0)),1,0)</f>
        <v>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spans="1:34" s="2" customFormat="1" x14ac:dyDescent="0.3">
      <c r="A402" s="3">
        <v>2015</v>
      </c>
      <c r="B402" s="3">
        <v>96</v>
      </c>
      <c r="C402" s="3" t="s">
        <v>59</v>
      </c>
      <c r="D402" s="3" t="str">
        <f>VLOOKUP(E402,accorpamenti!$A$2:$X$104,A402-1995,0)</f>
        <v>Trento</v>
      </c>
      <c r="E402" s="3" t="s">
        <v>60</v>
      </c>
      <c r="F402" s="3">
        <v>6712</v>
      </c>
      <c r="G402" s="3">
        <v>2015</v>
      </c>
      <c r="H402" s="4">
        <v>5</v>
      </c>
      <c r="I402" s="3"/>
      <c r="J402" s="3">
        <v>0</v>
      </c>
      <c r="K402" s="3">
        <v>3</v>
      </c>
      <c r="L402" s="3">
        <v>0</v>
      </c>
      <c r="M402" s="3">
        <v>0</v>
      </c>
      <c r="N402" s="3">
        <v>0</v>
      </c>
      <c r="O402" s="3">
        <v>0</v>
      </c>
      <c r="P402" s="3">
        <f t="shared" si="18"/>
        <v>3</v>
      </c>
      <c r="Q402" s="3">
        <v>291</v>
      </c>
      <c r="R402" s="3">
        <f t="shared" si="19"/>
        <v>0</v>
      </c>
      <c r="S402" s="3">
        <f t="shared" si="20"/>
        <v>3</v>
      </c>
      <c r="T402" s="3">
        <f>IF(AND(H402&lt;5,S402&gt;=VLOOKUP(A402,anni!$A$1:$O$32,6,0)),1,0)</f>
        <v>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spans="1:34" s="2" customFormat="1" x14ac:dyDescent="0.3">
      <c r="A403" s="3">
        <v>2015</v>
      </c>
      <c r="B403" s="3">
        <v>97</v>
      </c>
      <c r="C403" s="3" t="s">
        <v>34</v>
      </c>
      <c r="D403" s="3" t="str">
        <f>VLOOKUP(E403,accorpamenti!$A$2:$X$104,A403-1995,0)</f>
        <v>Bergamo</v>
      </c>
      <c r="E403" s="3" t="s">
        <v>35</v>
      </c>
      <c r="F403" s="3">
        <v>6713</v>
      </c>
      <c r="G403" s="3">
        <v>2015</v>
      </c>
      <c r="H403" s="4">
        <v>5</v>
      </c>
      <c r="I403" s="3"/>
      <c r="J403" s="3">
        <v>7</v>
      </c>
      <c r="K403" s="3">
        <v>2</v>
      </c>
      <c r="L403" s="3">
        <v>0</v>
      </c>
      <c r="M403" s="3">
        <v>0</v>
      </c>
      <c r="N403" s="3">
        <v>0</v>
      </c>
      <c r="O403" s="3">
        <v>0</v>
      </c>
      <c r="P403" s="3">
        <f t="shared" si="18"/>
        <v>9</v>
      </c>
      <c r="Q403" s="3">
        <v>252</v>
      </c>
      <c r="R403" s="3">
        <f t="shared" si="19"/>
        <v>0</v>
      </c>
      <c r="S403" s="3">
        <f t="shared" si="20"/>
        <v>9</v>
      </c>
      <c r="T403" s="3">
        <f>IF(AND(H403&lt;5,S403&gt;=VLOOKUP(A403,anni!$A$1:$O$32,6,0)),1,0)</f>
        <v>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spans="1:34" s="2" customFormat="1" x14ac:dyDescent="0.3">
      <c r="A404" s="3">
        <v>2015</v>
      </c>
      <c r="B404" s="3">
        <v>98</v>
      </c>
      <c r="C404" s="3" t="s">
        <v>45</v>
      </c>
      <c r="D404" s="3" t="str">
        <f>VLOOKUP(E404,accorpamenti!$A$2:$X$104,A404-1995,0)</f>
        <v>Torino</v>
      </c>
      <c r="E404" s="3" t="s">
        <v>49</v>
      </c>
      <c r="F404" s="3">
        <v>6781</v>
      </c>
      <c r="G404" s="3">
        <v>2015</v>
      </c>
      <c r="H404" s="4">
        <v>4</v>
      </c>
      <c r="I404" s="3"/>
      <c r="J404" s="3">
        <v>7</v>
      </c>
      <c r="K404" s="3">
        <v>4</v>
      </c>
      <c r="L404" s="3">
        <v>0</v>
      </c>
      <c r="M404" s="3">
        <v>1</v>
      </c>
      <c r="N404" s="3">
        <v>0</v>
      </c>
      <c r="O404" s="3">
        <v>1</v>
      </c>
      <c r="P404" s="3">
        <f t="shared" si="18"/>
        <v>15.6</v>
      </c>
      <c r="Q404" s="3">
        <v>198</v>
      </c>
      <c r="R404" s="3">
        <f t="shared" si="19"/>
        <v>0</v>
      </c>
      <c r="S404" s="3">
        <f t="shared" si="20"/>
        <v>13</v>
      </c>
      <c r="T404" s="3">
        <f>IF(AND(H404&lt;5,S404&gt;=VLOOKUP(A404,anni!$A$1:$O$32,6,0)),1,0)</f>
        <v>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spans="1:34" s="2" customFormat="1" x14ac:dyDescent="0.3">
      <c r="A405" s="3">
        <v>2015</v>
      </c>
      <c r="B405" s="3">
        <v>99</v>
      </c>
      <c r="C405" s="3" t="s">
        <v>37</v>
      </c>
      <c r="D405" s="3" t="str">
        <f>VLOOKUP(E405,accorpamenti!$A$2:$X$104,A405-1995,0)</f>
        <v>Bari</v>
      </c>
      <c r="E405" s="3" t="s">
        <v>55</v>
      </c>
      <c r="F405" s="3">
        <v>6714</v>
      </c>
      <c r="G405" s="3">
        <v>2015</v>
      </c>
      <c r="H405" s="4">
        <v>5</v>
      </c>
      <c r="I405" s="3"/>
      <c r="J405" s="3">
        <v>7</v>
      </c>
      <c r="K405" s="3">
        <v>7</v>
      </c>
      <c r="L405" s="3">
        <v>0</v>
      </c>
      <c r="M405" s="3">
        <v>1</v>
      </c>
      <c r="N405" s="3">
        <v>0</v>
      </c>
      <c r="O405" s="3">
        <v>0</v>
      </c>
      <c r="P405" s="3">
        <f t="shared" si="18"/>
        <v>15</v>
      </c>
      <c r="Q405" s="3">
        <v>151</v>
      </c>
      <c r="R405" s="3">
        <f t="shared" si="19"/>
        <v>0</v>
      </c>
      <c r="S405" s="3">
        <f t="shared" si="20"/>
        <v>15</v>
      </c>
      <c r="T405" s="3">
        <f>IF(AND(H405&lt;5,S405&gt;=VLOOKUP(A405,anni!$A$1:$O$32,6,0)),1,0)</f>
        <v>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spans="1:34" s="2" customFormat="1" x14ac:dyDescent="0.3">
      <c r="A406" s="3">
        <v>2015</v>
      </c>
      <c r="B406" s="3">
        <v>100</v>
      </c>
      <c r="C406" s="3" t="s">
        <v>47</v>
      </c>
      <c r="D406" s="3" t="str">
        <f>VLOOKUP(E406,accorpamenti!$A$2:$X$104,A406-1995,0)</f>
        <v>Firenze</v>
      </c>
      <c r="E406" s="3" t="s">
        <v>118</v>
      </c>
      <c r="F406" s="3">
        <v>6456</v>
      </c>
      <c r="G406" s="3">
        <v>2015</v>
      </c>
      <c r="H406" s="4">
        <v>5</v>
      </c>
      <c r="I406" s="3"/>
      <c r="J406" s="3">
        <v>7</v>
      </c>
      <c r="K406" s="3">
        <v>4</v>
      </c>
      <c r="L406" s="3">
        <v>0</v>
      </c>
      <c r="M406" s="3">
        <v>2</v>
      </c>
      <c r="N406" s="3">
        <v>0</v>
      </c>
      <c r="O406" s="3">
        <v>2</v>
      </c>
      <c r="P406" s="3">
        <f t="shared" si="18"/>
        <v>15</v>
      </c>
      <c r="Q406" s="3">
        <v>151</v>
      </c>
      <c r="R406" s="3">
        <f t="shared" si="19"/>
        <v>2</v>
      </c>
      <c r="S406" s="3">
        <f t="shared" si="20"/>
        <v>15</v>
      </c>
      <c r="T406" s="3">
        <f>IF(AND(H406&lt;5,S406&gt;=VLOOKUP(A406,anni!$A$1:$O$32,6,0)),1,0)</f>
        <v>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spans="1:34" s="2" customFormat="1" x14ac:dyDescent="0.3">
      <c r="A407" s="3">
        <v>2015</v>
      </c>
      <c r="B407" s="3">
        <v>101</v>
      </c>
      <c r="C407" s="3" t="s">
        <v>34</v>
      </c>
      <c r="D407" s="3" t="str">
        <f>VLOOKUP(E407,accorpamenti!$A$2:$X$104,A407-1995,0)</f>
        <v>Brescia</v>
      </c>
      <c r="E407" s="3" t="s">
        <v>42</v>
      </c>
      <c r="F407" s="3">
        <v>6782</v>
      </c>
      <c r="G407" s="3">
        <v>2015</v>
      </c>
      <c r="H407" s="4">
        <v>4</v>
      </c>
      <c r="I407" s="3"/>
      <c r="J407" s="3">
        <v>7</v>
      </c>
      <c r="K407" s="3">
        <v>6</v>
      </c>
      <c r="L407" s="3">
        <v>6</v>
      </c>
      <c r="M407" s="3">
        <v>1</v>
      </c>
      <c r="N407" s="3">
        <v>0</v>
      </c>
      <c r="O407" s="3">
        <v>1</v>
      </c>
      <c r="P407" s="3">
        <f t="shared" si="18"/>
        <v>25.2</v>
      </c>
      <c r="Q407" s="3">
        <v>67</v>
      </c>
      <c r="R407" s="3">
        <f t="shared" si="19"/>
        <v>0</v>
      </c>
      <c r="S407" s="3">
        <f t="shared" si="20"/>
        <v>21</v>
      </c>
      <c r="T407" s="3">
        <f>IF(AND(H407&lt;5,S407&gt;=VLOOKUP(A407,anni!$A$1:$O$32,6,0)),1,0)</f>
        <v>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spans="1:34" s="2" customFormat="1" x14ac:dyDescent="0.3">
      <c r="A408" s="3">
        <v>2015</v>
      </c>
      <c r="B408" s="3">
        <v>102</v>
      </c>
      <c r="C408" s="3" t="s">
        <v>69</v>
      </c>
      <c r="D408" s="3" t="str">
        <f>VLOOKUP(E408,accorpamenti!$A$2:$X$104,A408-1995,0)</f>
        <v>Bologna</v>
      </c>
      <c r="E408" s="3" t="s">
        <v>70</v>
      </c>
      <c r="F408" s="3">
        <v>6476</v>
      </c>
      <c r="G408" s="3">
        <v>2015</v>
      </c>
      <c r="H408" s="4">
        <v>4</v>
      </c>
      <c r="I408" s="3"/>
      <c r="J408" s="3">
        <v>7</v>
      </c>
      <c r="K408" s="3">
        <v>6</v>
      </c>
      <c r="L408" s="3">
        <v>2</v>
      </c>
      <c r="M408" s="3">
        <v>2</v>
      </c>
      <c r="N408" s="3">
        <v>0</v>
      </c>
      <c r="O408" s="3">
        <v>0</v>
      </c>
      <c r="P408" s="3">
        <f t="shared" si="18"/>
        <v>20.399999999999999</v>
      </c>
      <c r="Q408" s="3">
        <v>111</v>
      </c>
      <c r="R408" s="3">
        <f t="shared" si="19"/>
        <v>1</v>
      </c>
      <c r="S408" s="3">
        <f t="shared" si="20"/>
        <v>17</v>
      </c>
      <c r="T408" s="3">
        <f>IF(AND(H408&lt;5,S408&gt;=VLOOKUP(A408,anni!$A$1:$O$32,6,0)),1,0)</f>
        <v>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spans="1:34" s="2" customFormat="1" x14ac:dyDescent="0.3">
      <c r="A409" s="3">
        <v>2015</v>
      </c>
      <c r="B409" s="3">
        <v>103</v>
      </c>
      <c r="C409" s="3" t="s">
        <v>29</v>
      </c>
      <c r="D409" s="3" t="str">
        <f>VLOOKUP(E409,accorpamenti!$A$2:$X$104,A409-1995,0)</f>
        <v>Caltanissetta</v>
      </c>
      <c r="E409" s="3" t="s">
        <v>129</v>
      </c>
      <c r="F409" s="3">
        <v>6577</v>
      </c>
      <c r="G409" s="3">
        <v>2015</v>
      </c>
      <c r="H409" s="4">
        <v>5</v>
      </c>
      <c r="I409" s="3"/>
      <c r="J409" s="3">
        <v>7</v>
      </c>
      <c r="K409" s="3">
        <v>5</v>
      </c>
      <c r="L409" s="3">
        <v>0</v>
      </c>
      <c r="M409" s="3">
        <v>2</v>
      </c>
      <c r="N409" s="3">
        <v>0</v>
      </c>
      <c r="O409" s="3">
        <v>1</v>
      </c>
      <c r="P409" s="3">
        <f t="shared" si="18"/>
        <v>15</v>
      </c>
      <c r="Q409" s="3">
        <v>151</v>
      </c>
      <c r="R409" s="3">
        <f t="shared" si="19"/>
        <v>1</v>
      </c>
      <c r="S409" s="3">
        <f t="shared" si="20"/>
        <v>15</v>
      </c>
      <c r="T409" s="3">
        <f>IF(AND(H409&lt;5,S409&gt;=VLOOKUP(A409,anni!$A$1:$O$32,6,0)),1,0)</f>
        <v>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spans="1:34" s="2" customFormat="1" x14ac:dyDescent="0.3">
      <c r="A410" s="3">
        <v>2015</v>
      </c>
      <c r="B410" s="3">
        <v>104</v>
      </c>
      <c r="C410" s="3" t="s">
        <v>106</v>
      </c>
      <c r="D410" s="3" t="str">
        <f>VLOOKUP(E410,accorpamenti!$A$2:$X$104,A410-1995,0)</f>
        <v>Potenza</v>
      </c>
      <c r="E410" s="3" t="s">
        <v>107</v>
      </c>
      <c r="F410" s="3">
        <v>6715</v>
      </c>
      <c r="G410" s="3">
        <v>2015</v>
      </c>
      <c r="H410" s="4">
        <v>5</v>
      </c>
      <c r="I410" s="3"/>
      <c r="J410" s="3">
        <v>0</v>
      </c>
      <c r="K410" s="3">
        <v>3</v>
      </c>
      <c r="L410" s="3">
        <v>0</v>
      </c>
      <c r="M410" s="3">
        <v>0</v>
      </c>
      <c r="N410" s="3">
        <v>0</v>
      </c>
      <c r="O410" s="3">
        <v>1</v>
      </c>
      <c r="P410" s="3">
        <f t="shared" si="18"/>
        <v>4</v>
      </c>
      <c r="Q410" s="3">
        <v>287</v>
      </c>
      <c r="R410" s="3">
        <f t="shared" si="19"/>
        <v>0</v>
      </c>
      <c r="S410" s="3">
        <f t="shared" si="20"/>
        <v>4</v>
      </c>
      <c r="T410" s="3">
        <f>IF(AND(H410&lt;5,S410&gt;=VLOOKUP(A410,anni!$A$1:$O$32,6,0)),1,0)</f>
        <v>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spans="1:34" s="2" customFormat="1" x14ac:dyDescent="0.3">
      <c r="A411" s="3">
        <v>2015</v>
      </c>
      <c r="B411" s="3">
        <v>105</v>
      </c>
      <c r="C411" s="3" t="s">
        <v>69</v>
      </c>
      <c r="D411" s="3" t="str">
        <f>VLOOKUP(E411,accorpamenti!$A$2:$X$104,A411-1995,0)</f>
        <v>Ferrara</v>
      </c>
      <c r="E411" s="3" t="s">
        <v>89</v>
      </c>
      <c r="F411" s="3">
        <v>6716</v>
      </c>
      <c r="G411" s="3">
        <v>2015</v>
      </c>
      <c r="H411" s="4">
        <v>5</v>
      </c>
      <c r="I411" s="3"/>
      <c r="J411" s="3">
        <v>7</v>
      </c>
      <c r="K411" s="3">
        <v>7</v>
      </c>
      <c r="L411" s="3">
        <v>0</v>
      </c>
      <c r="M411" s="3">
        <v>5</v>
      </c>
      <c r="N411" s="3">
        <v>0</v>
      </c>
      <c r="O411" s="3">
        <v>0</v>
      </c>
      <c r="P411" s="3">
        <f t="shared" si="18"/>
        <v>19</v>
      </c>
      <c r="Q411" s="3">
        <v>95</v>
      </c>
      <c r="R411" s="3">
        <f t="shared" si="19"/>
        <v>0</v>
      </c>
      <c r="S411" s="3">
        <f t="shared" si="20"/>
        <v>19</v>
      </c>
      <c r="T411" s="3">
        <f>IF(AND(H411&lt;5,S411&gt;=VLOOKUP(A411,anni!$A$1:$O$32,6,0)),1,0)</f>
        <v>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spans="1:34" s="2" customFormat="1" x14ac:dyDescent="0.3">
      <c r="A412" s="3">
        <v>2015</v>
      </c>
      <c r="B412" s="3">
        <v>106</v>
      </c>
      <c r="C412" s="3" t="s">
        <v>69</v>
      </c>
      <c r="D412" s="3" t="str">
        <f>VLOOKUP(E412,accorpamenti!$A$2:$X$104,A412-1995,0)</f>
        <v>Reggio Emilia</v>
      </c>
      <c r="E412" s="3" t="s">
        <v>78</v>
      </c>
      <c r="F412" s="3">
        <v>6717</v>
      </c>
      <c r="G412" s="3">
        <v>2015</v>
      </c>
      <c r="H412" s="4">
        <v>5</v>
      </c>
      <c r="I412" s="3"/>
      <c r="J412" s="3">
        <v>7</v>
      </c>
      <c r="K412" s="3">
        <v>7</v>
      </c>
      <c r="L412" s="3">
        <v>1</v>
      </c>
      <c r="M412" s="3">
        <v>4</v>
      </c>
      <c r="N412" s="3">
        <v>0</v>
      </c>
      <c r="O412" s="3">
        <v>0</v>
      </c>
      <c r="P412" s="3">
        <f t="shared" si="18"/>
        <v>19</v>
      </c>
      <c r="Q412" s="3">
        <v>95</v>
      </c>
      <c r="R412" s="3">
        <f t="shared" si="19"/>
        <v>0</v>
      </c>
      <c r="S412" s="3">
        <f t="shared" si="20"/>
        <v>19</v>
      </c>
      <c r="T412" s="3">
        <f>IF(AND(H412&lt;5,S412&gt;=VLOOKUP(A412,anni!$A$1:$O$32,6,0)),1,0)</f>
        <v>0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spans="1:34" s="2" customFormat="1" x14ac:dyDescent="0.3">
      <c r="A413" s="3">
        <v>2015</v>
      </c>
      <c r="B413" s="3">
        <v>107</v>
      </c>
      <c r="C413" s="3" t="s">
        <v>32</v>
      </c>
      <c r="D413" s="3" t="str">
        <f>VLOOKUP(E413,accorpamenti!$A$2:$X$104,A413-1995,0)</f>
        <v>Avellino</v>
      </c>
      <c r="E413" s="3" t="s">
        <v>127</v>
      </c>
      <c r="F413" s="3">
        <v>6631</v>
      </c>
      <c r="G413" s="3">
        <v>2015</v>
      </c>
      <c r="H413" s="4">
        <v>4</v>
      </c>
      <c r="I413" s="3"/>
      <c r="J413" s="3">
        <v>7</v>
      </c>
      <c r="K413" s="3">
        <v>7</v>
      </c>
      <c r="L413" s="3">
        <v>5</v>
      </c>
      <c r="M413" s="3">
        <v>7</v>
      </c>
      <c r="N413" s="3">
        <v>0</v>
      </c>
      <c r="O413" s="3">
        <v>0</v>
      </c>
      <c r="P413" s="3">
        <f t="shared" si="18"/>
        <v>31.2</v>
      </c>
      <c r="Q413" s="3">
        <v>30</v>
      </c>
      <c r="R413" s="3">
        <f t="shared" si="19"/>
        <v>1</v>
      </c>
      <c r="S413" s="3">
        <f t="shared" si="20"/>
        <v>26</v>
      </c>
      <c r="T413" s="3">
        <f>IF(AND(H413&lt;5,S413&gt;=VLOOKUP(A413,anni!$A$1:$O$32,6,0)),1,0)</f>
        <v>0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spans="1:34" s="2" customFormat="1" x14ac:dyDescent="0.3">
      <c r="A414" s="3">
        <v>2015</v>
      </c>
      <c r="B414" s="3">
        <v>108</v>
      </c>
      <c r="C414" s="3" t="s">
        <v>39</v>
      </c>
      <c r="D414" s="3" t="str">
        <f>VLOOKUP(E414,accorpamenti!$A$2:$X$104,A414-1995,0)</f>
        <v>Roma</v>
      </c>
      <c r="E414" s="3" t="s">
        <v>40</v>
      </c>
      <c r="F414" s="3">
        <v>6478</v>
      </c>
      <c r="G414" s="3">
        <v>2015</v>
      </c>
      <c r="H414" s="4">
        <v>4</v>
      </c>
      <c r="I414" s="3"/>
      <c r="J414" s="3">
        <v>7</v>
      </c>
      <c r="K414" s="3">
        <v>0</v>
      </c>
      <c r="L414" s="3">
        <v>0</v>
      </c>
      <c r="M414" s="3">
        <v>7</v>
      </c>
      <c r="N414" s="3">
        <v>0</v>
      </c>
      <c r="O414" s="3">
        <v>0</v>
      </c>
      <c r="P414" s="3">
        <f t="shared" si="18"/>
        <v>16.8</v>
      </c>
      <c r="Q414" s="3">
        <v>176</v>
      </c>
      <c r="R414" s="3">
        <f t="shared" si="19"/>
        <v>1</v>
      </c>
      <c r="S414" s="3">
        <f t="shared" si="20"/>
        <v>14</v>
      </c>
      <c r="T414" s="3">
        <f>IF(AND(H414&lt;5,S414&gt;=VLOOKUP(A414,anni!$A$1:$O$32,6,0)),1,0)</f>
        <v>0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spans="1:34" s="2" customFormat="1" ht="14.5" x14ac:dyDescent="0.35">
      <c r="A415" s="3">
        <v>2015</v>
      </c>
      <c r="B415" s="3">
        <v>109</v>
      </c>
      <c r="C415" s="3" t="s">
        <v>29</v>
      </c>
      <c r="D415" s="3" t="str">
        <f>VLOOKUP(E415,accorpamenti!$A$2:$X$104,A415-1995,0)</f>
        <v>Siracusa</v>
      </c>
      <c r="E415" s="3" t="s">
        <v>139</v>
      </c>
      <c r="F415" s="3">
        <v>6136</v>
      </c>
      <c r="G415" s="3">
        <v>2015</v>
      </c>
      <c r="H415" s="4">
        <v>5</v>
      </c>
      <c r="I415" s="3"/>
      <c r="J415" s="3"/>
      <c r="K415" s="3"/>
      <c r="L415" s="3"/>
      <c r="M415" s="3"/>
      <c r="N415" s="3"/>
      <c r="O415" s="3"/>
      <c r="P415" s="3">
        <f t="shared" si="18"/>
        <v>-1</v>
      </c>
      <c r="Q415" s="3">
        <v>300</v>
      </c>
      <c r="R415" s="3">
        <f t="shared" si="19"/>
        <v>3</v>
      </c>
      <c r="S415" s="18">
        <v>-1</v>
      </c>
      <c r="T415" s="3">
        <f>IF(AND(H415&lt;5,S415&gt;=VLOOKUP(A415,anni!$A$1:$O$32,6,0)),1,0)</f>
        <v>0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spans="1:34" s="2" customFormat="1" x14ac:dyDescent="0.3">
      <c r="A416" s="3">
        <v>2015</v>
      </c>
      <c r="B416" s="3">
        <v>110</v>
      </c>
      <c r="C416" s="3" t="s">
        <v>69</v>
      </c>
      <c r="D416" s="3" t="str">
        <f>VLOOKUP(E416,accorpamenti!$A$2:$X$104,A416-1995,0)</f>
        <v>Reggio Emilia</v>
      </c>
      <c r="E416" s="3" t="s">
        <v>78</v>
      </c>
      <c r="F416" s="3">
        <v>6718</v>
      </c>
      <c r="G416" s="3">
        <v>2015</v>
      </c>
      <c r="H416" s="4">
        <v>5</v>
      </c>
      <c r="I416" s="3"/>
      <c r="J416" s="3">
        <v>7</v>
      </c>
      <c r="K416" s="3">
        <v>7</v>
      </c>
      <c r="L416" s="3">
        <v>0</v>
      </c>
      <c r="M416" s="3">
        <v>6</v>
      </c>
      <c r="N416" s="3">
        <v>0</v>
      </c>
      <c r="O416" s="3">
        <v>2</v>
      </c>
      <c r="P416" s="3">
        <f t="shared" si="18"/>
        <v>22</v>
      </c>
      <c r="Q416" s="3">
        <v>56</v>
      </c>
      <c r="R416" s="3">
        <f t="shared" si="19"/>
        <v>0</v>
      </c>
      <c r="S416" s="3">
        <f t="shared" si="20"/>
        <v>22</v>
      </c>
      <c r="T416" s="3">
        <f>IF(AND(H416&lt;5,S416&gt;=VLOOKUP(A416,anni!$A$1:$O$32,6,0)),1,0)</f>
        <v>0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spans="1:34" s="2" customFormat="1" x14ac:dyDescent="0.3">
      <c r="A417" s="3">
        <v>2015</v>
      </c>
      <c r="B417" s="3">
        <v>111</v>
      </c>
      <c r="C417" s="3" t="s">
        <v>56</v>
      </c>
      <c r="D417" s="3" t="str">
        <f>VLOOKUP(E417,accorpamenti!$A$2:$X$104,A417-1995,0)</f>
        <v>Belluno</v>
      </c>
      <c r="E417" s="3" t="s">
        <v>99</v>
      </c>
      <c r="F417" s="3">
        <v>6578</v>
      </c>
      <c r="G417" s="3">
        <v>2015</v>
      </c>
      <c r="H417" s="4">
        <v>5</v>
      </c>
      <c r="I417" s="3"/>
      <c r="J417" s="3">
        <v>6</v>
      </c>
      <c r="K417" s="3">
        <v>4</v>
      </c>
      <c r="L417" s="3">
        <v>0</v>
      </c>
      <c r="M417" s="3">
        <v>0</v>
      </c>
      <c r="N417" s="3">
        <v>0</v>
      </c>
      <c r="O417" s="3">
        <v>2</v>
      </c>
      <c r="P417" s="3">
        <f t="shared" si="18"/>
        <v>12</v>
      </c>
      <c r="Q417" s="3">
        <v>214</v>
      </c>
      <c r="R417" s="3">
        <f t="shared" si="19"/>
        <v>1</v>
      </c>
      <c r="S417" s="3">
        <f t="shared" si="20"/>
        <v>12</v>
      </c>
      <c r="T417" s="3">
        <f>IF(AND(H417&lt;5,S417&gt;=VLOOKUP(A417,anni!$A$1:$O$32,6,0)),1,0)</f>
        <v>0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spans="1:34" s="2" customFormat="1" x14ac:dyDescent="0.3">
      <c r="A418" s="3">
        <v>2015</v>
      </c>
      <c r="B418" s="3">
        <v>112</v>
      </c>
      <c r="C418" s="3" t="s">
        <v>62</v>
      </c>
      <c r="D418" s="3" t="str">
        <f>VLOOKUP(E418,accorpamenti!$A$2:$X$104,A418-1995,0)</f>
        <v>Reggio Calabria</v>
      </c>
      <c r="E418" s="3" t="s">
        <v>63</v>
      </c>
      <c r="F418" s="3">
        <v>6783</v>
      </c>
      <c r="G418" s="3">
        <v>2015</v>
      </c>
      <c r="H418" s="4">
        <v>4</v>
      </c>
      <c r="I418" s="3"/>
      <c r="J418" s="3">
        <v>4</v>
      </c>
      <c r="K418" s="3">
        <v>0</v>
      </c>
      <c r="L418" s="3">
        <v>0</v>
      </c>
      <c r="M418" s="3">
        <v>1</v>
      </c>
      <c r="N418" s="3">
        <v>0</v>
      </c>
      <c r="O418" s="3">
        <v>0</v>
      </c>
      <c r="P418" s="3">
        <f t="shared" si="18"/>
        <v>6</v>
      </c>
      <c r="Q418" s="3">
        <v>284</v>
      </c>
      <c r="R418" s="3">
        <f t="shared" si="19"/>
        <v>0</v>
      </c>
      <c r="S418" s="3">
        <f t="shared" si="20"/>
        <v>5</v>
      </c>
      <c r="T418" s="3">
        <f>IF(AND(H418&lt;5,S418&gt;=VLOOKUP(A418,anni!$A$1:$O$32,6,0)),1,0)</f>
        <v>0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spans="1:34" s="2" customFormat="1" x14ac:dyDescent="0.3">
      <c r="A419" s="3">
        <v>2015</v>
      </c>
      <c r="B419" s="3">
        <v>113</v>
      </c>
      <c r="C419" s="3" t="s">
        <v>47</v>
      </c>
      <c r="D419" s="3" t="str">
        <f>VLOOKUP(E419,accorpamenti!$A$2:$X$104,A419-1995,0)</f>
        <v>Siena</v>
      </c>
      <c r="E419" s="3" t="s">
        <v>108</v>
      </c>
      <c r="F419" s="3">
        <v>6579</v>
      </c>
      <c r="G419" s="3">
        <v>2015</v>
      </c>
      <c r="H419" s="4">
        <v>5</v>
      </c>
      <c r="I419" s="3"/>
      <c r="J419" s="3">
        <v>7</v>
      </c>
      <c r="K419" s="3">
        <v>7</v>
      </c>
      <c r="L419" s="3">
        <v>0</v>
      </c>
      <c r="M419" s="3">
        <v>4</v>
      </c>
      <c r="N419" s="3">
        <v>0</v>
      </c>
      <c r="O419" s="3">
        <v>1</v>
      </c>
      <c r="P419" s="3">
        <f t="shared" si="18"/>
        <v>19</v>
      </c>
      <c r="Q419" s="3">
        <v>95</v>
      </c>
      <c r="R419" s="3">
        <f t="shared" si="19"/>
        <v>1</v>
      </c>
      <c r="S419" s="3">
        <f t="shared" si="20"/>
        <v>19</v>
      </c>
      <c r="T419" s="3">
        <f>IF(AND(H419&lt;5,S419&gt;=VLOOKUP(A419,anni!$A$1:$O$32,6,0)),1,0)</f>
        <v>0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spans="1:34" s="2" customFormat="1" x14ac:dyDescent="0.3">
      <c r="A420" s="3">
        <v>2015</v>
      </c>
      <c r="B420" s="3">
        <v>114</v>
      </c>
      <c r="C420" s="3" t="s">
        <v>45</v>
      </c>
      <c r="D420" s="3" t="str">
        <f>VLOOKUP(E420,accorpamenti!$A$2:$X$104,A420-1995,0)</f>
        <v>Torino</v>
      </c>
      <c r="E420" s="3" t="s">
        <v>49</v>
      </c>
      <c r="F420" s="3">
        <v>6784</v>
      </c>
      <c r="G420" s="3">
        <v>2015</v>
      </c>
      <c r="H420" s="4">
        <v>4</v>
      </c>
      <c r="I420" s="3"/>
      <c r="J420" s="3">
        <v>7</v>
      </c>
      <c r="K420" s="3">
        <v>4</v>
      </c>
      <c r="L420" s="3">
        <v>4</v>
      </c>
      <c r="M420" s="3">
        <v>0</v>
      </c>
      <c r="N420" s="3">
        <v>0</v>
      </c>
      <c r="O420" s="3">
        <v>2</v>
      </c>
      <c r="P420" s="3">
        <f t="shared" si="18"/>
        <v>20.399999999999999</v>
      </c>
      <c r="Q420" s="3">
        <v>111</v>
      </c>
      <c r="R420" s="3">
        <f t="shared" si="19"/>
        <v>0</v>
      </c>
      <c r="S420" s="3">
        <f t="shared" si="20"/>
        <v>17</v>
      </c>
      <c r="T420" s="3">
        <f>IF(AND(H420&lt;5,S420&gt;=VLOOKUP(A420,anni!$A$1:$O$32,6,0)),1,0)</f>
        <v>0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spans="1:34" s="2" customFormat="1" x14ac:dyDescent="0.3">
      <c r="A421" s="3">
        <v>2015</v>
      </c>
      <c r="B421" s="3">
        <v>115</v>
      </c>
      <c r="C421" s="3" t="s">
        <v>43</v>
      </c>
      <c r="D421" s="3" t="str">
        <f>VLOOKUP(E421,accorpamenti!$A$2:$X$104,A421-1995,0)</f>
        <v>Udine</v>
      </c>
      <c r="E421" s="3" t="s">
        <v>58</v>
      </c>
      <c r="F421" s="3">
        <v>6785</v>
      </c>
      <c r="G421" s="3">
        <v>2015</v>
      </c>
      <c r="H421" s="4">
        <v>4</v>
      </c>
      <c r="I421" s="3"/>
      <c r="J421" s="3">
        <v>7</v>
      </c>
      <c r="K421" s="3">
        <v>7</v>
      </c>
      <c r="L421" s="3">
        <v>7</v>
      </c>
      <c r="M421" s="3">
        <v>6</v>
      </c>
      <c r="N421" s="3">
        <v>0</v>
      </c>
      <c r="O421" s="3">
        <v>0</v>
      </c>
      <c r="P421" s="3">
        <f t="shared" si="18"/>
        <v>32.4</v>
      </c>
      <c r="Q421" s="3">
        <v>25</v>
      </c>
      <c r="R421" s="3">
        <f t="shared" si="19"/>
        <v>0</v>
      </c>
      <c r="S421" s="3">
        <f t="shared" si="20"/>
        <v>27</v>
      </c>
      <c r="T421" s="3">
        <f>IF(AND(H421&lt;5,S421&gt;=VLOOKUP(A421,anni!$A$1:$O$32,6,0)),1,0)</f>
        <v>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spans="1:34" s="2" customFormat="1" x14ac:dyDescent="0.3">
      <c r="A422" s="3">
        <v>2015</v>
      </c>
      <c r="B422" s="3">
        <v>116</v>
      </c>
      <c r="C422" s="3" t="s">
        <v>50</v>
      </c>
      <c r="D422" s="3" t="str">
        <f>VLOOKUP(E422,accorpamenti!$A$2:$X$104,A422-1995,0)</f>
        <v>Genova</v>
      </c>
      <c r="E422" s="3" t="s">
        <v>51</v>
      </c>
      <c r="F422" s="3">
        <v>6632</v>
      </c>
      <c r="G422" s="3">
        <v>2015</v>
      </c>
      <c r="H422" s="4">
        <v>4</v>
      </c>
      <c r="I422" s="3"/>
      <c r="J422" s="3">
        <v>7</v>
      </c>
      <c r="K422" s="3">
        <v>7</v>
      </c>
      <c r="L422" s="3">
        <v>7</v>
      </c>
      <c r="M422" s="3">
        <v>0</v>
      </c>
      <c r="N422" s="3">
        <v>0</v>
      </c>
      <c r="O422" s="3">
        <v>0</v>
      </c>
      <c r="P422" s="3">
        <f t="shared" si="18"/>
        <v>25.2</v>
      </c>
      <c r="Q422" s="3">
        <v>67</v>
      </c>
      <c r="R422" s="3">
        <f t="shared" si="19"/>
        <v>1</v>
      </c>
      <c r="S422" s="3">
        <f t="shared" si="20"/>
        <v>21</v>
      </c>
      <c r="T422" s="3">
        <f>IF(AND(H422&lt;5,S422&gt;=VLOOKUP(A422,anni!$A$1:$O$32,6,0)),1,0)</f>
        <v>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spans="1:34" s="2" customFormat="1" x14ac:dyDescent="0.3">
      <c r="A423" s="3">
        <v>2015</v>
      </c>
      <c r="B423" s="3">
        <v>117</v>
      </c>
      <c r="C423" s="3" t="s">
        <v>34</v>
      </c>
      <c r="D423" s="3" t="str">
        <f>VLOOKUP(E423,accorpamenti!$A$2:$X$104,A423-1995,0)</f>
        <v>Pavia</v>
      </c>
      <c r="E423" s="3" t="s">
        <v>83</v>
      </c>
      <c r="F423" s="3">
        <v>6633</v>
      </c>
      <c r="G423" s="3">
        <v>2015</v>
      </c>
      <c r="H423" s="4">
        <v>4</v>
      </c>
      <c r="I423" s="3"/>
      <c r="J423" s="3">
        <v>7</v>
      </c>
      <c r="K423" s="3">
        <v>7</v>
      </c>
      <c r="L423" s="3">
        <v>7</v>
      </c>
      <c r="M423" s="3">
        <v>7</v>
      </c>
      <c r="N423" s="3">
        <v>0</v>
      </c>
      <c r="O423" s="3">
        <v>1</v>
      </c>
      <c r="P423" s="3">
        <f t="shared" si="18"/>
        <v>0</v>
      </c>
      <c r="Q423" s="3">
        <v>9</v>
      </c>
      <c r="R423" s="3">
        <f t="shared" si="19"/>
        <v>1</v>
      </c>
      <c r="S423" s="3">
        <f t="shared" si="20"/>
        <v>29</v>
      </c>
      <c r="T423" s="3">
        <f>IF(AND(H423&lt;5,S423&gt;=VLOOKUP(A423,anni!$A$1:$O$32,6,0)),1,0)</f>
        <v>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spans="1:34" s="2" customFormat="1" x14ac:dyDescent="0.3">
      <c r="A424" s="3">
        <v>2015</v>
      </c>
      <c r="B424" s="3">
        <v>118</v>
      </c>
      <c r="C424" s="3" t="s">
        <v>53</v>
      </c>
      <c r="D424" s="3" t="str">
        <f>VLOOKUP(E424,accorpamenti!$A$2:$X$104,A424-1995,0)</f>
        <v>Pescara</v>
      </c>
      <c r="E424" s="3" t="s">
        <v>54</v>
      </c>
      <c r="F424" s="3">
        <v>6719</v>
      </c>
      <c r="G424" s="3">
        <v>2015</v>
      </c>
      <c r="H424" s="4">
        <v>5</v>
      </c>
      <c r="I424" s="3"/>
      <c r="J424" s="3">
        <v>7</v>
      </c>
      <c r="K424" s="3">
        <v>5</v>
      </c>
      <c r="L424" s="3">
        <v>0</v>
      </c>
      <c r="M424" s="3">
        <v>2</v>
      </c>
      <c r="N424" s="3">
        <v>0</v>
      </c>
      <c r="O424" s="3">
        <v>0</v>
      </c>
      <c r="P424" s="3">
        <f t="shared" si="18"/>
        <v>14</v>
      </c>
      <c r="Q424" s="3">
        <v>176</v>
      </c>
      <c r="R424" s="3">
        <f t="shared" si="19"/>
        <v>0</v>
      </c>
      <c r="S424" s="3">
        <f t="shared" si="20"/>
        <v>14</v>
      </c>
      <c r="T424" s="3">
        <f>IF(AND(H424&lt;5,S424&gt;=VLOOKUP(A424,anni!$A$1:$O$32,6,0)),1,0)</f>
        <v>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spans="1:34" s="2" customFormat="1" x14ac:dyDescent="0.3">
      <c r="A425" s="3">
        <v>2015</v>
      </c>
      <c r="B425" s="3">
        <v>119</v>
      </c>
      <c r="C425" s="3" t="s">
        <v>50</v>
      </c>
      <c r="D425" s="3" t="str">
        <f>VLOOKUP(E425,accorpamenti!$A$2:$X$104,A425-1995,0)</f>
        <v>Genova</v>
      </c>
      <c r="E425" s="3" t="s">
        <v>51</v>
      </c>
      <c r="F425" s="3">
        <v>6720</v>
      </c>
      <c r="G425" s="3">
        <v>2015</v>
      </c>
      <c r="H425" s="4">
        <v>5</v>
      </c>
      <c r="I425" s="3"/>
      <c r="J425" s="3">
        <v>7</v>
      </c>
      <c r="K425" s="3">
        <v>4</v>
      </c>
      <c r="L425" s="3">
        <v>0</v>
      </c>
      <c r="M425" s="3">
        <v>1</v>
      </c>
      <c r="N425" s="3">
        <v>0</v>
      </c>
      <c r="O425" s="3">
        <v>0</v>
      </c>
      <c r="P425" s="3">
        <f t="shared" si="18"/>
        <v>12</v>
      </c>
      <c r="Q425" s="3">
        <v>214</v>
      </c>
      <c r="R425" s="3">
        <f t="shared" si="19"/>
        <v>0</v>
      </c>
      <c r="S425" s="3">
        <f t="shared" si="20"/>
        <v>12</v>
      </c>
      <c r="T425" s="3">
        <f>IF(AND(H425&lt;5,S425&gt;=VLOOKUP(A425,anni!$A$1:$O$32,6,0)),1,0)</f>
        <v>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spans="1:34" s="2" customFormat="1" x14ac:dyDescent="0.3">
      <c r="A426" s="3">
        <v>2015</v>
      </c>
      <c r="B426" s="3">
        <v>120</v>
      </c>
      <c r="C426" s="3" t="s">
        <v>39</v>
      </c>
      <c r="D426" s="3" t="str">
        <f>VLOOKUP(E426,accorpamenti!$A$2:$X$104,A426-1995,0)</f>
        <v>Roma</v>
      </c>
      <c r="E426" s="3" t="s">
        <v>40</v>
      </c>
      <c r="F426" s="3">
        <v>6786</v>
      </c>
      <c r="G426" s="3">
        <v>2015</v>
      </c>
      <c r="H426" s="4">
        <v>4</v>
      </c>
      <c r="I426" s="3"/>
      <c r="J426" s="3">
        <v>7</v>
      </c>
      <c r="K426" s="3">
        <v>2</v>
      </c>
      <c r="L426" s="3">
        <v>0</v>
      </c>
      <c r="M426" s="3">
        <v>5</v>
      </c>
      <c r="N426" s="3">
        <v>0</v>
      </c>
      <c r="O426" s="3">
        <v>0</v>
      </c>
      <c r="P426" s="3">
        <f t="shared" si="18"/>
        <v>16.8</v>
      </c>
      <c r="Q426" s="3">
        <v>176</v>
      </c>
      <c r="R426" s="3">
        <f t="shared" si="19"/>
        <v>0</v>
      </c>
      <c r="S426" s="3">
        <f t="shared" si="20"/>
        <v>14</v>
      </c>
      <c r="T426" s="3">
        <f>IF(AND(H426&lt;5,S426&gt;=VLOOKUP(A426,anni!$A$1:$O$32,6,0)),1,0)</f>
        <v>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spans="1:34" s="2" customFormat="1" x14ac:dyDescent="0.3">
      <c r="A427" s="3">
        <v>2015</v>
      </c>
      <c r="B427" s="3">
        <v>121</v>
      </c>
      <c r="C427" s="3" t="s">
        <v>47</v>
      </c>
      <c r="D427" s="3" t="str">
        <f>VLOOKUP(E427,accorpamenti!$A$2:$X$104,A427-1995,0)</f>
        <v>Livorno</v>
      </c>
      <c r="E427" s="3" t="s">
        <v>121</v>
      </c>
      <c r="F427" s="3">
        <v>6721</v>
      </c>
      <c r="G427" s="3">
        <v>2015</v>
      </c>
      <c r="H427" s="4">
        <v>5</v>
      </c>
      <c r="I427" s="3"/>
      <c r="J427" s="3">
        <v>7</v>
      </c>
      <c r="K427" s="3">
        <v>0</v>
      </c>
      <c r="L427" s="3">
        <v>1</v>
      </c>
      <c r="M427" s="3">
        <v>0</v>
      </c>
      <c r="N427" s="3">
        <v>0</v>
      </c>
      <c r="O427" s="3">
        <v>0</v>
      </c>
      <c r="P427" s="3">
        <f t="shared" si="18"/>
        <v>8</v>
      </c>
      <c r="Q427" s="3">
        <v>264</v>
      </c>
      <c r="R427" s="3">
        <f t="shared" si="19"/>
        <v>0</v>
      </c>
      <c r="S427" s="3">
        <f t="shared" si="20"/>
        <v>8</v>
      </c>
      <c r="T427" s="3">
        <f>IF(AND(H427&lt;5,S427&gt;=VLOOKUP(A427,anni!$A$1:$O$32,6,0)),1,0)</f>
        <v>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spans="1:34" s="2" customFormat="1" x14ac:dyDescent="0.3">
      <c r="A428" s="3">
        <v>2015</v>
      </c>
      <c r="B428" s="3">
        <v>122</v>
      </c>
      <c r="C428" s="3" t="s">
        <v>86</v>
      </c>
      <c r="D428" s="3" t="str">
        <f>VLOOKUP(E428,accorpamenti!$A$2:$X$104,A428-1995,0)</f>
        <v>Cagliari</v>
      </c>
      <c r="E428" s="3" t="s">
        <v>87</v>
      </c>
      <c r="F428" s="3">
        <v>6722</v>
      </c>
      <c r="G428" s="3">
        <v>2015</v>
      </c>
      <c r="H428" s="4">
        <v>5</v>
      </c>
      <c r="I428" s="3"/>
      <c r="J428" s="3">
        <v>6</v>
      </c>
      <c r="K428" s="3">
        <v>6</v>
      </c>
      <c r="L428" s="3">
        <v>5</v>
      </c>
      <c r="M428" s="3">
        <v>1</v>
      </c>
      <c r="N428" s="3">
        <v>0</v>
      </c>
      <c r="O428" s="3">
        <v>0</v>
      </c>
      <c r="P428" s="3">
        <f t="shared" si="18"/>
        <v>18</v>
      </c>
      <c r="Q428" s="3">
        <v>105</v>
      </c>
      <c r="R428" s="3">
        <f t="shared" si="19"/>
        <v>0</v>
      </c>
      <c r="S428" s="3">
        <f t="shared" si="20"/>
        <v>18</v>
      </c>
      <c r="T428" s="3">
        <f>IF(AND(H428&lt;5,S428&gt;=VLOOKUP(A428,anni!$A$1:$O$32,6,0)),1,0)</f>
        <v>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spans="1:34" s="2" customFormat="1" x14ac:dyDescent="0.3">
      <c r="A429" s="3">
        <v>2015</v>
      </c>
      <c r="B429" s="3">
        <v>123</v>
      </c>
      <c r="C429" s="3" t="s">
        <v>37</v>
      </c>
      <c r="D429" s="3" t="str">
        <f>VLOOKUP(E429,accorpamenti!$A$2:$X$104,A429-1995,0)</f>
        <v>Bari</v>
      </c>
      <c r="E429" s="3" t="s">
        <v>55</v>
      </c>
      <c r="F429" s="3">
        <v>6787</v>
      </c>
      <c r="G429" s="3">
        <v>2015</v>
      </c>
      <c r="H429" s="4">
        <v>4</v>
      </c>
      <c r="I429" s="3"/>
      <c r="J429" s="3">
        <v>7</v>
      </c>
      <c r="K429" s="3">
        <v>4</v>
      </c>
      <c r="L429" s="3">
        <v>2</v>
      </c>
      <c r="M429" s="3">
        <v>2</v>
      </c>
      <c r="N429" s="3">
        <v>0</v>
      </c>
      <c r="O429" s="3">
        <v>0</v>
      </c>
      <c r="P429" s="3">
        <f t="shared" si="18"/>
        <v>18</v>
      </c>
      <c r="Q429" s="3">
        <v>151</v>
      </c>
      <c r="R429" s="3">
        <f t="shared" si="19"/>
        <v>0</v>
      </c>
      <c r="S429" s="3">
        <f t="shared" si="20"/>
        <v>15</v>
      </c>
      <c r="T429" s="3">
        <f>IF(AND(H429&lt;5,S429&gt;=VLOOKUP(A429,anni!$A$1:$O$32,6,0)),1,0)</f>
        <v>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spans="1:34" s="2" customFormat="1" x14ac:dyDescent="0.3">
      <c r="A430" s="3">
        <v>2015</v>
      </c>
      <c r="B430" s="3">
        <v>124</v>
      </c>
      <c r="C430" s="3" t="s">
        <v>47</v>
      </c>
      <c r="D430" s="3" t="str">
        <f>VLOOKUP(E430,accorpamenti!$A$2:$X$104,A430-1995,0)</f>
        <v>Arezzo</v>
      </c>
      <c r="E430" s="3" t="s">
        <v>81</v>
      </c>
      <c r="F430" s="3">
        <v>6788</v>
      </c>
      <c r="G430" s="3">
        <v>2015</v>
      </c>
      <c r="H430" s="4">
        <v>4</v>
      </c>
      <c r="I430" s="3"/>
      <c r="J430" s="3">
        <v>7</v>
      </c>
      <c r="K430" s="3">
        <v>7</v>
      </c>
      <c r="L430" s="3">
        <v>0</v>
      </c>
      <c r="M430" s="3">
        <v>1</v>
      </c>
      <c r="N430" s="3">
        <v>0</v>
      </c>
      <c r="O430" s="3">
        <v>0</v>
      </c>
      <c r="P430" s="3">
        <f t="shared" si="18"/>
        <v>18</v>
      </c>
      <c r="Q430" s="3">
        <v>151</v>
      </c>
      <c r="R430" s="3">
        <f t="shared" si="19"/>
        <v>0</v>
      </c>
      <c r="S430" s="3">
        <f t="shared" si="20"/>
        <v>15</v>
      </c>
      <c r="T430" s="3">
        <f>IF(AND(H430&lt;5,S430&gt;=VLOOKUP(A430,anni!$A$1:$O$32,6,0)),1,0)</f>
        <v>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spans="1:34" s="2" customFormat="1" x14ac:dyDescent="0.3">
      <c r="A431" s="3">
        <v>2015</v>
      </c>
      <c r="B431" s="3">
        <v>125</v>
      </c>
      <c r="C431" s="3" t="s">
        <v>29</v>
      </c>
      <c r="D431" s="3" t="str">
        <f>VLOOKUP(E431,accorpamenti!$A$2:$X$104,A431-1995,0)</f>
        <v>Catania</v>
      </c>
      <c r="E431" s="3" t="s">
        <v>75</v>
      </c>
      <c r="F431" s="3">
        <v>6582</v>
      </c>
      <c r="G431" s="3">
        <v>2015</v>
      </c>
      <c r="H431" s="4">
        <v>5</v>
      </c>
      <c r="I431" s="3"/>
      <c r="J431" s="3">
        <v>7</v>
      </c>
      <c r="K431" s="3">
        <v>7</v>
      </c>
      <c r="L431" s="3">
        <v>0</v>
      </c>
      <c r="M431" s="3">
        <v>1</v>
      </c>
      <c r="N431" s="3">
        <v>0</v>
      </c>
      <c r="O431" s="3">
        <v>1</v>
      </c>
      <c r="P431" s="3">
        <f t="shared" si="18"/>
        <v>16</v>
      </c>
      <c r="Q431" s="3">
        <v>131</v>
      </c>
      <c r="R431" s="3">
        <f t="shared" si="19"/>
        <v>1</v>
      </c>
      <c r="S431" s="3">
        <f t="shared" si="20"/>
        <v>16</v>
      </c>
      <c r="T431" s="3">
        <f>IF(AND(H431&lt;5,S431&gt;=VLOOKUP(A431,anni!$A$1:$O$32,6,0)),1,0)</f>
        <v>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spans="1:34" s="2" customFormat="1" x14ac:dyDescent="0.3">
      <c r="A432" s="3">
        <v>2015</v>
      </c>
      <c r="B432" s="3">
        <v>126</v>
      </c>
      <c r="C432" s="3" t="s">
        <v>56</v>
      </c>
      <c r="D432" s="3" t="str">
        <f>VLOOKUP(E432,accorpamenti!$A$2:$X$104,A432-1995,0)</f>
        <v>Treviso</v>
      </c>
      <c r="E432" s="3" t="s">
        <v>57</v>
      </c>
      <c r="F432" s="3">
        <v>6666</v>
      </c>
      <c r="G432" s="3">
        <v>2015</v>
      </c>
      <c r="H432" s="4">
        <v>3</v>
      </c>
      <c r="I432" s="3"/>
      <c r="J432" s="3">
        <v>7</v>
      </c>
      <c r="K432" s="3">
        <v>7</v>
      </c>
      <c r="L432" s="3">
        <v>7</v>
      </c>
      <c r="M432" s="3">
        <v>0</v>
      </c>
      <c r="N432" s="3">
        <v>0</v>
      </c>
      <c r="O432" s="3">
        <v>0</v>
      </c>
      <c r="P432" s="3">
        <f t="shared" si="18"/>
        <v>29.4</v>
      </c>
      <c r="Q432" s="3">
        <v>67</v>
      </c>
      <c r="R432" s="3">
        <f t="shared" si="19"/>
        <v>1</v>
      </c>
      <c r="S432" s="3">
        <f t="shared" si="20"/>
        <v>21</v>
      </c>
      <c r="T432" s="3">
        <f>IF(AND(H432&lt;5,S432&gt;=VLOOKUP(A432,anni!$A$1:$O$32,6,0)),1,0)</f>
        <v>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spans="1:34" s="2" customFormat="1" x14ac:dyDescent="0.3">
      <c r="A433" s="3">
        <v>2015</v>
      </c>
      <c r="B433" s="3">
        <v>127</v>
      </c>
      <c r="C433" s="3" t="s">
        <v>47</v>
      </c>
      <c r="D433" s="3" t="str">
        <f>VLOOKUP(E433,accorpamenti!$A$2:$X$104,A433-1995,0)</f>
        <v>Massa Carrara</v>
      </c>
      <c r="E433" s="3" t="s">
        <v>52</v>
      </c>
      <c r="F433" s="3">
        <v>6324</v>
      </c>
      <c r="G433" s="3">
        <v>2015</v>
      </c>
      <c r="H433" s="4">
        <v>4</v>
      </c>
      <c r="I433" s="3"/>
      <c r="J433" s="3">
        <v>7</v>
      </c>
      <c r="K433" s="3">
        <v>7</v>
      </c>
      <c r="L433" s="3">
        <v>7</v>
      </c>
      <c r="M433" s="3">
        <v>1</v>
      </c>
      <c r="N433" s="3">
        <v>0</v>
      </c>
      <c r="O433" s="3">
        <v>0</v>
      </c>
      <c r="P433" s="3">
        <f t="shared" si="18"/>
        <v>26.4</v>
      </c>
      <c r="Q433" s="3">
        <v>56</v>
      </c>
      <c r="R433" s="3">
        <f t="shared" si="19"/>
        <v>3</v>
      </c>
      <c r="S433" s="3">
        <f t="shared" si="20"/>
        <v>22</v>
      </c>
      <c r="T433" s="3">
        <f>IF(AND(H433&lt;5,S433&gt;=VLOOKUP(A433,anni!$A$1:$O$32,6,0)),1,0)</f>
        <v>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spans="1:34" s="2" customFormat="1" x14ac:dyDescent="0.3">
      <c r="A434" s="3">
        <v>2015</v>
      </c>
      <c r="B434" s="3">
        <v>128</v>
      </c>
      <c r="C434" s="3" t="s">
        <v>69</v>
      </c>
      <c r="D434" s="3" t="str">
        <f>VLOOKUP(E434,accorpamenti!$A$2:$X$104,A434-1995,0)</f>
        <v>Rimini</v>
      </c>
      <c r="E434" s="3" t="s">
        <v>137</v>
      </c>
      <c r="F434" s="3">
        <v>6583</v>
      </c>
      <c r="G434" s="3">
        <v>2015</v>
      </c>
      <c r="H434" s="4">
        <v>5</v>
      </c>
      <c r="I434" s="3"/>
      <c r="J434" s="3">
        <v>7</v>
      </c>
      <c r="K434" s="3">
        <v>6</v>
      </c>
      <c r="L434" s="3">
        <v>2</v>
      </c>
      <c r="M434" s="3">
        <v>1</v>
      </c>
      <c r="N434" s="3">
        <v>0</v>
      </c>
      <c r="O434" s="3">
        <v>0</v>
      </c>
      <c r="P434" s="3">
        <f t="shared" si="18"/>
        <v>16</v>
      </c>
      <c r="Q434" s="3">
        <v>131</v>
      </c>
      <c r="R434" s="3">
        <f t="shared" si="19"/>
        <v>1</v>
      </c>
      <c r="S434" s="3">
        <f t="shared" si="20"/>
        <v>16</v>
      </c>
      <c r="T434" s="3">
        <f>IF(AND(H434&lt;5,S434&gt;=VLOOKUP(A434,anni!$A$1:$O$32,6,0)),1,0)</f>
        <v>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spans="1:34" s="2" customFormat="1" x14ac:dyDescent="0.3">
      <c r="A435" s="3">
        <v>2015</v>
      </c>
      <c r="B435" s="3">
        <v>129</v>
      </c>
      <c r="C435" s="3" t="s">
        <v>69</v>
      </c>
      <c r="D435" s="3" t="str">
        <f>VLOOKUP(E435,accorpamenti!$A$2:$X$104,A435-1995,0)</f>
        <v>Reggio Emilia</v>
      </c>
      <c r="E435" s="3" t="s">
        <v>78</v>
      </c>
      <c r="F435" s="3">
        <v>6789</v>
      </c>
      <c r="G435" s="3">
        <v>2015</v>
      </c>
      <c r="H435" s="4">
        <v>4</v>
      </c>
      <c r="I435" s="3"/>
      <c r="J435" s="3">
        <v>7</v>
      </c>
      <c r="K435" s="3">
        <v>7</v>
      </c>
      <c r="L435" s="3">
        <v>0</v>
      </c>
      <c r="M435" s="3">
        <v>2</v>
      </c>
      <c r="N435" s="3">
        <v>0</v>
      </c>
      <c r="O435" s="3">
        <v>0</v>
      </c>
      <c r="P435" s="3">
        <f t="shared" ref="P435:P498" si="21">IF(T435=0,IF(S435=-1,-1,S435*HLOOKUP(H435,$U$1:$Y$2,2,0)),0)</f>
        <v>19.2</v>
      </c>
      <c r="Q435" s="3">
        <v>131</v>
      </c>
      <c r="R435" s="3">
        <f t="shared" ref="R435:R498" si="22">COUNTIF($F$609:$F$5991,F435)</f>
        <v>0</v>
      </c>
      <c r="S435" s="3">
        <f t="shared" ref="S435:S498" si="23">SUM(J435:O435)</f>
        <v>16</v>
      </c>
      <c r="T435" s="3">
        <f>IF(AND(H435&lt;5,S435&gt;=VLOOKUP(A435,anni!$A$1:$O$32,6,0)),1,0)</f>
        <v>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spans="1:34" s="2" customFormat="1" x14ac:dyDescent="0.3">
      <c r="A436" s="3">
        <v>2015</v>
      </c>
      <c r="B436" s="3">
        <v>130</v>
      </c>
      <c r="C436" s="3" t="s">
        <v>39</v>
      </c>
      <c r="D436" s="3" t="str">
        <f>VLOOKUP(E436,accorpamenti!$A$2:$X$104,A436-1995,0)</f>
        <v>Roma</v>
      </c>
      <c r="E436" s="3" t="s">
        <v>40</v>
      </c>
      <c r="F436" s="3">
        <v>6723</v>
      </c>
      <c r="G436" s="3">
        <v>2015</v>
      </c>
      <c r="H436" s="4">
        <v>5</v>
      </c>
      <c r="I436" s="3"/>
      <c r="J436" s="3">
        <v>2</v>
      </c>
      <c r="K436" s="3">
        <v>7</v>
      </c>
      <c r="L436" s="3">
        <v>2</v>
      </c>
      <c r="M436" s="3">
        <v>4</v>
      </c>
      <c r="N436" s="3">
        <v>0</v>
      </c>
      <c r="O436" s="3">
        <v>0</v>
      </c>
      <c r="P436" s="3">
        <f t="shared" si="21"/>
        <v>15</v>
      </c>
      <c r="Q436" s="3">
        <v>151</v>
      </c>
      <c r="R436" s="3">
        <f t="shared" si="22"/>
        <v>0</v>
      </c>
      <c r="S436" s="3">
        <f t="shared" si="23"/>
        <v>15</v>
      </c>
      <c r="T436" s="3">
        <f>IF(AND(H436&lt;5,S436&gt;=VLOOKUP(A436,anni!$A$1:$O$32,6,0)),1,0)</f>
        <v>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spans="1:34" s="2" customFormat="1" x14ac:dyDescent="0.3">
      <c r="A437" s="3">
        <v>2015</v>
      </c>
      <c r="B437" s="3">
        <v>131</v>
      </c>
      <c r="C437" s="3" t="s">
        <v>29</v>
      </c>
      <c r="D437" s="3" t="str">
        <f>VLOOKUP(E437,accorpamenti!$A$2:$X$104,A437-1995,0)</f>
        <v>Messina</v>
      </c>
      <c r="E437" s="3" t="s">
        <v>124</v>
      </c>
      <c r="F437" s="3">
        <v>6585</v>
      </c>
      <c r="G437" s="3">
        <v>2015</v>
      </c>
      <c r="H437" s="4">
        <v>5</v>
      </c>
      <c r="I437" s="3"/>
      <c r="J437" s="3">
        <v>4</v>
      </c>
      <c r="K437" s="3">
        <v>5</v>
      </c>
      <c r="L437" s="3">
        <v>1</v>
      </c>
      <c r="M437" s="3">
        <v>0</v>
      </c>
      <c r="N437" s="3">
        <v>0</v>
      </c>
      <c r="O437" s="3">
        <v>0</v>
      </c>
      <c r="P437" s="3">
        <f t="shared" si="21"/>
        <v>10</v>
      </c>
      <c r="Q437" s="3">
        <v>243</v>
      </c>
      <c r="R437" s="3">
        <f t="shared" si="22"/>
        <v>1</v>
      </c>
      <c r="S437" s="3">
        <f t="shared" si="23"/>
        <v>10</v>
      </c>
      <c r="T437" s="3">
        <f>IF(AND(H437&lt;5,S437&gt;=VLOOKUP(A437,anni!$A$1:$O$32,6,0)),1,0)</f>
        <v>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spans="1:34" s="2" customFormat="1" x14ac:dyDescent="0.3">
      <c r="A438" s="3">
        <v>2015</v>
      </c>
      <c r="B438" s="3">
        <v>132</v>
      </c>
      <c r="C438" s="3" t="s">
        <v>37</v>
      </c>
      <c r="D438" s="3" t="str">
        <f>VLOOKUP(E438,accorpamenti!$A$2:$X$104,A438-1995,0)</f>
        <v>Brindisi</v>
      </c>
      <c r="E438" s="3" t="s">
        <v>112</v>
      </c>
      <c r="F438" s="3">
        <v>6481</v>
      </c>
      <c r="G438" s="3">
        <v>2015</v>
      </c>
      <c r="H438" s="4">
        <v>4</v>
      </c>
      <c r="I438" s="3"/>
      <c r="J438" s="3">
        <v>7</v>
      </c>
      <c r="K438" s="3">
        <v>5</v>
      </c>
      <c r="L438" s="3">
        <v>5</v>
      </c>
      <c r="M438" s="3">
        <v>7</v>
      </c>
      <c r="N438" s="3">
        <v>0</v>
      </c>
      <c r="O438" s="3">
        <v>0</v>
      </c>
      <c r="P438" s="3">
        <f t="shared" si="21"/>
        <v>28.799999999999997</v>
      </c>
      <c r="Q438" s="3">
        <v>44</v>
      </c>
      <c r="R438" s="3">
        <f t="shared" si="22"/>
        <v>1</v>
      </c>
      <c r="S438" s="3">
        <f t="shared" si="23"/>
        <v>24</v>
      </c>
      <c r="T438" s="3">
        <f>IF(AND(H438&lt;5,S438&gt;=VLOOKUP(A438,anni!$A$1:$O$32,6,0)),1,0)</f>
        <v>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spans="1:34" s="2" customFormat="1" x14ac:dyDescent="0.3">
      <c r="A439" s="3">
        <v>2015</v>
      </c>
      <c r="B439" s="3">
        <v>133</v>
      </c>
      <c r="C439" s="3" t="s">
        <v>45</v>
      </c>
      <c r="D439" s="3" t="str">
        <f>VLOOKUP(E439,accorpamenti!$A$2:$X$104,A439-1995,0)</f>
        <v>Torino</v>
      </c>
      <c r="E439" s="3" t="s">
        <v>49</v>
      </c>
      <c r="F439" s="3">
        <v>6823</v>
      </c>
      <c r="G439" s="3">
        <v>2015</v>
      </c>
      <c r="H439" s="4">
        <v>3</v>
      </c>
      <c r="I439" s="3"/>
      <c r="J439" s="3">
        <v>3</v>
      </c>
      <c r="K439" s="3">
        <v>3</v>
      </c>
      <c r="L439" s="3">
        <v>0</v>
      </c>
      <c r="M439" s="3">
        <v>0</v>
      </c>
      <c r="N439" s="3">
        <v>0</v>
      </c>
      <c r="O439" s="3">
        <v>0</v>
      </c>
      <c r="P439" s="3">
        <f t="shared" si="21"/>
        <v>8.3999999999999986</v>
      </c>
      <c r="Q439" s="3">
        <v>279</v>
      </c>
      <c r="R439" s="3">
        <f t="shared" si="22"/>
        <v>0</v>
      </c>
      <c r="S439" s="3">
        <f t="shared" si="23"/>
        <v>6</v>
      </c>
      <c r="T439" s="3">
        <f>IF(AND(H439&lt;5,S439&gt;=VLOOKUP(A439,anni!$A$1:$O$32,6,0)),1,0)</f>
        <v>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spans="1:34" s="2" customFormat="1" x14ac:dyDescent="0.3">
      <c r="A440" s="3">
        <v>2015</v>
      </c>
      <c r="B440" s="3">
        <v>134</v>
      </c>
      <c r="C440" s="3" t="s">
        <v>32</v>
      </c>
      <c r="D440" s="3" t="str">
        <f>VLOOKUP(E440,accorpamenti!$A$2:$X$104,A440-1995,0)</f>
        <v>Napoli</v>
      </c>
      <c r="E440" s="3" t="s">
        <v>95</v>
      </c>
      <c r="F440" s="3">
        <v>6865</v>
      </c>
      <c r="G440" s="3">
        <v>2015</v>
      </c>
      <c r="H440" s="4">
        <v>1</v>
      </c>
      <c r="I440" s="3"/>
      <c r="J440" s="3">
        <v>0</v>
      </c>
      <c r="K440" s="3">
        <v>0</v>
      </c>
      <c r="L440" s="3">
        <v>0</v>
      </c>
      <c r="M440" s="3">
        <v>1</v>
      </c>
      <c r="N440" s="3">
        <v>0</v>
      </c>
      <c r="O440" s="3">
        <v>0</v>
      </c>
      <c r="P440" s="3">
        <f t="shared" si="21"/>
        <v>1.8</v>
      </c>
      <c r="Q440" s="3">
        <v>296</v>
      </c>
      <c r="R440" s="3">
        <f t="shared" si="22"/>
        <v>0</v>
      </c>
      <c r="S440" s="3">
        <f t="shared" si="23"/>
        <v>1</v>
      </c>
      <c r="T440" s="3">
        <f>IF(AND(H440&lt;5,S440&gt;=VLOOKUP(A440,anni!$A$1:$O$32,6,0)),1,0)</f>
        <v>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spans="1:34" s="2" customFormat="1" x14ac:dyDescent="0.3">
      <c r="A441" s="3">
        <v>2015</v>
      </c>
      <c r="B441" s="3">
        <v>135</v>
      </c>
      <c r="C441" s="3" t="s">
        <v>29</v>
      </c>
      <c r="D441" s="3" t="str">
        <f>VLOOKUP(E441,accorpamenti!$A$2:$X$104,A441-1995,0)</f>
        <v>Catania</v>
      </c>
      <c r="E441" s="3" t="s">
        <v>75</v>
      </c>
      <c r="F441" s="3">
        <v>6847</v>
      </c>
      <c r="G441" s="3">
        <v>2015</v>
      </c>
      <c r="H441" s="4">
        <v>2</v>
      </c>
      <c r="I441" s="3"/>
      <c r="J441" s="3">
        <v>7</v>
      </c>
      <c r="K441" s="3">
        <v>3</v>
      </c>
      <c r="L441" s="3">
        <v>0</v>
      </c>
      <c r="M441" s="3">
        <v>5</v>
      </c>
      <c r="N441" s="3">
        <v>0</v>
      </c>
      <c r="O441" s="3">
        <v>0</v>
      </c>
      <c r="P441" s="3">
        <f t="shared" si="21"/>
        <v>24</v>
      </c>
      <c r="Q441" s="3">
        <v>151</v>
      </c>
      <c r="R441" s="3">
        <f t="shared" si="22"/>
        <v>0</v>
      </c>
      <c r="S441" s="3">
        <f t="shared" si="23"/>
        <v>15</v>
      </c>
      <c r="T441" s="3">
        <f>IF(AND(H441&lt;5,S441&gt;=VLOOKUP(A441,anni!$A$1:$O$32,6,0)),1,0)</f>
        <v>0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spans="1:34" s="2" customFormat="1" x14ac:dyDescent="0.3">
      <c r="A442" s="3">
        <v>2015</v>
      </c>
      <c r="B442" s="3">
        <v>136</v>
      </c>
      <c r="C442" s="3" t="s">
        <v>29</v>
      </c>
      <c r="D442" s="3" t="str">
        <f>VLOOKUP(E442,accorpamenti!$A$2:$X$104,A442-1995,0)</f>
        <v>Catania</v>
      </c>
      <c r="E442" s="3" t="s">
        <v>75</v>
      </c>
      <c r="F442" s="3">
        <v>6849</v>
      </c>
      <c r="G442" s="3">
        <v>2015</v>
      </c>
      <c r="H442" s="4">
        <v>2</v>
      </c>
      <c r="I442" s="3"/>
      <c r="J442" s="3">
        <v>1</v>
      </c>
      <c r="K442" s="3">
        <v>6</v>
      </c>
      <c r="L442" s="3">
        <v>0</v>
      </c>
      <c r="M442" s="3">
        <v>4</v>
      </c>
      <c r="N442" s="3">
        <v>0</v>
      </c>
      <c r="O442" s="3">
        <v>0</v>
      </c>
      <c r="P442" s="3">
        <f t="shared" si="21"/>
        <v>17.600000000000001</v>
      </c>
      <c r="Q442" s="3">
        <v>234</v>
      </c>
      <c r="R442" s="3">
        <f t="shared" si="22"/>
        <v>0</v>
      </c>
      <c r="S442" s="3">
        <f t="shared" si="23"/>
        <v>11</v>
      </c>
      <c r="T442" s="3">
        <f>IF(AND(H442&lt;5,S442&gt;=VLOOKUP(A442,anni!$A$1:$O$32,6,0)),1,0)</f>
        <v>0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spans="1:34" s="2" customFormat="1" x14ac:dyDescent="0.3">
      <c r="A443" s="3">
        <v>2015</v>
      </c>
      <c r="B443" s="3">
        <v>137</v>
      </c>
      <c r="C443" s="3" t="s">
        <v>79</v>
      </c>
      <c r="D443" s="3" t="str">
        <f>VLOOKUP(E443,accorpamenti!$A$2:$X$104,A443-1995,0)</f>
        <v>Terni</v>
      </c>
      <c r="E443" s="3" t="s">
        <v>80</v>
      </c>
      <c r="F443" s="3">
        <v>6586</v>
      </c>
      <c r="G443" s="3">
        <v>2015</v>
      </c>
      <c r="H443" s="4">
        <v>5</v>
      </c>
      <c r="I443" s="3"/>
      <c r="J443" s="3">
        <v>7</v>
      </c>
      <c r="K443" s="3">
        <v>4</v>
      </c>
      <c r="L443" s="3">
        <v>1</v>
      </c>
      <c r="M443" s="3">
        <v>3</v>
      </c>
      <c r="N443" s="3">
        <v>0</v>
      </c>
      <c r="O443" s="3">
        <v>1</v>
      </c>
      <c r="P443" s="3">
        <f t="shared" si="21"/>
        <v>16</v>
      </c>
      <c r="Q443" s="3">
        <v>131</v>
      </c>
      <c r="R443" s="3">
        <f t="shared" si="22"/>
        <v>1</v>
      </c>
      <c r="S443" s="3">
        <f t="shared" si="23"/>
        <v>16</v>
      </c>
      <c r="T443" s="3">
        <f>IF(AND(H443&lt;5,S443&gt;=VLOOKUP(A443,anni!$A$1:$O$32,6,0)),1,0)</f>
        <v>0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spans="1:34" s="2" customFormat="1" x14ac:dyDescent="0.3">
      <c r="A444" s="3">
        <v>2015</v>
      </c>
      <c r="B444" s="3">
        <v>138</v>
      </c>
      <c r="C444" s="3" t="s">
        <v>69</v>
      </c>
      <c r="D444" s="3" t="str">
        <f>VLOOKUP(E444,accorpamenti!$A$2:$X$104,A444-1995,0)</f>
        <v>Bologna</v>
      </c>
      <c r="E444" s="3" t="s">
        <v>70</v>
      </c>
      <c r="F444" s="3">
        <v>6848</v>
      </c>
      <c r="G444" s="3">
        <v>2015</v>
      </c>
      <c r="H444" s="4">
        <v>2</v>
      </c>
      <c r="I444" s="3"/>
      <c r="J444" s="3">
        <v>7</v>
      </c>
      <c r="K444" s="3">
        <v>7</v>
      </c>
      <c r="L444" s="3">
        <v>0</v>
      </c>
      <c r="M444" s="3">
        <v>7</v>
      </c>
      <c r="N444" s="3">
        <v>0</v>
      </c>
      <c r="O444" s="3">
        <v>1</v>
      </c>
      <c r="P444" s="3">
        <f t="shared" si="21"/>
        <v>35.200000000000003</v>
      </c>
      <c r="Q444" s="3">
        <v>56</v>
      </c>
      <c r="R444" s="3">
        <f t="shared" si="22"/>
        <v>0</v>
      </c>
      <c r="S444" s="3">
        <f t="shared" si="23"/>
        <v>22</v>
      </c>
      <c r="T444" s="3">
        <f>IF(AND(H444&lt;5,S444&gt;=VLOOKUP(A444,anni!$A$1:$O$32,6,0)),1,0)</f>
        <v>0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spans="1:34" s="2" customFormat="1" x14ac:dyDescent="0.3">
      <c r="A445" s="3">
        <v>2015</v>
      </c>
      <c r="B445" s="3">
        <v>139</v>
      </c>
      <c r="C445" s="3" t="s">
        <v>37</v>
      </c>
      <c r="D445" s="3" t="str">
        <f>VLOOKUP(E445,accorpamenti!$A$2:$X$104,A445-1995,0)</f>
        <v>Brindisi</v>
      </c>
      <c r="E445" s="3" t="s">
        <v>115</v>
      </c>
      <c r="F445" s="3">
        <v>6724</v>
      </c>
      <c r="G445" s="3">
        <v>2015</v>
      </c>
      <c r="H445" s="4">
        <v>5</v>
      </c>
      <c r="I445" s="3"/>
      <c r="J445" s="3">
        <v>5</v>
      </c>
      <c r="K445" s="3">
        <v>7</v>
      </c>
      <c r="L445" s="3">
        <v>0</v>
      </c>
      <c r="M445" s="3">
        <v>5</v>
      </c>
      <c r="N445" s="3">
        <v>0</v>
      </c>
      <c r="O445" s="3">
        <v>1</v>
      </c>
      <c r="P445" s="3">
        <f t="shared" si="21"/>
        <v>18</v>
      </c>
      <c r="Q445" s="3">
        <v>105</v>
      </c>
      <c r="R445" s="3">
        <f t="shared" si="22"/>
        <v>0</v>
      </c>
      <c r="S445" s="3">
        <f t="shared" si="23"/>
        <v>18</v>
      </c>
      <c r="T445" s="3">
        <f>IF(AND(H445&lt;5,S445&gt;=VLOOKUP(A445,anni!$A$1:$O$32,6,0)),1,0)</f>
        <v>0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spans="1:34" s="2" customFormat="1" x14ac:dyDescent="0.3">
      <c r="A446" s="3">
        <v>2015</v>
      </c>
      <c r="B446" s="3">
        <v>140</v>
      </c>
      <c r="C446" s="3" t="s">
        <v>37</v>
      </c>
      <c r="D446" s="3" t="str">
        <f>VLOOKUP(E446,accorpamenti!$A$2:$X$104,A446-1995,0)</f>
        <v>Bari</v>
      </c>
      <c r="E446" s="3" t="s">
        <v>55</v>
      </c>
      <c r="F446" s="3">
        <v>6824</v>
      </c>
      <c r="G446" s="3">
        <v>2015</v>
      </c>
      <c r="H446" s="4">
        <v>3</v>
      </c>
      <c r="I446" s="3"/>
      <c r="J446" s="3">
        <v>6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f t="shared" si="21"/>
        <v>8.3999999999999986</v>
      </c>
      <c r="Q446" s="3">
        <v>279</v>
      </c>
      <c r="R446" s="3">
        <f t="shared" si="22"/>
        <v>0</v>
      </c>
      <c r="S446" s="3">
        <f t="shared" si="23"/>
        <v>6</v>
      </c>
      <c r="T446" s="3">
        <f>IF(AND(H446&lt;5,S446&gt;=VLOOKUP(A446,anni!$A$1:$O$32,6,0)),1,0)</f>
        <v>0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spans="1:34" s="2" customFormat="1" x14ac:dyDescent="0.3">
      <c r="A447" s="3">
        <v>2015</v>
      </c>
      <c r="B447" s="3">
        <v>141</v>
      </c>
      <c r="C447" s="3" t="s">
        <v>39</v>
      </c>
      <c r="D447" s="3" t="str">
        <f>VLOOKUP(E447,accorpamenti!$A$2:$X$104,A447-1995,0)</f>
        <v>Roma</v>
      </c>
      <c r="E447" s="3" t="s">
        <v>40</v>
      </c>
      <c r="F447" s="3">
        <v>6683</v>
      </c>
      <c r="G447" s="3">
        <v>2015</v>
      </c>
      <c r="H447" s="4">
        <v>2</v>
      </c>
      <c r="I447" s="3"/>
      <c r="J447" s="3">
        <v>7</v>
      </c>
      <c r="K447" s="3">
        <v>6</v>
      </c>
      <c r="L447" s="3">
        <v>1</v>
      </c>
      <c r="M447" s="3">
        <v>0</v>
      </c>
      <c r="N447" s="3">
        <v>0</v>
      </c>
      <c r="O447" s="3">
        <v>1</v>
      </c>
      <c r="P447" s="3">
        <f t="shared" si="21"/>
        <v>24</v>
      </c>
      <c r="Q447" s="3">
        <v>151</v>
      </c>
      <c r="R447" s="3">
        <f t="shared" si="22"/>
        <v>1</v>
      </c>
      <c r="S447" s="3">
        <f t="shared" si="23"/>
        <v>15</v>
      </c>
      <c r="T447" s="3">
        <f>IF(AND(H447&lt;5,S447&gt;=VLOOKUP(A447,anni!$A$1:$O$32,6,0)),1,0)</f>
        <v>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spans="1:34" s="2" customFormat="1" x14ac:dyDescent="0.3">
      <c r="A448" s="3">
        <v>2015</v>
      </c>
      <c r="B448" s="3">
        <v>142</v>
      </c>
      <c r="C448" s="3" t="s">
        <v>53</v>
      </c>
      <c r="D448" s="3" t="str">
        <f>VLOOKUP(E448,accorpamenti!$A$2:$X$104,A448-1995,0)</f>
        <v>Chieti</v>
      </c>
      <c r="E448" s="3" t="s">
        <v>113</v>
      </c>
      <c r="F448" s="3">
        <v>6725</v>
      </c>
      <c r="G448" s="3">
        <v>2015</v>
      </c>
      <c r="H448" s="4">
        <v>5</v>
      </c>
      <c r="I448" s="3"/>
      <c r="J448" s="3">
        <v>7</v>
      </c>
      <c r="K448" s="3">
        <v>0</v>
      </c>
      <c r="L448" s="3">
        <v>0</v>
      </c>
      <c r="M448" s="3">
        <v>2</v>
      </c>
      <c r="N448" s="3">
        <v>0</v>
      </c>
      <c r="O448" s="3">
        <v>0</v>
      </c>
      <c r="P448" s="3">
        <f t="shared" si="21"/>
        <v>9</v>
      </c>
      <c r="Q448" s="3">
        <v>252</v>
      </c>
      <c r="R448" s="3">
        <f t="shared" si="22"/>
        <v>0</v>
      </c>
      <c r="S448" s="3">
        <f t="shared" si="23"/>
        <v>9</v>
      </c>
      <c r="T448" s="3">
        <f>IF(AND(H448&lt;5,S448&gt;=VLOOKUP(A448,anni!$A$1:$O$32,6,0)),1,0)</f>
        <v>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spans="1:34" s="2" customFormat="1" x14ac:dyDescent="0.3">
      <c r="A449" s="3">
        <v>2015</v>
      </c>
      <c r="B449" s="3">
        <v>143</v>
      </c>
      <c r="C449" s="3" t="s">
        <v>50</v>
      </c>
      <c r="D449" s="3" t="str">
        <f>VLOOKUP(E449,accorpamenti!$A$2:$X$104,A449-1995,0)</f>
        <v>Genova</v>
      </c>
      <c r="E449" s="3" t="s">
        <v>51</v>
      </c>
      <c r="F449" s="3">
        <v>6790</v>
      </c>
      <c r="G449" s="3">
        <v>2015</v>
      </c>
      <c r="H449" s="4">
        <v>4</v>
      </c>
      <c r="I449" s="3"/>
      <c r="J449" s="3">
        <v>7</v>
      </c>
      <c r="K449" s="3">
        <v>6</v>
      </c>
      <c r="L449" s="3">
        <v>0</v>
      </c>
      <c r="M449" s="3">
        <v>0</v>
      </c>
      <c r="N449" s="3">
        <v>0</v>
      </c>
      <c r="O449" s="3">
        <v>0</v>
      </c>
      <c r="P449" s="3">
        <f t="shared" si="21"/>
        <v>15.6</v>
      </c>
      <c r="Q449" s="3">
        <v>198</v>
      </c>
      <c r="R449" s="3">
        <f t="shared" si="22"/>
        <v>0</v>
      </c>
      <c r="S449" s="3">
        <f t="shared" si="23"/>
        <v>13</v>
      </c>
      <c r="T449" s="3">
        <f>IF(AND(H449&lt;5,S449&gt;=VLOOKUP(A449,anni!$A$1:$O$32,6,0)),1,0)</f>
        <v>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spans="1:34" s="2" customFormat="1" x14ac:dyDescent="0.3">
      <c r="A450" s="3">
        <v>2015</v>
      </c>
      <c r="B450" s="3">
        <v>144</v>
      </c>
      <c r="C450" s="3" t="s">
        <v>37</v>
      </c>
      <c r="D450" s="3" t="str">
        <f>VLOOKUP(E450,accorpamenti!$A$2:$X$104,A450-1995,0)</f>
        <v>Bari</v>
      </c>
      <c r="E450" s="3" t="s">
        <v>55</v>
      </c>
      <c r="F450" s="3">
        <v>6825</v>
      </c>
      <c r="G450" s="3">
        <v>2015</v>
      </c>
      <c r="H450" s="4">
        <v>3</v>
      </c>
      <c r="I450" s="3"/>
      <c r="J450" s="3">
        <v>6</v>
      </c>
      <c r="K450" s="3">
        <v>0</v>
      </c>
      <c r="L450" s="3">
        <v>0</v>
      </c>
      <c r="M450" s="3">
        <v>0</v>
      </c>
      <c r="N450" s="3">
        <v>0</v>
      </c>
      <c r="O450" s="3">
        <v>2</v>
      </c>
      <c r="P450" s="3">
        <f t="shared" si="21"/>
        <v>11.2</v>
      </c>
      <c r="Q450" s="3">
        <v>264</v>
      </c>
      <c r="R450" s="3">
        <f t="shared" si="22"/>
        <v>0</v>
      </c>
      <c r="S450" s="3">
        <f t="shared" si="23"/>
        <v>8</v>
      </c>
      <c r="T450" s="3">
        <f>IF(AND(H450&lt;5,S450&gt;=VLOOKUP(A450,anni!$A$1:$O$32,6,0)),1,0)</f>
        <v>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spans="1:34" s="2" customFormat="1" x14ac:dyDescent="0.3">
      <c r="A451" s="3">
        <v>2015</v>
      </c>
      <c r="B451" s="3">
        <v>145</v>
      </c>
      <c r="C451" s="3" t="s">
        <v>34</v>
      </c>
      <c r="D451" s="3" t="str">
        <f>VLOOKUP(E451,accorpamenti!$A$2:$X$104,A451-1995,0)</f>
        <v>Como</v>
      </c>
      <c r="E451" s="3" t="s">
        <v>88</v>
      </c>
      <c r="F451" s="3">
        <v>6482</v>
      </c>
      <c r="G451" s="3">
        <v>2015</v>
      </c>
      <c r="H451" s="4">
        <v>4</v>
      </c>
      <c r="I451" s="3"/>
      <c r="J451" s="3">
        <v>7</v>
      </c>
      <c r="K451" s="3">
        <v>3</v>
      </c>
      <c r="L451" s="3">
        <v>0</v>
      </c>
      <c r="M451" s="3">
        <v>7</v>
      </c>
      <c r="N451" s="3">
        <v>0</v>
      </c>
      <c r="O451" s="3">
        <v>0</v>
      </c>
      <c r="P451" s="3">
        <f t="shared" si="21"/>
        <v>20.399999999999999</v>
      </c>
      <c r="Q451" s="3">
        <v>111</v>
      </c>
      <c r="R451" s="3">
        <f t="shared" si="22"/>
        <v>1</v>
      </c>
      <c r="S451" s="3">
        <f t="shared" si="23"/>
        <v>17</v>
      </c>
      <c r="T451" s="3">
        <f>IF(AND(H451&lt;5,S451&gt;=VLOOKUP(A451,anni!$A$1:$O$32,6,0)),1,0)</f>
        <v>0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spans="1:34" s="2" customFormat="1" x14ac:dyDescent="0.3">
      <c r="A452" s="3">
        <v>2015</v>
      </c>
      <c r="B452" s="3">
        <v>146</v>
      </c>
      <c r="C452" s="3" t="s">
        <v>34</v>
      </c>
      <c r="D452" s="3" t="str">
        <f>VLOOKUP(E452,accorpamenti!$A$2:$X$104,A452-1995,0)</f>
        <v>Milano</v>
      </c>
      <c r="E452" s="3" t="s">
        <v>41</v>
      </c>
      <c r="F452" s="3">
        <v>6726</v>
      </c>
      <c r="G452" s="3">
        <v>2015</v>
      </c>
      <c r="H452" s="4">
        <v>5</v>
      </c>
      <c r="I452" s="3"/>
      <c r="J452" s="3">
        <v>6</v>
      </c>
      <c r="K452" s="3">
        <v>0</v>
      </c>
      <c r="L452" s="3">
        <v>0</v>
      </c>
      <c r="M452" s="3">
        <v>6</v>
      </c>
      <c r="N452" s="3">
        <v>0</v>
      </c>
      <c r="O452" s="3">
        <v>0</v>
      </c>
      <c r="P452" s="3">
        <f t="shared" si="21"/>
        <v>12</v>
      </c>
      <c r="Q452" s="3">
        <v>214</v>
      </c>
      <c r="R452" s="3">
        <f t="shared" si="22"/>
        <v>0</v>
      </c>
      <c r="S452" s="3">
        <f t="shared" si="23"/>
        <v>12</v>
      </c>
      <c r="T452" s="3">
        <f>IF(AND(H452&lt;5,S452&gt;=VLOOKUP(A452,anni!$A$1:$O$32,6,0)),1,0)</f>
        <v>0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spans="1:34" s="2" customFormat="1" x14ac:dyDescent="0.3">
      <c r="A453" s="3">
        <v>2015</v>
      </c>
      <c r="B453" s="3">
        <v>147</v>
      </c>
      <c r="C453" s="3" t="s">
        <v>86</v>
      </c>
      <c r="D453" s="3" t="str">
        <f>VLOOKUP(E453,accorpamenti!$A$2:$X$104,A453-1995,0)</f>
        <v>Oristano</v>
      </c>
      <c r="E453" s="3" t="s">
        <v>150</v>
      </c>
      <c r="F453" s="3">
        <v>6822</v>
      </c>
      <c r="G453" s="3">
        <v>2015</v>
      </c>
      <c r="H453" s="4">
        <v>3</v>
      </c>
      <c r="I453" s="3"/>
      <c r="J453" s="3">
        <v>7</v>
      </c>
      <c r="K453" s="3">
        <v>6</v>
      </c>
      <c r="L453" s="3">
        <v>0</v>
      </c>
      <c r="M453" s="3">
        <v>1</v>
      </c>
      <c r="N453" s="3">
        <v>0</v>
      </c>
      <c r="O453" s="3">
        <v>1</v>
      </c>
      <c r="P453" s="3">
        <f t="shared" si="21"/>
        <v>21</v>
      </c>
      <c r="Q453" s="3">
        <v>151</v>
      </c>
      <c r="R453" s="3">
        <f t="shared" si="22"/>
        <v>0</v>
      </c>
      <c r="S453" s="3">
        <f t="shared" si="23"/>
        <v>15</v>
      </c>
      <c r="T453" s="3">
        <f>IF(AND(H453&lt;5,S453&gt;=VLOOKUP(A453,anni!$A$1:$O$32,6,0)),1,0)</f>
        <v>0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spans="1:34" s="2" customFormat="1" x14ac:dyDescent="0.3">
      <c r="A454" s="3">
        <v>2015</v>
      </c>
      <c r="B454" s="3">
        <v>148</v>
      </c>
      <c r="C454" s="3" t="s">
        <v>34</v>
      </c>
      <c r="D454" s="3" t="str">
        <f>VLOOKUP(E454,accorpamenti!$A$2:$X$104,A454-1995,0)</f>
        <v>Lecco</v>
      </c>
      <c r="E454" s="3" t="s">
        <v>64</v>
      </c>
      <c r="F454" s="3">
        <v>6459</v>
      </c>
      <c r="G454" s="3">
        <v>2015</v>
      </c>
      <c r="H454" s="4">
        <v>5</v>
      </c>
      <c r="I454" s="3"/>
      <c r="J454" s="3">
        <v>2</v>
      </c>
      <c r="K454" s="3">
        <v>3</v>
      </c>
      <c r="L454" s="3">
        <v>7</v>
      </c>
      <c r="M454" s="3">
        <v>2</v>
      </c>
      <c r="N454" s="3">
        <v>0</v>
      </c>
      <c r="O454" s="3">
        <v>0</v>
      </c>
      <c r="P454" s="3">
        <f t="shared" si="21"/>
        <v>14</v>
      </c>
      <c r="Q454" s="3">
        <v>176</v>
      </c>
      <c r="R454" s="3">
        <f t="shared" si="22"/>
        <v>2</v>
      </c>
      <c r="S454" s="3">
        <f t="shared" si="23"/>
        <v>14</v>
      </c>
      <c r="T454" s="3">
        <f>IF(AND(H454&lt;5,S454&gt;=VLOOKUP(A454,anni!$A$1:$O$32,6,0)),1,0)</f>
        <v>0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spans="1:34" s="2" customFormat="1" x14ac:dyDescent="0.3">
      <c r="A455" s="3">
        <v>2015</v>
      </c>
      <c r="B455" s="3">
        <v>149</v>
      </c>
      <c r="C455" s="3" t="s">
        <v>34</v>
      </c>
      <c r="D455" s="3" t="str">
        <f>VLOOKUP(E455,accorpamenti!$A$2:$X$104,A455-1995,0)</f>
        <v>Bergamo</v>
      </c>
      <c r="E455" s="3" t="s">
        <v>35</v>
      </c>
      <c r="F455" s="3">
        <v>6727</v>
      </c>
      <c r="G455" s="3">
        <v>2015</v>
      </c>
      <c r="H455" s="4">
        <v>5</v>
      </c>
      <c r="I455" s="3"/>
      <c r="J455" s="3">
        <v>7</v>
      </c>
      <c r="K455" s="3">
        <v>3</v>
      </c>
      <c r="L455" s="3">
        <v>0</v>
      </c>
      <c r="M455" s="3">
        <v>1</v>
      </c>
      <c r="N455" s="3">
        <v>0</v>
      </c>
      <c r="O455" s="3">
        <v>0</v>
      </c>
      <c r="P455" s="3">
        <f t="shared" si="21"/>
        <v>11</v>
      </c>
      <c r="Q455" s="3">
        <v>234</v>
      </c>
      <c r="R455" s="3">
        <f t="shared" si="22"/>
        <v>0</v>
      </c>
      <c r="S455" s="3">
        <f t="shared" si="23"/>
        <v>11</v>
      </c>
      <c r="T455" s="3">
        <f>IF(AND(H455&lt;5,S455&gt;=VLOOKUP(A455,anni!$A$1:$O$32,6,0)),1,0)</f>
        <v>0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spans="1:34" s="2" customFormat="1" x14ac:dyDescent="0.3">
      <c r="A456" s="3">
        <v>2015</v>
      </c>
      <c r="B456" s="3">
        <v>150</v>
      </c>
      <c r="C456" s="3" t="s">
        <v>56</v>
      </c>
      <c r="D456" s="3" t="str">
        <f>VLOOKUP(E456,accorpamenti!$A$2:$X$104,A456-1995,0)</f>
        <v>Vicenza</v>
      </c>
      <c r="E456" s="3" t="s">
        <v>93</v>
      </c>
      <c r="F456" s="3">
        <v>6866</v>
      </c>
      <c r="G456" s="3">
        <v>2015</v>
      </c>
      <c r="H456" s="4">
        <v>1</v>
      </c>
      <c r="I456" s="3"/>
      <c r="J456" s="3">
        <v>7</v>
      </c>
      <c r="K456" s="3">
        <v>2</v>
      </c>
      <c r="L456" s="3">
        <v>2</v>
      </c>
      <c r="M456" s="3">
        <v>2</v>
      </c>
      <c r="N456" s="3">
        <v>0</v>
      </c>
      <c r="O456" s="3">
        <v>0</v>
      </c>
      <c r="P456" s="3">
        <f t="shared" si="21"/>
        <v>23.400000000000002</v>
      </c>
      <c r="Q456" s="3">
        <v>198</v>
      </c>
      <c r="R456" s="3">
        <f t="shared" si="22"/>
        <v>0</v>
      </c>
      <c r="S456" s="3">
        <f t="shared" si="23"/>
        <v>13</v>
      </c>
      <c r="T456" s="3">
        <f>IF(AND(H456&lt;5,S456&gt;=VLOOKUP(A456,anni!$A$1:$O$32,6,0)),1,0)</f>
        <v>0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spans="1:34" s="2" customFormat="1" x14ac:dyDescent="0.3">
      <c r="A457" s="3">
        <v>2015</v>
      </c>
      <c r="B457" s="3">
        <v>151</v>
      </c>
      <c r="C457" s="3" t="s">
        <v>39</v>
      </c>
      <c r="D457" s="3" t="str">
        <f>VLOOKUP(E457,accorpamenti!$A$2:$X$104,A457-1995,0)</f>
        <v>Roma</v>
      </c>
      <c r="E457" s="3" t="s">
        <v>40</v>
      </c>
      <c r="F457" s="3">
        <v>6310</v>
      </c>
      <c r="G457" s="3">
        <v>2015</v>
      </c>
      <c r="H457" s="4">
        <v>5</v>
      </c>
      <c r="I457" s="3"/>
      <c r="J457" s="3">
        <v>7</v>
      </c>
      <c r="K457" s="3">
        <v>7</v>
      </c>
      <c r="L457" s="3">
        <v>7</v>
      </c>
      <c r="M457" s="3">
        <v>1</v>
      </c>
      <c r="N457" s="3">
        <v>0</v>
      </c>
      <c r="O457" s="3">
        <v>0</v>
      </c>
      <c r="P457" s="3">
        <f t="shared" si="21"/>
        <v>22</v>
      </c>
      <c r="Q457" s="3">
        <v>56</v>
      </c>
      <c r="R457" s="3">
        <f t="shared" si="22"/>
        <v>2</v>
      </c>
      <c r="S457" s="3">
        <f t="shared" si="23"/>
        <v>22</v>
      </c>
      <c r="T457" s="3">
        <f>IF(AND(H457&lt;5,S457&gt;=VLOOKUP(A457,anni!$A$1:$O$32,6,0)),1,0)</f>
        <v>0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spans="1:34" s="2" customFormat="1" x14ac:dyDescent="0.3">
      <c r="A458" s="3">
        <v>2015</v>
      </c>
      <c r="B458" s="3">
        <v>152</v>
      </c>
      <c r="C458" s="3" t="s">
        <v>56</v>
      </c>
      <c r="D458" s="3" t="str">
        <f>VLOOKUP(E458,accorpamenti!$A$2:$X$104,A458-1995,0)</f>
        <v>Treviso</v>
      </c>
      <c r="E458" s="3" t="s">
        <v>57</v>
      </c>
      <c r="F458" s="3">
        <v>6850</v>
      </c>
      <c r="G458" s="3">
        <v>2015</v>
      </c>
      <c r="H458" s="4">
        <v>2</v>
      </c>
      <c r="I458" s="3"/>
      <c r="J458" s="3">
        <v>7</v>
      </c>
      <c r="K458" s="3">
        <v>3</v>
      </c>
      <c r="L458" s="3">
        <v>0</v>
      </c>
      <c r="M458" s="3">
        <v>0</v>
      </c>
      <c r="N458" s="3">
        <v>0</v>
      </c>
      <c r="O458" s="3">
        <v>2</v>
      </c>
      <c r="P458" s="3">
        <f t="shared" si="21"/>
        <v>19.200000000000003</v>
      </c>
      <c r="Q458" s="3">
        <v>214</v>
      </c>
      <c r="R458" s="3">
        <f t="shared" si="22"/>
        <v>0</v>
      </c>
      <c r="S458" s="3">
        <f t="shared" si="23"/>
        <v>12</v>
      </c>
      <c r="T458" s="3">
        <f>IF(AND(H458&lt;5,S458&gt;=VLOOKUP(A458,anni!$A$1:$O$32,6,0)),1,0)</f>
        <v>0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spans="1:34" s="2" customFormat="1" x14ac:dyDescent="0.3">
      <c r="A459" s="3">
        <v>2015</v>
      </c>
      <c r="B459" s="3">
        <v>153</v>
      </c>
      <c r="C459" s="3" t="s">
        <v>47</v>
      </c>
      <c r="D459" s="3" t="str">
        <f>VLOOKUP(E459,accorpamenti!$A$2:$X$104,A459-1995,0)</f>
        <v>Grosseto</v>
      </c>
      <c r="E459" s="3" t="s">
        <v>100</v>
      </c>
      <c r="F459" s="3">
        <v>6589</v>
      </c>
      <c r="G459" s="3">
        <v>2015</v>
      </c>
      <c r="H459" s="4">
        <v>5</v>
      </c>
      <c r="I459" s="3"/>
      <c r="J459" s="3">
        <v>0</v>
      </c>
      <c r="K459" s="3">
        <v>5</v>
      </c>
      <c r="L459" s="3">
        <v>0</v>
      </c>
      <c r="M459" s="3">
        <v>0</v>
      </c>
      <c r="N459" s="3">
        <v>0</v>
      </c>
      <c r="O459" s="3">
        <v>1</v>
      </c>
      <c r="P459" s="3">
        <f t="shared" si="21"/>
        <v>6</v>
      </c>
      <c r="Q459" s="3">
        <v>279</v>
      </c>
      <c r="R459" s="3">
        <f t="shared" si="22"/>
        <v>1</v>
      </c>
      <c r="S459" s="3">
        <f t="shared" si="23"/>
        <v>6</v>
      </c>
      <c r="T459" s="3">
        <f>IF(AND(H459&lt;5,S459&gt;=VLOOKUP(A459,anni!$A$1:$O$32,6,0)),1,0)</f>
        <v>0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spans="1:34" s="2" customFormat="1" x14ac:dyDescent="0.3">
      <c r="A460" s="3">
        <v>2015</v>
      </c>
      <c r="B460" s="3">
        <v>154</v>
      </c>
      <c r="C460" s="3" t="s">
        <v>32</v>
      </c>
      <c r="D460" s="3" t="str">
        <f>VLOOKUP(E460,accorpamenti!$A$2:$X$104,A460-1995,0)</f>
        <v>Salerno</v>
      </c>
      <c r="E460" s="3" t="s">
        <v>61</v>
      </c>
      <c r="F460" s="3">
        <v>6590</v>
      </c>
      <c r="G460" s="3">
        <v>2015</v>
      </c>
      <c r="H460" s="4">
        <v>5</v>
      </c>
      <c r="I460" s="3"/>
      <c r="J460" s="3">
        <v>7</v>
      </c>
      <c r="K460" s="3">
        <v>7</v>
      </c>
      <c r="L460" s="3">
        <v>2</v>
      </c>
      <c r="M460" s="3">
        <v>2</v>
      </c>
      <c r="N460" s="3">
        <v>0</v>
      </c>
      <c r="O460" s="3">
        <v>0</v>
      </c>
      <c r="P460" s="3">
        <f t="shared" si="21"/>
        <v>18</v>
      </c>
      <c r="Q460" s="3">
        <v>105</v>
      </c>
      <c r="R460" s="3">
        <f t="shared" si="22"/>
        <v>1</v>
      </c>
      <c r="S460" s="3">
        <f t="shared" si="23"/>
        <v>18</v>
      </c>
      <c r="T460" s="3">
        <f>IF(AND(H460&lt;5,S460&gt;=VLOOKUP(A460,anni!$A$1:$O$32,6,0)),1,0)</f>
        <v>0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spans="1:34" s="2" customFormat="1" x14ac:dyDescent="0.3">
      <c r="A461" s="3">
        <v>2015</v>
      </c>
      <c r="B461" s="3">
        <v>155</v>
      </c>
      <c r="C461" s="3" t="s">
        <v>45</v>
      </c>
      <c r="D461" s="3" t="str">
        <f>VLOOKUP(E461,accorpamenti!$A$2:$X$104,A461-1995,0)</f>
        <v>Torino</v>
      </c>
      <c r="E461" s="3" t="s">
        <v>49</v>
      </c>
      <c r="F461" s="3">
        <v>6791</v>
      </c>
      <c r="G461" s="3">
        <v>2015</v>
      </c>
      <c r="H461" s="4">
        <v>4</v>
      </c>
      <c r="I461" s="3"/>
      <c r="J461" s="3">
        <v>0</v>
      </c>
      <c r="K461" s="3">
        <v>7</v>
      </c>
      <c r="L461" s="3">
        <v>0</v>
      </c>
      <c r="M461" s="3">
        <v>0</v>
      </c>
      <c r="N461" s="3">
        <v>0</v>
      </c>
      <c r="O461" s="3">
        <v>0</v>
      </c>
      <c r="P461" s="3">
        <f t="shared" si="21"/>
        <v>8.4</v>
      </c>
      <c r="Q461" s="3">
        <v>273</v>
      </c>
      <c r="R461" s="3">
        <f t="shared" si="22"/>
        <v>0</v>
      </c>
      <c r="S461" s="3">
        <f t="shared" si="23"/>
        <v>7</v>
      </c>
      <c r="T461" s="3">
        <f>IF(AND(H461&lt;5,S461&gt;=VLOOKUP(A461,anni!$A$1:$O$32,6,0)),1,0)</f>
        <v>0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spans="1:34" s="2" customFormat="1" x14ac:dyDescent="0.3">
      <c r="A462" s="3">
        <v>2015</v>
      </c>
      <c r="B462" s="3">
        <v>156</v>
      </c>
      <c r="C462" s="3" t="s">
        <v>32</v>
      </c>
      <c r="D462" s="3" t="str">
        <f>VLOOKUP(E462,accorpamenti!$A$2:$X$104,A462-1995,0)</f>
        <v>Napoli</v>
      </c>
      <c r="E462" s="3" t="s">
        <v>95</v>
      </c>
      <c r="F462" s="3">
        <v>6792</v>
      </c>
      <c r="G462" s="3">
        <v>2015</v>
      </c>
      <c r="H462" s="4">
        <v>4</v>
      </c>
      <c r="I462" s="3"/>
      <c r="J462" s="3">
        <v>7</v>
      </c>
      <c r="K462" s="3">
        <v>6</v>
      </c>
      <c r="L462" s="3">
        <v>7</v>
      </c>
      <c r="M462" s="3">
        <v>7</v>
      </c>
      <c r="N462" s="3">
        <v>0</v>
      </c>
      <c r="O462" s="3">
        <v>2</v>
      </c>
      <c r="P462" s="3">
        <f t="shared" si="21"/>
        <v>0</v>
      </c>
      <c r="Q462" s="3">
        <v>9</v>
      </c>
      <c r="R462" s="3">
        <f t="shared" si="22"/>
        <v>0</v>
      </c>
      <c r="S462" s="3">
        <f t="shared" si="23"/>
        <v>29</v>
      </c>
      <c r="T462" s="3">
        <f>IF(AND(H462&lt;5,S462&gt;=VLOOKUP(A462,anni!$A$1:$O$32,6,0)),1,0)</f>
        <v>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spans="1:34" s="2" customFormat="1" x14ac:dyDescent="0.3">
      <c r="A463" s="3">
        <v>2015</v>
      </c>
      <c r="B463" s="3">
        <v>157</v>
      </c>
      <c r="C463" s="3" t="s">
        <v>56</v>
      </c>
      <c r="D463" s="3" t="str">
        <f>VLOOKUP(E463,accorpamenti!$A$2:$X$104,A463-1995,0)</f>
        <v>Vicenza</v>
      </c>
      <c r="E463" s="3" t="s">
        <v>93</v>
      </c>
      <c r="F463" s="3">
        <v>6667</v>
      </c>
      <c r="G463" s="3">
        <v>2015</v>
      </c>
      <c r="H463" s="4">
        <v>3</v>
      </c>
      <c r="I463" s="3"/>
      <c r="J463" s="3">
        <v>7</v>
      </c>
      <c r="K463" s="3">
        <v>7</v>
      </c>
      <c r="L463" s="3">
        <v>7</v>
      </c>
      <c r="M463" s="3">
        <v>5</v>
      </c>
      <c r="N463" s="3">
        <v>0</v>
      </c>
      <c r="O463" s="3">
        <v>0</v>
      </c>
      <c r="P463" s="3">
        <f t="shared" si="21"/>
        <v>36.4</v>
      </c>
      <c r="Q463" s="3">
        <v>30</v>
      </c>
      <c r="R463" s="3">
        <f t="shared" si="22"/>
        <v>1</v>
      </c>
      <c r="S463" s="3">
        <f t="shared" si="23"/>
        <v>26</v>
      </c>
      <c r="T463" s="3">
        <f>IF(AND(H463&lt;5,S463&gt;=VLOOKUP(A463,anni!$A$1:$O$32,6,0)),1,0)</f>
        <v>0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spans="1:34" s="2" customFormat="1" x14ac:dyDescent="0.3">
      <c r="A464" s="3">
        <v>2015</v>
      </c>
      <c r="B464" s="3">
        <v>158</v>
      </c>
      <c r="C464" s="3" t="s">
        <v>50</v>
      </c>
      <c r="D464" s="3" t="str">
        <f>VLOOKUP(E464,accorpamenti!$A$2:$X$104,A464-1995,0)</f>
        <v>Genova</v>
      </c>
      <c r="E464" s="3" t="s">
        <v>51</v>
      </c>
      <c r="F464" s="3">
        <v>6728</v>
      </c>
      <c r="G464" s="3">
        <v>2015</v>
      </c>
      <c r="H464" s="4">
        <v>5</v>
      </c>
      <c r="I464" s="3"/>
      <c r="J464" s="3">
        <v>7</v>
      </c>
      <c r="K464" s="3">
        <v>1</v>
      </c>
      <c r="L464" s="3">
        <v>0</v>
      </c>
      <c r="M464" s="3">
        <v>2</v>
      </c>
      <c r="N464" s="3">
        <v>0</v>
      </c>
      <c r="O464" s="3">
        <v>0</v>
      </c>
      <c r="P464" s="3">
        <f t="shared" si="21"/>
        <v>10</v>
      </c>
      <c r="Q464" s="3">
        <v>243</v>
      </c>
      <c r="R464" s="3">
        <f t="shared" si="22"/>
        <v>0</v>
      </c>
      <c r="S464" s="3">
        <f t="shared" si="23"/>
        <v>10</v>
      </c>
      <c r="T464" s="3">
        <f>IF(AND(H464&lt;5,S464&gt;=VLOOKUP(A464,anni!$A$1:$O$32,6,0)),1,0)</f>
        <v>0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spans="1:34" s="2" customFormat="1" x14ac:dyDescent="0.3">
      <c r="A465" s="3">
        <v>2015</v>
      </c>
      <c r="B465" s="3">
        <v>159</v>
      </c>
      <c r="C465" s="3" t="s">
        <v>101</v>
      </c>
      <c r="D465" s="3" t="str">
        <f>VLOOKUP(E465,accorpamenti!$A$2:$X$104,A465-1995,0)</f>
        <v>Pesaro Urbino</v>
      </c>
      <c r="E465" s="3" t="s">
        <v>104</v>
      </c>
      <c r="F465" s="3">
        <v>6460</v>
      </c>
      <c r="G465" s="3">
        <v>2015</v>
      </c>
      <c r="H465" s="4">
        <v>5</v>
      </c>
      <c r="I465" s="3"/>
      <c r="J465" s="3">
        <v>7</v>
      </c>
      <c r="K465" s="3">
        <v>3</v>
      </c>
      <c r="L465" s="3">
        <v>0</v>
      </c>
      <c r="M465" s="3">
        <v>6</v>
      </c>
      <c r="N465" s="3">
        <v>0</v>
      </c>
      <c r="O465" s="3">
        <v>0</v>
      </c>
      <c r="P465" s="3">
        <f t="shared" si="21"/>
        <v>16</v>
      </c>
      <c r="Q465" s="3">
        <v>131</v>
      </c>
      <c r="R465" s="3">
        <f t="shared" si="22"/>
        <v>2</v>
      </c>
      <c r="S465" s="3">
        <f t="shared" si="23"/>
        <v>16</v>
      </c>
      <c r="T465" s="3">
        <f>IF(AND(H465&lt;5,S465&gt;=VLOOKUP(A465,anni!$A$1:$O$32,6,0)),1,0)</f>
        <v>0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spans="1:34" s="2" customFormat="1" x14ac:dyDescent="0.3">
      <c r="A466" s="3">
        <v>2015</v>
      </c>
      <c r="B466" s="3">
        <v>160</v>
      </c>
      <c r="C466" s="3" t="s">
        <v>34</v>
      </c>
      <c r="D466" s="3" t="str">
        <f>VLOOKUP(E466,accorpamenti!$A$2:$X$104,A466-1995,0)</f>
        <v>Brescia</v>
      </c>
      <c r="E466" s="3" t="s">
        <v>42</v>
      </c>
      <c r="F466" s="3">
        <v>6729</v>
      </c>
      <c r="G466" s="3">
        <v>2015</v>
      </c>
      <c r="H466" s="4">
        <v>5</v>
      </c>
      <c r="I466" s="3"/>
      <c r="J466" s="3">
        <v>7</v>
      </c>
      <c r="K466" s="3">
        <v>7</v>
      </c>
      <c r="L466" s="3">
        <v>5</v>
      </c>
      <c r="M466" s="3">
        <v>6</v>
      </c>
      <c r="N466" s="3">
        <v>0</v>
      </c>
      <c r="O466" s="3">
        <v>0</v>
      </c>
      <c r="P466" s="3">
        <f t="shared" si="21"/>
        <v>25</v>
      </c>
      <c r="Q466" s="3">
        <v>56</v>
      </c>
      <c r="R466" s="3">
        <f t="shared" si="22"/>
        <v>0</v>
      </c>
      <c r="S466" s="3">
        <f t="shared" si="23"/>
        <v>25</v>
      </c>
      <c r="T466" s="3">
        <f>IF(AND(H466&lt;5,S466&gt;=VLOOKUP(A466,anni!$A$1:$O$32,6,0)),1,0)</f>
        <v>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spans="1:34" s="2" customFormat="1" x14ac:dyDescent="0.3">
      <c r="A467" s="3">
        <v>2015</v>
      </c>
      <c r="B467" s="3">
        <v>161</v>
      </c>
      <c r="C467" s="3" t="s">
        <v>34</v>
      </c>
      <c r="D467" s="3" t="str">
        <f>VLOOKUP(E467,accorpamenti!$A$2:$X$104,A467-1995,0)</f>
        <v>Milano</v>
      </c>
      <c r="E467" s="3" t="s">
        <v>41</v>
      </c>
      <c r="F467" s="3">
        <v>6730</v>
      </c>
      <c r="G467" s="3">
        <v>2015</v>
      </c>
      <c r="H467" s="4">
        <v>5</v>
      </c>
      <c r="I467" s="3"/>
      <c r="J467" s="3">
        <v>7</v>
      </c>
      <c r="K467" s="3">
        <v>4</v>
      </c>
      <c r="L467" s="3">
        <v>1</v>
      </c>
      <c r="M467" s="3">
        <v>1</v>
      </c>
      <c r="N467" s="3">
        <v>1</v>
      </c>
      <c r="O467" s="3">
        <v>0</v>
      </c>
      <c r="P467" s="3">
        <f t="shared" si="21"/>
        <v>14</v>
      </c>
      <c r="Q467" s="3">
        <v>176</v>
      </c>
      <c r="R467" s="3">
        <f t="shared" si="22"/>
        <v>0</v>
      </c>
      <c r="S467" s="3">
        <f t="shared" si="23"/>
        <v>14</v>
      </c>
      <c r="T467" s="3">
        <f>IF(AND(H467&lt;5,S467&gt;=VLOOKUP(A467,anni!$A$1:$O$32,6,0)),1,0)</f>
        <v>0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spans="1:34" s="2" customFormat="1" x14ac:dyDescent="0.3">
      <c r="A468" s="3">
        <v>2015</v>
      </c>
      <c r="B468" s="3">
        <v>162</v>
      </c>
      <c r="C468" s="3" t="s">
        <v>32</v>
      </c>
      <c r="D468" s="3" t="str">
        <f>VLOOKUP(E468,accorpamenti!$A$2:$X$104,A468-1995,0)</f>
        <v>Benevento</v>
      </c>
      <c r="E468" s="3" t="s">
        <v>143</v>
      </c>
      <c r="F468" s="3">
        <v>6793</v>
      </c>
      <c r="G468" s="3">
        <v>2015</v>
      </c>
      <c r="H468" s="4">
        <v>4</v>
      </c>
      <c r="I468" s="3"/>
      <c r="J468" s="3">
        <v>7</v>
      </c>
      <c r="K468" s="3">
        <v>7</v>
      </c>
      <c r="L468" s="3">
        <v>0</v>
      </c>
      <c r="M468" s="3">
        <v>0</v>
      </c>
      <c r="N468" s="3">
        <v>0</v>
      </c>
      <c r="O468" s="3">
        <v>0</v>
      </c>
      <c r="P468" s="3">
        <f t="shared" si="21"/>
        <v>16.8</v>
      </c>
      <c r="Q468" s="3">
        <v>176</v>
      </c>
      <c r="R468" s="3">
        <f t="shared" si="22"/>
        <v>0</v>
      </c>
      <c r="S468" s="3">
        <f t="shared" si="23"/>
        <v>14</v>
      </c>
      <c r="T468" s="3">
        <f>IF(AND(H468&lt;5,S468&gt;=VLOOKUP(A468,anni!$A$1:$O$32,6,0)),1,0)</f>
        <v>0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spans="1:34" s="2" customFormat="1" x14ac:dyDescent="0.3">
      <c r="A469" s="3">
        <v>2015</v>
      </c>
      <c r="B469" s="3">
        <v>163</v>
      </c>
      <c r="C469" s="3" t="s">
        <v>34</v>
      </c>
      <c r="D469" s="3" t="str">
        <f>VLOOKUP(E469,accorpamenti!$A$2:$X$104,A469-1995,0)</f>
        <v>Milano</v>
      </c>
      <c r="E469" s="3" t="s">
        <v>41</v>
      </c>
      <c r="F469" s="3">
        <v>6731</v>
      </c>
      <c r="G469" s="3">
        <v>2015</v>
      </c>
      <c r="H469" s="4">
        <v>5</v>
      </c>
      <c r="I469" s="3"/>
      <c r="J469" s="3">
        <v>7</v>
      </c>
      <c r="K469" s="3">
        <v>7</v>
      </c>
      <c r="L469" s="3">
        <v>0</v>
      </c>
      <c r="M469" s="3">
        <v>7</v>
      </c>
      <c r="N469" s="3">
        <v>0</v>
      </c>
      <c r="O469" s="3">
        <v>0</v>
      </c>
      <c r="P469" s="3">
        <f t="shared" si="21"/>
        <v>21</v>
      </c>
      <c r="Q469" s="3">
        <v>67</v>
      </c>
      <c r="R469" s="3">
        <f t="shared" si="22"/>
        <v>0</v>
      </c>
      <c r="S469" s="3">
        <f t="shared" si="23"/>
        <v>21</v>
      </c>
      <c r="T469" s="3">
        <f>IF(AND(H469&lt;5,S469&gt;=VLOOKUP(A469,anni!$A$1:$O$32,6,0)),1,0)</f>
        <v>0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spans="1:34" s="2" customFormat="1" x14ac:dyDescent="0.3">
      <c r="A470" s="3">
        <v>2015</v>
      </c>
      <c r="B470" s="3">
        <v>164</v>
      </c>
      <c r="C470" s="3" t="s">
        <v>37</v>
      </c>
      <c r="D470" s="3" t="str">
        <f>VLOOKUP(E470,accorpamenti!$A$2:$X$104,A470-1995,0)</f>
        <v>Brindisi</v>
      </c>
      <c r="E470" s="3" t="s">
        <v>115</v>
      </c>
      <c r="F470" s="3">
        <v>6634</v>
      </c>
      <c r="G470" s="3">
        <v>2015</v>
      </c>
      <c r="H470" s="4">
        <v>4</v>
      </c>
      <c r="I470" s="3"/>
      <c r="J470" s="3">
        <v>7</v>
      </c>
      <c r="K470" s="3">
        <v>5</v>
      </c>
      <c r="L470" s="3">
        <v>0</v>
      </c>
      <c r="M470" s="3">
        <v>5</v>
      </c>
      <c r="N470" s="3">
        <v>0</v>
      </c>
      <c r="O470" s="3">
        <v>0</v>
      </c>
      <c r="P470" s="3">
        <f t="shared" si="21"/>
        <v>20.399999999999999</v>
      </c>
      <c r="Q470" s="3">
        <v>111</v>
      </c>
      <c r="R470" s="3">
        <f t="shared" si="22"/>
        <v>1</v>
      </c>
      <c r="S470" s="3">
        <f t="shared" si="23"/>
        <v>17</v>
      </c>
      <c r="T470" s="3">
        <f>IF(AND(H470&lt;5,S470&gt;=VLOOKUP(A470,anni!$A$1:$O$32,6,0)),1,0)</f>
        <v>0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spans="1:34" s="2" customFormat="1" x14ac:dyDescent="0.3">
      <c r="A471" s="3">
        <v>2015</v>
      </c>
      <c r="B471" s="3">
        <v>165</v>
      </c>
      <c r="C471" s="3" t="s">
        <v>34</v>
      </c>
      <c r="D471" s="3" t="str">
        <f>VLOOKUP(E471,accorpamenti!$A$2:$X$104,A471-1995,0)</f>
        <v>Varese</v>
      </c>
      <c r="E471" s="3" t="s">
        <v>94</v>
      </c>
      <c r="F471" s="3">
        <v>6794</v>
      </c>
      <c r="G471" s="3">
        <v>2015</v>
      </c>
      <c r="H471" s="4">
        <v>4</v>
      </c>
      <c r="I471" s="3"/>
      <c r="J471" s="3">
        <v>6</v>
      </c>
      <c r="K471" s="3">
        <v>7</v>
      </c>
      <c r="L471" s="3">
        <v>0</v>
      </c>
      <c r="M471" s="3">
        <v>1</v>
      </c>
      <c r="N471" s="3">
        <v>1</v>
      </c>
      <c r="O471" s="3">
        <v>0</v>
      </c>
      <c r="P471" s="3">
        <f t="shared" si="21"/>
        <v>18</v>
      </c>
      <c r="Q471" s="3">
        <v>151</v>
      </c>
      <c r="R471" s="3">
        <f t="shared" si="22"/>
        <v>0</v>
      </c>
      <c r="S471" s="3">
        <f t="shared" si="23"/>
        <v>15</v>
      </c>
      <c r="T471" s="3">
        <f>IF(AND(H471&lt;5,S471&gt;=VLOOKUP(A471,anni!$A$1:$O$32,6,0)),1,0)</f>
        <v>0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spans="1:34" s="2" customFormat="1" x14ac:dyDescent="0.3">
      <c r="A472" s="3">
        <v>2015</v>
      </c>
      <c r="B472" s="3">
        <v>166</v>
      </c>
      <c r="C472" s="3" t="s">
        <v>39</v>
      </c>
      <c r="D472" s="3" t="str">
        <f>VLOOKUP(E472,accorpamenti!$A$2:$X$104,A472-1995,0)</f>
        <v>Roma</v>
      </c>
      <c r="E472" s="3" t="s">
        <v>40</v>
      </c>
      <c r="F472" s="3">
        <v>6867</v>
      </c>
      <c r="G472" s="3">
        <v>2015</v>
      </c>
      <c r="H472" s="4">
        <v>1</v>
      </c>
      <c r="I472" s="3"/>
      <c r="J472" s="3">
        <v>7</v>
      </c>
      <c r="K472" s="3">
        <v>7</v>
      </c>
      <c r="L472" s="3">
        <v>0</v>
      </c>
      <c r="M472" s="3">
        <v>0</v>
      </c>
      <c r="N472" s="3">
        <v>0</v>
      </c>
      <c r="O472" s="3">
        <v>0</v>
      </c>
      <c r="P472" s="3">
        <f t="shared" si="21"/>
        <v>25.2</v>
      </c>
      <c r="Q472" s="3">
        <v>176</v>
      </c>
      <c r="R472" s="3">
        <f t="shared" si="22"/>
        <v>0</v>
      </c>
      <c r="S472" s="3">
        <f t="shared" si="23"/>
        <v>14</v>
      </c>
      <c r="T472" s="3">
        <f>IF(AND(H472&lt;5,S472&gt;=VLOOKUP(A472,anni!$A$1:$O$32,6,0)),1,0)</f>
        <v>0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spans="1:34" s="2" customFormat="1" x14ac:dyDescent="0.3">
      <c r="A473" s="3">
        <v>2015</v>
      </c>
      <c r="B473" s="3">
        <v>167</v>
      </c>
      <c r="C473" s="3" t="s">
        <v>32</v>
      </c>
      <c r="D473" s="3" t="str">
        <f>VLOOKUP(E473,accorpamenti!$A$2:$X$104,A473-1995,0)</f>
        <v>Salerno</v>
      </c>
      <c r="E473" s="3" t="s">
        <v>61</v>
      </c>
      <c r="F473" s="3">
        <v>6684</v>
      </c>
      <c r="G473" s="3">
        <v>2015</v>
      </c>
      <c r="H473" s="4">
        <v>2</v>
      </c>
      <c r="I473" s="3"/>
      <c r="J473" s="3">
        <v>7</v>
      </c>
      <c r="K473" s="3">
        <v>7</v>
      </c>
      <c r="L473" s="3">
        <v>0</v>
      </c>
      <c r="M473" s="3">
        <v>1</v>
      </c>
      <c r="N473" s="3">
        <v>0</v>
      </c>
      <c r="O473" s="3">
        <v>1</v>
      </c>
      <c r="P473" s="3">
        <f t="shared" si="21"/>
        <v>25.6</v>
      </c>
      <c r="Q473" s="3">
        <v>131</v>
      </c>
      <c r="R473" s="3">
        <f t="shared" si="22"/>
        <v>1</v>
      </c>
      <c r="S473" s="3">
        <f t="shared" si="23"/>
        <v>16</v>
      </c>
      <c r="T473" s="3">
        <f>IF(AND(H473&lt;5,S473&gt;=VLOOKUP(A473,anni!$A$1:$O$32,6,0)),1,0)</f>
        <v>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spans="1:34" s="2" customFormat="1" x14ac:dyDescent="0.3">
      <c r="A474" s="3">
        <v>2015</v>
      </c>
      <c r="B474" s="3">
        <v>168</v>
      </c>
      <c r="C474" s="3" t="s">
        <v>53</v>
      </c>
      <c r="D474" s="3" t="str">
        <f>VLOOKUP(E474,accorpamenti!$A$2:$X$104,A474-1995,0)</f>
        <v>Teramo</v>
      </c>
      <c r="E474" s="3" t="s">
        <v>98</v>
      </c>
      <c r="F474" s="3">
        <v>6732</v>
      </c>
      <c r="G474" s="3">
        <v>2015</v>
      </c>
      <c r="H474" s="4">
        <v>5</v>
      </c>
      <c r="I474" s="3"/>
      <c r="J474" s="3">
        <v>7</v>
      </c>
      <c r="K474" s="3">
        <v>4</v>
      </c>
      <c r="L474" s="3">
        <v>0</v>
      </c>
      <c r="M474" s="3">
        <v>0</v>
      </c>
      <c r="N474" s="3">
        <v>0</v>
      </c>
      <c r="O474" s="3">
        <v>0</v>
      </c>
      <c r="P474" s="3">
        <f t="shared" si="21"/>
        <v>11</v>
      </c>
      <c r="Q474" s="3">
        <v>234</v>
      </c>
      <c r="R474" s="3">
        <f t="shared" si="22"/>
        <v>0</v>
      </c>
      <c r="S474" s="3">
        <f t="shared" si="23"/>
        <v>11</v>
      </c>
      <c r="T474" s="3">
        <f>IF(AND(H474&lt;5,S474&gt;=VLOOKUP(A474,anni!$A$1:$O$32,6,0)),1,0)</f>
        <v>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spans="1:34" s="2" customFormat="1" x14ac:dyDescent="0.3">
      <c r="A475" s="3">
        <v>2015</v>
      </c>
      <c r="B475" s="3">
        <v>169</v>
      </c>
      <c r="C475" s="3" t="s">
        <v>34</v>
      </c>
      <c r="D475" s="3" t="str">
        <f>VLOOKUP(E475,accorpamenti!$A$2:$X$104,A475-1995,0)</f>
        <v>Bergamo</v>
      </c>
      <c r="E475" s="3" t="s">
        <v>35</v>
      </c>
      <c r="F475" s="3">
        <v>6851</v>
      </c>
      <c r="G475" s="3">
        <v>2015</v>
      </c>
      <c r="H475" s="4">
        <v>2</v>
      </c>
      <c r="I475" s="3"/>
      <c r="J475" s="3">
        <v>0</v>
      </c>
      <c r="K475" s="3">
        <v>7</v>
      </c>
      <c r="L475" s="3">
        <v>1</v>
      </c>
      <c r="M475" s="3">
        <v>7</v>
      </c>
      <c r="N475" s="3">
        <v>0</v>
      </c>
      <c r="O475" s="3">
        <v>2</v>
      </c>
      <c r="P475" s="3">
        <f t="shared" si="21"/>
        <v>27.200000000000003</v>
      </c>
      <c r="Q475" s="3">
        <v>111</v>
      </c>
      <c r="R475" s="3">
        <f t="shared" si="22"/>
        <v>0</v>
      </c>
      <c r="S475" s="3">
        <f t="shared" si="23"/>
        <v>17</v>
      </c>
      <c r="T475" s="3">
        <f>IF(AND(H475&lt;5,S475&gt;=VLOOKUP(A475,anni!$A$1:$O$32,6,0)),1,0)</f>
        <v>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spans="1:34" s="2" customFormat="1" x14ac:dyDescent="0.3">
      <c r="A476" s="3">
        <v>2015</v>
      </c>
      <c r="B476" s="3">
        <v>170</v>
      </c>
      <c r="C476" s="3" t="s">
        <v>135</v>
      </c>
      <c r="D476" s="3" t="str">
        <f>VLOOKUP(E476,accorpamenti!$A$2:$X$104,A476-1995,0)</f>
        <v>Campobasso</v>
      </c>
      <c r="E476" s="3" t="s">
        <v>145</v>
      </c>
      <c r="F476" s="3">
        <v>6795</v>
      </c>
      <c r="G476" s="3">
        <v>2015</v>
      </c>
      <c r="H476" s="4">
        <v>4</v>
      </c>
      <c r="I476" s="3"/>
      <c r="J476" s="3">
        <v>7</v>
      </c>
      <c r="K476" s="3">
        <v>7</v>
      </c>
      <c r="L476" s="3">
        <v>5</v>
      </c>
      <c r="M476" s="3">
        <v>0</v>
      </c>
      <c r="N476" s="3">
        <v>0</v>
      </c>
      <c r="O476" s="3">
        <v>6</v>
      </c>
      <c r="P476" s="3">
        <f t="shared" si="21"/>
        <v>30</v>
      </c>
      <c r="Q476" s="3">
        <v>39</v>
      </c>
      <c r="R476" s="3">
        <f t="shared" si="22"/>
        <v>0</v>
      </c>
      <c r="S476" s="3">
        <f t="shared" si="23"/>
        <v>25</v>
      </c>
      <c r="T476" s="3">
        <f>IF(AND(H476&lt;5,S476&gt;=VLOOKUP(A476,anni!$A$1:$O$32,6,0)),1,0)</f>
        <v>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spans="1:34" s="2" customFormat="1" x14ac:dyDescent="0.3">
      <c r="A477" s="3">
        <v>2015</v>
      </c>
      <c r="B477" s="3">
        <v>171</v>
      </c>
      <c r="C477" s="3" t="s">
        <v>47</v>
      </c>
      <c r="D477" s="3" t="str">
        <f>VLOOKUP(E477,accorpamenti!$A$2:$X$104,A477-1995,0)</f>
        <v>Livorno</v>
      </c>
      <c r="E477" s="3" t="s">
        <v>121</v>
      </c>
      <c r="F477" s="3">
        <v>6852</v>
      </c>
      <c r="G477" s="3">
        <v>2015</v>
      </c>
      <c r="H477" s="4">
        <v>2</v>
      </c>
      <c r="I477" s="3"/>
      <c r="J477" s="3">
        <v>6</v>
      </c>
      <c r="K477" s="3">
        <v>7</v>
      </c>
      <c r="L477" s="3">
        <v>0</v>
      </c>
      <c r="M477" s="3">
        <v>0</v>
      </c>
      <c r="N477" s="3">
        <v>0</v>
      </c>
      <c r="O477" s="3">
        <v>1</v>
      </c>
      <c r="P477" s="3">
        <f t="shared" si="21"/>
        <v>22.400000000000002</v>
      </c>
      <c r="Q477" s="3">
        <v>176</v>
      </c>
      <c r="R477" s="3">
        <f t="shared" si="22"/>
        <v>0</v>
      </c>
      <c r="S477" s="3">
        <f t="shared" si="23"/>
        <v>14</v>
      </c>
      <c r="T477" s="3">
        <f>IF(AND(H477&lt;5,S477&gt;=VLOOKUP(A477,anni!$A$1:$O$32,6,0)),1,0)</f>
        <v>0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spans="1:34" s="2" customFormat="1" x14ac:dyDescent="0.3">
      <c r="A478" s="3">
        <v>2015</v>
      </c>
      <c r="B478" s="3">
        <v>172</v>
      </c>
      <c r="C478" s="3" t="s">
        <v>69</v>
      </c>
      <c r="D478" s="3" t="str">
        <f>VLOOKUP(E478,accorpamenti!$A$2:$X$104,A478-1995,0)</f>
        <v>Ferrara</v>
      </c>
      <c r="E478" s="3" t="s">
        <v>89</v>
      </c>
      <c r="F478" s="3">
        <v>6483</v>
      </c>
      <c r="G478" s="3">
        <v>2015</v>
      </c>
      <c r="H478" s="4">
        <v>4</v>
      </c>
      <c r="I478" s="3"/>
      <c r="J478" s="3">
        <v>7</v>
      </c>
      <c r="K478" s="3">
        <v>7</v>
      </c>
      <c r="L478" s="3">
        <v>4</v>
      </c>
      <c r="M478" s="3">
        <v>5</v>
      </c>
      <c r="N478" s="3">
        <v>0</v>
      </c>
      <c r="O478" s="3">
        <v>0</v>
      </c>
      <c r="P478" s="3">
        <f t="shared" si="21"/>
        <v>27.599999999999998</v>
      </c>
      <c r="Q478" s="3">
        <v>51</v>
      </c>
      <c r="R478" s="3">
        <f t="shared" si="22"/>
        <v>2</v>
      </c>
      <c r="S478" s="3">
        <f t="shared" si="23"/>
        <v>23</v>
      </c>
      <c r="T478" s="3">
        <f>IF(AND(H478&lt;5,S478&gt;=VLOOKUP(A478,anni!$A$1:$O$32,6,0)),1,0)</f>
        <v>0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spans="1:34" s="2" customFormat="1" x14ac:dyDescent="0.3">
      <c r="A479" s="3">
        <v>2015</v>
      </c>
      <c r="B479" s="3">
        <v>173</v>
      </c>
      <c r="C479" s="3" t="s">
        <v>34</v>
      </c>
      <c r="D479" s="3" t="str">
        <f>VLOOKUP(E479,accorpamenti!$A$2:$X$104,A479-1995,0)</f>
        <v>Como</v>
      </c>
      <c r="E479" s="3" t="s">
        <v>88</v>
      </c>
      <c r="F479" s="3">
        <v>6669</v>
      </c>
      <c r="G479" s="3">
        <v>2015</v>
      </c>
      <c r="H479" s="4">
        <v>3</v>
      </c>
      <c r="I479" s="3"/>
      <c r="J479" s="3">
        <v>7</v>
      </c>
      <c r="K479" s="3">
        <v>7</v>
      </c>
      <c r="L479" s="3">
        <v>1</v>
      </c>
      <c r="M479" s="3">
        <v>0</v>
      </c>
      <c r="N479" s="3">
        <v>0</v>
      </c>
      <c r="O479" s="3">
        <v>0</v>
      </c>
      <c r="P479" s="3">
        <f t="shared" si="21"/>
        <v>21</v>
      </c>
      <c r="Q479" s="3">
        <v>151</v>
      </c>
      <c r="R479" s="3">
        <f t="shared" si="22"/>
        <v>1</v>
      </c>
      <c r="S479" s="3">
        <f t="shared" si="23"/>
        <v>15</v>
      </c>
      <c r="T479" s="3">
        <f>IF(AND(H479&lt;5,S479&gt;=VLOOKUP(A479,anni!$A$1:$O$32,6,0)),1,0)</f>
        <v>0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spans="1:34" s="2" customFormat="1" x14ac:dyDescent="0.3">
      <c r="A480" s="3">
        <v>2015</v>
      </c>
      <c r="B480" s="3">
        <v>174</v>
      </c>
      <c r="C480" s="3" t="s">
        <v>39</v>
      </c>
      <c r="D480" s="3" t="str">
        <f>VLOOKUP(E480,accorpamenti!$A$2:$X$104,A480-1995,0)</f>
        <v>Latina</v>
      </c>
      <c r="E480" s="3" t="s">
        <v>65</v>
      </c>
      <c r="F480" s="3">
        <v>6853</v>
      </c>
      <c r="G480" s="3">
        <v>2015</v>
      </c>
      <c r="H480" s="4">
        <v>2</v>
      </c>
      <c r="I480" s="3"/>
      <c r="J480" s="3">
        <v>7</v>
      </c>
      <c r="K480" s="3">
        <v>1</v>
      </c>
      <c r="L480" s="3">
        <v>0</v>
      </c>
      <c r="M480" s="3">
        <v>1</v>
      </c>
      <c r="N480" s="3">
        <v>0</v>
      </c>
      <c r="O480" s="3">
        <v>1</v>
      </c>
      <c r="P480" s="3">
        <f t="shared" si="21"/>
        <v>16</v>
      </c>
      <c r="Q480" s="3">
        <v>243</v>
      </c>
      <c r="R480" s="3">
        <f t="shared" si="22"/>
        <v>0</v>
      </c>
      <c r="S480" s="3">
        <f t="shared" si="23"/>
        <v>10</v>
      </c>
      <c r="T480" s="3">
        <f>IF(AND(H480&lt;5,S480&gt;=VLOOKUP(A480,anni!$A$1:$O$32,6,0)),1,0)</f>
        <v>0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spans="1:34" s="2" customFormat="1" x14ac:dyDescent="0.3">
      <c r="A481" s="3">
        <v>2015</v>
      </c>
      <c r="B481" s="3">
        <v>175</v>
      </c>
      <c r="C481" s="3" t="s">
        <v>43</v>
      </c>
      <c r="D481" s="3" t="str">
        <f>VLOOKUP(E481,accorpamenti!$A$2:$X$104,A481-1995,0)</f>
        <v>Gorizia</v>
      </c>
      <c r="E481" s="3" t="s">
        <v>44</v>
      </c>
      <c r="F481" s="3">
        <v>6594</v>
      </c>
      <c r="G481" s="3">
        <v>2015</v>
      </c>
      <c r="H481" s="4">
        <v>5</v>
      </c>
      <c r="I481" s="3"/>
      <c r="J481" s="3">
        <v>3</v>
      </c>
      <c r="K481" s="3">
        <v>2</v>
      </c>
      <c r="L481" s="3">
        <v>2</v>
      </c>
      <c r="M481" s="3">
        <v>0</v>
      </c>
      <c r="N481" s="3">
        <v>0</v>
      </c>
      <c r="O481" s="3">
        <v>0</v>
      </c>
      <c r="P481" s="3">
        <f t="shared" si="21"/>
        <v>7</v>
      </c>
      <c r="Q481" s="3">
        <v>273</v>
      </c>
      <c r="R481" s="3">
        <f t="shared" si="22"/>
        <v>1</v>
      </c>
      <c r="S481" s="3">
        <f t="shared" si="23"/>
        <v>7</v>
      </c>
      <c r="T481" s="3">
        <f>IF(AND(H481&lt;5,S481&gt;=VLOOKUP(A481,anni!$A$1:$O$32,6,0)),1,0)</f>
        <v>0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spans="1:34" s="2" customFormat="1" x14ac:dyDescent="0.3">
      <c r="A482" s="3">
        <v>2015</v>
      </c>
      <c r="B482" s="3">
        <v>176</v>
      </c>
      <c r="C482" s="3" t="s">
        <v>29</v>
      </c>
      <c r="D482" s="3" t="str">
        <f>VLOOKUP(E482,accorpamenti!$A$2:$X$104,A482-1995,0)</f>
        <v>Caltanissetta</v>
      </c>
      <c r="E482" s="3" t="s">
        <v>129</v>
      </c>
      <c r="F482" s="3">
        <v>6868</v>
      </c>
      <c r="G482" s="3">
        <v>2015</v>
      </c>
      <c r="H482" s="4">
        <v>1</v>
      </c>
      <c r="I482" s="3"/>
      <c r="J482" s="3">
        <v>6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  <c r="P482" s="3">
        <f t="shared" si="21"/>
        <v>10.8</v>
      </c>
      <c r="Q482" s="3">
        <v>279</v>
      </c>
      <c r="R482" s="3">
        <f t="shared" si="22"/>
        <v>0</v>
      </c>
      <c r="S482" s="3">
        <f t="shared" si="23"/>
        <v>6</v>
      </c>
      <c r="T482" s="3">
        <f>IF(AND(H482&lt;5,S482&gt;=VLOOKUP(A482,anni!$A$1:$O$32,6,0)),1,0)</f>
        <v>0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spans="1:34" s="2" customFormat="1" x14ac:dyDescent="0.3">
      <c r="A483" s="3">
        <v>2015</v>
      </c>
      <c r="B483" s="3">
        <v>177</v>
      </c>
      <c r="C483" s="3" t="s">
        <v>43</v>
      </c>
      <c r="D483" s="3" t="str">
        <f>VLOOKUP(E483,accorpamenti!$A$2:$X$104,A483-1995,0)</f>
        <v>Udine</v>
      </c>
      <c r="E483" s="3" t="s">
        <v>58</v>
      </c>
      <c r="F483" s="3">
        <v>6733</v>
      </c>
      <c r="G483" s="3">
        <v>2015</v>
      </c>
      <c r="H483" s="4">
        <v>5</v>
      </c>
      <c r="I483" s="3"/>
      <c r="J483" s="3">
        <v>7</v>
      </c>
      <c r="K483" s="3">
        <v>7</v>
      </c>
      <c r="L483" s="3">
        <v>7</v>
      </c>
      <c r="M483" s="3">
        <v>7</v>
      </c>
      <c r="N483" s="3">
        <v>0</v>
      </c>
      <c r="O483" s="3">
        <v>0</v>
      </c>
      <c r="P483" s="3">
        <f t="shared" si="21"/>
        <v>28</v>
      </c>
      <c r="Q483" s="3">
        <v>17</v>
      </c>
      <c r="R483" s="3">
        <f t="shared" si="22"/>
        <v>0</v>
      </c>
      <c r="S483" s="3">
        <f t="shared" si="23"/>
        <v>28</v>
      </c>
      <c r="T483" s="3">
        <f>IF(AND(H483&lt;5,S483&gt;=VLOOKUP(A483,anni!$A$1:$O$32,6,0)),1,0)</f>
        <v>0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spans="1:34" s="2" customFormat="1" x14ac:dyDescent="0.3">
      <c r="A484" s="3">
        <v>2015</v>
      </c>
      <c r="B484" s="3">
        <v>178</v>
      </c>
      <c r="C484" s="3" t="s">
        <v>37</v>
      </c>
      <c r="D484" s="3" t="str">
        <f>VLOOKUP(E484,accorpamenti!$A$2:$X$104,A484-1995,0)</f>
        <v>Bari</v>
      </c>
      <c r="E484" s="3" t="s">
        <v>55</v>
      </c>
      <c r="F484" s="3">
        <v>6636</v>
      </c>
      <c r="G484" s="3">
        <v>2015</v>
      </c>
      <c r="H484" s="4">
        <v>4</v>
      </c>
      <c r="I484" s="3"/>
      <c r="J484" s="3">
        <v>7</v>
      </c>
      <c r="K484" s="3">
        <v>7</v>
      </c>
      <c r="L484" s="3">
        <v>7</v>
      </c>
      <c r="M484" s="3">
        <v>7</v>
      </c>
      <c r="N484" s="3">
        <v>0</v>
      </c>
      <c r="O484" s="3">
        <v>0</v>
      </c>
      <c r="P484" s="3">
        <f t="shared" si="21"/>
        <v>0</v>
      </c>
      <c r="Q484" s="3">
        <v>17</v>
      </c>
      <c r="R484" s="3">
        <f t="shared" si="22"/>
        <v>1</v>
      </c>
      <c r="S484" s="3">
        <f t="shared" si="23"/>
        <v>28</v>
      </c>
      <c r="T484" s="3">
        <f>IF(AND(H484&lt;5,S484&gt;=VLOOKUP(A484,anni!$A$1:$O$32,6,0)),1,0)</f>
        <v>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spans="1:34" s="2" customFormat="1" x14ac:dyDescent="0.3">
      <c r="A485" s="3">
        <v>2015</v>
      </c>
      <c r="B485" s="3">
        <v>179</v>
      </c>
      <c r="C485" s="3" t="s">
        <v>37</v>
      </c>
      <c r="D485" s="3" t="str">
        <f>VLOOKUP(E485,accorpamenti!$A$2:$X$104,A485-1995,0)</f>
        <v>Brindisi</v>
      </c>
      <c r="E485" s="3" t="s">
        <v>112</v>
      </c>
      <c r="F485" s="3">
        <v>6312</v>
      </c>
      <c r="G485" s="3">
        <v>2015</v>
      </c>
      <c r="H485" s="4">
        <v>5</v>
      </c>
      <c r="I485" s="3"/>
      <c r="J485" s="3">
        <v>7</v>
      </c>
      <c r="K485" s="3">
        <v>7</v>
      </c>
      <c r="L485" s="3">
        <v>7</v>
      </c>
      <c r="M485" s="3">
        <v>7</v>
      </c>
      <c r="N485" s="3">
        <v>0</v>
      </c>
      <c r="O485" s="3">
        <v>1</v>
      </c>
      <c r="P485" s="3">
        <f t="shared" si="21"/>
        <v>29</v>
      </c>
      <c r="Q485" s="3">
        <v>9</v>
      </c>
      <c r="R485" s="3">
        <f t="shared" si="22"/>
        <v>3</v>
      </c>
      <c r="S485" s="3">
        <f t="shared" si="23"/>
        <v>29</v>
      </c>
      <c r="T485" s="3">
        <f>IF(AND(H485&lt;5,S485&gt;=VLOOKUP(A485,anni!$A$1:$O$32,6,0)),1,0)</f>
        <v>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spans="1:34" s="2" customFormat="1" x14ac:dyDescent="0.3">
      <c r="A486" s="3">
        <v>2015</v>
      </c>
      <c r="B486" s="3">
        <v>180</v>
      </c>
      <c r="C486" s="3" t="s">
        <v>59</v>
      </c>
      <c r="D486" s="3" t="str">
        <f>VLOOKUP(E486,accorpamenti!$A$2:$X$104,A486-1995,0)</f>
        <v>Trento</v>
      </c>
      <c r="E486" s="3" t="s">
        <v>60</v>
      </c>
      <c r="F486" s="3">
        <v>6796</v>
      </c>
      <c r="G486" s="3">
        <v>2015</v>
      </c>
      <c r="H486" s="4">
        <v>4</v>
      </c>
      <c r="I486" s="3"/>
      <c r="J486" s="3">
        <v>7</v>
      </c>
      <c r="K486" s="3">
        <v>0</v>
      </c>
      <c r="L486" s="3">
        <v>2</v>
      </c>
      <c r="M486" s="3">
        <v>2</v>
      </c>
      <c r="N486" s="3">
        <v>0</v>
      </c>
      <c r="O486" s="3">
        <v>0</v>
      </c>
      <c r="P486" s="3">
        <f t="shared" si="21"/>
        <v>13.2</v>
      </c>
      <c r="Q486" s="3">
        <v>234</v>
      </c>
      <c r="R486" s="3">
        <f t="shared" si="22"/>
        <v>0</v>
      </c>
      <c r="S486" s="3">
        <f t="shared" si="23"/>
        <v>11</v>
      </c>
      <c r="T486" s="3">
        <f>IF(AND(H486&lt;5,S486&gt;=VLOOKUP(A486,anni!$A$1:$O$32,6,0)),1,0)</f>
        <v>0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spans="1:34" s="2" customFormat="1" x14ac:dyDescent="0.3">
      <c r="A487" s="3">
        <v>2015</v>
      </c>
      <c r="B487" s="3">
        <v>181</v>
      </c>
      <c r="C487" s="3" t="s">
        <v>39</v>
      </c>
      <c r="D487" s="3" t="str">
        <f>VLOOKUP(E487,accorpamenti!$A$2:$X$104,A487-1995,0)</f>
        <v>Roma</v>
      </c>
      <c r="E487" s="3" t="s">
        <v>40</v>
      </c>
      <c r="F487" s="3">
        <v>6596</v>
      </c>
      <c r="G487" s="3">
        <v>2015</v>
      </c>
      <c r="H487" s="4">
        <v>5</v>
      </c>
      <c r="I487" s="3"/>
      <c r="J487" s="3">
        <v>7</v>
      </c>
      <c r="K487" s="3">
        <v>2</v>
      </c>
      <c r="L487" s="3">
        <v>0</v>
      </c>
      <c r="M487" s="3">
        <v>1</v>
      </c>
      <c r="N487" s="3">
        <v>0</v>
      </c>
      <c r="O487" s="3">
        <v>2</v>
      </c>
      <c r="P487" s="3">
        <f t="shared" si="21"/>
        <v>12</v>
      </c>
      <c r="Q487" s="3">
        <v>214</v>
      </c>
      <c r="R487" s="3">
        <f t="shared" si="22"/>
        <v>1</v>
      </c>
      <c r="S487" s="3">
        <f t="shared" si="23"/>
        <v>12</v>
      </c>
      <c r="T487" s="3">
        <f>IF(AND(H487&lt;5,S487&gt;=VLOOKUP(A487,anni!$A$1:$O$32,6,0)),1,0)</f>
        <v>0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spans="1:34" s="2" customFormat="1" x14ac:dyDescent="0.3">
      <c r="A488" s="3">
        <v>2015</v>
      </c>
      <c r="B488" s="3">
        <v>182</v>
      </c>
      <c r="C488" s="3" t="s">
        <v>34</v>
      </c>
      <c r="D488" s="3" t="str">
        <f>VLOOKUP(E488,accorpamenti!$A$2:$X$104,A488-1995,0)</f>
        <v>Milano</v>
      </c>
      <c r="E488" s="3" t="s">
        <v>41</v>
      </c>
      <c r="F488" s="3">
        <v>6484</v>
      </c>
      <c r="G488" s="3">
        <v>2015</v>
      </c>
      <c r="H488" s="4">
        <v>4</v>
      </c>
      <c r="I488" s="3"/>
      <c r="J488" s="3">
        <v>6</v>
      </c>
      <c r="K488" s="3">
        <v>7</v>
      </c>
      <c r="L488" s="3">
        <v>0</v>
      </c>
      <c r="M488" s="3">
        <v>6</v>
      </c>
      <c r="N488" s="3">
        <v>0</v>
      </c>
      <c r="O488" s="3">
        <v>0</v>
      </c>
      <c r="P488" s="3">
        <f t="shared" si="21"/>
        <v>22.8</v>
      </c>
      <c r="Q488" s="3">
        <v>95</v>
      </c>
      <c r="R488" s="3">
        <f t="shared" si="22"/>
        <v>1</v>
      </c>
      <c r="S488" s="3">
        <f t="shared" si="23"/>
        <v>19</v>
      </c>
      <c r="T488" s="3">
        <f>IF(AND(H488&lt;5,S488&gt;=VLOOKUP(A488,anni!$A$1:$O$32,6,0)),1,0)</f>
        <v>0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spans="1:34" s="2" customFormat="1" x14ac:dyDescent="0.3">
      <c r="A489" s="3">
        <v>2015</v>
      </c>
      <c r="B489" s="3">
        <v>183</v>
      </c>
      <c r="C489" s="3" t="s">
        <v>34</v>
      </c>
      <c r="D489" s="3" t="str">
        <f>VLOOKUP(E489,accorpamenti!$A$2:$X$104,A489-1995,0)</f>
        <v>Como</v>
      </c>
      <c r="E489" s="3" t="s">
        <v>88</v>
      </c>
      <c r="F489" s="3">
        <v>6485</v>
      </c>
      <c r="G489" s="3">
        <v>2015</v>
      </c>
      <c r="H489" s="4">
        <v>4</v>
      </c>
      <c r="I489" s="3"/>
      <c r="J489" s="3">
        <v>7</v>
      </c>
      <c r="K489" s="3">
        <v>7</v>
      </c>
      <c r="L489" s="3">
        <v>7</v>
      </c>
      <c r="M489" s="3">
        <v>7</v>
      </c>
      <c r="N489" s="3">
        <v>0</v>
      </c>
      <c r="O489" s="3">
        <v>2</v>
      </c>
      <c r="P489" s="3">
        <f t="shared" si="21"/>
        <v>0</v>
      </c>
      <c r="Q489" s="3">
        <v>6</v>
      </c>
      <c r="R489" s="3">
        <f t="shared" si="22"/>
        <v>2</v>
      </c>
      <c r="S489" s="3">
        <f t="shared" si="23"/>
        <v>30</v>
      </c>
      <c r="T489" s="3">
        <f>IF(AND(H489&lt;5,S489&gt;=VLOOKUP(A489,anni!$A$1:$O$32,6,0)),1,0)</f>
        <v>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spans="1:34" s="2" customFormat="1" x14ac:dyDescent="0.3">
      <c r="A490" s="3">
        <v>2015</v>
      </c>
      <c r="B490" s="3">
        <v>184</v>
      </c>
      <c r="C490" s="3" t="s">
        <v>34</v>
      </c>
      <c r="D490" s="3" t="str">
        <f>VLOOKUP(E490,accorpamenti!$A$2:$X$104,A490-1995,0)</f>
        <v>Pavia</v>
      </c>
      <c r="E490" s="3" t="s">
        <v>83</v>
      </c>
      <c r="F490" s="3">
        <v>6734</v>
      </c>
      <c r="G490" s="3">
        <v>2015</v>
      </c>
      <c r="H490" s="4">
        <v>5</v>
      </c>
      <c r="I490" s="3"/>
      <c r="J490" s="3">
        <v>2</v>
      </c>
      <c r="K490" s="3">
        <v>6</v>
      </c>
      <c r="L490" s="3">
        <v>0</v>
      </c>
      <c r="M490" s="3">
        <v>0</v>
      </c>
      <c r="N490" s="3">
        <v>0</v>
      </c>
      <c r="O490" s="3">
        <v>0</v>
      </c>
      <c r="P490" s="3">
        <f t="shared" si="21"/>
        <v>8</v>
      </c>
      <c r="Q490" s="3">
        <v>264</v>
      </c>
      <c r="R490" s="3">
        <f t="shared" si="22"/>
        <v>0</v>
      </c>
      <c r="S490" s="3">
        <f t="shared" si="23"/>
        <v>8</v>
      </c>
      <c r="T490" s="3">
        <f>IF(AND(H490&lt;5,S490&gt;=VLOOKUP(A490,anni!$A$1:$O$32,6,0)),1,0)</f>
        <v>0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spans="1:34" s="2" customFormat="1" x14ac:dyDescent="0.3">
      <c r="A491" s="3">
        <v>2015</v>
      </c>
      <c r="B491" s="3">
        <v>185</v>
      </c>
      <c r="C491" s="3" t="s">
        <v>56</v>
      </c>
      <c r="D491" s="3" t="str">
        <f>VLOOKUP(E491,accorpamenti!$A$2:$X$104,A491-1995,0)</f>
        <v>Venezia</v>
      </c>
      <c r="E491" s="3" t="s">
        <v>85</v>
      </c>
      <c r="F491" s="3">
        <v>6797</v>
      </c>
      <c r="G491" s="3">
        <v>2015</v>
      </c>
      <c r="H491" s="4">
        <v>4</v>
      </c>
      <c r="I491" s="3"/>
      <c r="J491" s="3">
        <v>7</v>
      </c>
      <c r="K491" s="3">
        <v>2</v>
      </c>
      <c r="L491" s="3">
        <v>0</v>
      </c>
      <c r="M491" s="3">
        <v>0</v>
      </c>
      <c r="N491" s="3">
        <v>0</v>
      </c>
      <c r="O491" s="3">
        <v>0</v>
      </c>
      <c r="P491" s="3">
        <f t="shared" si="21"/>
        <v>10.799999999999999</v>
      </c>
      <c r="Q491" s="3">
        <v>252</v>
      </c>
      <c r="R491" s="3">
        <f t="shared" si="22"/>
        <v>0</v>
      </c>
      <c r="S491" s="3">
        <f t="shared" si="23"/>
        <v>9</v>
      </c>
      <c r="T491" s="3">
        <f>IF(AND(H491&lt;5,S491&gt;=VLOOKUP(A491,anni!$A$1:$O$32,6,0)),1,0)</f>
        <v>0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spans="1:34" s="2" customFormat="1" x14ac:dyDescent="0.3">
      <c r="A492" s="3">
        <v>2015</v>
      </c>
      <c r="B492" s="3">
        <v>186</v>
      </c>
      <c r="C492" s="3" t="s">
        <v>37</v>
      </c>
      <c r="D492" s="3" t="str">
        <f>VLOOKUP(E492,accorpamenti!$A$2:$X$104,A492-1995,0)</f>
        <v>Bari</v>
      </c>
      <c r="E492" s="3" t="s">
        <v>55</v>
      </c>
      <c r="F492" s="3">
        <v>6798</v>
      </c>
      <c r="G492" s="3">
        <v>2015</v>
      </c>
      <c r="H492" s="4">
        <v>4</v>
      </c>
      <c r="I492" s="3"/>
      <c r="J492" s="3">
        <v>7</v>
      </c>
      <c r="K492" s="3">
        <v>7</v>
      </c>
      <c r="L492" s="3">
        <v>4</v>
      </c>
      <c r="M492" s="3">
        <v>4</v>
      </c>
      <c r="N492" s="3">
        <v>0</v>
      </c>
      <c r="O492" s="3">
        <v>0</v>
      </c>
      <c r="P492" s="3">
        <f t="shared" si="21"/>
        <v>26.4</v>
      </c>
      <c r="Q492" s="3">
        <v>56</v>
      </c>
      <c r="R492" s="3">
        <f t="shared" si="22"/>
        <v>0</v>
      </c>
      <c r="S492" s="3">
        <f t="shared" si="23"/>
        <v>22</v>
      </c>
      <c r="T492" s="3">
        <f>IF(AND(H492&lt;5,S492&gt;=VLOOKUP(A492,anni!$A$1:$O$32,6,0)),1,0)</f>
        <v>0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spans="1:34" s="2" customFormat="1" x14ac:dyDescent="0.3">
      <c r="A493" s="3">
        <v>2015</v>
      </c>
      <c r="B493" s="3">
        <v>187</v>
      </c>
      <c r="C493" s="3" t="s">
        <v>135</v>
      </c>
      <c r="D493" s="3" t="str">
        <f>VLOOKUP(E493,accorpamenti!$A$2:$X$104,A493-1995,0)</f>
        <v>Campobasso</v>
      </c>
      <c r="E493" s="3" t="s">
        <v>145</v>
      </c>
      <c r="F493" s="3">
        <v>6799</v>
      </c>
      <c r="G493" s="3">
        <v>2015</v>
      </c>
      <c r="H493" s="4">
        <v>4</v>
      </c>
      <c r="I493" s="3"/>
      <c r="J493" s="3">
        <v>7</v>
      </c>
      <c r="K493" s="3">
        <v>7</v>
      </c>
      <c r="L493" s="3">
        <v>0</v>
      </c>
      <c r="M493" s="3">
        <v>1</v>
      </c>
      <c r="N493" s="3">
        <v>0</v>
      </c>
      <c r="O493" s="3">
        <v>1</v>
      </c>
      <c r="P493" s="3">
        <f t="shared" si="21"/>
        <v>19.2</v>
      </c>
      <c r="Q493" s="3">
        <v>131</v>
      </c>
      <c r="R493" s="3">
        <f t="shared" si="22"/>
        <v>0</v>
      </c>
      <c r="S493" s="3">
        <f t="shared" si="23"/>
        <v>16</v>
      </c>
      <c r="T493" s="3">
        <f>IF(AND(H493&lt;5,S493&gt;=VLOOKUP(A493,anni!$A$1:$O$32,6,0)),1,0)</f>
        <v>0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spans="1:34" s="2" customFormat="1" x14ac:dyDescent="0.3">
      <c r="A494" s="3">
        <v>2015</v>
      </c>
      <c r="B494" s="3">
        <v>188</v>
      </c>
      <c r="C494" s="3" t="s">
        <v>106</v>
      </c>
      <c r="D494" s="3" t="str">
        <f>VLOOKUP(E494,accorpamenti!$A$2:$X$104,A494-1995,0)</f>
        <v>Potenza</v>
      </c>
      <c r="E494" s="3" t="s">
        <v>107</v>
      </c>
      <c r="F494" s="3">
        <v>6854</v>
      </c>
      <c r="G494" s="3">
        <v>2015</v>
      </c>
      <c r="H494" s="4">
        <v>2</v>
      </c>
      <c r="I494" s="3"/>
      <c r="J494" s="3">
        <v>2</v>
      </c>
      <c r="K494" s="3">
        <v>2</v>
      </c>
      <c r="L494" s="3">
        <v>0</v>
      </c>
      <c r="M494" s="3">
        <v>0</v>
      </c>
      <c r="N494" s="3">
        <v>0</v>
      </c>
      <c r="O494" s="3">
        <v>0</v>
      </c>
      <c r="P494" s="3">
        <f t="shared" si="21"/>
        <v>6.4</v>
      </c>
      <c r="Q494" s="3">
        <v>287</v>
      </c>
      <c r="R494" s="3">
        <f t="shared" si="22"/>
        <v>0</v>
      </c>
      <c r="S494" s="3">
        <f t="shared" si="23"/>
        <v>4</v>
      </c>
      <c r="T494" s="3">
        <f>IF(AND(H494&lt;5,S494&gt;=VLOOKUP(A494,anni!$A$1:$O$32,6,0)),1,0)</f>
        <v>0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spans="1:34" s="2" customFormat="1" x14ac:dyDescent="0.3">
      <c r="A495" s="3">
        <v>2015</v>
      </c>
      <c r="B495" s="3">
        <v>189</v>
      </c>
      <c r="C495" s="3" t="s">
        <v>86</v>
      </c>
      <c r="D495" s="3" t="str">
        <f>VLOOKUP(E495,accorpamenti!$A$2:$X$104,A495-1995,0)</f>
        <v>Oristano</v>
      </c>
      <c r="E495" s="3" t="s">
        <v>150</v>
      </c>
      <c r="F495" s="3">
        <v>6735</v>
      </c>
      <c r="G495" s="3">
        <v>2015</v>
      </c>
      <c r="H495" s="4">
        <v>5</v>
      </c>
      <c r="I495" s="3"/>
      <c r="J495" s="3">
        <v>7</v>
      </c>
      <c r="K495" s="3">
        <v>6</v>
      </c>
      <c r="L495" s="3">
        <v>4</v>
      </c>
      <c r="M495" s="3">
        <v>0</v>
      </c>
      <c r="N495" s="3">
        <v>0</v>
      </c>
      <c r="O495" s="3">
        <v>0</v>
      </c>
      <c r="P495" s="3">
        <f t="shared" si="21"/>
        <v>17</v>
      </c>
      <c r="Q495" s="3">
        <v>111</v>
      </c>
      <c r="R495" s="3">
        <f t="shared" si="22"/>
        <v>0</v>
      </c>
      <c r="S495" s="3">
        <f t="shared" si="23"/>
        <v>17</v>
      </c>
      <c r="T495" s="3">
        <f>IF(AND(H495&lt;5,S495&gt;=VLOOKUP(A495,anni!$A$1:$O$32,6,0)),1,0)</f>
        <v>0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spans="1:34" s="2" customFormat="1" x14ac:dyDescent="0.3">
      <c r="A496" s="3">
        <v>2015</v>
      </c>
      <c r="B496" s="3">
        <v>190</v>
      </c>
      <c r="C496" s="3" t="s">
        <v>32</v>
      </c>
      <c r="D496" s="3" t="str">
        <f>VLOOKUP(E496,accorpamenti!$A$2:$X$104,A496-1995,0)</f>
        <v>Salerno</v>
      </c>
      <c r="E496" s="3" t="s">
        <v>61</v>
      </c>
      <c r="F496" s="3">
        <v>6800</v>
      </c>
      <c r="G496" s="3">
        <v>2015</v>
      </c>
      <c r="H496" s="4">
        <v>4</v>
      </c>
      <c r="I496" s="3"/>
      <c r="J496" s="3">
        <v>7</v>
      </c>
      <c r="K496" s="3">
        <v>5</v>
      </c>
      <c r="L496" s="3">
        <v>2</v>
      </c>
      <c r="M496" s="3">
        <v>0</v>
      </c>
      <c r="N496" s="3">
        <v>0</v>
      </c>
      <c r="O496" s="3">
        <v>0</v>
      </c>
      <c r="P496" s="3">
        <f t="shared" si="21"/>
        <v>16.8</v>
      </c>
      <c r="Q496" s="3">
        <v>176</v>
      </c>
      <c r="R496" s="3">
        <f t="shared" si="22"/>
        <v>0</v>
      </c>
      <c r="S496" s="3">
        <f t="shared" si="23"/>
        <v>14</v>
      </c>
      <c r="T496" s="3">
        <f>IF(AND(H496&lt;5,S496&gt;=VLOOKUP(A496,anni!$A$1:$O$32,6,0)),1,0)</f>
        <v>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spans="1:34" s="2" customFormat="1" x14ac:dyDescent="0.3">
      <c r="A497" s="3">
        <v>2015</v>
      </c>
      <c r="B497" s="3">
        <v>191</v>
      </c>
      <c r="C497" s="3" t="s">
        <v>56</v>
      </c>
      <c r="D497" s="3" t="str">
        <f>VLOOKUP(E497,accorpamenti!$A$2:$X$104,A497-1995,0)</f>
        <v>Treviso</v>
      </c>
      <c r="E497" s="3" t="s">
        <v>57</v>
      </c>
      <c r="F497" s="3">
        <v>6597</v>
      </c>
      <c r="G497" s="3">
        <v>2015</v>
      </c>
      <c r="H497" s="4">
        <v>5</v>
      </c>
      <c r="I497" s="3"/>
      <c r="J497" s="3">
        <v>6</v>
      </c>
      <c r="K497" s="3">
        <v>7</v>
      </c>
      <c r="L497" s="3">
        <v>7</v>
      </c>
      <c r="M497" s="3">
        <v>2</v>
      </c>
      <c r="N497" s="3">
        <v>0</v>
      </c>
      <c r="O497" s="3">
        <v>0</v>
      </c>
      <c r="P497" s="3">
        <f t="shared" si="21"/>
        <v>22</v>
      </c>
      <c r="Q497" s="3">
        <v>56</v>
      </c>
      <c r="R497" s="3">
        <f t="shared" si="22"/>
        <v>1</v>
      </c>
      <c r="S497" s="3">
        <f t="shared" si="23"/>
        <v>22</v>
      </c>
      <c r="T497" s="3">
        <f>IF(AND(H497&lt;5,S497&gt;=VLOOKUP(A497,anni!$A$1:$O$32,6,0)),1,0)</f>
        <v>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spans="1:34" s="2" customFormat="1" x14ac:dyDescent="0.3">
      <c r="A498" s="3">
        <v>2015</v>
      </c>
      <c r="B498" s="3">
        <v>192</v>
      </c>
      <c r="C498" s="3" t="s">
        <v>50</v>
      </c>
      <c r="D498" s="3" t="str">
        <f>VLOOKUP(E498,accorpamenti!$A$2:$X$104,A498-1995,0)</f>
        <v>Savona</v>
      </c>
      <c r="E498" s="3" t="s">
        <v>138</v>
      </c>
      <c r="F498" s="3">
        <v>6736</v>
      </c>
      <c r="G498" s="3">
        <v>2015</v>
      </c>
      <c r="H498" s="4">
        <v>5</v>
      </c>
      <c r="I498" s="3"/>
      <c r="J498" s="3">
        <v>7</v>
      </c>
      <c r="K498" s="3">
        <v>6</v>
      </c>
      <c r="L498" s="3">
        <v>0</v>
      </c>
      <c r="M498" s="3">
        <v>5</v>
      </c>
      <c r="N498" s="3">
        <v>0</v>
      </c>
      <c r="O498" s="3">
        <v>2</v>
      </c>
      <c r="P498" s="3">
        <f t="shared" si="21"/>
        <v>20</v>
      </c>
      <c r="Q498" s="3">
        <v>82</v>
      </c>
      <c r="R498" s="3">
        <f t="shared" si="22"/>
        <v>0</v>
      </c>
      <c r="S498" s="3">
        <f t="shared" si="23"/>
        <v>20</v>
      </c>
      <c r="T498" s="3">
        <f>IF(AND(H498&lt;5,S498&gt;=VLOOKUP(A498,anni!$A$1:$O$32,6,0)),1,0)</f>
        <v>0</v>
      </c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spans="1:34" s="2" customFormat="1" x14ac:dyDescent="0.3">
      <c r="A499" s="3">
        <v>2015</v>
      </c>
      <c r="B499" s="3">
        <v>193</v>
      </c>
      <c r="C499" s="3" t="s">
        <v>56</v>
      </c>
      <c r="D499" s="3" t="str">
        <f>VLOOKUP(E499,accorpamenti!$A$2:$X$104,A499-1995,0)</f>
        <v>Vicenza</v>
      </c>
      <c r="E499" s="3" t="s">
        <v>93</v>
      </c>
      <c r="F499" s="3">
        <v>6670</v>
      </c>
      <c r="G499" s="3">
        <v>2015</v>
      </c>
      <c r="H499" s="4">
        <v>3</v>
      </c>
      <c r="I499" s="3"/>
      <c r="J499" s="3">
        <v>7</v>
      </c>
      <c r="K499" s="3">
        <v>6</v>
      </c>
      <c r="L499" s="3">
        <v>1</v>
      </c>
      <c r="M499" s="3">
        <v>0</v>
      </c>
      <c r="N499" s="3">
        <v>0</v>
      </c>
      <c r="O499" s="3">
        <v>0</v>
      </c>
      <c r="P499" s="3">
        <f t="shared" ref="P499:P562" si="24">IF(T499=0,IF(S499=-1,-1,S499*HLOOKUP(H499,$U$1:$Y$2,2,0)),0)</f>
        <v>19.599999999999998</v>
      </c>
      <c r="Q499" s="3">
        <v>176</v>
      </c>
      <c r="R499" s="3">
        <f t="shared" ref="R499:R562" si="25">COUNTIF($F$609:$F$5991,F499)</f>
        <v>1</v>
      </c>
      <c r="S499" s="3">
        <f t="shared" ref="S499:S562" si="26">SUM(J499:O499)</f>
        <v>14</v>
      </c>
      <c r="T499" s="3">
        <f>IF(AND(H499&lt;5,S499&gt;=VLOOKUP(A499,anni!$A$1:$O$32,6,0)),1,0)</f>
        <v>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spans="1:34" s="2" customFormat="1" x14ac:dyDescent="0.3">
      <c r="A500" s="3">
        <v>2015</v>
      </c>
      <c r="B500" s="3">
        <v>194</v>
      </c>
      <c r="C500" s="3" t="s">
        <v>34</v>
      </c>
      <c r="D500" s="3" t="str">
        <f>VLOOKUP(E500,accorpamenti!$A$2:$X$104,A500-1995,0)</f>
        <v>Varese</v>
      </c>
      <c r="E500" s="3" t="s">
        <v>94</v>
      </c>
      <c r="F500" s="3">
        <v>6801</v>
      </c>
      <c r="G500" s="3">
        <v>2015</v>
      </c>
      <c r="H500" s="4">
        <v>4</v>
      </c>
      <c r="I500" s="3"/>
      <c r="J500" s="3">
        <v>7</v>
      </c>
      <c r="K500" s="3">
        <v>1</v>
      </c>
      <c r="L500" s="3">
        <v>0</v>
      </c>
      <c r="M500" s="3">
        <v>5</v>
      </c>
      <c r="N500" s="3">
        <v>0</v>
      </c>
      <c r="O500" s="3">
        <v>0</v>
      </c>
      <c r="P500" s="3">
        <f t="shared" si="24"/>
        <v>15.6</v>
      </c>
      <c r="Q500" s="3">
        <v>198</v>
      </c>
      <c r="R500" s="3">
        <f t="shared" si="25"/>
        <v>0</v>
      </c>
      <c r="S500" s="3">
        <f t="shared" si="26"/>
        <v>13</v>
      </c>
      <c r="T500" s="3">
        <f>IF(AND(H500&lt;5,S500&gt;=VLOOKUP(A500,anni!$A$1:$O$32,6,0)),1,0)</f>
        <v>0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spans="1:34" s="2" customFormat="1" x14ac:dyDescent="0.3">
      <c r="A501" s="3">
        <v>2015</v>
      </c>
      <c r="B501" s="3">
        <v>195</v>
      </c>
      <c r="C501" s="3" t="s">
        <v>43</v>
      </c>
      <c r="D501" s="3" t="str">
        <f>VLOOKUP(E501,accorpamenti!$A$2:$X$104,A501-1995,0)</f>
        <v>Udine</v>
      </c>
      <c r="E501" s="3" t="s">
        <v>58</v>
      </c>
      <c r="F501" s="3">
        <v>6802</v>
      </c>
      <c r="G501" s="3">
        <v>2015</v>
      </c>
      <c r="H501" s="4">
        <v>4</v>
      </c>
      <c r="I501" s="3"/>
      <c r="J501" s="3">
        <v>7</v>
      </c>
      <c r="K501" s="3">
        <v>7</v>
      </c>
      <c r="L501" s="3">
        <v>2</v>
      </c>
      <c r="M501" s="3">
        <v>0</v>
      </c>
      <c r="N501" s="3">
        <v>0</v>
      </c>
      <c r="O501" s="3">
        <v>1</v>
      </c>
      <c r="P501" s="3">
        <f t="shared" si="24"/>
        <v>20.399999999999999</v>
      </c>
      <c r="Q501" s="3">
        <v>111</v>
      </c>
      <c r="R501" s="3">
        <f t="shared" si="25"/>
        <v>0</v>
      </c>
      <c r="S501" s="3">
        <f t="shared" si="26"/>
        <v>17</v>
      </c>
      <c r="T501" s="3">
        <f>IF(AND(H501&lt;5,S501&gt;=VLOOKUP(A501,anni!$A$1:$O$32,6,0)),1,0)</f>
        <v>0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spans="1:34" s="2" customFormat="1" x14ac:dyDescent="0.3">
      <c r="A502" s="3">
        <v>2015</v>
      </c>
      <c r="B502" s="3">
        <v>196</v>
      </c>
      <c r="C502" s="3" t="s">
        <v>37</v>
      </c>
      <c r="D502" s="3" t="str">
        <f>VLOOKUP(E502,accorpamenti!$A$2:$X$104,A502-1995,0)</f>
        <v>Lecce</v>
      </c>
      <c r="E502" s="3" t="s">
        <v>38</v>
      </c>
      <c r="F502" s="3">
        <v>6855</v>
      </c>
      <c r="G502" s="3">
        <v>2015</v>
      </c>
      <c r="H502" s="4">
        <v>2</v>
      </c>
      <c r="I502" s="3"/>
      <c r="J502" s="3">
        <v>7</v>
      </c>
      <c r="K502" s="3">
        <v>5</v>
      </c>
      <c r="L502" s="3">
        <v>0</v>
      </c>
      <c r="M502" s="3">
        <v>4</v>
      </c>
      <c r="N502" s="3">
        <v>0</v>
      </c>
      <c r="O502" s="3">
        <v>4</v>
      </c>
      <c r="P502" s="3">
        <f t="shared" si="24"/>
        <v>32</v>
      </c>
      <c r="Q502" s="3">
        <v>82</v>
      </c>
      <c r="R502" s="3">
        <f t="shared" si="25"/>
        <v>0</v>
      </c>
      <c r="S502" s="3">
        <f t="shared" si="26"/>
        <v>20</v>
      </c>
      <c r="T502" s="3">
        <f>IF(AND(H502&lt;5,S502&gt;=VLOOKUP(A502,anni!$A$1:$O$32,6,0)),1,0)</f>
        <v>0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spans="1:34" s="2" customFormat="1" x14ac:dyDescent="0.3">
      <c r="A503" s="3">
        <v>2015</v>
      </c>
      <c r="B503" s="3">
        <v>197</v>
      </c>
      <c r="C503" s="3" t="s">
        <v>69</v>
      </c>
      <c r="D503" s="3" t="str">
        <f>VLOOKUP(E503,accorpamenti!$A$2:$X$104,A503-1995,0)</f>
        <v>Piacenza</v>
      </c>
      <c r="E503" s="3" t="s">
        <v>90</v>
      </c>
      <c r="F503" s="3">
        <v>6803</v>
      </c>
      <c r="G503" s="3">
        <v>2015</v>
      </c>
      <c r="H503" s="4">
        <v>4</v>
      </c>
      <c r="I503" s="3"/>
      <c r="J503" s="3">
        <v>7</v>
      </c>
      <c r="K503" s="3">
        <v>7</v>
      </c>
      <c r="L503" s="3">
        <v>0</v>
      </c>
      <c r="M503" s="3">
        <v>0</v>
      </c>
      <c r="N503" s="3">
        <v>0</v>
      </c>
      <c r="O503" s="3">
        <v>0</v>
      </c>
      <c r="P503" s="3">
        <f t="shared" si="24"/>
        <v>16.8</v>
      </c>
      <c r="Q503" s="3">
        <v>176</v>
      </c>
      <c r="R503" s="3">
        <f t="shared" si="25"/>
        <v>0</v>
      </c>
      <c r="S503" s="3">
        <f t="shared" si="26"/>
        <v>14</v>
      </c>
      <c r="T503" s="3">
        <f>IF(AND(H503&lt;5,S503&gt;=VLOOKUP(A503,anni!$A$1:$O$32,6,0)),1,0)</f>
        <v>0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spans="1:34" s="2" customFormat="1" x14ac:dyDescent="0.3">
      <c r="A504" s="3">
        <v>2015</v>
      </c>
      <c r="B504" s="3">
        <v>198</v>
      </c>
      <c r="C504" s="3" t="s">
        <v>34</v>
      </c>
      <c r="D504" s="3" t="str">
        <f>VLOOKUP(E504,accorpamenti!$A$2:$X$104,A504-1995,0)</f>
        <v>Brescia</v>
      </c>
      <c r="E504" s="3" t="s">
        <v>42</v>
      </c>
      <c r="F504" s="3">
        <v>6804</v>
      </c>
      <c r="G504" s="3">
        <v>2015</v>
      </c>
      <c r="H504" s="4">
        <v>4</v>
      </c>
      <c r="I504" s="3"/>
      <c r="J504" s="3">
        <v>7</v>
      </c>
      <c r="K504" s="3">
        <v>7</v>
      </c>
      <c r="L504" s="3">
        <v>7</v>
      </c>
      <c r="M504" s="3">
        <v>0</v>
      </c>
      <c r="N504" s="3">
        <v>0</v>
      </c>
      <c r="O504" s="3">
        <v>0</v>
      </c>
      <c r="P504" s="3">
        <f t="shared" si="24"/>
        <v>25.2</v>
      </c>
      <c r="Q504" s="3">
        <v>67</v>
      </c>
      <c r="R504" s="3">
        <f t="shared" si="25"/>
        <v>0</v>
      </c>
      <c r="S504" s="3">
        <f t="shared" si="26"/>
        <v>21</v>
      </c>
      <c r="T504" s="3">
        <f>IF(AND(H504&lt;5,S504&gt;=VLOOKUP(A504,anni!$A$1:$O$32,6,0)),1,0)</f>
        <v>0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spans="1:34" s="2" customFormat="1" x14ac:dyDescent="0.3">
      <c r="A505" s="3">
        <v>2015</v>
      </c>
      <c r="B505" s="3">
        <v>199</v>
      </c>
      <c r="C505" s="3" t="s">
        <v>32</v>
      </c>
      <c r="D505" s="3" t="str">
        <f>VLOOKUP(E505,accorpamenti!$A$2:$X$104,A505-1995,0)</f>
        <v>Salerno</v>
      </c>
      <c r="E505" s="3" t="s">
        <v>61</v>
      </c>
      <c r="F505" s="3">
        <v>6826</v>
      </c>
      <c r="G505" s="3">
        <v>2015</v>
      </c>
      <c r="H505" s="4">
        <v>3</v>
      </c>
      <c r="I505" s="3"/>
      <c r="J505" s="3">
        <v>7</v>
      </c>
      <c r="K505" s="3">
        <v>3</v>
      </c>
      <c r="L505" s="3">
        <v>0</v>
      </c>
      <c r="M505" s="3">
        <v>0</v>
      </c>
      <c r="N505" s="3">
        <v>0</v>
      </c>
      <c r="O505" s="3">
        <v>0</v>
      </c>
      <c r="P505" s="3">
        <f t="shared" si="24"/>
        <v>14</v>
      </c>
      <c r="Q505" s="3">
        <v>243</v>
      </c>
      <c r="R505" s="3">
        <f t="shared" si="25"/>
        <v>0</v>
      </c>
      <c r="S505" s="3">
        <f t="shared" si="26"/>
        <v>10</v>
      </c>
      <c r="T505" s="3">
        <f>IF(AND(H505&lt;5,S505&gt;=VLOOKUP(A505,anni!$A$1:$O$32,6,0)),1,0)</f>
        <v>0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spans="1:34" s="2" customFormat="1" ht="14.5" x14ac:dyDescent="0.35">
      <c r="A506" s="3">
        <v>2015</v>
      </c>
      <c r="B506" s="3">
        <v>200</v>
      </c>
      <c r="C506" s="3" t="s">
        <v>29</v>
      </c>
      <c r="D506" s="3" t="str">
        <f>VLOOKUP(E506,accorpamenti!$A$2:$X$104,A506-1995,0)</f>
        <v>Siracusa</v>
      </c>
      <c r="E506" s="3" t="s">
        <v>139</v>
      </c>
      <c r="F506" s="3">
        <v>6856</v>
      </c>
      <c r="G506" s="3">
        <v>2015</v>
      </c>
      <c r="H506" s="4">
        <v>2</v>
      </c>
      <c r="I506" s="3"/>
      <c r="J506" s="3"/>
      <c r="K506" s="3"/>
      <c r="L506" s="3"/>
      <c r="M506" s="3"/>
      <c r="N506" s="3"/>
      <c r="O506" s="3"/>
      <c r="P506" s="3">
        <f t="shared" si="24"/>
        <v>-1</v>
      </c>
      <c r="Q506" s="3">
        <v>300</v>
      </c>
      <c r="R506" s="3">
        <f t="shared" si="25"/>
        <v>0</v>
      </c>
      <c r="S506" s="18">
        <v>-1</v>
      </c>
      <c r="T506" s="3">
        <f>IF(AND(H506&lt;5,S506&gt;=VLOOKUP(A506,anni!$A$1:$O$32,6,0)),1,0)</f>
        <v>0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spans="1:34" s="2" customFormat="1" x14ac:dyDescent="0.3">
      <c r="A507" s="3">
        <v>2015</v>
      </c>
      <c r="B507" s="3">
        <v>201</v>
      </c>
      <c r="C507" s="3" t="s">
        <v>32</v>
      </c>
      <c r="D507" s="3" t="str">
        <f>VLOOKUP(E507,accorpamenti!$A$2:$X$104,A507-1995,0)</f>
        <v>Caserta</v>
      </c>
      <c r="E507" s="3" t="s">
        <v>33</v>
      </c>
      <c r="F507" s="3">
        <v>6737</v>
      </c>
      <c r="G507" s="3">
        <v>2015</v>
      </c>
      <c r="H507" s="4">
        <v>5</v>
      </c>
      <c r="I507" s="3"/>
      <c r="J507" s="3">
        <v>7</v>
      </c>
      <c r="K507" s="3">
        <v>3</v>
      </c>
      <c r="L507" s="3">
        <v>0</v>
      </c>
      <c r="M507" s="3">
        <v>0</v>
      </c>
      <c r="N507" s="3">
        <v>0</v>
      </c>
      <c r="O507" s="3">
        <v>0</v>
      </c>
      <c r="P507" s="3">
        <f t="shared" si="24"/>
        <v>10</v>
      </c>
      <c r="Q507" s="3">
        <v>243</v>
      </c>
      <c r="R507" s="3">
        <f t="shared" si="25"/>
        <v>0</v>
      </c>
      <c r="S507" s="3">
        <f t="shared" si="26"/>
        <v>10</v>
      </c>
      <c r="T507" s="3">
        <f>IF(AND(H507&lt;5,S507&gt;=VLOOKUP(A507,anni!$A$1:$O$32,6,0)),1,0)</f>
        <v>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spans="1:34" s="2" customFormat="1" x14ac:dyDescent="0.3">
      <c r="A508" s="3">
        <v>2015</v>
      </c>
      <c r="B508" s="3">
        <v>202</v>
      </c>
      <c r="C508" s="3" t="s">
        <v>34</v>
      </c>
      <c r="D508" s="3" t="str">
        <f>VLOOKUP(E508,accorpamenti!$A$2:$X$104,A508-1995,0)</f>
        <v>Mantova</v>
      </c>
      <c r="E508" s="3" t="s">
        <v>103</v>
      </c>
      <c r="F508" s="3">
        <v>6805</v>
      </c>
      <c r="G508" s="3">
        <v>2015</v>
      </c>
      <c r="H508" s="4">
        <v>4</v>
      </c>
      <c r="I508" s="3"/>
      <c r="J508" s="3">
        <v>6</v>
      </c>
      <c r="K508" s="3">
        <v>3</v>
      </c>
      <c r="L508" s="3">
        <v>2</v>
      </c>
      <c r="M508" s="3">
        <v>1</v>
      </c>
      <c r="N508" s="3">
        <v>0</v>
      </c>
      <c r="O508" s="3">
        <v>0</v>
      </c>
      <c r="P508" s="3">
        <f t="shared" si="24"/>
        <v>14.399999999999999</v>
      </c>
      <c r="Q508" s="3">
        <v>214</v>
      </c>
      <c r="R508" s="3">
        <f t="shared" si="25"/>
        <v>0</v>
      </c>
      <c r="S508" s="3">
        <f t="shared" si="26"/>
        <v>12</v>
      </c>
      <c r="T508" s="3">
        <f>IF(AND(H508&lt;5,S508&gt;=VLOOKUP(A508,anni!$A$1:$O$32,6,0)),1,0)</f>
        <v>0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spans="1:34" s="2" customFormat="1" x14ac:dyDescent="0.3">
      <c r="A509" s="3">
        <v>2015</v>
      </c>
      <c r="B509" s="3">
        <v>203</v>
      </c>
      <c r="C509" s="3" t="s">
        <v>45</v>
      </c>
      <c r="D509" s="3" t="str">
        <f>VLOOKUP(E509,accorpamenti!$A$2:$X$104,A509-1995,0)</f>
        <v>Biella</v>
      </c>
      <c r="E509" s="3" t="s">
        <v>132</v>
      </c>
      <c r="F509" s="3">
        <v>6738</v>
      </c>
      <c r="G509" s="3">
        <v>2015</v>
      </c>
      <c r="H509" s="4">
        <v>5</v>
      </c>
      <c r="I509" s="3"/>
      <c r="J509" s="3">
        <v>7</v>
      </c>
      <c r="K509" s="3">
        <v>3</v>
      </c>
      <c r="L509" s="3">
        <v>0</v>
      </c>
      <c r="M509" s="3">
        <v>1</v>
      </c>
      <c r="N509" s="3">
        <v>0</v>
      </c>
      <c r="O509" s="3">
        <v>0</v>
      </c>
      <c r="P509" s="3">
        <f t="shared" si="24"/>
        <v>11</v>
      </c>
      <c r="Q509" s="3">
        <v>234</v>
      </c>
      <c r="R509" s="3">
        <f t="shared" si="25"/>
        <v>0</v>
      </c>
      <c r="S509" s="3">
        <f t="shared" si="26"/>
        <v>11</v>
      </c>
      <c r="T509" s="3">
        <f>IF(AND(H509&lt;5,S509&gt;=VLOOKUP(A509,anni!$A$1:$O$32,6,0)),1,0)</f>
        <v>0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spans="1:34" s="2" customFormat="1" x14ac:dyDescent="0.3">
      <c r="A510" s="3">
        <v>2015</v>
      </c>
      <c r="B510" s="3">
        <v>204</v>
      </c>
      <c r="C510" s="3" t="s">
        <v>59</v>
      </c>
      <c r="D510" s="3" t="str">
        <f>VLOOKUP(E510,accorpamenti!$A$2:$X$104,A510-1995,0)</f>
        <v>Trento</v>
      </c>
      <c r="E510" s="3" t="s">
        <v>60</v>
      </c>
      <c r="F510" s="3">
        <v>6637</v>
      </c>
      <c r="G510" s="3">
        <v>2015</v>
      </c>
      <c r="H510" s="4">
        <v>4</v>
      </c>
      <c r="I510" s="3"/>
      <c r="J510" s="3">
        <v>6</v>
      </c>
      <c r="K510" s="3">
        <v>7</v>
      </c>
      <c r="L510" s="3">
        <v>1</v>
      </c>
      <c r="M510" s="3">
        <v>7</v>
      </c>
      <c r="N510" s="3">
        <v>0</v>
      </c>
      <c r="O510" s="3">
        <v>0</v>
      </c>
      <c r="P510" s="3">
        <f t="shared" si="24"/>
        <v>25.2</v>
      </c>
      <c r="Q510" s="3">
        <v>67</v>
      </c>
      <c r="R510" s="3">
        <f t="shared" si="25"/>
        <v>1</v>
      </c>
      <c r="S510" s="3">
        <f t="shared" si="26"/>
        <v>21</v>
      </c>
      <c r="T510" s="3">
        <f>IF(AND(H510&lt;5,S510&gt;=VLOOKUP(A510,anni!$A$1:$O$32,6,0)),1,0)</f>
        <v>0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spans="1:34" s="2" customFormat="1" x14ac:dyDescent="0.3">
      <c r="A511" s="3">
        <v>2015</v>
      </c>
      <c r="B511" s="3">
        <v>205</v>
      </c>
      <c r="C511" s="3" t="s">
        <v>45</v>
      </c>
      <c r="D511" s="3" t="str">
        <f>VLOOKUP(E511,accorpamenti!$A$2:$X$104,A511-1995,0)</f>
        <v>Torino</v>
      </c>
      <c r="E511" s="3" t="s">
        <v>49</v>
      </c>
      <c r="F511" s="3">
        <v>6462</v>
      </c>
      <c r="G511" s="3">
        <v>2015</v>
      </c>
      <c r="H511" s="4">
        <v>5</v>
      </c>
      <c r="I511" s="3"/>
      <c r="J511" s="3">
        <v>7</v>
      </c>
      <c r="K511" s="3">
        <v>7</v>
      </c>
      <c r="L511" s="3">
        <v>7</v>
      </c>
      <c r="M511" s="3">
        <v>7</v>
      </c>
      <c r="N511" s="3">
        <v>0</v>
      </c>
      <c r="O511" s="3">
        <v>3</v>
      </c>
      <c r="P511" s="3">
        <f t="shared" si="24"/>
        <v>31</v>
      </c>
      <c r="Q511" s="3">
        <v>4</v>
      </c>
      <c r="R511" s="3">
        <f t="shared" si="25"/>
        <v>2</v>
      </c>
      <c r="S511" s="3">
        <f t="shared" si="26"/>
        <v>31</v>
      </c>
      <c r="T511" s="3">
        <f>IF(AND(H511&lt;5,S511&gt;=VLOOKUP(A511,anni!$A$1:$O$32,6,0)),1,0)</f>
        <v>0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spans="1:34" s="2" customFormat="1" x14ac:dyDescent="0.3">
      <c r="A512" s="3">
        <v>2015</v>
      </c>
      <c r="B512" s="3">
        <v>206</v>
      </c>
      <c r="C512" s="3" t="s">
        <v>29</v>
      </c>
      <c r="D512" s="3" t="str">
        <f>VLOOKUP(E512,accorpamenti!$A$2:$X$104,A512-1995,0)</f>
        <v>Catania</v>
      </c>
      <c r="E512" s="3" t="s">
        <v>75</v>
      </c>
      <c r="F512" s="3">
        <v>6487</v>
      </c>
      <c r="G512" s="3">
        <v>2015</v>
      </c>
      <c r="H512" s="4">
        <v>4</v>
      </c>
      <c r="I512" s="3"/>
      <c r="J512" s="3">
        <v>7</v>
      </c>
      <c r="K512" s="3">
        <v>7</v>
      </c>
      <c r="L512" s="3">
        <v>3</v>
      </c>
      <c r="M512" s="3">
        <v>0</v>
      </c>
      <c r="N512" s="3">
        <v>0</v>
      </c>
      <c r="O512" s="3">
        <v>0</v>
      </c>
      <c r="P512" s="3">
        <f t="shared" si="24"/>
        <v>20.399999999999999</v>
      </c>
      <c r="Q512" s="3">
        <v>111</v>
      </c>
      <c r="R512" s="3">
        <f t="shared" si="25"/>
        <v>2</v>
      </c>
      <c r="S512" s="3">
        <f t="shared" si="26"/>
        <v>17</v>
      </c>
      <c r="T512" s="3">
        <f>IF(AND(H512&lt;5,S512&gt;=VLOOKUP(A512,anni!$A$1:$O$32,6,0)),1,0)</f>
        <v>0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spans="1:34" s="2" customFormat="1" x14ac:dyDescent="0.3">
      <c r="A513" s="3">
        <v>2015</v>
      </c>
      <c r="B513" s="3">
        <v>207</v>
      </c>
      <c r="C513" s="3" t="s">
        <v>56</v>
      </c>
      <c r="D513" s="3" t="str">
        <f>VLOOKUP(E513,accorpamenti!$A$2:$X$104,A513-1995,0)</f>
        <v>Vicenza</v>
      </c>
      <c r="E513" s="3" t="s">
        <v>93</v>
      </c>
      <c r="F513" s="3">
        <v>6857</v>
      </c>
      <c r="G513" s="3">
        <v>2015</v>
      </c>
      <c r="H513" s="4">
        <v>2</v>
      </c>
      <c r="I513" s="3"/>
      <c r="J513" s="3">
        <v>7</v>
      </c>
      <c r="K513" s="3">
        <v>7</v>
      </c>
      <c r="L513" s="3">
        <v>2</v>
      </c>
      <c r="M513" s="3">
        <v>0</v>
      </c>
      <c r="N513" s="3">
        <v>0</v>
      </c>
      <c r="O513" s="3">
        <v>0</v>
      </c>
      <c r="P513" s="3">
        <f t="shared" si="24"/>
        <v>25.6</v>
      </c>
      <c r="Q513" s="3">
        <v>131</v>
      </c>
      <c r="R513" s="3">
        <f t="shared" si="25"/>
        <v>0</v>
      </c>
      <c r="S513" s="3">
        <f t="shared" si="26"/>
        <v>16</v>
      </c>
      <c r="T513" s="3">
        <f>IF(AND(H513&lt;5,S513&gt;=VLOOKUP(A513,anni!$A$1:$O$32,6,0)),1,0)</f>
        <v>0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spans="1:34" s="2" customFormat="1" x14ac:dyDescent="0.3">
      <c r="A514" s="3">
        <v>2015</v>
      </c>
      <c r="B514" s="3">
        <v>208</v>
      </c>
      <c r="C514" s="3" t="s">
        <v>43</v>
      </c>
      <c r="D514" s="3" t="str">
        <f>VLOOKUP(E514,accorpamenti!$A$2:$X$104,A514-1995,0)</f>
        <v>Udine</v>
      </c>
      <c r="E514" s="3" t="s">
        <v>58</v>
      </c>
      <c r="F514" s="3">
        <v>6858</v>
      </c>
      <c r="G514" s="3">
        <v>2015</v>
      </c>
      <c r="H514" s="4">
        <v>2</v>
      </c>
      <c r="I514" s="3"/>
      <c r="J514" s="3">
        <v>7</v>
      </c>
      <c r="K514" s="3">
        <v>2</v>
      </c>
      <c r="L514" s="3">
        <v>0</v>
      </c>
      <c r="M514" s="3">
        <v>3</v>
      </c>
      <c r="N514" s="3">
        <v>0</v>
      </c>
      <c r="O514" s="3">
        <v>0</v>
      </c>
      <c r="P514" s="3">
        <f t="shared" si="24"/>
        <v>19.200000000000003</v>
      </c>
      <c r="Q514" s="3">
        <v>214</v>
      </c>
      <c r="R514" s="3">
        <f t="shared" si="25"/>
        <v>0</v>
      </c>
      <c r="S514" s="3">
        <f t="shared" si="26"/>
        <v>12</v>
      </c>
      <c r="T514" s="3">
        <f>IF(AND(H514&lt;5,S514&gt;=VLOOKUP(A514,anni!$A$1:$O$32,6,0)),1,0)</f>
        <v>0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spans="1:34" s="2" customFormat="1" x14ac:dyDescent="0.3">
      <c r="A515" s="3">
        <v>2015</v>
      </c>
      <c r="B515" s="3">
        <v>209</v>
      </c>
      <c r="C515" s="3" t="s">
        <v>59</v>
      </c>
      <c r="D515" s="3" t="str">
        <f>VLOOKUP(E515,accorpamenti!$A$2:$X$104,A515-1995,0)</f>
        <v>Bolzano</v>
      </c>
      <c r="E515" s="3" t="s">
        <v>128</v>
      </c>
      <c r="F515" s="3">
        <v>6806</v>
      </c>
      <c r="G515" s="3">
        <v>2015</v>
      </c>
      <c r="H515" s="4">
        <v>4</v>
      </c>
      <c r="I515" s="3"/>
      <c r="J515" s="3">
        <v>0</v>
      </c>
      <c r="K515" s="3">
        <v>6</v>
      </c>
      <c r="L515" s="3">
        <v>1</v>
      </c>
      <c r="M515" s="3">
        <v>1</v>
      </c>
      <c r="N515" s="3">
        <v>0</v>
      </c>
      <c r="O515" s="3">
        <v>0</v>
      </c>
      <c r="P515" s="3">
        <f t="shared" si="24"/>
        <v>9.6</v>
      </c>
      <c r="Q515" s="3">
        <v>264</v>
      </c>
      <c r="R515" s="3">
        <f t="shared" si="25"/>
        <v>0</v>
      </c>
      <c r="S515" s="3">
        <f t="shared" si="26"/>
        <v>8</v>
      </c>
      <c r="T515" s="3">
        <f>IF(AND(H515&lt;5,S515&gt;=VLOOKUP(A515,anni!$A$1:$O$32,6,0)),1,0)</f>
        <v>0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spans="1:34" s="2" customFormat="1" x14ac:dyDescent="0.3">
      <c r="A516" s="3">
        <v>2015</v>
      </c>
      <c r="B516" s="3">
        <v>210</v>
      </c>
      <c r="C516" s="3" t="s">
        <v>39</v>
      </c>
      <c r="D516" s="3" t="str">
        <f>VLOOKUP(E516,accorpamenti!$A$2:$X$104,A516-1995,0)</f>
        <v>Roma</v>
      </c>
      <c r="E516" s="3" t="s">
        <v>40</v>
      </c>
      <c r="F516" s="3">
        <v>6739</v>
      </c>
      <c r="G516" s="3">
        <v>2015</v>
      </c>
      <c r="H516" s="4">
        <v>5</v>
      </c>
      <c r="I516" s="3"/>
      <c r="J516" s="3">
        <v>7</v>
      </c>
      <c r="K516" s="3">
        <v>7</v>
      </c>
      <c r="L516" s="3">
        <v>0</v>
      </c>
      <c r="M516" s="3">
        <v>0</v>
      </c>
      <c r="N516" s="3">
        <v>0</v>
      </c>
      <c r="O516" s="3">
        <v>0</v>
      </c>
      <c r="P516" s="3">
        <f t="shared" si="24"/>
        <v>14</v>
      </c>
      <c r="Q516" s="3">
        <v>176</v>
      </c>
      <c r="R516" s="3">
        <f t="shared" si="25"/>
        <v>0</v>
      </c>
      <c r="S516" s="3">
        <f t="shared" si="26"/>
        <v>14</v>
      </c>
      <c r="T516" s="3">
        <f>IF(AND(H516&lt;5,S516&gt;=VLOOKUP(A516,anni!$A$1:$O$32,6,0)),1,0)</f>
        <v>0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spans="1:34" s="2" customFormat="1" x14ac:dyDescent="0.3">
      <c r="A517" s="3">
        <v>2015</v>
      </c>
      <c r="B517" s="3">
        <v>211</v>
      </c>
      <c r="C517" s="3" t="s">
        <v>32</v>
      </c>
      <c r="D517" s="3" t="str">
        <f>VLOOKUP(E517,accorpamenti!$A$2:$X$104,A517-1995,0)</f>
        <v>Napoli</v>
      </c>
      <c r="E517" s="3" t="s">
        <v>95</v>
      </c>
      <c r="F517" s="3">
        <v>6869</v>
      </c>
      <c r="G517" s="3">
        <v>2015</v>
      </c>
      <c r="H517" s="4">
        <v>1</v>
      </c>
      <c r="I517" s="3"/>
      <c r="J517" s="3">
        <v>7</v>
      </c>
      <c r="K517" s="3">
        <v>6</v>
      </c>
      <c r="L517" s="3">
        <v>0</v>
      </c>
      <c r="M517" s="3">
        <v>0</v>
      </c>
      <c r="N517" s="3">
        <v>0</v>
      </c>
      <c r="O517" s="3">
        <v>0</v>
      </c>
      <c r="P517" s="3">
        <f t="shared" si="24"/>
        <v>23.400000000000002</v>
      </c>
      <c r="Q517" s="3">
        <v>198</v>
      </c>
      <c r="R517" s="3">
        <f t="shared" si="25"/>
        <v>0</v>
      </c>
      <c r="S517" s="3">
        <f t="shared" si="26"/>
        <v>13</v>
      </c>
      <c r="T517" s="3">
        <f>IF(AND(H517&lt;5,S517&gt;=VLOOKUP(A517,anni!$A$1:$O$32,6,0)),1,0)</f>
        <v>0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spans="1:34" s="2" customFormat="1" x14ac:dyDescent="0.3">
      <c r="A518" s="3">
        <v>2015</v>
      </c>
      <c r="B518" s="3">
        <v>212</v>
      </c>
      <c r="C518" s="3" t="s">
        <v>101</v>
      </c>
      <c r="D518" s="3" t="str">
        <f>VLOOKUP(E518,accorpamenti!$A$2:$X$104,A518-1995,0)</f>
        <v>Ancona</v>
      </c>
      <c r="E518" s="3" t="s">
        <v>116</v>
      </c>
      <c r="F518" s="3">
        <v>6602</v>
      </c>
      <c r="G518" s="3">
        <v>2015</v>
      </c>
      <c r="H518" s="4">
        <v>5</v>
      </c>
      <c r="I518" s="3"/>
      <c r="J518" s="3">
        <v>7</v>
      </c>
      <c r="K518" s="3">
        <v>7</v>
      </c>
      <c r="L518" s="3">
        <v>0</v>
      </c>
      <c r="M518" s="3">
        <v>3</v>
      </c>
      <c r="N518" s="3">
        <v>0</v>
      </c>
      <c r="O518" s="3">
        <v>0</v>
      </c>
      <c r="P518" s="3">
        <f t="shared" si="24"/>
        <v>17</v>
      </c>
      <c r="Q518" s="3">
        <v>111</v>
      </c>
      <c r="R518" s="3">
        <f t="shared" si="25"/>
        <v>1</v>
      </c>
      <c r="S518" s="3">
        <f t="shared" si="26"/>
        <v>17</v>
      </c>
      <c r="T518" s="3">
        <f>IF(AND(H518&lt;5,S518&gt;=VLOOKUP(A518,anni!$A$1:$O$32,6,0)),1,0)</f>
        <v>0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spans="1:34" s="2" customFormat="1" x14ac:dyDescent="0.3">
      <c r="A519" s="3">
        <v>2015</v>
      </c>
      <c r="B519" s="3">
        <v>213</v>
      </c>
      <c r="C519" s="3" t="s">
        <v>45</v>
      </c>
      <c r="D519" s="3" t="str">
        <f>VLOOKUP(E519,accorpamenti!$A$2:$X$104,A519-1995,0)</f>
        <v>Alessandria</v>
      </c>
      <c r="E519" s="3" t="s">
        <v>74</v>
      </c>
      <c r="F519" s="3">
        <v>6603</v>
      </c>
      <c r="G519" s="3">
        <v>2015</v>
      </c>
      <c r="H519" s="4">
        <v>5</v>
      </c>
      <c r="I519" s="3"/>
      <c r="J519" s="3">
        <v>7</v>
      </c>
      <c r="K519" s="3">
        <v>6</v>
      </c>
      <c r="L519" s="3">
        <v>7</v>
      </c>
      <c r="M519" s="3">
        <v>7</v>
      </c>
      <c r="N519" s="3">
        <v>0</v>
      </c>
      <c r="O519" s="3">
        <v>0</v>
      </c>
      <c r="P519" s="3">
        <f t="shared" si="24"/>
        <v>27</v>
      </c>
      <c r="Q519" s="3">
        <v>25</v>
      </c>
      <c r="R519" s="3">
        <f t="shared" si="25"/>
        <v>1</v>
      </c>
      <c r="S519" s="3">
        <f t="shared" si="26"/>
        <v>27</v>
      </c>
      <c r="T519" s="3">
        <f>IF(AND(H519&lt;5,S519&gt;=VLOOKUP(A519,anni!$A$1:$O$32,6,0)),1,0)</f>
        <v>0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spans="1:34" s="2" customFormat="1" x14ac:dyDescent="0.3">
      <c r="A520" s="3">
        <v>2015</v>
      </c>
      <c r="B520" s="3">
        <v>214</v>
      </c>
      <c r="C520" s="3" t="s">
        <v>34</v>
      </c>
      <c r="D520" s="3" t="str">
        <f>VLOOKUP(E520,accorpamenti!$A$2:$X$104,A520-1995,0)</f>
        <v>Bergamo</v>
      </c>
      <c r="E520" s="3" t="s">
        <v>35</v>
      </c>
      <c r="F520" s="3">
        <v>6827</v>
      </c>
      <c r="G520" s="3">
        <v>2015</v>
      </c>
      <c r="H520" s="4">
        <v>3</v>
      </c>
      <c r="I520" s="3"/>
      <c r="J520" s="3">
        <v>2</v>
      </c>
      <c r="K520" s="3">
        <v>0</v>
      </c>
      <c r="L520" s="3">
        <v>0</v>
      </c>
      <c r="M520" s="3">
        <v>1</v>
      </c>
      <c r="N520" s="3">
        <v>0</v>
      </c>
      <c r="O520" s="3">
        <v>0</v>
      </c>
      <c r="P520" s="3">
        <f t="shared" si="24"/>
        <v>4.1999999999999993</v>
      </c>
      <c r="Q520" s="3">
        <v>291</v>
      </c>
      <c r="R520" s="3">
        <f t="shared" si="25"/>
        <v>0</v>
      </c>
      <c r="S520" s="3">
        <f t="shared" si="26"/>
        <v>3</v>
      </c>
      <c r="T520" s="3">
        <f>IF(AND(H520&lt;5,S520&gt;=VLOOKUP(A520,anni!$A$1:$O$32,6,0)),1,0)</f>
        <v>0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spans="1:34" s="2" customFormat="1" x14ac:dyDescent="0.3">
      <c r="A521" s="3">
        <v>2015</v>
      </c>
      <c r="B521" s="3">
        <v>215</v>
      </c>
      <c r="C521" s="3" t="s">
        <v>45</v>
      </c>
      <c r="D521" s="3" t="str">
        <f>VLOOKUP(E521,accorpamenti!$A$2:$X$104,A521-1995,0)</f>
        <v>Asti</v>
      </c>
      <c r="E521" s="3" t="s">
        <v>68</v>
      </c>
      <c r="F521" s="3">
        <v>6740</v>
      </c>
      <c r="G521" s="3">
        <v>2015</v>
      </c>
      <c r="H521" s="4">
        <v>5</v>
      </c>
      <c r="I521" s="3"/>
      <c r="J521" s="3">
        <v>7</v>
      </c>
      <c r="K521" s="3">
        <v>7</v>
      </c>
      <c r="L521" s="3">
        <v>7</v>
      </c>
      <c r="M521" s="3">
        <v>7</v>
      </c>
      <c r="N521" s="3">
        <v>0</v>
      </c>
      <c r="O521" s="3">
        <v>1</v>
      </c>
      <c r="P521" s="3">
        <f t="shared" si="24"/>
        <v>29</v>
      </c>
      <c r="Q521" s="3">
        <v>9</v>
      </c>
      <c r="R521" s="3">
        <f t="shared" si="25"/>
        <v>0</v>
      </c>
      <c r="S521" s="3">
        <f t="shared" si="26"/>
        <v>29</v>
      </c>
      <c r="T521" s="3">
        <f>IF(AND(H521&lt;5,S521&gt;=VLOOKUP(A521,anni!$A$1:$O$32,6,0)),1,0)</f>
        <v>0</v>
      </c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spans="1:34" s="2" customFormat="1" x14ac:dyDescent="0.3">
      <c r="A522" s="3">
        <v>2015</v>
      </c>
      <c r="B522" s="3">
        <v>216</v>
      </c>
      <c r="C522" s="3" t="s">
        <v>34</v>
      </c>
      <c r="D522" s="3" t="str">
        <f>VLOOKUP(E522,accorpamenti!$A$2:$X$104,A522-1995,0)</f>
        <v>Milano</v>
      </c>
      <c r="E522" s="3" t="s">
        <v>41</v>
      </c>
      <c r="F522" s="3">
        <v>6741</v>
      </c>
      <c r="G522" s="3">
        <v>2015</v>
      </c>
      <c r="H522" s="4">
        <v>5</v>
      </c>
      <c r="I522" s="3"/>
      <c r="J522" s="3">
        <v>7</v>
      </c>
      <c r="K522" s="3">
        <v>7</v>
      </c>
      <c r="L522" s="3">
        <v>0</v>
      </c>
      <c r="M522" s="3">
        <v>7</v>
      </c>
      <c r="N522" s="3">
        <v>0</v>
      </c>
      <c r="O522" s="3">
        <v>0</v>
      </c>
      <c r="P522" s="3">
        <f t="shared" si="24"/>
        <v>21</v>
      </c>
      <c r="Q522" s="3">
        <v>67</v>
      </c>
      <c r="R522" s="3">
        <f t="shared" si="25"/>
        <v>0</v>
      </c>
      <c r="S522" s="3">
        <f t="shared" si="26"/>
        <v>21</v>
      </c>
      <c r="T522" s="3">
        <f>IF(AND(H522&lt;5,S522&gt;=VLOOKUP(A522,anni!$A$1:$O$32,6,0)),1,0)</f>
        <v>0</v>
      </c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spans="1:34" s="2" customFormat="1" x14ac:dyDescent="0.3">
      <c r="A523" s="3">
        <v>2015</v>
      </c>
      <c r="B523" s="3">
        <v>217</v>
      </c>
      <c r="C523" s="3" t="s">
        <v>39</v>
      </c>
      <c r="D523" s="3" t="str">
        <f>VLOOKUP(E523,accorpamenti!$A$2:$X$104,A523-1995,0)</f>
        <v>Roma</v>
      </c>
      <c r="E523" s="3" t="s">
        <v>40</v>
      </c>
      <c r="F523" s="3">
        <v>6316</v>
      </c>
      <c r="G523" s="3">
        <v>2015</v>
      </c>
      <c r="H523" s="4">
        <v>5</v>
      </c>
      <c r="I523" s="3"/>
      <c r="J523" s="3">
        <v>7</v>
      </c>
      <c r="K523" s="3">
        <v>7</v>
      </c>
      <c r="L523" s="3">
        <v>7</v>
      </c>
      <c r="M523" s="3">
        <v>7</v>
      </c>
      <c r="N523" s="3">
        <v>3</v>
      </c>
      <c r="O523" s="3">
        <v>0</v>
      </c>
      <c r="P523" s="3">
        <f t="shared" si="24"/>
        <v>31</v>
      </c>
      <c r="Q523" s="3">
        <v>4</v>
      </c>
      <c r="R523" s="3">
        <f t="shared" si="25"/>
        <v>3</v>
      </c>
      <c r="S523" s="3">
        <f t="shared" si="26"/>
        <v>31</v>
      </c>
      <c r="T523" s="3">
        <f>IF(AND(H523&lt;5,S523&gt;=VLOOKUP(A523,anni!$A$1:$O$32,6,0)),1,0)</f>
        <v>0</v>
      </c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spans="1:34" s="2" customFormat="1" x14ac:dyDescent="0.3">
      <c r="A524" s="3">
        <v>2015</v>
      </c>
      <c r="B524" s="3">
        <v>218</v>
      </c>
      <c r="C524" s="3" t="s">
        <v>45</v>
      </c>
      <c r="D524" s="3" t="str">
        <f>VLOOKUP(E524,accorpamenti!$A$2:$X$104,A524-1995,0)</f>
        <v>Verbania</v>
      </c>
      <c r="E524" s="3" t="s">
        <v>46</v>
      </c>
      <c r="F524" s="3">
        <v>6639</v>
      </c>
      <c r="G524" s="3">
        <v>2015</v>
      </c>
      <c r="H524" s="4">
        <v>4</v>
      </c>
      <c r="I524" s="3"/>
      <c r="J524" s="3">
        <v>7</v>
      </c>
      <c r="K524" s="3">
        <v>7</v>
      </c>
      <c r="L524" s="3">
        <v>0</v>
      </c>
      <c r="M524" s="3">
        <v>0</v>
      </c>
      <c r="N524" s="3">
        <v>0</v>
      </c>
      <c r="O524" s="3">
        <v>0</v>
      </c>
      <c r="P524" s="3">
        <f t="shared" si="24"/>
        <v>16.8</v>
      </c>
      <c r="Q524" s="3">
        <v>176</v>
      </c>
      <c r="R524" s="3">
        <f t="shared" si="25"/>
        <v>1</v>
      </c>
      <c r="S524" s="3">
        <f t="shared" si="26"/>
        <v>14</v>
      </c>
      <c r="T524" s="3">
        <f>IF(AND(H524&lt;5,S524&gt;=VLOOKUP(A524,anni!$A$1:$O$32,6,0)),1,0)</f>
        <v>0</v>
      </c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spans="1:34" s="2" customFormat="1" x14ac:dyDescent="0.3">
      <c r="A525" s="3">
        <v>2015</v>
      </c>
      <c r="B525" s="3">
        <v>219</v>
      </c>
      <c r="C525" s="3" t="s">
        <v>62</v>
      </c>
      <c r="D525" s="3" t="str">
        <f>VLOOKUP(E525,accorpamenti!$A$2:$X$104,A525-1995,0)</f>
        <v>Catanzaro</v>
      </c>
      <c r="E525" s="3" t="s">
        <v>149</v>
      </c>
      <c r="F525" s="3">
        <v>6673</v>
      </c>
      <c r="G525" s="3">
        <v>2015</v>
      </c>
      <c r="H525" s="4">
        <v>3</v>
      </c>
      <c r="I525" s="3"/>
      <c r="J525" s="3">
        <v>7</v>
      </c>
      <c r="K525" s="3">
        <v>7</v>
      </c>
      <c r="L525" s="3">
        <v>0</v>
      </c>
      <c r="M525" s="3">
        <v>1</v>
      </c>
      <c r="N525" s="3">
        <v>0</v>
      </c>
      <c r="O525" s="3">
        <v>0</v>
      </c>
      <c r="P525" s="3">
        <f t="shared" si="24"/>
        <v>21</v>
      </c>
      <c r="Q525" s="3">
        <v>151</v>
      </c>
      <c r="R525" s="3">
        <f t="shared" si="25"/>
        <v>1</v>
      </c>
      <c r="S525" s="3">
        <f t="shared" si="26"/>
        <v>15</v>
      </c>
      <c r="T525" s="3">
        <f>IF(AND(H525&lt;5,S525&gt;=VLOOKUP(A525,anni!$A$1:$O$32,6,0)),1,0)</f>
        <v>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spans="1:34" s="2" customFormat="1" x14ac:dyDescent="0.3">
      <c r="A526" s="3">
        <v>2015</v>
      </c>
      <c r="B526" s="3">
        <v>220</v>
      </c>
      <c r="C526" s="3" t="s">
        <v>59</v>
      </c>
      <c r="D526" s="3" t="str">
        <f>VLOOKUP(E526,accorpamenti!$A$2:$X$104,A526-1995,0)</f>
        <v>Bolzano</v>
      </c>
      <c r="E526" s="3" t="s">
        <v>128</v>
      </c>
      <c r="F526" s="3">
        <v>6807</v>
      </c>
      <c r="G526" s="3">
        <v>2015</v>
      </c>
      <c r="H526" s="4">
        <v>4</v>
      </c>
      <c r="I526" s="3"/>
      <c r="J526" s="3">
        <v>7</v>
      </c>
      <c r="K526" s="3">
        <v>6</v>
      </c>
      <c r="L526" s="3">
        <v>0</v>
      </c>
      <c r="M526" s="3">
        <v>0</v>
      </c>
      <c r="N526" s="3">
        <v>0</v>
      </c>
      <c r="O526" s="3">
        <v>1</v>
      </c>
      <c r="P526" s="3">
        <f t="shared" si="24"/>
        <v>16.8</v>
      </c>
      <c r="Q526" s="3">
        <v>176</v>
      </c>
      <c r="R526" s="3">
        <f t="shared" si="25"/>
        <v>0</v>
      </c>
      <c r="S526" s="3">
        <f t="shared" si="26"/>
        <v>14</v>
      </c>
      <c r="T526" s="3">
        <f>IF(AND(H526&lt;5,S526&gt;=VLOOKUP(A526,anni!$A$1:$O$32,6,0)),1,0)</f>
        <v>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spans="1:34" s="2" customFormat="1" x14ac:dyDescent="0.3">
      <c r="A527" s="3">
        <v>2015</v>
      </c>
      <c r="B527" s="3">
        <v>221</v>
      </c>
      <c r="C527" s="3" t="s">
        <v>45</v>
      </c>
      <c r="D527" s="3" t="str">
        <f>VLOOKUP(E527,accorpamenti!$A$2:$X$104,A527-1995,0)</f>
        <v>Torino</v>
      </c>
      <c r="E527" s="3" t="s">
        <v>49</v>
      </c>
      <c r="F527" s="3">
        <v>6674</v>
      </c>
      <c r="G527" s="3">
        <v>2015</v>
      </c>
      <c r="H527" s="4">
        <v>3</v>
      </c>
      <c r="I527" s="3"/>
      <c r="J527" s="3">
        <v>7</v>
      </c>
      <c r="K527" s="3">
        <v>3</v>
      </c>
      <c r="L527" s="3">
        <v>3</v>
      </c>
      <c r="M527" s="3">
        <v>0</v>
      </c>
      <c r="N527" s="3">
        <v>0</v>
      </c>
      <c r="O527" s="3">
        <v>0</v>
      </c>
      <c r="P527" s="3">
        <f t="shared" si="24"/>
        <v>18.2</v>
      </c>
      <c r="Q527" s="3">
        <v>198</v>
      </c>
      <c r="R527" s="3">
        <f t="shared" si="25"/>
        <v>1</v>
      </c>
      <c r="S527" s="3">
        <f t="shared" si="26"/>
        <v>13</v>
      </c>
      <c r="T527" s="3">
        <f>IF(AND(H527&lt;5,S527&gt;=VLOOKUP(A527,anni!$A$1:$O$32,6,0)),1,0)</f>
        <v>0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spans="1:34" s="2" customFormat="1" x14ac:dyDescent="0.3">
      <c r="A528" s="3">
        <v>2015</v>
      </c>
      <c r="B528" s="3">
        <v>222</v>
      </c>
      <c r="C528" s="3" t="s">
        <v>39</v>
      </c>
      <c r="D528" s="3" t="str">
        <f>VLOOKUP(E528,accorpamenti!$A$2:$X$104,A528-1995,0)</f>
        <v>Roma</v>
      </c>
      <c r="E528" s="3" t="s">
        <v>40</v>
      </c>
      <c r="F528" s="3">
        <v>6859</v>
      </c>
      <c r="G528" s="3">
        <v>2015</v>
      </c>
      <c r="H528" s="4">
        <v>2</v>
      </c>
      <c r="I528" s="3"/>
      <c r="J528" s="3">
        <v>1</v>
      </c>
      <c r="K528" s="3">
        <v>0</v>
      </c>
      <c r="L528" s="3">
        <v>0</v>
      </c>
      <c r="M528" s="3">
        <v>0</v>
      </c>
      <c r="N528" s="3">
        <v>0</v>
      </c>
      <c r="O528" s="3">
        <v>0</v>
      </c>
      <c r="P528" s="3">
        <f t="shared" si="24"/>
        <v>1.6</v>
      </c>
      <c r="Q528" s="3">
        <v>296</v>
      </c>
      <c r="R528" s="3">
        <f t="shared" si="25"/>
        <v>0</v>
      </c>
      <c r="S528" s="3">
        <f t="shared" si="26"/>
        <v>1</v>
      </c>
      <c r="T528" s="3">
        <f>IF(AND(H528&lt;5,S528&gt;=VLOOKUP(A528,anni!$A$1:$O$32,6,0)),1,0)</f>
        <v>0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spans="1:34" s="2" customFormat="1" x14ac:dyDescent="0.3">
      <c r="A529" s="3">
        <v>2015</v>
      </c>
      <c r="B529" s="3">
        <v>223</v>
      </c>
      <c r="C529" s="3" t="s">
        <v>37</v>
      </c>
      <c r="D529" s="3" t="str">
        <f>VLOOKUP(E529,accorpamenti!$A$2:$X$104,A529-1995,0)</f>
        <v>Lecce</v>
      </c>
      <c r="E529" s="3" t="s">
        <v>38</v>
      </c>
      <c r="F529" s="3">
        <v>6675</v>
      </c>
      <c r="G529" s="3">
        <v>2015</v>
      </c>
      <c r="H529" s="4">
        <v>3</v>
      </c>
      <c r="I529" s="3"/>
      <c r="J529" s="3">
        <v>7</v>
      </c>
      <c r="K529" s="3">
        <v>3</v>
      </c>
      <c r="L529" s="3">
        <v>5</v>
      </c>
      <c r="M529" s="3">
        <v>0</v>
      </c>
      <c r="N529" s="3">
        <v>0</v>
      </c>
      <c r="O529" s="3">
        <v>0</v>
      </c>
      <c r="P529" s="3">
        <f t="shared" si="24"/>
        <v>21</v>
      </c>
      <c r="Q529" s="3">
        <v>151</v>
      </c>
      <c r="R529" s="3">
        <f t="shared" si="25"/>
        <v>1</v>
      </c>
      <c r="S529" s="3">
        <f t="shared" si="26"/>
        <v>15</v>
      </c>
      <c r="T529" s="3">
        <f>IF(AND(H529&lt;5,S529&gt;=VLOOKUP(A529,anni!$A$1:$O$32,6,0)),1,0)</f>
        <v>0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spans="1:34" s="2" customFormat="1" x14ac:dyDescent="0.3">
      <c r="A530" s="3">
        <v>2015</v>
      </c>
      <c r="B530" s="3">
        <v>224</v>
      </c>
      <c r="C530" s="3" t="s">
        <v>34</v>
      </c>
      <c r="D530" s="3" t="str">
        <f>VLOOKUP(E530,accorpamenti!$A$2:$X$104,A530-1995,0)</f>
        <v>Milano</v>
      </c>
      <c r="E530" s="3" t="s">
        <v>41</v>
      </c>
      <c r="F530" s="3">
        <v>6686</v>
      </c>
      <c r="G530" s="3">
        <v>2015</v>
      </c>
      <c r="H530" s="4">
        <v>2</v>
      </c>
      <c r="I530" s="3"/>
      <c r="J530" s="3">
        <v>7</v>
      </c>
      <c r="K530" s="3">
        <v>7</v>
      </c>
      <c r="L530" s="3">
        <v>7</v>
      </c>
      <c r="M530" s="3">
        <v>3</v>
      </c>
      <c r="N530" s="3">
        <v>0</v>
      </c>
      <c r="O530" s="3">
        <v>1</v>
      </c>
      <c r="P530" s="3">
        <f t="shared" si="24"/>
        <v>40</v>
      </c>
      <c r="Q530" s="3">
        <v>39</v>
      </c>
      <c r="R530" s="3">
        <f t="shared" si="25"/>
        <v>1</v>
      </c>
      <c r="S530" s="3">
        <f t="shared" si="26"/>
        <v>25</v>
      </c>
      <c r="T530" s="3">
        <f>IF(AND(H530&lt;5,S530&gt;=VLOOKUP(A530,anni!$A$1:$O$32,6,0)),1,0)</f>
        <v>0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spans="1:34" s="2" customFormat="1" x14ac:dyDescent="0.3">
      <c r="A531" s="3">
        <v>2015</v>
      </c>
      <c r="B531" s="3">
        <v>225</v>
      </c>
      <c r="C531" s="3" t="s">
        <v>86</v>
      </c>
      <c r="D531" s="3" t="str">
        <f>VLOOKUP(E531,accorpamenti!$A$2:$X$104,A531-1995,0)</f>
        <v>Nuoro</v>
      </c>
      <c r="E531" s="3" t="s">
        <v>125</v>
      </c>
      <c r="F531" s="3">
        <v>6463</v>
      </c>
      <c r="G531" s="3">
        <v>2015</v>
      </c>
      <c r="H531" s="4">
        <v>5</v>
      </c>
      <c r="I531" s="3"/>
      <c r="J531" s="3">
        <v>7</v>
      </c>
      <c r="K531" s="3">
        <v>0</v>
      </c>
      <c r="L531" s="3">
        <v>0</v>
      </c>
      <c r="M531" s="3">
        <v>5</v>
      </c>
      <c r="N531" s="3">
        <v>0</v>
      </c>
      <c r="O531" s="3">
        <v>0</v>
      </c>
      <c r="P531" s="3">
        <f t="shared" si="24"/>
        <v>12</v>
      </c>
      <c r="Q531" s="3">
        <v>214</v>
      </c>
      <c r="R531" s="3">
        <f t="shared" si="25"/>
        <v>2</v>
      </c>
      <c r="S531" s="3">
        <f t="shared" si="26"/>
        <v>12</v>
      </c>
      <c r="T531" s="3">
        <f>IF(AND(H531&lt;5,S531&gt;=VLOOKUP(A531,anni!$A$1:$O$32,6,0)),1,0)</f>
        <v>0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spans="1:34" s="2" customFormat="1" x14ac:dyDescent="0.3">
      <c r="A532" s="3">
        <v>2015</v>
      </c>
      <c r="B532" s="3">
        <v>226</v>
      </c>
      <c r="C532" s="3" t="s">
        <v>29</v>
      </c>
      <c r="D532" s="3" t="str">
        <f>VLOOKUP(E532,accorpamenti!$A$2:$X$104,A532-1995,0)</f>
        <v>Enna</v>
      </c>
      <c r="E532" s="3" t="s">
        <v>82</v>
      </c>
      <c r="F532" s="3">
        <v>6640</v>
      </c>
      <c r="G532" s="3">
        <v>2015</v>
      </c>
      <c r="H532" s="4">
        <v>4</v>
      </c>
      <c r="I532" s="3"/>
      <c r="J532" s="3">
        <v>6</v>
      </c>
      <c r="K532" s="3">
        <v>4</v>
      </c>
      <c r="L532" s="3">
        <v>0</v>
      </c>
      <c r="M532" s="3">
        <v>1</v>
      </c>
      <c r="N532" s="3">
        <v>0</v>
      </c>
      <c r="O532" s="3">
        <v>0</v>
      </c>
      <c r="P532" s="3">
        <f t="shared" si="24"/>
        <v>13.2</v>
      </c>
      <c r="Q532" s="3">
        <v>234</v>
      </c>
      <c r="R532" s="3">
        <f t="shared" si="25"/>
        <v>1</v>
      </c>
      <c r="S532" s="3">
        <f t="shared" si="26"/>
        <v>11</v>
      </c>
      <c r="T532" s="3">
        <f>IF(AND(H532&lt;5,S532&gt;=VLOOKUP(A532,anni!$A$1:$O$32,6,0)),1,0)</f>
        <v>0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spans="1:34" s="2" customFormat="1" x14ac:dyDescent="0.3">
      <c r="A533" s="3">
        <v>2015</v>
      </c>
      <c r="B533" s="3">
        <v>227</v>
      </c>
      <c r="C533" s="3" t="s">
        <v>69</v>
      </c>
      <c r="D533" s="3" t="str">
        <f>VLOOKUP(E533,accorpamenti!$A$2:$X$104,A533-1995,0)</f>
        <v>Modena</v>
      </c>
      <c r="E533" s="3" t="s">
        <v>72</v>
      </c>
      <c r="F533" s="3">
        <v>6464</v>
      </c>
      <c r="G533" s="3">
        <v>2015</v>
      </c>
      <c r="H533" s="4">
        <v>5</v>
      </c>
      <c r="I533" s="3"/>
      <c r="J533" s="3">
        <v>7</v>
      </c>
      <c r="K533" s="3">
        <v>7</v>
      </c>
      <c r="L533" s="3">
        <v>0</v>
      </c>
      <c r="M533" s="3">
        <v>4</v>
      </c>
      <c r="N533" s="3">
        <v>0</v>
      </c>
      <c r="O533" s="3">
        <v>2</v>
      </c>
      <c r="P533" s="3">
        <f t="shared" si="24"/>
        <v>20</v>
      </c>
      <c r="Q533" s="3">
        <v>82</v>
      </c>
      <c r="R533" s="3">
        <f t="shared" si="25"/>
        <v>1</v>
      </c>
      <c r="S533" s="3">
        <f t="shared" si="26"/>
        <v>20</v>
      </c>
      <c r="T533" s="3">
        <f>IF(AND(H533&lt;5,S533&gt;=VLOOKUP(A533,anni!$A$1:$O$32,6,0)),1,0)</f>
        <v>0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spans="1:34" s="2" customFormat="1" x14ac:dyDescent="0.3">
      <c r="A534" s="3">
        <v>2015</v>
      </c>
      <c r="B534" s="3">
        <v>228</v>
      </c>
      <c r="C534" s="3" t="s">
        <v>59</v>
      </c>
      <c r="D534" s="3" t="str">
        <f>VLOOKUP(E534,accorpamenti!$A$2:$X$104,A534-1995,0)</f>
        <v>Trento</v>
      </c>
      <c r="E534" s="3" t="s">
        <v>60</v>
      </c>
      <c r="F534" s="3">
        <v>6808</v>
      </c>
      <c r="G534" s="3">
        <v>2015</v>
      </c>
      <c r="H534" s="4">
        <v>4</v>
      </c>
      <c r="I534" s="3"/>
      <c r="J534" s="3">
        <v>7</v>
      </c>
      <c r="K534" s="3">
        <v>7</v>
      </c>
      <c r="L534" s="3">
        <v>0</v>
      </c>
      <c r="M534" s="3">
        <v>7</v>
      </c>
      <c r="N534" s="3">
        <v>0</v>
      </c>
      <c r="O534" s="3">
        <v>0</v>
      </c>
      <c r="P534" s="3">
        <f t="shared" si="24"/>
        <v>25.2</v>
      </c>
      <c r="Q534" s="3">
        <v>67</v>
      </c>
      <c r="R534" s="3">
        <f t="shared" si="25"/>
        <v>0</v>
      </c>
      <c r="S534" s="3">
        <f t="shared" si="26"/>
        <v>21</v>
      </c>
      <c r="T534" s="3">
        <f>IF(AND(H534&lt;5,S534&gt;=VLOOKUP(A534,anni!$A$1:$O$32,6,0)),1,0)</f>
        <v>0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spans="1:34" s="2" customFormat="1" x14ac:dyDescent="0.3">
      <c r="A535" s="3">
        <v>2015</v>
      </c>
      <c r="B535" s="3">
        <v>229</v>
      </c>
      <c r="C535" s="3" t="s">
        <v>34</v>
      </c>
      <c r="D535" s="3" t="str">
        <f>VLOOKUP(E535,accorpamenti!$A$2:$X$104,A535-1995,0)</f>
        <v>Brescia</v>
      </c>
      <c r="E535" s="3" t="s">
        <v>42</v>
      </c>
      <c r="F535" s="3">
        <v>6605</v>
      </c>
      <c r="G535" s="3">
        <v>2015</v>
      </c>
      <c r="H535" s="4">
        <v>5</v>
      </c>
      <c r="I535" s="3"/>
      <c r="J535" s="3">
        <v>7</v>
      </c>
      <c r="K535" s="3">
        <v>7</v>
      </c>
      <c r="L535" s="3">
        <v>5</v>
      </c>
      <c r="M535" s="3">
        <v>5</v>
      </c>
      <c r="N535" s="3">
        <v>2</v>
      </c>
      <c r="O535" s="3">
        <v>0</v>
      </c>
      <c r="P535" s="3">
        <f t="shared" si="24"/>
        <v>26</v>
      </c>
      <c r="Q535" s="3">
        <v>30</v>
      </c>
      <c r="R535" s="3">
        <f t="shared" si="25"/>
        <v>1</v>
      </c>
      <c r="S535" s="3">
        <f t="shared" si="26"/>
        <v>26</v>
      </c>
      <c r="T535" s="3">
        <f>IF(AND(H535&lt;5,S535&gt;=VLOOKUP(A535,anni!$A$1:$O$32,6,0)),1,0)</f>
        <v>0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spans="1:34" s="2" customFormat="1" x14ac:dyDescent="0.3">
      <c r="A536" s="3">
        <v>2015</v>
      </c>
      <c r="B536" s="3">
        <v>230</v>
      </c>
      <c r="C536" s="3" t="s">
        <v>32</v>
      </c>
      <c r="D536" s="3" t="str">
        <f>VLOOKUP(E536,accorpamenti!$A$2:$X$104,A536-1995,0)</f>
        <v>Napoli</v>
      </c>
      <c r="E536" s="3" t="s">
        <v>95</v>
      </c>
      <c r="F536" s="3">
        <v>6138</v>
      </c>
      <c r="G536" s="3">
        <v>2015</v>
      </c>
      <c r="H536" s="4">
        <v>5</v>
      </c>
      <c r="I536" s="3"/>
      <c r="J536" s="3">
        <v>6</v>
      </c>
      <c r="K536" s="3">
        <v>7</v>
      </c>
      <c r="L536" s="3">
        <v>4</v>
      </c>
      <c r="M536" s="3">
        <v>7</v>
      </c>
      <c r="N536" s="3">
        <v>0</v>
      </c>
      <c r="O536" s="3">
        <v>2</v>
      </c>
      <c r="P536" s="3">
        <f t="shared" si="24"/>
        <v>26</v>
      </c>
      <c r="Q536" s="3">
        <v>30</v>
      </c>
      <c r="R536" s="3">
        <f t="shared" si="25"/>
        <v>4</v>
      </c>
      <c r="S536" s="3">
        <f t="shared" si="26"/>
        <v>26</v>
      </c>
      <c r="T536" s="3">
        <f>IF(AND(H536&lt;5,S536&gt;=VLOOKUP(A536,anni!$A$1:$O$32,6,0)),1,0)</f>
        <v>0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spans="1:34" s="2" customFormat="1" x14ac:dyDescent="0.3">
      <c r="A537" s="3">
        <v>2015</v>
      </c>
      <c r="B537" s="3">
        <v>231</v>
      </c>
      <c r="C537" s="3" t="s">
        <v>39</v>
      </c>
      <c r="D537" s="3" t="str">
        <f>VLOOKUP(E537,accorpamenti!$A$2:$X$104,A537-1995,0)</f>
        <v>Roma</v>
      </c>
      <c r="E537" s="3" t="s">
        <v>40</v>
      </c>
      <c r="F537" s="3">
        <v>6742</v>
      </c>
      <c r="G537" s="3">
        <v>2015</v>
      </c>
      <c r="H537" s="4">
        <v>5</v>
      </c>
      <c r="I537" s="3"/>
      <c r="J537" s="3">
        <v>7</v>
      </c>
      <c r="K537" s="3">
        <v>7</v>
      </c>
      <c r="L537" s="3">
        <v>4</v>
      </c>
      <c r="M537" s="3">
        <v>0</v>
      </c>
      <c r="N537" s="3">
        <v>0</v>
      </c>
      <c r="O537" s="3">
        <v>0</v>
      </c>
      <c r="P537" s="3">
        <f t="shared" si="24"/>
        <v>18</v>
      </c>
      <c r="Q537" s="3">
        <v>105</v>
      </c>
      <c r="R537" s="3">
        <f t="shared" si="25"/>
        <v>0</v>
      </c>
      <c r="S537" s="3">
        <f t="shared" si="26"/>
        <v>18</v>
      </c>
      <c r="T537" s="3">
        <f>IF(AND(H537&lt;5,S537&gt;=VLOOKUP(A537,anni!$A$1:$O$32,6,0)),1,0)</f>
        <v>0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spans="1:34" s="2" customFormat="1" x14ac:dyDescent="0.3">
      <c r="A538" s="3">
        <v>2015</v>
      </c>
      <c r="B538" s="3">
        <v>232</v>
      </c>
      <c r="C538" s="3" t="s">
        <v>37</v>
      </c>
      <c r="D538" s="3" t="str">
        <f>VLOOKUP(E538,accorpamenti!$A$2:$X$104,A538-1995,0)</f>
        <v>Foggia</v>
      </c>
      <c r="E538" s="3" t="s">
        <v>96</v>
      </c>
      <c r="F538" s="3">
        <v>6465</v>
      </c>
      <c r="G538" s="3">
        <v>2015</v>
      </c>
      <c r="H538" s="4">
        <v>5</v>
      </c>
      <c r="I538" s="3"/>
      <c r="J538" s="3">
        <v>7</v>
      </c>
      <c r="K538" s="3">
        <v>7</v>
      </c>
      <c r="L538" s="3">
        <v>2</v>
      </c>
      <c r="M538" s="3">
        <v>0</v>
      </c>
      <c r="N538" s="3">
        <v>0</v>
      </c>
      <c r="O538" s="3">
        <v>0</v>
      </c>
      <c r="P538" s="3">
        <f t="shared" si="24"/>
        <v>16</v>
      </c>
      <c r="Q538" s="3">
        <v>131</v>
      </c>
      <c r="R538" s="3">
        <f t="shared" si="25"/>
        <v>2</v>
      </c>
      <c r="S538" s="3">
        <f t="shared" si="26"/>
        <v>16</v>
      </c>
      <c r="T538" s="3">
        <f>IF(AND(H538&lt;5,S538&gt;=VLOOKUP(A538,anni!$A$1:$O$32,6,0)),1,0)</f>
        <v>0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spans="1:34" s="2" customFormat="1" x14ac:dyDescent="0.3">
      <c r="A539" s="3">
        <v>2015</v>
      </c>
      <c r="B539" s="3">
        <v>233</v>
      </c>
      <c r="C539" s="3" t="s">
        <v>34</v>
      </c>
      <c r="D539" s="3" t="str">
        <f>VLOOKUP(E539,accorpamenti!$A$2:$X$104,A539-1995,0)</f>
        <v>Milano</v>
      </c>
      <c r="E539" s="3" t="s">
        <v>41</v>
      </c>
      <c r="F539" s="3">
        <v>6488</v>
      </c>
      <c r="G539" s="3">
        <v>2015</v>
      </c>
      <c r="H539" s="4">
        <v>4</v>
      </c>
      <c r="I539" s="3"/>
      <c r="J539" s="3">
        <v>0</v>
      </c>
      <c r="K539" s="3">
        <v>5</v>
      </c>
      <c r="L539" s="3">
        <v>2</v>
      </c>
      <c r="M539" s="3">
        <v>0</v>
      </c>
      <c r="N539" s="3">
        <v>0</v>
      </c>
      <c r="O539" s="3">
        <v>2</v>
      </c>
      <c r="P539" s="3">
        <f t="shared" si="24"/>
        <v>10.799999999999999</v>
      </c>
      <c r="Q539" s="3">
        <v>252</v>
      </c>
      <c r="R539" s="3">
        <f t="shared" si="25"/>
        <v>1</v>
      </c>
      <c r="S539" s="3">
        <f t="shared" si="26"/>
        <v>9</v>
      </c>
      <c r="T539" s="3">
        <f>IF(AND(H539&lt;5,S539&gt;=VLOOKUP(A539,anni!$A$1:$O$32,6,0)),1,0)</f>
        <v>0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spans="1:34" s="2" customFormat="1" x14ac:dyDescent="0.3">
      <c r="A540" s="3">
        <v>2015</v>
      </c>
      <c r="B540" s="3">
        <v>234</v>
      </c>
      <c r="C540" s="3" t="s">
        <v>45</v>
      </c>
      <c r="D540" s="3" t="str">
        <f>VLOOKUP(E540,accorpamenti!$A$2:$X$104,A540-1995,0)</f>
        <v>Asti</v>
      </c>
      <c r="E540" s="3" t="s">
        <v>68</v>
      </c>
      <c r="F540" s="3">
        <v>6860</v>
      </c>
      <c r="G540" s="3">
        <v>2015</v>
      </c>
      <c r="H540" s="4">
        <v>2</v>
      </c>
      <c r="I540" s="3"/>
      <c r="J540" s="3">
        <v>7</v>
      </c>
      <c r="K540" s="3">
        <v>7</v>
      </c>
      <c r="L540" s="3">
        <v>4</v>
      </c>
      <c r="M540" s="3">
        <v>2</v>
      </c>
      <c r="N540" s="3">
        <v>0</v>
      </c>
      <c r="O540" s="3">
        <v>0</v>
      </c>
      <c r="P540" s="3">
        <f t="shared" si="24"/>
        <v>32</v>
      </c>
      <c r="Q540" s="3">
        <v>82</v>
      </c>
      <c r="R540" s="3">
        <f t="shared" si="25"/>
        <v>0</v>
      </c>
      <c r="S540" s="3">
        <f t="shared" si="26"/>
        <v>20</v>
      </c>
      <c r="T540" s="3">
        <f>IF(AND(H540&lt;5,S540&gt;=VLOOKUP(A540,anni!$A$1:$O$32,6,0)),1,0)</f>
        <v>0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spans="1:34" s="2" customFormat="1" x14ac:dyDescent="0.3">
      <c r="A541" s="3">
        <v>2015</v>
      </c>
      <c r="B541" s="3">
        <v>235</v>
      </c>
      <c r="C541" s="3" t="s">
        <v>45</v>
      </c>
      <c r="D541" s="3" t="str">
        <f>VLOOKUP(E541,accorpamenti!$A$2:$X$104,A541-1995,0)</f>
        <v>Asti</v>
      </c>
      <c r="E541" s="3" t="s">
        <v>68</v>
      </c>
      <c r="F541" s="3">
        <v>6606</v>
      </c>
      <c r="G541" s="3">
        <v>2015</v>
      </c>
      <c r="H541" s="4">
        <v>5</v>
      </c>
      <c r="I541" s="3"/>
      <c r="J541" s="3">
        <v>7</v>
      </c>
      <c r="K541" s="3">
        <v>7</v>
      </c>
      <c r="L541" s="3">
        <v>7</v>
      </c>
      <c r="M541" s="3">
        <v>7</v>
      </c>
      <c r="N541" s="3">
        <v>0</v>
      </c>
      <c r="O541" s="3">
        <v>0</v>
      </c>
      <c r="P541" s="3">
        <f t="shared" si="24"/>
        <v>28</v>
      </c>
      <c r="Q541" s="3">
        <v>17</v>
      </c>
      <c r="R541" s="3">
        <f t="shared" si="25"/>
        <v>1</v>
      </c>
      <c r="S541" s="3">
        <f t="shared" si="26"/>
        <v>28</v>
      </c>
      <c r="T541" s="3">
        <f>IF(AND(H541&lt;5,S541&gt;=VLOOKUP(A541,anni!$A$1:$O$32,6,0)),1,0)</f>
        <v>0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spans="1:34" s="2" customFormat="1" x14ac:dyDescent="0.3">
      <c r="A542" s="3">
        <v>2015</v>
      </c>
      <c r="B542" s="3">
        <v>236</v>
      </c>
      <c r="C542" s="3" t="s">
        <v>29</v>
      </c>
      <c r="D542" s="3" t="str">
        <f>VLOOKUP(E542,accorpamenti!$A$2:$X$104,A542-1995,0)</f>
        <v>Palermo</v>
      </c>
      <c r="E542" s="3" t="s">
        <v>114</v>
      </c>
      <c r="F542" s="3">
        <v>6743</v>
      </c>
      <c r="G542" s="3">
        <v>2015</v>
      </c>
      <c r="H542" s="4">
        <v>5</v>
      </c>
      <c r="I542" s="3"/>
      <c r="J542" s="3">
        <v>7</v>
      </c>
      <c r="K542" s="3">
        <v>7</v>
      </c>
      <c r="L542" s="3">
        <v>0</v>
      </c>
      <c r="M542" s="3">
        <v>7</v>
      </c>
      <c r="N542" s="3">
        <v>0</v>
      </c>
      <c r="O542" s="3">
        <v>0</v>
      </c>
      <c r="P542" s="3">
        <f t="shared" si="24"/>
        <v>21</v>
      </c>
      <c r="Q542" s="3">
        <v>67</v>
      </c>
      <c r="R542" s="3">
        <f t="shared" si="25"/>
        <v>0</v>
      </c>
      <c r="S542" s="3">
        <f t="shared" si="26"/>
        <v>21</v>
      </c>
      <c r="T542" s="3">
        <f>IF(AND(H542&lt;5,S542&gt;=VLOOKUP(A542,anni!$A$1:$O$32,6,0)),1,0)</f>
        <v>0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spans="1:34" s="2" customFormat="1" x14ac:dyDescent="0.3">
      <c r="A543" s="3">
        <v>2015</v>
      </c>
      <c r="B543" s="3">
        <v>237</v>
      </c>
      <c r="C543" s="3" t="s">
        <v>37</v>
      </c>
      <c r="D543" s="3" t="str">
        <f>VLOOKUP(E543,accorpamenti!$A$2:$X$104,A543-1995,0)</f>
        <v>Lecce</v>
      </c>
      <c r="E543" s="3" t="s">
        <v>38</v>
      </c>
      <c r="F543" s="3">
        <v>6744</v>
      </c>
      <c r="G543" s="3">
        <v>2015</v>
      </c>
      <c r="H543" s="4">
        <v>5</v>
      </c>
      <c r="I543" s="3"/>
      <c r="J543" s="3">
        <v>7</v>
      </c>
      <c r="K543" s="3">
        <v>7</v>
      </c>
      <c r="L543" s="3">
        <v>0</v>
      </c>
      <c r="M543" s="3">
        <v>1</v>
      </c>
      <c r="N543" s="3">
        <v>0</v>
      </c>
      <c r="O543" s="3">
        <v>0</v>
      </c>
      <c r="P543" s="3">
        <f t="shared" si="24"/>
        <v>15</v>
      </c>
      <c r="Q543" s="3">
        <v>151</v>
      </c>
      <c r="R543" s="3">
        <f t="shared" si="25"/>
        <v>0</v>
      </c>
      <c r="S543" s="3">
        <f t="shared" si="26"/>
        <v>15</v>
      </c>
      <c r="T543" s="3">
        <f>IF(AND(H543&lt;5,S543&gt;=VLOOKUP(A543,anni!$A$1:$O$32,6,0)),1,0)</f>
        <v>0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spans="1:34" s="2" customFormat="1" x14ac:dyDescent="0.3">
      <c r="A544" s="3">
        <v>2015</v>
      </c>
      <c r="B544" s="3">
        <v>238</v>
      </c>
      <c r="C544" s="3" t="s">
        <v>47</v>
      </c>
      <c r="D544" s="3" t="str">
        <f>VLOOKUP(E544,accorpamenti!$A$2:$X$104,A544-1995,0)</f>
        <v>Pisa</v>
      </c>
      <c r="E544" s="3" t="s">
        <v>105</v>
      </c>
      <c r="F544" s="3">
        <v>6828</v>
      </c>
      <c r="G544" s="3">
        <v>2015</v>
      </c>
      <c r="H544" s="4">
        <v>3</v>
      </c>
      <c r="I544" s="3"/>
      <c r="J544" s="3">
        <v>7</v>
      </c>
      <c r="K544" s="3">
        <v>2</v>
      </c>
      <c r="L544" s="3">
        <v>7</v>
      </c>
      <c r="M544" s="3">
        <v>1</v>
      </c>
      <c r="N544" s="3">
        <v>0</v>
      </c>
      <c r="O544" s="3">
        <v>0</v>
      </c>
      <c r="P544" s="3">
        <f t="shared" si="24"/>
        <v>23.799999999999997</v>
      </c>
      <c r="Q544" s="3">
        <v>111</v>
      </c>
      <c r="R544" s="3">
        <f t="shared" si="25"/>
        <v>0</v>
      </c>
      <c r="S544" s="3">
        <f t="shared" si="26"/>
        <v>17</v>
      </c>
      <c r="T544" s="3">
        <f>IF(AND(H544&lt;5,S544&gt;=VLOOKUP(A544,anni!$A$1:$O$32,6,0)),1,0)</f>
        <v>0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spans="1:34" s="2" customFormat="1" x14ac:dyDescent="0.3">
      <c r="A545" s="3">
        <v>2015</v>
      </c>
      <c r="B545" s="3">
        <v>239</v>
      </c>
      <c r="C545" s="3" t="s">
        <v>56</v>
      </c>
      <c r="D545" s="3" t="str">
        <f>VLOOKUP(E545,accorpamenti!$A$2:$X$104,A545-1995,0)</f>
        <v>Verona</v>
      </c>
      <c r="E545" s="3" t="s">
        <v>71</v>
      </c>
      <c r="F545" s="3">
        <v>6809</v>
      </c>
      <c r="G545" s="3">
        <v>2015</v>
      </c>
      <c r="H545" s="4">
        <v>4</v>
      </c>
      <c r="I545" s="3"/>
      <c r="J545" s="3">
        <v>7</v>
      </c>
      <c r="K545" s="3">
        <v>7</v>
      </c>
      <c r="L545" s="3">
        <v>5</v>
      </c>
      <c r="M545" s="3">
        <v>2</v>
      </c>
      <c r="N545" s="3">
        <v>0</v>
      </c>
      <c r="O545" s="3">
        <v>0</v>
      </c>
      <c r="P545" s="3">
        <f t="shared" si="24"/>
        <v>25.2</v>
      </c>
      <c r="Q545" s="3">
        <v>67</v>
      </c>
      <c r="R545" s="3">
        <f t="shared" si="25"/>
        <v>0</v>
      </c>
      <c r="S545" s="3">
        <f t="shared" si="26"/>
        <v>21</v>
      </c>
      <c r="T545" s="3">
        <f>IF(AND(H545&lt;5,S545&gt;=VLOOKUP(A545,anni!$A$1:$O$32,6,0)),1,0)</f>
        <v>0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spans="1:34" s="2" customFormat="1" x14ac:dyDescent="0.3">
      <c r="A546" s="3">
        <v>2015</v>
      </c>
      <c r="B546" s="3">
        <v>240</v>
      </c>
      <c r="C546" s="3" t="s">
        <v>45</v>
      </c>
      <c r="D546" s="3" t="str">
        <f>VLOOKUP(E546,accorpamenti!$A$2:$X$104,A546-1995,0)</f>
        <v>Verbania</v>
      </c>
      <c r="E546" s="3" t="s">
        <v>46</v>
      </c>
      <c r="F546" s="3">
        <v>6607</v>
      </c>
      <c r="G546" s="3">
        <v>2015</v>
      </c>
      <c r="H546" s="4">
        <v>5</v>
      </c>
      <c r="I546" s="3"/>
      <c r="J546" s="3">
        <v>6</v>
      </c>
      <c r="K546" s="3">
        <v>7</v>
      </c>
      <c r="L546" s="3">
        <v>3</v>
      </c>
      <c r="M546" s="3">
        <v>0</v>
      </c>
      <c r="N546" s="3">
        <v>0</v>
      </c>
      <c r="O546" s="3">
        <v>0</v>
      </c>
      <c r="P546" s="3">
        <f t="shared" si="24"/>
        <v>16</v>
      </c>
      <c r="Q546" s="3">
        <v>131</v>
      </c>
      <c r="R546" s="3">
        <f t="shared" si="25"/>
        <v>1</v>
      </c>
      <c r="S546" s="3">
        <f t="shared" si="26"/>
        <v>16</v>
      </c>
      <c r="T546" s="3">
        <f>IF(AND(H546&lt;5,S546&gt;=VLOOKUP(A546,anni!$A$1:$O$32,6,0)),1,0)</f>
        <v>0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spans="1:34" s="2" customFormat="1" x14ac:dyDescent="0.3">
      <c r="A547" s="3">
        <v>2015</v>
      </c>
      <c r="B547" s="3">
        <v>241</v>
      </c>
      <c r="C547" s="3" t="s">
        <v>34</v>
      </c>
      <c r="D547" s="3" t="str">
        <f>VLOOKUP(E547,accorpamenti!$A$2:$X$104,A547-1995,0)</f>
        <v>Pavia</v>
      </c>
      <c r="E547" s="3" t="s">
        <v>83</v>
      </c>
      <c r="F547" s="3">
        <v>6810</v>
      </c>
      <c r="G547" s="3">
        <v>2015</v>
      </c>
      <c r="H547" s="4">
        <v>4</v>
      </c>
      <c r="I547" s="3"/>
      <c r="J547" s="3">
        <v>7</v>
      </c>
      <c r="K547" s="3">
        <v>2</v>
      </c>
      <c r="L547" s="3">
        <v>2</v>
      </c>
      <c r="M547" s="3">
        <v>1</v>
      </c>
      <c r="N547" s="3">
        <v>0</v>
      </c>
      <c r="O547" s="3">
        <v>0</v>
      </c>
      <c r="P547" s="3">
        <f t="shared" si="24"/>
        <v>14.399999999999999</v>
      </c>
      <c r="Q547" s="3">
        <v>214</v>
      </c>
      <c r="R547" s="3">
        <f t="shared" si="25"/>
        <v>0</v>
      </c>
      <c r="S547" s="3">
        <f t="shared" si="26"/>
        <v>12</v>
      </c>
      <c r="T547" s="3">
        <f>IF(AND(H547&lt;5,S547&gt;=VLOOKUP(A547,anni!$A$1:$O$32,6,0)),1,0)</f>
        <v>0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spans="1:34" s="2" customFormat="1" x14ac:dyDescent="0.3">
      <c r="A548" s="3">
        <v>2015</v>
      </c>
      <c r="B548" s="3">
        <v>242</v>
      </c>
      <c r="C548" s="3" t="s">
        <v>34</v>
      </c>
      <c r="D548" s="3" t="str">
        <f>VLOOKUP(E548,accorpamenti!$A$2:$X$104,A548-1995,0)</f>
        <v>Lecco</v>
      </c>
      <c r="E548" s="3" t="s">
        <v>64</v>
      </c>
      <c r="F548" s="3">
        <v>6829</v>
      </c>
      <c r="G548" s="3">
        <v>2015</v>
      </c>
      <c r="H548" s="4">
        <v>3</v>
      </c>
      <c r="I548" s="3"/>
      <c r="J548" s="3">
        <v>7</v>
      </c>
      <c r="K548" s="3">
        <v>7</v>
      </c>
      <c r="L548" s="3">
        <v>1</v>
      </c>
      <c r="M548" s="3">
        <v>1</v>
      </c>
      <c r="N548" s="3">
        <v>0</v>
      </c>
      <c r="O548" s="3">
        <v>0</v>
      </c>
      <c r="P548" s="3">
        <f t="shared" si="24"/>
        <v>22.4</v>
      </c>
      <c r="Q548" s="3">
        <v>131</v>
      </c>
      <c r="R548" s="3">
        <f t="shared" si="25"/>
        <v>0</v>
      </c>
      <c r="S548" s="3">
        <f t="shared" si="26"/>
        <v>16</v>
      </c>
      <c r="T548" s="3">
        <f>IF(AND(H548&lt;5,S548&gt;=VLOOKUP(A548,anni!$A$1:$O$32,6,0)),1,0)</f>
        <v>0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spans="1:34" s="2" customFormat="1" x14ac:dyDescent="0.3">
      <c r="A549" s="3">
        <v>2015</v>
      </c>
      <c r="B549" s="3">
        <v>243</v>
      </c>
      <c r="C549" s="3" t="s">
        <v>69</v>
      </c>
      <c r="D549" s="3" t="str">
        <f>VLOOKUP(E549,accorpamenti!$A$2:$X$104,A549-1995,0)</f>
        <v>Piacenza</v>
      </c>
      <c r="E549" s="3" t="s">
        <v>90</v>
      </c>
      <c r="F549" s="3">
        <v>6139</v>
      </c>
      <c r="G549" s="3">
        <v>2015</v>
      </c>
      <c r="H549" s="4">
        <v>5</v>
      </c>
      <c r="I549" s="3"/>
      <c r="J549" s="3">
        <v>7</v>
      </c>
      <c r="K549" s="3">
        <v>6</v>
      </c>
      <c r="L549" s="3">
        <v>7</v>
      </c>
      <c r="M549" s="3">
        <v>7</v>
      </c>
      <c r="N549" s="3">
        <v>7</v>
      </c>
      <c r="O549" s="3">
        <v>0</v>
      </c>
      <c r="P549" s="3">
        <f t="shared" si="24"/>
        <v>34</v>
      </c>
      <c r="Q549" s="3">
        <v>3</v>
      </c>
      <c r="R549" s="3">
        <f t="shared" si="25"/>
        <v>4</v>
      </c>
      <c r="S549" s="3">
        <f t="shared" si="26"/>
        <v>34</v>
      </c>
      <c r="T549" s="3">
        <f>IF(AND(H549&lt;5,S549&gt;=VLOOKUP(A549,anni!$A$1:$O$32,6,0)),1,0)</f>
        <v>0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spans="1:34" s="2" customFormat="1" x14ac:dyDescent="0.3">
      <c r="A550" s="3">
        <v>2015</v>
      </c>
      <c r="B550" s="3">
        <v>244</v>
      </c>
      <c r="C550" s="3" t="s">
        <v>32</v>
      </c>
      <c r="D550" s="3" t="str">
        <f>VLOOKUP(E550,accorpamenti!$A$2:$X$104,A550-1995,0)</f>
        <v>Napoli</v>
      </c>
      <c r="E550" s="3" t="s">
        <v>95</v>
      </c>
      <c r="F550" s="3">
        <v>6745</v>
      </c>
      <c r="G550" s="3">
        <v>2015</v>
      </c>
      <c r="H550" s="4">
        <v>5</v>
      </c>
      <c r="I550" s="3"/>
      <c r="J550" s="3">
        <v>7</v>
      </c>
      <c r="K550" s="3">
        <v>7</v>
      </c>
      <c r="L550" s="3">
        <v>2</v>
      </c>
      <c r="M550" s="3">
        <v>0</v>
      </c>
      <c r="N550" s="3">
        <v>0</v>
      </c>
      <c r="O550" s="3">
        <v>0</v>
      </c>
      <c r="P550" s="3">
        <f t="shared" si="24"/>
        <v>16</v>
      </c>
      <c r="Q550" s="3">
        <v>131</v>
      </c>
      <c r="R550" s="3">
        <f t="shared" si="25"/>
        <v>0</v>
      </c>
      <c r="S550" s="3">
        <f t="shared" si="26"/>
        <v>16</v>
      </c>
      <c r="T550" s="3">
        <f>IF(AND(H550&lt;5,S550&gt;=VLOOKUP(A550,anni!$A$1:$O$32,6,0)),1,0)</f>
        <v>0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spans="1:34" s="2" customFormat="1" x14ac:dyDescent="0.3">
      <c r="A551" s="3">
        <v>2015</v>
      </c>
      <c r="B551" s="3">
        <v>245</v>
      </c>
      <c r="C551" s="3" t="s">
        <v>43</v>
      </c>
      <c r="D551" s="3" t="str">
        <f>VLOOKUP(E551,accorpamenti!$A$2:$X$104,A551-1995,0)</f>
        <v>Udine</v>
      </c>
      <c r="E551" s="3" t="s">
        <v>58</v>
      </c>
      <c r="F551" s="3">
        <v>6746</v>
      </c>
      <c r="G551" s="3">
        <v>2015</v>
      </c>
      <c r="H551" s="4">
        <v>5</v>
      </c>
      <c r="I551" s="3"/>
      <c r="J551" s="3">
        <v>7</v>
      </c>
      <c r="K551" s="3">
        <v>7</v>
      </c>
      <c r="L551" s="3">
        <v>0</v>
      </c>
      <c r="M551" s="3">
        <v>7</v>
      </c>
      <c r="N551" s="3">
        <v>1</v>
      </c>
      <c r="O551" s="3">
        <v>0</v>
      </c>
      <c r="P551" s="3">
        <f t="shared" si="24"/>
        <v>22</v>
      </c>
      <c r="Q551" s="3">
        <v>56</v>
      </c>
      <c r="R551" s="3">
        <f t="shared" si="25"/>
        <v>0</v>
      </c>
      <c r="S551" s="3">
        <f t="shared" si="26"/>
        <v>22</v>
      </c>
      <c r="T551" s="3">
        <f>IF(AND(H551&lt;5,S551&gt;=VLOOKUP(A551,anni!$A$1:$O$32,6,0)),1,0)</f>
        <v>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spans="1:34" s="2" customFormat="1" x14ac:dyDescent="0.3">
      <c r="A552" s="3">
        <v>2015</v>
      </c>
      <c r="B552" s="3">
        <v>246</v>
      </c>
      <c r="C552" s="3" t="s">
        <v>86</v>
      </c>
      <c r="D552" s="3" t="str">
        <f>VLOOKUP(E552,accorpamenti!$A$2:$X$104,A552-1995,0)</f>
        <v>Cagliari</v>
      </c>
      <c r="E552" s="3" t="s">
        <v>87</v>
      </c>
      <c r="F552" s="3">
        <v>6747</v>
      </c>
      <c r="G552" s="3">
        <v>2015</v>
      </c>
      <c r="H552" s="4">
        <v>5</v>
      </c>
      <c r="I552" s="3"/>
      <c r="J552" s="3">
        <v>5</v>
      </c>
      <c r="K552" s="3">
        <v>4</v>
      </c>
      <c r="L552" s="3">
        <v>0</v>
      </c>
      <c r="M552" s="3">
        <v>0</v>
      </c>
      <c r="N552" s="3">
        <v>0</v>
      </c>
      <c r="O552" s="3">
        <v>0</v>
      </c>
      <c r="P552" s="3">
        <f t="shared" si="24"/>
        <v>9</v>
      </c>
      <c r="Q552" s="3">
        <v>252</v>
      </c>
      <c r="R552" s="3">
        <f t="shared" si="25"/>
        <v>0</v>
      </c>
      <c r="S552" s="3">
        <f t="shared" si="26"/>
        <v>9</v>
      </c>
      <c r="T552" s="3">
        <f>IF(AND(H552&lt;5,S552&gt;=VLOOKUP(A552,anni!$A$1:$O$32,6,0)),1,0)</f>
        <v>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spans="1:34" s="2" customFormat="1" x14ac:dyDescent="0.3">
      <c r="A553" s="3">
        <v>2015</v>
      </c>
      <c r="B553" s="3">
        <v>247</v>
      </c>
      <c r="C553" s="3" t="s">
        <v>43</v>
      </c>
      <c r="D553" s="3" t="str">
        <f>VLOOKUP(E553,accorpamenti!$A$2:$X$104,A553-1995,0)</f>
        <v>Trieste</v>
      </c>
      <c r="E553" s="3" t="s">
        <v>92</v>
      </c>
      <c r="F553" s="3">
        <v>6748</v>
      </c>
      <c r="G553" s="3">
        <v>2015</v>
      </c>
      <c r="H553" s="4">
        <v>5</v>
      </c>
      <c r="I553" s="3"/>
      <c r="J553" s="3">
        <v>7</v>
      </c>
      <c r="K553" s="3">
        <v>4</v>
      </c>
      <c r="L553" s="3">
        <v>2</v>
      </c>
      <c r="M553" s="3">
        <v>0</v>
      </c>
      <c r="N553" s="3">
        <v>0</v>
      </c>
      <c r="O553" s="3">
        <v>1</v>
      </c>
      <c r="P553" s="3">
        <f t="shared" si="24"/>
        <v>14</v>
      </c>
      <c r="Q553" s="3">
        <v>176</v>
      </c>
      <c r="R553" s="3">
        <f t="shared" si="25"/>
        <v>0</v>
      </c>
      <c r="S553" s="3">
        <f t="shared" si="26"/>
        <v>14</v>
      </c>
      <c r="T553" s="3">
        <f>IF(AND(H553&lt;5,S553&gt;=VLOOKUP(A553,anni!$A$1:$O$32,6,0)),1,0)</f>
        <v>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spans="1:34" s="2" customFormat="1" x14ac:dyDescent="0.3">
      <c r="A554" s="3">
        <v>2015</v>
      </c>
      <c r="B554" s="3">
        <v>248</v>
      </c>
      <c r="C554" s="3" t="s">
        <v>53</v>
      </c>
      <c r="D554" s="3" t="str">
        <f>VLOOKUP(E554,accorpamenti!$A$2:$X$104,A554-1995,0)</f>
        <v>L'Aquila</v>
      </c>
      <c r="E554" s="3" t="s">
        <v>151</v>
      </c>
      <c r="F554" s="3">
        <v>6811</v>
      </c>
      <c r="G554" s="3">
        <v>2015</v>
      </c>
      <c r="H554" s="4">
        <v>4</v>
      </c>
      <c r="I554" s="3"/>
      <c r="J554" s="3">
        <v>7</v>
      </c>
      <c r="K554" s="3">
        <v>3</v>
      </c>
      <c r="L554" s="3">
        <v>2</v>
      </c>
      <c r="M554" s="3">
        <v>1</v>
      </c>
      <c r="N554" s="3">
        <v>0</v>
      </c>
      <c r="O554" s="3">
        <v>0</v>
      </c>
      <c r="P554" s="3">
        <f t="shared" si="24"/>
        <v>15.6</v>
      </c>
      <c r="Q554" s="3">
        <v>198</v>
      </c>
      <c r="R554" s="3">
        <f t="shared" si="25"/>
        <v>0</v>
      </c>
      <c r="S554" s="3">
        <f t="shared" si="26"/>
        <v>13</v>
      </c>
      <c r="T554" s="3">
        <f>IF(AND(H554&lt;5,S554&gt;=VLOOKUP(A554,anni!$A$1:$O$32,6,0)),1,0)</f>
        <v>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spans="1:34" s="2" customFormat="1" x14ac:dyDescent="0.3">
      <c r="A555" s="3">
        <v>2015</v>
      </c>
      <c r="B555" s="3">
        <v>249</v>
      </c>
      <c r="C555" s="3" t="s">
        <v>32</v>
      </c>
      <c r="D555" s="3" t="str">
        <f>VLOOKUP(E555,accorpamenti!$A$2:$X$104,A555-1995,0)</f>
        <v>Napoli</v>
      </c>
      <c r="E555" s="3" t="s">
        <v>95</v>
      </c>
      <c r="F555" s="3">
        <v>6611</v>
      </c>
      <c r="G555" s="3">
        <v>2015</v>
      </c>
      <c r="H555" s="4">
        <v>5</v>
      </c>
      <c r="I555" s="3"/>
      <c r="J555" s="3">
        <v>7</v>
      </c>
      <c r="K555" s="3">
        <v>3</v>
      </c>
      <c r="L555" s="3">
        <v>3</v>
      </c>
      <c r="M555" s="3">
        <v>7</v>
      </c>
      <c r="N555" s="3">
        <v>0</v>
      </c>
      <c r="O555" s="3">
        <v>0</v>
      </c>
      <c r="P555" s="3">
        <f t="shared" si="24"/>
        <v>20</v>
      </c>
      <c r="Q555" s="3">
        <v>82</v>
      </c>
      <c r="R555" s="3">
        <f t="shared" si="25"/>
        <v>1</v>
      </c>
      <c r="S555" s="3">
        <f t="shared" si="26"/>
        <v>20</v>
      </c>
      <c r="T555" s="3">
        <f>IF(AND(H555&lt;5,S555&gt;=VLOOKUP(A555,anni!$A$1:$O$32,6,0)),1,0)</f>
        <v>0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spans="1:34" s="2" customFormat="1" x14ac:dyDescent="0.3">
      <c r="A556" s="3">
        <v>2015</v>
      </c>
      <c r="B556" s="3">
        <v>250</v>
      </c>
      <c r="C556" s="3" t="s">
        <v>29</v>
      </c>
      <c r="D556" s="3" t="str">
        <f>VLOOKUP(E556,accorpamenti!$A$2:$X$104,A556-1995,0)</f>
        <v>Ragusa</v>
      </c>
      <c r="E556" s="3" t="s">
        <v>122</v>
      </c>
      <c r="F556" s="3">
        <v>6466</v>
      </c>
      <c r="G556" s="3">
        <v>2015</v>
      </c>
      <c r="H556" s="4">
        <v>5</v>
      </c>
      <c r="I556" s="3"/>
      <c r="J556" s="3">
        <v>7</v>
      </c>
      <c r="K556" s="3">
        <v>3</v>
      </c>
      <c r="L556" s="3">
        <v>0</v>
      </c>
      <c r="M556" s="3">
        <v>3</v>
      </c>
      <c r="N556" s="3">
        <v>0</v>
      </c>
      <c r="O556" s="3">
        <v>0</v>
      </c>
      <c r="P556" s="3">
        <f t="shared" si="24"/>
        <v>13</v>
      </c>
      <c r="Q556" s="3">
        <v>198</v>
      </c>
      <c r="R556" s="3">
        <f t="shared" si="25"/>
        <v>2</v>
      </c>
      <c r="S556" s="3">
        <f t="shared" si="26"/>
        <v>13</v>
      </c>
      <c r="T556" s="3">
        <f>IF(AND(H556&lt;5,S556&gt;=VLOOKUP(A556,anni!$A$1:$O$32,6,0)),1,0)</f>
        <v>0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spans="1:34" s="2" customFormat="1" x14ac:dyDescent="0.3">
      <c r="A557" s="3">
        <v>2015</v>
      </c>
      <c r="B557" s="3">
        <v>251</v>
      </c>
      <c r="C557" s="3" t="s">
        <v>37</v>
      </c>
      <c r="D557" s="3" t="str">
        <f>VLOOKUP(E557,accorpamenti!$A$2:$X$104,A557-1995,0)</f>
        <v>Bari</v>
      </c>
      <c r="E557" s="3" t="s">
        <v>55</v>
      </c>
      <c r="F557" s="3">
        <v>6749</v>
      </c>
      <c r="G557" s="3">
        <v>2015</v>
      </c>
      <c r="H557" s="4">
        <v>5</v>
      </c>
      <c r="I557" s="3"/>
      <c r="J557" s="3">
        <v>7</v>
      </c>
      <c r="K557" s="3">
        <v>7</v>
      </c>
      <c r="L557" s="3">
        <v>1</v>
      </c>
      <c r="M557" s="3">
        <v>1</v>
      </c>
      <c r="N557" s="3">
        <v>0</v>
      </c>
      <c r="O557" s="3">
        <v>0</v>
      </c>
      <c r="P557" s="3">
        <f t="shared" si="24"/>
        <v>16</v>
      </c>
      <c r="Q557" s="3">
        <v>131</v>
      </c>
      <c r="R557" s="3">
        <f t="shared" si="25"/>
        <v>0</v>
      </c>
      <c r="S557" s="3">
        <f t="shared" si="26"/>
        <v>16</v>
      </c>
      <c r="T557" s="3">
        <f>IF(AND(H557&lt;5,S557&gt;=VLOOKUP(A557,anni!$A$1:$O$32,6,0)),1,0)</f>
        <v>0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spans="1:34" s="2" customFormat="1" x14ac:dyDescent="0.3">
      <c r="A558" s="3">
        <v>2015</v>
      </c>
      <c r="B558" s="3">
        <v>252</v>
      </c>
      <c r="C558" s="3" t="s">
        <v>29</v>
      </c>
      <c r="D558" s="3" t="str">
        <f>VLOOKUP(E558,accorpamenti!$A$2:$X$104,A558-1995,0)</f>
        <v>Agrigento</v>
      </c>
      <c r="E558" s="3" t="s">
        <v>30</v>
      </c>
      <c r="F558" s="3">
        <v>6870</v>
      </c>
      <c r="G558" s="3">
        <v>2015</v>
      </c>
      <c r="H558" s="4">
        <v>1</v>
      </c>
      <c r="I558" s="3"/>
      <c r="J558" s="3">
        <v>7</v>
      </c>
      <c r="K558" s="3">
        <v>0</v>
      </c>
      <c r="L558" s="3">
        <v>0</v>
      </c>
      <c r="M558" s="3">
        <v>0</v>
      </c>
      <c r="N558" s="3">
        <v>0</v>
      </c>
      <c r="O558" s="3">
        <v>1</v>
      </c>
      <c r="P558" s="3">
        <f t="shared" si="24"/>
        <v>14.4</v>
      </c>
      <c r="Q558" s="3">
        <v>264</v>
      </c>
      <c r="R558" s="3">
        <f t="shared" si="25"/>
        <v>0</v>
      </c>
      <c r="S558" s="3">
        <f t="shared" si="26"/>
        <v>8</v>
      </c>
      <c r="T558" s="3">
        <f>IF(AND(H558&lt;5,S558&gt;=VLOOKUP(A558,anni!$A$1:$O$32,6,0)),1,0)</f>
        <v>0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spans="1:34" s="2" customFormat="1" x14ac:dyDescent="0.3">
      <c r="A559" s="3">
        <v>2015</v>
      </c>
      <c r="B559" s="3">
        <v>253</v>
      </c>
      <c r="C559" s="3" t="s">
        <v>47</v>
      </c>
      <c r="D559" s="3" t="str">
        <f>VLOOKUP(E559,accorpamenti!$A$2:$X$104,A559-1995,0)</f>
        <v>Massa Carrara</v>
      </c>
      <c r="E559" s="3" t="s">
        <v>52</v>
      </c>
      <c r="F559" s="3">
        <v>6830</v>
      </c>
      <c r="G559" s="3">
        <v>2015</v>
      </c>
      <c r="H559" s="4">
        <v>3</v>
      </c>
      <c r="I559" s="3"/>
      <c r="J559" s="3">
        <v>3</v>
      </c>
      <c r="K559" s="3">
        <v>5</v>
      </c>
      <c r="L559" s="3">
        <v>0</v>
      </c>
      <c r="M559" s="3">
        <v>4</v>
      </c>
      <c r="N559" s="3">
        <v>0</v>
      </c>
      <c r="O559" s="3">
        <v>0</v>
      </c>
      <c r="P559" s="3">
        <f t="shared" si="24"/>
        <v>16.799999999999997</v>
      </c>
      <c r="Q559" s="3">
        <v>214</v>
      </c>
      <c r="R559" s="3">
        <f t="shared" si="25"/>
        <v>0</v>
      </c>
      <c r="S559" s="3">
        <f t="shared" si="26"/>
        <v>12</v>
      </c>
      <c r="T559" s="3">
        <f>IF(AND(H559&lt;5,S559&gt;=VLOOKUP(A559,anni!$A$1:$O$32,6,0)),1,0)</f>
        <v>0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spans="1:34" s="2" customFormat="1" x14ac:dyDescent="0.3">
      <c r="A560" s="3">
        <v>2015</v>
      </c>
      <c r="B560" s="3">
        <v>254</v>
      </c>
      <c r="C560" s="3" t="s">
        <v>56</v>
      </c>
      <c r="D560" s="3" t="str">
        <f>VLOOKUP(E560,accorpamenti!$A$2:$X$104,A560-1995,0)</f>
        <v>Padova</v>
      </c>
      <c r="E560" s="3" t="s">
        <v>66</v>
      </c>
      <c r="F560" s="3">
        <v>6320</v>
      </c>
      <c r="G560" s="3">
        <v>2015</v>
      </c>
      <c r="H560" s="4">
        <v>5</v>
      </c>
      <c r="I560" s="3"/>
      <c r="J560" s="3">
        <v>6</v>
      </c>
      <c r="K560" s="3">
        <v>7</v>
      </c>
      <c r="L560" s="3">
        <v>7</v>
      </c>
      <c r="M560" s="3">
        <v>7</v>
      </c>
      <c r="N560" s="3">
        <v>0</v>
      </c>
      <c r="O560" s="3">
        <v>0</v>
      </c>
      <c r="P560" s="3">
        <f t="shared" si="24"/>
        <v>27</v>
      </c>
      <c r="Q560" s="3">
        <v>25</v>
      </c>
      <c r="R560" s="3">
        <f t="shared" si="25"/>
        <v>3</v>
      </c>
      <c r="S560" s="3">
        <f t="shared" si="26"/>
        <v>27</v>
      </c>
      <c r="T560" s="3">
        <f>IF(AND(H560&lt;5,S560&gt;=VLOOKUP(A560,anni!$A$1:$O$32,6,0)),1,0)</f>
        <v>0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spans="1:34" s="2" customFormat="1" x14ac:dyDescent="0.3">
      <c r="A561" s="3">
        <v>2015</v>
      </c>
      <c r="B561" s="3">
        <v>255</v>
      </c>
      <c r="C561" s="3" t="s">
        <v>101</v>
      </c>
      <c r="D561" s="3" t="str">
        <f>VLOOKUP(E561,accorpamenti!$A$2:$X$104,A561-1995,0)</f>
        <v>Macerata</v>
      </c>
      <c r="E561" s="3" t="s">
        <v>102</v>
      </c>
      <c r="F561" s="3">
        <v>6642</v>
      </c>
      <c r="G561" s="3">
        <v>2015</v>
      </c>
      <c r="H561" s="4">
        <v>4</v>
      </c>
      <c r="I561" s="3"/>
      <c r="J561" s="3">
        <v>7</v>
      </c>
      <c r="K561" s="3">
        <v>7</v>
      </c>
      <c r="L561" s="3">
        <v>7</v>
      </c>
      <c r="M561" s="3">
        <v>7</v>
      </c>
      <c r="N561" s="3">
        <v>0</v>
      </c>
      <c r="O561" s="3">
        <v>1</v>
      </c>
      <c r="P561" s="3">
        <f t="shared" si="24"/>
        <v>0</v>
      </c>
      <c r="Q561" s="3">
        <v>9</v>
      </c>
      <c r="R561" s="3">
        <f t="shared" si="25"/>
        <v>1</v>
      </c>
      <c r="S561" s="3">
        <f t="shared" si="26"/>
        <v>29</v>
      </c>
      <c r="T561" s="3">
        <f>IF(AND(H561&lt;5,S561&gt;=VLOOKUP(A561,anni!$A$1:$O$32,6,0)),1,0)</f>
        <v>1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spans="1:34" s="2" customFormat="1" x14ac:dyDescent="0.3">
      <c r="A562" s="3">
        <v>2015</v>
      </c>
      <c r="B562" s="3">
        <v>256</v>
      </c>
      <c r="C562" s="3" t="s">
        <v>69</v>
      </c>
      <c r="D562" s="3" t="str">
        <f>VLOOKUP(E562,accorpamenti!$A$2:$X$104,A562-1995,0)</f>
        <v>Reggio Emilia</v>
      </c>
      <c r="E562" s="3" t="s">
        <v>78</v>
      </c>
      <c r="F562" s="3">
        <v>6750</v>
      </c>
      <c r="G562" s="3">
        <v>2015</v>
      </c>
      <c r="H562" s="4">
        <v>5</v>
      </c>
      <c r="I562" s="3"/>
      <c r="J562" s="3">
        <v>2</v>
      </c>
      <c r="K562" s="3">
        <v>5</v>
      </c>
      <c r="L562" s="3">
        <v>0</v>
      </c>
      <c r="M562" s="3">
        <v>2</v>
      </c>
      <c r="N562" s="3">
        <v>0</v>
      </c>
      <c r="O562" s="3">
        <v>0</v>
      </c>
      <c r="P562" s="3">
        <f t="shared" si="24"/>
        <v>9</v>
      </c>
      <c r="Q562" s="3">
        <v>252</v>
      </c>
      <c r="R562" s="3">
        <f t="shared" si="25"/>
        <v>0</v>
      </c>
      <c r="S562" s="3">
        <f t="shared" si="26"/>
        <v>9</v>
      </c>
      <c r="T562" s="3">
        <f>IF(AND(H562&lt;5,S562&gt;=VLOOKUP(A562,anni!$A$1:$O$32,6,0)),1,0)</f>
        <v>0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spans="1:34" s="2" customFormat="1" x14ac:dyDescent="0.3">
      <c r="A563" s="3">
        <v>2015</v>
      </c>
      <c r="B563" s="3">
        <v>257</v>
      </c>
      <c r="C563" s="3" t="s">
        <v>56</v>
      </c>
      <c r="D563" s="3" t="str">
        <f>VLOOKUP(E563,accorpamenti!$A$2:$X$104,A563-1995,0)</f>
        <v>Vicenza</v>
      </c>
      <c r="E563" s="3" t="s">
        <v>93</v>
      </c>
      <c r="F563" s="3">
        <v>6751</v>
      </c>
      <c r="G563" s="3">
        <v>2015</v>
      </c>
      <c r="H563" s="4">
        <v>5</v>
      </c>
      <c r="I563" s="3"/>
      <c r="J563" s="3">
        <v>7</v>
      </c>
      <c r="K563" s="3">
        <v>5</v>
      </c>
      <c r="L563" s="3">
        <v>0</v>
      </c>
      <c r="M563" s="3">
        <v>0</v>
      </c>
      <c r="N563" s="3">
        <v>0</v>
      </c>
      <c r="O563" s="3">
        <v>0</v>
      </c>
      <c r="P563" s="3">
        <f t="shared" ref="P563:P608" si="27">IF(T563=0,IF(S563=-1,-1,S563*HLOOKUP(H563,$U$1:$Y$2,2,0)),0)</f>
        <v>12</v>
      </c>
      <c r="Q563" s="3">
        <v>214</v>
      </c>
      <c r="R563" s="3">
        <f t="shared" ref="R563:R608" si="28">COUNTIF($F$609:$F$5991,F563)</f>
        <v>0</v>
      </c>
      <c r="S563" s="3">
        <f t="shared" ref="S563:S608" si="29">SUM(J563:O563)</f>
        <v>12</v>
      </c>
      <c r="T563" s="3">
        <f>IF(AND(H563&lt;5,S563&gt;=VLOOKUP(A563,anni!$A$1:$O$32,6,0)),1,0)</f>
        <v>0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spans="1:34" s="2" customFormat="1" x14ac:dyDescent="0.3">
      <c r="A564" s="3">
        <v>2015</v>
      </c>
      <c r="B564" s="3">
        <v>258</v>
      </c>
      <c r="C564" s="3" t="s">
        <v>69</v>
      </c>
      <c r="D564" s="3" t="str">
        <f>VLOOKUP(E564,accorpamenti!$A$2:$X$104,A564-1995,0)</f>
        <v>Forlì Cesena</v>
      </c>
      <c r="E564" s="3" t="s">
        <v>119</v>
      </c>
      <c r="F564" s="3">
        <v>6812</v>
      </c>
      <c r="G564" s="3">
        <v>2015</v>
      </c>
      <c r="H564" s="4">
        <v>4</v>
      </c>
      <c r="I564" s="3"/>
      <c r="J564" s="3">
        <v>7</v>
      </c>
      <c r="K564" s="3">
        <v>7</v>
      </c>
      <c r="L564" s="3">
        <v>0</v>
      </c>
      <c r="M564" s="3">
        <v>2</v>
      </c>
      <c r="N564" s="3">
        <v>0</v>
      </c>
      <c r="O564" s="3">
        <v>0</v>
      </c>
      <c r="P564" s="3">
        <f t="shared" si="27"/>
        <v>19.2</v>
      </c>
      <c r="Q564" s="3">
        <v>131</v>
      </c>
      <c r="R564" s="3">
        <f t="shared" si="28"/>
        <v>0</v>
      </c>
      <c r="S564" s="3">
        <f t="shared" si="29"/>
        <v>16</v>
      </c>
      <c r="T564" s="3">
        <f>IF(AND(H564&lt;5,S564&gt;=VLOOKUP(A564,anni!$A$1:$O$32,6,0)),1,0)</f>
        <v>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spans="1:34" s="2" customFormat="1" x14ac:dyDescent="0.3">
      <c r="A565" s="3">
        <v>2015</v>
      </c>
      <c r="B565" s="3">
        <v>259</v>
      </c>
      <c r="C565" s="3" t="s">
        <v>34</v>
      </c>
      <c r="D565" s="3" t="str">
        <f>VLOOKUP(E565,accorpamenti!$A$2:$X$104,A565-1995,0)</f>
        <v>Varese</v>
      </c>
      <c r="E565" s="3" t="s">
        <v>94</v>
      </c>
      <c r="F565" s="3">
        <v>6643</v>
      </c>
      <c r="G565" s="3">
        <v>2015</v>
      </c>
      <c r="H565" s="4">
        <v>4</v>
      </c>
      <c r="I565" s="3"/>
      <c r="J565" s="3">
        <v>7</v>
      </c>
      <c r="K565" s="3">
        <v>6</v>
      </c>
      <c r="L565" s="3">
        <v>0</v>
      </c>
      <c r="M565" s="3">
        <v>1</v>
      </c>
      <c r="N565" s="3">
        <v>0</v>
      </c>
      <c r="O565" s="3">
        <v>1</v>
      </c>
      <c r="P565" s="3">
        <f t="shared" si="27"/>
        <v>18</v>
      </c>
      <c r="Q565" s="3">
        <v>151</v>
      </c>
      <c r="R565" s="3">
        <f t="shared" si="28"/>
        <v>1</v>
      </c>
      <c r="S565" s="3">
        <f t="shared" si="29"/>
        <v>15</v>
      </c>
      <c r="T565" s="3">
        <f>IF(AND(H565&lt;5,S565&gt;=VLOOKUP(A565,anni!$A$1:$O$32,6,0)),1,0)</f>
        <v>0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spans="1:34" s="2" customFormat="1" x14ac:dyDescent="0.3">
      <c r="A566" s="3">
        <v>2015</v>
      </c>
      <c r="B566" s="3">
        <v>260</v>
      </c>
      <c r="C566" s="3" t="s">
        <v>106</v>
      </c>
      <c r="D566" s="3" t="str">
        <f>VLOOKUP(E566,accorpamenti!$A$2:$X$104,A566-1995,0)</f>
        <v>Potenza</v>
      </c>
      <c r="E566" s="3" t="s">
        <v>141</v>
      </c>
      <c r="F566" s="3">
        <v>6831</v>
      </c>
      <c r="G566" s="3">
        <v>2015</v>
      </c>
      <c r="H566" s="4">
        <v>3</v>
      </c>
      <c r="I566" s="3"/>
      <c r="J566" s="3">
        <v>7</v>
      </c>
      <c r="K566" s="3">
        <v>3</v>
      </c>
      <c r="L566" s="3">
        <v>0</v>
      </c>
      <c r="M566" s="3">
        <v>0</v>
      </c>
      <c r="N566" s="3">
        <v>0</v>
      </c>
      <c r="O566" s="3">
        <v>0</v>
      </c>
      <c r="P566" s="3">
        <f t="shared" si="27"/>
        <v>14</v>
      </c>
      <c r="Q566" s="3">
        <v>243</v>
      </c>
      <c r="R566" s="3">
        <f t="shared" si="28"/>
        <v>0</v>
      </c>
      <c r="S566" s="3">
        <f t="shared" si="29"/>
        <v>10</v>
      </c>
      <c r="T566" s="3">
        <f>IF(AND(H566&lt;5,S566&gt;=VLOOKUP(A566,anni!$A$1:$O$32,6,0)),1,0)</f>
        <v>0</v>
      </c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spans="1:34" s="2" customFormat="1" x14ac:dyDescent="0.3">
      <c r="A567" s="3">
        <v>2015</v>
      </c>
      <c r="B567" s="3">
        <v>261</v>
      </c>
      <c r="C567" s="3" t="s">
        <v>37</v>
      </c>
      <c r="D567" s="3" t="str">
        <f>VLOOKUP(E567,accorpamenti!$A$2:$X$104,A567-1995,0)</f>
        <v>Lecce</v>
      </c>
      <c r="E567" s="3" t="s">
        <v>38</v>
      </c>
      <c r="F567" s="3">
        <v>6752</v>
      </c>
      <c r="G567" s="3">
        <v>2015</v>
      </c>
      <c r="H567" s="4">
        <v>5</v>
      </c>
      <c r="I567" s="3"/>
      <c r="J567" s="3">
        <v>7</v>
      </c>
      <c r="K567" s="3">
        <v>7</v>
      </c>
      <c r="L567" s="3">
        <v>0</v>
      </c>
      <c r="M567" s="3">
        <v>0</v>
      </c>
      <c r="N567" s="3">
        <v>0</v>
      </c>
      <c r="O567" s="3">
        <v>0</v>
      </c>
      <c r="P567" s="3">
        <f t="shared" si="27"/>
        <v>14</v>
      </c>
      <c r="Q567" s="3">
        <v>176</v>
      </c>
      <c r="R567" s="3">
        <f t="shared" si="28"/>
        <v>0</v>
      </c>
      <c r="S567" s="3">
        <f t="shared" si="29"/>
        <v>14</v>
      </c>
      <c r="T567" s="3">
        <f>IF(AND(H567&lt;5,S567&gt;=VLOOKUP(A567,anni!$A$1:$O$32,6,0)),1,0)</f>
        <v>0</v>
      </c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spans="1:34" s="2" customFormat="1" x14ac:dyDescent="0.3">
      <c r="A568" s="3">
        <v>2015</v>
      </c>
      <c r="B568" s="3">
        <v>262</v>
      </c>
      <c r="C568" s="3" t="s">
        <v>59</v>
      </c>
      <c r="D568" s="3" t="str">
        <f>VLOOKUP(E568,accorpamenti!$A$2:$X$104,A568-1995,0)</f>
        <v>Bolzano</v>
      </c>
      <c r="E568" s="3" t="s">
        <v>128</v>
      </c>
      <c r="F568" s="3">
        <v>6490</v>
      </c>
      <c r="G568" s="3">
        <v>2015</v>
      </c>
      <c r="H568" s="4">
        <v>4</v>
      </c>
      <c r="I568" s="3"/>
      <c r="J568" s="3">
        <v>6</v>
      </c>
      <c r="K568" s="3">
        <v>7</v>
      </c>
      <c r="L568" s="3">
        <v>4</v>
      </c>
      <c r="M568" s="3">
        <v>0</v>
      </c>
      <c r="N568" s="3">
        <v>0</v>
      </c>
      <c r="O568" s="3">
        <v>0</v>
      </c>
      <c r="P568" s="3">
        <f t="shared" si="27"/>
        <v>20.399999999999999</v>
      </c>
      <c r="Q568" s="3">
        <v>111</v>
      </c>
      <c r="R568" s="3">
        <f t="shared" si="28"/>
        <v>2</v>
      </c>
      <c r="S568" s="3">
        <f t="shared" si="29"/>
        <v>17</v>
      </c>
      <c r="T568" s="3">
        <f>IF(AND(H568&lt;5,S568&gt;=VLOOKUP(A568,anni!$A$1:$O$32,6,0)),1,0)</f>
        <v>0</v>
      </c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spans="1:34" s="2" customFormat="1" x14ac:dyDescent="0.3">
      <c r="A569" s="3">
        <v>2015</v>
      </c>
      <c r="B569" s="3">
        <v>263</v>
      </c>
      <c r="C569" s="3" t="s">
        <v>59</v>
      </c>
      <c r="D569" s="3" t="str">
        <f>VLOOKUP(E569,accorpamenti!$A$2:$X$104,A569-1995,0)</f>
        <v>Trento</v>
      </c>
      <c r="E569" s="3" t="s">
        <v>60</v>
      </c>
      <c r="F569" s="3">
        <v>6688</v>
      </c>
      <c r="G569" s="3">
        <v>2015</v>
      </c>
      <c r="H569" s="4">
        <v>2</v>
      </c>
      <c r="I569" s="3"/>
      <c r="J569" s="3">
        <v>7</v>
      </c>
      <c r="K569" s="3">
        <v>7</v>
      </c>
      <c r="L569" s="3">
        <v>1</v>
      </c>
      <c r="M569" s="3">
        <v>0</v>
      </c>
      <c r="N569" s="3">
        <v>0</v>
      </c>
      <c r="O569" s="3">
        <v>0</v>
      </c>
      <c r="P569" s="3">
        <f t="shared" si="27"/>
        <v>24</v>
      </c>
      <c r="Q569" s="3">
        <v>151</v>
      </c>
      <c r="R569" s="3">
        <f t="shared" si="28"/>
        <v>1</v>
      </c>
      <c r="S569" s="3">
        <f t="shared" si="29"/>
        <v>15</v>
      </c>
      <c r="T569" s="3">
        <f>IF(AND(H569&lt;5,S569&gt;=VLOOKUP(A569,anni!$A$1:$O$32,6,0)),1,0)</f>
        <v>0</v>
      </c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spans="1:34" s="2" customFormat="1" x14ac:dyDescent="0.3">
      <c r="A570" s="3">
        <v>2015</v>
      </c>
      <c r="B570" s="3">
        <v>264</v>
      </c>
      <c r="C570" s="3" t="s">
        <v>32</v>
      </c>
      <c r="D570" s="3" t="str">
        <f>VLOOKUP(E570,accorpamenti!$A$2:$X$104,A570-1995,0)</f>
        <v>Napoli</v>
      </c>
      <c r="E570" s="3" t="s">
        <v>95</v>
      </c>
      <c r="F570" s="3">
        <v>6753</v>
      </c>
      <c r="G570" s="3">
        <v>2015</v>
      </c>
      <c r="H570" s="4">
        <v>5</v>
      </c>
      <c r="I570" s="3"/>
      <c r="J570" s="3">
        <v>6</v>
      </c>
      <c r="K570" s="3">
        <v>5</v>
      </c>
      <c r="L570" s="3">
        <v>0</v>
      </c>
      <c r="M570" s="3">
        <v>3</v>
      </c>
      <c r="N570" s="3">
        <v>0</v>
      </c>
      <c r="O570" s="3">
        <v>2</v>
      </c>
      <c r="P570" s="3">
        <f t="shared" si="27"/>
        <v>16</v>
      </c>
      <c r="Q570" s="3">
        <v>131</v>
      </c>
      <c r="R570" s="3">
        <f t="shared" si="28"/>
        <v>0</v>
      </c>
      <c r="S570" s="3">
        <f t="shared" si="29"/>
        <v>16</v>
      </c>
      <c r="T570" s="3">
        <f>IF(AND(H570&lt;5,S570&gt;=VLOOKUP(A570,anni!$A$1:$O$32,6,0)),1,0)</f>
        <v>0</v>
      </c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spans="1:34" s="2" customFormat="1" x14ac:dyDescent="0.3">
      <c r="A571" s="3">
        <v>2015</v>
      </c>
      <c r="B571" s="3">
        <v>265</v>
      </c>
      <c r="C571" s="3" t="s">
        <v>47</v>
      </c>
      <c r="D571" s="3" t="str">
        <f>VLOOKUP(E571,accorpamenti!$A$2:$X$104,A571-1995,0)</f>
        <v>Firenze</v>
      </c>
      <c r="E571" s="3" t="s">
        <v>118</v>
      </c>
      <c r="F571" s="3">
        <v>6871</v>
      </c>
      <c r="G571" s="3">
        <v>2015</v>
      </c>
      <c r="H571" s="4">
        <v>1</v>
      </c>
      <c r="I571" s="3"/>
      <c r="J571" s="3">
        <v>7</v>
      </c>
      <c r="K571" s="3">
        <v>3</v>
      </c>
      <c r="L571" s="3">
        <v>6</v>
      </c>
      <c r="M571" s="3">
        <v>6</v>
      </c>
      <c r="N571" s="3">
        <v>0</v>
      </c>
      <c r="O571" s="3">
        <v>2</v>
      </c>
      <c r="P571" s="3">
        <f t="shared" si="27"/>
        <v>43.2</v>
      </c>
      <c r="Q571" s="3">
        <v>44</v>
      </c>
      <c r="R571" s="3">
        <f t="shared" si="28"/>
        <v>0</v>
      </c>
      <c r="S571" s="3">
        <f t="shared" si="29"/>
        <v>24</v>
      </c>
      <c r="T571" s="3">
        <f>IF(AND(H571&lt;5,S571&gt;=VLOOKUP(A571,anni!$A$1:$O$32,6,0)),1,0)</f>
        <v>0</v>
      </c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spans="1:34" s="2" customFormat="1" x14ac:dyDescent="0.3">
      <c r="A572" s="3">
        <v>2015</v>
      </c>
      <c r="B572" s="3">
        <v>266</v>
      </c>
      <c r="C572" s="3" t="s">
        <v>45</v>
      </c>
      <c r="D572" s="3" t="str">
        <f>VLOOKUP(E572,accorpamenti!$A$2:$X$104,A572-1995,0)</f>
        <v>Novara</v>
      </c>
      <c r="E572" s="3" t="s">
        <v>136</v>
      </c>
      <c r="F572" s="3">
        <v>6832</v>
      </c>
      <c r="G572" s="3">
        <v>2015</v>
      </c>
      <c r="H572" s="4">
        <v>3</v>
      </c>
      <c r="I572" s="3"/>
      <c r="J572" s="3">
        <v>7</v>
      </c>
      <c r="K572" s="3">
        <v>7</v>
      </c>
      <c r="L572" s="3">
        <v>0</v>
      </c>
      <c r="M572" s="3">
        <v>1</v>
      </c>
      <c r="N572" s="3">
        <v>0</v>
      </c>
      <c r="O572" s="3">
        <v>2</v>
      </c>
      <c r="P572" s="3">
        <f t="shared" si="27"/>
        <v>23.799999999999997</v>
      </c>
      <c r="Q572" s="3">
        <v>111</v>
      </c>
      <c r="R572" s="3">
        <f t="shared" si="28"/>
        <v>0</v>
      </c>
      <c r="S572" s="3">
        <f t="shared" si="29"/>
        <v>17</v>
      </c>
      <c r="T572" s="3">
        <f>IF(AND(H572&lt;5,S572&gt;=VLOOKUP(A572,anni!$A$1:$O$32,6,0)),1,0)</f>
        <v>0</v>
      </c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spans="1:34" s="2" customFormat="1" x14ac:dyDescent="0.3">
      <c r="A573" s="3">
        <v>2015</v>
      </c>
      <c r="B573" s="3">
        <v>267</v>
      </c>
      <c r="C573" s="3" t="s">
        <v>43</v>
      </c>
      <c r="D573" s="3" t="str">
        <f>VLOOKUP(E573,accorpamenti!$A$2:$X$104,A573-1995,0)</f>
        <v>Pordenone</v>
      </c>
      <c r="E573" s="3" t="s">
        <v>91</v>
      </c>
      <c r="F573" s="3">
        <v>6754</v>
      </c>
      <c r="G573" s="3">
        <v>2015</v>
      </c>
      <c r="H573" s="4">
        <v>5</v>
      </c>
      <c r="I573" s="3"/>
      <c r="J573" s="3">
        <v>7</v>
      </c>
      <c r="K573" s="3">
        <v>4</v>
      </c>
      <c r="L573" s="3">
        <v>4</v>
      </c>
      <c r="M573" s="3">
        <v>0</v>
      </c>
      <c r="N573" s="3">
        <v>0</v>
      </c>
      <c r="O573" s="3">
        <v>0</v>
      </c>
      <c r="P573" s="3">
        <f t="shared" si="27"/>
        <v>15</v>
      </c>
      <c r="Q573" s="3">
        <v>151</v>
      </c>
      <c r="R573" s="3">
        <f t="shared" si="28"/>
        <v>0</v>
      </c>
      <c r="S573" s="3">
        <f t="shared" si="29"/>
        <v>15</v>
      </c>
      <c r="T573" s="3">
        <f>IF(AND(H573&lt;5,S573&gt;=VLOOKUP(A573,anni!$A$1:$O$32,6,0)),1,0)</f>
        <v>0</v>
      </c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spans="1:34" s="2" customFormat="1" x14ac:dyDescent="0.3">
      <c r="A574" s="3">
        <v>2015</v>
      </c>
      <c r="B574" s="3">
        <v>268</v>
      </c>
      <c r="C574" s="3" t="s">
        <v>39</v>
      </c>
      <c r="D574" s="3" t="str">
        <f>VLOOKUP(E574,accorpamenti!$A$2:$X$104,A574-1995,0)</f>
        <v>Roma</v>
      </c>
      <c r="E574" s="3" t="s">
        <v>40</v>
      </c>
      <c r="F574" s="3">
        <v>6833</v>
      </c>
      <c r="G574" s="3">
        <v>2015</v>
      </c>
      <c r="H574" s="4">
        <v>3</v>
      </c>
      <c r="I574" s="3"/>
      <c r="J574" s="3">
        <v>7</v>
      </c>
      <c r="K574" s="3">
        <v>7</v>
      </c>
      <c r="L574" s="3">
        <v>0</v>
      </c>
      <c r="M574" s="3">
        <v>5</v>
      </c>
      <c r="N574" s="3">
        <v>0</v>
      </c>
      <c r="O574" s="3">
        <v>0</v>
      </c>
      <c r="P574" s="3">
        <f t="shared" si="27"/>
        <v>26.599999999999998</v>
      </c>
      <c r="Q574" s="3">
        <v>95</v>
      </c>
      <c r="R574" s="3">
        <f t="shared" si="28"/>
        <v>0</v>
      </c>
      <c r="S574" s="3">
        <f t="shared" si="29"/>
        <v>19</v>
      </c>
      <c r="T574" s="3">
        <f>IF(AND(H574&lt;5,S574&gt;=VLOOKUP(A574,anni!$A$1:$O$32,6,0)),1,0)</f>
        <v>0</v>
      </c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spans="1:34" s="2" customFormat="1" x14ac:dyDescent="0.3">
      <c r="A575" s="3">
        <v>2015</v>
      </c>
      <c r="B575" s="3">
        <v>269</v>
      </c>
      <c r="C575" s="3" t="s">
        <v>59</v>
      </c>
      <c r="D575" s="3" t="str">
        <f>VLOOKUP(E575,accorpamenti!$A$2:$X$104,A575-1995,0)</f>
        <v>Trento</v>
      </c>
      <c r="E575" s="3" t="s">
        <v>60</v>
      </c>
      <c r="F575" s="3">
        <v>6321</v>
      </c>
      <c r="G575" s="3">
        <v>2015</v>
      </c>
      <c r="H575" s="4">
        <v>5</v>
      </c>
      <c r="I575" s="3"/>
      <c r="J575" s="3">
        <v>7</v>
      </c>
      <c r="K575" s="3">
        <v>7</v>
      </c>
      <c r="L575" s="3">
        <v>0</v>
      </c>
      <c r="M575" s="3">
        <v>7</v>
      </c>
      <c r="N575" s="3">
        <v>0</v>
      </c>
      <c r="O575" s="3">
        <v>3</v>
      </c>
      <c r="P575" s="3">
        <f t="shared" si="27"/>
        <v>24</v>
      </c>
      <c r="Q575" s="3">
        <v>44</v>
      </c>
      <c r="R575" s="3">
        <f t="shared" si="28"/>
        <v>3</v>
      </c>
      <c r="S575" s="3">
        <f t="shared" si="29"/>
        <v>24</v>
      </c>
      <c r="T575" s="3">
        <f>IF(AND(H575&lt;5,S575&gt;=VLOOKUP(A575,anni!$A$1:$O$32,6,0)),1,0)</f>
        <v>0</v>
      </c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spans="1:34" s="2" customFormat="1" x14ac:dyDescent="0.3">
      <c r="A576" s="3">
        <v>2015</v>
      </c>
      <c r="B576" s="3">
        <v>270</v>
      </c>
      <c r="C576" s="3" t="s">
        <v>56</v>
      </c>
      <c r="D576" s="3" t="str">
        <f>VLOOKUP(E576,accorpamenti!$A$2:$X$104,A576-1995,0)</f>
        <v>Treviso</v>
      </c>
      <c r="E576" s="3" t="s">
        <v>57</v>
      </c>
      <c r="F576" s="3">
        <v>6613</v>
      </c>
      <c r="G576" s="3">
        <v>2015</v>
      </c>
      <c r="H576" s="4">
        <v>5</v>
      </c>
      <c r="I576" s="3"/>
      <c r="J576" s="3">
        <v>7</v>
      </c>
      <c r="K576" s="3">
        <v>6</v>
      </c>
      <c r="L576" s="3">
        <v>5</v>
      </c>
      <c r="M576" s="3">
        <v>7</v>
      </c>
      <c r="N576" s="3">
        <v>0</v>
      </c>
      <c r="O576" s="3">
        <v>0</v>
      </c>
      <c r="P576" s="3">
        <f t="shared" si="27"/>
        <v>25</v>
      </c>
      <c r="Q576" s="3">
        <v>39</v>
      </c>
      <c r="R576" s="3">
        <f t="shared" si="28"/>
        <v>1</v>
      </c>
      <c r="S576" s="3">
        <f t="shared" si="29"/>
        <v>25</v>
      </c>
      <c r="T576" s="3">
        <f>IF(AND(H576&lt;5,S576&gt;=VLOOKUP(A576,anni!$A$1:$O$32,6,0)),1,0)</f>
        <v>0</v>
      </c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spans="1:34" s="2" customFormat="1" x14ac:dyDescent="0.3">
      <c r="A577" s="3">
        <v>2015</v>
      </c>
      <c r="B577" s="3">
        <v>271</v>
      </c>
      <c r="C577" s="3" t="s">
        <v>50</v>
      </c>
      <c r="D577" s="3" t="str">
        <f>VLOOKUP(E577,accorpamenti!$A$2:$X$104,A577-1995,0)</f>
        <v>Massa Carrara</v>
      </c>
      <c r="E577" s="3" t="s">
        <v>120</v>
      </c>
      <c r="F577" s="3">
        <v>6755</v>
      </c>
      <c r="G577" s="3">
        <v>2015</v>
      </c>
      <c r="H577" s="4">
        <v>5</v>
      </c>
      <c r="I577" s="3"/>
      <c r="J577" s="3">
        <v>7</v>
      </c>
      <c r="K577" s="3">
        <v>7</v>
      </c>
      <c r="L577" s="3">
        <v>2</v>
      </c>
      <c r="M577" s="3">
        <v>1</v>
      </c>
      <c r="N577" s="3">
        <v>0</v>
      </c>
      <c r="O577" s="3">
        <v>0</v>
      </c>
      <c r="P577" s="3">
        <f t="shared" si="27"/>
        <v>17</v>
      </c>
      <c r="Q577" s="3">
        <v>111</v>
      </c>
      <c r="R577" s="3">
        <f t="shared" si="28"/>
        <v>0</v>
      </c>
      <c r="S577" s="3">
        <f t="shared" si="29"/>
        <v>17</v>
      </c>
      <c r="T577" s="3">
        <f>IF(AND(H577&lt;5,S577&gt;=VLOOKUP(A577,anni!$A$1:$O$32,6,0)),1,0)</f>
        <v>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spans="1:34" s="2" customFormat="1" x14ac:dyDescent="0.3">
      <c r="A578" s="3">
        <v>2015</v>
      </c>
      <c r="B578" s="3">
        <v>272</v>
      </c>
      <c r="C578" s="3" t="s">
        <v>62</v>
      </c>
      <c r="D578" s="3" t="str">
        <f>VLOOKUP(E578,accorpamenti!$A$2:$X$104,A578-1995,0)</f>
        <v>Cosenza</v>
      </c>
      <c r="E578" s="3" t="s">
        <v>134</v>
      </c>
      <c r="F578" s="3">
        <v>6614</v>
      </c>
      <c r="G578" s="3">
        <v>2015</v>
      </c>
      <c r="H578" s="4">
        <v>5</v>
      </c>
      <c r="I578" s="3"/>
      <c r="J578" s="3">
        <v>3</v>
      </c>
      <c r="K578" s="3">
        <v>0</v>
      </c>
      <c r="L578" s="3">
        <v>1</v>
      </c>
      <c r="M578" s="3">
        <v>4</v>
      </c>
      <c r="N578" s="3">
        <v>0</v>
      </c>
      <c r="O578" s="3">
        <v>0</v>
      </c>
      <c r="P578" s="3">
        <f t="shared" si="27"/>
        <v>8</v>
      </c>
      <c r="Q578" s="3">
        <v>264</v>
      </c>
      <c r="R578" s="3">
        <f t="shared" si="28"/>
        <v>1</v>
      </c>
      <c r="S578" s="3">
        <f t="shared" si="29"/>
        <v>8</v>
      </c>
      <c r="T578" s="3">
        <f>IF(AND(H578&lt;5,S578&gt;=VLOOKUP(A578,anni!$A$1:$O$32,6,0)),1,0)</f>
        <v>0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spans="1:34" s="2" customFormat="1" x14ac:dyDescent="0.3">
      <c r="A579" s="3">
        <v>2015</v>
      </c>
      <c r="B579" s="3">
        <v>273</v>
      </c>
      <c r="C579" s="3" t="s">
        <v>69</v>
      </c>
      <c r="D579" s="3" t="str">
        <f>VLOOKUP(E579,accorpamenti!$A$2:$X$104,A579-1995,0)</f>
        <v>Reggio Emilia</v>
      </c>
      <c r="E579" s="3" t="s">
        <v>78</v>
      </c>
      <c r="F579" s="3">
        <v>6861</v>
      </c>
      <c r="G579" s="3">
        <v>2015</v>
      </c>
      <c r="H579" s="4">
        <v>2</v>
      </c>
      <c r="I579" s="3"/>
      <c r="J579" s="3">
        <v>0</v>
      </c>
      <c r="K579" s="3">
        <v>6</v>
      </c>
      <c r="L579" s="3">
        <v>0</v>
      </c>
      <c r="M579" s="3">
        <v>4</v>
      </c>
      <c r="N579" s="3">
        <v>0</v>
      </c>
      <c r="O579" s="3">
        <v>0</v>
      </c>
      <c r="P579" s="3">
        <f t="shared" si="27"/>
        <v>16</v>
      </c>
      <c r="Q579" s="3">
        <v>243</v>
      </c>
      <c r="R579" s="3">
        <f t="shared" si="28"/>
        <v>0</v>
      </c>
      <c r="S579" s="3">
        <f t="shared" si="29"/>
        <v>10</v>
      </c>
      <c r="T579" s="3">
        <f>IF(AND(H579&lt;5,S579&gt;=VLOOKUP(A579,anni!$A$1:$O$32,6,0)),1,0)</f>
        <v>0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spans="1:34" s="2" customFormat="1" x14ac:dyDescent="0.3">
      <c r="A580" s="3">
        <v>2015</v>
      </c>
      <c r="B580" s="3">
        <v>274</v>
      </c>
      <c r="C580" s="3" t="s">
        <v>32</v>
      </c>
      <c r="D580" s="3" t="str">
        <f>VLOOKUP(E580,accorpamenti!$A$2:$X$104,A580-1995,0)</f>
        <v>Benevento</v>
      </c>
      <c r="E580" s="3" t="s">
        <v>143</v>
      </c>
      <c r="F580" s="3">
        <v>6615</v>
      </c>
      <c r="G580" s="3">
        <v>2015</v>
      </c>
      <c r="H580" s="4">
        <v>5</v>
      </c>
      <c r="I580" s="3"/>
      <c r="J580" s="3">
        <v>7</v>
      </c>
      <c r="K580" s="3">
        <v>7</v>
      </c>
      <c r="L580" s="3">
        <v>5</v>
      </c>
      <c r="M580" s="3">
        <v>7</v>
      </c>
      <c r="N580" s="3">
        <v>2</v>
      </c>
      <c r="O580" s="3">
        <v>1</v>
      </c>
      <c r="P580" s="3">
        <f t="shared" si="27"/>
        <v>29</v>
      </c>
      <c r="Q580" s="3">
        <v>9</v>
      </c>
      <c r="R580" s="3">
        <f t="shared" si="28"/>
        <v>1</v>
      </c>
      <c r="S580" s="3">
        <f t="shared" si="29"/>
        <v>29</v>
      </c>
      <c r="T580" s="3">
        <f>IF(AND(H580&lt;5,S580&gt;=VLOOKUP(A580,anni!$A$1:$O$32,6,0)),1,0)</f>
        <v>0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spans="1:34" s="2" customFormat="1" x14ac:dyDescent="0.3">
      <c r="A581" s="3">
        <v>2015</v>
      </c>
      <c r="B581" s="3">
        <v>275</v>
      </c>
      <c r="C581" s="3" t="s">
        <v>47</v>
      </c>
      <c r="D581" s="3" t="str">
        <f>VLOOKUP(E581,accorpamenti!$A$2:$X$104,A581-1995,0)</f>
        <v>Pisa</v>
      </c>
      <c r="E581" s="3" t="s">
        <v>105</v>
      </c>
      <c r="F581" s="3">
        <v>6813</v>
      </c>
      <c r="G581" s="3">
        <v>2015</v>
      </c>
      <c r="H581" s="4">
        <v>4</v>
      </c>
      <c r="I581" s="3"/>
      <c r="J581" s="3">
        <v>7</v>
      </c>
      <c r="K581" s="3">
        <v>7</v>
      </c>
      <c r="L581" s="3">
        <v>0</v>
      </c>
      <c r="M581" s="3">
        <v>0</v>
      </c>
      <c r="N581" s="3">
        <v>0</v>
      </c>
      <c r="O581" s="3">
        <v>0</v>
      </c>
      <c r="P581" s="3">
        <f t="shared" si="27"/>
        <v>16.8</v>
      </c>
      <c r="Q581" s="3">
        <v>176</v>
      </c>
      <c r="R581" s="3">
        <f t="shared" si="28"/>
        <v>0</v>
      </c>
      <c r="S581" s="3">
        <f t="shared" si="29"/>
        <v>14</v>
      </c>
      <c r="T581" s="3">
        <f>IF(AND(H581&lt;5,S581&gt;=VLOOKUP(A581,anni!$A$1:$O$32,6,0)),1,0)</f>
        <v>0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spans="1:34" s="2" customFormat="1" x14ac:dyDescent="0.3">
      <c r="A582" s="3">
        <v>2015</v>
      </c>
      <c r="B582" s="3">
        <v>276</v>
      </c>
      <c r="C582" s="3" t="s">
        <v>39</v>
      </c>
      <c r="D582" s="3" t="str">
        <f>VLOOKUP(E582,accorpamenti!$A$2:$X$104,A582-1995,0)</f>
        <v>Roma</v>
      </c>
      <c r="E582" s="3" t="s">
        <v>40</v>
      </c>
      <c r="F582" s="3">
        <v>6756</v>
      </c>
      <c r="G582" s="3">
        <v>2015</v>
      </c>
      <c r="H582" s="4">
        <v>5</v>
      </c>
      <c r="I582" s="3"/>
      <c r="J582" s="3">
        <v>7</v>
      </c>
      <c r="K582" s="3">
        <v>3</v>
      </c>
      <c r="L582" s="3">
        <v>0</v>
      </c>
      <c r="M582" s="3">
        <v>2</v>
      </c>
      <c r="N582" s="3">
        <v>0</v>
      </c>
      <c r="O582" s="3">
        <v>0</v>
      </c>
      <c r="P582" s="3">
        <f t="shared" si="27"/>
        <v>12</v>
      </c>
      <c r="Q582" s="3">
        <v>214</v>
      </c>
      <c r="R582" s="3">
        <f t="shared" si="28"/>
        <v>0</v>
      </c>
      <c r="S582" s="3">
        <f t="shared" si="29"/>
        <v>12</v>
      </c>
      <c r="T582" s="3">
        <f>IF(AND(H582&lt;5,S582&gt;=VLOOKUP(A582,anni!$A$1:$O$32,6,0)),1,0)</f>
        <v>0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spans="1:34" s="2" customFormat="1" x14ac:dyDescent="0.3">
      <c r="A583" s="3">
        <v>2015</v>
      </c>
      <c r="B583" s="3">
        <v>277</v>
      </c>
      <c r="C583" s="3" t="s">
        <v>45</v>
      </c>
      <c r="D583" s="3" t="str">
        <f>VLOOKUP(E583,accorpamenti!$A$2:$X$104,A583-1995,0)</f>
        <v>Torino</v>
      </c>
      <c r="E583" s="3" t="s">
        <v>49</v>
      </c>
      <c r="F583" s="3">
        <v>6757</v>
      </c>
      <c r="G583" s="3">
        <v>2015</v>
      </c>
      <c r="H583" s="4">
        <v>5</v>
      </c>
      <c r="I583" s="3"/>
      <c r="J583" s="3">
        <v>7</v>
      </c>
      <c r="K583" s="3">
        <v>2</v>
      </c>
      <c r="L583" s="3">
        <v>2</v>
      </c>
      <c r="M583" s="3">
        <v>2</v>
      </c>
      <c r="N583" s="3">
        <v>0</v>
      </c>
      <c r="O583" s="3">
        <v>1</v>
      </c>
      <c r="P583" s="3">
        <f t="shared" si="27"/>
        <v>14</v>
      </c>
      <c r="Q583" s="3">
        <v>176</v>
      </c>
      <c r="R583" s="3">
        <f t="shared" si="28"/>
        <v>0</v>
      </c>
      <c r="S583" s="3">
        <f t="shared" si="29"/>
        <v>14</v>
      </c>
      <c r="T583" s="3">
        <f>IF(AND(H583&lt;5,S583&gt;=VLOOKUP(A583,anni!$A$1:$O$32,6,0)),1,0)</f>
        <v>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spans="1:34" s="2" customFormat="1" x14ac:dyDescent="0.3">
      <c r="A584" s="3">
        <v>2015</v>
      </c>
      <c r="B584" s="3">
        <v>278</v>
      </c>
      <c r="C584" s="3" t="s">
        <v>34</v>
      </c>
      <c r="D584" s="3" t="str">
        <f>VLOOKUP(E584,accorpamenti!$A$2:$X$104,A584-1995,0)</f>
        <v>Cremona</v>
      </c>
      <c r="E584" s="3" t="s">
        <v>130</v>
      </c>
      <c r="F584" s="3">
        <v>6834</v>
      </c>
      <c r="G584" s="3">
        <v>2015</v>
      </c>
      <c r="H584" s="4">
        <v>3</v>
      </c>
      <c r="I584" s="3"/>
      <c r="J584" s="3">
        <v>7</v>
      </c>
      <c r="K584" s="3">
        <v>7</v>
      </c>
      <c r="L584" s="3">
        <v>0</v>
      </c>
      <c r="M584" s="3">
        <v>2</v>
      </c>
      <c r="N584" s="3">
        <v>0</v>
      </c>
      <c r="O584" s="3">
        <v>2</v>
      </c>
      <c r="P584" s="3">
        <f t="shared" si="27"/>
        <v>25.2</v>
      </c>
      <c r="Q584" s="3">
        <v>105</v>
      </c>
      <c r="R584" s="3">
        <f t="shared" si="28"/>
        <v>0</v>
      </c>
      <c r="S584" s="3">
        <f t="shared" si="29"/>
        <v>18</v>
      </c>
      <c r="T584" s="3">
        <f>IF(AND(H584&lt;5,S584&gt;=VLOOKUP(A584,anni!$A$1:$O$32,6,0)),1,0)</f>
        <v>0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spans="1:34" s="2" customFormat="1" x14ac:dyDescent="0.3">
      <c r="A585" s="3">
        <v>2015</v>
      </c>
      <c r="B585" s="3">
        <v>279</v>
      </c>
      <c r="C585" s="3" t="s">
        <v>39</v>
      </c>
      <c r="D585" s="3" t="str">
        <f>VLOOKUP(E585,accorpamenti!$A$2:$X$104,A585-1995,0)</f>
        <v>Rieti</v>
      </c>
      <c r="E585" s="3" t="s">
        <v>148</v>
      </c>
      <c r="F585" s="3">
        <v>6616</v>
      </c>
      <c r="G585" s="3">
        <v>2015</v>
      </c>
      <c r="H585" s="4">
        <v>5</v>
      </c>
      <c r="I585" s="3"/>
      <c r="J585" s="3">
        <v>7</v>
      </c>
      <c r="K585" s="3">
        <v>1</v>
      </c>
      <c r="L585" s="3">
        <v>0</v>
      </c>
      <c r="M585" s="3">
        <v>0</v>
      </c>
      <c r="N585" s="3">
        <v>0</v>
      </c>
      <c r="O585" s="3">
        <v>0</v>
      </c>
      <c r="P585" s="3">
        <f t="shared" si="27"/>
        <v>8</v>
      </c>
      <c r="Q585" s="3">
        <v>264</v>
      </c>
      <c r="R585" s="3">
        <f t="shared" si="28"/>
        <v>1</v>
      </c>
      <c r="S585" s="3">
        <f t="shared" si="29"/>
        <v>8</v>
      </c>
      <c r="T585" s="3">
        <f>IF(AND(H585&lt;5,S585&gt;=VLOOKUP(A585,anni!$A$1:$O$32,6,0)),1,0)</f>
        <v>0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spans="1:34" s="2" customFormat="1" x14ac:dyDescent="0.3">
      <c r="A586" s="3">
        <v>2015</v>
      </c>
      <c r="B586" s="3">
        <v>280</v>
      </c>
      <c r="C586" s="3" t="s">
        <v>56</v>
      </c>
      <c r="D586" s="3" t="str">
        <f>VLOOKUP(E586,accorpamenti!$A$2:$X$104,A586-1995,0)</f>
        <v>Padova</v>
      </c>
      <c r="E586" s="3" t="s">
        <v>66</v>
      </c>
      <c r="F586" s="3">
        <v>6495</v>
      </c>
      <c r="G586" s="3">
        <v>2015</v>
      </c>
      <c r="H586" s="4">
        <v>3</v>
      </c>
      <c r="I586" s="3"/>
      <c r="J586" s="3">
        <v>7</v>
      </c>
      <c r="K586" s="3">
        <v>7</v>
      </c>
      <c r="L586" s="3">
        <v>7</v>
      </c>
      <c r="M586" s="3">
        <v>7</v>
      </c>
      <c r="N586" s="3">
        <v>0</v>
      </c>
      <c r="O586" s="3">
        <v>1</v>
      </c>
      <c r="P586" s="3">
        <f t="shared" si="27"/>
        <v>0</v>
      </c>
      <c r="Q586" s="3">
        <v>9</v>
      </c>
      <c r="R586" s="3">
        <f t="shared" si="28"/>
        <v>2</v>
      </c>
      <c r="S586" s="3">
        <f t="shared" si="29"/>
        <v>29</v>
      </c>
      <c r="T586" s="3">
        <f>IF(AND(H586&lt;5,S586&gt;=VLOOKUP(A586,anni!$A$1:$O$32,6,0)),1,0)</f>
        <v>1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spans="1:34" s="2" customFormat="1" x14ac:dyDescent="0.3">
      <c r="A587" s="3">
        <v>2015</v>
      </c>
      <c r="B587" s="3">
        <v>281</v>
      </c>
      <c r="C587" s="3" t="s">
        <v>39</v>
      </c>
      <c r="D587" s="3" t="str">
        <f>VLOOKUP(E587,accorpamenti!$A$2:$X$104,A587-1995,0)</f>
        <v>Frosinone</v>
      </c>
      <c r="E587" s="3" t="s">
        <v>146</v>
      </c>
      <c r="F587" s="3">
        <v>6645</v>
      </c>
      <c r="G587" s="3">
        <v>2015</v>
      </c>
      <c r="H587" s="4">
        <v>4</v>
      </c>
      <c r="I587" s="3"/>
      <c r="J587" s="3">
        <v>7</v>
      </c>
      <c r="K587" s="3">
        <v>5</v>
      </c>
      <c r="L587" s="3">
        <v>6</v>
      </c>
      <c r="M587" s="3">
        <v>7</v>
      </c>
      <c r="N587" s="3">
        <v>0</v>
      </c>
      <c r="O587" s="3">
        <v>0</v>
      </c>
      <c r="P587" s="3">
        <f t="shared" si="27"/>
        <v>30</v>
      </c>
      <c r="Q587" s="3">
        <v>39</v>
      </c>
      <c r="R587" s="3">
        <f t="shared" si="28"/>
        <v>1</v>
      </c>
      <c r="S587" s="3">
        <f t="shared" si="29"/>
        <v>25</v>
      </c>
      <c r="T587" s="3">
        <f>IF(AND(H587&lt;5,S587&gt;=VLOOKUP(A587,anni!$A$1:$O$32,6,0)),1,0)</f>
        <v>0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spans="1:34" s="2" customFormat="1" x14ac:dyDescent="0.3">
      <c r="A588" s="3">
        <v>2015</v>
      </c>
      <c r="B588" s="3">
        <v>282</v>
      </c>
      <c r="C588" s="3" t="s">
        <v>45</v>
      </c>
      <c r="D588" s="3" t="str">
        <f>VLOOKUP(E588,accorpamenti!$A$2:$X$104,A588-1995,0)</f>
        <v>Asti</v>
      </c>
      <c r="E588" s="3" t="s">
        <v>68</v>
      </c>
      <c r="F588" s="3">
        <v>6835</v>
      </c>
      <c r="G588" s="3">
        <v>2015</v>
      </c>
      <c r="H588" s="4">
        <v>3</v>
      </c>
      <c r="I588" s="3"/>
      <c r="J588" s="3">
        <v>7</v>
      </c>
      <c r="K588" s="3">
        <v>7</v>
      </c>
      <c r="L588" s="3">
        <v>0</v>
      </c>
      <c r="M588" s="3">
        <v>2</v>
      </c>
      <c r="N588" s="3">
        <v>0</v>
      </c>
      <c r="O588" s="3">
        <v>4</v>
      </c>
      <c r="P588" s="3">
        <f t="shared" si="27"/>
        <v>28</v>
      </c>
      <c r="Q588" s="3">
        <v>82</v>
      </c>
      <c r="R588" s="3">
        <f t="shared" si="28"/>
        <v>0</v>
      </c>
      <c r="S588" s="3">
        <f t="shared" si="29"/>
        <v>20</v>
      </c>
      <c r="T588" s="3">
        <f>IF(AND(H588&lt;5,S588&gt;=VLOOKUP(A588,anni!$A$1:$O$32,6,0)),1,0)</f>
        <v>0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spans="1:34" s="2" customFormat="1" x14ac:dyDescent="0.3">
      <c r="A589" s="3">
        <v>2015</v>
      </c>
      <c r="B589" s="3">
        <v>283</v>
      </c>
      <c r="C589" s="3" t="s">
        <v>29</v>
      </c>
      <c r="D589" s="3" t="str">
        <f>VLOOKUP(E589,accorpamenti!$A$2:$X$104,A589-1995,0)</f>
        <v>Palermo</v>
      </c>
      <c r="E589" s="3" t="s">
        <v>114</v>
      </c>
      <c r="F589" s="3">
        <v>6862</v>
      </c>
      <c r="G589" s="3">
        <v>2015</v>
      </c>
      <c r="H589" s="4">
        <v>2</v>
      </c>
      <c r="I589" s="3"/>
      <c r="J589" s="3">
        <v>7</v>
      </c>
      <c r="K589" s="3">
        <v>4</v>
      </c>
      <c r="L589" s="3">
        <v>4</v>
      </c>
      <c r="M589" s="3">
        <v>1</v>
      </c>
      <c r="N589" s="3">
        <v>0</v>
      </c>
      <c r="O589" s="3">
        <v>0</v>
      </c>
      <c r="P589" s="3">
        <f t="shared" si="27"/>
        <v>25.6</v>
      </c>
      <c r="Q589" s="3">
        <v>131</v>
      </c>
      <c r="R589" s="3">
        <f t="shared" si="28"/>
        <v>0</v>
      </c>
      <c r="S589" s="3">
        <f t="shared" si="29"/>
        <v>16</v>
      </c>
      <c r="T589" s="3">
        <f>IF(AND(H589&lt;5,S589&gt;=VLOOKUP(A589,anni!$A$1:$O$32,6,0)),1,0)</f>
        <v>0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spans="1:34" s="2" customFormat="1" x14ac:dyDescent="0.3">
      <c r="A590" s="3">
        <v>2015</v>
      </c>
      <c r="B590" s="3">
        <v>284</v>
      </c>
      <c r="C590" s="3" t="s">
        <v>37</v>
      </c>
      <c r="D590" s="3" t="str">
        <f>VLOOKUP(E590,accorpamenti!$A$2:$X$104,A590-1995,0)</f>
        <v>Foggia</v>
      </c>
      <c r="E590" s="3" t="s">
        <v>96</v>
      </c>
      <c r="F590" s="3">
        <v>6814</v>
      </c>
      <c r="G590" s="3">
        <v>2015</v>
      </c>
      <c r="H590" s="4">
        <v>4</v>
      </c>
      <c r="I590" s="3"/>
      <c r="J590" s="3">
        <v>0</v>
      </c>
      <c r="K590" s="3">
        <v>7</v>
      </c>
      <c r="L590" s="3">
        <v>0</v>
      </c>
      <c r="M590" s="3">
        <v>0</v>
      </c>
      <c r="N590" s="3">
        <v>0</v>
      </c>
      <c r="O590" s="3">
        <v>0</v>
      </c>
      <c r="P590" s="3">
        <f t="shared" si="27"/>
        <v>8.4</v>
      </c>
      <c r="Q590" s="3">
        <v>273</v>
      </c>
      <c r="R590" s="3">
        <f t="shared" si="28"/>
        <v>0</v>
      </c>
      <c r="S590" s="3">
        <f t="shared" si="29"/>
        <v>7</v>
      </c>
      <c r="T590" s="3">
        <f>IF(AND(H590&lt;5,S590&gt;=VLOOKUP(A590,anni!$A$1:$O$32,6,0)),1,0)</f>
        <v>0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spans="1:34" s="2" customFormat="1" x14ac:dyDescent="0.3">
      <c r="A591" s="3">
        <v>2015</v>
      </c>
      <c r="B591" s="3">
        <v>285</v>
      </c>
      <c r="C591" s="3" t="s">
        <v>39</v>
      </c>
      <c r="D591" s="3" t="str">
        <f>VLOOKUP(E591,accorpamenti!$A$2:$X$104,A591-1995,0)</f>
        <v>Roma</v>
      </c>
      <c r="E591" s="3" t="s">
        <v>40</v>
      </c>
      <c r="F591" s="3">
        <v>6648</v>
      </c>
      <c r="G591" s="3">
        <v>2015</v>
      </c>
      <c r="H591" s="4">
        <v>4</v>
      </c>
      <c r="I591" s="3"/>
      <c r="J591" s="3">
        <v>7</v>
      </c>
      <c r="K591" s="3">
        <v>7</v>
      </c>
      <c r="L591" s="3">
        <v>7</v>
      </c>
      <c r="M591" s="3">
        <v>5</v>
      </c>
      <c r="N591" s="3">
        <v>0</v>
      </c>
      <c r="O591" s="3">
        <v>0</v>
      </c>
      <c r="P591" s="3">
        <f t="shared" si="27"/>
        <v>31.2</v>
      </c>
      <c r="Q591" s="3">
        <v>30</v>
      </c>
      <c r="R591" s="3">
        <f t="shared" si="28"/>
        <v>1</v>
      </c>
      <c r="S591" s="3">
        <f t="shared" si="29"/>
        <v>26</v>
      </c>
      <c r="T591" s="3">
        <f>IF(AND(H591&lt;5,S591&gt;=VLOOKUP(A591,anni!$A$1:$O$32,6,0)),1,0)</f>
        <v>0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spans="1:34" s="2" customFormat="1" x14ac:dyDescent="0.3">
      <c r="A592" s="3">
        <v>2015</v>
      </c>
      <c r="B592" s="3">
        <v>286</v>
      </c>
      <c r="C592" s="3" t="s">
        <v>47</v>
      </c>
      <c r="D592" s="3" t="str">
        <f>VLOOKUP(E592,accorpamenti!$A$2:$X$104,A592-1995,0)</f>
        <v>Lucca</v>
      </c>
      <c r="E592" s="3" t="s">
        <v>48</v>
      </c>
      <c r="F592" s="3">
        <v>6863</v>
      </c>
      <c r="G592" s="3">
        <v>2015</v>
      </c>
      <c r="H592" s="4">
        <v>2</v>
      </c>
      <c r="I592" s="3"/>
      <c r="J592" s="3">
        <v>7</v>
      </c>
      <c r="K592" s="3">
        <v>3</v>
      </c>
      <c r="L592" s="3">
        <v>0</v>
      </c>
      <c r="M592" s="3">
        <v>3</v>
      </c>
      <c r="N592" s="3">
        <v>0</v>
      </c>
      <c r="O592" s="3">
        <v>1</v>
      </c>
      <c r="P592" s="3">
        <f t="shared" si="27"/>
        <v>22.400000000000002</v>
      </c>
      <c r="Q592" s="3">
        <v>176</v>
      </c>
      <c r="R592" s="3">
        <f t="shared" si="28"/>
        <v>0</v>
      </c>
      <c r="S592" s="3">
        <f t="shared" si="29"/>
        <v>14</v>
      </c>
      <c r="T592" s="3">
        <f>IF(AND(H592&lt;5,S592&gt;=VLOOKUP(A592,anni!$A$1:$O$32,6,0)),1,0)</f>
        <v>0</v>
      </c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spans="1:34" s="2" customFormat="1" x14ac:dyDescent="0.3">
      <c r="A593" s="3">
        <v>2015</v>
      </c>
      <c r="B593" s="3">
        <v>287</v>
      </c>
      <c r="C593" s="3" t="s">
        <v>34</v>
      </c>
      <c r="D593" s="3" t="str">
        <f>VLOOKUP(E593,accorpamenti!$A$2:$X$104,A593-1995,0)</f>
        <v>Milano</v>
      </c>
      <c r="E593" s="3" t="s">
        <v>41</v>
      </c>
      <c r="F593" s="3">
        <v>6758</v>
      </c>
      <c r="G593" s="3">
        <v>2015</v>
      </c>
      <c r="H593" s="4">
        <v>5</v>
      </c>
      <c r="I593" s="3"/>
      <c r="J593" s="3">
        <v>7</v>
      </c>
      <c r="K593" s="3">
        <v>7</v>
      </c>
      <c r="L593" s="3">
        <v>0</v>
      </c>
      <c r="M593" s="3">
        <v>6</v>
      </c>
      <c r="N593" s="3">
        <v>0</v>
      </c>
      <c r="O593" s="3">
        <v>0</v>
      </c>
      <c r="P593" s="3">
        <f t="shared" si="27"/>
        <v>20</v>
      </c>
      <c r="Q593" s="3">
        <v>82</v>
      </c>
      <c r="R593" s="3">
        <f t="shared" si="28"/>
        <v>0</v>
      </c>
      <c r="S593" s="3">
        <f t="shared" si="29"/>
        <v>20</v>
      </c>
      <c r="T593" s="3">
        <f>IF(AND(H593&lt;5,S593&gt;=VLOOKUP(A593,anni!$A$1:$O$32,6,0)),1,0)</f>
        <v>0</v>
      </c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spans="1:34" s="2" customFormat="1" x14ac:dyDescent="0.3">
      <c r="A594" s="3">
        <v>2015</v>
      </c>
      <c r="B594" s="3">
        <v>288</v>
      </c>
      <c r="C594" s="3" t="s">
        <v>62</v>
      </c>
      <c r="D594" s="3" t="str">
        <f>VLOOKUP(E594,accorpamenti!$A$2:$X$104,A594-1995,0)</f>
        <v>Catanzaro</v>
      </c>
      <c r="E594" s="3" t="s">
        <v>110</v>
      </c>
      <c r="F594" s="3">
        <v>6759</v>
      </c>
      <c r="G594" s="3">
        <v>2015</v>
      </c>
      <c r="H594" s="4">
        <v>5</v>
      </c>
      <c r="I594" s="3"/>
      <c r="J594" s="3">
        <v>0</v>
      </c>
      <c r="K594" s="3">
        <v>0</v>
      </c>
      <c r="L594" s="3">
        <v>0</v>
      </c>
      <c r="M594" s="3">
        <v>0</v>
      </c>
      <c r="N594" s="3">
        <v>0</v>
      </c>
      <c r="O594" s="3">
        <v>0</v>
      </c>
      <c r="P594" s="3">
        <f t="shared" si="27"/>
        <v>0</v>
      </c>
      <c r="Q594" s="3">
        <v>299</v>
      </c>
      <c r="R594" s="3">
        <f t="shared" si="28"/>
        <v>0</v>
      </c>
      <c r="S594" s="3">
        <f t="shared" si="29"/>
        <v>0</v>
      </c>
      <c r="T594" s="3">
        <f>IF(AND(H594&lt;5,S594&gt;=VLOOKUP(A594,anni!$A$1:$O$32,6,0)),1,0)</f>
        <v>0</v>
      </c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spans="1:34" s="2" customFormat="1" x14ac:dyDescent="0.3">
      <c r="A595" s="3">
        <v>2015</v>
      </c>
      <c r="B595" s="3">
        <v>289</v>
      </c>
      <c r="C595" s="3" t="s">
        <v>69</v>
      </c>
      <c r="D595" s="3" t="str">
        <f>VLOOKUP(E595,accorpamenti!$A$2:$X$104,A595-1995,0)</f>
        <v>Piacenza</v>
      </c>
      <c r="E595" s="3" t="s">
        <v>90</v>
      </c>
      <c r="F595" s="3">
        <v>6649</v>
      </c>
      <c r="G595" s="3">
        <v>2015</v>
      </c>
      <c r="H595" s="4">
        <v>4</v>
      </c>
      <c r="I595" s="3"/>
      <c r="J595" s="3">
        <v>7</v>
      </c>
      <c r="K595" s="3">
        <v>7</v>
      </c>
      <c r="L595" s="3">
        <v>0</v>
      </c>
      <c r="M595" s="3">
        <v>7</v>
      </c>
      <c r="N595" s="3">
        <v>0</v>
      </c>
      <c r="O595" s="3">
        <v>2</v>
      </c>
      <c r="P595" s="3">
        <f t="shared" si="27"/>
        <v>27.599999999999998</v>
      </c>
      <c r="Q595" s="3">
        <v>51</v>
      </c>
      <c r="R595" s="3">
        <f t="shared" si="28"/>
        <v>1</v>
      </c>
      <c r="S595" s="3">
        <f t="shared" si="29"/>
        <v>23</v>
      </c>
      <c r="T595" s="3">
        <f>IF(AND(H595&lt;5,S595&gt;=VLOOKUP(A595,anni!$A$1:$O$32,6,0)),1,0)</f>
        <v>0</v>
      </c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spans="1:34" s="2" customFormat="1" x14ac:dyDescent="0.3">
      <c r="A596" s="3">
        <v>2015</v>
      </c>
      <c r="B596" s="3">
        <v>290</v>
      </c>
      <c r="C596" s="3" t="s">
        <v>79</v>
      </c>
      <c r="D596" s="3" t="str">
        <f>VLOOKUP(E596,accorpamenti!$A$2:$X$104,A596-1995,0)</f>
        <v>Perugia</v>
      </c>
      <c r="E596" s="3" t="s">
        <v>84</v>
      </c>
      <c r="F596" s="3">
        <v>6681</v>
      </c>
      <c r="G596" s="3">
        <v>2015</v>
      </c>
      <c r="H596" s="4">
        <v>3</v>
      </c>
      <c r="I596" s="3"/>
      <c r="J596" s="3">
        <v>7</v>
      </c>
      <c r="K596" s="3">
        <v>2</v>
      </c>
      <c r="L596" s="3">
        <v>1</v>
      </c>
      <c r="M596" s="3">
        <v>1</v>
      </c>
      <c r="N596" s="3">
        <v>0</v>
      </c>
      <c r="O596" s="3">
        <v>0</v>
      </c>
      <c r="P596" s="3">
        <f t="shared" si="27"/>
        <v>15.399999999999999</v>
      </c>
      <c r="Q596" s="3">
        <v>234</v>
      </c>
      <c r="R596" s="3">
        <f t="shared" si="28"/>
        <v>1</v>
      </c>
      <c r="S596" s="3">
        <f t="shared" si="29"/>
        <v>11</v>
      </c>
      <c r="T596" s="3">
        <f>IF(AND(H596&lt;5,S596&gt;=VLOOKUP(A596,anni!$A$1:$O$32,6,0)),1,0)</f>
        <v>0</v>
      </c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spans="1:34" s="2" customFormat="1" x14ac:dyDescent="0.3">
      <c r="A597" s="3">
        <v>2015</v>
      </c>
      <c r="B597" s="3">
        <v>291</v>
      </c>
      <c r="C597" s="3" t="s">
        <v>43</v>
      </c>
      <c r="D597" s="3" t="str">
        <f>VLOOKUP(E597,accorpamenti!$A$2:$X$104,A597-1995,0)</f>
        <v>Trieste</v>
      </c>
      <c r="E597" s="3" t="s">
        <v>92</v>
      </c>
      <c r="F597" s="3">
        <v>6815</v>
      </c>
      <c r="G597" s="3">
        <v>2015</v>
      </c>
      <c r="H597" s="4">
        <v>4</v>
      </c>
      <c r="I597" s="3"/>
      <c r="J597" s="3">
        <v>7</v>
      </c>
      <c r="K597" s="3">
        <v>0</v>
      </c>
      <c r="L597" s="3">
        <v>7</v>
      </c>
      <c r="M597" s="3">
        <v>7</v>
      </c>
      <c r="N597" s="3">
        <v>0</v>
      </c>
      <c r="O597" s="3">
        <v>3</v>
      </c>
      <c r="P597" s="3">
        <f t="shared" si="27"/>
        <v>28.799999999999997</v>
      </c>
      <c r="Q597" s="3">
        <v>44</v>
      </c>
      <c r="R597" s="3">
        <f t="shared" si="28"/>
        <v>0</v>
      </c>
      <c r="S597" s="3">
        <f t="shared" si="29"/>
        <v>24</v>
      </c>
      <c r="T597" s="3">
        <f>IF(AND(H597&lt;5,S597&gt;=VLOOKUP(A597,anni!$A$1:$O$32,6,0)),1,0)</f>
        <v>0</v>
      </c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spans="1:34" s="2" customFormat="1" x14ac:dyDescent="0.3">
      <c r="A598" s="3">
        <v>2015</v>
      </c>
      <c r="B598" s="3">
        <v>292</v>
      </c>
      <c r="C598" s="3" t="s">
        <v>39</v>
      </c>
      <c r="D598" s="3" t="str">
        <f>VLOOKUP(E598,accorpamenti!$A$2:$X$104,A598-1995,0)</f>
        <v>Roma</v>
      </c>
      <c r="E598" s="3" t="s">
        <v>40</v>
      </c>
      <c r="F598" s="3">
        <v>6689</v>
      </c>
      <c r="G598" s="3">
        <v>2015</v>
      </c>
      <c r="H598" s="4">
        <v>2</v>
      </c>
      <c r="I598" s="3"/>
      <c r="J598" s="3">
        <v>7</v>
      </c>
      <c r="K598" s="3">
        <v>7</v>
      </c>
      <c r="L598" s="3">
        <v>7</v>
      </c>
      <c r="M598" s="3">
        <v>6</v>
      </c>
      <c r="N598" s="3">
        <v>0</v>
      </c>
      <c r="O598" s="3">
        <v>1</v>
      </c>
      <c r="P598" s="3">
        <f t="shared" si="27"/>
        <v>0</v>
      </c>
      <c r="Q598" s="3">
        <v>17</v>
      </c>
      <c r="R598" s="3">
        <f t="shared" si="28"/>
        <v>1</v>
      </c>
      <c r="S598" s="3">
        <f t="shared" si="29"/>
        <v>28</v>
      </c>
      <c r="T598" s="3">
        <f>IF(AND(H598&lt;5,S598&gt;=VLOOKUP(A598,anni!$A$1:$O$32,6,0)),1,0)</f>
        <v>1</v>
      </c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spans="1:34" s="2" customFormat="1" x14ac:dyDescent="0.3">
      <c r="A599" s="3">
        <v>2015</v>
      </c>
      <c r="B599" s="3">
        <v>293</v>
      </c>
      <c r="C599" s="3" t="s">
        <v>39</v>
      </c>
      <c r="D599" s="3" t="str">
        <f>VLOOKUP(E599,accorpamenti!$A$2:$X$104,A599-1995,0)</f>
        <v>Roma</v>
      </c>
      <c r="E599" s="3" t="s">
        <v>40</v>
      </c>
      <c r="F599" s="3">
        <v>6690</v>
      </c>
      <c r="G599" s="3">
        <v>2015</v>
      </c>
      <c r="H599" s="4">
        <v>2</v>
      </c>
      <c r="I599" s="3"/>
      <c r="J599" s="3">
        <v>7</v>
      </c>
      <c r="K599" s="3">
        <v>7</v>
      </c>
      <c r="L599" s="3">
        <v>0</v>
      </c>
      <c r="M599" s="3">
        <v>2</v>
      </c>
      <c r="N599" s="3">
        <v>0</v>
      </c>
      <c r="O599" s="3">
        <v>1</v>
      </c>
      <c r="P599" s="3">
        <f t="shared" si="27"/>
        <v>27.200000000000003</v>
      </c>
      <c r="Q599" s="3">
        <v>111</v>
      </c>
      <c r="R599" s="3">
        <f t="shared" si="28"/>
        <v>1</v>
      </c>
      <c r="S599" s="3">
        <f t="shared" si="29"/>
        <v>17</v>
      </c>
      <c r="T599" s="3">
        <f>IF(AND(H599&lt;5,S599&gt;=VLOOKUP(A599,anni!$A$1:$O$32,6,0)),1,0)</f>
        <v>0</v>
      </c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spans="1:34" s="2" customFormat="1" x14ac:dyDescent="0.3">
      <c r="A600" s="3">
        <v>2015</v>
      </c>
      <c r="B600" s="3">
        <v>294</v>
      </c>
      <c r="C600" s="3" t="s">
        <v>101</v>
      </c>
      <c r="D600" s="3" t="str">
        <f>VLOOKUP(E600,accorpamenti!$A$2:$X$104,A600-1995,0)</f>
        <v>Ascoli Piceno</v>
      </c>
      <c r="E600" s="3" t="s">
        <v>117</v>
      </c>
      <c r="F600" s="3">
        <v>6836</v>
      </c>
      <c r="G600" s="3">
        <v>2015</v>
      </c>
      <c r="H600" s="4">
        <v>3</v>
      </c>
      <c r="I600" s="3"/>
      <c r="J600" s="3">
        <v>7</v>
      </c>
      <c r="K600" s="3">
        <v>3</v>
      </c>
      <c r="L600" s="3">
        <v>1</v>
      </c>
      <c r="M600" s="3">
        <v>1</v>
      </c>
      <c r="N600" s="3">
        <v>0</v>
      </c>
      <c r="O600" s="3">
        <v>0</v>
      </c>
      <c r="P600" s="3">
        <f t="shared" si="27"/>
        <v>16.799999999999997</v>
      </c>
      <c r="Q600" s="3">
        <v>214</v>
      </c>
      <c r="R600" s="3">
        <f t="shared" si="28"/>
        <v>0</v>
      </c>
      <c r="S600" s="3">
        <f t="shared" si="29"/>
        <v>12</v>
      </c>
      <c r="T600" s="3">
        <f>IF(AND(H600&lt;5,S600&gt;=VLOOKUP(A600,anni!$A$1:$O$32,6,0)),1,0)</f>
        <v>0</v>
      </c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spans="1:34" s="2" customFormat="1" x14ac:dyDescent="0.3">
      <c r="A601" s="3">
        <v>2015</v>
      </c>
      <c r="B601" s="3">
        <v>295</v>
      </c>
      <c r="C601" s="3" t="s">
        <v>59</v>
      </c>
      <c r="D601" s="3" t="str">
        <f>VLOOKUP(E601,accorpamenti!$A$2:$X$104,A601-1995,0)</f>
        <v>Bolzano</v>
      </c>
      <c r="E601" s="3" t="s">
        <v>128</v>
      </c>
      <c r="F601" s="3">
        <v>6864</v>
      </c>
      <c r="G601" s="3">
        <v>2015</v>
      </c>
      <c r="H601" s="4">
        <v>2</v>
      </c>
      <c r="I601" s="3"/>
      <c r="J601" s="3">
        <v>7</v>
      </c>
      <c r="K601" s="3">
        <v>0</v>
      </c>
      <c r="L601" s="3">
        <v>1</v>
      </c>
      <c r="M601" s="3">
        <v>0</v>
      </c>
      <c r="N601" s="3">
        <v>0</v>
      </c>
      <c r="O601" s="3">
        <v>0</v>
      </c>
      <c r="P601" s="3">
        <f t="shared" si="27"/>
        <v>12.8</v>
      </c>
      <c r="Q601" s="3">
        <v>264</v>
      </c>
      <c r="R601" s="3">
        <f t="shared" si="28"/>
        <v>0</v>
      </c>
      <c r="S601" s="3">
        <f t="shared" si="29"/>
        <v>8</v>
      </c>
      <c r="T601" s="3">
        <f>IF(AND(H601&lt;5,S601&gt;=VLOOKUP(A601,anni!$A$1:$O$32,6,0)),1,0)</f>
        <v>0</v>
      </c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spans="1:34" s="2" customFormat="1" x14ac:dyDescent="0.3">
      <c r="A602" s="3">
        <v>2015</v>
      </c>
      <c r="B602" s="3">
        <v>296</v>
      </c>
      <c r="C602" s="3" t="s">
        <v>34</v>
      </c>
      <c r="D602" s="3" t="str">
        <f>VLOOKUP(E602,accorpamenti!$A$2:$X$104,A602-1995,0)</f>
        <v>Brescia</v>
      </c>
      <c r="E602" s="3" t="s">
        <v>42</v>
      </c>
      <c r="F602" s="3">
        <v>6650</v>
      </c>
      <c r="G602" s="3">
        <v>2015</v>
      </c>
      <c r="H602" s="4">
        <v>4</v>
      </c>
      <c r="I602" s="3"/>
      <c r="J602" s="3">
        <v>7</v>
      </c>
      <c r="K602" s="3">
        <v>6</v>
      </c>
      <c r="L602" s="3">
        <v>7</v>
      </c>
      <c r="M602" s="3">
        <v>7</v>
      </c>
      <c r="N602" s="3">
        <v>3</v>
      </c>
      <c r="O602" s="3">
        <v>0</v>
      </c>
      <c r="P602" s="3">
        <f t="shared" si="27"/>
        <v>0</v>
      </c>
      <c r="Q602" s="3">
        <v>6</v>
      </c>
      <c r="R602" s="3">
        <f t="shared" si="28"/>
        <v>1</v>
      </c>
      <c r="S602" s="3">
        <f t="shared" si="29"/>
        <v>30</v>
      </c>
      <c r="T602" s="3">
        <f>IF(AND(H602&lt;5,S602&gt;=VLOOKUP(A602,anni!$A$1:$O$32,6,0)),1,0)</f>
        <v>1</v>
      </c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spans="1:34" s="2" customFormat="1" x14ac:dyDescent="0.3">
      <c r="A603" s="3">
        <v>2015</v>
      </c>
      <c r="B603" s="3">
        <v>297</v>
      </c>
      <c r="C603" s="3" t="s">
        <v>45</v>
      </c>
      <c r="D603" s="3" t="str">
        <f>VLOOKUP(E603,accorpamenti!$A$2:$X$104,A603-1995,0)</f>
        <v>Torino</v>
      </c>
      <c r="E603" s="3" t="s">
        <v>49</v>
      </c>
      <c r="F603" s="3">
        <v>6323</v>
      </c>
      <c r="G603" s="3">
        <v>2015</v>
      </c>
      <c r="H603" s="4">
        <v>5</v>
      </c>
      <c r="I603" s="3"/>
      <c r="J603" s="3">
        <v>7</v>
      </c>
      <c r="K603" s="3">
        <v>7</v>
      </c>
      <c r="L603" s="3">
        <v>0</v>
      </c>
      <c r="M603" s="3">
        <v>7</v>
      </c>
      <c r="N603" s="3">
        <v>0</v>
      </c>
      <c r="O603" s="3">
        <v>0</v>
      </c>
      <c r="P603" s="3">
        <f t="shared" si="27"/>
        <v>21</v>
      </c>
      <c r="Q603" s="3">
        <v>67</v>
      </c>
      <c r="R603" s="3">
        <f t="shared" si="28"/>
        <v>3</v>
      </c>
      <c r="S603" s="3">
        <f t="shared" si="29"/>
        <v>21</v>
      </c>
      <c r="T603" s="3">
        <f>IF(AND(H603&lt;5,S603&gt;=VLOOKUP(A603,anni!$A$1:$O$32,6,0)),1,0)</f>
        <v>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spans="1:34" s="2" customFormat="1" x14ac:dyDescent="0.3">
      <c r="A604" s="3">
        <v>2015</v>
      </c>
      <c r="B604" s="3">
        <v>298</v>
      </c>
      <c r="C604" s="3" t="s">
        <v>56</v>
      </c>
      <c r="D604" s="3" t="str">
        <f>VLOOKUP(E604,accorpamenti!$A$2:$X$104,A604-1995,0)</f>
        <v>Belluno</v>
      </c>
      <c r="E604" s="3" t="s">
        <v>99</v>
      </c>
      <c r="F604" s="3">
        <v>6837</v>
      </c>
      <c r="G604" s="3">
        <v>2015</v>
      </c>
      <c r="H604" s="4">
        <v>3</v>
      </c>
      <c r="I604" s="3"/>
      <c r="J604" s="3">
        <v>7</v>
      </c>
      <c r="K604" s="3">
        <v>3</v>
      </c>
      <c r="L604" s="3">
        <v>0</v>
      </c>
      <c r="M604" s="3">
        <v>0</v>
      </c>
      <c r="N604" s="3">
        <v>0</v>
      </c>
      <c r="O604" s="3">
        <v>2</v>
      </c>
      <c r="P604" s="3">
        <f t="shared" si="27"/>
        <v>16.799999999999997</v>
      </c>
      <c r="Q604" s="3">
        <v>214</v>
      </c>
      <c r="R604" s="3">
        <f t="shared" si="28"/>
        <v>0</v>
      </c>
      <c r="S604" s="3">
        <f t="shared" si="29"/>
        <v>12</v>
      </c>
      <c r="T604" s="3">
        <f>IF(AND(H604&lt;5,S604&gt;=VLOOKUP(A604,anni!$A$1:$O$32,6,0)),1,0)</f>
        <v>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spans="1:34" s="2" customFormat="1" x14ac:dyDescent="0.3">
      <c r="A605" s="3">
        <v>2015</v>
      </c>
      <c r="B605" s="3">
        <v>299</v>
      </c>
      <c r="C605" s="3" t="s">
        <v>43</v>
      </c>
      <c r="D605" s="3" t="str">
        <f>VLOOKUP(E605,accorpamenti!$A$2:$X$104,A605-1995,0)</f>
        <v>Udine</v>
      </c>
      <c r="E605" s="3" t="s">
        <v>58</v>
      </c>
      <c r="F605" s="3">
        <v>6470</v>
      </c>
      <c r="G605" s="3">
        <v>2015</v>
      </c>
      <c r="H605" s="4">
        <v>5</v>
      </c>
      <c r="I605" s="3"/>
      <c r="J605" s="3">
        <v>7</v>
      </c>
      <c r="K605" s="3">
        <v>6</v>
      </c>
      <c r="L605" s="3">
        <v>7</v>
      </c>
      <c r="M605" s="3">
        <v>0</v>
      </c>
      <c r="N605" s="3">
        <v>0</v>
      </c>
      <c r="O605" s="3">
        <v>0</v>
      </c>
      <c r="P605" s="3">
        <f t="shared" si="27"/>
        <v>20</v>
      </c>
      <c r="Q605" s="3">
        <v>82</v>
      </c>
      <c r="R605" s="3">
        <f t="shared" si="28"/>
        <v>2</v>
      </c>
      <c r="S605" s="3">
        <f t="shared" si="29"/>
        <v>20</v>
      </c>
      <c r="T605" s="3">
        <f>IF(AND(H605&lt;5,S605&gt;=VLOOKUP(A605,anni!$A$1:$O$32,6,0)),1,0)</f>
        <v>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spans="1:34" s="2" customFormat="1" x14ac:dyDescent="0.3">
      <c r="A606" s="3">
        <v>2015</v>
      </c>
      <c r="B606" s="3">
        <v>300</v>
      </c>
      <c r="C606" s="3" t="s">
        <v>34</v>
      </c>
      <c r="D606" s="3" t="str">
        <f>VLOOKUP(E606,accorpamenti!$A$2:$X$104,A606-1995,0)</f>
        <v>Brescia</v>
      </c>
      <c r="E606" s="3" t="s">
        <v>42</v>
      </c>
      <c r="F606" s="3">
        <v>6651</v>
      </c>
      <c r="G606" s="3">
        <v>2015</v>
      </c>
      <c r="H606" s="4">
        <v>4</v>
      </c>
      <c r="I606" s="3"/>
      <c r="J606" s="3">
        <v>7</v>
      </c>
      <c r="K606" s="3">
        <v>7</v>
      </c>
      <c r="L606" s="3">
        <v>7</v>
      </c>
      <c r="M606" s="3">
        <v>6</v>
      </c>
      <c r="N606" s="3">
        <v>0</v>
      </c>
      <c r="O606" s="3">
        <v>0</v>
      </c>
      <c r="P606" s="3">
        <f t="shared" si="27"/>
        <v>32.4</v>
      </c>
      <c r="Q606" s="3">
        <v>25</v>
      </c>
      <c r="R606" s="3">
        <f t="shared" si="28"/>
        <v>1</v>
      </c>
      <c r="S606" s="3">
        <f t="shared" si="29"/>
        <v>27</v>
      </c>
      <c r="T606" s="3">
        <f>IF(AND(H606&lt;5,S606&gt;=VLOOKUP(A606,anni!$A$1:$O$32,6,0)),1,0)</f>
        <v>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spans="1:34" s="2" customFormat="1" x14ac:dyDescent="0.3">
      <c r="A607" s="3">
        <v>2015</v>
      </c>
      <c r="B607" s="3">
        <v>301</v>
      </c>
      <c r="C607" s="3" t="s">
        <v>56</v>
      </c>
      <c r="D607" s="3" t="str">
        <f>VLOOKUP(E607,accorpamenti!$A$2:$X$104,A607-1995,0)</f>
        <v>Vicenza</v>
      </c>
      <c r="E607" s="3" t="s">
        <v>93</v>
      </c>
      <c r="F607" s="3">
        <v>6652</v>
      </c>
      <c r="G607" s="3">
        <v>2015</v>
      </c>
      <c r="H607" s="4">
        <v>4</v>
      </c>
      <c r="I607" s="3"/>
      <c r="J607" s="3">
        <v>7</v>
      </c>
      <c r="K607" s="3">
        <v>7</v>
      </c>
      <c r="L607" s="3">
        <v>7</v>
      </c>
      <c r="M607" s="3">
        <v>3</v>
      </c>
      <c r="N607" s="3">
        <v>0</v>
      </c>
      <c r="O607" s="3">
        <v>0</v>
      </c>
      <c r="P607" s="3">
        <f t="shared" si="27"/>
        <v>28.799999999999997</v>
      </c>
      <c r="Q607" s="3">
        <v>44</v>
      </c>
      <c r="R607" s="3">
        <f t="shared" si="28"/>
        <v>1</v>
      </c>
      <c r="S607" s="3">
        <f t="shared" si="29"/>
        <v>24</v>
      </c>
      <c r="T607" s="3">
        <f>IF(AND(H607&lt;5,S607&gt;=VLOOKUP(A607,anni!$A$1:$O$32,6,0)),1,0)</f>
        <v>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spans="1:34" s="2" customFormat="1" x14ac:dyDescent="0.3">
      <c r="A608" s="3">
        <v>2015</v>
      </c>
      <c r="B608" s="3">
        <v>302</v>
      </c>
      <c r="C608" s="3" t="s">
        <v>50</v>
      </c>
      <c r="D608" s="3" t="str">
        <f>VLOOKUP(E608,accorpamenti!$A$2:$X$104,A608-1995,0)</f>
        <v>Savona</v>
      </c>
      <c r="E608" s="3" t="s">
        <v>140</v>
      </c>
      <c r="F608" s="3">
        <v>6496</v>
      </c>
      <c r="G608" s="3">
        <v>2015</v>
      </c>
      <c r="H608" s="4">
        <v>3</v>
      </c>
      <c r="I608" s="3"/>
      <c r="J608" s="3">
        <v>7</v>
      </c>
      <c r="K608" s="3">
        <v>1</v>
      </c>
      <c r="L608" s="3">
        <v>0</v>
      </c>
      <c r="M608" s="3">
        <v>2</v>
      </c>
      <c r="N608" s="3">
        <v>0</v>
      </c>
      <c r="O608" s="3">
        <v>0</v>
      </c>
      <c r="P608" s="3">
        <f t="shared" si="27"/>
        <v>14</v>
      </c>
      <c r="Q608" s="3">
        <v>243</v>
      </c>
      <c r="R608" s="3">
        <f t="shared" si="28"/>
        <v>1</v>
      </c>
      <c r="S608" s="3">
        <f t="shared" si="29"/>
        <v>10</v>
      </c>
      <c r="T608" s="3">
        <f>IF(AND(H608&lt;5,S608&gt;=VLOOKUP(A608,anni!$A$1:$O$32,6,0)),1,0)</f>
        <v>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spans="1:20" x14ac:dyDescent="0.3">
      <c r="A609" s="3">
        <v>2014</v>
      </c>
      <c r="B609" s="3">
        <v>1</v>
      </c>
      <c r="C609" s="3" t="s">
        <v>59</v>
      </c>
      <c r="D609" s="3" t="str">
        <f>VLOOKUP(E609,accorpamenti!$A$2:$X$104,A609-1995,0)</f>
        <v>Trento</v>
      </c>
      <c r="E609" s="3" t="s">
        <v>60</v>
      </c>
      <c r="F609" s="3">
        <v>6497</v>
      </c>
      <c r="G609" s="3">
        <v>2014</v>
      </c>
      <c r="H609" s="4">
        <v>5</v>
      </c>
      <c r="J609" s="3">
        <v>7</v>
      </c>
      <c r="K609" s="3">
        <v>7</v>
      </c>
      <c r="L609" s="3">
        <v>1</v>
      </c>
      <c r="M609" s="3">
        <v>7</v>
      </c>
      <c r="N609" s="3">
        <v>0</v>
      </c>
      <c r="O609" s="3">
        <v>0</v>
      </c>
      <c r="P609" s="3">
        <f t="shared" ref="P609:P672" si="30">IF(T609=0,IF(S609=-1,-1,S609*HLOOKUP(H609,$U$1:$Y$2,2,0)),0)</f>
        <v>22</v>
      </c>
      <c r="Q609" s="3">
        <v>31</v>
      </c>
      <c r="R609" s="3">
        <f t="shared" ref="R609:R672" si="31">COUNTIF($F$609:$F$5991,F609)</f>
        <v>1</v>
      </c>
      <c r="S609" s="3">
        <f>SUM(J609:O609)</f>
        <v>22</v>
      </c>
      <c r="T609" s="3">
        <f>IF(AND(H609&lt;5,S609&gt;=VLOOKUP(A609,anni!$A$1:$O$32,6,0)),1,0)</f>
        <v>0</v>
      </c>
    </row>
    <row r="610" spans="1:20" x14ac:dyDescent="0.3">
      <c r="A610" s="3">
        <v>2014</v>
      </c>
      <c r="B610" s="3">
        <v>2</v>
      </c>
      <c r="C610" s="3" t="s">
        <v>47</v>
      </c>
      <c r="D610" s="3" t="str">
        <f>VLOOKUP(E610,accorpamenti!$A$2:$X$104,A610-1995,0)</f>
        <v>Lucca</v>
      </c>
      <c r="E610" s="3" t="s">
        <v>48</v>
      </c>
      <c r="F610" s="3">
        <v>6498</v>
      </c>
      <c r="G610" s="3">
        <v>2014</v>
      </c>
      <c r="H610" s="4">
        <v>5</v>
      </c>
      <c r="J610" s="3">
        <v>2</v>
      </c>
      <c r="K610" s="3">
        <v>0</v>
      </c>
      <c r="L610" s="3">
        <v>2</v>
      </c>
      <c r="M610" s="3">
        <v>1</v>
      </c>
      <c r="N610" s="3">
        <v>0</v>
      </c>
      <c r="O610" s="3">
        <v>0</v>
      </c>
      <c r="P610" s="3">
        <f t="shared" si="30"/>
        <v>5</v>
      </c>
      <c r="Q610" s="3">
        <v>234</v>
      </c>
      <c r="R610" s="3">
        <f t="shared" si="31"/>
        <v>1</v>
      </c>
      <c r="S610" s="3">
        <f t="shared" ref="S610:S673" si="32">SUM(J610:O610)</f>
        <v>5</v>
      </c>
      <c r="T610" s="3">
        <f>IF(AND(H610&lt;5,S610&gt;=VLOOKUP(A610,anni!$A$1:$O$32,6,0)),1,0)</f>
        <v>0</v>
      </c>
    </row>
    <row r="611" spans="1:20" x14ac:dyDescent="0.3">
      <c r="A611" s="3">
        <v>2014</v>
      </c>
      <c r="B611" s="3">
        <v>3</v>
      </c>
      <c r="C611" s="3" t="s">
        <v>69</v>
      </c>
      <c r="D611" s="3" t="str">
        <f>VLOOKUP(E611,accorpamenti!$A$2:$X$104,A611-1995,0)</f>
        <v>Reggio Emilia</v>
      </c>
      <c r="E611" s="3" t="s">
        <v>78</v>
      </c>
      <c r="F611" s="3">
        <v>6564</v>
      </c>
      <c r="G611" s="3">
        <v>2014</v>
      </c>
      <c r="H611" s="4">
        <v>4</v>
      </c>
      <c r="J611" s="3">
        <v>7</v>
      </c>
      <c r="K611" s="3">
        <v>1</v>
      </c>
      <c r="L611" s="3">
        <v>0</v>
      </c>
      <c r="M611" s="3">
        <v>0</v>
      </c>
      <c r="N611" s="3">
        <v>0</v>
      </c>
      <c r="O611" s="3">
        <v>0</v>
      </c>
      <c r="P611" s="3">
        <f t="shared" si="30"/>
        <v>9.6</v>
      </c>
      <c r="Q611" s="3">
        <v>189</v>
      </c>
      <c r="R611" s="3">
        <f t="shared" si="31"/>
        <v>1</v>
      </c>
      <c r="S611" s="3">
        <f t="shared" si="32"/>
        <v>8</v>
      </c>
      <c r="T611" s="3">
        <f>IF(AND(H611&lt;5,S611&gt;=VLOOKUP(A611,anni!$A$1:$O$32,6,0)),1,0)</f>
        <v>0</v>
      </c>
    </row>
    <row r="612" spans="1:20" x14ac:dyDescent="0.3">
      <c r="A612" s="3">
        <v>2014</v>
      </c>
      <c r="B612" s="3">
        <v>4</v>
      </c>
      <c r="C612" s="3" t="s">
        <v>37</v>
      </c>
      <c r="D612" s="3" t="str">
        <f>VLOOKUP(E612,accorpamenti!$A$2:$X$104,A612-1995,0)</f>
        <v>Lecce</v>
      </c>
      <c r="E612" s="3" t="s">
        <v>38</v>
      </c>
      <c r="F612" s="3">
        <v>6300</v>
      </c>
      <c r="G612" s="3">
        <v>2014</v>
      </c>
      <c r="H612" s="4">
        <v>4</v>
      </c>
      <c r="J612" s="3">
        <v>7</v>
      </c>
      <c r="K612" s="3">
        <v>7</v>
      </c>
      <c r="L612" s="3">
        <v>7</v>
      </c>
      <c r="M612" s="3">
        <v>7</v>
      </c>
      <c r="N612" s="3">
        <v>0</v>
      </c>
      <c r="O612" s="3">
        <v>0</v>
      </c>
      <c r="P612" s="3">
        <f t="shared" si="30"/>
        <v>0</v>
      </c>
      <c r="Q612" s="3">
        <v>9</v>
      </c>
      <c r="R612" s="3">
        <f t="shared" si="31"/>
        <v>3</v>
      </c>
      <c r="S612" s="3">
        <f t="shared" si="32"/>
        <v>28</v>
      </c>
      <c r="T612" s="3">
        <f>IF(AND(H612&lt;5,S612&gt;=VLOOKUP(A612,anni!$A$1:$O$32,6,0)),1,0)</f>
        <v>1</v>
      </c>
    </row>
    <row r="613" spans="1:20" x14ac:dyDescent="0.3">
      <c r="A613" s="3">
        <v>2014</v>
      </c>
      <c r="B613" s="3">
        <v>5</v>
      </c>
      <c r="C613" s="3" t="s">
        <v>34</v>
      </c>
      <c r="D613" s="3" t="str">
        <f>VLOOKUP(E613,accorpamenti!$A$2:$X$104,A613-1995,0)</f>
        <v>Mantova</v>
      </c>
      <c r="E613" s="3" t="s">
        <v>103</v>
      </c>
      <c r="F613" s="3">
        <v>6618</v>
      </c>
      <c r="G613" s="3">
        <v>2014</v>
      </c>
      <c r="H613" s="4">
        <v>3</v>
      </c>
      <c r="J613" s="3">
        <v>3</v>
      </c>
      <c r="K613" s="3">
        <v>7</v>
      </c>
      <c r="L613" s="3">
        <v>1</v>
      </c>
      <c r="M613" s="3">
        <v>1</v>
      </c>
      <c r="N613" s="3">
        <v>0</v>
      </c>
      <c r="O613" s="3">
        <v>0</v>
      </c>
      <c r="P613" s="3">
        <f t="shared" si="30"/>
        <v>16.799999999999997</v>
      </c>
      <c r="Q613" s="3">
        <v>122</v>
      </c>
      <c r="R613" s="3">
        <f t="shared" si="31"/>
        <v>1</v>
      </c>
      <c r="S613" s="3">
        <f t="shared" si="32"/>
        <v>12</v>
      </c>
      <c r="T613" s="3">
        <f>IF(AND(H613&lt;5,S613&gt;=VLOOKUP(A613,anni!$A$1:$O$32,6,0)),1,0)</f>
        <v>0</v>
      </c>
    </row>
    <row r="614" spans="1:20" x14ac:dyDescent="0.3">
      <c r="A614" s="3">
        <v>2014</v>
      </c>
      <c r="B614" s="3">
        <v>6</v>
      </c>
      <c r="C614" s="3" t="s">
        <v>45</v>
      </c>
      <c r="D614" s="3" t="str">
        <f>VLOOKUP(E614,accorpamenti!$A$2:$X$104,A614-1995,0)</f>
        <v>Torino</v>
      </c>
      <c r="E614" s="3" t="s">
        <v>49</v>
      </c>
      <c r="F614" s="3">
        <v>6499</v>
      </c>
      <c r="G614" s="3">
        <v>2014</v>
      </c>
      <c r="H614" s="4">
        <v>5</v>
      </c>
      <c r="J614" s="3">
        <v>3</v>
      </c>
      <c r="K614" s="3">
        <v>1</v>
      </c>
      <c r="L614" s="3">
        <v>0</v>
      </c>
      <c r="M614" s="3">
        <v>1</v>
      </c>
      <c r="N614" s="3">
        <v>0</v>
      </c>
      <c r="O614" s="3">
        <v>0</v>
      </c>
      <c r="P614" s="3">
        <f t="shared" si="30"/>
        <v>5</v>
      </c>
      <c r="Q614" s="3">
        <v>234</v>
      </c>
      <c r="R614" s="3">
        <f t="shared" si="31"/>
        <v>1</v>
      </c>
      <c r="S614" s="3">
        <f t="shared" si="32"/>
        <v>5</v>
      </c>
      <c r="T614" s="3">
        <f>IF(AND(H614&lt;5,S614&gt;=VLOOKUP(A614,anni!$A$1:$O$32,6,0)),1,0)</f>
        <v>0</v>
      </c>
    </row>
    <row r="615" spans="1:20" x14ac:dyDescent="0.3">
      <c r="A615" s="3">
        <v>2014</v>
      </c>
      <c r="B615" s="3">
        <v>7</v>
      </c>
      <c r="C615" s="3" t="s">
        <v>39</v>
      </c>
      <c r="D615" s="3" t="str">
        <f>VLOOKUP(E615,accorpamenti!$A$2:$X$104,A615-1995,0)</f>
        <v>Roma</v>
      </c>
      <c r="E615" s="3" t="s">
        <v>40</v>
      </c>
      <c r="F615" s="3">
        <v>5950</v>
      </c>
      <c r="G615" s="3">
        <v>2014</v>
      </c>
      <c r="H615" s="4">
        <v>5</v>
      </c>
      <c r="J615" s="3">
        <v>7</v>
      </c>
      <c r="K615" s="3">
        <v>7</v>
      </c>
      <c r="L615" s="3">
        <v>7</v>
      </c>
      <c r="M615" s="3">
        <v>7</v>
      </c>
      <c r="N615" s="3">
        <v>0</v>
      </c>
      <c r="O615" s="3">
        <v>0</v>
      </c>
      <c r="P615" s="3">
        <f t="shared" si="30"/>
        <v>28</v>
      </c>
      <c r="Q615" s="3">
        <v>9</v>
      </c>
      <c r="R615" s="3">
        <f t="shared" si="31"/>
        <v>5</v>
      </c>
      <c r="S615" s="3">
        <f t="shared" si="32"/>
        <v>28</v>
      </c>
      <c r="T615" s="3">
        <f>IF(AND(H615&lt;5,S615&gt;=VLOOKUP(A615,anni!$A$1:$O$32,6,0)),1,0)</f>
        <v>0</v>
      </c>
    </row>
    <row r="616" spans="1:20" x14ac:dyDescent="0.3">
      <c r="A616" s="3">
        <v>2014</v>
      </c>
      <c r="B616" s="3">
        <v>8</v>
      </c>
      <c r="C616" s="3" t="s">
        <v>45</v>
      </c>
      <c r="D616" s="3" t="str">
        <f>VLOOKUP(E616,accorpamenti!$A$2:$X$104,A616-1995,0)</f>
        <v>Cuneo</v>
      </c>
      <c r="E616" s="3" t="s">
        <v>67</v>
      </c>
      <c r="F616" s="3">
        <v>6442</v>
      </c>
      <c r="G616" s="3">
        <v>2014</v>
      </c>
      <c r="H616" s="4">
        <v>4</v>
      </c>
      <c r="J616" s="3">
        <v>3</v>
      </c>
      <c r="K616" s="3">
        <v>7</v>
      </c>
      <c r="L616" s="3">
        <v>1</v>
      </c>
      <c r="M616" s="3">
        <v>0</v>
      </c>
      <c r="N616" s="3">
        <v>0</v>
      </c>
      <c r="O616" s="3">
        <v>0</v>
      </c>
      <c r="P616" s="3">
        <f t="shared" si="30"/>
        <v>13.2</v>
      </c>
      <c r="Q616" s="3">
        <v>134</v>
      </c>
      <c r="R616" s="3">
        <f t="shared" si="31"/>
        <v>2</v>
      </c>
      <c r="S616" s="3">
        <f t="shared" si="32"/>
        <v>11</v>
      </c>
      <c r="T616" s="3">
        <f>IF(AND(H616&lt;5,S616&gt;=VLOOKUP(A616,anni!$A$1:$O$32,6,0)),1,0)</f>
        <v>0</v>
      </c>
    </row>
    <row r="617" spans="1:20" x14ac:dyDescent="0.3">
      <c r="A617" s="3">
        <v>2014</v>
      </c>
      <c r="B617" s="3">
        <v>9</v>
      </c>
      <c r="C617" s="3" t="s">
        <v>45</v>
      </c>
      <c r="D617" s="3" t="str">
        <f>VLOOKUP(E617,accorpamenti!$A$2:$X$104,A617-1995,0)</f>
        <v>Torino</v>
      </c>
      <c r="E617" s="3" t="s">
        <v>49</v>
      </c>
      <c r="F617" s="3">
        <v>6500</v>
      </c>
      <c r="G617" s="3">
        <v>2014</v>
      </c>
      <c r="H617" s="4">
        <v>5</v>
      </c>
      <c r="J617" s="3">
        <v>7</v>
      </c>
      <c r="K617" s="3">
        <v>7</v>
      </c>
      <c r="L617" s="3">
        <v>4</v>
      </c>
      <c r="M617" s="3">
        <v>1</v>
      </c>
      <c r="N617" s="3">
        <v>0</v>
      </c>
      <c r="O617" s="3">
        <v>0</v>
      </c>
      <c r="P617" s="3">
        <f t="shared" si="30"/>
        <v>19</v>
      </c>
      <c r="Q617" s="3">
        <v>45</v>
      </c>
      <c r="R617" s="3">
        <f t="shared" si="31"/>
        <v>1</v>
      </c>
      <c r="S617" s="3">
        <f t="shared" si="32"/>
        <v>19</v>
      </c>
      <c r="T617" s="3">
        <f>IF(AND(H617&lt;5,S617&gt;=VLOOKUP(A617,anni!$A$1:$O$32,6,0)),1,0)</f>
        <v>0</v>
      </c>
    </row>
    <row r="618" spans="1:20" x14ac:dyDescent="0.3">
      <c r="A618" s="3">
        <v>2014</v>
      </c>
      <c r="B618" s="3">
        <v>10</v>
      </c>
      <c r="C618" s="3" t="s">
        <v>69</v>
      </c>
      <c r="D618" s="3" t="str">
        <f>VLOOKUP(E618,accorpamenti!$A$2:$X$104,A618-1995,0)</f>
        <v>Reggio Emilia</v>
      </c>
      <c r="E618" s="3" t="s">
        <v>78</v>
      </c>
      <c r="F618" s="3">
        <v>6113</v>
      </c>
      <c r="G618" s="3">
        <v>2014</v>
      </c>
      <c r="H618" s="4">
        <v>5</v>
      </c>
      <c r="J618" s="3">
        <v>7</v>
      </c>
      <c r="K618" s="3">
        <v>7</v>
      </c>
      <c r="L618" s="3">
        <v>7</v>
      </c>
      <c r="M618" s="3">
        <v>7</v>
      </c>
      <c r="N618" s="3">
        <v>7</v>
      </c>
      <c r="O618" s="3">
        <v>7</v>
      </c>
      <c r="P618" s="3">
        <f t="shared" si="30"/>
        <v>42</v>
      </c>
      <c r="Q618" s="3">
        <v>1</v>
      </c>
      <c r="R618" s="3">
        <f t="shared" si="31"/>
        <v>4</v>
      </c>
      <c r="S618" s="3">
        <f t="shared" si="32"/>
        <v>42</v>
      </c>
      <c r="T618" s="3">
        <f>IF(AND(H618&lt;5,S618&gt;=VLOOKUP(A618,anni!$A$1:$O$32,6,0)),1,0)</f>
        <v>0</v>
      </c>
    </row>
    <row r="619" spans="1:20" x14ac:dyDescent="0.3">
      <c r="A619" s="3">
        <v>2014</v>
      </c>
      <c r="B619" s="3">
        <v>11</v>
      </c>
      <c r="C619" s="3" t="s">
        <v>69</v>
      </c>
      <c r="D619" s="3" t="str">
        <f>VLOOKUP(E619,accorpamenti!$A$2:$X$104,A619-1995,0)</f>
        <v>Reggio Emilia</v>
      </c>
      <c r="E619" s="3" t="s">
        <v>78</v>
      </c>
      <c r="F619" s="3">
        <v>6472</v>
      </c>
      <c r="G619" s="3">
        <v>2014</v>
      </c>
      <c r="H619" s="4">
        <v>3</v>
      </c>
      <c r="J619" s="3">
        <v>7</v>
      </c>
      <c r="K619" s="3">
        <v>7</v>
      </c>
      <c r="L619" s="3">
        <v>5</v>
      </c>
      <c r="M619" s="3">
        <v>0</v>
      </c>
      <c r="N619" s="3">
        <v>0</v>
      </c>
      <c r="O619" s="3">
        <v>0</v>
      </c>
      <c r="P619" s="3">
        <f t="shared" si="30"/>
        <v>26.599999999999998</v>
      </c>
      <c r="Q619" s="3">
        <v>45</v>
      </c>
      <c r="R619" s="3">
        <f t="shared" si="31"/>
        <v>2</v>
      </c>
      <c r="S619" s="3">
        <f t="shared" si="32"/>
        <v>19</v>
      </c>
      <c r="T619" s="3">
        <f>IF(AND(H619&lt;5,S619&gt;=VLOOKUP(A619,anni!$A$1:$O$32,6,0)),1,0)</f>
        <v>0</v>
      </c>
    </row>
    <row r="620" spans="1:20" x14ac:dyDescent="0.3">
      <c r="A620" s="3">
        <v>2014</v>
      </c>
      <c r="B620" s="3">
        <v>12</v>
      </c>
      <c r="C620" s="3" t="s">
        <v>34</v>
      </c>
      <c r="D620" s="3" t="str">
        <f>VLOOKUP(E620,accorpamenti!$A$2:$X$104,A620-1995,0)</f>
        <v>Milano</v>
      </c>
      <c r="E620" s="3" t="s">
        <v>41</v>
      </c>
      <c r="F620" s="3">
        <v>6653</v>
      </c>
      <c r="G620" s="3">
        <v>2014</v>
      </c>
      <c r="H620" s="4">
        <v>2</v>
      </c>
      <c r="J620" s="3">
        <v>6</v>
      </c>
      <c r="K620" s="3">
        <v>1</v>
      </c>
      <c r="L620" s="3">
        <v>6</v>
      </c>
      <c r="M620" s="3">
        <v>0</v>
      </c>
      <c r="N620" s="3">
        <v>0</v>
      </c>
      <c r="O620" s="3">
        <v>0</v>
      </c>
      <c r="P620" s="3">
        <f t="shared" si="30"/>
        <v>20.8</v>
      </c>
      <c r="Q620" s="3">
        <v>109</v>
      </c>
      <c r="R620" s="3">
        <f t="shared" si="31"/>
        <v>1</v>
      </c>
      <c r="S620" s="3">
        <f t="shared" si="32"/>
        <v>13</v>
      </c>
      <c r="T620" s="3">
        <f>IF(AND(H620&lt;5,S620&gt;=VLOOKUP(A620,anni!$A$1:$O$32,6,0)),1,0)</f>
        <v>0</v>
      </c>
    </row>
    <row r="621" spans="1:20" x14ac:dyDescent="0.3">
      <c r="A621" s="3">
        <v>2014</v>
      </c>
      <c r="B621" s="3">
        <v>13</v>
      </c>
      <c r="C621" s="3" t="s">
        <v>69</v>
      </c>
      <c r="D621" s="3" t="str">
        <f>VLOOKUP(E621,accorpamenti!$A$2:$X$104,A621-1995,0)</f>
        <v>Forlì Cesena</v>
      </c>
      <c r="E621" s="3" t="s">
        <v>119</v>
      </c>
      <c r="F621" s="3">
        <v>6565</v>
      </c>
      <c r="G621" s="3">
        <v>2014</v>
      </c>
      <c r="H621" s="4">
        <v>4</v>
      </c>
      <c r="J621" s="3">
        <v>7</v>
      </c>
      <c r="K621" s="3">
        <v>1</v>
      </c>
      <c r="L621" s="3">
        <v>0</v>
      </c>
      <c r="M621" s="3">
        <v>0</v>
      </c>
      <c r="N621" s="3">
        <v>0</v>
      </c>
      <c r="O621" s="3">
        <v>0</v>
      </c>
      <c r="P621" s="3">
        <f t="shared" si="30"/>
        <v>9.6</v>
      </c>
      <c r="Q621" s="3">
        <v>189</v>
      </c>
      <c r="R621" s="3">
        <f t="shared" si="31"/>
        <v>1</v>
      </c>
      <c r="S621" s="3">
        <f t="shared" si="32"/>
        <v>8</v>
      </c>
      <c r="T621" s="3">
        <f>IF(AND(H621&lt;5,S621&gt;=VLOOKUP(A621,anni!$A$1:$O$32,6,0)),1,0)</f>
        <v>0</v>
      </c>
    </row>
    <row r="622" spans="1:20" x14ac:dyDescent="0.3">
      <c r="A622" s="3">
        <v>2014</v>
      </c>
      <c r="B622" s="3">
        <v>14</v>
      </c>
      <c r="C622" s="3" t="s">
        <v>69</v>
      </c>
      <c r="D622" s="3" t="str">
        <f>VLOOKUP(E622,accorpamenti!$A$2:$X$104,A622-1995,0)</f>
        <v>Ferrara</v>
      </c>
      <c r="E622" s="3" t="s">
        <v>89</v>
      </c>
      <c r="F622" s="3">
        <v>6259</v>
      </c>
      <c r="G622" s="3">
        <v>2014</v>
      </c>
      <c r="H622" s="4">
        <v>5</v>
      </c>
      <c r="J622" s="3">
        <v>7</v>
      </c>
      <c r="K622" s="3">
        <v>6</v>
      </c>
      <c r="L622" s="3">
        <v>6</v>
      </c>
      <c r="M622" s="3">
        <v>0</v>
      </c>
      <c r="N622" s="3">
        <v>0</v>
      </c>
      <c r="O622" s="3">
        <v>0</v>
      </c>
      <c r="P622" s="3">
        <f t="shared" si="30"/>
        <v>19</v>
      </c>
      <c r="Q622" s="3">
        <v>45</v>
      </c>
      <c r="R622" s="3">
        <f t="shared" si="31"/>
        <v>3</v>
      </c>
      <c r="S622" s="3">
        <f t="shared" si="32"/>
        <v>19</v>
      </c>
      <c r="T622" s="3">
        <f>IF(AND(H622&lt;5,S622&gt;=VLOOKUP(A622,anni!$A$1:$O$32,6,0)),1,0)</f>
        <v>0</v>
      </c>
    </row>
    <row r="623" spans="1:20" x14ac:dyDescent="0.3">
      <c r="A623" s="3">
        <v>2014</v>
      </c>
      <c r="B623" s="3">
        <v>15</v>
      </c>
      <c r="C623" s="3" t="s">
        <v>56</v>
      </c>
      <c r="D623" s="3" t="str">
        <f>VLOOKUP(E623,accorpamenti!$A$2:$X$104,A623-1995,0)</f>
        <v>Venezia</v>
      </c>
      <c r="E623" s="3" t="s">
        <v>85</v>
      </c>
      <c r="F623" s="3">
        <v>6619</v>
      </c>
      <c r="G623" s="3">
        <v>2014</v>
      </c>
      <c r="H623" s="4">
        <v>3</v>
      </c>
      <c r="J623" s="3">
        <v>3</v>
      </c>
      <c r="K623" s="3">
        <v>1</v>
      </c>
      <c r="L623" s="3">
        <v>0</v>
      </c>
      <c r="M623" s="3">
        <v>1</v>
      </c>
      <c r="N623" s="3">
        <v>0</v>
      </c>
      <c r="O623" s="3">
        <v>0</v>
      </c>
      <c r="P623" s="3">
        <f t="shared" si="30"/>
        <v>7</v>
      </c>
      <c r="Q623" s="3">
        <v>234</v>
      </c>
      <c r="R623" s="3">
        <f t="shared" si="31"/>
        <v>1</v>
      </c>
      <c r="S623" s="3">
        <f t="shared" si="32"/>
        <v>5</v>
      </c>
      <c r="T623" s="3">
        <f>IF(AND(H623&lt;5,S623&gt;=VLOOKUP(A623,anni!$A$1:$O$32,6,0)),1,0)</f>
        <v>0</v>
      </c>
    </row>
    <row r="624" spans="1:20" x14ac:dyDescent="0.3">
      <c r="A624" s="3">
        <v>2014</v>
      </c>
      <c r="B624" s="3">
        <v>16</v>
      </c>
      <c r="C624" s="3" t="s">
        <v>34</v>
      </c>
      <c r="D624" s="3" t="str">
        <f>VLOOKUP(E624,accorpamenti!$A$2:$X$104,A624-1995,0)</f>
        <v>Brescia</v>
      </c>
      <c r="E624" s="3" t="s">
        <v>42</v>
      </c>
      <c r="F624" s="3">
        <v>6301</v>
      </c>
      <c r="G624" s="3">
        <v>2014</v>
      </c>
      <c r="H624" s="4">
        <v>4</v>
      </c>
      <c r="J624" s="3">
        <v>7</v>
      </c>
      <c r="K624" s="3">
        <v>7</v>
      </c>
      <c r="L624" s="3">
        <v>7</v>
      </c>
      <c r="M624" s="3">
        <v>7</v>
      </c>
      <c r="N624" s="3">
        <v>7</v>
      </c>
      <c r="O624" s="3">
        <v>2</v>
      </c>
      <c r="P624" s="3">
        <f t="shared" si="30"/>
        <v>0</v>
      </c>
      <c r="Q624" s="3">
        <v>3</v>
      </c>
      <c r="R624" s="3">
        <f t="shared" si="31"/>
        <v>3</v>
      </c>
      <c r="S624" s="3">
        <f t="shared" si="32"/>
        <v>37</v>
      </c>
      <c r="T624" s="3">
        <f>IF(AND(H624&lt;5,S624&gt;=VLOOKUP(A624,anni!$A$1:$O$32,6,0)),1,0)</f>
        <v>1</v>
      </c>
    </row>
    <row r="625" spans="1:20" x14ac:dyDescent="0.3">
      <c r="A625" s="3">
        <v>2014</v>
      </c>
      <c r="B625" s="3">
        <v>17</v>
      </c>
      <c r="C625" s="3" t="s">
        <v>69</v>
      </c>
      <c r="D625" s="3" t="str">
        <f>VLOOKUP(E625,accorpamenti!$A$2:$X$104,A625-1995,0)</f>
        <v>Ravenna</v>
      </c>
      <c r="E625" s="3" t="s">
        <v>147</v>
      </c>
      <c r="F625" s="3">
        <v>6443</v>
      </c>
      <c r="G625" s="3">
        <v>2014</v>
      </c>
      <c r="H625" s="4">
        <v>4</v>
      </c>
      <c r="J625" s="3">
        <v>7</v>
      </c>
      <c r="K625" s="3">
        <v>2</v>
      </c>
      <c r="L625" s="3">
        <v>1</v>
      </c>
      <c r="M625" s="3">
        <v>1</v>
      </c>
      <c r="N625" s="3">
        <v>0</v>
      </c>
      <c r="O625" s="3">
        <v>0</v>
      </c>
      <c r="P625" s="3">
        <f t="shared" si="30"/>
        <v>13.2</v>
      </c>
      <c r="Q625" s="3">
        <v>134</v>
      </c>
      <c r="R625" s="3">
        <f t="shared" si="31"/>
        <v>2</v>
      </c>
      <c r="S625" s="3">
        <f t="shared" si="32"/>
        <v>11</v>
      </c>
      <c r="T625" s="3">
        <f>IF(AND(H625&lt;5,S625&gt;=VLOOKUP(A625,anni!$A$1:$O$32,6,0)),1,0)</f>
        <v>0</v>
      </c>
    </row>
    <row r="626" spans="1:20" x14ac:dyDescent="0.3">
      <c r="A626" s="3">
        <v>2014</v>
      </c>
      <c r="B626" s="3">
        <v>18</v>
      </c>
      <c r="C626" s="3" t="s">
        <v>32</v>
      </c>
      <c r="D626" s="3" t="str">
        <f>VLOOKUP(E626,accorpamenti!$A$2:$X$104,A626-1995,0)</f>
        <v>Napoli</v>
      </c>
      <c r="E626" s="3" t="s">
        <v>95</v>
      </c>
      <c r="F626" s="3">
        <v>5951</v>
      </c>
      <c r="G626" s="3">
        <v>2014</v>
      </c>
      <c r="H626" s="4">
        <v>5</v>
      </c>
      <c r="J626" s="3">
        <v>7</v>
      </c>
      <c r="K626" s="3">
        <v>7</v>
      </c>
      <c r="L626" s="3">
        <v>5</v>
      </c>
      <c r="M626" s="3">
        <v>0</v>
      </c>
      <c r="N626" s="3">
        <v>0</v>
      </c>
      <c r="O626" s="3">
        <v>0</v>
      </c>
      <c r="P626" s="3">
        <f t="shared" si="30"/>
        <v>19</v>
      </c>
      <c r="Q626" s="3">
        <v>45</v>
      </c>
      <c r="R626" s="3">
        <f t="shared" si="31"/>
        <v>5</v>
      </c>
      <c r="S626" s="3">
        <f t="shared" si="32"/>
        <v>19</v>
      </c>
      <c r="T626" s="3">
        <f>IF(AND(H626&lt;5,S626&gt;=VLOOKUP(A626,anni!$A$1:$O$32,6,0)),1,0)</f>
        <v>0</v>
      </c>
    </row>
    <row r="627" spans="1:20" x14ac:dyDescent="0.3">
      <c r="A627" s="3">
        <v>2014</v>
      </c>
      <c r="B627" s="3">
        <v>19</v>
      </c>
      <c r="C627" s="3" t="s">
        <v>34</v>
      </c>
      <c r="D627" s="3" t="str">
        <f>VLOOKUP(E627,accorpamenti!$A$2:$X$104,A627-1995,0)</f>
        <v>Lodi</v>
      </c>
      <c r="E627" s="3" t="s">
        <v>97</v>
      </c>
      <c r="F627" s="3">
        <v>6620</v>
      </c>
      <c r="G627" s="3">
        <v>2014</v>
      </c>
      <c r="H627" s="4">
        <v>3</v>
      </c>
      <c r="J627" s="3">
        <v>7</v>
      </c>
      <c r="K627" s="3">
        <v>7</v>
      </c>
      <c r="L627" s="3">
        <v>3</v>
      </c>
      <c r="M627" s="3">
        <v>0</v>
      </c>
      <c r="N627" s="3">
        <v>0</v>
      </c>
      <c r="O627" s="3">
        <v>0</v>
      </c>
      <c r="P627" s="3">
        <f t="shared" si="30"/>
        <v>23.799999999999997</v>
      </c>
      <c r="Q627" s="3">
        <v>59</v>
      </c>
      <c r="R627" s="3">
        <f t="shared" si="31"/>
        <v>1</v>
      </c>
      <c r="S627" s="3">
        <f t="shared" si="32"/>
        <v>17</v>
      </c>
      <c r="T627" s="3">
        <f>IF(AND(H627&lt;5,S627&gt;=VLOOKUP(A627,anni!$A$1:$O$32,6,0)),1,0)</f>
        <v>0</v>
      </c>
    </row>
    <row r="628" spans="1:20" x14ac:dyDescent="0.3">
      <c r="A628" s="3">
        <v>2014</v>
      </c>
      <c r="B628" s="3">
        <v>20</v>
      </c>
      <c r="C628" s="3" t="s">
        <v>56</v>
      </c>
      <c r="D628" s="3" t="str">
        <f>VLOOKUP(E628,accorpamenti!$A$2:$X$104,A628-1995,0)</f>
        <v>Verona</v>
      </c>
      <c r="E628" s="3" t="s">
        <v>71</v>
      </c>
      <c r="F628" s="3">
        <v>6397</v>
      </c>
      <c r="G628" s="3">
        <v>2014</v>
      </c>
      <c r="H628" s="4">
        <v>5</v>
      </c>
      <c r="J628" s="3">
        <v>2</v>
      </c>
      <c r="K628" s="3">
        <v>0</v>
      </c>
      <c r="L628" s="3">
        <v>1</v>
      </c>
      <c r="M628" s="3">
        <v>0</v>
      </c>
      <c r="N628" s="3">
        <v>0</v>
      </c>
      <c r="O628" s="3">
        <v>2</v>
      </c>
      <c r="P628" s="3">
        <f t="shared" si="30"/>
        <v>5</v>
      </c>
      <c r="Q628" s="3">
        <v>234</v>
      </c>
      <c r="R628" s="3">
        <f t="shared" si="31"/>
        <v>2</v>
      </c>
      <c r="S628" s="3">
        <f t="shared" si="32"/>
        <v>5</v>
      </c>
      <c r="T628" s="3">
        <f>IF(AND(H628&lt;5,S628&gt;=VLOOKUP(A628,anni!$A$1:$O$32,6,0)),1,0)</f>
        <v>0</v>
      </c>
    </row>
    <row r="629" spans="1:20" x14ac:dyDescent="0.3">
      <c r="A629" s="3">
        <v>2014</v>
      </c>
      <c r="B629" s="3">
        <v>21</v>
      </c>
      <c r="C629" s="3" t="s">
        <v>34</v>
      </c>
      <c r="D629" s="3" t="str">
        <f>VLOOKUP(E629,accorpamenti!$A$2:$X$104,A629-1995,0)</f>
        <v>Varese</v>
      </c>
      <c r="E629" s="3" t="s">
        <v>94</v>
      </c>
      <c r="F629" s="3">
        <v>6114</v>
      </c>
      <c r="G629" s="3">
        <v>2014</v>
      </c>
      <c r="H629" s="4">
        <v>5</v>
      </c>
      <c r="J629" s="3">
        <v>4</v>
      </c>
      <c r="K629" s="3">
        <v>3</v>
      </c>
      <c r="L629" s="3">
        <v>3</v>
      </c>
      <c r="M629" s="3">
        <v>0</v>
      </c>
      <c r="N629" s="3">
        <v>0</v>
      </c>
      <c r="O629" s="3">
        <v>2</v>
      </c>
      <c r="P629" s="3">
        <f t="shared" si="30"/>
        <v>12</v>
      </c>
      <c r="Q629" s="3">
        <v>122</v>
      </c>
      <c r="R629" s="3">
        <f t="shared" si="31"/>
        <v>4</v>
      </c>
      <c r="S629" s="3">
        <f t="shared" si="32"/>
        <v>12</v>
      </c>
      <c r="T629" s="3">
        <f>IF(AND(H629&lt;5,S629&gt;=VLOOKUP(A629,anni!$A$1:$O$32,6,0)),1,0)</f>
        <v>0</v>
      </c>
    </row>
    <row r="630" spans="1:20" x14ac:dyDescent="0.3">
      <c r="A630" s="3">
        <v>2014</v>
      </c>
      <c r="B630" s="3">
        <v>22</v>
      </c>
      <c r="C630" s="3" t="s">
        <v>34</v>
      </c>
      <c r="D630" s="3" t="str">
        <f>VLOOKUP(E630,accorpamenti!$A$2:$X$104,A630-1995,0)</f>
        <v>Brescia</v>
      </c>
      <c r="E630" s="3" t="s">
        <v>42</v>
      </c>
      <c r="F630" s="3">
        <v>6566</v>
      </c>
      <c r="G630" s="3">
        <v>2014</v>
      </c>
      <c r="H630" s="4">
        <v>4</v>
      </c>
      <c r="J630" s="3">
        <v>6</v>
      </c>
      <c r="K630" s="3">
        <v>2</v>
      </c>
      <c r="L630" s="3">
        <v>0</v>
      </c>
      <c r="M630" s="3">
        <v>0</v>
      </c>
      <c r="N630" s="3">
        <v>0</v>
      </c>
      <c r="O630" s="3">
        <v>0</v>
      </c>
      <c r="P630" s="3">
        <f t="shared" si="30"/>
        <v>9.6</v>
      </c>
      <c r="Q630" s="3">
        <v>189</v>
      </c>
      <c r="R630" s="3">
        <f t="shared" si="31"/>
        <v>1</v>
      </c>
      <c r="S630" s="3">
        <f t="shared" si="32"/>
        <v>8</v>
      </c>
      <c r="T630" s="3">
        <f>IF(AND(H630&lt;5,S630&gt;=VLOOKUP(A630,anni!$A$1:$O$32,6,0)),1,0)</f>
        <v>0</v>
      </c>
    </row>
    <row r="631" spans="1:20" x14ac:dyDescent="0.3">
      <c r="A631" s="3">
        <v>2014</v>
      </c>
      <c r="B631" s="3">
        <v>23</v>
      </c>
      <c r="C631" s="3" t="s">
        <v>50</v>
      </c>
      <c r="D631" s="3" t="str">
        <f>VLOOKUP(E631,accorpamenti!$A$2:$X$104,A631-1995,0)</f>
        <v>Genova</v>
      </c>
      <c r="E631" s="3" t="s">
        <v>51</v>
      </c>
      <c r="F631" s="3">
        <v>6444</v>
      </c>
      <c r="G631" s="3">
        <v>2014</v>
      </c>
      <c r="H631" s="4">
        <v>4</v>
      </c>
      <c r="J631" s="3">
        <v>6</v>
      </c>
      <c r="K631" s="3">
        <v>3</v>
      </c>
      <c r="L631" s="3">
        <v>1</v>
      </c>
      <c r="M631" s="3">
        <v>0</v>
      </c>
      <c r="N631" s="3">
        <v>0</v>
      </c>
      <c r="O631" s="3">
        <v>0</v>
      </c>
      <c r="P631" s="3">
        <f t="shared" si="30"/>
        <v>12</v>
      </c>
      <c r="Q631" s="3">
        <v>156</v>
      </c>
      <c r="R631" s="3">
        <f t="shared" si="31"/>
        <v>2</v>
      </c>
      <c r="S631" s="3">
        <f t="shared" si="32"/>
        <v>10</v>
      </c>
      <c r="T631" s="3">
        <f>IF(AND(H631&lt;5,S631&gt;=VLOOKUP(A631,anni!$A$1:$O$32,6,0)),1,0)</f>
        <v>0</v>
      </c>
    </row>
    <row r="632" spans="1:20" x14ac:dyDescent="0.3">
      <c r="A632" s="3">
        <v>2014</v>
      </c>
      <c r="B632" s="3">
        <v>24</v>
      </c>
      <c r="C632" s="3" t="s">
        <v>37</v>
      </c>
      <c r="D632" s="3" t="str">
        <f>VLOOKUP(E632,accorpamenti!$A$2:$X$104,A632-1995,0)</f>
        <v>Bari</v>
      </c>
      <c r="E632" s="3" t="s">
        <v>55</v>
      </c>
      <c r="F632" s="3">
        <v>6621</v>
      </c>
      <c r="G632" s="3">
        <v>2014</v>
      </c>
      <c r="H632" s="4">
        <v>3</v>
      </c>
      <c r="J632" s="3">
        <v>3</v>
      </c>
      <c r="K632" s="3">
        <v>2</v>
      </c>
      <c r="L632" s="3">
        <v>0</v>
      </c>
      <c r="M632" s="3">
        <v>0</v>
      </c>
      <c r="N632" s="3">
        <v>0</v>
      </c>
      <c r="O632" s="3">
        <v>0</v>
      </c>
      <c r="P632" s="3">
        <f t="shared" si="30"/>
        <v>7</v>
      </c>
      <c r="Q632" s="3">
        <v>234</v>
      </c>
      <c r="R632" s="3">
        <f t="shared" si="31"/>
        <v>1</v>
      </c>
      <c r="S632" s="3">
        <f t="shared" si="32"/>
        <v>5</v>
      </c>
      <c r="T632" s="3">
        <f>IF(AND(H632&lt;5,S632&gt;=VLOOKUP(A632,anni!$A$1:$O$32,6,0)),1,0)</f>
        <v>0</v>
      </c>
    </row>
    <row r="633" spans="1:20" x14ac:dyDescent="0.3">
      <c r="A633" s="3">
        <v>2014</v>
      </c>
      <c r="B633" s="3">
        <v>25</v>
      </c>
      <c r="C633" s="3" t="s">
        <v>34</v>
      </c>
      <c r="D633" s="3" t="str">
        <f>VLOOKUP(E633,accorpamenti!$A$2:$X$104,A633-1995,0)</f>
        <v>Brescia</v>
      </c>
      <c r="E633" s="3" t="s">
        <v>42</v>
      </c>
      <c r="F633" s="3">
        <v>6622</v>
      </c>
      <c r="G633" s="3">
        <v>2014</v>
      </c>
      <c r="H633" s="4">
        <v>3</v>
      </c>
      <c r="J633" s="3">
        <v>3</v>
      </c>
      <c r="K633" s="3">
        <v>2</v>
      </c>
      <c r="L633" s="3">
        <v>1</v>
      </c>
      <c r="M633" s="3">
        <v>1</v>
      </c>
      <c r="N633" s="3">
        <v>0</v>
      </c>
      <c r="O633" s="3">
        <v>0</v>
      </c>
      <c r="P633" s="3">
        <f t="shared" si="30"/>
        <v>9.7999999999999989</v>
      </c>
      <c r="Q633" s="3">
        <v>204</v>
      </c>
      <c r="R633" s="3">
        <f t="shared" si="31"/>
        <v>1</v>
      </c>
      <c r="S633" s="3">
        <f t="shared" si="32"/>
        <v>7</v>
      </c>
      <c r="T633" s="3">
        <f>IF(AND(H633&lt;5,S633&gt;=VLOOKUP(A633,anni!$A$1:$O$32,6,0)),1,0)</f>
        <v>0</v>
      </c>
    </row>
    <row r="634" spans="1:20" x14ac:dyDescent="0.3">
      <c r="A634" s="3">
        <v>2014</v>
      </c>
      <c r="B634" s="3">
        <v>26</v>
      </c>
      <c r="C634" s="3" t="s">
        <v>45</v>
      </c>
      <c r="D634" s="3" t="str">
        <f>VLOOKUP(E634,accorpamenti!$A$2:$X$104,A634-1995,0)</f>
        <v>Torino</v>
      </c>
      <c r="E634" s="3" t="s">
        <v>49</v>
      </c>
      <c r="F634" s="3">
        <v>6501</v>
      </c>
      <c r="G634" s="3">
        <v>2014</v>
      </c>
      <c r="H634" s="4">
        <v>5</v>
      </c>
      <c r="J634" s="3">
        <v>7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f t="shared" si="30"/>
        <v>7</v>
      </c>
      <c r="Q634" s="3">
        <v>204</v>
      </c>
      <c r="R634" s="3">
        <f t="shared" si="31"/>
        <v>1</v>
      </c>
      <c r="S634" s="3">
        <f t="shared" si="32"/>
        <v>7</v>
      </c>
      <c r="T634" s="3">
        <f>IF(AND(H634&lt;5,S634&gt;=VLOOKUP(A634,anni!$A$1:$O$32,6,0)),1,0)</f>
        <v>0</v>
      </c>
    </row>
    <row r="635" spans="1:20" x14ac:dyDescent="0.3">
      <c r="A635" s="3">
        <v>2014</v>
      </c>
      <c r="B635" s="3">
        <v>27</v>
      </c>
      <c r="C635" s="3" t="s">
        <v>69</v>
      </c>
      <c r="D635" s="3" t="str">
        <f>VLOOKUP(E635,accorpamenti!$A$2:$X$104,A635-1995,0)</f>
        <v>Parma</v>
      </c>
      <c r="E635" s="3" t="s">
        <v>76</v>
      </c>
      <c r="F635" s="3">
        <v>6567</v>
      </c>
      <c r="G635" s="3">
        <v>2014</v>
      </c>
      <c r="H635" s="4">
        <v>4</v>
      </c>
      <c r="J635" s="3">
        <v>7</v>
      </c>
      <c r="K635" s="3">
        <v>1</v>
      </c>
      <c r="L635" s="3">
        <v>4</v>
      </c>
      <c r="M635" s="3">
        <v>0</v>
      </c>
      <c r="N635" s="3">
        <v>0</v>
      </c>
      <c r="O635" s="3">
        <v>0</v>
      </c>
      <c r="P635" s="3">
        <f t="shared" si="30"/>
        <v>14.399999999999999</v>
      </c>
      <c r="Q635" s="3">
        <v>122</v>
      </c>
      <c r="R635" s="3">
        <f t="shared" si="31"/>
        <v>1</v>
      </c>
      <c r="S635" s="3">
        <f t="shared" si="32"/>
        <v>12</v>
      </c>
      <c r="T635" s="3">
        <f>IF(AND(H635&lt;5,S635&gt;=VLOOKUP(A635,anni!$A$1:$O$32,6,0)),1,0)</f>
        <v>0</v>
      </c>
    </row>
    <row r="636" spans="1:20" x14ac:dyDescent="0.3">
      <c r="A636" s="3">
        <v>2014</v>
      </c>
      <c r="B636" s="3">
        <v>28</v>
      </c>
      <c r="C636" s="3" t="s">
        <v>34</v>
      </c>
      <c r="D636" s="3" t="str">
        <f>VLOOKUP(E636,accorpamenti!$A$2:$X$104,A636-1995,0)</f>
        <v>Brescia</v>
      </c>
      <c r="E636" s="3" t="s">
        <v>42</v>
      </c>
      <c r="F636" s="3">
        <v>6623</v>
      </c>
      <c r="G636" s="3">
        <v>2014</v>
      </c>
      <c r="H636" s="4">
        <v>3</v>
      </c>
      <c r="J636" s="3">
        <v>7</v>
      </c>
      <c r="K636" s="3">
        <v>1</v>
      </c>
      <c r="L636" s="3">
        <v>1</v>
      </c>
      <c r="M636" s="3">
        <v>0</v>
      </c>
      <c r="N636" s="3">
        <v>0</v>
      </c>
      <c r="O636" s="3">
        <v>0</v>
      </c>
      <c r="P636" s="3">
        <f t="shared" si="30"/>
        <v>12.6</v>
      </c>
      <c r="Q636" s="3">
        <v>176</v>
      </c>
      <c r="R636" s="3">
        <f t="shared" si="31"/>
        <v>1</v>
      </c>
      <c r="S636" s="3">
        <f t="shared" si="32"/>
        <v>9</v>
      </c>
      <c r="T636" s="3">
        <f>IF(AND(H636&lt;5,S636&gt;=VLOOKUP(A636,anni!$A$1:$O$32,6,0)),1,0)</f>
        <v>0</v>
      </c>
    </row>
    <row r="637" spans="1:20" x14ac:dyDescent="0.3">
      <c r="A637" s="3">
        <v>2014</v>
      </c>
      <c r="B637" s="3">
        <v>29</v>
      </c>
      <c r="C637" s="3" t="s">
        <v>37</v>
      </c>
      <c r="D637" s="3" t="str">
        <f>VLOOKUP(E637,accorpamenti!$A$2:$X$104,A637-1995,0)</f>
        <v>Bari</v>
      </c>
      <c r="E637" s="3" t="s">
        <v>55</v>
      </c>
      <c r="F637" s="3">
        <v>6502</v>
      </c>
      <c r="G637" s="3">
        <v>2014</v>
      </c>
      <c r="H637" s="4">
        <v>5</v>
      </c>
      <c r="J637" s="3">
        <v>7</v>
      </c>
      <c r="K637" s="3">
        <v>7</v>
      </c>
      <c r="L637" s="3">
        <v>0</v>
      </c>
      <c r="M637" s="3">
        <v>1</v>
      </c>
      <c r="N637" s="3">
        <v>0</v>
      </c>
      <c r="O637" s="3">
        <v>0</v>
      </c>
      <c r="P637" s="3">
        <f t="shared" si="30"/>
        <v>15</v>
      </c>
      <c r="Q637" s="3">
        <v>80</v>
      </c>
      <c r="R637" s="3">
        <f t="shared" si="31"/>
        <v>1</v>
      </c>
      <c r="S637" s="3">
        <f t="shared" si="32"/>
        <v>15</v>
      </c>
      <c r="T637" s="3">
        <f>IF(AND(H637&lt;5,S637&gt;=VLOOKUP(A637,anni!$A$1:$O$32,6,0)),1,0)</f>
        <v>0</v>
      </c>
    </row>
    <row r="638" spans="1:20" x14ac:dyDescent="0.3">
      <c r="A638" s="3">
        <v>2014</v>
      </c>
      <c r="B638" s="3">
        <v>30</v>
      </c>
      <c r="C638" s="3" t="s">
        <v>34</v>
      </c>
      <c r="D638" s="3" t="str">
        <f>VLOOKUP(E638,accorpamenti!$A$2:$X$104,A638-1995,0)</f>
        <v>Lecco</v>
      </c>
      <c r="E638" s="3" t="s">
        <v>123</v>
      </c>
      <c r="F638" s="3">
        <v>6568</v>
      </c>
      <c r="G638" s="3">
        <v>2014</v>
      </c>
      <c r="H638" s="4">
        <v>4</v>
      </c>
      <c r="J638" s="3">
        <v>7</v>
      </c>
      <c r="K638" s="3">
        <v>7</v>
      </c>
      <c r="L638" s="3">
        <v>3</v>
      </c>
      <c r="M638" s="3">
        <v>0</v>
      </c>
      <c r="N638" s="3">
        <v>0</v>
      </c>
      <c r="O638" s="3">
        <v>0</v>
      </c>
      <c r="P638" s="3">
        <f t="shared" si="30"/>
        <v>20.399999999999999</v>
      </c>
      <c r="Q638" s="3">
        <v>59</v>
      </c>
      <c r="R638" s="3">
        <f t="shared" si="31"/>
        <v>1</v>
      </c>
      <c r="S638" s="3">
        <f t="shared" si="32"/>
        <v>17</v>
      </c>
      <c r="T638" s="3">
        <f>IF(AND(H638&lt;5,S638&gt;=VLOOKUP(A638,anni!$A$1:$O$32,6,0)),1,0)</f>
        <v>0</v>
      </c>
    </row>
    <row r="639" spans="1:20" x14ac:dyDescent="0.3">
      <c r="A639" s="3">
        <v>2014</v>
      </c>
      <c r="B639" s="3">
        <v>31</v>
      </c>
      <c r="C639" s="3" t="s">
        <v>34</v>
      </c>
      <c r="D639" s="3" t="str">
        <f>VLOOKUP(E639,accorpamenti!$A$2:$X$104,A639-1995,0)</f>
        <v>Milano</v>
      </c>
      <c r="E639" s="3" t="s">
        <v>41</v>
      </c>
      <c r="F639" s="3">
        <v>6624</v>
      </c>
      <c r="G639" s="3">
        <v>2014</v>
      </c>
      <c r="H639" s="4">
        <v>3</v>
      </c>
      <c r="J639" s="3">
        <v>7</v>
      </c>
      <c r="K639" s="3">
        <v>3</v>
      </c>
      <c r="L639" s="3">
        <v>0</v>
      </c>
      <c r="M639" s="3">
        <v>1</v>
      </c>
      <c r="N639" s="3">
        <v>0</v>
      </c>
      <c r="O639" s="3">
        <v>0</v>
      </c>
      <c r="P639" s="3">
        <f t="shared" si="30"/>
        <v>15.399999999999999</v>
      </c>
      <c r="Q639" s="3">
        <v>134</v>
      </c>
      <c r="R639" s="3">
        <f t="shared" si="31"/>
        <v>1</v>
      </c>
      <c r="S639" s="3">
        <f t="shared" si="32"/>
        <v>11</v>
      </c>
      <c r="T639" s="3">
        <f>IF(AND(H639&lt;5,S639&gt;=VLOOKUP(A639,anni!$A$1:$O$32,6,0)),1,0)</f>
        <v>0</v>
      </c>
    </row>
    <row r="640" spans="1:20" x14ac:dyDescent="0.3">
      <c r="A640" s="3">
        <v>2014</v>
      </c>
      <c r="B640" s="3">
        <v>32</v>
      </c>
      <c r="C640" s="3" t="s">
        <v>34</v>
      </c>
      <c r="D640" s="3" t="str">
        <f>VLOOKUP(E640,accorpamenti!$A$2:$X$104,A640-1995,0)</f>
        <v>Cremona</v>
      </c>
      <c r="E640" s="3" t="s">
        <v>130</v>
      </c>
      <c r="F640" s="3">
        <v>6445</v>
      </c>
      <c r="G640" s="3">
        <v>2014</v>
      </c>
      <c r="H640" s="4">
        <v>4</v>
      </c>
      <c r="J640" s="3">
        <v>7</v>
      </c>
      <c r="K640" s="3">
        <v>6</v>
      </c>
      <c r="L640" s="3">
        <v>3</v>
      </c>
      <c r="M640" s="3">
        <v>6</v>
      </c>
      <c r="N640" s="3">
        <v>0</v>
      </c>
      <c r="O640" s="3">
        <v>0</v>
      </c>
      <c r="P640" s="3">
        <f t="shared" si="30"/>
        <v>26.4</v>
      </c>
      <c r="Q640" s="3">
        <v>31</v>
      </c>
      <c r="R640" s="3">
        <f t="shared" si="31"/>
        <v>2</v>
      </c>
      <c r="S640" s="3">
        <f t="shared" si="32"/>
        <v>22</v>
      </c>
      <c r="T640" s="3">
        <f>IF(AND(H640&lt;5,S640&gt;=VLOOKUP(A640,anni!$A$1:$O$32,6,0)),1,0)</f>
        <v>0</v>
      </c>
    </row>
    <row r="641" spans="1:20" x14ac:dyDescent="0.3">
      <c r="A641" s="3">
        <v>2014</v>
      </c>
      <c r="B641" s="3">
        <v>33</v>
      </c>
      <c r="C641" s="3" t="s">
        <v>43</v>
      </c>
      <c r="D641" s="3" t="str">
        <f>VLOOKUP(E641,accorpamenti!$A$2:$X$104,A641-1995,0)</f>
        <v>Udine</v>
      </c>
      <c r="E641" s="3" t="s">
        <v>58</v>
      </c>
      <c r="F641" s="3">
        <v>6115</v>
      </c>
      <c r="G641" s="3">
        <v>2014</v>
      </c>
      <c r="H641" s="4">
        <v>5</v>
      </c>
      <c r="J641" s="3">
        <v>1</v>
      </c>
      <c r="K641" s="3">
        <v>7</v>
      </c>
      <c r="L641" s="3">
        <v>6</v>
      </c>
      <c r="M641" s="3">
        <v>2</v>
      </c>
      <c r="N641" s="3">
        <v>0</v>
      </c>
      <c r="O641" s="3">
        <v>0</v>
      </c>
      <c r="P641" s="3">
        <f t="shared" si="30"/>
        <v>16</v>
      </c>
      <c r="Q641" s="3">
        <v>70</v>
      </c>
      <c r="R641" s="3">
        <f t="shared" si="31"/>
        <v>3</v>
      </c>
      <c r="S641" s="3">
        <f t="shared" si="32"/>
        <v>16</v>
      </c>
      <c r="T641" s="3">
        <f>IF(AND(H641&lt;5,S641&gt;=VLOOKUP(A641,anni!$A$1:$O$32,6,0)),1,0)</f>
        <v>0</v>
      </c>
    </row>
    <row r="642" spans="1:20" x14ac:dyDescent="0.3">
      <c r="A642" s="3">
        <v>2014</v>
      </c>
      <c r="B642" s="3">
        <v>34</v>
      </c>
      <c r="C642" s="3" t="s">
        <v>29</v>
      </c>
      <c r="D642" s="3" t="str">
        <f>VLOOKUP(E642,accorpamenti!$A$2:$X$104,A642-1995,0)</f>
        <v>Siracusa</v>
      </c>
      <c r="E642" s="3" t="s">
        <v>139</v>
      </c>
      <c r="F642" s="3">
        <v>6503</v>
      </c>
      <c r="G642" s="3">
        <v>2014</v>
      </c>
      <c r="H642" s="4">
        <v>5</v>
      </c>
      <c r="J642" s="3">
        <v>3</v>
      </c>
      <c r="K642" s="3">
        <v>2</v>
      </c>
      <c r="L642" s="3">
        <v>0</v>
      </c>
      <c r="M642" s="3">
        <v>0</v>
      </c>
      <c r="N642" s="3">
        <v>0</v>
      </c>
      <c r="O642" s="3">
        <v>0</v>
      </c>
      <c r="P642" s="3">
        <f t="shared" si="30"/>
        <v>5</v>
      </c>
      <c r="Q642" s="3">
        <v>234</v>
      </c>
      <c r="R642" s="3">
        <f t="shared" si="31"/>
        <v>1</v>
      </c>
      <c r="S642" s="3">
        <f t="shared" si="32"/>
        <v>5</v>
      </c>
      <c r="T642" s="3">
        <f>IF(AND(H642&lt;5,S642&gt;=VLOOKUP(A642,anni!$A$1:$O$32,6,0)),1,0)</f>
        <v>0</v>
      </c>
    </row>
    <row r="643" spans="1:20" x14ac:dyDescent="0.3">
      <c r="A643" s="3">
        <v>2014</v>
      </c>
      <c r="B643" s="3">
        <v>35</v>
      </c>
      <c r="C643" s="3" t="s">
        <v>62</v>
      </c>
      <c r="D643" s="3" t="str">
        <f>VLOOKUP(E643,accorpamenti!$A$2:$X$104,A643-1995,0)</f>
        <v>Reggio Calabria</v>
      </c>
      <c r="E643" s="3" t="s">
        <v>63</v>
      </c>
      <c r="F643" s="3">
        <v>6504</v>
      </c>
      <c r="G643" s="3">
        <v>2014</v>
      </c>
      <c r="H643" s="4">
        <v>5</v>
      </c>
      <c r="J643" s="3">
        <v>1</v>
      </c>
      <c r="K643" s="3">
        <v>7</v>
      </c>
      <c r="L643" s="3">
        <v>1</v>
      </c>
      <c r="M643" s="3">
        <v>1</v>
      </c>
      <c r="N643" s="3">
        <v>0</v>
      </c>
      <c r="O643" s="3">
        <v>0</v>
      </c>
      <c r="P643" s="3">
        <f t="shared" si="30"/>
        <v>10</v>
      </c>
      <c r="Q643" s="3">
        <v>156</v>
      </c>
      <c r="R643" s="3">
        <f t="shared" si="31"/>
        <v>1</v>
      </c>
      <c r="S643" s="3">
        <f t="shared" si="32"/>
        <v>10</v>
      </c>
      <c r="T643" s="3">
        <f>IF(AND(H643&lt;5,S643&gt;=VLOOKUP(A643,anni!$A$1:$O$32,6,0)),1,0)</f>
        <v>0</v>
      </c>
    </row>
    <row r="644" spans="1:20" x14ac:dyDescent="0.3">
      <c r="A644" s="3">
        <v>2014</v>
      </c>
      <c r="B644" s="3">
        <v>36</v>
      </c>
      <c r="C644" s="3" t="s">
        <v>56</v>
      </c>
      <c r="D644" s="3" t="str">
        <f>VLOOKUP(E644,accorpamenti!$A$2:$X$104,A644-1995,0)</f>
        <v>Venezia</v>
      </c>
      <c r="E644" s="3" t="s">
        <v>85</v>
      </c>
      <c r="F644" s="3">
        <v>6625</v>
      </c>
      <c r="G644" s="3">
        <v>2014</v>
      </c>
      <c r="H644" s="4">
        <v>3</v>
      </c>
      <c r="J644" s="3">
        <v>7</v>
      </c>
      <c r="K644" s="3">
        <v>7</v>
      </c>
      <c r="L644" s="3">
        <v>1</v>
      </c>
      <c r="M644" s="3">
        <v>0</v>
      </c>
      <c r="N644" s="3">
        <v>0</v>
      </c>
      <c r="O644" s="3">
        <v>0</v>
      </c>
      <c r="P644" s="3">
        <f t="shared" si="30"/>
        <v>21</v>
      </c>
      <c r="Q644" s="3">
        <v>80</v>
      </c>
      <c r="R644" s="3">
        <f t="shared" si="31"/>
        <v>1</v>
      </c>
      <c r="S644" s="3">
        <f t="shared" si="32"/>
        <v>15</v>
      </c>
      <c r="T644" s="3">
        <f>IF(AND(H644&lt;5,S644&gt;=VLOOKUP(A644,anni!$A$1:$O$32,6,0)),1,0)</f>
        <v>0</v>
      </c>
    </row>
    <row r="645" spans="1:20" x14ac:dyDescent="0.3">
      <c r="A645" s="3">
        <v>2014</v>
      </c>
      <c r="B645" s="3">
        <v>37</v>
      </c>
      <c r="C645" s="3" t="s">
        <v>39</v>
      </c>
      <c r="D645" s="3" t="str">
        <f>VLOOKUP(E645,accorpamenti!$A$2:$X$104,A645-1995,0)</f>
        <v>Roma</v>
      </c>
      <c r="E645" s="3" t="s">
        <v>40</v>
      </c>
      <c r="F645" s="3">
        <v>6505</v>
      </c>
      <c r="G645" s="3">
        <v>2014</v>
      </c>
      <c r="H645" s="4">
        <v>5</v>
      </c>
      <c r="J645" s="3">
        <v>5</v>
      </c>
      <c r="K645" s="3">
        <v>1</v>
      </c>
      <c r="L645" s="3">
        <v>5</v>
      </c>
      <c r="M645" s="3">
        <v>0</v>
      </c>
      <c r="N645" s="3">
        <v>0</v>
      </c>
      <c r="O645" s="3">
        <v>0</v>
      </c>
      <c r="P645" s="3">
        <f t="shared" si="30"/>
        <v>11</v>
      </c>
      <c r="Q645" s="3">
        <v>134</v>
      </c>
      <c r="R645" s="3">
        <f t="shared" si="31"/>
        <v>1</v>
      </c>
      <c r="S645" s="3">
        <f t="shared" si="32"/>
        <v>11</v>
      </c>
      <c r="T645" s="3">
        <f>IF(AND(H645&lt;5,S645&gt;=VLOOKUP(A645,anni!$A$1:$O$32,6,0)),1,0)</f>
        <v>0</v>
      </c>
    </row>
    <row r="646" spans="1:20" x14ac:dyDescent="0.3">
      <c r="A646" s="3">
        <v>2014</v>
      </c>
      <c r="B646" s="3">
        <v>38</v>
      </c>
      <c r="C646" s="3" t="s">
        <v>69</v>
      </c>
      <c r="D646" s="3" t="str">
        <f>VLOOKUP(E646,accorpamenti!$A$2:$X$104,A646-1995,0)</f>
        <v>Modena</v>
      </c>
      <c r="E646" s="3" t="s">
        <v>72</v>
      </c>
      <c r="F646" s="3">
        <v>6506</v>
      </c>
      <c r="G646" s="3">
        <v>2014</v>
      </c>
      <c r="H646" s="4">
        <v>5</v>
      </c>
      <c r="J646" s="3">
        <v>6</v>
      </c>
      <c r="K646" s="3">
        <v>1</v>
      </c>
      <c r="L646" s="3">
        <v>0</v>
      </c>
      <c r="M646" s="3">
        <v>0</v>
      </c>
      <c r="N646" s="3">
        <v>0</v>
      </c>
      <c r="O646" s="3">
        <v>0</v>
      </c>
      <c r="P646" s="3">
        <f t="shared" si="30"/>
        <v>7</v>
      </c>
      <c r="Q646" s="3">
        <v>204</v>
      </c>
      <c r="R646" s="3">
        <f t="shared" si="31"/>
        <v>1</v>
      </c>
      <c r="S646" s="3">
        <f t="shared" si="32"/>
        <v>7</v>
      </c>
      <c r="T646" s="3">
        <f>IF(AND(H646&lt;5,S646&gt;=VLOOKUP(A646,anni!$A$1:$O$32,6,0)),1,0)</f>
        <v>0</v>
      </c>
    </row>
    <row r="647" spans="1:20" x14ac:dyDescent="0.3">
      <c r="A647" s="3">
        <v>2014</v>
      </c>
      <c r="B647" s="3">
        <v>39</v>
      </c>
      <c r="C647" s="3" t="s">
        <v>53</v>
      </c>
      <c r="D647" s="3" t="str">
        <f>VLOOKUP(E647,accorpamenti!$A$2:$X$104,A647-1995,0)</f>
        <v>Pescara</v>
      </c>
      <c r="E647" s="3" t="s">
        <v>54</v>
      </c>
      <c r="F647" s="3">
        <v>6507</v>
      </c>
      <c r="G647" s="3">
        <v>2014</v>
      </c>
      <c r="H647" s="4">
        <v>5</v>
      </c>
      <c r="J647" s="3">
        <v>5</v>
      </c>
      <c r="K647" s="3">
        <v>1</v>
      </c>
      <c r="L647" s="3">
        <v>2</v>
      </c>
      <c r="M647" s="3">
        <v>0</v>
      </c>
      <c r="N647" s="3">
        <v>0</v>
      </c>
      <c r="O647" s="3">
        <v>0</v>
      </c>
      <c r="P647" s="3">
        <f t="shared" si="30"/>
        <v>8</v>
      </c>
      <c r="Q647" s="3">
        <v>189</v>
      </c>
      <c r="R647" s="3">
        <f t="shared" si="31"/>
        <v>1</v>
      </c>
      <c r="S647" s="3">
        <f t="shared" si="32"/>
        <v>8</v>
      </c>
      <c r="T647" s="3">
        <f>IF(AND(H647&lt;5,S647&gt;=VLOOKUP(A647,anni!$A$1:$O$32,6,0)),1,0)</f>
        <v>0</v>
      </c>
    </row>
    <row r="648" spans="1:20" x14ac:dyDescent="0.3">
      <c r="A648" s="3">
        <v>2014</v>
      </c>
      <c r="B648" s="3">
        <v>40</v>
      </c>
      <c r="C648" s="3" t="s">
        <v>34</v>
      </c>
      <c r="D648" s="3" t="str">
        <f>VLOOKUP(E648,accorpamenti!$A$2:$X$104,A648-1995,0)</f>
        <v>Varese</v>
      </c>
      <c r="E648" s="3" t="s">
        <v>94</v>
      </c>
      <c r="F648" s="3">
        <v>6508</v>
      </c>
      <c r="G648" s="3">
        <v>2014</v>
      </c>
      <c r="H648" s="4">
        <v>5</v>
      </c>
      <c r="J648" s="3">
        <v>1</v>
      </c>
      <c r="K648" s="3">
        <v>0</v>
      </c>
      <c r="L648" s="3">
        <v>0</v>
      </c>
      <c r="M648" s="3">
        <v>1</v>
      </c>
      <c r="N648" s="3">
        <v>0</v>
      </c>
      <c r="O648" s="3">
        <v>0</v>
      </c>
      <c r="P648" s="3">
        <f t="shared" si="30"/>
        <v>2</v>
      </c>
      <c r="Q648" s="3">
        <v>280</v>
      </c>
      <c r="R648" s="3">
        <f t="shared" si="31"/>
        <v>1</v>
      </c>
      <c r="S648" s="3">
        <f t="shared" si="32"/>
        <v>2</v>
      </c>
      <c r="T648" s="3">
        <f>IF(AND(H648&lt;5,S648&gt;=VLOOKUP(A648,anni!$A$1:$O$32,6,0)),1,0)</f>
        <v>0</v>
      </c>
    </row>
    <row r="649" spans="1:20" x14ac:dyDescent="0.3">
      <c r="A649" s="3">
        <v>2014</v>
      </c>
      <c r="B649" s="3">
        <v>41</v>
      </c>
      <c r="C649" s="3" t="s">
        <v>29</v>
      </c>
      <c r="D649" s="3" t="str">
        <f>VLOOKUP(E649,accorpamenti!$A$2:$X$104,A649-1995,0)</f>
        <v>Caltanissetta</v>
      </c>
      <c r="E649" s="3" t="s">
        <v>129</v>
      </c>
      <c r="F649" s="3">
        <v>6260</v>
      </c>
      <c r="G649" s="3">
        <v>2014</v>
      </c>
      <c r="H649" s="4">
        <v>5</v>
      </c>
      <c r="J649" s="3">
        <v>1</v>
      </c>
      <c r="K649" s="3">
        <v>7</v>
      </c>
      <c r="L649" s="3">
        <v>0</v>
      </c>
      <c r="M649" s="3">
        <v>2</v>
      </c>
      <c r="N649" s="3">
        <v>0</v>
      </c>
      <c r="O649" s="3">
        <v>0</v>
      </c>
      <c r="P649" s="3">
        <f t="shared" si="30"/>
        <v>10</v>
      </c>
      <c r="Q649" s="3">
        <v>156</v>
      </c>
      <c r="R649" s="3">
        <f t="shared" si="31"/>
        <v>3</v>
      </c>
      <c r="S649" s="3">
        <f t="shared" si="32"/>
        <v>10</v>
      </c>
      <c r="T649" s="3">
        <f>IF(AND(H649&lt;5,S649&gt;=VLOOKUP(A649,anni!$A$1:$O$32,6,0)),1,0)</f>
        <v>0</v>
      </c>
    </row>
    <row r="650" spans="1:20" x14ac:dyDescent="0.3">
      <c r="A650" s="3">
        <v>2014</v>
      </c>
      <c r="B650" s="3">
        <v>42</v>
      </c>
      <c r="C650" s="3" t="s">
        <v>34</v>
      </c>
      <c r="D650" s="3" t="str">
        <f>VLOOKUP(E650,accorpamenti!$A$2:$X$104,A650-1995,0)</f>
        <v>Varese</v>
      </c>
      <c r="E650" s="3" t="s">
        <v>94</v>
      </c>
      <c r="F650" s="3">
        <v>6261</v>
      </c>
      <c r="G650" s="3">
        <v>2014</v>
      </c>
      <c r="H650" s="4">
        <v>5</v>
      </c>
      <c r="J650" s="3">
        <v>7</v>
      </c>
      <c r="K650" s="3">
        <v>0</v>
      </c>
      <c r="L650" s="3">
        <v>4</v>
      </c>
      <c r="M650" s="3">
        <v>0</v>
      </c>
      <c r="N650" s="3">
        <v>0</v>
      </c>
      <c r="O650" s="3">
        <v>0</v>
      </c>
      <c r="P650" s="3">
        <f t="shared" si="30"/>
        <v>11</v>
      </c>
      <c r="Q650" s="3">
        <v>134</v>
      </c>
      <c r="R650" s="3">
        <f t="shared" si="31"/>
        <v>3</v>
      </c>
      <c r="S650" s="3">
        <f t="shared" si="32"/>
        <v>11</v>
      </c>
      <c r="T650" s="3">
        <f>IF(AND(H650&lt;5,S650&gt;=VLOOKUP(A650,anni!$A$1:$O$32,6,0)),1,0)</f>
        <v>0</v>
      </c>
    </row>
    <row r="651" spans="1:20" x14ac:dyDescent="0.3">
      <c r="A651" s="3">
        <v>2014</v>
      </c>
      <c r="B651" s="3">
        <v>43</v>
      </c>
      <c r="C651" s="3" t="s">
        <v>34</v>
      </c>
      <c r="D651" s="3" t="str">
        <f>VLOOKUP(E651,accorpamenti!$A$2:$X$104,A651-1995,0)</f>
        <v>Milano</v>
      </c>
      <c r="E651" s="3" t="s">
        <v>41</v>
      </c>
      <c r="F651" s="3">
        <v>6262</v>
      </c>
      <c r="G651" s="3">
        <v>2014</v>
      </c>
      <c r="H651" s="4">
        <v>5</v>
      </c>
      <c r="J651" s="3">
        <v>5</v>
      </c>
      <c r="K651" s="3">
        <v>7</v>
      </c>
      <c r="L651" s="3">
        <v>1</v>
      </c>
      <c r="M651" s="3">
        <v>1</v>
      </c>
      <c r="N651" s="3">
        <v>0</v>
      </c>
      <c r="O651" s="3">
        <v>2</v>
      </c>
      <c r="P651" s="3">
        <f t="shared" si="30"/>
        <v>16</v>
      </c>
      <c r="Q651" s="3">
        <v>70</v>
      </c>
      <c r="R651" s="3">
        <f t="shared" si="31"/>
        <v>2</v>
      </c>
      <c r="S651" s="3">
        <f t="shared" si="32"/>
        <v>16</v>
      </c>
      <c r="T651" s="3">
        <f>IF(AND(H651&lt;5,S651&gt;=VLOOKUP(A651,anni!$A$1:$O$32,6,0)),1,0)</f>
        <v>0</v>
      </c>
    </row>
    <row r="652" spans="1:20" x14ac:dyDescent="0.3">
      <c r="A652" s="3">
        <v>2014</v>
      </c>
      <c r="B652" s="3">
        <v>44</v>
      </c>
      <c r="C652" s="3" t="s">
        <v>56</v>
      </c>
      <c r="D652" s="3" t="str">
        <f>VLOOKUP(E652,accorpamenti!$A$2:$X$104,A652-1995,0)</f>
        <v>Rovigo</v>
      </c>
      <c r="E652" s="3" t="s">
        <v>126</v>
      </c>
      <c r="F652" s="3">
        <v>6400</v>
      </c>
      <c r="G652" s="3">
        <v>2014</v>
      </c>
      <c r="H652" s="4">
        <v>5</v>
      </c>
      <c r="J652" s="3">
        <v>7</v>
      </c>
      <c r="K652" s="3">
        <v>7</v>
      </c>
      <c r="L652" s="3">
        <v>2</v>
      </c>
      <c r="M652" s="3">
        <v>7</v>
      </c>
      <c r="N652" s="3">
        <v>0</v>
      </c>
      <c r="O652" s="3">
        <v>0</v>
      </c>
      <c r="P652" s="3">
        <f t="shared" si="30"/>
        <v>23</v>
      </c>
      <c r="Q652" s="3">
        <v>27</v>
      </c>
      <c r="R652" s="3">
        <f t="shared" si="31"/>
        <v>2</v>
      </c>
      <c r="S652" s="3">
        <f t="shared" si="32"/>
        <v>23</v>
      </c>
      <c r="T652" s="3">
        <f>IF(AND(H652&lt;5,S652&gt;=VLOOKUP(A652,anni!$A$1:$O$32,6,0)),1,0)</f>
        <v>0</v>
      </c>
    </row>
    <row r="653" spans="1:20" x14ac:dyDescent="0.3">
      <c r="A653" s="3">
        <v>2014</v>
      </c>
      <c r="B653" s="3">
        <v>45</v>
      </c>
      <c r="C653" s="3" t="s">
        <v>34</v>
      </c>
      <c r="D653" s="3" t="str">
        <f>VLOOKUP(E653,accorpamenti!$A$2:$X$104,A653-1995,0)</f>
        <v>Brescia</v>
      </c>
      <c r="E653" s="3" t="s">
        <v>42</v>
      </c>
      <c r="F653" s="3">
        <v>6263</v>
      </c>
      <c r="G653" s="3">
        <v>2014</v>
      </c>
      <c r="H653" s="4">
        <v>5</v>
      </c>
      <c r="J653" s="3">
        <v>7</v>
      </c>
      <c r="K653" s="3">
        <v>4</v>
      </c>
      <c r="L653" s="3">
        <v>2</v>
      </c>
      <c r="M653" s="3">
        <v>0</v>
      </c>
      <c r="N653" s="3">
        <v>0</v>
      </c>
      <c r="O653" s="3">
        <v>0</v>
      </c>
      <c r="P653" s="3">
        <f t="shared" si="30"/>
        <v>13</v>
      </c>
      <c r="Q653" s="3">
        <v>109</v>
      </c>
      <c r="R653" s="3">
        <f t="shared" si="31"/>
        <v>3</v>
      </c>
      <c r="S653" s="3">
        <f t="shared" si="32"/>
        <v>13</v>
      </c>
      <c r="T653" s="3">
        <f>IF(AND(H653&lt;5,S653&gt;=VLOOKUP(A653,anni!$A$1:$O$32,6,0)),1,0)</f>
        <v>0</v>
      </c>
    </row>
    <row r="654" spans="1:20" x14ac:dyDescent="0.3">
      <c r="A654" s="3">
        <v>2014</v>
      </c>
      <c r="B654" s="3">
        <v>46</v>
      </c>
      <c r="C654" s="3" t="s">
        <v>43</v>
      </c>
      <c r="D654" s="3" t="str">
        <f>VLOOKUP(E654,accorpamenti!$A$2:$X$104,A654-1995,0)</f>
        <v>Udine</v>
      </c>
      <c r="E654" s="3" t="s">
        <v>58</v>
      </c>
      <c r="F654" s="3">
        <v>6654</v>
      </c>
      <c r="G654" s="3">
        <v>2014</v>
      </c>
      <c r="H654" s="4">
        <v>2</v>
      </c>
      <c r="J654" s="3">
        <v>7</v>
      </c>
      <c r="K654" s="3">
        <v>3</v>
      </c>
      <c r="L654" s="3">
        <v>1</v>
      </c>
      <c r="M654" s="3">
        <v>1</v>
      </c>
      <c r="N654" s="3">
        <v>0</v>
      </c>
      <c r="O654" s="3">
        <v>0</v>
      </c>
      <c r="P654" s="3">
        <f t="shared" si="30"/>
        <v>19.200000000000003</v>
      </c>
      <c r="Q654" s="3">
        <v>122</v>
      </c>
      <c r="R654" s="3">
        <f t="shared" si="31"/>
        <v>1</v>
      </c>
      <c r="S654" s="3">
        <f t="shared" si="32"/>
        <v>12</v>
      </c>
      <c r="T654" s="3">
        <f>IF(AND(H654&lt;5,S654&gt;=VLOOKUP(A654,anni!$A$1:$O$32,6,0)),1,0)</f>
        <v>0</v>
      </c>
    </row>
    <row r="655" spans="1:20" x14ac:dyDescent="0.3">
      <c r="A655" s="3">
        <v>2014</v>
      </c>
      <c r="B655" s="3">
        <v>47</v>
      </c>
      <c r="C655" s="3" t="s">
        <v>50</v>
      </c>
      <c r="D655" s="3" t="str">
        <f>VLOOKUP(E655,accorpamenti!$A$2:$X$104,A655-1995,0)</f>
        <v>Genova</v>
      </c>
      <c r="E655" s="3" t="s">
        <v>51</v>
      </c>
      <c r="F655" s="3">
        <v>6117</v>
      </c>
      <c r="G655" s="3">
        <v>2014</v>
      </c>
      <c r="H655" s="4">
        <v>5</v>
      </c>
      <c r="J655" s="3">
        <v>7</v>
      </c>
      <c r="K655" s="3">
        <v>7</v>
      </c>
      <c r="L655" s="3">
        <v>1</v>
      </c>
      <c r="M655" s="3">
        <v>0</v>
      </c>
      <c r="N655" s="3">
        <v>0</v>
      </c>
      <c r="O655" s="3">
        <v>0</v>
      </c>
      <c r="P655" s="3">
        <f t="shared" si="30"/>
        <v>15</v>
      </c>
      <c r="Q655" s="3">
        <v>80</v>
      </c>
      <c r="R655" s="3">
        <f t="shared" si="31"/>
        <v>3</v>
      </c>
      <c r="S655" s="3">
        <f t="shared" si="32"/>
        <v>15</v>
      </c>
      <c r="T655" s="3">
        <f>IF(AND(H655&lt;5,S655&gt;=VLOOKUP(A655,anni!$A$1:$O$32,6,0)),1,0)</f>
        <v>0</v>
      </c>
    </row>
    <row r="656" spans="1:20" x14ac:dyDescent="0.3">
      <c r="A656" s="3">
        <v>2014</v>
      </c>
      <c r="B656" s="3">
        <v>48</v>
      </c>
      <c r="C656" s="3" t="s">
        <v>34</v>
      </c>
      <c r="D656" s="3" t="str">
        <f>VLOOKUP(E656,accorpamenti!$A$2:$X$104,A656-1995,0)</f>
        <v>Bergamo</v>
      </c>
      <c r="E656" s="3" t="s">
        <v>35</v>
      </c>
      <c r="F656" s="3">
        <v>6509</v>
      </c>
      <c r="G656" s="3">
        <v>2014</v>
      </c>
      <c r="H656" s="4">
        <v>5</v>
      </c>
      <c r="J656" s="3">
        <v>6</v>
      </c>
      <c r="K656" s="3">
        <v>7</v>
      </c>
      <c r="L656" s="3">
        <v>0</v>
      </c>
      <c r="M656" s="3">
        <v>0</v>
      </c>
      <c r="N656" s="3">
        <v>0</v>
      </c>
      <c r="O656" s="3">
        <v>0</v>
      </c>
      <c r="P656" s="3">
        <f t="shared" si="30"/>
        <v>13</v>
      </c>
      <c r="Q656" s="3">
        <v>109</v>
      </c>
      <c r="R656" s="3">
        <f t="shared" si="31"/>
        <v>1</v>
      </c>
      <c r="S656" s="3">
        <f t="shared" si="32"/>
        <v>13</v>
      </c>
      <c r="T656" s="3">
        <f>IF(AND(H656&lt;5,S656&gt;=VLOOKUP(A656,anni!$A$1:$O$32,6,0)),1,0)</f>
        <v>0</v>
      </c>
    </row>
    <row r="657" spans="1:20" x14ac:dyDescent="0.3">
      <c r="A657" s="3">
        <v>2014</v>
      </c>
      <c r="B657" s="3">
        <v>49</v>
      </c>
      <c r="C657" s="3" t="s">
        <v>29</v>
      </c>
      <c r="D657" s="3" t="str">
        <f>VLOOKUP(E657,accorpamenti!$A$2:$X$104,A657-1995,0)</f>
        <v>Catania</v>
      </c>
      <c r="E657" s="3" t="s">
        <v>75</v>
      </c>
      <c r="F657" s="3">
        <v>6401</v>
      </c>
      <c r="G657" s="3">
        <v>2014</v>
      </c>
      <c r="H657" s="4">
        <v>5</v>
      </c>
      <c r="J657" s="3">
        <v>7</v>
      </c>
      <c r="K657" s="3">
        <v>2</v>
      </c>
      <c r="L657" s="3">
        <v>2</v>
      </c>
      <c r="M657" s="3">
        <v>6</v>
      </c>
      <c r="N657" s="3">
        <v>0</v>
      </c>
      <c r="O657" s="3">
        <v>0</v>
      </c>
      <c r="P657" s="3">
        <f t="shared" si="30"/>
        <v>17</v>
      </c>
      <c r="Q657" s="3">
        <v>59</v>
      </c>
      <c r="R657" s="3">
        <f t="shared" si="31"/>
        <v>2</v>
      </c>
      <c r="S657" s="3">
        <f t="shared" si="32"/>
        <v>17</v>
      </c>
      <c r="T657" s="3">
        <f>IF(AND(H657&lt;5,S657&gt;=VLOOKUP(A657,anni!$A$1:$O$32,6,0)),1,0)</f>
        <v>0</v>
      </c>
    </row>
    <row r="658" spans="1:20" x14ac:dyDescent="0.3">
      <c r="A658" s="3">
        <v>2014</v>
      </c>
      <c r="B658" s="3">
        <v>50</v>
      </c>
      <c r="C658" s="3" t="s">
        <v>39</v>
      </c>
      <c r="D658" s="3" t="str">
        <f>VLOOKUP(E658,accorpamenti!$A$2:$X$104,A658-1995,0)</f>
        <v>Roma</v>
      </c>
      <c r="E658" s="3" t="s">
        <v>40</v>
      </c>
      <c r="F658" s="3">
        <v>6510</v>
      </c>
      <c r="G658" s="3">
        <v>2014</v>
      </c>
      <c r="H658" s="4">
        <v>5</v>
      </c>
      <c r="J658" s="3">
        <v>5</v>
      </c>
      <c r="K658" s="3">
        <v>7</v>
      </c>
      <c r="L658" s="3">
        <v>2</v>
      </c>
      <c r="M658" s="3">
        <v>1</v>
      </c>
      <c r="N658" s="3">
        <v>0</v>
      </c>
      <c r="O658" s="3">
        <v>0</v>
      </c>
      <c r="P658" s="3">
        <f t="shared" si="30"/>
        <v>15</v>
      </c>
      <c r="Q658" s="3">
        <v>80</v>
      </c>
      <c r="R658" s="3">
        <f t="shared" si="31"/>
        <v>1</v>
      </c>
      <c r="S658" s="3">
        <f t="shared" si="32"/>
        <v>15</v>
      </c>
      <c r="T658" s="3">
        <f>IF(AND(H658&lt;5,S658&gt;=VLOOKUP(A658,anni!$A$1:$O$32,6,0)),1,0)</f>
        <v>0</v>
      </c>
    </row>
    <row r="659" spans="1:20" x14ac:dyDescent="0.3">
      <c r="A659" s="3">
        <v>2014</v>
      </c>
      <c r="B659" s="3">
        <v>51</v>
      </c>
      <c r="C659" s="3" t="s">
        <v>45</v>
      </c>
      <c r="D659" s="3" t="str">
        <f>VLOOKUP(E659,accorpamenti!$A$2:$X$104,A659-1995,0)</f>
        <v>Cuneo</v>
      </c>
      <c r="E659" s="3" t="s">
        <v>67</v>
      </c>
      <c r="F659" s="3">
        <v>6303</v>
      </c>
      <c r="G659" s="3">
        <v>2014</v>
      </c>
      <c r="H659" s="4">
        <v>4</v>
      </c>
      <c r="J659" s="3">
        <v>7</v>
      </c>
      <c r="K659" s="3">
        <v>7</v>
      </c>
      <c r="L659" s="3">
        <v>4</v>
      </c>
      <c r="M659" s="3">
        <v>1</v>
      </c>
      <c r="N659" s="3">
        <v>0</v>
      </c>
      <c r="O659" s="3">
        <v>0</v>
      </c>
      <c r="P659" s="3">
        <f t="shared" si="30"/>
        <v>22.8</v>
      </c>
      <c r="Q659" s="3">
        <v>45</v>
      </c>
      <c r="R659" s="3">
        <f t="shared" si="31"/>
        <v>3</v>
      </c>
      <c r="S659" s="3">
        <f t="shared" si="32"/>
        <v>19</v>
      </c>
      <c r="T659" s="3">
        <f>IF(AND(H659&lt;5,S659&gt;=VLOOKUP(A659,anni!$A$1:$O$32,6,0)),1,0)</f>
        <v>0</v>
      </c>
    </row>
    <row r="660" spans="1:20" x14ac:dyDescent="0.3">
      <c r="A660" s="3">
        <v>2014</v>
      </c>
      <c r="B660" s="3">
        <v>52</v>
      </c>
      <c r="C660" s="3" t="s">
        <v>69</v>
      </c>
      <c r="D660" s="3" t="str">
        <f>VLOOKUP(E660,accorpamenti!$A$2:$X$104,A660-1995,0)</f>
        <v>Reggio Emilia</v>
      </c>
      <c r="E660" s="3" t="s">
        <v>78</v>
      </c>
      <c r="F660" s="3">
        <v>6511</v>
      </c>
      <c r="G660" s="3">
        <v>2014</v>
      </c>
      <c r="H660" s="4">
        <v>5</v>
      </c>
      <c r="J660" s="3">
        <v>1</v>
      </c>
      <c r="K660" s="3">
        <v>7</v>
      </c>
      <c r="L660" s="3">
        <v>0</v>
      </c>
      <c r="M660" s="3">
        <v>7</v>
      </c>
      <c r="N660" s="3">
        <v>0</v>
      </c>
      <c r="O660" s="3">
        <v>0</v>
      </c>
      <c r="P660" s="3">
        <f t="shared" si="30"/>
        <v>15</v>
      </c>
      <c r="Q660" s="3">
        <v>80</v>
      </c>
      <c r="R660" s="3">
        <f t="shared" si="31"/>
        <v>1</v>
      </c>
      <c r="S660" s="3">
        <f t="shared" si="32"/>
        <v>15</v>
      </c>
      <c r="T660" s="3">
        <f>IF(AND(H660&lt;5,S660&gt;=VLOOKUP(A660,anni!$A$1:$O$32,6,0)),1,0)</f>
        <v>0</v>
      </c>
    </row>
    <row r="661" spans="1:20" x14ac:dyDescent="0.3">
      <c r="A661" s="3">
        <v>2014</v>
      </c>
      <c r="B661" s="3">
        <v>53</v>
      </c>
      <c r="C661" s="3" t="s">
        <v>39</v>
      </c>
      <c r="D661" s="3" t="str">
        <f>VLOOKUP(E661,accorpamenti!$A$2:$X$104,A661-1995,0)</f>
        <v>Roma</v>
      </c>
      <c r="E661" s="3" t="s">
        <v>40</v>
      </c>
      <c r="F661" s="3">
        <v>6569</v>
      </c>
      <c r="G661" s="3">
        <v>2014</v>
      </c>
      <c r="H661" s="4">
        <v>4</v>
      </c>
      <c r="J661" s="3">
        <v>6</v>
      </c>
      <c r="K661" s="3">
        <v>5</v>
      </c>
      <c r="L661" s="3">
        <v>0</v>
      </c>
      <c r="M661" s="3">
        <v>0</v>
      </c>
      <c r="N661" s="3">
        <v>0</v>
      </c>
      <c r="O661" s="3">
        <v>0</v>
      </c>
      <c r="P661" s="3">
        <f t="shared" si="30"/>
        <v>13.2</v>
      </c>
      <c r="Q661" s="3">
        <v>134</v>
      </c>
      <c r="R661" s="3">
        <f t="shared" si="31"/>
        <v>1</v>
      </c>
      <c r="S661" s="3">
        <f t="shared" si="32"/>
        <v>11</v>
      </c>
      <c r="T661" s="3">
        <f>IF(AND(H661&lt;5,S661&gt;=VLOOKUP(A661,anni!$A$1:$O$32,6,0)),1,0)</f>
        <v>0</v>
      </c>
    </row>
    <row r="662" spans="1:20" x14ac:dyDescent="0.3">
      <c r="A662" s="3">
        <v>2014</v>
      </c>
      <c r="B662" s="3">
        <v>54</v>
      </c>
      <c r="C662" s="3" t="s">
        <v>69</v>
      </c>
      <c r="D662" s="3" t="str">
        <f>VLOOKUP(E662,accorpamenti!$A$2:$X$104,A662-1995,0)</f>
        <v>Forlì Cesena</v>
      </c>
      <c r="E662" s="3" t="s">
        <v>119</v>
      </c>
      <c r="F662" s="3">
        <v>6655</v>
      </c>
      <c r="G662" s="3">
        <v>2014</v>
      </c>
      <c r="H662" s="4">
        <v>2</v>
      </c>
      <c r="J662" s="3">
        <v>1</v>
      </c>
      <c r="K662" s="3">
        <v>2</v>
      </c>
      <c r="L662" s="3">
        <v>0</v>
      </c>
      <c r="M662" s="3">
        <v>0</v>
      </c>
      <c r="N662" s="3">
        <v>0</v>
      </c>
      <c r="O662" s="3">
        <v>0</v>
      </c>
      <c r="P662" s="3">
        <f t="shared" si="30"/>
        <v>4.8000000000000007</v>
      </c>
      <c r="Q662" s="3">
        <v>265</v>
      </c>
      <c r="R662" s="3">
        <f t="shared" si="31"/>
        <v>1</v>
      </c>
      <c r="S662" s="3">
        <f t="shared" si="32"/>
        <v>3</v>
      </c>
      <c r="T662" s="3">
        <f>IF(AND(H662&lt;5,S662&gt;=VLOOKUP(A662,anni!$A$1:$O$32,6,0)),1,0)</f>
        <v>0</v>
      </c>
    </row>
    <row r="663" spans="1:20" x14ac:dyDescent="0.3">
      <c r="A663" s="3">
        <v>2014</v>
      </c>
      <c r="B663" s="3">
        <v>55</v>
      </c>
      <c r="C663" s="3" t="s">
        <v>50</v>
      </c>
      <c r="D663" s="3" t="str">
        <f>VLOOKUP(E663,accorpamenti!$A$2:$X$104,A663-1995,0)</f>
        <v>Savona</v>
      </c>
      <c r="E663" s="3" t="s">
        <v>138</v>
      </c>
      <c r="F663" s="3">
        <v>6402</v>
      </c>
      <c r="G663" s="3">
        <v>2014</v>
      </c>
      <c r="H663" s="4">
        <v>5</v>
      </c>
      <c r="J663" s="3">
        <v>2</v>
      </c>
      <c r="K663" s="3">
        <v>7</v>
      </c>
      <c r="L663" s="3">
        <v>3</v>
      </c>
      <c r="M663" s="3">
        <v>1</v>
      </c>
      <c r="N663" s="3">
        <v>0</v>
      </c>
      <c r="O663" s="3">
        <v>0</v>
      </c>
      <c r="P663" s="3">
        <f t="shared" si="30"/>
        <v>13</v>
      </c>
      <c r="Q663" s="3">
        <v>109</v>
      </c>
      <c r="R663" s="3">
        <f t="shared" si="31"/>
        <v>2</v>
      </c>
      <c r="S663" s="3">
        <f t="shared" si="32"/>
        <v>13</v>
      </c>
      <c r="T663" s="3">
        <f>IF(AND(H663&lt;5,S663&gt;=VLOOKUP(A663,anni!$A$1:$O$32,6,0)),1,0)</f>
        <v>0</v>
      </c>
    </row>
    <row r="664" spans="1:20" x14ac:dyDescent="0.3">
      <c r="A664" s="3">
        <v>2014</v>
      </c>
      <c r="B664" s="3">
        <v>56</v>
      </c>
      <c r="C664" s="3" t="s">
        <v>29</v>
      </c>
      <c r="D664" s="3" t="str">
        <f>VLOOKUP(E664,accorpamenti!$A$2:$X$104,A664-1995,0)</f>
        <v>Catania</v>
      </c>
      <c r="E664" s="3" t="s">
        <v>75</v>
      </c>
      <c r="F664" s="3">
        <v>6656</v>
      </c>
      <c r="G664" s="3">
        <v>2014</v>
      </c>
      <c r="H664" s="4">
        <v>2</v>
      </c>
      <c r="J664" s="3">
        <v>0</v>
      </c>
      <c r="K664" s="3">
        <v>1</v>
      </c>
      <c r="L664" s="3">
        <v>0</v>
      </c>
      <c r="M664" s="3">
        <v>1</v>
      </c>
      <c r="N664" s="3">
        <v>0</v>
      </c>
      <c r="O664" s="3">
        <v>0</v>
      </c>
      <c r="P664" s="3">
        <f t="shared" si="30"/>
        <v>3.2</v>
      </c>
      <c r="Q664" s="3">
        <v>280</v>
      </c>
      <c r="R664" s="3">
        <f t="shared" si="31"/>
        <v>1</v>
      </c>
      <c r="S664" s="3">
        <f t="shared" si="32"/>
        <v>2</v>
      </c>
      <c r="T664" s="3">
        <f>IF(AND(H664&lt;5,S664&gt;=VLOOKUP(A664,anni!$A$1:$O$32,6,0)),1,0)</f>
        <v>0</v>
      </c>
    </row>
    <row r="665" spans="1:20" x14ac:dyDescent="0.3">
      <c r="A665" s="3">
        <v>2014</v>
      </c>
      <c r="B665" s="3">
        <v>57</v>
      </c>
      <c r="C665" s="3" t="s">
        <v>47</v>
      </c>
      <c r="D665" s="3" t="str">
        <f>VLOOKUP(E665,accorpamenti!$A$2:$X$104,A665-1995,0)</f>
        <v>Livorno</v>
      </c>
      <c r="E665" s="3" t="s">
        <v>121</v>
      </c>
      <c r="F665" s="3">
        <v>6626</v>
      </c>
      <c r="G665" s="3">
        <v>2014</v>
      </c>
      <c r="H665" s="4">
        <v>3</v>
      </c>
      <c r="J665" s="3">
        <v>5</v>
      </c>
      <c r="K665" s="3">
        <v>1</v>
      </c>
      <c r="L665" s="3">
        <v>0</v>
      </c>
      <c r="M665" s="3">
        <v>0</v>
      </c>
      <c r="N665" s="3">
        <v>0</v>
      </c>
      <c r="O665" s="3">
        <v>0</v>
      </c>
      <c r="P665" s="3">
        <f t="shared" si="30"/>
        <v>8.3999999999999986</v>
      </c>
      <c r="Q665" s="3">
        <v>224</v>
      </c>
      <c r="R665" s="3">
        <f t="shared" si="31"/>
        <v>1</v>
      </c>
      <c r="S665" s="3">
        <f t="shared" si="32"/>
        <v>6</v>
      </c>
      <c r="T665" s="3">
        <f>IF(AND(H665&lt;5,S665&gt;=VLOOKUP(A665,anni!$A$1:$O$32,6,0)),1,0)</f>
        <v>0</v>
      </c>
    </row>
    <row r="666" spans="1:20" x14ac:dyDescent="0.3">
      <c r="A666" s="3">
        <v>2014</v>
      </c>
      <c r="B666" s="3">
        <v>58</v>
      </c>
      <c r="C666" s="3" t="s">
        <v>32</v>
      </c>
      <c r="D666" s="3" t="str">
        <f>VLOOKUP(E666,accorpamenti!$A$2:$X$104,A666-1995,0)</f>
        <v>Napoli</v>
      </c>
      <c r="E666" s="3" t="s">
        <v>95</v>
      </c>
      <c r="F666" s="3">
        <v>6512</v>
      </c>
      <c r="G666" s="3">
        <v>2014</v>
      </c>
      <c r="H666" s="4">
        <v>5</v>
      </c>
      <c r="J666" s="3">
        <v>3</v>
      </c>
      <c r="K666" s="3">
        <v>7</v>
      </c>
      <c r="L666" s="3">
        <v>1</v>
      </c>
      <c r="M666" s="3">
        <v>0</v>
      </c>
      <c r="N666" s="3">
        <v>0</v>
      </c>
      <c r="O666" s="3">
        <v>0</v>
      </c>
      <c r="P666" s="3">
        <f t="shared" si="30"/>
        <v>11</v>
      </c>
      <c r="Q666" s="3">
        <v>134</v>
      </c>
      <c r="R666" s="3">
        <f t="shared" si="31"/>
        <v>1</v>
      </c>
      <c r="S666" s="3">
        <f t="shared" si="32"/>
        <v>11</v>
      </c>
      <c r="T666" s="3">
        <f>IF(AND(H666&lt;5,S666&gt;=VLOOKUP(A666,anni!$A$1:$O$32,6,0)),1,0)</f>
        <v>0</v>
      </c>
    </row>
    <row r="667" spans="1:20" x14ac:dyDescent="0.3">
      <c r="A667" s="3">
        <v>2014</v>
      </c>
      <c r="B667" s="3">
        <v>59</v>
      </c>
      <c r="C667" s="3" t="s">
        <v>29</v>
      </c>
      <c r="D667" s="3" t="str">
        <f>VLOOKUP(E667,accorpamenti!$A$2:$X$104,A667-1995,0)</f>
        <v>Catania</v>
      </c>
      <c r="E667" s="3" t="s">
        <v>75</v>
      </c>
      <c r="F667" s="3">
        <v>6657</v>
      </c>
      <c r="G667" s="3">
        <v>2014</v>
      </c>
      <c r="H667" s="4">
        <v>2</v>
      </c>
      <c r="J667" s="3">
        <v>1</v>
      </c>
      <c r="K667" s="3">
        <v>0</v>
      </c>
      <c r="L667" s="3">
        <v>0</v>
      </c>
      <c r="M667" s="3">
        <v>1</v>
      </c>
      <c r="N667" s="3">
        <v>0</v>
      </c>
      <c r="O667" s="3">
        <v>0</v>
      </c>
      <c r="P667" s="3">
        <f t="shared" si="30"/>
        <v>3.2</v>
      </c>
      <c r="Q667" s="3">
        <v>280</v>
      </c>
      <c r="R667" s="3">
        <f t="shared" si="31"/>
        <v>1</v>
      </c>
      <c r="S667" s="3">
        <f t="shared" si="32"/>
        <v>2</v>
      </c>
      <c r="T667" s="3">
        <f>IF(AND(H667&lt;5,S667&gt;=VLOOKUP(A667,anni!$A$1:$O$32,6,0)),1,0)</f>
        <v>0</v>
      </c>
    </row>
    <row r="668" spans="1:20" x14ac:dyDescent="0.3">
      <c r="A668" s="3">
        <v>2014</v>
      </c>
      <c r="B668" s="3">
        <v>60</v>
      </c>
      <c r="C668" s="3" t="s">
        <v>34</v>
      </c>
      <c r="D668" s="3" t="str">
        <f>VLOOKUP(E668,accorpamenti!$A$2:$X$104,A668-1995,0)</f>
        <v>Milano</v>
      </c>
      <c r="E668" s="3" t="s">
        <v>41</v>
      </c>
      <c r="F668" s="3">
        <v>6404</v>
      </c>
      <c r="G668" s="3">
        <v>2014</v>
      </c>
      <c r="H668" s="4">
        <v>5</v>
      </c>
      <c r="J668" s="3">
        <v>7</v>
      </c>
      <c r="K668" s="3">
        <v>7</v>
      </c>
      <c r="L668" s="3">
        <v>1</v>
      </c>
      <c r="M668" s="3">
        <v>6</v>
      </c>
      <c r="N668" s="3">
        <v>0</v>
      </c>
      <c r="O668" s="3">
        <v>0</v>
      </c>
      <c r="P668" s="3">
        <f t="shared" si="30"/>
        <v>21</v>
      </c>
      <c r="Q668" s="3">
        <v>33</v>
      </c>
      <c r="R668" s="3">
        <f t="shared" si="31"/>
        <v>2</v>
      </c>
      <c r="S668" s="3">
        <f t="shared" si="32"/>
        <v>21</v>
      </c>
      <c r="T668" s="3">
        <f>IF(AND(H668&lt;5,S668&gt;=VLOOKUP(A668,anni!$A$1:$O$32,6,0)),1,0)</f>
        <v>0</v>
      </c>
    </row>
    <row r="669" spans="1:20" x14ac:dyDescent="0.3">
      <c r="A669" s="3">
        <v>2014</v>
      </c>
      <c r="B669" s="3">
        <v>61</v>
      </c>
      <c r="C669" s="3" t="s">
        <v>69</v>
      </c>
      <c r="D669" s="3" t="str">
        <f>VLOOKUP(E669,accorpamenti!$A$2:$X$104,A669-1995,0)</f>
        <v>Modena</v>
      </c>
      <c r="E669" s="3" t="s">
        <v>72</v>
      </c>
      <c r="F669" s="3">
        <v>6265</v>
      </c>
      <c r="G669" s="3">
        <v>2014</v>
      </c>
      <c r="H669" s="4">
        <v>5</v>
      </c>
      <c r="J669" s="3">
        <v>7</v>
      </c>
      <c r="K669" s="3">
        <v>2</v>
      </c>
      <c r="L669" s="3">
        <v>1</v>
      </c>
      <c r="M669" s="3">
        <v>1</v>
      </c>
      <c r="N669" s="3">
        <v>0</v>
      </c>
      <c r="O669" s="3">
        <v>0</v>
      </c>
      <c r="P669" s="3">
        <f t="shared" si="30"/>
        <v>11</v>
      </c>
      <c r="Q669" s="3">
        <v>134</v>
      </c>
      <c r="R669" s="3">
        <f t="shared" si="31"/>
        <v>2</v>
      </c>
      <c r="S669" s="3">
        <f t="shared" si="32"/>
        <v>11</v>
      </c>
      <c r="T669" s="3">
        <f>IF(AND(H669&lt;5,S669&gt;=VLOOKUP(A669,anni!$A$1:$O$32,6,0)),1,0)</f>
        <v>0</v>
      </c>
    </row>
    <row r="670" spans="1:20" x14ac:dyDescent="0.3">
      <c r="A670" s="3">
        <v>2014</v>
      </c>
      <c r="B670" s="3">
        <v>62</v>
      </c>
      <c r="C670" s="3" t="s">
        <v>56</v>
      </c>
      <c r="D670" s="3" t="str">
        <f>VLOOKUP(E670,accorpamenti!$A$2:$X$104,A670-1995,0)</f>
        <v>Treviso</v>
      </c>
      <c r="E670" s="3" t="s">
        <v>57</v>
      </c>
      <c r="F670" s="3">
        <v>6405</v>
      </c>
      <c r="G670" s="3">
        <v>2014</v>
      </c>
      <c r="H670" s="4">
        <v>5</v>
      </c>
      <c r="J670" s="3">
        <v>7</v>
      </c>
      <c r="K670" s="3">
        <v>7</v>
      </c>
      <c r="L670" s="3">
        <v>6</v>
      </c>
      <c r="M670" s="3">
        <v>7</v>
      </c>
      <c r="N670" s="3">
        <v>0</v>
      </c>
      <c r="O670" s="3">
        <v>2</v>
      </c>
      <c r="P670" s="3">
        <f t="shared" si="30"/>
        <v>29</v>
      </c>
      <c r="Q670" s="3">
        <v>8</v>
      </c>
      <c r="R670" s="3">
        <f t="shared" si="31"/>
        <v>2</v>
      </c>
      <c r="S670" s="3">
        <f t="shared" si="32"/>
        <v>29</v>
      </c>
      <c r="T670" s="3">
        <f>IF(AND(H670&lt;5,S670&gt;=VLOOKUP(A670,anni!$A$1:$O$32,6,0)),1,0)</f>
        <v>0</v>
      </c>
    </row>
    <row r="671" spans="1:20" x14ac:dyDescent="0.3">
      <c r="A671" s="3">
        <v>2014</v>
      </c>
      <c r="B671" s="3">
        <v>63</v>
      </c>
      <c r="C671" s="3" t="s">
        <v>56</v>
      </c>
      <c r="D671" s="3" t="str">
        <f>VLOOKUP(E671,accorpamenti!$A$2:$X$104,A671-1995,0)</f>
        <v>Padova</v>
      </c>
      <c r="E671" s="3" t="s">
        <v>66</v>
      </c>
      <c r="F671" s="3">
        <v>6570</v>
      </c>
      <c r="G671" s="3">
        <v>2014</v>
      </c>
      <c r="H671" s="4">
        <v>4</v>
      </c>
      <c r="J671" s="3">
        <v>4</v>
      </c>
      <c r="K671" s="3">
        <v>7</v>
      </c>
      <c r="L671" s="3">
        <v>0</v>
      </c>
      <c r="M671" s="3">
        <v>0</v>
      </c>
      <c r="N671" s="3">
        <v>0</v>
      </c>
      <c r="O671" s="3">
        <v>0</v>
      </c>
      <c r="P671" s="3">
        <f t="shared" si="30"/>
        <v>13.2</v>
      </c>
      <c r="Q671" s="3">
        <v>134</v>
      </c>
      <c r="R671" s="3">
        <f t="shared" si="31"/>
        <v>1</v>
      </c>
      <c r="S671" s="3">
        <f t="shared" si="32"/>
        <v>11</v>
      </c>
      <c r="T671" s="3">
        <f>IF(AND(H671&lt;5,S671&gt;=VLOOKUP(A671,anni!$A$1:$O$32,6,0)),1,0)</f>
        <v>0</v>
      </c>
    </row>
    <row r="672" spans="1:20" x14ac:dyDescent="0.3">
      <c r="A672" s="3">
        <v>2014</v>
      </c>
      <c r="B672" s="3">
        <v>64</v>
      </c>
      <c r="C672" s="3" t="s">
        <v>39</v>
      </c>
      <c r="D672" s="3" t="str">
        <f>VLOOKUP(E672,accorpamenti!$A$2:$X$104,A672-1995,0)</f>
        <v>Latina</v>
      </c>
      <c r="E672" s="3" t="s">
        <v>65</v>
      </c>
      <c r="F672" s="3">
        <v>6448</v>
      </c>
      <c r="G672" s="3">
        <v>2014</v>
      </c>
      <c r="H672" s="4">
        <v>4</v>
      </c>
      <c r="J672" s="3">
        <v>7</v>
      </c>
      <c r="K672" s="3">
        <v>7</v>
      </c>
      <c r="L672" s="3">
        <v>2</v>
      </c>
      <c r="M672" s="3">
        <v>3</v>
      </c>
      <c r="N672" s="3">
        <v>0</v>
      </c>
      <c r="O672" s="3">
        <v>0</v>
      </c>
      <c r="P672" s="3">
        <f t="shared" si="30"/>
        <v>22.8</v>
      </c>
      <c r="Q672" s="3">
        <v>45</v>
      </c>
      <c r="R672" s="3">
        <f t="shared" si="31"/>
        <v>2</v>
      </c>
      <c r="S672" s="3">
        <f t="shared" si="32"/>
        <v>19</v>
      </c>
      <c r="T672" s="3">
        <f>IF(AND(H672&lt;5,S672&gt;=VLOOKUP(A672,anni!$A$1:$O$32,6,0)),1,0)</f>
        <v>0</v>
      </c>
    </row>
    <row r="673" spans="1:20" x14ac:dyDescent="0.3">
      <c r="A673" s="3">
        <v>2014</v>
      </c>
      <c r="B673" s="3">
        <v>65</v>
      </c>
      <c r="C673" s="3" t="s">
        <v>39</v>
      </c>
      <c r="D673" s="3" t="str">
        <f>VLOOKUP(E673,accorpamenti!$A$2:$X$104,A673-1995,0)</f>
        <v>Latina</v>
      </c>
      <c r="E673" s="3" t="s">
        <v>65</v>
      </c>
      <c r="F673" s="3">
        <v>6571</v>
      </c>
      <c r="G673" s="3">
        <v>2014</v>
      </c>
      <c r="H673" s="4">
        <v>4</v>
      </c>
      <c r="J673" s="3">
        <v>7</v>
      </c>
      <c r="K673" s="3">
        <v>7</v>
      </c>
      <c r="L673" s="3">
        <v>1</v>
      </c>
      <c r="M673" s="3">
        <v>0</v>
      </c>
      <c r="N673" s="3">
        <v>0</v>
      </c>
      <c r="O673" s="3">
        <v>0</v>
      </c>
      <c r="P673" s="3">
        <f t="shared" ref="P673:P736" si="33">IF(T673=0,IF(S673=-1,-1,S673*HLOOKUP(H673,$U$1:$Y$2,2,0)),0)</f>
        <v>18</v>
      </c>
      <c r="Q673" s="3">
        <v>80</v>
      </c>
      <c r="R673" s="3">
        <f t="shared" ref="R673:R736" si="34">COUNTIF($F$609:$F$5991,F673)</f>
        <v>1</v>
      </c>
      <c r="S673" s="3">
        <f t="shared" si="32"/>
        <v>15</v>
      </c>
      <c r="T673" s="3">
        <f>IF(AND(H673&lt;5,S673&gt;=VLOOKUP(A673,anni!$A$1:$O$32,6,0)),1,0)</f>
        <v>0</v>
      </c>
    </row>
    <row r="674" spans="1:20" x14ac:dyDescent="0.3">
      <c r="A674" s="3">
        <v>2014</v>
      </c>
      <c r="B674" s="3">
        <v>66</v>
      </c>
      <c r="C674" s="3" t="s">
        <v>135</v>
      </c>
      <c r="D674" s="3" t="str">
        <f>VLOOKUP(E674,accorpamenti!$A$2:$X$104,A674-1995,0)</f>
        <v>Campobasso</v>
      </c>
      <c r="E674" s="3" t="s">
        <v>145</v>
      </c>
      <c r="F674" s="3">
        <v>6572</v>
      </c>
      <c r="G674" s="3">
        <v>2014</v>
      </c>
      <c r="H674" s="4">
        <v>4</v>
      </c>
      <c r="J674" s="3">
        <v>2</v>
      </c>
      <c r="K674" s="3">
        <v>1</v>
      </c>
      <c r="L674" s="3">
        <v>0</v>
      </c>
      <c r="M674" s="3">
        <v>1</v>
      </c>
      <c r="N674" s="3">
        <v>0</v>
      </c>
      <c r="O674" s="3">
        <v>0</v>
      </c>
      <c r="P674" s="3">
        <f t="shared" si="33"/>
        <v>4.8</v>
      </c>
      <c r="Q674" s="3">
        <v>253</v>
      </c>
      <c r="R674" s="3">
        <f t="shared" si="34"/>
        <v>1</v>
      </c>
      <c r="S674" s="3">
        <f t="shared" ref="S674:S737" si="35">SUM(J674:O674)</f>
        <v>4</v>
      </c>
      <c r="T674" s="3">
        <f>IF(AND(H674&lt;5,S674&gt;=VLOOKUP(A674,anni!$A$1:$O$32,6,0)),1,0)</f>
        <v>0</v>
      </c>
    </row>
    <row r="675" spans="1:20" x14ac:dyDescent="0.3">
      <c r="A675" s="3">
        <v>2014</v>
      </c>
      <c r="B675" s="3">
        <v>67</v>
      </c>
      <c r="C675" s="3" t="s">
        <v>45</v>
      </c>
      <c r="D675" s="3" t="str">
        <f>VLOOKUP(E675,accorpamenti!$A$2:$X$104,A675-1995,0)</f>
        <v>Novara</v>
      </c>
      <c r="E675" s="3" t="s">
        <v>136</v>
      </c>
      <c r="F675" s="3">
        <v>6573</v>
      </c>
      <c r="G675" s="3">
        <v>2014</v>
      </c>
      <c r="H675" s="4">
        <v>4</v>
      </c>
      <c r="J675" s="3">
        <v>5</v>
      </c>
      <c r="K675" s="3">
        <v>0</v>
      </c>
      <c r="L675" s="3">
        <v>0</v>
      </c>
      <c r="M675" s="3">
        <v>1</v>
      </c>
      <c r="N675" s="3">
        <v>0</v>
      </c>
      <c r="O675" s="3">
        <v>0</v>
      </c>
      <c r="P675" s="3">
        <f t="shared" si="33"/>
        <v>7.1999999999999993</v>
      </c>
      <c r="Q675" s="3">
        <v>224</v>
      </c>
      <c r="R675" s="3">
        <f t="shared" si="34"/>
        <v>1</v>
      </c>
      <c r="S675" s="3">
        <f t="shared" si="35"/>
        <v>6</v>
      </c>
      <c r="T675" s="3">
        <f>IF(AND(H675&lt;5,S675&gt;=VLOOKUP(A675,anni!$A$1:$O$32,6,0)),1,0)</f>
        <v>0</v>
      </c>
    </row>
    <row r="676" spans="1:20" x14ac:dyDescent="0.3">
      <c r="A676" s="3">
        <v>2014</v>
      </c>
      <c r="B676" s="3">
        <v>68</v>
      </c>
      <c r="C676" s="3" t="s">
        <v>39</v>
      </c>
      <c r="D676" s="3" t="str">
        <f>VLOOKUP(E676,accorpamenti!$A$2:$X$104,A676-1995,0)</f>
        <v>Roma</v>
      </c>
      <c r="E676" s="3" t="s">
        <v>40</v>
      </c>
      <c r="F676" s="3">
        <v>6658</v>
      </c>
      <c r="G676" s="3">
        <v>2014</v>
      </c>
      <c r="H676" s="4">
        <v>2</v>
      </c>
      <c r="J676" s="3">
        <v>7</v>
      </c>
      <c r="K676" s="3">
        <v>7</v>
      </c>
      <c r="L676" s="3">
        <v>2</v>
      </c>
      <c r="M676" s="3">
        <v>0</v>
      </c>
      <c r="N676" s="3">
        <v>0</v>
      </c>
      <c r="O676" s="3">
        <v>0</v>
      </c>
      <c r="P676" s="3">
        <f t="shared" si="33"/>
        <v>25.6</v>
      </c>
      <c r="Q676" s="3">
        <v>70</v>
      </c>
      <c r="R676" s="3">
        <f t="shared" si="34"/>
        <v>1</v>
      </c>
      <c r="S676" s="3">
        <f t="shared" si="35"/>
        <v>16</v>
      </c>
      <c r="T676" s="3">
        <f>IF(AND(H676&lt;5,S676&gt;=VLOOKUP(A676,anni!$A$1:$O$32,6,0)),1,0)</f>
        <v>0</v>
      </c>
    </row>
    <row r="677" spans="1:20" x14ac:dyDescent="0.3">
      <c r="A677" s="3">
        <v>2014</v>
      </c>
      <c r="B677" s="3">
        <v>69</v>
      </c>
      <c r="C677" s="3" t="s">
        <v>29</v>
      </c>
      <c r="D677" s="3" t="str">
        <f>VLOOKUP(E677,accorpamenti!$A$2:$X$104,A677-1995,0)</f>
        <v>Palermo</v>
      </c>
      <c r="E677" s="3" t="s">
        <v>114</v>
      </c>
      <c r="F677" s="3">
        <v>6450</v>
      </c>
      <c r="G677" s="3">
        <v>2014</v>
      </c>
      <c r="H677" s="4">
        <v>4</v>
      </c>
      <c r="J677" s="3">
        <v>7</v>
      </c>
      <c r="K677" s="3">
        <v>7</v>
      </c>
      <c r="L677" s="3">
        <v>0</v>
      </c>
      <c r="M677" s="3">
        <v>0</v>
      </c>
      <c r="N677" s="3">
        <v>0</v>
      </c>
      <c r="O677" s="3">
        <v>0</v>
      </c>
      <c r="P677" s="3">
        <f t="shared" si="33"/>
        <v>16.8</v>
      </c>
      <c r="Q677" s="3">
        <v>93</v>
      </c>
      <c r="R677" s="3">
        <f t="shared" si="34"/>
        <v>2</v>
      </c>
      <c r="S677" s="3">
        <f t="shared" si="35"/>
        <v>14</v>
      </c>
      <c r="T677" s="3">
        <f>IF(AND(H677&lt;5,S677&gt;=VLOOKUP(A677,anni!$A$1:$O$32,6,0)),1,0)</f>
        <v>0</v>
      </c>
    </row>
    <row r="678" spans="1:20" x14ac:dyDescent="0.3">
      <c r="A678" s="3">
        <v>2014</v>
      </c>
      <c r="B678" s="3">
        <v>70</v>
      </c>
      <c r="C678" s="3" t="s">
        <v>37</v>
      </c>
      <c r="D678" s="3" t="str">
        <f>VLOOKUP(E678,accorpamenti!$A$2:$X$104,A678-1995,0)</f>
        <v>Lecce</v>
      </c>
      <c r="E678" s="3" t="s">
        <v>38</v>
      </c>
      <c r="F678" s="3">
        <v>6118</v>
      </c>
      <c r="G678" s="3">
        <v>2014</v>
      </c>
      <c r="H678" s="4">
        <v>5</v>
      </c>
      <c r="J678" s="3">
        <v>7</v>
      </c>
      <c r="K678" s="3">
        <v>7</v>
      </c>
      <c r="L678" s="3">
        <v>2</v>
      </c>
      <c r="M678" s="3">
        <v>0</v>
      </c>
      <c r="N678" s="3">
        <v>0</v>
      </c>
      <c r="O678" s="3">
        <v>0</v>
      </c>
      <c r="P678" s="3">
        <f t="shared" si="33"/>
        <v>16</v>
      </c>
      <c r="Q678" s="3">
        <v>70</v>
      </c>
      <c r="R678" s="3">
        <f t="shared" si="34"/>
        <v>4</v>
      </c>
      <c r="S678" s="3">
        <f t="shared" si="35"/>
        <v>16</v>
      </c>
      <c r="T678" s="3">
        <f>IF(AND(H678&lt;5,S678&gt;=VLOOKUP(A678,anni!$A$1:$O$32,6,0)),1,0)</f>
        <v>0</v>
      </c>
    </row>
    <row r="679" spans="1:20" x14ac:dyDescent="0.3">
      <c r="A679" s="3">
        <v>2014</v>
      </c>
      <c r="B679" s="3">
        <v>71</v>
      </c>
      <c r="C679" s="3" t="s">
        <v>39</v>
      </c>
      <c r="D679" s="3" t="str">
        <f>VLOOKUP(E679,accorpamenti!$A$2:$X$104,A679-1995,0)</f>
        <v>Roma</v>
      </c>
      <c r="E679" s="3" t="s">
        <v>40</v>
      </c>
      <c r="F679" s="3">
        <v>6473</v>
      </c>
      <c r="G679" s="3">
        <v>2014</v>
      </c>
      <c r="H679" s="4">
        <v>3</v>
      </c>
      <c r="J679" s="3">
        <v>7</v>
      </c>
      <c r="K679" s="3">
        <v>7</v>
      </c>
      <c r="L679" s="3">
        <v>2</v>
      </c>
      <c r="M679" s="3">
        <v>1</v>
      </c>
      <c r="N679" s="3">
        <v>0</v>
      </c>
      <c r="O679" s="3">
        <v>0</v>
      </c>
      <c r="P679" s="3">
        <f t="shared" si="33"/>
        <v>23.799999999999997</v>
      </c>
      <c r="Q679" s="3">
        <v>59</v>
      </c>
      <c r="R679" s="3">
        <f t="shared" si="34"/>
        <v>2</v>
      </c>
      <c r="S679" s="3">
        <f t="shared" si="35"/>
        <v>17</v>
      </c>
      <c r="T679" s="3">
        <f>IF(AND(H679&lt;5,S679&gt;=VLOOKUP(A679,anni!$A$1:$O$32,6,0)),1,0)</f>
        <v>0</v>
      </c>
    </row>
    <row r="680" spans="1:20" x14ac:dyDescent="0.3">
      <c r="A680" s="3">
        <v>2014</v>
      </c>
      <c r="B680" s="3">
        <v>72</v>
      </c>
      <c r="C680" s="3" t="s">
        <v>39</v>
      </c>
      <c r="D680" s="3" t="str">
        <f>VLOOKUP(E680,accorpamenti!$A$2:$X$104,A680-1995,0)</f>
        <v>Frosinone</v>
      </c>
      <c r="E680" s="3" t="s">
        <v>146</v>
      </c>
      <c r="F680" s="3">
        <v>6627</v>
      </c>
      <c r="G680" s="3">
        <v>2014</v>
      </c>
      <c r="H680" s="4">
        <v>3</v>
      </c>
      <c r="J680" s="3">
        <v>1</v>
      </c>
      <c r="K680" s="3">
        <v>0</v>
      </c>
      <c r="L680" s="3">
        <v>0</v>
      </c>
      <c r="M680" s="3">
        <v>0</v>
      </c>
      <c r="N680" s="3">
        <v>0</v>
      </c>
      <c r="O680" s="3">
        <v>0</v>
      </c>
      <c r="P680" s="3">
        <f t="shared" si="33"/>
        <v>1.4</v>
      </c>
      <c r="Q680" s="3">
        <v>286</v>
      </c>
      <c r="R680" s="3">
        <f t="shared" si="34"/>
        <v>1</v>
      </c>
      <c r="S680" s="3">
        <f t="shared" si="35"/>
        <v>1</v>
      </c>
      <c r="T680" s="3">
        <f>IF(AND(H680&lt;5,S680&gt;=VLOOKUP(A680,anni!$A$1:$O$32,6,0)),1,0)</f>
        <v>0</v>
      </c>
    </row>
    <row r="681" spans="1:20" x14ac:dyDescent="0.3">
      <c r="A681" s="3">
        <v>2014</v>
      </c>
      <c r="B681" s="3">
        <v>73</v>
      </c>
      <c r="C681" s="3" t="s">
        <v>50</v>
      </c>
      <c r="D681" s="3" t="str">
        <f>VLOOKUP(E681,accorpamenti!$A$2:$X$104,A681-1995,0)</f>
        <v>Genova</v>
      </c>
      <c r="E681" s="3" t="s">
        <v>51</v>
      </c>
      <c r="F681" s="3">
        <v>6513</v>
      </c>
      <c r="G681" s="3">
        <v>2014</v>
      </c>
      <c r="H681" s="4">
        <v>5</v>
      </c>
      <c r="J681" s="3">
        <v>5</v>
      </c>
      <c r="K681" s="3">
        <v>7</v>
      </c>
      <c r="L681" s="3">
        <v>0</v>
      </c>
      <c r="M681" s="3">
        <v>0</v>
      </c>
      <c r="N681" s="3">
        <v>0</v>
      </c>
      <c r="O681" s="3">
        <v>0</v>
      </c>
      <c r="P681" s="3">
        <f t="shared" si="33"/>
        <v>12</v>
      </c>
      <c r="Q681" s="3">
        <v>122</v>
      </c>
      <c r="R681" s="3">
        <f t="shared" si="34"/>
        <v>1</v>
      </c>
      <c r="S681" s="3">
        <f t="shared" si="35"/>
        <v>12</v>
      </c>
      <c r="T681" s="3">
        <f>IF(AND(H681&lt;5,S681&gt;=VLOOKUP(A681,anni!$A$1:$O$32,6,0)),1,0)</f>
        <v>0</v>
      </c>
    </row>
    <row r="682" spans="1:20" x14ac:dyDescent="0.3">
      <c r="A682" s="3">
        <v>2014</v>
      </c>
      <c r="B682" s="3">
        <v>74</v>
      </c>
      <c r="C682" s="3" t="s">
        <v>53</v>
      </c>
      <c r="D682" s="3" t="str">
        <f>VLOOKUP(E682,accorpamenti!$A$2:$X$104,A682-1995,0)</f>
        <v>Teramo</v>
      </c>
      <c r="E682" s="3" t="s">
        <v>98</v>
      </c>
      <c r="F682" s="3">
        <v>6266</v>
      </c>
      <c r="G682" s="3">
        <v>2014</v>
      </c>
      <c r="H682" s="4">
        <v>5</v>
      </c>
      <c r="J682" s="3">
        <v>7</v>
      </c>
      <c r="K682" s="3">
        <v>7</v>
      </c>
      <c r="L682" s="3">
        <v>6</v>
      </c>
      <c r="M682" s="3">
        <v>7</v>
      </c>
      <c r="N682" s="3">
        <v>0</v>
      </c>
      <c r="O682" s="3">
        <v>0</v>
      </c>
      <c r="P682" s="3">
        <f t="shared" si="33"/>
        <v>27</v>
      </c>
      <c r="Q682" s="3">
        <v>13</v>
      </c>
      <c r="R682" s="3">
        <f t="shared" si="34"/>
        <v>2</v>
      </c>
      <c r="S682" s="3">
        <f t="shared" si="35"/>
        <v>27</v>
      </c>
      <c r="T682" s="3">
        <f>IF(AND(H682&lt;5,S682&gt;=VLOOKUP(A682,anni!$A$1:$O$32,6,0)),1,0)</f>
        <v>0</v>
      </c>
    </row>
    <row r="683" spans="1:20" x14ac:dyDescent="0.3">
      <c r="A683" s="3">
        <v>2014</v>
      </c>
      <c r="B683" s="3">
        <v>75</v>
      </c>
      <c r="C683" s="3" t="s">
        <v>39</v>
      </c>
      <c r="D683" s="3" t="str">
        <f>VLOOKUP(E683,accorpamenti!$A$2:$X$104,A683-1995,0)</f>
        <v>Latina</v>
      </c>
      <c r="E683" s="3" t="s">
        <v>65</v>
      </c>
      <c r="F683" s="3">
        <v>6119</v>
      </c>
      <c r="G683" s="3">
        <v>2014</v>
      </c>
      <c r="H683" s="4">
        <v>5</v>
      </c>
      <c r="J683" s="3">
        <v>7</v>
      </c>
      <c r="K683" s="3">
        <v>7</v>
      </c>
      <c r="L683" s="3">
        <v>4</v>
      </c>
      <c r="M683" s="3">
        <v>0</v>
      </c>
      <c r="N683" s="3">
        <v>0</v>
      </c>
      <c r="O683" s="3">
        <v>0</v>
      </c>
      <c r="P683" s="3">
        <f t="shared" si="33"/>
        <v>18</v>
      </c>
      <c r="Q683" s="3">
        <v>54</v>
      </c>
      <c r="R683" s="3">
        <f t="shared" si="34"/>
        <v>4</v>
      </c>
      <c r="S683" s="3">
        <f t="shared" si="35"/>
        <v>18</v>
      </c>
      <c r="T683" s="3">
        <f>IF(AND(H683&lt;5,S683&gt;=VLOOKUP(A683,anni!$A$1:$O$32,6,0)),1,0)</f>
        <v>0</v>
      </c>
    </row>
    <row r="684" spans="1:20" x14ac:dyDescent="0.3">
      <c r="A684" s="3">
        <v>2014</v>
      </c>
      <c r="B684" s="3">
        <v>76</v>
      </c>
      <c r="C684" s="3" t="s">
        <v>43</v>
      </c>
      <c r="D684" s="3" t="str">
        <f>VLOOKUP(E684,accorpamenti!$A$2:$X$104,A684-1995,0)</f>
        <v>Pordenone</v>
      </c>
      <c r="E684" s="3" t="s">
        <v>91</v>
      </c>
      <c r="F684" s="3">
        <v>6451</v>
      </c>
      <c r="G684" s="3">
        <v>2014</v>
      </c>
      <c r="H684" s="4">
        <v>4</v>
      </c>
      <c r="J684" s="3">
        <v>6</v>
      </c>
      <c r="K684" s="3">
        <v>7</v>
      </c>
      <c r="L684" s="3">
        <v>2</v>
      </c>
      <c r="M684" s="3">
        <v>0</v>
      </c>
      <c r="N684" s="3">
        <v>0</v>
      </c>
      <c r="O684" s="3">
        <v>0</v>
      </c>
      <c r="P684" s="3">
        <f t="shared" si="33"/>
        <v>18</v>
      </c>
      <c r="Q684" s="3">
        <v>80</v>
      </c>
      <c r="R684" s="3">
        <f t="shared" si="34"/>
        <v>2</v>
      </c>
      <c r="S684" s="3">
        <f t="shared" si="35"/>
        <v>15</v>
      </c>
      <c r="T684" s="3">
        <f>IF(AND(H684&lt;5,S684&gt;=VLOOKUP(A684,anni!$A$1:$O$32,6,0)),1,0)</f>
        <v>0</v>
      </c>
    </row>
    <row r="685" spans="1:20" x14ac:dyDescent="0.3">
      <c r="A685" s="3">
        <v>2014</v>
      </c>
      <c r="B685" s="3">
        <v>77</v>
      </c>
      <c r="C685" s="3" t="s">
        <v>47</v>
      </c>
      <c r="D685" s="3" t="str">
        <f>VLOOKUP(E685,accorpamenti!$A$2:$X$104,A685-1995,0)</f>
        <v>Firenze</v>
      </c>
      <c r="E685" s="3" t="s">
        <v>118</v>
      </c>
      <c r="F685" s="3">
        <v>6514</v>
      </c>
      <c r="G685" s="3">
        <v>2014</v>
      </c>
      <c r="H685" s="4">
        <v>5</v>
      </c>
      <c r="J685" s="3">
        <v>2</v>
      </c>
      <c r="K685" s="3">
        <v>7</v>
      </c>
      <c r="L685" s="3">
        <v>1</v>
      </c>
      <c r="M685" s="3">
        <v>0</v>
      </c>
      <c r="N685" s="3">
        <v>0</v>
      </c>
      <c r="O685" s="3">
        <v>0</v>
      </c>
      <c r="P685" s="3">
        <f t="shared" si="33"/>
        <v>10</v>
      </c>
      <c r="Q685" s="3">
        <v>156</v>
      </c>
      <c r="R685" s="3">
        <f t="shared" si="34"/>
        <v>1</v>
      </c>
      <c r="S685" s="3">
        <f t="shared" si="35"/>
        <v>10</v>
      </c>
      <c r="T685" s="3">
        <f>IF(AND(H685&lt;5,S685&gt;=VLOOKUP(A685,anni!$A$1:$O$32,6,0)),1,0)</f>
        <v>0</v>
      </c>
    </row>
    <row r="686" spans="1:20" x14ac:dyDescent="0.3">
      <c r="A686" s="3">
        <v>2014</v>
      </c>
      <c r="B686" s="3">
        <v>78</v>
      </c>
      <c r="C686" s="3" t="s">
        <v>47</v>
      </c>
      <c r="D686" s="3" t="str">
        <f>VLOOKUP(E686,accorpamenti!$A$2:$X$104,A686-1995,0)</f>
        <v>Lucca</v>
      </c>
      <c r="E686" s="3" t="s">
        <v>48</v>
      </c>
      <c r="F686" s="3">
        <v>6628</v>
      </c>
      <c r="G686" s="3">
        <v>2014</v>
      </c>
      <c r="H686" s="4">
        <v>3</v>
      </c>
      <c r="J686" s="3">
        <v>5</v>
      </c>
      <c r="K686" s="3">
        <v>7</v>
      </c>
      <c r="L686" s="3">
        <v>0</v>
      </c>
      <c r="M686" s="3">
        <v>0</v>
      </c>
      <c r="N686" s="3">
        <v>0</v>
      </c>
      <c r="O686" s="3">
        <v>0</v>
      </c>
      <c r="P686" s="3">
        <f t="shared" si="33"/>
        <v>16.799999999999997</v>
      </c>
      <c r="Q686" s="3">
        <v>122</v>
      </c>
      <c r="R686" s="3">
        <f t="shared" si="34"/>
        <v>1</v>
      </c>
      <c r="S686" s="3">
        <f t="shared" si="35"/>
        <v>12</v>
      </c>
      <c r="T686" s="3">
        <f>IF(AND(H686&lt;5,S686&gt;=VLOOKUP(A686,anni!$A$1:$O$32,6,0)),1,0)</f>
        <v>0</v>
      </c>
    </row>
    <row r="687" spans="1:20" x14ac:dyDescent="0.3">
      <c r="A687" s="3">
        <v>2014</v>
      </c>
      <c r="B687" s="3">
        <v>79</v>
      </c>
      <c r="C687" s="3" t="s">
        <v>50</v>
      </c>
      <c r="D687" s="3" t="str">
        <f>VLOOKUP(E687,accorpamenti!$A$2:$X$104,A687-1995,0)</f>
        <v>Genova</v>
      </c>
      <c r="E687" s="3" t="s">
        <v>51</v>
      </c>
      <c r="F687" s="3">
        <v>6515</v>
      </c>
      <c r="G687" s="3">
        <v>2014</v>
      </c>
      <c r="H687" s="4">
        <v>5</v>
      </c>
      <c r="J687" s="3">
        <v>7</v>
      </c>
      <c r="K687" s="3">
        <v>3</v>
      </c>
      <c r="L687" s="3">
        <v>0</v>
      </c>
      <c r="M687" s="3">
        <v>1</v>
      </c>
      <c r="N687" s="3">
        <v>0</v>
      </c>
      <c r="O687" s="3">
        <v>0</v>
      </c>
      <c r="P687" s="3">
        <f t="shared" si="33"/>
        <v>11</v>
      </c>
      <c r="Q687" s="3">
        <v>134</v>
      </c>
      <c r="R687" s="3">
        <f t="shared" si="34"/>
        <v>1</v>
      </c>
      <c r="S687" s="3">
        <f t="shared" si="35"/>
        <v>11</v>
      </c>
      <c r="T687" s="3">
        <f>IF(AND(H687&lt;5,S687&gt;=VLOOKUP(A687,anni!$A$1:$O$32,6,0)),1,0)</f>
        <v>0</v>
      </c>
    </row>
    <row r="688" spans="1:20" x14ac:dyDescent="0.3">
      <c r="A688" s="3">
        <v>2014</v>
      </c>
      <c r="B688" s="3">
        <v>80</v>
      </c>
      <c r="C688" s="3" t="s">
        <v>34</v>
      </c>
      <c r="D688" s="3" t="str">
        <f>VLOOKUP(E688,accorpamenti!$A$2:$X$104,A688-1995,0)</f>
        <v>Milano</v>
      </c>
      <c r="E688" s="3" t="s">
        <v>41</v>
      </c>
      <c r="F688" s="3">
        <v>6516</v>
      </c>
      <c r="G688" s="3">
        <v>2014</v>
      </c>
      <c r="H688" s="4">
        <v>5</v>
      </c>
      <c r="J688" s="3">
        <v>7</v>
      </c>
      <c r="K688" s="3">
        <v>5</v>
      </c>
      <c r="L688" s="3">
        <v>2</v>
      </c>
      <c r="M688" s="3">
        <v>0</v>
      </c>
      <c r="N688" s="3">
        <v>0</v>
      </c>
      <c r="O688" s="3">
        <v>0</v>
      </c>
      <c r="P688" s="3">
        <f t="shared" si="33"/>
        <v>14</v>
      </c>
      <c r="Q688" s="3">
        <v>93</v>
      </c>
      <c r="R688" s="3">
        <f t="shared" si="34"/>
        <v>1</v>
      </c>
      <c r="S688" s="3">
        <f t="shared" si="35"/>
        <v>14</v>
      </c>
      <c r="T688" s="3">
        <f>IF(AND(H688&lt;5,S688&gt;=VLOOKUP(A688,anni!$A$1:$O$32,6,0)),1,0)</f>
        <v>0</v>
      </c>
    </row>
    <row r="689" spans="1:20" x14ac:dyDescent="0.3">
      <c r="A689" s="3">
        <v>2014</v>
      </c>
      <c r="B689" s="3">
        <v>81</v>
      </c>
      <c r="C689" s="3" t="s">
        <v>34</v>
      </c>
      <c r="D689" s="3" t="str">
        <f>VLOOKUP(E689,accorpamenti!$A$2:$X$104,A689-1995,0)</f>
        <v>Milano</v>
      </c>
      <c r="E689" s="3" t="s">
        <v>41</v>
      </c>
      <c r="F689" s="3">
        <v>6682</v>
      </c>
      <c r="G689" s="3">
        <v>2014</v>
      </c>
      <c r="H689" s="4">
        <v>1</v>
      </c>
      <c r="J689" s="3">
        <v>3</v>
      </c>
      <c r="K689" s="3">
        <v>0</v>
      </c>
      <c r="L689" s="3">
        <v>0</v>
      </c>
      <c r="M689" s="3">
        <v>1</v>
      </c>
      <c r="N689" s="3">
        <v>0</v>
      </c>
      <c r="O689" s="3">
        <v>0</v>
      </c>
      <c r="P689" s="3">
        <f t="shared" si="33"/>
        <v>7.2</v>
      </c>
      <c r="Q689" s="3">
        <v>253</v>
      </c>
      <c r="R689" s="3">
        <f t="shared" si="34"/>
        <v>1</v>
      </c>
      <c r="S689" s="3">
        <f t="shared" si="35"/>
        <v>4</v>
      </c>
      <c r="T689" s="3">
        <f>IF(AND(H689&lt;5,S689&gt;=VLOOKUP(A689,anni!$A$1:$O$32,6,0)),1,0)</f>
        <v>0</v>
      </c>
    </row>
    <row r="690" spans="1:20" x14ac:dyDescent="0.3">
      <c r="A690" s="3">
        <v>2014</v>
      </c>
      <c r="B690" s="3">
        <v>82</v>
      </c>
      <c r="C690" s="3" t="s">
        <v>34</v>
      </c>
      <c r="D690" s="3" t="str">
        <f>VLOOKUP(E690,accorpamenti!$A$2:$X$104,A690-1995,0)</f>
        <v>Como</v>
      </c>
      <c r="E690" s="3" t="s">
        <v>88</v>
      </c>
      <c r="F690" s="3">
        <v>6517</v>
      </c>
      <c r="G690" s="3">
        <v>2014</v>
      </c>
      <c r="H690" s="4">
        <v>5</v>
      </c>
      <c r="J690" s="3">
        <v>7</v>
      </c>
      <c r="K690" s="3">
        <v>7</v>
      </c>
      <c r="L690" s="3">
        <v>0</v>
      </c>
      <c r="M690" s="3">
        <v>0</v>
      </c>
      <c r="N690" s="3">
        <v>0</v>
      </c>
      <c r="O690" s="3">
        <v>0</v>
      </c>
      <c r="P690" s="3">
        <f t="shared" si="33"/>
        <v>14</v>
      </c>
      <c r="Q690" s="3">
        <v>93</v>
      </c>
      <c r="R690" s="3">
        <f t="shared" si="34"/>
        <v>1</v>
      </c>
      <c r="S690" s="3">
        <f t="shared" si="35"/>
        <v>14</v>
      </c>
      <c r="T690" s="3">
        <f>IF(AND(H690&lt;5,S690&gt;=VLOOKUP(A690,anni!$A$1:$O$32,6,0)),1,0)</f>
        <v>0</v>
      </c>
    </row>
    <row r="691" spans="1:20" x14ac:dyDescent="0.3">
      <c r="A691" s="3">
        <v>2014</v>
      </c>
      <c r="B691" s="3">
        <v>83</v>
      </c>
      <c r="C691" s="3" t="s">
        <v>79</v>
      </c>
      <c r="D691" s="3" t="str">
        <f>VLOOKUP(E691,accorpamenti!$A$2:$X$104,A691-1995,0)</f>
        <v>Perugia</v>
      </c>
      <c r="E691" s="3" t="s">
        <v>84</v>
      </c>
      <c r="F691" s="3">
        <v>6574</v>
      </c>
      <c r="G691" s="3">
        <v>2014</v>
      </c>
      <c r="H691" s="4">
        <v>4</v>
      </c>
      <c r="J691" s="3">
        <v>2</v>
      </c>
      <c r="K691" s="3">
        <v>1</v>
      </c>
      <c r="L691" s="3">
        <v>0</v>
      </c>
      <c r="M691" s="3">
        <v>0</v>
      </c>
      <c r="N691" s="3">
        <v>0</v>
      </c>
      <c r="O691" s="3">
        <v>0</v>
      </c>
      <c r="P691" s="3">
        <f t="shared" si="33"/>
        <v>3.5999999999999996</v>
      </c>
      <c r="Q691" s="3">
        <v>265</v>
      </c>
      <c r="R691" s="3">
        <f t="shared" si="34"/>
        <v>1</v>
      </c>
      <c r="S691" s="3">
        <f t="shared" si="35"/>
        <v>3</v>
      </c>
      <c r="T691" s="3">
        <f>IF(AND(H691&lt;5,S691&gt;=VLOOKUP(A691,anni!$A$1:$O$32,6,0)),1,0)</f>
        <v>0</v>
      </c>
    </row>
    <row r="692" spans="1:20" x14ac:dyDescent="0.3">
      <c r="A692" s="3">
        <v>2014</v>
      </c>
      <c r="B692" s="3">
        <v>84</v>
      </c>
      <c r="C692" s="3" t="s">
        <v>47</v>
      </c>
      <c r="D692" s="3" t="str">
        <f>VLOOKUP(E692,accorpamenti!$A$2:$X$104,A692-1995,0)</f>
        <v>Pisa</v>
      </c>
      <c r="E692" s="3" t="s">
        <v>105</v>
      </c>
      <c r="F692" s="3">
        <v>6407</v>
      </c>
      <c r="G692" s="3">
        <v>2014</v>
      </c>
      <c r="H692" s="4">
        <v>5</v>
      </c>
      <c r="J692" s="3">
        <v>7</v>
      </c>
      <c r="K692" s="3">
        <v>7</v>
      </c>
      <c r="L692" s="3">
        <v>7</v>
      </c>
      <c r="M692" s="3">
        <v>0</v>
      </c>
      <c r="N692" s="3">
        <v>0</v>
      </c>
      <c r="O692" s="3">
        <v>0</v>
      </c>
      <c r="P692" s="3">
        <f t="shared" si="33"/>
        <v>21</v>
      </c>
      <c r="Q692" s="3">
        <v>33</v>
      </c>
      <c r="R692" s="3">
        <f t="shared" si="34"/>
        <v>2</v>
      </c>
      <c r="S692" s="3">
        <f t="shared" si="35"/>
        <v>21</v>
      </c>
      <c r="T692" s="3">
        <f>IF(AND(H692&lt;5,S692&gt;=VLOOKUP(A692,anni!$A$1:$O$32,6,0)),1,0)</f>
        <v>0</v>
      </c>
    </row>
    <row r="693" spans="1:20" x14ac:dyDescent="0.3">
      <c r="A693" s="3">
        <v>2014</v>
      </c>
      <c r="B693" s="3">
        <v>85</v>
      </c>
      <c r="C693" s="3" t="s">
        <v>47</v>
      </c>
      <c r="D693" s="3" t="str">
        <f>VLOOKUP(E693,accorpamenti!$A$2:$X$104,A693-1995,0)</f>
        <v>Pisa</v>
      </c>
      <c r="E693" s="3" t="s">
        <v>105</v>
      </c>
      <c r="F693" s="3">
        <v>6518</v>
      </c>
      <c r="G693" s="3">
        <v>2014</v>
      </c>
      <c r="H693" s="13">
        <v>5</v>
      </c>
      <c r="J693" s="3">
        <v>7</v>
      </c>
      <c r="K693" s="3">
        <v>0</v>
      </c>
      <c r="L693" s="3">
        <v>0</v>
      </c>
      <c r="M693" s="3">
        <v>1</v>
      </c>
      <c r="N693" s="3">
        <v>0</v>
      </c>
      <c r="O693" s="3">
        <v>0</v>
      </c>
      <c r="P693" s="3">
        <f t="shared" si="33"/>
        <v>8</v>
      </c>
      <c r="Q693" s="3">
        <v>189</v>
      </c>
      <c r="R693" s="3">
        <f t="shared" si="34"/>
        <v>1</v>
      </c>
      <c r="S693" s="3">
        <f t="shared" si="35"/>
        <v>8</v>
      </c>
      <c r="T693" s="3">
        <f>IF(AND(H693&lt;5,S693&gt;=VLOOKUP(A693,anni!$A$1:$O$32,6,0)),1,0)</f>
        <v>0</v>
      </c>
    </row>
    <row r="694" spans="1:20" x14ac:dyDescent="0.3">
      <c r="A694" s="3">
        <v>2014</v>
      </c>
      <c r="B694" s="3">
        <v>86</v>
      </c>
      <c r="C694" s="3" t="s">
        <v>53</v>
      </c>
      <c r="D694" s="3" t="str">
        <f>VLOOKUP(E694,accorpamenti!$A$2:$X$104,A694-1995,0)</f>
        <v>Chieti</v>
      </c>
      <c r="E694" s="3" t="s">
        <v>113</v>
      </c>
      <c r="F694" s="3">
        <v>6519</v>
      </c>
      <c r="G694" s="3">
        <v>2014</v>
      </c>
      <c r="H694" s="4">
        <v>5</v>
      </c>
      <c r="J694" s="3">
        <v>4</v>
      </c>
      <c r="K694" s="3">
        <v>4</v>
      </c>
      <c r="L694" s="3">
        <v>2</v>
      </c>
      <c r="M694" s="3">
        <v>0</v>
      </c>
      <c r="N694" s="3">
        <v>0</v>
      </c>
      <c r="O694" s="3">
        <v>0</v>
      </c>
      <c r="P694" s="3">
        <f t="shared" si="33"/>
        <v>10</v>
      </c>
      <c r="Q694" s="3">
        <v>156</v>
      </c>
      <c r="R694" s="3">
        <f t="shared" si="34"/>
        <v>1</v>
      </c>
      <c r="S694" s="3">
        <f t="shared" si="35"/>
        <v>10</v>
      </c>
      <c r="T694" s="3">
        <f>IF(AND(H694&lt;5,S694&gt;=VLOOKUP(A694,anni!$A$1:$O$32,6,0)),1,0)</f>
        <v>0</v>
      </c>
    </row>
    <row r="695" spans="1:20" x14ac:dyDescent="0.3">
      <c r="A695" s="3">
        <v>2014</v>
      </c>
      <c r="B695" s="3">
        <v>87</v>
      </c>
      <c r="C695" s="3" t="s">
        <v>32</v>
      </c>
      <c r="D695" s="3" t="str">
        <f>VLOOKUP(E695,accorpamenti!$A$2:$X$104,A695-1995,0)</f>
        <v>Salerno</v>
      </c>
      <c r="E695" s="3" t="s">
        <v>61</v>
      </c>
      <c r="F695" s="3">
        <v>6659</v>
      </c>
      <c r="G695" s="3">
        <v>2014</v>
      </c>
      <c r="H695" s="4">
        <v>2</v>
      </c>
      <c r="J695" s="3">
        <v>2</v>
      </c>
      <c r="K695" s="3">
        <v>2</v>
      </c>
      <c r="L695" s="3">
        <v>0</v>
      </c>
      <c r="M695" s="3">
        <v>0</v>
      </c>
      <c r="N695" s="3">
        <v>0</v>
      </c>
      <c r="O695" s="3">
        <v>0</v>
      </c>
      <c r="P695" s="3">
        <f t="shared" si="33"/>
        <v>6.4</v>
      </c>
      <c r="Q695" s="3">
        <v>253</v>
      </c>
      <c r="R695" s="3">
        <f t="shared" si="34"/>
        <v>1</v>
      </c>
      <c r="S695" s="3">
        <f t="shared" si="35"/>
        <v>4</v>
      </c>
      <c r="T695" s="3">
        <f>IF(AND(H695&lt;5,S695&gt;=VLOOKUP(A695,anni!$A$1:$O$32,6,0)),1,0)</f>
        <v>0</v>
      </c>
    </row>
    <row r="696" spans="1:20" x14ac:dyDescent="0.3">
      <c r="A696" s="3">
        <v>2014</v>
      </c>
      <c r="B696" s="3">
        <v>88</v>
      </c>
      <c r="C696" s="3" t="s">
        <v>45</v>
      </c>
      <c r="D696" s="3" t="str">
        <f>VLOOKUP(E696,accorpamenti!$A$2:$X$104,A696-1995,0)</f>
        <v>Asti</v>
      </c>
      <c r="E696" s="3" t="s">
        <v>68</v>
      </c>
      <c r="F696" s="3">
        <v>6120</v>
      </c>
      <c r="G696" s="3">
        <v>2014</v>
      </c>
      <c r="H696" s="4">
        <v>5</v>
      </c>
      <c r="J696" s="3">
        <v>7</v>
      </c>
      <c r="K696" s="3">
        <v>7</v>
      </c>
      <c r="L696" s="3">
        <v>6</v>
      </c>
      <c r="M696" s="3">
        <v>7</v>
      </c>
      <c r="N696" s="3">
        <v>0</v>
      </c>
      <c r="O696" s="3">
        <v>1</v>
      </c>
      <c r="P696" s="3">
        <f t="shared" si="33"/>
        <v>28</v>
      </c>
      <c r="Q696" s="3">
        <v>9</v>
      </c>
      <c r="R696" s="3">
        <f t="shared" si="34"/>
        <v>4</v>
      </c>
      <c r="S696" s="3">
        <f t="shared" si="35"/>
        <v>28</v>
      </c>
      <c r="T696" s="3">
        <f>IF(AND(H696&lt;5,S696&gt;=VLOOKUP(A696,anni!$A$1:$O$32,6,0)),1,0)</f>
        <v>0</v>
      </c>
    </row>
    <row r="697" spans="1:20" x14ac:dyDescent="0.3">
      <c r="A697" s="3">
        <v>2014</v>
      </c>
      <c r="B697" s="3">
        <v>89</v>
      </c>
      <c r="C697" s="3" t="s">
        <v>34</v>
      </c>
      <c r="D697" s="3" t="str">
        <f>VLOOKUP(E697,accorpamenti!$A$2:$X$104,A697-1995,0)</f>
        <v>Brescia</v>
      </c>
      <c r="E697" s="3" t="s">
        <v>42</v>
      </c>
      <c r="F697" s="3">
        <v>6135</v>
      </c>
      <c r="G697" s="3">
        <v>2014</v>
      </c>
      <c r="H697" s="4">
        <v>4</v>
      </c>
      <c r="J697" s="3">
        <v>7</v>
      </c>
      <c r="K697" s="3">
        <v>7</v>
      </c>
      <c r="L697" s="3">
        <v>7</v>
      </c>
      <c r="M697" s="3">
        <v>0</v>
      </c>
      <c r="N697" s="3">
        <v>0</v>
      </c>
      <c r="O697" s="3">
        <v>0</v>
      </c>
      <c r="P697" s="3">
        <f t="shared" si="33"/>
        <v>25.2</v>
      </c>
      <c r="Q697" s="3">
        <v>33</v>
      </c>
      <c r="R697" s="3">
        <f t="shared" si="34"/>
        <v>4</v>
      </c>
      <c r="S697" s="3">
        <f t="shared" si="35"/>
        <v>21</v>
      </c>
      <c r="T697" s="3">
        <f>IF(AND(H697&lt;5,S697&gt;=VLOOKUP(A697,anni!$A$1:$O$32,6,0)),1,0)</f>
        <v>0</v>
      </c>
    </row>
    <row r="698" spans="1:20" x14ac:dyDescent="0.3">
      <c r="A698" s="3">
        <v>2014</v>
      </c>
      <c r="B698" s="3">
        <v>90</v>
      </c>
      <c r="C698" s="3" t="s">
        <v>56</v>
      </c>
      <c r="D698" s="3" t="str">
        <f>VLOOKUP(E698,accorpamenti!$A$2:$X$104,A698-1995,0)</f>
        <v>Verona</v>
      </c>
      <c r="E698" s="3" t="s">
        <v>71</v>
      </c>
      <c r="F698" s="3">
        <v>6520</v>
      </c>
      <c r="G698" s="3">
        <v>2014</v>
      </c>
      <c r="H698" s="4">
        <v>5</v>
      </c>
      <c r="J698" s="3">
        <v>7</v>
      </c>
      <c r="K698" s="3">
        <v>1</v>
      </c>
      <c r="L698" s="3">
        <v>0</v>
      </c>
      <c r="M698" s="3">
        <v>1</v>
      </c>
      <c r="N698" s="3">
        <v>0</v>
      </c>
      <c r="O698" s="3">
        <v>0</v>
      </c>
      <c r="P698" s="3">
        <f t="shared" si="33"/>
        <v>9</v>
      </c>
      <c r="Q698" s="3">
        <v>176</v>
      </c>
      <c r="R698" s="3">
        <f t="shared" si="34"/>
        <v>1</v>
      </c>
      <c r="S698" s="3">
        <f t="shared" si="35"/>
        <v>9</v>
      </c>
      <c r="T698" s="3">
        <f>IF(AND(H698&lt;5,S698&gt;=VLOOKUP(A698,anni!$A$1:$O$32,6,0)),1,0)</f>
        <v>0</v>
      </c>
    </row>
    <row r="699" spans="1:20" x14ac:dyDescent="0.3">
      <c r="A699" s="3">
        <v>2014</v>
      </c>
      <c r="B699" s="3">
        <v>91</v>
      </c>
      <c r="C699" s="3" t="s">
        <v>56</v>
      </c>
      <c r="D699" s="3" t="str">
        <f>VLOOKUP(E699,accorpamenti!$A$2:$X$104,A699-1995,0)</f>
        <v>Treviso</v>
      </c>
      <c r="E699" s="3" t="s">
        <v>57</v>
      </c>
      <c r="F699" s="3">
        <v>6629</v>
      </c>
      <c r="G699" s="3">
        <v>2014</v>
      </c>
      <c r="H699" s="4">
        <v>3</v>
      </c>
      <c r="J699" s="3">
        <v>7</v>
      </c>
      <c r="K699" s="3">
        <v>2</v>
      </c>
      <c r="L699" s="3">
        <v>0</v>
      </c>
      <c r="M699" s="3">
        <v>0</v>
      </c>
      <c r="N699" s="3">
        <v>0</v>
      </c>
      <c r="O699" s="3">
        <v>0</v>
      </c>
      <c r="P699" s="3">
        <f t="shared" si="33"/>
        <v>12.6</v>
      </c>
      <c r="Q699" s="3">
        <v>176</v>
      </c>
      <c r="R699" s="3">
        <f t="shared" si="34"/>
        <v>1</v>
      </c>
      <c r="S699" s="3">
        <f t="shared" si="35"/>
        <v>9</v>
      </c>
      <c r="T699" s="3">
        <f>IF(AND(H699&lt;5,S699&gt;=VLOOKUP(A699,anni!$A$1:$O$32,6,0)),1,0)</f>
        <v>0</v>
      </c>
    </row>
    <row r="700" spans="1:20" x14ac:dyDescent="0.3">
      <c r="A700" s="3">
        <v>2014</v>
      </c>
      <c r="B700" s="3">
        <v>92</v>
      </c>
      <c r="C700" s="3" t="s">
        <v>47</v>
      </c>
      <c r="D700" s="3" t="str">
        <f>VLOOKUP(E700,accorpamenti!$A$2:$X$104,A700-1995,0)</f>
        <v>Massa Carrara</v>
      </c>
      <c r="E700" s="3" t="s">
        <v>52</v>
      </c>
      <c r="F700" s="3">
        <v>6324</v>
      </c>
      <c r="G700" s="3">
        <v>2014</v>
      </c>
      <c r="H700" s="4">
        <v>3</v>
      </c>
      <c r="J700" s="3">
        <v>7</v>
      </c>
      <c r="K700" s="3">
        <v>7</v>
      </c>
      <c r="L700" s="3">
        <v>6</v>
      </c>
      <c r="M700" s="3">
        <v>7</v>
      </c>
      <c r="N700" s="3">
        <v>0</v>
      </c>
      <c r="O700" s="3">
        <v>0</v>
      </c>
      <c r="P700" s="3">
        <f t="shared" si="33"/>
        <v>0</v>
      </c>
      <c r="Q700" s="3">
        <v>13</v>
      </c>
      <c r="R700" s="3">
        <f t="shared" si="34"/>
        <v>3</v>
      </c>
      <c r="S700" s="3">
        <f t="shared" si="35"/>
        <v>27</v>
      </c>
      <c r="T700" s="3">
        <f>IF(AND(H700&lt;5,S700&gt;=VLOOKUP(A700,anni!$A$1:$O$32,6,0)),1,0)</f>
        <v>1</v>
      </c>
    </row>
    <row r="701" spans="1:20" x14ac:dyDescent="0.3">
      <c r="A701" s="3">
        <v>2014</v>
      </c>
      <c r="B701" s="3">
        <v>93</v>
      </c>
      <c r="C701" s="3" t="s">
        <v>45</v>
      </c>
      <c r="D701" s="3" t="str">
        <f>VLOOKUP(E701,accorpamenti!$A$2:$X$104,A701-1995,0)</f>
        <v>Torino</v>
      </c>
      <c r="E701" s="3" t="s">
        <v>49</v>
      </c>
      <c r="F701" s="3">
        <v>6268</v>
      </c>
      <c r="G701" s="3">
        <v>2014</v>
      </c>
      <c r="H701" s="4">
        <v>5</v>
      </c>
      <c r="J701" s="3">
        <v>6</v>
      </c>
      <c r="K701" s="3">
        <v>7</v>
      </c>
      <c r="L701" s="3">
        <v>0</v>
      </c>
      <c r="M701" s="3">
        <v>7</v>
      </c>
      <c r="N701" s="3">
        <v>0</v>
      </c>
      <c r="O701" s="3">
        <v>0</v>
      </c>
      <c r="P701" s="3">
        <f t="shared" si="33"/>
        <v>20</v>
      </c>
      <c r="Q701" s="3">
        <v>39</v>
      </c>
      <c r="R701" s="3">
        <f t="shared" si="34"/>
        <v>3</v>
      </c>
      <c r="S701" s="3">
        <f t="shared" si="35"/>
        <v>20</v>
      </c>
      <c r="T701" s="3">
        <f>IF(AND(H701&lt;5,S701&gt;=VLOOKUP(A701,anni!$A$1:$O$32,6,0)),1,0)</f>
        <v>0</v>
      </c>
    </row>
    <row r="702" spans="1:20" x14ac:dyDescent="0.3">
      <c r="A702" s="3">
        <v>2014</v>
      </c>
      <c r="B702" s="3">
        <v>94</v>
      </c>
      <c r="C702" s="3" t="s">
        <v>32</v>
      </c>
      <c r="D702" s="3" t="str">
        <f>VLOOKUP(E702,accorpamenti!$A$2:$X$104,A702-1995,0)</f>
        <v>Salerno</v>
      </c>
      <c r="E702" s="3" t="s">
        <v>61</v>
      </c>
      <c r="F702" s="3">
        <v>6121</v>
      </c>
      <c r="G702" s="3">
        <v>2014</v>
      </c>
      <c r="H702" s="4">
        <v>5</v>
      </c>
      <c r="J702" s="3">
        <v>5</v>
      </c>
      <c r="K702" s="3">
        <v>7</v>
      </c>
      <c r="L702" s="3">
        <v>4</v>
      </c>
      <c r="M702" s="3">
        <v>1</v>
      </c>
      <c r="N702" s="3">
        <v>0</v>
      </c>
      <c r="O702" s="3">
        <v>2</v>
      </c>
      <c r="P702" s="3">
        <f t="shared" si="33"/>
        <v>19</v>
      </c>
      <c r="Q702" s="3">
        <v>45</v>
      </c>
      <c r="R702" s="3">
        <f t="shared" si="34"/>
        <v>3</v>
      </c>
      <c r="S702" s="3">
        <f t="shared" si="35"/>
        <v>19</v>
      </c>
      <c r="T702" s="3">
        <f>IF(AND(H702&lt;5,S702&gt;=VLOOKUP(A702,anni!$A$1:$O$32,6,0)),1,0)</f>
        <v>0</v>
      </c>
    </row>
    <row r="703" spans="1:20" x14ac:dyDescent="0.3">
      <c r="A703" s="3">
        <v>2014</v>
      </c>
      <c r="B703" s="3">
        <v>95</v>
      </c>
      <c r="C703" s="3" t="s">
        <v>34</v>
      </c>
      <c r="D703" s="3" t="str">
        <f>VLOOKUP(E703,accorpamenti!$A$2:$X$104,A703-1995,0)</f>
        <v>Bergamo</v>
      </c>
      <c r="E703" s="3" t="s">
        <v>35</v>
      </c>
      <c r="F703" s="3">
        <v>6521</v>
      </c>
      <c r="G703" s="3">
        <v>2014</v>
      </c>
      <c r="H703" s="4">
        <v>5</v>
      </c>
      <c r="J703" s="3">
        <v>3</v>
      </c>
      <c r="K703" s="3">
        <v>5</v>
      </c>
      <c r="L703" s="3">
        <v>0</v>
      </c>
      <c r="M703" s="3">
        <v>0</v>
      </c>
      <c r="N703" s="3">
        <v>0</v>
      </c>
      <c r="O703" s="3">
        <v>0</v>
      </c>
      <c r="P703" s="3">
        <f t="shared" si="33"/>
        <v>8</v>
      </c>
      <c r="Q703" s="3">
        <v>189</v>
      </c>
      <c r="R703" s="3">
        <f t="shared" si="34"/>
        <v>1</v>
      </c>
      <c r="S703" s="3">
        <f t="shared" si="35"/>
        <v>8</v>
      </c>
      <c r="T703" s="3">
        <f>IF(AND(H703&lt;5,S703&gt;=VLOOKUP(A703,anni!$A$1:$O$32,6,0)),1,0)</f>
        <v>0</v>
      </c>
    </row>
    <row r="704" spans="1:20" x14ac:dyDescent="0.3">
      <c r="A704" s="3">
        <v>2014</v>
      </c>
      <c r="B704" s="3">
        <v>96</v>
      </c>
      <c r="C704" s="3" t="s">
        <v>39</v>
      </c>
      <c r="D704" s="3" t="str">
        <f>VLOOKUP(E704,accorpamenti!$A$2:$X$104,A704-1995,0)</f>
        <v>Roma</v>
      </c>
      <c r="E704" s="3" t="s">
        <v>40</v>
      </c>
      <c r="F704" s="3">
        <v>6575</v>
      </c>
      <c r="G704" s="3">
        <v>2014</v>
      </c>
      <c r="H704" s="4">
        <v>4</v>
      </c>
      <c r="J704" s="3">
        <v>7</v>
      </c>
      <c r="K704" s="3">
        <v>7</v>
      </c>
      <c r="L704" s="3">
        <v>0</v>
      </c>
      <c r="M704" s="3">
        <v>0</v>
      </c>
      <c r="N704" s="3">
        <v>0</v>
      </c>
      <c r="O704" s="3">
        <v>0</v>
      </c>
      <c r="P704" s="3">
        <f t="shared" si="33"/>
        <v>16.8</v>
      </c>
      <c r="Q704" s="3">
        <v>93</v>
      </c>
      <c r="R704" s="3">
        <f t="shared" si="34"/>
        <v>1</v>
      </c>
      <c r="S704" s="3">
        <f t="shared" si="35"/>
        <v>14</v>
      </c>
      <c r="T704" s="3">
        <f>IF(AND(H704&lt;5,S704&gt;=VLOOKUP(A704,anni!$A$1:$O$32,6,0)),1,0)</f>
        <v>0</v>
      </c>
    </row>
    <row r="705" spans="1:20" x14ac:dyDescent="0.3">
      <c r="A705" s="3">
        <v>2014</v>
      </c>
      <c r="B705" s="3">
        <v>97</v>
      </c>
      <c r="C705" s="3" t="s">
        <v>101</v>
      </c>
      <c r="D705" s="3" t="str">
        <f>VLOOKUP(E705,accorpamenti!$A$2:$X$104,A705-1995,0)</f>
        <v>Macerata</v>
      </c>
      <c r="E705" s="3" t="s">
        <v>102</v>
      </c>
      <c r="F705" s="3">
        <v>6660</v>
      </c>
      <c r="G705" s="3">
        <v>2014</v>
      </c>
      <c r="H705" s="4">
        <v>2</v>
      </c>
      <c r="J705" s="3">
        <v>7</v>
      </c>
      <c r="K705" s="3">
        <v>7</v>
      </c>
      <c r="L705" s="3">
        <v>4</v>
      </c>
      <c r="M705" s="3">
        <v>0</v>
      </c>
      <c r="N705" s="3">
        <v>0</v>
      </c>
      <c r="O705" s="3">
        <v>0</v>
      </c>
      <c r="P705" s="3">
        <f t="shared" si="33"/>
        <v>28.8</v>
      </c>
      <c r="Q705" s="3">
        <v>54</v>
      </c>
      <c r="R705" s="3">
        <f t="shared" si="34"/>
        <v>1</v>
      </c>
      <c r="S705" s="3">
        <f t="shared" si="35"/>
        <v>18</v>
      </c>
      <c r="T705" s="3">
        <f>IF(AND(H705&lt;5,S705&gt;=VLOOKUP(A705,anni!$A$1:$O$32,6,0)),1,0)</f>
        <v>0</v>
      </c>
    </row>
    <row r="706" spans="1:20" x14ac:dyDescent="0.3">
      <c r="A706" s="3">
        <v>2014</v>
      </c>
      <c r="B706" s="3">
        <v>98</v>
      </c>
      <c r="C706" s="3" t="s">
        <v>32</v>
      </c>
      <c r="D706" s="3" t="str">
        <f>VLOOKUP(E706,accorpamenti!$A$2:$X$104,A706-1995,0)</f>
        <v>Napoli</v>
      </c>
      <c r="E706" s="3" t="s">
        <v>95</v>
      </c>
      <c r="F706" s="3">
        <v>6493</v>
      </c>
      <c r="G706" s="3">
        <v>2014</v>
      </c>
      <c r="H706" s="4">
        <v>2</v>
      </c>
      <c r="J706" s="3">
        <v>7</v>
      </c>
      <c r="K706" s="3">
        <v>7</v>
      </c>
      <c r="L706" s="3">
        <v>6</v>
      </c>
      <c r="M706" s="3">
        <v>7</v>
      </c>
      <c r="N706" s="3">
        <v>0</v>
      </c>
      <c r="O706" s="3">
        <v>0</v>
      </c>
      <c r="P706" s="3">
        <f t="shared" si="33"/>
        <v>0</v>
      </c>
      <c r="Q706" s="3">
        <v>13</v>
      </c>
      <c r="R706" s="3">
        <f t="shared" si="34"/>
        <v>2</v>
      </c>
      <c r="S706" s="3">
        <f t="shared" si="35"/>
        <v>27</v>
      </c>
      <c r="T706" s="3">
        <f>IF(AND(H706&lt;5,S706&gt;=VLOOKUP(A706,anni!$A$1:$O$32,6,0)),1,0)</f>
        <v>1</v>
      </c>
    </row>
    <row r="707" spans="1:20" x14ac:dyDescent="0.3">
      <c r="A707" s="3">
        <v>2014</v>
      </c>
      <c r="B707" s="3">
        <v>99</v>
      </c>
      <c r="C707" s="3" t="s">
        <v>32</v>
      </c>
      <c r="D707" s="3" t="str">
        <f>VLOOKUP(E707,accorpamenti!$A$2:$X$104,A707-1995,0)</f>
        <v>Napoli</v>
      </c>
      <c r="E707" s="3" t="s">
        <v>95</v>
      </c>
      <c r="F707" s="3">
        <v>6661</v>
      </c>
      <c r="G707" s="3">
        <v>2014</v>
      </c>
      <c r="H707" s="4">
        <v>2</v>
      </c>
      <c r="J707" s="3">
        <v>6</v>
      </c>
      <c r="K707" s="3">
        <v>0</v>
      </c>
      <c r="L707" s="3">
        <v>0</v>
      </c>
      <c r="M707" s="3">
        <v>1</v>
      </c>
      <c r="N707" s="3">
        <v>0</v>
      </c>
      <c r="O707" s="3">
        <v>0</v>
      </c>
      <c r="P707" s="3">
        <f t="shared" si="33"/>
        <v>11.200000000000001</v>
      </c>
      <c r="Q707" s="3">
        <v>204</v>
      </c>
      <c r="R707" s="3">
        <f t="shared" si="34"/>
        <v>1</v>
      </c>
      <c r="S707" s="3">
        <f t="shared" si="35"/>
        <v>7</v>
      </c>
      <c r="T707" s="3">
        <f>IF(AND(H707&lt;5,S707&gt;=VLOOKUP(A707,anni!$A$1:$O$32,6,0)),1,0)</f>
        <v>0</v>
      </c>
    </row>
    <row r="708" spans="1:20" x14ac:dyDescent="0.3">
      <c r="A708" s="3">
        <v>2014</v>
      </c>
      <c r="B708" s="3">
        <v>100</v>
      </c>
      <c r="C708" s="3" t="s">
        <v>53</v>
      </c>
      <c r="D708" s="3" t="str">
        <f>VLOOKUP(E708,accorpamenti!$A$2:$X$104,A708-1995,0)</f>
        <v>Pescara</v>
      </c>
      <c r="E708" s="3" t="s">
        <v>54</v>
      </c>
      <c r="F708" s="3">
        <v>6662</v>
      </c>
      <c r="G708" s="3">
        <v>2014</v>
      </c>
      <c r="H708" s="4">
        <v>2</v>
      </c>
      <c r="J708" s="3">
        <v>1</v>
      </c>
      <c r="K708" s="3">
        <v>0</v>
      </c>
      <c r="L708" s="3">
        <v>0</v>
      </c>
      <c r="M708" s="3">
        <v>0</v>
      </c>
      <c r="N708" s="3">
        <v>0</v>
      </c>
      <c r="O708" s="3">
        <v>0</v>
      </c>
      <c r="P708" s="3">
        <f t="shared" si="33"/>
        <v>1.6</v>
      </c>
      <c r="Q708" s="3">
        <v>286</v>
      </c>
      <c r="R708" s="3">
        <f t="shared" si="34"/>
        <v>1</v>
      </c>
      <c r="S708" s="3">
        <f t="shared" si="35"/>
        <v>1</v>
      </c>
      <c r="T708" s="3">
        <f>IF(AND(H708&lt;5,S708&gt;=VLOOKUP(A708,anni!$A$1:$O$32,6,0)),1,0)</f>
        <v>0</v>
      </c>
    </row>
    <row r="709" spans="1:20" x14ac:dyDescent="0.3">
      <c r="A709" s="3">
        <v>2014</v>
      </c>
      <c r="B709" s="3">
        <v>101</v>
      </c>
      <c r="C709" s="3" t="s">
        <v>39</v>
      </c>
      <c r="D709" s="3" t="str">
        <f>VLOOKUP(E709,accorpamenti!$A$2:$X$104,A709-1995,0)</f>
        <v>Roma</v>
      </c>
      <c r="E709" s="3" t="s">
        <v>40</v>
      </c>
      <c r="F709" s="3">
        <v>6455</v>
      </c>
      <c r="G709" s="3">
        <v>2014</v>
      </c>
      <c r="H709" s="4">
        <v>4</v>
      </c>
      <c r="J709" s="3">
        <v>7</v>
      </c>
      <c r="K709" s="3">
        <v>2</v>
      </c>
      <c r="L709" s="3">
        <v>0</v>
      </c>
      <c r="M709" s="3">
        <v>0</v>
      </c>
      <c r="N709" s="3">
        <v>0</v>
      </c>
      <c r="O709" s="3">
        <v>0</v>
      </c>
      <c r="P709" s="3">
        <f t="shared" si="33"/>
        <v>10.799999999999999</v>
      </c>
      <c r="Q709" s="3">
        <v>176</v>
      </c>
      <c r="R709" s="3">
        <f t="shared" si="34"/>
        <v>2</v>
      </c>
      <c r="S709" s="3">
        <f t="shared" si="35"/>
        <v>9</v>
      </c>
      <c r="T709" s="3">
        <f>IF(AND(H709&lt;5,S709&gt;=VLOOKUP(A709,anni!$A$1:$O$32,6,0)),1,0)</f>
        <v>0</v>
      </c>
    </row>
    <row r="710" spans="1:20" x14ac:dyDescent="0.3">
      <c r="A710" s="3">
        <v>2014</v>
      </c>
      <c r="B710" s="3">
        <v>102</v>
      </c>
      <c r="C710" s="3" t="s">
        <v>29</v>
      </c>
      <c r="D710" s="3" t="str">
        <f>VLOOKUP(E710,accorpamenti!$A$2:$X$104,A710-1995,0)</f>
        <v>Trapani</v>
      </c>
      <c r="E710" s="3" t="s">
        <v>109</v>
      </c>
      <c r="F710" s="3">
        <v>6409</v>
      </c>
      <c r="G710" s="3">
        <v>2014</v>
      </c>
      <c r="H710" s="4">
        <v>5</v>
      </c>
      <c r="J710" s="3">
        <v>5</v>
      </c>
      <c r="K710" s="3">
        <v>7</v>
      </c>
      <c r="L710" s="3">
        <v>0</v>
      </c>
      <c r="M710" s="3">
        <v>1</v>
      </c>
      <c r="N710" s="3">
        <v>0</v>
      </c>
      <c r="O710" s="3">
        <v>0</v>
      </c>
      <c r="P710" s="3">
        <f t="shared" si="33"/>
        <v>13</v>
      </c>
      <c r="Q710" s="3">
        <v>109</v>
      </c>
      <c r="R710" s="3">
        <f t="shared" si="34"/>
        <v>2</v>
      </c>
      <c r="S710" s="3">
        <f t="shared" si="35"/>
        <v>13</v>
      </c>
      <c r="T710" s="3">
        <f>IF(AND(H710&lt;5,S710&gt;=VLOOKUP(A710,anni!$A$1:$O$32,6,0)),1,0)</f>
        <v>0</v>
      </c>
    </row>
    <row r="711" spans="1:20" x14ac:dyDescent="0.3">
      <c r="A711" s="3">
        <v>2014</v>
      </c>
      <c r="B711" s="3">
        <v>103</v>
      </c>
      <c r="C711" s="3" t="s">
        <v>34</v>
      </c>
      <c r="D711" s="3" t="str">
        <f>VLOOKUP(E711,accorpamenti!$A$2:$X$104,A711-1995,0)</f>
        <v>Bergamo</v>
      </c>
      <c r="E711" s="3" t="s">
        <v>35</v>
      </c>
      <c r="F711" s="3">
        <v>6663</v>
      </c>
      <c r="G711" s="3">
        <v>2014</v>
      </c>
      <c r="H711" s="4">
        <v>2</v>
      </c>
      <c r="J711" s="3">
        <v>4</v>
      </c>
      <c r="K711" s="3">
        <v>0</v>
      </c>
      <c r="L711" s="3">
        <v>1</v>
      </c>
      <c r="M711" s="3">
        <v>0</v>
      </c>
      <c r="N711" s="3">
        <v>0</v>
      </c>
      <c r="O711" s="3">
        <v>0</v>
      </c>
      <c r="P711" s="3">
        <f t="shared" si="33"/>
        <v>8</v>
      </c>
      <c r="Q711" s="3">
        <v>234</v>
      </c>
      <c r="R711" s="3">
        <f t="shared" si="34"/>
        <v>1</v>
      </c>
      <c r="S711" s="3">
        <f t="shared" si="35"/>
        <v>5</v>
      </c>
      <c r="T711" s="3">
        <f>IF(AND(H711&lt;5,S711&gt;=VLOOKUP(A711,anni!$A$1:$O$32,6,0)),1,0)</f>
        <v>0</v>
      </c>
    </row>
    <row r="712" spans="1:20" x14ac:dyDescent="0.3">
      <c r="A712" s="3">
        <v>2014</v>
      </c>
      <c r="B712" s="3">
        <v>104</v>
      </c>
      <c r="C712" s="3" t="s">
        <v>50</v>
      </c>
      <c r="D712" s="3" t="str">
        <f>VLOOKUP(E712,accorpamenti!$A$2:$X$104,A712-1995,0)</f>
        <v>Genova</v>
      </c>
      <c r="E712" s="3" t="s">
        <v>51</v>
      </c>
      <c r="F712" s="3">
        <v>6410</v>
      </c>
      <c r="G712" s="3">
        <v>2014</v>
      </c>
      <c r="H712" s="4">
        <v>5</v>
      </c>
      <c r="J712" s="3">
        <v>7</v>
      </c>
      <c r="K712" s="3">
        <v>0</v>
      </c>
      <c r="L712" s="3">
        <v>3</v>
      </c>
      <c r="M712" s="3">
        <v>0</v>
      </c>
      <c r="N712" s="3">
        <v>0</v>
      </c>
      <c r="O712" s="3">
        <v>0</v>
      </c>
      <c r="P712" s="3">
        <f t="shared" si="33"/>
        <v>10</v>
      </c>
      <c r="Q712" s="3">
        <v>156</v>
      </c>
      <c r="R712" s="3">
        <f t="shared" si="34"/>
        <v>2</v>
      </c>
      <c r="S712" s="3">
        <f t="shared" si="35"/>
        <v>10</v>
      </c>
      <c r="T712" s="3">
        <f>IF(AND(H712&lt;5,S712&gt;=VLOOKUP(A712,anni!$A$1:$O$32,6,0)),1,0)</f>
        <v>0</v>
      </c>
    </row>
    <row r="713" spans="1:20" x14ac:dyDescent="0.3">
      <c r="A713" s="3">
        <v>2014</v>
      </c>
      <c r="B713" s="3">
        <v>105</v>
      </c>
      <c r="C713" s="3" t="s">
        <v>39</v>
      </c>
      <c r="D713" s="3" t="str">
        <f>VLOOKUP(E713,accorpamenti!$A$2:$X$104,A713-1995,0)</f>
        <v>Roma</v>
      </c>
      <c r="E713" s="3" t="s">
        <v>40</v>
      </c>
      <c r="F713" s="3">
        <v>6522</v>
      </c>
      <c r="G713" s="3">
        <v>2014</v>
      </c>
      <c r="H713" s="4">
        <v>5</v>
      </c>
      <c r="J713" s="3">
        <v>4</v>
      </c>
      <c r="K713" s="3">
        <v>0</v>
      </c>
      <c r="L713" s="3">
        <v>0</v>
      </c>
      <c r="M713" s="3">
        <v>0</v>
      </c>
      <c r="N713" s="3">
        <v>0</v>
      </c>
      <c r="O713" s="3">
        <v>0</v>
      </c>
      <c r="P713" s="3">
        <f t="shared" si="33"/>
        <v>4</v>
      </c>
      <c r="Q713" s="3">
        <v>253</v>
      </c>
      <c r="R713" s="3">
        <f t="shared" si="34"/>
        <v>1</v>
      </c>
      <c r="S713" s="3">
        <f t="shared" si="35"/>
        <v>4</v>
      </c>
      <c r="T713" s="3">
        <f>IF(AND(H713&lt;5,S713&gt;=VLOOKUP(A713,anni!$A$1:$O$32,6,0)),1,0)</f>
        <v>0</v>
      </c>
    </row>
    <row r="714" spans="1:20" x14ac:dyDescent="0.3">
      <c r="A714" s="3">
        <v>2014</v>
      </c>
      <c r="B714" s="3">
        <v>106</v>
      </c>
      <c r="C714" s="3" t="s">
        <v>32</v>
      </c>
      <c r="D714" s="3" t="str">
        <f>VLOOKUP(E714,accorpamenti!$A$2:$X$104,A714-1995,0)</f>
        <v>Napoli</v>
      </c>
      <c r="E714" s="3" t="s">
        <v>95</v>
      </c>
      <c r="F714" s="3">
        <v>6523</v>
      </c>
      <c r="G714" s="3">
        <v>2014</v>
      </c>
      <c r="H714" s="4">
        <v>5</v>
      </c>
      <c r="J714" s="3">
        <v>7</v>
      </c>
      <c r="K714" s="3">
        <v>7</v>
      </c>
      <c r="L714" s="3">
        <v>0</v>
      </c>
      <c r="M714" s="3">
        <v>0</v>
      </c>
      <c r="N714" s="3">
        <v>0</v>
      </c>
      <c r="O714" s="3">
        <v>0</v>
      </c>
      <c r="P714" s="3">
        <f t="shared" si="33"/>
        <v>14</v>
      </c>
      <c r="Q714" s="3">
        <v>93</v>
      </c>
      <c r="R714" s="3">
        <f t="shared" si="34"/>
        <v>1</v>
      </c>
      <c r="S714" s="3">
        <f t="shared" si="35"/>
        <v>14</v>
      </c>
      <c r="T714" s="3">
        <f>IF(AND(H714&lt;5,S714&gt;=VLOOKUP(A714,anni!$A$1:$O$32,6,0)),1,0)</f>
        <v>0</v>
      </c>
    </row>
    <row r="715" spans="1:20" x14ac:dyDescent="0.3">
      <c r="A715" s="3">
        <v>2014</v>
      </c>
      <c r="B715" s="3">
        <v>107</v>
      </c>
      <c r="C715" s="3" t="s">
        <v>47</v>
      </c>
      <c r="D715" s="3" t="str">
        <f>VLOOKUP(E715,accorpamenti!$A$2:$X$104,A715-1995,0)</f>
        <v>Firenze</v>
      </c>
      <c r="E715" s="3" t="s">
        <v>118</v>
      </c>
      <c r="F715" s="3">
        <v>6456</v>
      </c>
      <c r="G715" s="3">
        <v>2014</v>
      </c>
      <c r="H715" s="4">
        <v>4</v>
      </c>
      <c r="J715" s="3">
        <v>5</v>
      </c>
      <c r="K715" s="3">
        <v>7</v>
      </c>
      <c r="L715" s="3">
        <v>0</v>
      </c>
      <c r="M715" s="3">
        <v>0</v>
      </c>
      <c r="N715" s="3">
        <v>0</v>
      </c>
      <c r="O715" s="3">
        <v>0</v>
      </c>
      <c r="P715" s="3">
        <f t="shared" si="33"/>
        <v>14.399999999999999</v>
      </c>
      <c r="Q715" s="3">
        <v>122</v>
      </c>
      <c r="R715" s="3">
        <f t="shared" si="34"/>
        <v>2</v>
      </c>
      <c r="S715" s="3">
        <f t="shared" si="35"/>
        <v>12</v>
      </c>
      <c r="T715" s="3">
        <f>IF(AND(H715&lt;5,S715&gt;=VLOOKUP(A715,anni!$A$1:$O$32,6,0)),1,0)</f>
        <v>0</v>
      </c>
    </row>
    <row r="716" spans="1:20" x14ac:dyDescent="0.3">
      <c r="A716" s="3">
        <v>2014</v>
      </c>
      <c r="B716" s="3">
        <v>108</v>
      </c>
      <c r="C716" s="3" t="s">
        <v>32</v>
      </c>
      <c r="D716" s="3" t="str">
        <f>VLOOKUP(E716,accorpamenti!$A$2:$X$104,A716-1995,0)</f>
        <v>Benevento</v>
      </c>
      <c r="E716" s="3" t="s">
        <v>143</v>
      </c>
      <c r="F716" s="3">
        <v>6576</v>
      </c>
      <c r="G716" s="3">
        <v>2014</v>
      </c>
      <c r="H716" s="4">
        <v>4</v>
      </c>
      <c r="J716" s="3">
        <v>7</v>
      </c>
      <c r="K716" s="3">
        <v>4</v>
      </c>
      <c r="L716" s="3">
        <v>0</v>
      </c>
      <c r="M716" s="3">
        <v>0</v>
      </c>
      <c r="N716" s="3">
        <v>0</v>
      </c>
      <c r="O716" s="3">
        <v>0</v>
      </c>
      <c r="P716" s="3">
        <f t="shared" si="33"/>
        <v>13.2</v>
      </c>
      <c r="Q716" s="3">
        <v>134</v>
      </c>
      <c r="R716" s="3">
        <f t="shared" si="34"/>
        <v>1</v>
      </c>
      <c r="S716" s="3">
        <f t="shared" si="35"/>
        <v>11</v>
      </c>
      <c r="T716" s="3">
        <f>IF(AND(H716&lt;5,S716&gt;=VLOOKUP(A716,anni!$A$1:$O$32,6,0)),1,0)</f>
        <v>0</v>
      </c>
    </row>
    <row r="717" spans="1:20" x14ac:dyDescent="0.3">
      <c r="A717" s="3">
        <v>2014</v>
      </c>
      <c r="B717" s="3">
        <v>109</v>
      </c>
      <c r="C717" s="3" t="s">
        <v>29</v>
      </c>
      <c r="D717" s="3" t="str">
        <f>VLOOKUP(E717,accorpamenti!$A$2:$X$104,A717-1995,0)</f>
        <v>Caltanissetta</v>
      </c>
      <c r="E717" s="3" t="s">
        <v>129</v>
      </c>
      <c r="F717" s="3">
        <v>6577</v>
      </c>
      <c r="G717" s="3">
        <v>2014</v>
      </c>
      <c r="H717" s="4">
        <v>4</v>
      </c>
      <c r="J717" s="3">
        <v>3</v>
      </c>
      <c r="K717" s="3">
        <v>1</v>
      </c>
      <c r="L717" s="3">
        <v>0</v>
      </c>
      <c r="M717" s="3">
        <v>1</v>
      </c>
      <c r="N717" s="3">
        <v>0</v>
      </c>
      <c r="O717" s="3">
        <v>0</v>
      </c>
      <c r="P717" s="3">
        <f t="shared" si="33"/>
        <v>6</v>
      </c>
      <c r="Q717" s="3">
        <v>234</v>
      </c>
      <c r="R717" s="3">
        <f t="shared" si="34"/>
        <v>1</v>
      </c>
      <c r="S717" s="3">
        <f t="shared" si="35"/>
        <v>5</v>
      </c>
      <c r="T717" s="3">
        <f>IF(AND(H717&lt;5,S717&gt;=VLOOKUP(A717,anni!$A$1:$O$32,6,0)),1,0)</f>
        <v>0</v>
      </c>
    </row>
    <row r="718" spans="1:20" x14ac:dyDescent="0.3">
      <c r="A718" s="3">
        <v>2014</v>
      </c>
      <c r="B718" s="3">
        <v>110</v>
      </c>
      <c r="C718" s="3" t="s">
        <v>45</v>
      </c>
      <c r="D718" s="3" t="str">
        <f>VLOOKUP(E718,accorpamenti!$A$2:$X$104,A718-1995,0)</f>
        <v>Torino</v>
      </c>
      <c r="E718" s="3" t="s">
        <v>49</v>
      </c>
      <c r="F718" s="3">
        <v>6477</v>
      </c>
      <c r="G718" s="3">
        <v>2014</v>
      </c>
      <c r="H718" s="4">
        <v>3</v>
      </c>
      <c r="J718" s="3">
        <v>4</v>
      </c>
      <c r="K718" s="3">
        <v>0</v>
      </c>
      <c r="L718" s="3">
        <v>2</v>
      </c>
      <c r="M718" s="3">
        <v>0</v>
      </c>
      <c r="N718" s="3">
        <v>0</v>
      </c>
      <c r="O718" s="3">
        <v>0</v>
      </c>
      <c r="P718" s="3">
        <f t="shared" si="33"/>
        <v>8.3999999999999986</v>
      </c>
      <c r="Q718" s="3">
        <v>224</v>
      </c>
      <c r="R718" s="3">
        <f t="shared" si="34"/>
        <v>2</v>
      </c>
      <c r="S718" s="3">
        <f t="shared" si="35"/>
        <v>6</v>
      </c>
      <c r="T718" s="3">
        <f>IF(AND(H718&lt;5,S718&gt;=VLOOKUP(A718,anni!$A$1:$O$32,6,0)),1,0)</f>
        <v>0</v>
      </c>
    </row>
    <row r="719" spans="1:20" x14ac:dyDescent="0.3">
      <c r="A719" s="3">
        <v>2014</v>
      </c>
      <c r="B719" s="3">
        <v>111</v>
      </c>
      <c r="C719" s="3" t="s">
        <v>32</v>
      </c>
      <c r="D719" s="3" t="str">
        <f>VLOOKUP(E719,accorpamenti!$A$2:$X$104,A719-1995,0)</f>
        <v>Avellino</v>
      </c>
      <c r="E719" s="3" t="s">
        <v>127</v>
      </c>
      <c r="F719" s="3">
        <v>6631</v>
      </c>
      <c r="G719" s="3">
        <v>2014</v>
      </c>
      <c r="H719" s="4">
        <v>3</v>
      </c>
      <c r="J719" s="3">
        <v>7</v>
      </c>
      <c r="K719" s="3">
        <v>7</v>
      </c>
      <c r="L719" s="3">
        <v>6</v>
      </c>
      <c r="M719" s="3">
        <v>6</v>
      </c>
      <c r="N719" s="3">
        <v>0</v>
      </c>
      <c r="O719" s="3">
        <v>0</v>
      </c>
      <c r="P719" s="3">
        <f t="shared" si="33"/>
        <v>0</v>
      </c>
      <c r="Q719" s="3">
        <v>21</v>
      </c>
      <c r="R719" s="3">
        <f t="shared" si="34"/>
        <v>1</v>
      </c>
      <c r="S719" s="3">
        <f t="shared" si="35"/>
        <v>26</v>
      </c>
      <c r="T719" s="3">
        <f>IF(AND(H719&lt;5,S719&gt;=VLOOKUP(A719,anni!$A$1:$O$32,6,0)),1,0)</f>
        <v>1</v>
      </c>
    </row>
    <row r="720" spans="1:20" x14ac:dyDescent="0.3">
      <c r="A720" s="3">
        <v>2014</v>
      </c>
      <c r="B720" s="3">
        <v>112</v>
      </c>
      <c r="C720" s="3" t="s">
        <v>34</v>
      </c>
      <c r="D720" s="3" t="str">
        <f>VLOOKUP(E720,accorpamenti!$A$2:$X$104,A720-1995,0)</f>
        <v>Bergamo</v>
      </c>
      <c r="E720" s="3" t="s">
        <v>35</v>
      </c>
      <c r="F720" s="3">
        <v>6494</v>
      </c>
      <c r="G720" s="3">
        <v>2014</v>
      </c>
      <c r="H720" s="4">
        <v>2</v>
      </c>
      <c r="J720" s="3">
        <v>1</v>
      </c>
      <c r="K720" s="3">
        <v>2</v>
      </c>
      <c r="L720" s="3">
        <v>1</v>
      </c>
      <c r="M720" s="3">
        <v>0</v>
      </c>
      <c r="N720" s="3">
        <v>0</v>
      </c>
      <c r="O720" s="3">
        <v>0</v>
      </c>
      <c r="P720" s="3">
        <f t="shared" si="33"/>
        <v>6.4</v>
      </c>
      <c r="Q720" s="3">
        <v>253</v>
      </c>
      <c r="R720" s="3">
        <f t="shared" si="34"/>
        <v>2</v>
      </c>
      <c r="S720" s="3">
        <f t="shared" si="35"/>
        <v>4</v>
      </c>
      <c r="T720" s="3">
        <f>IF(AND(H720&lt;5,S720&gt;=VLOOKUP(A720,anni!$A$1:$O$32,6,0)),1,0)</f>
        <v>0</v>
      </c>
    </row>
    <row r="721" spans="1:20" x14ac:dyDescent="0.3">
      <c r="A721" s="3">
        <v>2014</v>
      </c>
      <c r="B721" s="3">
        <v>113</v>
      </c>
      <c r="C721" s="3" t="s">
        <v>29</v>
      </c>
      <c r="D721" s="3" t="str">
        <f>VLOOKUP(E721,accorpamenti!$A$2:$X$104,A721-1995,0)</f>
        <v>Siracusa</v>
      </c>
      <c r="E721" s="3" t="s">
        <v>139</v>
      </c>
      <c r="F721" s="3">
        <v>6136</v>
      </c>
      <c r="G721" s="3">
        <v>2014</v>
      </c>
      <c r="H721" s="4">
        <v>4</v>
      </c>
      <c r="J721" s="3">
        <v>1</v>
      </c>
      <c r="K721" s="3">
        <v>1</v>
      </c>
      <c r="L721" s="3">
        <v>2</v>
      </c>
      <c r="M721" s="3">
        <v>0</v>
      </c>
      <c r="N721" s="3">
        <v>0</v>
      </c>
      <c r="O721" s="3">
        <v>0</v>
      </c>
      <c r="P721" s="3">
        <f t="shared" si="33"/>
        <v>4.8</v>
      </c>
      <c r="Q721" s="3">
        <v>253</v>
      </c>
      <c r="R721" s="3">
        <f t="shared" si="34"/>
        <v>3</v>
      </c>
      <c r="S721" s="3">
        <f t="shared" si="35"/>
        <v>4</v>
      </c>
      <c r="T721" s="3">
        <f>IF(AND(H721&lt;5,S721&gt;=VLOOKUP(A721,anni!$A$1:$O$32,6,0)),1,0)</f>
        <v>0</v>
      </c>
    </row>
    <row r="722" spans="1:20" x14ac:dyDescent="0.3">
      <c r="A722" s="3">
        <v>2014</v>
      </c>
      <c r="B722" s="3">
        <v>114</v>
      </c>
      <c r="C722" s="3" t="s">
        <v>56</v>
      </c>
      <c r="D722" s="3" t="str">
        <f>VLOOKUP(E722,accorpamenti!$A$2:$X$104,A722-1995,0)</f>
        <v>Treviso</v>
      </c>
      <c r="E722" s="3" t="s">
        <v>57</v>
      </c>
      <c r="F722" s="3">
        <v>5955</v>
      </c>
      <c r="G722" s="3">
        <v>2014</v>
      </c>
      <c r="H722" s="4">
        <v>5</v>
      </c>
      <c r="J722" s="3">
        <v>7</v>
      </c>
      <c r="K722" s="3">
        <v>7</v>
      </c>
      <c r="L722" s="3">
        <v>6</v>
      </c>
      <c r="M722" s="3">
        <v>7</v>
      </c>
      <c r="N722" s="3">
        <v>0</v>
      </c>
      <c r="O722" s="3">
        <v>0</v>
      </c>
      <c r="P722" s="3">
        <f t="shared" si="33"/>
        <v>27</v>
      </c>
      <c r="Q722" s="3">
        <v>13</v>
      </c>
      <c r="R722" s="3">
        <f t="shared" si="34"/>
        <v>5</v>
      </c>
      <c r="S722" s="3">
        <f t="shared" si="35"/>
        <v>27</v>
      </c>
      <c r="T722" s="3">
        <f>IF(AND(H722&lt;5,S722&gt;=VLOOKUP(A722,anni!$A$1:$O$32,6,0)),1,0)</f>
        <v>0</v>
      </c>
    </row>
    <row r="723" spans="1:20" ht="14.5" x14ac:dyDescent="0.35">
      <c r="A723" s="3">
        <v>2014</v>
      </c>
      <c r="B723" s="3">
        <v>115</v>
      </c>
      <c r="C723" s="3" t="s">
        <v>29</v>
      </c>
      <c r="D723" s="3" t="str">
        <f>VLOOKUP(E723,accorpamenti!$A$2:$X$104,A723-1995,0)</f>
        <v>Messina</v>
      </c>
      <c r="E723" s="3" t="s">
        <v>124</v>
      </c>
      <c r="F723" s="3">
        <v>6412</v>
      </c>
      <c r="G723" s="3">
        <v>2014</v>
      </c>
      <c r="H723" s="4">
        <v>5</v>
      </c>
      <c r="P723" s="3">
        <f t="shared" si="33"/>
        <v>-1</v>
      </c>
      <c r="Q723" s="3">
        <v>298</v>
      </c>
      <c r="R723" s="3">
        <f t="shared" si="34"/>
        <v>2</v>
      </c>
      <c r="S723" s="18">
        <v>-1</v>
      </c>
      <c r="T723" s="3">
        <f>IF(AND(H723&lt;5,S723&gt;=VLOOKUP(A723,anni!$A$1:$O$32,6,0)),1,0)</f>
        <v>0</v>
      </c>
    </row>
    <row r="724" spans="1:20" x14ac:dyDescent="0.3">
      <c r="A724" s="3">
        <v>2014</v>
      </c>
      <c r="B724" s="3">
        <v>116</v>
      </c>
      <c r="C724" s="3" t="s">
        <v>56</v>
      </c>
      <c r="D724" s="3" t="str">
        <f>VLOOKUP(E724,accorpamenti!$A$2:$X$104,A724-1995,0)</f>
        <v>Belluno</v>
      </c>
      <c r="E724" s="3" t="s">
        <v>99</v>
      </c>
      <c r="F724" s="3">
        <v>6524</v>
      </c>
      <c r="G724" s="3">
        <v>2014</v>
      </c>
      <c r="H724" s="4">
        <v>5</v>
      </c>
      <c r="J724" s="3">
        <v>1</v>
      </c>
      <c r="K724" s="3">
        <v>1</v>
      </c>
      <c r="L724" s="3">
        <v>0</v>
      </c>
      <c r="M724" s="3">
        <v>0</v>
      </c>
      <c r="N724" s="3">
        <v>0</v>
      </c>
      <c r="O724" s="3">
        <v>0</v>
      </c>
      <c r="P724" s="3">
        <f t="shared" si="33"/>
        <v>2</v>
      </c>
      <c r="Q724" s="3">
        <v>280</v>
      </c>
      <c r="R724" s="3">
        <f t="shared" si="34"/>
        <v>1</v>
      </c>
      <c r="S724" s="3">
        <f t="shared" si="35"/>
        <v>2</v>
      </c>
      <c r="T724" s="3">
        <f>IF(AND(H724&lt;5,S724&gt;=VLOOKUP(A724,anni!$A$1:$O$32,6,0)),1,0)</f>
        <v>0</v>
      </c>
    </row>
    <row r="725" spans="1:20" x14ac:dyDescent="0.3">
      <c r="A725" s="3">
        <v>2014</v>
      </c>
      <c r="B725" s="3">
        <v>117</v>
      </c>
      <c r="C725" s="3" t="s">
        <v>56</v>
      </c>
      <c r="D725" s="3" t="str">
        <f>VLOOKUP(E725,accorpamenti!$A$2:$X$104,A725-1995,0)</f>
        <v>Belluno</v>
      </c>
      <c r="E725" s="3" t="s">
        <v>99</v>
      </c>
      <c r="F725" s="3">
        <v>6578</v>
      </c>
      <c r="G725" s="3">
        <v>2014</v>
      </c>
      <c r="H725" s="4">
        <v>4</v>
      </c>
      <c r="J725" s="3">
        <v>6</v>
      </c>
      <c r="K725" s="3">
        <v>2</v>
      </c>
      <c r="L725" s="3">
        <v>0</v>
      </c>
      <c r="M725" s="3">
        <v>0</v>
      </c>
      <c r="N725" s="3">
        <v>0</v>
      </c>
      <c r="O725" s="3">
        <v>0</v>
      </c>
      <c r="P725" s="3">
        <f t="shared" si="33"/>
        <v>9.6</v>
      </c>
      <c r="Q725" s="3">
        <v>189</v>
      </c>
      <c r="R725" s="3">
        <f t="shared" si="34"/>
        <v>1</v>
      </c>
      <c r="S725" s="3">
        <f t="shared" si="35"/>
        <v>8</v>
      </c>
      <c r="T725" s="3">
        <f>IF(AND(H725&lt;5,S725&gt;=VLOOKUP(A725,anni!$A$1:$O$32,6,0)),1,0)</f>
        <v>0</v>
      </c>
    </row>
    <row r="726" spans="1:20" x14ac:dyDescent="0.3">
      <c r="A726" s="3">
        <v>2014</v>
      </c>
      <c r="B726" s="3">
        <v>118</v>
      </c>
      <c r="C726" s="3" t="s">
        <v>56</v>
      </c>
      <c r="D726" s="3" t="str">
        <f>VLOOKUP(E726,accorpamenti!$A$2:$X$104,A726-1995,0)</f>
        <v>Treviso</v>
      </c>
      <c r="E726" s="3" t="s">
        <v>57</v>
      </c>
      <c r="F726" s="3">
        <v>6525</v>
      </c>
      <c r="G726" s="3">
        <v>2014</v>
      </c>
      <c r="H726" s="4">
        <v>5</v>
      </c>
      <c r="J726" s="3">
        <v>4</v>
      </c>
      <c r="K726" s="3">
        <v>7</v>
      </c>
      <c r="L726" s="3">
        <v>7</v>
      </c>
      <c r="M726" s="3">
        <v>2</v>
      </c>
      <c r="N726" s="3">
        <v>0</v>
      </c>
      <c r="O726" s="3">
        <v>0</v>
      </c>
      <c r="P726" s="3">
        <f t="shared" si="33"/>
        <v>20</v>
      </c>
      <c r="Q726" s="3">
        <v>39</v>
      </c>
      <c r="R726" s="3">
        <f t="shared" si="34"/>
        <v>1</v>
      </c>
      <c r="S726" s="3">
        <f t="shared" si="35"/>
        <v>20</v>
      </c>
      <c r="T726" s="3">
        <f>IF(AND(H726&lt;5,S726&gt;=VLOOKUP(A726,anni!$A$1:$O$32,6,0)),1,0)</f>
        <v>0</v>
      </c>
    </row>
    <row r="727" spans="1:20" x14ac:dyDescent="0.3">
      <c r="A727" s="3">
        <v>2014</v>
      </c>
      <c r="B727" s="3">
        <v>119</v>
      </c>
      <c r="C727" s="3" t="s">
        <v>47</v>
      </c>
      <c r="D727" s="3" t="str">
        <f>VLOOKUP(E727,accorpamenti!$A$2:$X$104,A727-1995,0)</f>
        <v>Siena</v>
      </c>
      <c r="E727" s="3" t="s">
        <v>108</v>
      </c>
      <c r="F727" s="3">
        <v>6579</v>
      </c>
      <c r="G727" s="3">
        <v>2014</v>
      </c>
      <c r="H727" s="4">
        <v>4</v>
      </c>
      <c r="J727" s="3">
        <v>5</v>
      </c>
      <c r="K727" s="3">
        <v>1</v>
      </c>
      <c r="L727" s="3">
        <v>1</v>
      </c>
      <c r="M727" s="3">
        <v>0</v>
      </c>
      <c r="N727" s="3">
        <v>0</v>
      </c>
      <c r="O727" s="3">
        <v>0</v>
      </c>
      <c r="P727" s="3">
        <f t="shared" si="33"/>
        <v>8.4</v>
      </c>
      <c r="Q727" s="3">
        <v>204</v>
      </c>
      <c r="R727" s="3">
        <f t="shared" si="34"/>
        <v>1</v>
      </c>
      <c r="S727" s="3">
        <f t="shared" si="35"/>
        <v>7</v>
      </c>
      <c r="T727" s="3">
        <f>IF(AND(H727&lt;5,S727&gt;=VLOOKUP(A727,anni!$A$1:$O$32,6,0)),1,0)</f>
        <v>0</v>
      </c>
    </row>
    <row r="728" spans="1:20" x14ac:dyDescent="0.3">
      <c r="A728" s="3">
        <v>2014</v>
      </c>
      <c r="B728" s="3">
        <v>120</v>
      </c>
      <c r="C728" s="3" t="s">
        <v>135</v>
      </c>
      <c r="D728" s="3" t="str">
        <f>VLOOKUP(E728,accorpamenti!$A$2:$X$104,A728-1995,0)</f>
        <v>Campobasso</v>
      </c>
      <c r="E728" s="3" t="s">
        <v>145</v>
      </c>
      <c r="F728" s="3">
        <v>6664</v>
      </c>
      <c r="G728" s="3">
        <v>2014</v>
      </c>
      <c r="H728" s="4">
        <v>2</v>
      </c>
      <c r="J728" s="3">
        <v>2</v>
      </c>
      <c r="K728" s="3">
        <v>2</v>
      </c>
      <c r="L728" s="3">
        <v>1</v>
      </c>
      <c r="M728" s="3">
        <v>0</v>
      </c>
      <c r="N728" s="3">
        <v>0</v>
      </c>
      <c r="O728" s="3">
        <v>0</v>
      </c>
      <c r="P728" s="3">
        <f t="shared" si="33"/>
        <v>8</v>
      </c>
      <c r="Q728" s="3">
        <v>234</v>
      </c>
      <c r="R728" s="3">
        <f t="shared" si="34"/>
        <v>1</v>
      </c>
      <c r="S728" s="3">
        <f t="shared" si="35"/>
        <v>5</v>
      </c>
      <c r="T728" s="3">
        <f>IF(AND(H728&lt;5,S728&gt;=VLOOKUP(A728,anni!$A$1:$O$32,6,0)),1,0)</f>
        <v>0</v>
      </c>
    </row>
    <row r="729" spans="1:20" x14ac:dyDescent="0.3">
      <c r="A729" s="3">
        <v>2014</v>
      </c>
      <c r="B729" s="3">
        <v>121</v>
      </c>
      <c r="C729" s="3" t="s">
        <v>59</v>
      </c>
      <c r="D729" s="3" t="str">
        <f>VLOOKUP(E729,accorpamenti!$A$2:$X$104,A729-1995,0)</f>
        <v>Bolzano</v>
      </c>
      <c r="E729" s="3" t="s">
        <v>128</v>
      </c>
      <c r="F729" s="3">
        <v>6526</v>
      </c>
      <c r="G729" s="3">
        <v>2014</v>
      </c>
      <c r="H729" s="4">
        <v>5</v>
      </c>
      <c r="J729" s="3">
        <v>7</v>
      </c>
      <c r="K729" s="3">
        <v>7</v>
      </c>
      <c r="L729" s="3">
        <v>0</v>
      </c>
      <c r="M729" s="3">
        <v>7</v>
      </c>
      <c r="N729" s="3">
        <v>0</v>
      </c>
      <c r="O729" s="3">
        <v>0</v>
      </c>
      <c r="P729" s="3">
        <f t="shared" si="33"/>
        <v>21</v>
      </c>
      <c r="Q729" s="3">
        <v>33</v>
      </c>
      <c r="R729" s="3">
        <f t="shared" si="34"/>
        <v>1</v>
      </c>
      <c r="S729" s="3">
        <f t="shared" si="35"/>
        <v>21</v>
      </c>
      <c r="T729" s="3">
        <f>IF(AND(H729&lt;5,S729&gt;=VLOOKUP(A729,anni!$A$1:$O$32,6,0)),1,0)</f>
        <v>0</v>
      </c>
    </row>
    <row r="730" spans="1:20" x14ac:dyDescent="0.3">
      <c r="A730" s="3">
        <v>2014</v>
      </c>
      <c r="B730" s="3">
        <v>122</v>
      </c>
      <c r="C730" s="3" t="s">
        <v>50</v>
      </c>
      <c r="D730" s="3" t="str">
        <f>VLOOKUP(E730,accorpamenti!$A$2:$X$104,A730-1995,0)</f>
        <v>Genova</v>
      </c>
      <c r="E730" s="3" t="s">
        <v>51</v>
      </c>
      <c r="F730" s="3">
        <v>6632</v>
      </c>
      <c r="G730" s="3">
        <v>2014</v>
      </c>
      <c r="H730" s="4">
        <v>3</v>
      </c>
      <c r="J730" s="3">
        <v>3</v>
      </c>
      <c r="K730" s="3">
        <v>0</v>
      </c>
      <c r="L730" s="3">
        <v>0</v>
      </c>
      <c r="M730" s="3">
        <v>0</v>
      </c>
      <c r="N730" s="3">
        <v>0</v>
      </c>
      <c r="O730" s="3">
        <v>0</v>
      </c>
      <c r="P730" s="3">
        <f t="shared" si="33"/>
        <v>4.1999999999999993</v>
      </c>
      <c r="Q730" s="3">
        <v>265</v>
      </c>
      <c r="R730" s="3">
        <f t="shared" si="34"/>
        <v>1</v>
      </c>
      <c r="S730" s="3">
        <f t="shared" si="35"/>
        <v>3</v>
      </c>
      <c r="T730" s="3">
        <f>IF(AND(H730&lt;5,S730&gt;=VLOOKUP(A730,anni!$A$1:$O$32,6,0)),1,0)</f>
        <v>0</v>
      </c>
    </row>
    <row r="731" spans="1:20" x14ac:dyDescent="0.3">
      <c r="A731" s="3">
        <v>2014</v>
      </c>
      <c r="B731" s="3">
        <v>123</v>
      </c>
      <c r="C731" s="3" t="s">
        <v>39</v>
      </c>
      <c r="D731" s="3" t="str">
        <f>VLOOKUP(E731,accorpamenti!$A$2:$X$104,A731-1995,0)</f>
        <v>Roma</v>
      </c>
      <c r="E731" s="3" t="s">
        <v>40</v>
      </c>
      <c r="F731" s="3">
        <v>6665</v>
      </c>
      <c r="G731" s="3">
        <v>2014</v>
      </c>
      <c r="H731" s="4">
        <v>2</v>
      </c>
      <c r="J731" s="3">
        <v>0</v>
      </c>
      <c r="K731" s="3">
        <v>1</v>
      </c>
      <c r="L731" s="3">
        <v>0</v>
      </c>
      <c r="M731" s="3">
        <v>0</v>
      </c>
      <c r="N731" s="3">
        <v>0</v>
      </c>
      <c r="O731" s="3">
        <v>0</v>
      </c>
      <c r="P731" s="3">
        <f t="shared" si="33"/>
        <v>1.6</v>
      </c>
      <c r="Q731" s="3">
        <v>286</v>
      </c>
      <c r="R731" s="3">
        <f t="shared" si="34"/>
        <v>1</v>
      </c>
      <c r="S731" s="3">
        <f t="shared" si="35"/>
        <v>1</v>
      </c>
      <c r="T731" s="3">
        <f>IF(AND(H731&lt;5,S731&gt;=VLOOKUP(A731,anni!$A$1:$O$32,6,0)),1,0)</f>
        <v>0</v>
      </c>
    </row>
    <row r="732" spans="1:20" x14ac:dyDescent="0.3">
      <c r="A732" s="3">
        <v>2014</v>
      </c>
      <c r="B732" s="3">
        <v>124</v>
      </c>
      <c r="C732" s="3" t="s">
        <v>34</v>
      </c>
      <c r="D732" s="3" t="str">
        <f>VLOOKUP(E732,accorpamenti!$A$2:$X$104,A732-1995,0)</f>
        <v>Pavia</v>
      </c>
      <c r="E732" s="3" t="s">
        <v>83</v>
      </c>
      <c r="F732" s="3">
        <v>6633</v>
      </c>
      <c r="G732" s="3">
        <v>2014</v>
      </c>
      <c r="H732" s="4">
        <v>3</v>
      </c>
      <c r="J732" s="3">
        <v>4</v>
      </c>
      <c r="K732" s="3">
        <v>0</v>
      </c>
      <c r="L732" s="3">
        <v>6</v>
      </c>
      <c r="M732" s="3">
        <v>1</v>
      </c>
      <c r="N732" s="3">
        <v>0</v>
      </c>
      <c r="O732" s="3">
        <v>0</v>
      </c>
      <c r="P732" s="3">
        <f t="shared" si="33"/>
        <v>15.399999999999999</v>
      </c>
      <c r="Q732" s="3">
        <v>134</v>
      </c>
      <c r="R732" s="3">
        <f t="shared" si="34"/>
        <v>1</v>
      </c>
      <c r="S732" s="3">
        <f t="shared" si="35"/>
        <v>11</v>
      </c>
      <c r="T732" s="3">
        <f>IF(AND(H732&lt;5,S732&gt;=VLOOKUP(A732,anni!$A$1:$O$32,6,0)),1,0)</f>
        <v>0</v>
      </c>
    </row>
    <row r="733" spans="1:20" x14ac:dyDescent="0.3">
      <c r="A733" s="3">
        <v>2014</v>
      </c>
      <c r="B733" s="3">
        <v>125</v>
      </c>
      <c r="C733" s="3" t="s">
        <v>45</v>
      </c>
      <c r="D733" s="3" t="str">
        <f>VLOOKUP(E733,accorpamenti!$A$2:$X$104,A733-1995,0)</f>
        <v>Alessandria</v>
      </c>
      <c r="E733" s="3" t="s">
        <v>74</v>
      </c>
      <c r="F733" s="3">
        <v>6527</v>
      </c>
      <c r="G733" s="3">
        <v>2014</v>
      </c>
      <c r="H733" s="4">
        <v>5</v>
      </c>
      <c r="J733" s="3">
        <v>6</v>
      </c>
      <c r="K733" s="3">
        <v>1</v>
      </c>
      <c r="L733" s="3">
        <v>0</v>
      </c>
      <c r="M733" s="3">
        <v>0</v>
      </c>
      <c r="N733" s="3">
        <v>0</v>
      </c>
      <c r="O733" s="3">
        <v>0</v>
      </c>
      <c r="P733" s="3">
        <f t="shared" si="33"/>
        <v>7</v>
      </c>
      <c r="Q733" s="3">
        <v>204</v>
      </c>
      <c r="R733" s="3">
        <f t="shared" si="34"/>
        <v>1</v>
      </c>
      <c r="S733" s="3">
        <f t="shared" si="35"/>
        <v>7</v>
      </c>
      <c r="T733" s="3">
        <f>IF(AND(H733&lt;5,S733&gt;=VLOOKUP(A733,anni!$A$1:$O$32,6,0)),1,0)</f>
        <v>0</v>
      </c>
    </row>
    <row r="734" spans="1:20" x14ac:dyDescent="0.3">
      <c r="A734" s="3">
        <v>2014</v>
      </c>
      <c r="B734" s="3">
        <v>126</v>
      </c>
      <c r="C734" s="3" t="s">
        <v>56</v>
      </c>
      <c r="D734" s="3" t="str">
        <f>VLOOKUP(E734,accorpamenti!$A$2:$X$104,A734-1995,0)</f>
        <v>Vicenza</v>
      </c>
      <c r="E734" s="3" t="s">
        <v>93</v>
      </c>
      <c r="F734" s="3">
        <v>6528</v>
      </c>
      <c r="G734" s="3">
        <v>2014</v>
      </c>
      <c r="H734" s="4">
        <v>5</v>
      </c>
      <c r="J734" s="3">
        <v>7</v>
      </c>
      <c r="K734" s="3">
        <v>0</v>
      </c>
      <c r="L734" s="3">
        <v>0</v>
      </c>
      <c r="M734" s="3">
        <v>1</v>
      </c>
      <c r="N734" s="3">
        <v>0</v>
      </c>
      <c r="O734" s="3">
        <v>0</v>
      </c>
      <c r="P734" s="3">
        <f t="shared" si="33"/>
        <v>8</v>
      </c>
      <c r="Q734" s="3">
        <v>189</v>
      </c>
      <c r="R734" s="3">
        <f t="shared" si="34"/>
        <v>1</v>
      </c>
      <c r="S734" s="3">
        <f t="shared" si="35"/>
        <v>8</v>
      </c>
      <c r="T734" s="3">
        <f>IF(AND(H734&lt;5,S734&gt;=VLOOKUP(A734,anni!$A$1:$O$32,6,0)),1,0)</f>
        <v>0</v>
      </c>
    </row>
    <row r="735" spans="1:20" x14ac:dyDescent="0.3">
      <c r="A735" s="3">
        <v>2014</v>
      </c>
      <c r="B735" s="3">
        <v>127</v>
      </c>
      <c r="C735" s="3" t="s">
        <v>45</v>
      </c>
      <c r="D735" s="3" t="str">
        <f>VLOOKUP(E735,accorpamenti!$A$2:$X$104,A735-1995,0)</f>
        <v>Torino</v>
      </c>
      <c r="E735" s="3" t="s">
        <v>49</v>
      </c>
      <c r="F735" s="3">
        <v>6580</v>
      </c>
      <c r="G735" s="3">
        <v>2014</v>
      </c>
      <c r="H735" s="4">
        <v>4</v>
      </c>
      <c r="J735" s="3">
        <v>7</v>
      </c>
      <c r="K735" s="3">
        <v>0</v>
      </c>
      <c r="L735" s="3">
        <v>0</v>
      </c>
      <c r="M735" s="3">
        <v>0</v>
      </c>
      <c r="N735" s="3">
        <v>0</v>
      </c>
      <c r="O735" s="3">
        <v>0</v>
      </c>
      <c r="P735" s="3">
        <f t="shared" si="33"/>
        <v>8.4</v>
      </c>
      <c r="Q735" s="3">
        <v>204</v>
      </c>
      <c r="R735" s="3">
        <f t="shared" si="34"/>
        <v>1</v>
      </c>
      <c r="S735" s="3">
        <f t="shared" si="35"/>
        <v>7</v>
      </c>
      <c r="T735" s="3">
        <f>IF(AND(H735&lt;5,S735&gt;=VLOOKUP(A735,anni!$A$1:$O$32,6,0)),1,0)</f>
        <v>0</v>
      </c>
    </row>
    <row r="736" spans="1:20" x14ac:dyDescent="0.3">
      <c r="A736" s="3">
        <v>2014</v>
      </c>
      <c r="B736" s="3">
        <v>128</v>
      </c>
      <c r="C736" s="3" t="s">
        <v>47</v>
      </c>
      <c r="D736" s="3" t="str">
        <f>VLOOKUP(E736,accorpamenti!$A$2:$X$104,A736-1995,0)</f>
        <v>Massa Carrara</v>
      </c>
      <c r="E736" s="3" t="s">
        <v>52</v>
      </c>
      <c r="F736" s="3">
        <v>5952</v>
      </c>
      <c r="G736" s="3">
        <v>2014</v>
      </c>
      <c r="H736" s="4">
        <v>5</v>
      </c>
      <c r="J736" s="3">
        <v>7</v>
      </c>
      <c r="K736" s="3">
        <v>7</v>
      </c>
      <c r="L736" s="3">
        <v>5</v>
      </c>
      <c r="M736" s="3">
        <v>7</v>
      </c>
      <c r="N736" s="3">
        <v>6</v>
      </c>
      <c r="O736" s="3">
        <v>2</v>
      </c>
      <c r="P736" s="3">
        <f t="shared" si="33"/>
        <v>34</v>
      </c>
      <c r="Q736" s="3">
        <v>5</v>
      </c>
      <c r="R736" s="3">
        <f t="shared" si="34"/>
        <v>5</v>
      </c>
      <c r="S736" s="3">
        <f t="shared" si="35"/>
        <v>34</v>
      </c>
      <c r="T736" s="3">
        <f>IF(AND(H736&lt;5,S736&gt;=VLOOKUP(A736,anni!$A$1:$O$32,6,0)),1,0)</f>
        <v>0</v>
      </c>
    </row>
    <row r="737" spans="1:20" x14ac:dyDescent="0.3">
      <c r="A737" s="3">
        <v>2014</v>
      </c>
      <c r="B737" s="3">
        <v>129</v>
      </c>
      <c r="C737" s="3" t="s">
        <v>29</v>
      </c>
      <c r="D737" s="3" t="str">
        <f>VLOOKUP(E737,accorpamenti!$A$2:$X$104,A737-1995,0)</f>
        <v>Agrigento</v>
      </c>
      <c r="E737" s="3" t="s">
        <v>30</v>
      </c>
      <c r="F737" s="3">
        <v>6581</v>
      </c>
      <c r="G737" s="3">
        <v>2014</v>
      </c>
      <c r="H737" s="4">
        <v>4</v>
      </c>
      <c r="J737" s="3">
        <v>1</v>
      </c>
      <c r="K737" s="3">
        <v>0</v>
      </c>
      <c r="L737" s="3">
        <v>0</v>
      </c>
      <c r="M737" s="3">
        <v>0</v>
      </c>
      <c r="N737" s="3">
        <v>0</v>
      </c>
      <c r="O737" s="3">
        <v>0</v>
      </c>
      <c r="P737" s="3">
        <f t="shared" ref="P737:P800" si="36">IF(T737=0,IF(S737=-1,-1,S737*HLOOKUP(H737,$U$1:$Y$2,2,0)),0)</f>
        <v>1.2</v>
      </c>
      <c r="Q737" s="3">
        <v>286</v>
      </c>
      <c r="R737" s="3">
        <f t="shared" ref="R737:R800" si="37">COUNTIF($F$609:$F$5991,F737)</f>
        <v>1</v>
      </c>
      <c r="S737" s="3">
        <f t="shared" si="35"/>
        <v>1</v>
      </c>
      <c r="T737" s="3">
        <f>IF(AND(H737&lt;5,S737&gt;=VLOOKUP(A737,anni!$A$1:$O$32,6,0)),1,0)</f>
        <v>0</v>
      </c>
    </row>
    <row r="738" spans="1:20" x14ac:dyDescent="0.3">
      <c r="A738" s="3">
        <v>2014</v>
      </c>
      <c r="B738" s="3">
        <v>130</v>
      </c>
      <c r="C738" s="3" t="s">
        <v>29</v>
      </c>
      <c r="D738" s="3" t="str">
        <f>VLOOKUP(E738,accorpamenti!$A$2:$X$104,A738-1995,0)</f>
        <v>Catania</v>
      </c>
      <c r="E738" s="3" t="s">
        <v>75</v>
      </c>
      <c r="F738" s="3">
        <v>6582</v>
      </c>
      <c r="G738" s="3">
        <v>2014</v>
      </c>
      <c r="H738" s="4">
        <v>4</v>
      </c>
      <c r="J738" s="3">
        <v>7</v>
      </c>
      <c r="K738" s="3">
        <v>7</v>
      </c>
      <c r="L738" s="3">
        <v>1</v>
      </c>
      <c r="M738" s="3">
        <v>0</v>
      </c>
      <c r="N738" s="3">
        <v>0</v>
      </c>
      <c r="O738" s="3">
        <v>0</v>
      </c>
      <c r="P738" s="3">
        <f t="shared" si="36"/>
        <v>18</v>
      </c>
      <c r="Q738" s="3">
        <v>80</v>
      </c>
      <c r="R738" s="3">
        <f t="shared" si="37"/>
        <v>1</v>
      </c>
      <c r="S738" s="3">
        <f t="shared" ref="S738:S801" si="38">SUM(J738:O738)</f>
        <v>15</v>
      </c>
      <c r="T738" s="3">
        <f>IF(AND(H738&lt;5,S738&gt;=VLOOKUP(A738,anni!$A$1:$O$32,6,0)),1,0)</f>
        <v>0</v>
      </c>
    </row>
    <row r="739" spans="1:20" x14ac:dyDescent="0.3">
      <c r="A739" s="3">
        <v>2014</v>
      </c>
      <c r="B739" s="3">
        <v>131</v>
      </c>
      <c r="C739" s="3" t="s">
        <v>56</v>
      </c>
      <c r="D739" s="3" t="str">
        <f>VLOOKUP(E739,accorpamenti!$A$2:$X$104,A739-1995,0)</f>
        <v>Treviso</v>
      </c>
      <c r="E739" s="3" t="s">
        <v>57</v>
      </c>
      <c r="F739" s="3">
        <v>6666</v>
      </c>
      <c r="G739" s="3">
        <v>2014</v>
      </c>
      <c r="H739" s="4">
        <v>2</v>
      </c>
      <c r="J739" s="3">
        <v>7</v>
      </c>
      <c r="K739" s="3">
        <v>7</v>
      </c>
      <c r="L739" s="3">
        <v>0</v>
      </c>
      <c r="M739" s="3">
        <v>0</v>
      </c>
      <c r="N739" s="3">
        <v>0</v>
      </c>
      <c r="O739" s="3">
        <v>0</v>
      </c>
      <c r="P739" s="3">
        <f t="shared" si="36"/>
        <v>22.400000000000002</v>
      </c>
      <c r="Q739" s="3">
        <v>93</v>
      </c>
      <c r="R739" s="3">
        <f t="shared" si="37"/>
        <v>1</v>
      </c>
      <c r="S739" s="3">
        <f t="shared" si="38"/>
        <v>14</v>
      </c>
      <c r="T739" s="3">
        <f>IF(AND(H739&lt;5,S739&gt;=VLOOKUP(A739,anni!$A$1:$O$32,6,0)),1,0)</f>
        <v>0</v>
      </c>
    </row>
    <row r="740" spans="1:20" x14ac:dyDescent="0.3">
      <c r="A740" s="3">
        <v>2014</v>
      </c>
      <c r="B740" s="3">
        <v>132</v>
      </c>
      <c r="C740" s="3" t="s">
        <v>43</v>
      </c>
      <c r="D740" s="3" t="str">
        <f>VLOOKUP(E740,accorpamenti!$A$2:$X$104,A740-1995,0)</f>
        <v>Udine</v>
      </c>
      <c r="E740" s="3" t="s">
        <v>58</v>
      </c>
      <c r="F740" s="3">
        <v>6529</v>
      </c>
      <c r="G740" s="3">
        <v>2014</v>
      </c>
      <c r="H740" s="4">
        <v>5</v>
      </c>
      <c r="J740" s="3">
        <v>3</v>
      </c>
      <c r="K740" s="3">
        <v>7</v>
      </c>
      <c r="L740" s="3">
        <v>0</v>
      </c>
      <c r="M740" s="3">
        <v>0</v>
      </c>
      <c r="N740" s="3">
        <v>0</v>
      </c>
      <c r="O740" s="3">
        <v>0</v>
      </c>
      <c r="P740" s="3">
        <f t="shared" si="36"/>
        <v>10</v>
      </c>
      <c r="Q740" s="3">
        <v>156</v>
      </c>
      <c r="R740" s="3">
        <f t="shared" si="37"/>
        <v>1</v>
      </c>
      <c r="S740" s="3">
        <f t="shared" si="38"/>
        <v>10</v>
      </c>
      <c r="T740" s="3">
        <f>IF(AND(H740&lt;5,S740&gt;=VLOOKUP(A740,anni!$A$1:$O$32,6,0)),1,0)</f>
        <v>0</v>
      </c>
    </row>
    <row r="741" spans="1:20" x14ac:dyDescent="0.3">
      <c r="A741" s="3">
        <v>2014</v>
      </c>
      <c r="B741" s="3">
        <v>133</v>
      </c>
      <c r="C741" s="3" t="s">
        <v>69</v>
      </c>
      <c r="D741" s="3" t="str">
        <f>VLOOKUP(E741,accorpamenti!$A$2:$X$104,A741-1995,0)</f>
        <v>Rimini</v>
      </c>
      <c r="E741" s="3" t="s">
        <v>137</v>
      </c>
      <c r="F741" s="3">
        <v>6583</v>
      </c>
      <c r="G741" s="3">
        <v>2014</v>
      </c>
      <c r="H741" s="4">
        <v>4</v>
      </c>
      <c r="J741" s="3">
        <v>2</v>
      </c>
      <c r="K741" s="3">
        <v>2</v>
      </c>
      <c r="L741" s="3">
        <v>0</v>
      </c>
      <c r="M741" s="3">
        <v>2</v>
      </c>
      <c r="N741" s="3">
        <v>0</v>
      </c>
      <c r="O741" s="3">
        <v>0</v>
      </c>
      <c r="P741" s="3">
        <f t="shared" si="36"/>
        <v>7.1999999999999993</v>
      </c>
      <c r="Q741" s="3">
        <v>224</v>
      </c>
      <c r="R741" s="3">
        <f t="shared" si="37"/>
        <v>1</v>
      </c>
      <c r="S741" s="3">
        <f t="shared" si="38"/>
        <v>6</v>
      </c>
      <c r="T741" s="3">
        <f>IF(AND(H741&lt;5,S741&gt;=VLOOKUP(A741,anni!$A$1:$O$32,6,0)),1,0)</f>
        <v>0</v>
      </c>
    </row>
    <row r="742" spans="1:20" x14ac:dyDescent="0.3">
      <c r="A742" s="3">
        <v>2014</v>
      </c>
      <c r="B742" s="3">
        <v>134</v>
      </c>
      <c r="C742" s="3" t="s">
        <v>62</v>
      </c>
      <c r="D742" s="3" t="str">
        <f>VLOOKUP(E742,accorpamenti!$A$2:$X$104,A742-1995,0)</f>
        <v>Cosenza</v>
      </c>
      <c r="E742" s="3" t="s">
        <v>134</v>
      </c>
      <c r="F742" s="3">
        <v>6584</v>
      </c>
      <c r="G742" s="3">
        <v>2014</v>
      </c>
      <c r="H742" s="4">
        <v>4</v>
      </c>
      <c r="J742" s="3">
        <v>2</v>
      </c>
      <c r="K742" s="3">
        <v>1</v>
      </c>
      <c r="L742" s="3">
        <v>0</v>
      </c>
      <c r="M742" s="3">
        <v>0</v>
      </c>
      <c r="N742" s="3">
        <v>0</v>
      </c>
      <c r="O742" s="3">
        <v>0</v>
      </c>
      <c r="P742" s="3">
        <f t="shared" si="36"/>
        <v>3.5999999999999996</v>
      </c>
      <c r="Q742" s="3">
        <v>265</v>
      </c>
      <c r="R742" s="3">
        <f t="shared" si="37"/>
        <v>1</v>
      </c>
      <c r="S742" s="3">
        <f t="shared" si="38"/>
        <v>3</v>
      </c>
      <c r="T742" s="3">
        <f>IF(AND(H742&lt;5,S742&gt;=VLOOKUP(A742,anni!$A$1:$O$32,6,0)),1,0)</f>
        <v>0</v>
      </c>
    </row>
    <row r="743" spans="1:20" x14ac:dyDescent="0.3">
      <c r="A743" s="3">
        <v>2014</v>
      </c>
      <c r="B743" s="3">
        <v>135</v>
      </c>
      <c r="C743" s="3" t="s">
        <v>29</v>
      </c>
      <c r="D743" s="3" t="str">
        <f>VLOOKUP(E743,accorpamenti!$A$2:$X$104,A743-1995,0)</f>
        <v>Messina</v>
      </c>
      <c r="E743" s="3" t="s">
        <v>124</v>
      </c>
      <c r="F743" s="3">
        <v>6585</v>
      </c>
      <c r="G743" s="3">
        <v>2014</v>
      </c>
      <c r="H743" s="4">
        <v>4</v>
      </c>
      <c r="J743" s="3">
        <v>2</v>
      </c>
      <c r="K743" s="3">
        <v>1</v>
      </c>
      <c r="L743" s="3">
        <v>0</v>
      </c>
      <c r="M743" s="3">
        <v>1</v>
      </c>
      <c r="N743" s="3">
        <v>0</v>
      </c>
      <c r="O743" s="3">
        <v>0</v>
      </c>
      <c r="P743" s="3">
        <f t="shared" si="36"/>
        <v>4.8</v>
      </c>
      <c r="Q743" s="3">
        <v>253</v>
      </c>
      <c r="R743" s="3">
        <f t="shared" si="37"/>
        <v>1</v>
      </c>
      <c r="S743" s="3">
        <f t="shared" si="38"/>
        <v>4</v>
      </c>
      <c r="T743" s="3">
        <f>IF(AND(H743&lt;5,S743&gt;=VLOOKUP(A743,anni!$A$1:$O$32,6,0)),1,0)</f>
        <v>0</v>
      </c>
    </row>
    <row r="744" spans="1:20" x14ac:dyDescent="0.3">
      <c r="A744" s="3">
        <v>2014</v>
      </c>
      <c r="B744" s="3">
        <v>136</v>
      </c>
      <c r="C744" s="3" t="s">
        <v>39</v>
      </c>
      <c r="D744" s="3" t="str">
        <f>VLOOKUP(E744,accorpamenti!$A$2:$X$104,A744-1995,0)</f>
        <v>Roma</v>
      </c>
      <c r="E744" s="3" t="s">
        <v>40</v>
      </c>
      <c r="F744" s="3">
        <v>6530</v>
      </c>
      <c r="G744" s="3">
        <v>2014</v>
      </c>
      <c r="H744" s="4">
        <v>5</v>
      </c>
      <c r="J744" s="3">
        <v>1</v>
      </c>
      <c r="K744" s="3">
        <v>7</v>
      </c>
      <c r="L744" s="3">
        <v>0</v>
      </c>
      <c r="M744" s="3">
        <v>1</v>
      </c>
      <c r="N744" s="3">
        <v>0</v>
      </c>
      <c r="O744" s="3">
        <v>0</v>
      </c>
      <c r="P744" s="3">
        <f t="shared" si="36"/>
        <v>9</v>
      </c>
      <c r="Q744" s="3">
        <v>176</v>
      </c>
      <c r="R744" s="3">
        <f t="shared" si="37"/>
        <v>1</v>
      </c>
      <c r="S744" s="3">
        <f t="shared" si="38"/>
        <v>9</v>
      </c>
      <c r="T744" s="3">
        <f>IF(AND(H744&lt;5,S744&gt;=VLOOKUP(A744,anni!$A$1:$O$32,6,0)),1,0)</f>
        <v>0</v>
      </c>
    </row>
    <row r="745" spans="1:20" x14ac:dyDescent="0.3">
      <c r="A745" s="3">
        <v>2014</v>
      </c>
      <c r="B745" s="3">
        <v>137</v>
      </c>
      <c r="C745" s="3" t="s">
        <v>39</v>
      </c>
      <c r="D745" s="3" t="str">
        <f>VLOOKUP(E745,accorpamenti!$A$2:$X$104,A745-1995,0)</f>
        <v>Latina</v>
      </c>
      <c r="E745" s="3" t="s">
        <v>65</v>
      </c>
      <c r="F745" s="3">
        <v>6531</v>
      </c>
      <c r="G745" s="3">
        <v>2014</v>
      </c>
      <c r="H745" s="4">
        <v>5</v>
      </c>
      <c r="J745" s="3">
        <v>1</v>
      </c>
      <c r="K745" s="3">
        <v>7</v>
      </c>
      <c r="L745" s="3">
        <v>1</v>
      </c>
      <c r="M745" s="3">
        <v>1</v>
      </c>
      <c r="N745" s="3">
        <v>0</v>
      </c>
      <c r="O745" s="3">
        <v>0</v>
      </c>
      <c r="P745" s="3">
        <f t="shared" si="36"/>
        <v>10</v>
      </c>
      <c r="Q745" s="3">
        <v>156</v>
      </c>
      <c r="R745" s="3">
        <f t="shared" si="37"/>
        <v>1</v>
      </c>
      <c r="S745" s="3">
        <f t="shared" si="38"/>
        <v>10</v>
      </c>
      <c r="T745" s="3">
        <f>IF(AND(H745&lt;5,S745&gt;=VLOOKUP(A745,anni!$A$1:$O$32,6,0)),1,0)</f>
        <v>0</v>
      </c>
    </row>
    <row r="746" spans="1:20" x14ac:dyDescent="0.3">
      <c r="A746" s="3">
        <v>2014</v>
      </c>
      <c r="B746" s="3">
        <v>138</v>
      </c>
      <c r="C746" s="3" t="s">
        <v>39</v>
      </c>
      <c r="D746" s="3" t="str">
        <f>VLOOKUP(E746,accorpamenti!$A$2:$X$104,A746-1995,0)</f>
        <v>Roma</v>
      </c>
      <c r="E746" s="3" t="s">
        <v>40</v>
      </c>
      <c r="F746" s="3">
        <v>6123</v>
      </c>
      <c r="G746" s="3">
        <v>2014</v>
      </c>
      <c r="H746" s="4">
        <v>5</v>
      </c>
      <c r="J746" s="3">
        <v>7</v>
      </c>
      <c r="K746" s="3">
        <v>7</v>
      </c>
      <c r="L746" s="3">
        <v>7</v>
      </c>
      <c r="M746" s="3">
        <v>7</v>
      </c>
      <c r="N746" s="3">
        <v>0</v>
      </c>
      <c r="O746" s="3">
        <v>5</v>
      </c>
      <c r="P746" s="3">
        <f t="shared" si="36"/>
        <v>33</v>
      </c>
      <c r="Q746" s="3">
        <v>6</v>
      </c>
      <c r="R746" s="3">
        <f t="shared" si="37"/>
        <v>4</v>
      </c>
      <c r="S746" s="3">
        <f t="shared" si="38"/>
        <v>33</v>
      </c>
      <c r="T746" s="3">
        <f>IF(AND(H746&lt;5,S746&gt;=VLOOKUP(A746,anni!$A$1:$O$32,6,0)),1,0)</f>
        <v>0</v>
      </c>
    </row>
    <row r="747" spans="1:20" x14ac:dyDescent="0.3">
      <c r="A747" s="3">
        <v>2014</v>
      </c>
      <c r="B747" s="3">
        <v>139</v>
      </c>
      <c r="C747" s="3" t="s">
        <v>47</v>
      </c>
      <c r="D747" s="3" t="str">
        <f>VLOOKUP(E747,accorpamenti!$A$2:$X$104,A747-1995,0)</f>
        <v>Massa Carrara</v>
      </c>
      <c r="E747" s="3" t="s">
        <v>52</v>
      </c>
      <c r="F747" s="3">
        <v>6630</v>
      </c>
      <c r="G747" s="3">
        <v>2014</v>
      </c>
      <c r="H747" s="4">
        <v>3</v>
      </c>
      <c r="J747" s="3">
        <v>6</v>
      </c>
      <c r="K747" s="3">
        <v>2</v>
      </c>
      <c r="L747" s="3">
        <v>1</v>
      </c>
      <c r="M747" s="3">
        <v>1</v>
      </c>
      <c r="N747" s="3">
        <v>0</v>
      </c>
      <c r="O747" s="3">
        <v>0</v>
      </c>
      <c r="P747" s="3">
        <f t="shared" si="36"/>
        <v>14</v>
      </c>
      <c r="Q747" s="3">
        <v>156</v>
      </c>
      <c r="R747" s="3">
        <f t="shared" si="37"/>
        <v>1</v>
      </c>
      <c r="S747" s="3">
        <f t="shared" si="38"/>
        <v>10</v>
      </c>
      <c r="T747" s="3">
        <f>IF(AND(H747&lt;5,S747&gt;=VLOOKUP(A747,anni!$A$1:$O$32,6,0)),1,0)</f>
        <v>0</v>
      </c>
    </row>
    <row r="748" spans="1:20" x14ac:dyDescent="0.3">
      <c r="A748" s="3">
        <v>2014</v>
      </c>
      <c r="B748" s="3">
        <v>140</v>
      </c>
      <c r="C748" s="3" t="s">
        <v>59</v>
      </c>
      <c r="D748" s="3" t="str">
        <f>VLOOKUP(E748,accorpamenti!$A$2:$X$104,A748-1995,0)</f>
        <v>Bolzano</v>
      </c>
      <c r="E748" s="3" t="s">
        <v>128</v>
      </c>
      <c r="F748" s="3">
        <v>6532</v>
      </c>
      <c r="G748" s="3">
        <v>2014</v>
      </c>
      <c r="H748" s="4">
        <v>5</v>
      </c>
      <c r="J748" s="3">
        <v>7</v>
      </c>
      <c r="K748" s="3">
        <v>7</v>
      </c>
      <c r="L748" s="3">
        <v>0</v>
      </c>
      <c r="M748" s="3">
        <v>0</v>
      </c>
      <c r="N748" s="3">
        <v>0</v>
      </c>
      <c r="O748" s="3">
        <v>0</v>
      </c>
      <c r="P748" s="3">
        <f t="shared" si="36"/>
        <v>14</v>
      </c>
      <c r="Q748" s="3">
        <v>93</v>
      </c>
      <c r="R748" s="3">
        <f t="shared" si="37"/>
        <v>1</v>
      </c>
      <c r="S748" s="3">
        <f t="shared" si="38"/>
        <v>14</v>
      </c>
      <c r="T748" s="3">
        <f>IF(AND(H748&lt;5,S748&gt;=VLOOKUP(A748,anni!$A$1:$O$32,6,0)),1,0)</f>
        <v>0</v>
      </c>
    </row>
    <row r="749" spans="1:20" x14ac:dyDescent="0.3">
      <c r="A749" s="3">
        <v>2014</v>
      </c>
      <c r="B749" s="3">
        <v>141</v>
      </c>
      <c r="C749" s="3" t="s">
        <v>106</v>
      </c>
      <c r="D749" s="3" t="str">
        <f>VLOOKUP(E749,accorpamenti!$A$2:$X$104,A749-1995,0)</f>
        <v>Potenza</v>
      </c>
      <c r="E749" s="3" t="s">
        <v>141</v>
      </c>
      <c r="F749" s="3">
        <v>6274</v>
      </c>
      <c r="G749" s="3">
        <v>2014</v>
      </c>
      <c r="H749" s="4">
        <v>5</v>
      </c>
      <c r="J749" s="3">
        <v>6</v>
      </c>
      <c r="K749" s="3">
        <v>7</v>
      </c>
      <c r="L749" s="3">
        <v>0</v>
      </c>
      <c r="M749" s="3">
        <v>1</v>
      </c>
      <c r="N749" s="3">
        <v>0</v>
      </c>
      <c r="O749" s="3">
        <v>0</v>
      </c>
      <c r="P749" s="3">
        <f t="shared" si="36"/>
        <v>14</v>
      </c>
      <c r="Q749" s="3">
        <v>93</v>
      </c>
      <c r="R749" s="3">
        <f t="shared" si="37"/>
        <v>3</v>
      </c>
      <c r="S749" s="3">
        <f t="shared" si="38"/>
        <v>14</v>
      </c>
      <c r="T749" s="3">
        <f>IF(AND(H749&lt;5,S749&gt;=VLOOKUP(A749,anni!$A$1:$O$32,6,0)),1,0)</f>
        <v>0</v>
      </c>
    </row>
    <row r="750" spans="1:20" x14ac:dyDescent="0.3">
      <c r="A750" s="3">
        <v>2014</v>
      </c>
      <c r="B750" s="3">
        <v>142</v>
      </c>
      <c r="C750" s="3" t="s">
        <v>79</v>
      </c>
      <c r="D750" s="3" t="str">
        <f>VLOOKUP(E750,accorpamenti!$A$2:$X$104,A750-1995,0)</f>
        <v>Terni</v>
      </c>
      <c r="E750" s="3" t="s">
        <v>80</v>
      </c>
      <c r="F750" s="3">
        <v>6586</v>
      </c>
      <c r="G750" s="3">
        <v>2014</v>
      </c>
      <c r="H750" s="4">
        <v>4</v>
      </c>
      <c r="J750" s="3">
        <v>7</v>
      </c>
      <c r="K750" s="3">
        <v>0</v>
      </c>
      <c r="L750" s="3">
        <v>2</v>
      </c>
      <c r="M750" s="3">
        <v>1</v>
      </c>
      <c r="N750" s="3">
        <v>0</v>
      </c>
      <c r="O750" s="3">
        <v>0</v>
      </c>
      <c r="P750" s="3">
        <f t="shared" si="36"/>
        <v>12</v>
      </c>
      <c r="Q750" s="3">
        <v>156</v>
      </c>
      <c r="R750" s="3">
        <f t="shared" si="37"/>
        <v>1</v>
      </c>
      <c r="S750" s="3">
        <f t="shared" si="38"/>
        <v>10</v>
      </c>
      <c r="T750" s="3">
        <f>IF(AND(H750&lt;5,S750&gt;=VLOOKUP(A750,anni!$A$1:$O$32,6,0)),1,0)</f>
        <v>0</v>
      </c>
    </row>
    <row r="751" spans="1:20" x14ac:dyDescent="0.3">
      <c r="A751" s="3">
        <v>2014</v>
      </c>
      <c r="B751" s="3">
        <v>143</v>
      </c>
      <c r="C751" s="3" t="s">
        <v>53</v>
      </c>
      <c r="D751" s="3" t="str">
        <f>VLOOKUP(E751,accorpamenti!$A$2:$X$104,A751-1995,0)</f>
        <v>L'Aquila</v>
      </c>
      <c r="E751" s="3" t="s">
        <v>151</v>
      </c>
      <c r="F751" s="3">
        <v>6533</v>
      </c>
      <c r="G751" s="3">
        <v>2014</v>
      </c>
      <c r="H751" s="4">
        <v>5</v>
      </c>
      <c r="J751" s="3">
        <v>5</v>
      </c>
      <c r="K751" s="3">
        <v>0</v>
      </c>
      <c r="L751" s="3">
        <v>0</v>
      </c>
      <c r="M751" s="3">
        <v>0</v>
      </c>
      <c r="N751" s="3">
        <v>0</v>
      </c>
      <c r="O751" s="3">
        <v>0</v>
      </c>
      <c r="P751" s="3">
        <f t="shared" si="36"/>
        <v>5</v>
      </c>
      <c r="Q751" s="3">
        <v>234</v>
      </c>
      <c r="R751" s="3">
        <f t="shared" si="37"/>
        <v>1</v>
      </c>
      <c r="S751" s="3">
        <f t="shared" si="38"/>
        <v>5</v>
      </c>
      <c r="T751" s="3">
        <f>IF(AND(H751&lt;5,S751&gt;=VLOOKUP(A751,anni!$A$1:$O$32,6,0)),1,0)</f>
        <v>0</v>
      </c>
    </row>
    <row r="752" spans="1:20" x14ac:dyDescent="0.3">
      <c r="A752" s="3">
        <v>2014</v>
      </c>
      <c r="B752" s="3">
        <v>144</v>
      </c>
      <c r="C752" s="3" t="s">
        <v>39</v>
      </c>
      <c r="D752" s="3" t="str">
        <f>VLOOKUP(E752,accorpamenti!$A$2:$X$104,A752-1995,0)</f>
        <v>Roma</v>
      </c>
      <c r="E752" s="3" t="s">
        <v>40</v>
      </c>
      <c r="F752" s="3">
        <v>6683</v>
      </c>
      <c r="G752" s="3">
        <v>2014</v>
      </c>
      <c r="H752" s="4">
        <v>1</v>
      </c>
      <c r="J752" s="3">
        <v>7</v>
      </c>
      <c r="K752" s="3">
        <v>2</v>
      </c>
      <c r="L752" s="3">
        <v>0</v>
      </c>
      <c r="M752" s="3">
        <v>0</v>
      </c>
      <c r="N752" s="3">
        <v>0</v>
      </c>
      <c r="O752" s="3">
        <v>0</v>
      </c>
      <c r="P752" s="3">
        <f t="shared" si="36"/>
        <v>16.2</v>
      </c>
      <c r="Q752" s="3">
        <v>176</v>
      </c>
      <c r="R752" s="3">
        <f t="shared" si="37"/>
        <v>1</v>
      </c>
      <c r="S752" s="3">
        <f t="shared" si="38"/>
        <v>9</v>
      </c>
      <c r="T752" s="3">
        <f>IF(AND(H752&lt;5,S752&gt;=VLOOKUP(A752,anni!$A$1:$O$32,6,0)),1,0)</f>
        <v>0</v>
      </c>
    </row>
    <row r="753" spans="1:20" x14ac:dyDescent="0.3">
      <c r="A753" s="3">
        <v>2014</v>
      </c>
      <c r="B753" s="3">
        <v>145</v>
      </c>
      <c r="C753" s="3" t="s">
        <v>34</v>
      </c>
      <c r="D753" s="3" t="str">
        <f>VLOOKUP(E753,accorpamenti!$A$2:$X$104,A753-1995,0)</f>
        <v>Lecco</v>
      </c>
      <c r="E753" s="3" t="s">
        <v>64</v>
      </c>
      <c r="F753" s="3">
        <v>6534</v>
      </c>
      <c r="G753" s="3">
        <v>2014</v>
      </c>
      <c r="H753" s="4">
        <v>5</v>
      </c>
      <c r="J753" s="3">
        <v>6</v>
      </c>
      <c r="K753" s="3">
        <v>7</v>
      </c>
      <c r="L753" s="3">
        <v>0</v>
      </c>
      <c r="M753" s="3">
        <v>0</v>
      </c>
      <c r="N753" s="3">
        <v>0</v>
      </c>
      <c r="O753" s="3">
        <v>0</v>
      </c>
      <c r="P753" s="3">
        <f t="shared" si="36"/>
        <v>13</v>
      </c>
      <c r="Q753" s="3">
        <v>109</v>
      </c>
      <c r="R753" s="3">
        <f t="shared" si="37"/>
        <v>1</v>
      </c>
      <c r="S753" s="3">
        <f t="shared" si="38"/>
        <v>13</v>
      </c>
      <c r="T753" s="3">
        <f>IF(AND(H753&lt;5,S753&gt;=VLOOKUP(A753,anni!$A$1:$O$32,6,0)),1,0)</f>
        <v>0</v>
      </c>
    </row>
    <row r="754" spans="1:20" x14ac:dyDescent="0.3">
      <c r="A754" s="3">
        <v>2014</v>
      </c>
      <c r="B754" s="3">
        <v>146</v>
      </c>
      <c r="C754" s="3" t="s">
        <v>34</v>
      </c>
      <c r="D754" s="3" t="str">
        <f>VLOOKUP(E754,accorpamenti!$A$2:$X$104,A754-1995,0)</f>
        <v>Milano</v>
      </c>
      <c r="E754" s="3" t="s">
        <v>41</v>
      </c>
      <c r="F754" s="3">
        <v>6124</v>
      </c>
      <c r="G754" s="3">
        <v>2014</v>
      </c>
      <c r="H754" s="4">
        <v>5</v>
      </c>
      <c r="J754" s="3">
        <v>7</v>
      </c>
      <c r="K754" s="3">
        <v>2</v>
      </c>
      <c r="L754" s="3">
        <v>1</v>
      </c>
      <c r="M754" s="3">
        <v>6</v>
      </c>
      <c r="N754" s="3">
        <v>0</v>
      </c>
      <c r="O754" s="3">
        <v>0</v>
      </c>
      <c r="P754" s="3">
        <f t="shared" si="36"/>
        <v>16</v>
      </c>
      <c r="Q754" s="3">
        <v>70</v>
      </c>
      <c r="R754" s="3">
        <f t="shared" si="37"/>
        <v>4</v>
      </c>
      <c r="S754" s="3">
        <f t="shared" si="38"/>
        <v>16</v>
      </c>
      <c r="T754" s="3">
        <f>IF(AND(H754&lt;5,S754&gt;=VLOOKUP(A754,anni!$A$1:$O$32,6,0)),1,0)</f>
        <v>0</v>
      </c>
    </row>
    <row r="755" spans="1:20" x14ac:dyDescent="0.3">
      <c r="A755" s="3">
        <v>2014</v>
      </c>
      <c r="B755" s="3">
        <v>147</v>
      </c>
      <c r="C755" s="3" t="s">
        <v>47</v>
      </c>
      <c r="D755" s="3" t="str">
        <f>VLOOKUP(E755,accorpamenti!$A$2:$X$104,A755-1995,0)</f>
        <v>Arezzo</v>
      </c>
      <c r="E755" s="3" t="s">
        <v>81</v>
      </c>
      <c r="F755" s="3">
        <v>6587</v>
      </c>
      <c r="G755" s="3">
        <v>2014</v>
      </c>
      <c r="H755" s="4">
        <v>4</v>
      </c>
      <c r="J755" s="3">
        <v>1</v>
      </c>
      <c r="K755" s="3">
        <v>0</v>
      </c>
      <c r="L755" s="3">
        <v>1</v>
      </c>
      <c r="M755" s="3">
        <v>1</v>
      </c>
      <c r="N755" s="3">
        <v>0</v>
      </c>
      <c r="O755" s="3">
        <v>0</v>
      </c>
      <c r="P755" s="3">
        <f t="shared" si="36"/>
        <v>3.5999999999999996</v>
      </c>
      <c r="Q755" s="3">
        <v>265</v>
      </c>
      <c r="R755" s="3">
        <f t="shared" si="37"/>
        <v>1</v>
      </c>
      <c r="S755" s="3">
        <f t="shared" si="38"/>
        <v>3</v>
      </c>
      <c r="T755" s="3">
        <f>IF(AND(H755&lt;5,S755&gt;=VLOOKUP(A755,anni!$A$1:$O$32,6,0)),1,0)</f>
        <v>0</v>
      </c>
    </row>
    <row r="756" spans="1:20" x14ac:dyDescent="0.3">
      <c r="A756" s="3">
        <v>2014</v>
      </c>
      <c r="B756" s="3">
        <v>148</v>
      </c>
      <c r="C756" s="3" t="s">
        <v>86</v>
      </c>
      <c r="D756" s="3" t="str">
        <f>VLOOKUP(E756,accorpamenti!$A$2:$X$104,A756-1995,0)</f>
        <v>Cagliari</v>
      </c>
      <c r="E756" s="3" t="s">
        <v>87</v>
      </c>
      <c r="F756" s="3">
        <v>6535</v>
      </c>
      <c r="G756" s="3">
        <v>2014</v>
      </c>
      <c r="H756" s="4">
        <v>5</v>
      </c>
      <c r="J756" s="3">
        <v>7</v>
      </c>
      <c r="K756" s="3">
        <v>7</v>
      </c>
      <c r="L756" s="3">
        <v>0</v>
      </c>
      <c r="M756" s="3">
        <v>0</v>
      </c>
      <c r="N756" s="3">
        <v>0</v>
      </c>
      <c r="O756" s="3">
        <v>0</v>
      </c>
      <c r="P756" s="3">
        <f t="shared" si="36"/>
        <v>14</v>
      </c>
      <c r="Q756" s="3">
        <v>93</v>
      </c>
      <c r="R756" s="3">
        <f t="shared" si="37"/>
        <v>1</v>
      </c>
      <c r="S756" s="3">
        <f t="shared" si="38"/>
        <v>14</v>
      </c>
      <c r="T756" s="3">
        <f>IF(AND(H756&lt;5,S756&gt;=VLOOKUP(A756,anni!$A$1:$O$32,6,0)),1,0)</f>
        <v>0</v>
      </c>
    </row>
    <row r="757" spans="1:20" x14ac:dyDescent="0.3">
      <c r="A757" s="3">
        <v>2014</v>
      </c>
      <c r="B757" s="3">
        <v>149</v>
      </c>
      <c r="C757" s="3" t="s">
        <v>34</v>
      </c>
      <c r="D757" s="3" t="str">
        <f>VLOOKUP(E757,accorpamenti!$A$2:$X$104,A757-1995,0)</f>
        <v>Mantova</v>
      </c>
      <c r="E757" s="3" t="s">
        <v>103</v>
      </c>
      <c r="F757" s="3">
        <v>6415</v>
      </c>
      <c r="G757" s="3">
        <v>2014</v>
      </c>
      <c r="H757" s="4">
        <v>5</v>
      </c>
      <c r="J757" s="3">
        <v>3</v>
      </c>
      <c r="K757" s="3">
        <v>2</v>
      </c>
      <c r="L757" s="3">
        <v>0</v>
      </c>
      <c r="M757" s="3">
        <v>0</v>
      </c>
      <c r="N757" s="3">
        <v>0</v>
      </c>
      <c r="O757" s="3">
        <v>0</v>
      </c>
      <c r="P757" s="3">
        <f t="shared" si="36"/>
        <v>5</v>
      </c>
      <c r="Q757" s="3">
        <v>234</v>
      </c>
      <c r="R757" s="3">
        <f t="shared" si="37"/>
        <v>2</v>
      </c>
      <c r="S757" s="3">
        <f t="shared" si="38"/>
        <v>5</v>
      </c>
      <c r="T757" s="3">
        <f>IF(AND(H757&lt;5,S757&gt;=VLOOKUP(A757,anni!$A$1:$O$32,6,0)),1,0)</f>
        <v>0</v>
      </c>
    </row>
    <row r="758" spans="1:20" x14ac:dyDescent="0.3">
      <c r="A758" s="3">
        <v>2014</v>
      </c>
      <c r="B758" s="3">
        <v>150</v>
      </c>
      <c r="C758" s="3" t="s">
        <v>34</v>
      </c>
      <c r="D758" s="3" t="str">
        <f>VLOOKUP(E758,accorpamenti!$A$2:$X$104,A758-1995,0)</f>
        <v>Lecco</v>
      </c>
      <c r="E758" s="3" t="s">
        <v>64</v>
      </c>
      <c r="F758" s="3">
        <v>6459</v>
      </c>
      <c r="G758" s="3">
        <v>2014</v>
      </c>
      <c r="H758" s="4">
        <v>4</v>
      </c>
      <c r="J758" s="3">
        <v>7</v>
      </c>
      <c r="K758" s="3">
        <v>7</v>
      </c>
      <c r="L758" s="3">
        <v>0</v>
      </c>
      <c r="M758" s="3">
        <v>0</v>
      </c>
      <c r="N758" s="3">
        <v>0</v>
      </c>
      <c r="O758" s="3">
        <v>0</v>
      </c>
      <c r="P758" s="3">
        <f t="shared" si="36"/>
        <v>16.8</v>
      </c>
      <c r="Q758" s="3">
        <v>93</v>
      </c>
      <c r="R758" s="3">
        <f t="shared" si="37"/>
        <v>2</v>
      </c>
      <c r="S758" s="3">
        <f t="shared" si="38"/>
        <v>14</v>
      </c>
      <c r="T758" s="3">
        <f>IF(AND(H758&lt;5,S758&gt;=VLOOKUP(A758,anni!$A$1:$O$32,6,0)),1,0)</f>
        <v>0</v>
      </c>
    </row>
    <row r="759" spans="1:20" x14ac:dyDescent="0.3">
      <c r="A759" s="3">
        <v>2014</v>
      </c>
      <c r="B759" s="3">
        <v>151</v>
      </c>
      <c r="C759" s="3" t="s">
        <v>37</v>
      </c>
      <c r="D759" s="3" t="str">
        <f>VLOOKUP(E759,accorpamenti!$A$2:$X$104,A759-1995,0)</f>
        <v>Lecce</v>
      </c>
      <c r="E759" s="3" t="s">
        <v>38</v>
      </c>
      <c r="F759" s="3">
        <v>6276</v>
      </c>
      <c r="G759" s="3">
        <v>2014</v>
      </c>
      <c r="H759" s="4">
        <v>5</v>
      </c>
      <c r="J759" s="3">
        <v>6</v>
      </c>
      <c r="K759" s="3">
        <v>7</v>
      </c>
      <c r="L759" s="3">
        <v>5</v>
      </c>
      <c r="M759" s="3">
        <v>6</v>
      </c>
      <c r="N759" s="3">
        <v>0</v>
      </c>
      <c r="O759" s="3">
        <v>0</v>
      </c>
      <c r="P759" s="3">
        <f t="shared" si="36"/>
        <v>24</v>
      </c>
      <c r="Q759" s="3">
        <v>25</v>
      </c>
      <c r="R759" s="3">
        <f t="shared" si="37"/>
        <v>3</v>
      </c>
      <c r="S759" s="3">
        <f t="shared" si="38"/>
        <v>24</v>
      </c>
      <c r="T759" s="3">
        <f>IF(AND(H759&lt;5,S759&gt;=VLOOKUP(A759,anni!$A$1:$O$32,6,0)),1,0)</f>
        <v>0</v>
      </c>
    </row>
    <row r="760" spans="1:20" x14ac:dyDescent="0.3">
      <c r="A760" s="3">
        <v>2014</v>
      </c>
      <c r="B760" s="3">
        <v>152</v>
      </c>
      <c r="C760" s="3" t="s">
        <v>45</v>
      </c>
      <c r="D760" s="3" t="str">
        <f>VLOOKUP(E760,accorpamenti!$A$2:$X$104,A760-1995,0)</f>
        <v>Alessandria</v>
      </c>
      <c r="E760" s="3" t="s">
        <v>74</v>
      </c>
      <c r="F760" s="3">
        <v>6536</v>
      </c>
      <c r="G760" s="3">
        <v>2014</v>
      </c>
      <c r="H760" s="4">
        <v>5</v>
      </c>
      <c r="J760" s="3">
        <v>2</v>
      </c>
      <c r="K760" s="3">
        <v>7</v>
      </c>
      <c r="L760" s="3">
        <v>2</v>
      </c>
      <c r="M760" s="3">
        <v>1</v>
      </c>
      <c r="N760" s="3">
        <v>0</v>
      </c>
      <c r="O760" s="3">
        <v>0</v>
      </c>
      <c r="P760" s="3">
        <f t="shared" si="36"/>
        <v>12</v>
      </c>
      <c r="Q760" s="3">
        <v>122</v>
      </c>
      <c r="R760" s="3">
        <f t="shared" si="37"/>
        <v>1</v>
      </c>
      <c r="S760" s="3">
        <f t="shared" si="38"/>
        <v>12</v>
      </c>
      <c r="T760" s="3">
        <f>IF(AND(H760&lt;5,S760&gt;=VLOOKUP(A760,anni!$A$1:$O$32,6,0)),1,0)</f>
        <v>0</v>
      </c>
    </row>
    <row r="761" spans="1:20" x14ac:dyDescent="0.3">
      <c r="A761" s="3">
        <v>2014</v>
      </c>
      <c r="B761" s="3">
        <v>153</v>
      </c>
      <c r="C761" s="3" t="s">
        <v>39</v>
      </c>
      <c r="D761" s="3" t="str">
        <f>VLOOKUP(E761,accorpamenti!$A$2:$X$104,A761-1995,0)</f>
        <v>Roma</v>
      </c>
      <c r="E761" s="3" t="s">
        <v>40</v>
      </c>
      <c r="F761" s="3">
        <v>6310</v>
      </c>
      <c r="G761" s="3">
        <v>2014</v>
      </c>
      <c r="H761" s="4">
        <v>4</v>
      </c>
      <c r="J761" s="3">
        <v>7</v>
      </c>
      <c r="K761" s="3">
        <v>7</v>
      </c>
      <c r="L761" s="3">
        <v>2</v>
      </c>
      <c r="M761" s="3">
        <v>1</v>
      </c>
      <c r="N761" s="3">
        <v>0</v>
      </c>
      <c r="O761" s="3">
        <v>0</v>
      </c>
      <c r="P761" s="3">
        <f t="shared" si="36"/>
        <v>20.399999999999999</v>
      </c>
      <c r="Q761" s="3">
        <v>59</v>
      </c>
      <c r="R761" s="3">
        <f t="shared" si="37"/>
        <v>2</v>
      </c>
      <c r="S761" s="3">
        <f t="shared" si="38"/>
        <v>17</v>
      </c>
      <c r="T761" s="3">
        <f>IF(AND(H761&lt;5,S761&gt;=VLOOKUP(A761,anni!$A$1:$O$32,6,0)),1,0)</f>
        <v>0</v>
      </c>
    </row>
    <row r="762" spans="1:20" x14ac:dyDescent="0.3">
      <c r="A762" s="3">
        <v>2014</v>
      </c>
      <c r="B762" s="3">
        <v>154</v>
      </c>
      <c r="C762" s="3" t="s">
        <v>43</v>
      </c>
      <c r="D762" s="3" t="str">
        <f>VLOOKUP(E762,accorpamenti!$A$2:$X$104,A762-1995,0)</f>
        <v>Pordenone</v>
      </c>
      <c r="E762" s="3" t="s">
        <v>91</v>
      </c>
      <c r="F762" s="3">
        <v>6588</v>
      </c>
      <c r="G762" s="3">
        <v>2014</v>
      </c>
      <c r="H762" s="4">
        <v>4</v>
      </c>
      <c r="J762" s="3">
        <v>7</v>
      </c>
      <c r="K762" s="3">
        <v>1</v>
      </c>
      <c r="L762" s="3">
        <v>1</v>
      </c>
      <c r="M762" s="3">
        <v>0</v>
      </c>
      <c r="N762" s="3">
        <v>0</v>
      </c>
      <c r="O762" s="3">
        <v>2</v>
      </c>
      <c r="P762" s="3">
        <f t="shared" si="36"/>
        <v>13.2</v>
      </c>
      <c r="Q762" s="3">
        <v>134</v>
      </c>
      <c r="R762" s="3">
        <f t="shared" si="37"/>
        <v>1</v>
      </c>
      <c r="S762" s="3">
        <f t="shared" si="38"/>
        <v>11</v>
      </c>
      <c r="T762" s="3">
        <f>IF(AND(H762&lt;5,S762&gt;=VLOOKUP(A762,anni!$A$1:$O$32,6,0)),1,0)</f>
        <v>0</v>
      </c>
    </row>
    <row r="763" spans="1:20" x14ac:dyDescent="0.3">
      <c r="A763" s="3">
        <v>2014</v>
      </c>
      <c r="B763" s="3">
        <v>155</v>
      </c>
      <c r="C763" s="3" t="s">
        <v>47</v>
      </c>
      <c r="D763" s="3" t="str">
        <f>VLOOKUP(E763,accorpamenti!$A$2:$X$104,A763-1995,0)</f>
        <v>Livorno</v>
      </c>
      <c r="E763" s="3" t="s">
        <v>121</v>
      </c>
      <c r="F763" s="3">
        <v>6537</v>
      </c>
      <c r="G763" s="3">
        <v>2014</v>
      </c>
      <c r="H763" s="4">
        <v>5</v>
      </c>
      <c r="J763" s="3">
        <v>7</v>
      </c>
      <c r="K763" s="3">
        <v>7</v>
      </c>
      <c r="L763" s="3">
        <v>0</v>
      </c>
      <c r="M763" s="3">
        <v>0</v>
      </c>
      <c r="N763" s="3">
        <v>0</v>
      </c>
      <c r="O763" s="3">
        <v>0</v>
      </c>
      <c r="P763" s="3">
        <f t="shared" si="36"/>
        <v>14</v>
      </c>
      <c r="Q763" s="3">
        <v>93</v>
      </c>
      <c r="R763" s="3">
        <f t="shared" si="37"/>
        <v>1</v>
      </c>
      <c r="S763" s="3">
        <f t="shared" si="38"/>
        <v>14</v>
      </c>
      <c r="T763" s="3">
        <f>IF(AND(H763&lt;5,S763&gt;=VLOOKUP(A763,anni!$A$1:$O$32,6,0)),1,0)</f>
        <v>0</v>
      </c>
    </row>
    <row r="764" spans="1:20" x14ac:dyDescent="0.3">
      <c r="A764" s="3">
        <v>2014</v>
      </c>
      <c r="B764" s="3">
        <v>156</v>
      </c>
      <c r="C764" s="3" t="s">
        <v>47</v>
      </c>
      <c r="D764" s="3" t="str">
        <f>VLOOKUP(E764,accorpamenti!$A$2:$X$104,A764-1995,0)</f>
        <v>Grosseto</v>
      </c>
      <c r="E764" s="3" t="s">
        <v>100</v>
      </c>
      <c r="F764" s="3">
        <v>6589</v>
      </c>
      <c r="G764" s="3">
        <v>2014</v>
      </c>
      <c r="H764" s="4">
        <v>4</v>
      </c>
      <c r="J764" s="3">
        <v>5</v>
      </c>
      <c r="K764" s="3">
        <v>0</v>
      </c>
      <c r="L764" s="3">
        <v>0</v>
      </c>
      <c r="M764" s="3">
        <v>0</v>
      </c>
      <c r="N764" s="3">
        <v>0</v>
      </c>
      <c r="O764" s="3">
        <v>0</v>
      </c>
      <c r="P764" s="3">
        <f t="shared" si="36"/>
        <v>6</v>
      </c>
      <c r="Q764" s="3">
        <v>234</v>
      </c>
      <c r="R764" s="3">
        <f t="shared" si="37"/>
        <v>1</v>
      </c>
      <c r="S764" s="3">
        <f t="shared" si="38"/>
        <v>5</v>
      </c>
      <c r="T764" s="3">
        <f>IF(AND(H764&lt;5,S764&gt;=VLOOKUP(A764,anni!$A$1:$O$32,6,0)),1,0)</f>
        <v>0</v>
      </c>
    </row>
    <row r="765" spans="1:20" x14ac:dyDescent="0.3">
      <c r="A765" s="3">
        <v>2014</v>
      </c>
      <c r="B765" s="3">
        <v>157</v>
      </c>
      <c r="C765" s="3" t="s">
        <v>45</v>
      </c>
      <c r="D765" s="3" t="str">
        <f>VLOOKUP(E765,accorpamenti!$A$2:$X$104,A765-1995,0)</f>
        <v>Torino</v>
      </c>
      <c r="E765" s="3" t="s">
        <v>49</v>
      </c>
      <c r="F765" s="3">
        <v>6417</v>
      </c>
      <c r="G765" s="3">
        <v>2014</v>
      </c>
      <c r="H765" s="4">
        <v>5</v>
      </c>
      <c r="J765" s="3">
        <v>7</v>
      </c>
      <c r="K765" s="3">
        <v>7</v>
      </c>
      <c r="L765" s="3">
        <v>1</v>
      </c>
      <c r="M765" s="3">
        <v>0</v>
      </c>
      <c r="N765" s="3">
        <v>0</v>
      </c>
      <c r="O765" s="3">
        <v>0</v>
      </c>
      <c r="P765" s="3">
        <f t="shared" si="36"/>
        <v>15</v>
      </c>
      <c r="Q765" s="3">
        <v>80</v>
      </c>
      <c r="R765" s="3">
        <f t="shared" si="37"/>
        <v>2</v>
      </c>
      <c r="S765" s="3">
        <f t="shared" si="38"/>
        <v>15</v>
      </c>
      <c r="T765" s="3">
        <f>IF(AND(H765&lt;5,S765&gt;=VLOOKUP(A765,anni!$A$1:$O$32,6,0)),1,0)</f>
        <v>0</v>
      </c>
    </row>
    <row r="766" spans="1:20" x14ac:dyDescent="0.3">
      <c r="A766" s="3">
        <v>2014</v>
      </c>
      <c r="B766" s="3">
        <v>158</v>
      </c>
      <c r="C766" s="3" t="s">
        <v>32</v>
      </c>
      <c r="D766" s="3" t="str">
        <f>VLOOKUP(E766,accorpamenti!$A$2:$X$104,A766-1995,0)</f>
        <v>Salerno</v>
      </c>
      <c r="E766" s="3" t="s">
        <v>61</v>
      </c>
      <c r="F766" s="3">
        <v>6590</v>
      </c>
      <c r="G766" s="3">
        <v>2014</v>
      </c>
      <c r="H766" s="4">
        <v>4</v>
      </c>
      <c r="J766" s="3">
        <v>7</v>
      </c>
      <c r="K766" s="3">
        <v>2</v>
      </c>
      <c r="L766" s="3">
        <v>1</v>
      </c>
      <c r="M766" s="3">
        <v>1</v>
      </c>
      <c r="N766" s="3">
        <v>0</v>
      </c>
      <c r="O766" s="3">
        <v>0</v>
      </c>
      <c r="P766" s="3">
        <f t="shared" si="36"/>
        <v>13.2</v>
      </c>
      <c r="Q766" s="3">
        <v>134</v>
      </c>
      <c r="R766" s="3">
        <f t="shared" si="37"/>
        <v>1</v>
      </c>
      <c r="S766" s="3">
        <f t="shared" si="38"/>
        <v>11</v>
      </c>
      <c r="T766" s="3">
        <f>IF(AND(H766&lt;5,S766&gt;=VLOOKUP(A766,anni!$A$1:$O$32,6,0)),1,0)</f>
        <v>0</v>
      </c>
    </row>
    <row r="767" spans="1:20" x14ac:dyDescent="0.3">
      <c r="A767" s="3">
        <v>2014</v>
      </c>
      <c r="B767" s="3">
        <v>159</v>
      </c>
      <c r="C767" s="3" t="s">
        <v>29</v>
      </c>
      <c r="D767" s="3" t="str">
        <f>VLOOKUP(E767,accorpamenti!$A$2:$X$104,A767-1995,0)</f>
        <v>Palermo</v>
      </c>
      <c r="E767" s="3" t="s">
        <v>114</v>
      </c>
      <c r="F767" s="3">
        <v>6277</v>
      </c>
      <c r="G767" s="3">
        <v>2014</v>
      </c>
      <c r="H767" s="4">
        <v>5</v>
      </c>
      <c r="J767" s="3">
        <v>7</v>
      </c>
      <c r="K767" s="3">
        <v>7</v>
      </c>
      <c r="L767" s="3">
        <v>4</v>
      </c>
      <c r="M767" s="3">
        <v>1</v>
      </c>
      <c r="N767" s="3">
        <v>0</v>
      </c>
      <c r="O767" s="3">
        <v>0</v>
      </c>
      <c r="P767" s="3">
        <f t="shared" si="36"/>
        <v>19</v>
      </c>
      <c r="Q767" s="3">
        <v>45</v>
      </c>
      <c r="R767" s="3">
        <f t="shared" si="37"/>
        <v>2</v>
      </c>
      <c r="S767" s="3">
        <f t="shared" si="38"/>
        <v>19</v>
      </c>
      <c r="T767" s="3">
        <f>IF(AND(H767&lt;5,S767&gt;=VLOOKUP(A767,anni!$A$1:$O$32,6,0)),1,0)</f>
        <v>0</v>
      </c>
    </row>
    <row r="768" spans="1:20" x14ac:dyDescent="0.3">
      <c r="A768" s="3">
        <v>2014</v>
      </c>
      <c r="B768" s="3">
        <v>160</v>
      </c>
      <c r="C768" s="3" t="s">
        <v>56</v>
      </c>
      <c r="D768" s="3" t="str">
        <f>VLOOKUP(E768,accorpamenti!$A$2:$X$104,A768-1995,0)</f>
        <v>Vicenza</v>
      </c>
      <c r="E768" s="3" t="s">
        <v>93</v>
      </c>
      <c r="F768" s="3">
        <v>6667</v>
      </c>
      <c r="G768" s="3">
        <v>2014</v>
      </c>
      <c r="H768" s="4">
        <v>2</v>
      </c>
      <c r="J768" s="3">
        <v>7</v>
      </c>
      <c r="K768" s="3">
        <v>1</v>
      </c>
      <c r="L768" s="3">
        <v>0</v>
      </c>
      <c r="M768" s="3">
        <v>1</v>
      </c>
      <c r="N768" s="3">
        <v>0</v>
      </c>
      <c r="O768" s="3">
        <v>0</v>
      </c>
      <c r="P768" s="3">
        <f t="shared" si="36"/>
        <v>14.4</v>
      </c>
      <c r="Q768" s="3">
        <v>176</v>
      </c>
      <c r="R768" s="3">
        <f t="shared" si="37"/>
        <v>1</v>
      </c>
      <c r="S768" s="3">
        <f t="shared" si="38"/>
        <v>9</v>
      </c>
      <c r="T768" s="3">
        <f>IF(AND(H768&lt;5,S768&gt;=VLOOKUP(A768,anni!$A$1:$O$32,6,0)),1,0)</f>
        <v>0</v>
      </c>
    </row>
    <row r="769" spans="1:20" x14ac:dyDescent="0.3">
      <c r="A769" s="3">
        <v>2014</v>
      </c>
      <c r="B769" s="3">
        <v>161</v>
      </c>
      <c r="C769" s="3" t="s">
        <v>37</v>
      </c>
      <c r="D769" s="3" t="str">
        <f>VLOOKUP(E769,accorpamenti!$A$2:$X$104,A769-1995,0)</f>
        <v>Brindisi</v>
      </c>
      <c r="E769" s="3" t="s">
        <v>115</v>
      </c>
      <c r="F769" s="3">
        <v>6591</v>
      </c>
      <c r="G769" s="3">
        <v>2014</v>
      </c>
      <c r="H769" s="4">
        <v>4</v>
      </c>
      <c r="J769" s="3">
        <v>6</v>
      </c>
      <c r="K769" s="3">
        <v>0</v>
      </c>
      <c r="L769" s="3">
        <v>1</v>
      </c>
      <c r="M769" s="3">
        <v>0</v>
      </c>
      <c r="N769" s="3">
        <v>0</v>
      </c>
      <c r="O769" s="3">
        <v>0</v>
      </c>
      <c r="P769" s="3">
        <f t="shared" si="36"/>
        <v>8.4</v>
      </c>
      <c r="Q769" s="3">
        <v>204</v>
      </c>
      <c r="R769" s="3">
        <f t="shared" si="37"/>
        <v>1</v>
      </c>
      <c r="S769" s="3">
        <f t="shared" si="38"/>
        <v>7</v>
      </c>
      <c r="T769" s="3">
        <f>IF(AND(H769&lt;5,S769&gt;=VLOOKUP(A769,anni!$A$1:$O$32,6,0)),1,0)</f>
        <v>0</v>
      </c>
    </row>
    <row r="770" spans="1:20" x14ac:dyDescent="0.3">
      <c r="A770" s="3">
        <v>2014</v>
      </c>
      <c r="B770" s="3">
        <v>162</v>
      </c>
      <c r="C770" s="3" t="s">
        <v>101</v>
      </c>
      <c r="D770" s="3" t="str">
        <f>VLOOKUP(E770,accorpamenti!$A$2:$X$104,A770-1995,0)</f>
        <v>Pesaro Urbino</v>
      </c>
      <c r="E770" s="3" t="s">
        <v>104</v>
      </c>
      <c r="F770" s="3">
        <v>6460</v>
      </c>
      <c r="G770" s="3">
        <v>2014</v>
      </c>
      <c r="H770" s="4">
        <v>4</v>
      </c>
      <c r="J770" s="3">
        <v>3</v>
      </c>
      <c r="K770" s="3">
        <v>1</v>
      </c>
      <c r="L770" s="3">
        <v>2</v>
      </c>
      <c r="M770" s="3">
        <v>0</v>
      </c>
      <c r="N770" s="3">
        <v>0</v>
      </c>
      <c r="O770" s="3">
        <v>0</v>
      </c>
      <c r="P770" s="3">
        <f t="shared" si="36"/>
        <v>7.1999999999999993</v>
      </c>
      <c r="Q770" s="3">
        <v>224</v>
      </c>
      <c r="R770" s="3">
        <f t="shared" si="37"/>
        <v>2</v>
      </c>
      <c r="S770" s="3">
        <f t="shared" si="38"/>
        <v>6</v>
      </c>
      <c r="T770" s="3">
        <f>IF(AND(H770&lt;5,S770&gt;=VLOOKUP(A770,anni!$A$1:$O$32,6,0)),1,0)</f>
        <v>0</v>
      </c>
    </row>
    <row r="771" spans="1:20" x14ac:dyDescent="0.3">
      <c r="A771" s="3">
        <v>2014</v>
      </c>
      <c r="B771" s="3">
        <v>164</v>
      </c>
      <c r="C771" s="3" t="s">
        <v>56</v>
      </c>
      <c r="D771" s="3" t="str">
        <f>VLOOKUP(E771,accorpamenti!$A$2:$X$104,A771-1995,0)</f>
        <v>Belluno</v>
      </c>
      <c r="E771" s="3" t="s">
        <v>99</v>
      </c>
      <c r="F771" s="3">
        <v>6538</v>
      </c>
      <c r="G771" s="3">
        <v>2014</v>
      </c>
      <c r="H771" s="13">
        <v>5</v>
      </c>
      <c r="J771" s="3">
        <v>6</v>
      </c>
      <c r="K771" s="3">
        <v>6</v>
      </c>
      <c r="L771" s="3">
        <v>0</v>
      </c>
      <c r="M771" s="3">
        <v>1</v>
      </c>
      <c r="N771" s="3">
        <v>0</v>
      </c>
      <c r="O771" s="3">
        <v>0</v>
      </c>
      <c r="P771" s="3">
        <f t="shared" si="36"/>
        <v>13</v>
      </c>
      <c r="Q771" s="3">
        <v>109</v>
      </c>
      <c r="R771" s="3">
        <f t="shared" si="37"/>
        <v>1</v>
      </c>
      <c r="S771" s="3">
        <f t="shared" si="38"/>
        <v>13</v>
      </c>
      <c r="T771" s="3">
        <f>IF(AND(H771&lt;5,S771&gt;=VLOOKUP(A771,anni!$A$1:$O$32,6,0)),1,0)</f>
        <v>0</v>
      </c>
    </row>
    <row r="772" spans="1:20" ht="14.5" x14ac:dyDescent="0.35">
      <c r="A772" s="3">
        <v>2014</v>
      </c>
      <c r="B772" s="3">
        <v>163</v>
      </c>
      <c r="C772" s="3" t="s">
        <v>37</v>
      </c>
      <c r="D772" s="3" t="str">
        <f>VLOOKUP(E772,accorpamenti!$A$2:$X$104,A772-1995,0)</f>
        <v>Bari</v>
      </c>
      <c r="E772" s="3" t="s">
        <v>55</v>
      </c>
      <c r="F772" s="3">
        <v>6278</v>
      </c>
      <c r="G772" s="3">
        <v>2014</v>
      </c>
      <c r="H772" s="13">
        <v>5</v>
      </c>
      <c r="P772" s="3">
        <f t="shared" si="36"/>
        <v>-1</v>
      </c>
      <c r="Q772" s="3">
        <v>298</v>
      </c>
      <c r="R772" s="3">
        <f t="shared" si="37"/>
        <v>3</v>
      </c>
      <c r="S772" s="18">
        <v>-1</v>
      </c>
      <c r="T772" s="3">
        <f>IF(AND(H772&lt;5,S772&gt;=VLOOKUP(A772,anni!$A$1:$O$32,6,0)),1,0)</f>
        <v>0</v>
      </c>
    </row>
    <row r="773" spans="1:20" x14ac:dyDescent="0.3">
      <c r="A773" s="3">
        <v>2014</v>
      </c>
      <c r="B773" s="3">
        <v>165</v>
      </c>
      <c r="C773" s="3" t="s">
        <v>101</v>
      </c>
      <c r="D773" s="3" t="str">
        <f>VLOOKUP(E773,accorpamenti!$A$2:$X$104,A773-1995,0)</f>
        <v>Ascoli Piceno</v>
      </c>
      <c r="E773" s="3" t="s">
        <v>117</v>
      </c>
      <c r="F773" s="3">
        <v>6592</v>
      </c>
      <c r="G773" s="3">
        <v>2014</v>
      </c>
      <c r="H773" s="4">
        <v>4</v>
      </c>
      <c r="J773" s="3">
        <v>1</v>
      </c>
      <c r="K773" s="3">
        <v>0</v>
      </c>
      <c r="L773" s="3">
        <v>0</v>
      </c>
      <c r="M773" s="3">
        <v>0</v>
      </c>
      <c r="N773" s="3">
        <v>0</v>
      </c>
      <c r="O773" s="3">
        <v>0</v>
      </c>
      <c r="P773" s="3">
        <f t="shared" si="36"/>
        <v>1.2</v>
      </c>
      <c r="Q773" s="3">
        <v>286</v>
      </c>
      <c r="R773" s="3">
        <f t="shared" si="37"/>
        <v>1</v>
      </c>
      <c r="S773" s="3">
        <f t="shared" si="38"/>
        <v>1</v>
      </c>
      <c r="T773" s="3">
        <f>IF(AND(H773&lt;5,S773&gt;=VLOOKUP(A773,anni!$A$1:$O$32,6,0)),1,0)</f>
        <v>0</v>
      </c>
    </row>
    <row r="774" spans="1:20" x14ac:dyDescent="0.3">
      <c r="A774" s="3">
        <v>2014</v>
      </c>
      <c r="B774" s="3">
        <v>166</v>
      </c>
      <c r="C774" s="3" t="s">
        <v>69</v>
      </c>
      <c r="D774" s="3" t="str">
        <f>VLOOKUP(E774,accorpamenti!$A$2:$X$104,A774-1995,0)</f>
        <v>Reggio Emilia</v>
      </c>
      <c r="E774" s="3" t="s">
        <v>78</v>
      </c>
      <c r="F774" s="3">
        <v>6668</v>
      </c>
      <c r="G774" s="3">
        <v>2014</v>
      </c>
      <c r="H774" s="4">
        <v>2</v>
      </c>
      <c r="J774" s="3">
        <v>3</v>
      </c>
      <c r="K774" s="3">
        <v>2</v>
      </c>
      <c r="L774" s="3">
        <v>0</v>
      </c>
      <c r="M774" s="3">
        <v>0</v>
      </c>
      <c r="N774" s="3">
        <v>0</v>
      </c>
      <c r="O774" s="3">
        <v>0</v>
      </c>
      <c r="P774" s="3">
        <f t="shared" si="36"/>
        <v>8</v>
      </c>
      <c r="Q774" s="3">
        <v>234</v>
      </c>
      <c r="R774" s="3">
        <f t="shared" si="37"/>
        <v>1</v>
      </c>
      <c r="S774" s="3">
        <f t="shared" si="38"/>
        <v>5</v>
      </c>
      <c r="T774" s="3">
        <f>IF(AND(H774&lt;5,S774&gt;=VLOOKUP(A774,anni!$A$1:$O$32,6,0)),1,0)</f>
        <v>0</v>
      </c>
    </row>
    <row r="775" spans="1:20" x14ac:dyDescent="0.3">
      <c r="A775" s="3">
        <v>2014</v>
      </c>
      <c r="B775" s="3">
        <v>167</v>
      </c>
      <c r="C775" s="3" t="s">
        <v>45</v>
      </c>
      <c r="D775" s="3" t="str">
        <f>VLOOKUP(E775,accorpamenti!$A$2:$X$104,A775-1995,0)</f>
        <v>Vercelli</v>
      </c>
      <c r="E775" s="3" t="s">
        <v>132</v>
      </c>
      <c r="F775" s="3">
        <v>6280</v>
      </c>
      <c r="G775" s="3">
        <v>2014</v>
      </c>
      <c r="H775" s="4">
        <v>5</v>
      </c>
      <c r="J775" s="3">
        <v>1</v>
      </c>
      <c r="K775" s="3">
        <v>0</v>
      </c>
      <c r="L775" s="3">
        <v>0</v>
      </c>
      <c r="M775" s="3">
        <v>0</v>
      </c>
      <c r="N775" s="3">
        <v>0</v>
      </c>
      <c r="O775" s="3">
        <v>0</v>
      </c>
      <c r="P775" s="3">
        <f t="shared" si="36"/>
        <v>1</v>
      </c>
      <c r="Q775" s="3">
        <v>286</v>
      </c>
      <c r="R775" s="3">
        <f t="shared" si="37"/>
        <v>1</v>
      </c>
      <c r="S775" s="3">
        <f t="shared" si="38"/>
        <v>1</v>
      </c>
      <c r="T775" s="3">
        <f>IF(AND(H775&lt;5,S775&gt;=VLOOKUP(A775,anni!$A$1:$O$32,6,0)),1,0)</f>
        <v>0</v>
      </c>
    </row>
    <row r="776" spans="1:20" x14ac:dyDescent="0.3">
      <c r="A776" s="3">
        <v>2014</v>
      </c>
      <c r="B776" s="3">
        <v>168</v>
      </c>
      <c r="C776" s="3" t="s">
        <v>47</v>
      </c>
      <c r="D776" s="3" t="str">
        <f>VLOOKUP(E776,accorpamenti!$A$2:$X$104,A776-1995,0)</f>
        <v>Massa Carrara</v>
      </c>
      <c r="E776" s="3" t="s">
        <v>52</v>
      </c>
      <c r="F776" s="3">
        <v>6419</v>
      </c>
      <c r="G776" s="3">
        <v>2014</v>
      </c>
      <c r="H776" s="4">
        <v>5</v>
      </c>
      <c r="J776" s="3">
        <v>7</v>
      </c>
      <c r="K776" s="3">
        <v>1</v>
      </c>
      <c r="L776" s="3">
        <v>0</v>
      </c>
      <c r="M776" s="3">
        <v>1</v>
      </c>
      <c r="N776" s="3">
        <v>0</v>
      </c>
      <c r="O776" s="3">
        <v>0</v>
      </c>
      <c r="P776" s="3">
        <f t="shared" si="36"/>
        <v>9</v>
      </c>
      <c r="Q776" s="3">
        <v>176</v>
      </c>
      <c r="R776" s="3">
        <f t="shared" si="37"/>
        <v>2</v>
      </c>
      <c r="S776" s="3">
        <f t="shared" si="38"/>
        <v>9</v>
      </c>
      <c r="T776" s="3">
        <f>IF(AND(H776&lt;5,S776&gt;=VLOOKUP(A776,anni!$A$1:$O$32,6,0)),1,0)</f>
        <v>0</v>
      </c>
    </row>
    <row r="777" spans="1:20" x14ac:dyDescent="0.3">
      <c r="A777" s="3">
        <v>2014</v>
      </c>
      <c r="B777" s="3">
        <v>169</v>
      </c>
      <c r="C777" s="3" t="s">
        <v>37</v>
      </c>
      <c r="D777" s="3" t="str">
        <f>VLOOKUP(E777,accorpamenti!$A$2:$X$104,A777-1995,0)</f>
        <v>Brindisi</v>
      </c>
      <c r="E777" s="3" t="s">
        <v>115</v>
      </c>
      <c r="F777" s="3">
        <v>6634</v>
      </c>
      <c r="G777" s="3">
        <v>2014</v>
      </c>
      <c r="H777" s="4">
        <v>3</v>
      </c>
      <c r="J777" s="3">
        <v>3</v>
      </c>
      <c r="K777" s="3">
        <v>1</v>
      </c>
      <c r="L777" s="3">
        <v>1</v>
      </c>
      <c r="M777" s="3">
        <v>0</v>
      </c>
      <c r="N777" s="3">
        <v>0</v>
      </c>
      <c r="O777" s="3">
        <v>0</v>
      </c>
      <c r="P777" s="3">
        <f t="shared" si="36"/>
        <v>7</v>
      </c>
      <c r="Q777" s="3">
        <v>234</v>
      </c>
      <c r="R777" s="3">
        <f t="shared" si="37"/>
        <v>1</v>
      </c>
      <c r="S777" s="3">
        <f t="shared" si="38"/>
        <v>5</v>
      </c>
      <c r="T777" s="3">
        <f>IF(AND(H777&lt;5,S777&gt;=VLOOKUP(A777,anni!$A$1:$O$32,6,0)),1,0)</f>
        <v>0</v>
      </c>
    </row>
    <row r="778" spans="1:20" x14ac:dyDescent="0.3">
      <c r="A778" s="3">
        <v>2014</v>
      </c>
      <c r="B778" s="3">
        <v>170</v>
      </c>
      <c r="C778" s="3" t="s">
        <v>34</v>
      </c>
      <c r="D778" s="3" t="str">
        <f>VLOOKUP(E778,accorpamenti!$A$2:$X$104,A778-1995,0)</f>
        <v>Pavia</v>
      </c>
      <c r="E778" s="3" t="s">
        <v>83</v>
      </c>
      <c r="F778" s="3">
        <v>6593</v>
      </c>
      <c r="G778" s="3">
        <v>2014</v>
      </c>
      <c r="H778" s="4">
        <v>4</v>
      </c>
      <c r="J778" s="3">
        <v>7</v>
      </c>
      <c r="K778" s="3">
        <v>7</v>
      </c>
      <c r="L778" s="3">
        <v>0</v>
      </c>
      <c r="M778" s="3">
        <v>1</v>
      </c>
      <c r="N778" s="3">
        <v>0</v>
      </c>
      <c r="O778" s="3">
        <v>0</v>
      </c>
      <c r="P778" s="3">
        <f t="shared" si="36"/>
        <v>18</v>
      </c>
      <c r="Q778" s="3">
        <v>80</v>
      </c>
      <c r="R778" s="3">
        <f t="shared" si="37"/>
        <v>1</v>
      </c>
      <c r="S778" s="3">
        <f t="shared" si="38"/>
        <v>15</v>
      </c>
      <c r="T778" s="3">
        <f>IF(AND(H778&lt;5,S778&gt;=VLOOKUP(A778,anni!$A$1:$O$32,6,0)),1,0)</f>
        <v>0</v>
      </c>
    </row>
    <row r="779" spans="1:20" x14ac:dyDescent="0.3">
      <c r="A779" s="3">
        <v>2014</v>
      </c>
      <c r="B779" s="3">
        <v>171</v>
      </c>
      <c r="C779" s="3" t="s">
        <v>34</v>
      </c>
      <c r="D779" s="3" t="str">
        <f>VLOOKUP(E779,accorpamenti!$A$2:$X$104,A779-1995,0)</f>
        <v>Varese</v>
      </c>
      <c r="E779" s="3" t="s">
        <v>94</v>
      </c>
      <c r="F779" s="3">
        <v>6539</v>
      </c>
      <c r="G779" s="3">
        <v>2014</v>
      </c>
      <c r="H779" s="4">
        <v>5</v>
      </c>
      <c r="J779" s="3">
        <v>5</v>
      </c>
      <c r="K779" s="3">
        <v>7</v>
      </c>
      <c r="L779" s="3">
        <v>0</v>
      </c>
      <c r="M779" s="3">
        <v>7</v>
      </c>
      <c r="N779" s="3">
        <v>0</v>
      </c>
      <c r="O779" s="3">
        <v>0</v>
      </c>
      <c r="P779" s="3">
        <f t="shared" si="36"/>
        <v>19</v>
      </c>
      <c r="Q779" s="3">
        <v>45</v>
      </c>
      <c r="R779" s="3">
        <f t="shared" si="37"/>
        <v>1</v>
      </c>
      <c r="S779" s="3">
        <f t="shared" si="38"/>
        <v>19</v>
      </c>
      <c r="T779" s="3">
        <f>IF(AND(H779&lt;5,S779&gt;=VLOOKUP(A779,anni!$A$1:$O$32,6,0)),1,0)</f>
        <v>0</v>
      </c>
    </row>
    <row r="780" spans="1:20" x14ac:dyDescent="0.3">
      <c r="A780" s="3">
        <v>2014</v>
      </c>
      <c r="B780" s="3">
        <v>172</v>
      </c>
      <c r="C780" s="3" t="s">
        <v>69</v>
      </c>
      <c r="D780" s="3" t="str">
        <f>VLOOKUP(E780,accorpamenti!$A$2:$X$104,A780-1995,0)</f>
        <v>Bologna</v>
      </c>
      <c r="E780" s="3" t="s">
        <v>70</v>
      </c>
      <c r="F780" s="3">
        <v>6540</v>
      </c>
      <c r="G780" s="3">
        <v>2014</v>
      </c>
      <c r="H780" s="4">
        <v>5</v>
      </c>
      <c r="J780" s="3">
        <v>2</v>
      </c>
      <c r="K780" s="3">
        <v>1</v>
      </c>
      <c r="L780" s="3">
        <v>0</v>
      </c>
      <c r="M780" s="3">
        <v>0</v>
      </c>
      <c r="N780" s="3">
        <v>0</v>
      </c>
      <c r="O780" s="3">
        <v>0</v>
      </c>
      <c r="P780" s="3">
        <f t="shared" si="36"/>
        <v>3</v>
      </c>
      <c r="Q780" s="3">
        <v>265</v>
      </c>
      <c r="R780" s="3">
        <f t="shared" si="37"/>
        <v>1</v>
      </c>
      <c r="S780" s="3">
        <f t="shared" si="38"/>
        <v>3</v>
      </c>
      <c r="T780" s="3">
        <f>IF(AND(H780&lt;5,S780&gt;=VLOOKUP(A780,anni!$A$1:$O$32,6,0)),1,0)</f>
        <v>0</v>
      </c>
    </row>
    <row r="781" spans="1:20" x14ac:dyDescent="0.3">
      <c r="A781" s="3">
        <v>2014</v>
      </c>
      <c r="B781" s="3">
        <v>173</v>
      </c>
      <c r="C781" s="3" t="s">
        <v>39</v>
      </c>
      <c r="D781" s="3" t="str">
        <f>VLOOKUP(E781,accorpamenti!$A$2:$X$104,A781-1995,0)</f>
        <v>Roma</v>
      </c>
      <c r="E781" s="3" t="s">
        <v>40</v>
      </c>
      <c r="F781" s="3">
        <v>6125</v>
      </c>
      <c r="G781" s="3">
        <v>2014</v>
      </c>
      <c r="H781" s="4">
        <v>5</v>
      </c>
      <c r="J781" s="3">
        <v>2</v>
      </c>
      <c r="K781" s="3">
        <v>7</v>
      </c>
      <c r="L781" s="3">
        <v>7</v>
      </c>
      <c r="M781" s="3">
        <v>7</v>
      </c>
      <c r="N781" s="3">
        <v>7</v>
      </c>
      <c r="O781" s="3">
        <v>0</v>
      </c>
      <c r="P781" s="3">
        <f t="shared" si="36"/>
        <v>30</v>
      </c>
      <c r="Q781" s="3">
        <v>7</v>
      </c>
      <c r="R781" s="3">
        <f t="shared" si="37"/>
        <v>4</v>
      </c>
      <c r="S781" s="3">
        <f t="shared" si="38"/>
        <v>30</v>
      </c>
      <c r="T781" s="3">
        <f>IF(AND(H781&lt;5,S781&gt;=VLOOKUP(A781,anni!$A$1:$O$32,6,0)),1,0)</f>
        <v>0</v>
      </c>
    </row>
    <row r="782" spans="1:20" x14ac:dyDescent="0.3">
      <c r="A782" s="3">
        <v>2014</v>
      </c>
      <c r="B782" s="3">
        <v>174</v>
      </c>
      <c r="C782" s="3" t="s">
        <v>62</v>
      </c>
      <c r="D782" s="3" t="str">
        <f>VLOOKUP(E782,accorpamenti!$A$2:$X$104,A782-1995,0)</f>
        <v>Catanzaro</v>
      </c>
      <c r="E782" s="3" t="s">
        <v>110</v>
      </c>
      <c r="F782" s="3">
        <v>6282</v>
      </c>
      <c r="G782" s="3">
        <v>2014</v>
      </c>
      <c r="H782" s="4">
        <v>5</v>
      </c>
      <c r="J782" s="3">
        <v>7</v>
      </c>
      <c r="K782" s="3">
        <v>3</v>
      </c>
      <c r="L782" s="3">
        <v>0</v>
      </c>
      <c r="M782" s="3">
        <v>0</v>
      </c>
      <c r="N782" s="3">
        <v>0</v>
      </c>
      <c r="O782" s="3">
        <v>0</v>
      </c>
      <c r="P782" s="3">
        <f t="shared" si="36"/>
        <v>10</v>
      </c>
      <c r="Q782" s="3">
        <v>156</v>
      </c>
      <c r="R782" s="3">
        <f t="shared" si="37"/>
        <v>3</v>
      </c>
      <c r="S782" s="3">
        <f t="shared" si="38"/>
        <v>10</v>
      </c>
      <c r="T782" s="3">
        <f>IF(AND(H782&lt;5,S782&gt;=VLOOKUP(A782,anni!$A$1:$O$32,6,0)),1,0)</f>
        <v>0</v>
      </c>
    </row>
    <row r="783" spans="1:20" x14ac:dyDescent="0.3">
      <c r="A783" s="3">
        <v>2014</v>
      </c>
      <c r="B783" s="3">
        <v>175</v>
      </c>
      <c r="C783" s="3" t="s">
        <v>32</v>
      </c>
      <c r="D783" s="3" t="str">
        <f>VLOOKUP(E783,accorpamenti!$A$2:$X$104,A783-1995,0)</f>
        <v>Salerno</v>
      </c>
      <c r="E783" s="3" t="s">
        <v>61</v>
      </c>
      <c r="F783" s="3">
        <v>6684</v>
      </c>
      <c r="G783" s="3">
        <v>2014</v>
      </c>
      <c r="H783" s="4">
        <v>1</v>
      </c>
      <c r="J783" s="3">
        <v>5</v>
      </c>
      <c r="K783" s="3">
        <v>0</v>
      </c>
      <c r="L783" s="3">
        <v>0</v>
      </c>
      <c r="M783" s="3">
        <v>0</v>
      </c>
      <c r="N783" s="3">
        <v>0</v>
      </c>
      <c r="O783" s="3">
        <v>0</v>
      </c>
      <c r="P783" s="3">
        <f t="shared" si="36"/>
        <v>9</v>
      </c>
      <c r="Q783" s="3">
        <v>234</v>
      </c>
      <c r="R783" s="3">
        <f t="shared" si="37"/>
        <v>1</v>
      </c>
      <c r="S783" s="3">
        <f t="shared" si="38"/>
        <v>5</v>
      </c>
      <c r="T783" s="3">
        <f>IF(AND(H783&lt;5,S783&gt;=VLOOKUP(A783,anni!$A$1:$O$32,6,0)),1,0)</f>
        <v>0</v>
      </c>
    </row>
    <row r="784" spans="1:20" x14ac:dyDescent="0.3">
      <c r="A784" s="3">
        <v>2014</v>
      </c>
      <c r="B784" s="3">
        <v>176</v>
      </c>
      <c r="C784" s="3" t="s">
        <v>45</v>
      </c>
      <c r="D784" s="3" t="str">
        <f>VLOOKUP(E784,accorpamenti!$A$2:$X$104,A784-1995,0)</f>
        <v>Torino</v>
      </c>
      <c r="E784" s="3" t="s">
        <v>49</v>
      </c>
      <c r="F784" s="3">
        <v>6541</v>
      </c>
      <c r="G784" s="3">
        <v>2014</v>
      </c>
      <c r="H784" s="4">
        <v>5</v>
      </c>
      <c r="J784" s="3">
        <v>5</v>
      </c>
      <c r="K784" s="3">
        <v>2</v>
      </c>
      <c r="L784" s="3">
        <v>0</v>
      </c>
      <c r="M784" s="3">
        <v>0</v>
      </c>
      <c r="N784" s="3">
        <v>0</v>
      </c>
      <c r="O784" s="3">
        <v>0</v>
      </c>
      <c r="P784" s="3">
        <f t="shared" si="36"/>
        <v>7</v>
      </c>
      <c r="Q784" s="3">
        <v>204</v>
      </c>
      <c r="R784" s="3">
        <f t="shared" si="37"/>
        <v>1</v>
      </c>
      <c r="S784" s="3">
        <f t="shared" si="38"/>
        <v>7</v>
      </c>
      <c r="T784" s="3">
        <f>IF(AND(H784&lt;5,S784&gt;=VLOOKUP(A784,anni!$A$1:$O$32,6,0)),1,0)</f>
        <v>0</v>
      </c>
    </row>
    <row r="785" spans="1:20" x14ac:dyDescent="0.3">
      <c r="A785" s="3">
        <v>2014</v>
      </c>
      <c r="B785" s="3">
        <v>177</v>
      </c>
      <c r="C785" s="3" t="s">
        <v>47</v>
      </c>
      <c r="D785" s="3" t="str">
        <f>VLOOKUP(E785,accorpamenti!$A$2:$X$104,A785-1995,0)</f>
        <v>Massa Carrara</v>
      </c>
      <c r="E785" s="3" t="s">
        <v>52</v>
      </c>
      <c r="F785" s="3">
        <v>6492</v>
      </c>
      <c r="G785" s="3">
        <v>2014</v>
      </c>
      <c r="H785" s="4">
        <v>2</v>
      </c>
      <c r="J785" s="3">
        <v>7</v>
      </c>
      <c r="K785" s="3">
        <v>7</v>
      </c>
      <c r="L785" s="3">
        <v>1</v>
      </c>
      <c r="M785" s="3">
        <v>1</v>
      </c>
      <c r="N785" s="3">
        <v>0</v>
      </c>
      <c r="O785" s="3">
        <v>0</v>
      </c>
      <c r="P785" s="3">
        <f t="shared" si="36"/>
        <v>25.6</v>
      </c>
      <c r="Q785" s="3">
        <v>70</v>
      </c>
      <c r="R785" s="3">
        <f t="shared" si="37"/>
        <v>2</v>
      </c>
      <c r="S785" s="3">
        <f t="shared" si="38"/>
        <v>16</v>
      </c>
      <c r="T785" s="3">
        <f>IF(AND(H785&lt;5,S785&gt;=VLOOKUP(A785,anni!$A$1:$O$32,6,0)),1,0)</f>
        <v>0</v>
      </c>
    </row>
    <row r="786" spans="1:20" x14ac:dyDescent="0.3">
      <c r="A786" s="3">
        <v>2014</v>
      </c>
      <c r="B786" s="3">
        <v>178</v>
      </c>
      <c r="C786" s="3" t="s">
        <v>69</v>
      </c>
      <c r="D786" s="3" t="str">
        <f>VLOOKUP(E786,accorpamenti!$A$2:$X$104,A786-1995,0)</f>
        <v>Ferrara</v>
      </c>
      <c r="E786" s="3" t="s">
        <v>89</v>
      </c>
      <c r="F786" s="3">
        <v>6483</v>
      </c>
      <c r="G786" s="3">
        <v>2014</v>
      </c>
      <c r="H786" s="4">
        <v>3</v>
      </c>
      <c r="J786" s="3">
        <v>4</v>
      </c>
      <c r="K786" s="3">
        <v>1</v>
      </c>
      <c r="L786" s="3">
        <v>4</v>
      </c>
      <c r="M786" s="3">
        <v>0</v>
      </c>
      <c r="N786" s="3">
        <v>0</v>
      </c>
      <c r="O786" s="3">
        <v>0</v>
      </c>
      <c r="P786" s="3">
        <f t="shared" si="36"/>
        <v>12.6</v>
      </c>
      <c r="Q786" s="3">
        <v>176</v>
      </c>
      <c r="R786" s="3">
        <f t="shared" si="37"/>
        <v>2</v>
      </c>
      <c r="S786" s="3">
        <f t="shared" si="38"/>
        <v>9</v>
      </c>
      <c r="T786" s="3">
        <f>IF(AND(H786&lt;5,S786&gt;=VLOOKUP(A786,anni!$A$1:$O$32,6,0)),1,0)</f>
        <v>0</v>
      </c>
    </row>
    <row r="787" spans="1:20" x14ac:dyDescent="0.3">
      <c r="A787" s="3">
        <v>2014</v>
      </c>
      <c r="B787" s="3">
        <v>179</v>
      </c>
      <c r="C787" s="3" t="s">
        <v>34</v>
      </c>
      <c r="D787" s="3" t="str">
        <f>VLOOKUP(E787,accorpamenti!$A$2:$X$104,A787-1995,0)</f>
        <v>Como</v>
      </c>
      <c r="E787" s="3" t="s">
        <v>88</v>
      </c>
      <c r="F787" s="3">
        <v>6669</v>
      </c>
      <c r="G787" s="3">
        <v>2014</v>
      </c>
      <c r="H787" s="4">
        <v>2</v>
      </c>
      <c r="J787" s="3">
        <v>7</v>
      </c>
      <c r="K787" s="3">
        <v>2</v>
      </c>
      <c r="L787" s="3">
        <v>0</v>
      </c>
      <c r="M787" s="3">
        <v>0</v>
      </c>
      <c r="N787" s="3">
        <v>0</v>
      </c>
      <c r="O787" s="3">
        <v>0</v>
      </c>
      <c r="P787" s="3">
        <f t="shared" si="36"/>
        <v>14.4</v>
      </c>
      <c r="Q787" s="3">
        <v>176</v>
      </c>
      <c r="R787" s="3">
        <f t="shared" si="37"/>
        <v>1</v>
      </c>
      <c r="S787" s="3">
        <f t="shared" si="38"/>
        <v>9</v>
      </c>
      <c r="T787" s="3">
        <f>IF(AND(H787&lt;5,S787&gt;=VLOOKUP(A787,anni!$A$1:$O$32,6,0)),1,0)</f>
        <v>0</v>
      </c>
    </row>
    <row r="788" spans="1:20" x14ac:dyDescent="0.3">
      <c r="A788" s="3">
        <v>2014</v>
      </c>
      <c r="B788" s="3">
        <v>180</v>
      </c>
      <c r="C788" s="3" t="s">
        <v>43</v>
      </c>
      <c r="D788" s="3" t="str">
        <f>VLOOKUP(E788,accorpamenti!$A$2:$X$104,A788-1995,0)</f>
        <v>Gorizia</v>
      </c>
      <c r="E788" s="3" t="s">
        <v>44</v>
      </c>
      <c r="F788" s="3">
        <v>6594</v>
      </c>
      <c r="G788" s="3">
        <v>2014</v>
      </c>
      <c r="H788" s="4">
        <v>4</v>
      </c>
      <c r="J788" s="3">
        <v>7</v>
      </c>
      <c r="K788" s="3">
        <v>7</v>
      </c>
      <c r="L788" s="3">
        <v>1</v>
      </c>
      <c r="M788" s="3">
        <v>1</v>
      </c>
      <c r="N788" s="3">
        <v>0</v>
      </c>
      <c r="O788" s="3">
        <v>0</v>
      </c>
      <c r="P788" s="3">
        <f t="shared" si="36"/>
        <v>19.2</v>
      </c>
      <c r="Q788" s="3">
        <v>70</v>
      </c>
      <c r="R788" s="3">
        <f t="shared" si="37"/>
        <v>1</v>
      </c>
      <c r="S788" s="3">
        <f t="shared" si="38"/>
        <v>16</v>
      </c>
      <c r="T788" s="3">
        <f>IF(AND(H788&lt;5,S788&gt;=VLOOKUP(A788,anni!$A$1:$O$32,6,0)),1,0)</f>
        <v>0</v>
      </c>
    </row>
    <row r="789" spans="1:20" x14ac:dyDescent="0.3">
      <c r="A789" s="3">
        <v>2014</v>
      </c>
      <c r="B789" s="3">
        <v>181</v>
      </c>
      <c r="C789" s="3" t="s">
        <v>43</v>
      </c>
      <c r="D789" s="3" t="str">
        <f>VLOOKUP(E789,accorpamenti!$A$2:$X$104,A789-1995,0)</f>
        <v>Udine</v>
      </c>
      <c r="E789" s="3" t="s">
        <v>58</v>
      </c>
      <c r="F789" s="3">
        <v>6635</v>
      </c>
      <c r="G789" s="3">
        <v>2014</v>
      </c>
      <c r="H789" s="4">
        <v>3</v>
      </c>
      <c r="J789" s="3">
        <v>1</v>
      </c>
      <c r="K789" s="3">
        <v>7</v>
      </c>
      <c r="L789" s="3">
        <v>0</v>
      </c>
      <c r="M789" s="3">
        <v>7</v>
      </c>
      <c r="N789" s="3">
        <v>0</v>
      </c>
      <c r="O789" s="3">
        <v>0</v>
      </c>
      <c r="P789" s="3">
        <f t="shared" si="36"/>
        <v>21</v>
      </c>
      <c r="Q789" s="3">
        <v>80</v>
      </c>
      <c r="R789" s="3">
        <f t="shared" si="37"/>
        <v>1</v>
      </c>
      <c r="S789" s="3">
        <f t="shared" si="38"/>
        <v>15</v>
      </c>
      <c r="T789" s="3">
        <f>IF(AND(H789&lt;5,S789&gt;=VLOOKUP(A789,anni!$A$1:$O$32,6,0)),1,0)</f>
        <v>0</v>
      </c>
    </row>
    <row r="790" spans="1:20" x14ac:dyDescent="0.3">
      <c r="A790" s="3">
        <v>2014</v>
      </c>
      <c r="B790" s="3">
        <v>182</v>
      </c>
      <c r="C790" s="3" t="s">
        <v>47</v>
      </c>
      <c r="D790" s="3" t="str">
        <f>VLOOKUP(E790,accorpamenti!$A$2:$X$104,A790-1995,0)</f>
        <v>Arezzo</v>
      </c>
      <c r="E790" s="3" t="s">
        <v>81</v>
      </c>
      <c r="F790" s="3">
        <v>6461</v>
      </c>
      <c r="G790" s="3">
        <v>2014</v>
      </c>
      <c r="H790" s="4">
        <v>4</v>
      </c>
      <c r="J790" s="3">
        <v>7</v>
      </c>
      <c r="K790" s="3">
        <v>7</v>
      </c>
      <c r="L790" s="3">
        <v>1</v>
      </c>
      <c r="M790" s="3">
        <v>6</v>
      </c>
      <c r="N790" s="3">
        <v>0</v>
      </c>
      <c r="O790" s="3">
        <v>0</v>
      </c>
      <c r="P790" s="3">
        <f t="shared" si="36"/>
        <v>25.2</v>
      </c>
      <c r="Q790" s="3">
        <v>33</v>
      </c>
      <c r="R790" s="3">
        <f t="shared" si="37"/>
        <v>2</v>
      </c>
      <c r="S790" s="3">
        <f t="shared" si="38"/>
        <v>21</v>
      </c>
      <c r="T790" s="3">
        <f>IF(AND(H790&lt;5,S790&gt;=VLOOKUP(A790,anni!$A$1:$O$32,6,0)),1,0)</f>
        <v>0</v>
      </c>
    </row>
    <row r="791" spans="1:20" x14ac:dyDescent="0.3">
      <c r="A791" s="3">
        <v>2014</v>
      </c>
      <c r="B791" s="3">
        <v>183</v>
      </c>
      <c r="C791" s="3" t="s">
        <v>45</v>
      </c>
      <c r="D791" s="3" t="str">
        <f>VLOOKUP(E791,accorpamenti!$A$2:$X$104,A791-1995,0)</f>
        <v>Asti</v>
      </c>
      <c r="E791" s="3" t="s">
        <v>68</v>
      </c>
      <c r="F791" s="3">
        <v>6284</v>
      </c>
      <c r="G791" s="3">
        <v>2014</v>
      </c>
      <c r="H791" s="4">
        <v>5</v>
      </c>
      <c r="J791" s="3">
        <v>6</v>
      </c>
      <c r="K791" s="3">
        <v>7</v>
      </c>
      <c r="L791" s="3">
        <v>4</v>
      </c>
      <c r="M791" s="3">
        <v>7</v>
      </c>
      <c r="N791" s="3">
        <v>0</v>
      </c>
      <c r="O791" s="3">
        <v>2</v>
      </c>
      <c r="P791" s="3">
        <f t="shared" si="36"/>
        <v>26</v>
      </c>
      <c r="Q791" s="3">
        <v>21</v>
      </c>
      <c r="R791" s="3">
        <f t="shared" si="37"/>
        <v>3</v>
      </c>
      <c r="S791" s="3">
        <f t="shared" si="38"/>
        <v>26</v>
      </c>
      <c r="T791" s="3">
        <f>IF(AND(H791&lt;5,S791&gt;=VLOOKUP(A791,anni!$A$1:$O$32,6,0)),1,0)</f>
        <v>0</v>
      </c>
    </row>
    <row r="792" spans="1:20" x14ac:dyDescent="0.3">
      <c r="A792" s="3">
        <v>2014</v>
      </c>
      <c r="B792" s="3">
        <v>184</v>
      </c>
      <c r="C792" s="3" t="s">
        <v>37</v>
      </c>
      <c r="D792" s="3" t="str">
        <f>VLOOKUP(E792,accorpamenti!$A$2:$X$104,A792-1995,0)</f>
        <v>Bari</v>
      </c>
      <c r="E792" s="3" t="s">
        <v>55</v>
      </c>
      <c r="F792" s="3">
        <v>6636</v>
      </c>
      <c r="G792" s="3">
        <v>2014</v>
      </c>
      <c r="H792" s="4">
        <v>3</v>
      </c>
      <c r="J792" s="3">
        <v>7</v>
      </c>
      <c r="K792" s="3">
        <v>1</v>
      </c>
      <c r="L792" s="3">
        <v>0</v>
      </c>
      <c r="M792" s="3">
        <v>0</v>
      </c>
      <c r="N792" s="3">
        <v>0</v>
      </c>
      <c r="O792" s="3">
        <v>0</v>
      </c>
      <c r="P792" s="3">
        <f t="shared" si="36"/>
        <v>11.2</v>
      </c>
      <c r="Q792" s="3">
        <v>189</v>
      </c>
      <c r="R792" s="3">
        <f t="shared" si="37"/>
        <v>1</v>
      </c>
      <c r="S792" s="3">
        <f t="shared" si="38"/>
        <v>8</v>
      </c>
      <c r="T792" s="3">
        <f>IF(AND(H792&lt;5,S792&gt;=VLOOKUP(A792,anni!$A$1:$O$32,6,0)),1,0)</f>
        <v>0</v>
      </c>
    </row>
    <row r="793" spans="1:20" x14ac:dyDescent="0.3">
      <c r="A793" s="3">
        <v>2014</v>
      </c>
      <c r="B793" s="3">
        <v>185</v>
      </c>
      <c r="C793" s="3" t="s">
        <v>45</v>
      </c>
      <c r="D793" s="3" t="str">
        <f>VLOOKUP(E793,accorpamenti!$A$2:$X$104,A793-1995,0)</f>
        <v>Biella</v>
      </c>
      <c r="E793" s="3" t="s">
        <v>144</v>
      </c>
      <c r="F793" s="3">
        <v>6285</v>
      </c>
      <c r="G793" s="3">
        <v>2014</v>
      </c>
      <c r="H793" s="4">
        <v>5</v>
      </c>
      <c r="J793" s="3">
        <v>7</v>
      </c>
      <c r="K793" s="3">
        <v>7</v>
      </c>
      <c r="L793" s="3">
        <v>7</v>
      </c>
      <c r="M793" s="3">
        <v>7</v>
      </c>
      <c r="N793" s="3">
        <v>7</v>
      </c>
      <c r="O793" s="3">
        <v>5</v>
      </c>
      <c r="P793" s="3">
        <f t="shared" si="36"/>
        <v>40</v>
      </c>
      <c r="Q793" s="3">
        <v>2</v>
      </c>
      <c r="R793" s="3">
        <f t="shared" si="37"/>
        <v>3</v>
      </c>
      <c r="S793" s="3">
        <f t="shared" si="38"/>
        <v>40</v>
      </c>
      <c r="T793" s="3">
        <f>IF(AND(H793&lt;5,S793&gt;=VLOOKUP(A793,anni!$A$1:$O$32,6,0)),1,0)</f>
        <v>0</v>
      </c>
    </row>
    <row r="794" spans="1:20" x14ac:dyDescent="0.3">
      <c r="A794" s="3">
        <v>2014</v>
      </c>
      <c r="B794" s="3">
        <v>186</v>
      </c>
      <c r="C794" s="3" t="s">
        <v>135</v>
      </c>
      <c r="D794" s="3" t="str">
        <f>VLOOKUP(E794,accorpamenti!$A$2:$X$104,A794-1995,0)</f>
        <v>Campobasso</v>
      </c>
      <c r="E794" s="3" t="s">
        <v>145</v>
      </c>
      <c r="F794" s="3">
        <v>6286</v>
      </c>
      <c r="G794" s="3">
        <v>2014</v>
      </c>
      <c r="H794" s="4">
        <v>5</v>
      </c>
      <c r="J794" s="3">
        <v>4</v>
      </c>
      <c r="K794" s="3">
        <v>7</v>
      </c>
      <c r="L794" s="3">
        <v>2</v>
      </c>
      <c r="M794" s="3">
        <v>0</v>
      </c>
      <c r="N794" s="3">
        <v>0</v>
      </c>
      <c r="O794" s="3">
        <v>0</v>
      </c>
      <c r="P794" s="3">
        <f t="shared" si="36"/>
        <v>13</v>
      </c>
      <c r="Q794" s="3">
        <v>109</v>
      </c>
      <c r="R794" s="3">
        <f t="shared" si="37"/>
        <v>2</v>
      </c>
      <c r="S794" s="3">
        <f t="shared" si="38"/>
        <v>13</v>
      </c>
      <c r="T794" s="3">
        <f>IF(AND(H794&lt;5,S794&gt;=VLOOKUP(A794,anni!$A$1:$O$32,6,0)),1,0)</f>
        <v>0</v>
      </c>
    </row>
    <row r="795" spans="1:20" ht="14.5" x14ac:dyDescent="0.35">
      <c r="A795" s="3">
        <v>2014</v>
      </c>
      <c r="B795" s="3">
        <v>187</v>
      </c>
      <c r="C795" s="3" t="s">
        <v>62</v>
      </c>
      <c r="D795" s="3" t="str">
        <f>VLOOKUP(E795,accorpamenti!$A$2:$X$104,A795-1995,0)</f>
        <v>Reggio Calabria</v>
      </c>
      <c r="E795" s="3" t="s">
        <v>63</v>
      </c>
      <c r="F795" s="3">
        <v>6595</v>
      </c>
      <c r="G795" s="3">
        <v>2014</v>
      </c>
      <c r="H795" s="4">
        <v>4</v>
      </c>
      <c r="P795" s="3">
        <f t="shared" si="36"/>
        <v>-1</v>
      </c>
      <c r="Q795" s="3">
        <v>298</v>
      </c>
      <c r="R795" s="3">
        <f t="shared" si="37"/>
        <v>1</v>
      </c>
      <c r="S795" s="18">
        <v>-1</v>
      </c>
      <c r="T795" s="3">
        <f>IF(AND(H795&lt;5,S795&gt;=VLOOKUP(A795,anni!$A$1:$O$32,6,0)),1,0)</f>
        <v>0</v>
      </c>
    </row>
    <row r="796" spans="1:20" x14ac:dyDescent="0.3">
      <c r="A796" s="3">
        <v>2014</v>
      </c>
      <c r="B796" s="3">
        <v>188</v>
      </c>
      <c r="C796" s="3" t="s">
        <v>37</v>
      </c>
      <c r="D796" s="3" t="str">
        <f>VLOOKUP(E796,accorpamenti!$A$2:$X$104,A796-1995,0)</f>
        <v>Brindisi</v>
      </c>
      <c r="E796" s="3" t="s">
        <v>112</v>
      </c>
      <c r="F796" s="3">
        <v>6312</v>
      </c>
      <c r="G796" s="3">
        <v>2014</v>
      </c>
      <c r="H796" s="4">
        <v>4</v>
      </c>
      <c r="J796" s="3">
        <v>7</v>
      </c>
      <c r="K796" s="3">
        <v>6</v>
      </c>
      <c r="L796" s="3">
        <v>4</v>
      </c>
      <c r="M796" s="3">
        <v>0</v>
      </c>
      <c r="N796" s="3">
        <v>7</v>
      </c>
      <c r="O796" s="3">
        <v>0</v>
      </c>
      <c r="P796" s="3">
        <f t="shared" si="36"/>
        <v>28.799999999999997</v>
      </c>
      <c r="Q796" s="3">
        <v>25</v>
      </c>
      <c r="R796" s="3">
        <f t="shared" si="37"/>
        <v>3</v>
      </c>
      <c r="S796" s="3">
        <f t="shared" si="38"/>
        <v>24</v>
      </c>
      <c r="T796" s="3">
        <f>IF(AND(H796&lt;5,S796&gt;=VLOOKUP(A796,anni!$A$1:$O$32,6,0)),1,0)</f>
        <v>0</v>
      </c>
    </row>
    <row r="797" spans="1:20" x14ac:dyDescent="0.3">
      <c r="A797" s="3">
        <v>2014</v>
      </c>
      <c r="B797" s="3">
        <v>189</v>
      </c>
      <c r="C797" s="3" t="s">
        <v>39</v>
      </c>
      <c r="D797" s="3" t="str">
        <f>VLOOKUP(E797,accorpamenti!$A$2:$X$104,A797-1995,0)</f>
        <v>Roma</v>
      </c>
      <c r="E797" s="3" t="s">
        <v>40</v>
      </c>
      <c r="F797" s="3">
        <v>6596</v>
      </c>
      <c r="G797" s="3">
        <v>2014</v>
      </c>
      <c r="H797" s="4">
        <v>4</v>
      </c>
      <c r="J797" s="3">
        <v>3</v>
      </c>
      <c r="K797" s="3">
        <v>2</v>
      </c>
      <c r="L797" s="3">
        <v>0</v>
      </c>
      <c r="M797" s="3">
        <v>0</v>
      </c>
      <c r="N797" s="3">
        <v>0</v>
      </c>
      <c r="O797" s="3">
        <v>0</v>
      </c>
      <c r="P797" s="3">
        <f t="shared" si="36"/>
        <v>6</v>
      </c>
      <c r="Q797" s="3">
        <v>234</v>
      </c>
      <c r="R797" s="3">
        <f t="shared" si="37"/>
        <v>1</v>
      </c>
      <c r="S797" s="3">
        <f t="shared" si="38"/>
        <v>5</v>
      </c>
      <c r="T797" s="3">
        <f>IF(AND(H797&lt;5,S797&gt;=VLOOKUP(A797,anni!$A$1:$O$32,6,0)),1,0)</f>
        <v>0</v>
      </c>
    </row>
    <row r="798" spans="1:20" x14ac:dyDescent="0.3">
      <c r="A798" s="3">
        <v>2014</v>
      </c>
      <c r="B798" s="3">
        <v>190</v>
      </c>
      <c r="C798" s="3" t="s">
        <v>34</v>
      </c>
      <c r="D798" s="3" t="str">
        <f>VLOOKUP(E798,accorpamenti!$A$2:$X$104,A798-1995,0)</f>
        <v>Como</v>
      </c>
      <c r="E798" s="3" t="s">
        <v>88</v>
      </c>
      <c r="F798" s="3">
        <v>6485</v>
      </c>
      <c r="G798" s="3">
        <v>2014</v>
      </c>
      <c r="H798" s="4">
        <v>3</v>
      </c>
      <c r="J798" s="3">
        <v>7</v>
      </c>
      <c r="K798" s="3">
        <v>7</v>
      </c>
      <c r="L798" s="3">
        <v>6</v>
      </c>
      <c r="M798" s="3">
        <v>7</v>
      </c>
      <c r="N798" s="3">
        <v>0</v>
      </c>
      <c r="O798" s="3">
        <v>0</v>
      </c>
      <c r="P798" s="3">
        <f t="shared" si="36"/>
        <v>0</v>
      </c>
      <c r="Q798" s="3">
        <v>13</v>
      </c>
      <c r="R798" s="3">
        <f t="shared" si="37"/>
        <v>2</v>
      </c>
      <c r="S798" s="3">
        <f t="shared" si="38"/>
        <v>27</v>
      </c>
      <c r="T798" s="3">
        <f>IF(AND(H798&lt;5,S798&gt;=VLOOKUP(A798,anni!$A$1:$O$32,6,0)),1,0)</f>
        <v>1</v>
      </c>
    </row>
    <row r="799" spans="1:20" x14ac:dyDescent="0.3">
      <c r="A799" s="3">
        <v>2014</v>
      </c>
      <c r="B799" s="3">
        <v>191</v>
      </c>
      <c r="C799" s="3" t="s">
        <v>69</v>
      </c>
      <c r="D799" s="3" t="str">
        <f>VLOOKUP(E799,accorpamenti!$A$2:$X$104,A799-1995,0)</f>
        <v>Parma</v>
      </c>
      <c r="E799" s="3" t="s">
        <v>76</v>
      </c>
      <c r="F799" s="3">
        <v>6424</v>
      </c>
      <c r="G799" s="3">
        <v>2014</v>
      </c>
      <c r="H799" s="4">
        <v>5</v>
      </c>
      <c r="J799" s="3">
        <v>4</v>
      </c>
      <c r="K799" s="3">
        <v>4</v>
      </c>
      <c r="L799" s="3">
        <v>6</v>
      </c>
      <c r="M799" s="3">
        <v>1</v>
      </c>
      <c r="N799" s="3">
        <v>0</v>
      </c>
      <c r="O799" s="3">
        <v>0</v>
      </c>
      <c r="P799" s="3">
        <f t="shared" si="36"/>
        <v>15</v>
      </c>
      <c r="Q799" s="3">
        <v>80</v>
      </c>
      <c r="R799" s="3">
        <f t="shared" si="37"/>
        <v>2</v>
      </c>
      <c r="S799" s="3">
        <f t="shared" si="38"/>
        <v>15</v>
      </c>
      <c r="T799" s="3">
        <f>IF(AND(H799&lt;5,S799&gt;=VLOOKUP(A799,anni!$A$1:$O$32,6,0)),1,0)</f>
        <v>0</v>
      </c>
    </row>
    <row r="800" spans="1:20" x14ac:dyDescent="0.3">
      <c r="A800" s="3">
        <v>2014</v>
      </c>
      <c r="B800" s="3">
        <v>192</v>
      </c>
      <c r="C800" s="3" t="s">
        <v>32</v>
      </c>
      <c r="D800" s="3" t="str">
        <f>VLOOKUP(E800,accorpamenti!$A$2:$X$104,A800-1995,0)</f>
        <v>Napoli</v>
      </c>
      <c r="E800" s="3" t="s">
        <v>95</v>
      </c>
      <c r="F800" s="3">
        <v>6542</v>
      </c>
      <c r="G800" s="3">
        <v>2014</v>
      </c>
      <c r="H800" s="4">
        <v>5</v>
      </c>
      <c r="J800" s="3">
        <v>1</v>
      </c>
      <c r="K800" s="3">
        <v>7</v>
      </c>
      <c r="L800" s="3">
        <v>1</v>
      </c>
      <c r="M800" s="3">
        <v>2</v>
      </c>
      <c r="N800" s="3">
        <v>0</v>
      </c>
      <c r="O800" s="3">
        <v>0</v>
      </c>
      <c r="P800" s="3">
        <f t="shared" si="36"/>
        <v>11</v>
      </c>
      <c r="Q800" s="3">
        <v>134</v>
      </c>
      <c r="R800" s="3">
        <f t="shared" si="37"/>
        <v>1</v>
      </c>
      <c r="S800" s="3">
        <f t="shared" si="38"/>
        <v>11</v>
      </c>
      <c r="T800" s="3">
        <f>IF(AND(H800&lt;5,S800&gt;=VLOOKUP(A800,anni!$A$1:$O$32,6,0)),1,0)</f>
        <v>0</v>
      </c>
    </row>
    <row r="801" spans="1:20" x14ac:dyDescent="0.3">
      <c r="A801" s="3">
        <v>2014</v>
      </c>
      <c r="B801" s="3">
        <v>193</v>
      </c>
      <c r="C801" s="3" t="s">
        <v>37</v>
      </c>
      <c r="D801" s="3" t="str">
        <f>VLOOKUP(E801,accorpamenti!$A$2:$X$104,A801-1995,0)</f>
        <v>Bari</v>
      </c>
      <c r="E801" s="3" t="s">
        <v>55</v>
      </c>
      <c r="F801" s="3">
        <v>6543</v>
      </c>
      <c r="G801" s="3">
        <v>2014</v>
      </c>
      <c r="H801" s="4">
        <v>5</v>
      </c>
      <c r="J801" s="3">
        <v>7</v>
      </c>
      <c r="K801" s="3">
        <v>7</v>
      </c>
      <c r="L801" s="3">
        <v>0</v>
      </c>
      <c r="M801" s="3">
        <v>0</v>
      </c>
      <c r="N801" s="3">
        <v>0</v>
      </c>
      <c r="O801" s="3">
        <v>0</v>
      </c>
      <c r="P801" s="3">
        <f t="shared" ref="P801:P864" si="39">IF(T801=0,IF(S801=-1,-1,S801*HLOOKUP(H801,$U$1:$Y$2,2,0)),0)</f>
        <v>14</v>
      </c>
      <c r="Q801" s="3">
        <v>93</v>
      </c>
      <c r="R801" s="3">
        <f t="shared" ref="R801:R864" si="40">COUNTIF($F$609:$F$5991,F801)</f>
        <v>1</v>
      </c>
      <c r="S801" s="3">
        <f t="shared" si="38"/>
        <v>14</v>
      </c>
      <c r="T801" s="3">
        <f>IF(AND(H801&lt;5,S801&gt;=VLOOKUP(A801,anni!$A$1:$O$32,6,0)),1,0)</f>
        <v>0</v>
      </c>
    </row>
    <row r="802" spans="1:20" x14ac:dyDescent="0.3">
      <c r="A802" s="3">
        <v>2014</v>
      </c>
      <c r="B802" s="3">
        <v>194</v>
      </c>
      <c r="C802" s="3" t="s">
        <v>56</v>
      </c>
      <c r="D802" s="3" t="str">
        <f>VLOOKUP(E802,accorpamenti!$A$2:$X$104,A802-1995,0)</f>
        <v>Treviso</v>
      </c>
      <c r="E802" s="3" t="s">
        <v>57</v>
      </c>
      <c r="F802" s="3">
        <v>6597</v>
      </c>
      <c r="G802" s="3">
        <v>2014</v>
      </c>
      <c r="H802" s="4">
        <v>4</v>
      </c>
      <c r="J802" s="3">
        <v>7</v>
      </c>
      <c r="K802" s="3">
        <v>3</v>
      </c>
      <c r="L802" s="3">
        <v>0</v>
      </c>
      <c r="M802" s="3">
        <v>0</v>
      </c>
      <c r="N802" s="3">
        <v>0</v>
      </c>
      <c r="O802" s="3">
        <v>0</v>
      </c>
      <c r="P802" s="3">
        <f t="shared" si="39"/>
        <v>12</v>
      </c>
      <c r="Q802" s="3">
        <v>156</v>
      </c>
      <c r="R802" s="3">
        <f t="shared" si="40"/>
        <v>1</v>
      </c>
      <c r="S802" s="3">
        <f t="shared" ref="S802:S865" si="41">SUM(J802:O802)</f>
        <v>10</v>
      </c>
      <c r="T802" s="3">
        <f>IF(AND(H802&lt;5,S802&gt;=VLOOKUP(A802,anni!$A$1:$O$32,6,0)),1,0)</f>
        <v>0</v>
      </c>
    </row>
    <row r="803" spans="1:20" x14ac:dyDescent="0.3">
      <c r="A803" s="3">
        <v>2014</v>
      </c>
      <c r="B803" s="3">
        <v>195</v>
      </c>
      <c r="C803" s="3" t="s">
        <v>56</v>
      </c>
      <c r="D803" s="3" t="str">
        <f>VLOOKUP(E803,accorpamenti!$A$2:$X$104,A803-1995,0)</f>
        <v>Vicenza</v>
      </c>
      <c r="E803" s="3" t="s">
        <v>93</v>
      </c>
      <c r="F803" s="3">
        <v>6670</v>
      </c>
      <c r="G803" s="3">
        <v>2014</v>
      </c>
      <c r="H803" s="4">
        <v>2</v>
      </c>
      <c r="J803" s="3">
        <v>6</v>
      </c>
      <c r="K803" s="3">
        <v>2</v>
      </c>
      <c r="L803" s="3">
        <v>2</v>
      </c>
      <c r="M803" s="3">
        <v>0</v>
      </c>
      <c r="N803" s="3">
        <v>0</v>
      </c>
      <c r="O803" s="3">
        <v>0</v>
      </c>
      <c r="P803" s="3">
        <f t="shared" si="39"/>
        <v>16</v>
      </c>
      <c r="Q803" s="3">
        <v>156</v>
      </c>
      <c r="R803" s="3">
        <f t="shared" si="40"/>
        <v>1</v>
      </c>
      <c r="S803" s="3">
        <f t="shared" si="41"/>
        <v>10</v>
      </c>
      <c r="T803" s="3">
        <f>IF(AND(H803&lt;5,S803&gt;=VLOOKUP(A803,anni!$A$1:$O$32,6,0)),1,0)</f>
        <v>0</v>
      </c>
    </row>
    <row r="804" spans="1:20" x14ac:dyDescent="0.3">
      <c r="A804" s="3">
        <v>2014</v>
      </c>
      <c r="B804" s="3">
        <v>196</v>
      </c>
      <c r="C804" s="3" t="s">
        <v>43</v>
      </c>
      <c r="D804" s="3" t="str">
        <f>VLOOKUP(E804,accorpamenti!$A$2:$X$104,A804-1995,0)</f>
        <v>Trieste</v>
      </c>
      <c r="E804" s="3" t="s">
        <v>92</v>
      </c>
      <c r="F804" s="3">
        <v>6598</v>
      </c>
      <c r="G804" s="3">
        <v>2014</v>
      </c>
      <c r="H804" s="4">
        <v>4</v>
      </c>
      <c r="J804" s="3">
        <v>5</v>
      </c>
      <c r="K804" s="3">
        <v>1</v>
      </c>
      <c r="L804" s="3">
        <v>1</v>
      </c>
      <c r="M804" s="3">
        <v>0</v>
      </c>
      <c r="N804" s="3">
        <v>0</v>
      </c>
      <c r="O804" s="3">
        <v>0</v>
      </c>
      <c r="P804" s="3">
        <f t="shared" si="39"/>
        <v>8.4</v>
      </c>
      <c r="Q804" s="3">
        <v>204</v>
      </c>
      <c r="R804" s="3">
        <f t="shared" si="40"/>
        <v>1</v>
      </c>
      <c r="S804" s="3">
        <f t="shared" si="41"/>
        <v>7</v>
      </c>
      <c r="T804" s="3">
        <f>IF(AND(H804&lt;5,S804&gt;=VLOOKUP(A804,anni!$A$1:$O$32,6,0)),1,0)</f>
        <v>0</v>
      </c>
    </row>
    <row r="805" spans="1:20" x14ac:dyDescent="0.3">
      <c r="A805" s="3">
        <v>2014</v>
      </c>
      <c r="B805" s="3">
        <v>197</v>
      </c>
      <c r="C805" s="3" t="s">
        <v>101</v>
      </c>
      <c r="D805" s="3" t="str">
        <f>VLOOKUP(E805,accorpamenti!$A$2:$X$104,A805-1995,0)</f>
        <v>Pesaro Urbino</v>
      </c>
      <c r="E805" s="3" t="s">
        <v>104</v>
      </c>
      <c r="F805" s="3">
        <v>6685</v>
      </c>
      <c r="G805" s="3">
        <v>2014</v>
      </c>
      <c r="H805" s="4">
        <v>1</v>
      </c>
      <c r="J805" s="3">
        <v>0</v>
      </c>
      <c r="K805" s="3">
        <v>1</v>
      </c>
      <c r="L805" s="3">
        <v>0</v>
      </c>
      <c r="M805" s="3">
        <v>0</v>
      </c>
      <c r="N805" s="3">
        <v>0</v>
      </c>
      <c r="O805" s="3">
        <v>0</v>
      </c>
      <c r="P805" s="3">
        <f t="shared" si="39"/>
        <v>1.8</v>
      </c>
      <c r="Q805" s="3">
        <v>286</v>
      </c>
      <c r="R805" s="3">
        <f t="shared" si="40"/>
        <v>1</v>
      </c>
      <c r="S805" s="3">
        <f t="shared" si="41"/>
        <v>1</v>
      </c>
      <c r="T805" s="3">
        <f>IF(AND(H805&lt;5,S805&gt;=VLOOKUP(A805,anni!$A$1:$O$32,6,0)),1,0)</f>
        <v>0</v>
      </c>
    </row>
    <row r="806" spans="1:20" x14ac:dyDescent="0.3">
      <c r="A806" s="3">
        <v>2014</v>
      </c>
      <c r="B806" s="3">
        <v>198</v>
      </c>
      <c r="C806" s="3" t="s">
        <v>86</v>
      </c>
      <c r="D806" s="3" t="str">
        <f>VLOOKUP(E806,accorpamenti!$A$2:$X$104,A806-1995,0)</f>
        <v>Cagliari</v>
      </c>
      <c r="E806" s="3" t="s">
        <v>87</v>
      </c>
      <c r="F806" s="3">
        <v>6426</v>
      </c>
      <c r="G806" s="3">
        <v>2014</v>
      </c>
      <c r="H806" s="4">
        <v>5</v>
      </c>
      <c r="J806" s="3">
        <v>7</v>
      </c>
      <c r="K806" s="3">
        <v>0</v>
      </c>
      <c r="L806" s="3">
        <v>0</v>
      </c>
      <c r="M806" s="3">
        <v>0</v>
      </c>
      <c r="N806" s="3">
        <v>0</v>
      </c>
      <c r="O806" s="3">
        <v>0</v>
      </c>
      <c r="P806" s="3">
        <f t="shared" si="39"/>
        <v>7</v>
      </c>
      <c r="Q806" s="3">
        <v>204</v>
      </c>
      <c r="R806" s="3">
        <f t="shared" si="40"/>
        <v>2</v>
      </c>
      <c r="S806" s="3">
        <f t="shared" si="41"/>
        <v>7</v>
      </c>
      <c r="T806" s="3">
        <f>IF(AND(H806&lt;5,S806&gt;=VLOOKUP(A806,anni!$A$1:$O$32,6,0)),1,0)</f>
        <v>0</v>
      </c>
    </row>
    <row r="807" spans="1:20" x14ac:dyDescent="0.3">
      <c r="A807" s="3">
        <v>2014</v>
      </c>
      <c r="B807" s="3">
        <v>199</v>
      </c>
      <c r="C807" s="3" t="s">
        <v>69</v>
      </c>
      <c r="D807" s="3" t="str">
        <f>VLOOKUP(E807,accorpamenti!$A$2:$X$104,A807-1995,0)</f>
        <v>Bologna</v>
      </c>
      <c r="E807" s="3" t="s">
        <v>70</v>
      </c>
      <c r="F807" s="3">
        <v>6671</v>
      </c>
      <c r="G807" s="3">
        <v>2014</v>
      </c>
      <c r="H807" s="4">
        <v>2</v>
      </c>
      <c r="J807" s="3">
        <v>3</v>
      </c>
      <c r="K807" s="3">
        <v>7</v>
      </c>
      <c r="L807" s="3">
        <v>0</v>
      </c>
      <c r="M807" s="3">
        <v>0</v>
      </c>
      <c r="N807" s="3">
        <v>0</v>
      </c>
      <c r="O807" s="3">
        <v>0</v>
      </c>
      <c r="P807" s="3">
        <f t="shared" si="39"/>
        <v>16</v>
      </c>
      <c r="Q807" s="3">
        <v>156</v>
      </c>
      <c r="R807" s="3">
        <f t="shared" si="40"/>
        <v>1</v>
      </c>
      <c r="S807" s="3">
        <f t="shared" si="41"/>
        <v>10</v>
      </c>
      <c r="T807" s="3">
        <f>IF(AND(H807&lt;5,S807&gt;=VLOOKUP(A807,anni!$A$1:$O$32,6,0)),1,0)</f>
        <v>0</v>
      </c>
    </row>
    <row r="808" spans="1:20" x14ac:dyDescent="0.3">
      <c r="A808" s="3">
        <v>2014</v>
      </c>
      <c r="B808" s="3">
        <v>200</v>
      </c>
      <c r="C808" s="3" t="s">
        <v>37</v>
      </c>
      <c r="D808" s="3" t="str">
        <f>VLOOKUP(E808,accorpamenti!$A$2:$X$104,A808-1995,0)</f>
        <v>Bari</v>
      </c>
      <c r="E808" s="3" t="s">
        <v>55</v>
      </c>
      <c r="F808" s="3">
        <v>6289</v>
      </c>
      <c r="G808" s="3">
        <v>2014</v>
      </c>
      <c r="H808" s="4">
        <v>5</v>
      </c>
      <c r="J808" s="3">
        <v>7</v>
      </c>
      <c r="K808" s="3">
        <v>7</v>
      </c>
      <c r="L808" s="3">
        <v>7</v>
      </c>
      <c r="M808" s="3">
        <v>7</v>
      </c>
      <c r="N808" s="3">
        <v>0</v>
      </c>
      <c r="O808" s="3">
        <v>0</v>
      </c>
      <c r="P808" s="3">
        <f t="shared" si="39"/>
        <v>28</v>
      </c>
      <c r="Q808" s="3">
        <v>9</v>
      </c>
      <c r="R808" s="3">
        <f t="shared" si="40"/>
        <v>3</v>
      </c>
      <c r="S808" s="3">
        <f t="shared" si="41"/>
        <v>28</v>
      </c>
      <c r="T808" s="3">
        <f>IF(AND(H808&lt;5,S808&gt;=VLOOKUP(A808,anni!$A$1:$O$32,6,0)),1,0)</f>
        <v>0</v>
      </c>
    </row>
    <row r="809" spans="1:20" x14ac:dyDescent="0.3">
      <c r="A809" s="3">
        <v>2014</v>
      </c>
      <c r="B809" s="3">
        <v>201</v>
      </c>
      <c r="C809" s="3" t="s">
        <v>59</v>
      </c>
      <c r="D809" s="3" t="str">
        <f>VLOOKUP(E809,accorpamenti!$A$2:$X$104,A809-1995,0)</f>
        <v>Trento</v>
      </c>
      <c r="E809" s="3" t="s">
        <v>60</v>
      </c>
      <c r="F809" s="3">
        <v>6637</v>
      </c>
      <c r="G809" s="3">
        <v>2014</v>
      </c>
      <c r="H809" s="4">
        <v>3</v>
      </c>
      <c r="J809" s="3">
        <v>7</v>
      </c>
      <c r="K809" s="3">
        <v>7</v>
      </c>
      <c r="L809" s="3">
        <v>0</v>
      </c>
      <c r="M809" s="3">
        <v>0</v>
      </c>
      <c r="N809" s="3">
        <v>0</v>
      </c>
      <c r="O809" s="3">
        <v>0</v>
      </c>
      <c r="P809" s="3">
        <f t="shared" si="39"/>
        <v>19.599999999999998</v>
      </c>
      <c r="Q809" s="3">
        <v>93</v>
      </c>
      <c r="R809" s="3">
        <f t="shared" si="40"/>
        <v>1</v>
      </c>
      <c r="S809" s="3">
        <f t="shared" si="41"/>
        <v>14</v>
      </c>
      <c r="T809" s="3">
        <f>IF(AND(H809&lt;5,S809&gt;=VLOOKUP(A809,anni!$A$1:$O$32,6,0)),1,0)</f>
        <v>0</v>
      </c>
    </row>
    <row r="810" spans="1:20" x14ac:dyDescent="0.3">
      <c r="A810" s="3">
        <v>2014</v>
      </c>
      <c r="B810" s="3">
        <v>202</v>
      </c>
      <c r="C810" s="3" t="s">
        <v>45</v>
      </c>
      <c r="D810" s="3" t="str">
        <f>VLOOKUP(E810,accorpamenti!$A$2:$X$104,A810-1995,0)</f>
        <v>Torino</v>
      </c>
      <c r="E810" s="3" t="s">
        <v>49</v>
      </c>
      <c r="F810" s="3">
        <v>6462</v>
      </c>
      <c r="G810" s="3">
        <v>2014</v>
      </c>
      <c r="H810" s="4">
        <v>4</v>
      </c>
      <c r="J810" s="3">
        <v>7</v>
      </c>
      <c r="K810" s="3">
        <v>7</v>
      </c>
      <c r="L810" s="3">
        <v>7</v>
      </c>
      <c r="M810" s="3">
        <v>0</v>
      </c>
      <c r="N810" s="3">
        <v>0</v>
      </c>
      <c r="O810" s="3">
        <v>2</v>
      </c>
      <c r="P810" s="3">
        <f t="shared" si="39"/>
        <v>27.599999999999998</v>
      </c>
      <c r="Q810" s="3">
        <v>27</v>
      </c>
      <c r="R810" s="3">
        <f t="shared" si="40"/>
        <v>2</v>
      </c>
      <c r="S810" s="3">
        <f t="shared" si="41"/>
        <v>23</v>
      </c>
      <c r="T810" s="3">
        <f>IF(AND(H810&lt;5,S810&gt;=VLOOKUP(A810,anni!$A$1:$O$32,6,0)),1,0)</f>
        <v>0</v>
      </c>
    </row>
    <row r="811" spans="1:20" x14ac:dyDescent="0.3">
      <c r="A811" s="3">
        <v>2014</v>
      </c>
      <c r="B811" s="3">
        <v>203</v>
      </c>
      <c r="C811" s="3" t="s">
        <v>29</v>
      </c>
      <c r="D811" s="3" t="str">
        <f>VLOOKUP(E811,accorpamenti!$A$2:$X$104,A811-1995,0)</f>
        <v>Catania</v>
      </c>
      <c r="E811" s="3" t="s">
        <v>75</v>
      </c>
      <c r="F811" s="3">
        <v>6487</v>
      </c>
      <c r="G811" s="3">
        <v>2014</v>
      </c>
      <c r="H811" s="4">
        <v>3</v>
      </c>
      <c r="J811" s="3">
        <v>6</v>
      </c>
      <c r="K811" s="3">
        <v>2</v>
      </c>
      <c r="L811" s="3">
        <v>0</v>
      </c>
      <c r="M811" s="3">
        <v>0</v>
      </c>
      <c r="N811" s="3">
        <v>0</v>
      </c>
      <c r="O811" s="3">
        <v>0</v>
      </c>
      <c r="P811" s="3">
        <f t="shared" si="39"/>
        <v>11.2</v>
      </c>
      <c r="Q811" s="3">
        <v>189</v>
      </c>
      <c r="R811" s="3">
        <f t="shared" si="40"/>
        <v>2</v>
      </c>
      <c r="S811" s="3">
        <f t="shared" si="41"/>
        <v>8</v>
      </c>
      <c r="T811" s="3">
        <f>IF(AND(H811&lt;5,S811&gt;=VLOOKUP(A811,anni!$A$1:$O$32,6,0)),1,0)</f>
        <v>0</v>
      </c>
    </row>
    <row r="812" spans="1:20" x14ac:dyDescent="0.3">
      <c r="A812" s="3">
        <v>2014</v>
      </c>
      <c r="B812" s="3">
        <v>204</v>
      </c>
      <c r="C812" s="3" t="s">
        <v>34</v>
      </c>
      <c r="D812" s="3" t="str">
        <f>VLOOKUP(E812,accorpamenti!$A$2:$X$104,A812-1995,0)</f>
        <v>Milano</v>
      </c>
      <c r="E812" s="3" t="s">
        <v>41</v>
      </c>
      <c r="F812" s="3">
        <v>6544</v>
      </c>
      <c r="G812" s="3">
        <v>2014</v>
      </c>
      <c r="H812" s="4">
        <v>5</v>
      </c>
      <c r="J812" s="3">
        <v>7</v>
      </c>
      <c r="K812" s="3">
        <v>3</v>
      </c>
      <c r="L812" s="3">
        <v>1</v>
      </c>
      <c r="M812" s="3">
        <v>0</v>
      </c>
      <c r="N812" s="3">
        <v>0</v>
      </c>
      <c r="O812" s="3">
        <v>0</v>
      </c>
      <c r="P812" s="3">
        <f t="shared" si="39"/>
        <v>11</v>
      </c>
      <c r="Q812" s="3">
        <v>134</v>
      </c>
      <c r="R812" s="3">
        <f t="shared" si="40"/>
        <v>1</v>
      </c>
      <c r="S812" s="3">
        <f t="shared" si="41"/>
        <v>11</v>
      </c>
      <c r="T812" s="3">
        <f>IF(AND(H812&lt;5,S812&gt;=VLOOKUP(A812,anni!$A$1:$O$32,6,0)),1,0)</f>
        <v>0</v>
      </c>
    </row>
    <row r="813" spans="1:20" x14ac:dyDescent="0.3">
      <c r="A813" s="3">
        <v>2014</v>
      </c>
      <c r="B813" s="3">
        <v>205</v>
      </c>
      <c r="C813" s="3" t="s">
        <v>32</v>
      </c>
      <c r="D813" s="3" t="str">
        <f>VLOOKUP(E813,accorpamenti!$A$2:$X$104,A813-1995,0)</f>
        <v>Caserta</v>
      </c>
      <c r="E813" s="3" t="s">
        <v>33</v>
      </c>
      <c r="F813" s="3">
        <v>6599</v>
      </c>
      <c r="G813" s="3">
        <v>2014</v>
      </c>
      <c r="H813" s="4">
        <v>4</v>
      </c>
      <c r="J813" s="3">
        <v>0</v>
      </c>
      <c r="K813" s="3">
        <v>2</v>
      </c>
      <c r="L813" s="3">
        <v>0</v>
      </c>
      <c r="M813" s="3">
        <v>1</v>
      </c>
      <c r="N813" s="3">
        <v>0</v>
      </c>
      <c r="O813" s="3">
        <v>0</v>
      </c>
      <c r="P813" s="3">
        <f t="shared" si="39"/>
        <v>3.5999999999999996</v>
      </c>
      <c r="Q813" s="3">
        <v>265</v>
      </c>
      <c r="R813" s="3">
        <f t="shared" si="40"/>
        <v>1</v>
      </c>
      <c r="S813" s="3">
        <f t="shared" si="41"/>
        <v>3</v>
      </c>
      <c r="T813" s="3">
        <f>IF(AND(H813&lt;5,S813&gt;=VLOOKUP(A813,anni!$A$1:$O$32,6,0)),1,0)</f>
        <v>0</v>
      </c>
    </row>
    <row r="814" spans="1:20" x14ac:dyDescent="0.3">
      <c r="A814" s="3">
        <v>2014</v>
      </c>
      <c r="B814" s="3">
        <v>206</v>
      </c>
      <c r="C814" s="3" t="s">
        <v>135</v>
      </c>
      <c r="D814" s="3" t="str">
        <f>VLOOKUP(E814,accorpamenti!$A$2:$X$104,A814-1995,0)</f>
        <v>Campobasso</v>
      </c>
      <c r="E814" s="3" t="s">
        <v>145</v>
      </c>
      <c r="F814" s="3">
        <v>6600</v>
      </c>
      <c r="G814" s="3">
        <v>2014</v>
      </c>
      <c r="H814" s="4">
        <v>4</v>
      </c>
      <c r="J814" s="3">
        <v>7</v>
      </c>
      <c r="K814" s="3">
        <v>0</v>
      </c>
      <c r="L814" s="3">
        <v>0</v>
      </c>
      <c r="M814" s="3">
        <v>0</v>
      </c>
      <c r="N814" s="3">
        <v>0</v>
      </c>
      <c r="O814" s="3">
        <v>0</v>
      </c>
      <c r="P814" s="3">
        <f t="shared" si="39"/>
        <v>8.4</v>
      </c>
      <c r="Q814" s="3">
        <v>204</v>
      </c>
      <c r="R814" s="3">
        <f t="shared" si="40"/>
        <v>1</v>
      </c>
      <c r="S814" s="3">
        <f t="shared" si="41"/>
        <v>7</v>
      </c>
      <c r="T814" s="3">
        <f>IF(AND(H814&lt;5,S814&gt;=VLOOKUP(A814,anni!$A$1:$O$32,6,0)),1,0)</f>
        <v>0</v>
      </c>
    </row>
    <row r="815" spans="1:20" x14ac:dyDescent="0.3">
      <c r="A815" s="3">
        <v>2014</v>
      </c>
      <c r="B815" s="3">
        <v>207</v>
      </c>
      <c r="C815" s="3" t="s">
        <v>62</v>
      </c>
      <c r="D815" s="3" t="str">
        <f>VLOOKUP(E815,accorpamenti!$A$2:$X$104,A815-1995,0)</f>
        <v>Cosenza</v>
      </c>
      <c r="E815" s="3" t="s">
        <v>134</v>
      </c>
      <c r="F815" s="3">
        <v>6545</v>
      </c>
      <c r="G815" s="3">
        <v>2014</v>
      </c>
      <c r="H815" s="4">
        <v>5</v>
      </c>
      <c r="J815" s="3">
        <v>3</v>
      </c>
      <c r="K815" s="3">
        <v>0</v>
      </c>
      <c r="L815" s="3">
        <v>0</v>
      </c>
      <c r="M815" s="3">
        <v>0</v>
      </c>
      <c r="N815" s="3">
        <v>0</v>
      </c>
      <c r="O815" s="3">
        <v>0</v>
      </c>
      <c r="P815" s="3">
        <f t="shared" si="39"/>
        <v>3</v>
      </c>
      <c r="Q815" s="3">
        <v>265</v>
      </c>
      <c r="R815" s="3">
        <f t="shared" si="40"/>
        <v>1</v>
      </c>
      <c r="S815" s="3">
        <f t="shared" si="41"/>
        <v>3</v>
      </c>
      <c r="T815" s="3">
        <f>IF(AND(H815&lt;5,S815&gt;=VLOOKUP(A815,anni!$A$1:$O$32,6,0)),1,0)</f>
        <v>0</v>
      </c>
    </row>
    <row r="816" spans="1:20" x14ac:dyDescent="0.3">
      <c r="A816" s="3">
        <v>2014</v>
      </c>
      <c r="B816" s="3">
        <v>208</v>
      </c>
      <c r="C816" s="3" t="s">
        <v>152</v>
      </c>
      <c r="D816" s="3" t="str">
        <f>VLOOKUP(E816,accorpamenti!$A$2:$X$104,A816-1995,0)</f>
        <v>Aosta</v>
      </c>
      <c r="E816" s="3" t="s">
        <v>133</v>
      </c>
      <c r="F816" s="3">
        <v>6546</v>
      </c>
      <c r="G816" s="3">
        <v>2014</v>
      </c>
      <c r="H816" s="4">
        <v>5</v>
      </c>
      <c r="J816" s="3">
        <v>2</v>
      </c>
      <c r="K816" s="3">
        <v>0</v>
      </c>
      <c r="L816" s="3">
        <v>0</v>
      </c>
      <c r="M816" s="3">
        <v>0</v>
      </c>
      <c r="N816" s="3">
        <v>0</v>
      </c>
      <c r="O816" s="3">
        <v>0</v>
      </c>
      <c r="P816" s="3">
        <f t="shared" si="39"/>
        <v>2</v>
      </c>
      <c r="Q816" s="3">
        <v>280</v>
      </c>
      <c r="R816" s="3">
        <f t="shared" si="40"/>
        <v>1</v>
      </c>
      <c r="S816" s="3">
        <f t="shared" si="41"/>
        <v>2</v>
      </c>
      <c r="T816" s="3">
        <f>IF(AND(H816&lt;5,S816&gt;=VLOOKUP(A816,anni!$A$1:$O$32,6,0)),1,0)</f>
        <v>0</v>
      </c>
    </row>
    <row r="817" spans="1:20" x14ac:dyDescent="0.3">
      <c r="A817" s="3">
        <v>2014</v>
      </c>
      <c r="B817" s="3">
        <v>209</v>
      </c>
      <c r="C817" s="3" t="s">
        <v>34</v>
      </c>
      <c r="D817" s="3" t="str">
        <f>VLOOKUP(E817,accorpamenti!$A$2:$X$104,A817-1995,0)</f>
        <v>Brescia</v>
      </c>
      <c r="E817" s="3" t="s">
        <v>42</v>
      </c>
      <c r="F817" s="3">
        <v>6432</v>
      </c>
      <c r="G817" s="3">
        <v>2014</v>
      </c>
      <c r="H817" s="4">
        <v>5</v>
      </c>
      <c r="J817" s="3">
        <v>7</v>
      </c>
      <c r="K817" s="3">
        <v>7</v>
      </c>
      <c r="L817" s="3">
        <v>6</v>
      </c>
      <c r="M817" s="3">
        <v>7</v>
      </c>
      <c r="N817" s="3">
        <v>0</v>
      </c>
      <c r="O817" s="3">
        <v>0</v>
      </c>
      <c r="P817" s="3">
        <f t="shared" si="39"/>
        <v>27</v>
      </c>
      <c r="Q817" s="3">
        <v>13</v>
      </c>
      <c r="R817" s="3">
        <f t="shared" si="40"/>
        <v>2</v>
      </c>
      <c r="S817" s="3">
        <f t="shared" si="41"/>
        <v>27</v>
      </c>
      <c r="T817" s="3">
        <f>IF(AND(H817&lt;5,S817&gt;=VLOOKUP(A817,anni!$A$1:$O$32,6,0)),1,0)</f>
        <v>0</v>
      </c>
    </row>
    <row r="818" spans="1:20" x14ac:dyDescent="0.3">
      <c r="A818" s="3">
        <v>2014</v>
      </c>
      <c r="B818" s="3">
        <v>210</v>
      </c>
      <c r="C818" s="3" t="s">
        <v>34</v>
      </c>
      <c r="D818" s="3" t="str">
        <f>VLOOKUP(E818,accorpamenti!$A$2:$X$104,A818-1995,0)</f>
        <v>Bergamo</v>
      </c>
      <c r="E818" s="3" t="s">
        <v>35</v>
      </c>
      <c r="F818" s="3">
        <v>6290</v>
      </c>
      <c r="G818" s="3">
        <v>2014</v>
      </c>
      <c r="H818" s="4">
        <v>5</v>
      </c>
      <c r="J818" s="3">
        <v>7</v>
      </c>
      <c r="K818" s="3">
        <v>7</v>
      </c>
      <c r="L818" s="3">
        <v>0</v>
      </c>
      <c r="M818" s="3">
        <v>7</v>
      </c>
      <c r="N818" s="3">
        <v>0</v>
      </c>
      <c r="O818" s="3">
        <v>0</v>
      </c>
      <c r="P818" s="3">
        <f t="shared" si="39"/>
        <v>21</v>
      </c>
      <c r="Q818" s="3">
        <v>33</v>
      </c>
      <c r="R818" s="3">
        <f t="shared" si="40"/>
        <v>3</v>
      </c>
      <c r="S818" s="3">
        <f t="shared" si="41"/>
        <v>21</v>
      </c>
      <c r="T818" s="3">
        <f>IF(AND(H818&lt;5,S818&gt;=VLOOKUP(A818,anni!$A$1:$O$32,6,0)),1,0)</f>
        <v>0</v>
      </c>
    </row>
    <row r="819" spans="1:20" x14ac:dyDescent="0.3">
      <c r="A819" s="3">
        <v>2014</v>
      </c>
      <c r="B819" s="3">
        <v>211</v>
      </c>
      <c r="C819" s="3" t="s">
        <v>29</v>
      </c>
      <c r="D819" s="3" t="str">
        <f>VLOOKUP(E819,accorpamenti!$A$2:$X$104,A819-1995,0)</f>
        <v>Messina</v>
      </c>
      <c r="E819" s="3" t="s">
        <v>124</v>
      </c>
      <c r="F819" s="3">
        <v>6601</v>
      </c>
      <c r="G819" s="3">
        <v>2014</v>
      </c>
      <c r="H819" s="4">
        <v>4</v>
      </c>
      <c r="J819" s="3">
        <v>3</v>
      </c>
      <c r="K819" s="3">
        <v>0</v>
      </c>
      <c r="L819" s="3">
        <v>0</v>
      </c>
      <c r="M819" s="3">
        <v>1</v>
      </c>
      <c r="N819" s="3">
        <v>0</v>
      </c>
      <c r="O819" s="3">
        <v>0</v>
      </c>
      <c r="P819" s="3">
        <f t="shared" si="39"/>
        <v>4.8</v>
      </c>
      <c r="Q819" s="3">
        <v>253</v>
      </c>
      <c r="R819" s="3">
        <f t="shared" si="40"/>
        <v>1</v>
      </c>
      <c r="S819" s="3">
        <f t="shared" si="41"/>
        <v>4</v>
      </c>
      <c r="T819" s="3">
        <f>IF(AND(H819&lt;5,S819&gt;=VLOOKUP(A819,anni!$A$1:$O$32,6,0)),1,0)</f>
        <v>0</v>
      </c>
    </row>
    <row r="820" spans="1:20" x14ac:dyDescent="0.3">
      <c r="A820" s="3">
        <v>2014</v>
      </c>
      <c r="B820" s="3">
        <v>212</v>
      </c>
      <c r="C820" s="3" t="s">
        <v>101</v>
      </c>
      <c r="D820" s="3" t="str">
        <f>VLOOKUP(E820,accorpamenti!$A$2:$X$104,A820-1995,0)</f>
        <v>Ancona</v>
      </c>
      <c r="E820" s="3" t="s">
        <v>116</v>
      </c>
      <c r="F820" s="3">
        <v>6602</v>
      </c>
      <c r="G820" s="3">
        <v>2014</v>
      </c>
      <c r="H820" s="4">
        <v>4</v>
      </c>
      <c r="J820" s="3">
        <v>1</v>
      </c>
      <c r="K820" s="3">
        <v>1</v>
      </c>
      <c r="L820" s="3">
        <v>0</v>
      </c>
      <c r="M820" s="3">
        <v>1</v>
      </c>
      <c r="N820" s="3">
        <v>0</v>
      </c>
      <c r="O820" s="3">
        <v>0</v>
      </c>
      <c r="P820" s="3">
        <f t="shared" si="39"/>
        <v>3.5999999999999996</v>
      </c>
      <c r="Q820" s="3">
        <v>265</v>
      </c>
      <c r="R820" s="3">
        <f t="shared" si="40"/>
        <v>1</v>
      </c>
      <c r="S820" s="3">
        <f t="shared" si="41"/>
        <v>3</v>
      </c>
      <c r="T820" s="3">
        <f>IF(AND(H820&lt;5,S820&gt;=VLOOKUP(A820,anni!$A$1:$O$32,6,0)),1,0)</f>
        <v>0</v>
      </c>
    </row>
    <row r="821" spans="1:20" x14ac:dyDescent="0.3">
      <c r="A821" s="3">
        <v>2014</v>
      </c>
      <c r="B821" s="3">
        <v>213</v>
      </c>
      <c r="C821" s="3" t="s">
        <v>86</v>
      </c>
      <c r="D821" s="3" t="str">
        <f>VLOOKUP(E821,accorpamenti!$A$2:$X$104,A821-1995,0)</f>
        <v>Oristano</v>
      </c>
      <c r="E821" s="3" t="s">
        <v>131</v>
      </c>
      <c r="F821" s="3">
        <v>6547</v>
      </c>
      <c r="G821" s="3">
        <v>2014</v>
      </c>
      <c r="H821" s="4">
        <v>5</v>
      </c>
      <c r="J821" s="3">
        <v>7</v>
      </c>
      <c r="K821" s="3">
        <v>2</v>
      </c>
      <c r="L821" s="3">
        <v>4</v>
      </c>
      <c r="M821" s="3">
        <v>0</v>
      </c>
      <c r="N821" s="3">
        <v>0</v>
      </c>
      <c r="O821" s="3">
        <v>0</v>
      </c>
      <c r="P821" s="3">
        <f t="shared" si="39"/>
        <v>13</v>
      </c>
      <c r="Q821" s="3">
        <v>109</v>
      </c>
      <c r="R821" s="3">
        <f t="shared" si="40"/>
        <v>1</v>
      </c>
      <c r="S821" s="3">
        <f t="shared" si="41"/>
        <v>13</v>
      </c>
      <c r="T821" s="3">
        <f>IF(AND(H821&lt;5,S821&gt;=VLOOKUP(A821,anni!$A$1:$O$32,6,0)),1,0)</f>
        <v>0</v>
      </c>
    </row>
    <row r="822" spans="1:20" x14ac:dyDescent="0.3">
      <c r="A822" s="3">
        <v>2014</v>
      </c>
      <c r="B822" s="3">
        <v>214</v>
      </c>
      <c r="C822" s="3" t="s">
        <v>45</v>
      </c>
      <c r="D822" s="3" t="str">
        <f>VLOOKUP(E822,accorpamenti!$A$2:$X$104,A822-1995,0)</f>
        <v>Alessandria</v>
      </c>
      <c r="E822" s="3" t="s">
        <v>74</v>
      </c>
      <c r="F822" s="3">
        <v>6603</v>
      </c>
      <c r="G822" s="3">
        <v>2014</v>
      </c>
      <c r="H822" s="4">
        <v>4</v>
      </c>
      <c r="J822" s="3">
        <v>7</v>
      </c>
      <c r="K822" s="3">
        <v>0</v>
      </c>
      <c r="L822" s="3">
        <v>0</v>
      </c>
      <c r="M822" s="3">
        <v>0</v>
      </c>
      <c r="N822" s="3">
        <v>0</v>
      </c>
      <c r="O822" s="3">
        <v>0</v>
      </c>
      <c r="P822" s="3">
        <f t="shared" si="39"/>
        <v>8.4</v>
      </c>
      <c r="Q822" s="3">
        <v>204</v>
      </c>
      <c r="R822" s="3">
        <f t="shared" si="40"/>
        <v>1</v>
      </c>
      <c r="S822" s="3">
        <f t="shared" si="41"/>
        <v>7</v>
      </c>
      <c r="T822" s="3">
        <f>IF(AND(H822&lt;5,S822&gt;=VLOOKUP(A822,anni!$A$1:$O$32,6,0)),1,0)</f>
        <v>0</v>
      </c>
    </row>
    <row r="823" spans="1:20" x14ac:dyDescent="0.3">
      <c r="A823" s="3">
        <v>2014</v>
      </c>
      <c r="B823" s="3">
        <v>215</v>
      </c>
      <c r="C823" s="3" t="s">
        <v>45</v>
      </c>
      <c r="D823" s="3" t="str">
        <f>VLOOKUP(E823,accorpamenti!$A$2:$X$104,A823-1995,0)</f>
        <v>Torino</v>
      </c>
      <c r="E823" s="3" t="s">
        <v>49</v>
      </c>
      <c r="F823" s="3">
        <v>6548</v>
      </c>
      <c r="G823" s="3">
        <v>2014</v>
      </c>
      <c r="H823" s="4">
        <v>5</v>
      </c>
      <c r="J823" s="3">
        <v>7</v>
      </c>
      <c r="K823" s="3">
        <v>0</v>
      </c>
      <c r="L823" s="3">
        <v>0</v>
      </c>
      <c r="M823" s="3">
        <v>0</v>
      </c>
      <c r="N823" s="3">
        <v>0</v>
      </c>
      <c r="O823" s="3">
        <v>0</v>
      </c>
      <c r="P823" s="3">
        <f t="shared" si="39"/>
        <v>7</v>
      </c>
      <c r="Q823" s="3">
        <v>204</v>
      </c>
      <c r="R823" s="3">
        <f t="shared" si="40"/>
        <v>1</v>
      </c>
      <c r="S823" s="3">
        <f t="shared" si="41"/>
        <v>7</v>
      </c>
      <c r="T823" s="3">
        <f>IF(AND(H823&lt;5,S823&gt;=VLOOKUP(A823,anni!$A$1:$O$32,6,0)),1,0)</f>
        <v>0</v>
      </c>
    </row>
    <row r="824" spans="1:20" x14ac:dyDescent="0.3">
      <c r="A824" s="3">
        <v>2014</v>
      </c>
      <c r="B824" s="3">
        <v>216</v>
      </c>
      <c r="C824" s="3" t="s">
        <v>43</v>
      </c>
      <c r="D824" s="3" t="str">
        <f>VLOOKUP(E824,accorpamenti!$A$2:$X$104,A824-1995,0)</f>
        <v>Trieste</v>
      </c>
      <c r="E824" s="3" t="s">
        <v>92</v>
      </c>
      <c r="F824" s="3">
        <v>6638</v>
      </c>
      <c r="G824" s="3">
        <v>2014</v>
      </c>
      <c r="H824" s="4">
        <v>3</v>
      </c>
      <c r="J824" s="3">
        <v>6</v>
      </c>
      <c r="K824" s="3">
        <v>2</v>
      </c>
      <c r="L824" s="3">
        <v>0</v>
      </c>
      <c r="M824" s="3">
        <v>0</v>
      </c>
      <c r="N824" s="3">
        <v>0</v>
      </c>
      <c r="O824" s="3">
        <v>0</v>
      </c>
      <c r="P824" s="3">
        <f t="shared" si="39"/>
        <v>11.2</v>
      </c>
      <c r="Q824" s="3">
        <v>189</v>
      </c>
      <c r="R824" s="3">
        <f t="shared" si="40"/>
        <v>1</v>
      </c>
      <c r="S824" s="3">
        <f t="shared" si="41"/>
        <v>8</v>
      </c>
      <c r="T824" s="3">
        <f>IF(AND(H824&lt;5,S824&gt;=VLOOKUP(A824,anni!$A$1:$O$32,6,0)),1,0)</f>
        <v>0</v>
      </c>
    </row>
    <row r="825" spans="1:20" x14ac:dyDescent="0.3">
      <c r="A825" s="3">
        <v>2014</v>
      </c>
      <c r="B825" s="3">
        <v>217</v>
      </c>
      <c r="C825" s="3" t="s">
        <v>39</v>
      </c>
      <c r="D825" s="3" t="str">
        <f>VLOOKUP(E825,accorpamenti!$A$2:$X$104,A825-1995,0)</f>
        <v>Viterbo</v>
      </c>
      <c r="E825" s="3" t="s">
        <v>111</v>
      </c>
      <c r="F825" s="3">
        <v>6604</v>
      </c>
      <c r="G825" s="3">
        <v>2014</v>
      </c>
      <c r="H825" s="4">
        <v>4</v>
      </c>
      <c r="J825" s="3">
        <v>1</v>
      </c>
      <c r="K825" s="3">
        <v>0</v>
      </c>
      <c r="L825" s="3">
        <v>0</v>
      </c>
      <c r="M825" s="3">
        <v>0</v>
      </c>
      <c r="N825" s="3">
        <v>0</v>
      </c>
      <c r="O825" s="3">
        <v>0</v>
      </c>
      <c r="P825" s="3">
        <f t="shared" si="39"/>
        <v>1.2</v>
      </c>
      <c r="Q825" s="3">
        <v>286</v>
      </c>
      <c r="R825" s="3">
        <f t="shared" si="40"/>
        <v>1</v>
      </c>
      <c r="S825" s="3">
        <f t="shared" si="41"/>
        <v>1</v>
      </c>
      <c r="T825" s="3">
        <f>IF(AND(H825&lt;5,S825&gt;=VLOOKUP(A825,anni!$A$1:$O$32,6,0)),1,0)</f>
        <v>0</v>
      </c>
    </row>
    <row r="826" spans="1:20" ht="14.5" x14ac:dyDescent="0.35">
      <c r="A826" s="3">
        <v>2014</v>
      </c>
      <c r="B826" s="3">
        <v>218</v>
      </c>
      <c r="C826" s="3" t="s">
        <v>43</v>
      </c>
      <c r="D826" s="3" t="str">
        <f>VLOOKUP(E826,accorpamenti!$A$2:$X$104,A826-1995,0)</f>
        <v>Trieste</v>
      </c>
      <c r="E826" s="3" t="s">
        <v>92</v>
      </c>
      <c r="F826" s="3">
        <v>6672</v>
      </c>
      <c r="G826" s="3">
        <v>2014</v>
      </c>
      <c r="H826" s="4">
        <v>2</v>
      </c>
      <c r="P826" s="3">
        <f t="shared" si="39"/>
        <v>-1</v>
      </c>
      <c r="Q826" s="3">
        <v>298</v>
      </c>
      <c r="R826" s="3">
        <f t="shared" si="40"/>
        <v>1</v>
      </c>
      <c r="S826" s="18">
        <v>-1</v>
      </c>
      <c r="T826" s="3">
        <f>IF(AND(H826&lt;5,S826&gt;=VLOOKUP(A826,anni!$A$1:$O$32,6,0)),1,0)</f>
        <v>0</v>
      </c>
    </row>
    <row r="827" spans="1:20" x14ac:dyDescent="0.3">
      <c r="A827" s="3">
        <v>2014</v>
      </c>
      <c r="B827" s="3">
        <v>219</v>
      </c>
      <c r="C827" s="3" t="s">
        <v>39</v>
      </c>
      <c r="D827" s="3" t="str">
        <f>VLOOKUP(E827,accorpamenti!$A$2:$X$104,A827-1995,0)</f>
        <v>Roma</v>
      </c>
      <c r="E827" s="3" t="s">
        <v>40</v>
      </c>
      <c r="F827" s="3">
        <v>6316</v>
      </c>
      <c r="G827" s="3">
        <v>2014</v>
      </c>
      <c r="H827" s="4">
        <v>4</v>
      </c>
      <c r="J827" s="3">
        <v>7</v>
      </c>
      <c r="K827" s="3">
        <v>7</v>
      </c>
      <c r="L827" s="3">
        <v>6</v>
      </c>
      <c r="M827" s="3">
        <v>7</v>
      </c>
      <c r="N827" s="3">
        <v>7</v>
      </c>
      <c r="O827" s="3">
        <v>2</v>
      </c>
      <c r="P827" s="3">
        <f t="shared" si="39"/>
        <v>0</v>
      </c>
      <c r="Q827" s="3">
        <v>4</v>
      </c>
      <c r="R827" s="3">
        <f t="shared" si="40"/>
        <v>3</v>
      </c>
      <c r="S827" s="3">
        <f t="shared" si="41"/>
        <v>36</v>
      </c>
      <c r="T827" s="3">
        <f>IF(AND(H827&lt;5,S827&gt;=VLOOKUP(A827,anni!$A$1:$O$32,6,0)),1,0)</f>
        <v>1</v>
      </c>
    </row>
    <row r="828" spans="1:20" x14ac:dyDescent="0.3">
      <c r="A828" s="3">
        <v>2014</v>
      </c>
      <c r="B828" s="3">
        <v>220</v>
      </c>
      <c r="C828" s="3" t="s">
        <v>45</v>
      </c>
      <c r="D828" s="3" t="str">
        <f>VLOOKUP(E828,accorpamenti!$A$2:$X$104,A828-1995,0)</f>
        <v>Verbania</v>
      </c>
      <c r="E828" s="3" t="s">
        <v>46</v>
      </c>
      <c r="F828" s="3">
        <v>6639</v>
      </c>
      <c r="G828" s="3">
        <v>2014</v>
      </c>
      <c r="H828" s="4">
        <v>3</v>
      </c>
      <c r="J828" s="3">
        <v>5</v>
      </c>
      <c r="K828" s="3">
        <v>0</v>
      </c>
      <c r="L828" s="3">
        <v>0</v>
      </c>
      <c r="M828" s="3">
        <v>0</v>
      </c>
      <c r="N828" s="3">
        <v>0</v>
      </c>
      <c r="O828" s="3">
        <v>0</v>
      </c>
      <c r="P828" s="3">
        <f t="shared" si="39"/>
        <v>7</v>
      </c>
      <c r="Q828" s="3">
        <v>234</v>
      </c>
      <c r="R828" s="3">
        <f t="shared" si="40"/>
        <v>1</v>
      </c>
      <c r="S828" s="3">
        <f t="shared" si="41"/>
        <v>5</v>
      </c>
      <c r="T828" s="3">
        <f>IF(AND(H828&lt;5,S828&gt;=VLOOKUP(A828,anni!$A$1:$O$32,6,0)),1,0)</f>
        <v>0</v>
      </c>
    </row>
    <row r="829" spans="1:20" x14ac:dyDescent="0.3">
      <c r="A829" s="3">
        <v>2014</v>
      </c>
      <c r="B829" s="3">
        <v>221</v>
      </c>
      <c r="C829" s="3" t="s">
        <v>43</v>
      </c>
      <c r="D829" s="3" t="str">
        <f>VLOOKUP(E829,accorpamenti!$A$2:$X$104,A829-1995,0)</f>
        <v>Udine</v>
      </c>
      <c r="E829" s="3" t="s">
        <v>58</v>
      </c>
      <c r="F829" s="3">
        <v>6549</v>
      </c>
      <c r="G829" s="3">
        <v>2014</v>
      </c>
      <c r="H829" s="4">
        <v>5</v>
      </c>
      <c r="J829" s="3">
        <v>7</v>
      </c>
      <c r="K829" s="3">
        <v>7</v>
      </c>
      <c r="L829" s="3">
        <v>6</v>
      </c>
      <c r="M829" s="3">
        <v>0</v>
      </c>
      <c r="N829" s="3">
        <v>0</v>
      </c>
      <c r="O829" s="3">
        <v>0</v>
      </c>
      <c r="P829" s="3">
        <f t="shared" si="39"/>
        <v>20</v>
      </c>
      <c r="Q829" s="3">
        <v>39</v>
      </c>
      <c r="R829" s="3">
        <f t="shared" si="40"/>
        <v>1</v>
      </c>
      <c r="S829" s="3">
        <f t="shared" si="41"/>
        <v>20</v>
      </c>
      <c r="T829" s="3">
        <f>IF(AND(H829&lt;5,S829&gt;=VLOOKUP(A829,anni!$A$1:$O$32,6,0)),1,0)</f>
        <v>0</v>
      </c>
    </row>
    <row r="830" spans="1:20" x14ac:dyDescent="0.3">
      <c r="A830" s="3">
        <v>2014</v>
      </c>
      <c r="B830" s="3">
        <v>222</v>
      </c>
      <c r="C830" s="3" t="s">
        <v>101</v>
      </c>
      <c r="D830" s="3" t="str">
        <f>VLOOKUP(E830,accorpamenti!$A$2:$X$104,A830-1995,0)</f>
        <v>Ancona</v>
      </c>
      <c r="E830" s="3" t="s">
        <v>116</v>
      </c>
      <c r="F830" s="3">
        <v>6550</v>
      </c>
      <c r="G830" s="3">
        <v>2014</v>
      </c>
      <c r="H830" s="4">
        <v>5</v>
      </c>
      <c r="J830" s="3">
        <v>2</v>
      </c>
      <c r="K830" s="3">
        <v>1</v>
      </c>
      <c r="L830" s="3">
        <v>0</v>
      </c>
      <c r="M830" s="3">
        <v>1</v>
      </c>
      <c r="N830" s="3">
        <v>0</v>
      </c>
      <c r="O830" s="3">
        <v>0</v>
      </c>
      <c r="P830" s="3">
        <f t="shared" si="39"/>
        <v>4</v>
      </c>
      <c r="Q830" s="3">
        <v>253</v>
      </c>
      <c r="R830" s="3">
        <f t="shared" si="40"/>
        <v>1</v>
      </c>
      <c r="S830" s="3">
        <f t="shared" si="41"/>
        <v>4</v>
      </c>
      <c r="T830" s="3">
        <f>IF(AND(H830&lt;5,S830&gt;=VLOOKUP(A830,anni!$A$1:$O$32,6,0)),1,0)</f>
        <v>0</v>
      </c>
    </row>
    <row r="831" spans="1:20" x14ac:dyDescent="0.3">
      <c r="A831" s="3">
        <v>2014</v>
      </c>
      <c r="B831" s="3">
        <v>223</v>
      </c>
      <c r="C831" s="3" t="s">
        <v>62</v>
      </c>
      <c r="D831" s="3" t="str">
        <f>VLOOKUP(E831,accorpamenti!$A$2:$X$104,A831-1995,0)</f>
        <v>Catanzaro</v>
      </c>
      <c r="E831" s="3" t="s">
        <v>149</v>
      </c>
      <c r="F831" s="3">
        <v>6673</v>
      </c>
      <c r="G831" s="3">
        <v>2014</v>
      </c>
      <c r="H831" s="4">
        <v>2</v>
      </c>
      <c r="J831" s="3">
        <v>1</v>
      </c>
      <c r="K831" s="3">
        <v>0</v>
      </c>
      <c r="L831" s="3">
        <v>0</v>
      </c>
      <c r="M831" s="3">
        <v>0</v>
      </c>
      <c r="N831" s="3">
        <v>0</v>
      </c>
      <c r="O831" s="3">
        <v>0</v>
      </c>
      <c r="P831" s="3">
        <f t="shared" si="39"/>
        <v>1.6</v>
      </c>
      <c r="Q831" s="3">
        <v>286</v>
      </c>
      <c r="R831" s="3">
        <f t="shared" si="40"/>
        <v>1</v>
      </c>
      <c r="S831" s="3">
        <f t="shared" si="41"/>
        <v>1</v>
      </c>
      <c r="T831" s="3">
        <f>IF(AND(H831&lt;5,S831&gt;=VLOOKUP(A831,anni!$A$1:$O$32,6,0)),1,0)</f>
        <v>0</v>
      </c>
    </row>
    <row r="832" spans="1:20" x14ac:dyDescent="0.3">
      <c r="A832" s="3">
        <v>2014</v>
      </c>
      <c r="B832" s="3">
        <v>224</v>
      </c>
      <c r="C832" s="3" t="s">
        <v>45</v>
      </c>
      <c r="D832" s="3" t="str">
        <f>VLOOKUP(E832,accorpamenti!$A$2:$X$104,A832-1995,0)</f>
        <v>Torino</v>
      </c>
      <c r="E832" s="3" t="s">
        <v>49</v>
      </c>
      <c r="F832" s="3">
        <v>6674</v>
      </c>
      <c r="G832" s="3">
        <v>2014</v>
      </c>
      <c r="H832" s="4">
        <v>2</v>
      </c>
      <c r="J832" s="3">
        <v>1</v>
      </c>
      <c r="K832" s="3">
        <v>0</v>
      </c>
      <c r="L832" s="3">
        <v>0</v>
      </c>
      <c r="M832" s="3">
        <v>0</v>
      </c>
      <c r="N832" s="3">
        <v>0</v>
      </c>
      <c r="O832" s="3">
        <v>0</v>
      </c>
      <c r="P832" s="3">
        <f t="shared" si="39"/>
        <v>1.6</v>
      </c>
      <c r="Q832" s="3">
        <v>286</v>
      </c>
      <c r="R832" s="3">
        <f t="shared" si="40"/>
        <v>1</v>
      </c>
      <c r="S832" s="3">
        <f t="shared" si="41"/>
        <v>1</v>
      </c>
      <c r="T832" s="3">
        <f>IF(AND(H832&lt;5,S832&gt;=VLOOKUP(A832,anni!$A$1:$O$32,6,0)),1,0)</f>
        <v>0</v>
      </c>
    </row>
    <row r="833" spans="1:20" x14ac:dyDescent="0.3">
      <c r="A833" s="3">
        <v>2014</v>
      </c>
      <c r="B833" s="3">
        <v>225</v>
      </c>
      <c r="C833" s="3" t="s">
        <v>37</v>
      </c>
      <c r="D833" s="3" t="str">
        <f>VLOOKUP(E833,accorpamenti!$A$2:$X$104,A833-1995,0)</f>
        <v>Lecce</v>
      </c>
      <c r="E833" s="3" t="s">
        <v>38</v>
      </c>
      <c r="F833" s="3">
        <v>6551</v>
      </c>
      <c r="G833" s="3">
        <v>2014</v>
      </c>
      <c r="H833" s="4">
        <v>5</v>
      </c>
      <c r="J833" s="3">
        <v>3</v>
      </c>
      <c r="K833" s="3">
        <v>1</v>
      </c>
      <c r="L833" s="3">
        <v>0</v>
      </c>
      <c r="M833" s="3">
        <v>0</v>
      </c>
      <c r="N833" s="3">
        <v>0</v>
      </c>
      <c r="O833" s="3">
        <v>0</v>
      </c>
      <c r="P833" s="3">
        <f t="shared" si="39"/>
        <v>4</v>
      </c>
      <c r="Q833" s="3">
        <v>253</v>
      </c>
      <c r="R833" s="3">
        <f t="shared" si="40"/>
        <v>1</v>
      </c>
      <c r="S833" s="3">
        <f t="shared" si="41"/>
        <v>4</v>
      </c>
      <c r="T833" s="3">
        <f>IF(AND(H833&lt;5,S833&gt;=VLOOKUP(A833,anni!$A$1:$O$32,6,0)),1,0)</f>
        <v>0</v>
      </c>
    </row>
    <row r="834" spans="1:20" x14ac:dyDescent="0.3">
      <c r="A834" s="3">
        <v>2014</v>
      </c>
      <c r="B834" s="3">
        <v>226</v>
      </c>
      <c r="C834" s="3" t="s">
        <v>37</v>
      </c>
      <c r="D834" s="3" t="str">
        <f>VLOOKUP(E834,accorpamenti!$A$2:$X$104,A834-1995,0)</f>
        <v>Lecce</v>
      </c>
      <c r="E834" s="3" t="s">
        <v>38</v>
      </c>
      <c r="F834" s="3">
        <v>6675</v>
      </c>
      <c r="G834" s="3">
        <v>2014</v>
      </c>
      <c r="H834" s="4">
        <v>2</v>
      </c>
      <c r="J834" s="3">
        <v>1</v>
      </c>
      <c r="K834" s="3">
        <v>3</v>
      </c>
      <c r="L834" s="3">
        <v>0</v>
      </c>
      <c r="M834" s="3">
        <v>1</v>
      </c>
      <c r="N834" s="3">
        <v>0</v>
      </c>
      <c r="O834" s="3">
        <v>0</v>
      </c>
      <c r="P834" s="3">
        <f t="shared" si="39"/>
        <v>8</v>
      </c>
      <c r="Q834" s="3">
        <v>234</v>
      </c>
      <c r="R834" s="3">
        <f t="shared" si="40"/>
        <v>1</v>
      </c>
      <c r="S834" s="3">
        <f t="shared" si="41"/>
        <v>5</v>
      </c>
      <c r="T834" s="3">
        <f>IF(AND(H834&lt;5,S834&gt;=VLOOKUP(A834,anni!$A$1:$O$32,6,0)),1,0)</f>
        <v>0</v>
      </c>
    </row>
    <row r="835" spans="1:20" x14ac:dyDescent="0.3">
      <c r="A835" s="3">
        <v>2014</v>
      </c>
      <c r="B835" s="3">
        <v>227</v>
      </c>
      <c r="C835" s="3" t="s">
        <v>34</v>
      </c>
      <c r="D835" s="3" t="str">
        <f>VLOOKUP(E835,accorpamenti!$A$2:$X$104,A835-1995,0)</f>
        <v>Milano</v>
      </c>
      <c r="E835" s="3" t="s">
        <v>41</v>
      </c>
      <c r="F835" s="3">
        <v>6686</v>
      </c>
      <c r="G835" s="3">
        <v>2014</v>
      </c>
      <c r="H835" s="4">
        <v>1</v>
      </c>
      <c r="J835" s="3">
        <v>7</v>
      </c>
      <c r="K835" s="3">
        <v>3</v>
      </c>
      <c r="L835" s="3">
        <v>0</v>
      </c>
      <c r="M835" s="3">
        <v>1</v>
      </c>
      <c r="N835" s="3">
        <v>0</v>
      </c>
      <c r="O835" s="3">
        <v>0</v>
      </c>
      <c r="P835" s="3">
        <f t="shared" si="39"/>
        <v>19.8</v>
      </c>
      <c r="Q835" s="3">
        <v>134</v>
      </c>
      <c r="R835" s="3">
        <f t="shared" si="40"/>
        <v>1</v>
      </c>
      <c r="S835" s="3">
        <f t="shared" si="41"/>
        <v>11</v>
      </c>
      <c r="T835" s="3">
        <f>IF(AND(H835&lt;5,S835&gt;=VLOOKUP(A835,anni!$A$1:$O$32,6,0)),1,0)</f>
        <v>0</v>
      </c>
    </row>
    <row r="836" spans="1:20" x14ac:dyDescent="0.3">
      <c r="A836" s="3">
        <v>2014</v>
      </c>
      <c r="B836" s="3">
        <v>228</v>
      </c>
      <c r="C836" s="3" t="s">
        <v>86</v>
      </c>
      <c r="D836" s="3" t="str">
        <f>VLOOKUP(E836,accorpamenti!$A$2:$X$104,A836-1995,0)</f>
        <v>Nuoro</v>
      </c>
      <c r="E836" s="3" t="s">
        <v>125</v>
      </c>
      <c r="F836" s="3">
        <v>6463</v>
      </c>
      <c r="G836" s="3">
        <v>2014</v>
      </c>
      <c r="H836" s="4">
        <v>4</v>
      </c>
      <c r="J836" s="3">
        <v>1</v>
      </c>
      <c r="K836" s="3">
        <v>0</v>
      </c>
      <c r="L836" s="3">
        <v>0</v>
      </c>
      <c r="M836" s="3">
        <v>0</v>
      </c>
      <c r="N836" s="3">
        <v>0</v>
      </c>
      <c r="O836" s="3">
        <v>0</v>
      </c>
      <c r="P836" s="3">
        <f t="shared" si="39"/>
        <v>1.2</v>
      </c>
      <c r="Q836" s="3">
        <v>286</v>
      </c>
      <c r="R836" s="3">
        <f t="shared" si="40"/>
        <v>2</v>
      </c>
      <c r="S836" s="3">
        <f t="shared" si="41"/>
        <v>1</v>
      </c>
      <c r="T836" s="3">
        <f>IF(AND(H836&lt;5,S836&gt;=VLOOKUP(A836,anni!$A$1:$O$32,6,0)),1,0)</f>
        <v>0</v>
      </c>
    </row>
    <row r="837" spans="1:20" x14ac:dyDescent="0.3">
      <c r="A837" s="3">
        <v>2014</v>
      </c>
      <c r="B837" s="3">
        <v>229</v>
      </c>
      <c r="C837" s="3" t="s">
        <v>29</v>
      </c>
      <c r="D837" s="3" t="str">
        <f>VLOOKUP(E837,accorpamenti!$A$2:$X$104,A837-1995,0)</f>
        <v>Enna</v>
      </c>
      <c r="E837" s="3" t="s">
        <v>82</v>
      </c>
      <c r="F837" s="3">
        <v>6640</v>
      </c>
      <c r="G837" s="3">
        <v>2014</v>
      </c>
      <c r="H837" s="4">
        <v>3</v>
      </c>
      <c r="J837" s="3">
        <v>4</v>
      </c>
      <c r="K837" s="3">
        <v>0</v>
      </c>
      <c r="L837" s="3">
        <v>0</v>
      </c>
      <c r="M837" s="3">
        <v>0</v>
      </c>
      <c r="N837" s="3">
        <v>0</v>
      </c>
      <c r="O837" s="3">
        <v>0</v>
      </c>
      <c r="P837" s="3">
        <f t="shared" si="39"/>
        <v>5.6</v>
      </c>
      <c r="Q837" s="3">
        <v>253</v>
      </c>
      <c r="R837" s="3">
        <f t="shared" si="40"/>
        <v>1</v>
      </c>
      <c r="S837" s="3">
        <f t="shared" si="41"/>
        <v>4</v>
      </c>
      <c r="T837" s="3">
        <f>IF(AND(H837&lt;5,S837&gt;=VLOOKUP(A837,anni!$A$1:$O$32,6,0)),1,0)</f>
        <v>0</v>
      </c>
    </row>
    <row r="838" spans="1:20" x14ac:dyDescent="0.3">
      <c r="A838" s="3">
        <v>2014</v>
      </c>
      <c r="B838" s="3">
        <v>230</v>
      </c>
      <c r="C838" s="3" t="s">
        <v>37</v>
      </c>
      <c r="D838" s="3" t="str">
        <f>VLOOKUP(E838,accorpamenti!$A$2:$X$104,A838-1995,0)</f>
        <v>Bari</v>
      </c>
      <c r="E838" s="3" t="s">
        <v>55</v>
      </c>
      <c r="F838" s="3">
        <v>6552</v>
      </c>
      <c r="G838" s="3">
        <v>2014</v>
      </c>
      <c r="H838" s="4">
        <v>5</v>
      </c>
      <c r="J838" s="3">
        <v>7</v>
      </c>
      <c r="K838" s="3">
        <v>1</v>
      </c>
      <c r="L838" s="3">
        <v>0</v>
      </c>
      <c r="M838" s="3">
        <v>0</v>
      </c>
      <c r="N838" s="3">
        <v>0</v>
      </c>
      <c r="O838" s="3">
        <v>0</v>
      </c>
      <c r="P838" s="3">
        <f t="shared" si="39"/>
        <v>8</v>
      </c>
      <c r="Q838" s="3">
        <v>189</v>
      </c>
      <c r="R838" s="3">
        <f t="shared" si="40"/>
        <v>1</v>
      </c>
      <c r="S838" s="3">
        <f t="shared" si="41"/>
        <v>8</v>
      </c>
      <c r="T838" s="3">
        <f>IF(AND(H838&lt;5,S838&gt;=VLOOKUP(A838,anni!$A$1:$O$32,6,0)),1,0)</f>
        <v>0</v>
      </c>
    </row>
    <row r="839" spans="1:20" x14ac:dyDescent="0.3">
      <c r="A839" s="3">
        <v>2014</v>
      </c>
      <c r="B839" s="3">
        <v>231</v>
      </c>
      <c r="C839" s="3" t="s">
        <v>69</v>
      </c>
      <c r="D839" s="3" t="str">
        <f>VLOOKUP(E839,accorpamenti!$A$2:$X$104,A839-1995,0)</f>
        <v>Forlì Cesena</v>
      </c>
      <c r="E839" s="3" t="s">
        <v>119</v>
      </c>
      <c r="F839" s="3">
        <v>6553</v>
      </c>
      <c r="G839" s="3">
        <v>2014</v>
      </c>
      <c r="H839" s="4">
        <v>5</v>
      </c>
      <c r="J839" s="3">
        <v>2</v>
      </c>
      <c r="K839" s="3">
        <v>7</v>
      </c>
      <c r="L839" s="3">
        <v>0</v>
      </c>
      <c r="M839" s="3">
        <v>0</v>
      </c>
      <c r="N839" s="3">
        <v>0</v>
      </c>
      <c r="O839" s="3">
        <v>0</v>
      </c>
      <c r="P839" s="3">
        <f t="shared" si="39"/>
        <v>9</v>
      </c>
      <c r="Q839" s="3">
        <v>176</v>
      </c>
      <c r="R839" s="3">
        <f t="shared" si="40"/>
        <v>1</v>
      </c>
      <c r="S839" s="3">
        <f t="shared" si="41"/>
        <v>9</v>
      </c>
      <c r="T839" s="3">
        <f>IF(AND(H839&lt;5,S839&gt;=VLOOKUP(A839,anni!$A$1:$O$32,6,0)),1,0)</f>
        <v>0</v>
      </c>
    </row>
    <row r="840" spans="1:20" x14ac:dyDescent="0.3">
      <c r="A840" s="3">
        <v>2014</v>
      </c>
      <c r="B840" s="3">
        <v>232</v>
      </c>
      <c r="C840" s="3" t="s">
        <v>34</v>
      </c>
      <c r="D840" s="3" t="str">
        <f>VLOOKUP(E840,accorpamenti!$A$2:$X$104,A840-1995,0)</f>
        <v>Brescia</v>
      </c>
      <c r="E840" s="3" t="s">
        <v>42</v>
      </c>
      <c r="F840" s="3">
        <v>6605</v>
      </c>
      <c r="G840" s="3">
        <v>2014</v>
      </c>
      <c r="H840" s="4">
        <v>4</v>
      </c>
      <c r="J840" s="3">
        <v>7</v>
      </c>
      <c r="K840" s="3">
        <v>7</v>
      </c>
      <c r="L840" s="3">
        <v>6</v>
      </c>
      <c r="M840" s="3">
        <v>6</v>
      </c>
      <c r="N840" s="3">
        <v>0</v>
      </c>
      <c r="O840" s="3">
        <v>0</v>
      </c>
      <c r="P840" s="3">
        <f t="shared" si="39"/>
        <v>0</v>
      </c>
      <c r="Q840" s="3">
        <v>21</v>
      </c>
      <c r="R840" s="3">
        <f t="shared" si="40"/>
        <v>1</v>
      </c>
      <c r="S840" s="3">
        <f t="shared" si="41"/>
        <v>26</v>
      </c>
      <c r="T840" s="3">
        <f>IF(AND(H840&lt;5,S840&gt;=VLOOKUP(A840,anni!$A$1:$O$32,6,0)),1,0)</f>
        <v>1</v>
      </c>
    </row>
    <row r="841" spans="1:20" x14ac:dyDescent="0.3">
      <c r="A841" s="3">
        <v>2014</v>
      </c>
      <c r="B841" s="3">
        <v>233</v>
      </c>
      <c r="C841" s="3" t="s">
        <v>50</v>
      </c>
      <c r="D841" s="3" t="str">
        <f>VLOOKUP(E841,accorpamenti!$A$2:$X$104,A841-1995,0)</f>
        <v>Genova</v>
      </c>
      <c r="E841" s="3" t="s">
        <v>51</v>
      </c>
      <c r="F841" s="3">
        <v>6554</v>
      </c>
      <c r="G841" s="3">
        <v>2014</v>
      </c>
      <c r="H841" s="4">
        <v>5</v>
      </c>
      <c r="J841" s="3">
        <v>0</v>
      </c>
      <c r="K841" s="3">
        <v>1</v>
      </c>
      <c r="L841" s="3">
        <v>0</v>
      </c>
      <c r="M841" s="3">
        <v>2</v>
      </c>
      <c r="N841" s="3">
        <v>0</v>
      </c>
      <c r="O841" s="3">
        <v>0</v>
      </c>
      <c r="P841" s="3">
        <f t="shared" si="39"/>
        <v>3</v>
      </c>
      <c r="Q841" s="3">
        <v>265</v>
      </c>
      <c r="R841" s="3">
        <f t="shared" si="40"/>
        <v>1</v>
      </c>
      <c r="S841" s="3">
        <f t="shared" si="41"/>
        <v>3</v>
      </c>
      <c r="T841" s="3">
        <f>IF(AND(H841&lt;5,S841&gt;=VLOOKUP(A841,anni!$A$1:$O$32,6,0)),1,0)</f>
        <v>0</v>
      </c>
    </row>
    <row r="842" spans="1:20" x14ac:dyDescent="0.3">
      <c r="A842" s="3">
        <v>2014</v>
      </c>
      <c r="B842" s="3">
        <v>234</v>
      </c>
      <c r="C842" s="3" t="s">
        <v>32</v>
      </c>
      <c r="D842" s="3" t="str">
        <f>VLOOKUP(E842,accorpamenti!$A$2:$X$104,A842-1995,0)</f>
        <v>Napoli</v>
      </c>
      <c r="E842" s="3" t="s">
        <v>95</v>
      </c>
      <c r="F842" s="3">
        <v>6138</v>
      </c>
      <c r="G842" s="3">
        <v>2014</v>
      </c>
      <c r="H842" s="4">
        <v>4</v>
      </c>
      <c r="J842" s="3">
        <v>7</v>
      </c>
      <c r="K842" s="3">
        <v>4</v>
      </c>
      <c r="L842" s="3">
        <v>1</v>
      </c>
      <c r="M842" s="3">
        <v>1</v>
      </c>
      <c r="N842" s="3">
        <v>0</v>
      </c>
      <c r="O842" s="3">
        <v>0</v>
      </c>
      <c r="P842" s="3">
        <f t="shared" si="39"/>
        <v>15.6</v>
      </c>
      <c r="Q842" s="3">
        <v>109</v>
      </c>
      <c r="R842" s="3">
        <f t="shared" si="40"/>
        <v>4</v>
      </c>
      <c r="S842" s="3">
        <f t="shared" si="41"/>
        <v>13</v>
      </c>
      <c r="T842" s="3">
        <f>IF(AND(H842&lt;5,S842&gt;=VLOOKUP(A842,anni!$A$1:$O$32,6,0)),1,0)</f>
        <v>0</v>
      </c>
    </row>
    <row r="843" spans="1:20" x14ac:dyDescent="0.3">
      <c r="A843" s="3">
        <v>2014</v>
      </c>
      <c r="B843" s="3">
        <v>235</v>
      </c>
      <c r="C843" s="3" t="s">
        <v>37</v>
      </c>
      <c r="D843" s="3" t="str">
        <f>VLOOKUP(E843,accorpamenti!$A$2:$X$104,A843-1995,0)</f>
        <v>Foggia</v>
      </c>
      <c r="E843" s="3" t="s">
        <v>96</v>
      </c>
      <c r="F843" s="3">
        <v>6465</v>
      </c>
      <c r="G843" s="3">
        <v>2014</v>
      </c>
      <c r="H843" s="4">
        <v>4</v>
      </c>
      <c r="J843" s="3">
        <v>7</v>
      </c>
      <c r="K843" s="3">
        <v>4</v>
      </c>
      <c r="L843" s="3">
        <v>0</v>
      </c>
      <c r="M843" s="3">
        <v>1</v>
      </c>
      <c r="N843" s="3">
        <v>0</v>
      </c>
      <c r="O843" s="3">
        <v>0</v>
      </c>
      <c r="P843" s="3">
        <f t="shared" si="39"/>
        <v>14.399999999999999</v>
      </c>
      <c r="Q843" s="3">
        <v>122</v>
      </c>
      <c r="R843" s="3">
        <f t="shared" si="40"/>
        <v>2</v>
      </c>
      <c r="S843" s="3">
        <f t="shared" si="41"/>
        <v>12</v>
      </c>
      <c r="T843" s="3">
        <f>IF(AND(H843&lt;5,S843&gt;=VLOOKUP(A843,anni!$A$1:$O$32,6,0)),1,0)</f>
        <v>0</v>
      </c>
    </row>
    <row r="844" spans="1:20" x14ac:dyDescent="0.3">
      <c r="A844" s="3">
        <v>2014</v>
      </c>
      <c r="B844" s="3">
        <v>236</v>
      </c>
      <c r="C844" s="3" t="s">
        <v>37</v>
      </c>
      <c r="D844" s="3" t="str">
        <f>VLOOKUP(E844,accorpamenti!$A$2:$X$104,A844-1995,0)</f>
        <v>Bari</v>
      </c>
      <c r="E844" s="3" t="s">
        <v>55</v>
      </c>
      <c r="F844" s="3">
        <v>6434</v>
      </c>
      <c r="G844" s="3">
        <v>2014</v>
      </c>
      <c r="H844" s="4">
        <v>5</v>
      </c>
      <c r="J844" s="3">
        <v>7</v>
      </c>
      <c r="K844" s="3">
        <v>2</v>
      </c>
      <c r="L844" s="3">
        <v>1</v>
      </c>
      <c r="M844" s="3">
        <v>1</v>
      </c>
      <c r="N844" s="3">
        <v>0</v>
      </c>
      <c r="O844" s="3">
        <v>0</v>
      </c>
      <c r="P844" s="3">
        <f t="shared" si="39"/>
        <v>11</v>
      </c>
      <c r="Q844" s="3">
        <v>134</v>
      </c>
      <c r="R844" s="3">
        <f t="shared" si="40"/>
        <v>2</v>
      </c>
      <c r="S844" s="3">
        <f t="shared" si="41"/>
        <v>11</v>
      </c>
      <c r="T844" s="3">
        <f>IF(AND(H844&lt;5,S844&gt;=VLOOKUP(A844,anni!$A$1:$O$32,6,0)),1,0)</f>
        <v>0</v>
      </c>
    </row>
    <row r="845" spans="1:20" x14ac:dyDescent="0.3">
      <c r="A845" s="3">
        <v>2014</v>
      </c>
      <c r="B845" s="3">
        <v>237</v>
      </c>
      <c r="C845" s="3" t="s">
        <v>45</v>
      </c>
      <c r="D845" s="3" t="str">
        <f>VLOOKUP(E845,accorpamenti!$A$2:$X$104,A845-1995,0)</f>
        <v>Torino</v>
      </c>
      <c r="E845" s="3" t="s">
        <v>49</v>
      </c>
      <c r="F845" s="3">
        <v>6317</v>
      </c>
      <c r="G845" s="3">
        <v>2014</v>
      </c>
      <c r="H845" s="4">
        <v>4</v>
      </c>
      <c r="J845" s="3">
        <v>4</v>
      </c>
      <c r="K845" s="3">
        <v>0</v>
      </c>
      <c r="L845" s="3">
        <v>4</v>
      </c>
      <c r="M845" s="3">
        <v>0</v>
      </c>
      <c r="N845" s="3">
        <v>0</v>
      </c>
      <c r="O845" s="3">
        <v>0</v>
      </c>
      <c r="P845" s="3">
        <f t="shared" si="39"/>
        <v>9.6</v>
      </c>
      <c r="Q845" s="3">
        <v>189</v>
      </c>
      <c r="R845" s="3">
        <f t="shared" si="40"/>
        <v>3</v>
      </c>
      <c r="S845" s="3">
        <f t="shared" si="41"/>
        <v>8</v>
      </c>
      <c r="T845" s="3">
        <f>IF(AND(H845&lt;5,S845&gt;=VLOOKUP(A845,anni!$A$1:$O$32,6,0)),1,0)</f>
        <v>0</v>
      </c>
    </row>
    <row r="846" spans="1:20" x14ac:dyDescent="0.3">
      <c r="A846" s="3">
        <v>2014</v>
      </c>
      <c r="B846" s="3">
        <v>238</v>
      </c>
      <c r="C846" s="3" t="s">
        <v>45</v>
      </c>
      <c r="D846" s="3" t="str">
        <f>VLOOKUP(E846,accorpamenti!$A$2:$X$104,A846-1995,0)</f>
        <v>Asti</v>
      </c>
      <c r="E846" s="3" t="s">
        <v>68</v>
      </c>
      <c r="F846" s="3">
        <v>6606</v>
      </c>
      <c r="G846" s="3">
        <v>2014</v>
      </c>
      <c r="H846" s="4">
        <v>4</v>
      </c>
      <c r="J846" s="3">
        <v>7</v>
      </c>
      <c r="K846" s="3">
        <v>7</v>
      </c>
      <c r="L846" s="3">
        <v>3</v>
      </c>
      <c r="M846" s="3">
        <v>1</v>
      </c>
      <c r="N846" s="3">
        <v>0</v>
      </c>
      <c r="O846" s="3">
        <v>0</v>
      </c>
      <c r="P846" s="3">
        <f t="shared" si="39"/>
        <v>21.599999999999998</v>
      </c>
      <c r="Q846" s="3">
        <v>54</v>
      </c>
      <c r="R846" s="3">
        <f t="shared" si="40"/>
        <v>1</v>
      </c>
      <c r="S846" s="3">
        <f t="shared" si="41"/>
        <v>18</v>
      </c>
      <c r="T846" s="3">
        <f>IF(AND(H846&lt;5,S846&gt;=VLOOKUP(A846,anni!$A$1:$O$32,6,0)),1,0)</f>
        <v>0</v>
      </c>
    </row>
    <row r="847" spans="1:20" x14ac:dyDescent="0.3">
      <c r="A847" s="3">
        <v>2014</v>
      </c>
      <c r="B847" s="3">
        <v>239</v>
      </c>
      <c r="C847" s="3" t="s">
        <v>79</v>
      </c>
      <c r="D847" s="3" t="str">
        <f>VLOOKUP(E847,accorpamenti!$A$2:$X$104,A847-1995,0)</f>
        <v>Perugia</v>
      </c>
      <c r="E847" s="3" t="s">
        <v>84</v>
      </c>
      <c r="F847" s="3">
        <v>6555</v>
      </c>
      <c r="G847" s="3">
        <v>2014</v>
      </c>
      <c r="H847" s="4">
        <v>5</v>
      </c>
      <c r="J847" s="3">
        <v>2</v>
      </c>
      <c r="K847" s="3">
        <v>4</v>
      </c>
      <c r="L847" s="3">
        <v>0</v>
      </c>
      <c r="M847" s="3">
        <v>0</v>
      </c>
      <c r="N847" s="3">
        <v>0</v>
      </c>
      <c r="O847" s="3">
        <v>0</v>
      </c>
      <c r="P847" s="3">
        <f t="shared" si="39"/>
        <v>6</v>
      </c>
      <c r="Q847" s="3">
        <v>224</v>
      </c>
      <c r="R847" s="3">
        <f t="shared" si="40"/>
        <v>1</v>
      </c>
      <c r="S847" s="3">
        <f t="shared" si="41"/>
        <v>6</v>
      </c>
      <c r="T847" s="3">
        <f>IF(AND(H847&lt;5,S847&gt;=VLOOKUP(A847,anni!$A$1:$O$32,6,0)),1,0)</f>
        <v>0</v>
      </c>
    </row>
    <row r="848" spans="1:20" x14ac:dyDescent="0.3">
      <c r="A848" s="3">
        <v>2014</v>
      </c>
      <c r="B848" s="3">
        <v>240</v>
      </c>
      <c r="C848" s="3" t="s">
        <v>56</v>
      </c>
      <c r="D848" s="3" t="str">
        <f>VLOOKUP(E848,accorpamenti!$A$2:$X$104,A848-1995,0)</f>
        <v>Verona</v>
      </c>
      <c r="E848" s="3" t="s">
        <v>71</v>
      </c>
      <c r="F848" s="3">
        <v>6291</v>
      </c>
      <c r="G848" s="3">
        <v>2014</v>
      </c>
      <c r="H848" s="4">
        <v>5</v>
      </c>
      <c r="J848" s="3">
        <v>7</v>
      </c>
      <c r="K848" s="3">
        <v>7</v>
      </c>
      <c r="L848" s="3">
        <v>1</v>
      </c>
      <c r="M848" s="3">
        <v>1</v>
      </c>
      <c r="N848" s="3">
        <v>0</v>
      </c>
      <c r="O848" s="3">
        <v>0</v>
      </c>
      <c r="P848" s="3">
        <f t="shared" si="39"/>
        <v>16</v>
      </c>
      <c r="Q848" s="3">
        <v>70</v>
      </c>
      <c r="R848" s="3">
        <f t="shared" si="40"/>
        <v>2</v>
      </c>
      <c r="S848" s="3">
        <f t="shared" si="41"/>
        <v>16</v>
      </c>
      <c r="T848" s="3">
        <f>IF(AND(H848&lt;5,S848&gt;=VLOOKUP(A848,anni!$A$1:$O$32,6,0)),1,0)</f>
        <v>0</v>
      </c>
    </row>
    <row r="849" spans="1:20" x14ac:dyDescent="0.3">
      <c r="A849" s="3">
        <v>2014</v>
      </c>
      <c r="B849" s="3">
        <v>241</v>
      </c>
      <c r="C849" s="3" t="s">
        <v>45</v>
      </c>
      <c r="D849" s="3" t="str">
        <f>VLOOKUP(E849,accorpamenti!$A$2:$X$104,A849-1995,0)</f>
        <v>Verbania</v>
      </c>
      <c r="E849" s="3" t="s">
        <v>46</v>
      </c>
      <c r="F849" s="3">
        <v>6607</v>
      </c>
      <c r="G849" s="3">
        <v>2014</v>
      </c>
      <c r="H849" s="4">
        <v>4</v>
      </c>
      <c r="J849" s="3">
        <v>3</v>
      </c>
      <c r="K849" s="3">
        <v>7</v>
      </c>
      <c r="L849" s="3">
        <v>0</v>
      </c>
      <c r="M849" s="3">
        <v>0</v>
      </c>
      <c r="N849" s="3">
        <v>0</v>
      </c>
      <c r="O849" s="3">
        <v>0</v>
      </c>
      <c r="P849" s="3">
        <f t="shared" si="39"/>
        <v>12</v>
      </c>
      <c r="Q849" s="3">
        <v>156</v>
      </c>
      <c r="R849" s="3">
        <f t="shared" si="40"/>
        <v>1</v>
      </c>
      <c r="S849" s="3">
        <f t="shared" si="41"/>
        <v>10</v>
      </c>
      <c r="T849" s="3">
        <f>IF(AND(H849&lt;5,S849&gt;=VLOOKUP(A849,anni!$A$1:$O$32,6,0)),1,0)</f>
        <v>0</v>
      </c>
    </row>
    <row r="850" spans="1:20" x14ac:dyDescent="0.3">
      <c r="A850" s="3">
        <v>2014</v>
      </c>
      <c r="B850" s="3">
        <v>242</v>
      </c>
      <c r="C850" s="3" t="s">
        <v>106</v>
      </c>
      <c r="D850" s="3" t="str">
        <f>VLOOKUP(E850,accorpamenti!$A$2:$X$104,A850-1995,0)</f>
        <v>Potenza</v>
      </c>
      <c r="E850" s="3" t="s">
        <v>107</v>
      </c>
      <c r="F850" s="3">
        <v>6292</v>
      </c>
      <c r="G850" s="3">
        <v>2014</v>
      </c>
      <c r="H850" s="4">
        <v>5</v>
      </c>
      <c r="J850" s="3">
        <v>5</v>
      </c>
      <c r="K850" s="3">
        <v>0</v>
      </c>
      <c r="L850" s="3">
        <v>0</v>
      </c>
      <c r="M850" s="3">
        <v>1</v>
      </c>
      <c r="N850" s="3">
        <v>0</v>
      </c>
      <c r="O850" s="3">
        <v>0</v>
      </c>
      <c r="P850" s="3">
        <f t="shared" si="39"/>
        <v>6</v>
      </c>
      <c r="Q850" s="3">
        <v>224</v>
      </c>
      <c r="R850" s="3">
        <f t="shared" si="40"/>
        <v>2</v>
      </c>
      <c r="S850" s="3">
        <f t="shared" si="41"/>
        <v>6</v>
      </c>
      <c r="T850" s="3">
        <f>IF(AND(H850&lt;5,S850&gt;=VLOOKUP(A850,anni!$A$1:$O$32,6,0)),1,0)</f>
        <v>0</v>
      </c>
    </row>
    <row r="851" spans="1:20" x14ac:dyDescent="0.3">
      <c r="A851" s="3">
        <v>2014</v>
      </c>
      <c r="B851" s="3">
        <v>243</v>
      </c>
      <c r="C851" s="3" t="s">
        <v>56</v>
      </c>
      <c r="D851" s="3" t="str">
        <f>VLOOKUP(E851,accorpamenti!$A$2:$X$104,A851-1995,0)</f>
        <v>Rovigo</v>
      </c>
      <c r="E851" s="3" t="s">
        <v>126</v>
      </c>
      <c r="F851" s="3">
        <v>6556</v>
      </c>
      <c r="G851" s="3">
        <v>2014</v>
      </c>
      <c r="H851" s="4">
        <v>5</v>
      </c>
      <c r="J851" s="3">
        <v>5</v>
      </c>
      <c r="K851" s="3">
        <v>0</v>
      </c>
      <c r="L851" s="3">
        <v>0</v>
      </c>
      <c r="M851" s="3">
        <v>1</v>
      </c>
      <c r="N851" s="3">
        <v>0</v>
      </c>
      <c r="O851" s="3">
        <v>0</v>
      </c>
      <c r="P851" s="3">
        <f t="shared" si="39"/>
        <v>6</v>
      </c>
      <c r="Q851" s="3">
        <v>224</v>
      </c>
      <c r="R851" s="3">
        <f t="shared" si="40"/>
        <v>1</v>
      </c>
      <c r="S851" s="3">
        <f t="shared" si="41"/>
        <v>6</v>
      </c>
      <c r="T851" s="3">
        <f>IF(AND(H851&lt;5,S851&gt;=VLOOKUP(A851,anni!$A$1:$O$32,6,0)),1,0)</f>
        <v>0</v>
      </c>
    </row>
    <row r="852" spans="1:20" x14ac:dyDescent="0.3">
      <c r="A852" s="3">
        <v>2014</v>
      </c>
      <c r="B852" s="3">
        <v>244</v>
      </c>
      <c r="C852" s="3" t="s">
        <v>69</v>
      </c>
      <c r="D852" s="3" t="str">
        <f>VLOOKUP(E852,accorpamenti!$A$2:$X$104,A852-1995,0)</f>
        <v>Bologna</v>
      </c>
      <c r="E852" s="3" t="s">
        <v>70</v>
      </c>
      <c r="F852" s="3">
        <v>6608</v>
      </c>
      <c r="G852" s="3">
        <v>2014</v>
      </c>
      <c r="H852" s="4">
        <v>4</v>
      </c>
      <c r="J852" s="3">
        <v>3</v>
      </c>
      <c r="K852" s="3">
        <v>2</v>
      </c>
      <c r="L852" s="3">
        <v>2</v>
      </c>
      <c r="M852" s="3">
        <v>0</v>
      </c>
      <c r="N852" s="3">
        <v>0</v>
      </c>
      <c r="O852" s="3">
        <v>0</v>
      </c>
      <c r="P852" s="3">
        <f t="shared" si="39"/>
        <v>8.4</v>
      </c>
      <c r="Q852" s="3">
        <v>204</v>
      </c>
      <c r="R852" s="3">
        <f t="shared" si="40"/>
        <v>1</v>
      </c>
      <c r="S852" s="3">
        <f t="shared" si="41"/>
        <v>7</v>
      </c>
      <c r="T852" s="3">
        <f>IF(AND(H852&lt;5,S852&gt;=VLOOKUP(A852,anni!$A$1:$O$32,6,0)),1,0)</f>
        <v>0</v>
      </c>
    </row>
    <row r="853" spans="1:20" x14ac:dyDescent="0.3">
      <c r="A853" s="3">
        <v>2014</v>
      </c>
      <c r="B853" s="3">
        <v>245</v>
      </c>
      <c r="C853" s="3" t="s">
        <v>56</v>
      </c>
      <c r="D853" s="3" t="str">
        <f>VLOOKUP(E853,accorpamenti!$A$2:$X$104,A853-1995,0)</f>
        <v>Vicenza</v>
      </c>
      <c r="E853" s="3" t="s">
        <v>93</v>
      </c>
      <c r="F853" s="3">
        <v>6609</v>
      </c>
      <c r="G853" s="3">
        <v>2014</v>
      </c>
      <c r="H853" s="4">
        <v>4</v>
      </c>
      <c r="J853" s="3">
        <v>2</v>
      </c>
      <c r="K853" s="3">
        <v>3</v>
      </c>
      <c r="L853" s="3">
        <v>0</v>
      </c>
      <c r="M853" s="3">
        <v>1</v>
      </c>
      <c r="N853" s="3">
        <v>0</v>
      </c>
      <c r="O853" s="3">
        <v>0</v>
      </c>
      <c r="P853" s="3">
        <f t="shared" si="39"/>
        <v>7.1999999999999993</v>
      </c>
      <c r="Q853" s="3">
        <v>224</v>
      </c>
      <c r="R853" s="3">
        <f t="shared" si="40"/>
        <v>1</v>
      </c>
      <c r="S853" s="3">
        <f t="shared" si="41"/>
        <v>6</v>
      </c>
      <c r="T853" s="3">
        <f>IF(AND(H853&lt;5,S853&gt;=VLOOKUP(A853,anni!$A$1:$O$32,6,0)),1,0)</f>
        <v>0</v>
      </c>
    </row>
    <row r="854" spans="1:20" x14ac:dyDescent="0.3">
      <c r="A854" s="3">
        <v>2014</v>
      </c>
      <c r="B854" s="3">
        <v>246</v>
      </c>
      <c r="C854" s="3" t="s">
        <v>34</v>
      </c>
      <c r="D854" s="3" t="str">
        <f>VLOOKUP(E854,accorpamenti!$A$2:$X$104,A854-1995,0)</f>
        <v>Milano</v>
      </c>
      <c r="E854" s="3" t="s">
        <v>41</v>
      </c>
      <c r="F854" s="3">
        <v>6676</v>
      </c>
      <c r="G854" s="3">
        <v>2014</v>
      </c>
      <c r="H854" s="4">
        <v>2</v>
      </c>
      <c r="J854" s="3">
        <v>3</v>
      </c>
      <c r="K854" s="3">
        <v>7</v>
      </c>
      <c r="L854" s="3">
        <v>0</v>
      </c>
      <c r="M854" s="3">
        <v>0</v>
      </c>
      <c r="N854" s="3">
        <v>0</v>
      </c>
      <c r="O854" s="3">
        <v>0</v>
      </c>
      <c r="P854" s="3">
        <f t="shared" si="39"/>
        <v>16</v>
      </c>
      <c r="Q854" s="3">
        <v>156</v>
      </c>
      <c r="R854" s="3">
        <f t="shared" si="40"/>
        <v>1</v>
      </c>
      <c r="S854" s="3">
        <f t="shared" si="41"/>
        <v>10</v>
      </c>
      <c r="T854" s="3">
        <f>IF(AND(H854&lt;5,S854&gt;=VLOOKUP(A854,anni!$A$1:$O$32,6,0)),1,0)</f>
        <v>0</v>
      </c>
    </row>
    <row r="855" spans="1:20" x14ac:dyDescent="0.3">
      <c r="A855" s="3">
        <v>2014</v>
      </c>
      <c r="B855" s="3">
        <v>247</v>
      </c>
      <c r="C855" s="3" t="s">
        <v>69</v>
      </c>
      <c r="D855" s="3" t="str">
        <f>VLOOKUP(E855,accorpamenti!$A$2:$X$104,A855-1995,0)</f>
        <v>Piacenza</v>
      </c>
      <c r="E855" s="3" t="s">
        <v>90</v>
      </c>
      <c r="F855" s="3">
        <v>6139</v>
      </c>
      <c r="G855" s="3">
        <v>2014</v>
      </c>
      <c r="H855" s="4">
        <v>4</v>
      </c>
      <c r="J855" s="3">
        <v>2</v>
      </c>
      <c r="K855" s="3">
        <v>7</v>
      </c>
      <c r="L855" s="3">
        <v>7</v>
      </c>
      <c r="M855" s="3">
        <v>7</v>
      </c>
      <c r="N855" s="3">
        <v>0</v>
      </c>
      <c r="O855" s="3">
        <v>0</v>
      </c>
      <c r="P855" s="3">
        <f t="shared" si="39"/>
        <v>27.599999999999998</v>
      </c>
      <c r="Q855" s="3">
        <v>27</v>
      </c>
      <c r="R855" s="3">
        <f t="shared" si="40"/>
        <v>4</v>
      </c>
      <c r="S855" s="3">
        <f t="shared" si="41"/>
        <v>23</v>
      </c>
      <c r="T855" s="3">
        <f>IF(AND(H855&lt;5,S855&gt;=VLOOKUP(A855,anni!$A$1:$O$32,6,0)),1,0)</f>
        <v>0</v>
      </c>
    </row>
    <row r="856" spans="1:20" x14ac:dyDescent="0.3">
      <c r="A856" s="3">
        <v>2014</v>
      </c>
      <c r="B856" s="3">
        <v>248</v>
      </c>
      <c r="C856" s="3" t="s">
        <v>56</v>
      </c>
      <c r="D856" s="3" t="str">
        <f>VLOOKUP(E856,accorpamenti!$A$2:$X$104,A856-1995,0)</f>
        <v>Verona</v>
      </c>
      <c r="E856" s="3" t="s">
        <v>71</v>
      </c>
      <c r="F856" s="3">
        <v>6557</v>
      </c>
      <c r="G856" s="3">
        <v>2014</v>
      </c>
      <c r="H856" s="4">
        <v>5</v>
      </c>
      <c r="J856" s="3">
        <v>7</v>
      </c>
      <c r="K856" s="3">
        <v>1</v>
      </c>
      <c r="L856" s="3">
        <v>1</v>
      </c>
      <c r="M856" s="3">
        <v>2</v>
      </c>
      <c r="N856" s="3">
        <v>0</v>
      </c>
      <c r="O856" s="3">
        <v>0</v>
      </c>
      <c r="P856" s="3">
        <f t="shared" si="39"/>
        <v>11</v>
      </c>
      <c r="Q856" s="3">
        <v>134</v>
      </c>
      <c r="R856" s="3">
        <f t="shared" si="40"/>
        <v>1</v>
      </c>
      <c r="S856" s="3">
        <f t="shared" si="41"/>
        <v>11</v>
      </c>
      <c r="T856" s="3">
        <f>IF(AND(H856&lt;5,S856&gt;=VLOOKUP(A856,anni!$A$1:$O$32,6,0)),1,0)</f>
        <v>0</v>
      </c>
    </row>
    <row r="857" spans="1:20" x14ac:dyDescent="0.3">
      <c r="A857" s="3">
        <v>2014</v>
      </c>
      <c r="B857" s="3">
        <v>249</v>
      </c>
      <c r="C857" s="3" t="s">
        <v>56</v>
      </c>
      <c r="D857" s="3" t="str">
        <f>VLOOKUP(E857,accorpamenti!$A$2:$X$104,A857-1995,0)</f>
        <v>Treviso</v>
      </c>
      <c r="E857" s="3" t="s">
        <v>57</v>
      </c>
      <c r="F857" s="3">
        <v>6558</v>
      </c>
      <c r="G857" s="3">
        <v>2014</v>
      </c>
      <c r="H857" s="4">
        <v>5</v>
      </c>
      <c r="J857" s="3">
        <v>7</v>
      </c>
      <c r="K857" s="3">
        <v>7</v>
      </c>
      <c r="L857" s="3">
        <v>3</v>
      </c>
      <c r="M857" s="3">
        <v>0</v>
      </c>
      <c r="N857" s="3">
        <v>0</v>
      </c>
      <c r="O857" s="3">
        <v>0</v>
      </c>
      <c r="P857" s="3">
        <f t="shared" si="39"/>
        <v>17</v>
      </c>
      <c r="Q857" s="3">
        <v>59</v>
      </c>
      <c r="R857" s="3">
        <f t="shared" si="40"/>
        <v>1</v>
      </c>
      <c r="S857" s="3">
        <f t="shared" si="41"/>
        <v>17</v>
      </c>
      <c r="T857" s="3">
        <f>IF(AND(H857&lt;5,S857&gt;=VLOOKUP(A857,anni!$A$1:$O$32,6,0)),1,0)</f>
        <v>0</v>
      </c>
    </row>
    <row r="858" spans="1:20" x14ac:dyDescent="0.3">
      <c r="A858" s="3">
        <v>2014</v>
      </c>
      <c r="B858" s="3">
        <v>250</v>
      </c>
      <c r="C858" s="3" t="s">
        <v>47</v>
      </c>
      <c r="D858" s="3" t="str">
        <f>VLOOKUP(E858,accorpamenti!$A$2:$X$104,A858-1995,0)</f>
        <v>Firenze</v>
      </c>
      <c r="E858" s="3" t="s">
        <v>118</v>
      </c>
      <c r="F858" s="3">
        <v>6559</v>
      </c>
      <c r="G858" s="3">
        <v>2014</v>
      </c>
      <c r="H858" s="4">
        <v>5</v>
      </c>
      <c r="J858" s="3">
        <v>5</v>
      </c>
      <c r="K858" s="3">
        <v>7</v>
      </c>
      <c r="L858" s="3">
        <v>1</v>
      </c>
      <c r="M858" s="3">
        <v>0</v>
      </c>
      <c r="N858" s="3">
        <v>0</v>
      </c>
      <c r="O858" s="3">
        <v>0</v>
      </c>
      <c r="P858" s="3">
        <f t="shared" si="39"/>
        <v>13</v>
      </c>
      <c r="Q858" s="3">
        <v>109</v>
      </c>
      <c r="R858" s="3">
        <f t="shared" si="40"/>
        <v>1</v>
      </c>
      <c r="S858" s="3">
        <f t="shared" si="41"/>
        <v>13</v>
      </c>
      <c r="T858" s="3">
        <f>IF(AND(H858&lt;5,S858&gt;=VLOOKUP(A858,anni!$A$1:$O$32,6,0)),1,0)</f>
        <v>0</v>
      </c>
    </row>
    <row r="859" spans="1:20" x14ac:dyDescent="0.3">
      <c r="A859" s="3">
        <v>2014</v>
      </c>
      <c r="B859" s="3">
        <v>251</v>
      </c>
      <c r="C859" s="3" t="s">
        <v>59</v>
      </c>
      <c r="D859" s="3" t="str">
        <f>VLOOKUP(E859,accorpamenti!$A$2:$X$104,A859-1995,0)</f>
        <v>Trento</v>
      </c>
      <c r="E859" s="3" t="s">
        <v>60</v>
      </c>
      <c r="F859" s="3">
        <v>6294</v>
      </c>
      <c r="G859" s="3">
        <v>2014</v>
      </c>
      <c r="H859" s="4">
        <v>5</v>
      </c>
      <c r="J859" s="3">
        <v>7</v>
      </c>
      <c r="K859" s="3">
        <v>3</v>
      </c>
      <c r="L859" s="3">
        <v>7</v>
      </c>
      <c r="M859" s="3">
        <v>0</v>
      </c>
      <c r="N859" s="3">
        <v>0</v>
      </c>
      <c r="O859" s="3">
        <v>0</v>
      </c>
      <c r="P859" s="3">
        <f t="shared" si="39"/>
        <v>17</v>
      </c>
      <c r="Q859" s="3">
        <v>59</v>
      </c>
      <c r="R859" s="3">
        <f t="shared" si="40"/>
        <v>3</v>
      </c>
      <c r="S859" s="3">
        <f t="shared" si="41"/>
        <v>17</v>
      </c>
      <c r="T859" s="3">
        <f>IF(AND(H859&lt;5,S859&gt;=VLOOKUP(A859,anni!$A$1:$O$32,6,0)),1,0)</f>
        <v>0</v>
      </c>
    </row>
    <row r="860" spans="1:20" x14ac:dyDescent="0.3">
      <c r="A860" s="3">
        <v>2014</v>
      </c>
      <c r="B860" s="3">
        <v>252</v>
      </c>
      <c r="C860" s="3" t="s">
        <v>29</v>
      </c>
      <c r="D860" s="3" t="str">
        <f>VLOOKUP(E860,accorpamenti!$A$2:$X$104,A860-1995,0)</f>
        <v>Trapani</v>
      </c>
      <c r="E860" s="3" t="s">
        <v>109</v>
      </c>
      <c r="F860" s="3">
        <v>6641</v>
      </c>
      <c r="G860" s="3">
        <v>2014</v>
      </c>
      <c r="H860" s="4">
        <v>3</v>
      </c>
      <c r="J860" s="3">
        <v>3</v>
      </c>
      <c r="K860" s="3">
        <v>1</v>
      </c>
      <c r="L860" s="3">
        <v>0</v>
      </c>
      <c r="M860" s="3">
        <v>0</v>
      </c>
      <c r="N860" s="3">
        <v>0</v>
      </c>
      <c r="O860" s="3">
        <v>0</v>
      </c>
      <c r="P860" s="3">
        <f t="shared" si="39"/>
        <v>5.6</v>
      </c>
      <c r="Q860" s="3">
        <v>253</v>
      </c>
      <c r="R860" s="3">
        <f t="shared" si="40"/>
        <v>1</v>
      </c>
      <c r="S860" s="3">
        <f t="shared" si="41"/>
        <v>4</v>
      </c>
      <c r="T860" s="3">
        <f>IF(AND(H860&lt;5,S860&gt;=VLOOKUP(A860,anni!$A$1:$O$32,6,0)),1,0)</f>
        <v>0</v>
      </c>
    </row>
    <row r="861" spans="1:20" x14ac:dyDescent="0.3">
      <c r="A861" s="3">
        <v>2014</v>
      </c>
      <c r="B861" s="3">
        <v>253</v>
      </c>
      <c r="C861" s="3" t="s">
        <v>39</v>
      </c>
      <c r="D861" s="3" t="str">
        <f>VLOOKUP(E861,accorpamenti!$A$2:$X$104,A861-1995,0)</f>
        <v>Roma</v>
      </c>
      <c r="E861" s="3" t="s">
        <v>40</v>
      </c>
      <c r="F861" s="3">
        <v>6610</v>
      </c>
      <c r="G861" s="3">
        <v>2014</v>
      </c>
      <c r="H861" s="4">
        <v>4</v>
      </c>
      <c r="J861" s="3">
        <v>1</v>
      </c>
      <c r="K861" s="3">
        <v>7</v>
      </c>
      <c r="L861" s="3">
        <v>0</v>
      </c>
      <c r="M861" s="3">
        <v>0</v>
      </c>
      <c r="N861" s="3">
        <v>0</v>
      </c>
      <c r="O861" s="3">
        <v>0</v>
      </c>
      <c r="P861" s="3">
        <f t="shared" si="39"/>
        <v>9.6</v>
      </c>
      <c r="Q861" s="3">
        <v>189</v>
      </c>
      <c r="R861" s="3">
        <f t="shared" si="40"/>
        <v>1</v>
      </c>
      <c r="S861" s="3">
        <f t="shared" si="41"/>
        <v>8</v>
      </c>
      <c r="T861" s="3">
        <f>IF(AND(H861&lt;5,S861&gt;=VLOOKUP(A861,anni!$A$1:$O$32,6,0)),1,0)</f>
        <v>0</v>
      </c>
    </row>
    <row r="862" spans="1:20" x14ac:dyDescent="0.3">
      <c r="A862" s="3">
        <v>2014</v>
      </c>
      <c r="B862" s="3">
        <v>254</v>
      </c>
      <c r="C862" s="3" t="s">
        <v>34</v>
      </c>
      <c r="D862" s="3" t="str">
        <f>VLOOKUP(E862,accorpamenti!$A$2:$X$104,A862-1995,0)</f>
        <v>Pavia</v>
      </c>
      <c r="E862" s="3" t="s">
        <v>83</v>
      </c>
      <c r="F862" s="3">
        <v>6677</v>
      </c>
      <c r="G862" s="3">
        <v>2014</v>
      </c>
      <c r="H862" s="4">
        <v>2</v>
      </c>
      <c r="J862" s="3">
        <v>3</v>
      </c>
      <c r="K862" s="3">
        <v>0</v>
      </c>
      <c r="L862" s="3">
        <v>0</v>
      </c>
      <c r="M862" s="3">
        <v>0</v>
      </c>
      <c r="N862" s="3">
        <v>0</v>
      </c>
      <c r="O862" s="3">
        <v>0</v>
      </c>
      <c r="P862" s="3">
        <f t="shared" si="39"/>
        <v>4.8000000000000007</v>
      </c>
      <c r="Q862" s="3">
        <v>265</v>
      </c>
      <c r="R862" s="3">
        <f t="shared" si="40"/>
        <v>1</v>
      </c>
      <c r="S862" s="3">
        <f t="shared" si="41"/>
        <v>3</v>
      </c>
      <c r="T862" s="3">
        <f>IF(AND(H862&lt;5,S862&gt;=VLOOKUP(A862,anni!$A$1:$O$32,6,0)),1,0)</f>
        <v>0</v>
      </c>
    </row>
    <row r="863" spans="1:20" x14ac:dyDescent="0.3">
      <c r="A863" s="3">
        <v>2014</v>
      </c>
      <c r="B863" s="3">
        <v>255</v>
      </c>
      <c r="C863" s="3" t="s">
        <v>32</v>
      </c>
      <c r="D863" s="3" t="str">
        <f>VLOOKUP(E863,accorpamenti!$A$2:$X$104,A863-1995,0)</f>
        <v>Napoli</v>
      </c>
      <c r="E863" s="3" t="s">
        <v>95</v>
      </c>
      <c r="F863" s="3">
        <v>6611</v>
      </c>
      <c r="G863" s="3">
        <v>2014</v>
      </c>
      <c r="H863" s="4">
        <v>4</v>
      </c>
      <c r="J863" s="3">
        <v>7</v>
      </c>
      <c r="K863" s="3">
        <v>7</v>
      </c>
      <c r="L863" s="3">
        <v>3</v>
      </c>
      <c r="M863" s="3">
        <v>0</v>
      </c>
      <c r="N863" s="3">
        <v>0</v>
      </c>
      <c r="O863" s="3">
        <v>0</v>
      </c>
      <c r="P863" s="3">
        <f t="shared" si="39"/>
        <v>20.399999999999999</v>
      </c>
      <c r="Q863" s="3">
        <v>59</v>
      </c>
      <c r="R863" s="3">
        <f t="shared" si="40"/>
        <v>1</v>
      </c>
      <c r="S863" s="3">
        <f t="shared" si="41"/>
        <v>17</v>
      </c>
      <c r="T863" s="3">
        <f>IF(AND(H863&lt;5,S863&gt;=VLOOKUP(A863,anni!$A$1:$O$32,6,0)),1,0)</f>
        <v>0</v>
      </c>
    </row>
    <row r="864" spans="1:20" x14ac:dyDescent="0.3">
      <c r="A864" s="3">
        <v>2014</v>
      </c>
      <c r="B864" s="3">
        <v>256</v>
      </c>
      <c r="C864" s="3" t="s">
        <v>29</v>
      </c>
      <c r="D864" s="3" t="str">
        <f>VLOOKUP(E864,accorpamenti!$A$2:$X$104,A864-1995,0)</f>
        <v>Ragusa</v>
      </c>
      <c r="E864" s="3" t="s">
        <v>122</v>
      </c>
      <c r="F864" s="3">
        <v>6466</v>
      </c>
      <c r="G864" s="3">
        <v>2014</v>
      </c>
      <c r="H864" s="4">
        <v>4</v>
      </c>
      <c r="J864" s="3">
        <v>0</v>
      </c>
      <c r="K864" s="3">
        <v>6</v>
      </c>
      <c r="L864" s="3">
        <v>0</v>
      </c>
      <c r="M864" s="3">
        <v>1</v>
      </c>
      <c r="N864" s="3">
        <v>0</v>
      </c>
      <c r="O864" s="3">
        <v>0</v>
      </c>
      <c r="P864" s="3">
        <f t="shared" si="39"/>
        <v>8.4</v>
      </c>
      <c r="Q864" s="3">
        <v>204</v>
      </c>
      <c r="R864" s="3">
        <f t="shared" si="40"/>
        <v>2</v>
      </c>
      <c r="S864" s="3">
        <f t="shared" si="41"/>
        <v>7</v>
      </c>
      <c r="T864" s="3">
        <f>IF(AND(H864&lt;5,S864&gt;=VLOOKUP(A864,anni!$A$1:$O$32,6,0)),1,0)</f>
        <v>0</v>
      </c>
    </row>
    <row r="865" spans="1:20" x14ac:dyDescent="0.3">
      <c r="A865" s="3">
        <v>2014</v>
      </c>
      <c r="B865" s="3">
        <v>257</v>
      </c>
      <c r="C865" s="3" t="s">
        <v>34</v>
      </c>
      <c r="D865" s="3" t="str">
        <f>VLOOKUP(E865,accorpamenti!$A$2:$X$104,A865-1995,0)</f>
        <v>Como</v>
      </c>
      <c r="E865" s="3" t="s">
        <v>88</v>
      </c>
      <c r="F865" s="3">
        <v>6612</v>
      </c>
      <c r="G865" s="3">
        <v>2014</v>
      </c>
      <c r="H865" s="4">
        <v>4</v>
      </c>
      <c r="J865" s="3">
        <v>7</v>
      </c>
      <c r="K865" s="3">
        <v>0</v>
      </c>
      <c r="L865" s="3">
        <v>0</v>
      </c>
      <c r="M865" s="3">
        <v>0</v>
      </c>
      <c r="N865" s="3">
        <v>0</v>
      </c>
      <c r="O865" s="3">
        <v>0</v>
      </c>
      <c r="P865" s="3">
        <f t="shared" ref="P865:P909" si="42">IF(T865=0,IF(S865=-1,-1,S865*HLOOKUP(H865,$U$1:$Y$2,2,0)),0)</f>
        <v>8.4</v>
      </c>
      <c r="Q865" s="3">
        <v>204</v>
      </c>
      <c r="R865" s="3">
        <f t="shared" ref="R865:R928" si="43">COUNTIF($F$609:$F$5991,F865)</f>
        <v>1</v>
      </c>
      <c r="S865" s="3">
        <f t="shared" si="41"/>
        <v>7</v>
      </c>
      <c r="T865" s="3">
        <f>IF(AND(H865&lt;5,S865&gt;=VLOOKUP(A865,anni!$A$1:$O$32,6,0)),1,0)</f>
        <v>0</v>
      </c>
    </row>
    <row r="866" spans="1:20" x14ac:dyDescent="0.3">
      <c r="A866" s="3">
        <v>2014</v>
      </c>
      <c r="B866" s="3">
        <v>258</v>
      </c>
      <c r="C866" s="3" t="s">
        <v>69</v>
      </c>
      <c r="D866" s="3" t="str">
        <f>VLOOKUP(E866,accorpamenti!$A$2:$X$104,A866-1995,0)</f>
        <v>Reggio Emilia</v>
      </c>
      <c r="E866" s="3" t="s">
        <v>78</v>
      </c>
      <c r="F866" s="3">
        <v>6319</v>
      </c>
      <c r="G866" s="3">
        <v>2014</v>
      </c>
      <c r="H866" s="4">
        <v>4</v>
      </c>
      <c r="J866" s="3">
        <v>5</v>
      </c>
      <c r="K866" s="3">
        <v>7</v>
      </c>
      <c r="L866" s="3">
        <v>2</v>
      </c>
      <c r="M866" s="3">
        <v>0</v>
      </c>
      <c r="N866" s="3">
        <v>0</v>
      </c>
      <c r="O866" s="3">
        <v>0</v>
      </c>
      <c r="P866" s="3">
        <f t="shared" si="42"/>
        <v>16.8</v>
      </c>
      <c r="Q866" s="3">
        <v>93</v>
      </c>
      <c r="R866" s="3">
        <f t="shared" si="43"/>
        <v>2</v>
      </c>
      <c r="S866" s="3">
        <f t="shared" ref="S866:S909" si="44">SUM(J866:O866)</f>
        <v>14</v>
      </c>
      <c r="T866" s="3">
        <f>IF(AND(H866&lt;5,S866&gt;=VLOOKUP(A866,anni!$A$1:$O$32,6,0)),1,0)</f>
        <v>0</v>
      </c>
    </row>
    <row r="867" spans="1:20" x14ac:dyDescent="0.3">
      <c r="A867" s="3">
        <v>2014</v>
      </c>
      <c r="B867" s="3">
        <v>259</v>
      </c>
      <c r="C867" s="3" t="s">
        <v>56</v>
      </c>
      <c r="D867" s="3" t="str">
        <f>VLOOKUP(E867,accorpamenti!$A$2:$X$104,A867-1995,0)</f>
        <v>Padova</v>
      </c>
      <c r="E867" s="3" t="s">
        <v>66</v>
      </c>
      <c r="F867" s="3">
        <v>6320</v>
      </c>
      <c r="G867" s="3">
        <v>2014</v>
      </c>
      <c r="H867" s="4">
        <v>4</v>
      </c>
      <c r="J867" s="3">
        <v>7</v>
      </c>
      <c r="K867" s="3">
        <v>7</v>
      </c>
      <c r="L867" s="3">
        <v>4</v>
      </c>
      <c r="M867" s="3">
        <v>2</v>
      </c>
      <c r="N867" s="3">
        <v>0</v>
      </c>
      <c r="O867" s="3">
        <v>0</v>
      </c>
      <c r="P867" s="3">
        <f t="shared" si="42"/>
        <v>24</v>
      </c>
      <c r="Q867" s="3">
        <v>39</v>
      </c>
      <c r="R867" s="3">
        <f t="shared" si="43"/>
        <v>3</v>
      </c>
      <c r="S867" s="3">
        <f t="shared" si="44"/>
        <v>20</v>
      </c>
      <c r="T867" s="3">
        <f>IF(AND(H867&lt;5,S867&gt;=VLOOKUP(A867,anni!$A$1:$O$32,6,0)),1,0)</f>
        <v>0</v>
      </c>
    </row>
    <row r="868" spans="1:20" x14ac:dyDescent="0.3">
      <c r="A868" s="3">
        <v>2014</v>
      </c>
      <c r="B868" s="3">
        <v>260</v>
      </c>
      <c r="C868" s="3" t="s">
        <v>101</v>
      </c>
      <c r="D868" s="3" t="str">
        <f>VLOOKUP(E868,accorpamenti!$A$2:$X$104,A868-1995,0)</f>
        <v>Macerata</v>
      </c>
      <c r="E868" s="3" t="s">
        <v>102</v>
      </c>
      <c r="F868" s="3">
        <v>6642</v>
      </c>
      <c r="G868" s="3">
        <v>2014</v>
      </c>
      <c r="H868" s="4">
        <v>3</v>
      </c>
      <c r="J868" s="3">
        <v>4</v>
      </c>
      <c r="K868" s="3">
        <v>2</v>
      </c>
      <c r="L868" s="3">
        <v>4</v>
      </c>
      <c r="M868" s="3">
        <v>1</v>
      </c>
      <c r="N868" s="3">
        <v>0</v>
      </c>
      <c r="O868" s="3">
        <v>0</v>
      </c>
      <c r="P868" s="3">
        <f t="shared" si="42"/>
        <v>15.399999999999999</v>
      </c>
      <c r="Q868" s="3">
        <v>134</v>
      </c>
      <c r="R868" s="3">
        <f t="shared" si="43"/>
        <v>1</v>
      </c>
      <c r="S868" s="3">
        <f t="shared" si="44"/>
        <v>11</v>
      </c>
      <c r="T868" s="3">
        <f>IF(AND(H868&lt;5,S868&gt;=VLOOKUP(A868,anni!$A$1:$O$32,6,0)),1,0)</f>
        <v>0</v>
      </c>
    </row>
    <row r="869" spans="1:20" x14ac:dyDescent="0.3">
      <c r="A869" s="3">
        <v>2014</v>
      </c>
      <c r="B869" s="3">
        <v>261</v>
      </c>
      <c r="C869" s="3" t="s">
        <v>106</v>
      </c>
      <c r="D869" s="3" t="str">
        <f>VLOOKUP(E869,accorpamenti!$A$2:$X$104,A869-1995,0)</f>
        <v>Potenza</v>
      </c>
      <c r="E869" s="3" t="s">
        <v>107</v>
      </c>
      <c r="F869" s="3">
        <v>6560</v>
      </c>
      <c r="G869" s="3">
        <v>2014</v>
      </c>
      <c r="H869" s="4">
        <v>5</v>
      </c>
      <c r="J869" s="3">
        <v>7</v>
      </c>
      <c r="K869" s="3">
        <v>2</v>
      </c>
      <c r="L869" s="3">
        <v>0</v>
      </c>
      <c r="M869" s="3">
        <v>1</v>
      </c>
      <c r="N869" s="3">
        <v>0</v>
      </c>
      <c r="O869" s="3">
        <v>0</v>
      </c>
      <c r="P869" s="3">
        <f t="shared" si="42"/>
        <v>10</v>
      </c>
      <c r="Q869" s="3">
        <v>156</v>
      </c>
      <c r="R869" s="3">
        <f t="shared" si="43"/>
        <v>1</v>
      </c>
      <c r="S869" s="3">
        <f t="shared" si="44"/>
        <v>10</v>
      </c>
      <c r="T869" s="3">
        <f>IF(AND(H869&lt;5,S869&gt;=VLOOKUP(A869,anni!$A$1:$O$32,6,0)),1,0)</f>
        <v>0</v>
      </c>
    </row>
    <row r="870" spans="1:20" x14ac:dyDescent="0.3">
      <c r="A870" s="3">
        <v>2014</v>
      </c>
      <c r="B870" s="3">
        <v>262</v>
      </c>
      <c r="C870" s="3" t="s">
        <v>34</v>
      </c>
      <c r="D870" s="3" t="str">
        <f>VLOOKUP(E870,accorpamenti!$A$2:$X$104,A870-1995,0)</f>
        <v>Varese</v>
      </c>
      <c r="E870" s="3" t="s">
        <v>94</v>
      </c>
      <c r="F870" s="3">
        <v>6643</v>
      </c>
      <c r="G870" s="3">
        <v>2014</v>
      </c>
      <c r="H870" s="4">
        <v>3</v>
      </c>
      <c r="J870" s="3">
        <v>7</v>
      </c>
      <c r="K870" s="3">
        <v>2</v>
      </c>
      <c r="L870" s="3">
        <v>0</v>
      </c>
      <c r="M870" s="3">
        <v>2</v>
      </c>
      <c r="N870" s="3">
        <v>0</v>
      </c>
      <c r="O870" s="3">
        <v>0</v>
      </c>
      <c r="P870" s="3">
        <f t="shared" si="42"/>
        <v>15.399999999999999</v>
      </c>
      <c r="Q870" s="3">
        <v>134</v>
      </c>
      <c r="R870" s="3">
        <f t="shared" si="43"/>
        <v>1</v>
      </c>
      <c r="S870" s="3">
        <f t="shared" si="44"/>
        <v>11</v>
      </c>
      <c r="T870" s="3">
        <f>IF(AND(H870&lt;5,S870&gt;=VLOOKUP(A870,anni!$A$1:$O$32,6,0)),1,0)</f>
        <v>0</v>
      </c>
    </row>
    <row r="871" spans="1:20" x14ac:dyDescent="0.3">
      <c r="A871" s="3">
        <v>2014</v>
      </c>
      <c r="B871" s="3">
        <v>263</v>
      </c>
      <c r="C871" s="3" t="s">
        <v>56</v>
      </c>
      <c r="D871" s="3" t="str">
        <f>VLOOKUP(E871,accorpamenti!$A$2:$X$104,A871-1995,0)</f>
        <v>Vicenza</v>
      </c>
      <c r="E871" s="3" t="s">
        <v>93</v>
      </c>
      <c r="F871" s="3">
        <v>6687</v>
      </c>
      <c r="G871" s="3">
        <v>2014</v>
      </c>
      <c r="H871" s="4">
        <v>1</v>
      </c>
      <c r="J871" s="3">
        <v>7</v>
      </c>
      <c r="K871" s="3">
        <v>0</v>
      </c>
      <c r="L871" s="3">
        <v>0</v>
      </c>
      <c r="M871" s="3">
        <v>0</v>
      </c>
      <c r="N871" s="3">
        <v>0</v>
      </c>
      <c r="O871" s="3">
        <v>0</v>
      </c>
      <c r="P871" s="3">
        <f t="shared" si="42"/>
        <v>12.6</v>
      </c>
      <c r="Q871" s="3">
        <v>204</v>
      </c>
      <c r="R871" s="3">
        <f t="shared" si="43"/>
        <v>1</v>
      </c>
      <c r="S871" s="3">
        <f t="shared" si="44"/>
        <v>7</v>
      </c>
      <c r="T871" s="3">
        <f>IF(AND(H871&lt;5,S871&gt;=VLOOKUP(A871,anni!$A$1:$O$32,6,0)),1,0)</f>
        <v>0</v>
      </c>
    </row>
    <row r="872" spans="1:20" x14ac:dyDescent="0.3">
      <c r="A872" s="3">
        <v>2014</v>
      </c>
      <c r="B872" s="3">
        <v>264</v>
      </c>
      <c r="C872" s="3" t="s">
        <v>59</v>
      </c>
      <c r="D872" s="3" t="str">
        <f>VLOOKUP(E872,accorpamenti!$A$2:$X$104,A872-1995,0)</f>
        <v>Bolzano</v>
      </c>
      <c r="E872" s="3" t="s">
        <v>128</v>
      </c>
      <c r="F872" s="3">
        <v>6490</v>
      </c>
      <c r="G872" s="3">
        <v>2014</v>
      </c>
      <c r="H872" s="4">
        <v>3</v>
      </c>
      <c r="J872" s="3">
        <v>7</v>
      </c>
      <c r="K872" s="3">
        <v>7</v>
      </c>
      <c r="L872" s="3">
        <v>3</v>
      </c>
      <c r="M872" s="3">
        <v>1</v>
      </c>
      <c r="N872" s="3">
        <v>0</v>
      </c>
      <c r="O872" s="3">
        <v>0</v>
      </c>
      <c r="P872" s="3">
        <f t="shared" si="42"/>
        <v>25.2</v>
      </c>
      <c r="Q872" s="3">
        <v>54</v>
      </c>
      <c r="R872" s="3">
        <f t="shared" si="43"/>
        <v>2</v>
      </c>
      <c r="S872" s="3">
        <f t="shared" si="44"/>
        <v>18</v>
      </c>
      <c r="T872" s="3">
        <f>IF(AND(H872&lt;5,S872&gt;=VLOOKUP(A872,anni!$A$1:$O$32,6,0)),1,0)</f>
        <v>0</v>
      </c>
    </row>
    <row r="873" spans="1:20" x14ac:dyDescent="0.3">
      <c r="A873" s="3">
        <v>2014</v>
      </c>
      <c r="B873" s="3">
        <v>265</v>
      </c>
      <c r="C873" s="3" t="s">
        <v>39</v>
      </c>
      <c r="D873" s="3" t="str">
        <f>VLOOKUP(E873,accorpamenti!$A$2:$X$104,A873-1995,0)</f>
        <v>Roma</v>
      </c>
      <c r="E873" s="3" t="s">
        <v>40</v>
      </c>
      <c r="F873" s="3">
        <v>6644</v>
      </c>
      <c r="G873" s="3">
        <v>2014</v>
      </c>
      <c r="H873" s="4">
        <v>3</v>
      </c>
      <c r="J873" s="3">
        <v>3</v>
      </c>
      <c r="K873" s="3">
        <v>2</v>
      </c>
      <c r="L873" s="3">
        <v>0</v>
      </c>
      <c r="M873" s="3">
        <v>0</v>
      </c>
      <c r="N873" s="3">
        <v>0</v>
      </c>
      <c r="O873" s="3">
        <v>0</v>
      </c>
      <c r="P873" s="3">
        <f t="shared" si="42"/>
        <v>7</v>
      </c>
      <c r="Q873" s="3">
        <v>234</v>
      </c>
      <c r="R873" s="3">
        <f t="shared" si="43"/>
        <v>1</v>
      </c>
      <c r="S873" s="3">
        <f t="shared" si="44"/>
        <v>5</v>
      </c>
      <c r="T873" s="3">
        <f>IF(AND(H873&lt;5,S873&gt;=VLOOKUP(A873,anni!$A$1:$O$32,6,0)),1,0)</f>
        <v>0</v>
      </c>
    </row>
    <row r="874" spans="1:20" x14ac:dyDescent="0.3">
      <c r="A874" s="3">
        <v>2014</v>
      </c>
      <c r="B874" s="3">
        <v>266</v>
      </c>
      <c r="C874" s="3" t="s">
        <v>43</v>
      </c>
      <c r="D874" s="3" t="str">
        <f>VLOOKUP(E874,accorpamenti!$A$2:$X$104,A874-1995,0)</f>
        <v>Udine</v>
      </c>
      <c r="E874" s="3" t="s">
        <v>58</v>
      </c>
      <c r="F874" s="3">
        <v>6678</v>
      </c>
      <c r="G874" s="3">
        <v>2014</v>
      </c>
      <c r="H874" s="4">
        <v>2</v>
      </c>
      <c r="J874" s="3">
        <v>3</v>
      </c>
      <c r="K874" s="3">
        <v>0</v>
      </c>
      <c r="L874" s="3">
        <v>0</v>
      </c>
      <c r="M874" s="3">
        <v>0</v>
      </c>
      <c r="N874" s="3">
        <v>0</v>
      </c>
      <c r="O874" s="3">
        <v>0</v>
      </c>
      <c r="P874" s="3">
        <f t="shared" si="42"/>
        <v>4.8000000000000007</v>
      </c>
      <c r="Q874" s="3">
        <v>265</v>
      </c>
      <c r="R874" s="3">
        <f t="shared" si="43"/>
        <v>1</v>
      </c>
      <c r="S874" s="3">
        <f t="shared" si="44"/>
        <v>3</v>
      </c>
      <c r="T874" s="3">
        <f>IF(AND(H874&lt;5,S874&gt;=VLOOKUP(A874,anni!$A$1:$O$32,6,0)),1,0)</f>
        <v>0</v>
      </c>
    </row>
    <row r="875" spans="1:20" x14ac:dyDescent="0.3">
      <c r="A875" s="3">
        <v>2014</v>
      </c>
      <c r="B875" s="3">
        <v>267</v>
      </c>
      <c r="C875" s="3" t="s">
        <v>59</v>
      </c>
      <c r="D875" s="3" t="str">
        <f>VLOOKUP(E875,accorpamenti!$A$2:$X$104,A875-1995,0)</f>
        <v>Trento</v>
      </c>
      <c r="E875" s="3" t="s">
        <v>60</v>
      </c>
      <c r="F875" s="3">
        <v>6688</v>
      </c>
      <c r="G875" s="3">
        <v>2014</v>
      </c>
      <c r="H875" s="4">
        <v>1</v>
      </c>
      <c r="J875" s="3">
        <v>3</v>
      </c>
      <c r="K875" s="3">
        <v>0</v>
      </c>
      <c r="L875" s="3">
        <v>0</v>
      </c>
      <c r="M875" s="3">
        <v>0</v>
      </c>
      <c r="N875" s="3">
        <v>0</v>
      </c>
      <c r="O875" s="3">
        <v>0</v>
      </c>
      <c r="P875" s="3">
        <f t="shared" si="42"/>
        <v>5.4</v>
      </c>
      <c r="Q875" s="3">
        <v>265</v>
      </c>
      <c r="R875" s="3">
        <f t="shared" si="43"/>
        <v>1</v>
      </c>
      <c r="S875" s="3">
        <f t="shared" si="44"/>
        <v>3</v>
      </c>
      <c r="T875" s="3">
        <f>IF(AND(H875&lt;5,S875&gt;=VLOOKUP(A875,anni!$A$1:$O$32,6,0)),1,0)</f>
        <v>0</v>
      </c>
    </row>
    <row r="876" spans="1:20" x14ac:dyDescent="0.3">
      <c r="A876" s="3">
        <v>2014</v>
      </c>
      <c r="B876" s="3">
        <v>268</v>
      </c>
      <c r="C876" s="3" t="s">
        <v>37</v>
      </c>
      <c r="D876" s="3" t="str">
        <f>VLOOKUP(E876,accorpamenti!$A$2:$X$104,A876-1995,0)</f>
        <v>Foggia</v>
      </c>
      <c r="E876" s="3" t="s">
        <v>96</v>
      </c>
      <c r="F876" s="3">
        <v>6561</v>
      </c>
      <c r="G876" s="3">
        <v>2014</v>
      </c>
      <c r="H876" s="4">
        <v>5</v>
      </c>
      <c r="J876" s="3">
        <v>6</v>
      </c>
      <c r="K876" s="3">
        <v>1</v>
      </c>
      <c r="L876" s="3">
        <v>0</v>
      </c>
      <c r="M876" s="3">
        <v>0</v>
      </c>
      <c r="N876" s="3">
        <v>0</v>
      </c>
      <c r="O876" s="3">
        <v>0</v>
      </c>
      <c r="P876" s="3">
        <f t="shared" si="42"/>
        <v>7</v>
      </c>
      <c r="Q876" s="3">
        <v>204</v>
      </c>
      <c r="R876" s="3">
        <f t="shared" si="43"/>
        <v>1</v>
      </c>
      <c r="S876" s="3">
        <f t="shared" si="44"/>
        <v>7</v>
      </c>
      <c r="T876" s="3">
        <f>IF(AND(H876&lt;5,S876&gt;=VLOOKUP(A876,anni!$A$1:$O$32,6,0)),1,0)</f>
        <v>0</v>
      </c>
    </row>
    <row r="877" spans="1:20" x14ac:dyDescent="0.3">
      <c r="A877" s="3">
        <v>2014</v>
      </c>
      <c r="B877" s="3">
        <v>269</v>
      </c>
      <c r="C877" s="3" t="s">
        <v>32</v>
      </c>
      <c r="D877" s="3" t="str">
        <f>VLOOKUP(E877,accorpamenti!$A$2:$X$104,A877-1995,0)</f>
        <v>Napoli</v>
      </c>
      <c r="E877" s="3" t="s">
        <v>95</v>
      </c>
      <c r="F877" s="3">
        <v>6130</v>
      </c>
      <c r="G877" s="3">
        <v>2014</v>
      </c>
      <c r="H877" s="4">
        <v>5</v>
      </c>
      <c r="J877" s="3">
        <v>7</v>
      </c>
      <c r="K877" s="3">
        <v>7</v>
      </c>
      <c r="L877" s="3">
        <v>4</v>
      </c>
      <c r="M877" s="3">
        <v>0</v>
      </c>
      <c r="N877" s="3">
        <v>0</v>
      </c>
      <c r="O877" s="3">
        <v>0</v>
      </c>
      <c r="P877" s="3">
        <f t="shared" si="42"/>
        <v>18</v>
      </c>
      <c r="Q877" s="3">
        <v>54</v>
      </c>
      <c r="R877" s="3">
        <f t="shared" si="43"/>
        <v>4</v>
      </c>
      <c r="S877" s="3">
        <f t="shared" si="44"/>
        <v>18</v>
      </c>
      <c r="T877" s="3">
        <f>IF(AND(H877&lt;5,S877&gt;=VLOOKUP(A877,anni!$A$1:$O$32,6,0)),1,0)</f>
        <v>0</v>
      </c>
    </row>
    <row r="878" spans="1:20" x14ac:dyDescent="0.3">
      <c r="A878" s="3">
        <v>2014</v>
      </c>
      <c r="B878" s="3">
        <v>270</v>
      </c>
      <c r="C878" s="3" t="s">
        <v>56</v>
      </c>
      <c r="D878" s="3" t="str">
        <f>VLOOKUP(E878,accorpamenti!$A$2:$X$104,A878-1995,0)</f>
        <v>Padova</v>
      </c>
      <c r="E878" s="3" t="s">
        <v>66</v>
      </c>
      <c r="F878" s="3">
        <v>6131</v>
      </c>
      <c r="G878" s="3">
        <v>2014</v>
      </c>
      <c r="H878" s="4">
        <v>5</v>
      </c>
      <c r="J878" s="3">
        <v>3</v>
      </c>
      <c r="K878" s="3">
        <v>7</v>
      </c>
      <c r="L878" s="3">
        <v>2</v>
      </c>
      <c r="M878" s="3">
        <v>0</v>
      </c>
      <c r="N878" s="3">
        <v>0</v>
      </c>
      <c r="O878" s="3">
        <v>0</v>
      </c>
      <c r="P878" s="3">
        <f t="shared" si="42"/>
        <v>12</v>
      </c>
      <c r="Q878" s="3">
        <v>122</v>
      </c>
      <c r="R878" s="3">
        <f t="shared" si="43"/>
        <v>2</v>
      </c>
      <c r="S878" s="3">
        <f t="shared" si="44"/>
        <v>12</v>
      </c>
      <c r="T878" s="3">
        <f>IF(AND(H878&lt;5,S878&gt;=VLOOKUP(A878,anni!$A$1:$O$32,6,0)),1,0)</f>
        <v>0</v>
      </c>
    </row>
    <row r="879" spans="1:20" x14ac:dyDescent="0.3">
      <c r="A879" s="3">
        <v>2014</v>
      </c>
      <c r="B879" s="3">
        <v>271</v>
      </c>
      <c r="C879" s="3" t="s">
        <v>53</v>
      </c>
      <c r="D879" s="3" t="str">
        <f>VLOOKUP(E879,accorpamenti!$A$2:$X$104,A879-1995,0)</f>
        <v>Pescara</v>
      </c>
      <c r="E879" s="3" t="s">
        <v>54</v>
      </c>
      <c r="F879" s="3">
        <v>6437</v>
      </c>
      <c r="G879" s="3">
        <v>2014</v>
      </c>
      <c r="H879" s="4">
        <v>5</v>
      </c>
      <c r="J879" s="3">
        <v>7</v>
      </c>
      <c r="K879" s="3">
        <v>3</v>
      </c>
      <c r="L879" s="3">
        <v>3</v>
      </c>
      <c r="M879" s="3">
        <v>7</v>
      </c>
      <c r="N879" s="3">
        <v>0</v>
      </c>
      <c r="O879" s="3">
        <v>0</v>
      </c>
      <c r="P879" s="3">
        <f t="shared" si="42"/>
        <v>20</v>
      </c>
      <c r="Q879" s="3">
        <v>39</v>
      </c>
      <c r="R879" s="3">
        <f t="shared" si="43"/>
        <v>2</v>
      </c>
      <c r="S879" s="3">
        <f t="shared" si="44"/>
        <v>20</v>
      </c>
      <c r="T879" s="3">
        <f>IF(AND(H879&lt;5,S879&gt;=VLOOKUP(A879,anni!$A$1:$O$32,6,0)),1,0)</f>
        <v>0</v>
      </c>
    </row>
    <row r="880" spans="1:20" x14ac:dyDescent="0.3">
      <c r="A880" s="3">
        <v>2014</v>
      </c>
      <c r="B880" s="3">
        <v>272</v>
      </c>
      <c r="C880" s="3" t="s">
        <v>59</v>
      </c>
      <c r="D880" s="3" t="str">
        <f>VLOOKUP(E880,accorpamenti!$A$2:$X$104,A880-1995,0)</f>
        <v>Trento</v>
      </c>
      <c r="E880" s="3" t="s">
        <v>60</v>
      </c>
      <c r="F880" s="3">
        <v>6321</v>
      </c>
      <c r="G880" s="3">
        <v>2014</v>
      </c>
      <c r="H880" s="4">
        <v>4</v>
      </c>
      <c r="J880" s="3">
        <v>7</v>
      </c>
      <c r="K880" s="3">
        <v>1</v>
      </c>
      <c r="L880" s="3">
        <v>3</v>
      </c>
      <c r="M880" s="3">
        <v>0</v>
      </c>
      <c r="N880" s="3">
        <v>6</v>
      </c>
      <c r="O880" s="3">
        <v>0</v>
      </c>
      <c r="P880" s="3">
        <f t="shared" si="42"/>
        <v>20.399999999999999</v>
      </c>
      <c r="Q880" s="3">
        <v>59</v>
      </c>
      <c r="R880" s="3">
        <f t="shared" si="43"/>
        <v>3</v>
      </c>
      <c r="S880" s="3">
        <f t="shared" si="44"/>
        <v>17</v>
      </c>
      <c r="T880" s="3">
        <f>IF(AND(H880&lt;5,S880&gt;=VLOOKUP(A880,anni!$A$1:$O$32,6,0)),1,0)</f>
        <v>0</v>
      </c>
    </row>
    <row r="881" spans="1:20" x14ac:dyDescent="0.3">
      <c r="A881" s="3">
        <v>2014</v>
      </c>
      <c r="B881" s="3">
        <v>273</v>
      </c>
      <c r="C881" s="3" t="s">
        <v>56</v>
      </c>
      <c r="D881" s="3" t="str">
        <f>VLOOKUP(E881,accorpamenti!$A$2:$X$104,A881-1995,0)</f>
        <v>Treviso</v>
      </c>
      <c r="E881" s="3" t="s">
        <v>57</v>
      </c>
      <c r="F881" s="3">
        <v>6613</v>
      </c>
      <c r="G881" s="3">
        <v>2014</v>
      </c>
      <c r="H881" s="4">
        <v>4</v>
      </c>
      <c r="J881" s="3">
        <v>7</v>
      </c>
      <c r="K881" s="3">
        <v>3</v>
      </c>
      <c r="L881" s="3">
        <v>0</v>
      </c>
      <c r="M881" s="3">
        <v>0</v>
      </c>
      <c r="N881" s="3">
        <v>0</v>
      </c>
      <c r="O881" s="3">
        <v>0</v>
      </c>
      <c r="P881" s="3">
        <f t="shared" si="42"/>
        <v>12</v>
      </c>
      <c r="Q881" s="3">
        <v>156</v>
      </c>
      <c r="R881" s="3">
        <f t="shared" si="43"/>
        <v>1</v>
      </c>
      <c r="S881" s="3">
        <f t="shared" si="44"/>
        <v>10</v>
      </c>
      <c r="T881" s="3">
        <f>IF(AND(H881&lt;5,S881&gt;=VLOOKUP(A881,anni!$A$1:$O$32,6,0)),1,0)</f>
        <v>0</v>
      </c>
    </row>
    <row r="882" spans="1:20" x14ac:dyDescent="0.3">
      <c r="A882" s="3">
        <v>2014</v>
      </c>
      <c r="B882" s="3">
        <v>274</v>
      </c>
      <c r="C882" s="3" t="s">
        <v>62</v>
      </c>
      <c r="D882" s="3" t="str">
        <f>VLOOKUP(E882,accorpamenti!$A$2:$X$104,A882-1995,0)</f>
        <v>Cosenza</v>
      </c>
      <c r="E882" s="3" t="s">
        <v>134</v>
      </c>
      <c r="F882" s="3">
        <v>6614</v>
      </c>
      <c r="G882" s="3">
        <v>2014</v>
      </c>
      <c r="H882" s="4">
        <v>4</v>
      </c>
      <c r="J882" s="3">
        <v>3</v>
      </c>
      <c r="K882" s="3">
        <v>2</v>
      </c>
      <c r="L882" s="3">
        <v>3</v>
      </c>
      <c r="M882" s="3">
        <v>1</v>
      </c>
      <c r="N882" s="3">
        <v>0</v>
      </c>
      <c r="O882" s="3">
        <v>0</v>
      </c>
      <c r="P882" s="3">
        <f t="shared" si="42"/>
        <v>10.799999999999999</v>
      </c>
      <c r="Q882" s="3">
        <v>176</v>
      </c>
      <c r="R882" s="3">
        <f t="shared" si="43"/>
        <v>1</v>
      </c>
      <c r="S882" s="3">
        <f t="shared" si="44"/>
        <v>9</v>
      </c>
      <c r="T882" s="3">
        <f>IF(AND(H882&lt;5,S882&gt;=VLOOKUP(A882,anni!$A$1:$O$32,6,0)),1,0)</f>
        <v>0</v>
      </c>
    </row>
    <row r="883" spans="1:20" x14ac:dyDescent="0.3">
      <c r="A883" s="3">
        <v>2014</v>
      </c>
      <c r="B883" s="3">
        <v>275</v>
      </c>
      <c r="C883" s="3" t="s">
        <v>32</v>
      </c>
      <c r="D883" s="3" t="str">
        <f>VLOOKUP(E883,accorpamenti!$A$2:$X$104,A883-1995,0)</f>
        <v>Benevento</v>
      </c>
      <c r="E883" s="3" t="s">
        <v>143</v>
      </c>
      <c r="F883" s="3">
        <v>6615</v>
      </c>
      <c r="G883" s="3">
        <v>2014</v>
      </c>
      <c r="H883" s="4">
        <v>4</v>
      </c>
      <c r="J883" s="3">
        <v>7</v>
      </c>
      <c r="K883" s="3">
        <v>7</v>
      </c>
      <c r="L883" s="3">
        <v>0</v>
      </c>
      <c r="M883" s="3">
        <v>3</v>
      </c>
      <c r="N883" s="3">
        <v>0</v>
      </c>
      <c r="O883" s="3">
        <v>0</v>
      </c>
      <c r="P883" s="3">
        <f t="shared" si="42"/>
        <v>20.399999999999999</v>
      </c>
      <c r="Q883" s="3">
        <v>59</v>
      </c>
      <c r="R883" s="3">
        <f t="shared" si="43"/>
        <v>1</v>
      </c>
      <c r="S883" s="3">
        <f t="shared" si="44"/>
        <v>17</v>
      </c>
      <c r="T883" s="3">
        <f>IF(AND(H883&lt;5,S883&gt;=VLOOKUP(A883,anni!$A$1:$O$32,6,0)),1,0)</f>
        <v>0</v>
      </c>
    </row>
    <row r="884" spans="1:20" x14ac:dyDescent="0.3">
      <c r="A884" s="3">
        <v>2014</v>
      </c>
      <c r="B884" s="3">
        <v>276</v>
      </c>
      <c r="C884" s="3" t="s">
        <v>45</v>
      </c>
      <c r="D884" s="3" t="str">
        <f>VLOOKUP(E884,accorpamenti!$A$2:$X$104,A884-1995,0)</f>
        <v>Biella</v>
      </c>
      <c r="E884" s="3" t="s">
        <v>144</v>
      </c>
      <c r="F884" s="3">
        <v>6562</v>
      </c>
      <c r="G884" s="3">
        <v>2014</v>
      </c>
      <c r="H884" s="4">
        <v>5</v>
      </c>
      <c r="J884" s="3">
        <v>1</v>
      </c>
      <c r="K884" s="3">
        <v>1</v>
      </c>
      <c r="L884" s="3">
        <v>0</v>
      </c>
      <c r="M884" s="3">
        <v>0</v>
      </c>
      <c r="N884" s="3">
        <v>0</v>
      </c>
      <c r="O884" s="3">
        <v>0</v>
      </c>
      <c r="P884" s="3">
        <f t="shared" si="42"/>
        <v>2</v>
      </c>
      <c r="Q884" s="3">
        <v>280</v>
      </c>
      <c r="R884" s="3">
        <f t="shared" si="43"/>
        <v>1</v>
      </c>
      <c r="S884" s="3">
        <f t="shared" si="44"/>
        <v>2</v>
      </c>
      <c r="T884" s="3">
        <f>IF(AND(H884&lt;5,S884&gt;=VLOOKUP(A884,anni!$A$1:$O$32,6,0)),1,0)</f>
        <v>0</v>
      </c>
    </row>
    <row r="885" spans="1:20" x14ac:dyDescent="0.3">
      <c r="A885" s="3">
        <v>2014</v>
      </c>
      <c r="B885" s="3">
        <v>277</v>
      </c>
      <c r="C885" s="3" t="s">
        <v>56</v>
      </c>
      <c r="D885" s="3" t="str">
        <f>VLOOKUP(E885,accorpamenti!$A$2:$X$104,A885-1995,0)</f>
        <v>Vicenza</v>
      </c>
      <c r="E885" s="3" t="s">
        <v>93</v>
      </c>
      <c r="F885" s="3">
        <v>6132</v>
      </c>
      <c r="G885" s="3">
        <v>2014</v>
      </c>
      <c r="H885" s="4">
        <v>5</v>
      </c>
      <c r="J885" s="3">
        <v>5</v>
      </c>
      <c r="K885" s="3">
        <v>7</v>
      </c>
      <c r="L885" s="3">
        <v>7</v>
      </c>
      <c r="M885" s="3">
        <v>7</v>
      </c>
      <c r="N885" s="3">
        <v>0</v>
      </c>
      <c r="O885" s="3">
        <v>0</v>
      </c>
      <c r="P885" s="3">
        <f t="shared" si="42"/>
        <v>26</v>
      </c>
      <c r="Q885" s="3">
        <v>21</v>
      </c>
      <c r="R885" s="3">
        <f t="shared" si="43"/>
        <v>4</v>
      </c>
      <c r="S885" s="3">
        <f t="shared" si="44"/>
        <v>26</v>
      </c>
      <c r="T885" s="3">
        <f>IF(AND(H885&lt;5,S885&gt;=VLOOKUP(A885,anni!$A$1:$O$32,6,0)),1,0)</f>
        <v>0</v>
      </c>
    </row>
    <row r="886" spans="1:20" x14ac:dyDescent="0.3">
      <c r="A886" s="3">
        <v>2014</v>
      </c>
      <c r="B886" s="3">
        <v>278</v>
      </c>
      <c r="C886" s="3" t="s">
        <v>39</v>
      </c>
      <c r="D886" s="3" t="str">
        <f>VLOOKUP(E886,accorpamenti!$A$2:$X$104,A886-1995,0)</f>
        <v>Rieti</v>
      </c>
      <c r="E886" s="3" t="s">
        <v>148</v>
      </c>
      <c r="F886" s="3">
        <v>6616</v>
      </c>
      <c r="G886" s="3">
        <v>2014</v>
      </c>
      <c r="H886" s="4">
        <v>4</v>
      </c>
      <c r="J886" s="3">
        <v>2</v>
      </c>
      <c r="K886" s="3">
        <v>1</v>
      </c>
      <c r="L886" s="3">
        <v>0</v>
      </c>
      <c r="M886" s="3">
        <v>0</v>
      </c>
      <c r="N886" s="3">
        <v>0</v>
      </c>
      <c r="O886" s="3">
        <v>0</v>
      </c>
      <c r="P886" s="3">
        <f t="shared" si="42"/>
        <v>3.5999999999999996</v>
      </c>
      <c r="Q886" s="3">
        <v>265</v>
      </c>
      <c r="R886" s="3">
        <f t="shared" si="43"/>
        <v>1</v>
      </c>
      <c r="S886" s="3">
        <f t="shared" si="44"/>
        <v>3</v>
      </c>
      <c r="T886" s="3">
        <f>IF(AND(H886&lt;5,S886&gt;=VLOOKUP(A886,anni!$A$1:$O$32,6,0)),1,0)</f>
        <v>0</v>
      </c>
    </row>
    <row r="887" spans="1:20" x14ac:dyDescent="0.3">
      <c r="A887" s="3">
        <v>2014</v>
      </c>
      <c r="B887" s="3">
        <v>279</v>
      </c>
      <c r="C887" s="3" t="s">
        <v>56</v>
      </c>
      <c r="D887" s="3" t="str">
        <f>VLOOKUP(E887,accorpamenti!$A$2:$X$104,A887-1995,0)</f>
        <v>Padova</v>
      </c>
      <c r="E887" s="3" t="s">
        <v>66</v>
      </c>
      <c r="F887" s="3">
        <v>6495</v>
      </c>
      <c r="G887" s="3">
        <v>2014</v>
      </c>
      <c r="H887" s="4">
        <v>2</v>
      </c>
      <c r="J887" s="3">
        <v>7</v>
      </c>
      <c r="K887" s="3">
        <v>3</v>
      </c>
      <c r="L887" s="3">
        <v>2</v>
      </c>
      <c r="M887" s="3">
        <v>0</v>
      </c>
      <c r="N887" s="3">
        <v>0</v>
      </c>
      <c r="O887" s="3">
        <v>0</v>
      </c>
      <c r="P887" s="3">
        <f t="shared" si="42"/>
        <v>19.200000000000003</v>
      </c>
      <c r="Q887" s="3">
        <v>122</v>
      </c>
      <c r="R887" s="3">
        <f t="shared" si="43"/>
        <v>2</v>
      </c>
      <c r="S887" s="3">
        <f t="shared" si="44"/>
        <v>12</v>
      </c>
      <c r="T887" s="3">
        <f>IF(AND(H887&lt;5,S887&gt;=VLOOKUP(A887,anni!$A$1:$O$32,6,0)),1,0)</f>
        <v>0</v>
      </c>
    </row>
    <row r="888" spans="1:20" x14ac:dyDescent="0.3">
      <c r="A888" s="3">
        <v>2014</v>
      </c>
      <c r="B888" s="3">
        <v>280</v>
      </c>
      <c r="C888" s="3" t="s">
        <v>47</v>
      </c>
      <c r="D888" s="3" t="str">
        <f>VLOOKUP(E888,accorpamenti!$A$2:$X$104,A888-1995,0)</f>
        <v>Lucca</v>
      </c>
      <c r="E888" s="3" t="s">
        <v>48</v>
      </c>
      <c r="F888" s="3">
        <v>6679</v>
      </c>
      <c r="G888" s="3">
        <v>2014</v>
      </c>
      <c r="H888" s="4">
        <v>2</v>
      </c>
      <c r="J888" s="3">
        <v>1</v>
      </c>
      <c r="K888" s="3">
        <v>0</v>
      </c>
      <c r="L888" s="3">
        <v>0</v>
      </c>
      <c r="M888" s="3">
        <v>0</v>
      </c>
      <c r="N888" s="3">
        <v>0</v>
      </c>
      <c r="O888" s="3">
        <v>0</v>
      </c>
      <c r="P888" s="3">
        <f t="shared" si="42"/>
        <v>1.6</v>
      </c>
      <c r="Q888" s="3">
        <v>286</v>
      </c>
      <c r="R888" s="3">
        <f t="shared" si="43"/>
        <v>1</v>
      </c>
      <c r="S888" s="3">
        <f t="shared" si="44"/>
        <v>1</v>
      </c>
      <c r="T888" s="3">
        <f>IF(AND(H888&lt;5,S888&gt;=VLOOKUP(A888,anni!$A$1:$O$32,6,0)),1,0)</f>
        <v>0</v>
      </c>
    </row>
    <row r="889" spans="1:20" x14ac:dyDescent="0.3">
      <c r="A889" s="3">
        <v>2014</v>
      </c>
      <c r="B889" s="3">
        <v>281</v>
      </c>
      <c r="C889" s="3" t="s">
        <v>39</v>
      </c>
      <c r="D889" s="3" t="str">
        <f>VLOOKUP(E889,accorpamenti!$A$2:$X$104,A889-1995,0)</f>
        <v>Frosinone</v>
      </c>
      <c r="E889" s="3" t="s">
        <v>146</v>
      </c>
      <c r="F889" s="3">
        <v>6645</v>
      </c>
      <c r="G889" s="3">
        <v>2014</v>
      </c>
      <c r="H889" s="4">
        <v>3</v>
      </c>
      <c r="J889" s="3">
        <v>4</v>
      </c>
      <c r="K889" s="3">
        <v>7</v>
      </c>
      <c r="L889" s="3">
        <v>0</v>
      </c>
      <c r="M889" s="3">
        <v>0</v>
      </c>
      <c r="N889" s="3">
        <v>0</v>
      </c>
      <c r="O889" s="3">
        <v>0</v>
      </c>
      <c r="P889" s="3">
        <f t="shared" si="42"/>
        <v>15.399999999999999</v>
      </c>
      <c r="Q889" s="3">
        <v>134</v>
      </c>
      <c r="R889" s="3">
        <f t="shared" si="43"/>
        <v>1</v>
      </c>
      <c r="S889" s="3">
        <f t="shared" si="44"/>
        <v>11</v>
      </c>
      <c r="T889" s="3">
        <f>IF(AND(H889&lt;5,S889&gt;=VLOOKUP(A889,anni!$A$1:$O$32,6,0)),1,0)</f>
        <v>0</v>
      </c>
    </row>
    <row r="890" spans="1:20" x14ac:dyDescent="0.3">
      <c r="A890" s="3">
        <v>2014</v>
      </c>
      <c r="B890" s="3">
        <v>282</v>
      </c>
      <c r="C890" s="3" t="s">
        <v>50</v>
      </c>
      <c r="D890" s="3" t="str">
        <f>VLOOKUP(E890,accorpamenti!$A$2:$X$104,A890-1995,0)</f>
        <v>Savona</v>
      </c>
      <c r="E890" s="3" t="s">
        <v>140</v>
      </c>
      <c r="F890" s="3">
        <v>6646</v>
      </c>
      <c r="G890" s="3">
        <v>2014</v>
      </c>
      <c r="H890" s="4">
        <v>3</v>
      </c>
      <c r="J890" s="3">
        <v>6</v>
      </c>
      <c r="K890" s="3">
        <v>0</v>
      </c>
      <c r="L890" s="3">
        <v>0</v>
      </c>
      <c r="M890" s="3">
        <v>1</v>
      </c>
      <c r="N890" s="3">
        <v>0</v>
      </c>
      <c r="O890" s="3">
        <v>0</v>
      </c>
      <c r="P890" s="3">
        <f t="shared" si="42"/>
        <v>9.7999999999999989</v>
      </c>
      <c r="Q890" s="3">
        <v>204</v>
      </c>
      <c r="R890" s="3">
        <f t="shared" si="43"/>
        <v>1</v>
      </c>
      <c r="S890" s="3">
        <f t="shared" si="44"/>
        <v>7</v>
      </c>
      <c r="T890" s="3">
        <f>IF(AND(H890&lt;5,S890&gt;=VLOOKUP(A890,anni!$A$1:$O$32,6,0)),1,0)</f>
        <v>0</v>
      </c>
    </row>
    <row r="891" spans="1:20" x14ac:dyDescent="0.3">
      <c r="A891" s="3">
        <v>2014</v>
      </c>
      <c r="B891" s="3">
        <v>283</v>
      </c>
      <c r="C891" s="3" t="s">
        <v>34</v>
      </c>
      <c r="D891" s="3" t="str">
        <f>VLOOKUP(E891,accorpamenti!$A$2:$X$104,A891-1995,0)</f>
        <v>Lecco</v>
      </c>
      <c r="E891" s="3" t="s">
        <v>64</v>
      </c>
      <c r="F891" s="3">
        <v>6647</v>
      </c>
      <c r="G891" s="3">
        <v>2014</v>
      </c>
      <c r="H891" s="4">
        <v>3</v>
      </c>
      <c r="J891" s="3">
        <v>2</v>
      </c>
      <c r="K891" s="3">
        <v>7</v>
      </c>
      <c r="L891" s="3">
        <v>0</v>
      </c>
      <c r="M891" s="3">
        <v>4</v>
      </c>
      <c r="N891" s="3">
        <v>0</v>
      </c>
      <c r="O891" s="3">
        <v>0</v>
      </c>
      <c r="P891" s="3">
        <f t="shared" si="42"/>
        <v>18.2</v>
      </c>
      <c r="Q891" s="3">
        <v>109</v>
      </c>
      <c r="R891" s="3">
        <f t="shared" si="43"/>
        <v>1</v>
      </c>
      <c r="S891" s="3">
        <f t="shared" si="44"/>
        <v>13</v>
      </c>
      <c r="T891" s="3">
        <f>IF(AND(H891&lt;5,S891&gt;=VLOOKUP(A891,anni!$A$1:$O$32,6,0)),1,0)</f>
        <v>0</v>
      </c>
    </row>
    <row r="892" spans="1:20" x14ac:dyDescent="0.3">
      <c r="A892" s="3">
        <v>2014</v>
      </c>
      <c r="B892" s="3">
        <v>284</v>
      </c>
      <c r="C892" s="3" t="s">
        <v>39</v>
      </c>
      <c r="D892" s="3" t="str">
        <f>VLOOKUP(E892,accorpamenti!$A$2:$X$104,A892-1995,0)</f>
        <v>Roma</v>
      </c>
      <c r="E892" s="3" t="s">
        <v>40</v>
      </c>
      <c r="F892" s="3">
        <v>6648</v>
      </c>
      <c r="G892" s="3">
        <v>2014</v>
      </c>
      <c r="H892" s="4">
        <v>3</v>
      </c>
      <c r="J892" s="3">
        <v>7</v>
      </c>
      <c r="K892" s="3">
        <v>3</v>
      </c>
      <c r="L892" s="3">
        <v>1</v>
      </c>
      <c r="M892" s="3">
        <v>1</v>
      </c>
      <c r="N892" s="3">
        <v>0</v>
      </c>
      <c r="O892" s="3">
        <v>0</v>
      </c>
      <c r="P892" s="3">
        <f t="shared" si="42"/>
        <v>16.799999999999997</v>
      </c>
      <c r="Q892" s="3">
        <v>122</v>
      </c>
      <c r="R892" s="3">
        <f t="shared" si="43"/>
        <v>1</v>
      </c>
      <c r="S892" s="3">
        <f t="shared" si="44"/>
        <v>12</v>
      </c>
      <c r="T892" s="3">
        <f>IF(AND(H892&lt;5,S892&gt;=VLOOKUP(A892,anni!$A$1:$O$32,6,0)),1,0)</f>
        <v>0</v>
      </c>
    </row>
    <row r="893" spans="1:20" x14ac:dyDescent="0.3">
      <c r="A893" s="3">
        <v>2014</v>
      </c>
      <c r="B893" s="3">
        <v>285</v>
      </c>
      <c r="C893" s="3" t="s">
        <v>47</v>
      </c>
      <c r="D893" s="3" t="str">
        <f>VLOOKUP(E893,accorpamenti!$A$2:$X$104,A893-1995,0)</f>
        <v>Firenze</v>
      </c>
      <c r="E893" s="3" t="s">
        <v>118</v>
      </c>
      <c r="F893" s="3">
        <v>6680</v>
      </c>
      <c r="G893" s="3">
        <v>2014</v>
      </c>
      <c r="H893" s="4">
        <v>2</v>
      </c>
      <c r="J893" s="3">
        <v>7</v>
      </c>
      <c r="K893" s="3">
        <v>0</v>
      </c>
      <c r="L893" s="3">
        <v>2</v>
      </c>
      <c r="M893" s="3">
        <v>6</v>
      </c>
      <c r="N893" s="3">
        <v>0</v>
      </c>
      <c r="O893" s="3">
        <v>2</v>
      </c>
      <c r="P893" s="3">
        <f t="shared" si="42"/>
        <v>27.200000000000003</v>
      </c>
      <c r="Q893" s="3">
        <v>59</v>
      </c>
      <c r="R893" s="3">
        <f t="shared" si="43"/>
        <v>1</v>
      </c>
      <c r="S893" s="3">
        <f t="shared" si="44"/>
        <v>17</v>
      </c>
      <c r="T893" s="3">
        <f>IF(AND(H893&lt;5,S893&gt;=VLOOKUP(A893,anni!$A$1:$O$32,6,0)),1,0)</f>
        <v>0</v>
      </c>
    </row>
    <row r="894" spans="1:20" x14ac:dyDescent="0.3">
      <c r="A894" s="3">
        <v>2014</v>
      </c>
      <c r="B894" s="3">
        <v>286</v>
      </c>
      <c r="C894" s="3" t="s">
        <v>69</v>
      </c>
      <c r="D894" s="3" t="str">
        <f>VLOOKUP(E894,accorpamenti!$A$2:$X$104,A894-1995,0)</f>
        <v>Modena</v>
      </c>
      <c r="E894" s="3" t="s">
        <v>72</v>
      </c>
      <c r="F894" s="3">
        <v>6563</v>
      </c>
      <c r="G894" s="3">
        <v>2014</v>
      </c>
      <c r="H894" s="4">
        <v>5</v>
      </c>
      <c r="J894" s="3">
        <v>7</v>
      </c>
      <c r="K894" s="3">
        <v>0</v>
      </c>
      <c r="L894" s="3">
        <v>1</v>
      </c>
      <c r="M894" s="3">
        <v>0</v>
      </c>
      <c r="N894" s="3">
        <v>0</v>
      </c>
      <c r="O894" s="3">
        <v>2</v>
      </c>
      <c r="P894" s="3">
        <f t="shared" si="42"/>
        <v>10</v>
      </c>
      <c r="Q894" s="3">
        <v>156</v>
      </c>
      <c r="R894" s="3">
        <f t="shared" si="43"/>
        <v>1</v>
      </c>
      <c r="S894" s="3">
        <f t="shared" si="44"/>
        <v>10</v>
      </c>
      <c r="T894" s="3">
        <f>IF(AND(H894&lt;5,S894&gt;=VLOOKUP(A894,anni!$A$1:$O$32,6,0)),1,0)</f>
        <v>0</v>
      </c>
    </row>
    <row r="895" spans="1:20" x14ac:dyDescent="0.3">
      <c r="A895" s="3">
        <v>2014</v>
      </c>
      <c r="B895" s="3">
        <v>287</v>
      </c>
      <c r="C895" s="3" t="s">
        <v>47</v>
      </c>
      <c r="D895" s="3" t="str">
        <f>VLOOKUP(E895,accorpamenti!$A$2:$X$104,A895-1995,0)</f>
        <v>Pisa</v>
      </c>
      <c r="E895" s="3" t="s">
        <v>105</v>
      </c>
      <c r="F895" s="3">
        <v>6296</v>
      </c>
      <c r="G895" s="3">
        <v>2014</v>
      </c>
      <c r="H895" s="4">
        <v>5</v>
      </c>
      <c r="J895" s="3">
        <v>3</v>
      </c>
      <c r="K895" s="3">
        <v>6</v>
      </c>
      <c r="L895" s="3">
        <v>4</v>
      </c>
      <c r="M895" s="3">
        <v>1</v>
      </c>
      <c r="N895" s="3">
        <v>0</v>
      </c>
      <c r="O895" s="3">
        <v>0</v>
      </c>
      <c r="P895" s="3">
        <f t="shared" si="42"/>
        <v>14</v>
      </c>
      <c r="Q895" s="3">
        <v>93</v>
      </c>
      <c r="R895" s="3">
        <f t="shared" si="43"/>
        <v>3</v>
      </c>
      <c r="S895" s="3">
        <f t="shared" si="44"/>
        <v>14</v>
      </c>
      <c r="T895" s="3">
        <f>IF(AND(H895&lt;5,S895&gt;=VLOOKUP(A895,anni!$A$1:$O$32,6,0)),1,0)</f>
        <v>0</v>
      </c>
    </row>
    <row r="896" spans="1:20" x14ac:dyDescent="0.3">
      <c r="A896" s="3">
        <v>2014</v>
      </c>
      <c r="B896" s="3">
        <v>288</v>
      </c>
      <c r="C896" s="3" t="s">
        <v>69</v>
      </c>
      <c r="D896" s="3" t="str">
        <f>VLOOKUP(E896,accorpamenti!$A$2:$X$104,A896-1995,0)</f>
        <v>Piacenza</v>
      </c>
      <c r="E896" s="3" t="s">
        <v>90</v>
      </c>
      <c r="F896" s="3">
        <v>6649</v>
      </c>
      <c r="G896" s="3">
        <v>2014</v>
      </c>
      <c r="H896" s="4">
        <v>3</v>
      </c>
      <c r="J896" s="3">
        <v>4</v>
      </c>
      <c r="K896" s="3">
        <v>1</v>
      </c>
      <c r="L896" s="3">
        <v>3</v>
      </c>
      <c r="M896" s="3">
        <v>0</v>
      </c>
      <c r="N896" s="3">
        <v>0</v>
      </c>
      <c r="O896" s="3">
        <v>0</v>
      </c>
      <c r="P896" s="3">
        <f t="shared" si="42"/>
        <v>11.2</v>
      </c>
      <c r="Q896" s="3">
        <v>189</v>
      </c>
      <c r="R896" s="3">
        <f t="shared" si="43"/>
        <v>1</v>
      </c>
      <c r="S896" s="3">
        <f t="shared" si="44"/>
        <v>8</v>
      </c>
      <c r="T896" s="3">
        <f>IF(AND(H896&lt;5,S896&gt;=VLOOKUP(A896,anni!$A$1:$O$32,6,0)),1,0)</f>
        <v>0</v>
      </c>
    </row>
    <row r="897" spans="1:20" x14ac:dyDescent="0.3">
      <c r="A897" s="3">
        <v>2014</v>
      </c>
      <c r="B897" s="3">
        <v>289</v>
      </c>
      <c r="C897" s="3" t="s">
        <v>79</v>
      </c>
      <c r="D897" s="3" t="str">
        <f>VLOOKUP(E897,accorpamenti!$A$2:$X$104,A897-1995,0)</f>
        <v>Perugia</v>
      </c>
      <c r="E897" s="3" t="s">
        <v>84</v>
      </c>
      <c r="F897" s="3">
        <v>6681</v>
      </c>
      <c r="G897" s="3">
        <v>2014</v>
      </c>
      <c r="H897" s="4">
        <v>2</v>
      </c>
      <c r="J897" s="3">
        <v>6</v>
      </c>
      <c r="K897" s="3">
        <v>7</v>
      </c>
      <c r="L897" s="3">
        <v>1</v>
      </c>
      <c r="M897" s="3">
        <v>0</v>
      </c>
      <c r="N897" s="3">
        <v>0</v>
      </c>
      <c r="O897" s="3">
        <v>0</v>
      </c>
      <c r="P897" s="3">
        <f t="shared" si="42"/>
        <v>22.400000000000002</v>
      </c>
      <c r="Q897" s="3">
        <v>93</v>
      </c>
      <c r="R897" s="3">
        <f t="shared" si="43"/>
        <v>1</v>
      </c>
      <c r="S897" s="3">
        <f t="shared" si="44"/>
        <v>14</v>
      </c>
      <c r="T897" s="3">
        <f>IF(AND(H897&lt;5,S897&gt;=VLOOKUP(A897,anni!$A$1:$O$32,6,0)),1,0)</f>
        <v>0</v>
      </c>
    </row>
    <row r="898" spans="1:20" x14ac:dyDescent="0.3">
      <c r="A898" s="3">
        <v>2014</v>
      </c>
      <c r="B898" s="3">
        <v>290</v>
      </c>
      <c r="C898" s="3" t="s">
        <v>39</v>
      </c>
      <c r="D898" s="3" t="str">
        <f>VLOOKUP(E898,accorpamenti!$A$2:$X$104,A898-1995,0)</f>
        <v>Roma</v>
      </c>
      <c r="E898" s="3" t="s">
        <v>40</v>
      </c>
      <c r="F898" s="3">
        <v>6689</v>
      </c>
      <c r="G898" s="3">
        <v>2014</v>
      </c>
      <c r="H898" s="4">
        <v>1</v>
      </c>
      <c r="J898" s="3">
        <v>7</v>
      </c>
      <c r="K898" s="3">
        <v>0</v>
      </c>
      <c r="L898" s="3">
        <v>2</v>
      </c>
      <c r="M898" s="3">
        <v>0</v>
      </c>
      <c r="N898" s="3">
        <v>0</v>
      </c>
      <c r="O898" s="3">
        <v>0</v>
      </c>
      <c r="P898" s="3">
        <f t="shared" si="42"/>
        <v>16.2</v>
      </c>
      <c r="Q898" s="3">
        <v>176</v>
      </c>
      <c r="R898" s="3">
        <f t="shared" si="43"/>
        <v>1</v>
      </c>
      <c r="S898" s="3">
        <f t="shared" si="44"/>
        <v>9</v>
      </c>
      <c r="T898" s="3">
        <f>IF(AND(H898&lt;5,S898&gt;=VLOOKUP(A898,anni!$A$1:$O$32,6,0)),1,0)</f>
        <v>0</v>
      </c>
    </row>
    <row r="899" spans="1:20" x14ac:dyDescent="0.3">
      <c r="A899" s="3">
        <v>2014</v>
      </c>
      <c r="B899" s="3">
        <v>291</v>
      </c>
      <c r="C899" s="3" t="s">
        <v>37</v>
      </c>
      <c r="D899" s="3" t="str">
        <f>VLOOKUP(E899,accorpamenti!$A$2:$X$104,A899-1995,0)</f>
        <v>Brindisi</v>
      </c>
      <c r="E899" s="3" t="s">
        <v>112</v>
      </c>
      <c r="F899" s="3">
        <v>6297</v>
      </c>
      <c r="G899" s="3">
        <v>2014</v>
      </c>
      <c r="H899" s="4">
        <v>5</v>
      </c>
      <c r="J899" s="3">
        <v>3</v>
      </c>
      <c r="K899" s="3">
        <v>3</v>
      </c>
      <c r="L899" s="3">
        <v>0</v>
      </c>
      <c r="M899" s="3">
        <v>0</v>
      </c>
      <c r="N899" s="3">
        <v>0</v>
      </c>
      <c r="O899" s="3">
        <v>0</v>
      </c>
      <c r="P899" s="3">
        <f t="shared" si="42"/>
        <v>6</v>
      </c>
      <c r="Q899" s="3">
        <v>224</v>
      </c>
      <c r="R899" s="3">
        <f t="shared" si="43"/>
        <v>2</v>
      </c>
      <c r="S899" s="3">
        <f t="shared" si="44"/>
        <v>6</v>
      </c>
      <c r="T899" s="3">
        <f>IF(AND(H899&lt;5,S899&gt;=VLOOKUP(A899,anni!$A$1:$O$32,6,0)),1,0)</f>
        <v>0</v>
      </c>
    </row>
    <row r="900" spans="1:20" x14ac:dyDescent="0.3">
      <c r="A900" s="3">
        <v>2014</v>
      </c>
      <c r="B900" s="3">
        <v>292</v>
      </c>
      <c r="C900" s="3" t="s">
        <v>39</v>
      </c>
      <c r="D900" s="3" t="str">
        <f>VLOOKUP(E900,accorpamenti!$A$2:$X$104,A900-1995,0)</f>
        <v>Roma</v>
      </c>
      <c r="E900" s="3" t="s">
        <v>40</v>
      </c>
      <c r="F900" s="3">
        <v>6690</v>
      </c>
      <c r="G900" s="3">
        <v>2014</v>
      </c>
      <c r="H900" s="4">
        <v>1</v>
      </c>
      <c r="J900" s="3">
        <v>7</v>
      </c>
      <c r="K900" s="3">
        <v>1</v>
      </c>
      <c r="L900" s="3">
        <v>0</v>
      </c>
      <c r="M900" s="3">
        <v>0</v>
      </c>
      <c r="N900" s="3">
        <v>0</v>
      </c>
      <c r="O900" s="3">
        <v>2</v>
      </c>
      <c r="P900" s="3">
        <f t="shared" si="42"/>
        <v>18</v>
      </c>
      <c r="Q900" s="3">
        <v>156</v>
      </c>
      <c r="R900" s="3">
        <f t="shared" si="43"/>
        <v>1</v>
      </c>
      <c r="S900" s="3">
        <f t="shared" si="44"/>
        <v>10</v>
      </c>
      <c r="T900" s="3">
        <f>IF(AND(H900&lt;5,S900&gt;=VLOOKUP(A900,anni!$A$1:$O$32,6,0)),1,0)</f>
        <v>0</v>
      </c>
    </row>
    <row r="901" spans="1:20" x14ac:dyDescent="0.3">
      <c r="A901" s="3">
        <v>2014</v>
      </c>
      <c r="B901" s="3">
        <v>293</v>
      </c>
      <c r="C901" s="3" t="s">
        <v>47</v>
      </c>
      <c r="D901" s="3" t="str">
        <f>VLOOKUP(E901,accorpamenti!$A$2:$X$104,A901-1995,0)</f>
        <v>Pistoia</v>
      </c>
      <c r="E901" s="3" t="s">
        <v>77</v>
      </c>
      <c r="F901" s="3">
        <v>6617</v>
      </c>
      <c r="G901" s="3">
        <v>2014</v>
      </c>
      <c r="H901" s="4">
        <v>4</v>
      </c>
      <c r="J901" s="3">
        <v>2</v>
      </c>
      <c r="K901" s="3">
        <v>1</v>
      </c>
      <c r="L901" s="3">
        <v>0</v>
      </c>
      <c r="M901" s="3">
        <v>0</v>
      </c>
      <c r="N901" s="3">
        <v>0</v>
      </c>
      <c r="O901" s="3">
        <v>0</v>
      </c>
      <c r="P901" s="3">
        <f t="shared" si="42"/>
        <v>3.5999999999999996</v>
      </c>
      <c r="Q901" s="3">
        <v>265</v>
      </c>
      <c r="R901" s="3">
        <f t="shared" si="43"/>
        <v>1</v>
      </c>
      <c r="S901" s="3">
        <f t="shared" si="44"/>
        <v>3</v>
      </c>
      <c r="T901" s="3">
        <f>IF(AND(H901&lt;5,S901&gt;=VLOOKUP(A901,anni!$A$1:$O$32,6,0)),1,0)</f>
        <v>0</v>
      </c>
    </row>
    <row r="902" spans="1:20" x14ac:dyDescent="0.3">
      <c r="A902" s="3">
        <v>2014</v>
      </c>
      <c r="B902" s="3">
        <v>294</v>
      </c>
      <c r="C902" s="3" t="s">
        <v>34</v>
      </c>
      <c r="D902" s="3" t="str">
        <f>VLOOKUP(E902,accorpamenti!$A$2:$X$104,A902-1995,0)</f>
        <v>Bergamo</v>
      </c>
      <c r="E902" s="3" t="s">
        <v>35</v>
      </c>
      <c r="F902" s="3">
        <v>6440</v>
      </c>
      <c r="G902" s="3">
        <v>2014</v>
      </c>
      <c r="H902" s="4">
        <v>5</v>
      </c>
      <c r="J902" s="3">
        <v>6</v>
      </c>
      <c r="K902" s="3">
        <v>7</v>
      </c>
      <c r="L902" s="3">
        <v>0</v>
      </c>
      <c r="M902" s="3">
        <v>7</v>
      </c>
      <c r="N902" s="3">
        <v>0</v>
      </c>
      <c r="O902" s="3">
        <v>0</v>
      </c>
      <c r="P902" s="3">
        <f t="shared" si="42"/>
        <v>20</v>
      </c>
      <c r="Q902" s="3">
        <v>39</v>
      </c>
      <c r="R902" s="3">
        <f t="shared" si="43"/>
        <v>2</v>
      </c>
      <c r="S902" s="3">
        <f t="shared" si="44"/>
        <v>20</v>
      </c>
      <c r="T902" s="3">
        <f>IF(AND(H902&lt;5,S902&gt;=VLOOKUP(A902,anni!$A$1:$O$32,6,0)),1,0)</f>
        <v>0</v>
      </c>
    </row>
    <row r="903" spans="1:20" x14ac:dyDescent="0.3">
      <c r="A903" s="3">
        <v>2014</v>
      </c>
      <c r="B903" s="3">
        <v>295</v>
      </c>
      <c r="C903" s="3" t="s">
        <v>34</v>
      </c>
      <c r="D903" s="3" t="str">
        <f>VLOOKUP(E903,accorpamenti!$A$2:$X$104,A903-1995,0)</f>
        <v>Brescia</v>
      </c>
      <c r="E903" s="3" t="s">
        <v>42</v>
      </c>
      <c r="F903" s="3">
        <v>6650</v>
      </c>
      <c r="G903" s="3">
        <v>2014</v>
      </c>
      <c r="H903" s="4">
        <v>3</v>
      </c>
      <c r="J903" s="3">
        <v>7</v>
      </c>
      <c r="K903" s="3">
        <v>7</v>
      </c>
      <c r="L903" s="3">
        <v>6</v>
      </c>
      <c r="M903" s="3">
        <v>7</v>
      </c>
      <c r="N903" s="3">
        <v>0</v>
      </c>
      <c r="O903" s="3">
        <v>0</v>
      </c>
      <c r="P903" s="3">
        <f t="shared" si="42"/>
        <v>0</v>
      </c>
      <c r="Q903" s="3">
        <v>13</v>
      </c>
      <c r="R903" s="3">
        <f t="shared" si="43"/>
        <v>1</v>
      </c>
      <c r="S903" s="3">
        <f t="shared" si="44"/>
        <v>27</v>
      </c>
      <c r="T903" s="3">
        <f>IF(AND(H903&lt;5,S903&gt;=VLOOKUP(A903,anni!$A$1:$O$32,6,0)),1,0)</f>
        <v>1</v>
      </c>
    </row>
    <row r="904" spans="1:20" x14ac:dyDescent="0.3">
      <c r="A904" s="3">
        <v>2014</v>
      </c>
      <c r="B904" s="3">
        <v>296</v>
      </c>
      <c r="C904" s="3" t="s">
        <v>45</v>
      </c>
      <c r="D904" s="3" t="str">
        <f>VLOOKUP(E904,accorpamenti!$A$2:$X$104,A904-1995,0)</f>
        <v>Torino</v>
      </c>
      <c r="E904" s="3" t="s">
        <v>49</v>
      </c>
      <c r="F904" s="3">
        <v>6323</v>
      </c>
      <c r="G904" s="3">
        <v>2014</v>
      </c>
      <c r="H904" s="4">
        <v>4</v>
      </c>
      <c r="J904" s="3">
        <v>7</v>
      </c>
      <c r="K904" s="3">
        <v>7</v>
      </c>
      <c r="L904" s="3">
        <v>7</v>
      </c>
      <c r="M904" s="3">
        <v>6</v>
      </c>
      <c r="N904" s="3">
        <v>0</v>
      </c>
      <c r="O904" s="3">
        <v>0</v>
      </c>
      <c r="P904" s="3">
        <f t="shared" si="42"/>
        <v>0</v>
      </c>
      <c r="Q904" s="3">
        <v>13</v>
      </c>
      <c r="R904" s="3">
        <f t="shared" si="43"/>
        <v>3</v>
      </c>
      <c r="S904" s="3">
        <f t="shared" si="44"/>
        <v>27</v>
      </c>
      <c r="T904" s="3">
        <f>IF(AND(H904&lt;5,S904&gt;=VLOOKUP(A904,anni!$A$1:$O$32,6,0)),1,0)</f>
        <v>1</v>
      </c>
    </row>
    <row r="905" spans="1:20" x14ac:dyDescent="0.3">
      <c r="A905" s="3">
        <v>2014</v>
      </c>
      <c r="B905" s="3">
        <v>297</v>
      </c>
      <c r="C905" s="3" t="s">
        <v>43</v>
      </c>
      <c r="D905" s="3" t="str">
        <f>VLOOKUP(E905,accorpamenti!$A$2:$X$104,A905-1995,0)</f>
        <v>Udine</v>
      </c>
      <c r="E905" s="3" t="s">
        <v>58</v>
      </c>
      <c r="F905" s="3">
        <v>6470</v>
      </c>
      <c r="G905" s="3">
        <v>2014</v>
      </c>
      <c r="H905" s="4">
        <v>4</v>
      </c>
      <c r="J905" s="3">
        <v>7</v>
      </c>
      <c r="K905" s="3">
        <v>7</v>
      </c>
      <c r="L905" s="3">
        <v>1</v>
      </c>
      <c r="M905" s="3">
        <v>0</v>
      </c>
      <c r="N905" s="3">
        <v>0</v>
      </c>
      <c r="O905" s="3">
        <v>0</v>
      </c>
      <c r="P905" s="3">
        <f t="shared" si="42"/>
        <v>18</v>
      </c>
      <c r="Q905" s="3">
        <v>80</v>
      </c>
      <c r="R905" s="3">
        <f t="shared" si="43"/>
        <v>2</v>
      </c>
      <c r="S905" s="3">
        <f t="shared" si="44"/>
        <v>15</v>
      </c>
      <c r="T905" s="3">
        <f>IF(AND(H905&lt;5,S905&gt;=VLOOKUP(A905,anni!$A$1:$O$32,6,0)),1,0)</f>
        <v>0</v>
      </c>
    </row>
    <row r="906" spans="1:20" x14ac:dyDescent="0.3">
      <c r="A906" s="3">
        <v>2014</v>
      </c>
      <c r="B906" s="3">
        <v>298</v>
      </c>
      <c r="C906" s="3" t="s">
        <v>69</v>
      </c>
      <c r="D906" s="3" t="str">
        <f>VLOOKUP(E906,accorpamenti!$A$2:$X$104,A906-1995,0)</f>
        <v>Piacenza</v>
      </c>
      <c r="E906" s="3" t="s">
        <v>90</v>
      </c>
      <c r="F906" s="3">
        <v>6298</v>
      </c>
      <c r="G906" s="3">
        <v>2014</v>
      </c>
      <c r="H906" s="4">
        <v>5</v>
      </c>
      <c r="J906" s="3">
        <v>6</v>
      </c>
      <c r="K906" s="3">
        <v>7</v>
      </c>
      <c r="L906" s="3">
        <v>4</v>
      </c>
      <c r="M906" s="3">
        <v>6</v>
      </c>
      <c r="N906" s="3">
        <v>0</v>
      </c>
      <c r="O906" s="3">
        <v>0</v>
      </c>
      <c r="P906" s="3">
        <f t="shared" si="42"/>
        <v>23</v>
      </c>
      <c r="Q906" s="3">
        <v>27</v>
      </c>
      <c r="R906" s="3">
        <f t="shared" si="43"/>
        <v>3</v>
      </c>
      <c r="S906" s="3">
        <f t="shared" si="44"/>
        <v>23</v>
      </c>
      <c r="T906" s="3">
        <f>IF(AND(H906&lt;5,S906&gt;=VLOOKUP(A906,anni!$A$1:$O$32,6,0)),1,0)</f>
        <v>0</v>
      </c>
    </row>
    <row r="907" spans="1:20" x14ac:dyDescent="0.3">
      <c r="A907" s="3">
        <v>2014</v>
      </c>
      <c r="B907" s="3">
        <v>299</v>
      </c>
      <c r="C907" s="3" t="s">
        <v>34</v>
      </c>
      <c r="D907" s="3" t="str">
        <f>VLOOKUP(E907,accorpamenti!$A$2:$X$104,A907-1995,0)</f>
        <v>Brescia</v>
      </c>
      <c r="E907" s="3" t="s">
        <v>42</v>
      </c>
      <c r="F907" s="3">
        <v>6651</v>
      </c>
      <c r="G907" s="3">
        <v>2014</v>
      </c>
      <c r="H907" s="4">
        <v>3</v>
      </c>
      <c r="J907" s="3">
        <v>5</v>
      </c>
      <c r="K907" s="3">
        <v>7</v>
      </c>
      <c r="L907" s="3">
        <v>1</v>
      </c>
      <c r="M907" s="3">
        <v>0</v>
      </c>
      <c r="N907" s="3">
        <v>0</v>
      </c>
      <c r="O907" s="3">
        <v>0</v>
      </c>
      <c r="P907" s="3">
        <f t="shared" si="42"/>
        <v>18.2</v>
      </c>
      <c r="Q907" s="3">
        <v>109</v>
      </c>
      <c r="R907" s="3">
        <f t="shared" si="43"/>
        <v>1</v>
      </c>
      <c r="S907" s="3">
        <f t="shared" si="44"/>
        <v>13</v>
      </c>
      <c r="T907" s="3">
        <f>IF(AND(H907&lt;5,S907&gt;=VLOOKUP(A907,anni!$A$1:$O$32,6,0)),1,0)</f>
        <v>0</v>
      </c>
    </row>
    <row r="908" spans="1:20" x14ac:dyDescent="0.3">
      <c r="A908" s="3">
        <v>2014</v>
      </c>
      <c r="B908" s="3">
        <v>300</v>
      </c>
      <c r="C908" s="3" t="s">
        <v>86</v>
      </c>
      <c r="D908" s="3" t="str">
        <f>VLOOKUP(E908,accorpamenti!$A$2:$X$104,A908-1995,0)</f>
        <v>Oristano</v>
      </c>
      <c r="E908" s="3" t="s">
        <v>150</v>
      </c>
      <c r="F908" s="3">
        <v>6299</v>
      </c>
      <c r="G908" s="3">
        <v>2014</v>
      </c>
      <c r="H908" s="4">
        <v>5</v>
      </c>
      <c r="J908" s="3">
        <v>7</v>
      </c>
      <c r="K908" s="3">
        <v>2</v>
      </c>
      <c r="L908" s="3">
        <v>3</v>
      </c>
      <c r="M908" s="3">
        <v>4</v>
      </c>
      <c r="N908" s="3">
        <v>0</v>
      </c>
      <c r="O908" s="3">
        <v>0</v>
      </c>
      <c r="P908" s="3">
        <f t="shared" si="42"/>
        <v>16</v>
      </c>
      <c r="Q908" s="3">
        <v>70</v>
      </c>
      <c r="R908" s="3">
        <f t="shared" si="43"/>
        <v>3</v>
      </c>
      <c r="S908" s="3">
        <f t="shared" si="44"/>
        <v>16</v>
      </c>
      <c r="T908" s="3">
        <f>IF(AND(H908&lt;5,S908&gt;=VLOOKUP(A908,anni!$A$1:$O$32,6,0)),1,0)</f>
        <v>0</v>
      </c>
    </row>
    <row r="909" spans="1:20" x14ac:dyDescent="0.3">
      <c r="A909" s="3">
        <v>2014</v>
      </c>
      <c r="B909" s="3">
        <v>301</v>
      </c>
      <c r="C909" s="3" t="s">
        <v>56</v>
      </c>
      <c r="D909" s="3" t="str">
        <f>VLOOKUP(E909,accorpamenti!$A$2:$X$104,A909-1995,0)</f>
        <v>Vicenza</v>
      </c>
      <c r="E909" s="3" t="s">
        <v>93</v>
      </c>
      <c r="F909" s="3">
        <v>6652</v>
      </c>
      <c r="G909" s="3">
        <v>2014</v>
      </c>
      <c r="H909" s="4">
        <v>3</v>
      </c>
      <c r="J909" s="3">
        <v>7</v>
      </c>
      <c r="K909" s="3">
        <v>7</v>
      </c>
      <c r="L909" s="3">
        <v>0</v>
      </c>
      <c r="M909" s="3">
        <v>2</v>
      </c>
      <c r="N909" s="3">
        <v>0</v>
      </c>
      <c r="O909" s="3">
        <v>0</v>
      </c>
      <c r="P909" s="3">
        <f t="shared" si="42"/>
        <v>22.4</v>
      </c>
      <c r="Q909" s="3">
        <v>70</v>
      </c>
      <c r="R909" s="3">
        <f t="shared" si="43"/>
        <v>1</v>
      </c>
      <c r="S909" s="3">
        <f t="shared" si="44"/>
        <v>16</v>
      </c>
      <c r="T909" s="3">
        <f>IF(AND(H909&lt;5,S909&gt;=VLOOKUP(A909,anni!$A$1:$O$32,6,0)),1,0)</f>
        <v>0</v>
      </c>
    </row>
    <row r="910" spans="1:20" x14ac:dyDescent="0.3">
      <c r="A910" s="3">
        <v>2013</v>
      </c>
      <c r="B910" s="3">
        <v>1</v>
      </c>
      <c r="C910" s="3" t="s">
        <v>135</v>
      </c>
      <c r="D910" s="3" t="str">
        <f>VLOOKUP(E910,accorpamenti!$A$2:$X$104,A910-1995,0)</f>
        <v>Campobasso</v>
      </c>
      <c r="E910" s="3" t="s">
        <v>145</v>
      </c>
      <c r="F910" s="3">
        <v>6080</v>
      </c>
      <c r="G910" s="3">
        <v>2013</v>
      </c>
      <c r="H910" s="4">
        <v>5</v>
      </c>
      <c r="I910" s="3" t="s">
        <v>36</v>
      </c>
      <c r="J910" s="3">
        <v>7</v>
      </c>
      <c r="K910" s="3">
        <v>6</v>
      </c>
      <c r="L910" s="3">
        <v>7</v>
      </c>
      <c r="M910" s="3">
        <v>6</v>
      </c>
      <c r="N910" s="3">
        <v>2</v>
      </c>
      <c r="O910" s="3">
        <v>0</v>
      </c>
      <c r="P910" s="3">
        <f>IF(T910=0,IF(S910=-1,-1,S910*HLOOKUP(H910,$U$1:$Y$2,2,0)),0)</f>
        <v>28</v>
      </c>
      <c r="Q910" s="3">
        <v>39</v>
      </c>
      <c r="R910" s="3">
        <f t="shared" si="43"/>
        <v>3</v>
      </c>
      <c r="S910" s="3">
        <v>28</v>
      </c>
      <c r="T910" s="3">
        <f>IF(AND(H910&lt;5,S910&gt;=VLOOKUP(A910,anni!$A$1:$O$32,6,0)),1,0)</f>
        <v>0</v>
      </c>
    </row>
    <row r="911" spans="1:20" x14ac:dyDescent="0.3">
      <c r="A911" s="3">
        <v>2013</v>
      </c>
      <c r="B911" s="3">
        <v>2</v>
      </c>
      <c r="C911" s="3" t="s">
        <v>47</v>
      </c>
      <c r="D911" s="3" t="str">
        <f>VLOOKUP(E911,accorpamenti!$A$2:$X$104,A911-1995,0)</f>
        <v>Firenze</v>
      </c>
      <c r="E911" s="3" t="s">
        <v>118</v>
      </c>
      <c r="F911" s="3">
        <v>6471</v>
      </c>
      <c r="G911" s="3">
        <v>2013</v>
      </c>
      <c r="H911" s="4">
        <v>2</v>
      </c>
      <c r="I911" s="3" t="s">
        <v>31</v>
      </c>
      <c r="J911" s="3">
        <v>7</v>
      </c>
      <c r="K911" s="3">
        <v>7</v>
      </c>
      <c r="L911" s="3">
        <v>0</v>
      </c>
      <c r="M911" s="3">
        <v>0</v>
      </c>
      <c r="N911" s="3">
        <v>0</v>
      </c>
      <c r="O911" s="3">
        <v>0</v>
      </c>
      <c r="P911" s="3">
        <f>IF(T911=0,IF(S911=-1,-1,S911*HLOOKUP(H911,$U$1:$Y$2,2,0)),0)</f>
        <v>22.400000000000002</v>
      </c>
      <c r="Q911" s="3">
        <v>117</v>
      </c>
      <c r="R911" s="3">
        <f t="shared" si="43"/>
        <v>1</v>
      </c>
      <c r="S911" s="3">
        <v>14</v>
      </c>
      <c r="T911" s="3">
        <f>IF(AND(H911&lt;5,S911&gt;=VLOOKUP(A911,anni!$A$1:$O$32,6,0)),1,0)</f>
        <v>0</v>
      </c>
    </row>
    <row r="912" spans="1:20" x14ac:dyDescent="0.3">
      <c r="A912" s="3">
        <v>2013</v>
      </c>
      <c r="B912" s="3">
        <v>3</v>
      </c>
      <c r="C912" s="3" t="s">
        <v>43</v>
      </c>
      <c r="D912" s="3" t="str">
        <f>VLOOKUP(E912,accorpamenti!$A$2:$X$104,A912-1995,0)</f>
        <v>Udine</v>
      </c>
      <c r="E912" s="3" t="s">
        <v>58</v>
      </c>
      <c r="F912" s="3">
        <v>6081</v>
      </c>
      <c r="G912" s="3">
        <v>2013</v>
      </c>
      <c r="H912" s="4">
        <v>5</v>
      </c>
      <c r="I912" s="3" t="s">
        <v>36</v>
      </c>
      <c r="J912" s="3">
        <v>7</v>
      </c>
      <c r="K912" s="3">
        <v>6</v>
      </c>
      <c r="L912" s="3">
        <v>7</v>
      </c>
      <c r="M912" s="3">
        <v>7</v>
      </c>
      <c r="N912" s="3">
        <v>0</v>
      </c>
      <c r="O912" s="3">
        <v>0</v>
      </c>
      <c r="P912" s="3">
        <f t="shared" ref="P912:P941" si="45">IF(T912=0,IF(S912=-1,-1,S912*HLOOKUP(H912,$U$1:$Y$2,2,0)),0)</f>
        <v>27</v>
      </c>
      <c r="Q912" s="3">
        <v>46</v>
      </c>
      <c r="R912" s="3">
        <f t="shared" si="43"/>
        <v>3</v>
      </c>
      <c r="S912" s="3">
        <v>27</v>
      </c>
      <c r="T912" s="3">
        <f>IF(AND(H912&lt;5,S912&gt;=VLOOKUP(A912,anni!$A$1:$O$32,6,0)),1,0)</f>
        <v>0</v>
      </c>
    </row>
    <row r="913" spans="1:20" x14ac:dyDescent="0.3">
      <c r="A913" s="3">
        <v>2013</v>
      </c>
      <c r="B913" s="3">
        <v>4</v>
      </c>
      <c r="C913" s="3" t="s">
        <v>47</v>
      </c>
      <c r="D913" s="3" t="str">
        <f>VLOOKUP(E913,accorpamenti!$A$2:$X$104,A913-1995,0)</f>
        <v>Firenze</v>
      </c>
      <c r="E913" s="3" t="s">
        <v>118</v>
      </c>
      <c r="F913" s="3">
        <v>6326</v>
      </c>
      <c r="G913" s="3">
        <v>2013</v>
      </c>
      <c r="H913" s="4">
        <v>5</v>
      </c>
      <c r="I913" s="3" t="s">
        <v>36</v>
      </c>
      <c r="J913" s="3">
        <v>5</v>
      </c>
      <c r="K913" s="3">
        <v>6</v>
      </c>
      <c r="L913" s="3">
        <v>0</v>
      </c>
      <c r="M913" s="3">
        <v>1</v>
      </c>
      <c r="N913" s="3">
        <v>0</v>
      </c>
      <c r="O913" s="3">
        <v>0</v>
      </c>
      <c r="P913" s="3">
        <f t="shared" si="45"/>
        <v>12</v>
      </c>
      <c r="Q913" s="3">
        <v>141</v>
      </c>
      <c r="R913" s="3">
        <f t="shared" si="43"/>
        <v>1</v>
      </c>
      <c r="S913" s="3">
        <v>12</v>
      </c>
      <c r="T913" s="3">
        <f>IF(AND(H913&lt;5,S913&gt;=VLOOKUP(A913,anni!$A$1:$O$32,6,0)),1,0)</f>
        <v>0</v>
      </c>
    </row>
    <row r="914" spans="1:20" x14ac:dyDescent="0.3">
      <c r="A914" s="3">
        <v>2013</v>
      </c>
      <c r="B914" s="3">
        <v>5</v>
      </c>
      <c r="C914" s="3" t="s">
        <v>56</v>
      </c>
      <c r="D914" s="3" t="str">
        <f>VLOOKUP(E914,accorpamenti!$A$2:$X$104,A914-1995,0)</f>
        <v>Vicenza</v>
      </c>
      <c r="E914" s="3" t="s">
        <v>93</v>
      </c>
      <c r="F914" s="3">
        <v>5920</v>
      </c>
      <c r="G914" s="3">
        <v>2013</v>
      </c>
      <c r="H914" s="4">
        <v>5</v>
      </c>
      <c r="I914" s="3" t="s">
        <v>36</v>
      </c>
      <c r="J914" s="3">
        <v>7</v>
      </c>
      <c r="K914" s="3">
        <v>7</v>
      </c>
      <c r="L914" s="3">
        <v>2</v>
      </c>
      <c r="M914" s="3">
        <v>7</v>
      </c>
      <c r="N914" s="3">
        <v>5</v>
      </c>
      <c r="O914" s="3">
        <v>0</v>
      </c>
      <c r="P914" s="3">
        <f t="shared" si="45"/>
        <v>28</v>
      </c>
      <c r="Q914" s="3">
        <v>39</v>
      </c>
      <c r="R914" s="3">
        <f t="shared" si="43"/>
        <v>3</v>
      </c>
      <c r="S914" s="3">
        <v>28</v>
      </c>
      <c r="T914" s="3">
        <f>IF(AND(H914&lt;5,S914&gt;=VLOOKUP(A914,anni!$A$1:$O$32,6,0)),1,0)</f>
        <v>0</v>
      </c>
    </row>
    <row r="915" spans="1:20" x14ac:dyDescent="0.3">
      <c r="A915" s="3">
        <v>2013</v>
      </c>
      <c r="B915" s="3">
        <v>6</v>
      </c>
      <c r="C915" s="3" t="s">
        <v>69</v>
      </c>
      <c r="D915" s="3" t="str">
        <f>VLOOKUP(E915,accorpamenti!$A$2:$X$104,A915-1995,0)</f>
        <v>Forlì Cesena</v>
      </c>
      <c r="E915" s="3" t="s">
        <v>119</v>
      </c>
      <c r="F915" s="3">
        <v>6327</v>
      </c>
      <c r="G915" s="3">
        <v>2013</v>
      </c>
      <c r="H915" s="4">
        <v>5</v>
      </c>
      <c r="I915" s="3" t="s">
        <v>36</v>
      </c>
      <c r="J915" s="3">
        <v>0</v>
      </c>
      <c r="K915" s="3">
        <v>0</v>
      </c>
      <c r="L915" s="3">
        <v>0</v>
      </c>
      <c r="M915" s="3">
        <v>0</v>
      </c>
      <c r="N915" s="3">
        <v>0</v>
      </c>
      <c r="O915" s="3">
        <v>0</v>
      </c>
      <c r="P915" s="3">
        <f t="shared" si="45"/>
        <v>0</v>
      </c>
      <c r="Q915" s="3">
        <v>284</v>
      </c>
      <c r="R915" s="3">
        <f t="shared" si="43"/>
        <v>1</v>
      </c>
      <c r="S915" s="3">
        <v>0</v>
      </c>
      <c r="T915" s="3">
        <f>IF(AND(H915&lt;5,S915&gt;=VLOOKUP(A915,anni!$A$1:$O$32,6,0)),1,0)</f>
        <v>0</v>
      </c>
    </row>
    <row r="916" spans="1:20" x14ac:dyDescent="0.3">
      <c r="A916" s="3">
        <v>2013</v>
      </c>
      <c r="B916" s="3">
        <v>7</v>
      </c>
      <c r="C916" s="3" t="s">
        <v>37</v>
      </c>
      <c r="D916" s="3" t="str">
        <f>VLOOKUP(E916,accorpamenti!$A$2:$X$104,A916-1995,0)</f>
        <v>Lecce</v>
      </c>
      <c r="E916" s="3" t="s">
        <v>38</v>
      </c>
      <c r="F916" s="3">
        <v>6300</v>
      </c>
      <c r="G916" s="3">
        <v>2013</v>
      </c>
      <c r="H916" s="4">
        <v>3</v>
      </c>
      <c r="I916" s="3" t="s">
        <v>36</v>
      </c>
      <c r="J916" s="3">
        <v>0</v>
      </c>
      <c r="K916" s="3">
        <v>6</v>
      </c>
      <c r="L916" s="3">
        <v>0</v>
      </c>
      <c r="M916" s="3">
        <v>7</v>
      </c>
      <c r="N916" s="3">
        <v>0</v>
      </c>
      <c r="O916" s="3">
        <v>0</v>
      </c>
      <c r="P916" s="3">
        <f t="shared" si="45"/>
        <v>18.2</v>
      </c>
      <c r="Q916" s="3">
        <v>129</v>
      </c>
      <c r="R916" s="3">
        <f t="shared" si="43"/>
        <v>3</v>
      </c>
      <c r="S916" s="3">
        <v>13</v>
      </c>
      <c r="T916" s="3">
        <f>IF(AND(H916&lt;5,S916&gt;=VLOOKUP(A916,anni!$A$1:$O$32,6,0)),1,0)</f>
        <v>0</v>
      </c>
    </row>
    <row r="917" spans="1:20" x14ac:dyDescent="0.3">
      <c r="A917" s="3">
        <v>2013</v>
      </c>
      <c r="B917" s="3">
        <v>8</v>
      </c>
      <c r="C917" s="3" t="s">
        <v>69</v>
      </c>
      <c r="D917" s="3" t="str">
        <f>VLOOKUP(E917,accorpamenti!$A$2:$X$104,A917-1995,0)</f>
        <v>Piacenza</v>
      </c>
      <c r="E917" s="3" t="s">
        <v>90</v>
      </c>
      <c r="F917" s="3">
        <v>6396</v>
      </c>
      <c r="G917" s="3">
        <v>2013</v>
      </c>
      <c r="H917" s="4">
        <v>4</v>
      </c>
      <c r="I917" s="3" t="s">
        <v>36</v>
      </c>
      <c r="J917" s="3">
        <v>0</v>
      </c>
      <c r="K917" s="3">
        <v>0</v>
      </c>
      <c r="L917" s="3">
        <v>0</v>
      </c>
      <c r="M917" s="3">
        <v>3</v>
      </c>
      <c r="N917" s="3">
        <v>0</v>
      </c>
      <c r="O917" s="3">
        <v>0</v>
      </c>
      <c r="P917" s="3">
        <f t="shared" si="45"/>
        <v>3.5999999999999996</v>
      </c>
      <c r="Q917" s="3">
        <v>249</v>
      </c>
      <c r="R917" s="3">
        <f t="shared" si="43"/>
        <v>1</v>
      </c>
      <c r="S917" s="3">
        <v>3</v>
      </c>
      <c r="T917" s="3">
        <f>IF(AND(H917&lt;5,S917&gt;=VLOOKUP(A917,anni!$A$1:$O$32,6,0)),1,0)</f>
        <v>0</v>
      </c>
    </row>
    <row r="918" spans="1:20" x14ac:dyDescent="0.3">
      <c r="A918" s="3">
        <v>2013</v>
      </c>
      <c r="B918" s="3">
        <v>9</v>
      </c>
      <c r="C918" s="3" t="s">
        <v>29</v>
      </c>
      <c r="D918" s="3" t="str">
        <f>VLOOKUP(E918,accorpamenti!$A$2:$X$104,A918-1995,0)</f>
        <v>Catania</v>
      </c>
      <c r="E918" s="3" t="s">
        <v>75</v>
      </c>
      <c r="F918" s="3">
        <v>5921</v>
      </c>
      <c r="G918" s="3">
        <v>2013</v>
      </c>
      <c r="H918" s="4">
        <v>5</v>
      </c>
      <c r="I918" s="3" t="s">
        <v>36</v>
      </c>
      <c r="J918" s="3">
        <v>7</v>
      </c>
      <c r="K918" s="3">
        <v>0</v>
      </c>
      <c r="L918" s="3">
        <v>7</v>
      </c>
      <c r="M918" s="3">
        <v>7</v>
      </c>
      <c r="N918" s="3">
        <v>0</v>
      </c>
      <c r="O918" s="3">
        <v>0</v>
      </c>
      <c r="P918" s="3">
        <f t="shared" si="45"/>
        <v>21</v>
      </c>
      <c r="Q918" s="3">
        <v>77</v>
      </c>
      <c r="R918" s="3">
        <f t="shared" si="43"/>
        <v>4</v>
      </c>
      <c r="S918" s="3">
        <v>21</v>
      </c>
      <c r="T918" s="3">
        <f>IF(AND(H918&lt;5,S918&gt;=VLOOKUP(A918,anni!$A$1:$O$32,6,0)),1,0)</f>
        <v>0</v>
      </c>
    </row>
    <row r="919" spans="1:20" x14ac:dyDescent="0.3">
      <c r="A919" s="3">
        <v>2013</v>
      </c>
      <c r="B919" s="3">
        <v>10</v>
      </c>
      <c r="C919" s="3" t="s">
        <v>37</v>
      </c>
      <c r="D919" s="3" t="str">
        <f>VLOOKUP(E919,accorpamenti!$A$2:$X$104,A919-1995,0)</f>
        <v>Bari</v>
      </c>
      <c r="E919" s="3" t="s">
        <v>55</v>
      </c>
      <c r="F919" s="3">
        <v>5741</v>
      </c>
      <c r="G919" s="3">
        <v>2013</v>
      </c>
      <c r="H919" s="4">
        <v>5</v>
      </c>
      <c r="I919" s="3" t="s">
        <v>36</v>
      </c>
      <c r="J919" s="3">
        <v>7</v>
      </c>
      <c r="K919" s="3">
        <v>7</v>
      </c>
      <c r="L919" s="3">
        <v>5</v>
      </c>
      <c r="M919" s="3">
        <v>7</v>
      </c>
      <c r="N919" s="3">
        <v>7</v>
      </c>
      <c r="O919" s="3">
        <v>1</v>
      </c>
      <c r="P919" s="3">
        <f t="shared" si="45"/>
        <v>34</v>
      </c>
      <c r="Q919" s="3">
        <v>23</v>
      </c>
      <c r="R919" s="3">
        <f t="shared" si="43"/>
        <v>5</v>
      </c>
      <c r="S919" s="3">
        <v>34</v>
      </c>
      <c r="T919" s="3">
        <f>IF(AND(H919&lt;5,S919&gt;=VLOOKUP(A919,anni!$A$1:$O$32,6,0)),1,0)</f>
        <v>0</v>
      </c>
    </row>
    <row r="920" spans="1:20" x14ac:dyDescent="0.3">
      <c r="A920" s="3">
        <v>2013</v>
      </c>
      <c r="B920" s="3">
        <v>11</v>
      </c>
      <c r="C920" s="3" t="s">
        <v>39</v>
      </c>
      <c r="D920" s="3" t="str">
        <f>VLOOKUP(E920,accorpamenti!$A$2:$X$104,A920-1995,0)</f>
        <v>Roma</v>
      </c>
      <c r="E920" s="3" t="s">
        <v>40</v>
      </c>
      <c r="F920" s="3">
        <v>5950</v>
      </c>
      <c r="G920" s="3">
        <v>2013</v>
      </c>
      <c r="H920" s="4">
        <v>4</v>
      </c>
      <c r="I920" s="3" t="s">
        <v>36</v>
      </c>
      <c r="J920" s="3">
        <v>7</v>
      </c>
      <c r="K920" s="3">
        <v>6</v>
      </c>
      <c r="L920" s="3">
        <v>7</v>
      </c>
      <c r="M920" s="3">
        <v>7</v>
      </c>
      <c r="N920" s="3">
        <v>0</v>
      </c>
      <c r="O920" s="3">
        <v>0</v>
      </c>
      <c r="P920" s="3">
        <f t="shared" si="45"/>
        <v>0</v>
      </c>
      <c r="Q920" s="3">
        <v>46</v>
      </c>
      <c r="R920" s="3">
        <f t="shared" si="43"/>
        <v>5</v>
      </c>
      <c r="S920" s="3">
        <v>27</v>
      </c>
      <c r="T920" s="3">
        <f>IF(AND(H920&lt;5,S920&gt;=VLOOKUP(A920,anni!$A$1:$O$32,6,0)),1,0)</f>
        <v>1</v>
      </c>
    </row>
    <row r="921" spans="1:20" x14ac:dyDescent="0.3">
      <c r="A921" s="3">
        <v>2013</v>
      </c>
      <c r="B921" s="3">
        <v>12</v>
      </c>
      <c r="C921" s="3" t="s">
        <v>45</v>
      </c>
      <c r="D921" s="3" t="str">
        <f>VLOOKUP(E921,accorpamenti!$A$2:$X$104,A921-1995,0)</f>
        <v>Cuneo</v>
      </c>
      <c r="E921" s="3" t="s">
        <v>67</v>
      </c>
      <c r="F921" s="3">
        <v>6442</v>
      </c>
      <c r="G921" s="3">
        <v>2013</v>
      </c>
      <c r="H921" s="4">
        <v>3</v>
      </c>
      <c r="I921" s="3" t="s">
        <v>36</v>
      </c>
      <c r="J921" s="3">
        <v>0</v>
      </c>
      <c r="K921" s="3">
        <v>1</v>
      </c>
      <c r="L921" s="3">
        <v>0</v>
      </c>
      <c r="M921" s="3">
        <v>1</v>
      </c>
      <c r="N921" s="3">
        <v>0</v>
      </c>
      <c r="O921" s="3">
        <v>1</v>
      </c>
      <c r="P921" s="3">
        <f t="shared" si="45"/>
        <v>4.1999999999999993</v>
      </c>
      <c r="Q921" s="3">
        <v>249</v>
      </c>
      <c r="R921" s="3">
        <f t="shared" si="43"/>
        <v>2</v>
      </c>
      <c r="S921" s="3">
        <v>3</v>
      </c>
      <c r="T921" s="3">
        <f>IF(AND(H921&lt;5,S921&gt;=VLOOKUP(A921,anni!$A$1:$O$32,6,0)),1,0)</f>
        <v>0</v>
      </c>
    </row>
    <row r="922" spans="1:20" x14ac:dyDescent="0.3">
      <c r="A922" s="3">
        <v>2013</v>
      </c>
      <c r="B922" s="3">
        <v>13</v>
      </c>
      <c r="C922" s="3" t="s">
        <v>69</v>
      </c>
      <c r="D922" s="3" t="str">
        <f>VLOOKUP(E922,accorpamenti!$A$2:$X$104,A922-1995,0)</f>
        <v>Reggio Emilia</v>
      </c>
      <c r="E922" s="3" t="s">
        <v>78</v>
      </c>
      <c r="F922" s="3">
        <v>6113</v>
      </c>
      <c r="G922" s="3">
        <v>2013</v>
      </c>
      <c r="H922" s="4">
        <v>4</v>
      </c>
      <c r="I922" s="3" t="s">
        <v>36</v>
      </c>
      <c r="J922" s="3">
        <v>7</v>
      </c>
      <c r="K922" s="3">
        <v>7</v>
      </c>
      <c r="L922" s="3">
        <v>6</v>
      </c>
      <c r="M922" s="3">
        <v>7</v>
      </c>
      <c r="N922" s="3">
        <v>7</v>
      </c>
      <c r="O922" s="3">
        <v>3</v>
      </c>
      <c r="P922" s="3">
        <f t="shared" si="45"/>
        <v>0</v>
      </c>
      <c r="Q922" s="3">
        <v>17</v>
      </c>
      <c r="R922" s="3">
        <f t="shared" si="43"/>
        <v>4</v>
      </c>
      <c r="S922" s="3">
        <v>37</v>
      </c>
      <c r="T922" s="3">
        <f>IF(AND(H922&lt;5,S922&gt;=VLOOKUP(A922,anni!$A$1:$O$32,6,0)),1,0)</f>
        <v>1</v>
      </c>
    </row>
    <row r="923" spans="1:20" x14ac:dyDescent="0.3">
      <c r="A923" s="3">
        <v>2013</v>
      </c>
      <c r="B923" s="3">
        <v>14</v>
      </c>
      <c r="C923" s="3" t="s">
        <v>69</v>
      </c>
      <c r="D923" s="3" t="str">
        <f>VLOOKUP(E923,accorpamenti!$A$2:$X$104,A923-1995,0)</f>
        <v>Reggio Emilia</v>
      </c>
      <c r="E923" s="3" t="s">
        <v>78</v>
      </c>
      <c r="F923" s="3">
        <v>6472</v>
      </c>
      <c r="G923" s="3">
        <v>2013</v>
      </c>
      <c r="H923" s="4">
        <v>2</v>
      </c>
      <c r="I923" s="3" t="s">
        <v>31</v>
      </c>
      <c r="J923" s="3">
        <v>6</v>
      </c>
      <c r="K923" s="3">
        <v>0</v>
      </c>
      <c r="L923" s="3">
        <v>7</v>
      </c>
      <c r="M923" s="3">
        <v>2</v>
      </c>
      <c r="N923" s="3">
        <v>0</v>
      </c>
      <c r="O923" s="3">
        <v>0</v>
      </c>
      <c r="P923" s="3">
        <f t="shared" si="45"/>
        <v>24</v>
      </c>
      <c r="Q923" s="3">
        <v>111</v>
      </c>
      <c r="R923" s="3">
        <f t="shared" si="43"/>
        <v>2</v>
      </c>
      <c r="S923" s="3">
        <v>15</v>
      </c>
      <c r="T923" s="3">
        <f>IF(AND(H923&lt;5,S923&gt;=VLOOKUP(A923,anni!$A$1:$O$32,6,0)),1,0)</f>
        <v>0</v>
      </c>
    </row>
    <row r="924" spans="1:20" x14ac:dyDescent="0.3">
      <c r="A924" s="3">
        <v>2013</v>
      </c>
      <c r="B924" s="3">
        <v>15</v>
      </c>
      <c r="C924" s="3" t="s">
        <v>69</v>
      </c>
      <c r="D924" s="3" t="str">
        <f>VLOOKUP(E924,accorpamenti!$A$2:$X$104,A924-1995,0)</f>
        <v>Ferrara</v>
      </c>
      <c r="E924" s="3" t="s">
        <v>89</v>
      </c>
      <c r="F924" s="3">
        <v>6259</v>
      </c>
      <c r="G924" s="3">
        <v>2013</v>
      </c>
      <c r="H924" s="4">
        <v>4</v>
      </c>
      <c r="I924" s="3" t="s">
        <v>36</v>
      </c>
      <c r="J924" s="3">
        <v>0</v>
      </c>
      <c r="K924" s="3">
        <v>1</v>
      </c>
      <c r="L924" s="3">
        <v>6</v>
      </c>
      <c r="M924" s="3">
        <v>5</v>
      </c>
      <c r="N924" s="3">
        <v>0</v>
      </c>
      <c r="O924" s="3">
        <v>0</v>
      </c>
      <c r="P924" s="3">
        <f t="shared" si="45"/>
        <v>14.399999999999999</v>
      </c>
      <c r="Q924" s="3">
        <v>141</v>
      </c>
      <c r="R924" s="3">
        <f t="shared" si="43"/>
        <v>3</v>
      </c>
      <c r="S924" s="3">
        <v>12</v>
      </c>
      <c r="T924" s="3">
        <f>IF(AND(H924&lt;5,S924&gt;=VLOOKUP(A924,anni!$A$1:$O$32,6,0)),1,0)</f>
        <v>0</v>
      </c>
    </row>
    <row r="925" spans="1:20" x14ac:dyDescent="0.3">
      <c r="A925" s="3">
        <v>2013</v>
      </c>
      <c r="B925" s="3">
        <v>16</v>
      </c>
      <c r="C925" s="3" t="s">
        <v>34</v>
      </c>
      <c r="D925" s="3" t="str">
        <f>VLOOKUP(E925,accorpamenti!$A$2:$X$104,A925-1995,0)</f>
        <v>Milano</v>
      </c>
      <c r="E925" s="3" t="s">
        <v>41</v>
      </c>
      <c r="F925" s="3">
        <v>6328</v>
      </c>
      <c r="G925" s="3">
        <v>2013</v>
      </c>
      <c r="H925" s="4">
        <v>5</v>
      </c>
      <c r="I925" s="3" t="s">
        <v>36</v>
      </c>
      <c r="J925" s="3">
        <v>5</v>
      </c>
      <c r="K925" s="3">
        <v>6</v>
      </c>
      <c r="L925" s="3">
        <v>3</v>
      </c>
      <c r="M925" s="3">
        <v>0</v>
      </c>
      <c r="N925" s="3">
        <v>0</v>
      </c>
      <c r="O925" s="3">
        <v>0</v>
      </c>
      <c r="P925" s="3">
        <f t="shared" si="45"/>
        <v>14</v>
      </c>
      <c r="Q925" s="3">
        <v>117</v>
      </c>
      <c r="R925" s="3">
        <f t="shared" si="43"/>
        <v>1</v>
      </c>
      <c r="S925" s="3">
        <v>14</v>
      </c>
      <c r="T925" s="3">
        <f>IF(AND(H925&lt;5,S925&gt;=VLOOKUP(A925,anni!$A$1:$O$32,6,0)),1,0)</f>
        <v>0</v>
      </c>
    </row>
    <row r="926" spans="1:20" x14ac:dyDescent="0.3">
      <c r="A926" s="3">
        <v>2013</v>
      </c>
      <c r="B926" s="3">
        <v>17</v>
      </c>
      <c r="C926" s="3" t="s">
        <v>34</v>
      </c>
      <c r="D926" s="3" t="str">
        <f>VLOOKUP(E926,accorpamenti!$A$2:$X$104,A926-1995,0)</f>
        <v>Brescia</v>
      </c>
      <c r="E926" s="3" t="s">
        <v>42</v>
      </c>
      <c r="F926" s="3">
        <v>6301</v>
      </c>
      <c r="G926" s="3">
        <v>2013</v>
      </c>
      <c r="H926" s="4">
        <v>3</v>
      </c>
      <c r="I926" s="3" t="s">
        <v>36</v>
      </c>
      <c r="J926" s="3">
        <v>2</v>
      </c>
      <c r="K926" s="3">
        <v>6</v>
      </c>
      <c r="L926" s="3">
        <v>7</v>
      </c>
      <c r="M926" s="3">
        <v>7</v>
      </c>
      <c r="N926" s="3">
        <v>0</v>
      </c>
      <c r="O926" s="3">
        <v>0</v>
      </c>
      <c r="P926" s="3">
        <f t="shared" si="45"/>
        <v>30.799999999999997</v>
      </c>
      <c r="Q926" s="3">
        <v>67</v>
      </c>
      <c r="R926" s="3">
        <f t="shared" si="43"/>
        <v>3</v>
      </c>
      <c r="S926" s="3">
        <v>22</v>
      </c>
      <c r="T926" s="3">
        <f>IF(AND(H926&lt;5,S926&gt;=VLOOKUP(A926,anni!$A$1:$O$32,6,0)),1,0)</f>
        <v>0</v>
      </c>
    </row>
    <row r="927" spans="1:20" x14ac:dyDescent="0.3">
      <c r="A927" s="3">
        <v>2013</v>
      </c>
      <c r="B927" s="3">
        <v>18</v>
      </c>
      <c r="C927" s="3" t="s">
        <v>69</v>
      </c>
      <c r="D927" s="3" t="str">
        <f>VLOOKUP(E927,accorpamenti!$A$2:$X$104,A927-1995,0)</f>
        <v>Ravenna</v>
      </c>
      <c r="E927" s="3" t="s">
        <v>147</v>
      </c>
      <c r="F927" s="3">
        <v>6443</v>
      </c>
      <c r="G927" s="3">
        <v>2013</v>
      </c>
      <c r="H927" s="4">
        <v>3</v>
      </c>
      <c r="I927" s="3" t="s">
        <v>36</v>
      </c>
      <c r="J927" s="3">
        <v>0</v>
      </c>
      <c r="K927" s="3">
        <v>6</v>
      </c>
      <c r="L927" s="3">
        <v>0</v>
      </c>
      <c r="M927" s="3">
        <v>2</v>
      </c>
      <c r="N927" s="3">
        <v>0</v>
      </c>
      <c r="O927" s="3">
        <v>0</v>
      </c>
      <c r="P927" s="3">
        <f t="shared" si="45"/>
        <v>11.2</v>
      </c>
      <c r="Q927" s="3">
        <v>191</v>
      </c>
      <c r="R927" s="3">
        <f t="shared" si="43"/>
        <v>2</v>
      </c>
      <c r="S927" s="3">
        <v>8</v>
      </c>
      <c r="T927" s="3">
        <f>IF(AND(H927&lt;5,S927&gt;=VLOOKUP(A927,anni!$A$1:$O$32,6,0)),1,0)</f>
        <v>0</v>
      </c>
    </row>
    <row r="928" spans="1:20" x14ac:dyDescent="0.3">
      <c r="A928" s="3">
        <v>2013</v>
      </c>
      <c r="B928" s="3">
        <v>19</v>
      </c>
      <c r="C928" s="3" t="s">
        <v>32</v>
      </c>
      <c r="D928" s="3" t="str">
        <f>VLOOKUP(E928,accorpamenti!$A$2:$X$104,A928-1995,0)</f>
        <v>Napoli</v>
      </c>
      <c r="E928" s="3" t="s">
        <v>95</v>
      </c>
      <c r="F928" s="3">
        <v>5951</v>
      </c>
      <c r="G928" s="3">
        <v>2013</v>
      </c>
      <c r="H928" s="4">
        <v>4</v>
      </c>
      <c r="I928" s="3" t="s">
        <v>36</v>
      </c>
      <c r="J928" s="3">
        <v>5</v>
      </c>
      <c r="K928" s="3">
        <v>7</v>
      </c>
      <c r="L928" s="3">
        <v>2</v>
      </c>
      <c r="M928" s="3">
        <v>7</v>
      </c>
      <c r="N928" s="3">
        <v>0</v>
      </c>
      <c r="O928" s="3">
        <v>0</v>
      </c>
      <c r="P928" s="3">
        <f t="shared" si="45"/>
        <v>25.2</v>
      </c>
      <c r="Q928" s="3">
        <v>77</v>
      </c>
      <c r="R928" s="3">
        <f t="shared" si="43"/>
        <v>5</v>
      </c>
      <c r="S928" s="3">
        <v>21</v>
      </c>
      <c r="T928" s="3">
        <f>IF(AND(H928&lt;5,S928&gt;=VLOOKUP(A928,anni!$A$1:$O$32,6,0)),1,0)</f>
        <v>0</v>
      </c>
    </row>
    <row r="929" spans="1:20" x14ac:dyDescent="0.3">
      <c r="A929" s="3">
        <v>2013</v>
      </c>
      <c r="B929" s="3">
        <v>20</v>
      </c>
      <c r="C929" s="3" t="s">
        <v>34</v>
      </c>
      <c r="D929" s="3" t="str">
        <f>VLOOKUP(E929,accorpamenti!$A$2:$X$104,A929-1995,0)</f>
        <v>Varese</v>
      </c>
      <c r="E929" s="3" t="s">
        <v>94</v>
      </c>
      <c r="F929" s="3">
        <v>6082</v>
      </c>
      <c r="G929" s="3">
        <v>2013</v>
      </c>
      <c r="H929" s="4">
        <v>5</v>
      </c>
      <c r="I929" s="3" t="s">
        <v>36</v>
      </c>
      <c r="J929" s="3">
        <v>7</v>
      </c>
      <c r="K929" s="3">
        <v>6</v>
      </c>
      <c r="L929" s="3">
        <v>0</v>
      </c>
      <c r="M929" s="3">
        <v>0</v>
      </c>
      <c r="N929" s="3">
        <v>0</v>
      </c>
      <c r="O929" s="3">
        <v>0</v>
      </c>
      <c r="P929" s="3">
        <f t="shared" si="45"/>
        <v>13</v>
      </c>
      <c r="Q929" s="3">
        <v>129</v>
      </c>
      <c r="R929" s="3">
        <f t="shared" ref="R929:R992" si="46">COUNTIF($F$609:$F$5991,F929)</f>
        <v>3</v>
      </c>
      <c r="S929" s="3">
        <v>13</v>
      </c>
      <c r="T929" s="3">
        <f>IF(AND(H929&lt;5,S929&gt;=VLOOKUP(A929,anni!$A$1:$O$32,6,0)),1,0)</f>
        <v>0</v>
      </c>
    </row>
    <row r="930" spans="1:20" x14ac:dyDescent="0.3">
      <c r="A930" s="3">
        <v>2013</v>
      </c>
      <c r="B930" s="3">
        <v>21</v>
      </c>
      <c r="C930" s="3" t="s">
        <v>34</v>
      </c>
      <c r="D930" s="3" t="str">
        <f>VLOOKUP(E930,accorpamenti!$A$2:$X$104,A930-1995,0)</f>
        <v>Lodi</v>
      </c>
      <c r="E930" s="3" t="s">
        <v>97</v>
      </c>
      <c r="F930" s="3">
        <v>6329</v>
      </c>
      <c r="G930" s="3">
        <v>2013</v>
      </c>
      <c r="H930" s="4">
        <v>5</v>
      </c>
      <c r="I930" s="3" t="s">
        <v>36</v>
      </c>
      <c r="J930" s="3">
        <v>1</v>
      </c>
      <c r="K930" s="3">
        <v>0</v>
      </c>
      <c r="L930" s="3">
        <v>0</v>
      </c>
      <c r="M930" s="3">
        <v>4</v>
      </c>
      <c r="N930" s="3">
        <v>2</v>
      </c>
      <c r="O930" s="3">
        <v>0</v>
      </c>
      <c r="P930" s="3">
        <f t="shared" si="45"/>
        <v>7</v>
      </c>
      <c r="Q930" s="3">
        <v>211</v>
      </c>
      <c r="R930" s="3">
        <f t="shared" si="46"/>
        <v>1</v>
      </c>
      <c r="S930" s="3">
        <v>7</v>
      </c>
      <c r="T930" s="3">
        <f>IF(AND(H930&lt;5,S930&gt;=VLOOKUP(A930,anni!$A$1:$O$32,6,0)),1,0)</f>
        <v>0</v>
      </c>
    </row>
    <row r="931" spans="1:20" x14ac:dyDescent="0.3">
      <c r="A931" s="3">
        <v>2013</v>
      </c>
      <c r="B931" s="3">
        <v>22</v>
      </c>
      <c r="C931" s="3" t="s">
        <v>56</v>
      </c>
      <c r="D931" s="3" t="str">
        <f>VLOOKUP(E931,accorpamenti!$A$2:$X$104,A931-1995,0)</f>
        <v>Verona</v>
      </c>
      <c r="E931" s="3" t="s">
        <v>71</v>
      </c>
      <c r="F931" s="3">
        <v>6397</v>
      </c>
      <c r="G931" s="3">
        <v>2013</v>
      </c>
      <c r="H931" s="4">
        <v>4</v>
      </c>
      <c r="I931" s="3" t="s">
        <v>36</v>
      </c>
      <c r="J931" s="3">
        <v>2</v>
      </c>
      <c r="K931" s="3">
        <v>6</v>
      </c>
      <c r="L931" s="3">
        <v>0</v>
      </c>
      <c r="M931" s="3">
        <v>0</v>
      </c>
      <c r="N931" s="3">
        <v>0</v>
      </c>
      <c r="O931" s="3">
        <v>0</v>
      </c>
      <c r="P931" s="3">
        <f t="shared" si="45"/>
        <v>9.6</v>
      </c>
      <c r="Q931" s="3">
        <v>191</v>
      </c>
      <c r="R931" s="3">
        <f t="shared" si="46"/>
        <v>2</v>
      </c>
      <c r="S931" s="3">
        <v>8</v>
      </c>
      <c r="T931" s="3">
        <f>IF(AND(H931&lt;5,S931&gt;=VLOOKUP(A931,anni!$A$1:$O$32,6,0)),1,0)</f>
        <v>0</v>
      </c>
    </row>
    <row r="932" spans="1:20" x14ac:dyDescent="0.3">
      <c r="A932" s="3">
        <v>2013</v>
      </c>
      <c r="B932" s="3">
        <v>23</v>
      </c>
      <c r="C932" s="3" t="s">
        <v>135</v>
      </c>
      <c r="D932" s="3" t="str">
        <f>VLOOKUP(E932,accorpamenti!$A$2:$X$104,A932-1995,0)</f>
        <v>Campobasso</v>
      </c>
      <c r="E932" s="3" t="s">
        <v>145</v>
      </c>
      <c r="F932" s="3">
        <v>6203</v>
      </c>
      <c r="G932" s="3">
        <v>2013</v>
      </c>
      <c r="H932" s="4">
        <v>5</v>
      </c>
      <c r="I932" s="3" t="s">
        <v>36</v>
      </c>
      <c r="J932" s="3">
        <v>5</v>
      </c>
      <c r="K932" s="3">
        <v>0</v>
      </c>
      <c r="L932" s="3">
        <v>7</v>
      </c>
      <c r="M932" s="3">
        <v>2</v>
      </c>
      <c r="N932" s="3">
        <v>0</v>
      </c>
      <c r="O932" s="3">
        <v>0</v>
      </c>
      <c r="P932" s="3">
        <f t="shared" si="45"/>
        <v>14</v>
      </c>
      <c r="Q932" s="3">
        <v>117</v>
      </c>
      <c r="R932" s="3">
        <f t="shared" si="46"/>
        <v>2</v>
      </c>
      <c r="S932" s="3">
        <v>14</v>
      </c>
      <c r="T932" s="3">
        <f>IF(AND(H932&lt;5,S932&gt;=VLOOKUP(A932,anni!$A$1:$O$32,6,0)),1,0)</f>
        <v>0</v>
      </c>
    </row>
    <row r="933" spans="1:20" x14ac:dyDescent="0.3">
      <c r="A933" s="3">
        <v>2013</v>
      </c>
      <c r="B933" s="3">
        <v>24</v>
      </c>
      <c r="C933" s="3" t="s">
        <v>47</v>
      </c>
      <c r="D933" s="3" t="str">
        <f>VLOOKUP(E933,accorpamenti!$A$2:$X$104,A933-1995,0)</f>
        <v>Firenze</v>
      </c>
      <c r="E933" s="3" t="s">
        <v>118</v>
      </c>
      <c r="F933" s="3">
        <v>6083</v>
      </c>
      <c r="G933" s="3">
        <v>2013</v>
      </c>
      <c r="H933" s="4">
        <v>5</v>
      </c>
      <c r="I933" s="3" t="s">
        <v>36</v>
      </c>
      <c r="J933" s="3">
        <v>0</v>
      </c>
      <c r="K933" s="3">
        <v>0</v>
      </c>
      <c r="L933" s="3">
        <v>0</v>
      </c>
      <c r="M933" s="3">
        <v>0</v>
      </c>
      <c r="N933" s="3">
        <v>0</v>
      </c>
      <c r="O933" s="3">
        <v>0</v>
      </c>
      <c r="P933" s="3">
        <f t="shared" si="45"/>
        <v>0</v>
      </c>
      <c r="Q933" s="3">
        <v>284</v>
      </c>
      <c r="R933" s="3">
        <f t="shared" si="46"/>
        <v>2</v>
      </c>
      <c r="S933" s="3">
        <v>0</v>
      </c>
      <c r="T933" s="3">
        <f>IF(AND(H933&lt;5,S933&gt;=VLOOKUP(A933,anni!$A$1:$O$32,6,0)),1,0)</f>
        <v>0</v>
      </c>
    </row>
    <row r="934" spans="1:20" x14ac:dyDescent="0.3">
      <c r="A934" s="3">
        <v>2013</v>
      </c>
      <c r="B934" s="3">
        <v>25</v>
      </c>
      <c r="C934" s="3" t="s">
        <v>29</v>
      </c>
      <c r="D934" s="3" t="str">
        <f>VLOOKUP(E934,accorpamenti!$A$2:$X$104,A934-1995,0)</f>
        <v>Catania</v>
      </c>
      <c r="E934" s="3" t="s">
        <v>75</v>
      </c>
      <c r="F934" s="3">
        <v>6330</v>
      </c>
      <c r="G934" s="3">
        <v>2013</v>
      </c>
      <c r="H934" s="4">
        <v>5</v>
      </c>
      <c r="I934" s="3" t="s">
        <v>36</v>
      </c>
      <c r="J934" s="3">
        <v>0</v>
      </c>
      <c r="K934" s="3">
        <v>6</v>
      </c>
      <c r="L934" s="3">
        <v>1</v>
      </c>
      <c r="M934" s="3">
        <v>0</v>
      </c>
      <c r="N934" s="3">
        <v>0</v>
      </c>
      <c r="O934" s="3">
        <v>0</v>
      </c>
      <c r="P934" s="3">
        <f t="shared" si="45"/>
        <v>7</v>
      </c>
      <c r="Q934" s="3">
        <v>211</v>
      </c>
      <c r="R934" s="3">
        <f t="shared" si="46"/>
        <v>1</v>
      </c>
      <c r="S934" s="3">
        <v>7</v>
      </c>
      <c r="T934" s="3">
        <f>IF(AND(H934&lt;5,S934&gt;=VLOOKUP(A934,anni!$A$1:$O$32,6,0)),1,0)</f>
        <v>0</v>
      </c>
    </row>
    <row r="935" spans="1:20" x14ac:dyDescent="0.3">
      <c r="A935" s="3">
        <v>2013</v>
      </c>
      <c r="B935" s="3">
        <v>26</v>
      </c>
      <c r="C935" s="3" t="s">
        <v>34</v>
      </c>
      <c r="D935" s="3" t="str">
        <f>VLOOKUP(E935,accorpamenti!$A$2:$X$104,A935-1995,0)</f>
        <v>Varese</v>
      </c>
      <c r="E935" s="3" t="s">
        <v>94</v>
      </c>
      <c r="F935" s="3">
        <v>6114</v>
      </c>
      <c r="G935" s="3">
        <v>2013</v>
      </c>
      <c r="H935" s="4">
        <v>4</v>
      </c>
      <c r="I935" s="3" t="s">
        <v>36</v>
      </c>
      <c r="J935" s="3">
        <v>0</v>
      </c>
      <c r="K935" s="3">
        <v>6</v>
      </c>
      <c r="L935" s="3">
        <v>7</v>
      </c>
      <c r="M935" s="3">
        <v>7</v>
      </c>
      <c r="N935" s="3">
        <v>0</v>
      </c>
      <c r="O935" s="3">
        <v>0</v>
      </c>
      <c r="P935" s="3">
        <f t="shared" si="45"/>
        <v>24</v>
      </c>
      <c r="Q935" s="3">
        <v>84</v>
      </c>
      <c r="R935" s="3">
        <f t="shared" si="46"/>
        <v>4</v>
      </c>
      <c r="S935" s="3">
        <v>20</v>
      </c>
      <c r="T935" s="3">
        <f>IF(AND(H935&lt;5,S935&gt;=VLOOKUP(A935,anni!$A$1:$O$32,6,0)),1,0)</f>
        <v>0</v>
      </c>
    </row>
    <row r="936" spans="1:20" x14ac:dyDescent="0.3">
      <c r="A936" s="3">
        <v>2013</v>
      </c>
      <c r="B936" s="3">
        <v>27</v>
      </c>
      <c r="C936" s="3" t="s">
        <v>69</v>
      </c>
      <c r="D936" s="3" t="str">
        <f>VLOOKUP(E936,accorpamenti!$A$2:$X$104,A936-1995,0)</f>
        <v>Modena</v>
      </c>
      <c r="E936" s="3" t="s">
        <v>72</v>
      </c>
      <c r="F936" s="3">
        <v>6205</v>
      </c>
      <c r="G936" s="3">
        <v>2013</v>
      </c>
      <c r="H936" s="4">
        <v>5</v>
      </c>
      <c r="I936" s="3" t="s">
        <v>36</v>
      </c>
      <c r="J936" s="3">
        <v>7</v>
      </c>
      <c r="K936" s="3">
        <v>6</v>
      </c>
      <c r="L936" s="3">
        <v>0</v>
      </c>
      <c r="M936" s="3">
        <v>0</v>
      </c>
      <c r="N936" s="3">
        <v>0</v>
      </c>
      <c r="O936" s="3">
        <v>0</v>
      </c>
      <c r="P936" s="3">
        <f t="shared" si="45"/>
        <v>13</v>
      </c>
      <c r="Q936" s="3">
        <v>129</v>
      </c>
      <c r="R936" s="3">
        <f t="shared" si="46"/>
        <v>2</v>
      </c>
      <c r="S936" s="3">
        <v>13</v>
      </c>
      <c r="T936" s="3">
        <f>IF(AND(H936&lt;5,S936&gt;=VLOOKUP(A936,anni!$A$1:$O$32,6,0)),1,0)</f>
        <v>0</v>
      </c>
    </row>
    <row r="937" spans="1:20" x14ac:dyDescent="0.3">
      <c r="A937" s="3">
        <v>2013</v>
      </c>
      <c r="B937" s="3">
        <v>28</v>
      </c>
      <c r="C937" s="3" t="s">
        <v>34</v>
      </c>
      <c r="D937" s="3" t="str">
        <f>VLOOKUP(E937,accorpamenti!$A$2:$X$104,A937-1995,0)</f>
        <v>Brescia</v>
      </c>
      <c r="E937" s="3" t="s">
        <v>42</v>
      </c>
      <c r="F937" s="3">
        <v>6084</v>
      </c>
      <c r="G937" s="3">
        <v>2013</v>
      </c>
      <c r="H937" s="4">
        <v>5</v>
      </c>
      <c r="I937" s="3" t="s">
        <v>36</v>
      </c>
      <c r="J937" s="3">
        <v>7</v>
      </c>
      <c r="K937" s="3">
        <v>6</v>
      </c>
      <c r="L937" s="3">
        <v>6</v>
      </c>
      <c r="M937" s="3">
        <v>7</v>
      </c>
      <c r="N937" s="3">
        <v>6</v>
      </c>
      <c r="O937" s="3">
        <v>0</v>
      </c>
      <c r="P937" s="3">
        <f t="shared" si="45"/>
        <v>32</v>
      </c>
      <c r="Q937" s="3">
        <v>28</v>
      </c>
      <c r="R937" s="3">
        <f t="shared" si="46"/>
        <v>3</v>
      </c>
      <c r="S937" s="3">
        <v>32</v>
      </c>
      <c r="T937" s="3">
        <f>IF(AND(H937&lt;5,S937&gt;=VLOOKUP(A937,anni!$A$1:$O$32,6,0)),1,0)</f>
        <v>0</v>
      </c>
    </row>
    <row r="938" spans="1:20" x14ac:dyDescent="0.3">
      <c r="A938" s="3">
        <v>2013</v>
      </c>
      <c r="B938" s="3">
        <v>29</v>
      </c>
      <c r="C938" s="3" t="s">
        <v>50</v>
      </c>
      <c r="D938" s="3" t="str">
        <f>VLOOKUP(E938,accorpamenti!$A$2:$X$104,A938-1995,0)</f>
        <v>Genova</v>
      </c>
      <c r="E938" s="3" t="s">
        <v>51</v>
      </c>
      <c r="F938" s="3">
        <v>6444</v>
      </c>
      <c r="G938" s="3">
        <v>2013</v>
      </c>
      <c r="H938" s="4">
        <v>3</v>
      </c>
      <c r="I938" s="3" t="s">
        <v>36</v>
      </c>
      <c r="J938" s="3">
        <v>0</v>
      </c>
      <c r="K938" s="3">
        <v>6</v>
      </c>
      <c r="L938" s="3">
        <v>0</v>
      </c>
      <c r="M938" s="3">
        <v>2</v>
      </c>
      <c r="N938" s="3">
        <v>0</v>
      </c>
      <c r="O938" s="3">
        <v>0</v>
      </c>
      <c r="P938" s="3">
        <f t="shared" si="45"/>
        <v>11.2</v>
      </c>
      <c r="Q938" s="3">
        <v>191</v>
      </c>
      <c r="R938" s="3">
        <f t="shared" si="46"/>
        <v>2</v>
      </c>
      <c r="S938" s="3">
        <v>8</v>
      </c>
      <c r="T938" s="3">
        <f>IF(AND(H938&lt;5,S938&gt;=VLOOKUP(A938,anni!$A$1:$O$32,6,0)),1,0)</f>
        <v>0</v>
      </c>
    </row>
    <row r="939" spans="1:20" x14ac:dyDescent="0.3">
      <c r="A939" s="3">
        <v>2013</v>
      </c>
      <c r="B939" s="3">
        <v>30</v>
      </c>
      <c r="C939" s="3" t="s">
        <v>39</v>
      </c>
      <c r="D939" s="3" t="str">
        <f>VLOOKUP(E939,accorpamenti!$A$2:$X$104,A939-1995,0)</f>
        <v>Roma</v>
      </c>
      <c r="E939" s="3" t="s">
        <v>40</v>
      </c>
      <c r="F939" s="3">
        <v>6398</v>
      </c>
      <c r="G939" s="3">
        <v>2013</v>
      </c>
      <c r="H939" s="4">
        <v>4</v>
      </c>
      <c r="I939" s="3" t="s">
        <v>36</v>
      </c>
      <c r="J939" s="3">
        <v>0</v>
      </c>
      <c r="K939" s="3">
        <v>6</v>
      </c>
      <c r="L939" s="3">
        <v>0</v>
      </c>
      <c r="M939" s="3">
        <v>0</v>
      </c>
      <c r="N939" s="3">
        <v>0</v>
      </c>
      <c r="O939" s="3">
        <v>0</v>
      </c>
      <c r="P939" s="3">
        <f t="shared" si="45"/>
        <v>7.1999999999999993</v>
      </c>
      <c r="Q939" s="3">
        <v>226</v>
      </c>
      <c r="R939" s="3">
        <f t="shared" si="46"/>
        <v>1</v>
      </c>
      <c r="S939" s="3">
        <v>6</v>
      </c>
      <c r="T939" s="3">
        <f>IF(AND(H939&lt;5,S939&gt;=VLOOKUP(A939,anni!$A$1:$O$32,6,0)),1,0)</f>
        <v>0</v>
      </c>
    </row>
    <row r="940" spans="1:20" x14ac:dyDescent="0.3">
      <c r="A940" s="3">
        <v>2013</v>
      </c>
      <c r="B940" s="3">
        <v>31</v>
      </c>
      <c r="C940" s="3" t="s">
        <v>56</v>
      </c>
      <c r="D940" s="3" t="str">
        <f>VLOOKUP(E940,accorpamenti!$A$2:$X$104,A940-1995,0)</f>
        <v>Vicenza</v>
      </c>
      <c r="E940" s="3" t="s">
        <v>93</v>
      </c>
      <c r="F940" s="3">
        <v>6399</v>
      </c>
      <c r="G940" s="3">
        <v>2013</v>
      </c>
      <c r="H940" s="4">
        <v>4</v>
      </c>
      <c r="I940" s="3" t="s">
        <v>36</v>
      </c>
      <c r="J940" s="3">
        <v>0</v>
      </c>
      <c r="K940" s="3">
        <v>6</v>
      </c>
      <c r="L940" s="3">
        <v>0</v>
      </c>
      <c r="M940" s="3">
        <v>7</v>
      </c>
      <c r="N940" s="3">
        <v>0</v>
      </c>
      <c r="O940" s="3">
        <v>0</v>
      </c>
      <c r="P940" s="3">
        <f t="shared" si="45"/>
        <v>15.6</v>
      </c>
      <c r="Q940" s="3">
        <v>129</v>
      </c>
      <c r="R940" s="3">
        <f t="shared" si="46"/>
        <v>1</v>
      </c>
      <c r="S940" s="3">
        <v>13</v>
      </c>
      <c r="T940" s="3">
        <f>IF(AND(H940&lt;5,S940&gt;=VLOOKUP(A940,anni!$A$1:$O$32,6,0)),1,0)</f>
        <v>0</v>
      </c>
    </row>
    <row r="941" spans="1:20" x14ac:dyDescent="0.3">
      <c r="A941" s="3">
        <v>2013</v>
      </c>
      <c r="B941" s="3">
        <v>32</v>
      </c>
      <c r="C941" s="3" t="s">
        <v>47</v>
      </c>
      <c r="D941" s="3" t="str">
        <f>VLOOKUP(E941,accorpamenti!$A$2:$X$104,A941-1995,0)</f>
        <v>Massa Carrara</v>
      </c>
      <c r="E941" s="3" t="s">
        <v>52</v>
      </c>
      <c r="F941" s="3">
        <v>5952</v>
      </c>
      <c r="G941" s="3">
        <v>2013</v>
      </c>
      <c r="H941" s="4">
        <v>4</v>
      </c>
      <c r="I941" s="3" t="s">
        <v>36</v>
      </c>
      <c r="J941" s="3">
        <v>7</v>
      </c>
      <c r="K941" s="3">
        <v>6</v>
      </c>
      <c r="L941" s="3">
        <v>7</v>
      </c>
      <c r="M941" s="3">
        <v>2</v>
      </c>
      <c r="N941" s="3">
        <v>0</v>
      </c>
      <c r="O941" s="3">
        <v>0</v>
      </c>
      <c r="P941" s="3">
        <f t="shared" si="45"/>
        <v>26.4</v>
      </c>
      <c r="Q941" s="3">
        <v>67</v>
      </c>
      <c r="R941" s="3">
        <f t="shared" si="46"/>
        <v>5</v>
      </c>
      <c r="S941" s="3">
        <v>22</v>
      </c>
      <c r="T941" s="3">
        <f>IF(AND(H941&lt;5,S941&gt;=VLOOKUP(A941,anni!$A$1:$O$32,6,0)),1,0)</f>
        <v>0</v>
      </c>
    </row>
    <row r="942" spans="1:20" x14ac:dyDescent="0.3">
      <c r="A942" s="3">
        <v>2013</v>
      </c>
      <c r="B942" s="3">
        <v>33</v>
      </c>
      <c r="C942" s="3" t="s">
        <v>45</v>
      </c>
      <c r="D942" s="3" t="str">
        <f>VLOOKUP(E942,accorpamenti!$A$2:$X$104,A942-1995,0)</f>
        <v>Alessandria</v>
      </c>
      <c r="E942" s="3" t="s">
        <v>74</v>
      </c>
      <c r="F942" s="3">
        <v>6331</v>
      </c>
      <c r="G942" s="3">
        <v>2013</v>
      </c>
      <c r="H942" s="4">
        <v>5</v>
      </c>
      <c r="I942" s="3" t="s">
        <v>36</v>
      </c>
      <c r="J942" s="3">
        <v>1</v>
      </c>
      <c r="K942" s="3">
        <v>1</v>
      </c>
      <c r="L942" s="3">
        <v>0</v>
      </c>
      <c r="M942" s="3">
        <v>2</v>
      </c>
      <c r="N942" s="3">
        <v>0</v>
      </c>
      <c r="O942" s="3">
        <v>0</v>
      </c>
      <c r="P942" s="3">
        <f t="shared" ref="P942:P973" si="47">IF(T942=0,IF(S942=-1,-1,S942*HLOOKUP(H942,$U$1:$Y$2,2,0)),0)</f>
        <v>4</v>
      </c>
      <c r="Q942" s="3">
        <v>240</v>
      </c>
      <c r="R942" s="3">
        <f t="shared" si="46"/>
        <v>1</v>
      </c>
      <c r="S942" s="3">
        <v>4</v>
      </c>
      <c r="T942" s="3">
        <f>IF(AND(H942&lt;5,S942&gt;=VLOOKUP(A942,anni!$A$1:$O$32,6,0)),1,0)</f>
        <v>0</v>
      </c>
    </row>
    <row r="943" spans="1:20" x14ac:dyDescent="0.3">
      <c r="A943" s="3">
        <v>2013</v>
      </c>
      <c r="B943" s="3">
        <v>34</v>
      </c>
      <c r="C943" s="3" t="s">
        <v>69</v>
      </c>
      <c r="D943" s="3" t="str">
        <f>VLOOKUP(E943,accorpamenti!$A$2:$X$104,A943-1995,0)</f>
        <v>Bologna</v>
      </c>
      <c r="E943" s="3" t="s">
        <v>70</v>
      </c>
      <c r="F943" s="3">
        <v>6332</v>
      </c>
      <c r="G943" s="3">
        <v>2013</v>
      </c>
      <c r="H943" s="4">
        <v>5</v>
      </c>
      <c r="I943" s="3" t="s">
        <v>36</v>
      </c>
      <c r="J943" s="3">
        <v>1</v>
      </c>
      <c r="K943" s="3">
        <v>6</v>
      </c>
      <c r="L943" s="3">
        <v>5</v>
      </c>
      <c r="M943" s="3">
        <v>0</v>
      </c>
      <c r="N943" s="3">
        <v>0</v>
      </c>
      <c r="O943" s="3">
        <v>0</v>
      </c>
      <c r="P943" s="3">
        <f t="shared" si="47"/>
        <v>12</v>
      </c>
      <c r="Q943" s="3">
        <v>141</v>
      </c>
      <c r="R943" s="3">
        <f t="shared" si="46"/>
        <v>1</v>
      </c>
      <c r="S943" s="3">
        <v>12</v>
      </c>
      <c r="T943" s="3">
        <f>IF(AND(H943&lt;5,S943&gt;=VLOOKUP(A943,anni!$A$1:$O$32,6,0)),1,0)</f>
        <v>0</v>
      </c>
    </row>
    <row r="944" spans="1:20" x14ac:dyDescent="0.3">
      <c r="A944" s="3">
        <v>2013</v>
      </c>
      <c r="B944" s="3">
        <v>35</v>
      </c>
      <c r="C944" s="3" t="s">
        <v>47</v>
      </c>
      <c r="D944" s="3" t="str">
        <f>VLOOKUP(E944,accorpamenti!$A$2:$X$104,A944-1995,0)</f>
        <v>Massa Carrara</v>
      </c>
      <c r="E944" s="3" t="s">
        <v>52</v>
      </c>
      <c r="F944" s="3">
        <v>6492</v>
      </c>
      <c r="G944" s="3">
        <v>2013</v>
      </c>
      <c r="H944" s="4">
        <v>1</v>
      </c>
      <c r="I944" s="3" t="s">
        <v>31</v>
      </c>
      <c r="J944" s="3">
        <v>1</v>
      </c>
      <c r="K944" s="3">
        <v>6</v>
      </c>
      <c r="L944" s="3">
        <v>0</v>
      </c>
      <c r="M944" s="3">
        <v>1</v>
      </c>
      <c r="N944" s="3">
        <v>0</v>
      </c>
      <c r="O944" s="3">
        <v>0</v>
      </c>
      <c r="P944" s="3">
        <f t="shared" si="47"/>
        <v>14.4</v>
      </c>
      <c r="Q944" s="3">
        <v>191</v>
      </c>
      <c r="R944" s="3">
        <f t="shared" si="46"/>
        <v>2</v>
      </c>
      <c r="S944" s="3">
        <v>8</v>
      </c>
      <c r="T944" s="3">
        <f>IF(AND(H944&lt;5,S944&gt;=VLOOKUP(A944,anni!$A$1:$O$32,6,0)),1,0)</f>
        <v>0</v>
      </c>
    </row>
    <row r="945" spans="1:20" x14ac:dyDescent="0.3">
      <c r="A945" s="3">
        <v>2013</v>
      </c>
      <c r="B945" s="3">
        <v>36</v>
      </c>
      <c r="C945" s="3" t="s">
        <v>79</v>
      </c>
      <c r="D945" s="3" t="str">
        <f>VLOOKUP(E945,accorpamenti!$A$2:$X$104,A945-1995,0)</f>
        <v>Perugia</v>
      </c>
      <c r="E945" s="3" t="s">
        <v>84</v>
      </c>
      <c r="F945" s="3">
        <v>6333</v>
      </c>
      <c r="G945" s="3">
        <v>2013</v>
      </c>
      <c r="H945" s="4">
        <v>5</v>
      </c>
      <c r="I945" s="3" t="s">
        <v>36</v>
      </c>
      <c r="J945" s="3">
        <v>0</v>
      </c>
      <c r="K945" s="3">
        <v>0</v>
      </c>
      <c r="L945" s="3">
        <v>0</v>
      </c>
      <c r="M945" s="3">
        <v>7</v>
      </c>
      <c r="N945" s="3">
        <v>0</v>
      </c>
      <c r="O945" s="3">
        <v>0</v>
      </c>
      <c r="P945" s="3">
        <f t="shared" si="47"/>
        <v>7</v>
      </c>
      <c r="Q945" s="3">
        <v>211</v>
      </c>
      <c r="R945" s="3">
        <f t="shared" si="46"/>
        <v>1</v>
      </c>
      <c r="S945" s="3">
        <v>7</v>
      </c>
      <c r="T945" s="3">
        <f>IF(AND(H945&lt;5,S945&gt;=VLOOKUP(A945,anni!$A$1:$O$32,6,0)),1,0)</f>
        <v>0</v>
      </c>
    </row>
    <row r="946" spans="1:20" x14ac:dyDescent="0.3">
      <c r="A946" s="3">
        <v>2013</v>
      </c>
      <c r="B946" s="3">
        <v>37</v>
      </c>
      <c r="C946" s="3" t="s">
        <v>34</v>
      </c>
      <c r="D946" s="3" t="str">
        <f>VLOOKUP(E946,accorpamenti!$A$2:$X$104,A946-1995,0)</f>
        <v>Cremona</v>
      </c>
      <c r="E946" s="3" t="s">
        <v>130</v>
      </c>
      <c r="F946" s="3">
        <v>6445</v>
      </c>
      <c r="G946" s="3">
        <v>2013</v>
      </c>
      <c r="H946" s="4">
        <v>3</v>
      </c>
      <c r="I946" s="3" t="s">
        <v>36</v>
      </c>
      <c r="J946" s="3">
        <v>2</v>
      </c>
      <c r="K946" s="3">
        <v>6</v>
      </c>
      <c r="L946" s="3">
        <v>0</v>
      </c>
      <c r="M946" s="3">
        <v>2</v>
      </c>
      <c r="N946" s="3">
        <v>0</v>
      </c>
      <c r="O946" s="3">
        <v>0</v>
      </c>
      <c r="P946" s="3">
        <f t="shared" si="47"/>
        <v>14</v>
      </c>
      <c r="Q946" s="3">
        <v>163</v>
      </c>
      <c r="R946" s="3">
        <f t="shared" si="46"/>
        <v>2</v>
      </c>
      <c r="S946" s="3">
        <v>10</v>
      </c>
      <c r="T946" s="3">
        <f>IF(AND(H946&lt;5,S946&gt;=VLOOKUP(A946,anni!$A$1:$O$32,6,0)),1,0)</f>
        <v>0</v>
      </c>
    </row>
    <row r="947" spans="1:20" x14ac:dyDescent="0.3">
      <c r="A947" s="3">
        <v>2013</v>
      </c>
      <c r="B947" s="3">
        <v>38</v>
      </c>
      <c r="C947" s="3" t="s">
        <v>34</v>
      </c>
      <c r="D947" s="3" t="str">
        <f>VLOOKUP(E947,accorpamenti!$A$2:$X$104,A947-1995,0)</f>
        <v>Milano</v>
      </c>
      <c r="E947" s="3" t="s">
        <v>41</v>
      </c>
      <c r="F947" s="3">
        <v>6334</v>
      </c>
      <c r="G947" s="3">
        <v>2013</v>
      </c>
      <c r="H947" s="4">
        <v>5</v>
      </c>
      <c r="I947" s="3" t="s">
        <v>36</v>
      </c>
      <c r="J947" s="3">
        <v>0</v>
      </c>
      <c r="K947" s="3">
        <v>0</v>
      </c>
      <c r="L947" s="3">
        <v>0</v>
      </c>
      <c r="M947" s="3">
        <v>0</v>
      </c>
      <c r="N947" s="3">
        <v>0</v>
      </c>
      <c r="O947" s="3">
        <v>0</v>
      </c>
      <c r="P947" s="3">
        <f t="shared" si="47"/>
        <v>0</v>
      </c>
      <c r="Q947" s="3">
        <v>284</v>
      </c>
      <c r="R947" s="3">
        <f t="shared" si="46"/>
        <v>1</v>
      </c>
      <c r="S947" s="3">
        <v>0</v>
      </c>
      <c r="T947" s="3">
        <f>IF(AND(H947&lt;5,S947&gt;=VLOOKUP(A947,anni!$A$1:$O$32,6,0)),1,0)</f>
        <v>0</v>
      </c>
    </row>
    <row r="948" spans="1:20" x14ac:dyDescent="0.3">
      <c r="A948" s="3">
        <v>2013</v>
      </c>
      <c r="B948" s="3">
        <v>39</v>
      </c>
      <c r="C948" s="3" t="s">
        <v>152</v>
      </c>
      <c r="D948" s="3" t="str">
        <f>VLOOKUP(E948,accorpamenti!$A$2:$X$104,A948-1995,0)</f>
        <v>Aosta</v>
      </c>
      <c r="E948" s="3" t="s">
        <v>133</v>
      </c>
      <c r="F948" s="3">
        <v>6335</v>
      </c>
      <c r="G948" s="3">
        <v>2013</v>
      </c>
      <c r="H948" s="4">
        <v>5</v>
      </c>
      <c r="I948" s="3" t="s">
        <v>36</v>
      </c>
      <c r="J948" s="3">
        <v>0</v>
      </c>
      <c r="K948" s="3">
        <v>7</v>
      </c>
      <c r="L948" s="3">
        <v>0</v>
      </c>
      <c r="M948" s="3">
        <v>1</v>
      </c>
      <c r="N948" s="3">
        <v>0</v>
      </c>
      <c r="O948" s="3">
        <v>0</v>
      </c>
      <c r="P948" s="3">
        <f t="shared" si="47"/>
        <v>8</v>
      </c>
      <c r="Q948" s="3">
        <v>191</v>
      </c>
      <c r="R948" s="3">
        <f t="shared" si="46"/>
        <v>1</v>
      </c>
      <c r="S948" s="3">
        <v>8</v>
      </c>
      <c r="T948" s="3">
        <f>IF(AND(H948&lt;5,S948&gt;=VLOOKUP(A948,anni!$A$1:$O$32,6,0)),1,0)</f>
        <v>0</v>
      </c>
    </row>
    <row r="949" spans="1:20" x14ac:dyDescent="0.3">
      <c r="A949" s="3">
        <v>2013</v>
      </c>
      <c r="B949" s="3">
        <v>40</v>
      </c>
      <c r="C949" s="3" t="s">
        <v>43</v>
      </c>
      <c r="D949" s="3" t="str">
        <f>VLOOKUP(E949,accorpamenti!$A$2:$X$104,A949-1995,0)</f>
        <v>Udine</v>
      </c>
      <c r="E949" s="3" t="s">
        <v>58</v>
      </c>
      <c r="F949" s="3">
        <v>6115</v>
      </c>
      <c r="G949" s="3">
        <v>2013</v>
      </c>
      <c r="H949" s="4">
        <v>4</v>
      </c>
      <c r="I949" s="3" t="s">
        <v>36</v>
      </c>
      <c r="J949" s="3">
        <v>3</v>
      </c>
      <c r="K949" s="3">
        <v>6</v>
      </c>
      <c r="L949" s="3">
        <v>2</v>
      </c>
      <c r="M949" s="3">
        <v>0</v>
      </c>
      <c r="N949" s="3">
        <v>0</v>
      </c>
      <c r="O949" s="3">
        <v>0</v>
      </c>
      <c r="P949" s="3">
        <f t="shared" si="47"/>
        <v>13.2</v>
      </c>
      <c r="Q949" s="3">
        <v>155</v>
      </c>
      <c r="R949" s="3">
        <f t="shared" si="46"/>
        <v>3</v>
      </c>
      <c r="S949" s="3">
        <v>11</v>
      </c>
      <c r="T949" s="3">
        <f>IF(AND(H949&lt;5,S949&gt;=VLOOKUP(A949,anni!$A$1:$O$32,6,0)),1,0)</f>
        <v>0</v>
      </c>
    </row>
    <row r="950" spans="1:20" x14ac:dyDescent="0.3">
      <c r="A950" s="3">
        <v>2013</v>
      </c>
      <c r="B950" s="3">
        <v>41</v>
      </c>
      <c r="C950" s="3" t="s">
        <v>32</v>
      </c>
      <c r="D950" s="3" t="str">
        <f>VLOOKUP(E950,accorpamenti!$A$2:$X$104,A950-1995,0)</f>
        <v>Benevento</v>
      </c>
      <c r="E950" s="3" t="s">
        <v>143</v>
      </c>
      <c r="F950" s="3">
        <v>6206</v>
      </c>
      <c r="G950" s="3">
        <v>2013</v>
      </c>
      <c r="H950" s="4">
        <v>5</v>
      </c>
      <c r="I950" s="3" t="s">
        <v>36</v>
      </c>
      <c r="J950" s="3">
        <v>3</v>
      </c>
      <c r="K950" s="3">
        <v>7</v>
      </c>
      <c r="L950" s="3">
        <v>0</v>
      </c>
      <c r="M950" s="3">
        <v>7</v>
      </c>
      <c r="N950" s="3">
        <v>0</v>
      </c>
      <c r="O950" s="3">
        <v>0</v>
      </c>
      <c r="P950" s="3">
        <f t="shared" si="47"/>
        <v>17</v>
      </c>
      <c r="Q950" s="3">
        <v>97</v>
      </c>
      <c r="R950" s="3">
        <f t="shared" si="46"/>
        <v>2</v>
      </c>
      <c r="S950" s="3">
        <v>17</v>
      </c>
      <c r="T950" s="3">
        <f>IF(AND(H950&lt;5,S950&gt;=VLOOKUP(A950,anni!$A$1:$O$32,6,0)),1,0)</f>
        <v>0</v>
      </c>
    </row>
    <row r="951" spans="1:20" x14ac:dyDescent="0.3">
      <c r="A951" s="3">
        <v>2013</v>
      </c>
      <c r="B951" s="3">
        <v>42</v>
      </c>
      <c r="C951" s="3" t="s">
        <v>29</v>
      </c>
      <c r="D951" s="3" t="str">
        <f>VLOOKUP(E951,accorpamenti!$A$2:$X$104,A951-1995,0)</f>
        <v>Messina</v>
      </c>
      <c r="E951" s="3" t="s">
        <v>124</v>
      </c>
      <c r="F951" s="3">
        <v>6086</v>
      </c>
      <c r="G951" s="3">
        <v>2013</v>
      </c>
      <c r="H951" s="4">
        <v>5</v>
      </c>
      <c r="I951" s="3" t="s">
        <v>36</v>
      </c>
      <c r="J951" s="3">
        <v>0</v>
      </c>
      <c r="K951" s="3">
        <v>7</v>
      </c>
      <c r="L951" s="3">
        <v>0</v>
      </c>
      <c r="M951" s="3">
        <v>7</v>
      </c>
      <c r="N951" s="3">
        <v>0</v>
      </c>
      <c r="O951" s="3">
        <v>0</v>
      </c>
      <c r="P951" s="3">
        <f t="shared" si="47"/>
        <v>14</v>
      </c>
      <c r="Q951" s="3">
        <v>117</v>
      </c>
      <c r="R951" s="3">
        <f t="shared" si="46"/>
        <v>3</v>
      </c>
      <c r="S951" s="3">
        <v>14</v>
      </c>
      <c r="T951" s="3">
        <f>IF(AND(H951&lt;5,S951&gt;=VLOOKUP(A951,anni!$A$1:$O$32,6,0)),1,0)</f>
        <v>0</v>
      </c>
    </row>
    <row r="952" spans="1:20" x14ac:dyDescent="0.3">
      <c r="A952" s="3">
        <v>2013</v>
      </c>
      <c r="B952" s="3">
        <v>43</v>
      </c>
      <c r="C952" s="3" t="s">
        <v>56</v>
      </c>
      <c r="D952" s="3" t="str">
        <f>VLOOKUP(E952,accorpamenti!$A$2:$X$104,A952-1995,0)</f>
        <v>Verona</v>
      </c>
      <c r="E952" s="3" t="s">
        <v>71</v>
      </c>
      <c r="F952" s="3">
        <v>6446</v>
      </c>
      <c r="G952" s="3">
        <v>2013</v>
      </c>
      <c r="H952" s="4">
        <v>3</v>
      </c>
      <c r="I952" s="3" t="s">
        <v>36</v>
      </c>
      <c r="J952" s="3">
        <v>0</v>
      </c>
      <c r="K952" s="3">
        <v>6</v>
      </c>
      <c r="L952" s="3">
        <v>0</v>
      </c>
      <c r="M952" s="3">
        <v>0</v>
      </c>
      <c r="N952" s="3">
        <v>0</v>
      </c>
      <c r="O952" s="3">
        <v>0</v>
      </c>
      <c r="P952" s="3">
        <f t="shared" si="47"/>
        <v>8.3999999999999986</v>
      </c>
      <c r="Q952" s="3">
        <v>226</v>
      </c>
      <c r="R952" s="3">
        <f t="shared" si="46"/>
        <v>1</v>
      </c>
      <c r="S952" s="3">
        <v>6</v>
      </c>
      <c r="T952" s="3">
        <f>IF(AND(H952&lt;5,S952&gt;=VLOOKUP(A952,anni!$A$1:$O$32,6,0)),1,0)</f>
        <v>0</v>
      </c>
    </row>
    <row r="953" spans="1:20" x14ac:dyDescent="0.3">
      <c r="A953" s="3">
        <v>2013</v>
      </c>
      <c r="B953" s="3">
        <v>44</v>
      </c>
      <c r="C953" s="3" t="s">
        <v>29</v>
      </c>
      <c r="D953" s="3" t="str">
        <f>VLOOKUP(E953,accorpamenti!$A$2:$X$104,A953-1995,0)</f>
        <v>Caltanissetta</v>
      </c>
      <c r="E953" s="3" t="s">
        <v>129</v>
      </c>
      <c r="F953" s="3">
        <v>6260</v>
      </c>
      <c r="G953" s="3">
        <v>2013</v>
      </c>
      <c r="H953" s="4">
        <v>4</v>
      </c>
      <c r="I953" s="3" t="s">
        <v>36</v>
      </c>
      <c r="J953" s="3">
        <v>0</v>
      </c>
      <c r="K953" s="3">
        <v>7</v>
      </c>
      <c r="L953" s="3">
        <v>0</v>
      </c>
      <c r="M953" s="3">
        <v>0</v>
      </c>
      <c r="N953" s="3">
        <v>0</v>
      </c>
      <c r="O953" s="3">
        <v>0</v>
      </c>
      <c r="P953" s="3">
        <f t="shared" si="47"/>
        <v>8.4</v>
      </c>
      <c r="Q953" s="3">
        <v>211</v>
      </c>
      <c r="R953" s="3">
        <f t="shared" si="46"/>
        <v>3</v>
      </c>
      <c r="S953" s="3">
        <v>7</v>
      </c>
      <c r="T953" s="3">
        <f>IF(AND(H953&lt;5,S953&gt;=VLOOKUP(A953,anni!$A$1:$O$32,6,0)),1,0)</f>
        <v>0</v>
      </c>
    </row>
    <row r="954" spans="1:20" x14ac:dyDescent="0.3">
      <c r="A954" s="3">
        <v>2013</v>
      </c>
      <c r="B954" s="3">
        <v>45</v>
      </c>
      <c r="C954" s="3" t="s">
        <v>34</v>
      </c>
      <c r="D954" s="3" t="str">
        <f>VLOOKUP(E954,accorpamenti!$A$2:$X$104,A954-1995,0)</f>
        <v>Varese</v>
      </c>
      <c r="E954" s="3" t="s">
        <v>94</v>
      </c>
      <c r="F954" s="3">
        <v>6261</v>
      </c>
      <c r="G954" s="3">
        <v>2013</v>
      </c>
      <c r="H954" s="4">
        <v>4</v>
      </c>
      <c r="I954" s="3" t="s">
        <v>36</v>
      </c>
      <c r="J954" s="3">
        <v>7</v>
      </c>
      <c r="K954" s="3">
        <v>7</v>
      </c>
      <c r="L954" s="3">
        <v>0</v>
      </c>
      <c r="M954" s="3">
        <v>2</v>
      </c>
      <c r="N954" s="3">
        <v>0</v>
      </c>
      <c r="O954" s="3">
        <v>0</v>
      </c>
      <c r="P954" s="3">
        <f t="shared" si="47"/>
        <v>19.2</v>
      </c>
      <c r="Q954" s="3">
        <v>104</v>
      </c>
      <c r="R954" s="3">
        <f t="shared" si="46"/>
        <v>3</v>
      </c>
      <c r="S954" s="3">
        <v>16</v>
      </c>
      <c r="T954" s="3">
        <f>IF(AND(H954&lt;5,S954&gt;=VLOOKUP(A954,anni!$A$1:$O$32,6,0)),1,0)</f>
        <v>0</v>
      </c>
    </row>
    <row r="955" spans="1:20" x14ac:dyDescent="0.3">
      <c r="A955" s="3">
        <v>2013</v>
      </c>
      <c r="B955" s="3">
        <v>46</v>
      </c>
      <c r="C955" s="3" t="s">
        <v>56</v>
      </c>
      <c r="D955" s="3" t="str">
        <f>VLOOKUP(E955,accorpamenti!$A$2:$X$104,A955-1995,0)</f>
        <v>Rovigo</v>
      </c>
      <c r="E955" s="3" t="s">
        <v>126</v>
      </c>
      <c r="F955" s="3">
        <v>6400</v>
      </c>
      <c r="G955" s="3">
        <v>2013</v>
      </c>
      <c r="H955" s="4">
        <v>4</v>
      </c>
      <c r="I955" s="3" t="s">
        <v>36</v>
      </c>
      <c r="J955" s="3">
        <v>0</v>
      </c>
      <c r="K955" s="3">
        <v>0</v>
      </c>
      <c r="L955" s="3">
        <v>0</v>
      </c>
      <c r="M955" s="3">
        <v>2</v>
      </c>
      <c r="N955" s="3">
        <v>0</v>
      </c>
      <c r="O955" s="3">
        <v>0</v>
      </c>
      <c r="P955" s="3">
        <f t="shared" si="47"/>
        <v>2.4</v>
      </c>
      <c r="Q955" s="3">
        <v>257</v>
      </c>
      <c r="R955" s="3">
        <f t="shared" si="46"/>
        <v>2</v>
      </c>
      <c r="S955" s="3">
        <v>2</v>
      </c>
      <c r="T955" s="3">
        <f>IF(AND(H955&lt;5,S955&gt;=VLOOKUP(A955,anni!$A$1:$O$32,6,0)),1,0)</f>
        <v>0</v>
      </c>
    </row>
    <row r="956" spans="1:20" x14ac:dyDescent="0.3">
      <c r="A956" s="3">
        <v>2013</v>
      </c>
      <c r="B956" s="3">
        <v>47</v>
      </c>
      <c r="C956" s="3" t="s">
        <v>34</v>
      </c>
      <c r="D956" s="3" t="str">
        <f>VLOOKUP(E956,accorpamenti!$A$2:$X$104,A956-1995,0)</f>
        <v>Brescia</v>
      </c>
      <c r="E956" s="3" t="s">
        <v>42</v>
      </c>
      <c r="F956" s="3">
        <v>6263</v>
      </c>
      <c r="G956" s="3">
        <v>2013</v>
      </c>
      <c r="H956" s="4">
        <v>4</v>
      </c>
      <c r="I956" s="3" t="s">
        <v>36</v>
      </c>
      <c r="J956" s="3">
        <v>0</v>
      </c>
      <c r="K956" s="3">
        <v>7</v>
      </c>
      <c r="L956" s="3">
        <v>0</v>
      </c>
      <c r="M956" s="3">
        <v>2</v>
      </c>
      <c r="N956" s="3">
        <v>0</v>
      </c>
      <c r="O956" s="3">
        <v>0</v>
      </c>
      <c r="P956" s="3">
        <f t="shared" si="47"/>
        <v>10.799999999999999</v>
      </c>
      <c r="Q956" s="3">
        <v>178</v>
      </c>
      <c r="R956" s="3">
        <f t="shared" si="46"/>
        <v>3</v>
      </c>
      <c r="S956" s="3">
        <v>9</v>
      </c>
      <c r="T956" s="3">
        <f>IF(AND(H956&lt;5,S956&gt;=VLOOKUP(A956,anni!$A$1:$O$32,6,0)),1,0)</f>
        <v>0</v>
      </c>
    </row>
    <row r="957" spans="1:20" x14ac:dyDescent="0.3">
      <c r="A957" s="3">
        <v>2013</v>
      </c>
      <c r="B957" s="3">
        <v>48</v>
      </c>
      <c r="C957" s="3" t="s">
        <v>53</v>
      </c>
      <c r="D957" s="3" t="str">
        <f>VLOOKUP(E957,accorpamenti!$A$2:$X$104,A957-1995,0)</f>
        <v>Pescara</v>
      </c>
      <c r="E957" s="3" t="s">
        <v>54</v>
      </c>
      <c r="F957" s="3">
        <v>6336</v>
      </c>
      <c r="G957" s="3">
        <v>2013</v>
      </c>
      <c r="H957" s="4">
        <v>5</v>
      </c>
      <c r="I957" s="3" t="s">
        <v>36</v>
      </c>
      <c r="J957" s="3">
        <v>2</v>
      </c>
      <c r="K957" s="3">
        <v>7</v>
      </c>
      <c r="L957" s="3">
        <v>1</v>
      </c>
      <c r="M957" s="3">
        <v>0</v>
      </c>
      <c r="N957" s="3">
        <v>0</v>
      </c>
      <c r="O957" s="3">
        <v>0</v>
      </c>
      <c r="P957" s="3">
        <f t="shared" si="47"/>
        <v>10</v>
      </c>
      <c r="Q957" s="3">
        <v>163</v>
      </c>
      <c r="R957" s="3">
        <f t="shared" si="46"/>
        <v>1</v>
      </c>
      <c r="S957" s="3">
        <v>10</v>
      </c>
      <c r="T957" s="3">
        <f>IF(AND(H957&lt;5,S957&gt;=VLOOKUP(A957,anni!$A$1:$O$32,6,0)),1,0)</f>
        <v>0</v>
      </c>
    </row>
    <row r="958" spans="1:20" x14ac:dyDescent="0.3">
      <c r="A958" s="3">
        <v>2013</v>
      </c>
      <c r="B958" s="3">
        <v>49</v>
      </c>
      <c r="C958" s="3" t="s">
        <v>69</v>
      </c>
      <c r="D958" s="3" t="str">
        <f>VLOOKUP(E958,accorpamenti!$A$2:$X$104,A958-1995,0)</f>
        <v>Modena</v>
      </c>
      <c r="E958" s="3" t="s">
        <v>72</v>
      </c>
      <c r="F958" s="3">
        <v>5924</v>
      </c>
      <c r="G958" s="3">
        <v>2013</v>
      </c>
      <c r="H958" s="4">
        <v>5</v>
      </c>
      <c r="I958" s="3" t="s">
        <v>36</v>
      </c>
      <c r="J958" s="3">
        <v>7</v>
      </c>
      <c r="K958" s="3">
        <v>6</v>
      </c>
      <c r="L958" s="3">
        <v>7</v>
      </c>
      <c r="M958" s="3">
        <v>4</v>
      </c>
      <c r="N958" s="3">
        <v>0</v>
      </c>
      <c r="O958" s="3">
        <v>0</v>
      </c>
      <c r="P958" s="3">
        <f t="shared" si="47"/>
        <v>24</v>
      </c>
      <c r="Q958" s="3">
        <v>62</v>
      </c>
      <c r="R958" s="3">
        <f t="shared" si="46"/>
        <v>4</v>
      </c>
      <c r="S958" s="3">
        <v>24</v>
      </c>
      <c r="T958" s="3">
        <f>IF(AND(H958&lt;5,S958&gt;=VLOOKUP(A958,anni!$A$1:$O$32,6,0)),1,0)</f>
        <v>0</v>
      </c>
    </row>
    <row r="959" spans="1:20" x14ac:dyDescent="0.3">
      <c r="A959" s="3">
        <v>2013</v>
      </c>
      <c r="B959" s="3">
        <v>50</v>
      </c>
      <c r="C959" s="3" t="s">
        <v>50</v>
      </c>
      <c r="D959" s="3" t="str">
        <f>VLOOKUP(E959,accorpamenti!$A$2:$X$104,A959-1995,0)</f>
        <v>Genova</v>
      </c>
      <c r="E959" s="3" t="s">
        <v>51</v>
      </c>
      <c r="F959" s="3">
        <v>6117</v>
      </c>
      <c r="G959" s="3">
        <v>2013</v>
      </c>
      <c r="H959" s="4">
        <v>4</v>
      </c>
      <c r="I959" s="3" t="s">
        <v>36</v>
      </c>
      <c r="J959" s="3">
        <v>1</v>
      </c>
      <c r="K959" s="3">
        <v>6</v>
      </c>
      <c r="L959" s="3">
        <v>0</v>
      </c>
      <c r="M959" s="3">
        <v>0</v>
      </c>
      <c r="N959" s="3">
        <v>0</v>
      </c>
      <c r="O959" s="3">
        <v>0</v>
      </c>
      <c r="P959" s="3">
        <f t="shared" si="47"/>
        <v>8.4</v>
      </c>
      <c r="Q959" s="3">
        <v>211</v>
      </c>
      <c r="R959" s="3">
        <f t="shared" si="46"/>
        <v>3</v>
      </c>
      <c r="S959" s="3">
        <v>7</v>
      </c>
      <c r="T959" s="3">
        <f>IF(AND(H959&lt;5,S959&gt;=VLOOKUP(A959,anni!$A$1:$O$32,6,0)),1,0)</f>
        <v>0</v>
      </c>
    </row>
    <row r="960" spans="1:20" x14ac:dyDescent="0.3">
      <c r="A960" s="3">
        <v>2013</v>
      </c>
      <c r="B960" s="3">
        <v>51</v>
      </c>
      <c r="C960" s="3" t="s">
        <v>29</v>
      </c>
      <c r="D960" s="3" t="str">
        <f>VLOOKUP(E960,accorpamenti!$A$2:$X$104,A960-1995,0)</f>
        <v>Enna</v>
      </c>
      <c r="E960" s="3" t="s">
        <v>82</v>
      </c>
      <c r="F960" s="3">
        <v>6337</v>
      </c>
      <c r="G960" s="3">
        <v>2013</v>
      </c>
      <c r="H960" s="4">
        <v>5</v>
      </c>
      <c r="I960" s="3" t="s">
        <v>36</v>
      </c>
      <c r="J960" s="3">
        <v>0</v>
      </c>
      <c r="K960" s="3">
        <v>1</v>
      </c>
      <c r="L960" s="3">
        <v>0</v>
      </c>
      <c r="M960" s="3">
        <v>0</v>
      </c>
      <c r="N960" s="3">
        <v>0</v>
      </c>
      <c r="O960" s="3">
        <v>0</v>
      </c>
      <c r="P960" s="3">
        <f t="shared" si="47"/>
        <v>1</v>
      </c>
      <c r="Q960" s="3">
        <v>272</v>
      </c>
      <c r="R960" s="3">
        <f t="shared" si="46"/>
        <v>1</v>
      </c>
      <c r="S960" s="3">
        <v>1</v>
      </c>
      <c r="T960" s="3">
        <f>IF(AND(H960&lt;5,S960&gt;=VLOOKUP(A960,anni!$A$1:$O$32,6,0)),1,0)</f>
        <v>0</v>
      </c>
    </row>
    <row r="961" spans="1:20" x14ac:dyDescent="0.3">
      <c r="A961" s="3">
        <v>2013</v>
      </c>
      <c r="B961" s="3">
        <v>52</v>
      </c>
      <c r="C961" s="3" t="s">
        <v>29</v>
      </c>
      <c r="D961" s="3" t="str">
        <f>VLOOKUP(E961,accorpamenti!$A$2:$X$104,A961-1995,0)</f>
        <v>Catania</v>
      </c>
      <c r="E961" s="3" t="s">
        <v>75</v>
      </c>
      <c r="F961" s="3">
        <v>6401</v>
      </c>
      <c r="G961" s="3">
        <v>2013</v>
      </c>
      <c r="H961" s="4">
        <v>4</v>
      </c>
      <c r="I961" s="3" t="s">
        <v>36</v>
      </c>
      <c r="J961" s="3">
        <v>4</v>
      </c>
      <c r="K961" s="3">
        <v>7</v>
      </c>
      <c r="L961" s="3">
        <v>0</v>
      </c>
      <c r="M961" s="3">
        <v>0</v>
      </c>
      <c r="N961" s="3">
        <v>1</v>
      </c>
      <c r="O961" s="3">
        <v>0</v>
      </c>
      <c r="P961" s="3">
        <f t="shared" si="47"/>
        <v>14.399999999999999</v>
      </c>
      <c r="Q961" s="3">
        <v>141</v>
      </c>
      <c r="R961" s="3">
        <f t="shared" si="46"/>
        <v>2</v>
      </c>
      <c r="S961" s="3">
        <v>12</v>
      </c>
      <c r="T961" s="3">
        <f>IF(AND(H961&lt;5,S961&gt;=VLOOKUP(A961,anni!$A$1:$O$32,6,0)),1,0)</f>
        <v>0</v>
      </c>
    </row>
    <row r="962" spans="1:20" x14ac:dyDescent="0.3">
      <c r="A962" s="3">
        <v>2013</v>
      </c>
      <c r="B962" s="3">
        <v>53</v>
      </c>
      <c r="C962" s="3" t="s">
        <v>45</v>
      </c>
      <c r="D962" s="3" t="str">
        <f>VLOOKUP(E962,accorpamenti!$A$2:$X$104,A962-1995,0)</f>
        <v>Cuneo</v>
      </c>
      <c r="E962" s="3" t="s">
        <v>67</v>
      </c>
      <c r="F962" s="3">
        <v>6303</v>
      </c>
      <c r="G962" s="3">
        <v>2013</v>
      </c>
      <c r="H962" s="4">
        <v>3</v>
      </c>
      <c r="I962" s="3" t="s">
        <v>36</v>
      </c>
      <c r="J962" s="3">
        <v>1</v>
      </c>
      <c r="K962" s="3">
        <v>0</v>
      </c>
      <c r="L962" s="3">
        <v>0</v>
      </c>
      <c r="M962" s="3">
        <v>2</v>
      </c>
      <c r="N962" s="3">
        <v>2</v>
      </c>
      <c r="O962" s="3">
        <v>0</v>
      </c>
      <c r="P962" s="3">
        <f t="shared" si="47"/>
        <v>7</v>
      </c>
      <c r="Q962" s="3">
        <v>234</v>
      </c>
      <c r="R962" s="3">
        <f t="shared" si="46"/>
        <v>3</v>
      </c>
      <c r="S962" s="3">
        <v>5</v>
      </c>
      <c r="T962" s="3">
        <f>IF(AND(H962&lt;5,S962&gt;=VLOOKUP(A962,anni!$A$1:$O$32,6,0)),1,0)</f>
        <v>0</v>
      </c>
    </row>
    <row r="963" spans="1:20" x14ac:dyDescent="0.3">
      <c r="A963" s="3">
        <v>2013</v>
      </c>
      <c r="B963" s="3">
        <v>54</v>
      </c>
      <c r="C963" s="3" t="s">
        <v>37</v>
      </c>
      <c r="D963" s="3" t="str">
        <f>VLOOKUP(E963,accorpamenti!$A$2:$X$104,A963-1995,0)</f>
        <v>Lecce</v>
      </c>
      <c r="E963" s="3" t="s">
        <v>38</v>
      </c>
      <c r="F963" s="3">
        <v>6338</v>
      </c>
      <c r="G963" s="3">
        <v>2013</v>
      </c>
      <c r="H963" s="4">
        <v>5</v>
      </c>
      <c r="I963" s="3" t="s">
        <v>36</v>
      </c>
      <c r="J963" s="3">
        <v>0</v>
      </c>
      <c r="K963" s="3">
        <v>0</v>
      </c>
      <c r="L963" s="3">
        <v>0</v>
      </c>
      <c r="M963" s="3">
        <v>0</v>
      </c>
      <c r="N963" s="3">
        <v>0</v>
      </c>
      <c r="O963" s="3">
        <v>0</v>
      </c>
      <c r="P963" s="3">
        <f t="shared" si="47"/>
        <v>0</v>
      </c>
      <c r="Q963" s="3">
        <v>284</v>
      </c>
      <c r="R963" s="3">
        <f t="shared" si="46"/>
        <v>1</v>
      </c>
      <c r="S963" s="3">
        <v>0</v>
      </c>
      <c r="T963" s="3">
        <f>IF(AND(H963&lt;5,S963&gt;=VLOOKUP(A963,anni!$A$1:$O$32,6,0)),1,0)</f>
        <v>0</v>
      </c>
    </row>
    <row r="964" spans="1:20" x14ac:dyDescent="0.3">
      <c r="A964" s="3">
        <v>2013</v>
      </c>
      <c r="B964" s="3">
        <v>55</v>
      </c>
      <c r="C964" s="3" t="s">
        <v>47</v>
      </c>
      <c r="D964" s="3" t="str">
        <f>VLOOKUP(E964,accorpamenti!$A$2:$X$104,A964-1995,0)</f>
        <v>Pistoia</v>
      </c>
      <c r="E964" s="3" t="s">
        <v>77</v>
      </c>
      <c r="F964" s="3">
        <v>6339</v>
      </c>
      <c r="G964" s="3">
        <v>2013</v>
      </c>
      <c r="H964" s="4">
        <v>5</v>
      </c>
      <c r="I964" s="3" t="s">
        <v>36</v>
      </c>
      <c r="J964" s="3">
        <v>0</v>
      </c>
      <c r="K964" s="3">
        <v>0</v>
      </c>
      <c r="L964" s="3">
        <v>0</v>
      </c>
      <c r="M964" s="3">
        <v>0</v>
      </c>
      <c r="N964" s="3">
        <v>0</v>
      </c>
      <c r="O964" s="3">
        <v>0</v>
      </c>
      <c r="P964" s="3">
        <f t="shared" si="47"/>
        <v>0</v>
      </c>
      <c r="Q964" s="3">
        <v>284</v>
      </c>
      <c r="R964" s="3">
        <f t="shared" si="46"/>
        <v>1</v>
      </c>
      <c r="S964" s="3">
        <v>0</v>
      </c>
      <c r="T964" s="3">
        <f>IF(AND(H964&lt;5,S964&gt;=VLOOKUP(A964,anni!$A$1:$O$32,6,0)),1,0)</f>
        <v>0</v>
      </c>
    </row>
    <row r="965" spans="1:20" x14ac:dyDescent="0.3">
      <c r="A965" s="3">
        <v>2013</v>
      </c>
      <c r="B965" s="3">
        <v>56</v>
      </c>
      <c r="C965" s="3" t="s">
        <v>37</v>
      </c>
      <c r="D965" s="3" t="str">
        <f>VLOOKUP(E965,accorpamenti!$A$2:$X$104,A965-1995,0)</f>
        <v>Lecce</v>
      </c>
      <c r="E965" s="3" t="s">
        <v>38</v>
      </c>
      <c r="F965" s="3">
        <v>6340</v>
      </c>
      <c r="G965" s="3">
        <v>2013</v>
      </c>
      <c r="H965" s="4">
        <v>5</v>
      </c>
      <c r="I965" s="3" t="s">
        <v>36</v>
      </c>
      <c r="J965" s="3">
        <v>1</v>
      </c>
      <c r="K965" s="3">
        <v>0</v>
      </c>
      <c r="L965" s="3">
        <v>0</v>
      </c>
      <c r="M965" s="3">
        <v>2</v>
      </c>
      <c r="N965" s="3">
        <v>0</v>
      </c>
      <c r="O965" s="3">
        <v>0</v>
      </c>
      <c r="P965" s="3">
        <f t="shared" si="47"/>
        <v>3</v>
      </c>
      <c r="Q965" s="3">
        <v>249</v>
      </c>
      <c r="R965" s="3">
        <f t="shared" si="46"/>
        <v>1</v>
      </c>
      <c r="S965" s="3">
        <v>3</v>
      </c>
      <c r="T965" s="3">
        <f>IF(AND(H965&lt;5,S965&gt;=VLOOKUP(A965,anni!$A$1:$O$32,6,0)),1,0)</f>
        <v>0</v>
      </c>
    </row>
    <row r="966" spans="1:20" x14ac:dyDescent="0.3">
      <c r="A966" s="3">
        <v>2013</v>
      </c>
      <c r="B966" s="3">
        <v>57</v>
      </c>
      <c r="C966" s="3" t="s">
        <v>50</v>
      </c>
      <c r="D966" s="3" t="str">
        <f>VLOOKUP(E966,accorpamenti!$A$2:$X$104,A966-1995,0)</f>
        <v>Savona</v>
      </c>
      <c r="E966" s="3" t="s">
        <v>138</v>
      </c>
      <c r="F966" s="3">
        <v>6402</v>
      </c>
      <c r="G966" s="3">
        <v>2013</v>
      </c>
      <c r="H966" s="4">
        <v>4</v>
      </c>
      <c r="I966" s="3" t="s">
        <v>36</v>
      </c>
      <c r="J966" s="3">
        <v>1</v>
      </c>
      <c r="K966" s="3">
        <v>7</v>
      </c>
      <c r="L966" s="3">
        <v>0</v>
      </c>
      <c r="M966" s="3">
        <v>4</v>
      </c>
      <c r="N966" s="3">
        <v>0</v>
      </c>
      <c r="O966" s="3">
        <v>0</v>
      </c>
      <c r="P966" s="3">
        <f t="shared" si="47"/>
        <v>14.399999999999999</v>
      </c>
      <c r="Q966" s="3">
        <v>141</v>
      </c>
      <c r="R966" s="3">
        <f t="shared" si="46"/>
        <v>2</v>
      </c>
      <c r="S966" s="3">
        <v>12</v>
      </c>
      <c r="T966" s="3">
        <f>IF(AND(H966&lt;5,S966&gt;=VLOOKUP(A966,anni!$A$1:$O$32,6,0)),1,0)</f>
        <v>0</v>
      </c>
    </row>
    <row r="967" spans="1:20" x14ac:dyDescent="0.3">
      <c r="A967" s="3">
        <v>2013</v>
      </c>
      <c r="B967" s="3">
        <v>58</v>
      </c>
      <c r="C967" s="3" t="s">
        <v>32</v>
      </c>
      <c r="D967" s="3" t="str">
        <f>VLOOKUP(E967,accorpamenti!$A$2:$X$104,A967-1995,0)</f>
        <v>Benevento</v>
      </c>
      <c r="E967" s="3" t="s">
        <v>143</v>
      </c>
      <c r="F967" s="3">
        <v>6403</v>
      </c>
      <c r="G967" s="3">
        <v>2013</v>
      </c>
      <c r="H967" s="4">
        <v>4</v>
      </c>
      <c r="I967" s="3" t="s">
        <v>36</v>
      </c>
      <c r="J967" s="3">
        <v>0</v>
      </c>
      <c r="K967" s="3">
        <v>6</v>
      </c>
      <c r="L967" s="3">
        <v>0</v>
      </c>
      <c r="M967" s="3">
        <v>1</v>
      </c>
      <c r="N967" s="3">
        <v>0</v>
      </c>
      <c r="O967" s="3">
        <v>0</v>
      </c>
      <c r="P967" s="3">
        <f t="shared" si="47"/>
        <v>8.4</v>
      </c>
      <c r="Q967" s="3">
        <v>211</v>
      </c>
      <c r="R967" s="3">
        <f t="shared" si="46"/>
        <v>1</v>
      </c>
      <c r="S967" s="3">
        <v>7</v>
      </c>
      <c r="T967" s="3">
        <f>IF(AND(H967&lt;5,S967&gt;=VLOOKUP(A967,anni!$A$1:$O$32,6,0)),1,0)</f>
        <v>0</v>
      </c>
    </row>
    <row r="968" spans="1:20" x14ac:dyDescent="0.3">
      <c r="A968" s="3">
        <v>2013</v>
      </c>
      <c r="B968" s="3">
        <v>59</v>
      </c>
      <c r="C968" s="3" t="s">
        <v>34</v>
      </c>
      <c r="D968" s="3" t="str">
        <f>VLOOKUP(E968,accorpamenti!$A$2:$X$104,A968-1995,0)</f>
        <v>Brescia</v>
      </c>
      <c r="E968" s="3" t="s">
        <v>42</v>
      </c>
      <c r="F968" s="3">
        <v>6447</v>
      </c>
      <c r="G968" s="3">
        <v>2013</v>
      </c>
      <c r="H968" s="4">
        <v>3</v>
      </c>
      <c r="I968" s="3" t="s">
        <v>36</v>
      </c>
      <c r="J968" s="3">
        <v>1</v>
      </c>
      <c r="K968" s="3">
        <v>6</v>
      </c>
      <c r="L968" s="3">
        <v>0</v>
      </c>
      <c r="M968" s="3">
        <v>2</v>
      </c>
      <c r="N968" s="3">
        <v>0</v>
      </c>
      <c r="O968" s="3">
        <v>0</v>
      </c>
      <c r="P968" s="3">
        <f t="shared" si="47"/>
        <v>12.6</v>
      </c>
      <c r="Q968" s="3">
        <v>178</v>
      </c>
      <c r="R968" s="3">
        <f t="shared" si="46"/>
        <v>1</v>
      </c>
      <c r="S968" s="3">
        <v>9</v>
      </c>
      <c r="T968" s="3">
        <f>IF(AND(H968&lt;5,S968&gt;=VLOOKUP(A968,anni!$A$1:$O$32,6,0)),1,0)</f>
        <v>0</v>
      </c>
    </row>
    <row r="969" spans="1:20" x14ac:dyDescent="0.3">
      <c r="A969" s="3">
        <v>2013</v>
      </c>
      <c r="B969" s="3">
        <v>60</v>
      </c>
      <c r="C969" s="3" t="s">
        <v>34</v>
      </c>
      <c r="D969" s="3" t="str">
        <f>VLOOKUP(E969,accorpamenti!$A$2:$X$104,A969-1995,0)</f>
        <v>Como</v>
      </c>
      <c r="E969" s="3" t="s">
        <v>88</v>
      </c>
      <c r="F969" s="3">
        <v>6087</v>
      </c>
      <c r="G969" s="3">
        <v>2013</v>
      </c>
      <c r="H969" s="4">
        <v>5</v>
      </c>
      <c r="I969" s="3" t="s">
        <v>36</v>
      </c>
      <c r="J969" s="3">
        <v>7</v>
      </c>
      <c r="K969" s="3">
        <v>6</v>
      </c>
      <c r="L969" s="3">
        <v>6</v>
      </c>
      <c r="M969" s="3">
        <v>7</v>
      </c>
      <c r="N969" s="3">
        <v>0</v>
      </c>
      <c r="O969" s="3">
        <v>0</v>
      </c>
      <c r="P969" s="3">
        <f t="shared" si="47"/>
        <v>26</v>
      </c>
      <c r="Q969" s="3">
        <v>54</v>
      </c>
      <c r="R969" s="3">
        <f t="shared" si="46"/>
        <v>3</v>
      </c>
      <c r="S969" s="3">
        <v>26</v>
      </c>
      <c r="T969" s="3">
        <f>IF(AND(H969&lt;5,S969&gt;=VLOOKUP(A969,anni!$A$1:$O$32,6,0)),1,0)</f>
        <v>0</v>
      </c>
    </row>
    <row r="970" spans="1:20" x14ac:dyDescent="0.3">
      <c r="A970" s="3">
        <v>2013</v>
      </c>
      <c r="B970" s="3">
        <v>61</v>
      </c>
      <c r="C970" s="3" t="s">
        <v>34</v>
      </c>
      <c r="D970" s="3" t="str">
        <f>VLOOKUP(E970,accorpamenti!$A$2:$X$104,A970-1995,0)</f>
        <v>Milano</v>
      </c>
      <c r="E970" s="3" t="s">
        <v>41</v>
      </c>
      <c r="F970" s="3">
        <v>6404</v>
      </c>
      <c r="G970" s="3">
        <v>2013</v>
      </c>
      <c r="H970" s="4">
        <v>4</v>
      </c>
      <c r="I970" s="3" t="s">
        <v>36</v>
      </c>
      <c r="J970" s="3">
        <v>1</v>
      </c>
      <c r="K970" s="3">
        <v>6</v>
      </c>
      <c r="L970" s="3">
        <v>0</v>
      </c>
      <c r="M970" s="3">
        <v>3</v>
      </c>
      <c r="N970" s="3">
        <v>0</v>
      </c>
      <c r="O970" s="3">
        <v>0</v>
      </c>
      <c r="P970" s="3">
        <f t="shared" si="47"/>
        <v>12</v>
      </c>
      <c r="Q970" s="3">
        <v>163</v>
      </c>
      <c r="R970" s="3">
        <f t="shared" si="46"/>
        <v>2</v>
      </c>
      <c r="S970" s="3">
        <v>10</v>
      </c>
      <c r="T970" s="3">
        <f>IF(AND(H970&lt;5,S970&gt;=VLOOKUP(A970,anni!$A$1:$O$32,6,0)),1,0)</f>
        <v>0</v>
      </c>
    </row>
    <row r="971" spans="1:20" x14ac:dyDescent="0.3">
      <c r="A971" s="3">
        <v>2013</v>
      </c>
      <c r="B971" s="3">
        <v>62</v>
      </c>
      <c r="C971" s="3" t="s">
        <v>56</v>
      </c>
      <c r="D971" s="3" t="str">
        <f>VLOOKUP(E971,accorpamenti!$A$2:$X$104,A971-1995,0)</f>
        <v>Treviso</v>
      </c>
      <c r="E971" s="3" t="s">
        <v>57</v>
      </c>
      <c r="F971" s="3">
        <v>6405</v>
      </c>
      <c r="G971" s="3">
        <v>2013</v>
      </c>
      <c r="H971" s="4">
        <v>4</v>
      </c>
      <c r="I971" s="3" t="s">
        <v>36</v>
      </c>
      <c r="J971" s="3">
        <v>2</v>
      </c>
      <c r="K971" s="3">
        <v>6</v>
      </c>
      <c r="L971" s="3">
        <v>4</v>
      </c>
      <c r="M971" s="3">
        <v>7</v>
      </c>
      <c r="N971" s="3">
        <v>6</v>
      </c>
      <c r="O971" s="3">
        <v>0</v>
      </c>
      <c r="P971" s="3">
        <f t="shared" si="47"/>
        <v>30</v>
      </c>
      <c r="Q971" s="3">
        <v>60</v>
      </c>
      <c r="R971" s="3">
        <f t="shared" si="46"/>
        <v>2</v>
      </c>
      <c r="S971" s="3">
        <v>25</v>
      </c>
      <c r="T971" s="3">
        <f>IF(AND(H971&lt;5,S971&gt;=VLOOKUP(A971,anni!$A$1:$O$32,6,0)),1,0)</f>
        <v>0</v>
      </c>
    </row>
    <row r="972" spans="1:20" x14ac:dyDescent="0.3">
      <c r="A972" s="3">
        <v>2013</v>
      </c>
      <c r="B972" s="3">
        <v>63</v>
      </c>
      <c r="C972" s="3" t="s">
        <v>39</v>
      </c>
      <c r="D972" s="3" t="str">
        <f>VLOOKUP(E972,accorpamenti!$A$2:$X$104,A972-1995,0)</f>
        <v>Latina</v>
      </c>
      <c r="E972" s="3" t="s">
        <v>65</v>
      </c>
      <c r="F972" s="3">
        <v>6448</v>
      </c>
      <c r="G972" s="3">
        <v>2013</v>
      </c>
      <c r="H972" s="4">
        <v>3</v>
      </c>
      <c r="I972" s="3" t="s">
        <v>36</v>
      </c>
      <c r="J972" s="3">
        <v>0</v>
      </c>
      <c r="K972" s="3">
        <v>7</v>
      </c>
      <c r="L972" s="3">
        <v>0</v>
      </c>
      <c r="M972" s="3">
        <v>0</v>
      </c>
      <c r="N972" s="3">
        <v>1</v>
      </c>
      <c r="O972" s="3">
        <v>0</v>
      </c>
      <c r="P972" s="3">
        <f t="shared" si="47"/>
        <v>11.2</v>
      </c>
      <c r="Q972" s="3">
        <v>191</v>
      </c>
      <c r="R972" s="3">
        <f t="shared" si="46"/>
        <v>2</v>
      </c>
      <c r="S972" s="3">
        <v>8</v>
      </c>
      <c r="T972" s="3">
        <f>IF(AND(H972&lt;5,S972&gt;=VLOOKUP(A972,anni!$A$1:$O$32,6,0)),1,0)</f>
        <v>0</v>
      </c>
    </row>
    <row r="973" spans="1:20" x14ac:dyDescent="0.3">
      <c r="A973" s="3">
        <v>2013</v>
      </c>
      <c r="B973" s="3">
        <v>64</v>
      </c>
      <c r="C973" s="3" t="s">
        <v>47</v>
      </c>
      <c r="D973" s="3" t="str">
        <f>VLOOKUP(E973,accorpamenti!$A$2:$X$104,A973-1995,0)</f>
        <v>Massa Carrara</v>
      </c>
      <c r="E973" s="3" t="s">
        <v>52</v>
      </c>
      <c r="F973" s="3">
        <v>6341</v>
      </c>
      <c r="G973" s="3">
        <v>2013</v>
      </c>
      <c r="H973" s="4">
        <v>5</v>
      </c>
      <c r="I973" s="3" t="s">
        <v>36</v>
      </c>
      <c r="J973" s="3">
        <v>1</v>
      </c>
      <c r="K973" s="3">
        <v>1</v>
      </c>
      <c r="L973" s="3">
        <v>0</v>
      </c>
      <c r="M973" s="3">
        <v>0</v>
      </c>
      <c r="N973" s="3">
        <v>0</v>
      </c>
      <c r="O973" s="3">
        <v>0</v>
      </c>
      <c r="P973" s="3">
        <f t="shared" si="47"/>
        <v>2</v>
      </c>
      <c r="Q973" s="3">
        <v>257</v>
      </c>
      <c r="R973" s="3">
        <f t="shared" si="46"/>
        <v>1</v>
      </c>
      <c r="S973" s="3">
        <v>2</v>
      </c>
      <c r="T973" s="3">
        <f>IF(AND(H973&lt;5,S973&gt;=VLOOKUP(A973,anni!$A$1:$O$32,6,0)),1,0)</f>
        <v>0</v>
      </c>
    </row>
    <row r="974" spans="1:20" x14ac:dyDescent="0.3">
      <c r="A974" s="3">
        <v>2013</v>
      </c>
      <c r="B974" s="3">
        <v>65</v>
      </c>
      <c r="C974" s="3" t="s">
        <v>32</v>
      </c>
      <c r="D974" s="3" t="str">
        <f>VLOOKUP(E974,accorpamenti!$A$2:$X$104,A974-1995,0)</f>
        <v>Salerno</v>
      </c>
      <c r="E974" s="3" t="s">
        <v>61</v>
      </c>
      <c r="F974" s="3">
        <v>6449</v>
      </c>
      <c r="G974" s="3">
        <v>2013</v>
      </c>
      <c r="H974" s="4">
        <v>3</v>
      </c>
      <c r="I974" s="3" t="s">
        <v>36</v>
      </c>
      <c r="J974" s="3">
        <v>0</v>
      </c>
      <c r="K974" s="3">
        <v>6</v>
      </c>
      <c r="L974" s="3">
        <v>0</v>
      </c>
      <c r="M974" s="3">
        <v>0</v>
      </c>
      <c r="N974" s="3">
        <v>0</v>
      </c>
      <c r="O974" s="3">
        <v>0</v>
      </c>
      <c r="P974" s="3">
        <f t="shared" ref="P974:P1037" si="48">IF(T974=0,IF(S974=-1,-1,S974*HLOOKUP(H974,$U$1:$Y$2,2,0)),0)</f>
        <v>8.3999999999999986</v>
      </c>
      <c r="Q974" s="3">
        <v>226</v>
      </c>
      <c r="R974" s="3">
        <f t="shared" si="46"/>
        <v>1</v>
      </c>
      <c r="S974" s="3">
        <v>6</v>
      </c>
      <c r="T974" s="3">
        <f>IF(AND(H974&lt;5,S974&gt;=VLOOKUP(A974,anni!$A$1:$O$32,6,0)),1,0)</f>
        <v>0</v>
      </c>
    </row>
    <row r="975" spans="1:20" x14ac:dyDescent="0.3">
      <c r="A975" s="3">
        <v>2013</v>
      </c>
      <c r="B975" s="3">
        <v>66</v>
      </c>
      <c r="C975" s="3" t="s">
        <v>56</v>
      </c>
      <c r="D975" s="3" t="str">
        <f>VLOOKUP(E975,accorpamenti!$A$2:$X$104,A975-1995,0)</f>
        <v>Treviso</v>
      </c>
      <c r="E975" s="3" t="s">
        <v>57</v>
      </c>
      <c r="F975" s="3">
        <v>6342</v>
      </c>
      <c r="G975" s="3">
        <v>2013</v>
      </c>
      <c r="H975" s="4">
        <v>5</v>
      </c>
      <c r="I975" s="3" t="s">
        <v>36</v>
      </c>
      <c r="J975" s="3">
        <v>0</v>
      </c>
      <c r="K975" s="3">
        <v>1</v>
      </c>
      <c r="L975" s="3">
        <v>0</v>
      </c>
      <c r="M975" s="3">
        <v>2</v>
      </c>
      <c r="N975" s="3">
        <v>0</v>
      </c>
      <c r="O975" s="3">
        <v>0</v>
      </c>
      <c r="P975" s="3">
        <f t="shared" si="48"/>
        <v>3</v>
      </c>
      <c r="Q975" s="3">
        <v>249</v>
      </c>
      <c r="R975" s="3">
        <f t="shared" si="46"/>
        <v>1</v>
      </c>
      <c r="S975" s="3">
        <v>3</v>
      </c>
      <c r="T975" s="3">
        <f>IF(AND(H975&lt;5,S975&gt;=VLOOKUP(A975,anni!$A$1:$O$32,6,0)),1,0)</f>
        <v>0</v>
      </c>
    </row>
    <row r="976" spans="1:20" x14ac:dyDescent="0.3">
      <c r="A976" s="3">
        <v>2013</v>
      </c>
      <c r="B976" s="3">
        <v>67</v>
      </c>
      <c r="C976" s="3" t="s">
        <v>69</v>
      </c>
      <c r="D976" s="3" t="str">
        <f>VLOOKUP(E976,accorpamenti!$A$2:$X$104,A976-1995,0)</f>
        <v>Bologna</v>
      </c>
      <c r="E976" s="3" t="s">
        <v>70</v>
      </c>
      <c r="F976" s="3">
        <v>6343</v>
      </c>
      <c r="G976" s="3">
        <v>2013</v>
      </c>
      <c r="H976" s="4">
        <v>5</v>
      </c>
      <c r="I976" s="3" t="s">
        <v>36</v>
      </c>
      <c r="J976" s="3">
        <v>1</v>
      </c>
      <c r="K976" s="3">
        <v>7</v>
      </c>
      <c r="L976" s="3">
        <v>0</v>
      </c>
      <c r="M976" s="3">
        <v>0</v>
      </c>
      <c r="N976" s="3">
        <v>0</v>
      </c>
      <c r="O976" s="3">
        <v>0</v>
      </c>
      <c r="P976" s="3">
        <f t="shared" si="48"/>
        <v>8</v>
      </c>
      <c r="Q976" s="3">
        <v>191</v>
      </c>
      <c r="R976" s="3">
        <f t="shared" si="46"/>
        <v>1</v>
      </c>
      <c r="S976" s="3">
        <v>8</v>
      </c>
      <c r="T976" s="3">
        <f>IF(AND(H976&lt;5,S976&gt;=VLOOKUP(A976,anni!$A$1:$O$32,6,0)),1,0)</f>
        <v>0</v>
      </c>
    </row>
    <row r="977" spans="1:20" x14ac:dyDescent="0.3">
      <c r="A977" s="3">
        <v>2013</v>
      </c>
      <c r="B977" s="3">
        <v>68</v>
      </c>
      <c r="C977" s="3" t="s">
        <v>29</v>
      </c>
      <c r="D977" s="3" t="str">
        <f>VLOOKUP(E977,accorpamenti!$A$2:$X$104,A977-1995,0)</f>
        <v>Palermo</v>
      </c>
      <c r="E977" s="3" t="s">
        <v>114</v>
      </c>
      <c r="F977" s="3">
        <v>6450</v>
      </c>
      <c r="G977" s="3">
        <v>2013</v>
      </c>
      <c r="H977" s="4">
        <v>3</v>
      </c>
      <c r="I977" s="3" t="s">
        <v>36</v>
      </c>
      <c r="J977" s="3">
        <v>0</v>
      </c>
      <c r="K977" s="3">
        <v>6</v>
      </c>
      <c r="L977" s="3">
        <v>0</v>
      </c>
      <c r="M977" s="3">
        <v>0</v>
      </c>
      <c r="N977" s="3">
        <v>0</v>
      </c>
      <c r="O977" s="3">
        <v>0</v>
      </c>
      <c r="P977" s="3">
        <f t="shared" si="48"/>
        <v>8.3999999999999986</v>
      </c>
      <c r="Q977" s="3">
        <v>226</v>
      </c>
      <c r="R977" s="3">
        <f t="shared" si="46"/>
        <v>2</v>
      </c>
      <c r="S977" s="3">
        <v>6</v>
      </c>
      <c r="T977" s="3">
        <f>IF(AND(H977&lt;5,S977&gt;=VLOOKUP(A977,anni!$A$1:$O$32,6,0)),1,0)</f>
        <v>0</v>
      </c>
    </row>
    <row r="978" spans="1:20" x14ac:dyDescent="0.3">
      <c r="A978" s="3">
        <v>2013</v>
      </c>
      <c r="B978" s="3">
        <v>69</v>
      </c>
      <c r="C978" s="3" t="s">
        <v>37</v>
      </c>
      <c r="D978" s="3" t="str">
        <f>VLOOKUP(E978,accorpamenti!$A$2:$X$104,A978-1995,0)</f>
        <v>Lecce</v>
      </c>
      <c r="E978" s="3" t="s">
        <v>38</v>
      </c>
      <c r="F978" s="3">
        <v>6118</v>
      </c>
      <c r="G978" s="3">
        <v>2013</v>
      </c>
      <c r="H978" s="4">
        <v>4</v>
      </c>
      <c r="I978" s="3" t="s">
        <v>36</v>
      </c>
      <c r="J978" s="3">
        <v>1</v>
      </c>
      <c r="K978" s="3">
        <v>0</v>
      </c>
      <c r="L978" s="3">
        <v>0</v>
      </c>
      <c r="M978" s="3">
        <v>4</v>
      </c>
      <c r="N978" s="3">
        <v>0</v>
      </c>
      <c r="O978" s="3">
        <v>0</v>
      </c>
      <c r="P978" s="3">
        <f t="shared" si="48"/>
        <v>6</v>
      </c>
      <c r="Q978" s="3">
        <v>234</v>
      </c>
      <c r="R978" s="3">
        <f t="shared" si="46"/>
        <v>4</v>
      </c>
      <c r="S978" s="3">
        <v>5</v>
      </c>
      <c r="T978" s="3">
        <f>IF(AND(H978&lt;5,S978&gt;=VLOOKUP(A978,anni!$A$1:$O$32,6,0)),1,0)</f>
        <v>0</v>
      </c>
    </row>
    <row r="979" spans="1:20" x14ac:dyDescent="0.3">
      <c r="A979" s="3">
        <v>2013</v>
      </c>
      <c r="B979" s="3">
        <v>70</v>
      </c>
      <c r="C979" s="3" t="s">
        <v>62</v>
      </c>
      <c r="D979" s="3" t="str">
        <f>VLOOKUP(E979,accorpamenti!$A$2:$X$104,A979-1995,0)</f>
        <v>Catanzaro</v>
      </c>
      <c r="E979" s="3" t="s">
        <v>110</v>
      </c>
      <c r="F979" s="3">
        <v>6406</v>
      </c>
      <c r="G979" s="3">
        <v>2013</v>
      </c>
      <c r="H979" s="4">
        <v>4</v>
      </c>
      <c r="I979" s="3" t="s">
        <v>36</v>
      </c>
      <c r="J979" s="3">
        <v>0</v>
      </c>
      <c r="K979" s="3">
        <v>0</v>
      </c>
      <c r="L979" s="3">
        <v>0</v>
      </c>
      <c r="M979" s="3">
        <v>0</v>
      </c>
      <c r="N979" s="3">
        <v>0</v>
      </c>
      <c r="O979" s="3">
        <v>0</v>
      </c>
      <c r="P979" s="3">
        <f t="shared" si="48"/>
        <v>0</v>
      </c>
      <c r="Q979" s="3">
        <v>284</v>
      </c>
      <c r="R979" s="3">
        <f t="shared" si="46"/>
        <v>1</v>
      </c>
      <c r="S979" s="3">
        <v>0</v>
      </c>
      <c r="T979" s="3">
        <f>IF(AND(H979&lt;5,S979&gt;=VLOOKUP(A979,anni!$A$1:$O$32,6,0)),1,0)</f>
        <v>0</v>
      </c>
    </row>
    <row r="980" spans="1:20" x14ac:dyDescent="0.3">
      <c r="A980" s="3">
        <v>2013</v>
      </c>
      <c r="B980" s="3">
        <v>71</v>
      </c>
      <c r="C980" s="3" t="s">
        <v>39</v>
      </c>
      <c r="D980" s="3" t="str">
        <f>VLOOKUP(E980,accorpamenti!$A$2:$X$104,A980-1995,0)</f>
        <v>Roma</v>
      </c>
      <c r="E980" s="3" t="s">
        <v>40</v>
      </c>
      <c r="F980" s="3">
        <v>6473</v>
      </c>
      <c r="G980" s="3">
        <v>2013</v>
      </c>
      <c r="H980" s="4">
        <v>2</v>
      </c>
      <c r="I980" s="3" t="s">
        <v>31</v>
      </c>
      <c r="J980" s="3">
        <v>1</v>
      </c>
      <c r="K980" s="3">
        <v>0</v>
      </c>
      <c r="L980" s="3">
        <v>0</v>
      </c>
      <c r="M980" s="3">
        <v>2</v>
      </c>
      <c r="N980" s="3">
        <v>0</v>
      </c>
      <c r="O980" s="3">
        <v>0</v>
      </c>
      <c r="P980" s="3">
        <f t="shared" si="48"/>
        <v>4.8000000000000007</v>
      </c>
      <c r="Q980" s="3">
        <v>249</v>
      </c>
      <c r="R980" s="3">
        <f t="shared" si="46"/>
        <v>2</v>
      </c>
      <c r="S980" s="3">
        <v>3</v>
      </c>
      <c r="T980" s="3">
        <f>IF(AND(H980&lt;5,S980&gt;=VLOOKUP(A980,anni!$A$1:$O$32,6,0)),1,0)</f>
        <v>0</v>
      </c>
    </row>
    <row r="981" spans="1:20" x14ac:dyDescent="0.3">
      <c r="A981" s="3">
        <v>2013</v>
      </c>
      <c r="B981" s="3">
        <v>72</v>
      </c>
      <c r="C981" s="3" t="s">
        <v>50</v>
      </c>
      <c r="D981" s="3" t="str">
        <f>VLOOKUP(E981,accorpamenti!$A$2:$X$104,A981-1995,0)</f>
        <v>Genova</v>
      </c>
      <c r="E981" s="3" t="s">
        <v>51</v>
      </c>
      <c r="F981" s="3">
        <v>6344</v>
      </c>
      <c r="G981" s="3">
        <v>2013</v>
      </c>
      <c r="H981" s="4">
        <v>5</v>
      </c>
      <c r="I981" s="3" t="s">
        <v>36</v>
      </c>
      <c r="J981" s="3">
        <v>7</v>
      </c>
      <c r="K981" s="3">
        <v>0</v>
      </c>
      <c r="L981" s="3">
        <v>0</v>
      </c>
      <c r="M981" s="3">
        <v>2</v>
      </c>
      <c r="N981" s="3">
        <v>0</v>
      </c>
      <c r="O981" s="3">
        <v>0</v>
      </c>
      <c r="P981" s="3">
        <f t="shared" si="48"/>
        <v>9</v>
      </c>
      <c r="Q981" s="3">
        <v>178</v>
      </c>
      <c r="R981" s="3">
        <f t="shared" si="46"/>
        <v>1</v>
      </c>
      <c r="S981" s="3">
        <v>9</v>
      </c>
      <c r="T981" s="3">
        <f>IF(AND(H981&lt;5,S981&gt;=VLOOKUP(A981,anni!$A$1:$O$32,6,0)),1,0)</f>
        <v>0</v>
      </c>
    </row>
    <row r="982" spans="1:20" x14ac:dyDescent="0.3">
      <c r="A982" s="3">
        <v>2013</v>
      </c>
      <c r="B982" s="3">
        <v>73</v>
      </c>
      <c r="C982" s="3" t="s">
        <v>39</v>
      </c>
      <c r="D982" s="3" t="str">
        <f>VLOOKUP(E982,accorpamenti!$A$2:$X$104,A982-1995,0)</f>
        <v>Latina</v>
      </c>
      <c r="E982" s="3" t="s">
        <v>65</v>
      </c>
      <c r="F982" s="3">
        <v>6119</v>
      </c>
      <c r="G982" s="3">
        <v>2013</v>
      </c>
      <c r="H982" s="4">
        <v>4</v>
      </c>
      <c r="I982" s="3" t="s">
        <v>36</v>
      </c>
      <c r="J982" s="3">
        <v>0</v>
      </c>
      <c r="K982" s="3">
        <v>6</v>
      </c>
      <c r="L982" s="3">
        <v>1</v>
      </c>
      <c r="M982" s="3">
        <v>2</v>
      </c>
      <c r="N982" s="3">
        <v>1</v>
      </c>
      <c r="O982" s="3">
        <v>0</v>
      </c>
      <c r="P982" s="3">
        <f t="shared" si="48"/>
        <v>12</v>
      </c>
      <c r="Q982" s="3">
        <v>163</v>
      </c>
      <c r="R982" s="3">
        <f t="shared" si="46"/>
        <v>4</v>
      </c>
      <c r="S982" s="3">
        <v>10</v>
      </c>
      <c r="T982" s="3">
        <f>IF(AND(H982&lt;5,S982&gt;=VLOOKUP(A982,anni!$A$1:$O$32,6,0)),1,0)</f>
        <v>0</v>
      </c>
    </row>
    <row r="983" spans="1:20" x14ac:dyDescent="0.3">
      <c r="A983" s="3">
        <v>2013</v>
      </c>
      <c r="B983" s="3">
        <v>74</v>
      </c>
      <c r="C983" s="3" t="s">
        <v>43</v>
      </c>
      <c r="D983" s="3" t="str">
        <f>VLOOKUP(E983,accorpamenti!$A$2:$X$104,A983-1995,0)</f>
        <v>Pordenone</v>
      </c>
      <c r="E983" s="3" t="s">
        <v>91</v>
      </c>
      <c r="F983" s="3">
        <v>6451</v>
      </c>
      <c r="G983" s="3">
        <v>2013</v>
      </c>
      <c r="H983" s="4">
        <v>3</v>
      </c>
      <c r="I983" s="3" t="s">
        <v>36</v>
      </c>
      <c r="J983" s="3">
        <v>1</v>
      </c>
      <c r="K983" s="3">
        <v>6</v>
      </c>
      <c r="L983" s="3">
        <v>0</v>
      </c>
      <c r="M983" s="3">
        <v>0</v>
      </c>
      <c r="N983" s="3">
        <v>0</v>
      </c>
      <c r="O983" s="3">
        <v>0</v>
      </c>
      <c r="P983" s="3">
        <f t="shared" si="48"/>
        <v>9.7999999999999989</v>
      </c>
      <c r="Q983" s="3">
        <v>211</v>
      </c>
      <c r="R983" s="3">
        <f t="shared" si="46"/>
        <v>2</v>
      </c>
      <c r="S983" s="3">
        <v>7</v>
      </c>
      <c r="T983" s="3">
        <f>IF(AND(H983&lt;5,S983&gt;=VLOOKUP(A983,anni!$A$1:$O$32,6,0)),1,0)</f>
        <v>0</v>
      </c>
    </row>
    <row r="984" spans="1:20" x14ac:dyDescent="0.3">
      <c r="A984" s="3">
        <v>2013</v>
      </c>
      <c r="B984" s="3">
        <v>75</v>
      </c>
      <c r="C984" s="3" t="s">
        <v>50</v>
      </c>
      <c r="D984" s="3" t="str">
        <f>VLOOKUP(E984,accorpamenti!$A$2:$X$104,A984-1995,0)</f>
        <v>Savona</v>
      </c>
      <c r="E984" s="3" t="s">
        <v>138</v>
      </c>
      <c r="F984" s="3">
        <v>6208</v>
      </c>
      <c r="G984" s="3">
        <v>2013</v>
      </c>
      <c r="H984" s="4">
        <v>5</v>
      </c>
      <c r="I984" s="3" t="s">
        <v>36</v>
      </c>
      <c r="J984" s="3">
        <v>0</v>
      </c>
      <c r="K984" s="3">
        <v>6</v>
      </c>
      <c r="L984" s="3">
        <v>0</v>
      </c>
      <c r="M984" s="3">
        <v>2</v>
      </c>
      <c r="N984" s="3">
        <v>0</v>
      </c>
      <c r="O984" s="3">
        <v>0</v>
      </c>
      <c r="P984" s="3">
        <f t="shared" si="48"/>
        <v>8</v>
      </c>
      <c r="Q984" s="3">
        <v>191</v>
      </c>
      <c r="R984" s="3">
        <f t="shared" si="46"/>
        <v>2</v>
      </c>
      <c r="S984" s="3">
        <v>8</v>
      </c>
      <c r="T984" s="3">
        <f>IF(AND(H984&lt;5,S984&gt;=VLOOKUP(A984,anni!$A$1:$O$32,6,0)),1,0)</f>
        <v>0</v>
      </c>
    </row>
    <row r="985" spans="1:20" x14ac:dyDescent="0.3">
      <c r="A985" s="3">
        <v>2013</v>
      </c>
      <c r="B985" s="3">
        <v>76</v>
      </c>
      <c r="C985" s="3" t="s">
        <v>34</v>
      </c>
      <c r="D985" s="3" t="str">
        <f>VLOOKUP(E985,accorpamenti!$A$2:$X$104,A985-1995,0)</f>
        <v>Varese</v>
      </c>
      <c r="E985" s="3" t="s">
        <v>94</v>
      </c>
      <c r="F985" s="3">
        <v>5743</v>
      </c>
      <c r="G985" s="3">
        <v>2013</v>
      </c>
      <c r="H985" s="4">
        <v>5</v>
      </c>
      <c r="I985" s="3" t="s">
        <v>36</v>
      </c>
      <c r="J985" s="3">
        <v>0</v>
      </c>
      <c r="K985" s="3">
        <v>6</v>
      </c>
      <c r="L985" s="3">
        <v>7</v>
      </c>
      <c r="M985" s="3">
        <v>6</v>
      </c>
      <c r="N985" s="3">
        <v>0</v>
      </c>
      <c r="O985" s="3">
        <v>0</v>
      </c>
      <c r="P985" s="3">
        <f t="shared" si="48"/>
        <v>19</v>
      </c>
      <c r="Q985" s="3">
        <v>88</v>
      </c>
      <c r="R985" s="3">
        <f t="shared" si="46"/>
        <v>5</v>
      </c>
      <c r="S985" s="3">
        <v>19</v>
      </c>
      <c r="T985" s="3">
        <f>IF(AND(H985&lt;5,S985&gt;=VLOOKUP(A985,anni!$A$1:$O$32,6,0)),1,0)</f>
        <v>0</v>
      </c>
    </row>
    <row r="986" spans="1:20" x14ac:dyDescent="0.3">
      <c r="A986" s="3">
        <v>2013</v>
      </c>
      <c r="B986" s="3">
        <v>77</v>
      </c>
      <c r="C986" s="3" t="s">
        <v>56</v>
      </c>
      <c r="D986" s="3" t="str">
        <f>VLOOKUP(E986,accorpamenti!$A$2:$X$104,A986-1995,0)</f>
        <v>Verona</v>
      </c>
      <c r="E986" s="3" t="s">
        <v>71</v>
      </c>
      <c r="F986" s="3">
        <v>6209</v>
      </c>
      <c r="G986" s="3">
        <v>2013</v>
      </c>
      <c r="H986" s="4">
        <v>5</v>
      </c>
      <c r="I986" s="3" t="s">
        <v>36</v>
      </c>
      <c r="J986" s="3">
        <v>3</v>
      </c>
      <c r="K986" s="3">
        <v>6</v>
      </c>
      <c r="L986" s="3">
        <v>1</v>
      </c>
      <c r="M986" s="3">
        <v>7</v>
      </c>
      <c r="N986" s="3">
        <v>0</v>
      </c>
      <c r="O986" s="3">
        <v>0</v>
      </c>
      <c r="P986" s="3">
        <f t="shared" si="48"/>
        <v>17</v>
      </c>
      <c r="Q986" s="3">
        <v>97</v>
      </c>
      <c r="R986" s="3">
        <f t="shared" si="46"/>
        <v>2</v>
      </c>
      <c r="S986" s="3">
        <v>17</v>
      </c>
      <c r="T986" s="3">
        <f>IF(AND(H986&lt;5,S986&gt;=VLOOKUP(A986,anni!$A$1:$O$32,6,0)),1,0)</f>
        <v>0</v>
      </c>
    </row>
    <row r="987" spans="1:20" x14ac:dyDescent="0.3">
      <c r="A987" s="3">
        <v>2013</v>
      </c>
      <c r="B987" s="3">
        <v>78</v>
      </c>
      <c r="C987" s="3" t="s">
        <v>56</v>
      </c>
      <c r="D987" s="3" t="str">
        <f>VLOOKUP(E987,accorpamenti!$A$2:$X$104,A987-1995,0)</f>
        <v>Vicenza</v>
      </c>
      <c r="E987" s="3" t="s">
        <v>93</v>
      </c>
      <c r="F987" s="3">
        <v>6088</v>
      </c>
      <c r="G987" s="3">
        <v>2013</v>
      </c>
      <c r="H987" s="4">
        <v>5</v>
      </c>
      <c r="I987" s="3" t="s">
        <v>36</v>
      </c>
      <c r="J987" s="3">
        <v>6</v>
      </c>
      <c r="K987" s="3">
        <v>6</v>
      </c>
      <c r="L987" s="3">
        <v>0</v>
      </c>
      <c r="M987" s="3">
        <v>7</v>
      </c>
      <c r="N987" s="3">
        <v>0</v>
      </c>
      <c r="O987" s="3">
        <v>0</v>
      </c>
      <c r="P987" s="3">
        <f t="shared" si="48"/>
        <v>19</v>
      </c>
      <c r="Q987" s="3">
        <v>88</v>
      </c>
      <c r="R987" s="3">
        <f t="shared" si="46"/>
        <v>3</v>
      </c>
      <c r="S987" s="3">
        <v>19</v>
      </c>
      <c r="T987" s="3">
        <f>IF(AND(H987&lt;5,S987&gt;=VLOOKUP(A987,anni!$A$1:$O$32,6,0)),1,0)</f>
        <v>0</v>
      </c>
    </row>
    <row r="988" spans="1:20" x14ac:dyDescent="0.3">
      <c r="A988" s="3">
        <v>2013</v>
      </c>
      <c r="B988" s="3">
        <v>79</v>
      </c>
      <c r="C988" s="3" t="s">
        <v>34</v>
      </c>
      <c r="D988" s="3" t="str">
        <f>VLOOKUP(E988,accorpamenti!$A$2:$X$104,A988-1995,0)</f>
        <v>Bergamo</v>
      </c>
      <c r="E988" s="3" t="s">
        <v>35</v>
      </c>
      <c r="F988" s="3">
        <v>5927</v>
      </c>
      <c r="G988" s="3">
        <v>2013</v>
      </c>
      <c r="H988" s="4">
        <v>5</v>
      </c>
      <c r="I988" s="3" t="s">
        <v>36</v>
      </c>
      <c r="J988" s="3">
        <v>7</v>
      </c>
      <c r="K988" s="3">
        <v>6</v>
      </c>
      <c r="L988" s="3">
        <v>6</v>
      </c>
      <c r="M988" s="3">
        <v>4</v>
      </c>
      <c r="N988" s="3">
        <v>5</v>
      </c>
      <c r="O988" s="3">
        <v>0</v>
      </c>
      <c r="P988" s="3">
        <f t="shared" si="48"/>
        <v>28</v>
      </c>
      <c r="Q988" s="3">
        <v>39</v>
      </c>
      <c r="R988" s="3">
        <f t="shared" si="46"/>
        <v>4</v>
      </c>
      <c r="S988" s="3">
        <v>28</v>
      </c>
      <c r="T988" s="3">
        <f>IF(AND(H988&lt;5,S988&gt;=VLOOKUP(A988,anni!$A$1:$O$32,6,0)),1,0)</f>
        <v>0</v>
      </c>
    </row>
    <row r="989" spans="1:20" x14ac:dyDescent="0.3">
      <c r="A989" s="3">
        <v>2013</v>
      </c>
      <c r="B989" s="3">
        <v>80</v>
      </c>
      <c r="C989" s="3" t="s">
        <v>86</v>
      </c>
      <c r="D989" s="3" t="str">
        <f>VLOOKUP(E989,accorpamenti!$A$2:$X$104,A989-1995,0)</f>
        <v>Cagliari</v>
      </c>
      <c r="E989" s="3" t="s">
        <v>87</v>
      </c>
      <c r="F989" s="3">
        <v>6452</v>
      </c>
      <c r="G989" s="3">
        <v>2013</v>
      </c>
      <c r="H989" s="4">
        <v>3</v>
      </c>
      <c r="I989" s="3" t="s">
        <v>36</v>
      </c>
      <c r="J989" s="3">
        <v>0</v>
      </c>
      <c r="K989" s="3">
        <v>0</v>
      </c>
      <c r="L989" s="3">
        <v>0</v>
      </c>
      <c r="M989" s="3">
        <v>0</v>
      </c>
      <c r="N989" s="3">
        <v>0</v>
      </c>
      <c r="O989" s="3">
        <v>0</v>
      </c>
      <c r="P989" s="3">
        <f t="shared" si="48"/>
        <v>0</v>
      </c>
      <c r="Q989" s="3">
        <v>284</v>
      </c>
      <c r="R989" s="3">
        <f t="shared" si="46"/>
        <v>1</v>
      </c>
      <c r="S989" s="3">
        <v>0</v>
      </c>
      <c r="T989" s="3">
        <f>IF(AND(H989&lt;5,S989&gt;=VLOOKUP(A989,anni!$A$1:$O$32,6,0)),1,0)</f>
        <v>0</v>
      </c>
    </row>
    <row r="990" spans="1:20" x14ac:dyDescent="0.3">
      <c r="A990" s="3">
        <v>2013</v>
      </c>
      <c r="B990" s="3">
        <v>81</v>
      </c>
      <c r="C990" s="3" t="s">
        <v>47</v>
      </c>
      <c r="D990" s="3" t="str">
        <f>VLOOKUP(E990,accorpamenti!$A$2:$X$104,A990-1995,0)</f>
        <v>Pisa</v>
      </c>
      <c r="E990" s="3" t="s">
        <v>105</v>
      </c>
      <c r="F990" s="3">
        <v>6407</v>
      </c>
      <c r="G990" s="3">
        <v>2013</v>
      </c>
      <c r="H990" s="4">
        <v>4</v>
      </c>
      <c r="I990" s="3" t="s">
        <v>36</v>
      </c>
      <c r="J990" s="3">
        <v>0</v>
      </c>
      <c r="K990" s="3">
        <v>6</v>
      </c>
      <c r="L990" s="3">
        <v>0</v>
      </c>
      <c r="M990" s="3">
        <v>2</v>
      </c>
      <c r="N990" s="3">
        <v>0</v>
      </c>
      <c r="O990" s="3">
        <v>0</v>
      </c>
      <c r="P990" s="3">
        <f t="shared" si="48"/>
        <v>9.6</v>
      </c>
      <c r="Q990" s="3">
        <v>191</v>
      </c>
      <c r="R990" s="3">
        <f t="shared" si="46"/>
        <v>2</v>
      </c>
      <c r="S990" s="3">
        <v>8</v>
      </c>
      <c r="T990" s="3">
        <f>IF(AND(H990&lt;5,S990&gt;=VLOOKUP(A990,anni!$A$1:$O$32,6,0)),1,0)</f>
        <v>0</v>
      </c>
    </row>
    <row r="991" spans="1:20" x14ac:dyDescent="0.3">
      <c r="A991" s="3">
        <v>2013</v>
      </c>
      <c r="B991" s="3">
        <v>82</v>
      </c>
      <c r="C991" s="3" t="s">
        <v>34</v>
      </c>
      <c r="D991" s="3" t="str">
        <f>VLOOKUP(E991,accorpamenti!$A$2:$X$104,A991-1995,0)</f>
        <v>Bergamo</v>
      </c>
      <c r="E991" s="3" t="s">
        <v>35</v>
      </c>
      <c r="F991" s="3">
        <v>6408</v>
      </c>
      <c r="G991" s="3">
        <v>2013</v>
      </c>
      <c r="H991" s="4">
        <v>4</v>
      </c>
      <c r="I991" s="3" t="s">
        <v>36</v>
      </c>
      <c r="J991" s="3">
        <v>0</v>
      </c>
      <c r="K991" s="3">
        <v>6</v>
      </c>
      <c r="L991" s="3">
        <v>0</v>
      </c>
      <c r="M991" s="3">
        <v>2</v>
      </c>
      <c r="N991" s="3">
        <v>0</v>
      </c>
      <c r="O991" s="3">
        <v>0</v>
      </c>
      <c r="P991" s="3">
        <f t="shared" si="48"/>
        <v>9.6</v>
      </c>
      <c r="Q991" s="3">
        <v>191</v>
      </c>
      <c r="R991" s="3">
        <f t="shared" si="46"/>
        <v>1</v>
      </c>
      <c r="S991" s="3">
        <v>8</v>
      </c>
      <c r="T991" s="3">
        <f>IF(AND(H991&lt;5,S991&gt;=VLOOKUP(A991,anni!$A$1:$O$32,6,0)),1,0)</f>
        <v>0</v>
      </c>
    </row>
    <row r="992" spans="1:20" x14ac:dyDescent="0.3">
      <c r="A992" s="3">
        <v>2013</v>
      </c>
      <c r="B992" s="3">
        <v>83</v>
      </c>
      <c r="C992" s="3" t="s">
        <v>32</v>
      </c>
      <c r="D992" s="3" t="str">
        <f>VLOOKUP(E992,accorpamenti!$A$2:$X$104,A992-1995,0)</f>
        <v>Napoli</v>
      </c>
      <c r="E992" s="3" t="s">
        <v>95</v>
      </c>
      <c r="F992" s="3">
        <v>6474</v>
      </c>
      <c r="G992" s="3">
        <v>2013</v>
      </c>
      <c r="H992" s="4">
        <v>2</v>
      </c>
      <c r="I992" s="3" t="s">
        <v>31</v>
      </c>
      <c r="J992" s="3">
        <v>1</v>
      </c>
      <c r="K992" s="3">
        <v>0</v>
      </c>
      <c r="L992" s="3">
        <v>0</v>
      </c>
      <c r="M992" s="3">
        <v>0</v>
      </c>
      <c r="N992" s="3">
        <v>0</v>
      </c>
      <c r="O992" s="3">
        <v>1</v>
      </c>
      <c r="P992" s="3">
        <f t="shared" si="48"/>
        <v>3.2</v>
      </c>
      <c r="Q992" s="3">
        <v>257</v>
      </c>
      <c r="R992" s="3">
        <f t="shared" si="46"/>
        <v>1</v>
      </c>
      <c r="S992" s="3">
        <v>2</v>
      </c>
      <c r="T992" s="3">
        <f>IF(AND(H992&lt;5,S992&gt;=VLOOKUP(A992,anni!$A$1:$O$32,6,0)),1,0)</f>
        <v>0</v>
      </c>
    </row>
    <row r="993" spans="1:20" x14ac:dyDescent="0.3">
      <c r="A993" s="3">
        <v>2013</v>
      </c>
      <c r="B993" s="3">
        <v>84</v>
      </c>
      <c r="C993" s="3" t="s">
        <v>45</v>
      </c>
      <c r="D993" s="3" t="str">
        <f>VLOOKUP(E993,accorpamenti!$A$2:$X$104,A993-1995,0)</f>
        <v>Asti</v>
      </c>
      <c r="E993" s="3" t="s">
        <v>68</v>
      </c>
      <c r="F993" s="3">
        <v>6120</v>
      </c>
      <c r="G993" s="3">
        <v>2013</v>
      </c>
      <c r="H993" s="4">
        <v>4</v>
      </c>
      <c r="I993" s="3" t="s">
        <v>36</v>
      </c>
      <c r="J993" s="3">
        <v>7</v>
      </c>
      <c r="K993" s="3">
        <v>7</v>
      </c>
      <c r="L993" s="3">
        <v>1</v>
      </c>
      <c r="M993" s="3">
        <v>7</v>
      </c>
      <c r="N993" s="3">
        <v>0</v>
      </c>
      <c r="O993" s="3">
        <v>0</v>
      </c>
      <c r="P993" s="3">
        <f t="shared" si="48"/>
        <v>26.4</v>
      </c>
      <c r="Q993" s="3">
        <v>67</v>
      </c>
      <c r="R993" s="3">
        <f t="shared" ref="R993:R1056" si="49">COUNTIF($F$609:$F$5991,F993)</f>
        <v>4</v>
      </c>
      <c r="S993" s="3">
        <v>22</v>
      </c>
      <c r="T993" s="3">
        <f>IF(AND(H993&lt;5,S993&gt;=VLOOKUP(A993,anni!$A$1:$O$32,6,0)),1,0)</f>
        <v>0</v>
      </c>
    </row>
    <row r="994" spans="1:20" x14ac:dyDescent="0.3">
      <c r="A994" s="3">
        <v>2013</v>
      </c>
      <c r="B994" s="3">
        <v>85</v>
      </c>
      <c r="C994" s="3" t="s">
        <v>62</v>
      </c>
      <c r="D994" s="3" t="str">
        <f>VLOOKUP(E994,accorpamenti!$A$2:$X$104,A994-1995,0)</f>
        <v>Reggio Calabria</v>
      </c>
      <c r="E994" s="3" t="s">
        <v>63</v>
      </c>
      <c r="F994" s="3">
        <v>6345</v>
      </c>
      <c r="G994" s="3">
        <v>2013</v>
      </c>
      <c r="H994" s="4">
        <v>5</v>
      </c>
      <c r="I994" s="3" t="s">
        <v>36</v>
      </c>
      <c r="J994" s="3">
        <v>7</v>
      </c>
      <c r="K994" s="3">
        <v>6</v>
      </c>
      <c r="L994" s="3">
        <v>0</v>
      </c>
      <c r="M994" s="3">
        <v>0</v>
      </c>
      <c r="N994" s="3">
        <v>0</v>
      </c>
      <c r="O994" s="3">
        <v>0</v>
      </c>
      <c r="P994" s="3">
        <f t="shared" si="48"/>
        <v>13</v>
      </c>
      <c r="Q994" s="3">
        <v>129</v>
      </c>
      <c r="R994" s="3">
        <f t="shared" si="49"/>
        <v>1</v>
      </c>
      <c r="S994" s="3">
        <v>13</v>
      </c>
      <c r="T994" s="3">
        <f>IF(AND(H994&lt;5,S994&gt;=VLOOKUP(A994,anni!$A$1:$O$32,6,0)),1,0)</f>
        <v>0</v>
      </c>
    </row>
    <row r="995" spans="1:20" x14ac:dyDescent="0.3">
      <c r="A995" s="3">
        <v>2013</v>
      </c>
      <c r="B995" s="3">
        <v>86</v>
      </c>
      <c r="C995" s="3" t="s">
        <v>39</v>
      </c>
      <c r="D995" s="3" t="str">
        <f>VLOOKUP(E995,accorpamenti!$A$2:$X$104,A995-1995,0)</f>
        <v>Roma</v>
      </c>
      <c r="E995" s="3" t="s">
        <v>40</v>
      </c>
      <c r="F995" s="3">
        <v>6307</v>
      </c>
      <c r="G995" s="3">
        <v>2013</v>
      </c>
      <c r="H995" s="4">
        <v>3</v>
      </c>
      <c r="I995" s="3" t="s">
        <v>36</v>
      </c>
      <c r="J995" s="3">
        <v>1</v>
      </c>
      <c r="K995" s="3">
        <v>0</v>
      </c>
      <c r="L995" s="3">
        <v>0</v>
      </c>
      <c r="M995" s="3">
        <v>1</v>
      </c>
      <c r="N995" s="3">
        <v>0</v>
      </c>
      <c r="O995" s="3">
        <v>0</v>
      </c>
      <c r="P995" s="3">
        <f t="shared" si="48"/>
        <v>2.8</v>
      </c>
      <c r="Q995" s="3">
        <v>257</v>
      </c>
      <c r="R995" s="3">
        <f t="shared" si="49"/>
        <v>2</v>
      </c>
      <c r="S995" s="3">
        <v>2</v>
      </c>
      <c r="T995" s="3">
        <f>IF(AND(H995&lt;5,S995&gt;=VLOOKUP(A995,anni!$A$1:$O$32,6,0)),1,0)</f>
        <v>0</v>
      </c>
    </row>
    <row r="996" spans="1:20" x14ac:dyDescent="0.3">
      <c r="A996" s="3">
        <v>2013</v>
      </c>
      <c r="B996" s="3">
        <v>87</v>
      </c>
      <c r="C996" s="3" t="s">
        <v>47</v>
      </c>
      <c r="D996" s="3" t="str">
        <f>VLOOKUP(E996,accorpamenti!$A$2:$X$104,A996-1995,0)</f>
        <v>Lucca</v>
      </c>
      <c r="E996" s="3" t="s">
        <v>48</v>
      </c>
      <c r="F996" s="3">
        <v>6346</v>
      </c>
      <c r="G996" s="3">
        <v>2013</v>
      </c>
      <c r="H996" s="4">
        <v>5</v>
      </c>
      <c r="I996" s="3" t="s">
        <v>36</v>
      </c>
      <c r="J996" s="3">
        <v>3</v>
      </c>
      <c r="K996" s="3">
        <v>7</v>
      </c>
      <c r="L996" s="3">
        <v>0</v>
      </c>
      <c r="M996" s="3">
        <v>0</v>
      </c>
      <c r="N996" s="3">
        <v>0</v>
      </c>
      <c r="O996" s="3">
        <v>0</v>
      </c>
      <c r="P996" s="3">
        <f t="shared" si="48"/>
        <v>10</v>
      </c>
      <c r="Q996" s="3">
        <v>163</v>
      </c>
      <c r="R996" s="3">
        <f t="shared" si="49"/>
        <v>1</v>
      </c>
      <c r="S996" s="3">
        <v>10</v>
      </c>
      <c r="T996" s="3">
        <f>IF(AND(H996&lt;5,S996&gt;=VLOOKUP(A996,anni!$A$1:$O$32,6,0)),1,0)</f>
        <v>0</v>
      </c>
    </row>
    <row r="997" spans="1:20" x14ac:dyDescent="0.3">
      <c r="A997" s="3">
        <v>2013</v>
      </c>
      <c r="B997" s="3">
        <v>88</v>
      </c>
      <c r="C997" s="3" t="s">
        <v>34</v>
      </c>
      <c r="D997" s="3" t="str">
        <f>VLOOKUP(E997,accorpamenti!$A$2:$X$104,A997-1995,0)</f>
        <v>Brescia</v>
      </c>
      <c r="E997" s="3" t="s">
        <v>42</v>
      </c>
      <c r="F997" s="3">
        <v>6135</v>
      </c>
      <c r="G997" s="3">
        <v>2013</v>
      </c>
      <c r="H997" s="4">
        <v>3</v>
      </c>
      <c r="I997" s="3" t="s">
        <v>36</v>
      </c>
      <c r="J997" s="3">
        <v>7</v>
      </c>
      <c r="K997" s="3">
        <v>6</v>
      </c>
      <c r="L997" s="3">
        <v>7</v>
      </c>
      <c r="M997" s="3">
        <v>7</v>
      </c>
      <c r="N997" s="3">
        <v>0</v>
      </c>
      <c r="O997" s="3">
        <v>0</v>
      </c>
      <c r="P997" s="3">
        <f t="shared" si="48"/>
        <v>0</v>
      </c>
      <c r="Q997" s="3">
        <v>46</v>
      </c>
      <c r="R997" s="3">
        <f t="shared" si="49"/>
        <v>4</v>
      </c>
      <c r="S997" s="3">
        <v>27</v>
      </c>
      <c r="T997" s="3">
        <f>IF(AND(H997&lt;5,S997&gt;=VLOOKUP(A997,anni!$A$1:$O$32,6,0)),1,0)</f>
        <v>1</v>
      </c>
    </row>
    <row r="998" spans="1:20" x14ac:dyDescent="0.3">
      <c r="A998" s="3">
        <v>2013</v>
      </c>
      <c r="B998" s="3">
        <v>89</v>
      </c>
      <c r="C998" s="3" t="s">
        <v>45</v>
      </c>
      <c r="D998" s="3" t="str">
        <f>VLOOKUP(E998,accorpamenti!$A$2:$X$104,A998-1995,0)</f>
        <v>Torino</v>
      </c>
      <c r="E998" s="3" t="s">
        <v>49</v>
      </c>
      <c r="F998" s="3">
        <v>6268</v>
      </c>
      <c r="G998" s="3">
        <v>2013</v>
      </c>
      <c r="H998" s="4">
        <v>4</v>
      </c>
      <c r="I998" s="3" t="s">
        <v>36</v>
      </c>
      <c r="J998" s="3">
        <v>7</v>
      </c>
      <c r="K998" s="3">
        <v>6</v>
      </c>
      <c r="L998" s="3">
        <v>3</v>
      </c>
      <c r="M998" s="3">
        <v>0</v>
      </c>
      <c r="N998" s="3">
        <v>0</v>
      </c>
      <c r="O998" s="3">
        <v>1</v>
      </c>
      <c r="P998" s="3">
        <f t="shared" si="48"/>
        <v>20.399999999999999</v>
      </c>
      <c r="Q998" s="3">
        <v>97</v>
      </c>
      <c r="R998" s="3">
        <f t="shared" si="49"/>
        <v>3</v>
      </c>
      <c r="S998" s="3">
        <v>17</v>
      </c>
      <c r="T998" s="3">
        <f>IF(AND(H998&lt;5,S998&gt;=VLOOKUP(A998,anni!$A$1:$O$32,6,0)),1,0)</f>
        <v>0</v>
      </c>
    </row>
    <row r="999" spans="1:20" x14ac:dyDescent="0.3">
      <c r="A999" s="3">
        <v>2013</v>
      </c>
      <c r="B999" s="3">
        <v>90</v>
      </c>
      <c r="C999" s="3" t="s">
        <v>106</v>
      </c>
      <c r="D999" s="3" t="str">
        <f>VLOOKUP(E999,accorpamenti!$A$2:$X$104,A999-1995,0)</f>
        <v>Potenza</v>
      </c>
      <c r="E999" s="3" t="s">
        <v>107</v>
      </c>
      <c r="F999" s="3">
        <v>6347</v>
      </c>
      <c r="G999" s="3">
        <v>2013</v>
      </c>
      <c r="H999" s="4">
        <v>5</v>
      </c>
      <c r="I999" s="3" t="s">
        <v>36</v>
      </c>
      <c r="J999" s="3">
        <v>0</v>
      </c>
      <c r="K999" s="3">
        <v>0</v>
      </c>
      <c r="L999" s="3">
        <v>0</v>
      </c>
      <c r="M999" s="3">
        <v>0</v>
      </c>
      <c r="N999" s="3">
        <v>0</v>
      </c>
      <c r="O999" s="3">
        <v>0</v>
      </c>
      <c r="P999" s="3">
        <f t="shared" si="48"/>
        <v>0</v>
      </c>
      <c r="Q999" s="3">
        <v>284</v>
      </c>
      <c r="R999" s="3">
        <f t="shared" si="49"/>
        <v>1</v>
      </c>
      <c r="S999" s="3">
        <v>0</v>
      </c>
      <c r="T999" s="3">
        <f>IF(AND(H999&lt;5,S999&gt;=VLOOKUP(A999,anni!$A$1:$O$32,6,0)),1,0)</f>
        <v>0</v>
      </c>
    </row>
    <row r="1000" spans="1:20" x14ac:dyDescent="0.3">
      <c r="A1000" s="3">
        <v>2013</v>
      </c>
      <c r="B1000" s="3">
        <v>91</v>
      </c>
      <c r="C1000" s="3" t="s">
        <v>34</v>
      </c>
      <c r="D1000" s="3" t="str">
        <f>VLOOKUP(E1000,accorpamenti!$A$2:$X$104,A1000-1995,0)</f>
        <v>Milano</v>
      </c>
      <c r="E1000" s="3" t="s">
        <v>41</v>
      </c>
      <c r="F1000" s="3">
        <v>6348</v>
      </c>
      <c r="G1000" s="3">
        <v>2013</v>
      </c>
      <c r="H1000" s="4">
        <v>5</v>
      </c>
      <c r="I1000" s="3" t="s">
        <v>36</v>
      </c>
      <c r="J1000" s="3">
        <v>7</v>
      </c>
      <c r="K1000" s="3">
        <v>7</v>
      </c>
      <c r="L1000" s="3">
        <v>0</v>
      </c>
      <c r="M1000" s="3">
        <v>2</v>
      </c>
      <c r="N1000" s="3">
        <v>0</v>
      </c>
      <c r="O1000" s="3">
        <v>0</v>
      </c>
      <c r="P1000" s="3">
        <f t="shared" si="48"/>
        <v>16</v>
      </c>
      <c r="Q1000" s="3">
        <v>104</v>
      </c>
      <c r="R1000" s="3">
        <f t="shared" si="49"/>
        <v>1</v>
      </c>
      <c r="S1000" s="3">
        <v>16</v>
      </c>
      <c r="T1000" s="3">
        <f>IF(AND(H1000&lt;5,S1000&gt;=VLOOKUP(A1000,anni!$A$1:$O$32,6,0)),1,0)</f>
        <v>0</v>
      </c>
    </row>
    <row r="1001" spans="1:20" x14ac:dyDescent="0.3">
      <c r="A1001" s="3">
        <v>2013</v>
      </c>
      <c r="B1001" s="3">
        <v>92</v>
      </c>
      <c r="C1001" s="3" t="s">
        <v>32</v>
      </c>
      <c r="D1001" s="3" t="str">
        <f>VLOOKUP(E1001,accorpamenti!$A$2:$X$104,A1001-1995,0)</f>
        <v>Salerno</v>
      </c>
      <c r="E1001" s="3" t="s">
        <v>61</v>
      </c>
      <c r="F1001" s="3">
        <v>6121</v>
      </c>
      <c r="G1001" s="3">
        <v>2013</v>
      </c>
      <c r="H1001" s="4">
        <v>4</v>
      </c>
      <c r="I1001" s="3" t="s">
        <v>36</v>
      </c>
      <c r="J1001" s="3">
        <v>7</v>
      </c>
      <c r="K1001" s="3">
        <v>6</v>
      </c>
      <c r="L1001" s="3">
        <v>0</v>
      </c>
      <c r="M1001" s="3">
        <v>1</v>
      </c>
      <c r="N1001" s="3">
        <v>0</v>
      </c>
      <c r="O1001" s="3">
        <v>0</v>
      </c>
      <c r="P1001" s="3">
        <f t="shared" si="48"/>
        <v>16.8</v>
      </c>
      <c r="Q1001" s="3">
        <v>117</v>
      </c>
      <c r="R1001" s="3">
        <f t="shared" si="49"/>
        <v>3</v>
      </c>
      <c r="S1001" s="3">
        <v>14</v>
      </c>
      <c r="T1001" s="3">
        <f>IF(AND(H1001&lt;5,S1001&gt;=VLOOKUP(A1001,anni!$A$1:$O$32,6,0)),1,0)</f>
        <v>0</v>
      </c>
    </row>
    <row r="1002" spans="1:20" x14ac:dyDescent="0.3">
      <c r="A1002" s="3">
        <v>2013</v>
      </c>
      <c r="B1002" s="3">
        <v>93</v>
      </c>
      <c r="C1002" s="3" t="s">
        <v>45</v>
      </c>
      <c r="D1002" s="3" t="str">
        <f>VLOOKUP(E1002,accorpamenti!$A$2:$X$104,A1002-1995,0)</f>
        <v>Alessandria</v>
      </c>
      <c r="E1002" s="3" t="s">
        <v>74</v>
      </c>
      <c r="F1002" s="3">
        <v>6453</v>
      </c>
      <c r="G1002" s="3">
        <v>2013</v>
      </c>
      <c r="H1002" s="4">
        <v>3</v>
      </c>
      <c r="I1002" s="3" t="s">
        <v>36</v>
      </c>
      <c r="J1002" s="3">
        <v>0</v>
      </c>
      <c r="K1002" s="3">
        <v>6</v>
      </c>
      <c r="L1002" s="3">
        <v>0</v>
      </c>
      <c r="M1002" s="3">
        <v>2</v>
      </c>
      <c r="N1002" s="3">
        <v>0</v>
      </c>
      <c r="O1002" s="3">
        <v>0</v>
      </c>
      <c r="P1002" s="3">
        <f t="shared" si="48"/>
        <v>11.2</v>
      </c>
      <c r="Q1002" s="3">
        <v>191</v>
      </c>
      <c r="R1002" s="3">
        <f t="shared" si="49"/>
        <v>1</v>
      </c>
      <c r="S1002" s="3">
        <v>8</v>
      </c>
      <c r="T1002" s="3">
        <f>IF(AND(H1002&lt;5,S1002&gt;=VLOOKUP(A1002,anni!$A$1:$O$32,6,0)),1,0)</f>
        <v>0</v>
      </c>
    </row>
    <row r="1003" spans="1:20" x14ac:dyDescent="0.3">
      <c r="A1003" s="3">
        <v>2013</v>
      </c>
      <c r="B1003" s="3">
        <v>94</v>
      </c>
      <c r="C1003" s="3" t="s">
        <v>56</v>
      </c>
      <c r="D1003" s="3" t="str">
        <f>VLOOKUP(E1003,accorpamenti!$A$2:$X$104,A1003-1995,0)</f>
        <v>Belluno</v>
      </c>
      <c r="E1003" s="3" t="s">
        <v>99</v>
      </c>
      <c r="F1003" s="3">
        <v>6213</v>
      </c>
      <c r="G1003" s="3">
        <v>2013</v>
      </c>
      <c r="H1003" s="4">
        <v>5</v>
      </c>
      <c r="I1003" s="3" t="s">
        <v>36</v>
      </c>
      <c r="J1003" s="3">
        <v>7</v>
      </c>
      <c r="K1003" s="3">
        <v>6</v>
      </c>
      <c r="L1003" s="3">
        <v>5</v>
      </c>
      <c r="M1003" s="3">
        <v>0</v>
      </c>
      <c r="N1003" s="3">
        <v>0</v>
      </c>
      <c r="O1003" s="3">
        <v>0</v>
      </c>
      <c r="P1003" s="3">
        <f t="shared" si="48"/>
        <v>18</v>
      </c>
      <c r="Q1003" s="3">
        <v>92</v>
      </c>
      <c r="R1003" s="3">
        <f t="shared" si="49"/>
        <v>2</v>
      </c>
      <c r="S1003" s="3">
        <v>18</v>
      </c>
      <c r="T1003" s="3">
        <f>IF(AND(H1003&lt;5,S1003&gt;=VLOOKUP(A1003,anni!$A$1:$O$32,6,0)),1,0)</f>
        <v>0</v>
      </c>
    </row>
    <row r="1004" spans="1:20" x14ac:dyDescent="0.3">
      <c r="A1004" s="3">
        <v>2013</v>
      </c>
      <c r="B1004" s="3">
        <v>95</v>
      </c>
      <c r="C1004" s="3" t="s">
        <v>86</v>
      </c>
      <c r="D1004" s="3" t="str">
        <f>VLOOKUP(E1004,accorpamenti!$A$2:$X$104,A1004-1995,0)</f>
        <v>Oristano</v>
      </c>
      <c r="E1004" s="3" t="s">
        <v>150</v>
      </c>
      <c r="F1004" s="3">
        <v>6349</v>
      </c>
      <c r="G1004" s="3">
        <v>2013</v>
      </c>
      <c r="H1004" s="4">
        <v>5</v>
      </c>
      <c r="I1004" s="3" t="s">
        <v>36</v>
      </c>
      <c r="J1004" s="3">
        <v>1</v>
      </c>
      <c r="K1004" s="3">
        <v>7</v>
      </c>
      <c r="L1004" s="3">
        <v>0</v>
      </c>
      <c r="M1004" s="3">
        <v>2</v>
      </c>
      <c r="N1004" s="3">
        <v>0</v>
      </c>
      <c r="O1004" s="3">
        <v>0</v>
      </c>
      <c r="P1004" s="3">
        <f t="shared" si="48"/>
        <v>10</v>
      </c>
      <c r="Q1004" s="3">
        <v>163</v>
      </c>
      <c r="R1004" s="3">
        <f t="shared" si="49"/>
        <v>1</v>
      </c>
      <c r="S1004" s="3">
        <v>10</v>
      </c>
      <c r="T1004" s="3">
        <f>IF(AND(H1004&lt;5,S1004&gt;=VLOOKUP(A1004,anni!$A$1:$O$32,6,0)),1,0)</f>
        <v>0</v>
      </c>
    </row>
    <row r="1005" spans="1:20" x14ac:dyDescent="0.3">
      <c r="A1005" s="3">
        <v>2013</v>
      </c>
      <c r="B1005" s="3">
        <v>96</v>
      </c>
      <c r="C1005" s="3" t="s">
        <v>32</v>
      </c>
      <c r="D1005" s="3" t="str">
        <f>VLOOKUP(E1005,accorpamenti!$A$2:$X$104,A1005-1995,0)</f>
        <v>Napoli</v>
      </c>
      <c r="E1005" s="3" t="s">
        <v>95</v>
      </c>
      <c r="F1005" s="3">
        <v>6493</v>
      </c>
      <c r="G1005" s="3">
        <v>2013</v>
      </c>
      <c r="H1005" s="4">
        <v>1</v>
      </c>
      <c r="I1005" s="3" t="s">
        <v>31</v>
      </c>
      <c r="J1005" s="3">
        <v>1</v>
      </c>
      <c r="K1005" s="3">
        <v>2</v>
      </c>
      <c r="L1005" s="3">
        <v>0</v>
      </c>
      <c r="M1005" s="3">
        <v>7</v>
      </c>
      <c r="N1005" s="3">
        <v>0</v>
      </c>
      <c r="O1005" s="3">
        <v>0</v>
      </c>
      <c r="P1005" s="3">
        <f t="shared" si="48"/>
        <v>18</v>
      </c>
      <c r="Q1005" s="3">
        <v>163</v>
      </c>
      <c r="R1005" s="3">
        <f t="shared" si="49"/>
        <v>2</v>
      </c>
      <c r="S1005" s="3">
        <v>10</v>
      </c>
      <c r="T1005" s="3">
        <f>IF(AND(H1005&lt;5,S1005&gt;=VLOOKUP(A1005,anni!$A$1:$O$32,6,0)),1,0)</f>
        <v>0</v>
      </c>
    </row>
    <row r="1006" spans="1:20" x14ac:dyDescent="0.3">
      <c r="A1006" s="3">
        <v>2013</v>
      </c>
      <c r="B1006" s="3">
        <v>97</v>
      </c>
      <c r="C1006" s="3" t="s">
        <v>32</v>
      </c>
      <c r="D1006" s="3" t="str">
        <f>VLOOKUP(E1006,accorpamenti!$A$2:$X$104,A1006-1995,0)</f>
        <v>Napoli</v>
      </c>
      <c r="E1006" s="3" t="s">
        <v>95</v>
      </c>
      <c r="F1006" s="3">
        <v>6454</v>
      </c>
      <c r="G1006" s="3">
        <v>2013</v>
      </c>
      <c r="H1006" s="4">
        <v>3</v>
      </c>
      <c r="I1006" s="3" t="s">
        <v>36</v>
      </c>
      <c r="J1006" s="3">
        <v>7</v>
      </c>
      <c r="K1006" s="3">
        <v>6</v>
      </c>
      <c r="L1006" s="3">
        <v>0</v>
      </c>
      <c r="M1006" s="3">
        <v>0</v>
      </c>
      <c r="N1006" s="3">
        <v>0</v>
      </c>
      <c r="O1006" s="3">
        <v>0</v>
      </c>
      <c r="P1006" s="3">
        <f t="shared" si="48"/>
        <v>18.2</v>
      </c>
      <c r="Q1006" s="3">
        <v>129</v>
      </c>
      <c r="R1006" s="3">
        <f t="shared" si="49"/>
        <v>1</v>
      </c>
      <c r="S1006" s="3">
        <v>13</v>
      </c>
      <c r="T1006" s="3">
        <f>IF(AND(H1006&lt;5,S1006&gt;=VLOOKUP(A1006,anni!$A$1:$O$32,6,0)),1,0)</f>
        <v>0</v>
      </c>
    </row>
    <row r="1007" spans="1:20" x14ac:dyDescent="0.3">
      <c r="A1007" s="3">
        <v>2013</v>
      </c>
      <c r="B1007" s="3">
        <v>98</v>
      </c>
      <c r="C1007" s="3" t="s">
        <v>45</v>
      </c>
      <c r="D1007" s="3" t="str">
        <f>VLOOKUP(E1007,accorpamenti!$A$2:$X$104,A1007-1995,0)</f>
        <v>Torino</v>
      </c>
      <c r="E1007" s="3" t="s">
        <v>49</v>
      </c>
      <c r="F1007" s="3">
        <v>6350</v>
      </c>
      <c r="G1007" s="3">
        <v>2013</v>
      </c>
      <c r="H1007" s="4">
        <v>5</v>
      </c>
      <c r="I1007" s="3" t="s">
        <v>36</v>
      </c>
      <c r="J1007" s="3">
        <v>0</v>
      </c>
      <c r="K1007" s="3">
        <v>6</v>
      </c>
      <c r="L1007" s="3">
        <v>0</v>
      </c>
      <c r="M1007" s="3">
        <v>2</v>
      </c>
      <c r="N1007" s="3">
        <v>0</v>
      </c>
      <c r="O1007" s="3">
        <v>0</v>
      </c>
      <c r="P1007" s="3">
        <f t="shared" si="48"/>
        <v>8</v>
      </c>
      <c r="Q1007" s="3">
        <v>191</v>
      </c>
      <c r="R1007" s="3">
        <f t="shared" si="49"/>
        <v>1</v>
      </c>
      <c r="S1007" s="3">
        <v>8</v>
      </c>
      <c r="T1007" s="3">
        <f>IF(AND(H1007&lt;5,S1007&gt;=VLOOKUP(A1007,anni!$A$1:$O$32,6,0)),1,0)</f>
        <v>0</v>
      </c>
    </row>
    <row r="1008" spans="1:20" x14ac:dyDescent="0.3">
      <c r="A1008" s="3">
        <v>2013</v>
      </c>
      <c r="B1008" s="3">
        <v>99</v>
      </c>
      <c r="C1008" s="3" t="s">
        <v>39</v>
      </c>
      <c r="D1008" s="3" t="str">
        <f>VLOOKUP(E1008,accorpamenti!$A$2:$X$104,A1008-1995,0)</f>
        <v>Roma</v>
      </c>
      <c r="E1008" s="3" t="s">
        <v>40</v>
      </c>
      <c r="F1008" s="3">
        <v>6455</v>
      </c>
      <c r="G1008" s="3">
        <v>2013</v>
      </c>
      <c r="H1008" s="4">
        <v>3</v>
      </c>
      <c r="I1008" s="3" t="s">
        <v>36</v>
      </c>
      <c r="J1008" s="3">
        <v>0</v>
      </c>
      <c r="K1008" s="3">
        <v>0</v>
      </c>
      <c r="L1008" s="3">
        <v>1</v>
      </c>
      <c r="M1008" s="3">
        <v>0</v>
      </c>
      <c r="N1008" s="3">
        <v>0</v>
      </c>
      <c r="O1008" s="3">
        <v>0</v>
      </c>
      <c r="P1008" s="3">
        <f t="shared" si="48"/>
        <v>1.4</v>
      </c>
      <c r="Q1008" s="3">
        <v>272</v>
      </c>
      <c r="R1008" s="3">
        <f t="shared" si="49"/>
        <v>2</v>
      </c>
      <c r="S1008" s="3">
        <v>1</v>
      </c>
      <c r="T1008" s="3">
        <f>IF(AND(H1008&lt;5,S1008&gt;=VLOOKUP(A1008,anni!$A$1:$O$32,6,0)),1,0)</f>
        <v>0</v>
      </c>
    </row>
    <row r="1009" spans="1:20" x14ac:dyDescent="0.3">
      <c r="A1009" s="3">
        <v>2013</v>
      </c>
      <c r="B1009" s="3">
        <v>100</v>
      </c>
      <c r="C1009" s="3" t="s">
        <v>62</v>
      </c>
      <c r="D1009" s="3" t="str">
        <f>VLOOKUP(E1009,accorpamenti!$A$2:$X$104,A1009-1995,0)</f>
        <v>Catanzaro</v>
      </c>
      <c r="E1009" s="3" t="s">
        <v>142</v>
      </c>
      <c r="F1009" s="3">
        <v>6351</v>
      </c>
      <c r="G1009" s="3">
        <v>2013</v>
      </c>
      <c r="H1009" s="4">
        <v>5</v>
      </c>
      <c r="I1009" s="3" t="s">
        <v>36</v>
      </c>
      <c r="J1009" s="3">
        <v>0</v>
      </c>
      <c r="K1009" s="3">
        <v>0</v>
      </c>
      <c r="L1009" s="3">
        <v>0</v>
      </c>
      <c r="M1009" s="3">
        <v>0</v>
      </c>
      <c r="N1009" s="3">
        <v>0</v>
      </c>
      <c r="O1009" s="3">
        <v>0</v>
      </c>
      <c r="P1009" s="3">
        <f t="shared" si="48"/>
        <v>0</v>
      </c>
      <c r="Q1009" s="3">
        <v>284</v>
      </c>
      <c r="R1009" s="3">
        <f t="shared" si="49"/>
        <v>1</v>
      </c>
      <c r="S1009" s="3">
        <v>0</v>
      </c>
      <c r="T1009" s="3">
        <f>IF(AND(H1009&lt;5,S1009&gt;=VLOOKUP(A1009,anni!$A$1:$O$32,6,0)),1,0)</f>
        <v>0</v>
      </c>
    </row>
    <row r="1010" spans="1:20" x14ac:dyDescent="0.3">
      <c r="A1010" s="3">
        <v>2013</v>
      </c>
      <c r="B1010" s="3">
        <v>101</v>
      </c>
      <c r="C1010" s="3" t="s">
        <v>29</v>
      </c>
      <c r="D1010" s="3" t="str">
        <f>VLOOKUP(E1010,accorpamenti!$A$2:$X$104,A1010-1995,0)</f>
        <v>Trapani</v>
      </c>
      <c r="E1010" s="3" t="s">
        <v>109</v>
      </c>
      <c r="F1010" s="3">
        <v>6409</v>
      </c>
      <c r="G1010" s="3">
        <v>2013</v>
      </c>
      <c r="H1010" s="4">
        <v>4</v>
      </c>
      <c r="I1010" s="3" t="s">
        <v>36</v>
      </c>
      <c r="J1010" s="3">
        <v>6</v>
      </c>
      <c r="K1010" s="3">
        <v>2</v>
      </c>
      <c r="L1010" s="3">
        <v>0</v>
      </c>
      <c r="M1010" s="3">
        <v>2</v>
      </c>
      <c r="N1010" s="3">
        <v>0</v>
      </c>
      <c r="O1010" s="3">
        <v>0</v>
      </c>
      <c r="P1010" s="3">
        <f t="shared" si="48"/>
        <v>12</v>
      </c>
      <c r="Q1010" s="3">
        <v>163</v>
      </c>
      <c r="R1010" s="3">
        <f t="shared" si="49"/>
        <v>2</v>
      </c>
      <c r="S1010" s="3">
        <v>10</v>
      </c>
      <c r="T1010" s="3">
        <f>IF(AND(H1010&lt;5,S1010&gt;=VLOOKUP(A1010,anni!$A$1:$O$32,6,0)),1,0)</f>
        <v>0</v>
      </c>
    </row>
    <row r="1011" spans="1:20" x14ac:dyDescent="0.3">
      <c r="A1011" s="3">
        <v>2013</v>
      </c>
      <c r="B1011" s="3">
        <v>102</v>
      </c>
      <c r="C1011" s="3" t="s">
        <v>29</v>
      </c>
      <c r="D1011" s="3" t="str">
        <f>VLOOKUP(E1011,accorpamenti!$A$2:$X$104,A1011-1995,0)</f>
        <v>Catania</v>
      </c>
      <c r="E1011" s="3" t="s">
        <v>75</v>
      </c>
      <c r="F1011" s="3">
        <v>5929</v>
      </c>
      <c r="G1011" s="3">
        <v>2013</v>
      </c>
      <c r="H1011" s="4">
        <v>5</v>
      </c>
      <c r="I1011" s="3" t="s">
        <v>36</v>
      </c>
      <c r="J1011" s="3">
        <v>0</v>
      </c>
      <c r="K1011" s="3">
        <v>7</v>
      </c>
      <c r="L1011" s="3">
        <v>0</v>
      </c>
      <c r="M1011" s="3">
        <v>1</v>
      </c>
      <c r="N1011" s="3">
        <v>7</v>
      </c>
      <c r="O1011" s="3">
        <v>0</v>
      </c>
      <c r="P1011" s="3">
        <f t="shared" si="48"/>
        <v>15</v>
      </c>
      <c r="Q1011" s="3">
        <v>111</v>
      </c>
      <c r="R1011" s="3">
        <f t="shared" si="49"/>
        <v>4</v>
      </c>
      <c r="S1011" s="3">
        <v>15</v>
      </c>
      <c r="T1011" s="3">
        <f>IF(AND(H1011&lt;5,S1011&gt;=VLOOKUP(A1011,anni!$A$1:$O$32,6,0)),1,0)</f>
        <v>0</v>
      </c>
    </row>
    <row r="1012" spans="1:20" x14ac:dyDescent="0.3">
      <c r="A1012" s="3">
        <v>2013</v>
      </c>
      <c r="B1012" s="3">
        <v>103</v>
      </c>
      <c r="C1012" s="3" t="s">
        <v>37</v>
      </c>
      <c r="D1012" s="3" t="str">
        <f>VLOOKUP(E1012,accorpamenti!$A$2:$X$104,A1012-1995,0)</f>
        <v>Bari</v>
      </c>
      <c r="E1012" s="3" t="s">
        <v>55</v>
      </c>
      <c r="F1012" s="3">
        <v>6352</v>
      </c>
      <c r="G1012" s="3">
        <v>2013</v>
      </c>
      <c r="H1012" s="4">
        <v>5</v>
      </c>
      <c r="I1012" s="3" t="s">
        <v>36</v>
      </c>
      <c r="J1012" s="3">
        <v>0</v>
      </c>
      <c r="K1012" s="3">
        <v>6</v>
      </c>
      <c r="L1012" s="3">
        <v>0</v>
      </c>
      <c r="M1012" s="3">
        <v>2</v>
      </c>
      <c r="N1012" s="3">
        <v>0</v>
      </c>
      <c r="O1012" s="3">
        <v>0</v>
      </c>
      <c r="P1012" s="3">
        <f t="shared" si="48"/>
        <v>8</v>
      </c>
      <c r="Q1012" s="3">
        <v>191</v>
      </c>
      <c r="R1012" s="3">
        <f t="shared" si="49"/>
        <v>1</v>
      </c>
      <c r="S1012" s="3">
        <v>8</v>
      </c>
      <c r="T1012" s="3">
        <f>IF(AND(H1012&lt;5,S1012&gt;=VLOOKUP(A1012,anni!$A$1:$O$32,6,0)),1,0)</f>
        <v>0</v>
      </c>
    </row>
    <row r="1013" spans="1:20" x14ac:dyDescent="0.3">
      <c r="A1013" s="3">
        <v>2013</v>
      </c>
      <c r="B1013" s="3">
        <v>104</v>
      </c>
      <c r="C1013" s="3" t="s">
        <v>50</v>
      </c>
      <c r="D1013" s="3" t="str">
        <f>VLOOKUP(E1013,accorpamenti!$A$2:$X$104,A1013-1995,0)</f>
        <v>Genova</v>
      </c>
      <c r="E1013" s="3" t="s">
        <v>51</v>
      </c>
      <c r="F1013" s="3">
        <v>6410</v>
      </c>
      <c r="G1013" s="3">
        <v>2013</v>
      </c>
      <c r="H1013" s="4">
        <v>4</v>
      </c>
      <c r="I1013" s="3" t="s">
        <v>36</v>
      </c>
      <c r="J1013" s="3">
        <v>5</v>
      </c>
      <c r="K1013" s="3">
        <v>0</v>
      </c>
      <c r="L1013" s="3">
        <v>7</v>
      </c>
      <c r="M1013" s="3">
        <v>6</v>
      </c>
      <c r="N1013" s="3">
        <v>0</v>
      </c>
      <c r="O1013" s="3">
        <v>0</v>
      </c>
      <c r="P1013" s="3">
        <f t="shared" si="48"/>
        <v>21.599999999999998</v>
      </c>
      <c r="Q1013" s="3">
        <v>92</v>
      </c>
      <c r="R1013" s="3">
        <f t="shared" si="49"/>
        <v>2</v>
      </c>
      <c r="S1013" s="3">
        <v>18</v>
      </c>
      <c r="T1013" s="3">
        <f>IF(AND(H1013&lt;5,S1013&gt;=VLOOKUP(A1013,anni!$A$1:$O$32,6,0)),1,0)</f>
        <v>0</v>
      </c>
    </row>
    <row r="1014" spans="1:20" x14ac:dyDescent="0.3">
      <c r="A1014" s="3">
        <v>2013</v>
      </c>
      <c r="B1014" s="3">
        <v>105</v>
      </c>
      <c r="C1014" s="3" t="s">
        <v>43</v>
      </c>
      <c r="D1014" s="3" t="str">
        <f>VLOOKUP(E1014,accorpamenti!$A$2:$X$104,A1014-1995,0)</f>
        <v>Udine</v>
      </c>
      <c r="E1014" s="3" t="s">
        <v>58</v>
      </c>
      <c r="F1014" s="3">
        <v>6475</v>
      </c>
      <c r="G1014" s="3">
        <v>2013</v>
      </c>
      <c r="H1014" s="4">
        <v>2</v>
      </c>
      <c r="I1014" s="3" t="s">
        <v>31</v>
      </c>
      <c r="J1014" s="3">
        <v>0</v>
      </c>
      <c r="K1014" s="3">
        <v>6</v>
      </c>
      <c r="L1014" s="3">
        <v>0</v>
      </c>
      <c r="M1014" s="3">
        <v>3</v>
      </c>
      <c r="N1014" s="3">
        <v>0</v>
      </c>
      <c r="O1014" s="3">
        <v>0</v>
      </c>
      <c r="P1014" s="3">
        <f t="shared" si="48"/>
        <v>14.4</v>
      </c>
      <c r="Q1014" s="3">
        <v>178</v>
      </c>
      <c r="R1014" s="3">
        <f t="shared" si="49"/>
        <v>1</v>
      </c>
      <c r="S1014" s="3">
        <v>9</v>
      </c>
      <c r="T1014" s="3">
        <f>IF(AND(H1014&lt;5,S1014&gt;=VLOOKUP(A1014,anni!$A$1:$O$32,6,0)),1,0)</f>
        <v>0</v>
      </c>
    </row>
    <row r="1015" spans="1:20" x14ac:dyDescent="0.3">
      <c r="A1015" s="3">
        <v>2013</v>
      </c>
      <c r="B1015" s="3">
        <v>106</v>
      </c>
      <c r="C1015" s="3" t="s">
        <v>53</v>
      </c>
      <c r="D1015" s="3" t="str">
        <f>VLOOKUP(E1015,accorpamenti!$A$2:$X$104,A1015-1995,0)</f>
        <v>L'Aquila</v>
      </c>
      <c r="E1015" s="3" t="s">
        <v>151</v>
      </c>
      <c r="F1015" s="3">
        <v>6215</v>
      </c>
      <c r="G1015" s="3">
        <v>2013</v>
      </c>
      <c r="H1015" s="4">
        <v>5</v>
      </c>
      <c r="I1015" s="3" t="s">
        <v>36</v>
      </c>
      <c r="J1015" s="3">
        <v>0</v>
      </c>
      <c r="K1015" s="3">
        <v>2</v>
      </c>
      <c r="L1015" s="3">
        <v>0</v>
      </c>
      <c r="M1015" s="3">
        <v>0</v>
      </c>
      <c r="N1015" s="3">
        <v>0</v>
      </c>
      <c r="O1015" s="3">
        <v>0</v>
      </c>
      <c r="P1015" s="3">
        <f t="shared" si="48"/>
        <v>2</v>
      </c>
      <c r="Q1015" s="3">
        <v>257</v>
      </c>
      <c r="R1015" s="3">
        <f t="shared" si="49"/>
        <v>2</v>
      </c>
      <c r="S1015" s="3">
        <v>2</v>
      </c>
      <c r="T1015" s="3">
        <f>IF(AND(H1015&lt;5,S1015&gt;=VLOOKUP(A1015,anni!$A$1:$O$32,6,0)),1,0)</f>
        <v>0</v>
      </c>
    </row>
    <row r="1016" spans="1:20" x14ac:dyDescent="0.3">
      <c r="A1016" s="3">
        <v>2013</v>
      </c>
      <c r="B1016" s="3">
        <v>107</v>
      </c>
      <c r="C1016" s="3" t="s">
        <v>47</v>
      </c>
      <c r="D1016" s="3" t="str">
        <f>VLOOKUP(E1016,accorpamenti!$A$2:$X$104,A1016-1995,0)</f>
        <v>Firenze</v>
      </c>
      <c r="E1016" s="3" t="s">
        <v>118</v>
      </c>
      <c r="F1016" s="3">
        <v>6456</v>
      </c>
      <c r="G1016" s="3">
        <v>2013</v>
      </c>
      <c r="H1016" s="4">
        <v>3</v>
      </c>
      <c r="I1016" s="3" t="s">
        <v>36</v>
      </c>
      <c r="J1016" s="3">
        <v>0</v>
      </c>
      <c r="K1016" s="3">
        <v>6</v>
      </c>
      <c r="L1016" s="3">
        <v>0</v>
      </c>
      <c r="M1016" s="3">
        <v>0</v>
      </c>
      <c r="N1016" s="3">
        <v>0</v>
      </c>
      <c r="O1016" s="3">
        <v>0</v>
      </c>
      <c r="P1016" s="3">
        <f t="shared" si="48"/>
        <v>8.3999999999999986</v>
      </c>
      <c r="Q1016" s="3">
        <v>226</v>
      </c>
      <c r="R1016" s="3">
        <f t="shared" si="49"/>
        <v>2</v>
      </c>
      <c r="S1016" s="3">
        <v>6</v>
      </c>
      <c r="T1016" s="3">
        <f>IF(AND(H1016&lt;5,S1016&gt;=VLOOKUP(A1016,anni!$A$1:$O$32,6,0)),1,0)</f>
        <v>0</v>
      </c>
    </row>
    <row r="1017" spans="1:20" x14ac:dyDescent="0.3">
      <c r="A1017" s="3">
        <v>2013</v>
      </c>
      <c r="B1017" s="3">
        <v>108</v>
      </c>
      <c r="C1017" s="3" t="s">
        <v>59</v>
      </c>
      <c r="D1017" s="3" t="str">
        <f>VLOOKUP(E1017,accorpamenti!$A$2:$X$104,A1017-1995,0)</f>
        <v>Bolzano</v>
      </c>
      <c r="E1017" s="3" t="s">
        <v>128</v>
      </c>
      <c r="F1017" s="3">
        <v>6216</v>
      </c>
      <c r="G1017" s="3">
        <v>2013</v>
      </c>
      <c r="H1017" s="4">
        <v>5</v>
      </c>
      <c r="I1017" s="3" t="s">
        <v>36</v>
      </c>
      <c r="J1017" s="3">
        <v>0</v>
      </c>
      <c r="K1017" s="3">
        <v>6</v>
      </c>
      <c r="L1017" s="3">
        <v>2</v>
      </c>
      <c r="M1017" s="3">
        <v>0</v>
      </c>
      <c r="N1017" s="3">
        <v>0</v>
      </c>
      <c r="O1017" s="3">
        <v>0</v>
      </c>
      <c r="P1017" s="3">
        <f t="shared" si="48"/>
        <v>8</v>
      </c>
      <c r="Q1017" s="3">
        <v>191</v>
      </c>
      <c r="R1017" s="3">
        <f t="shared" si="49"/>
        <v>2</v>
      </c>
      <c r="S1017" s="3">
        <v>8</v>
      </c>
      <c r="T1017" s="3">
        <f>IF(AND(H1017&lt;5,S1017&gt;=VLOOKUP(A1017,anni!$A$1:$O$32,6,0)),1,0)</f>
        <v>0</v>
      </c>
    </row>
    <row r="1018" spans="1:20" x14ac:dyDescent="0.3">
      <c r="A1018" s="3">
        <v>2013</v>
      </c>
      <c r="B1018" s="3">
        <v>109</v>
      </c>
      <c r="C1018" s="3" t="s">
        <v>32</v>
      </c>
      <c r="D1018" s="3" t="str">
        <f>VLOOKUP(E1018,accorpamenti!$A$2:$X$104,A1018-1995,0)</f>
        <v>Salerno</v>
      </c>
      <c r="E1018" s="3" t="s">
        <v>61</v>
      </c>
      <c r="F1018" s="3">
        <v>6270</v>
      </c>
      <c r="G1018" s="3">
        <v>2013</v>
      </c>
      <c r="H1018" s="4">
        <v>4</v>
      </c>
      <c r="I1018" s="3" t="s">
        <v>36</v>
      </c>
      <c r="J1018" s="3">
        <v>0</v>
      </c>
      <c r="K1018" s="3">
        <v>2</v>
      </c>
      <c r="L1018" s="3">
        <v>0</v>
      </c>
      <c r="M1018" s="3">
        <v>0</v>
      </c>
      <c r="N1018" s="3">
        <v>0</v>
      </c>
      <c r="O1018" s="3">
        <v>0</v>
      </c>
      <c r="P1018" s="3">
        <f t="shared" si="48"/>
        <v>2.4</v>
      </c>
      <c r="Q1018" s="3">
        <v>257</v>
      </c>
      <c r="R1018" s="3">
        <f t="shared" si="49"/>
        <v>2</v>
      </c>
      <c r="S1018" s="3">
        <v>2</v>
      </c>
      <c r="T1018" s="3">
        <f>IF(AND(H1018&lt;5,S1018&gt;=VLOOKUP(A1018,anni!$A$1:$O$32,6,0)),1,0)</f>
        <v>0</v>
      </c>
    </row>
    <row r="1019" spans="1:20" x14ac:dyDescent="0.3">
      <c r="A1019" s="3">
        <v>2013</v>
      </c>
      <c r="B1019" s="3">
        <v>110</v>
      </c>
      <c r="C1019" s="3" t="s">
        <v>69</v>
      </c>
      <c r="D1019" s="3" t="str">
        <f>VLOOKUP(E1019,accorpamenti!$A$2:$X$104,A1019-1995,0)</f>
        <v>Bologna</v>
      </c>
      <c r="E1019" s="3" t="s">
        <v>70</v>
      </c>
      <c r="F1019" s="3">
        <v>6476</v>
      </c>
      <c r="G1019" s="3">
        <v>2013</v>
      </c>
      <c r="H1019" s="4">
        <v>2</v>
      </c>
      <c r="I1019" s="3" t="s">
        <v>31</v>
      </c>
      <c r="J1019" s="3">
        <v>1</v>
      </c>
      <c r="K1019" s="3">
        <v>6</v>
      </c>
      <c r="L1019" s="3">
        <v>0</v>
      </c>
      <c r="M1019" s="3">
        <v>2</v>
      </c>
      <c r="N1019" s="3">
        <v>0</v>
      </c>
      <c r="O1019" s="3">
        <v>0</v>
      </c>
      <c r="P1019" s="3">
        <f t="shared" si="48"/>
        <v>14.4</v>
      </c>
      <c r="Q1019" s="3">
        <v>178</v>
      </c>
      <c r="R1019" s="3">
        <f t="shared" si="49"/>
        <v>1</v>
      </c>
      <c r="S1019" s="3">
        <v>9</v>
      </c>
      <c r="T1019" s="3">
        <f>IF(AND(H1019&lt;5,S1019&gt;=VLOOKUP(A1019,anni!$A$1:$O$32,6,0)),1,0)</f>
        <v>0</v>
      </c>
    </row>
    <row r="1020" spans="1:20" x14ac:dyDescent="0.3">
      <c r="A1020" s="3">
        <v>2013</v>
      </c>
      <c r="B1020" s="3">
        <v>111</v>
      </c>
      <c r="C1020" s="3" t="s">
        <v>62</v>
      </c>
      <c r="D1020" s="3" t="str">
        <f>VLOOKUP(E1020,accorpamenti!$A$2:$X$104,A1020-1995,0)</f>
        <v>Catanzaro</v>
      </c>
      <c r="E1020" s="3" t="s">
        <v>149</v>
      </c>
      <c r="F1020" s="3">
        <v>6457</v>
      </c>
      <c r="G1020" s="3">
        <v>2013</v>
      </c>
      <c r="H1020" s="4">
        <v>3</v>
      </c>
      <c r="I1020" s="3" t="s">
        <v>36</v>
      </c>
      <c r="J1020" s="3">
        <v>1</v>
      </c>
      <c r="K1020" s="3">
        <v>0</v>
      </c>
      <c r="L1020" s="3">
        <v>0</v>
      </c>
      <c r="M1020" s="3">
        <v>0</v>
      </c>
      <c r="N1020" s="3">
        <v>0</v>
      </c>
      <c r="O1020" s="3">
        <v>1</v>
      </c>
      <c r="P1020" s="3">
        <f t="shared" si="48"/>
        <v>2.8</v>
      </c>
      <c r="Q1020" s="3">
        <v>257</v>
      </c>
      <c r="R1020" s="3">
        <f t="shared" si="49"/>
        <v>1</v>
      </c>
      <c r="S1020" s="3">
        <v>2</v>
      </c>
      <c r="T1020" s="3">
        <f>IF(AND(H1020&lt;5,S1020&gt;=VLOOKUP(A1020,anni!$A$1:$O$32,6,0)),1,0)</f>
        <v>0</v>
      </c>
    </row>
    <row r="1021" spans="1:20" x14ac:dyDescent="0.3">
      <c r="A1021" s="3">
        <v>2013</v>
      </c>
      <c r="B1021" s="3">
        <v>112</v>
      </c>
      <c r="C1021" s="3" t="s">
        <v>34</v>
      </c>
      <c r="D1021" s="3" t="str">
        <f>VLOOKUP(E1021,accorpamenti!$A$2:$X$104,A1021-1995,0)</f>
        <v>Brescia</v>
      </c>
      <c r="E1021" s="3" t="s">
        <v>42</v>
      </c>
      <c r="F1021" s="3">
        <v>6090</v>
      </c>
      <c r="G1021" s="3">
        <v>2013</v>
      </c>
      <c r="H1021" s="4">
        <v>5</v>
      </c>
      <c r="I1021" s="3" t="s">
        <v>36</v>
      </c>
      <c r="J1021" s="3">
        <v>7</v>
      </c>
      <c r="K1021" s="3">
        <v>7</v>
      </c>
      <c r="L1021" s="3">
        <v>7</v>
      </c>
      <c r="M1021" s="3">
        <v>7</v>
      </c>
      <c r="N1021" s="3">
        <v>2</v>
      </c>
      <c r="O1021" s="3">
        <v>0</v>
      </c>
      <c r="P1021" s="3">
        <f t="shared" si="48"/>
        <v>30</v>
      </c>
      <c r="Q1021" s="3">
        <v>34</v>
      </c>
      <c r="R1021" s="3">
        <f t="shared" si="49"/>
        <v>3</v>
      </c>
      <c r="S1021" s="3">
        <v>30</v>
      </c>
      <c r="T1021" s="3">
        <f>IF(AND(H1021&lt;5,S1021&gt;=VLOOKUP(A1021,anni!$A$1:$O$32,6,0)),1,0)</f>
        <v>0</v>
      </c>
    </row>
    <row r="1022" spans="1:20" x14ac:dyDescent="0.3">
      <c r="A1022" s="3">
        <v>2013</v>
      </c>
      <c r="B1022" s="3">
        <v>113</v>
      </c>
      <c r="C1022" s="3" t="s">
        <v>69</v>
      </c>
      <c r="D1022" s="3" t="str">
        <f>VLOOKUP(E1022,accorpamenti!$A$2:$X$104,A1022-1995,0)</f>
        <v>Piacenza</v>
      </c>
      <c r="E1022" s="3" t="s">
        <v>90</v>
      </c>
      <c r="F1022" s="3">
        <v>6353</v>
      </c>
      <c r="G1022" s="3">
        <v>2013</v>
      </c>
      <c r="H1022" s="4">
        <v>5</v>
      </c>
      <c r="I1022" s="3" t="s">
        <v>36</v>
      </c>
      <c r="J1022" s="3">
        <v>7</v>
      </c>
      <c r="K1022" s="3">
        <v>0</v>
      </c>
      <c r="L1022" s="3">
        <v>0</v>
      </c>
      <c r="M1022" s="3">
        <v>2</v>
      </c>
      <c r="N1022" s="3">
        <v>0</v>
      </c>
      <c r="O1022" s="3">
        <v>0</v>
      </c>
      <c r="P1022" s="3">
        <f t="shared" si="48"/>
        <v>9</v>
      </c>
      <c r="Q1022" s="3">
        <v>178</v>
      </c>
      <c r="R1022" s="3">
        <f t="shared" si="49"/>
        <v>1</v>
      </c>
      <c r="S1022" s="3">
        <v>9</v>
      </c>
      <c r="T1022" s="3">
        <f>IF(AND(H1022&lt;5,S1022&gt;=VLOOKUP(A1022,anni!$A$1:$O$32,6,0)),1,0)</f>
        <v>0</v>
      </c>
    </row>
    <row r="1023" spans="1:20" x14ac:dyDescent="0.3">
      <c r="A1023" s="3">
        <v>2013</v>
      </c>
      <c r="B1023" s="3">
        <v>114</v>
      </c>
      <c r="C1023" s="3" t="s">
        <v>47</v>
      </c>
      <c r="D1023" s="3" t="str">
        <f>VLOOKUP(E1023,accorpamenti!$A$2:$X$104,A1023-1995,0)</f>
        <v>Firenze</v>
      </c>
      <c r="E1023" s="3" t="s">
        <v>118</v>
      </c>
      <c r="F1023" s="3">
        <v>6354</v>
      </c>
      <c r="G1023" s="3">
        <v>2013</v>
      </c>
      <c r="H1023" s="4">
        <v>5</v>
      </c>
      <c r="I1023" s="3" t="s">
        <v>36</v>
      </c>
      <c r="J1023" s="3">
        <v>0</v>
      </c>
      <c r="K1023" s="3">
        <v>0</v>
      </c>
      <c r="L1023" s="3">
        <v>0</v>
      </c>
      <c r="M1023" s="3">
        <v>0</v>
      </c>
      <c r="N1023" s="3">
        <v>0</v>
      </c>
      <c r="P1023" s="3">
        <f t="shared" si="48"/>
        <v>0</v>
      </c>
      <c r="Q1023" s="3">
        <v>284</v>
      </c>
      <c r="R1023" s="3">
        <f t="shared" si="49"/>
        <v>1</v>
      </c>
      <c r="S1023" s="3">
        <v>0</v>
      </c>
      <c r="T1023" s="3">
        <f>IF(AND(H1023&lt;5,S1023&gt;=VLOOKUP(A1023,anni!$A$1:$O$32,6,0)),1,0)</f>
        <v>0</v>
      </c>
    </row>
    <row r="1024" spans="1:20" x14ac:dyDescent="0.3">
      <c r="A1024" s="3">
        <v>2013</v>
      </c>
      <c r="B1024" s="3">
        <v>115</v>
      </c>
      <c r="C1024" s="3" t="s">
        <v>101</v>
      </c>
      <c r="D1024" s="3" t="str">
        <f>VLOOKUP(E1024,accorpamenti!$A$2:$X$104,A1024-1995,0)</f>
        <v>Ancona</v>
      </c>
      <c r="E1024" s="3" t="s">
        <v>116</v>
      </c>
      <c r="F1024" s="3">
        <v>6458</v>
      </c>
      <c r="G1024" s="3">
        <v>2013</v>
      </c>
      <c r="H1024" s="4">
        <v>3</v>
      </c>
      <c r="I1024" s="3" t="s">
        <v>36</v>
      </c>
      <c r="J1024" s="3">
        <v>0</v>
      </c>
      <c r="K1024" s="3">
        <v>6</v>
      </c>
      <c r="L1024" s="3">
        <v>0</v>
      </c>
      <c r="M1024" s="3">
        <v>2</v>
      </c>
      <c r="N1024" s="3">
        <v>0</v>
      </c>
      <c r="O1024" s="3">
        <v>0</v>
      </c>
      <c r="P1024" s="3">
        <f t="shared" si="48"/>
        <v>11.2</v>
      </c>
      <c r="Q1024" s="3">
        <v>191</v>
      </c>
      <c r="R1024" s="3">
        <f t="shared" si="49"/>
        <v>1</v>
      </c>
      <c r="S1024" s="3">
        <v>8</v>
      </c>
      <c r="T1024" s="3">
        <f>IF(AND(H1024&lt;5,S1024&gt;=VLOOKUP(A1024,anni!$A$1:$O$32,6,0)),1,0)</f>
        <v>0</v>
      </c>
    </row>
    <row r="1025" spans="1:20" x14ac:dyDescent="0.3">
      <c r="A1025" s="3">
        <v>2013</v>
      </c>
      <c r="B1025" s="3">
        <v>116</v>
      </c>
      <c r="C1025" s="3" t="s">
        <v>45</v>
      </c>
      <c r="D1025" s="3" t="str">
        <f>VLOOKUP(E1025,accorpamenti!$A$2:$X$104,A1025-1995,0)</f>
        <v>Torino</v>
      </c>
      <c r="E1025" s="3" t="s">
        <v>49</v>
      </c>
      <c r="F1025" s="3">
        <v>6477</v>
      </c>
      <c r="G1025" s="3">
        <v>2013</v>
      </c>
      <c r="H1025" s="4">
        <v>2</v>
      </c>
      <c r="I1025" s="3" t="s">
        <v>31</v>
      </c>
      <c r="J1025" s="3">
        <v>7</v>
      </c>
      <c r="K1025" s="3">
        <v>0</v>
      </c>
      <c r="L1025" s="3">
        <v>0</v>
      </c>
      <c r="M1025" s="3">
        <v>4</v>
      </c>
      <c r="N1025" s="3">
        <v>0</v>
      </c>
      <c r="O1025" s="3">
        <v>0</v>
      </c>
      <c r="P1025" s="3">
        <f t="shared" si="48"/>
        <v>17.600000000000001</v>
      </c>
      <c r="Q1025" s="3">
        <v>155</v>
      </c>
      <c r="R1025" s="3">
        <f t="shared" si="49"/>
        <v>2</v>
      </c>
      <c r="S1025" s="3">
        <v>11</v>
      </c>
      <c r="T1025" s="3">
        <f>IF(AND(H1025&lt;5,S1025&gt;=VLOOKUP(A1025,anni!$A$1:$O$32,6,0)),1,0)</f>
        <v>0</v>
      </c>
    </row>
    <row r="1026" spans="1:20" x14ac:dyDescent="0.3">
      <c r="A1026" s="3">
        <v>2013</v>
      </c>
      <c r="B1026" s="3">
        <v>117</v>
      </c>
      <c r="C1026" s="3" t="s">
        <v>59</v>
      </c>
      <c r="D1026" s="3" t="str">
        <f>VLOOKUP(E1026,accorpamenti!$A$2:$X$104,A1026-1995,0)</f>
        <v>Trento</v>
      </c>
      <c r="E1026" s="3" t="s">
        <v>60</v>
      </c>
      <c r="F1026" s="3">
        <v>6091</v>
      </c>
      <c r="G1026" s="3">
        <v>2013</v>
      </c>
      <c r="H1026" s="4">
        <v>5</v>
      </c>
      <c r="I1026" s="3" t="s">
        <v>36</v>
      </c>
      <c r="J1026" s="3">
        <v>7</v>
      </c>
      <c r="K1026" s="3">
        <v>7</v>
      </c>
      <c r="L1026" s="3">
        <v>7</v>
      </c>
      <c r="M1026" s="3">
        <v>7</v>
      </c>
      <c r="N1026" s="3">
        <v>7</v>
      </c>
      <c r="O1026" s="3">
        <v>3</v>
      </c>
      <c r="P1026" s="3">
        <f t="shared" si="48"/>
        <v>38</v>
      </c>
      <c r="Q1026" s="3">
        <v>16</v>
      </c>
      <c r="R1026" s="3">
        <f t="shared" si="49"/>
        <v>3</v>
      </c>
      <c r="S1026" s="3">
        <v>38</v>
      </c>
      <c r="T1026" s="3">
        <f>IF(AND(H1026&lt;5,S1026&gt;=VLOOKUP(A1026,anni!$A$1:$O$32,6,0)),1,0)</f>
        <v>0</v>
      </c>
    </row>
    <row r="1027" spans="1:20" x14ac:dyDescent="0.3">
      <c r="A1027" s="3">
        <v>2013</v>
      </c>
      <c r="B1027" s="3">
        <v>118</v>
      </c>
      <c r="C1027" s="3" t="s">
        <v>39</v>
      </c>
      <c r="D1027" s="3" t="str">
        <f>VLOOKUP(E1027,accorpamenti!$A$2:$X$104,A1027-1995,0)</f>
        <v>Roma</v>
      </c>
      <c r="E1027" s="3" t="s">
        <v>40</v>
      </c>
      <c r="F1027" s="3">
        <v>6478</v>
      </c>
      <c r="G1027" s="3">
        <v>2013</v>
      </c>
      <c r="H1027" s="4">
        <v>2</v>
      </c>
      <c r="I1027" s="3" t="s">
        <v>31</v>
      </c>
      <c r="J1027" s="3">
        <v>0</v>
      </c>
      <c r="K1027" s="3">
        <v>1</v>
      </c>
      <c r="L1027" s="3">
        <v>0</v>
      </c>
      <c r="M1027" s="3">
        <v>0</v>
      </c>
      <c r="N1027" s="3">
        <v>0</v>
      </c>
      <c r="O1027" s="3">
        <v>0</v>
      </c>
      <c r="P1027" s="3">
        <f t="shared" si="48"/>
        <v>1.6</v>
      </c>
      <c r="Q1027" s="3">
        <v>272</v>
      </c>
      <c r="R1027" s="3">
        <f t="shared" si="49"/>
        <v>1</v>
      </c>
      <c r="S1027" s="3">
        <v>1</v>
      </c>
      <c r="T1027" s="3">
        <f>IF(AND(H1027&lt;5,S1027&gt;=VLOOKUP(A1027,anni!$A$1:$O$32,6,0)),1,0)</f>
        <v>0</v>
      </c>
    </row>
    <row r="1028" spans="1:20" x14ac:dyDescent="0.3">
      <c r="A1028" s="3">
        <v>2013</v>
      </c>
      <c r="B1028" s="3">
        <v>119</v>
      </c>
      <c r="C1028" s="3" t="s">
        <v>39</v>
      </c>
      <c r="D1028" s="3" t="str">
        <f>VLOOKUP(E1028,accorpamenti!$A$2:$X$104,A1028-1995,0)</f>
        <v>Roma</v>
      </c>
      <c r="E1028" s="3" t="s">
        <v>40</v>
      </c>
      <c r="F1028" s="3">
        <v>6479</v>
      </c>
      <c r="G1028" s="3">
        <v>2013</v>
      </c>
      <c r="H1028" s="4">
        <v>2</v>
      </c>
      <c r="I1028" s="3" t="s">
        <v>31</v>
      </c>
      <c r="J1028" s="3">
        <v>1</v>
      </c>
      <c r="K1028" s="3">
        <v>1</v>
      </c>
      <c r="L1028" s="3">
        <v>0</v>
      </c>
      <c r="M1028" s="3">
        <v>0</v>
      </c>
      <c r="N1028" s="3">
        <v>0</v>
      </c>
      <c r="O1028" s="3">
        <v>0</v>
      </c>
      <c r="P1028" s="3">
        <f t="shared" si="48"/>
        <v>3.2</v>
      </c>
      <c r="Q1028" s="3">
        <v>257</v>
      </c>
      <c r="R1028" s="3">
        <f t="shared" si="49"/>
        <v>1</v>
      </c>
      <c r="S1028" s="3">
        <v>2</v>
      </c>
      <c r="T1028" s="3">
        <f>IF(AND(H1028&lt;5,S1028&gt;=VLOOKUP(A1028,anni!$A$1:$O$32,6,0)),1,0)</f>
        <v>0</v>
      </c>
    </row>
    <row r="1029" spans="1:20" x14ac:dyDescent="0.3">
      <c r="A1029" s="3">
        <v>2013</v>
      </c>
      <c r="B1029" s="3">
        <v>120</v>
      </c>
      <c r="C1029" s="3" t="s">
        <v>34</v>
      </c>
      <c r="D1029" s="3" t="str">
        <f>VLOOKUP(E1029,accorpamenti!$A$2:$X$104,A1029-1995,0)</f>
        <v>Bergamo</v>
      </c>
      <c r="E1029" s="3" t="s">
        <v>35</v>
      </c>
      <c r="F1029" s="3">
        <v>6494</v>
      </c>
      <c r="G1029" s="3">
        <v>2013</v>
      </c>
      <c r="H1029" s="4">
        <v>1</v>
      </c>
      <c r="I1029" s="3" t="s">
        <v>31</v>
      </c>
      <c r="J1029" s="3">
        <v>0</v>
      </c>
      <c r="K1029" s="3">
        <v>0</v>
      </c>
      <c r="L1029" s="3">
        <v>0</v>
      </c>
      <c r="M1029" s="3">
        <v>0</v>
      </c>
      <c r="N1029" s="3">
        <v>0</v>
      </c>
      <c r="O1029" s="3">
        <v>0</v>
      </c>
      <c r="P1029" s="3">
        <f t="shared" si="48"/>
        <v>0</v>
      </c>
      <c r="Q1029" s="3">
        <v>284</v>
      </c>
      <c r="R1029" s="3">
        <f t="shared" si="49"/>
        <v>2</v>
      </c>
      <c r="S1029" s="3">
        <v>0</v>
      </c>
      <c r="T1029" s="3">
        <f>IF(AND(H1029&lt;5,S1029&gt;=VLOOKUP(A1029,anni!$A$1:$O$32,6,0)),1,0)</f>
        <v>0</v>
      </c>
    </row>
    <row r="1030" spans="1:20" x14ac:dyDescent="0.3">
      <c r="A1030" s="3">
        <v>2013</v>
      </c>
      <c r="B1030" s="3">
        <v>121</v>
      </c>
      <c r="C1030" s="3" t="s">
        <v>37</v>
      </c>
      <c r="D1030" s="3" t="str">
        <f>VLOOKUP(E1030,accorpamenti!$A$2:$X$104,A1030-1995,0)</f>
        <v>Brindisi</v>
      </c>
      <c r="E1030" s="3" t="s">
        <v>115</v>
      </c>
      <c r="F1030" s="3">
        <v>6219</v>
      </c>
      <c r="G1030" s="3">
        <v>2013</v>
      </c>
      <c r="H1030" s="4">
        <v>5</v>
      </c>
      <c r="I1030" s="3" t="s">
        <v>36</v>
      </c>
      <c r="J1030" s="3">
        <v>0</v>
      </c>
      <c r="K1030" s="3">
        <v>7</v>
      </c>
      <c r="L1030" s="3">
        <v>0</v>
      </c>
      <c r="M1030" s="3">
        <v>1</v>
      </c>
      <c r="N1030" s="3">
        <v>0</v>
      </c>
      <c r="O1030" s="3">
        <v>0</v>
      </c>
      <c r="P1030" s="3">
        <f t="shared" si="48"/>
        <v>8</v>
      </c>
      <c r="Q1030" s="3">
        <v>191</v>
      </c>
      <c r="R1030" s="3">
        <f t="shared" si="49"/>
        <v>2</v>
      </c>
      <c r="S1030" s="3">
        <v>8</v>
      </c>
      <c r="T1030" s="3">
        <f>IF(AND(H1030&lt;5,S1030&gt;=VLOOKUP(A1030,anni!$A$1:$O$32,6,0)),1,0)</f>
        <v>0</v>
      </c>
    </row>
    <row r="1031" spans="1:20" x14ac:dyDescent="0.3">
      <c r="A1031" s="3">
        <v>2013</v>
      </c>
      <c r="B1031" s="3">
        <v>122</v>
      </c>
      <c r="C1031" s="3" t="s">
        <v>56</v>
      </c>
      <c r="D1031" s="3" t="str">
        <f>VLOOKUP(E1031,accorpamenti!$A$2:$X$104,A1031-1995,0)</f>
        <v>Treviso</v>
      </c>
      <c r="E1031" s="3" t="s">
        <v>57</v>
      </c>
      <c r="F1031" s="3">
        <v>5955</v>
      </c>
      <c r="G1031" s="3">
        <v>2013</v>
      </c>
      <c r="H1031" s="4">
        <v>4</v>
      </c>
      <c r="I1031" s="3" t="s">
        <v>36</v>
      </c>
      <c r="J1031" s="3">
        <v>7</v>
      </c>
      <c r="K1031" s="3">
        <v>7</v>
      </c>
      <c r="L1031" s="3">
        <v>7</v>
      </c>
      <c r="M1031" s="3">
        <v>7</v>
      </c>
      <c r="N1031" s="3">
        <v>0</v>
      </c>
      <c r="O1031" s="3">
        <v>0</v>
      </c>
      <c r="P1031" s="3">
        <f t="shared" si="48"/>
        <v>0</v>
      </c>
      <c r="Q1031" s="3">
        <v>39</v>
      </c>
      <c r="R1031" s="3">
        <f t="shared" si="49"/>
        <v>5</v>
      </c>
      <c r="S1031" s="3">
        <v>28</v>
      </c>
      <c r="T1031" s="3">
        <f>IF(AND(H1031&lt;5,S1031&gt;=VLOOKUP(A1031,anni!$A$1:$O$32,6,0)),1,0)</f>
        <v>1</v>
      </c>
    </row>
    <row r="1032" spans="1:20" x14ac:dyDescent="0.3">
      <c r="A1032" s="3">
        <v>2013</v>
      </c>
      <c r="B1032" s="3">
        <v>123</v>
      </c>
      <c r="C1032" s="3" t="s">
        <v>39</v>
      </c>
      <c r="D1032" s="3" t="str">
        <f>VLOOKUP(E1032,accorpamenti!$A$2:$X$104,A1032-1995,0)</f>
        <v>Roma</v>
      </c>
      <c r="E1032" s="3" t="s">
        <v>40</v>
      </c>
      <c r="F1032" s="3">
        <v>6480</v>
      </c>
      <c r="G1032" s="3">
        <v>2013</v>
      </c>
      <c r="H1032" s="4">
        <v>2</v>
      </c>
      <c r="I1032" s="3" t="s">
        <v>31</v>
      </c>
      <c r="J1032" s="3">
        <v>1</v>
      </c>
      <c r="K1032" s="3">
        <v>6</v>
      </c>
      <c r="L1032" s="3">
        <v>0</v>
      </c>
      <c r="M1032" s="3">
        <v>0</v>
      </c>
      <c r="N1032" s="3">
        <v>0</v>
      </c>
      <c r="O1032" s="3">
        <v>0</v>
      </c>
      <c r="P1032" s="3">
        <f t="shared" si="48"/>
        <v>11.200000000000001</v>
      </c>
      <c r="Q1032" s="3">
        <v>211</v>
      </c>
      <c r="R1032" s="3">
        <f t="shared" si="49"/>
        <v>1</v>
      </c>
      <c r="S1032" s="3">
        <v>7</v>
      </c>
      <c r="T1032" s="3">
        <f>IF(AND(H1032&lt;5,S1032&gt;=VLOOKUP(A1032,anni!$A$1:$O$32,6,0)),1,0)</f>
        <v>0</v>
      </c>
    </row>
    <row r="1033" spans="1:20" x14ac:dyDescent="0.3">
      <c r="A1033" s="3">
        <v>2013</v>
      </c>
      <c r="B1033" s="3">
        <v>124</v>
      </c>
      <c r="C1033" s="3" t="s">
        <v>56</v>
      </c>
      <c r="D1033" s="3" t="str">
        <f>VLOOKUP(E1033,accorpamenti!$A$2:$X$104,A1033-1995,0)</f>
        <v>Treviso</v>
      </c>
      <c r="E1033" s="3" t="s">
        <v>57</v>
      </c>
      <c r="F1033" s="3">
        <v>6093</v>
      </c>
      <c r="G1033" s="3">
        <v>2013</v>
      </c>
      <c r="H1033" s="4">
        <v>5</v>
      </c>
      <c r="I1033" s="3" t="s">
        <v>36</v>
      </c>
      <c r="J1033" s="3">
        <v>1</v>
      </c>
      <c r="K1033" s="3">
        <v>6</v>
      </c>
      <c r="L1033" s="3">
        <v>7</v>
      </c>
      <c r="M1033" s="3">
        <v>2</v>
      </c>
      <c r="N1033" s="3">
        <v>0</v>
      </c>
      <c r="O1033" s="3">
        <v>0</v>
      </c>
      <c r="P1033" s="3">
        <f t="shared" si="48"/>
        <v>16</v>
      </c>
      <c r="Q1033" s="3">
        <v>104</v>
      </c>
      <c r="R1033" s="3">
        <f t="shared" si="49"/>
        <v>2</v>
      </c>
      <c r="S1033" s="3">
        <v>16</v>
      </c>
      <c r="T1033" s="3">
        <f>IF(AND(H1033&lt;5,S1033&gt;=VLOOKUP(A1033,anni!$A$1:$O$32,6,0)),1,0)</f>
        <v>0</v>
      </c>
    </row>
    <row r="1034" spans="1:20" x14ac:dyDescent="0.3">
      <c r="A1034" s="3">
        <v>2013</v>
      </c>
      <c r="B1034" s="3">
        <v>125</v>
      </c>
      <c r="C1034" s="3" t="s">
        <v>45</v>
      </c>
      <c r="D1034" s="3" t="str">
        <f>VLOOKUP(E1034,accorpamenti!$A$2:$X$104,A1034-1995,0)</f>
        <v>Novara</v>
      </c>
      <c r="E1034" s="3" t="s">
        <v>136</v>
      </c>
      <c r="F1034" s="3">
        <v>6094</v>
      </c>
      <c r="G1034" s="3">
        <v>2013</v>
      </c>
      <c r="H1034" s="4">
        <v>5</v>
      </c>
      <c r="I1034" s="3" t="s">
        <v>36</v>
      </c>
      <c r="J1034" s="3">
        <v>5</v>
      </c>
      <c r="K1034" s="3">
        <v>7</v>
      </c>
      <c r="L1034" s="3">
        <v>0</v>
      </c>
      <c r="M1034" s="3">
        <v>6</v>
      </c>
      <c r="N1034" s="3">
        <v>0</v>
      </c>
      <c r="O1034" s="3">
        <v>0</v>
      </c>
      <c r="P1034" s="3">
        <f t="shared" si="48"/>
        <v>18</v>
      </c>
      <c r="Q1034" s="3">
        <v>92</v>
      </c>
      <c r="R1034" s="3">
        <f t="shared" si="49"/>
        <v>2</v>
      </c>
      <c r="S1034" s="3">
        <v>18</v>
      </c>
      <c r="T1034" s="3">
        <f>IF(AND(H1034&lt;5,S1034&gt;=VLOOKUP(A1034,anni!$A$1:$O$32,6,0)),1,0)</f>
        <v>0</v>
      </c>
    </row>
    <row r="1035" spans="1:20" x14ac:dyDescent="0.3">
      <c r="A1035" s="3">
        <v>2013</v>
      </c>
      <c r="B1035" s="3">
        <v>126</v>
      </c>
      <c r="C1035" s="3" t="s">
        <v>56</v>
      </c>
      <c r="D1035" s="3" t="str">
        <f>VLOOKUP(E1035,accorpamenti!$A$2:$X$104,A1035-1995,0)</f>
        <v>Padova</v>
      </c>
      <c r="E1035" s="3" t="s">
        <v>66</v>
      </c>
      <c r="F1035" s="3">
        <v>6411</v>
      </c>
      <c r="G1035" s="3">
        <v>2013</v>
      </c>
      <c r="H1035" s="4">
        <v>4</v>
      </c>
      <c r="I1035" s="3" t="s">
        <v>36</v>
      </c>
      <c r="J1035" s="3">
        <v>0</v>
      </c>
      <c r="K1035" s="3">
        <v>2</v>
      </c>
      <c r="L1035" s="3">
        <v>0</v>
      </c>
      <c r="M1035" s="3">
        <v>0</v>
      </c>
      <c r="N1035" s="3">
        <v>2</v>
      </c>
      <c r="O1035" s="3">
        <v>0</v>
      </c>
      <c r="P1035" s="3">
        <f t="shared" si="48"/>
        <v>4.8</v>
      </c>
      <c r="Q1035" s="3">
        <v>240</v>
      </c>
      <c r="R1035" s="3">
        <f t="shared" si="49"/>
        <v>1</v>
      </c>
      <c r="S1035" s="3">
        <v>4</v>
      </c>
      <c r="T1035" s="3">
        <f>IF(AND(H1035&lt;5,S1035&gt;=VLOOKUP(A1035,anni!$A$1:$O$32,6,0)),1,0)</f>
        <v>0</v>
      </c>
    </row>
    <row r="1036" spans="1:20" x14ac:dyDescent="0.3">
      <c r="A1036" s="3">
        <v>2013</v>
      </c>
      <c r="B1036" s="3">
        <v>127</v>
      </c>
      <c r="C1036" s="3" t="s">
        <v>34</v>
      </c>
      <c r="D1036" s="3" t="str">
        <f>VLOOKUP(E1036,accorpamenti!$A$2:$X$104,A1036-1995,0)</f>
        <v>Milano</v>
      </c>
      <c r="E1036" s="3" t="s">
        <v>41</v>
      </c>
      <c r="F1036" s="3">
        <v>6220</v>
      </c>
      <c r="G1036" s="3">
        <v>2013</v>
      </c>
      <c r="H1036" s="4">
        <v>5</v>
      </c>
      <c r="I1036" s="3" t="s">
        <v>36</v>
      </c>
      <c r="J1036" s="3">
        <v>0</v>
      </c>
      <c r="K1036" s="3">
        <v>7</v>
      </c>
      <c r="L1036" s="3">
        <v>2</v>
      </c>
      <c r="M1036" s="3">
        <v>5</v>
      </c>
      <c r="N1036" s="3">
        <v>0</v>
      </c>
      <c r="O1036" s="3">
        <v>0</v>
      </c>
      <c r="P1036" s="3">
        <f t="shared" si="48"/>
        <v>14</v>
      </c>
      <c r="Q1036" s="3">
        <v>117</v>
      </c>
      <c r="R1036" s="3">
        <f t="shared" si="49"/>
        <v>2</v>
      </c>
      <c r="S1036" s="3">
        <v>14</v>
      </c>
      <c r="T1036" s="3">
        <f>IF(AND(H1036&lt;5,S1036&gt;=VLOOKUP(A1036,anni!$A$1:$O$32,6,0)),1,0)</f>
        <v>0</v>
      </c>
    </row>
    <row r="1037" spans="1:20" x14ac:dyDescent="0.3">
      <c r="A1037" s="3">
        <v>2013</v>
      </c>
      <c r="B1037" s="3">
        <v>128</v>
      </c>
      <c r="C1037" s="3" t="s">
        <v>29</v>
      </c>
      <c r="D1037" s="3" t="str">
        <f>VLOOKUP(E1037,accorpamenti!$A$2:$X$104,A1037-1995,0)</f>
        <v>Messina</v>
      </c>
      <c r="E1037" s="3" t="s">
        <v>124</v>
      </c>
      <c r="F1037" s="3">
        <v>6412</v>
      </c>
      <c r="G1037" s="3">
        <v>2013</v>
      </c>
      <c r="H1037" s="4">
        <v>4</v>
      </c>
      <c r="I1037" s="3" t="s">
        <v>36</v>
      </c>
      <c r="J1037" s="3">
        <v>6</v>
      </c>
      <c r="K1037" s="3">
        <v>0</v>
      </c>
      <c r="L1037" s="3">
        <v>0</v>
      </c>
      <c r="M1037" s="3">
        <v>4</v>
      </c>
      <c r="N1037" s="3">
        <v>0</v>
      </c>
      <c r="O1037" s="3">
        <v>0</v>
      </c>
      <c r="P1037" s="3">
        <f t="shared" si="48"/>
        <v>12</v>
      </c>
      <c r="Q1037" s="3">
        <v>163</v>
      </c>
      <c r="R1037" s="3">
        <f t="shared" si="49"/>
        <v>2</v>
      </c>
      <c r="S1037" s="3">
        <v>10</v>
      </c>
      <c r="T1037" s="3">
        <f>IF(AND(H1037&lt;5,S1037&gt;=VLOOKUP(A1037,anni!$A$1:$O$32,6,0)),1,0)</f>
        <v>0</v>
      </c>
    </row>
    <row r="1038" spans="1:20" x14ac:dyDescent="0.3">
      <c r="A1038" s="3">
        <v>2013</v>
      </c>
      <c r="B1038" s="3">
        <v>129</v>
      </c>
      <c r="C1038" s="3" t="s">
        <v>39</v>
      </c>
      <c r="D1038" s="3" t="str">
        <f>VLOOKUP(E1038,accorpamenti!$A$2:$X$104,A1038-1995,0)</f>
        <v>Roma</v>
      </c>
      <c r="E1038" s="3" t="s">
        <v>40</v>
      </c>
      <c r="F1038" s="3">
        <v>6355</v>
      </c>
      <c r="G1038" s="3">
        <v>2013</v>
      </c>
      <c r="H1038" s="4">
        <v>5</v>
      </c>
      <c r="I1038" s="3" t="s">
        <v>36</v>
      </c>
      <c r="J1038" s="3">
        <v>5</v>
      </c>
      <c r="K1038" s="3">
        <v>6</v>
      </c>
      <c r="L1038" s="3">
        <v>0</v>
      </c>
      <c r="M1038" s="3">
        <v>3</v>
      </c>
      <c r="N1038" s="3">
        <v>0</v>
      </c>
      <c r="O1038" s="3">
        <v>0</v>
      </c>
      <c r="P1038" s="3">
        <f t="shared" ref="P1038:P1101" si="50">IF(T1038=0,IF(S1038=-1,-1,S1038*HLOOKUP(H1038,$U$1:$Y$2,2,0)),0)</f>
        <v>14</v>
      </c>
      <c r="Q1038" s="3">
        <v>117</v>
      </c>
      <c r="R1038" s="3">
        <f t="shared" si="49"/>
        <v>1</v>
      </c>
      <c r="S1038" s="3">
        <v>14</v>
      </c>
      <c r="T1038" s="3">
        <f>IF(AND(H1038&lt;5,S1038&gt;=VLOOKUP(A1038,anni!$A$1:$O$32,6,0)),1,0)</f>
        <v>0</v>
      </c>
    </row>
    <row r="1039" spans="1:20" x14ac:dyDescent="0.3">
      <c r="A1039" s="3">
        <v>2013</v>
      </c>
      <c r="B1039" s="3">
        <v>130</v>
      </c>
      <c r="C1039" s="3" t="s">
        <v>56</v>
      </c>
      <c r="D1039" s="3" t="str">
        <f>VLOOKUP(E1039,accorpamenti!$A$2:$X$104,A1039-1995,0)</f>
        <v>Vicenza</v>
      </c>
      <c r="E1039" s="3" t="s">
        <v>93</v>
      </c>
      <c r="F1039" s="3">
        <v>6221</v>
      </c>
      <c r="G1039" s="3">
        <v>2013</v>
      </c>
      <c r="H1039" s="4">
        <v>5</v>
      </c>
      <c r="I1039" s="3" t="s">
        <v>36</v>
      </c>
      <c r="J1039" s="3">
        <v>1</v>
      </c>
      <c r="K1039" s="3">
        <v>6</v>
      </c>
      <c r="L1039" s="3">
        <v>0</v>
      </c>
      <c r="M1039" s="3">
        <v>0</v>
      </c>
      <c r="N1039" s="3">
        <v>2</v>
      </c>
      <c r="O1039" s="3">
        <v>0</v>
      </c>
      <c r="P1039" s="3">
        <f t="shared" si="50"/>
        <v>9</v>
      </c>
      <c r="Q1039" s="3">
        <v>178</v>
      </c>
      <c r="R1039" s="3">
        <f t="shared" si="49"/>
        <v>2</v>
      </c>
      <c r="S1039" s="3">
        <v>9</v>
      </c>
      <c r="T1039" s="3">
        <f>IF(AND(H1039&lt;5,S1039&gt;=VLOOKUP(A1039,anni!$A$1:$O$32,6,0)),1,0)</f>
        <v>0</v>
      </c>
    </row>
    <row r="1040" spans="1:20" x14ac:dyDescent="0.3">
      <c r="A1040" s="3">
        <v>2013</v>
      </c>
      <c r="B1040" s="3">
        <v>131</v>
      </c>
      <c r="C1040" s="3" t="s">
        <v>62</v>
      </c>
      <c r="D1040" s="3" t="str">
        <f>VLOOKUP(E1040,accorpamenti!$A$2:$X$104,A1040-1995,0)</f>
        <v>Reggio Calabria</v>
      </c>
      <c r="E1040" s="3" t="s">
        <v>63</v>
      </c>
      <c r="F1040" s="3">
        <v>6356</v>
      </c>
      <c r="G1040" s="3">
        <v>2013</v>
      </c>
      <c r="H1040" s="4">
        <v>5</v>
      </c>
      <c r="I1040" s="3" t="s">
        <v>36</v>
      </c>
      <c r="J1040" s="3">
        <v>0</v>
      </c>
      <c r="K1040" s="3">
        <v>0</v>
      </c>
      <c r="L1040" s="3">
        <v>0</v>
      </c>
      <c r="M1040" s="3">
        <v>0</v>
      </c>
      <c r="N1040" s="3">
        <v>0</v>
      </c>
      <c r="O1040" s="3">
        <v>0</v>
      </c>
      <c r="P1040" s="3">
        <f t="shared" si="50"/>
        <v>0</v>
      </c>
      <c r="Q1040" s="3">
        <v>284</v>
      </c>
      <c r="R1040" s="3">
        <f t="shared" si="49"/>
        <v>1</v>
      </c>
      <c r="S1040" s="3">
        <v>0</v>
      </c>
      <c r="T1040" s="3">
        <f>IF(AND(H1040&lt;5,S1040&gt;=VLOOKUP(A1040,anni!$A$1:$O$32,6,0)),1,0)</f>
        <v>0</v>
      </c>
    </row>
    <row r="1041" spans="1:20" x14ac:dyDescent="0.3">
      <c r="A1041" s="3">
        <v>2013</v>
      </c>
      <c r="B1041" s="3">
        <v>132</v>
      </c>
      <c r="C1041" s="3" t="s">
        <v>47</v>
      </c>
      <c r="D1041" s="3" t="str">
        <f>VLOOKUP(E1041,accorpamenti!$A$2:$X$104,A1041-1995,0)</f>
        <v>Lucca</v>
      </c>
      <c r="E1041" s="3" t="s">
        <v>48</v>
      </c>
      <c r="F1041" s="3">
        <v>6357</v>
      </c>
      <c r="G1041" s="3">
        <v>2013</v>
      </c>
      <c r="H1041" s="4">
        <v>5</v>
      </c>
      <c r="I1041" s="3" t="s">
        <v>36</v>
      </c>
      <c r="J1041" s="3">
        <v>1</v>
      </c>
      <c r="K1041" s="3">
        <v>6</v>
      </c>
      <c r="L1041" s="3">
        <v>0</v>
      </c>
      <c r="M1041" s="3">
        <v>4</v>
      </c>
      <c r="N1041" s="3">
        <v>0</v>
      </c>
      <c r="O1041" s="3">
        <v>0</v>
      </c>
      <c r="P1041" s="3">
        <f t="shared" si="50"/>
        <v>11</v>
      </c>
      <c r="Q1041" s="3">
        <v>155</v>
      </c>
      <c r="R1041" s="3">
        <f t="shared" si="49"/>
        <v>1</v>
      </c>
      <c r="S1041" s="3">
        <v>11</v>
      </c>
      <c r="T1041" s="3">
        <f>IF(AND(H1041&lt;5,S1041&gt;=VLOOKUP(A1041,anni!$A$1:$O$32,6,0)),1,0)</f>
        <v>0</v>
      </c>
    </row>
    <row r="1042" spans="1:20" x14ac:dyDescent="0.3">
      <c r="A1042" s="3">
        <v>2013</v>
      </c>
      <c r="B1042" s="3">
        <v>133</v>
      </c>
      <c r="C1042" s="3" t="s">
        <v>56</v>
      </c>
      <c r="D1042" s="3" t="str">
        <f>VLOOKUP(E1042,accorpamenti!$A$2:$X$104,A1042-1995,0)</f>
        <v>Verona</v>
      </c>
      <c r="E1042" s="3" t="s">
        <v>71</v>
      </c>
      <c r="F1042" s="3">
        <v>5930</v>
      </c>
      <c r="G1042" s="3">
        <v>2013</v>
      </c>
      <c r="H1042" s="4">
        <v>5</v>
      </c>
      <c r="I1042" s="3" t="s">
        <v>36</v>
      </c>
      <c r="J1042" s="3">
        <v>0</v>
      </c>
      <c r="K1042" s="3">
        <v>6</v>
      </c>
      <c r="L1042" s="3">
        <v>0</v>
      </c>
      <c r="M1042" s="3">
        <v>1</v>
      </c>
      <c r="N1042" s="3">
        <v>0</v>
      </c>
      <c r="O1042" s="3">
        <v>0</v>
      </c>
      <c r="P1042" s="3">
        <f t="shared" si="50"/>
        <v>7</v>
      </c>
      <c r="Q1042" s="3">
        <v>211</v>
      </c>
      <c r="R1042" s="3">
        <f t="shared" si="49"/>
        <v>4</v>
      </c>
      <c r="S1042" s="3">
        <v>7</v>
      </c>
      <c r="T1042" s="3">
        <f>IF(AND(H1042&lt;5,S1042&gt;=VLOOKUP(A1042,anni!$A$1:$O$32,6,0)),1,0)</f>
        <v>0</v>
      </c>
    </row>
    <row r="1043" spans="1:20" x14ac:dyDescent="0.3">
      <c r="A1043" s="3">
        <v>2013</v>
      </c>
      <c r="B1043" s="3">
        <v>134</v>
      </c>
      <c r="C1043" s="3" t="s">
        <v>29</v>
      </c>
      <c r="D1043" s="3" t="str">
        <f>VLOOKUP(E1043,accorpamenti!$A$2:$X$104,A1043-1995,0)</f>
        <v>Messina</v>
      </c>
      <c r="E1043" s="3" t="s">
        <v>124</v>
      </c>
      <c r="F1043" s="3">
        <v>6358</v>
      </c>
      <c r="G1043" s="3">
        <v>2013</v>
      </c>
      <c r="H1043" s="4">
        <v>5</v>
      </c>
      <c r="I1043" s="3" t="s">
        <v>36</v>
      </c>
      <c r="J1043" s="3">
        <v>0</v>
      </c>
      <c r="K1043" s="3">
        <v>0</v>
      </c>
      <c r="L1043" s="3">
        <v>0</v>
      </c>
      <c r="M1043" s="3">
        <v>0</v>
      </c>
      <c r="N1043" s="3">
        <v>0</v>
      </c>
      <c r="O1043" s="3">
        <v>0</v>
      </c>
      <c r="P1043" s="3">
        <f t="shared" si="50"/>
        <v>0</v>
      </c>
      <c r="Q1043" s="3">
        <v>284</v>
      </c>
      <c r="R1043" s="3">
        <f t="shared" si="49"/>
        <v>1</v>
      </c>
      <c r="S1043" s="3">
        <v>0</v>
      </c>
      <c r="T1043" s="3">
        <f>IF(AND(H1043&lt;5,S1043&gt;=VLOOKUP(A1043,anni!$A$1:$O$32,6,0)),1,0)</f>
        <v>0</v>
      </c>
    </row>
    <row r="1044" spans="1:20" x14ac:dyDescent="0.3">
      <c r="A1044" s="3">
        <v>2013</v>
      </c>
      <c r="B1044" s="3">
        <v>135</v>
      </c>
      <c r="C1044" s="3" t="s">
        <v>43</v>
      </c>
      <c r="D1044" s="3" t="str">
        <f>VLOOKUP(E1044,accorpamenti!$A$2:$X$104,A1044-1995,0)</f>
        <v>Udine</v>
      </c>
      <c r="E1044" s="3" t="s">
        <v>58</v>
      </c>
      <c r="F1044" s="3">
        <v>5931</v>
      </c>
      <c r="G1044" s="3">
        <v>2013</v>
      </c>
      <c r="H1044" s="4">
        <v>5</v>
      </c>
      <c r="I1044" s="3" t="s">
        <v>36</v>
      </c>
      <c r="J1044" s="3">
        <v>7</v>
      </c>
      <c r="K1044" s="3">
        <v>7</v>
      </c>
      <c r="L1044" s="3">
        <v>7</v>
      </c>
      <c r="M1044" s="3">
        <v>7</v>
      </c>
      <c r="N1044" s="3">
        <v>7</v>
      </c>
      <c r="O1044" s="3">
        <v>0</v>
      </c>
      <c r="P1044" s="3">
        <f t="shared" si="50"/>
        <v>35</v>
      </c>
      <c r="Q1044" s="3">
        <v>21</v>
      </c>
      <c r="R1044" s="3">
        <f t="shared" si="49"/>
        <v>4</v>
      </c>
      <c r="S1044" s="3">
        <v>35</v>
      </c>
      <c r="T1044" s="3">
        <f>IF(AND(H1044&lt;5,S1044&gt;=VLOOKUP(A1044,anni!$A$1:$O$32,6,0)),1,0)</f>
        <v>0</v>
      </c>
    </row>
    <row r="1045" spans="1:20" x14ac:dyDescent="0.3">
      <c r="A1045" s="3">
        <v>2013</v>
      </c>
      <c r="B1045" s="3">
        <v>136</v>
      </c>
      <c r="C1045" s="3" t="s">
        <v>45</v>
      </c>
      <c r="D1045" s="3" t="str">
        <f>VLOOKUP(E1045,accorpamenti!$A$2:$X$104,A1045-1995,0)</f>
        <v>Vercelli</v>
      </c>
      <c r="E1045" s="3" t="s">
        <v>132</v>
      </c>
      <c r="F1045" s="3">
        <v>6359</v>
      </c>
      <c r="G1045" s="3">
        <v>2013</v>
      </c>
      <c r="H1045" s="4">
        <v>5</v>
      </c>
      <c r="I1045" s="3" t="s">
        <v>36</v>
      </c>
      <c r="J1045" s="3">
        <v>7</v>
      </c>
      <c r="K1045" s="3">
        <v>6</v>
      </c>
      <c r="L1045" s="3">
        <v>0</v>
      </c>
      <c r="M1045" s="3">
        <v>2</v>
      </c>
      <c r="N1045" s="3">
        <v>0</v>
      </c>
      <c r="O1045" s="3">
        <v>0</v>
      </c>
      <c r="P1045" s="3">
        <f t="shared" si="50"/>
        <v>15</v>
      </c>
      <c r="Q1045" s="3">
        <v>111</v>
      </c>
      <c r="R1045" s="3">
        <f t="shared" si="49"/>
        <v>1</v>
      </c>
      <c r="S1045" s="3">
        <v>15</v>
      </c>
      <c r="T1045" s="3">
        <f>IF(AND(H1045&lt;5,S1045&gt;=VLOOKUP(A1045,anni!$A$1:$O$32,6,0)),1,0)</f>
        <v>0</v>
      </c>
    </row>
    <row r="1046" spans="1:20" x14ac:dyDescent="0.3">
      <c r="A1046" s="3">
        <v>2013</v>
      </c>
      <c r="B1046" s="3">
        <v>137</v>
      </c>
      <c r="C1046" s="3" t="s">
        <v>62</v>
      </c>
      <c r="D1046" s="3" t="str">
        <f>VLOOKUP(E1046,accorpamenti!$A$2:$X$104,A1046-1995,0)</f>
        <v>Cosenza</v>
      </c>
      <c r="E1046" s="3" t="s">
        <v>134</v>
      </c>
      <c r="F1046" s="3">
        <v>6360</v>
      </c>
      <c r="G1046" s="3">
        <v>2013</v>
      </c>
      <c r="H1046" s="4">
        <v>5</v>
      </c>
      <c r="I1046" s="3" t="s">
        <v>36</v>
      </c>
      <c r="J1046" s="3">
        <v>0</v>
      </c>
      <c r="K1046" s="3">
        <v>6</v>
      </c>
      <c r="L1046" s="3">
        <v>0</v>
      </c>
      <c r="M1046" s="3">
        <v>2</v>
      </c>
      <c r="N1046" s="3">
        <v>0</v>
      </c>
      <c r="O1046" s="3">
        <v>0</v>
      </c>
      <c r="P1046" s="3">
        <f t="shared" si="50"/>
        <v>8</v>
      </c>
      <c r="Q1046" s="3">
        <v>191</v>
      </c>
      <c r="R1046" s="3">
        <f t="shared" si="49"/>
        <v>1</v>
      </c>
      <c r="S1046" s="3">
        <v>8</v>
      </c>
      <c r="T1046" s="3">
        <f>IF(AND(H1046&lt;5,S1046&gt;=VLOOKUP(A1046,anni!$A$1:$O$32,6,0)),1,0)</f>
        <v>0</v>
      </c>
    </row>
    <row r="1047" spans="1:20" x14ac:dyDescent="0.3">
      <c r="A1047" s="3">
        <v>2013</v>
      </c>
      <c r="B1047" s="3">
        <v>138</v>
      </c>
      <c r="C1047" s="3" t="s">
        <v>45</v>
      </c>
      <c r="D1047" s="3" t="str">
        <f>VLOOKUP(E1047,accorpamenti!$A$2:$X$104,A1047-1995,0)</f>
        <v>Biella</v>
      </c>
      <c r="E1047" s="3" t="s">
        <v>144</v>
      </c>
      <c r="F1047" s="3">
        <v>6361</v>
      </c>
      <c r="G1047" s="3">
        <v>2013</v>
      </c>
      <c r="H1047" s="4">
        <v>5</v>
      </c>
      <c r="I1047" s="3" t="s">
        <v>36</v>
      </c>
      <c r="J1047" s="3">
        <v>7</v>
      </c>
      <c r="K1047" s="3">
        <v>0</v>
      </c>
      <c r="L1047" s="3">
        <v>0</v>
      </c>
      <c r="M1047" s="3">
        <v>0</v>
      </c>
      <c r="N1047" s="3">
        <v>2</v>
      </c>
      <c r="O1047" s="3">
        <v>1</v>
      </c>
      <c r="P1047" s="3">
        <f t="shared" si="50"/>
        <v>10</v>
      </c>
      <c r="Q1047" s="3">
        <v>163</v>
      </c>
      <c r="R1047" s="3">
        <f t="shared" si="49"/>
        <v>1</v>
      </c>
      <c r="S1047" s="3">
        <v>10</v>
      </c>
      <c r="T1047" s="3">
        <f>IF(AND(H1047&lt;5,S1047&gt;=VLOOKUP(A1047,anni!$A$1:$O$32,6,0)),1,0)</f>
        <v>0</v>
      </c>
    </row>
    <row r="1048" spans="1:20" x14ac:dyDescent="0.3">
      <c r="A1048" s="3">
        <v>2013</v>
      </c>
      <c r="B1048" s="3">
        <v>139</v>
      </c>
      <c r="C1048" s="3" t="s">
        <v>34</v>
      </c>
      <c r="D1048" s="3" t="str">
        <f>VLOOKUP(E1048,accorpamenti!$A$2:$X$104,A1048-1995,0)</f>
        <v>Brescia</v>
      </c>
      <c r="E1048" s="3" t="s">
        <v>42</v>
      </c>
      <c r="F1048" s="3">
        <v>6362</v>
      </c>
      <c r="G1048" s="3">
        <v>2013</v>
      </c>
      <c r="H1048" s="4">
        <v>5</v>
      </c>
      <c r="I1048" s="3" t="s">
        <v>36</v>
      </c>
      <c r="J1048" s="3">
        <v>0</v>
      </c>
      <c r="K1048" s="3">
        <v>6</v>
      </c>
      <c r="L1048" s="3">
        <v>5</v>
      </c>
      <c r="M1048" s="3">
        <v>3</v>
      </c>
      <c r="N1048" s="3">
        <v>0</v>
      </c>
      <c r="O1048" s="3">
        <v>0</v>
      </c>
      <c r="P1048" s="3">
        <f t="shared" si="50"/>
        <v>14</v>
      </c>
      <c r="Q1048" s="3">
        <v>117</v>
      </c>
      <c r="R1048" s="3">
        <f t="shared" si="49"/>
        <v>1</v>
      </c>
      <c r="S1048" s="3">
        <v>14</v>
      </c>
      <c r="T1048" s="3">
        <f>IF(AND(H1048&lt;5,S1048&gt;=VLOOKUP(A1048,anni!$A$1:$O$32,6,0)),1,0)</f>
        <v>0</v>
      </c>
    </row>
    <row r="1049" spans="1:20" x14ac:dyDescent="0.3">
      <c r="A1049" s="3">
        <v>2013</v>
      </c>
      <c r="B1049" s="3">
        <v>140</v>
      </c>
      <c r="C1049" s="3" t="s">
        <v>56</v>
      </c>
      <c r="D1049" s="3" t="str">
        <f>VLOOKUP(E1049,accorpamenti!$A$2:$X$104,A1049-1995,0)</f>
        <v>Rovigo</v>
      </c>
      <c r="E1049" s="3" t="s">
        <v>126</v>
      </c>
      <c r="F1049" s="3">
        <v>6222</v>
      </c>
      <c r="G1049" s="3">
        <v>2013</v>
      </c>
      <c r="H1049" s="4">
        <v>5</v>
      </c>
      <c r="I1049" s="3" t="s">
        <v>36</v>
      </c>
      <c r="J1049" s="3">
        <v>6</v>
      </c>
      <c r="K1049" s="3">
        <v>0</v>
      </c>
      <c r="L1049" s="3">
        <v>0</v>
      </c>
      <c r="M1049" s="3">
        <v>3</v>
      </c>
      <c r="N1049" s="3">
        <v>0</v>
      </c>
      <c r="O1049" s="3">
        <v>0</v>
      </c>
      <c r="P1049" s="3">
        <f t="shared" si="50"/>
        <v>9</v>
      </c>
      <c r="Q1049" s="3">
        <v>178</v>
      </c>
      <c r="R1049" s="3">
        <f t="shared" si="49"/>
        <v>2</v>
      </c>
      <c r="S1049" s="3">
        <v>9</v>
      </c>
      <c r="T1049" s="3">
        <f>IF(AND(H1049&lt;5,S1049&gt;=VLOOKUP(A1049,anni!$A$1:$O$32,6,0)),1,0)</f>
        <v>0</v>
      </c>
    </row>
    <row r="1050" spans="1:20" x14ac:dyDescent="0.3">
      <c r="A1050" s="3">
        <v>2013</v>
      </c>
      <c r="B1050" s="3">
        <v>141</v>
      </c>
      <c r="C1050" s="3" t="s">
        <v>47</v>
      </c>
      <c r="D1050" s="3" t="str">
        <f>VLOOKUP(E1050,accorpamenti!$A$2:$X$104,A1050-1995,0)</f>
        <v>Arezzo</v>
      </c>
      <c r="E1050" s="3" t="s">
        <v>81</v>
      </c>
      <c r="F1050" s="3">
        <v>6413</v>
      </c>
      <c r="G1050" s="3">
        <v>2013</v>
      </c>
      <c r="H1050" s="4">
        <v>4</v>
      </c>
      <c r="I1050" s="3" t="s">
        <v>36</v>
      </c>
      <c r="J1050" s="3">
        <v>4</v>
      </c>
      <c r="K1050" s="3">
        <v>0</v>
      </c>
      <c r="L1050" s="3">
        <v>0</v>
      </c>
      <c r="M1050" s="3">
        <v>0</v>
      </c>
      <c r="N1050" s="3">
        <v>0</v>
      </c>
      <c r="O1050" s="3">
        <v>0</v>
      </c>
      <c r="P1050" s="3">
        <f t="shared" si="50"/>
        <v>4.8</v>
      </c>
      <c r="Q1050" s="3">
        <v>240</v>
      </c>
      <c r="R1050" s="3">
        <f t="shared" si="49"/>
        <v>1</v>
      </c>
      <c r="S1050" s="3">
        <v>4</v>
      </c>
      <c r="T1050" s="3">
        <f>IF(AND(H1050&lt;5,S1050&gt;=VLOOKUP(A1050,anni!$A$1:$O$32,6,0)),1,0)</f>
        <v>0</v>
      </c>
    </row>
    <row r="1051" spans="1:20" x14ac:dyDescent="0.3">
      <c r="A1051" s="3">
        <v>2013</v>
      </c>
      <c r="B1051" s="3">
        <v>142</v>
      </c>
      <c r="C1051" s="3" t="s">
        <v>45</v>
      </c>
      <c r="D1051" s="3" t="str">
        <f>VLOOKUP(E1051,accorpamenti!$A$2:$X$104,A1051-1995,0)</f>
        <v>Asti</v>
      </c>
      <c r="E1051" s="3" t="s">
        <v>68</v>
      </c>
      <c r="F1051" s="3">
        <v>6224</v>
      </c>
      <c r="G1051" s="3">
        <v>2013</v>
      </c>
      <c r="H1051" s="4">
        <v>5</v>
      </c>
      <c r="I1051" s="3" t="s">
        <v>36</v>
      </c>
      <c r="J1051" s="3">
        <v>7</v>
      </c>
      <c r="K1051" s="3">
        <v>0</v>
      </c>
      <c r="L1051" s="3">
        <v>3</v>
      </c>
      <c r="M1051" s="3">
        <v>2</v>
      </c>
      <c r="N1051" s="3">
        <v>0</v>
      </c>
      <c r="O1051" s="3">
        <v>0</v>
      </c>
      <c r="P1051" s="3">
        <f t="shared" si="50"/>
        <v>12</v>
      </c>
      <c r="Q1051" s="3">
        <v>141</v>
      </c>
      <c r="R1051" s="3">
        <f t="shared" si="49"/>
        <v>2</v>
      </c>
      <c r="S1051" s="3">
        <v>12</v>
      </c>
      <c r="T1051" s="3">
        <f>IF(AND(H1051&lt;5,S1051&gt;=VLOOKUP(A1051,anni!$A$1:$O$32,6,0)),1,0)</f>
        <v>0</v>
      </c>
    </row>
    <row r="1052" spans="1:20" x14ac:dyDescent="0.3">
      <c r="A1052" s="3">
        <v>2013</v>
      </c>
      <c r="B1052" s="3">
        <v>143</v>
      </c>
      <c r="C1052" s="3" t="s">
        <v>47</v>
      </c>
      <c r="D1052" s="3" t="str">
        <f>VLOOKUP(E1052,accorpamenti!$A$2:$X$104,A1052-1995,0)</f>
        <v>Firenze</v>
      </c>
      <c r="E1052" s="3" t="s">
        <v>118</v>
      </c>
      <c r="F1052" s="3">
        <v>6225</v>
      </c>
      <c r="G1052" s="3">
        <v>2013</v>
      </c>
      <c r="H1052" s="4">
        <v>5</v>
      </c>
      <c r="I1052" s="3" t="s">
        <v>36</v>
      </c>
      <c r="J1052" s="3">
        <v>1</v>
      </c>
      <c r="K1052" s="3">
        <v>6</v>
      </c>
      <c r="L1052" s="3">
        <v>0</v>
      </c>
      <c r="M1052" s="3">
        <v>2</v>
      </c>
      <c r="N1052" s="3">
        <v>0</v>
      </c>
      <c r="O1052" s="3">
        <v>0</v>
      </c>
      <c r="P1052" s="3">
        <f t="shared" si="50"/>
        <v>9</v>
      </c>
      <c r="Q1052" s="3">
        <v>178</v>
      </c>
      <c r="R1052" s="3">
        <f t="shared" si="49"/>
        <v>2</v>
      </c>
      <c r="S1052" s="3">
        <v>9</v>
      </c>
      <c r="T1052" s="3">
        <f>IF(AND(H1052&lt;5,S1052&gt;=VLOOKUP(A1052,anni!$A$1:$O$32,6,0)),1,0)</f>
        <v>0</v>
      </c>
    </row>
    <row r="1053" spans="1:20" x14ac:dyDescent="0.3">
      <c r="A1053" s="3">
        <v>2013</v>
      </c>
      <c r="B1053" s="3">
        <v>144</v>
      </c>
      <c r="C1053" s="3" t="s">
        <v>69</v>
      </c>
      <c r="D1053" s="3" t="str">
        <f>VLOOKUP(E1053,accorpamenti!$A$2:$X$104,A1053-1995,0)</f>
        <v>Rimini</v>
      </c>
      <c r="E1053" s="3" t="s">
        <v>137</v>
      </c>
      <c r="F1053" s="3">
        <v>6096</v>
      </c>
      <c r="G1053" s="3">
        <v>2013</v>
      </c>
      <c r="H1053" s="4">
        <v>5</v>
      </c>
      <c r="I1053" s="3" t="s">
        <v>36</v>
      </c>
      <c r="J1053" s="3">
        <v>4</v>
      </c>
      <c r="K1053" s="3">
        <v>7</v>
      </c>
      <c r="L1053" s="3">
        <v>0</v>
      </c>
      <c r="M1053" s="3">
        <v>2</v>
      </c>
      <c r="N1053" s="3">
        <v>0</v>
      </c>
      <c r="O1053" s="3">
        <v>0</v>
      </c>
      <c r="P1053" s="3">
        <f t="shared" si="50"/>
        <v>13</v>
      </c>
      <c r="Q1053" s="3">
        <v>129</v>
      </c>
      <c r="R1053" s="3">
        <f t="shared" si="49"/>
        <v>2</v>
      </c>
      <c r="S1053" s="3">
        <v>13</v>
      </c>
      <c r="T1053" s="3">
        <f>IF(AND(H1053&lt;5,S1053&gt;=VLOOKUP(A1053,anni!$A$1:$O$32,6,0)),1,0)</f>
        <v>0</v>
      </c>
    </row>
    <row r="1054" spans="1:20" x14ac:dyDescent="0.3">
      <c r="A1054" s="3">
        <v>2013</v>
      </c>
      <c r="B1054" s="3">
        <v>145</v>
      </c>
      <c r="C1054" s="3" t="s">
        <v>39</v>
      </c>
      <c r="D1054" s="3" t="str">
        <f>VLOOKUP(E1054,accorpamenti!$A$2:$X$104,A1054-1995,0)</f>
        <v>Roma</v>
      </c>
      <c r="E1054" s="3" t="s">
        <v>40</v>
      </c>
      <c r="F1054" s="3">
        <v>5744</v>
      </c>
      <c r="G1054" s="3">
        <v>2013</v>
      </c>
      <c r="H1054" s="4">
        <v>5</v>
      </c>
      <c r="I1054" s="3" t="s">
        <v>36</v>
      </c>
      <c r="J1054" s="3">
        <v>7</v>
      </c>
      <c r="K1054" s="3">
        <v>7</v>
      </c>
      <c r="L1054" s="3">
        <v>7</v>
      </c>
      <c r="M1054" s="3">
        <v>7</v>
      </c>
      <c r="N1054" s="3">
        <v>7</v>
      </c>
      <c r="O1054" s="3">
        <v>7</v>
      </c>
      <c r="P1054" s="3">
        <f t="shared" si="50"/>
        <v>42</v>
      </c>
      <c r="Q1054" s="3">
        <v>10</v>
      </c>
      <c r="R1054" s="3">
        <f t="shared" si="49"/>
        <v>5</v>
      </c>
      <c r="S1054" s="3">
        <v>42</v>
      </c>
      <c r="T1054" s="3">
        <f>IF(AND(H1054&lt;5,S1054&gt;=VLOOKUP(A1054,anni!$A$1:$O$32,6,0)),1,0)</f>
        <v>0</v>
      </c>
    </row>
    <row r="1055" spans="1:20" x14ac:dyDescent="0.3">
      <c r="A1055" s="3">
        <v>2013</v>
      </c>
      <c r="B1055" s="3">
        <v>146</v>
      </c>
      <c r="C1055" s="3" t="s">
        <v>47</v>
      </c>
      <c r="D1055" s="3" t="str">
        <f>VLOOKUP(E1055,accorpamenti!$A$2:$X$104,A1055-1995,0)</f>
        <v>Massa Carrara</v>
      </c>
      <c r="E1055" s="3" t="s">
        <v>52</v>
      </c>
      <c r="F1055" s="3">
        <v>6324</v>
      </c>
      <c r="G1055" s="3">
        <v>2013</v>
      </c>
      <c r="H1055" s="4">
        <v>2</v>
      </c>
      <c r="I1055" s="3" t="s">
        <v>31</v>
      </c>
      <c r="J1055" s="3">
        <v>7</v>
      </c>
      <c r="K1055" s="3">
        <v>7</v>
      </c>
      <c r="L1055" s="3">
        <v>0</v>
      </c>
      <c r="M1055" s="3">
        <v>2</v>
      </c>
      <c r="N1055" s="3">
        <v>0</v>
      </c>
      <c r="O1055" s="3">
        <v>0</v>
      </c>
      <c r="P1055" s="3">
        <f t="shared" si="50"/>
        <v>25.6</v>
      </c>
      <c r="Q1055" s="3">
        <v>104</v>
      </c>
      <c r="R1055" s="3">
        <f t="shared" si="49"/>
        <v>3</v>
      </c>
      <c r="S1055" s="3">
        <v>16</v>
      </c>
      <c r="T1055" s="3">
        <f>IF(AND(H1055&lt;5,S1055&gt;=VLOOKUP(A1055,anni!$A$1:$O$32,6,0)),1,0)</f>
        <v>0</v>
      </c>
    </row>
    <row r="1056" spans="1:20" x14ac:dyDescent="0.3">
      <c r="A1056" s="3">
        <v>2013</v>
      </c>
      <c r="B1056" s="3">
        <v>147</v>
      </c>
      <c r="C1056" s="3" t="s">
        <v>45</v>
      </c>
      <c r="D1056" s="3" t="str">
        <f>VLOOKUP(E1056,accorpamenti!$A$2:$X$104,A1056-1995,0)</f>
        <v>Verbania</v>
      </c>
      <c r="E1056" s="3" t="s">
        <v>46</v>
      </c>
      <c r="F1056" s="3">
        <v>5745</v>
      </c>
      <c r="G1056" s="3">
        <v>2013</v>
      </c>
      <c r="H1056" s="4">
        <v>5</v>
      </c>
      <c r="I1056" s="3" t="s">
        <v>36</v>
      </c>
      <c r="J1056" s="3">
        <v>0</v>
      </c>
      <c r="K1056" s="3">
        <v>0</v>
      </c>
      <c r="L1056" s="3">
        <v>5</v>
      </c>
      <c r="M1056" s="3">
        <v>2</v>
      </c>
      <c r="N1056" s="3">
        <v>0</v>
      </c>
      <c r="O1056" s="3">
        <v>0</v>
      </c>
      <c r="P1056" s="3">
        <f t="shared" si="50"/>
        <v>7</v>
      </c>
      <c r="Q1056" s="3">
        <v>211</v>
      </c>
      <c r="R1056" s="3">
        <f t="shared" si="49"/>
        <v>5</v>
      </c>
      <c r="S1056" s="3">
        <v>7</v>
      </c>
      <c r="T1056" s="3">
        <f>IF(AND(H1056&lt;5,S1056&gt;=VLOOKUP(A1056,anni!$A$1:$O$32,6,0)),1,0)</f>
        <v>0</v>
      </c>
    </row>
    <row r="1057" spans="1:20" x14ac:dyDescent="0.3">
      <c r="A1057" s="3">
        <v>2013</v>
      </c>
      <c r="B1057" s="3">
        <v>148</v>
      </c>
      <c r="C1057" s="3" t="s">
        <v>29</v>
      </c>
      <c r="D1057" s="3" t="str">
        <f>VLOOKUP(E1057,accorpamenti!$A$2:$X$104,A1057-1995,0)</f>
        <v>Caltanissetta</v>
      </c>
      <c r="E1057" s="3" t="s">
        <v>129</v>
      </c>
      <c r="F1057" s="3">
        <v>6097</v>
      </c>
      <c r="G1057" s="3">
        <v>2013</v>
      </c>
      <c r="H1057" s="4">
        <v>5</v>
      </c>
      <c r="I1057" s="3" t="s">
        <v>36</v>
      </c>
      <c r="J1057" s="3">
        <v>0</v>
      </c>
      <c r="K1057" s="3">
        <v>6</v>
      </c>
      <c r="L1057" s="3">
        <v>0</v>
      </c>
      <c r="M1057" s="3">
        <v>0</v>
      </c>
      <c r="N1057" s="3">
        <v>0</v>
      </c>
      <c r="O1057" s="3">
        <v>0</v>
      </c>
      <c r="P1057" s="3">
        <f t="shared" si="50"/>
        <v>6</v>
      </c>
      <c r="Q1057" s="3">
        <v>226</v>
      </c>
      <c r="R1057" s="3">
        <f t="shared" ref="R1057:R1120" si="51">COUNTIF($F$609:$F$5991,F1057)</f>
        <v>3</v>
      </c>
      <c r="S1057" s="3">
        <v>6</v>
      </c>
      <c r="T1057" s="3">
        <f>IF(AND(H1057&lt;5,S1057&gt;=VLOOKUP(A1057,anni!$A$1:$O$32,6,0)),1,0)</f>
        <v>0</v>
      </c>
    </row>
    <row r="1058" spans="1:20" x14ac:dyDescent="0.3">
      <c r="A1058" s="3">
        <v>2013</v>
      </c>
      <c r="B1058" s="3">
        <v>149</v>
      </c>
      <c r="C1058" s="3" t="s">
        <v>37</v>
      </c>
      <c r="D1058" s="3" t="str">
        <f>VLOOKUP(E1058,accorpamenti!$A$2:$X$104,A1058-1995,0)</f>
        <v>Brindisi</v>
      </c>
      <c r="E1058" s="3" t="s">
        <v>112</v>
      </c>
      <c r="F1058" s="3">
        <v>6481</v>
      </c>
      <c r="G1058" s="3">
        <v>2013</v>
      </c>
      <c r="H1058" s="4">
        <v>2</v>
      </c>
      <c r="I1058" s="3" t="s">
        <v>31</v>
      </c>
      <c r="J1058" s="3">
        <v>0</v>
      </c>
      <c r="K1058" s="3">
        <v>1</v>
      </c>
      <c r="L1058" s="3">
        <v>0</v>
      </c>
      <c r="M1058" s="3">
        <v>2</v>
      </c>
      <c r="N1058" s="3">
        <v>0</v>
      </c>
      <c r="O1058" s="3">
        <v>0</v>
      </c>
      <c r="P1058" s="3">
        <f t="shared" si="50"/>
        <v>4.8000000000000007</v>
      </c>
      <c r="Q1058" s="3">
        <v>249</v>
      </c>
      <c r="R1058" s="3">
        <f t="shared" si="51"/>
        <v>1</v>
      </c>
      <c r="S1058" s="3">
        <v>3</v>
      </c>
      <c r="T1058" s="3">
        <f>IF(AND(H1058&lt;5,S1058&gt;=VLOOKUP(A1058,anni!$A$1:$O$32,6,0)),1,0)</f>
        <v>0</v>
      </c>
    </row>
    <row r="1059" spans="1:20" x14ac:dyDescent="0.3">
      <c r="A1059" s="3">
        <v>2013</v>
      </c>
      <c r="B1059" s="3">
        <v>150</v>
      </c>
      <c r="C1059" s="3" t="s">
        <v>34</v>
      </c>
      <c r="D1059" s="3" t="str">
        <f>VLOOKUP(E1059,accorpamenti!$A$2:$X$104,A1059-1995,0)</f>
        <v>Sondrio</v>
      </c>
      <c r="E1059" s="3" t="s">
        <v>123</v>
      </c>
      <c r="F1059" s="3">
        <v>6227</v>
      </c>
      <c r="G1059" s="3">
        <v>2013</v>
      </c>
      <c r="H1059" s="4">
        <v>5</v>
      </c>
      <c r="I1059" s="3" t="s">
        <v>36</v>
      </c>
      <c r="J1059" s="3">
        <v>5</v>
      </c>
      <c r="K1059" s="3">
        <v>6</v>
      </c>
      <c r="L1059" s="3">
        <v>7</v>
      </c>
      <c r="M1059" s="3">
        <v>2</v>
      </c>
      <c r="N1059" s="3">
        <v>0</v>
      </c>
      <c r="O1059" s="3">
        <v>1</v>
      </c>
      <c r="P1059" s="3">
        <f t="shared" si="50"/>
        <v>21</v>
      </c>
      <c r="Q1059" s="3">
        <v>77</v>
      </c>
      <c r="R1059" s="3">
        <f t="shared" si="51"/>
        <v>2</v>
      </c>
      <c r="S1059" s="3">
        <v>21</v>
      </c>
      <c r="T1059" s="3">
        <f>IF(AND(H1059&lt;5,S1059&gt;=VLOOKUP(A1059,anni!$A$1:$O$32,6,0)),1,0)</f>
        <v>0</v>
      </c>
    </row>
    <row r="1060" spans="1:20" x14ac:dyDescent="0.3">
      <c r="A1060" s="3">
        <v>2013</v>
      </c>
      <c r="B1060" s="3">
        <v>151</v>
      </c>
      <c r="C1060" s="3" t="s">
        <v>39</v>
      </c>
      <c r="D1060" s="3" t="str">
        <f>VLOOKUP(E1060,accorpamenti!$A$2:$X$104,A1060-1995,0)</f>
        <v>Roma</v>
      </c>
      <c r="E1060" s="3" t="s">
        <v>40</v>
      </c>
      <c r="F1060" s="3">
        <v>6123</v>
      </c>
      <c r="G1060" s="3">
        <v>2013</v>
      </c>
      <c r="H1060" s="4">
        <v>4</v>
      </c>
      <c r="I1060" s="3" t="s">
        <v>36</v>
      </c>
      <c r="J1060" s="3">
        <v>7</v>
      </c>
      <c r="K1060" s="3">
        <v>7</v>
      </c>
      <c r="L1060" s="3">
        <v>7</v>
      </c>
      <c r="M1060" s="3">
        <v>7</v>
      </c>
      <c r="N1060" s="3">
        <v>6</v>
      </c>
      <c r="O1060" s="3">
        <v>1</v>
      </c>
      <c r="P1060" s="3">
        <f t="shared" si="50"/>
        <v>0</v>
      </c>
      <c r="Q1060" s="3">
        <v>21</v>
      </c>
      <c r="R1060" s="3">
        <f t="shared" si="51"/>
        <v>4</v>
      </c>
      <c r="S1060" s="3">
        <v>35</v>
      </c>
      <c r="T1060" s="3">
        <f>IF(AND(H1060&lt;5,S1060&gt;=VLOOKUP(A1060,anni!$A$1:$O$32,6,0)),1,0)</f>
        <v>1</v>
      </c>
    </row>
    <row r="1061" spans="1:20" x14ac:dyDescent="0.3">
      <c r="A1061" s="3">
        <v>2013</v>
      </c>
      <c r="B1061" s="3">
        <v>152</v>
      </c>
      <c r="C1061" s="3" t="s">
        <v>106</v>
      </c>
      <c r="D1061" s="3" t="str">
        <f>VLOOKUP(E1061,accorpamenti!$A$2:$X$104,A1061-1995,0)</f>
        <v>Potenza</v>
      </c>
      <c r="E1061" s="3" t="s">
        <v>141</v>
      </c>
      <c r="F1061" s="3">
        <v>6274</v>
      </c>
      <c r="G1061" s="3">
        <v>2013</v>
      </c>
      <c r="H1061" s="4">
        <v>4</v>
      </c>
      <c r="I1061" s="3" t="s">
        <v>36</v>
      </c>
      <c r="J1061" s="3">
        <v>6</v>
      </c>
      <c r="K1061" s="3">
        <v>0</v>
      </c>
      <c r="L1061" s="3">
        <v>0</v>
      </c>
      <c r="M1061" s="3">
        <v>7</v>
      </c>
      <c r="N1061" s="3">
        <v>0</v>
      </c>
      <c r="O1061" s="3">
        <v>0</v>
      </c>
      <c r="P1061" s="3">
        <f t="shared" si="50"/>
        <v>15.6</v>
      </c>
      <c r="Q1061" s="3">
        <v>129</v>
      </c>
      <c r="R1061" s="3">
        <f t="shared" si="51"/>
        <v>3</v>
      </c>
      <c r="S1061" s="3">
        <v>13</v>
      </c>
      <c r="T1061" s="3">
        <f>IF(AND(H1061&lt;5,S1061&gt;=VLOOKUP(A1061,anni!$A$1:$O$32,6,0)),1,0)</f>
        <v>0</v>
      </c>
    </row>
    <row r="1062" spans="1:20" x14ac:dyDescent="0.3">
      <c r="A1062" s="3">
        <v>2013</v>
      </c>
      <c r="B1062" s="3">
        <v>153</v>
      </c>
      <c r="C1062" s="3" t="s">
        <v>106</v>
      </c>
      <c r="D1062" s="3" t="str">
        <f>VLOOKUP(E1062,accorpamenti!$A$2:$X$104,A1062-1995,0)</f>
        <v>Potenza</v>
      </c>
      <c r="E1062" s="3" t="s">
        <v>107</v>
      </c>
      <c r="F1062" s="3">
        <v>6363</v>
      </c>
      <c r="G1062" s="3">
        <v>2013</v>
      </c>
      <c r="H1062" s="4">
        <v>5</v>
      </c>
      <c r="I1062" s="3" t="s">
        <v>36</v>
      </c>
      <c r="J1062" s="3">
        <v>0</v>
      </c>
      <c r="K1062" s="3">
        <v>1</v>
      </c>
      <c r="L1062" s="3">
        <v>0</v>
      </c>
      <c r="M1062" s="3">
        <v>2</v>
      </c>
      <c r="N1062" s="3">
        <v>0</v>
      </c>
      <c r="O1062" s="3">
        <v>0</v>
      </c>
      <c r="P1062" s="3">
        <f t="shared" si="50"/>
        <v>3</v>
      </c>
      <c r="Q1062" s="3">
        <v>249</v>
      </c>
      <c r="R1062" s="3">
        <f t="shared" si="51"/>
        <v>1</v>
      </c>
      <c r="S1062" s="3">
        <v>3</v>
      </c>
      <c r="T1062" s="3">
        <f>IF(AND(H1062&lt;5,S1062&gt;=VLOOKUP(A1062,anni!$A$1:$O$32,6,0)),1,0)</f>
        <v>0</v>
      </c>
    </row>
    <row r="1063" spans="1:20" x14ac:dyDescent="0.3">
      <c r="A1063" s="3">
        <v>2013</v>
      </c>
      <c r="B1063" s="3">
        <v>154</v>
      </c>
      <c r="C1063" s="3" t="s">
        <v>32</v>
      </c>
      <c r="D1063" s="3" t="str">
        <f>VLOOKUP(E1063,accorpamenti!$A$2:$X$104,A1063-1995,0)</f>
        <v>Salerno</v>
      </c>
      <c r="E1063" s="3" t="s">
        <v>61</v>
      </c>
      <c r="F1063" s="3">
        <v>6414</v>
      </c>
      <c r="G1063" s="3">
        <v>2013</v>
      </c>
      <c r="H1063" s="4">
        <v>4</v>
      </c>
      <c r="I1063" s="3" t="s">
        <v>36</v>
      </c>
      <c r="J1063" s="3">
        <v>0</v>
      </c>
      <c r="K1063" s="3">
        <v>0</v>
      </c>
      <c r="L1063" s="3">
        <v>0</v>
      </c>
      <c r="M1063" s="3">
        <v>0</v>
      </c>
      <c r="N1063" s="3">
        <v>0</v>
      </c>
      <c r="O1063" s="3">
        <v>0</v>
      </c>
      <c r="P1063" s="3">
        <f t="shared" si="50"/>
        <v>0</v>
      </c>
      <c r="Q1063" s="3">
        <v>284</v>
      </c>
      <c r="R1063" s="3">
        <f t="shared" si="51"/>
        <v>1</v>
      </c>
      <c r="S1063" s="3">
        <v>0</v>
      </c>
      <c r="T1063" s="3">
        <f>IF(AND(H1063&lt;5,S1063&gt;=VLOOKUP(A1063,anni!$A$1:$O$32,6,0)),1,0)</f>
        <v>0</v>
      </c>
    </row>
    <row r="1064" spans="1:20" x14ac:dyDescent="0.3">
      <c r="A1064" s="3">
        <v>2013</v>
      </c>
      <c r="B1064" s="3">
        <v>155</v>
      </c>
      <c r="C1064" s="3" t="s">
        <v>39</v>
      </c>
      <c r="D1064" s="3" t="str">
        <f>VLOOKUP(E1064,accorpamenti!$A$2:$X$104,A1064-1995,0)</f>
        <v>Roma</v>
      </c>
      <c r="E1064" s="3" t="s">
        <v>40</v>
      </c>
      <c r="F1064" s="3">
        <v>6364</v>
      </c>
      <c r="G1064" s="3">
        <v>2013</v>
      </c>
      <c r="H1064" s="4">
        <v>5</v>
      </c>
      <c r="I1064" s="3" t="s">
        <v>36</v>
      </c>
      <c r="J1064" s="3">
        <v>7</v>
      </c>
      <c r="K1064" s="3">
        <v>7</v>
      </c>
      <c r="L1064" s="3">
        <v>0</v>
      </c>
      <c r="M1064" s="3">
        <v>0</v>
      </c>
      <c r="N1064" s="3">
        <v>1</v>
      </c>
      <c r="O1064" s="3">
        <v>0</v>
      </c>
      <c r="P1064" s="3">
        <f t="shared" si="50"/>
        <v>15</v>
      </c>
      <c r="Q1064" s="3">
        <v>111</v>
      </c>
      <c r="R1064" s="3">
        <f t="shared" si="51"/>
        <v>1</v>
      </c>
      <c r="S1064" s="3">
        <v>15</v>
      </c>
      <c r="T1064" s="3">
        <f>IF(AND(H1064&lt;5,S1064&gt;=VLOOKUP(A1064,anni!$A$1:$O$32,6,0)),1,0)</f>
        <v>0</v>
      </c>
    </row>
    <row r="1065" spans="1:20" x14ac:dyDescent="0.3">
      <c r="A1065" s="3">
        <v>2013</v>
      </c>
      <c r="B1065" s="3">
        <v>156</v>
      </c>
      <c r="C1065" s="3" t="s">
        <v>34</v>
      </c>
      <c r="D1065" s="3" t="str">
        <f>VLOOKUP(E1065,accorpamenti!$A$2:$X$104,A1065-1995,0)</f>
        <v>Bergamo</v>
      </c>
      <c r="E1065" s="3" t="s">
        <v>35</v>
      </c>
      <c r="F1065" s="3">
        <v>5935</v>
      </c>
      <c r="G1065" s="3">
        <v>2013</v>
      </c>
      <c r="H1065" s="4">
        <v>5</v>
      </c>
      <c r="I1065" s="3" t="s">
        <v>36</v>
      </c>
      <c r="J1065" s="3">
        <v>7</v>
      </c>
      <c r="K1065" s="3">
        <v>7</v>
      </c>
      <c r="L1065" s="3">
        <v>1</v>
      </c>
      <c r="M1065" s="3">
        <v>7</v>
      </c>
      <c r="N1065" s="3">
        <v>0</v>
      </c>
      <c r="O1065" s="3">
        <v>0</v>
      </c>
      <c r="P1065" s="3">
        <f t="shared" si="50"/>
        <v>22</v>
      </c>
      <c r="Q1065" s="3">
        <v>67</v>
      </c>
      <c r="R1065" s="3">
        <f t="shared" si="51"/>
        <v>3</v>
      </c>
      <c r="S1065" s="3">
        <v>22</v>
      </c>
      <c r="T1065" s="3">
        <f>IF(AND(H1065&lt;5,S1065&gt;=VLOOKUP(A1065,anni!$A$1:$O$32,6,0)),1,0)</f>
        <v>0</v>
      </c>
    </row>
    <row r="1066" spans="1:20" x14ac:dyDescent="0.3">
      <c r="A1066" s="3">
        <v>2013</v>
      </c>
      <c r="B1066" s="3">
        <v>157</v>
      </c>
      <c r="C1066" s="3" t="s">
        <v>34</v>
      </c>
      <c r="D1066" s="3" t="str">
        <f>VLOOKUP(E1066,accorpamenti!$A$2:$X$104,A1066-1995,0)</f>
        <v>Milano</v>
      </c>
      <c r="E1066" s="3" t="s">
        <v>41</v>
      </c>
      <c r="F1066" s="3">
        <v>6124</v>
      </c>
      <c r="G1066" s="3">
        <v>2013</v>
      </c>
      <c r="H1066" s="4">
        <v>4</v>
      </c>
      <c r="I1066" s="3" t="s">
        <v>36</v>
      </c>
      <c r="J1066" s="3">
        <v>4</v>
      </c>
      <c r="K1066" s="3">
        <v>6</v>
      </c>
      <c r="L1066" s="3">
        <v>0</v>
      </c>
      <c r="M1066" s="3">
        <v>7</v>
      </c>
      <c r="N1066" s="3">
        <v>0</v>
      </c>
      <c r="O1066" s="3">
        <v>0</v>
      </c>
      <c r="P1066" s="3">
        <f t="shared" si="50"/>
        <v>20.399999999999999</v>
      </c>
      <c r="Q1066" s="3">
        <v>97</v>
      </c>
      <c r="R1066" s="3">
        <f t="shared" si="51"/>
        <v>4</v>
      </c>
      <c r="S1066" s="3">
        <v>17</v>
      </c>
      <c r="T1066" s="3">
        <f>IF(AND(H1066&lt;5,S1066&gt;=VLOOKUP(A1066,anni!$A$1:$O$32,6,0)),1,0)</f>
        <v>0</v>
      </c>
    </row>
    <row r="1067" spans="1:20" x14ac:dyDescent="0.3">
      <c r="A1067" s="3">
        <v>2013</v>
      </c>
      <c r="B1067" s="3">
        <v>158</v>
      </c>
      <c r="C1067" s="3" t="s">
        <v>45</v>
      </c>
      <c r="D1067" s="3" t="str">
        <f>VLOOKUP(E1067,accorpamenti!$A$2:$X$104,A1067-1995,0)</f>
        <v>Torino</v>
      </c>
      <c r="E1067" s="3" t="s">
        <v>49</v>
      </c>
      <c r="F1067" s="3">
        <v>6365</v>
      </c>
      <c r="G1067" s="3">
        <v>2013</v>
      </c>
      <c r="H1067" s="4">
        <v>5</v>
      </c>
      <c r="I1067" s="3" t="s">
        <v>36</v>
      </c>
      <c r="J1067" s="3">
        <v>1</v>
      </c>
      <c r="K1067" s="3">
        <v>7</v>
      </c>
      <c r="L1067" s="3">
        <v>0</v>
      </c>
      <c r="M1067" s="3">
        <v>3</v>
      </c>
      <c r="N1067" s="3">
        <v>0</v>
      </c>
      <c r="O1067" s="3">
        <v>0</v>
      </c>
      <c r="P1067" s="3">
        <f t="shared" si="50"/>
        <v>11</v>
      </c>
      <c r="Q1067" s="3">
        <v>155</v>
      </c>
      <c r="R1067" s="3">
        <f t="shared" si="51"/>
        <v>1</v>
      </c>
      <c r="S1067" s="3">
        <v>11</v>
      </c>
      <c r="T1067" s="3">
        <f>IF(AND(H1067&lt;5,S1067&gt;=VLOOKUP(A1067,anni!$A$1:$O$32,6,0)),1,0)</f>
        <v>0</v>
      </c>
    </row>
    <row r="1068" spans="1:20" x14ac:dyDescent="0.3">
      <c r="A1068" s="3">
        <v>2013</v>
      </c>
      <c r="B1068" s="3">
        <v>159</v>
      </c>
      <c r="C1068" s="3" t="s">
        <v>43</v>
      </c>
      <c r="D1068" s="3" t="str">
        <f>VLOOKUP(E1068,accorpamenti!$A$2:$X$104,A1068-1995,0)</f>
        <v>Udine</v>
      </c>
      <c r="E1068" s="3" t="s">
        <v>58</v>
      </c>
      <c r="F1068" s="3">
        <v>6366</v>
      </c>
      <c r="G1068" s="3">
        <v>2013</v>
      </c>
      <c r="H1068" s="4">
        <v>5</v>
      </c>
      <c r="I1068" s="3" t="s">
        <v>36</v>
      </c>
      <c r="J1068" s="3">
        <v>0</v>
      </c>
      <c r="K1068" s="3">
        <v>7</v>
      </c>
      <c r="L1068" s="3">
        <v>0</v>
      </c>
      <c r="M1068" s="3">
        <v>7</v>
      </c>
      <c r="N1068" s="3">
        <v>0</v>
      </c>
      <c r="O1068" s="3">
        <v>0</v>
      </c>
      <c r="P1068" s="3">
        <f t="shared" si="50"/>
        <v>14</v>
      </c>
      <c r="Q1068" s="3">
        <v>117</v>
      </c>
      <c r="R1068" s="3">
        <f t="shared" si="51"/>
        <v>1</v>
      </c>
      <c r="S1068" s="3">
        <v>14</v>
      </c>
      <c r="T1068" s="3">
        <f>IF(AND(H1068&lt;5,S1068&gt;=VLOOKUP(A1068,anni!$A$1:$O$32,6,0)),1,0)</f>
        <v>0</v>
      </c>
    </row>
    <row r="1069" spans="1:20" x14ac:dyDescent="0.3">
      <c r="A1069" s="3">
        <v>2013</v>
      </c>
      <c r="B1069" s="3">
        <v>160</v>
      </c>
      <c r="C1069" s="3" t="s">
        <v>34</v>
      </c>
      <c r="D1069" s="3" t="str">
        <f>VLOOKUP(E1069,accorpamenti!$A$2:$X$104,A1069-1995,0)</f>
        <v>Mantova</v>
      </c>
      <c r="E1069" s="3" t="s">
        <v>103</v>
      </c>
      <c r="F1069" s="3">
        <v>6415</v>
      </c>
      <c r="G1069" s="3">
        <v>2013</v>
      </c>
      <c r="H1069" s="4">
        <v>4</v>
      </c>
      <c r="I1069" s="3" t="s">
        <v>36</v>
      </c>
      <c r="J1069" s="3">
        <v>0</v>
      </c>
      <c r="K1069" s="3">
        <v>0</v>
      </c>
      <c r="L1069" s="3">
        <v>0</v>
      </c>
      <c r="M1069" s="3">
        <v>2</v>
      </c>
      <c r="N1069" s="3">
        <v>0</v>
      </c>
      <c r="O1069" s="3">
        <v>0</v>
      </c>
      <c r="P1069" s="3">
        <f t="shared" si="50"/>
        <v>2.4</v>
      </c>
      <c r="Q1069" s="3">
        <v>257</v>
      </c>
      <c r="R1069" s="3">
        <f t="shared" si="51"/>
        <v>2</v>
      </c>
      <c r="S1069" s="3">
        <v>2</v>
      </c>
      <c r="T1069" s="3">
        <f>IF(AND(H1069&lt;5,S1069&gt;=VLOOKUP(A1069,anni!$A$1:$O$32,6,0)),1,0)</f>
        <v>0</v>
      </c>
    </row>
    <row r="1070" spans="1:20" x14ac:dyDescent="0.3">
      <c r="A1070" s="3">
        <v>2013</v>
      </c>
      <c r="B1070" s="3">
        <v>161</v>
      </c>
      <c r="C1070" s="3" t="s">
        <v>34</v>
      </c>
      <c r="D1070" s="3" t="str">
        <f>VLOOKUP(E1070,accorpamenti!$A$2:$X$104,A1070-1995,0)</f>
        <v>Como</v>
      </c>
      <c r="E1070" s="3" t="s">
        <v>88</v>
      </c>
      <c r="F1070" s="3">
        <v>6482</v>
      </c>
      <c r="G1070" s="3">
        <v>2013</v>
      </c>
      <c r="H1070" s="4">
        <v>2</v>
      </c>
      <c r="I1070" s="3" t="s">
        <v>31</v>
      </c>
      <c r="J1070" s="3">
        <v>0</v>
      </c>
      <c r="K1070" s="3">
        <v>0</v>
      </c>
      <c r="L1070" s="3">
        <v>0</v>
      </c>
      <c r="M1070" s="3">
        <v>3</v>
      </c>
      <c r="N1070" s="3">
        <v>0</v>
      </c>
      <c r="O1070" s="3">
        <v>1</v>
      </c>
      <c r="P1070" s="3">
        <f t="shared" si="50"/>
        <v>6.4</v>
      </c>
      <c r="Q1070" s="3">
        <v>240</v>
      </c>
      <c r="R1070" s="3">
        <f t="shared" si="51"/>
        <v>1</v>
      </c>
      <c r="S1070" s="3">
        <v>4</v>
      </c>
      <c r="T1070" s="3">
        <f>IF(AND(H1070&lt;5,S1070&gt;=VLOOKUP(A1070,anni!$A$1:$O$32,6,0)),1,0)</f>
        <v>0</v>
      </c>
    </row>
    <row r="1071" spans="1:20" x14ac:dyDescent="0.3">
      <c r="A1071" s="3">
        <v>2013</v>
      </c>
      <c r="B1071" s="3">
        <v>162</v>
      </c>
      <c r="C1071" s="3" t="s">
        <v>45</v>
      </c>
      <c r="D1071" s="3" t="str">
        <f>VLOOKUP(E1071,accorpamenti!$A$2:$X$104,A1071-1995,0)</f>
        <v>Torino</v>
      </c>
      <c r="E1071" s="3" t="s">
        <v>49</v>
      </c>
      <c r="F1071" s="3">
        <v>6367</v>
      </c>
      <c r="G1071" s="3">
        <v>2013</v>
      </c>
      <c r="H1071" s="4">
        <v>5</v>
      </c>
      <c r="I1071" s="3" t="s">
        <v>36</v>
      </c>
      <c r="J1071" s="3">
        <v>6</v>
      </c>
      <c r="K1071" s="3">
        <v>0</v>
      </c>
      <c r="L1071" s="3">
        <v>0</v>
      </c>
      <c r="M1071" s="3">
        <v>1</v>
      </c>
      <c r="N1071" s="3">
        <v>0</v>
      </c>
      <c r="O1071" s="3">
        <v>0</v>
      </c>
      <c r="P1071" s="3">
        <f t="shared" si="50"/>
        <v>7</v>
      </c>
      <c r="Q1071" s="3">
        <v>211</v>
      </c>
      <c r="R1071" s="3">
        <f t="shared" si="51"/>
        <v>1</v>
      </c>
      <c r="S1071" s="3">
        <v>7</v>
      </c>
      <c r="T1071" s="3">
        <f>IF(AND(H1071&lt;5,S1071&gt;=VLOOKUP(A1071,anni!$A$1:$O$32,6,0)),1,0)</f>
        <v>0</v>
      </c>
    </row>
    <row r="1072" spans="1:20" x14ac:dyDescent="0.3">
      <c r="A1072" s="3">
        <v>2013</v>
      </c>
      <c r="B1072" s="3">
        <v>163</v>
      </c>
      <c r="C1072" s="3" t="s">
        <v>47</v>
      </c>
      <c r="D1072" s="3" t="str">
        <f>VLOOKUP(E1072,accorpamenti!$A$2:$X$104,A1072-1995,0)</f>
        <v>Grosseto</v>
      </c>
      <c r="E1072" s="3" t="s">
        <v>100</v>
      </c>
      <c r="F1072" s="3">
        <v>5746</v>
      </c>
      <c r="G1072" s="3">
        <v>2013</v>
      </c>
      <c r="H1072" s="4">
        <v>5</v>
      </c>
      <c r="I1072" s="3" t="s">
        <v>36</v>
      </c>
      <c r="J1072" s="3">
        <v>6</v>
      </c>
      <c r="K1072" s="3">
        <v>0</v>
      </c>
      <c r="L1072" s="3">
        <v>0</v>
      </c>
      <c r="M1072" s="3">
        <v>7</v>
      </c>
      <c r="N1072" s="3">
        <v>0</v>
      </c>
      <c r="O1072" s="3">
        <v>0</v>
      </c>
      <c r="P1072" s="3">
        <f t="shared" si="50"/>
        <v>13</v>
      </c>
      <c r="Q1072" s="3">
        <v>129</v>
      </c>
      <c r="R1072" s="3">
        <f t="shared" si="51"/>
        <v>4</v>
      </c>
      <c r="S1072" s="3">
        <v>13</v>
      </c>
      <c r="T1072" s="3">
        <f>IF(AND(H1072&lt;5,S1072&gt;=VLOOKUP(A1072,anni!$A$1:$O$32,6,0)),1,0)</f>
        <v>0</v>
      </c>
    </row>
    <row r="1073" spans="1:20" x14ac:dyDescent="0.3">
      <c r="A1073" s="3">
        <v>2013</v>
      </c>
      <c r="B1073" s="3">
        <v>164</v>
      </c>
      <c r="C1073" s="3" t="s">
        <v>86</v>
      </c>
      <c r="D1073" s="3" t="str">
        <f>VLOOKUP(E1073,accorpamenti!$A$2:$X$104,A1073-1995,0)</f>
        <v>Cagliari</v>
      </c>
      <c r="E1073" s="3" t="s">
        <v>87</v>
      </c>
      <c r="F1073" s="3">
        <v>6416</v>
      </c>
      <c r="G1073" s="3">
        <v>2013</v>
      </c>
      <c r="H1073" s="4">
        <v>4</v>
      </c>
      <c r="I1073" s="3" t="s">
        <v>36</v>
      </c>
      <c r="J1073" s="3">
        <v>0</v>
      </c>
      <c r="K1073" s="3">
        <v>0</v>
      </c>
      <c r="L1073" s="3">
        <v>0</v>
      </c>
      <c r="M1073" s="3">
        <v>4</v>
      </c>
      <c r="N1073" s="3">
        <v>0</v>
      </c>
      <c r="O1073" s="3">
        <v>0</v>
      </c>
      <c r="P1073" s="3">
        <f t="shared" si="50"/>
        <v>4.8</v>
      </c>
      <c r="Q1073" s="3">
        <v>240</v>
      </c>
      <c r="R1073" s="3">
        <f t="shared" si="51"/>
        <v>1</v>
      </c>
      <c r="S1073" s="3">
        <v>4</v>
      </c>
      <c r="T1073" s="3">
        <f>IF(AND(H1073&lt;5,S1073&gt;=VLOOKUP(A1073,anni!$A$1:$O$32,6,0)),1,0)</f>
        <v>0</v>
      </c>
    </row>
    <row r="1074" spans="1:20" x14ac:dyDescent="0.3">
      <c r="A1074" s="3">
        <v>2013</v>
      </c>
      <c r="B1074" s="3">
        <v>165</v>
      </c>
      <c r="C1074" s="3" t="s">
        <v>34</v>
      </c>
      <c r="D1074" s="3" t="str">
        <f>VLOOKUP(E1074,accorpamenti!$A$2:$X$104,A1074-1995,0)</f>
        <v>Lecco</v>
      </c>
      <c r="E1074" s="3" t="s">
        <v>64</v>
      </c>
      <c r="F1074" s="3">
        <v>6459</v>
      </c>
      <c r="G1074" s="3">
        <v>2013</v>
      </c>
      <c r="H1074" s="4">
        <v>3</v>
      </c>
      <c r="I1074" s="3" t="s">
        <v>36</v>
      </c>
      <c r="J1074" s="3">
        <v>1</v>
      </c>
      <c r="K1074" s="3">
        <v>6</v>
      </c>
      <c r="L1074" s="3">
        <v>0</v>
      </c>
      <c r="M1074" s="3">
        <v>2</v>
      </c>
      <c r="N1074" s="3">
        <v>1</v>
      </c>
      <c r="O1074" s="3">
        <v>0</v>
      </c>
      <c r="P1074" s="3">
        <f t="shared" si="50"/>
        <v>14</v>
      </c>
      <c r="Q1074" s="3">
        <v>163</v>
      </c>
      <c r="R1074" s="3">
        <f t="shared" si="51"/>
        <v>2</v>
      </c>
      <c r="S1074" s="3">
        <v>10</v>
      </c>
      <c r="T1074" s="3">
        <f>IF(AND(H1074&lt;5,S1074&gt;=VLOOKUP(A1074,anni!$A$1:$O$32,6,0)),1,0)</f>
        <v>0</v>
      </c>
    </row>
    <row r="1075" spans="1:20" x14ac:dyDescent="0.3">
      <c r="A1075" s="3">
        <v>2013</v>
      </c>
      <c r="B1075" s="3">
        <v>166</v>
      </c>
      <c r="C1075" s="3" t="s">
        <v>45</v>
      </c>
      <c r="D1075" s="3" t="str">
        <f>VLOOKUP(E1075,accorpamenti!$A$2:$X$104,A1075-1995,0)</f>
        <v>Torino</v>
      </c>
      <c r="E1075" s="3" t="s">
        <v>49</v>
      </c>
      <c r="F1075" s="3">
        <v>5937</v>
      </c>
      <c r="G1075" s="3">
        <v>2013</v>
      </c>
      <c r="H1075" s="4">
        <v>5</v>
      </c>
      <c r="I1075" s="3" t="s">
        <v>36</v>
      </c>
      <c r="J1075" s="3">
        <v>7</v>
      </c>
      <c r="K1075" s="3">
        <v>6</v>
      </c>
      <c r="L1075" s="3">
        <v>7</v>
      </c>
      <c r="M1075" s="3">
        <v>7</v>
      </c>
      <c r="N1075" s="3">
        <v>2</v>
      </c>
      <c r="O1075" s="3">
        <v>0</v>
      </c>
      <c r="P1075" s="3">
        <f t="shared" si="50"/>
        <v>29</v>
      </c>
      <c r="Q1075" s="3">
        <v>36</v>
      </c>
      <c r="R1075" s="3">
        <f t="shared" si="51"/>
        <v>4</v>
      </c>
      <c r="S1075" s="3">
        <v>29</v>
      </c>
      <c r="T1075" s="3">
        <f>IF(AND(H1075&lt;5,S1075&gt;=VLOOKUP(A1075,anni!$A$1:$O$32,6,0)),1,0)</f>
        <v>0</v>
      </c>
    </row>
    <row r="1076" spans="1:20" x14ac:dyDescent="0.3">
      <c r="A1076" s="3">
        <v>2013</v>
      </c>
      <c r="B1076" s="3">
        <v>167</v>
      </c>
      <c r="C1076" s="3" t="s">
        <v>37</v>
      </c>
      <c r="D1076" s="3" t="str">
        <f>VLOOKUP(E1076,accorpamenti!$A$2:$X$104,A1076-1995,0)</f>
        <v>Lecce</v>
      </c>
      <c r="E1076" s="3" t="s">
        <v>38</v>
      </c>
      <c r="F1076" s="3">
        <v>6276</v>
      </c>
      <c r="G1076" s="3">
        <v>2013</v>
      </c>
      <c r="H1076" s="4">
        <v>4</v>
      </c>
      <c r="I1076" s="3" t="s">
        <v>36</v>
      </c>
      <c r="J1076" s="3">
        <v>0</v>
      </c>
      <c r="K1076" s="3">
        <v>6</v>
      </c>
      <c r="L1076" s="3">
        <v>2</v>
      </c>
      <c r="M1076" s="3">
        <v>4</v>
      </c>
      <c r="N1076" s="3">
        <v>0</v>
      </c>
      <c r="O1076" s="3">
        <v>0</v>
      </c>
      <c r="P1076" s="3">
        <f t="shared" si="50"/>
        <v>14.399999999999999</v>
      </c>
      <c r="Q1076" s="3">
        <v>141</v>
      </c>
      <c r="R1076" s="3">
        <f t="shared" si="51"/>
        <v>3</v>
      </c>
      <c r="S1076" s="3">
        <v>12</v>
      </c>
      <c r="T1076" s="3">
        <f>IF(AND(H1076&lt;5,S1076&gt;=VLOOKUP(A1076,anni!$A$1:$O$32,6,0)),1,0)</f>
        <v>0</v>
      </c>
    </row>
    <row r="1077" spans="1:20" x14ac:dyDescent="0.3">
      <c r="A1077" s="3">
        <v>2013</v>
      </c>
      <c r="B1077" s="3">
        <v>168</v>
      </c>
      <c r="C1077" s="3" t="s">
        <v>106</v>
      </c>
      <c r="D1077" s="3" t="str">
        <f>VLOOKUP(E1077,accorpamenti!$A$2:$X$104,A1077-1995,0)</f>
        <v>Potenza</v>
      </c>
      <c r="E1077" s="3" t="s">
        <v>107</v>
      </c>
      <c r="F1077" s="3">
        <v>6368</v>
      </c>
      <c r="G1077" s="3">
        <v>2013</v>
      </c>
      <c r="H1077" s="4">
        <v>5</v>
      </c>
      <c r="I1077" s="3" t="s">
        <v>36</v>
      </c>
      <c r="J1077" s="3">
        <v>0</v>
      </c>
      <c r="K1077" s="3">
        <v>6</v>
      </c>
      <c r="L1077" s="3">
        <v>0</v>
      </c>
      <c r="M1077" s="3">
        <v>0</v>
      </c>
      <c r="N1077" s="3">
        <v>0</v>
      </c>
      <c r="O1077" s="3">
        <v>0</v>
      </c>
      <c r="P1077" s="3">
        <f t="shared" si="50"/>
        <v>6</v>
      </c>
      <c r="Q1077" s="3">
        <v>226</v>
      </c>
      <c r="R1077" s="3">
        <f t="shared" si="51"/>
        <v>1</v>
      </c>
      <c r="S1077" s="3">
        <v>6</v>
      </c>
      <c r="T1077" s="3">
        <f>IF(AND(H1077&lt;5,S1077&gt;=VLOOKUP(A1077,anni!$A$1:$O$32,6,0)),1,0)</f>
        <v>0</v>
      </c>
    </row>
    <row r="1078" spans="1:20" x14ac:dyDescent="0.3">
      <c r="A1078" s="3">
        <v>2013</v>
      </c>
      <c r="B1078" s="3">
        <v>169</v>
      </c>
      <c r="C1078" s="3" t="s">
        <v>39</v>
      </c>
      <c r="D1078" s="3" t="str">
        <f>VLOOKUP(E1078,accorpamenti!$A$2:$X$104,A1078-1995,0)</f>
        <v>Roma</v>
      </c>
      <c r="E1078" s="3" t="s">
        <v>40</v>
      </c>
      <c r="F1078" s="3">
        <v>6369</v>
      </c>
      <c r="G1078" s="3">
        <v>2013</v>
      </c>
      <c r="H1078" s="4">
        <v>5</v>
      </c>
      <c r="I1078" s="3" t="s">
        <v>36</v>
      </c>
      <c r="J1078" s="3">
        <v>1</v>
      </c>
      <c r="K1078" s="3">
        <v>7</v>
      </c>
      <c r="L1078" s="3">
        <v>0</v>
      </c>
      <c r="M1078" s="3">
        <v>2</v>
      </c>
      <c r="N1078" s="3">
        <v>0</v>
      </c>
      <c r="O1078" s="3">
        <v>0</v>
      </c>
      <c r="P1078" s="3">
        <f t="shared" si="50"/>
        <v>10</v>
      </c>
      <c r="Q1078" s="3">
        <v>163</v>
      </c>
      <c r="R1078" s="3">
        <f t="shared" si="51"/>
        <v>1</v>
      </c>
      <c r="S1078" s="3">
        <v>10</v>
      </c>
      <c r="T1078" s="3">
        <f>IF(AND(H1078&lt;5,S1078&gt;=VLOOKUP(A1078,anni!$A$1:$O$32,6,0)),1,0)</f>
        <v>0</v>
      </c>
    </row>
    <row r="1079" spans="1:20" x14ac:dyDescent="0.3">
      <c r="A1079" s="3">
        <v>2013</v>
      </c>
      <c r="B1079" s="3">
        <v>170</v>
      </c>
      <c r="C1079" s="3" t="s">
        <v>37</v>
      </c>
      <c r="D1079" s="3" t="str">
        <f>VLOOKUP(E1079,accorpamenti!$A$2:$X$104,A1079-1995,0)</f>
        <v>Brindisi</v>
      </c>
      <c r="E1079" s="3" t="s">
        <v>115</v>
      </c>
      <c r="F1079" s="3">
        <v>6370</v>
      </c>
      <c r="G1079" s="3">
        <v>2013</v>
      </c>
      <c r="H1079" s="4">
        <v>5</v>
      </c>
      <c r="I1079" s="3" t="s">
        <v>36</v>
      </c>
      <c r="J1079" s="3">
        <v>0</v>
      </c>
      <c r="K1079" s="3">
        <v>6</v>
      </c>
      <c r="L1079" s="3">
        <v>0</v>
      </c>
      <c r="M1079" s="3">
        <v>4</v>
      </c>
      <c r="N1079" s="3">
        <v>0</v>
      </c>
      <c r="O1079" s="3">
        <v>0</v>
      </c>
      <c r="P1079" s="3">
        <f t="shared" si="50"/>
        <v>10</v>
      </c>
      <c r="Q1079" s="3">
        <v>163</v>
      </c>
      <c r="R1079" s="3">
        <f t="shared" si="51"/>
        <v>1</v>
      </c>
      <c r="S1079" s="3">
        <v>10</v>
      </c>
      <c r="T1079" s="3">
        <f>IF(AND(H1079&lt;5,S1079&gt;=VLOOKUP(A1079,anni!$A$1:$O$32,6,0)),1,0)</f>
        <v>0</v>
      </c>
    </row>
    <row r="1080" spans="1:20" x14ac:dyDescent="0.3">
      <c r="A1080" s="3">
        <v>2013</v>
      </c>
      <c r="B1080" s="3">
        <v>171</v>
      </c>
      <c r="C1080" s="3" t="s">
        <v>34</v>
      </c>
      <c r="D1080" s="3" t="str">
        <f>VLOOKUP(E1080,accorpamenti!$A$2:$X$104,A1080-1995,0)</f>
        <v>Milano</v>
      </c>
      <c r="E1080" s="3" t="s">
        <v>41</v>
      </c>
      <c r="F1080" s="3">
        <v>5938</v>
      </c>
      <c r="G1080" s="3">
        <v>2013</v>
      </c>
      <c r="H1080" s="4">
        <v>5</v>
      </c>
      <c r="I1080" s="3" t="s">
        <v>36</v>
      </c>
      <c r="J1080" s="3">
        <v>5</v>
      </c>
      <c r="K1080" s="3">
        <v>6</v>
      </c>
      <c r="L1080" s="3">
        <v>0</v>
      </c>
      <c r="M1080" s="3">
        <v>0</v>
      </c>
      <c r="N1080" s="3">
        <v>4</v>
      </c>
      <c r="O1080" s="3">
        <v>0</v>
      </c>
      <c r="P1080" s="3">
        <f t="shared" si="50"/>
        <v>15</v>
      </c>
      <c r="Q1080" s="3">
        <v>111</v>
      </c>
      <c r="R1080" s="3">
        <f t="shared" si="51"/>
        <v>3</v>
      </c>
      <c r="S1080" s="3">
        <v>15</v>
      </c>
      <c r="T1080" s="3">
        <f>IF(AND(H1080&lt;5,S1080&gt;=VLOOKUP(A1080,anni!$A$1:$O$32,6,0)),1,0)</f>
        <v>0</v>
      </c>
    </row>
    <row r="1081" spans="1:20" x14ac:dyDescent="0.3">
      <c r="A1081" s="3">
        <v>2013</v>
      </c>
      <c r="B1081" s="3">
        <v>172</v>
      </c>
      <c r="C1081" s="3" t="s">
        <v>45</v>
      </c>
      <c r="D1081" s="3" t="str">
        <f>VLOOKUP(E1081,accorpamenti!$A$2:$X$104,A1081-1995,0)</f>
        <v>Torino</v>
      </c>
      <c r="E1081" s="3" t="s">
        <v>49</v>
      </c>
      <c r="F1081" s="3">
        <v>6417</v>
      </c>
      <c r="G1081" s="3">
        <v>2013</v>
      </c>
      <c r="H1081" s="4">
        <v>4</v>
      </c>
      <c r="I1081" s="3" t="s">
        <v>36</v>
      </c>
      <c r="J1081" s="3">
        <v>7</v>
      </c>
      <c r="K1081" s="3">
        <v>0</v>
      </c>
      <c r="L1081" s="3">
        <v>0</v>
      </c>
      <c r="M1081" s="3">
        <v>0</v>
      </c>
      <c r="N1081" s="3">
        <v>0</v>
      </c>
      <c r="O1081" s="3">
        <v>0</v>
      </c>
      <c r="P1081" s="3">
        <f t="shared" si="50"/>
        <v>8.4</v>
      </c>
      <c r="Q1081" s="3">
        <v>211</v>
      </c>
      <c r="R1081" s="3">
        <f t="shared" si="51"/>
        <v>2</v>
      </c>
      <c r="S1081" s="3">
        <v>7</v>
      </c>
      <c r="T1081" s="3">
        <f>IF(AND(H1081&lt;5,S1081&gt;=VLOOKUP(A1081,anni!$A$1:$O$32,6,0)),1,0)</f>
        <v>0</v>
      </c>
    </row>
    <row r="1082" spans="1:20" x14ac:dyDescent="0.3">
      <c r="A1082" s="3">
        <v>2013</v>
      </c>
      <c r="B1082" s="3">
        <v>173</v>
      </c>
      <c r="C1082" s="3" t="s">
        <v>101</v>
      </c>
      <c r="D1082" s="3" t="str">
        <f>VLOOKUP(E1082,accorpamenti!$A$2:$X$104,A1082-1995,0)</f>
        <v>Pesaro Urbino</v>
      </c>
      <c r="E1082" s="3" t="s">
        <v>104</v>
      </c>
      <c r="F1082" s="3">
        <v>6460</v>
      </c>
      <c r="G1082" s="3">
        <v>2013</v>
      </c>
      <c r="H1082" s="4">
        <v>3</v>
      </c>
      <c r="I1082" s="3" t="s">
        <v>36</v>
      </c>
      <c r="J1082" s="3">
        <v>1</v>
      </c>
      <c r="K1082" s="3">
        <v>0</v>
      </c>
      <c r="L1082" s="3">
        <v>0</v>
      </c>
      <c r="M1082" s="3">
        <v>2</v>
      </c>
      <c r="N1082" s="3">
        <v>0</v>
      </c>
      <c r="O1082" s="3">
        <v>0</v>
      </c>
      <c r="P1082" s="3">
        <f t="shared" si="50"/>
        <v>4.1999999999999993</v>
      </c>
      <c r="Q1082" s="3">
        <v>249</v>
      </c>
      <c r="R1082" s="3">
        <f t="shared" si="51"/>
        <v>2</v>
      </c>
      <c r="S1082" s="3">
        <v>3</v>
      </c>
      <c r="T1082" s="3">
        <f>IF(AND(H1082&lt;5,S1082&gt;=VLOOKUP(A1082,anni!$A$1:$O$32,6,0)),1,0)</f>
        <v>0</v>
      </c>
    </row>
    <row r="1083" spans="1:20" x14ac:dyDescent="0.3">
      <c r="A1083" s="3">
        <v>2013</v>
      </c>
      <c r="B1083" s="3">
        <v>174</v>
      </c>
      <c r="C1083" s="3" t="s">
        <v>34</v>
      </c>
      <c r="D1083" s="3" t="str">
        <f>VLOOKUP(E1083,accorpamenti!$A$2:$X$104,A1083-1995,0)</f>
        <v>Milano</v>
      </c>
      <c r="E1083" s="3" t="s">
        <v>41</v>
      </c>
      <c r="F1083" s="3">
        <v>6418</v>
      </c>
      <c r="G1083" s="3">
        <v>2013</v>
      </c>
      <c r="H1083" s="4">
        <v>4</v>
      </c>
      <c r="I1083" s="3" t="s">
        <v>36</v>
      </c>
      <c r="J1083" s="3">
        <v>0</v>
      </c>
      <c r="K1083" s="3">
        <v>6</v>
      </c>
      <c r="L1083" s="3">
        <v>0</v>
      </c>
      <c r="M1083" s="3">
        <v>2</v>
      </c>
      <c r="N1083" s="3">
        <v>0</v>
      </c>
      <c r="O1083" s="3">
        <v>0</v>
      </c>
      <c r="P1083" s="3">
        <f t="shared" si="50"/>
        <v>9.6</v>
      </c>
      <c r="Q1083" s="3">
        <v>191</v>
      </c>
      <c r="R1083" s="3">
        <f t="shared" si="51"/>
        <v>1</v>
      </c>
      <c r="S1083" s="3">
        <v>8</v>
      </c>
      <c r="T1083" s="3">
        <f>IF(AND(H1083&lt;5,S1083&gt;=VLOOKUP(A1083,anni!$A$1:$O$32,6,0)),1,0)</f>
        <v>0</v>
      </c>
    </row>
    <row r="1084" spans="1:20" x14ac:dyDescent="0.3">
      <c r="A1084" s="3">
        <v>2013</v>
      </c>
      <c r="B1084" s="3">
        <v>175</v>
      </c>
      <c r="C1084" s="3" t="s">
        <v>37</v>
      </c>
      <c r="D1084" s="3" t="str">
        <f>VLOOKUP(E1084,accorpamenti!$A$2:$X$104,A1084-1995,0)</f>
        <v>Bari</v>
      </c>
      <c r="E1084" s="3" t="s">
        <v>55</v>
      </c>
      <c r="F1084" s="3">
        <v>6278</v>
      </c>
      <c r="G1084" s="3">
        <v>2013</v>
      </c>
      <c r="H1084" s="4">
        <v>4</v>
      </c>
      <c r="I1084" s="3" t="s">
        <v>36</v>
      </c>
      <c r="J1084" s="3">
        <v>6</v>
      </c>
      <c r="K1084" s="3">
        <v>7</v>
      </c>
      <c r="L1084" s="3">
        <v>0</v>
      </c>
      <c r="M1084" s="3">
        <v>2</v>
      </c>
      <c r="N1084" s="3">
        <v>0</v>
      </c>
      <c r="O1084" s="3">
        <v>0</v>
      </c>
      <c r="P1084" s="3">
        <f t="shared" si="50"/>
        <v>18</v>
      </c>
      <c r="Q1084" s="3">
        <v>111</v>
      </c>
      <c r="R1084" s="3">
        <f t="shared" si="51"/>
        <v>3</v>
      </c>
      <c r="S1084" s="3">
        <v>15</v>
      </c>
      <c r="T1084" s="3">
        <f>IF(AND(H1084&lt;5,S1084&gt;=VLOOKUP(A1084,anni!$A$1:$O$32,6,0)),1,0)</f>
        <v>0</v>
      </c>
    </row>
    <row r="1085" spans="1:20" x14ac:dyDescent="0.3">
      <c r="A1085" s="3">
        <v>2013</v>
      </c>
      <c r="B1085" s="3">
        <v>176</v>
      </c>
      <c r="C1085" s="3" t="s">
        <v>69</v>
      </c>
      <c r="D1085" s="3" t="str">
        <f>VLOOKUP(E1085,accorpamenti!$A$2:$X$104,A1085-1995,0)</f>
        <v>Forlì Cesena</v>
      </c>
      <c r="E1085" s="3" t="s">
        <v>119</v>
      </c>
      <c r="F1085" s="3">
        <v>6229</v>
      </c>
      <c r="G1085" s="3">
        <v>2013</v>
      </c>
      <c r="H1085" s="4">
        <v>5</v>
      </c>
      <c r="I1085" s="3" t="s">
        <v>36</v>
      </c>
      <c r="J1085" s="3">
        <v>7</v>
      </c>
      <c r="K1085" s="3">
        <v>6</v>
      </c>
      <c r="L1085" s="3">
        <v>0</v>
      </c>
      <c r="M1085" s="3">
        <v>7</v>
      </c>
      <c r="N1085" s="3">
        <v>0</v>
      </c>
      <c r="O1085" s="3">
        <v>0</v>
      </c>
      <c r="P1085" s="3">
        <f t="shared" si="50"/>
        <v>20</v>
      </c>
      <c r="Q1085" s="3">
        <v>84</v>
      </c>
      <c r="R1085" s="3">
        <f t="shared" si="51"/>
        <v>2</v>
      </c>
      <c r="S1085" s="3">
        <v>20</v>
      </c>
      <c r="T1085" s="3">
        <f>IF(AND(H1085&lt;5,S1085&gt;=VLOOKUP(A1085,anni!$A$1:$O$32,6,0)),1,0)</f>
        <v>0</v>
      </c>
    </row>
    <row r="1086" spans="1:20" x14ac:dyDescent="0.3">
      <c r="A1086" s="3">
        <v>2013</v>
      </c>
      <c r="B1086" s="3">
        <v>177</v>
      </c>
      <c r="C1086" s="3" t="s">
        <v>53</v>
      </c>
      <c r="D1086" s="3" t="str">
        <f>VLOOKUP(E1086,accorpamenti!$A$2:$X$104,A1086-1995,0)</f>
        <v>Chieti</v>
      </c>
      <c r="E1086" s="3" t="s">
        <v>113</v>
      </c>
      <c r="F1086" s="3">
        <v>6230</v>
      </c>
      <c r="G1086" s="3">
        <v>2013</v>
      </c>
      <c r="H1086" s="4">
        <v>5</v>
      </c>
      <c r="I1086" s="3" t="s">
        <v>36</v>
      </c>
      <c r="J1086" s="3">
        <v>0</v>
      </c>
      <c r="K1086" s="3">
        <v>6</v>
      </c>
      <c r="L1086" s="3">
        <v>0</v>
      </c>
      <c r="M1086" s="3">
        <v>3</v>
      </c>
      <c r="N1086" s="3">
        <v>0</v>
      </c>
      <c r="O1086" s="3">
        <v>0</v>
      </c>
      <c r="P1086" s="3">
        <f t="shared" si="50"/>
        <v>9</v>
      </c>
      <c r="Q1086" s="3">
        <v>178</v>
      </c>
      <c r="R1086" s="3">
        <f t="shared" si="51"/>
        <v>2</v>
      </c>
      <c r="S1086" s="3">
        <v>9</v>
      </c>
      <c r="T1086" s="3">
        <f>IF(AND(H1086&lt;5,S1086&gt;=VLOOKUP(A1086,anni!$A$1:$O$32,6,0)),1,0)</f>
        <v>0</v>
      </c>
    </row>
    <row r="1087" spans="1:20" x14ac:dyDescent="0.3">
      <c r="A1087" s="3">
        <v>2013</v>
      </c>
      <c r="B1087" s="3">
        <v>178</v>
      </c>
      <c r="C1087" s="3" t="s">
        <v>69</v>
      </c>
      <c r="D1087" s="3" t="str">
        <f>VLOOKUP(E1087,accorpamenti!$A$2:$X$104,A1087-1995,0)</f>
        <v>Reggio Emilia</v>
      </c>
      <c r="E1087" s="3" t="s">
        <v>78</v>
      </c>
      <c r="F1087" s="3">
        <v>6281</v>
      </c>
      <c r="G1087" s="3">
        <v>2013</v>
      </c>
      <c r="H1087" s="4">
        <v>4</v>
      </c>
      <c r="I1087" s="3" t="s">
        <v>36</v>
      </c>
      <c r="J1087" s="3">
        <v>1</v>
      </c>
      <c r="K1087" s="3">
        <v>6</v>
      </c>
      <c r="L1087" s="3">
        <v>0</v>
      </c>
      <c r="M1087" s="3">
        <v>0</v>
      </c>
      <c r="N1087" s="3">
        <v>0</v>
      </c>
      <c r="O1087" s="3">
        <v>0</v>
      </c>
      <c r="P1087" s="3">
        <f t="shared" si="50"/>
        <v>8.4</v>
      </c>
      <c r="Q1087" s="3">
        <v>211</v>
      </c>
      <c r="R1087" s="3">
        <f t="shared" si="51"/>
        <v>2</v>
      </c>
      <c r="S1087" s="3">
        <v>7</v>
      </c>
      <c r="T1087" s="3">
        <f>IF(AND(H1087&lt;5,S1087&gt;=VLOOKUP(A1087,anni!$A$1:$O$32,6,0)),1,0)</f>
        <v>0</v>
      </c>
    </row>
    <row r="1088" spans="1:20" x14ac:dyDescent="0.3">
      <c r="A1088" s="3">
        <v>2013</v>
      </c>
      <c r="B1088" s="3">
        <v>179</v>
      </c>
      <c r="C1088" s="3" t="s">
        <v>47</v>
      </c>
      <c r="D1088" s="3" t="str">
        <f>VLOOKUP(E1088,accorpamenti!$A$2:$X$104,A1088-1995,0)</f>
        <v>Massa Carrara</v>
      </c>
      <c r="E1088" s="3" t="s">
        <v>52</v>
      </c>
      <c r="F1088" s="3">
        <v>6419</v>
      </c>
      <c r="G1088" s="3">
        <v>2013</v>
      </c>
      <c r="H1088" s="4">
        <v>4</v>
      </c>
      <c r="I1088" s="3" t="s">
        <v>36</v>
      </c>
      <c r="J1088" s="3">
        <v>0</v>
      </c>
      <c r="K1088" s="3">
        <v>5</v>
      </c>
      <c r="L1088" s="3">
        <v>0</v>
      </c>
      <c r="M1088" s="3">
        <v>0</v>
      </c>
      <c r="N1088" s="3">
        <v>0</v>
      </c>
      <c r="O1088" s="3">
        <v>0</v>
      </c>
      <c r="P1088" s="3">
        <f t="shared" si="50"/>
        <v>6</v>
      </c>
      <c r="Q1088" s="3">
        <v>234</v>
      </c>
      <c r="R1088" s="3">
        <f t="shared" si="51"/>
        <v>2</v>
      </c>
      <c r="S1088" s="3">
        <v>5</v>
      </c>
      <c r="T1088" s="3">
        <f>IF(AND(H1088&lt;5,S1088&gt;=VLOOKUP(A1088,anni!$A$1:$O$32,6,0)),1,0)</f>
        <v>0</v>
      </c>
    </row>
    <row r="1089" spans="1:20" x14ac:dyDescent="0.3">
      <c r="A1089" s="3">
        <v>2013</v>
      </c>
      <c r="B1089" s="3">
        <v>180</v>
      </c>
      <c r="C1089" s="3" t="s">
        <v>32</v>
      </c>
      <c r="D1089" s="3" t="str">
        <f>VLOOKUP(E1089,accorpamenti!$A$2:$X$104,A1089-1995,0)</f>
        <v>Napoli</v>
      </c>
      <c r="E1089" s="3" t="s">
        <v>95</v>
      </c>
      <c r="F1089" s="3">
        <v>5939</v>
      </c>
      <c r="G1089" s="3">
        <v>2013</v>
      </c>
      <c r="H1089" s="4">
        <v>5</v>
      </c>
      <c r="I1089" s="3" t="s">
        <v>36</v>
      </c>
      <c r="J1089" s="3">
        <v>7</v>
      </c>
      <c r="K1089" s="3">
        <v>7</v>
      </c>
      <c r="L1089" s="3">
        <v>0</v>
      </c>
      <c r="M1089" s="3">
        <v>7</v>
      </c>
      <c r="N1089" s="3">
        <v>7</v>
      </c>
      <c r="O1089" s="3">
        <v>3</v>
      </c>
      <c r="P1089" s="3">
        <f t="shared" si="50"/>
        <v>31</v>
      </c>
      <c r="Q1089" s="3">
        <v>30</v>
      </c>
      <c r="R1089" s="3">
        <f t="shared" si="51"/>
        <v>4</v>
      </c>
      <c r="S1089" s="3">
        <v>31</v>
      </c>
      <c r="T1089" s="3">
        <f>IF(AND(H1089&lt;5,S1089&gt;=VLOOKUP(A1089,anni!$A$1:$O$32,6,0)),1,0)</f>
        <v>0</v>
      </c>
    </row>
    <row r="1090" spans="1:20" x14ac:dyDescent="0.3">
      <c r="A1090" s="3">
        <v>2013</v>
      </c>
      <c r="B1090" s="3">
        <v>181</v>
      </c>
      <c r="C1090" s="3" t="s">
        <v>69</v>
      </c>
      <c r="D1090" s="3" t="str">
        <f>VLOOKUP(E1090,accorpamenti!$A$2:$X$104,A1090-1995,0)</f>
        <v>Reggio Emilia</v>
      </c>
      <c r="E1090" s="3" t="s">
        <v>78</v>
      </c>
      <c r="F1090" s="3">
        <v>5940</v>
      </c>
      <c r="G1090" s="3">
        <v>2013</v>
      </c>
      <c r="H1090" s="4">
        <v>5</v>
      </c>
      <c r="I1090" s="3" t="s">
        <v>36</v>
      </c>
      <c r="J1090" s="3">
        <v>7</v>
      </c>
      <c r="K1090" s="3">
        <v>7</v>
      </c>
      <c r="L1090" s="3">
        <v>6</v>
      </c>
      <c r="M1090" s="3">
        <v>7</v>
      </c>
      <c r="N1090" s="3">
        <v>7</v>
      </c>
      <c r="O1090" s="3">
        <v>3</v>
      </c>
      <c r="P1090" s="3">
        <f t="shared" si="50"/>
        <v>37</v>
      </c>
      <c r="Q1090" s="3">
        <v>17</v>
      </c>
      <c r="R1090" s="3">
        <f t="shared" si="51"/>
        <v>4</v>
      </c>
      <c r="S1090" s="3">
        <v>37</v>
      </c>
      <c r="T1090" s="3">
        <f>IF(AND(H1090&lt;5,S1090&gt;=VLOOKUP(A1090,anni!$A$1:$O$32,6,0)),1,0)</f>
        <v>0</v>
      </c>
    </row>
    <row r="1091" spans="1:20" x14ac:dyDescent="0.3">
      <c r="A1091" s="3">
        <v>2013</v>
      </c>
      <c r="B1091" s="3">
        <v>182</v>
      </c>
      <c r="C1091" s="3" t="s">
        <v>79</v>
      </c>
      <c r="D1091" s="3" t="str">
        <f>VLOOKUP(E1091,accorpamenti!$A$2:$X$104,A1091-1995,0)</f>
        <v>Perugia</v>
      </c>
      <c r="E1091" s="3" t="s">
        <v>84</v>
      </c>
      <c r="F1091" s="3">
        <v>6371</v>
      </c>
      <c r="G1091" s="3">
        <v>2013</v>
      </c>
      <c r="H1091" s="4">
        <v>5</v>
      </c>
      <c r="I1091" s="3" t="s">
        <v>36</v>
      </c>
      <c r="J1091" s="3">
        <v>6</v>
      </c>
      <c r="K1091" s="3">
        <v>6</v>
      </c>
      <c r="L1091" s="3">
        <v>0</v>
      </c>
      <c r="M1091" s="3">
        <v>0</v>
      </c>
      <c r="N1091" s="3">
        <v>0</v>
      </c>
      <c r="O1091" s="3">
        <v>0</v>
      </c>
      <c r="P1091" s="3">
        <f t="shared" si="50"/>
        <v>12</v>
      </c>
      <c r="Q1091" s="3">
        <v>141</v>
      </c>
      <c r="R1091" s="3">
        <f t="shared" si="51"/>
        <v>1</v>
      </c>
      <c r="S1091" s="3">
        <v>12</v>
      </c>
      <c r="T1091" s="3">
        <f>IF(AND(H1091&lt;5,S1091&gt;=VLOOKUP(A1091,anni!$A$1:$O$32,6,0)),1,0)</f>
        <v>0</v>
      </c>
    </row>
    <row r="1092" spans="1:20" x14ac:dyDescent="0.3">
      <c r="A1092" s="3">
        <v>2013</v>
      </c>
      <c r="B1092" s="3">
        <v>183</v>
      </c>
      <c r="C1092" s="3" t="s">
        <v>101</v>
      </c>
      <c r="D1092" s="3" t="str">
        <f>VLOOKUP(E1092,accorpamenti!$A$2:$X$104,A1092-1995,0)</f>
        <v>Macerata</v>
      </c>
      <c r="E1092" s="3" t="s">
        <v>102</v>
      </c>
      <c r="F1092" s="3">
        <v>6420</v>
      </c>
      <c r="G1092" s="3">
        <v>2013</v>
      </c>
      <c r="H1092" s="4">
        <v>4</v>
      </c>
      <c r="I1092" s="3" t="s">
        <v>36</v>
      </c>
      <c r="J1092" s="3">
        <v>0</v>
      </c>
      <c r="K1092" s="3">
        <v>0</v>
      </c>
      <c r="L1092" s="3">
        <v>0</v>
      </c>
      <c r="M1092" s="3">
        <v>2</v>
      </c>
      <c r="N1092" s="3">
        <v>0</v>
      </c>
      <c r="O1092" s="3">
        <v>0</v>
      </c>
      <c r="P1092" s="3">
        <f t="shared" si="50"/>
        <v>2.4</v>
      </c>
      <c r="Q1092" s="3">
        <v>257</v>
      </c>
      <c r="R1092" s="3">
        <f t="shared" si="51"/>
        <v>1</v>
      </c>
      <c r="S1092" s="3">
        <v>2</v>
      </c>
      <c r="T1092" s="3">
        <f>IF(AND(H1092&lt;5,S1092&gt;=VLOOKUP(A1092,anni!$A$1:$O$32,6,0)),1,0)</f>
        <v>0</v>
      </c>
    </row>
    <row r="1093" spans="1:20" x14ac:dyDescent="0.3">
      <c r="A1093" s="3">
        <v>2013</v>
      </c>
      <c r="B1093" s="3">
        <v>184</v>
      </c>
      <c r="C1093" s="3" t="s">
        <v>39</v>
      </c>
      <c r="D1093" s="3" t="str">
        <f>VLOOKUP(E1093,accorpamenti!$A$2:$X$104,A1093-1995,0)</f>
        <v>Roma</v>
      </c>
      <c r="E1093" s="3" t="s">
        <v>40</v>
      </c>
      <c r="F1093" s="3">
        <v>6125</v>
      </c>
      <c r="G1093" s="3">
        <v>2013</v>
      </c>
      <c r="H1093" s="4">
        <v>4</v>
      </c>
      <c r="I1093" s="3" t="s">
        <v>36</v>
      </c>
      <c r="J1093" s="3">
        <v>7</v>
      </c>
      <c r="K1093" s="3">
        <v>7</v>
      </c>
      <c r="L1093" s="3">
        <v>6</v>
      </c>
      <c r="M1093" s="3">
        <v>7</v>
      </c>
      <c r="N1093" s="3">
        <v>0</v>
      </c>
      <c r="O1093" s="3">
        <v>0</v>
      </c>
      <c r="P1093" s="3">
        <f t="shared" si="50"/>
        <v>0</v>
      </c>
      <c r="Q1093" s="3">
        <v>46</v>
      </c>
      <c r="R1093" s="3">
        <f t="shared" si="51"/>
        <v>4</v>
      </c>
      <c r="S1093" s="3">
        <v>27</v>
      </c>
      <c r="T1093" s="3">
        <f>IF(AND(H1093&lt;5,S1093&gt;=VLOOKUP(A1093,anni!$A$1:$O$32,6,0)),1,0)</f>
        <v>1</v>
      </c>
    </row>
    <row r="1094" spans="1:20" x14ac:dyDescent="0.3">
      <c r="A1094" s="3">
        <v>2013</v>
      </c>
      <c r="B1094" s="3">
        <v>185</v>
      </c>
      <c r="C1094" s="3" t="s">
        <v>62</v>
      </c>
      <c r="D1094" s="3" t="str">
        <f>VLOOKUP(E1094,accorpamenti!$A$2:$X$104,A1094-1995,0)</f>
        <v>Catanzaro</v>
      </c>
      <c r="E1094" s="3" t="s">
        <v>110</v>
      </c>
      <c r="F1094" s="3">
        <v>6282</v>
      </c>
      <c r="G1094" s="3">
        <v>2013</v>
      </c>
      <c r="H1094" s="4">
        <v>4</v>
      </c>
      <c r="I1094" s="3" t="s">
        <v>36</v>
      </c>
      <c r="J1094" s="3">
        <v>0</v>
      </c>
      <c r="K1094" s="3">
        <v>6</v>
      </c>
      <c r="L1094" s="3">
        <v>0</v>
      </c>
      <c r="M1094" s="3">
        <v>0</v>
      </c>
      <c r="N1094" s="3">
        <v>0</v>
      </c>
      <c r="O1094" s="3">
        <v>0</v>
      </c>
      <c r="P1094" s="3">
        <f t="shared" si="50"/>
        <v>7.1999999999999993</v>
      </c>
      <c r="Q1094" s="3">
        <v>226</v>
      </c>
      <c r="R1094" s="3">
        <f t="shared" si="51"/>
        <v>3</v>
      </c>
      <c r="S1094" s="3">
        <v>6</v>
      </c>
      <c r="T1094" s="3">
        <f>IF(AND(H1094&lt;5,S1094&gt;=VLOOKUP(A1094,anni!$A$1:$O$32,6,0)),1,0)</f>
        <v>0</v>
      </c>
    </row>
    <row r="1095" spans="1:20" x14ac:dyDescent="0.3">
      <c r="A1095" s="3">
        <v>2013</v>
      </c>
      <c r="B1095" s="3">
        <v>186</v>
      </c>
      <c r="C1095" s="3" t="s">
        <v>47</v>
      </c>
      <c r="D1095" s="3" t="str">
        <f>VLOOKUP(E1095,accorpamenti!$A$2:$X$104,A1095-1995,0)</f>
        <v>Massa Carrara</v>
      </c>
      <c r="E1095" s="3" t="s">
        <v>52</v>
      </c>
      <c r="F1095" s="3">
        <v>6234</v>
      </c>
      <c r="G1095" s="3">
        <v>2013</v>
      </c>
      <c r="H1095" s="4">
        <v>5</v>
      </c>
      <c r="I1095" s="3" t="s">
        <v>36</v>
      </c>
      <c r="J1095" s="3">
        <v>0</v>
      </c>
      <c r="K1095" s="3">
        <v>7</v>
      </c>
      <c r="L1095" s="3">
        <v>0</v>
      </c>
      <c r="M1095" s="3">
        <v>1</v>
      </c>
      <c r="N1095" s="3">
        <v>0</v>
      </c>
      <c r="O1095" s="3">
        <v>0</v>
      </c>
      <c r="P1095" s="3">
        <f t="shared" si="50"/>
        <v>8</v>
      </c>
      <c r="Q1095" s="3">
        <v>191</v>
      </c>
      <c r="R1095" s="3">
        <f t="shared" si="51"/>
        <v>2</v>
      </c>
      <c r="S1095" s="3">
        <v>8</v>
      </c>
      <c r="T1095" s="3">
        <f>IF(AND(H1095&lt;5,S1095&gt;=VLOOKUP(A1095,anni!$A$1:$O$32,6,0)),1,0)</f>
        <v>0</v>
      </c>
    </row>
    <row r="1096" spans="1:20" x14ac:dyDescent="0.3">
      <c r="A1096" s="3">
        <v>2013</v>
      </c>
      <c r="B1096" s="3">
        <v>187</v>
      </c>
      <c r="C1096" s="3" t="s">
        <v>45</v>
      </c>
      <c r="D1096" s="3" t="str">
        <f>VLOOKUP(E1096,accorpamenti!$A$2:$X$104,A1096-1995,0)</f>
        <v>Torino</v>
      </c>
      <c r="E1096" s="3" t="s">
        <v>49</v>
      </c>
      <c r="F1096" s="3">
        <v>6099</v>
      </c>
      <c r="G1096" s="3">
        <v>2013</v>
      </c>
      <c r="H1096" s="4">
        <v>5</v>
      </c>
      <c r="I1096" s="3" t="s">
        <v>36</v>
      </c>
      <c r="J1096" s="3">
        <v>1</v>
      </c>
      <c r="K1096" s="3">
        <v>0</v>
      </c>
      <c r="L1096" s="3">
        <v>3</v>
      </c>
      <c r="M1096" s="3">
        <v>0</v>
      </c>
      <c r="N1096" s="3">
        <v>0</v>
      </c>
      <c r="O1096" s="3">
        <v>0</v>
      </c>
      <c r="P1096" s="3">
        <f t="shared" si="50"/>
        <v>4</v>
      </c>
      <c r="Q1096" s="3">
        <v>240</v>
      </c>
      <c r="R1096" s="3">
        <f t="shared" si="51"/>
        <v>3</v>
      </c>
      <c r="S1096" s="3">
        <v>4</v>
      </c>
      <c r="T1096" s="3">
        <f>IF(AND(H1096&lt;5,S1096&gt;=VLOOKUP(A1096,anni!$A$1:$O$32,6,0)),1,0)</f>
        <v>0</v>
      </c>
    </row>
    <row r="1097" spans="1:20" x14ac:dyDescent="0.3">
      <c r="A1097" s="3">
        <v>2013</v>
      </c>
      <c r="B1097" s="3">
        <v>188</v>
      </c>
      <c r="C1097" s="3" t="s">
        <v>32</v>
      </c>
      <c r="D1097" s="3" t="str">
        <f>VLOOKUP(E1097,accorpamenti!$A$2:$X$104,A1097-1995,0)</f>
        <v>Avellino</v>
      </c>
      <c r="E1097" s="3" t="s">
        <v>127</v>
      </c>
      <c r="F1097" s="3">
        <v>6372</v>
      </c>
      <c r="G1097" s="3">
        <v>2013</v>
      </c>
      <c r="H1097" s="4">
        <v>5</v>
      </c>
      <c r="I1097" s="3" t="s">
        <v>36</v>
      </c>
      <c r="J1097" s="3">
        <v>1</v>
      </c>
      <c r="K1097" s="3">
        <v>1</v>
      </c>
      <c r="L1097" s="3">
        <v>0</v>
      </c>
      <c r="M1097" s="3">
        <v>5</v>
      </c>
      <c r="N1097" s="3">
        <v>0</v>
      </c>
      <c r="O1097" s="3">
        <v>0</v>
      </c>
      <c r="P1097" s="3">
        <f t="shared" si="50"/>
        <v>7</v>
      </c>
      <c r="Q1097" s="3">
        <v>211</v>
      </c>
      <c r="R1097" s="3">
        <f t="shared" si="51"/>
        <v>1</v>
      </c>
      <c r="S1097" s="3">
        <v>7</v>
      </c>
      <c r="T1097" s="3">
        <f>IF(AND(H1097&lt;5,S1097&gt;=VLOOKUP(A1097,anni!$A$1:$O$32,6,0)),1,0)</f>
        <v>0</v>
      </c>
    </row>
    <row r="1098" spans="1:20" x14ac:dyDescent="0.3">
      <c r="A1098" s="3">
        <v>2013</v>
      </c>
      <c r="B1098" s="3">
        <v>189</v>
      </c>
      <c r="C1098" s="3" t="s">
        <v>101</v>
      </c>
      <c r="D1098" s="3" t="str">
        <f>VLOOKUP(E1098,accorpamenti!$A$2:$X$104,A1098-1995,0)</f>
        <v>Pesaro Urbino</v>
      </c>
      <c r="E1098" s="3" t="s">
        <v>104</v>
      </c>
      <c r="F1098" s="3">
        <v>6421</v>
      </c>
      <c r="G1098" s="3">
        <v>2013</v>
      </c>
      <c r="H1098" s="4">
        <v>4</v>
      </c>
      <c r="I1098" s="3" t="s">
        <v>36</v>
      </c>
      <c r="J1098" s="3">
        <v>5</v>
      </c>
      <c r="K1098" s="3">
        <v>0</v>
      </c>
      <c r="L1098" s="3">
        <v>0</v>
      </c>
      <c r="M1098" s="3">
        <v>3</v>
      </c>
      <c r="N1098" s="3">
        <v>0</v>
      </c>
      <c r="O1098" s="3">
        <v>0</v>
      </c>
      <c r="P1098" s="3">
        <f t="shared" si="50"/>
        <v>9.6</v>
      </c>
      <c r="Q1098" s="3">
        <v>191</v>
      </c>
      <c r="R1098" s="3">
        <f t="shared" si="51"/>
        <v>1</v>
      </c>
      <c r="S1098" s="3">
        <v>8</v>
      </c>
      <c r="T1098" s="3">
        <f>IF(AND(H1098&lt;5,S1098&gt;=VLOOKUP(A1098,anni!$A$1:$O$32,6,0)),1,0)</f>
        <v>0</v>
      </c>
    </row>
    <row r="1099" spans="1:20" x14ac:dyDescent="0.3">
      <c r="A1099" s="3">
        <v>2013</v>
      </c>
      <c r="B1099" s="3">
        <v>190</v>
      </c>
      <c r="C1099" s="3" t="s">
        <v>39</v>
      </c>
      <c r="D1099" s="3" t="str">
        <f>VLOOKUP(E1099,accorpamenti!$A$2:$X$104,A1099-1995,0)</f>
        <v>Viterbo</v>
      </c>
      <c r="E1099" s="3" t="s">
        <v>111</v>
      </c>
      <c r="F1099" s="3">
        <v>6373</v>
      </c>
      <c r="G1099" s="3">
        <v>2013</v>
      </c>
      <c r="H1099" s="4">
        <v>5</v>
      </c>
      <c r="I1099" s="3" t="s">
        <v>36</v>
      </c>
      <c r="J1099" s="3">
        <v>0</v>
      </c>
      <c r="K1099" s="3">
        <v>0</v>
      </c>
      <c r="L1099" s="3">
        <v>0</v>
      </c>
      <c r="M1099" s="3">
        <v>0</v>
      </c>
      <c r="N1099" s="3">
        <v>0</v>
      </c>
      <c r="O1099" s="3">
        <v>1</v>
      </c>
      <c r="P1099" s="3">
        <f t="shared" si="50"/>
        <v>1</v>
      </c>
      <c r="Q1099" s="3">
        <v>272</v>
      </c>
      <c r="R1099" s="3">
        <f t="shared" si="51"/>
        <v>1</v>
      </c>
      <c r="S1099" s="3">
        <v>1</v>
      </c>
      <c r="T1099" s="3">
        <f>IF(AND(H1099&lt;5,S1099&gt;=VLOOKUP(A1099,anni!$A$1:$O$32,6,0)),1,0)</f>
        <v>0</v>
      </c>
    </row>
    <row r="1100" spans="1:20" x14ac:dyDescent="0.3">
      <c r="A1100" s="3">
        <v>2013</v>
      </c>
      <c r="B1100" s="3">
        <v>191</v>
      </c>
      <c r="C1100" s="3" t="s">
        <v>69</v>
      </c>
      <c r="D1100" s="3" t="str">
        <f>VLOOKUP(E1100,accorpamenti!$A$2:$X$104,A1100-1995,0)</f>
        <v>Ferrara</v>
      </c>
      <c r="E1100" s="3" t="s">
        <v>89</v>
      </c>
      <c r="F1100" s="3">
        <v>6483</v>
      </c>
      <c r="G1100" s="3">
        <v>2013</v>
      </c>
      <c r="H1100" s="4">
        <v>2</v>
      </c>
      <c r="I1100" s="3" t="s">
        <v>31</v>
      </c>
      <c r="J1100" s="3">
        <v>1</v>
      </c>
      <c r="K1100" s="3">
        <v>6</v>
      </c>
      <c r="L1100" s="3">
        <v>0</v>
      </c>
      <c r="M1100" s="3">
        <v>0</v>
      </c>
      <c r="N1100" s="3">
        <v>0</v>
      </c>
      <c r="O1100" s="3">
        <v>0</v>
      </c>
      <c r="P1100" s="3">
        <f t="shared" si="50"/>
        <v>11.200000000000001</v>
      </c>
      <c r="Q1100" s="3">
        <v>211</v>
      </c>
      <c r="R1100" s="3">
        <f t="shared" si="51"/>
        <v>2</v>
      </c>
      <c r="S1100" s="3">
        <v>7</v>
      </c>
      <c r="T1100" s="3">
        <f>IF(AND(H1100&lt;5,S1100&gt;=VLOOKUP(A1100,anni!$A$1:$O$32,6,0)),1,0)</f>
        <v>0</v>
      </c>
    </row>
    <row r="1101" spans="1:20" x14ac:dyDescent="0.3">
      <c r="A1101" s="3">
        <v>2013</v>
      </c>
      <c r="B1101" s="3">
        <v>192</v>
      </c>
      <c r="C1101" s="3" t="s">
        <v>47</v>
      </c>
      <c r="D1101" s="3" t="str">
        <f>VLOOKUP(E1101,accorpamenti!$A$2:$X$104,A1101-1995,0)</f>
        <v>Siena</v>
      </c>
      <c r="E1101" s="3" t="s">
        <v>108</v>
      </c>
      <c r="F1101" s="3">
        <v>6236</v>
      </c>
      <c r="G1101" s="3">
        <v>2013</v>
      </c>
      <c r="H1101" s="4">
        <v>5</v>
      </c>
      <c r="I1101" s="3" t="s">
        <v>36</v>
      </c>
      <c r="J1101" s="3">
        <v>7</v>
      </c>
      <c r="K1101" s="3">
        <v>0</v>
      </c>
      <c r="L1101" s="3">
        <v>0</v>
      </c>
      <c r="M1101" s="3">
        <v>6</v>
      </c>
      <c r="N1101" s="3">
        <v>0</v>
      </c>
      <c r="O1101" s="3">
        <v>0</v>
      </c>
      <c r="P1101" s="3">
        <f t="shared" si="50"/>
        <v>13</v>
      </c>
      <c r="Q1101" s="3">
        <v>129</v>
      </c>
      <c r="R1101" s="3">
        <f t="shared" si="51"/>
        <v>2</v>
      </c>
      <c r="S1101" s="3">
        <v>13</v>
      </c>
      <c r="T1101" s="3">
        <f>IF(AND(H1101&lt;5,S1101&gt;=VLOOKUP(A1101,anni!$A$1:$O$32,6,0)),1,0)</f>
        <v>0</v>
      </c>
    </row>
    <row r="1102" spans="1:20" x14ac:dyDescent="0.3">
      <c r="A1102" s="3">
        <v>2013</v>
      </c>
      <c r="B1102" s="3">
        <v>193</v>
      </c>
      <c r="C1102" s="3" t="s">
        <v>47</v>
      </c>
      <c r="D1102" s="3" t="str">
        <f>VLOOKUP(E1102,accorpamenti!$A$2:$X$104,A1102-1995,0)</f>
        <v>Arezzo</v>
      </c>
      <c r="E1102" s="3" t="s">
        <v>81</v>
      </c>
      <c r="F1102" s="3">
        <v>6461</v>
      </c>
      <c r="G1102" s="3">
        <v>2013</v>
      </c>
      <c r="H1102" s="4">
        <v>3</v>
      </c>
      <c r="I1102" s="3" t="s">
        <v>36</v>
      </c>
      <c r="J1102" s="3">
        <v>0</v>
      </c>
      <c r="K1102" s="3">
        <v>6</v>
      </c>
      <c r="L1102" s="3">
        <v>0</v>
      </c>
      <c r="M1102" s="3">
        <v>4</v>
      </c>
      <c r="N1102" s="3">
        <v>0</v>
      </c>
      <c r="O1102" s="3">
        <v>1</v>
      </c>
      <c r="P1102" s="3">
        <f t="shared" ref="P1102:P1165" si="52">IF(T1102=0,IF(S1102=-1,-1,S1102*HLOOKUP(H1102,$U$1:$Y$2,2,0)),0)</f>
        <v>15.399999999999999</v>
      </c>
      <c r="Q1102" s="3">
        <v>155</v>
      </c>
      <c r="R1102" s="3">
        <f t="shared" si="51"/>
        <v>2</v>
      </c>
      <c r="S1102" s="3">
        <v>11</v>
      </c>
      <c r="T1102" s="3">
        <f>IF(AND(H1102&lt;5,S1102&gt;=VLOOKUP(A1102,anni!$A$1:$O$32,6,0)),1,0)</f>
        <v>0</v>
      </c>
    </row>
    <row r="1103" spans="1:20" x14ac:dyDescent="0.3">
      <c r="A1103" s="3">
        <v>2013</v>
      </c>
      <c r="B1103" s="3">
        <v>194</v>
      </c>
      <c r="C1103" s="3" t="s">
        <v>45</v>
      </c>
      <c r="D1103" s="3" t="str">
        <f>VLOOKUP(E1103,accorpamenti!$A$2:$X$104,A1103-1995,0)</f>
        <v>Asti</v>
      </c>
      <c r="E1103" s="3" t="s">
        <v>68</v>
      </c>
      <c r="F1103" s="3">
        <v>6284</v>
      </c>
      <c r="G1103" s="3">
        <v>2013</v>
      </c>
      <c r="H1103" s="4">
        <v>4</v>
      </c>
      <c r="I1103" s="3" t="s">
        <v>36</v>
      </c>
      <c r="J1103" s="3">
        <v>1</v>
      </c>
      <c r="K1103" s="3">
        <v>0</v>
      </c>
      <c r="L1103" s="3">
        <v>0</v>
      </c>
      <c r="M1103" s="3">
        <v>2</v>
      </c>
      <c r="N1103" s="3">
        <v>1</v>
      </c>
      <c r="O1103" s="3">
        <v>0</v>
      </c>
      <c r="P1103" s="3">
        <f t="shared" si="52"/>
        <v>4.8</v>
      </c>
      <c r="Q1103" s="3">
        <v>240</v>
      </c>
      <c r="R1103" s="3">
        <f t="shared" si="51"/>
        <v>3</v>
      </c>
      <c r="S1103" s="3">
        <v>4</v>
      </c>
      <c r="T1103" s="3">
        <f>IF(AND(H1103&lt;5,S1103&gt;=VLOOKUP(A1103,anni!$A$1:$O$32,6,0)),1,0)</f>
        <v>0</v>
      </c>
    </row>
    <row r="1104" spans="1:20" x14ac:dyDescent="0.3">
      <c r="A1104" s="3">
        <v>2013</v>
      </c>
      <c r="B1104" s="3">
        <v>195</v>
      </c>
      <c r="C1104" s="3" t="s">
        <v>29</v>
      </c>
      <c r="D1104" s="3" t="str">
        <f>VLOOKUP(E1104,accorpamenti!$A$2:$X$104,A1104-1995,0)</f>
        <v>Siracusa</v>
      </c>
      <c r="E1104" s="3" t="s">
        <v>139</v>
      </c>
      <c r="F1104" s="3">
        <v>6422</v>
      </c>
      <c r="G1104" s="3">
        <v>2013</v>
      </c>
      <c r="H1104" s="4">
        <v>4</v>
      </c>
      <c r="I1104" s="3" t="s">
        <v>36</v>
      </c>
      <c r="J1104" s="3">
        <v>0</v>
      </c>
      <c r="K1104" s="3">
        <v>2</v>
      </c>
      <c r="L1104" s="3">
        <v>0</v>
      </c>
      <c r="M1104" s="3">
        <v>7</v>
      </c>
      <c r="N1104" s="3">
        <v>0</v>
      </c>
      <c r="O1104" s="3">
        <v>0</v>
      </c>
      <c r="P1104" s="3">
        <f t="shared" si="52"/>
        <v>10.799999999999999</v>
      </c>
      <c r="Q1104" s="3">
        <v>178</v>
      </c>
      <c r="R1104" s="3">
        <f t="shared" si="51"/>
        <v>1</v>
      </c>
      <c r="S1104" s="3">
        <v>9</v>
      </c>
      <c r="T1104" s="3">
        <f>IF(AND(H1104&lt;5,S1104&gt;=VLOOKUP(A1104,anni!$A$1:$O$32,6,0)),1,0)</f>
        <v>0</v>
      </c>
    </row>
    <row r="1105" spans="1:20" x14ac:dyDescent="0.3">
      <c r="A1105" s="3">
        <v>2013</v>
      </c>
      <c r="B1105" s="3">
        <v>196</v>
      </c>
      <c r="C1105" s="3" t="s">
        <v>45</v>
      </c>
      <c r="D1105" s="3" t="str">
        <f>VLOOKUP(E1105,accorpamenti!$A$2:$X$104,A1105-1995,0)</f>
        <v>Biella</v>
      </c>
      <c r="E1105" s="3" t="s">
        <v>144</v>
      </c>
      <c r="F1105" s="3">
        <v>6285</v>
      </c>
      <c r="G1105" s="3">
        <v>2013</v>
      </c>
      <c r="H1105" s="4">
        <v>4</v>
      </c>
      <c r="I1105" s="3" t="s">
        <v>36</v>
      </c>
      <c r="J1105" s="3">
        <v>6</v>
      </c>
      <c r="K1105" s="3">
        <v>0</v>
      </c>
      <c r="L1105" s="3">
        <v>7</v>
      </c>
      <c r="M1105" s="3">
        <v>7</v>
      </c>
      <c r="N1105" s="3">
        <v>0</v>
      </c>
      <c r="O1105" s="3">
        <v>1</v>
      </c>
      <c r="P1105" s="3">
        <f t="shared" si="52"/>
        <v>25.2</v>
      </c>
      <c r="Q1105" s="3">
        <v>77</v>
      </c>
      <c r="R1105" s="3">
        <f t="shared" si="51"/>
        <v>3</v>
      </c>
      <c r="S1105" s="3">
        <v>21</v>
      </c>
      <c r="T1105" s="3">
        <f>IF(AND(H1105&lt;5,S1105&gt;=VLOOKUP(A1105,anni!$A$1:$O$32,6,0)),1,0)</f>
        <v>0</v>
      </c>
    </row>
    <row r="1106" spans="1:20" x14ac:dyDescent="0.3">
      <c r="A1106" s="3">
        <v>2013</v>
      </c>
      <c r="B1106" s="3">
        <v>197</v>
      </c>
      <c r="C1106" s="3" t="s">
        <v>34</v>
      </c>
      <c r="D1106" s="3" t="str">
        <f>VLOOKUP(E1106,accorpamenti!$A$2:$X$104,A1106-1995,0)</f>
        <v>Lecco</v>
      </c>
      <c r="E1106" s="3" t="s">
        <v>64</v>
      </c>
      <c r="F1106" s="3">
        <v>6374</v>
      </c>
      <c r="G1106" s="3">
        <v>2013</v>
      </c>
      <c r="H1106" s="4">
        <v>5</v>
      </c>
      <c r="I1106" s="3" t="s">
        <v>36</v>
      </c>
      <c r="J1106" s="3">
        <v>1</v>
      </c>
      <c r="K1106" s="3">
        <v>0</v>
      </c>
      <c r="L1106" s="3">
        <v>0</v>
      </c>
      <c r="M1106" s="3">
        <v>0</v>
      </c>
      <c r="N1106" s="3">
        <v>0</v>
      </c>
      <c r="O1106" s="3">
        <v>0</v>
      </c>
      <c r="P1106" s="3">
        <f t="shared" si="52"/>
        <v>1</v>
      </c>
      <c r="Q1106" s="3">
        <v>272</v>
      </c>
      <c r="R1106" s="3">
        <f t="shared" si="51"/>
        <v>1</v>
      </c>
      <c r="S1106" s="3">
        <v>1</v>
      </c>
      <c r="T1106" s="3">
        <f>IF(AND(H1106&lt;5,S1106&gt;=VLOOKUP(A1106,anni!$A$1:$O$32,6,0)),1,0)</f>
        <v>0</v>
      </c>
    </row>
    <row r="1107" spans="1:20" x14ac:dyDescent="0.3">
      <c r="A1107" s="3">
        <v>2013</v>
      </c>
      <c r="B1107" s="3">
        <v>198</v>
      </c>
      <c r="C1107" s="3" t="s">
        <v>135</v>
      </c>
      <c r="D1107" s="3" t="str">
        <f>VLOOKUP(E1107,accorpamenti!$A$2:$X$104,A1107-1995,0)</f>
        <v>Campobasso</v>
      </c>
      <c r="E1107" s="3" t="s">
        <v>145</v>
      </c>
      <c r="F1107" s="3">
        <v>6423</v>
      </c>
      <c r="G1107" s="3">
        <v>2013</v>
      </c>
      <c r="H1107" s="4">
        <v>4</v>
      </c>
      <c r="I1107" s="3" t="s">
        <v>36</v>
      </c>
      <c r="J1107" s="3">
        <v>0</v>
      </c>
      <c r="K1107" s="3">
        <v>2</v>
      </c>
      <c r="L1107" s="3">
        <v>0</v>
      </c>
      <c r="M1107" s="3">
        <v>7</v>
      </c>
      <c r="N1107" s="3">
        <v>0</v>
      </c>
      <c r="O1107" s="3">
        <v>0</v>
      </c>
      <c r="P1107" s="3">
        <f t="shared" si="52"/>
        <v>10.799999999999999</v>
      </c>
      <c r="Q1107" s="3">
        <v>178</v>
      </c>
      <c r="R1107" s="3">
        <f t="shared" si="51"/>
        <v>1</v>
      </c>
      <c r="S1107" s="3">
        <v>9</v>
      </c>
      <c r="T1107" s="3">
        <f>IF(AND(H1107&lt;5,S1107&gt;=VLOOKUP(A1107,anni!$A$1:$O$32,6,0)),1,0)</f>
        <v>0</v>
      </c>
    </row>
    <row r="1108" spans="1:20" x14ac:dyDescent="0.3">
      <c r="A1108" s="3">
        <v>2013</v>
      </c>
      <c r="B1108" s="3">
        <v>199</v>
      </c>
      <c r="C1108" s="3" t="s">
        <v>37</v>
      </c>
      <c r="D1108" s="3" t="str">
        <f>VLOOKUP(E1108,accorpamenti!$A$2:$X$104,A1108-1995,0)</f>
        <v>Brindisi</v>
      </c>
      <c r="E1108" s="3" t="s">
        <v>112</v>
      </c>
      <c r="F1108" s="3">
        <v>6312</v>
      </c>
      <c r="G1108" s="3">
        <v>2013</v>
      </c>
      <c r="H1108" s="4">
        <v>3</v>
      </c>
      <c r="I1108" s="3" t="s">
        <v>36</v>
      </c>
      <c r="J1108" s="3">
        <v>7</v>
      </c>
      <c r="K1108" s="3">
        <v>1</v>
      </c>
      <c r="L1108" s="3">
        <v>7</v>
      </c>
      <c r="M1108" s="3">
        <v>7</v>
      </c>
      <c r="N1108" s="3">
        <v>0</v>
      </c>
      <c r="O1108" s="3">
        <v>0</v>
      </c>
      <c r="P1108" s="3">
        <f t="shared" si="52"/>
        <v>30.799999999999997</v>
      </c>
      <c r="Q1108" s="3">
        <v>67</v>
      </c>
      <c r="R1108" s="3">
        <f t="shared" si="51"/>
        <v>3</v>
      </c>
      <c r="S1108" s="3">
        <v>22</v>
      </c>
      <c r="T1108" s="3">
        <f>IF(AND(H1108&lt;5,S1108&gt;=VLOOKUP(A1108,anni!$A$1:$O$32,6,0)),1,0)</f>
        <v>0</v>
      </c>
    </row>
    <row r="1109" spans="1:20" x14ac:dyDescent="0.3">
      <c r="A1109" s="3">
        <v>2013</v>
      </c>
      <c r="B1109" s="3">
        <v>200</v>
      </c>
      <c r="C1109" s="3" t="s">
        <v>37</v>
      </c>
      <c r="D1109" s="3" t="str">
        <f>VLOOKUP(E1109,accorpamenti!$A$2:$X$104,A1109-1995,0)</f>
        <v>Bari</v>
      </c>
      <c r="E1109" s="3" t="s">
        <v>55</v>
      </c>
      <c r="F1109" s="3">
        <v>5941</v>
      </c>
      <c r="G1109" s="3">
        <v>2013</v>
      </c>
      <c r="H1109" s="4">
        <v>5</v>
      </c>
      <c r="I1109" s="3" t="s">
        <v>36</v>
      </c>
      <c r="J1109" s="3">
        <v>5</v>
      </c>
      <c r="K1109" s="3">
        <v>7</v>
      </c>
      <c r="L1109" s="3">
        <v>5</v>
      </c>
      <c r="M1109" s="3">
        <v>7</v>
      </c>
      <c r="N1109" s="3">
        <v>7</v>
      </c>
      <c r="O1109" s="3">
        <v>0</v>
      </c>
      <c r="P1109" s="3">
        <f t="shared" si="52"/>
        <v>31</v>
      </c>
      <c r="Q1109" s="3">
        <v>30</v>
      </c>
      <c r="R1109" s="3">
        <f t="shared" si="51"/>
        <v>3</v>
      </c>
      <c r="S1109" s="3">
        <v>31</v>
      </c>
      <c r="T1109" s="3">
        <f>IF(AND(H1109&lt;5,S1109&gt;=VLOOKUP(A1109,anni!$A$1:$O$32,6,0)),1,0)</f>
        <v>0</v>
      </c>
    </row>
    <row r="1110" spans="1:20" x14ac:dyDescent="0.3">
      <c r="A1110" s="3">
        <v>2013</v>
      </c>
      <c r="B1110" s="3">
        <v>201</v>
      </c>
      <c r="C1110" s="3" t="s">
        <v>34</v>
      </c>
      <c r="D1110" s="3" t="str">
        <f>VLOOKUP(E1110,accorpamenti!$A$2:$X$104,A1110-1995,0)</f>
        <v>Milano</v>
      </c>
      <c r="E1110" s="3" t="s">
        <v>41</v>
      </c>
      <c r="F1110" s="3">
        <v>6484</v>
      </c>
      <c r="G1110" s="3">
        <v>2013</v>
      </c>
      <c r="H1110" s="4">
        <v>2</v>
      </c>
      <c r="I1110" s="3" t="s">
        <v>31</v>
      </c>
      <c r="J1110" s="3">
        <v>0</v>
      </c>
      <c r="K1110" s="3">
        <v>0</v>
      </c>
      <c r="L1110" s="3">
        <v>0</v>
      </c>
      <c r="M1110" s="3">
        <v>0</v>
      </c>
      <c r="N1110" s="3">
        <v>0</v>
      </c>
      <c r="O1110" s="3">
        <v>0</v>
      </c>
      <c r="P1110" s="3">
        <f t="shared" si="52"/>
        <v>0</v>
      </c>
      <c r="Q1110" s="3">
        <v>284</v>
      </c>
      <c r="R1110" s="3">
        <f t="shared" si="51"/>
        <v>1</v>
      </c>
      <c r="S1110" s="3">
        <v>0</v>
      </c>
      <c r="T1110" s="3">
        <f>IF(AND(H1110&lt;5,S1110&gt;=VLOOKUP(A1110,anni!$A$1:$O$32,6,0)),1,0)</f>
        <v>0</v>
      </c>
    </row>
    <row r="1111" spans="1:20" x14ac:dyDescent="0.3">
      <c r="A1111" s="3">
        <v>2013</v>
      </c>
      <c r="B1111" s="3">
        <v>202</v>
      </c>
      <c r="C1111" s="3" t="s">
        <v>34</v>
      </c>
      <c r="D1111" s="3" t="str">
        <f>VLOOKUP(E1111,accorpamenti!$A$2:$X$104,A1111-1995,0)</f>
        <v>Como</v>
      </c>
      <c r="E1111" s="3" t="s">
        <v>88</v>
      </c>
      <c r="F1111" s="3">
        <v>6485</v>
      </c>
      <c r="G1111" s="3">
        <v>2013</v>
      </c>
      <c r="H1111" s="4">
        <v>2</v>
      </c>
      <c r="I1111" s="3" t="s">
        <v>31</v>
      </c>
      <c r="J1111" s="3">
        <v>7</v>
      </c>
      <c r="K1111" s="3">
        <v>6</v>
      </c>
      <c r="L1111" s="3">
        <v>3</v>
      </c>
      <c r="M1111" s="3">
        <v>3</v>
      </c>
      <c r="N1111" s="3">
        <v>0</v>
      </c>
      <c r="O1111" s="3">
        <v>0</v>
      </c>
      <c r="P1111" s="3">
        <f t="shared" si="52"/>
        <v>30.400000000000002</v>
      </c>
      <c r="Q1111" s="3">
        <v>88</v>
      </c>
      <c r="R1111" s="3">
        <f t="shared" si="51"/>
        <v>2</v>
      </c>
      <c r="S1111" s="3">
        <v>19</v>
      </c>
      <c r="T1111" s="3">
        <f>IF(AND(H1111&lt;5,S1111&gt;=VLOOKUP(A1111,anni!$A$1:$O$32,6,0)),1,0)</f>
        <v>0</v>
      </c>
    </row>
    <row r="1112" spans="1:20" x14ac:dyDescent="0.3">
      <c r="A1112" s="3">
        <v>2013</v>
      </c>
      <c r="B1112" s="3">
        <v>203</v>
      </c>
      <c r="C1112" s="3" t="s">
        <v>69</v>
      </c>
      <c r="D1112" s="3" t="str">
        <f>VLOOKUP(E1112,accorpamenti!$A$2:$X$104,A1112-1995,0)</f>
        <v>Parma</v>
      </c>
      <c r="E1112" s="3" t="s">
        <v>76</v>
      </c>
      <c r="F1112" s="3">
        <v>6424</v>
      </c>
      <c r="G1112" s="3">
        <v>2013</v>
      </c>
      <c r="H1112" s="4">
        <v>4</v>
      </c>
      <c r="I1112" s="3" t="s">
        <v>36</v>
      </c>
      <c r="J1112" s="3">
        <v>1</v>
      </c>
      <c r="K1112" s="3">
        <v>6</v>
      </c>
      <c r="L1112" s="3">
        <v>2</v>
      </c>
      <c r="M1112" s="3">
        <v>2</v>
      </c>
      <c r="N1112" s="3">
        <v>0</v>
      </c>
      <c r="O1112" s="3">
        <v>0</v>
      </c>
      <c r="P1112" s="3">
        <f t="shared" si="52"/>
        <v>13.2</v>
      </c>
      <c r="Q1112" s="3">
        <v>155</v>
      </c>
      <c r="R1112" s="3">
        <f t="shared" si="51"/>
        <v>2</v>
      </c>
      <c r="S1112" s="3">
        <v>11</v>
      </c>
      <c r="T1112" s="3">
        <f>IF(AND(H1112&lt;5,S1112&gt;=VLOOKUP(A1112,anni!$A$1:$O$32,6,0)),1,0)</f>
        <v>0</v>
      </c>
    </row>
    <row r="1113" spans="1:20" x14ac:dyDescent="0.3">
      <c r="A1113" s="3">
        <v>2013</v>
      </c>
      <c r="B1113" s="3">
        <v>204</v>
      </c>
      <c r="C1113" s="3" t="s">
        <v>101</v>
      </c>
      <c r="D1113" s="3" t="str">
        <f>VLOOKUP(E1113,accorpamenti!$A$2:$X$104,A1113-1995,0)</f>
        <v>Macerata</v>
      </c>
      <c r="E1113" s="3" t="s">
        <v>102</v>
      </c>
      <c r="F1113" s="3">
        <v>6425</v>
      </c>
      <c r="G1113" s="3">
        <v>2013</v>
      </c>
      <c r="H1113" s="4">
        <v>4</v>
      </c>
      <c r="I1113" s="3" t="s">
        <v>36</v>
      </c>
      <c r="J1113" s="3">
        <v>0</v>
      </c>
      <c r="K1113" s="3">
        <v>0</v>
      </c>
      <c r="L1113" s="3">
        <v>0</v>
      </c>
      <c r="M1113" s="3">
        <v>2</v>
      </c>
      <c r="N1113" s="3">
        <v>0</v>
      </c>
      <c r="O1113" s="3">
        <v>0</v>
      </c>
      <c r="P1113" s="3">
        <f t="shared" si="52"/>
        <v>2.4</v>
      </c>
      <c r="Q1113" s="3">
        <v>257</v>
      </c>
      <c r="R1113" s="3">
        <f t="shared" si="51"/>
        <v>1</v>
      </c>
      <c r="S1113" s="3">
        <v>2</v>
      </c>
      <c r="T1113" s="3">
        <f>IF(AND(H1113&lt;5,S1113&gt;=VLOOKUP(A1113,anni!$A$1:$O$32,6,0)),1,0)</f>
        <v>0</v>
      </c>
    </row>
    <row r="1114" spans="1:20" x14ac:dyDescent="0.3">
      <c r="A1114" s="3">
        <v>2013</v>
      </c>
      <c r="B1114" s="3">
        <v>205</v>
      </c>
      <c r="C1114" s="3" t="s">
        <v>101</v>
      </c>
      <c r="D1114" s="3" t="str">
        <f>VLOOKUP(E1114,accorpamenti!$A$2:$X$104,A1114-1995,0)</f>
        <v>Ascoli Piceno</v>
      </c>
      <c r="E1114" s="3" t="s">
        <v>117</v>
      </c>
      <c r="F1114" s="3">
        <v>6100</v>
      </c>
      <c r="G1114" s="3">
        <v>2013</v>
      </c>
      <c r="H1114" s="4">
        <v>5</v>
      </c>
      <c r="I1114" s="3" t="s">
        <v>36</v>
      </c>
      <c r="P1114" s="3">
        <v>-1</v>
      </c>
      <c r="Q1114" s="3">
        <v>284</v>
      </c>
      <c r="R1114" s="3">
        <f t="shared" si="51"/>
        <v>3</v>
      </c>
      <c r="S1114" s="3">
        <v>0</v>
      </c>
      <c r="T1114" s="3">
        <f>IF(AND(H1114&lt;5,S1114&gt;=VLOOKUP(A1114,anni!$A$1:$O$32,6,0)),1,0)</f>
        <v>0</v>
      </c>
    </row>
    <row r="1115" spans="1:20" x14ac:dyDescent="0.3">
      <c r="A1115" s="3">
        <v>2013</v>
      </c>
      <c r="B1115" s="3">
        <v>206</v>
      </c>
      <c r="C1115" s="3" t="s">
        <v>39</v>
      </c>
      <c r="D1115" s="3" t="str">
        <f>VLOOKUP(E1115,accorpamenti!$A$2:$X$104,A1115-1995,0)</f>
        <v>Roma</v>
      </c>
      <c r="E1115" s="3" t="s">
        <v>40</v>
      </c>
      <c r="F1115" s="3">
        <v>6375</v>
      </c>
      <c r="G1115" s="3">
        <v>2013</v>
      </c>
      <c r="H1115" s="4">
        <v>5</v>
      </c>
      <c r="I1115" s="3" t="s">
        <v>36</v>
      </c>
      <c r="J1115" s="3">
        <v>1</v>
      </c>
      <c r="K1115" s="3">
        <v>6</v>
      </c>
      <c r="L1115" s="3">
        <v>0</v>
      </c>
      <c r="M1115" s="3">
        <v>0</v>
      </c>
      <c r="N1115" s="3">
        <v>0</v>
      </c>
      <c r="O1115" s="3">
        <v>0</v>
      </c>
      <c r="P1115" s="3">
        <f t="shared" si="52"/>
        <v>7</v>
      </c>
      <c r="Q1115" s="3">
        <v>129</v>
      </c>
      <c r="R1115" s="3">
        <f t="shared" si="51"/>
        <v>1</v>
      </c>
      <c r="S1115" s="3">
        <v>7</v>
      </c>
      <c r="T1115" s="3">
        <f>IF(AND(H1115&lt;5,S1115&gt;=VLOOKUP(A1115,anni!$A$1:$O$32,6,0)),1,0)</f>
        <v>0</v>
      </c>
    </row>
    <row r="1116" spans="1:20" x14ac:dyDescent="0.3">
      <c r="A1116" s="3">
        <v>2013</v>
      </c>
      <c r="B1116" s="3">
        <v>207</v>
      </c>
      <c r="C1116" s="3" t="s">
        <v>50</v>
      </c>
      <c r="D1116" s="3" t="str">
        <f>VLOOKUP(E1116,accorpamenti!$A$2:$X$104,A1116-1995,0)</f>
        <v>Genova</v>
      </c>
      <c r="E1116" s="3" t="s">
        <v>51</v>
      </c>
      <c r="F1116" s="3">
        <v>6238</v>
      </c>
      <c r="G1116" s="3">
        <v>2013</v>
      </c>
      <c r="H1116" s="4">
        <v>5</v>
      </c>
      <c r="I1116" s="3" t="s">
        <v>36</v>
      </c>
      <c r="J1116" s="3">
        <v>7</v>
      </c>
      <c r="K1116" s="3">
        <v>7</v>
      </c>
      <c r="L1116" s="3">
        <v>1</v>
      </c>
      <c r="M1116" s="3">
        <v>7</v>
      </c>
      <c r="N1116" s="3">
        <v>0</v>
      </c>
      <c r="O1116" s="3">
        <v>2</v>
      </c>
      <c r="P1116" s="3">
        <f t="shared" si="52"/>
        <v>24</v>
      </c>
      <c r="Q1116" s="3">
        <v>12</v>
      </c>
      <c r="R1116" s="3">
        <f t="shared" si="51"/>
        <v>2</v>
      </c>
      <c r="S1116" s="3">
        <v>24</v>
      </c>
      <c r="T1116" s="3">
        <f>IF(AND(H1116&lt;5,S1116&gt;=VLOOKUP(A1116,anni!$A$1:$O$32,6,0)),1,0)</f>
        <v>0</v>
      </c>
    </row>
    <row r="1117" spans="1:20" x14ac:dyDescent="0.3">
      <c r="A1117" s="3">
        <v>2013</v>
      </c>
      <c r="B1117" s="3">
        <v>208</v>
      </c>
      <c r="C1117" s="3" t="s">
        <v>45</v>
      </c>
      <c r="D1117" s="3" t="str">
        <f>VLOOKUP(E1117,accorpamenti!$A$2:$X$104,A1117-1995,0)</f>
        <v>Torino</v>
      </c>
      <c r="E1117" s="3" t="s">
        <v>49</v>
      </c>
      <c r="F1117" s="3">
        <v>6376</v>
      </c>
      <c r="G1117" s="3">
        <v>2013</v>
      </c>
      <c r="H1117" s="4">
        <v>5</v>
      </c>
      <c r="I1117" s="3" t="s">
        <v>36</v>
      </c>
      <c r="J1117" s="3">
        <v>1</v>
      </c>
      <c r="K1117" s="3">
        <v>7</v>
      </c>
      <c r="L1117" s="3">
        <v>0</v>
      </c>
      <c r="M1117" s="3">
        <v>6</v>
      </c>
      <c r="N1117" s="3">
        <v>0</v>
      </c>
      <c r="O1117" s="3">
        <v>0</v>
      </c>
      <c r="P1117" s="3">
        <f t="shared" si="52"/>
        <v>14</v>
      </c>
      <c r="Q1117" s="3">
        <v>46</v>
      </c>
      <c r="R1117" s="3">
        <f t="shared" si="51"/>
        <v>1</v>
      </c>
      <c r="S1117" s="3">
        <v>14</v>
      </c>
      <c r="T1117" s="3">
        <f>IF(AND(H1117&lt;5,S1117&gt;=VLOOKUP(A1117,anni!$A$1:$O$32,6,0)),1,0)</f>
        <v>0</v>
      </c>
    </row>
    <row r="1118" spans="1:20" x14ac:dyDescent="0.3">
      <c r="A1118" s="3">
        <v>2013</v>
      </c>
      <c r="B1118" s="3">
        <v>209</v>
      </c>
      <c r="C1118" s="3" t="s">
        <v>43</v>
      </c>
      <c r="D1118" s="3" t="str">
        <f>VLOOKUP(E1118,accorpamenti!$A$2:$X$104,A1118-1995,0)</f>
        <v>Pordenone</v>
      </c>
      <c r="E1118" s="3" t="s">
        <v>91</v>
      </c>
      <c r="F1118" s="3">
        <v>6486</v>
      </c>
      <c r="G1118" s="3">
        <v>2013</v>
      </c>
      <c r="H1118" s="4">
        <v>2</v>
      </c>
      <c r="I1118" s="3" t="s">
        <v>31</v>
      </c>
      <c r="J1118" s="3">
        <v>0</v>
      </c>
      <c r="K1118" s="3">
        <v>0</v>
      </c>
      <c r="L1118" s="3">
        <v>0</v>
      </c>
      <c r="M1118" s="3">
        <v>0</v>
      </c>
      <c r="N1118" s="3">
        <v>0</v>
      </c>
      <c r="O1118" s="3">
        <v>0</v>
      </c>
      <c r="P1118" s="3">
        <f t="shared" si="52"/>
        <v>0</v>
      </c>
      <c r="Q1118" s="3">
        <v>284</v>
      </c>
      <c r="R1118" s="3">
        <f t="shared" si="51"/>
        <v>1</v>
      </c>
      <c r="S1118" s="3">
        <v>0</v>
      </c>
      <c r="T1118" s="3">
        <f>IF(AND(H1118&lt;5,S1118&gt;=VLOOKUP(A1118,anni!$A$1:$O$32,6,0)),1,0)</f>
        <v>0</v>
      </c>
    </row>
    <row r="1119" spans="1:20" x14ac:dyDescent="0.3">
      <c r="A1119" s="3">
        <v>2013</v>
      </c>
      <c r="B1119" s="3">
        <v>210</v>
      </c>
      <c r="C1119" s="3" t="s">
        <v>34</v>
      </c>
      <c r="D1119" s="3" t="str">
        <f>VLOOKUP(E1119,accorpamenti!$A$2:$X$104,A1119-1995,0)</f>
        <v>Mantova</v>
      </c>
      <c r="E1119" s="3" t="s">
        <v>103</v>
      </c>
      <c r="F1119" s="3">
        <v>6377</v>
      </c>
      <c r="G1119" s="3">
        <v>2013</v>
      </c>
      <c r="H1119" s="4">
        <v>5</v>
      </c>
      <c r="I1119" s="3" t="s">
        <v>36</v>
      </c>
      <c r="J1119" s="3">
        <v>6</v>
      </c>
      <c r="K1119" s="3">
        <v>0</v>
      </c>
      <c r="L1119" s="3">
        <v>0</v>
      </c>
      <c r="M1119" s="3">
        <v>7</v>
      </c>
      <c r="N1119" s="3">
        <v>0</v>
      </c>
      <c r="O1119" s="3">
        <v>1</v>
      </c>
      <c r="P1119" s="3">
        <f t="shared" si="52"/>
        <v>14</v>
      </c>
      <c r="Q1119" s="3">
        <v>67</v>
      </c>
      <c r="R1119" s="3">
        <f t="shared" si="51"/>
        <v>1</v>
      </c>
      <c r="S1119" s="3">
        <v>14</v>
      </c>
      <c r="T1119" s="3">
        <f>IF(AND(H1119&lt;5,S1119&gt;=VLOOKUP(A1119,anni!$A$1:$O$32,6,0)),1,0)</f>
        <v>0</v>
      </c>
    </row>
    <row r="1120" spans="1:20" x14ac:dyDescent="0.3">
      <c r="A1120" s="3">
        <v>2013</v>
      </c>
      <c r="B1120" s="3">
        <v>211</v>
      </c>
      <c r="C1120" s="3" t="s">
        <v>59</v>
      </c>
      <c r="D1120" s="3" t="str">
        <f>VLOOKUP(E1120,accorpamenti!$A$2:$X$104,A1120-1995,0)</f>
        <v>Bolzano</v>
      </c>
      <c r="E1120" s="3" t="s">
        <v>128</v>
      </c>
      <c r="F1120" s="3">
        <v>5942</v>
      </c>
      <c r="G1120" s="3">
        <v>2013</v>
      </c>
      <c r="H1120" s="4">
        <v>5</v>
      </c>
      <c r="I1120" s="3" t="s">
        <v>36</v>
      </c>
      <c r="J1120" s="3">
        <v>7</v>
      </c>
      <c r="K1120" s="3">
        <v>7</v>
      </c>
      <c r="L1120" s="3">
        <v>4</v>
      </c>
      <c r="M1120" s="3">
        <v>7</v>
      </c>
      <c r="N1120" s="3">
        <v>1</v>
      </c>
      <c r="O1120" s="3">
        <v>0</v>
      </c>
      <c r="P1120" s="3">
        <f t="shared" si="52"/>
        <v>26</v>
      </c>
      <c r="Q1120" s="3">
        <v>9</v>
      </c>
      <c r="R1120" s="3">
        <f t="shared" si="51"/>
        <v>4</v>
      </c>
      <c r="S1120" s="3">
        <v>26</v>
      </c>
      <c r="T1120" s="3">
        <f>IF(AND(H1120&lt;5,S1120&gt;=VLOOKUP(A1120,anni!$A$1:$O$32,6,0)),1,0)</f>
        <v>0</v>
      </c>
    </row>
    <row r="1121" spans="1:20" x14ac:dyDescent="0.3">
      <c r="A1121" s="3">
        <v>2013</v>
      </c>
      <c r="B1121" s="3">
        <v>212</v>
      </c>
      <c r="C1121" s="3" t="s">
        <v>47</v>
      </c>
      <c r="D1121" s="3" t="str">
        <f>VLOOKUP(E1121,accorpamenti!$A$2:$X$104,A1121-1995,0)</f>
        <v>Pisa</v>
      </c>
      <c r="E1121" s="3" t="s">
        <v>105</v>
      </c>
      <c r="F1121" s="3">
        <v>6239</v>
      </c>
      <c r="G1121" s="3">
        <v>2013</v>
      </c>
      <c r="H1121" s="4">
        <v>5</v>
      </c>
      <c r="I1121" s="3" t="s">
        <v>36</v>
      </c>
      <c r="J1121" s="3">
        <v>0</v>
      </c>
      <c r="K1121" s="3">
        <v>0</v>
      </c>
      <c r="L1121" s="3">
        <v>5</v>
      </c>
      <c r="M1121" s="3">
        <v>0</v>
      </c>
      <c r="N1121" s="3">
        <v>5</v>
      </c>
      <c r="O1121" s="3">
        <v>0</v>
      </c>
      <c r="P1121" s="3">
        <f t="shared" si="52"/>
        <v>10</v>
      </c>
      <c r="Q1121" s="3">
        <v>84</v>
      </c>
      <c r="R1121" s="3">
        <f t="shared" ref="R1121:R1184" si="53">COUNTIF($F$609:$F$5991,F1121)</f>
        <v>2</v>
      </c>
      <c r="S1121" s="3">
        <v>10</v>
      </c>
      <c r="T1121" s="3">
        <f>IF(AND(H1121&lt;5,S1121&gt;=VLOOKUP(A1121,anni!$A$1:$O$32,6,0)),1,0)</f>
        <v>0</v>
      </c>
    </row>
    <row r="1122" spans="1:20" x14ac:dyDescent="0.3">
      <c r="A1122" s="3">
        <v>2013</v>
      </c>
      <c r="B1122" s="3">
        <v>213</v>
      </c>
      <c r="C1122" s="3" t="s">
        <v>43</v>
      </c>
      <c r="D1122" s="3" t="str">
        <f>VLOOKUP(E1122,accorpamenti!$A$2:$X$104,A1122-1995,0)</f>
        <v>Gorizia</v>
      </c>
      <c r="E1122" s="3" t="s">
        <v>44</v>
      </c>
      <c r="F1122" s="3">
        <v>6378</v>
      </c>
      <c r="G1122" s="3">
        <v>2013</v>
      </c>
      <c r="H1122" s="4">
        <v>5</v>
      </c>
      <c r="I1122" s="3" t="s">
        <v>36</v>
      </c>
      <c r="J1122" s="3">
        <v>0</v>
      </c>
      <c r="K1122" s="3">
        <v>6</v>
      </c>
      <c r="L1122" s="3">
        <v>0</v>
      </c>
      <c r="M1122" s="3">
        <v>3</v>
      </c>
      <c r="N1122" s="3">
        <v>0</v>
      </c>
      <c r="O1122" s="3">
        <v>0</v>
      </c>
      <c r="P1122" s="3">
        <f t="shared" si="52"/>
        <v>9</v>
      </c>
      <c r="Q1122" s="3">
        <v>92</v>
      </c>
      <c r="R1122" s="3">
        <f t="shared" si="53"/>
        <v>1</v>
      </c>
      <c r="S1122" s="3">
        <v>9</v>
      </c>
      <c r="T1122" s="3">
        <f>IF(AND(H1122&lt;5,S1122&gt;=VLOOKUP(A1122,anni!$A$1:$O$32,6,0)),1,0)</f>
        <v>0</v>
      </c>
    </row>
    <row r="1123" spans="1:20" x14ac:dyDescent="0.3">
      <c r="A1123" s="3">
        <v>2013</v>
      </c>
      <c r="B1123" s="3">
        <v>214</v>
      </c>
      <c r="C1123" s="3" t="s">
        <v>43</v>
      </c>
      <c r="D1123" s="3" t="str">
        <f>VLOOKUP(E1123,accorpamenti!$A$2:$X$104,A1123-1995,0)</f>
        <v>Trieste</v>
      </c>
      <c r="E1123" s="3" t="s">
        <v>92</v>
      </c>
      <c r="F1123" s="3">
        <v>6240</v>
      </c>
      <c r="G1123" s="3">
        <v>2013</v>
      </c>
      <c r="H1123" s="4">
        <v>5</v>
      </c>
      <c r="I1123" s="3" t="s">
        <v>36</v>
      </c>
      <c r="J1123" s="3">
        <v>6</v>
      </c>
      <c r="K1123" s="3">
        <v>6</v>
      </c>
      <c r="L1123" s="3">
        <v>0</v>
      </c>
      <c r="M1123" s="3">
        <v>3</v>
      </c>
      <c r="N1123" s="3">
        <v>0</v>
      </c>
      <c r="O1123" s="3">
        <v>0</v>
      </c>
      <c r="P1123" s="3">
        <f t="shared" si="52"/>
        <v>15</v>
      </c>
      <c r="Q1123" s="3">
        <v>62</v>
      </c>
      <c r="R1123" s="3">
        <f t="shared" si="53"/>
        <v>2</v>
      </c>
      <c r="S1123" s="3">
        <v>15</v>
      </c>
      <c r="T1123" s="3">
        <f>IF(AND(H1123&lt;5,S1123&gt;=VLOOKUP(A1123,anni!$A$1:$O$32,6,0)),1,0)</f>
        <v>0</v>
      </c>
    </row>
    <row r="1124" spans="1:20" x14ac:dyDescent="0.3">
      <c r="A1124" s="3">
        <v>2013</v>
      </c>
      <c r="B1124" s="3">
        <v>215</v>
      </c>
      <c r="C1124" s="3" t="s">
        <v>86</v>
      </c>
      <c r="D1124" s="3" t="str">
        <f>VLOOKUP(E1124,accorpamenti!$A$2:$X$104,A1124-1995,0)</f>
        <v>Cagliari</v>
      </c>
      <c r="E1124" s="3" t="s">
        <v>87</v>
      </c>
      <c r="F1124" s="3">
        <v>6426</v>
      </c>
      <c r="G1124" s="3">
        <v>2013</v>
      </c>
      <c r="H1124" s="4">
        <v>4</v>
      </c>
      <c r="I1124" s="3" t="s">
        <v>36</v>
      </c>
      <c r="J1124" s="3">
        <v>1</v>
      </c>
      <c r="K1124" s="3">
        <v>0</v>
      </c>
      <c r="L1124" s="3">
        <v>0</v>
      </c>
      <c r="M1124" s="3">
        <v>0</v>
      </c>
      <c r="N1124" s="3">
        <v>0</v>
      </c>
      <c r="O1124" s="3">
        <v>0</v>
      </c>
      <c r="P1124" s="3">
        <f t="shared" si="52"/>
        <v>1.2</v>
      </c>
      <c r="Q1124" s="3">
        <v>272</v>
      </c>
      <c r="R1124" s="3">
        <f t="shared" si="53"/>
        <v>2</v>
      </c>
      <c r="S1124" s="3">
        <v>1</v>
      </c>
      <c r="T1124" s="3">
        <f>IF(AND(H1124&lt;5,S1124&gt;=VLOOKUP(A1124,anni!$A$1:$O$32,6,0)),1,0)</f>
        <v>0</v>
      </c>
    </row>
    <row r="1125" spans="1:20" x14ac:dyDescent="0.3">
      <c r="A1125" s="3">
        <v>2013</v>
      </c>
      <c r="B1125" s="3">
        <v>216</v>
      </c>
      <c r="C1125" s="3" t="s">
        <v>37</v>
      </c>
      <c r="D1125" s="3" t="str">
        <f>VLOOKUP(E1125,accorpamenti!$A$2:$X$104,A1125-1995,0)</f>
        <v>Lecce</v>
      </c>
      <c r="E1125" s="3" t="s">
        <v>38</v>
      </c>
      <c r="F1125" s="3">
        <v>5943</v>
      </c>
      <c r="G1125" s="3">
        <v>2013</v>
      </c>
      <c r="H1125" s="4">
        <v>5</v>
      </c>
      <c r="I1125" s="3" t="s">
        <v>36</v>
      </c>
      <c r="J1125" s="3">
        <v>7</v>
      </c>
      <c r="K1125" s="3">
        <v>7</v>
      </c>
      <c r="L1125" s="3">
        <v>7</v>
      </c>
      <c r="M1125" s="3">
        <v>7</v>
      </c>
      <c r="N1125" s="3">
        <v>7</v>
      </c>
      <c r="O1125" s="3">
        <v>3</v>
      </c>
      <c r="P1125" s="3">
        <f t="shared" si="52"/>
        <v>38</v>
      </c>
      <c r="Q1125" s="3">
        <v>1</v>
      </c>
      <c r="R1125" s="3">
        <f t="shared" si="53"/>
        <v>4</v>
      </c>
      <c r="S1125" s="3">
        <v>38</v>
      </c>
      <c r="T1125" s="3">
        <f>IF(AND(H1125&lt;5,S1125&gt;=VLOOKUP(A1125,anni!$A$1:$O$32,6,0)),1,0)</f>
        <v>0</v>
      </c>
    </row>
    <row r="1126" spans="1:20" x14ac:dyDescent="0.3">
      <c r="A1126" s="3">
        <v>2013</v>
      </c>
      <c r="B1126" s="3">
        <v>217</v>
      </c>
      <c r="C1126" s="3" t="s">
        <v>62</v>
      </c>
      <c r="D1126" s="3" t="str">
        <f>VLOOKUP(E1126,accorpamenti!$A$2:$X$104,A1126-1995,0)</f>
        <v>Cosenza</v>
      </c>
      <c r="E1126" s="3" t="s">
        <v>134</v>
      </c>
      <c r="F1126" s="3">
        <v>6427</v>
      </c>
      <c r="G1126" s="3">
        <v>2013</v>
      </c>
      <c r="H1126" s="4">
        <v>4</v>
      </c>
      <c r="I1126" s="3" t="s">
        <v>36</v>
      </c>
      <c r="J1126" s="3">
        <v>0</v>
      </c>
      <c r="K1126" s="3">
        <v>0</v>
      </c>
      <c r="L1126" s="3">
        <v>0</v>
      </c>
      <c r="M1126" s="3">
        <v>0</v>
      </c>
      <c r="N1126" s="3">
        <v>0</v>
      </c>
      <c r="O1126" s="3">
        <v>0</v>
      </c>
      <c r="P1126" s="3">
        <f t="shared" si="52"/>
        <v>0</v>
      </c>
      <c r="Q1126" s="3">
        <v>284</v>
      </c>
      <c r="R1126" s="3">
        <f t="shared" si="53"/>
        <v>1</v>
      </c>
      <c r="S1126" s="3">
        <v>0</v>
      </c>
      <c r="T1126" s="3">
        <f>IF(AND(H1126&lt;5,S1126&gt;=VLOOKUP(A1126,anni!$A$1:$O$32,6,0)),1,0)</f>
        <v>0</v>
      </c>
    </row>
    <row r="1127" spans="1:20" x14ac:dyDescent="0.3">
      <c r="A1127" s="3">
        <v>2013</v>
      </c>
      <c r="B1127" s="3">
        <v>218</v>
      </c>
      <c r="C1127" s="3" t="s">
        <v>53</v>
      </c>
      <c r="D1127" s="3" t="str">
        <f>VLOOKUP(E1127,accorpamenti!$A$2:$X$104,A1127-1995,0)</f>
        <v>Pescara</v>
      </c>
      <c r="E1127" s="3" t="s">
        <v>54</v>
      </c>
      <c r="F1127" s="3">
        <v>5944</v>
      </c>
      <c r="G1127" s="3">
        <v>2013</v>
      </c>
      <c r="H1127" s="4">
        <v>5</v>
      </c>
      <c r="I1127" s="3" t="s">
        <v>36</v>
      </c>
      <c r="J1127" s="3">
        <v>0</v>
      </c>
      <c r="K1127" s="3">
        <v>6</v>
      </c>
      <c r="L1127" s="3">
        <v>0</v>
      </c>
      <c r="M1127" s="3">
        <v>7</v>
      </c>
      <c r="N1127" s="3">
        <v>0</v>
      </c>
      <c r="O1127" s="3">
        <v>0</v>
      </c>
      <c r="P1127" s="3">
        <f t="shared" si="52"/>
        <v>13</v>
      </c>
      <c r="Q1127" s="3">
        <v>54</v>
      </c>
      <c r="R1127" s="3">
        <f t="shared" si="53"/>
        <v>4</v>
      </c>
      <c r="S1127" s="3">
        <v>13</v>
      </c>
      <c r="T1127" s="3">
        <f>IF(AND(H1127&lt;5,S1127&gt;=VLOOKUP(A1127,anni!$A$1:$O$32,6,0)),1,0)</f>
        <v>0</v>
      </c>
    </row>
    <row r="1128" spans="1:20" x14ac:dyDescent="0.3">
      <c r="A1128" s="3">
        <v>2013</v>
      </c>
      <c r="B1128" s="3">
        <v>219</v>
      </c>
      <c r="C1128" s="3" t="s">
        <v>39</v>
      </c>
      <c r="D1128" s="3" t="str">
        <f>VLOOKUP(E1128,accorpamenti!$A$2:$X$104,A1128-1995,0)</f>
        <v>Rieti</v>
      </c>
      <c r="E1128" s="3" t="s">
        <v>148</v>
      </c>
      <c r="F1128" s="3">
        <v>6428</v>
      </c>
      <c r="G1128" s="3">
        <v>2013</v>
      </c>
      <c r="H1128" s="4">
        <v>4</v>
      </c>
      <c r="I1128" s="3" t="s">
        <v>36</v>
      </c>
      <c r="J1128" s="3">
        <v>5</v>
      </c>
      <c r="K1128" s="3">
        <v>0</v>
      </c>
      <c r="L1128" s="3">
        <v>0</v>
      </c>
      <c r="M1128" s="3">
        <v>0</v>
      </c>
      <c r="N1128" s="3">
        <v>0</v>
      </c>
      <c r="O1128" s="3">
        <v>0</v>
      </c>
      <c r="P1128" s="3">
        <f t="shared" si="52"/>
        <v>6</v>
      </c>
      <c r="Q1128" s="3">
        <v>234</v>
      </c>
      <c r="R1128" s="3">
        <f t="shared" si="53"/>
        <v>1</v>
      </c>
      <c r="S1128" s="3">
        <v>5</v>
      </c>
      <c r="T1128" s="3">
        <f>IF(AND(H1128&lt;5,S1128&gt;=VLOOKUP(A1128,anni!$A$1:$O$32,6,0)),1,0)</f>
        <v>0</v>
      </c>
    </row>
    <row r="1129" spans="1:20" x14ac:dyDescent="0.3">
      <c r="A1129" s="3">
        <v>2013</v>
      </c>
      <c r="B1129" s="3">
        <v>220</v>
      </c>
      <c r="C1129" s="3" t="s">
        <v>32</v>
      </c>
      <c r="D1129" s="3" t="str">
        <f>VLOOKUP(E1129,accorpamenti!$A$2:$X$104,A1129-1995,0)</f>
        <v>Caserta</v>
      </c>
      <c r="E1129" s="3" t="s">
        <v>33</v>
      </c>
      <c r="F1129" s="3">
        <v>6429</v>
      </c>
      <c r="G1129" s="3">
        <v>2013</v>
      </c>
      <c r="H1129" s="4">
        <v>4</v>
      </c>
      <c r="I1129" s="3" t="s">
        <v>36</v>
      </c>
      <c r="J1129" s="3">
        <v>0</v>
      </c>
      <c r="K1129" s="3">
        <v>0</v>
      </c>
      <c r="L1129" s="3">
        <v>0</v>
      </c>
      <c r="M1129" s="3">
        <v>0</v>
      </c>
      <c r="N1129" s="3">
        <v>0</v>
      </c>
      <c r="O1129" s="3">
        <v>0</v>
      </c>
      <c r="P1129" s="3">
        <f t="shared" si="52"/>
        <v>0</v>
      </c>
      <c r="Q1129" s="3">
        <v>284</v>
      </c>
      <c r="R1129" s="3">
        <f t="shared" si="53"/>
        <v>1</v>
      </c>
      <c r="S1129" s="3">
        <v>0</v>
      </c>
      <c r="T1129" s="3">
        <f>IF(AND(H1129&lt;5,S1129&gt;=VLOOKUP(A1129,anni!$A$1:$O$32,6,0)),1,0)</f>
        <v>0</v>
      </c>
    </row>
    <row r="1130" spans="1:20" x14ac:dyDescent="0.3">
      <c r="A1130" s="3">
        <v>2013</v>
      </c>
      <c r="B1130" s="3">
        <v>221</v>
      </c>
      <c r="C1130" s="3" t="s">
        <v>37</v>
      </c>
      <c r="D1130" s="3" t="str">
        <f>VLOOKUP(E1130,accorpamenti!$A$2:$X$104,A1130-1995,0)</f>
        <v>Bari</v>
      </c>
      <c r="E1130" s="3" t="s">
        <v>55</v>
      </c>
      <c r="F1130" s="3">
        <v>6289</v>
      </c>
      <c r="G1130" s="3">
        <v>2013</v>
      </c>
      <c r="H1130" s="4">
        <v>4</v>
      </c>
      <c r="I1130" s="3" t="s">
        <v>36</v>
      </c>
      <c r="J1130" s="3">
        <v>7</v>
      </c>
      <c r="K1130" s="3">
        <v>7</v>
      </c>
      <c r="L1130" s="3">
        <v>2</v>
      </c>
      <c r="M1130" s="3">
        <v>7</v>
      </c>
      <c r="N1130" s="3">
        <v>0</v>
      </c>
      <c r="O1130" s="3">
        <v>0</v>
      </c>
      <c r="P1130" s="3">
        <f t="shared" si="52"/>
        <v>27.599999999999998</v>
      </c>
      <c r="Q1130" s="3">
        <v>15</v>
      </c>
      <c r="R1130" s="3">
        <f t="shared" si="53"/>
        <v>3</v>
      </c>
      <c r="S1130" s="3">
        <v>23</v>
      </c>
      <c r="T1130" s="3">
        <f>IF(AND(H1130&lt;5,S1130&gt;=VLOOKUP(A1130,anni!$A$1:$O$32,6,0)),1,0)</f>
        <v>0</v>
      </c>
    </row>
    <row r="1131" spans="1:20" x14ac:dyDescent="0.3">
      <c r="A1131" s="3">
        <v>2013</v>
      </c>
      <c r="B1131" s="3">
        <v>222</v>
      </c>
      <c r="C1131" s="3" t="s">
        <v>69</v>
      </c>
      <c r="D1131" s="3" t="str">
        <f>VLOOKUP(E1131,accorpamenti!$A$2:$X$104,A1131-1995,0)</f>
        <v>Forlì Cesena</v>
      </c>
      <c r="E1131" s="3" t="s">
        <v>119</v>
      </c>
      <c r="F1131" s="3">
        <v>6101</v>
      </c>
      <c r="G1131" s="3">
        <v>2013</v>
      </c>
      <c r="H1131" s="4">
        <v>5</v>
      </c>
      <c r="I1131" s="3" t="s">
        <v>36</v>
      </c>
      <c r="J1131" s="3">
        <v>7</v>
      </c>
      <c r="K1131" s="3">
        <v>7</v>
      </c>
      <c r="L1131" s="3">
        <v>7</v>
      </c>
      <c r="M1131" s="3">
        <v>7</v>
      </c>
      <c r="N1131" s="3">
        <v>7</v>
      </c>
      <c r="O1131" s="3">
        <v>0</v>
      </c>
      <c r="P1131" s="3">
        <f t="shared" si="52"/>
        <v>35</v>
      </c>
      <c r="Q1131" s="3">
        <v>2</v>
      </c>
      <c r="R1131" s="3">
        <f t="shared" si="53"/>
        <v>3</v>
      </c>
      <c r="S1131" s="3">
        <v>35</v>
      </c>
      <c r="T1131" s="3">
        <f>IF(AND(H1131&lt;5,S1131&gt;=VLOOKUP(A1131,anni!$A$1:$O$32,6,0)),1,0)</f>
        <v>0</v>
      </c>
    </row>
    <row r="1132" spans="1:20" x14ac:dyDescent="0.3">
      <c r="A1132" s="3">
        <v>2013</v>
      </c>
      <c r="B1132" s="3">
        <v>223</v>
      </c>
      <c r="C1132" s="3" t="s">
        <v>39</v>
      </c>
      <c r="D1132" s="3" t="str">
        <f>VLOOKUP(E1132,accorpamenti!$A$2:$X$104,A1132-1995,0)</f>
        <v>Roma</v>
      </c>
      <c r="E1132" s="3" t="s">
        <v>40</v>
      </c>
      <c r="F1132" s="3">
        <v>6430</v>
      </c>
      <c r="G1132" s="3">
        <v>2013</v>
      </c>
      <c r="H1132" s="4">
        <v>4</v>
      </c>
      <c r="I1132" s="3" t="s">
        <v>36</v>
      </c>
      <c r="J1132" s="3">
        <v>5</v>
      </c>
      <c r="K1132" s="3">
        <v>6</v>
      </c>
      <c r="L1132" s="3">
        <v>0</v>
      </c>
      <c r="M1132" s="3">
        <v>0</v>
      </c>
      <c r="N1132" s="3">
        <v>0</v>
      </c>
      <c r="O1132" s="3">
        <v>0</v>
      </c>
      <c r="P1132" s="3">
        <f t="shared" si="52"/>
        <v>13.2</v>
      </c>
      <c r="Q1132" s="3">
        <v>97</v>
      </c>
      <c r="R1132" s="3">
        <f t="shared" si="53"/>
        <v>1</v>
      </c>
      <c r="S1132" s="3">
        <v>11</v>
      </c>
      <c r="T1132" s="3">
        <f>IF(AND(H1132&lt;5,S1132&gt;=VLOOKUP(A1132,anni!$A$1:$O$32,6,0)),1,0)</f>
        <v>0</v>
      </c>
    </row>
    <row r="1133" spans="1:20" x14ac:dyDescent="0.3">
      <c r="A1133" s="3">
        <v>2013</v>
      </c>
      <c r="B1133" s="3">
        <v>224</v>
      </c>
      <c r="C1133" s="3" t="s">
        <v>45</v>
      </c>
      <c r="D1133" s="3" t="str">
        <f>VLOOKUP(E1133,accorpamenti!$A$2:$X$104,A1133-1995,0)</f>
        <v>Torino</v>
      </c>
      <c r="E1133" s="3" t="s">
        <v>49</v>
      </c>
      <c r="F1133" s="3">
        <v>6462</v>
      </c>
      <c r="G1133" s="3">
        <v>2013</v>
      </c>
      <c r="H1133" s="4">
        <v>3</v>
      </c>
      <c r="I1133" s="3" t="s">
        <v>36</v>
      </c>
      <c r="J1133" s="3">
        <v>0</v>
      </c>
      <c r="K1133" s="3">
        <v>0</v>
      </c>
      <c r="L1133" s="3">
        <v>0</v>
      </c>
      <c r="M1133" s="3">
        <v>7</v>
      </c>
      <c r="N1133" s="3">
        <v>0</v>
      </c>
      <c r="O1133" s="3">
        <v>0</v>
      </c>
      <c r="P1133" s="3">
        <f t="shared" si="52"/>
        <v>9.7999999999999989</v>
      </c>
      <c r="Q1133" s="3">
        <v>117</v>
      </c>
      <c r="R1133" s="3">
        <f t="shared" si="53"/>
        <v>2</v>
      </c>
      <c r="S1133" s="3">
        <v>7</v>
      </c>
      <c r="T1133" s="3">
        <f>IF(AND(H1133&lt;5,S1133&gt;=VLOOKUP(A1133,anni!$A$1:$O$32,6,0)),1,0)</f>
        <v>0</v>
      </c>
    </row>
    <row r="1134" spans="1:20" x14ac:dyDescent="0.3">
      <c r="A1134" s="3">
        <v>2013</v>
      </c>
      <c r="B1134" s="3">
        <v>225</v>
      </c>
      <c r="C1134" s="3" t="s">
        <v>29</v>
      </c>
      <c r="D1134" s="3" t="str">
        <f>VLOOKUP(E1134,accorpamenti!$A$2:$X$104,A1134-1995,0)</f>
        <v>Catania</v>
      </c>
      <c r="E1134" s="3" t="s">
        <v>75</v>
      </c>
      <c r="F1134" s="3">
        <v>6487</v>
      </c>
      <c r="G1134" s="3">
        <v>2013</v>
      </c>
      <c r="H1134" s="4">
        <v>2</v>
      </c>
      <c r="I1134" s="3" t="s">
        <v>31</v>
      </c>
      <c r="J1134" s="3">
        <v>0</v>
      </c>
      <c r="K1134" s="3">
        <v>0</v>
      </c>
      <c r="L1134" s="3">
        <v>0</v>
      </c>
      <c r="M1134" s="3">
        <v>0</v>
      </c>
      <c r="N1134" s="3">
        <v>0</v>
      </c>
      <c r="O1134" s="3">
        <v>0</v>
      </c>
      <c r="P1134" s="3">
        <f t="shared" si="52"/>
        <v>0</v>
      </c>
      <c r="Q1134" s="3">
        <v>284</v>
      </c>
      <c r="R1134" s="3">
        <f t="shared" si="53"/>
        <v>2</v>
      </c>
      <c r="S1134" s="3">
        <v>0</v>
      </c>
      <c r="T1134" s="3">
        <f>IF(AND(H1134&lt;5,S1134&gt;=VLOOKUP(A1134,anni!$A$1:$O$32,6,0)),1,0)</f>
        <v>0</v>
      </c>
    </row>
    <row r="1135" spans="1:20" x14ac:dyDescent="0.3">
      <c r="A1135" s="3">
        <v>2013</v>
      </c>
      <c r="B1135" s="3">
        <v>226</v>
      </c>
      <c r="C1135" s="3" t="s">
        <v>56</v>
      </c>
      <c r="D1135" s="3" t="str">
        <f>VLOOKUP(E1135,accorpamenti!$A$2:$X$104,A1135-1995,0)</f>
        <v>Venezia</v>
      </c>
      <c r="E1135" s="3" t="s">
        <v>85</v>
      </c>
      <c r="F1135" s="3">
        <v>6431</v>
      </c>
      <c r="G1135" s="3">
        <v>2013</v>
      </c>
      <c r="H1135" s="4">
        <v>4</v>
      </c>
      <c r="I1135" s="3" t="s">
        <v>36</v>
      </c>
      <c r="J1135" s="3">
        <v>6</v>
      </c>
      <c r="K1135" s="3">
        <v>1</v>
      </c>
      <c r="L1135" s="3">
        <v>0</v>
      </c>
      <c r="M1135" s="3">
        <v>2</v>
      </c>
      <c r="N1135" s="3">
        <v>0</v>
      </c>
      <c r="O1135" s="3">
        <v>1</v>
      </c>
      <c r="P1135" s="3">
        <f t="shared" si="52"/>
        <v>12</v>
      </c>
      <c r="Q1135" s="3">
        <v>117</v>
      </c>
      <c r="R1135" s="3">
        <f t="shared" si="53"/>
        <v>1</v>
      </c>
      <c r="S1135" s="3">
        <v>10</v>
      </c>
      <c r="T1135" s="3">
        <f>IF(AND(H1135&lt;5,S1135&gt;=VLOOKUP(A1135,anni!$A$1:$O$32,6,0)),1,0)</f>
        <v>0</v>
      </c>
    </row>
    <row r="1136" spans="1:20" x14ac:dyDescent="0.3">
      <c r="A1136" s="3">
        <v>2013</v>
      </c>
      <c r="B1136" s="3">
        <v>227</v>
      </c>
      <c r="C1136" s="3" t="s">
        <v>39</v>
      </c>
      <c r="D1136" s="3" t="str">
        <f>VLOOKUP(E1136,accorpamenti!$A$2:$X$104,A1136-1995,0)</f>
        <v>Roma</v>
      </c>
      <c r="E1136" s="3" t="s">
        <v>40</v>
      </c>
      <c r="F1136" s="3">
        <v>6242</v>
      </c>
      <c r="G1136" s="3">
        <v>2013</v>
      </c>
      <c r="H1136" s="4">
        <v>5</v>
      </c>
      <c r="I1136" s="3" t="s">
        <v>36</v>
      </c>
      <c r="J1136" s="3">
        <v>0</v>
      </c>
      <c r="K1136" s="3">
        <v>6</v>
      </c>
      <c r="L1136" s="3">
        <v>0</v>
      </c>
      <c r="M1136" s="3">
        <v>7</v>
      </c>
      <c r="N1136" s="3">
        <v>7</v>
      </c>
      <c r="O1136" s="3">
        <v>0</v>
      </c>
      <c r="P1136" s="3">
        <f t="shared" si="52"/>
        <v>20</v>
      </c>
      <c r="Q1136" s="3">
        <v>13</v>
      </c>
      <c r="R1136" s="3">
        <f t="shared" si="53"/>
        <v>2</v>
      </c>
      <c r="S1136" s="3">
        <v>20</v>
      </c>
      <c r="T1136" s="3">
        <f>IF(AND(H1136&lt;5,S1136&gt;=VLOOKUP(A1136,anni!$A$1:$O$32,6,0)),1,0)</f>
        <v>0</v>
      </c>
    </row>
    <row r="1137" spans="1:20" x14ac:dyDescent="0.3">
      <c r="A1137" s="3">
        <v>2013</v>
      </c>
      <c r="B1137" s="3">
        <v>228</v>
      </c>
      <c r="C1137" s="3" t="s">
        <v>39</v>
      </c>
      <c r="D1137" s="3" t="str">
        <f>VLOOKUP(E1137,accorpamenti!$A$2:$X$104,A1137-1995,0)</f>
        <v>Roma</v>
      </c>
      <c r="E1137" s="3" t="s">
        <v>40</v>
      </c>
      <c r="F1137" s="3">
        <v>5945</v>
      </c>
      <c r="G1137" s="3">
        <v>2013</v>
      </c>
      <c r="H1137" s="4">
        <v>5</v>
      </c>
      <c r="I1137" s="3" t="s">
        <v>36</v>
      </c>
      <c r="J1137" s="3">
        <v>1</v>
      </c>
      <c r="K1137" s="3">
        <v>0</v>
      </c>
      <c r="L1137" s="3">
        <v>2</v>
      </c>
      <c r="M1137" s="3">
        <v>2</v>
      </c>
      <c r="N1137" s="3">
        <v>0</v>
      </c>
      <c r="O1137" s="3">
        <v>0</v>
      </c>
      <c r="P1137" s="3">
        <f t="shared" si="52"/>
        <v>5</v>
      </c>
      <c r="Q1137" s="3">
        <v>178</v>
      </c>
      <c r="R1137" s="3">
        <f t="shared" si="53"/>
        <v>4</v>
      </c>
      <c r="S1137" s="3">
        <v>5</v>
      </c>
      <c r="T1137" s="3">
        <f>IF(AND(H1137&lt;5,S1137&gt;=VLOOKUP(A1137,anni!$A$1:$O$32,6,0)),1,0)</f>
        <v>0</v>
      </c>
    </row>
    <row r="1138" spans="1:20" x14ac:dyDescent="0.3">
      <c r="A1138" s="3">
        <v>2013</v>
      </c>
      <c r="B1138" s="3">
        <v>229</v>
      </c>
      <c r="C1138" s="3" t="s">
        <v>79</v>
      </c>
      <c r="D1138" s="3" t="str">
        <f>VLOOKUP(E1138,accorpamenti!$A$2:$X$104,A1138-1995,0)</f>
        <v>Terni</v>
      </c>
      <c r="E1138" s="3" t="s">
        <v>80</v>
      </c>
      <c r="F1138" s="3">
        <v>6379</v>
      </c>
      <c r="G1138" s="3">
        <v>2013</v>
      </c>
      <c r="H1138" s="4">
        <v>5</v>
      </c>
      <c r="I1138" s="3" t="s">
        <v>36</v>
      </c>
      <c r="J1138" s="3">
        <v>2</v>
      </c>
      <c r="K1138" s="3">
        <v>0</v>
      </c>
      <c r="L1138" s="3">
        <v>0</v>
      </c>
      <c r="M1138" s="3">
        <v>0</v>
      </c>
      <c r="N1138" s="3">
        <v>0</v>
      </c>
      <c r="O1138" s="3">
        <v>0</v>
      </c>
      <c r="P1138" s="3">
        <f t="shared" si="52"/>
        <v>2</v>
      </c>
      <c r="Q1138" s="3">
        <v>257</v>
      </c>
      <c r="R1138" s="3">
        <f t="shared" si="53"/>
        <v>1</v>
      </c>
      <c r="S1138" s="3">
        <v>2</v>
      </c>
      <c r="T1138" s="3">
        <f>IF(AND(H1138&lt;5,S1138&gt;=VLOOKUP(A1138,anni!$A$1:$O$32,6,0)),1,0)</f>
        <v>0</v>
      </c>
    </row>
    <row r="1139" spans="1:20" x14ac:dyDescent="0.3">
      <c r="A1139" s="3">
        <v>2013</v>
      </c>
      <c r="B1139" s="3">
        <v>230</v>
      </c>
      <c r="C1139" s="3" t="s">
        <v>34</v>
      </c>
      <c r="D1139" s="3" t="str">
        <f>VLOOKUP(E1139,accorpamenti!$A$2:$X$104,A1139-1995,0)</f>
        <v>Brescia</v>
      </c>
      <c r="E1139" s="3" t="s">
        <v>42</v>
      </c>
      <c r="F1139" s="3">
        <v>6432</v>
      </c>
      <c r="G1139" s="3">
        <v>2013</v>
      </c>
      <c r="H1139" s="4">
        <v>4</v>
      </c>
      <c r="I1139" s="3" t="s">
        <v>36</v>
      </c>
      <c r="J1139" s="3">
        <v>7</v>
      </c>
      <c r="K1139" s="3">
        <v>6</v>
      </c>
      <c r="L1139" s="3">
        <v>0</v>
      </c>
      <c r="M1139" s="3">
        <v>7</v>
      </c>
      <c r="N1139" s="3">
        <v>2</v>
      </c>
      <c r="O1139" s="3">
        <v>0</v>
      </c>
      <c r="P1139" s="3">
        <f t="shared" si="52"/>
        <v>26.4</v>
      </c>
      <c r="Q1139" s="3">
        <v>17</v>
      </c>
      <c r="R1139" s="3">
        <f t="shared" si="53"/>
        <v>2</v>
      </c>
      <c r="S1139" s="3">
        <v>22</v>
      </c>
      <c r="T1139" s="3">
        <f>IF(AND(H1139&lt;5,S1139&gt;=VLOOKUP(A1139,anni!$A$1:$O$32,6,0)),1,0)</f>
        <v>0</v>
      </c>
    </row>
    <row r="1140" spans="1:20" x14ac:dyDescent="0.3">
      <c r="A1140" s="3">
        <v>2013</v>
      </c>
      <c r="B1140" s="3">
        <v>231</v>
      </c>
      <c r="C1140" s="3" t="s">
        <v>56</v>
      </c>
      <c r="D1140" s="3" t="str">
        <f>VLOOKUP(E1140,accorpamenti!$A$2:$X$104,A1140-1995,0)</f>
        <v>Treviso</v>
      </c>
      <c r="E1140" s="3" t="s">
        <v>57</v>
      </c>
      <c r="F1140" s="3">
        <v>6244</v>
      </c>
      <c r="G1140" s="3">
        <v>2013</v>
      </c>
      <c r="H1140" s="4">
        <v>5</v>
      </c>
      <c r="I1140" s="3" t="s">
        <v>36</v>
      </c>
      <c r="J1140" s="3">
        <v>0</v>
      </c>
      <c r="K1140" s="3">
        <v>6</v>
      </c>
      <c r="L1140" s="3">
        <v>7</v>
      </c>
      <c r="M1140" s="3">
        <v>1</v>
      </c>
      <c r="N1140" s="3">
        <v>0</v>
      </c>
      <c r="O1140" s="3">
        <v>0</v>
      </c>
      <c r="P1140" s="3">
        <f t="shared" si="52"/>
        <v>14</v>
      </c>
      <c r="Q1140" s="3">
        <v>39</v>
      </c>
      <c r="R1140" s="3">
        <f t="shared" si="53"/>
        <v>2</v>
      </c>
      <c r="S1140" s="3">
        <v>14</v>
      </c>
      <c r="T1140" s="3">
        <f>IF(AND(H1140&lt;5,S1140&gt;=VLOOKUP(A1140,anni!$A$1:$O$32,6,0)),1,0)</f>
        <v>0</v>
      </c>
    </row>
    <row r="1141" spans="1:20" x14ac:dyDescent="0.3">
      <c r="A1141" s="3">
        <v>2013</v>
      </c>
      <c r="B1141" s="3">
        <v>232</v>
      </c>
      <c r="C1141" s="3" t="s">
        <v>34</v>
      </c>
      <c r="D1141" s="3" t="str">
        <f>VLOOKUP(E1141,accorpamenti!$A$2:$X$104,A1141-1995,0)</f>
        <v>Bergamo</v>
      </c>
      <c r="E1141" s="3" t="s">
        <v>35</v>
      </c>
      <c r="F1141" s="3">
        <v>6290</v>
      </c>
      <c r="G1141" s="3">
        <v>2013</v>
      </c>
      <c r="H1141" s="4">
        <v>4</v>
      </c>
      <c r="I1141" s="3" t="s">
        <v>36</v>
      </c>
      <c r="J1141" s="3">
        <v>0</v>
      </c>
      <c r="K1141" s="3">
        <v>6</v>
      </c>
      <c r="L1141" s="3">
        <v>0</v>
      </c>
      <c r="M1141" s="3">
        <v>7</v>
      </c>
      <c r="N1141" s="3">
        <v>0</v>
      </c>
      <c r="O1141" s="3">
        <v>0</v>
      </c>
      <c r="P1141" s="3">
        <f t="shared" si="52"/>
        <v>15.6</v>
      </c>
      <c r="Q1141" s="3">
        <v>54</v>
      </c>
      <c r="R1141" s="3">
        <f t="shared" si="53"/>
        <v>3</v>
      </c>
      <c r="S1141" s="3">
        <v>13</v>
      </c>
      <c r="T1141" s="3">
        <f>IF(AND(H1141&lt;5,S1141&gt;=VLOOKUP(A1141,anni!$A$1:$O$32,6,0)),1,0)</f>
        <v>0</v>
      </c>
    </row>
    <row r="1142" spans="1:20" x14ac:dyDescent="0.3">
      <c r="A1142" s="3">
        <v>2013</v>
      </c>
      <c r="B1142" s="3">
        <v>233</v>
      </c>
      <c r="C1142" s="3" t="s">
        <v>86</v>
      </c>
      <c r="D1142" s="3" t="str">
        <f>VLOOKUP(E1142,accorpamenti!$A$2:$X$104,A1142-1995,0)</f>
        <v>Oristano</v>
      </c>
      <c r="E1142" s="3" t="s">
        <v>150</v>
      </c>
      <c r="F1142" s="3">
        <v>6433</v>
      </c>
      <c r="G1142" s="3">
        <v>2013</v>
      </c>
      <c r="H1142" s="4">
        <v>4</v>
      </c>
      <c r="I1142" s="3" t="s">
        <v>36</v>
      </c>
      <c r="J1142" s="3">
        <v>1</v>
      </c>
      <c r="K1142" s="3">
        <v>0</v>
      </c>
      <c r="L1142" s="3">
        <v>0</v>
      </c>
      <c r="M1142" s="3">
        <v>0</v>
      </c>
      <c r="N1142" s="3">
        <v>0</v>
      </c>
      <c r="O1142" s="3">
        <v>0</v>
      </c>
      <c r="P1142" s="3">
        <f t="shared" si="52"/>
        <v>1.2</v>
      </c>
      <c r="Q1142" s="3">
        <v>272</v>
      </c>
      <c r="R1142" s="3">
        <f t="shared" si="53"/>
        <v>1</v>
      </c>
      <c r="S1142" s="3">
        <v>1</v>
      </c>
      <c r="T1142" s="3">
        <f>IF(AND(H1142&lt;5,S1142&gt;=VLOOKUP(A1142,anni!$A$1:$O$32,6,0)),1,0)</f>
        <v>0</v>
      </c>
    </row>
    <row r="1143" spans="1:20" x14ac:dyDescent="0.3">
      <c r="A1143" s="3">
        <v>2013</v>
      </c>
      <c r="B1143" s="3">
        <v>234</v>
      </c>
      <c r="C1143" s="3" t="s">
        <v>56</v>
      </c>
      <c r="D1143" s="3" t="str">
        <f>VLOOKUP(E1143,accorpamenti!$A$2:$X$104,A1143-1995,0)</f>
        <v>Padova</v>
      </c>
      <c r="E1143" s="3" t="s">
        <v>66</v>
      </c>
      <c r="F1143" s="3">
        <v>6245</v>
      </c>
      <c r="G1143" s="3">
        <v>2013</v>
      </c>
      <c r="H1143" s="4">
        <v>5</v>
      </c>
      <c r="I1143" s="3" t="s">
        <v>36</v>
      </c>
      <c r="J1143" s="3">
        <v>7</v>
      </c>
      <c r="K1143" s="3">
        <v>6</v>
      </c>
      <c r="L1143" s="3">
        <v>7</v>
      </c>
      <c r="M1143" s="3">
        <v>2</v>
      </c>
      <c r="N1143" s="3">
        <v>0</v>
      </c>
      <c r="O1143" s="3">
        <v>0</v>
      </c>
      <c r="P1143" s="3">
        <f t="shared" si="52"/>
        <v>22</v>
      </c>
      <c r="Q1143" s="3">
        <v>17</v>
      </c>
      <c r="R1143" s="3">
        <f t="shared" si="53"/>
        <v>2</v>
      </c>
      <c r="S1143" s="3">
        <v>22</v>
      </c>
      <c r="T1143" s="3">
        <f>IF(AND(H1143&lt;5,S1143&gt;=VLOOKUP(A1143,anni!$A$1:$O$32,6,0)),1,0)</f>
        <v>0</v>
      </c>
    </row>
    <row r="1144" spans="1:20" x14ac:dyDescent="0.3">
      <c r="A1144" s="3">
        <v>2013</v>
      </c>
      <c r="B1144" s="3">
        <v>235</v>
      </c>
      <c r="C1144" s="3" t="s">
        <v>39</v>
      </c>
      <c r="D1144" s="3" t="str">
        <f>VLOOKUP(E1144,accorpamenti!$A$2:$X$104,A1144-1995,0)</f>
        <v>Latina</v>
      </c>
      <c r="E1144" s="3" t="s">
        <v>65</v>
      </c>
      <c r="F1144" s="3">
        <v>6102</v>
      </c>
      <c r="G1144" s="3">
        <v>2013</v>
      </c>
      <c r="H1144" s="4">
        <v>5</v>
      </c>
      <c r="I1144" s="3" t="s">
        <v>36</v>
      </c>
      <c r="J1144" s="3">
        <v>1</v>
      </c>
      <c r="K1144" s="3">
        <v>7</v>
      </c>
      <c r="L1144" s="3">
        <v>0</v>
      </c>
      <c r="M1144" s="3">
        <v>7</v>
      </c>
      <c r="N1144" s="3">
        <v>0</v>
      </c>
      <c r="O1144" s="3">
        <v>0</v>
      </c>
      <c r="P1144" s="3">
        <f t="shared" si="52"/>
        <v>15</v>
      </c>
      <c r="Q1144" s="3">
        <v>36</v>
      </c>
      <c r="R1144" s="3">
        <f t="shared" si="53"/>
        <v>3</v>
      </c>
      <c r="S1144" s="3">
        <v>15</v>
      </c>
      <c r="T1144" s="3">
        <f>IF(AND(H1144&lt;5,S1144&gt;=VLOOKUP(A1144,anni!$A$1:$O$32,6,0)),1,0)</f>
        <v>0</v>
      </c>
    </row>
    <row r="1145" spans="1:20" x14ac:dyDescent="0.3">
      <c r="A1145" s="3">
        <v>2013</v>
      </c>
      <c r="B1145" s="3">
        <v>236</v>
      </c>
      <c r="C1145" s="3" t="s">
        <v>50</v>
      </c>
      <c r="D1145" s="3" t="str">
        <f>VLOOKUP(E1145,accorpamenti!$A$2:$X$104,A1145-1995,0)</f>
        <v>Genova</v>
      </c>
      <c r="E1145" s="3" t="s">
        <v>51</v>
      </c>
      <c r="F1145" s="3">
        <v>6246</v>
      </c>
      <c r="G1145" s="3">
        <v>2013</v>
      </c>
      <c r="H1145" s="4">
        <v>5</v>
      </c>
      <c r="I1145" s="3" t="s">
        <v>36</v>
      </c>
      <c r="J1145" s="3">
        <v>7</v>
      </c>
      <c r="K1145" s="3">
        <v>6</v>
      </c>
      <c r="L1145" s="3">
        <v>4</v>
      </c>
      <c r="M1145" s="3">
        <v>3</v>
      </c>
      <c r="N1145" s="3">
        <v>0</v>
      </c>
      <c r="O1145" s="3">
        <v>0</v>
      </c>
      <c r="P1145" s="3">
        <f t="shared" si="52"/>
        <v>20</v>
      </c>
      <c r="Q1145" s="3">
        <v>24</v>
      </c>
      <c r="R1145" s="3">
        <f t="shared" si="53"/>
        <v>2</v>
      </c>
      <c r="S1145" s="3">
        <v>20</v>
      </c>
      <c r="T1145" s="3">
        <f>IF(AND(H1145&lt;5,S1145&gt;=VLOOKUP(A1145,anni!$A$1:$O$32,6,0)),1,0)</f>
        <v>0</v>
      </c>
    </row>
    <row r="1146" spans="1:20" x14ac:dyDescent="0.3">
      <c r="A1146" s="3">
        <v>2013</v>
      </c>
      <c r="B1146" s="3">
        <v>237</v>
      </c>
      <c r="C1146" s="3" t="s">
        <v>62</v>
      </c>
      <c r="D1146" s="3" t="str">
        <f>VLOOKUP(E1146,accorpamenti!$A$2:$X$104,A1146-1995,0)</f>
        <v>Reggio Calabria</v>
      </c>
      <c r="E1146" s="3" t="s">
        <v>63</v>
      </c>
      <c r="F1146" s="3">
        <v>6380</v>
      </c>
      <c r="G1146" s="3">
        <v>2013</v>
      </c>
      <c r="H1146" s="4">
        <v>5</v>
      </c>
      <c r="I1146" s="3" t="s">
        <v>36</v>
      </c>
      <c r="J1146" s="3">
        <v>0</v>
      </c>
      <c r="K1146" s="3">
        <v>6</v>
      </c>
      <c r="L1146" s="3">
        <v>0</v>
      </c>
      <c r="M1146" s="3">
        <v>0</v>
      </c>
      <c r="N1146" s="3">
        <v>0</v>
      </c>
      <c r="O1146" s="3">
        <v>0</v>
      </c>
      <c r="P1146" s="3">
        <f t="shared" si="52"/>
        <v>6</v>
      </c>
      <c r="Q1146" s="3">
        <v>141</v>
      </c>
      <c r="R1146" s="3">
        <f t="shared" si="53"/>
        <v>1</v>
      </c>
      <c r="S1146" s="3">
        <v>6</v>
      </c>
      <c r="T1146" s="3">
        <f>IF(AND(H1146&lt;5,S1146&gt;=VLOOKUP(A1146,anni!$A$1:$O$32,6,0)),1,0)</f>
        <v>0</v>
      </c>
    </row>
    <row r="1147" spans="1:20" x14ac:dyDescent="0.3">
      <c r="A1147" s="3">
        <v>2013</v>
      </c>
      <c r="B1147" s="3">
        <v>238</v>
      </c>
      <c r="C1147" s="3" t="s">
        <v>39</v>
      </c>
      <c r="D1147" s="3" t="str">
        <f>VLOOKUP(E1147,accorpamenti!$A$2:$X$104,A1147-1995,0)</f>
        <v>Roma</v>
      </c>
      <c r="E1147" s="3" t="s">
        <v>40</v>
      </c>
      <c r="F1147" s="3">
        <v>6316</v>
      </c>
      <c r="G1147" s="3">
        <v>2013</v>
      </c>
      <c r="H1147" s="4">
        <v>3</v>
      </c>
      <c r="I1147" s="3" t="s">
        <v>36</v>
      </c>
      <c r="J1147" s="3">
        <v>0</v>
      </c>
      <c r="K1147" s="3">
        <v>7</v>
      </c>
      <c r="L1147" s="3">
        <v>0</v>
      </c>
      <c r="M1147" s="3">
        <v>5</v>
      </c>
      <c r="N1147" s="3">
        <v>2</v>
      </c>
      <c r="O1147" s="3">
        <v>0</v>
      </c>
      <c r="P1147" s="3">
        <f t="shared" si="52"/>
        <v>19.599999999999998</v>
      </c>
      <c r="Q1147" s="3">
        <v>39</v>
      </c>
      <c r="R1147" s="3">
        <f t="shared" si="53"/>
        <v>3</v>
      </c>
      <c r="S1147" s="3">
        <v>14</v>
      </c>
      <c r="T1147" s="3">
        <f>IF(AND(H1147&lt;5,S1147&gt;=VLOOKUP(A1147,anni!$A$1:$O$32,6,0)),1,0)</f>
        <v>0</v>
      </c>
    </row>
    <row r="1148" spans="1:20" x14ac:dyDescent="0.3">
      <c r="A1148" s="3">
        <v>2013</v>
      </c>
      <c r="B1148" s="3">
        <v>239</v>
      </c>
      <c r="C1148" s="3" t="s">
        <v>47</v>
      </c>
      <c r="D1148" s="3" t="str">
        <f>VLOOKUP(E1148,accorpamenti!$A$2:$X$104,A1148-1995,0)</f>
        <v>Livorno</v>
      </c>
      <c r="E1148" s="3" t="s">
        <v>121</v>
      </c>
      <c r="F1148" s="3">
        <v>6381</v>
      </c>
      <c r="G1148" s="3">
        <v>2013</v>
      </c>
      <c r="H1148" s="4">
        <v>5</v>
      </c>
      <c r="I1148" s="3" t="s">
        <v>36</v>
      </c>
      <c r="J1148" s="3">
        <v>0</v>
      </c>
      <c r="K1148" s="3">
        <v>6</v>
      </c>
      <c r="L1148" s="3">
        <v>0</v>
      </c>
      <c r="M1148" s="3">
        <v>0</v>
      </c>
      <c r="N1148" s="3">
        <v>0</v>
      </c>
      <c r="O1148" s="3">
        <v>0</v>
      </c>
      <c r="P1148" s="3">
        <f t="shared" si="52"/>
        <v>6</v>
      </c>
      <c r="Q1148" s="3">
        <v>141</v>
      </c>
      <c r="R1148" s="3">
        <f t="shared" si="53"/>
        <v>1</v>
      </c>
      <c r="S1148" s="3">
        <v>6</v>
      </c>
      <c r="T1148" s="3">
        <f>IF(AND(H1148&lt;5,S1148&gt;=VLOOKUP(A1148,anni!$A$1:$O$32,6,0)),1,0)</f>
        <v>0</v>
      </c>
    </row>
    <row r="1149" spans="1:20" x14ac:dyDescent="0.3">
      <c r="A1149" s="3">
        <v>2013</v>
      </c>
      <c r="B1149" s="3">
        <v>240</v>
      </c>
      <c r="C1149" s="3" t="s">
        <v>32</v>
      </c>
      <c r="D1149" s="3" t="str">
        <f>VLOOKUP(E1149,accorpamenti!$A$2:$X$104,A1149-1995,0)</f>
        <v>Napoli</v>
      </c>
      <c r="E1149" s="3" t="s">
        <v>95</v>
      </c>
      <c r="F1149" s="3">
        <v>6382</v>
      </c>
      <c r="G1149" s="3">
        <v>2013</v>
      </c>
      <c r="H1149" s="4">
        <v>5</v>
      </c>
      <c r="I1149" s="3" t="s">
        <v>36</v>
      </c>
      <c r="J1149" s="3">
        <v>0</v>
      </c>
      <c r="K1149" s="3">
        <v>6</v>
      </c>
      <c r="L1149" s="3">
        <v>0</v>
      </c>
      <c r="M1149" s="3">
        <v>0</v>
      </c>
      <c r="N1149" s="3">
        <v>0</v>
      </c>
      <c r="O1149" s="3">
        <v>0</v>
      </c>
      <c r="P1149" s="3">
        <f t="shared" si="52"/>
        <v>6</v>
      </c>
      <c r="Q1149" s="3">
        <v>141</v>
      </c>
      <c r="R1149" s="3">
        <f t="shared" si="53"/>
        <v>1</v>
      </c>
      <c r="S1149" s="3">
        <v>6</v>
      </c>
      <c r="T1149" s="3">
        <f>IF(AND(H1149&lt;5,S1149&gt;=VLOOKUP(A1149,anni!$A$1:$O$32,6,0)),1,0)</f>
        <v>0</v>
      </c>
    </row>
    <row r="1150" spans="1:20" x14ac:dyDescent="0.3">
      <c r="A1150" s="3">
        <v>2013</v>
      </c>
      <c r="B1150" s="3">
        <v>241</v>
      </c>
      <c r="C1150" s="3" t="s">
        <v>86</v>
      </c>
      <c r="D1150" s="3" t="str">
        <f>VLOOKUP(E1150,accorpamenti!$A$2:$X$104,A1150-1995,0)</f>
        <v>Nuoro</v>
      </c>
      <c r="E1150" s="3" t="s">
        <v>125</v>
      </c>
      <c r="F1150" s="3">
        <v>6463</v>
      </c>
      <c r="G1150" s="3">
        <v>2013</v>
      </c>
      <c r="H1150" s="4">
        <v>3</v>
      </c>
      <c r="I1150" s="3" t="s">
        <v>36</v>
      </c>
      <c r="J1150" s="3">
        <v>0</v>
      </c>
      <c r="K1150" s="3">
        <v>0</v>
      </c>
      <c r="L1150" s="3">
        <v>0</v>
      </c>
      <c r="M1150" s="3">
        <v>2</v>
      </c>
      <c r="N1150" s="3">
        <v>0</v>
      </c>
      <c r="O1150" s="3">
        <v>0</v>
      </c>
      <c r="P1150" s="3">
        <f t="shared" si="52"/>
        <v>2.8</v>
      </c>
      <c r="Q1150" s="3">
        <v>240</v>
      </c>
      <c r="R1150" s="3">
        <f t="shared" si="53"/>
        <v>2</v>
      </c>
      <c r="S1150" s="3">
        <v>2</v>
      </c>
      <c r="T1150" s="3">
        <f>IF(AND(H1150&lt;5,S1150&gt;=VLOOKUP(A1150,anni!$A$1:$O$32,6,0)),1,0)</f>
        <v>0</v>
      </c>
    </row>
    <row r="1151" spans="1:20" x14ac:dyDescent="0.3">
      <c r="A1151" s="3">
        <v>2013</v>
      </c>
      <c r="B1151" s="3">
        <v>242</v>
      </c>
      <c r="C1151" s="3" t="s">
        <v>69</v>
      </c>
      <c r="D1151" s="3" t="str">
        <f>VLOOKUP(E1151,accorpamenti!$A$2:$X$104,A1151-1995,0)</f>
        <v>Modena</v>
      </c>
      <c r="E1151" s="3" t="s">
        <v>72</v>
      </c>
      <c r="F1151" s="3">
        <v>6464</v>
      </c>
      <c r="G1151" s="3">
        <v>2013</v>
      </c>
      <c r="H1151" s="4">
        <v>3</v>
      </c>
      <c r="I1151" s="3" t="s">
        <v>36</v>
      </c>
      <c r="J1151" s="3">
        <v>0</v>
      </c>
      <c r="K1151" s="3">
        <v>6</v>
      </c>
      <c r="L1151" s="3">
        <v>0</v>
      </c>
      <c r="M1151" s="3">
        <v>2</v>
      </c>
      <c r="N1151" s="3">
        <v>0</v>
      </c>
      <c r="O1151" s="3">
        <v>0</v>
      </c>
      <c r="P1151" s="3">
        <f t="shared" si="52"/>
        <v>11.2</v>
      </c>
      <c r="Q1151" s="3">
        <v>104</v>
      </c>
      <c r="R1151" s="3">
        <f t="shared" si="53"/>
        <v>1</v>
      </c>
      <c r="S1151" s="3">
        <v>8</v>
      </c>
      <c r="T1151" s="3">
        <f>IF(AND(H1151&lt;5,S1151&gt;=VLOOKUP(A1151,anni!$A$1:$O$32,6,0)),1,0)</f>
        <v>0</v>
      </c>
    </row>
    <row r="1152" spans="1:20" x14ac:dyDescent="0.3">
      <c r="A1152" s="3">
        <v>2013</v>
      </c>
      <c r="B1152" s="3">
        <v>243</v>
      </c>
      <c r="C1152" s="3" t="s">
        <v>79</v>
      </c>
      <c r="D1152" s="3" t="str">
        <f>VLOOKUP(E1152,accorpamenti!$A$2:$X$104,A1152-1995,0)</f>
        <v>Perugia</v>
      </c>
      <c r="E1152" s="3" t="s">
        <v>84</v>
      </c>
      <c r="F1152" s="3">
        <v>6248</v>
      </c>
      <c r="G1152" s="3">
        <v>2013</v>
      </c>
      <c r="H1152" s="4">
        <v>5</v>
      </c>
      <c r="I1152" s="3" t="s">
        <v>36</v>
      </c>
      <c r="J1152" s="3">
        <v>5</v>
      </c>
      <c r="K1152" s="3">
        <v>0</v>
      </c>
      <c r="L1152" s="3">
        <v>0</v>
      </c>
      <c r="M1152" s="3">
        <v>2</v>
      </c>
      <c r="N1152" s="3">
        <v>0</v>
      </c>
      <c r="O1152" s="3">
        <v>1</v>
      </c>
      <c r="P1152" s="3">
        <f t="shared" si="52"/>
        <v>8</v>
      </c>
      <c r="Q1152" s="3">
        <v>155</v>
      </c>
      <c r="R1152" s="3">
        <f t="shared" si="53"/>
        <v>2</v>
      </c>
      <c r="S1152" s="3">
        <v>8</v>
      </c>
      <c r="T1152" s="3">
        <f>IF(AND(H1152&lt;5,S1152&gt;=VLOOKUP(A1152,anni!$A$1:$O$32,6,0)),1,0)</f>
        <v>0</v>
      </c>
    </row>
    <row r="1153" spans="1:20" x14ac:dyDescent="0.3">
      <c r="A1153" s="3">
        <v>2013</v>
      </c>
      <c r="B1153" s="3">
        <v>244</v>
      </c>
      <c r="C1153" s="3" t="s">
        <v>29</v>
      </c>
      <c r="D1153" s="3" t="str">
        <f>VLOOKUP(E1153,accorpamenti!$A$2:$X$104,A1153-1995,0)</f>
        <v>Siracusa</v>
      </c>
      <c r="E1153" s="3" t="s">
        <v>139</v>
      </c>
      <c r="F1153" s="3">
        <v>6383</v>
      </c>
      <c r="G1153" s="3">
        <v>2013</v>
      </c>
      <c r="H1153" s="4">
        <v>5</v>
      </c>
      <c r="I1153" s="3" t="s">
        <v>36</v>
      </c>
      <c r="J1153" s="3">
        <v>6</v>
      </c>
      <c r="K1153" s="3">
        <v>6</v>
      </c>
      <c r="L1153" s="3">
        <v>0</v>
      </c>
      <c r="M1153" s="3">
        <v>2</v>
      </c>
      <c r="N1153" s="3">
        <v>0</v>
      </c>
      <c r="O1153" s="3">
        <v>0</v>
      </c>
      <c r="P1153" s="3">
        <f t="shared" si="52"/>
        <v>14</v>
      </c>
      <c r="Q1153" s="3">
        <v>67</v>
      </c>
      <c r="R1153" s="3">
        <f t="shared" si="53"/>
        <v>1</v>
      </c>
      <c r="S1153" s="3">
        <v>14</v>
      </c>
      <c r="T1153" s="3">
        <f>IF(AND(H1153&lt;5,S1153&gt;=VLOOKUP(A1153,anni!$A$1:$O$32,6,0)),1,0)</f>
        <v>0</v>
      </c>
    </row>
    <row r="1154" spans="1:20" x14ac:dyDescent="0.3">
      <c r="A1154" s="3">
        <v>2013</v>
      </c>
      <c r="B1154" s="3">
        <v>245</v>
      </c>
      <c r="C1154" s="3" t="s">
        <v>32</v>
      </c>
      <c r="D1154" s="3" t="str">
        <f>VLOOKUP(E1154,accorpamenti!$A$2:$X$104,A1154-1995,0)</f>
        <v>Napoli</v>
      </c>
      <c r="E1154" s="3" t="s">
        <v>95</v>
      </c>
      <c r="F1154" s="3">
        <v>6138</v>
      </c>
      <c r="G1154" s="3">
        <v>2013</v>
      </c>
      <c r="H1154" s="4">
        <v>3</v>
      </c>
      <c r="I1154" s="3" t="s">
        <v>36</v>
      </c>
      <c r="J1154" s="3">
        <v>2</v>
      </c>
      <c r="K1154" s="3">
        <v>6</v>
      </c>
      <c r="L1154" s="3">
        <v>0</v>
      </c>
      <c r="M1154" s="3">
        <v>2</v>
      </c>
      <c r="N1154" s="3">
        <v>0</v>
      </c>
      <c r="O1154" s="3">
        <v>0</v>
      </c>
      <c r="P1154" s="3">
        <f t="shared" si="52"/>
        <v>14</v>
      </c>
      <c r="Q1154" s="3">
        <v>92</v>
      </c>
      <c r="R1154" s="3">
        <f t="shared" si="53"/>
        <v>4</v>
      </c>
      <c r="S1154" s="3">
        <v>10</v>
      </c>
      <c r="T1154" s="3">
        <f>IF(AND(H1154&lt;5,S1154&gt;=VLOOKUP(A1154,anni!$A$1:$O$32,6,0)),1,0)</f>
        <v>0</v>
      </c>
    </row>
    <row r="1155" spans="1:20" x14ac:dyDescent="0.3">
      <c r="A1155" s="3">
        <v>2013</v>
      </c>
      <c r="B1155" s="3">
        <v>246</v>
      </c>
      <c r="C1155" s="3" t="s">
        <v>69</v>
      </c>
      <c r="D1155" s="3" t="str">
        <f>VLOOKUP(E1155,accorpamenti!$A$2:$X$104,A1155-1995,0)</f>
        <v>Parma</v>
      </c>
      <c r="E1155" s="3" t="s">
        <v>76</v>
      </c>
      <c r="F1155" s="3">
        <v>5946</v>
      </c>
      <c r="G1155" s="3">
        <v>2013</v>
      </c>
      <c r="H1155" s="4">
        <v>5</v>
      </c>
      <c r="I1155" s="3" t="s">
        <v>36</v>
      </c>
      <c r="J1155" s="3">
        <v>5</v>
      </c>
      <c r="K1155" s="3">
        <v>1</v>
      </c>
      <c r="L1155" s="3">
        <v>0</v>
      </c>
      <c r="M1155" s="3">
        <v>2</v>
      </c>
      <c r="N1155" s="3">
        <v>0</v>
      </c>
      <c r="O1155" s="3">
        <v>0</v>
      </c>
      <c r="P1155" s="3">
        <f t="shared" si="52"/>
        <v>8</v>
      </c>
      <c r="Q1155" s="3">
        <v>155</v>
      </c>
      <c r="R1155" s="3">
        <f t="shared" si="53"/>
        <v>3</v>
      </c>
      <c r="S1155" s="3">
        <v>8</v>
      </c>
      <c r="T1155" s="3">
        <f>IF(AND(H1155&lt;5,S1155&gt;=VLOOKUP(A1155,anni!$A$1:$O$32,6,0)),1,0)</f>
        <v>0</v>
      </c>
    </row>
    <row r="1156" spans="1:20" x14ac:dyDescent="0.3">
      <c r="A1156" s="3">
        <v>2013</v>
      </c>
      <c r="B1156" s="3">
        <v>247</v>
      </c>
      <c r="C1156" s="3" t="s">
        <v>39</v>
      </c>
      <c r="D1156" s="3" t="str">
        <f>VLOOKUP(E1156,accorpamenti!$A$2:$X$104,A1156-1995,0)</f>
        <v>Roma</v>
      </c>
      <c r="E1156" s="3" t="s">
        <v>40</v>
      </c>
      <c r="F1156" s="3">
        <v>5748</v>
      </c>
      <c r="G1156" s="3">
        <v>2013</v>
      </c>
      <c r="H1156" s="4">
        <v>5</v>
      </c>
      <c r="I1156" s="3" t="s">
        <v>36</v>
      </c>
      <c r="J1156" s="3">
        <v>7</v>
      </c>
      <c r="K1156" s="3">
        <v>7</v>
      </c>
      <c r="L1156" s="3">
        <v>6</v>
      </c>
      <c r="M1156" s="3">
        <v>6</v>
      </c>
      <c r="N1156" s="3">
        <v>7</v>
      </c>
      <c r="O1156" s="3">
        <v>0</v>
      </c>
      <c r="P1156" s="3">
        <f t="shared" si="52"/>
        <v>33</v>
      </c>
      <c r="Q1156" s="3">
        <v>4</v>
      </c>
      <c r="R1156" s="3">
        <f t="shared" si="53"/>
        <v>5</v>
      </c>
      <c r="S1156" s="3">
        <v>33</v>
      </c>
      <c r="T1156" s="3">
        <f>IF(AND(H1156&lt;5,S1156&gt;=VLOOKUP(A1156,anni!$A$1:$O$32,6,0)),1,0)</f>
        <v>0</v>
      </c>
    </row>
    <row r="1157" spans="1:20" x14ac:dyDescent="0.3">
      <c r="A1157" s="3">
        <v>2013</v>
      </c>
      <c r="B1157" s="3">
        <v>248</v>
      </c>
      <c r="C1157" s="3" t="s">
        <v>37</v>
      </c>
      <c r="D1157" s="3" t="str">
        <f>VLOOKUP(E1157,accorpamenti!$A$2:$X$104,A1157-1995,0)</f>
        <v>Foggia</v>
      </c>
      <c r="E1157" s="3" t="s">
        <v>96</v>
      </c>
      <c r="F1157" s="3">
        <v>6465</v>
      </c>
      <c r="G1157" s="3">
        <v>2013</v>
      </c>
      <c r="H1157" s="4">
        <v>3</v>
      </c>
      <c r="I1157" s="3" t="s">
        <v>36</v>
      </c>
      <c r="J1157" s="3">
        <v>0</v>
      </c>
      <c r="K1157" s="3">
        <v>0</v>
      </c>
      <c r="L1157" s="3">
        <v>0</v>
      </c>
      <c r="M1157" s="3">
        <v>0</v>
      </c>
      <c r="N1157" s="3">
        <v>0</v>
      </c>
      <c r="O1157" s="3">
        <v>0</v>
      </c>
      <c r="P1157" s="3">
        <f t="shared" si="52"/>
        <v>0</v>
      </c>
      <c r="Q1157" s="3">
        <v>284</v>
      </c>
      <c r="R1157" s="3">
        <f t="shared" si="53"/>
        <v>2</v>
      </c>
      <c r="S1157" s="3">
        <v>0</v>
      </c>
      <c r="T1157" s="3">
        <f>IF(AND(H1157&lt;5,S1157&gt;=VLOOKUP(A1157,anni!$A$1:$O$32,6,0)),1,0)</f>
        <v>0</v>
      </c>
    </row>
    <row r="1158" spans="1:20" x14ac:dyDescent="0.3">
      <c r="A1158" s="3">
        <v>2013</v>
      </c>
      <c r="B1158" s="3">
        <v>249</v>
      </c>
      <c r="C1158" s="3" t="s">
        <v>50</v>
      </c>
      <c r="D1158" s="3" t="str">
        <f>VLOOKUP(E1158,accorpamenti!$A$2:$X$104,A1158-1995,0)</f>
        <v>Genova</v>
      </c>
      <c r="E1158" s="3" t="s">
        <v>51</v>
      </c>
      <c r="F1158" s="3">
        <v>6384</v>
      </c>
      <c r="G1158" s="3">
        <v>2013</v>
      </c>
      <c r="H1158" s="4">
        <v>5</v>
      </c>
      <c r="I1158" s="3" t="s">
        <v>36</v>
      </c>
      <c r="J1158" s="3">
        <v>4</v>
      </c>
      <c r="K1158" s="3">
        <v>0</v>
      </c>
      <c r="L1158" s="3">
        <v>0</v>
      </c>
      <c r="M1158" s="3">
        <v>3</v>
      </c>
      <c r="N1158" s="3">
        <v>0</v>
      </c>
      <c r="O1158" s="3">
        <v>0</v>
      </c>
      <c r="P1158" s="3">
        <f t="shared" si="52"/>
        <v>7</v>
      </c>
      <c r="Q1158" s="3">
        <v>163</v>
      </c>
      <c r="R1158" s="3">
        <f t="shared" si="53"/>
        <v>1</v>
      </c>
      <c r="S1158" s="3">
        <v>7</v>
      </c>
      <c r="T1158" s="3">
        <f>IF(AND(H1158&lt;5,S1158&gt;=VLOOKUP(A1158,anni!$A$1:$O$32,6,0)),1,0)</f>
        <v>0</v>
      </c>
    </row>
    <row r="1159" spans="1:20" x14ac:dyDescent="0.3">
      <c r="A1159" s="3">
        <v>2013</v>
      </c>
      <c r="B1159" s="3">
        <v>250</v>
      </c>
      <c r="C1159" s="3" t="s">
        <v>37</v>
      </c>
      <c r="D1159" s="3" t="str">
        <f>VLOOKUP(E1159,accorpamenti!$A$2:$X$104,A1159-1995,0)</f>
        <v>Bari</v>
      </c>
      <c r="E1159" s="3" t="s">
        <v>55</v>
      </c>
      <c r="F1159" s="3">
        <v>6434</v>
      </c>
      <c r="G1159" s="3">
        <v>2013</v>
      </c>
      <c r="H1159" s="4">
        <v>4</v>
      </c>
      <c r="I1159" s="3" t="s">
        <v>36</v>
      </c>
      <c r="J1159" s="3">
        <v>7</v>
      </c>
      <c r="K1159" s="3">
        <v>6</v>
      </c>
      <c r="L1159" s="3">
        <v>0</v>
      </c>
      <c r="M1159" s="3">
        <v>4</v>
      </c>
      <c r="N1159" s="3">
        <v>0</v>
      </c>
      <c r="O1159" s="3">
        <v>0</v>
      </c>
      <c r="P1159" s="3">
        <f t="shared" si="52"/>
        <v>20.399999999999999</v>
      </c>
      <c r="Q1159" s="3">
        <v>46</v>
      </c>
      <c r="R1159" s="3">
        <f t="shared" si="53"/>
        <v>2</v>
      </c>
      <c r="S1159" s="3">
        <v>17</v>
      </c>
      <c r="T1159" s="3">
        <f>IF(AND(H1159&lt;5,S1159&gt;=VLOOKUP(A1159,anni!$A$1:$O$32,6,0)),1,0)</f>
        <v>0</v>
      </c>
    </row>
    <row r="1160" spans="1:20" x14ac:dyDescent="0.3">
      <c r="A1160" s="3">
        <v>2013</v>
      </c>
      <c r="B1160" s="3">
        <v>251</v>
      </c>
      <c r="C1160" s="3" t="s">
        <v>34</v>
      </c>
      <c r="D1160" s="3" t="str">
        <f>VLOOKUP(E1160,accorpamenti!$A$2:$X$104,A1160-1995,0)</f>
        <v>Milano</v>
      </c>
      <c r="E1160" s="3" t="s">
        <v>41</v>
      </c>
      <c r="F1160" s="3">
        <v>6488</v>
      </c>
      <c r="G1160" s="3">
        <v>2013</v>
      </c>
      <c r="H1160" s="4">
        <v>2</v>
      </c>
      <c r="I1160" s="3" t="s">
        <v>31</v>
      </c>
      <c r="J1160" s="3">
        <v>5</v>
      </c>
      <c r="K1160" s="3">
        <v>6</v>
      </c>
      <c r="L1160" s="3">
        <v>0</v>
      </c>
      <c r="M1160" s="3">
        <v>2</v>
      </c>
      <c r="N1160" s="3">
        <v>0</v>
      </c>
      <c r="O1160" s="3">
        <v>0</v>
      </c>
      <c r="P1160" s="3">
        <f t="shared" si="52"/>
        <v>20.8</v>
      </c>
      <c r="Q1160" s="3">
        <v>77</v>
      </c>
      <c r="R1160" s="3">
        <f t="shared" si="53"/>
        <v>1</v>
      </c>
      <c r="S1160" s="3">
        <v>13</v>
      </c>
      <c r="T1160" s="3">
        <f>IF(AND(H1160&lt;5,S1160&gt;=VLOOKUP(A1160,anni!$A$1:$O$32,6,0)),1,0)</f>
        <v>0</v>
      </c>
    </row>
    <row r="1161" spans="1:20" x14ac:dyDescent="0.3">
      <c r="A1161" s="3">
        <v>2013</v>
      </c>
      <c r="B1161" s="3">
        <v>252</v>
      </c>
      <c r="C1161" s="3" t="s">
        <v>53</v>
      </c>
      <c r="D1161" s="3" t="str">
        <f>VLOOKUP(E1161,accorpamenti!$A$2:$X$104,A1161-1995,0)</f>
        <v>Teramo</v>
      </c>
      <c r="E1161" s="3" t="s">
        <v>98</v>
      </c>
      <c r="F1161" s="3">
        <v>6385</v>
      </c>
      <c r="G1161" s="3">
        <v>2013</v>
      </c>
      <c r="H1161" s="4">
        <v>5</v>
      </c>
      <c r="I1161" s="3" t="s">
        <v>36</v>
      </c>
      <c r="J1161" s="3">
        <v>1</v>
      </c>
      <c r="K1161" s="3">
        <v>6</v>
      </c>
      <c r="L1161" s="3">
        <v>0</v>
      </c>
      <c r="M1161" s="3">
        <v>7</v>
      </c>
      <c r="N1161" s="3">
        <v>0</v>
      </c>
      <c r="O1161" s="3">
        <v>0</v>
      </c>
      <c r="P1161" s="3">
        <f t="shared" si="52"/>
        <v>14</v>
      </c>
      <c r="Q1161" s="3">
        <v>46</v>
      </c>
      <c r="R1161" s="3">
        <f t="shared" si="53"/>
        <v>1</v>
      </c>
      <c r="S1161" s="3">
        <v>14</v>
      </c>
      <c r="T1161" s="3">
        <f>IF(AND(H1161&lt;5,S1161&gt;=VLOOKUP(A1161,anni!$A$1:$O$32,6,0)),1,0)</f>
        <v>0</v>
      </c>
    </row>
    <row r="1162" spans="1:20" x14ac:dyDescent="0.3">
      <c r="A1162" s="3">
        <v>2013</v>
      </c>
      <c r="B1162" s="3">
        <v>253</v>
      </c>
      <c r="C1162" s="3" t="s">
        <v>45</v>
      </c>
      <c r="D1162" s="3" t="str">
        <f>VLOOKUP(E1162,accorpamenti!$A$2:$X$104,A1162-1995,0)</f>
        <v>Torino</v>
      </c>
      <c r="E1162" s="3" t="s">
        <v>49</v>
      </c>
      <c r="F1162" s="3">
        <v>6317</v>
      </c>
      <c r="G1162" s="3">
        <v>2013</v>
      </c>
      <c r="H1162" s="4">
        <v>3</v>
      </c>
      <c r="I1162" s="3" t="s">
        <v>36</v>
      </c>
      <c r="J1162" s="3">
        <v>0</v>
      </c>
      <c r="K1162" s="3">
        <v>0</v>
      </c>
      <c r="L1162" s="3">
        <v>0</v>
      </c>
      <c r="M1162" s="3">
        <v>2</v>
      </c>
      <c r="N1162" s="3">
        <v>0</v>
      </c>
      <c r="O1162" s="3">
        <v>0</v>
      </c>
      <c r="P1162" s="3">
        <f t="shared" si="52"/>
        <v>2.8</v>
      </c>
      <c r="Q1162" s="3">
        <v>240</v>
      </c>
      <c r="R1162" s="3">
        <f t="shared" si="53"/>
        <v>3</v>
      </c>
      <c r="S1162" s="3">
        <v>2</v>
      </c>
      <c r="T1162" s="3">
        <f>IF(AND(H1162&lt;5,S1162&gt;=VLOOKUP(A1162,anni!$A$1:$O$32,6,0)),1,0)</f>
        <v>0</v>
      </c>
    </row>
    <row r="1163" spans="1:20" x14ac:dyDescent="0.3">
      <c r="A1163" s="3">
        <v>2013</v>
      </c>
      <c r="B1163" s="3">
        <v>254</v>
      </c>
      <c r="C1163" s="3" t="s">
        <v>59</v>
      </c>
      <c r="D1163" s="3" t="str">
        <f>VLOOKUP(E1163,accorpamenti!$A$2:$X$104,A1163-1995,0)</f>
        <v>Trento</v>
      </c>
      <c r="E1163" s="3" t="s">
        <v>60</v>
      </c>
      <c r="F1163" s="3">
        <v>6386</v>
      </c>
      <c r="G1163" s="3">
        <v>2013</v>
      </c>
      <c r="H1163" s="4">
        <v>5</v>
      </c>
      <c r="I1163" s="3" t="s">
        <v>36</v>
      </c>
      <c r="J1163" s="3">
        <v>1</v>
      </c>
      <c r="K1163" s="3">
        <v>6</v>
      </c>
      <c r="L1163" s="3">
        <v>3</v>
      </c>
      <c r="M1163" s="3">
        <v>7</v>
      </c>
      <c r="N1163" s="3">
        <v>0</v>
      </c>
      <c r="O1163" s="3">
        <v>0</v>
      </c>
      <c r="P1163" s="3">
        <f t="shared" si="52"/>
        <v>17</v>
      </c>
      <c r="Q1163" s="3">
        <v>24</v>
      </c>
      <c r="R1163" s="3">
        <f t="shared" si="53"/>
        <v>1</v>
      </c>
      <c r="S1163" s="3">
        <v>17</v>
      </c>
      <c r="T1163" s="3">
        <f>IF(AND(H1163&lt;5,S1163&gt;=VLOOKUP(A1163,anni!$A$1:$O$32,6,0)),1,0)</f>
        <v>0</v>
      </c>
    </row>
    <row r="1164" spans="1:20" x14ac:dyDescent="0.3">
      <c r="A1164" s="3">
        <v>2013</v>
      </c>
      <c r="B1164" s="3">
        <v>255</v>
      </c>
      <c r="C1164" s="3" t="s">
        <v>34</v>
      </c>
      <c r="D1164" s="3" t="str">
        <f>VLOOKUP(E1164,accorpamenti!$A$2:$X$104,A1164-1995,0)</f>
        <v>Pavia</v>
      </c>
      <c r="E1164" s="3" t="s">
        <v>83</v>
      </c>
      <c r="F1164" s="3">
        <v>6387</v>
      </c>
      <c r="G1164" s="3">
        <v>2013</v>
      </c>
      <c r="H1164" s="4">
        <v>5</v>
      </c>
      <c r="I1164" s="3" t="s">
        <v>36</v>
      </c>
      <c r="J1164" s="3">
        <v>0</v>
      </c>
      <c r="K1164" s="3">
        <v>0</v>
      </c>
      <c r="L1164" s="3">
        <v>0</v>
      </c>
      <c r="M1164" s="3">
        <v>5</v>
      </c>
      <c r="N1164" s="3">
        <v>0</v>
      </c>
      <c r="O1164" s="3">
        <v>0</v>
      </c>
      <c r="P1164" s="3">
        <f t="shared" si="52"/>
        <v>5</v>
      </c>
      <c r="Q1164" s="3">
        <v>163</v>
      </c>
      <c r="R1164" s="3">
        <f t="shared" si="53"/>
        <v>1</v>
      </c>
      <c r="S1164" s="3">
        <v>5</v>
      </c>
      <c r="T1164" s="3">
        <f>IF(AND(H1164&lt;5,S1164&gt;=VLOOKUP(A1164,anni!$A$1:$O$32,6,0)),1,0)</f>
        <v>0</v>
      </c>
    </row>
    <row r="1165" spans="1:20" x14ac:dyDescent="0.3">
      <c r="A1165" s="3">
        <v>2013</v>
      </c>
      <c r="B1165" s="3">
        <v>256</v>
      </c>
      <c r="C1165" s="3" t="s">
        <v>45</v>
      </c>
      <c r="D1165" s="3" t="str">
        <f>VLOOKUP(E1165,accorpamenti!$A$2:$X$104,A1165-1995,0)</f>
        <v>Verbania</v>
      </c>
      <c r="E1165" s="3" t="s">
        <v>46</v>
      </c>
      <c r="F1165" s="3">
        <v>6388</v>
      </c>
      <c r="G1165" s="3">
        <v>2013</v>
      </c>
      <c r="H1165" s="4">
        <v>5</v>
      </c>
      <c r="I1165" s="3" t="s">
        <v>36</v>
      </c>
      <c r="J1165" s="3">
        <v>1</v>
      </c>
      <c r="K1165" s="3">
        <v>0</v>
      </c>
      <c r="L1165" s="3">
        <v>0</v>
      </c>
      <c r="M1165" s="3">
        <v>0</v>
      </c>
      <c r="N1165" s="3">
        <v>0</v>
      </c>
      <c r="O1165" s="3">
        <v>0</v>
      </c>
      <c r="P1165" s="3">
        <f t="shared" si="52"/>
        <v>1</v>
      </c>
      <c r="Q1165" s="3">
        <v>272</v>
      </c>
      <c r="R1165" s="3">
        <f t="shared" si="53"/>
        <v>1</v>
      </c>
      <c r="S1165" s="3">
        <v>1</v>
      </c>
      <c r="T1165" s="3">
        <f>IF(AND(H1165&lt;5,S1165&gt;=VLOOKUP(A1165,anni!$A$1:$O$32,6,0)),1,0)</f>
        <v>0</v>
      </c>
    </row>
    <row r="1166" spans="1:20" x14ac:dyDescent="0.3">
      <c r="A1166" s="3">
        <v>2013</v>
      </c>
      <c r="B1166" s="3">
        <v>257</v>
      </c>
      <c r="C1166" s="3" t="s">
        <v>34</v>
      </c>
      <c r="D1166" s="3" t="str">
        <f>VLOOKUP(E1166,accorpamenti!$A$2:$X$104,A1166-1995,0)</f>
        <v>Bergamo</v>
      </c>
      <c r="E1166" s="3" t="s">
        <v>35</v>
      </c>
      <c r="F1166" s="3">
        <v>6389</v>
      </c>
      <c r="G1166" s="3">
        <v>2013</v>
      </c>
      <c r="H1166" s="4">
        <v>5</v>
      </c>
      <c r="I1166" s="3" t="s">
        <v>36</v>
      </c>
      <c r="J1166" s="3">
        <v>0</v>
      </c>
      <c r="K1166" s="3">
        <v>6</v>
      </c>
      <c r="L1166" s="3">
        <v>0</v>
      </c>
      <c r="M1166" s="3">
        <v>7</v>
      </c>
      <c r="N1166" s="3">
        <v>0</v>
      </c>
      <c r="O1166" s="3">
        <v>0</v>
      </c>
      <c r="P1166" s="3">
        <f t="shared" ref="P1166:P1217" si="54">IF(T1166=0,IF(S1166=-1,-1,S1166*HLOOKUP(H1166,$U$1:$Y$2,2,0)),0)</f>
        <v>13</v>
      </c>
      <c r="Q1166" s="3">
        <v>54</v>
      </c>
      <c r="R1166" s="3">
        <f t="shared" si="53"/>
        <v>1</v>
      </c>
      <c r="S1166" s="3">
        <v>13</v>
      </c>
      <c r="T1166" s="3">
        <f>IF(AND(H1166&lt;5,S1166&gt;=VLOOKUP(A1166,anni!$A$1:$O$32,6,0)),1,0)</f>
        <v>0</v>
      </c>
    </row>
    <row r="1167" spans="1:20" x14ac:dyDescent="0.3">
      <c r="A1167" s="3">
        <v>2013</v>
      </c>
      <c r="B1167" s="3">
        <v>258</v>
      </c>
      <c r="C1167" s="3" t="s">
        <v>45</v>
      </c>
      <c r="D1167" s="3" t="str">
        <f>VLOOKUP(E1167,accorpamenti!$A$2:$X$104,A1167-1995,0)</f>
        <v>Torino</v>
      </c>
      <c r="E1167" s="3" t="s">
        <v>49</v>
      </c>
      <c r="F1167" s="3">
        <v>6489</v>
      </c>
      <c r="G1167" s="3">
        <v>2013</v>
      </c>
      <c r="H1167" s="4">
        <v>2</v>
      </c>
      <c r="I1167" s="3" t="s">
        <v>31</v>
      </c>
      <c r="J1167" s="3">
        <v>1</v>
      </c>
      <c r="K1167" s="3">
        <v>0</v>
      </c>
      <c r="L1167" s="3">
        <v>0</v>
      </c>
      <c r="M1167" s="3">
        <v>0</v>
      </c>
      <c r="N1167" s="3">
        <v>0</v>
      </c>
      <c r="O1167" s="3">
        <v>0</v>
      </c>
      <c r="P1167" s="3">
        <f t="shared" si="54"/>
        <v>1.6</v>
      </c>
      <c r="Q1167" s="3">
        <v>272</v>
      </c>
      <c r="R1167" s="3">
        <f t="shared" si="53"/>
        <v>1</v>
      </c>
      <c r="S1167" s="3">
        <v>1</v>
      </c>
      <c r="T1167" s="3">
        <f>IF(AND(H1167&lt;5,S1167&gt;=VLOOKUP(A1167,anni!$A$1:$O$32,6,0)),1,0)</f>
        <v>0</v>
      </c>
    </row>
    <row r="1168" spans="1:20" x14ac:dyDescent="0.3">
      <c r="A1168" s="3">
        <v>2013</v>
      </c>
      <c r="B1168" s="3">
        <v>259</v>
      </c>
      <c r="C1168" s="3" t="s">
        <v>69</v>
      </c>
      <c r="D1168" s="3" t="str">
        <f>VLOOKUP(E1168,accorpamenti!$A$2:$X$104,A1168-1995,0)</f>
        <v>Piacenza</v>
      </c>
      <c r="E1168" s="3" t="s">
        <v>90</v>
      </c>
      <c r="F1168" s="3">
        <v>6139</v>
      </c>
      <c r="G1168" s="3">
        <v>2013</v>
      </c>
      <c r="H1168" s="4">
        <v>3</v>
      </c>
      <c r="I1168" s="3" t="s">
        <v>36</v>
      </c>
      <c r="J1168" s="3">
        <v>7</v>
      </c>
      <c r="K1168" s="3">
        <v>7</v>
      </c>
      <c r="L1168" s="3">
        <v>7</v>
      </c>
      <c r="M1168" s="3">
        <v>7</v>
      </c>
      <c r="N1168" s="3">
        <v>6</v>
      </c>
      <c r="O1168" s="3">
        <v>0</v>
      </c>
      <c r="P1168" s="3">
        <f t="shared" si="54"/>
        <v>0</v>
      </c>
      <c r="Q1168" s="3">
        <v>3</v>
      </c>
      <c r="R1168" s="3">
        <f t="shared" si="53"/>
        <v>4</v>
      </c>
      <c r="S1168" s="3">
        <v>34</v>
      </c>
      <c r="T1168" s="3">
        <f>IF(AND(H1168&lt;5,S1168&gt;=VLOOKUP(A1168,anni!$A$1:$O$32,6,0)),1,0)</f>
        <v>1</v>
      </c>
    </row>
    <row r="1169" spans="1:20" x14ac:dyDescent="0.3">
      <c r="A1169" s="3">
        <v>2013</v>
      </c>
      <c r="B1169" s="3">
        <v>260</v>
      </c>
      <c r="C1169" s="3" t="s">
        <v>59</v>
      </c>
      <c r="D1169" s="3" t="str">
        <f>VLOOKUP(E1169,accorpamenti!$A$2:$X$104,A1169-1995,0)</f>
        <v>Trento</v>
      </c>
      <c r="E1169" s="3" t="s">
        <v>60</v>
      </c>
      <c r="F1169" s="3">
        <v>6294</v>
      </c>
      <c r="G1169" s="3">
        <v>2013</v>
      </c>
      <c r="H1169" s="4">
        <v>4</v>
      </c>
      <c r="I1169" s="3" t="s">
        <v>36</v>
      </c>
      <c r="J1169" s="3">
        <v>7</v>
      </c>
      <c r="K1169" s="3">
        <v>6</v>
      </c>
      <c r="L1169" s="3">
        <v>4</v>
      </c>
      <c r="M1169" s="3">
        <v>2</v>
      </c>
      <c r="N1169" s="3">
        <v>0</v>
      </c>
      <c r="O1169" s="3">
        <v>0</v>
      </c>
      <c r="P1169" s="3">
        <f t="shared" si="54"/>
        <v>22.8</v>
      </c>
      <c r="Q1169" s="3">
        <v>30</v>
      </c>
      <c r="R1169" s="3">
        <f t="shared" si="53"/>
        <v>3</v>
      </c>
      <c r="S1169" s="3">
        <v>19</v>
      </c>
      <c r="T1169" s="3">
        <f>IF(AND(H1169&lt;5,S1169&gt;=VLOOKUP(A1169,anni!$A$1:$O$32,6,0)),1,0)</f>
        <v>0</v>
      </c>
    </row>
    <row r="1170" spans="1:20" x14ac:dyDescent="0.3">
      <c r="A1170" s="3">
        <v>2013</v>
      </c>
      <c r="B1170" s="3">
        <v>261</v>
      </c>
      <c r="C1170" s="3" t="s">
        <v>56</v>
      </c>
      <c r="D1170" s="3" t="str">
        <f>VLOOKUP(E1170,accorpamenti!$A$2:$X$104,A1170-1995,0)</f>
        <v>Vicenza</v>
      </c>
      <c r="E1170" s="3" t="s">
        <v>93</v>
      </c>
      <c r="F1170" s="3">
        <v>6435</v>
      </c>
      <c r="G1170" s="3">
        <v>2013</v>
      </c>
      <c r="H1170" s="4">
        <v>4</v>
      </c>
      <c r="I1170" s="3" t="s">
        <v>36</v>
      </c>
      <c r="J1170" s="3">
        <v>0</v>
      </c>
      <c r="K1170" s="3">
        <v>0</v>
      </c>
      <c r="L1170" s="3">
        <v>0</v>
      </c>
      <c r="M1170" s="3">
        <v>1</v>
      </c>
      <c r="N1170" s="3">
        <v>0</v>
      </c>
      <c r="O1170" s="3">
        <v>0</v>
      </c>
      <c r="P1170" s="3">
        <f t="shared" si="54"/>
        <v>1.2</v>
      </c>
      <c r="Q1170" s="3">
        <v>257</v>
      </c>
      <c r="R1170" s="3">
        <f t="shared" si="53"/>
        <v>1</v>
      </c>
      <c r="S1170" s="3">
        <v>1</v>
      </c>
      <c r="T1170" s="3">
        <f>IF(AND(H1170&lt;5,S1170&gt;=VLOOKUP(A1170,anni!$A$1:$O$32,6,0)),1,0)</f>
        <v>0</v>
      </c>
    </row>
    <row r="1171" spans="1:20" x14ac:dyDescent="0.3">
      <c r="A1171" s="3">
        <v>2013</v>
      </c>
      <c r="B1171" s="3">
        <v>262</v>
      </c>
      <c r="C1171" s="3" t="s">
        <v>29</v>
      </c>
      <c r="D1171" s="3" t="str">
        <f>VLOOKUP(E1171,accorpamenti!$A$2:$X$104,A1171-1995,0)</f>
        <v>Palermo</v>
      </c>
      <c r="E1171" s="3" t="s">
        <v>114</v>
      </c>
      <c r="F1171" s="3">
        <v>6390</v>
      </c>
      <c r="G1171" s="3">
        <v>2013</v>
      </c>
      <c r="H1171" s="4">
        <v>5</v>
      </c>
      <c r="I1171" s="3" t="s">
        <v>36</v>
      </c>
      <c r="J1171" s="3">
        <v>0</v>
      </c>
      <c r="K1171" s="3">
        <v>6</v>
      </c>
      <c r="L1171" s="3">
        <v>2</v>
      </c>
      <c r="M1171" s="3">
        <v>0</v>
      </c>
      <c r="N1171" s="3">
        <v>0</v>
      </c>
      <c r="O1171" s="3">
        <v>0</v>
      </c>
      <c r="P1171" s="3">
        <f t="shared" si="54"/>
        <v>8</v>
      </c>
      <c r="Q1171" s="3">
        <v>104</v>
      </c>
      <c r="R1171" s="3">
        <f t="shared" si="53"/>
        <v>1</v>
      </c>
      <c r="S1171" s="3">
        <v>8</v>
      </c>
      <c r="T1171" s="3">
        <f>IF(AND(H1171&lt;5,S1171&gt;=VLOOKUP(A1171,anni!$A$1:$O$32,6,0)),1,0)</f>
        <v>0</v>
      </c>
    </row>
    <row r="1172" spans="1:20" x14ac:dyDescent="0.3">
      <c r="A1172" s="3">
        <v>2013</v>
      </c>
      <c r="B1172" s="3">
        <v>263</v>
      </c>
      <c r="C1172" s="3" t="s">
        <v>43</v>
      </c>
      <c r="D1172" s="3" t="str">
        <f>VLOOKUP(E1172,accorpamenti!$A$2:$X$104,A1172-1995,0)</f>
        <v>Trieste</v>
      </c>
      <c r="E1172" s="3" t="s">
        <v>92</v>
      </c>
      <c r="F1172" s="3">
        <v>6250</v>
      </c>
      <c r="G1172" s="3">
        <v>2013</v>
      </c>
      <c r="H1172" s="4">
        <v>5</v>
      </c>
      <c r="I1172" s="3" t="s">
        <v>36</v>
      </c>
      <c r="J1172" s="3">
        <v>6</v>
      </c>
      <c r="K1172" s="3">
        <v>0</v>
      </c>
      <c r="L1172" s="3">
        <v>3</v>
      </c>
      <c r="M1172" s="3">
        <v>0</v>
      </c>
      <c r="N1172" s="3">
        <v>5</v>
      </c>
      <c r="O1172" s="3">
        <v>0</v>
      </c>
      <c r="P1172" s="3">
        <f t="shared" si="54"/>
        <v>14</v>
      </c>
      <c r="Q1172" s="3">
        <v>67</v>
      </c>
      <c r="R1172" s="3">
        <f t="shared" si="53"/>
        <v>2</v>
      </c>
      <c r="S1172" s="3">
        <v>14</v>
      </c>
      <c r="T1172" s="3">
        <f>IF(AND(H1172&lt;5,S1172&gt;=VLOOKUP(A1172,anni!$A$1:$O$32,6,0)),1,0)</f>
        <v>0</v>
      </c>
    </row>
    <row r="1173" spans="1:20" x14ac:dyDescent="0.3">
      <c r="A1173" s="3">
        <v>2013</v>
      </c>
      <c r="B1173" s="3">
        <v>264</v>
      </c>
      <c r="C1173" s="3" t="s">
        <v>34</v>
      </c>
      <c r="D1173" s="3" t="str">
        <f>VLOOKUP(E1173,accorpamenti!$A$2:$X$104,A1173-1995,0)</f>
        <v>Pavia</v>
      </c>
      <c r="E1173" s="3" t="s">
        <v>83</v>
      </c>
      <c r="F1173" s="3">
        <v>6105</v>
      </c>
      <c r="G1173" s="3">
        <v>2013</v>
      </c>
      <c r="H1173" s="4">
        <v>5</v>
      </c>
      <c r="I1173" s="3" t="s">
        <v>36</v>
      </c>
      <c r="J1173" s="3">
        <v>3</v>
      </c>
      <c r="K1173" s="3">
        <v>7</v>
      </c>
      <c r="L1173" s="3">
        <v>0</v>
      </c>
      <c r="M1173" s="3">
        <v>1</v>
      </c>
      <c r="N1173" s="3">
        <v>0</v>
      </c>
      <c r="O1173" s="3">
        <v>0</v>
      </c>
      <c r="P1173" s="3">
        <f t="shared" si="54"/>
        <v>11</v>
      </c>
      <c r="Q1173" s="3">
        <v>88</v>
      </c>
      <c r="R1173" s="3">
        <f t="shared" si="53"/>
        <v>3</v>
      </c>
      <c r="S1173" s="3">
        <v>11</v>
      </c>
      <c r="T1173" s="3">
        <f>IF(AND(H1173&lt;5,S1173&gt;=VLOOKUP(A1173,anni!$A$1:$O$32,6,0)),1,0)</f>
        <v>0</v>
      </c>
    </row>
    <row r="1174" spans="1:20" x14ac:dyDescent="0.3">
      <c r="A1174" s="3">
        <v>2013</v>
      </c>
      <c r="B1174" s="3">
        <v>265</v>
      </c>
      <c r="C1174" s="3" t="s">
        <v>39</v>
      </c>
      <c r="D1174" s="3" t="str">
        <f>VLOOKUP(E1174,accorpamenti!$A$2:$X$104,A1174-1995,0)</f>
        <v>Roma</v>
      </c>
      <c r="E1174" s="3" t="s">
        <v>40</v>
      </c>
      <c r="F1174" s="3">
        <v>6251</v>
      </c>
      <c r="G1174" s="3">
        <v>2013</v>
      </c>
      <c r="H1174" s="4">
        <v>5</v>
      </c>
      <c r="I1174" s="3" t="s">
        <v>36</v>
      </c>
      <c r="J1174" s="3">
        <v>7</v>
      </c>
      <c r="K1174" s="3">
        <v>6</v>
      </c>
      <c r="L1174" s="3">
        <v>0</v>
      </c>
      <c r="M1174" s="3">
        <v>2</v>
      </c>
      <c r="N1174" s="3">
        <v>0</v>
      </c>
      <c r="O1174" s="3">
        <v>0</v>
      </c>
      <c r="P1174" s="3">
        <f t="shared" si="54"/>
        <v>15</v>
      </c>
      <c r="Q1174" s="3">
        <v>64</v>
      </c>
      <c r="R1174" s="3">
        <f t="shared" si="53"/>
        <v>2</v>
      </c>
      <c r="S1174" s="3">
        <v>15</v>
      </c>
      <c r="T1174" s="3">
        <f>IF(AND(H1174&lt;5,S1174&gt;=VLOOKUP(A1174,anni!$A$1:$O$32,6,0)),1,0)</f>
        <v>0</v>
      </c>
    </row>
    <row r="1175" spans="1:20" x14ac:dyDescent="0.3">
      <c r="A1175" s="3">
        <v>2013</v>
      </c>
      <c r="B1175" s="3">
        <v>266</v>
      </c>
      <c r="C1175" s="3" t="s">
        <v>45</v>
      </c>
      <c r="D1175" s="3" t="str">
        <f>VLOOKUP(E1175,accorpamenti!$A$2:$X$104,A1175-1995,0)</f>
        <v>Cuneo</v>
      </c>
      <c r="E1175" s="3" t="s">
        <v>67</v>
      </c>
      <c r="F1175" s="3">
        <v>6318</v>
      </c>
      <c r="G1175" s="3">
        <v>2013</v>
      </c>
      <c r="H1175" s="4">
        <v>3</v>
      </c>
      <c r="I1175" s="3" t="s">
        <v>36</v>
      </c>
      <c r="J1175" s="3">
        <v>0</v>
      </c>
      <c r="K1175" s="3">
        <v>6</v>
      </c>
      <c r="L1175" s="3">
        <v>0</v>
      </c>
      <c r="M1175" s="3">
        <v>0</v>
      </c>
      <c r="N1175" s="3">
        <v>0</v>
      </c>
      <c r="O1175" s="3">
        <v>0</v>
      </c>
      <c r="P1175" s="3">
        <f t="shared" si="54"/>
        <v>8.3999999999999986</v>
      </c>
      <c r="Q1175" s="3">
        <v>141</v>
      </c>
      <c r="R1175" s="3">
        <f t="shared" si="53"/>
        <v>2</v>
      </c>
      <c r="S1175" s="3">
        <v>6</v>
      </c>
      <c r="T1175" s="3">
        <f>IF(AND(H1175&lt;5,S1175&gt;=VLOOKUP(A1175,anni!$A$1:$O$32,6,0)),1,0)</f>
        <v>0</v>
      </c>
    </row>
    <row r="1176" spans="1:20" x14ac:dyDescent="0.3">
      <c r="A1176" s="3">
        <v>2013</v>
      </c>
      <c r="B1176" s="3">
        <v>267</v>
      </c>
      <c r="C1176" s="3" t="s">
        <v>39</v>
      </c>
      <c r="D1176" s="3" t="str">
        <f>VLOOKUP(E1176,accorpamenti!$A$2:$X$104,A1176-1995,0)</f>
        <v>Latina</v>
      </c>
      <c r="E1176" s="3" t="s">
        <v>65</v>
      </c>
      <c r="F1176" s="3">
        <v>6391</v>
      </c>
      <c r="G1176" s="3">
        <v>2013</v>
      </c>
      <c r="H1176" s="4">
        <v>5</v>
      </c>
      <c r="I1176" s="3" t="s">
        <v>36</v>
      </c>
      <c r="J1176" s="3">
        <v>1</v>
      </c>
      <c r="K1176" s="3">
        <v>0</v>
      </c>
      <c r="L1176" s="3">
        <v>0</v>
      </c>
      <c r="M1176" s="3">
        <v>1</v>
      </c>
      <c r="N1176" s="3">
        <v>0</v>
      </c>
      <c r="O1176" s="3">
        <v>1</v>
      </c>
      <c r="P1176" s="3">
        <f t="shared" si="54"/>
        <v>3</v>
      </c>
      <c r="Q1176" s="3">
        <v>234</v>
      </c>
      <c r="R1176" s="3">
        <f t="shared" si="53"/>
        <v>1</v>
      </c>
      <c r="S1176" s="3">
        <v>3</v>
      </c>
      <c r="T1176" s="3">
        <f>IF(AND(H1176&lt;5,S1176&gt;=VLOOKUP(A1176,anni!$A$1:$O$32,6,0)),1,0)</f>
        <v>0</v>
      </c>
    </row>
    <row r="1177" spans="1:20" x14ac:dyDescent="0.3">
      <c r="A1177" s="3">
        <v>2013</v>
      </c>
      <c r="B1177" s="3">
        <v>268</v>
      </c>
      <c r="C1177" s="3" t="s">
        <v>29</v>
      </c>
      <c r="D1177" s="3" t="str">
        <f>VLOOKUP(E1177,accorpamenti!$A$2:$X$104,A1177-1995,0)</f>
        <v>Ragusa</v>
      </c>
      <c r="E1177" s="3" t="s">
        <v>122</v>
      </c>
      <c r="F1177" s="3">
        <v>6466</v>
      </c>
      <c r="G1177" s="3">
        <v>2013</v>
      </c>
      <c r="H1177" s="4">
        <v>3</v>
      </c>
      <c r="I1177" s="3" t="s">
        <v>36</v>
      </c>
      <c r="J1177" s="3">
        <v>0</v>
      </c>
      <c r="K1177" s="3">
        <v>0</v>
      </c>
      <c r="L1177" s="3">
        <v>0</v>
      </c>
      <c r="M1177" s="3">
        <v>0</v>
      </c>
      <c r="N1177" s="3">
        <v>0</v>
      </c>
      <c r="O1177" s="3">
        <v>0</v>
      </c>
      <c r="P1177" s="3">
        <f t="shared" si="54"/>
        <v>0</v>
      </c>
      <c r="Q1177" s="3">
        <v>284</v>
      </c>
      <c r="R1177" s="3">
        <f t="shared" si="53"/>
        <v>2</v>
      </c>
      <c r="S1177" s="3">
        <v>0</v>
      </c>
      <c r="T1177" s="3">
        <f>IF(AND(H1177&lt;5,S1177&gt;=VLOOKUP(A1177,anni!$A$1:$O$32,6,0)),1,0)</f>
        <v>0</v>
      </c>
    </row>
    <row r="1178" spans="1:20" x14ac:dyDescent="0.3">
      <c r="A1178" s="3">
        <v>2013</v>
      </c>
      <c r="B1178" s="3">
        <v>269</v>
      </c>
      <c r="C1178" s="3" t="s">
        <v>47</v>
      </c>
      <c r="D1178" s="3" t="str">
        <f>VLOOKUP(E1178,accorpamenti!$A$2:$X$104,A1178-1995,0)</f>
        <v>Livorno</v>
      </c>
      <c r="E1178" s="3" t="s">
        <v>121</v>
      </c>
      <c r="F1178" s="3">
        <v>6295</v>
      </c>
      <c r="G1178" s="3">
        <v>2013</v>
      </c>
      <c r="H1178" s="4">
        <v>4</v>
      </c>
      <c r="I1178" s="3" t="s">
        <v>36</v>
      </c>
      <c r="J1178" s="3">
        <v>4</v>
      </c>
      <c r="K1178" s="3">
        <v>1</v>
      </c>
      <c r="L1178" s="3">
        <v>0</v>
      </c>
      <c r="M1178" s="3">
        <v>2</v>
      </c>
      <c r="N1178" s="3">
        <v>7</v>
      </c>
      <c r="O1178" s="3">
        <v>2</v>
      </c>
      <c r="P1178" s="3">
        <f t="shared" si="54"/>
        <v>19.2</v>
      </c>
      <c r="Q1178" s="3">
        <v>39</v>
      </c>
      <c r="R1178" s="3">
        <f t="shared" si="53"/>
        <v>2</v>
      </c>
      <c r="S1178" s="3">
        <v>16</v>
      </c>
      <c r="T1178" s="3">
        <f>IF(AND(H1178&lt;5,S1178&gt;=VLOOKUP(A1178,anni!$A$1:$O$32,6,0)),1,0)</f>
        <v>0</v>
      </c>
    </row>
    <row r="1179" spans="1:20" x14ac:dyDescent="0.3">
      <c r="A1179" s="3">
        <v>2013</v>
      </c>
      <c r="B1179" s="3">
        <v>270</v>
      </c>
      <c r="C1179" s="3" t="s">
        <v>29</v>
      </c>
      <c r="D1179" s="3" t="str">
        <f>VLOOKUP(E1179,accorpamenti!$A$2:$X$104,A1179-1995,0)</f>
        <v>Enna</v>
      </c>
      <c r="E1179" s="3" t="s">
        <v>82</v>
      </c>
      <c r="F1179" s="3">
        <v>6392</v>
      </c>
      <c r="G1179" s="3">
        <v>2013</v>
      </c>
      <c r="H1179" s="4">
        <v>5</v>
      </c>
      <c r="I1179" s="3" t="s">
        <v>36</v>
      </c>
      <c r="J1179" s="3">
        <v>1</v>
      </c>
      <c r="K1179" s="3">
        <v>0</v>
      </c>
      <c r="L1179" s="3">
        <v>0</v>
      </c>
      <c r="M1179" s="3">
        <v>0</v>
      </c>
      <c r="N1179" s="3">
        <v>0</v>
      </c>
      <c r="O1179" s="3">
        <v>0</v>
      </c>
      <c r="P1179" s="3">
        <f t="shared" si="54"/>
        <v>1</v>
      </c>
      <c r="Q1179" s="3">
        <v>272</v>
      </c>
      <c r="R1179" s="3">
        <f t="shared" si="53"/>
        <v>1</v>
      </c>
      <c r="S1179" s="3">
        <v>1</v>
      </c>
      <c r="T1179" s="3">
        <f>IF(AND(H1179&lt;5,S1179&gt;=VLOOKUP(A1179,anni!$A$1:$O$32,6,0)),1,0)</f>
        <v>0</v>
      </c>
    </row>
    <row r="1180" spans="1:20" x14ac:dyDescent="0.3">
      <c r="A1180" s="3">
        <v>2013</v>
      </c>
      <c r="B1180" s="3">
        <v>271</v>
      </c>
      <c r="C1180" s="3" t="s">
        <v>39</v>
      </c>
      <c r="D1180" s="3" t="str">
        <f>VLOOKUP(E1180,accorpamenti!$A$2:$X$104,A1180-1995,0)</f>
        <v>Roma</v>
      </c>
      <c r="E1180" s="3" t="s">
        <v>40</v>
      </c>
      <c r="F1180" s="3">
        <v>5947</v>
      </c>
      <c r="G1180" s="3">
        <v>2013</v>
      </c>
      <c r="H1180" s="4">
        <v>5</v>
      </c>
      <c r="I1180" s="3" t="s">
        <v>36</v>
      </c>
      <c r="J1180" s="3">
        <v>7</v>
      </c>
      <c r="K1180" s="3">
        <v>7</v>
      </c>
      <c r="L1180" s="3">
        <v>0</v>
      </c>
      <c r="M1180" s="3">
        <v>4</v>
      </c>
      <c r="N1180" s="3">
        <v>0</v>
      </c>
      <c r="O1180" s="3">
        <v>0</v>
      </c>
      <c r="P1180" s="3">
        <f t="shared" si="54"/>
        <v>18</v>
      </c>
      <c r="Q1180" s="3">
        <v>36</v>
      </c>
      <c r="R1180" s="3">
        <f t="shared" si="53"/>
        <v>4</v>
      </c>
      <c r="S1180" s="3">
        <v>18</v>
      </c>
      <c r="T1180" s="3">
        <f>IF(AND(H1180&lt;5,S1180&gt;=VLOOKUP(A1180,anni!$A$1:$O$32,6,0)),1,0)</f>
        <v>0</v>
      </c>
    </row>
    <row r="1181" spans="1:20" x14ac:dyDescent="0.3">
      <c r="A1181" s="3">
        <v>2013</v>
      </c>
      <c r="B1181" s="3">
        <v>272</v>
      </c>
      <c r="C1181" s="3" t="s">
        <v>69</v>
      </c>
      <c r="D1181" s="3" t="str">
        <f>VLOOKUP(E1181,accorpamenti!$A$2:$X$104,A1181-1995,0)</f>
        <v>Reggio Emilia</v>
      </c>
      <c r="E1181" s="3" t="s">
        <v>78</v>
      </c>
      <c r="F1181" s="3">
        <v>6393</v>
      </c>
      <c r="G1181" s="3">
        <v>2013</v>
      </c>
      <c r="H1181" s="4">
        <v>5</v>
      </c>
      <c r="I1181" s="3" t="s">
        <v>36</v>
      </c>
      <c r="J1181" s="3">
        <v>4</v>
      </c>
      <c r="K1181" s="3">
        <v>6</v>
      </c>
      <c r="L1181" s="3">
        <v>2</v>
      </c>
      <c r="M1181" s="3">
        <v>0</v>
      </c>
      <c r="N1181" s="3">
        <v>0</v>
      </c>
      <c r="O1181" s="3">
        <v>0</v>
      </c>
      <c r="P1181" s="3">
        <f t="shared" si="54"/>
        <v>12</v>
      </c>
      <c r="Q1181" s="3">
        <v>84</v>
      </c>
      <c r="R1181" s="3">
        <f t="shared" si="53"/>
        <v>1</v>
      </c>
      <c r="S1181" s="3">
        <v>12</v>
      </c>
      <c r="T1181" s="3">
        <f>IF(AND(H1181&lt;5,S1181&gt;=VLOOKUP(A1181,anni!$A$1:$O$32,6,0)),1,0)</f>
        <v>0</v>
      </c>
    </row>
    <row r="1182" spans="1:20" x14ac:dyDescent="0.3">
      <c r="A1182" s="3">
        <v>2013</v>
      </c>
      <c r="B1182" s="3">
        <v>273</v>
      </c>
      <c r="C1182" s="3" t="s">
        <v>56</v>
      </c>
      <c r="D1182" s="3" t="str">
        <f>VLOOKUP(E1182,accorpamenti!$A$2:$X$104,A1182-1995,0)</f>
        <v>Padova</v>
      </c>
      <c r="E1182" s="3" t="s">
        <v>66</v>
      </c>
      <c r="F1182" s="3">
        <v>6320</v>
      </c>
      <c r="G1182" s="3">
        <v>2013</v>
      </c>
      <c r="H1182" s="4">
        <v>3</v>
      </c>
      <c r="I1182" s="3" t="s">
        <v>36</v>
      </c>
      <c r="J1182" s="3">
        <v>0</v>
      </c>
      <c r="K1182" s="3">
        <v>6</v>
      </c>
      <c r="L1182" s="3">
        <v>2</v>
      </c>
      <c r="M1182" s="3">
        <v>7</v>
      </c>
      <c r="N1182" s="3">
        <v>0</v>
      </c>
      <c r="O1182" s="3">
        <v>0</v>
      </c>
      <c r="P1182" s="3">
        <f t="shared" si="54"/>
        <v>21</v>
      </c>
      <c r="Q1182" s="3">
        <v>34</v>
      </c>
      <c r="R1182" s="3">
        <f t="shared" si="53"/>
        <v>3</v>
      </c>
      <c r="S1182" s="3">
        <v>15</v>
      </c>
      <c r="T1182" s="3">
        <f>IF(AND(H1182&lt;5,S1182&gt;=VLOOKUP(A1182,anni!$A$1:$O$32,6,0)),1,0)</f>
        <v>0</v>
      </c>
    </row>
    <row r="1183" spans="1:20" x14ac:dyDescent="0.3">
      <c r="A1183" s="3">
        <v>2013</v>
      </c>
      <c r="B1183" s="3">
        <v>274</v>
      </c>
      <c r="C1183" s="3" t="s">
        <v>101</v>
      </c>
      <c r="D1183" s="3" t="str">
        <f>VLOOKUP(E1183,accorpamenti!$A$2:$X$104,A1183-1995,0)</f>
        <v>Ancona</v>
      </c>
      <c r="E1183" s="3" t="s">
        <v>116</v>
      </c>
      <c r="F1183" s="3">
        <v>6436</v>
      </c>
      <c r="G1183" s="3">
        <v>2013</v>
      </c>
      <c r="H1183" s="4">
        <v>4</v>
      </c>
      <c r="I1183" s="3" t="s">
        <v>36</v>
      </c>
      <c r="J1183" s="3">
        <v>0</v>
      </c>
      <c r="K1183" s="3">
        <v>0</v>
      </c>
      <c r="L1183" s="3">
        <v>0</v>
      </c>
      <c r="M1183" s="3">
        <v>0</v>
      </c>
      <c r="N1183" s="3">
        <v>0</v>
      </c>
      <c r="O1183" s="3">
        <v>0</v>
      </c>
      <c r="P1183" s="3">
        <f t="shared" si="54"/>
        <v>0</v>
      </c>
      <c r="Q1183" s="3">
        <v>284</v>
      </c>
      <c r="R1183" s="3">
        <f t="shared" si="53"/>
        <v>1</v>
      </c>
      <c r="S1183" s="3">
        <v>0</v>
      </c>
      <c r="T1183" s="3">
        <f>IF(AND(H1183&lt;5,S1183&gt;=VLOOKUP(A1183,anni!$A$1:$O$32,6,0)),1,0)</f>
        <v>0</v>
      </c>
    </row>
    <row r="1184" spans="1:20" x14ac:dyDescent="0.3">
      <c r="A1184" s="3">
        <v>2013</v>
      </c>
      <c r="B1184" s="3">
        <v>275</v>
      </c>
      <c r="C1184" s="3" t="s">
        <v>39</v>
      </c>
      <c r="D1184" s="3" t="str">
        <f>VLOOKUP(E1184,accorpamenti!$A$2:$X$104,A1184-1995,0)</f>
        <v>Frosinone</v>
      </c>
      <c r="E1184" s="3" t="s">
        <v>146</v>
      </c>
      <c r="F1184" s="3">
        <v>6394</v>
      </c>
      <c r="G1184" s="3">
        <v>2013</v>
      </c>
      <c r="H1184" s="4">
        <v>5</v>
      </c>
      <c r="I1184" s="3" t="s">
        <v>36</v>
      </c>
      <c r="J1184" s="3">
        <v>7</v>
      </c>
      <c r="K1184" s="3">
        <v>6</v>
      </c>
      <c r="L1184" s="3">
        <v>0</v>
      </c>
      <c r="M1184" s="3">
        <v>7</v>
      </c>
      <c r="N1184" s="3">
        <v>0</v>
      </c>
      <c r="O1184" s="3">
        <v>0</v>
      </c>
      <c r="P1184" s="3">
        <f t="shared" si="54"/>
        <v>20</v>
      </c>
      <c r="Q1184" s="3">
        <v>24</v>
      </c>
      <c r="R1184" s="3">
        <f t="shared" si="53"/>
        <v>1</v>
      </c>
      <c r="S1184" s="3">
        <v>20</v>
      </c>
      <c r="T1184" s="3">
        <f>IF(AND(H1184&lt;5,S1184&gt;=VLOOKUP(A1184,anni!$A$1:$O$32,6,0)),1,0)</f>
        <v>0</v>
      </c>
    </row>
    <row r="1185" spans="1:20" x14ac:dyDescent="0.3">
      <c r="A1185" s="3">
        <v>2013</v>
      </c>
      <c r="B1185" s="3">
        <v>276</v>
      </c>
      <c r="C1185" s="3" t="s">
        <v>59</v>
      </c>
      <c r="D1185" s="3" t="str">
        <f>VLOOKUP(E1185,accorpamenti!$A$2:$X$104,A1185-1995,0)</f>
        <v>Bolzano</v>
      </c>
      <c r="E1185" s="3" t="s">
        <v>128</v>
      </c>
      <c r="F1185" s="3">
        <v>6490</v>
      </c>
      <c r="G1185" s="3">
        <v>2013</v>
      </c>
      <c r="H1185" s="4">
        <v>2</v>
      </c>
      <c r="I1185" s="3" t="s">
        <v>31</v>
      </c>
      <c r="J1185" s="3">
        <v>5</v>
      </c>
      <c r="K1185" s="3">
        <v>0</v>
      </c>
      <c r="L1185" s="3">
        <v>0</v>
      </c>
      <c r="M1185" s="3">
        <v>0</v>
      </c>
      <c r="N1185" s="3">
        <v>0</v>
      </c>
      <c r="O1185" s="3">
        <v>0</v>
      </c>
      <c r="P1185" s="3">
        <f t="shared" si="54"/>
        <v>8</v>
      </c>
      <c r="Q1185" s="3">
        <v>234</v>
      </c>
      <c r="R1185" s="3">
        <f t="shared" ref="R1185:R1248" si="55">COUNTIF($F$609:$F$5991,F1185)</f>
        <v>2</v>
      </c>
      <c r="S1185" s="3">
        <v>5</v>
      </c>
      <c r="T1185" s="3">
        <f>IF(AND(H1185&lt;5,S1185&gt;=VLOOKUP(A1185,anni!$A$1:$O$32,6,0)),1,0)</f>
        <v>0</v>
      </c>
    </row>
    <row r="1186" spans="1:20" x14ac:dyDescent="0.3">
      <c r="A1186" s="3">
        <v>2013</v>
      </c>
      <c r="B1186" s="3">
        <v>277</v>
      </c>
      <c r="C1186" s="3" t="s">
        <v>43</v>
      </c>
      <c r="D1186" s="3" t="str">
        <f>VLOOKUP(E1186,accorpamenti!$A$2:$X$104,A1186-1995,0)</f>
        <v>Udine</v>
      </c>
      <c r="E1186" s="3" t="s">
        <v>58</v>
      </c>
      <c r="F1186" s="3">
        <v>6252</v>
      </c>
      <c r="G1186" s="3">
        <v>2013</v>
      </c>
      <c r="H1186" s="4">
        <v>5</v>
      </c>
      <c r="I1186" s="3" t="s">
        <v>36</v>
      </c>
      <c r="J1186" s="3">
        <v>6</v>
      </c>
      <c r="K1186" s="3">
        <v>7</v>
      </c>
      <c r="L1186" s="3">
        <v>3</v>
      </c>
      <c r="M1186" s="3">
        <v>2</v>
      </c>
      <c r="N1186" s="3">
        <v>0</v>
      </c>
      <c r="O1186" s="3">
        <v>1</v>
      </c>
      <c r="P1186" s="3">
        <f t="shared" si="54"/>
        <v>19</v>
      </c>
      <c r="Q1186" s="3">
        <v>28</v>
      </c>
      <c r="R1186" s="3">
        <f t="shared" si="55"/>
        <v>2</v>
      </c>
      <c r="S1186" s="3">
        <v>19</v>
      </c>
      <c r="T1186" s="3">
        <f>IF(AND(H1186&lt;5,S1186&gt;=VLOOKUP(A1186,anni!$A$1:$O$32,6,0)),1,0)</f>
        <v>0</v>
      </c>
    </row>
    <row r="1187" spans="1:20" x14ac:dyDescent="0.3">
      <c r="A1187" s="3">
        <v>2013</v>
      </c>
      <c r="B1187" s="3">
        <v>278</v>
      </c>
      <c r="C1187" s="3" t="s">
        <v>39</v>
      </c>
      <c r="D1187" s="3" t="str">
        <f>VLOOKUP(E1187,accorpamenti!$A$2:$X$104,A1187-1995,0)</f>
        <v>Roma</v>
      </c>
      <c r="E1187" s="3" t="s">
        <v>40</v>
      </c>
      <c r="F1187" s="3">
        <v>5749</v>
      </c>
      <c r="G1187" s="3">
        <v>2013</v>
      </c>
      <c r="H1187" s="4">
        <v>5</v>
      </c>
      <c r="I1187" s="3" t="s">
        <v>36</v>
      </c>
      <c r="J1187" s="3">
        <v>2</v>
      </c>
      <c r="K1187" s="3">
        <v>6</v>
      </c>
      <c r="L1187" s="3">
        <v>4</v>
      </c>
      <c r="M1187" s="3">
        <v>2</v>
      </c>
      <c r="N1187" s="3">
        <v>0</v>
      </c>
      <c r="O1187" s="3">
        <v>0</v>
      </c>
      <c r="P1187" s="3">
        <f t="shared" si="54"/>
        <v>14</v>
      </c>
      <c r="Q1187" s="3">
        <v>54</v>
      </c>
      <c r="R1187" s="3">
        <f t="shared" si="55"/>
        <v>3</v>
      </c>
      <c r="S1187" s="3">
        <v>14</v>
      </c>
      <c r="T1187" s="3">
        <f>IF(AND(H1187&lt;5,S1187&gt;=VLOOKUP(A1187,anni!$A$1:$O$32,6,0)),1,0)</f>
        <v>0</v>
      </c>
    </row>
    <row r="1188" spans="1:20" x14ac:dyDescent="0.3">
      <c r="A1188" s="3">
        <v>2013</v>
      </c>
      <c r="B1188" s="3">
        <v>279</v>
      </c>
      <c r="C1188" s="3" t="s">
        <v>32</v>
      </c>
      <c r="D1188" s="3" t="str">
        <f>VLOOKUP(E1188,accorpamenti!$A$2:$X$104,A1188-1995,0)</f>
        <v>Napoli</v>
      </c>
      <c r="E1188" s="3" t="s">
        <v>95</v>
      </c>
      <c r="F1188" s="3">
        <v>6130</v>
      </c>
      <c r="G1188" s="3">
        <v>2013</v>
      </c>
      <c r="H1188" s="4">
        <v>4</v>
      </c>
      <c r="I1188" s="3" t="s">
        <v>36</v>
      </c>
      <c r="J1188" s="3">
        <v>7</v>
      </c>
      <c r="K1188" s="3">
        <v>6</v>
      </c>
      <c r="L1188" s="3">
        <v>2</v>
      </c>
      <c r="M1188" s="3">
        <v>5</v>
      </c>
      <c r="N1188" s="3">
        <v>0</v>
      </c>
      <c r="O1188" s="3">
        <v>0</v>
      </c>
      <c r="P1188" s="3">
        <f t="shared" si="54"/>
        <v>24</v>
      </c>
      <c r="Q1188" s="3">
        <v>24</v>
      </c>
      <c r="R1188" s="3">
        <f t="shared" si="55"/>
        <v>4</v>
      </c>
      <c r="S1188" s="3">
        <v>20</v>
      </c>
      <c r="T1188" s="3">
        <f>IF(AND(H1188&lt;5,S1188&gt;=VLOOKUP(A1188,anni!$A$1:$O$32,6,0)),1,0)</f>
        <v>0</v>
      </c>
    </row>
    <row r="1189" spans="1:20" x14ac:dyDescent="0.3">
      <c r="A1189" s="3">
        <v>2013</v>
      </c>
      <c r="B1189" s="3">
        <v>280</v>
      </c>
      <c r="C1189" s="3" t="s">
        <v>86</v>
      </c>
      <c r="D1189" s="3" t="str">
        <f>VLOOKUP(E1189,accorpamenti!$A$2:$X$104,A1189-1995,0)</f>
        <v>Oristano</v>
      </c>
      <c r="E1189" s="3" t="s">
        <v>131</v>
      </c>
      <c r="F1189" s="3">
        <v>6253</v>
      </c>
      <c r="G1189" s="3">
        <v>2013</v>
      </c>
      <c r="H1189" s="4">
        <v>5</v>
      </c>
      <c r="I1189" s="3" t="s">
        <v>36</v>
      </c>
      <c r="J1189" s="3">
        <v>0</v>
      </c>
      <c r="K1189" s="3">
        <v>0</v>
      </c>
      <c r="L1189" s="3">
        <v>0</v>
      </c>
      <c r="M1189" s="3">
        <v>0</v>
      </c>
      <c r="N1189" s="3">
        <v>0</v>
      </c>
      <c r="O1189" s="3">
        <v>0</v>
      </c>
      <c r="P1189" s="3">
        <f t="shared" si="54"/>
        <v>0</v>
      </c>
      <c r="Q1189" s="3">
        <v>284</v>
      </c>
      <c r="R1189" s="3">
        <f t="shared" si="55"/>
        <v>2</v>
      </c>
      <c r="S1189" s="3">
        <v>0</v>
      </c>
      <c r="T1189" s="3">
        <f>IF(AND(H1189&lt;5,S1189&gt;=VLOOKUP(A1189,anni!$A$1:$O$32,6,0)),1,0)</f>
        <v>0</v>
      </c>
    </row>
    <row r="1190" spans="1:20" x14ac:dyDescent="0.3">
      <c r="A1190" s="3">
        <v>2013</v>
      </c>
      <c r="B1190" s="3">
        <v>281</v>
      </c>
      <c r="C1190" s="3" t="s">
        <v>34</v>
      </c>
      <c r="D1190" s="3" t="str">
        <f>VLOOKUP(E1190,accorpamenti!$A$2:$X$104,A1190-1995,0)</f>
        <v>Pavia</v>
      </c>
      <c r="E1190" s="3" t="s">
        <v>83</v>
      </c>
      <c r="F1190" s="3">
        <v>5948</v>
      </c>
      <c r="G1190" s="3">
        <v>2013</v>
      </c>
      <c r="H1190" s="4">
        <v>5</v>
      </c>
      <c r="I1190" s="3" t="s">
        <v>36</v>
      </c>
      <c r="J1190" s="3">
        <v>3</v>
      </c>
      <c r="K1190" s="3">
        <v>6</v>
      </c>
      <c r="L1190" s="3">
        <v>0</v>
      </c>
      <c r="M1190" s="3">
        <v>1</v>
      </c>
      <c r="N1190" s="3">
        <v>0</v>
      </c>
      <c r="O1190" s="3">
        <v>0</v>
      </c>
      <c r="P1190" s="3">
        <f t="shared" si="54"/>
        <v>10</v>
      </c>
      <c r="Q1190" s="3">
        <v>97</v>
      </c>
      <c r="R1190" s="3">
        <f t="shared" si="55"/>
        <v>3</v>
      </c>
      <c r="S1190" s="3">
        <v>10</v>
      </c>
      <c r="T1190" s="3">
        <f>IF(AND(H1190&lt;5,S1190&gt;=VLOOKUP(A1190,anni!$A$1:$O$32,6,0)),1,0)</f>
        <v>0</v>
      </c>
    </row>
    <row r="1191" spans="1:20" x14ac:dyDescent="0.3">
      <c r="A1191" s="3">
        <v>2013</v>
      </c>
      <c r="B1191" s="3">
        <v>282</v>
      </c>
      <c r="C1191" s="3" t="s">
        <v>53</v>
      </c>
      <c r="D1191" s="3" t="str">
        <f>VLOOKUP(E1191,accorpamenti!$A$2:$X$104,A1191-1995,0)</f>
        <v>Pescara</v>
      </c>
      <c r="E1191" s="3" t="s">
        <v>54</v>
      </c>
      <c r="F1191" s="3">
        <v>6437</v>
      </c>
      <c r="G1191" s="3">
        <v>2013</v>
      </c>
      <c r="H1191" s="4">
        <v>4</v>
      </c>
      <c r="I1191" s="3" t="s">
        <v>36</v>
      </c>
      <c r="J1191" s="3">
        <v>5</v>
      </c>
      <c r="K1191" s="3">
        <v>6</v>
      </c>
      <c r="L1191" s="3">
        <v>1</v>
      </c>
      <c r="M1191" s="3">
        <v>2</v>
      </c>
      <c r="N1191" s="3">
        <v>0</v>
      </c>
      <c r="O1191" s="3">
        <v>0</v>
      </c>
      <c r="P1191" s="3">
        <f t="shared" si="54"/>
        <v>16.8</v>
      </c>
      <c r="Q1191" s="3">
        <v>64</v>
      </c>
      <c r="R1191" s="3">
        <f t="shared" si="55"/>
        <v>2</v>
      </c>
      <c r="S1191" s="3">
        <v>14</v>
      </c>
      <c r="T1191" s="3">
        <f>IF(AND(H1191&lt;5,S1191&gt;=VLOOKUP(A1191,anni!$A$1:$O$32,6,0)),1,0)</f>
        <v>0</v>
      </c>
    </row>
    <row r="1192" spans="1:20" x14ac:dyDescent="0.3">
      <c r="A1192" s="3">
        <v>2013</v>
      </c>
      <c r="B1192" s="3">
        <v>283</v>
      </c>
      <c r="C1192" s="3" t="s">
        <v>59</v>
      </c>
      <c r="D1192" s="3" t="str">
        <f>VLOOKUP(E1192,accorpamenti!$A$2:$X$104,A1192-1995,0)</f>
        <v>Trento</v>
      </c>
      <c r="E1192" s="3" t="s">
        <v>60</v>
      </c>
      <c r="F1192" s="3">
        <v>6321</v>
      </c>
      <c r="G1192" s="3">
        <v>2013</v>
      </c>
      <c r="H1192" s="4">
        <v>3</v>
      </c>
      <c r="I1192" s="3" t="s">
        <v>36</v>
      </c>
      <c r="J1192" s="3">
        <v>1</v>
      </c>
      <c r="K1192" s="3">
        <v>6</v>
      </c>
      <c r="L1192" s="3">
        <v>7</v>
      </c>
      <c r="M1192" s="3">
        <v>2</v>
      </c>
      <c r="N1192" s="3">
        <v>0</v>
      </c>
      <c r="O1192" s="3">
        <v>0</v>
      </c>
      <c r="P1192" s="3">
        <f t="shared" si="54"/>
        <v>22.4</v>
      </c>
      <c r="Q1192" s="3">
        <v>30</v>
      </c>
      <c r="R1192" s="3">
        <f t="shared" si="55"/>
        <v>3</v>
      </c>
      <c r="S1192" s="3">
        <v>16</v>
      </c>
      <c r="T1192" s="3">
        <f>IF(AND(H1192&lt;5,S1192&gt;=VLOOKUP(A1192,anni!$A$1:$O$32,6,0)),1,0)</f>
        <v>0</v>
      </c>
    </row>
    <row r="1193" spans="1:20" x14ac:dyDescent="0.3">
      <c r="A1193" s="3">
        <v>2013</v>
      </c>
      <c r="B1193" s="3">
        <v>284</v>
      </c>
      <c r="C1193" s="3" t="s">
        <v>56</v>
      </c>
      <c r="D1193" s="3" t="str">
        <f>VLOOKUP(E1193,accorpamenti!$A$2:$X$104,A1193-1995,0)</f>
        <v>Vicenza</v>
      </c>
      <c r="E1193" s="3" t="s">
        <v>93</v>
      </c>
      <c r="F1193" s="3">
        <v>6132</v>
      </c>
      <c r="G1193" s="3">
        <v>2013</v>
      </c>
      <c r="H1193" s="4">
        <v>4</v>
      </c>
      <c r="I1193" s="3" t="s">
        <v>36</v>
      </c>
      <c r="J1193" s="3">
        <v>0</v>
      </c>
      <c r="K1193" s="3">
        <v>6</v>
      </c>
      <c r="L1193" s="3">
        <v>7</v>
      </c>
      <c r="M1193" s="3">
        <v>7</v>
      </c>
      <c r="N1193" s="3">
        <v>0</v>
      </c>
      <c r="O1193" s="3">
        <v>0</v>
      </c>
      <c r="P1193" s="3">
        <f t="shared" si="54"/>
        <v>24</v>
      </c>
      <c r="Q1193" s="3">
        <v>13</v>
      </c>
      <c r="R1193" s="3">
        <f t="shared" si="55"/>
        <v>4</v>
      </c>
      <c r="S1193" s="3">
        <v>20</v>
      </c>
      <c r="T1193" s="3">
        <f>IF(AND(H1193&lt;5,S1193&gt;=VLOOKUP(A1193,anni!$A$1:$O$32,6,0)),1,0)</f>
        <v>0</v>
      </c>
    </row>
    <row r="1194" spans="1:20" x14ac:dyDescent="0.3">
      <c r="A1194" s="3">
        <v>2013</v>
      </c>
      <c r="B1194" s="3">
        <v>285</v>
      </c>
      <c r="C1194" s="3" t="s">
        <v>56</v>
      </c>
      <c r="D1194" s="3" t="str">
        <f>VLOOKUP(E1194,accorpamenti!$A$2:$X$104,A1194-1995,0)</f>
        <v>Treviso</v>
      </c>
      <c r="E1194" s="3" t="s">
        <v>57</v>
      </c>
      <c r="F1194" s="3">
        <v>5750</v>
      </c>
      <c r="G1194" s="3">
        <v>2013</v>
      </c>
      <c r="H1194" s="4">
        <v>5</v>
      </c>
      <c r="I1194" s="3" t="s">
        <v>36</v>
      </c>
      <c r="J1194" s="3">
        <v>7</v>
      </c>
      <c r="K1194" s="3">
        <v>7</v>
      </c>
      <c r="L1194" s="3">
        <v>7</v>
      </c>
      <c r="M1194" s="3">
        <v>7</v>
      </c>
      <c r="N1194" s="3">
        <v>2</v>
      </c>
      <c r="O1194" s="3">
        <v>3</v>
      </c>
      <c r="P1194" s="3">
        <f t="shared" si="54"/>
        <v>33</v>
      </c>
      <c r="Q1194" s="3">
        <v>4</v>
      </c>
      <c r="R1194" s="3">
        <f t="shared" si="55"/>
        <v>5</v>
      </c>
      <c r="S1194" s="3">
        <v>33</v>
      </c>
      <c r="T1194" s="3">
        <f>IF(AND(H1194&lt;5,S1194&gt;=VLOOKUP(A1194,anni!$A$1:$O$32,6,0)),1,0)</f>
        <v>0</v>
      </c>
    </row>
    <row r="1195" spans="1:20" x14ac:dyDescent="0.3">
      <c r="A1195" s="3">
        <v>2013</v>
      </c>
      <c r="B1195" s="3">
        <v>286</v>
      </c>
      <c r="C1195" s="3" t="s">
        <v>45</v>
      </c>
      <c r="D1195" s="3" t="str">
        <f>VLOOKUP(E1195,accorpamenti!$A$2:$X$104,A1195-1995,0)</f>
        <v>Torino</v>
      </c>
      <c r="E1195" s="3" t="s">
        <v>49</v>
      </c>
      <c r="F1195" s="3">
        <v>5949</v>
      </c>
      <c r="G1195" s="3">
        <v>2013</v>
      </c>
      <c r="H1195" s="4">
        <v>5</v>
      </c>
      <c r="I1195" s="3" t="s">
        <v>36</v>
      </c>
      <c r="J1195" s="3">
        <v>0</v>
      </c>
      <c r="K1195" s="3">
        <v>7</v>
      </c>
      <c r="L1195" s="3">
        <v>7</v>
      </c>
      <c r="M1195" s="3">
        <v>7</v>
      </c>
      <c r="N1195" s="3">
        <v>0</v>
      </c>
      <c r="O1195" s="3">
        <v>0</v>
      </c>
      <c r="P1195" s="3">
        <f t="shared" si="54"/>
        <v>21</v>
      </c>
      <c r="Q1195" s="3">
        <v>10</v>
      </c>
      <c r="R1195" s="3">
        <f t="shared" si="55"/>
        <v>4</v>
      </c>
      <c r="S1195" s="3">
        <v>21</v>
      </c>
      <c r="T1195" s="3">
        <f>IF(AND(H1195&lt;5,S1195&gt;=VLOOKUP(A1195,anni!$A$1:$O$32,6,0)),1,0)</f>
        <v>0</v>
      </c>
    </row>
    <row r="1196" spans="1:20" x14ac:dyDescent="0.3">
      <c r="A1196" s="3">
        <v>2013</v>
      </c>
      <c r="B1196" s="3">
        <v>287</v>
      </c>
      <c r="C1196" s="3" t="s">
        <v>56</v>
      </c>
      <c r="D1196" s="3" t="str">
        <f>VLOOKUP(E1196,accorpamenti!$A$2:$X$104,A1196-1995,0)</f>
        <v>Belluno</v>
      </c>
      <c r="E1196" s="3" t="s">
        <v>99</v>
      </c>
      <c r="F1196" s="3">
        <v>6107</v>
      </c>
      <c r="G1196" s="3">
        <v>2013</v>
      </c>
      <c r="H1196" s="4">
        <v>5</v>
      </c>
      <c r="I1196" s="3" t="s">
        <v>36</v>
      </c>
      <c r="J1196" s="3">
        <v>7</v>
      </c>
      <c r="K1196" s="3">
        <v>7</v>
      </c>
      <c r="L1196" s="3">
        <v>7</v>
      </c>
      <c r="M1196" s="3">
        <v>7</v>
      </c>
      <c r="N1196" s="3">
        <v>0</v>
      </c>
      <c r="O1196" s="3">
        <v>0</v>
      </c>
      <c r="P1196" s="3">
        <f t="shared" si="54"/>
        <v>28</v>
      </c>
      <c r="Q1196" s="3">
        <v>7</v>
      </c>
      <c r="R1196" s="3">
        <f t="shared" si="55"/>
        <v>3</v>
      </c>
      <c r="S1196" s="3">
        <v>28</v>
      </c>
      <c r="T1196" s="3">
        <f>IF(AND(H1196&lt;5,S1196&gt;=VLOOKUP(A1196,anni!$A$1:$O$32,6,0)),1,0)</f>
        <v>0</v>
      </c>
    </row>
    <row r="1197" spans="1:20" x14ac:dyDescent="0.3">
      <c r="A1197" s="3">
        <v>2013</v>
      </c>
      <c r="B1197" s="3">
        <v>288</v>
      </c>
      <c r="C1197" s="3" t="s">
        <v>43</v>
      </c>
      <c r="D1197" s="3" t="str">
        <f>VLOOKUP(E1197,accorpamenti!$A$2:$X$104,A1197-1995,0)</f>
        <v>Trieste</v>
      </c>
      <c r="E1197" s="3" t="s">
        <v>92</v>
      </c>
      <c r="F1197" s="3">
        <v>6395</v>
      </c>
      <c r="G1197" s="3">
        <v>2013</v>
      </c>
      <c r="H1197" s="4">
        <v>5</v>
      </c>
      <c r="I1197" s="3" t="s">
        <v>36</v>
      </c>
      <c r="J1197" s="3">
        <v>7</v>
      </c>
      <c r="K1197" s="3">
        <v>6</v>
      </c>
      <c r="L1197" s="3">
        <v>0</v>
      </c>
      <c r="M1197" s="3">
        <v>4</v>
      </c>
      <c r="N1197" s="3">
        <v>0</v>
      </c>
      <c r="O1197" s="3">
        <v>0</v>
      </c>
      <c r="P1197" s="3">
        <f t="shared" si="54"/>
        <v>17</v>
      </c>
      <c r="Q1197" s="3">
        <v>46</v>
      </c>
      <c r="R1197" s="3">
        <f t="shared" si="55"/>
        <v>1</v>
      </c>
      <c r="S1197" s="3">
        <v>17</v>
      </c>
      <c r="T1197" s="3">
        <f>IF(AND(H1197&lt;5,S1197&gt;=VLOOKUP(A1197,anni!$A$1:$O$32,6,0)),1,0)</f>
        <v>0</v>
      </c>
    </row>
    <row r="1198" spans="1:20" x14ac:dyDescent="0.3">
      <c r="A1198" s="3">
        <v>2013</v>
      </c>
      <c r="B1198" s="3">
        <v>289</v>
      </c>
      <c r="C1198" s="3" t="s">
        <v>56</v>
      </c>
      <c r="D1198" s="3" t="str">
        <f>VLOOKUP(E1198,accorpamenti!$A$2:$X$104,A1198-1995,0)</f>
        <v>Padova</v>
      </c>
      <c r="E1198" s="3" t="s">
        <v>66</v>
      </c>
      <c r="F1198" s="3">
        <v>6495</v>
      </c>
      <c r="G1198" s="3">
        <v>2013</v>
      </c>
      <c r="H1198" s="4">
        <v>1</v>
      </c>
      <c r="I1198" s="3" t="s">
        <v>31</v>
      </c>
      <c r="J1198" s="3">
        <v>0</v>
      </c>
      <c r="K1198" s="3">
        <v>1</v>
      </c>
      <c r="L1198" s="3">
        <v>0</v>
      </c>
      <c r="M1198" s="3">
        <v>0</v>
      </c>
      <c r="N1198" s="3">
        <v>0</v>
      </c>
      <c r="O1198" s="3">
        <v>0</v>
      </c>
      <c r="P1198" s="3">
        <f t="shared" si="54"/>
        <v>1.8</v>
      </c>
      <c r="Q1198" s="3">
        <v>257</v>
      </c>
      <c r="R1198" s="3">
        <f t="shared" si="55"/>
        <v>2</v>
      </c>
      <c r="S1198" s="3">
        <v>1</v>
      </c>
      <c r="T1198" s="3">
        <f>IF(AND(H1198&lt;5,S1198&gt;=VLOOKUP(A1198,anni!$A$1:$O$32,6,0)),1,0)</f>
        <v>0</v>
      </c>
    </row>
    <row r="1199" spans="1:20" x14ac:dyDescent="0.3">
      <c r="A1199" s="3">
        <v>2013</v>
      </c>
      <c r="B1199" s="3">
        <v>290</v>
      </c>
      <c r="C1199" s="3" t="s">
        <v>45</v>
      </c>
      <c r="D1199" s="3" t="str">
        <f>VLOOKUP(E1199,accorpamenti!$A$2:$X$104,A1199-1995,0)</f>
        <v>Alessandria</v>
      </c>
      <c r="E1199" s="3" t="s">
        <v>74</v>
      </c>
      <c r="F1199" s="3">
        <v>6254</v>
      </c>
      <c r="G1199" s="3">
        <v>2013</v>
      </c>
      <c r="H1199" s="4">
        <v>5</v>
      </c>
      <c r="I1199" s="3" t="s">
        <v>36</v>
      </c>
      <c r="J1199" s="3">
        <v>4</v>
      </c>
      <c r="K1199" s="3">
        <v>0</v>
      </c>
      <c r="L1199" s="3">
        <v>7</v>
      </c>
      <c r="M1199" s="3">
        <v>0</v>
      </c>
      <c r="N1199" s="3">
        <v>2</v>
      </c>
      <c r="O1199" s="3">
        <v>0</v>
      </c>
      <c r="P1199" s="3">
        <f t="shared" si="54"/>
        <v>13</v>
      </c>
      <c r="Q1199" s="3">
        <v>67</v>
      </c>
      <c r="R1199" s="3">
        <f t="shared" si="55"/>
        <v>2</v>
      </c>
      <c r="S1199" s="3">
        <v>13</v>
      </c>
      <c r="T1199" s="3">
        <f>IF(AND(H1199&lt;5,S1199&gt;=VLOOKUP(A1199,anni!$A$1:$O$32,6,0)),1,0)</f>
        <v>0</v>
      </c>
    </row>
    <row r="1200" spans="1:20" x14ac:dyDescent="0.3">
      <c r="A1200" s="3">
        <v>2013</v>
      </c>
      <c r="B1200" s="3">
        <v>291</v>
      </c>
      <c r="C1200" s="3" t="s">
        <v>37</v>
      </c>
      <c r="D1200" s="3" t="str">
        <f>VLOOKUP(E1200,accorpamenti!$A$2:$X$104,A1200-1995,0)</f>
        <v>Foggia</v>
      </c>
      <c r="E1200" s="3" t="s">
        <v>96</v>
      </c>
      <c r="F1200" s="3">
        <v>6255</v>
      </c>
      <c r="G1200" s="3">
        <v>2013</v>
      </c>
      <c r="H1200" s="4">
        <v>5</v>
      </c>
      <c r="I1200" s="3" t="s">
        <v>36</v>
      </c>
      <c r="J1200" s="3">
        <v>7</v>
      </c>
      <c r="K1200" s="3">
        <v>6</v>
      </c>
      <c r="L1200" s="3">
        <v>0</v>
      </c>
      <c r="M1200" s="3">
        <v>3</v>
      </c>
      <c r="N1200" s="3">
        <v>0</v>
      </c>
      <c r="O1200" s="3">
        <v>0</v>
      </c>
      <c r="P1200" s="3">
        <f t="shared" si="54"/>
        <v>16</v>
      </c>
      <c r="Q1200" s="3">
        <v>60</v>
      </c>
      <c r="R1200" s="3">
        <f t="shared" si="55"/>
        <v>2</v>
      </c>
      <c r="S1200" s="3">
        <v>16</v>
      </c>
      <c r="T1200" s="3">
        <f>IF(AND(H1200&lt;5,S1200&gt;=VLOOKUP(A1200,anni!$A$1:$O$32,6,0)),1,0)</f>
        <v>0</v>
      </c>
    </row>
    <row r="1201" spans="1:20" x14ac:dyDescent="0.3">
      <c r="A1201" s="3">
        <v>2013</v>
      </c>
      <c r="B1201" s="3">
        <v>292</v>
      </c>
      <c r="C1201" s="3" t="s">
        <v>56</v>
      </c>
      <c r="D1201" s="3" t="str">
        <f>VLOOKUP(E1201,accorpamenti!$A$2:$X$104,A1201-1995,0)</f>
        <v>Venezia</v>
      </c>
      <c r="E1201" s="3" t="s">
        <v>85</v>
      </c>
      <c r="F1201" s="3">
        <v>6108</v>
      </c>
      <c r="G1201" s="3">
        <v>2013</v>
      </c>
      <c r="H1201" s="4">
        <v>5</v>
      </c>
      <c r="I1201" s="3" t="s">
        <v>36</v>
      </c>
      <c r="J1201" s="3">
        <v>0</v>
      </c>
      <c r="K1201" s="3">
        <v>6</v>
      </c>
      <c r="L1201" s="3">
        <v>0</v>
      </c>
      <c r="M1201" s="3">
        <v>0</v>
      </c>
      <c r="N1201" s="3">
        <v>0</v>
      </c>
      <c r="O1201" s="3">
        <v>0</v>
      </c>
      <c r="P1201" s="3">
        <f t="shared" si="54"/>
        <v>6</v>
      </c>
      <c r="Q1201" s="3">
        <v>141</v>
      </c>
      <c r="R1201" s="3">
        <f t="shared" si="55"/>
        <v>3</v>
      </c>
      <c r="S1201" s="3">
        <v>6</v>
      </c>
      <c r="T1201" s="3">
        <f>IF(AND(H1201&lt;5,S1201&gt;=VLOOKUP(A1201,anni!$A$1:$O$32,6,0)),1,0)</f>
        <v>0</v>
      </c>
    </row>
    <row r="1202" spans="1:20" x14ac:dyDescent="0.3">
      <c r="A1202" s="3">
        <v>2013</v>
      </c>
      <c r="B1202" s="3">
        <v>293</v>
      </c>
      <c r="C1202" s="3" t="s">
        <v>47</v>
      </c>
      <c r="D1202" s="3" t="str">
        <f>VLOOKUP(E1202,accorpamenti!$A$2:$X$104,A1202-1995,0)</f>
        <v>Pisa</v>
      </c>
      <c r="E1202" s="3" t="s">
        <v>105</v>
      </c>
      <c r="F1202" s="3">
        <v>6296</v>
      </c>
      <c r="G1202" s="3">
        <v>2013</v>
      </c>
      <c r="H1202" s="4">
        <v>4</v>
      </c>
      <c r="I1202" s="3" t="s">
        <v>36</v>
      </c>
      <c r="J1202" s="3">
        <v>7</v>
      </c>
      <c r="K1202" s="3">
        <v>6</v>
      </c>
      <c r="L1202" s="3">
        <v>0</v>
      </c>
      <c r="M1202" s="3">
        <v>2</v>
      </c>
      <c r="N1202" s="3">
        <v>0</v>
      </c>
      <c r="O1202" s="3">
        <v>0</v>
      </c>
      <c r="P1202" s="3">
        <f t="shared" si="54"/>
        <v>18</v>
      </c>
      <c r="Q1202" s="3">
        <v>64</v>
      </c>
      <c r="R1202" s="3">
        <f t="shared" si="55"/>
        <v>3</v>
      </c>
      <c r="S1202" s="3">
        <v>15</v>
      </c>
      <c r="T1202" s="3">
        <f>IF(AND(H1202&lt;5,S1202&gt;=VLOOKUP(A1202,anni!$A$1:$O$32,6,0)),1,0)</f>
        <v>0</v>
      </c>
    </row>
    <row r="1203" spans="1:20" x14ac:dyDescent="0.3">
      <c r="A1203" s="3">
        <v>2013</v>
      </c>
      <c r="B1203" s="3">
        <v>294</v>
      </c>
      <c r="C1203" s="3" t="s">
        <v>56</v>
      </c>
      <c r="D1203" s="3" t="str">
        <f>VLOOKUP(E1203,accorpamenti!$A$2:$X$104,A1203-1995,0)</f>
        <v>Treviso</v>
      </c>
      <c r="E1203" s="3" t="s">
        <v>57</v>
      </c>
      <c r="F1203" s="3">
        <v>6491</v>
      </c>
      <c r="G1203" s="3">
        <v>2013</v>
      </c>
      <c r="H1203" s="4">
        <v>2</v>
      </c>
      <c r="I1203" s="3" t="s">
        <v>31</v>
      </c>
      <c r="J1203" s="3">
        <v>1</v>
      </c>
      <c r="K1203" s="3">
        <v>0</v>
      </c>
      <c r="L1203" s="3">
        <v>0</v>
      </c>
      <c r="M1203" s="3">
        <v>0</v>
      </c>
      <c r="N1203" s="3">
        <v>0</v>
      </c>
      <c r="O1203" s="3">
        <v>0</v>
      </c>
      <c r="P1203" s="3">
        <f t="shared" si="54"/>
        <v>1.6</v>
      </c>
      <c r="Q1203" s="3">
        <v>272</v>
      </c>
      <c r="R1203" s="3">
        <f t="shared" si="55"/>
        <v>1</v>
      </c>
      <c r="S1203" s="3">
        <v>1</v>
      </c>
      <c r="T1203" s="3">
        <f>IF(AND(H1203&lt;5,S1203&gt;=VLOOKUP(A1203,anni!$A$1:$O$32,6,0)),1,0)</f>
        <v>0</v>
      </c>
    </row>
    <row r="1204" spans="1:20" x14ac:dyDescent="0.3">
      <c r="A1204" s="3">
        <v>2013</v>
      </c>
      <c r="B1204" s="3">
        <v>295</v>
      </c>
      <c r="C1204" s="3" t="s">
        <v>34</v>
      </c>
      <c r="D1204" s="3" t="str">
        <f>VLOOKUP(E1204,accorpamenti!$A$2:$X$104,A1204-1995,0)</f>
        <v>Brescia</v>
      </c>
      <c r="E1204" s="3" t="s">
        <v>42</v>
      </c>
      <c r="F1204" s="3">
        <v>6438</v>
      </c>
      <c r="G1204" s="3">
        <v>2013</v>
      </c>
      <c r="H1204" s="4">
        <v>4</v>
      </c>
      <c r="I1204" s="3" t="s">
        <v>36</v>
      </c>
      <c r="J1204" s="3">
        <v>1</v>
      </c>
      <c r="K1204" s="3">
        <v>6</v>
      </c>
      <c r="L1204" s="3">
        <v>0</v>
      </c>
      <c r="M1204" s="3">
        <v>0</v>
      </c>
      <c r="N1204" s="3">
        <v>0</v>
      </c>
      <c r="O1204" s="3">
        <v>0</v>
      </c>
      <c r="P1204" s="3">
        <f t="shared" si="54"/>
        <v>8.4</v>
      </c>
      <c r="Q1204" s="3">
        <v>129</v>
      </c>
      <c r="R1204" s="3">
        <f t="shared" si="55"/>
        <v>1</v>
      </c>
      <c r="S1204" s="3">
        <v>7</v>
      </c>
      <c r="T1204" s="3">
        <f>IF(AND(H1204&lt;5,S1204&gt;=VLOOKUP(A1204,anni!$A$1:$O$32,6,0)),1,0)</f>
        <v>0</v>
      </c>
    </row>
    <row r="1205" spans="1:20" x14ac:dyDescent="0.3">
      <c r="A1205" s="3">
        <v>2013</v>
      </c>
      <c r="B1205" s="3">
        <v>296</v>
      </c>
      <c r="C1205" s="3" t="s">
        <v>32</v>
      </c>
      <c r="D1205" s="3" t="str">
        <f>VLOOKUP(E1205,accorpamenti!$A$2:$X$104,A1205-1995,0)</f>
        <v>Salerno</v>
      </c>
      <c r="E1205" s="3" t="s">
        <v>61</v>
      </c>
      <c r="F1205" s="3">
        <v>6439</v>
      </c>
      <c r="G1205" s="3">
        <v>2013</v>
      </c>
      <c r="H1205" s="4">
        <v>4</v>
      </c>
      <c r="I1205" s="3" t="s">
        <v>36</v>
      </c>
      <c r="J1205" s="3">
        <v>0</v>
      </c>
      <c r="K1205" s="3">
        <v>7</v>
      </c>
      <c r="L1205" s="3">
        <v>0</v>
      </c>
      <c r="M1205" s="3">
        <v>0</v>
      </c>
      <c r="N1205" s="3">
        <v>0</v>
      </c>
      <c r="O1205" s="3">
        <v>0</v>
      </c>
      <c r="P1205" s="3">
        <f t="shared" si="54"/>
        <v>8.4</v>
      </c>
      <c r="Q1205" s="3">
        <v>117</v>
      </c>
      <c r="R1205" s="3">
        <f t="shared" si="55"/>
        <v>1</v>
      </c>
      <c r="S1205" s="3">
        <v>7</v>
      </c>
      <c r="T1205" s="3">
        <f>IF(AND(H1205&lt;5,S1205&gt;=VLOOKUP(A1205,anni!$A$1:$O$32,6,0)),1,0)</f>
        <v>0</v>
      </c>
    </row>
    <row r="1206" spans="1:20" x14ac:dyDescent="0.3">
      <c r="A1206" s="3">
        <v>2013</v>
      </c>
      <c r="B1206" s="3">
        <v>297</v>
      </c>
      <c r="C1206" s="3" t="s">
        <v>47</v>
      </c>
      <c r="D1206" s="3" t="str">
        <f>VLOOKUP(E1206,accorpamenti!$A$2:$X$104,A1206-1995,0)</f>
        <v>Lucca</v>
      </c>
      <c r="E1206" s="3" t="s">
        <v>48</v>
      </c>
      <c r="F1206" s="3">
        <v>6257</v>
      </c>
      <c r="G1206" s="3">
        <v>2013</v>
      </c>
      <c r="H1206" s="4">
        <v>5</v>
      </c>
      <c r="I1206" s="3" t="s">
        <v>36</v>
      </c>
      <c r="J1206" s="3">
        <v>6</v>
      </c>
      <c r="K1206" s="3">
        <v>6</v>
      </c>
      <c r="L1206" s="3">
        <v>0</v>
      </c>
      <c r="M1206" s="3">
        <v>2</v>
      </c>
      <c r="N1206" s="3">
        <v>0</v>
      </c>
      <c r="O1206" s="3">
        <v>0</v>
      </c>
      <c r="P1206" s="3">
        <f t="shared" si="54"/>
        <v>14</v>
      </c>
      <c r="Q1206" s="3">
        <v>67</v>
      </c>
      <c r="R1206" s="3">
        <f t="shared" si="55"/>
        <v>2</v>
      </c>
      <c r="S1206" s="3">
        <v>14</v>
      </c>
      <c r="T1206" s="3">
        <f>IF(AND(H1206&lt;5,S1206&gt;=VLOOKUP(A1206,anni!$A$1:$O$32,6,0)),1,0)</f>
        <v>0</v>
      </c>
    </row>
    <row r="1207" spans="1:20" x14ac:dyDescent="0.3">
      <c r="A1207" s="3">
        <v>2013</v>
      </c>
      <c r="B1207" s="3">
        <v>298</v>
      </c>
      <c r="C1207" s="3" t="s">
        <v>29</v>
      </c>
      <c r="D1207" s="3" t="str">
        <f>VLOOKUP(E1207,accorpamenti!$A$2:$X$104,A1207-1995,0)</f>
        <v>Agrigento</v>
      </c>
      <c r="E1207" s="3" t="s">
        <v>30</v>
      </c>
      <c r="F1207" s="3">
        <v>6467</v>
      </c>
      <c r="G1207" s="3">
        <v>2013</v>
      </c>
      <c r="H1207" s="4">
        <v>3</v>
      </c>
      <c r="I1207" s="3" t="s">
        <v>36</v>
      </c>
      <c r="J1207" s="3">
        <v>0</v>
      </c>
      <c r="K1207" s="3">
        <v>0</v>
      </c>
      <c r="L1207" s="3">
        <v>0</v>
      </c>
      <c r="M1207" s="3">
        <v>0</v>
      </c>
      <c r="N1207" s="3">
        <v>0</v>
      </c>
      <c r="O1207" s="3">
        <v>0</v>
      </c>
      <c r="P1207" s="3">
        <f t="shared" si="54"/>
        <v>0</v>
      </c>
      <c r="Q1207" s="3">
        <v>284</v>
      </c>
      <c r="R1207" s="3">
        <f t="shared" si="55"/>
        <v>1</v>
      </c>
      <c r="S1207" s="3">
        <v>0</v>
      </c>
      <c r="T1207" s="3">
        <f>IF(AND(H1207&lt;5,S1207&gt;=VLOOKUP(A1207,anni!$A$1:$O$32,6,0)),1,0)</f>
        <v>0</v>
      </c>
    </row>
    <row r="1208" spans="1:20" x14ac:dyDescent="0.3">
      <c r="A1208" s="3">
        <v>2013</v>
      </c>
      <c r="B1208" s="3">
        <v>299</v>
      </c>
      <c r="C1208" s="3" t="s">
        <v>69</v>
      </c>
      <c r="D1208" s="3" t="str">
        <f>VLOOKUP(E1208,accorpamenti!$A$2:$X$104,A1208-1995,0)</f>
        <v>Reggio Emilia</v>
      </c>
      <c r="E1208" s="3" t="s">
        <v>78</v>
      </c>
      <c r="F1208" s="3">
        <v>6469</v>
      </c>
      <c r="G1208" s="3">
        <v>2013</v>
      </c>
      <c r="H1208" s="4">
        <v>3</v>
      </c>
      <c r="I1208" s="3" t="s">
        <v>36</v>
      </c>
      <c r="J1208" s="3">
        <v>0</v>
      </c>
      <c r="K1208" s="3">
        <v>6</v>
      </c>
      <c r="L1208" s="3">
        <v>0</v>
      </c>
      <c r="M1208" s="3">
        <v>2</v>
      </c>
      <c r="N1208" s="3">
        <v>0</v>
      </c>
      <c r="O1208" s="3">
        <v>0</v>
      </c>
      <c r="P1208" s="3">
        <f t="shared" si="54"/>
        <v>11.2</v>
      </c>
      <c r="Q1208" s="3">
        <v>104</v>
      </c>
      <c r="R1208" s="3">
        <f t="shared" si="55"/>
        <v>1</v>
      </c>
      <c r="S1208" s="3">
        <v>8</v>
      </c>
      <c r="T1208" s="3">
        <f>IF(AND(H1208&lt;5,S1208&gt;=VLOOKUP(A1208,anni!$A$1:$O$32,6,0)),1,0)</f>
        <v>0</v>
      </c>
    </row>
    <row r="1209" spans="1:20" x14ac:dyDescent="0.3">
      <c r="A1209" s="3">
        <v>2013</v>
      </c>
      <c r="B1209" s="3">
        <v>300</v>
      </c>
      <c r="C1209" s="3" t="s">
        <v>62</v>
      </c>
      <c r="D1209" s="3" t="str">
        <f>VLOOKUP(E1209,accorpamenti!$A$2:$X$104,A1209-1995,0)</f>
        <v>Cosenza</v>
      </c>
      <c r="E1209" s="3" t="s">
        <v>134</v>
      </c>
      <c r="F1209" s="3">
        <v>6468</v>
      </c>
      <c r="G1209" s="3">
        <v>2013</v>
      </c>
      <c r="H1209" s="4">
        <v>3</v>
      </c>
      <c r="I1209" s="3" t="s">
        <v>36</v>
      </c>
      <c r="J1209" s="3">
        <v>0</v>
      </c>
      <c r="K1209" s="3">
        <v>6</v>
      </c>
      <c r="L1209" s="3">
        <v>0</v>
      </c>
      <c r="M1209" s="3">
        <v>0</v>
      </c>
      <c r="N1209" s="3">
        <v>0</v>
      </c>
      <c r="O1209" s="3">
        <v>0</v>
      </c>
      <c r="P1209" s="3">
        <f t="shared" si="54"/>
        <v>8.3999999999999986</v>
      </c>
      <c r="Q1209" s="3">
        <v>141</v>
      </c>
      <c r="R1209" s="3">
        <f t="shared" si="55"/>
        <v>1</v>
      </c>
      <c r="S1209" s="3">
        <v>6</v>
      </c>
      <c r="T1209" s="3">
        <f>IF(AND(H1209&lt;5,S1209&gt;=VLOOKUP(A1209,anni!$A$1:$O$32,6,0)),1,0)</f>
        <v>0</v>
      </c>
    </row>
    <row r="1210" spans="1:20" x14ac:dyDescent="0.3">
      <c r="A1210" s="3">
        <v>2013</v>
      </c>
      <c r="B1210" s="3">
        <v>301</v>
      </c>
      <c r="C1210" s="3" t="s">
        <v>34</v>
      </c>
      <c r="D1210" s="3" t="str">
        <f>VLOOKUP(E1210,accorpamenti!$A$2:$X$104,A1210-1995,0)</f>
        <v>Bergamo</v>
      </c>
      <c r="E1210" s="3" t="s">
        <v>35</v>
      </c>
      <c r="F1210" s="3">
        <v>6440</v>
      </c>
      <c r="G1210" s="3">
        <v>2013</v>
      </c>
      <c r="H1210" s="4">
        <v>4</v>
      </c>
      <c r="I1210" s="3" t="s">
        <v>36</v>
      </c>
      <c r="J1210" s="3">
        <v>7</v>
      </c>
      <c r="K1210" s="3">
        <v>6</v>
      </c>
      <c r="L1210" s="3">
        <v>0</v>
      </c>
      <c r="M1210" s="3">
        <v>1</v>
      </c>
      <c r="N1210" s="3">
        <v>0</v>
      </c>
      <c r="O1210" s="3">
        <v>0</v>
      </c>
      <c r="P1210" s="3">
        <f t="shared" si="54"/>
        <v>16.8</v>
      </c>
      <c r="Q1210" s="3">
        <v>77</v>
      </c>
      <c r="R1210" s="3">
        <f t="shared" si="55"/>
        <v>2</v>
      </c>
      <c r="S1210" s="3">
        <v>14</v>
      </c>
      <c r="T1210" s="3">
        <f>IF(AND(H1210&lt;5,S1210&gt;=VLOOKUP(A1210,anni!$A$1:$O$32,6,0)),1,0)</f>
        <v>0</v>
      </c>
    </row>
    <row r="1211" spans="1:20" x14ac:dyDescent="0.3">
      <c r="A1211" s="3">
        <v>2013</v>
      </c>
      <c r="B1211" s="3">
        <v>302</v>
      </c>
      <c r="C1211" s="3" t="s">
        <v>56</v>
      </c>
      <c r="D1211" s="3" t="str">
        <f>VLOOKUP(E1211,accorpamenti!$A$2:$X$104,A1211-1995,0)</f>
        <v>Treviso</v>
      </c>
      <c r="E1211" s="3" t="s">
        <v>57</v>
      </c>
      <c r="F1211" s="3">
        <v>6441</v>
      </c>
      <c r="G1211" s="3">
        <v>2013</v>
      </c>
      <c r="H1211" s="4">
        <v>4</v>
      </c>
      <c r="I1211" s="3" t="s">
        <v>36</v>
      </c>
      <c r="J1211" s="3">
        <v>1</v>
      </c>
      <c r="K1211" s="3">
        <v>6</v>
      </c>
      <c r="L1211" s="3">
        <v>0</v>
      </c>
      <c r="M1211" s="3">
        <v>4</v>
      </c>
      <c r="N1211" s="3">
        <v>0</v>
      </c>
      <c r="O1211" s="3">
        <v>0</v>
      </c>
      <c r="P1211" s="3">
        <f t="shared" si="54"/>
        <v>13.2</v>
      </c>
      <c r="Q1211" s="3">
        <v>77</v>
      </c>
      <c r="R1211" s="3">
        <f t="shared" si="55"/>
        <v>1</v>
      </c>
      <c r="S1211" s="3">
        <v>11</v>
      </c>
      <c r="T1211" s="3">
        <f>IF(AND(H1211&lt;5,S1211&gt;=VLOOKUP(A1211,anni!$A$1:$O$32,6,0)),1,0)</f>
        <v>0</v>
      </c>
    </row>
    <row r="1212" spans="1:20" x14ac:dyDescent="0.3">
      <c r="A1212" s="3">
        <v>2013</v>
      </c>
      <c r="B1212" s="3">
        <v>303</v>
      </c>
      <c r="C1212" s="3" t="s">
        <v>45</v>
      </c>
      <c r="D1212" s="3" t="str">
        <f>VLOOKUP(E1212,accorpamenti!$A$2:$X$104,A1212-1995,0)</f>
        <v>Torino</v>
      </c>
      <c r="E1212" s="3" t="s">
        <v>49</v>
      </c>
      <c r="F1212" s="3">
        <v>6323</v>
      </c>
      <c r="G1212" s="3">
        <v>2013</v>
      </c>
      <c r="H1212" s="4">
        <v>3</v>
      </c>
      <c r="I1212" s="3" t="s">
        <v>36</v>
      </c>
      <c r="J1212" s="3">
        <v>7</v>
      </c>
      <c r="K1212" s="3">
        <v>6</v>
      </c>
      <c r="L1212" s="3">
        <v>7</v>
      </c>
      <c r="M1212" s="3">
        <v>7</v>
      </c>
      <c r="N1212" s="3">
        <v>0</v>
      </c>
      <c r="O1212" s="3">
        <v>0</v>
      </c>
      <c r="P1212" s="3">
        <f t="shared" si="54"/>
        <v>0</v>
      </c>
      <c r="Q1212" s="3">
        <v>8</v>
      </c>
      <c r="R1212" s="3">
        <f t="shared" si="55"/>
        <v>3</v>
      </c>
      <c r="S1212" s="3">
        <v>27</v>
      </c>
      <c r="T1212" s="3">
        <f>IF(AND(H1212&lt;5,S1212&gt;=VLOOKUP(A1212,anni!$A$1:$O$32,6,0)),1,0)</f>
        <v>1</v>
      </c>
    </row>
    <row r="1213" spans="1:20" x14ac:dyDescent="0.3">
      <c r="A1213" s="3">
        <v>2013</v>
      </c>
      <c r="B1213" s="3">
        <v>304</v>
      </c>
      <c r="C1213" s="3" t="s">
        <v>43</v>
      </c>
      <c r="D1213" s="3" t="str">
        <f>VLOOKUP(E1213,accorpamenti!$A$2:$X$104,A1213-1995,0)</f>
        <v>Udine</v>
      </c>
      <c r="E1213" s="3" t="s">
        <v>58</v>
      </c>
      <c r="F1213" s="3">
        <v>6470</v>
      </c>
      <c r="G1213" s="3">
        <v>2013</v>
      </c>
      <c r="H1213" s="4">
        <v>3</v>
      </c>
      <c r="I1213" s="3" t="s">
        <v>36</v>
      </c>
      <c r="J1213" s="3">
        <v>1</v>
      </c>
      <c r="K1213" s="3">
        <v>6</v>
      </c>
      <c r="L1213" s="3">
        <v>0</v>
      </c>
      <c r="M1213" s="3">
        <v>2</v>
      </c>
      <c r="N1213" s="3">
        <v>0</v>
      </c>
      <c r="O1213" s="3">
        <v>0</v>
      </c>
      <c r="P1213" s="3">
        <f t="shared" si="54"/>
        <v>12.6</v>
      </c>
      <c r="Q1213" s="3">
        <v>97</v>
      </c>
      <c r="R1213" s="3">
        <f t="shared" si="55"/>
        <v>2</v>
      </c>
      <c r="S1213" s="3">
        <v>9</v>
      </c>
      <c r="T1213" s="3">
        <f>IF(AND(H1213&lt;5,S1213&gt;=VLOOKUP(A1213,anni!$A$1:$O$32,6,0)),1,0)</f>
        <v>0</v>
      </c>
    </row>
    <row r="1214" spans="1:20" x14ac:dyDescent="0.3">
      <c r="A1214" s="3">
        <v>2013</v>
      </c>
      <c r="B1214" s="3">
        <v>305</v>
      </c>
      <c r="C1214" s="3" t="s">
        <v>69</v>
      </c>
      <c r="D1214" s="3" t="str">
        <f>VLOOKUP(E1214,accorpamenti!$A$2:$X$104,A1214-1995,0)</f>
        <v>Piacenza</v>
      </c>
      <c r="E1214" s="3" t="s">
        <v>90</v>
      </c>
      <c r="F1214" s="3">
        <v>6298</v>
      </c>
      <c r="G1214" s="3">
        <v>2013</v>
      </c>
      <c r="H1214" s="4">
        <v>4</v>
      </c>
      <c r="I1214" s="3" t="s">
        <v>36</v>
      </c>
      <c r="J1214" s="3">
        <v>0</v>
      </c>
      <c r="K1214" s="3">
        <v>6</v>
      </c>
      <c r="L1214" s="3">
        <v>0</v>
      </c>
      <c r="M1214" s="3">
        <v>7</v>
      </c>
      <c r="N1214" s="3">
        <v>0</v>
      </c>
      <c r="O1214" s="3">
        <v>0</v>
      </c>
      <c r="P1214" s="3">
        <f t="shared" si="54"/>
        <v>15.6</v>
      </c>
      <c r="Q1214" s="3">
        <v>54</v>
      </c>
      <c r="R1214" s="3">
        <f t="shared" si="55"/>
        <v>3</v>
      </c>
      <c r="S1214" s="3">
        <v>13</v>
      </c>
      <c r="T1214" s="3">
        <f>IF(AND(H1214&lt;5,S1214&gt;=VLOOKUP(A1214,anni!$A$1:$O$32,6,0)),1,0)</f>
        <v>0</v>
      </c>
    </row>
    <row r="1215" spans="1:20" x14ac:dyDescent="0.3">
      <c r="A1215" s="3">
        <v>2013</v>
      </c>
      <c r="B1215" s="3">
        <v>306</v>
      </c>
      <c r="C1215" s="3" t="s">
        <v>56</v>
      </c>
      <c r="D1215" s="3" t="str">
        <f>VLOOKUP(E1215,accorpamenti!$A$2:$X$104,A1215-1995,0)</f>
        <v>Vicenza</v>
      </c>
      <c r="E1215" s="3" t="s">
        <v>93</v>
      </c>
      <c r="F1215" s="3">
        <v>5751</v>
      </c>
      <c r="G1215" s="3">
        <v>2013</v>
      </c>
      <c r="H1215" s="4">
        <v>5</v>
      </c>
      <c r="I1215" s="3" t="s">
        <v>36</v>
      </c>
      <c r="J1215" s="3">
        <v>7</v>
      </c>
      <c r="K1215" s="3">
        <v>7</v>
      </c>
      <c r="L1215" s="3">
        <v>7</v>
      </c>
      <c r="M1215" s="3">
        <v>7</v>
      </c>
      <c r="N1215" s="3">
        <v>3</v>
      </c>
      <c r="O1215" s="3">
        <v>0</v>
      </c>
      <c r="P1215" s="3">
        <f t="shared" si="54"/>
        <v>31</v>
      </c>
      <c r="Q1215" s="3">
        <v>6</v>
      </c>
      <c r="R1215" s="3">
        <f t="shared" si="55"/>
        <v>5</v>
      </c>
      <c r="S1215" s="3">
        <v>31</v>
      </c>
      <c r="T1215" s="3">
        <f>IF(AND(H1215&lt;5,S1215&gt;=VLOOKUP(A1215,anni!$A$1:$O$32,6,0)),1,0)</f>
        <v>0</v>
      </c>
    </row>
    <row r="1216" spans="1:20" x14ac:dyDescent="0.3">
      <c r="A1216" s="3">
        <v>2013</v>
      </c>
      <c r="B1216" s="3">
        <v>307</v>
      </c>
      <c r="C1216" s="3" t="s">
        <v>86</v>
      </c>
      <c r="D1216" s="3" t="str">
        <f>VLOOKUP(E1216,accorpamenti!$A$2:$X$104,A1216-1995,0)</f>
        <v>Oristano</v>
      </c>
      <c r="E1216" s="3" t="s">
        <v>150</v>
      </c>
      <c r="F1216" s="3">
        <v>6299</v>
      </c>
      <c r="G1216" s="3">
        <v>2013</v>
      </c>
      <c r="H1216" s="4">
        <v>4</v>
      </c>
      <c r="I1216" s="3" t="s">
        <v>36</v>
      </c>
      <c r="J1216" s="3">
        <v>1</v>
      </c>
      <c r="K1216" s="3">
        <v>0</v>
      </c>
      <c r="L1216" s="3">
        <v>0</v>
      </c>
      <c r="M1216" s="3">
        <v>0</v>
      </c>
      <c r="N1216" s="3">
        <v>0</v>
      </c>
      <c r="O1216" s="3">
        <v>0</v>
      </c>
      <c r="P1216" s="3">
        <f t="shared" si="54"/>
        <v>1.2</v>
      </c>
      <c r="Q1216" s="3">
        <v>272</v>
      </c>
      <c r="R1216" s="3">
        <f t="shared" si="55"/>
        <v>3</v>
      </c>
      <c r="S1216" s="3">
        <v>1</v>
      </c>
      <c r="T1216" s="3">
        <f>IF(AND(H1216&lt;5,S1216&gt;=VLOOKUP(A1216,anni!$A$1:$O$32,6,0)),1,0)</f>
        <v>0</v>
      </c>
    </row>
    <row r="1217" spans="1:20" x14ac:dyDescent="0.3">
      <c r="A1217" s="3">
        <v>2013</v>
      </c>
      <c r="B1217" s="3">
        <v>308</v>
      </c>
      <c r="C1217" s="3" t="s">
        <v>50</v>
      </c>
      <c r="D1217" s="3" t="str">
        <f>VLOOKUP(E1217,accorpamenti!$A$2:$X$104,A1217-1995,0)</f>
        <v>Savona</v>
      </c>
      <c r="E1217" s="3" t="s">
        <v>140</v>
      </c>
      <c r="F1217" s="3">
        <v>6496</v>
      </c>
      <c r="G1217" s="3">
        <v>2013</v>
      </c>
      <c r="H1217" s="4">
        <v>1</v>
      </c>
      <c r="I1217" s="3" t="s">
        <v>31</v>
      </c>
      <c r="J1217" s="3">
        <v>0</v>
      </c>
      <c r="K1217" s="3">
        <v>0</v>
      </c>
      <c r="L1217" s="3">
        <v>0</v>
      </c>
      <c r="M1217" s="3">
        <v>0</v>
      </c>
      <c r="N1217" s="3">
        <v>0</v>
      </c>
      <c r="O1217" s="3">
        <v>1</v>
      </c>
      <c r="P1217" s="3">
        <f t="shared" si="54"/>
        <v>1.8</v>
      </c>
      <c r="Q1217" s="3">
        <v>257</v>
      </c>
      <c r="R1217" s="3">
        <f t="shared" si="55"/>
        <v>1</v>
      </c>
      <c r="S1217" s="3">
        <v>1</v>
      </c>
      <c r="T1217" s="3">
        <f>IF(AND(H1217&lt;5,S1217&gt;=VLOOKUP(A1217,anni!$A$1:$O$32,6,0)),1,0)</f>
        <v>0</v>
      </c>
    </row>
    <row r="1218" spans="1:20" x14ac:dyDescent="0.3">
      <c r="A1218" s="3">
        <v>2012</v>
      </c>
      <c r="B1218" s="3">
        <v>1</v>
      </c>
      <c r="C1218" s="3" t="s">
        <v>135</v>
      </c>
      <c r="D1218" s="3" t="str">
        <f>VLOOKUP(E1218,accorpamenti!$A$2:$X$104,A1218-1995,0)</f>
        <v>Campobasso</v>
      </c>
      <c r="E1218" s="3" t="s">
        <v>145</v>
      </c>
      <c r="F1218" s="3">
        <v>6080</v>
      </c>
      <c r="G1218" s="3">
        <f t="shared" ref="G1218:G1281" si="56">A1218</f>
        <v>2012</v>
      </c>
      <c r="H1218" s="4">
        <v>4</v>
      </c>
      <c r="I1218" s="3" t="s">
        <v>36</v>
      </c>
      <c r="J1218" s="3">
        <v>7</v>
      </c>
      <c r="K1218" s="3">
        <v>6</v>
      </c>
      <c r="L1218" s="3">
        <v>6</v>
      </c>
      <c r="M1218" s="3">
        <v>6</v>
      </c>
      <c r="N1218" s="3">
        <v>6</v>
      </c>
      <c r="O1218" s="3">
        <v>0</v>
      </c>
      <c r="P1218" s="3">
        <f t="shared" ref="P1218:P1281" si="57">IF(T1218=0,IF(S1218=-1,-1,S1218*HLOOKUP(H1218,$U$1:$Y$2,2,0)),0)</f>
        <v>37.199999999999996</v>
      </c>
      <c r="Q1218" s="3">
        <v>32</v>
      </c>
      <c r="R1218" s="3">
        <f t="shared" si="55"/>
        <v>3</v>
      </c>
      <c r="S1218" s="3">
        <v>31</v>
      </c>
      <c r="T1218" s="3">
        <f>IF(AND(H1218&lt;5,S1218&gt;=VLOOKUP(A1218,anni!$A$1:$O$32,6,0)),1,0)</f>
        <v>0</v>
      </c>
    </row>
    <row r="1219" spans="1:20" x14ac:dyDescent="0.3">
      <c r="A1219" s="3">
        <v>2012</v>
      </c>
      <c r="B1219" s="3">
        <v>2</v>
      </c>
      <c r="C1219" s="3" t="s">
        <v>62</v>
      </c>
      <c r="D1219" s="3" t="str">
        <f>VLOOKUP(E1219,accorpamenti!$A$2:$X$104,A1219-1995,0)</f>
        <v>Cosenza</v>
      </c>
      <c r="E1219" s="3" t="s">
        <v>134</v>
      </c>
      <c r="F1219" s="3">
        <v>5714</v>
      </c>
      <c r="G1219" s="3">
        <f t="shared" si="56"/>
        <v>2012</v>
      </c>
      <c r="H1219" s="4">
        <v>5</v>
      </c>
      <c r="I1219" s="3" t="s">
        <v>36</v>
      </c>
      <c r="J1219" s="3">
        <v>7</v>
      </c>
      <c r="K1219" s="3">
        <v>2</v>
      </c>
      <c r="L1219" s="3">
        <v>1</v>
      </c>
      <c r="M1219" s="3">
        <v>1</v>
      </c>
      <c r="N1219" s="3">
        <v>1</v>
      </c>
      <c r="O1219" s="3">
        <v>0</v>
      </c>
      <c r="P1219" s="3">
        <f t="shared" si="57"/>
        <v>12</v>
      </c>
      <c r="Q1219" s="3">
        <v>275</v>
      </c>
      <c r="R1219" s="3">
        <f t="shared" si="55"/>
        <v>2</v>
      </c>
      <c r="S1219" s="3">
        <v>12</v>
      </c>
      <c r="T1219" s="3">
        <f>IF(AND(H1219&lt;5,S1219&gt;=VLOOKUP(A1219,anni!$A$1:$O$32,6,0)),1,0)</f>
        <v>0</v>
      </c>
    </row>
    <row r="1220" spans="1:20" x14ac:dyDescent="0.3">
      <c r="A1220" s="3">
        <v>2012</v>
      </c>
      <c r="B1220" s="3">
        <v>3</v>
      </c>
      <c r="C1220" s="3" t="s">
        <v>43</v>
      </c>
      <c r="D1220" s="3" t="str">
        <f>VLOOKUP(E1220,accorpamenti!$A$2:$X$104,A1220-1995,0)</f>
        <v>Udine</v>
      </c>
      <c r="E1220" s="3" t="s">
        <v>58</v>
      </c>
      <c r="F1220" s="3">
        <v>6081</v>
      </c>
      <c r="G1220" s="3">
        <f t="shared" si="56"/>
        <v>2012</v>
      </c>
      <c r="H1220" s="4">
        <v>4</v>
      </c>
      <c r="I1220" s="3" t="s">
        <v>36</v>
      </c>
      <c r="J1220" s="3">
        <v>7</v>
      </c>
      <c r="K1220" s="3">
        <v>7</v>
      </c>
      <c r="L1220" s="3">
        <v>7</v>
      </c>
      <c r="M1220" s="3">
        <v>7</v>
      </c>
      <c r="N1220" s="3">
        <v>3</v>
      </c>
      <c r="O1220" s="3">
        <v>2</v>
      </c>
      <c r="P1220" s="3">
        <f t="shared" si="57"/>
        <v>0</v>
      </c>
      <c r="Q1220" s="3">
        <v>24</v>
      </c>
      <c r="R1220" s="3">
        <f t="shared" si="55"/>
        <v>3</v>
      </c>
      <c r="S1220" s="3">
        <v>33</v>
      </c>
      <c r="T1220" s="3">
        <f>IF(AND(H1220&lt;5,S1220&gt;=VLOOKUP(A1220,anni!$A$1:$O$32,6,0)),1,0)</f>
        <v>1</v>
      </c>
    </row>
    <row r="1221" spans="1:20" x14ac:dyDescent="0.3">
      <c r="A1221" s="3">
        <v>2012</v>
      </c>
      <c r="B1221" s="3">
        <v>4</v>
      </c>
      <c r="C1221" s="3" t="s">
        <v>56</v>
      </c>
      <c r="D1221" s="3" t="str">
        <f>VLOOKUP(E1221,accorpamenti!$A$2:$X$104,A1221-1995,0)</f>
        <v>Treviso</v>
      </c>
      <c r="E1221" s="3" t="s">
        <v>57</v>
      </c>
      <c r="F1221" s="3">
        <v>6140</v>
      </c>
      <c r="G1221" s="3">
        <f t="shared" si="56"/>
        <v>2012</v>
      </c>
      <c r="H1221" s="4">
        <v>5</v>
      </c>
      <c r="I1221" s="3" t="s">
        <v>36</v>
      </c>
      <c r="J1221" s="3">
        <v>7</v>
      </c>
      <c r="K1221" s="3">
        <v>5</v>
      </c>
      <c r="L1221" s="3">
        <v>7</v>
      </c>
      <c r="M1221" s="3">
        <v>3</v>
      </c>
      <c r="N1221" s="3">
        <v>0</v>
      </c>
      <c r="O1221" s="3">
        <v>1</v>
      </c>
      <c r="P1221" s="3">
        <f t="shared" si="57"/>
        <v>23</v>
      </c>
      <c r="Q1221" s="3">
        <v>103</v>
      </c>
      <c r="R1221" s="3">
        <f t="shared" si="55"/>
        <v>1</v>
      </c>
      <c r="S1221" s="3">
        <v>23</v>
      </c>
      <c r="T1221" s="3">
        <f>IF(AND(H1221&lt;5,S1221&gt;=VLOOKUP(A1221,anni!$A$1:$O$32,6,0)),1,0)</f>
        <v>0</v>
      </c>
    </row>
    <row r="1222" spans="1:20" x14ac:dyDescent="0.3">
      <c r="A1222" s="3">
        <v>2012</v>
      </c>
      <c r="B1222" s="3">
        <v>5</v>
      </c>
      <c r="C1222" s="3" t="s">
        <v>56</v>
      </c>
      <c r="D1222" s="3" t="str">
        <f>VLOOKUP(E1222,accorpamenti!$A$2:$X$104,A1222-1995,0)</f>
        <v>Vicenza</v>
      </c>
      <c r="E1222" s="3" t="s">
        <v>93</v>
      </c>
      <c r="F1222" s="3">
        <v>5920</v>
      </c>
      <c r="G1222" s="3">
        <f t="shared" si="56"/>
        <v>2012</v>
      </c>
      <c r="H1222" s="4">
        <v>4</v>
      </c>
      <c r="I1222" s="3" t="s">
        <v>36</v>
      </c>
      <c r="J1222" s="3">
        <v>7</v>
      </c>
      <c r="K1222" s="3">
        <v>7</v>
      </c>
      <c r="L1222" s="3">
        <v>6</v>
      </c>
      <c r="M1222" s="3">
        <v>7</v>
      </c>
      <c r="N1222" s="3">
        <v>4</v>
      </c>
      <c r="O1222" s="3">
        <v>0</v>
      </c>
      <c r="P1222" s="3">
        <f t="shared" si="57"/>
        <v>37.199999999999996</v>
      </c>
      <c r="Q1222" s="3">
        <v>32</v>
      </c>
      <c r="R1222" s="3">
        <f t="shared" si="55"/>
        <v>3</v>
      </c>
      <c r="S1222" s="3">
        <v>31</v>
      </c>
      <c r="T1222" s="3">
        <f>IF(AND(H1222&lt;5,S1222&gt;=VLOOKUP(A1222,anni!$A$1:$O$32,6,0)),1,0)</f>
        <v>0</v>
      </c>
    </row>
    <row r="1223" spans="1:20" x14ac:dyDescent="0.3">
      <c r="A1223" s="3">
        <v>2012</v>
      </c>
      <c r="B1223" s="3">
        <v>6</v>
      </c>
      <c r="C1223" s="3" t="s">
        <v>34</v>
      </c>
      <c r="D1223" s="3" t="str">
        <f>VLOOKUP(E1223,accorpamenti!$A$2:$X$104,A1223-1995,0)</f>
        <v>Milano</v>
      </c>
      <c r="E1223" s="3" t="s">
        <v>41</v>
      </c>
      <c r="F1223" s="3">
        <v>5740</v>
      </c>
      <c r="G1223" s="3">
        <f t="shared" si="56"/>
        <v>2012</v>
      </c>
      <c r="H1223" s="4">
        <v>4</v>
      </c>
      <c r="I1223" s="3" t="s">
        <v>36</v>
      </c>
      <c r="J1223" s="3">
        <v>7</v>
      </c>
      <c r="K1223" s="3">
        <v>7</v>
      </c>
      <c r="L1223" s="3">
        <v>7</v>
      </c>
      <c r="M1223" s="3">
        <v>3</v>
      </c>
      <c r="N1223" s="3">
        <v>0</v>
      </c>
      <c r="O1223" s="3">
        <v>1</v>
      </c>
      <c r="P1223" s="3">
        <f t="shared" si="57"/>
        <v>30</v>
      </c>
      <c r="Q1223" s="3">
        <v>77</v>
      </c>
      <c r="R1223" s="3">
        <f t="shared" si="55"/>
        <v>3</v>
      </c>
      <c r="S1223" s="3">
        <v>25</v>
      </c>
      <c r="T1223" s="3">
        <f>IF(AND(H1223&lt;5,S1223&gt;=VLOOKUP(A1223,anni!$A$1:$O$32,6,0)),1,0)</f>
        <v>0</v>
      </c>
    </row>
    <row r="1224" spans="1:20" x14ac:dyDescent="0.3">
      <c r="A1224" s="3">
        <v>2012</v>
      </c>
      <c r="B1224" s="3">
        <v>7</v>
      </c>
      <c r="C1224" s="3" t="s">
        <v>37</v>
      </c>
      <c r="D1224" s="3" t="str">
        <f>VLOOKUP(E1224,accorpamenti!$A$2:$X$104,A1224-1995,0)</f>
        <v>Lecce</v>
      </c>
      <c r="E1224" s="3" t="s">
        <v>38</v>
      </c>
      <c r="F1224" s="3">
        <v>6300</v>
      </c>
      <c r="G1224" s="3">
        <f t="shared" si="56"/>
        <v>2012</v>
      </c>
      <c r="H1224" s="4">
        <v>2</v>
      </c>
      <c r="I1224" s="3" t="s">
        <v>31</v>
      </c>
      <c r="J1224" s="3">
        <v>7</v>
      </c>
      <c r="K1224" s="3">
        <v>7</v>
      </c>
      <c r="L1224" s="3">
        <v>0</v>
      </c>
      <c r="M1224" s="3">
        <v>1</v>
      </c>
      <c r="N1224" s="3">
        <v>2</v>
      </c>
      <c r="O1224" s="3">
        <v>0</v>
      </c>
      <c r="P1224" s="3">
        <f t="shared" si="57"/>
        <v>27.200000000000003</v>
      </c>
      <c r="Q1224" s="3">
        <v>194</v>
      </c>
      <c r="R1224" s="3">
        <f t="shared" si="55"/>
        <v>3</v>
      </c>
      <c r="S1224" s="3">
        <v>17</v>
      </c>
      <c r="T1224" s="3">
        <f>IF(AND(H1224&lt;5,S1224&gt;=VLOOKUP(A1224,anni!$A$1:$O$32,6,0)),1,0)</f>
        <v>0</v>
      </c>
    </row>
    <row r="1225" spans="1:20" x14ac:dyDescent="0.3">
      <c r="A1225" s="3">
        <v>2012</v>
      </c>
      <c r="B1225" s="3">
        <v>8</v>
      </c>
      <c r="C1225" s="3" t="s">
        <v>32</v>
      </c>
      <c r="D1225" s="3" t="str">
        <f>VLOOKUP(E1225,accorpamenti!$A$2:$X$104,A1225-1995,0)</f>
        <v>Salerno</v>
      </c>
      <c r="E1225" s="3" t="s">
        <v>61</v>
      </c>
      <c r="F1225" s="3">
        <v>6202</v>
      </c>
      <c r="G1225" s="3">
        <f t="shared" si="56"/>
        <v>2012</v>
      </c>
      <c r="H1225" s="4">
        <v>4</v>
      </c>
      <c r="I1225" s="3" t="s">
        <v>36</v>
      </c>
      <c r="J1225" s="3">
        <v>0</v>
      </c>
      <c r="K1225" s="3">
        <v>5</v>
      </c>
      <c r="L1225" s="3">
        <v>0</v>
      </c>
      <c r="M1225" s="3">
        <v>1</v>
      </c>
      <c r="N1225" s="3">
        <v>1</v>
      </c>
      <c r="O1225" s="3">
        <v>1</v>
      </c>
      <c r="P1225" s="3">
        <f t="shared" si="57"/>
        <v>9.6</v>
      </c>
      <c r="Q1225" s="3">
        <v>294</v>
      </c>
      <c r="R1225" s="3">
        <f t="shared" si="55"/>
        <v>1</v>
      </c>
      <c r="S1225" s="3">
        <v>8</v>
      </c>
      <c r="T1225" s="3">
        <f>IF(AND(H1225&lt;5,S1225&gt;=VLOOKUP(A1225,anni!$A$1:$O$32,6,0)),1,0)</f>
        <v>0</v>
      </c>
    </row>
    <row r="1226" spans="1:20" x14ac:dyDescent="0.3">
      <c r="A1226" s="3">
        <v>2012</v>
      </c>
      <c r="B1226" s="3">
        <v>9</v>
      </c>
      <c r="C1226" s="3" t="s">
        <v>34</v>
      </c>
      <c r="D1226" s="3" t="str">
        <f>VLOOKUP(E1226,accorpamenti!$A$2:$X$104,A1226-1995,0)</f>
        <v>Mantova</v>
      </c>
      <c r="E1226" s="3" t="s">
        <v>103</v>
      </c>
      <c r="F1226" s="3">
        <v>6141</v>
      </c>
      <c r="G1226" s="3">
        <f t="shared" si="56"/>
        <v>2012</v>
      </c>
      <c r="H1226" s="4">
        <v>5</v>
      </c>
      <c r="I1226" s="3" t="s">
        <v>36</v>
      </c>
      <c r="J1226" s="3">
        <v>7</v>
      </c>
      <c r="K1226" s="3">
        <v>0</v>
      </c>
      <c r="L1226" s="3">
        <v>0</v>
      </c>
      <c r="M1226" s="3">
        <v>1</v>
      </c>
      <c r="N1226" s="3">
        <v>0</v>
      </c>
      <c r="O1226" s="3">
        <v>0</v>
      </c>
      <c r="P1226" s="3">
        <f t="shared" si="57"/>
        <v>8</v>
      </c>
      <c r="Q1226" s="3">
        <v>294</v>
      </c>
      <c r="R1226" s="3">
        <f t="shared" si="55"/>
        <v>1</v>
      </c>
      <c r="S1226" s="3">
        <v>8</v>
      </c>
      <c r="T1226" s="3">
        <f>IF(AND(H1226&lt;5,S1226&gt;=VLOOKUP(A1226,anni!$A$1:$O$32,6,0)),1,0)</f>
        <v>0</v>
      </c>
    </row>
    <row r="1227" spans="1:20" x14ac:dyDescent="0.3">
      <c r="A1227" s="3">
        <v>2012</v>
      </c>
      <c r="B1227" s="3">
        <v>10</v>
      </c>
      <c r="C1227" s="3" t="s">
        <v>29</v>
      </c>
      <c r="D1227" s="3" t="str">
        <f>VLOOKUP(E1227,accorpamenti!$A$2:$X$104,A1227-1995,0)</f>
        <v>Catania</v>
      </c>
      <c r="E1227" s="3" t="s">
        <v>75</v>
      </c>
      <c r="F1227" s="3">
        <v>5921</v>
      </c>
      <c r="G1227" s="3">
        <f t="shared" si="56"/>
        <v>2012</v>
      </c>
      <c r="H1227" s="4">
        <v>4</v>
      </c>
      <c r="I1227" s="3" t="s">
        <v>36</v>
      </c>
      <c r="J1227" s="3">
        <v>7</v>
      </c>
      <c r="K1227" s="3">
        <v>7</v>
      </c>
      <c r="L1227" s="3">
        <v>7</v>
      </c>
      <c r="M1227" s="3">
        <v>1</v>
      </c>
      <c r="N1227" s="3">
        <v>0</v>
      </c>
      <c r="O1227" s="3">
        <v>0</v>
      </c>
      <c r="P1227" s="3">
        <f t="shared" si="57"/>
        <v>26.4</v>
      </c>
      <c r="Q1227" s="3">
        <v>116</v>
      </c>
      <c r="R1227" s="3">
        <f t="shared" si="55"/>
        <v>4</v>
      </c>
      <c r="S1227" s="3">
        <v>22</v>
      </c>
      <c r="T1227" s="3">
        <f>IF(AND(H1227&lt;5,S1227&gt;=VLOOKUP(A1227,anni!$A$1:$O$32,6,0)),1,0)</f>
        <v>0</v>
      </c>
    </row>
    <row r="1228" spans="1:20" x14ac:dyDescent="0.3">
      <c r="A1228" s="3">
        <v>2012</v>
      </c>
      <c r="B1228" s="3">
        <v>11</v>
      </c>
      <c r="C1228" s="3" t="s">
        <v>47</v>
      </c>
      <c r="D1228" s="3" t="str">
        <f>VLOOKUP(E1228,accorpamenti!$A$2:$X$104,A1228-1995,0)</f>
        <v>Massa Carrara</v>
      </c>
      <c r="E1228" s="3" t="s">
        <v>52</v>
      </c>
      <c r="F1228" s="3">
        <v>6110</v>
      </c>
      <c r="G1228" s="3">
        <f t="shared" si="56"/>
        <v>2012</v>
      </c>
      <c r="H1228" s="4">
        <v>3</v>
      </c>
      <c r="I1228" s="3" t="s">
        <v>36</v>
      </c>
      <c r="J1228" s="3">
        <v>7</v>
      </c>
      <c r="K1228" s="3">
        <v>6</v>
      </c>
      <c r="L1228" s="3">
        <v>7</v>
      </c>
      <c r="M1228" s="3">
        <v>7</v>
      </c>
      <c r="N1228" s="3">
        <v>1</v>
      </c>
      <c r="O1228" s="3">
        <v>0</v>
      </c>
      <c r="P1228" s="3">
        <f t="shared" si="57"/>
        <v>39.199999999999996</v>
      </c>
      <c r="Q1228" s="3">
        <v>49</v>
      </c>
      <c r="R1228" s="3">
        <f t="shared" si="55"/>
        <v>2</v>
      </c>
      <c r="S1228" s="3">
        <v>28</v>
      </c>
      <c r="T1228" s="3">
        <f>IF(AND(H1228&lt;5,S1228&gt;=VLOOKUP(A1228,anni!$A$1:$O$32,6,0)),1,0)</f>
        <v>0</v>
      </c>
    </row>
    <row r="1229" spans="1:20" x14ac:dyDescent="0.3">
      <c r="A1229" s="3">
        <v>2012</v>
      </c>
      <c r="B1229" s="3">
        <v>12</v>
      </c>
      <c r="C1229" s="3" t="s">
        <v>37</v>
      </c>
      <c r="D1229" s="3" t="str">
        <f>VLOOKUP(E1229,accorpamenti!$A$2:$X$104,A1229-1995,0)</f>
        <v>Bari</v>
      </c>
      <c r="E1229" s="3" t="s">
        <v>55</v>
      </c>
      <c r="F1229" s="3">
        <v>5741</v>
      </c>
      <c r="G1229" s="3">
        <f t="shared" si="56"/>
        <v>2012</v>
      </c>
      <c r="H1229" s="4">
        <v>4</v>
      </c>
      <c r="I1229" s="3" t="s">
        <v>36</v>
      </c>
      <c r="J1229" s="3">
        <v>7</v>
      </c>
      <c r="K1229" s="3">
        <v>7</v>
      </c>
      <c r="L1229" s="3">
        <v>7</v>
      </c>
      <c r="M1229" s="3">
        <v>7</v>
      </c>
      <c r="N1229" s="3">
        <v>7</v>
      </c>
      <c r="O1229" s="3">
        <v>7</v>
      </c>
      <c r="P1229" s="3">
        <f t="shared" si="57"/>
        <v>0</v>
      </c>
      <c r="Q1229" s="3">
        <v>1</v>
      </c>
      <c r="R1229" s="3">
        <f t="shared" si="55"/>
        <v>5</v>
      </c>
      <c r="S1229" s="3">
        <v>42</v>
      </c>
      <c r="T1229" s="3">
        <f>IF(AND(H1229&lt;5,S1229&gt;=VLOOKUP(A1229,anni!$A$1:$O$32,6,0)),1,0)</f>
        <v>1</v>
      </c>
    </row>
    <row r="1230" spans="1:20" x14ac:dyDescent="0.3">
      <c r="A1230" s="3">
        <v>2012</v>
      </c>
      <c r="B1230" s="3">
        <v>13</v>
      </c>
      <c r="C1230" s="3" t="s">
        <v>39</v>
      </c>
      <c r="D1230" s="3" t="str">
        <f>VLOOKUP(E1230,accorpamenti!$A$2:$X$104,A1230-1995,0)</f>
        <v>Roma</v>
      </c>
      <c r="E1230" s="3" t="s">
        <v>40</v>
      </c>
      <c r="F1230" s="3">
        <v>5950</v>
      </c>
      <c r="G1230" s="3">
        <f t="shared" si="56"/>
        <v>2012</v>
      </c>
      <c r="H1230" s="4">
        <v>3</v>
      </c>
      <c r="I1230" s="3" t="s">
        <v>36</v>
      </c>
      <c r="J1230" s="3">
        <v>7</v>
      </c>
      <c r="K1230" s="3">
        <v>7</v>
      </c>
      <c r="L1230" s="3">
        <v>7</v>
      </c>
      <c r="M1230" s="3">
        <v>7</v>
      </c>
      <c r="N1230" s="3">
        <v>7</v>
      </c>
      <c r="O1230" s="3">
        <v>0</v>
      </c>
      <c r="P1230" s="3">
        <f t="shared" si="57"/>
        <v>0</v>
      </c>
      <c r="Q1230" s="3">
        <v>15</v>
      </c>
      <c r="R1230" s="3">
        <f t="shared" si="55"/>
        <v>5</v>
      </c>
      <c r="S1230" s="3">
        <v>35</v>
      </c>
      <c r="T1230" s="3">
        <f>IF(AND(H1230&lt;5,S1230&gt;=VLOOKUP(A1230,anni!$A$1:$O$32,6,0)),1,0)</f>
        <v>1</v>
      </c>
    </row>
    <row r="1231" spans="1:20" x14ac:dyDescent="0.3">
      <c r="A1231" s="3">
        <v>2012</v>
      </c>
      <c r="B1231" s="3">
        <v>14</v>
      </c>
      <c r="C1231" s="3" t="s">
        <v>62</v>
      </c>
      <c r="D1231" s="3" t="str">
        <f>VLOOKUP(E1231,accorpamenti!$A$2:$X$104,A1231-1995,0)</f>
        <v>Cosenza</v>
      </c>
      <c r="E1231" s="3" t="s">
        <v>134</v>
      </c>
      <c r="F1231" s="3">
        <v>6142</v>
      </c>
      <c r="G1231" s="3">
        <f t="shared" si="56"/>
        <v>2012</v>
      </c>
      <c r="H1231" s="4">
        <v>5</v>
      </c>
      <c r="I1231" s="3" t="s">
        <v>36</v>
      </c>
      <c r="J1231" s="3">
        <v>7</v>
      </c>
      <c r="K1231" s="3">
        <v>6</v>
      </c>
      <c r="L1231" s="3">
        <v>4</v>
      </c>
      <c r="M1231" s="3">
        <v>1</v>
      </c>
      <c r="N1231" s="3">
        <v>1</v>
      </c>
      <c r="O1231" s="3">
        <v>0</v>
      </c>
      <c r="P1231" s="3">
        <f t="shared" si="57"/>
        <v>19</v>
      </c>
      <c r="Q1231" s="3">
        <v>162</v>
      </c>
      <c r="R1231" s="3">
        <f t="shared" si="55"/>
        <v>1</v>
      </c>
      <c r="S1231" s="3">
        <v>19</v>
      </c>
      <c r="T1231" s="3">
        <f>IF(AND(H1231&lt;5,S1231&gt;=VLOOKUP(A1231,anni!$A$1:$O$32,6,0)),1,0)</f>
        <v>0</v>
      </c>
    </row>
    <row r="1232" spans="1:20" x14ac:dyDescent="0.3">
      <c r="A1232" s="3">
        <v>2012</v>
      </c>
      <c r="B1232" s="3">
        <v>15</v>
      </c>
      <c r="C1232" s="3" t="s">
        <v>69</v>
      </c>
      <c r="D1232" s="3" t="str">
        <f>VLOOKUP(E1232,accorpamenti!$A$2:$X$104,A1232-1995,0)</f>
        <v>Reggio Emilia</v>
      </c>
      <c r="E1232" s="3" t="s">
        <v>78</v>
      </c>
      <c r="F1232" s="3">
        <v>6113</v>
      </c>
      <c r="G1232" s="3">
        <f t="shared" si="56"/>
        <v>2012</v>
      </c>
      <c r="H1232" s="4">
        <v>3</v>
      </c>
      <c r="I1232" s="3" t="s">
        <v>36</v>
      </c>
      <c r="J1232" s="3">
        <v>7</v>
      </c>
      <c r="K1232" s="3">
        <v>7</v>
      </c>
      <c r="L1232" s="3">
        <v>7</v>
      </c>
      <c r="M1232" s="3">
        <v>7</v>
      </c>
      <c r="N1232" s="3">
        <v>7</v>
      </c>
      <c r="O1232" s="3">
        <v>7</v>
      </c>
      <c r="P1232" s="3">
        <f t="shared" si="57"/>
        <v>0</v>
      </c>
      <c r="Q1232" s="3">
        <v>1</v>
      </c>
      <c r="R1232" s="3">
        <f t="shared" si="55"/>
        <v>4</v>
      </c>
      <c r="S1232" s="3">
        <v>42</v>
      </c>
      <c r="T1232" s="3">
        <f>IF(AND(H1232&lt;5,S1232&gt;=VLOOKUP(A1232,anni!$A$1:$O$32,6,0)),1,0)</f>
        <v>1</v>
      </c>
    </row>
    <row r="1233" spans="1:20" x14ac:dyDescent="0.3">
      <c r="A1233" s="3">
        <v>2012</v>
      </c>
      <c r="B1233" s="3">
        <v>16</v>
      </c>
      <c r="C1233" s="3" t="s">
        <v>32</v>
      </c>
      <c r="D1233" s="3" t="str">
        <f>VLOOKUP(E1233,accorpamenti!$A$2:$X$104,A1233-1995,0)</f>
        <v>Napoli</v>
      </c>
      <c r="E1233" s="3" t="s">
        <v>95</v>
      </c>
      <c r="F1233" s="3">
        <v>6143</v>
      </c>
      <c r="G1233" s="3">
        <f t="shared" si="56"/>
        <v>2012</v>
      </c>
      <c r="H1233" s="4">
        <v>5</v>
      </c>
      <c r="I1233" s="3" t="s">
        <v>36</v>
      </c>
      <c r="J1233" s="3">
        <v>7</v>
      </c>
      <c r="K1233" s="3">
        <v>3</v>
      </c>
      <c r="L1233" s="3">
        <v>2</v>
      </c>
      <c r="M1233" s="3">
        <v>0</v>
      </c>
      <c r="N1233" s="3">
        <v>0</v>
      </c>
      <c r="O1233" s="3">
        <v>0</v>
      </c>
      <c r="P1233" s="3">
        <f t="shared" si="57"/>
        <v>12</v>
      </c>
      <c r="Q1233" s="3">
        <v>275</v>
      </c>
      <c r="R1233" s="3">
        <f t="shared" si="55"/>
        <v>1</v>
      </c>
      <c r="S1233" s="3">
        <v>12</v>
      </c>
      <c r="T1233" s="3">
        <f>IF(AND(H1233&lt;5,S1233&gt;=VLOOKUP(A1233,anni!$A$1:$O$32,6,0)),1,0)</f>
        <v>0</v>
      </c>
    </row>
    <row r="1234" spans="1:20" x14ac:dyDescent="0.3">
      <c r="A1234" s="3">
        <v>2012</v>
      </c>
      <c r="B1234" s="3">
        <v>17</v>
      </c>
      <c r="C1234" s="3" t="s">
        <v>45</v>
      </c>
      <c r="D1234" s="3" t="str">
        <f>VLOOKUP(E1234,accorpamenti!$A$2:$X$104,A1234-1995,0)</f>
        <v>Cuneo</v>
      </c>
      <c r="E1234" s="3" t="s">
        <v>67</v>
      </c>
      <c r="F1234" s="3">
        <v>5716</v>
      </c>
      <c r="G1234" s="3">
        <f t="shared" si="56"/>
        <v>2012</v>
      </c>
      <c r="H1234" s="4">
        <v>5</v>
      </c>
      <c r="I1234" s="3" t="s">
        <v>36</v>
      </c>
      <c r="J1234" s="3">
        <v>6</v>
      </c>
      <c r="K1234" s="3">
        <v>5</v>
      </c>
      <c r="L1234" s="3">
        <v>6</v>
      </c>
      <c r="M1234" s="3">
        <v>1</v>
      </c>
      <c r="N1234" s="3">
        <v>0</v>
      </c>
      <c r="O1234" s="3">
        <v>0</v>
      </c>
      <c r="P1234" s="3">
        <f t="shared" si="57"/>
        <v>18</v>
      </c>
      <c r="Q1234" s="3">
        <v>183</v>
      </c>
      <c r="R1234" s="3">
        <f t="shared" si="55"/>
        <v>4</v>
      </c>
      <c r="S1234" s="3">
        <v>18</v>
      </c>
      <c r="T1234" s="3">
        <f>IF(AND(H1234&lt;5,S1234&gt;=VLOOKUP(A1234,anni!$A$1:$O$32,6,0)),1,0)</f>
        <v>0</v>
      </c>
    </row>
    <row r="1235" spans="1:20" x14ac:dyDescent="0.3">
      <c r="A1235" s="3">
        <v>2012</v>
      </c>
      <c r="B1235" s="3">
        <v>18</v>
      </c>
      <c r="C1235" s="3" t="s">
        <v>69</v>
      </c>
      <c r="D1235" s="3" t="str">
        <f>VLOOKUP(E1235,accorpamenti!$A$2:$X$104,A1235-1995,0)</f>
        <v>Ferrara</v>
      </c>
      <c r="E1235" s="3" t="s">
        <v>89</v>
      </c>
      <c r="F1235" s="3">
        <v>6259</v>
      </c>
      <c r="G1235" s="3">
        <f t="shared" si="56"/>
        <v>2012</v>
      </c>
      <c r="H1235" s="4">
        <v>3</v>
      </c>
      <c r="I1235" s="3" t="s">
        <v>36</v>
      </c>
      <c r="J1235" s="3">
        <v>7</v>
      </c>
      <c r="K1235" s="3">
        <v>3</v>
      </c>
      <c r="L1235" s="3">
        <v>4</v>
      </c>
      <c r="M1235" s="3">
        <v>0</v>
      </c>
      <c r="N1235" s="3">
        <v>1</v>
      </c>
      <c r="O1235" s="3">
        <v>0</v>
      </c>
      <c r="P1235" s="3">
        <f t="shared" si="57"/>
        <v>21</v>
      </c>
      <c r="Q1235" s="3">
        <v>231</v>
      </c>
      <c r="R1235" s="3">
        <f t="shared" si="55"/>
        <v>3</v>
      </c>
      <c r="S1235" s="3">
        <v>15</v>
      </c>
      <c r="T1235" s="3">
        <f>IF(AND(H1235&lt;5,S1235&gt;=VLOOKUP(A1235,anni!$A$1:$O$32,6,0)),1,0)</f>
        <v>0</v>
      </c>
    </row>
    <row r="1236" spans="1:20" x14ac:dyDescent="0.3">
      <c r="A1236" s="3">
        <v>2012</v>
      </c>
      <c r="B1236" s="3">
        <v>19</v>
      </c>
      <c r="C1236" s="3" t="s">
        <v>34</v>
      </c>
      <c r="D1236" s="3" t="str">
        <f>VLOOKUP(E1236,accorpamenti!$A$2:$X$104,A1236-1995,0)</f>
        <v>Brescia</v>
      </c>
      <c r="E1236" s="3" t="s">
        <v>42</v>
      </c>
      <c r="F1236" s="3">
        <v>6301</v>
      </c>
      <c r="G1236" s="3">
        <f t="shared" si="56"/>
        <v>2012</v>
      </c>
      <c r="H1236" s="4">
        <v>2</v>
      </c>
      <c r="I1236" s="3" t="s">
        <v>31</v>
      </c>
      <c r="J1236" s="3">
        <v>7</v>
      </c>
      <c r="K1236" s="3">
        <v>5</v>
      </c>
      <c r="L1236" s="3">
        <v>7</v>
      </c>
      <c r="M1236" s="3">
        <v>7</v>
      </c>
      <c r="N1236" s="3">
        <v>3</v>
      </c>
      <c r="O1236" s="3">
        <v>7</v>
      </c>
      <c r="P1236" s="3">
        <f t="shared" si="57"/>
        <v>0</v>
      </c>
      <c r="Q1236" s="3">
        <v>11</v>
      </c>
      <c r="R1236" s="3">
        <f t="shared" si="55"/>
        <v>3</v>
      </c>
      <c r="S1236" s="3">
        <v>36</v>
      </c>
      <c r="T1236" s="3">
        <f>IF(AND(H1236&lt;5,S1236&gt;=VLOOKUP(A1236,anni!$A$1:$O$32,6,0)),1,0)</f>
        <v>1</v>
      </c>
    </row>
    <row r="1237" spans="1:20" x14ac:dyDescent="0.3">
      <c r="A1237" s="3">
        <v>2012</v>
      </c>
      <c r="B1237" s="3">
        <v>20</v>
      </c>
      <c r="C1237" s="3" t="s">
        <v>32</v>
      </c>
      <c r="D1237" s="3" t="str">
        <f>VLOOKUP(E1237,accorpamenti!$A$2:$X$104,A1237-1995,0)</f>
        <v>Napoli</v>
      </c>
      <c r="E1237" s="3" t="s">
        <v>95</v>
      </c>
      <c r="F1237" s="3">
        <v>5951</v>
      </c>
      <c r="G1237" s="3">
        <f t="shared" si="56"/>
        <v>2012</v>
      </c>
      <c r="H1237" s="4">
        <v>3</v>
      </c>
      <c r="I1237" s="3" t="s">
        <v>36</v>
      </c>
      <c r="J1237" s="3">
        <v>7</v>
      </c>
      <c r="K1237" s="3">
        <v>6</v>
      </c>
      <c r="L1237" s="3">
        <v>1</v>
      </c>
      <c r="M1237" s="3">
        <v>5</v>
      </c>
      <c r="N1237" s="3">
        <v>1</v>
      </c>
      <c r="O1237" s="3">
        <v>0</v>
      </c>
      <c r="P1237" s="3">
        <f t="shared" si="57"/>
        <v>28</v>
      </c>
      <c r="Q1237" s="3">
        <v>144</v>
      </c>
      <c r="R1237" s="3">
        <f t="shared" si="55"/>
        <v>5</v>
      </c>
      <c r="S1237" s="3">
        <v>20</v>
      </c>
      <c r="T1237" s="3">
        <f>IF(AND(H1237&lt;5,S1237&gt;=VLOOKUP(A1237,anni!$A$1:$O$32,6,0)),1,0)</f>
        <v>0</v>
      </c>
    </row>
    <row r="1238" spans="1:20" x14ac:dyDescent="0.3">
      <c r="A1238" s="3">
        <v>2012</v>
      </c>
      <c r="B1238" s="3">
        <v>21</v>
      </c>
      <c r="C1238" s="3" t="s">
        <v>34</v>
      </c>
      <c r="D1238" s="3" t="str">
        <f>VLOOKUP(E1238,accorpamenti!$A$2:$X$104,A1238-1995,0)</f>
        <v>Varese</v>
      </c>
      <c r="E1238" s="3" t="s">
        <v>94</v>
      </c>
      <c r="F1238" s="3">
        <v>6082</v>
      </c>
      <c r="G1238" s="3">
        <f t="shared" si="56"/>
        <v>2012</v>
      </c>
      <c r="H1238" s="4">
        <v>4</v>
      </c>
      <c r="I1238" s="3" t="s">
        <v>36</v>
      </c>
      <c r="J1238" s="3">
        <v>7</v>
      </c>
      <c r="K1238" s="3">
        <v>4</v>
      </c>
      <c r="L1238" s="3">
        <v>6</v>
      </c>
      <c r="M1238" s="3">
        <v>0</v>
      </c>
      <c r="N1238" s="3">
        <v>3</v>
      </c>
      <c r="O1238" s="3">
        <v>0</v>
      </c>
      <c r="P1238" s="3">
        <f t="shared" si="57"/>
        <v>24</v>
      </c>
      <c r="Q1238" s="3">
        <v>144</v>
      </c>
      <c r="R1238" s="3">
        <f t="shared" si="55"/>
        <v>3</v>
      </c>
      <c r="S1238" s="3">
        <v>20</v>
      </c>
      <c r="T1238" s="3">
        <f>IF(AND(H1238&lt;5,S1238&gt;=VLOOKUP(A1238,anni!$A$1:$O$32,6,0)),1,0)</f>
        <v>0</v>
      </c>
    </row>
    <row r="1239" spans="1:20" x14ac:dyDescent="0.3">
      <c r="A1239" s="3">
        <v>2012</v>
      </c>
      <c r="B1239" s="3">
        <v>22</v>
      </c>
      <c r="C1239" s="3" t="s">
        <v>43</v>
      </c>
      <c r="D1239" s="3" t="str">
        <f>VLOOKUP(E1239,accorpamenti!$A$2:$X$104,A1239-1995,0)</f>
        <v>Gorizia</v>
      </c>
      <c r="E1239" s="3" t="s">
        <v>44</v>
      </c>
      <c r="F1239" s="3">
        <v>6144</v>
      </c>
      <c r="G1239" s="3">
        <f t="shared" si="56"/>
        <v>2012</v>
      </c>
      <c r="H1239" s="4">
        <v>5</v>
      </c>
      <c r="I1239" s="3" t="s">
        <v>36</v>
      </c>
      <c r="J1239" s="3">
        <v>3</v>
      </c>
      <c r="K1239" s="3">
        <v>4</v>
      </c>
      <c r="L1239" s="3">
        <v>4</v>
      </c>
      <c r="M1239" s="3">
        <v>0</v>
      </c>
      <c r="N1239" s="3">
        <v>1</v>
      </c>
      <c r="O1239" s="3">
        <v>1</v>
      </c>
      <c r="P1239" s="3">
        <f t="shared" si="57"/>
        <v>13</v>
      </c>
      <c r="Q1239" s="3">
        <v>261</v>
      </c>
      <c r="R1239" s="3">
        <f t="shared" si="55"/>
        <v>1</v>
      </c>
      <c r="S1239" s="3">
        <v>13</v>
      </c>
      <c r="T1239" s="3">
        <f>IF(AND(H1239&lt;5,S1239&gt;=VLOOKUP(A1239,anni!$A$1:$O$32,6,0)),1,0)</f>
        <v>0</v>
      </c>
    </row>
    <row r="1240" spans="1:20" x14ac:dyDescent="0.3">
      <c r="A1240" s="3">
        <v>2012</v>
      </c>
      <c r="B1240" s="3">
        <v>23</v>
      </c>
      <c r="C1240" s="3" t="s">
        <v>45</v>
      </c>
      <c r="D1240" s="3" t="str">
        <f>VLOOKUP(E1240,accorpamenti!$A$2:$X$104,A1240-1995,0)</f>
        <v>Torino</v>
      </c>
      <c r="E1240" s="3" t="s">
        <v>49</v>
      </c>
      <c r="F1240" s="3">
        <v>6145</v>
      </c>
      <c r="G1240" s="3">
        <f t="shared" si="56"/>
        <v>2012</v>
      </c>
      <c r="H1240" s="4">
        <v>5</v>
      </c>
      <c r="I1240" s="3" t="s">
        <v>36</v>
      </c>
      <c r="J1240" s="3">
        <v>7</v>
      </c>
      <c r="K1240" s="3">
        <v>4</v>
      </c>
      <c r="L1240" s="3">
        <v>5</v>
      </c>
      <c r="M1240" s="3">
        <v>0</v>
      </c>
      <c r="N1240" s="3">
        <v>4</v>
      </c>
      <c r="O1240" s="3">
        <v>0</v>
      </c>
      <c r="P1240" s="3">
        <f t="shared" si="57"/>
        <v>20</v>
      </c>
      <c r="Q1240" s="3">
        <v>144</v>
      </c>
      <c r="R1240" s="3">
        <f t="shared" si="55"/>
        <v>1</v>
      </c>
      <c r="S1240" s="3">
        <v>20</v>
      </c>
      <c r="T1240" s="3">
        <f>IF(AND(H1240&lt;5,S1240&gt;=VLOOKUP(A1240,anni!$A$1:$O$32,6,0)),1,0)</f>
        <v>0</v>
      </c>
    </row>
    <row r="1241" spans="1:20" x14ac:dyDescent="0.3">
      <c r="A1241" s="3">
        <v>2012</v>
      </c>
      <c r="B1241" s="3">
        <v>24</v>
      </c>
      <c r="C1241" s="3" t="s">
        <v>34</v>
      </c>
      <c r="D1241" s="3" t="str">
        <f>VLOOKUP(E1241,accorpamenti!$A$2:$X$104,A1241-1995,0)</f>
        <v>Brescia</v>
      </c>
      <c r="E1241" s="3" t="s">
        <v>42</v>
      </c>
      <c r="F1241" s="3">
        <v>5890</v>
      </c>
      <c r="G1241" s="3">
        <f t="shared" si="56"/>
        <v>2012</v>
      </c>
      <c r="H1241" s="4">
        <v>5</v>
      </c>
      <c r="I1241" s="3" t="s">
        <v>36</v>
      </c>
      <c r="J1241" s="3">
        <v>7</v>
      </c>
      <c r="K1241" s="3">
        <v>7</v>
      </c>
      <c r="L1241" s="3">
        <v>7</v>
      </c>
      <c r="M1241" s="3">
        <v>4</v>
      </c>
      <c r="N1241" s="3">
        <v>4</v>
      </c>
      <c r="O1241" s="3">
        <v>0</v>
      </c>
      <c r="P1241" s="3">
        <f t="shared" si="57"/>
        <v>29</v>
      </c>
      <c r="Q1241" s="3">
        <v>45</v>
      </c>
      <c r="R1241" s="3">
        <f t="shared" si="55"/>
        <v>3</v>
      </c>
      <c r="S1241" s="3">
        <v>29</v>
      </c>
      <c r="T1241" s="3">
        <f>IF(AND(H1241&lt;5,S1241&gt;=VLOOKUP(A1241,anni!$A$1:$O$32,6,0)),1,0)</f>
        <v>0</v>
      </c>
    </row>
    <row r="1242" spans="1:20" x14ac:dyDescent="0.3">
      <c r="A1242" s="3">
        <v>2012</v>
      </c>
      <c r="B1242" s="3">
        <v>25</v>
      </c>
      <c r="C1242" s="3" t="s">
        <v>135</v>
      </c>
      <c r="D1242" s="3" t="str">
        <f>VLOOKUP(E1242,accorpamenti!$A$2:$X$104,A1242-1995,0)</f>
        <v>Campobasso</v>
      </c>
      <c r="E1242" s="3" t="s">
        <v>145</v>
      </c>
      <c r="F1242" s="3">
        <v>6203</v>
      </c>
      <c r="G1242" s="3">
        <f t="shared" si="56"/>
        <v>2012</v>
      </c>
      <c r="H1242" s="4">
        <v>4</v>
      </c>
      <c r="I1242" s="3" t="s">
        <v>36</v>
      </c>
      <c r="J1242" s="3">
        <v>7</v>
      </c>
      <c r="K1242" s="3">
        <v>7</v>
      </c>
      <c r="L1242" s="3">
        <v>7</v>
      </c>
      <c r="M1242" s="3">
        <v>7</v>
      </c>
      <c r="N1242" s="3">
        <v>3</v>
      </c>
      <c r="O1242" s="3">
        <v>0</v>
      </c>
      <c r="P1242" s="3">
        <f t="shared" si="57"/>
        <v>37.199999999999996</v>
      </c>
      <c r="Q1242" s="3">
        <v>32</v>
      </c>
      <c r="R1242" s="3">
        <f t="shared" si="55"/>
        <v>2</v>
      </c>
      <c r="S1242" s="3">
        <v>31</v>
      </c>
      <c r="T1242" s="3">
        <f>IF(AND(H1242&lt;5,S1242&gt;=VLOOKUP(A1242,anni!$A$1:$O$32,6,0)),1,0)</f>
        <v>0</v>
      </c>
    </row>
    <row r="1243" spans="1:20" x14ac:dyDescent="0.3">
      <c r="A1243" s="3">
        <v>2012</v>
      </c>
      <c r="B1243" s="3">
        <v>26</v>
      </c>
      <c r="C1243" s="3" t="s">
        <v>56</v>
      </c>
      <c r="D1243" s="3" t="str">
        <f>VLOOKUP(E1243,accorpamenti!$A$2:$X$104,A1243-1995,0)</f>
        <v>Padova</v>
      </c>
      <c r="E1243" s="3" t="s">
        <v>66</v>
      </c>
      <c r="F1243" s="3">
        <v>6204</v>
      </c>
      <c r="G1243" s="3">
        <f t="shared" si="56"/>
        <v>2012</v>
      </c>
      <c r="H1243" s="4">
        <v>4</v>
      </c>
      <c r="I1243" s="3" t="s">
        <v>36</v>
      </c>
      <c r="J1243" s="3">
        <v>7</v>
      </c>
      <c r="K1243" s="3">
        <v>5</v>
      </c>
      <c r="L1243" s="3">
        <v>1</v>
      </c>
      <c r="M1243" s="3">
        <v>0</v>
      </c>
      <c r="N1243" s="3">
        <v>1</v>
      </c>
      <c r="O1243" s="3">
        <v>1</v>
      </c>
      <c r="P1243" s="3">
        <f t="shared" si="57"/>
        <v>18</v>
      </c>
      <c r="Q1243" s="3">
        <v>231</v>
      </c>
      <c r="R1243" s="3">
        <f t="shared" si="55"/>
        <v>1</v>
      </c>
      <c r="S1243" s="3">
        <v>15</v>
      </c>
      <c r="T1243" s="3">
        <f>IF(AND(H1243&lt;5,S1243&gt;=VLOOKUP(A1243,anni!$A$1:$O$32,6,0)),1,0)</f>
        <v>0</v>
      </c>
    </row>
    <row r="1244" spans="1:20" x14ac:dyDescent="0.3">
      <c r="A1244" s="3">
        <v>2012</v>
      </c>
      <c r="B1244" s="3">
        <v>27</v>
      </c>
      <c r="C1244" s="3" t="s">
        <v>34</v>
      </c>
      <c r="D1244" s="3" t="str">
        <f>VLOOKUP(E1244,accorpamenti!$A$2:$X$104,A1244-1995,0)</f>
        <v>Varese</v>
      </c>
      <c r="E1244" s="3" t="s">
        <v>94</v>
      </c>
      <c r="F1244" s="3">
        <v>6114</v>
      </c>
      <c r="G1244" s="3">
        <f t="shared" si="56"/>
        <v>2012</v>
      </c>
      <c r="H1244" s="4">
        <v>3</v>
      </c>
      <c r="I1244" s="3" t="s">
        <v>36</v>
      </c>
      <c r="J1244" s="3">
        <v>7</v>
      </c>
      <c r="K1244" s="3">
        <v>7</v>
      </c>
      <c r="L1244" s="3">
        <v>4</v>
      </c>
      <c r="M1244" s="3">
        <v>4</v>
      </c>
      <c r="N1244" s="3">
        <v>3</v>
      </c>
      <c r="O1244" s="3">
        <v>0</v>
      </c>
      <c r="P1244" s="3">
        <f t="shared" si="57"/>
        <v>35</v>
      </c>
      <c r="Q1244" s="3">
        <v>77</v>
      </c>
      <c r="R1244" s="3">
        <f t="shared" si="55"/>
        <v>4</v>
      </c>
      <c r="S1244" s="3">
        <v>25</v>
      </c>
      <c r="T1244" s="3">
        <f>IF(AND(H1244&lt;5,S1244&gt;=VLOOKUP(A1244,anni!$A$1:$O$32,6,0)),1,0)</f>
        <v>0</v>
      </c>
    </row>
    <row r="1245" spans="1:20" x14ac:dyDescent="0.3">
      <c r="A1245" s="3">
        <v>2012</v>
      </c>
      <c r="B1245" s="3">
        <v>28</v>
      </c>
      <c r="C1245" s="3" t="s">
        <v>47</v>
      </c>
      <c r="D1245" s="3" t="str">
        <f>VLOOKUP(E1245,accorpamenti!$A$2:$X$104,A1245-1995,0)</f>
        <v>Firenze</v>
      </c>
      <c r="E1245" s="3" t="s">
        <v>118</v>
      </c>
      <c r="F1245" s="3">
        <v>6041</v>
      </c>
      <c r="G1245" s="3">
        <f t="shared" si="56"/>
        <v>2012</v>
      </c>
      <c r="H1245" s="4">
        <v>5</v>
      </c>
      <c r="I1245" s="3" t="s">
        <v>36</v>
      </c>
      <c r="J1245" s="3">
        <v>7</v>
      </c>
      <c r="K1245" s="3">
        <v>4</v>
      </c>
      <c r="L1245" s="3">
        <v>4</v>
      </c>
      <c r="M1245" s="3">
        <v>2</v>
      </c>
      <c r="N1245" s="3">
        <v>2</v>
      </c>
      <c r="O1245" s="3">
        <v>3</v>
      </c>
      <c r="P1245" s="3">
        <f t="shared" si="57"/>
        <v>22</v>
      </c>
      <c r="Q1245" s="3">
        <v>116</v>
      </c>
      <c r="R1245" s="3">
        <f t="shared" si="55"/>
        <v>2</v>
      </c>
      <c r="S1245" s="3">
        <v>22</v>
      </c>
      <c r="T1245" s="3">
        <f>IF(AND(H1245&lt;5,S1245&gt;=VLOOKUP(A1245,anni!$A$1:$O$32,6,0)),1,0)</f>
        <v>0</v>
      </c>
    </row>
    <row r="1246" spans="1:20" x14ac:dyDescent="0.3">
      <c r="A1246" s="3">
        <v>2012</v>
      </c>
      <c r="B1246" s="3">
        <v>29</v>
      </c>
      <c r="C1246" s="3" t="s">
        <v>69</v>
      </c>
      <c r="D1246" s="3" t="str">
        <f>VLOOKUP(E1246,accorpamenti!$A$2:$X$104,A1246-1995,0)</f>
        <v>Modena</v>
      </c>
      <c r="E1246" s="3" t="s">
        <v>72</v>
      </c>
      <c r="F1246" s="3">
        <v>6205</v>
      </c>
      <c r="G1246" s="3">
        <f t="shared" si="56"/>
        <v>2012</v>
      </c>
      <c r="H1246" s="4">
        <v>4</v>
      </c>
      <c r="I1246" s="3" t="s">
        <v>36</v>
      </c>
      <c r="J1246" s="3">
        <v>7</v>
      </c>
      <c r="K1246" s="3">
        <v>4</v>
      </c>
      <c r="L1246" s="3">
        <v>0</v>
      </c>
      <c r="M1246" s="3">
        <v>0</v>
      </c>
      <c r="N1246" s="3">
        <v>0</v>
      </c>
      <c r="O1246" s="3">
        <v>0</v>
      </c>
      <c r="P1246" s="3">
        <f t="shared" si="57"/>
        <v>13.2</v>
      </c>
      <c r="Q1246" s="3">
        <v>282</v>
      </c>
      <c r="R1246" s="3">
        <f t="shared" si="55"/>
        <v>2</v>
      </c>
      <c r="S1246" s="3">
        <v>11</v>
      </c>
      <c r="T1246" s="3">
        <f>IF(AND(H1246&lt;5,S1246&gt;=VLOOKUP(A1246,anni!$A$1:$O$32,6,0)),1,0)</f>
        <v>0</v>
      </c>
    </row>
    <row r="1247" spans="1:20" x14ac:dyDescent="0.3">
      <c r="A1247" s="3">
        <v>2012</v>
      </c>
      <c r="B1247" s="3">
        <v>30</v>
      </c>
      <c r="C1247" s="3" t="s">
        <v>69</v>
      </c>
      <c r="D1247" s="3" t="str">
        <f>VLOOKUP(E1247,accorpamenti!$A$2:$X$104,A1247-1995,0)</f>
        <v>Bologna</v>
      </c>
      <c r="E1247" s="3" t="s">
        <v>70</v>
      </c>
      <c r="F1247" s="3">
        <v>5717</v>
      </c>
      <c r="G1247" s="3">
        <f t="shared" si="56"/>
        <v>2012</v>
      </c>
      <c r="H1247" s="4">
        <v>5</v>
      </c>
      <c r="I1247" s="3" t="s">
        <v>36</v>
      </c>
      <c r="J1247" s="3">
        <v>7</v>
      </c>
      <c r="K1247" s="3">
        <v>2</v>
      </c>
      <c r="L1247" s="3">
        <v>1</v>
      </c>
      <c r="M1247" s="3">
        <v>0</v>
      </c>
      <c r="N1247" s="3">
        <v>3</v>
      </c>
      <c r="O1247" s="3">
        <v>0</v>
      </c>
      <c r="P1247" s="3">
        <f t="shared" si="57"/>
        <v>13</v>
      </c>
      <c r="Q1247" s="3">
        <v>261</v>
      </c>
      <c r="R1247" s="3">
        <f t="shared" si="55"/>
        <v>2</v>
      </c>
      <c r="S1247" s="3">
        <v>13</v>
      </c>
      <c r="T1247" s="3">
        <f>IF(AND(H1247&lt;5,S1247&gt;=VLOOKUP(A1247,anni!$A$1:$O$32,6,0)),1,0)</f>
        <v>0</v>
      </c>
    </row>
    <row r="1248" spans="1:20" x14ac:dyDescent="0.3">
      <c r="A1248" s="3">
        <v>2012</v>
      </c>
      <c r="B1248" s="3">
        <v>31</v>
      </c>
      <c r="C1248" s="3" t="s">
        <v>34</v>
      </c>
      <c r="D1248" s="3" t="str">
        <f>VLOOKUP(E1248,accorpamenti!$A$2:$X$104,A1248-1995,0)</f>
        <v>Brescia</v>
      </c>
      <c r="E1248" s="3" t="s">
        <v>42</v>
      </c>
      <c r="F1248" s="3">
        <v>6084</v>
      </c>
      <c r="G1248" s="3">
        <f t="shared" si="56"/>
        <v>2012</v>
      </c>
      <c r="H1248" s="4">
        <v>4</v>
      </c>
      <c r="I1248" s="3" t="s">
        <v>36</v>
      </c>
      <c r="J1248" s="3">
        <v>7</v>
      </c>
      <c r="K1248" s="3">
        <v>6</v>
      </c>
      <c r="L1248" s="3">
        <v>7</v>
      </c>
      <c r="M1248" s="3">
        <v>7</v>
      </c>
      <c r="N1248" s="3">
        <v>1</v>
      </c>
      <c r="O1248" s="3">
        <v>0</v>
      </c>
      <c r="P1248" s="3">
        <f t="shared" si="57"/>
        <v>33.6</v>
      </c>
      <c r="Q1248" s="3">
        <v>49</v>
      </c>
      <c r="R1248" s="3">
        <f t="shared" si="55"/>
        <v>3</v>
      </c>
      <c r="S1248" s="3">
        <v>28</v>
      </c>
      <c r="T1248" s="3">
        <f>IF(AND(H1248&lt;5,S1248&gt;=VLOOKUP(A1248,anni!$A$1:$O$32,6,0)),1,0)</f>
        <v>0</v>
      </c>
    </row>
    <row r="1249" spans="1:20" x14ac:dyDescent="0.3">
      <c r="A1249" s="3">
        <v>2012</v>
      </c>
      <c r="B1249" s="3">
        <v>32</v>
      </c>
      <c r="C1249" s="3" t="s">
        <v>47</v>
      </c>
      <c r="D1249" s="3" t="str">
        <f>VLOOKUP(E1249,accorpamenti!$A$2:$X$104,A1249-1995,0)</f>
        <v>Massa Carrara</v>
      </c>
      <c r="E1249" s="3" t="s">
        <v>52</v>
      </c>
      <c r="F1249" s="3">
        <v>5952</v>
      </c>
      <c r="G1249" s="3">
        <f t="shared" si="56"/>
        <v>2012</v>
      </c>
      <c r="H1249" s="4">
        <v>3</v>
      </c>
      <c r="I1249" s="3" t="s">
        <v>36</v>
      </c>
      <c r="J1249" s="3">
        <v>7</v>
      </c>
      <c r="K1249" s="3">
        <v>5</v>
      </c>
      <c r="L1249" s="3">
        <v>7</v>
      </c>
      <c r="M1249" s="3">
        <v>7</v>
      </c>
      <c r="N1249" s="3">
        <v>7</v>
      </c>
      <c r="O1249" s="3">
        <v>2</v>
      </c>
      <c r="P1249" s="3">
        <f t="shared" si="57"/>
        <v>0</v>
      </c>
      <c r="Q1249" s="3">
        <v>15</v>
      </c>
      <c r="R1249" s="3">
        <f t="shared" ref="R1249:R1312" si="58">COUNTIF($F$609:$F$5991,F1249)</f>
        <v>5</v>
      </c>
      <c r="S1249" s="3">
        <v>35</v>
      </c>
      <c r="T1249" s="3">
        <f>IF(AND(H1249&lt;5,S1249&gt;=VLOOKUP(A1249,anni!$A$1:$O$32,6,0)),1,0)</f>
        <v>1</v>
      </c>
    </row>
    <row r="1250" spans="1:20" x14ac:dyDescent="0.3">
      <c r="A1250" s="3">
        <v>2012</v>
      </c>
      <c r="B1250" s="3">
        <v>33</v>
      </c>
      <c r="C1250" s="3" t="s">
        <v>53</v>
      </c>
      <c r="D1250" s="3" t="str">
        <f>VLOOKUP(E1250,accorpamenti!$A$2:$X$104,A1250-1995,0)</f>
        <v>Pescara</v>
      </c>
      <c r="E1250" s="3" t="s">
        <v>54</v>
      </c>
      <c r="F1250" s="3">
        <v>5891</v>
      </c>
      <c r="G1250" s="3">
        <f t="shared" si="56"/>
        <v>2012</v>
      </c>
      <c r="H1250" s="4">
        <v>5</v>
      </c>
      <c r="I1250" s="3" t="s">
        <v>36</v>
      </c>
      <c r="J1250" s="3">
        <v>7</v>
      </c>
      <c r="K1250" s="3">
        <v>5</v>
      </c>
      <c r="L1250" s="3">
        <v>5</v>
      </c>
      <c r="M1250" s="3">
        <v>1</v>
      </c>
      <c r="N1250" s="3">
        <v>0</v>
      </c>
      <c r="O1250" s="3">
        <v>1</v>
      </c>
      <c r="P1250" s="3">
        <f t="shared" si="57"/>
        <v>19</v>
      </c>
      <c r="Q1250" s="3">
        <v>162</v>
      </c>
      <c r="R1250" s="3">
        <f t="shared" si="58"/>
        <v>2</v>
      </c>
      <c r="S1250" s="3">
        <v>19</v>
      </c>
      <c r="T1250" s="3">
        <f>IF(AND(H1250&lt;5,S1250&gt;=VLOOKUP(A1250,anni!$A$1:$O$32,6,0)),1,0)</f>
        <v>0</v>
      </c>
    </row>
    <row r="1251" spans="1:20" x14ac:dyDescent="0.3">
      <c r="A1251" s="3">
        <v>2012</v>
      </c>
      <c r="B1251" s="3">
        <v>34</v>
      </c>
      <c r="C1251" s="3" t="s">
        <v>47</v>
      </c>
      <c r="D1251" s="3" t="str">
        <f>VLOOKUP(E1251,accorpamenti!$A$2:$X$104,A1251-1995,0)</f>
        <v>Massa Carrara</v>
      </c>
      <c r="E1251" s="3" t="s">
        <v>52</v>
      </c>
      <c r="F1251" s="3">
        <v>6302</v>
      </c>
      <c r="G1251" s="3">
        <f t="shared" si="56"/>
        <v>2012</v>
      </c>
      <c r="H1251" s="4">
        <v>2</v>
      </c>
      <c r="I1251" s="3" t="s">
        <v>31</v>
      </c>
      <c r="J1251" s="3">
        <v>7</v>
      </c>
      <c r="K1251" s="3">
        <v>3</v>
      </c>
      <c r="L1251" s="3">
        <v>0</v>
      </c>
      <c r="M1251" s="3">
        <v>0</v>
      </c>
      <c r="N1251" s="3">
        <v>3</v>
      </c>
      <c r="O1251" s="3">
        <v>0</v>
      </c>
      <c r="P1251" s="3">
        <f t="shared" si="57"/>
        <v>20.8</v>
      </c>
      <c r="Q1251" s="3">
        <v>261</v>
      </c>
      <c r="R1251" s="3">
        <f t="shared" si="58"/>
        <v>1</v>
      </c>
      <c r="S1251" s="3">
        <v>13</v>
      </c>
      <c r="T1251" s="3">
        <f>IF(AND(H1251&lt;5,S1251&gt;=VLOOKUP(A1251,anni!$A$1:$O$32,6,0)),1,0)</f>
        <v>0</v>
      </c>
    </row>
    <row r="1252" spans="1:20" x14ac:dyDescent="0.3">
      <c r="A1252" s="3">
        <v>2012</v>
      </c>
      <c r="B1252" s="3">
        <v>35</v>
      </c>
      <c r="C1252" s="3" t="s">
        <v>45</v>
      </c>
      <c r="D1252" s="3" t="str">
        <f>VLOOKUP(E1252,accorpamenti!$A$2:$X$104,A1252-1995,0)</f>
        <v>Torino</v>
      </c>
      <c r="E1252" s="3" t="s">
        <v>49</v>
      </c>
      <c r="F1252" s="3">
        <v>6146</v>
      </c>
      <c r="G1252" s="3">
        <f t="shared" si="56"/>
        <v>2012</v>
      </c>
      <c r="H1252" s="4">
        <v>5</v>
      </c>
      <c r="I1252" s="3" t="s">
        <v>36</v>
      </c>
      <c r="J1252" s="3">
        <v>7</v>
      </c>
      <c r="K1252" s="3">
        <v>6</v>
      </c>
      <c r="L1252" s="3">
        <v>5</v>
      </c>
      <c r="M1252" s="3">
        <v>0</v>
      </c>
      <c r="N1252" s="3">
        <v>0</v>
      </c>
      <c r="O1252" s="3">
        <v>0</v>
      </c>
      <c r="P1252" s="3">
        <f t="shared" si="57"/>
        <v>18</v>
      </c>
      <c r="Q1252" s="3">
        <v>183</v>
      </c>
      <c r="R1252" s="3">
        <f t="shared" si="58"/>
        <v>1</v>
      </c>
      <c r="S1252" s="3">
        <v>18</v>
      </c>
      <c r="T1252" s="3">
        <f>IF(AND(H1252&lt;5,S1252&gt;=VLOOKUP(A1252,anni!$A$1:$O$32,6,0)),1,0)</f>
        <v>0</v>
      </c>
    </row>
    <row r="1253" spans="1:20" x14ac:dyDescent="0.3">
      <c r="A1253" s="3">
        <v>2012</v>
      </c>
      <c r="B1253" s="3">
        <v>36</v>
      </c>
      <c r="C1253" s="3" t="s">
        <v>86</v>
      </c>
      <c r="D1253" s="3" t="str">
        <f>VLOOKUP(E1253,accorpamenti!$A$2:$X$104,A1253-1995,0)</f>
        <v>Nuoro</v>
      </c>
      <c r="E1253" s="3" t="s">
        <v>125</v>
      </c>
      <c r="F1253" s="3">
        <v>6085</v>
      </c>
      <c r="G1253" s="3">
        <f t="shared" si="56"/>
        <v>2012</v>
      </c>
      <c r="H1253" s="4">
        <v>4</v>
      </c>
      <c r="I1253" s="3" t="s">
        <v>36</v>
      </c>
      <c r="J1253" s="3">
        <v>7</v>
      </c>
      <c r="K1253" s="3">
        <v>4</v>
      </c>
      <c r="L1253" s="3">
        <v>0</v>
      </c>
      <c r="M1253" s="3">
        <v>7</v>
      </c>
      <c r="N1253" s="3">
        <v>3</v>
      </c>
      <c r="O1253" s="3">
        <v>0</v>
      </c>
      <c r="P1253" s="3">
        <f t="shared" si="57"/>
        <v>25.2</v>
      </c>
      <c r="Q1253" s="3">
        <v>132</v>
      </c>
      <c r="R1253" s="3">
        <f t="shared" si="58"/>
        <v>2</v>
      </c>
      <c r="S1253" s="3">
        <v>21</v>
      </c>
      <c r="T1253" s="3">
        <f>IF(AND(H1253&lt;5,S1253&gt;=VLOOKUP(A1253,anni!$A$1:$O$32,6,0)),1,0)</f>
        <v>0</v>
      </c>
    </row>
    <row r="1254" spans="1:20" x14ac:dyDescent="0.3">
      <c r="A1254" s="3">
        <v>2012</v>
      </c>
      <c r="B1254" s="3">
        <v>37</v>
      </c>
      <c r="C1254" s="3" t="s">
        <v>69</v>
      </c>
      <c r="D1254" s="3" t="str">
        <f>VLOOKUP(E1254,accorpamenti!$A$2:$X$104,A1254-1995,0)</f>
        <v>Ravenna</v>
      </c>
      <c r="E1254" s="3" t="s">
        <v>147</v>
      </c>
      <c r="F1254" s="3">
        <v>6043</v>
      </c>
      <c r="G1254" s="3">
        <f t="shared" si="56"/>
        <v>2012</v>
      </c>
      <c r="H1254" s="4">
        <v>5</v>
      </c>
      <c r="I1254" s="3" t="s">
        <v>36</v>
      </c>
      <c r="J1254" s="3">
        <v>7</v>
      </c>
      <c r="K1254" s="3">
        <v>6</v>
      </c>
      <c r="L1254" s="3">
        <v>3</v>
      </c>
      <c r="M1254" s="3">
        <v>1</v>
      </c>
      <c r="N1254" s="3">
        <v>1</v>
      </c>
      <c r="O1254" s="3">
        <v>1</v>
      </c>
      <c r="P1254" s="3">
        <f t="shared" si="57"/>
        <v>19</v>
      </c>
      <c r="Q1254" s="3">
        <v>162</v>
      </c>
      <c r="R1254" s="3">
        <f t="shared" si="58"/>
        <v>2</v>
      </c>
      <c r="S1254" s="3">
        <v>19</v>
      </c>
      <c r="T1254" s="3">
        <f>IF(AND(H1254&lt;5,S1254&gt;=VLOOKUP(A1254,anni!$A$1:$O$32,6,0)),1,0)</f>
        <v>0</v>
      </c>
    </row>
    <row r="1255" spans="1:20" x14ac:dyDescent="0.3">
      <c r="A1255" s="3">
        <v>2012</v>
      </c>
      <c r="B1255" s="3">
        <v>38</v>
      </c>
      <c r="C1255" s="3" t="s">
        <v>32</v>
      </c>
      <c r="D1255" s="3" t="str">
        <f>VLOOKUP(E1255,accorpamenti!$A$2:$X$104,A1255-1995,0)</f>
        <v>Benevento</v>
      </c>
      <c r="E1255" s="3" t="s">
        <v>143</v>
      </c>
      <c r="F1255" s="3">
        <v>6206</v>
      </c>
      <c r="G1255" s="3">
        <f t="shared" si="56"/>
        <v>2012</v>
      </c>
      <c r="H1255" s="4">
        <v>4</v>
      </c>
      <c r="I1255" s="3" t="s">
        <v>36</v>
      </c>
      <c r="J1255" s="3">
        <v>7</v>
      </c>
      <c r="K1255" s="3">
        <v>7</v>
      </c>
      <c r="L1255" s="3">
        <v>0</v>
      </c>
      <c r="M1255" s="3">
        <v>0</v>
      </c>
      <c r="N1255" s="3">
        <v>0</v>
      </c>
      <c r="O1255" s="3">
        <v>0</v>
      </c>
      <c r="P1255" s="3">
        <f t="shared" si="57"/>
        <v>16.8</v>
      </c>
      <c r="Q1255" s="3">
        <v>247</v>
      </c>
      <c r="R1255" s="3">
        <f t="shared" si="58"/>
        <v>2</v>
      </c>
      <c r="S1255" s="3">
        <v>14</v>
      </c>
      <c r="T1255" s="3">
        <f>IF(AND(H1255&lt;5,S1255&gt;=VLOOKUP(A1255,anni!$A$1:$O$32,6,0)),1,0)</f>
        <v>0</v>
      </c>
    </row>
    <row r="1256" spans="1:20" x14ac:dyDescent="0.3">
      <c r="A1256" s="3">
        <v>2012</v>
      </c>
      <c r="B1256" s="3">
        <v>39</v>
      </c>
      <c r="C1256" s="3" t="s">
        <v>29</v>
      </c>
      <c r="D1256" s="3" t="str">
        <f>VLOOKUP(E1256,accorpamenti!$A$2:$X$104,A1256-1995,0)</f>
        <v>Messina</v>
      </c>
      <c r="E1256" s="3" t="s">
        <v>124</v>
      </c>
      <c r="F1256" s="3">
        <v>6086</v>
      </c>
      <c r="G1256" s="3">
        <f t="shared" si="56"/>
        <v>2012</v>
      </c>
      <c r="H1256" s="4">
        <v>4</v>
      </c>
      <c r="I1256" s="3" t="s">
        <v>36</v>
      </c>
      <c r="J1256" s="3">
        <v>7</v>
      </c>
      <c r="K1256" s="3">
        <v>5</v>
      </c>
      <c r="L1256" s="3">
        <v>4</v>
      </c>
      <c r="M1256" s="3">
        <v>0</v>
      </c>
      <c r="N1256" s="3">
        <v>5</v>
      </c>
      <c r="O1256" s="3">
        <v>0</v>
      </c>
      <c r="P1256" s="3">
        <f t="shared" si="57"/>
        <v>25.2</v>
      </c>
      <c r="Q1256" s="3">
        <v>132</v>
      </c>
      <c r="R1256" s="3">
        <f t="shared" si="58"/>
        <v>3</v>
      </c>
      <c r="S1256" s="3">
        <v>21</v>
      </c>
      <c r="T1256" s="3">
        <f>IF(AND(H1256&lt;5,S1256&gt;=VLOOKUP(A1256,anni!$A$1:$O$32,6,0)),1,0)</f>
        <v>0</v>
      </c>
    </row>
    <row r="1257" spans="1:20" x14ac:dyDescent="0.3">
      <c r="A1257" s="3">
        <v>2012</v>
      </c>
      <c r="B1257" s="3">
        <v>40</v>
      </c>
      <c r="C1257" s="3" t="s">
        <v>47</v>
      </c>
      <c r="D1257" s="3" t="str">
        <f>VLOOKUP(E1257,accorpamenti!$A$2:$X$104,A1257-1995,0)</f>
        <v>Firenze</v>
      </c>
      <c r="E1257" s="3" t="s">
        <v>118</v>
      </c>
      <c r="F1257" s="3">
        <v>6147</v>
      </c>
      <c r="G1257" s="3">
        <f t="shared" si="56"/>
        <v>2012</v>
      </c>
      <c r="H1257" s="4">
        <v>5</v>
      </c>
      <c r="I1257" s="3" t="s">
        <v>36</v>
      </c>
      <c r="J1257" s="3">
        <v>7</v>
      </c>
      <c r="K1257" s="3">
        <v>2</v>
      </c>
      <c r="L1257" s="3">
        <v>0</v>
      </c>
      <c r="M1257" s="3">
        <v>0</v>
      </c>
      <c r="N1257" s="3">
        <v>4</v>
      </c>
      <c r="O1257" s="3">
        <v>0</v>
      </c>
      <c r="P1257" s="3">
        <f t="shared" si="57"/>
        <v>13</v>
      </c>
      <c r="Q1257" s="3">
        <v>261</v>
      </c>
      <c r="R1257" s="3">
        <f t="shared" si="58"/>
        <v>1</v>
      </c>
      <c r="S1257" s="3">
        <v>13</v>
      </c>
      <c r="T1257" s="3">
        <f>IF(AND(H1257&lt;5,S1257&gt;=VLOOKUP(A1257,anni!$A$1:$O$32,6,0)),1,0)</f>
        <v>0</v>
      </c>
    </row>
    <row r="1258" spans="1:20" x14ac:dyDescent="0.3">
      <c r="A1258" s="3">
        <v>2012</v>
      </c>
      <c r="B1258" s="3">
        <v>41</v>
      </c>
      <c r="C1258" s="3" t="s">
        <v>101</v>
      </c>
      <c r="D1258" s="3" t="str">
        <f>VLOOKUP(E1258,accorpamenti!$A$2:$X$104,A1258-1995,0)</f>
        <v>Macerata</v>
      </c>
      <c r="E1258" s="3" t="s">
        <v>102</v>
      </c>
      <c r="F1258" s="3">
        <v>6148</v>
      </c>
      <c r="G1258" s="3">
        <f t="shared" si="56"/>
        <v>2012</v>
      </c>
      <c r="H1258" s="4">
        <v>5</v>
      </c>
      <c r="I1258" s="3" t="s">
        <v>36</v>
      </c>
      <c r="J1258" s="3">
        <v>7</v>
      </c>
      <c r="K1258" s="3">
        <v>7</v>
      </c>
      <c r="L1258" s="3">
        <v>7</v>
      </c>
      <c r="M1258" s="3">
        <v>5</v>
      </c>
      <c r="N1258" s="3">
        <v>2</v>
      </c>
      <c r="O1258" s="3">
        <v>0</v>
      </c>
      <c r="P1258" s="3">
        <f t="shared" si="57"/>
        <v>28</v>
      </c>
      <c r="Q1258" s="3">
        <v>49</v>
      </c>
      <c r="R1258" s="3">
        <f t="shared" si="58"/>
        <v>1</v>
      </c>
      <c r="S1258" s="3">
        <v>28</v>
      </c>
      <c r="T1258" s="3">
        <f>IF(AND(H1258&lt;5,S1258&gt;=VLOOKUP(A1258,anni!$A$1:$O$32,6,0)),1,0)</f>
        <v>0</v>
      </c>
    </row>
    <row r="1259" spans="1:20" x14ac:dyDescent="0.3">
      <c r="A1259" s="3">
        <v>2012</v>
      </c>
      <c r="B1259" s="3">
        <v>42</v>
      </c>
      <c r="C1259" s="3" t="s">
        <v>29</v>
      </c>
      <c r="D1259" s="3" t="str">
        <f>VLOOKUP(E1259,accorpamenti!$A$2:$X$104,A1259-1995,0)</f>
        <v>Catania</v>
      </c>
      <c r="E1259" s="3" t="s">
        <v>75</v>
      </c>
      <c r="F1259" s="3">
        <v>6044</v>
      </c>
      <c r="G1259" s="3">
        <f t="shared" si="56"/>
        <v>2012</v>
      </c>
      <c r="H1259" s="4">
        <v>5</v>
      </c>
      <c r="I1259" s="3" t="s">
        <v>36</v>
      </c>
      <c r="J1259" s="3">
        <v>7</v>
      </c>
      <c r="K1259" s="3">
        <v>5</v>
      </c>
      <c r="L1259" s="3">
        <v>6</v>
      </c>
      <c r="M1259" s="3">
        <v>5</v>
      </c>
      <c r="N1259" s="3">
        <v>1</v>
      </c>
      <c r="O1259" s="3">
        <v>1</v>
      </c>
      <c r="P1259" s="3">
        <f t="shared" si="57"/>
        <v>25</v>
      </c>
      <c r="Q1259" s="3">
        <v>77</v>
      </c>
      <c r="R1259" s="3">
        <f t="shared" si="58"/>
        <v>2</v>
      </c>
      <c r="S1259" s="3">
        <v>25</v>
      </c>
      <c r="T1259" s="3">
        <f>IF(AND(H1259&lt;5,S1259&gt;=VLOOKUP(A1259,anni!$A$1:$O$32,6,0)),1,0)</f>
        <v>0</v>
      </c>
    </row>
    <row r="1260" spans="1:20" x14ac:dyDescent="0.3">
      <c r="A1260" s="3">
        <v>2012</v>
      </c>
      <c r="B1260" s="3">
        <v>43</v>
      </c>
      <c r="C1260" s="3" t="s">
        <v>29</v>
      </c>
      <c r="D1260" s="3" t="str">
        <f>VLOOKUP(E1260,accorpamenti!$A$2:$X$104,A1260-1995,0)</f>
        <v>Caltanissetta</v>
      </c>
      <c r="E1260" s="3" t="s">
        <v>129</v>
      </c>
      <c r="F1260" s="3">
        <v>6260</v>
      </c>
      <c r="G1260" s="3">
        <f t="shared" si="56"/>
        <v>2012</v>
      </c>
      <c r="H1260" s="4">
        <v>3</v>
      </c>
      <c r="I1260" s="3" t="s">
        <v>36</v>
      </c>
      <c r="J1260" s="3">
        <v>7</v>
      </c>
      <c r="K1260" s="3">
        <v>0</v>
      </c>
      <c r="L1260" s="3">
        <v>1</v>
      </c>
      <c r="M1260" s="3">
        <v>0</v>
      </c>
      <c r="N1260" s="3">
        <v>3</v>
      </c>
      <c r="O1260" s="3">
        <v>0</v>
      </c>
      <c r="P1260" s="3">
        <f t="shared" si="57"/>
        <v>15.399999999999999</v>
      </c>
      <c r="Q1260" s="3">
        <v>282</v>
      </c>
      <c r="R1260" s="3">
        <f t="shared" si="58"/>
        <v>3</v>
      </c>
      <c r="S1260" s="3">
        <v>11</v>
      </c>
      <c r="T1260" s="3">
        <f>IF(AND(H1260&lt;5,S1260&gt;=VLOOKUP(A1260,anni!$A$1:$O$32,6,0)),1,0)</f>
        <v>0</v>
      </c>
    </row>
    <row r="1261" spans="1:20" x14ac:dyDescent="0.3">
      <c r="A1261" s="3">
        <v>2012</v>
      </c>
      <c r="B1261" s="3">
        <v>44</v>
      </c>
      <c r="C1261" s="3" t="s">
        <v>34</v>
      </c>
      <c r="D1261" s="3" t="str">
        <f>VLOOKUP(E1261,accorpamenti!$A$2:$X$104,A1261-1995,0)</f>
        <v>Varese</v>
      </c>
      <c r="E1261" s="3" t="s">
        <v>94</v>
      </c>
      <c r="F1261" s="3">
        <v>6261</v>
      </c>
      <c r="G1261" s="3">
        <f t="shared" si="56"/>
        <v>2012</v>
      </c>
      <c r="H1261" s="4">
        <v>3</v>
      </c>
      <c r="I1261" s="3" t="s">
        <v>36</v>
      </c>
      <c r="J1261" s="3">
        <v>7</v>
      </c>
      <c r="K1261" s="3">
        <v>4</v>
      </c>
      <c r="L1261" s="3">
        <v>7</v>
      </c>
      <c r="M1261" s="3">
        <v>0</v>
      </c>
      <c r="N1261" s="3">
        <v>5</v>
      </c>
      <c r="O1261" s="3">
        <v>0</v>
      </c>
      <c r="P1261" s="3">
        <f t="shared" si="57"/>
        <v>32.199999999999996</v>
      </c>
      <c r="Q1261" s="3">
        <v>103</v>
      </c>
      <c r="R1261" s="3">
        <f t="shared" si="58"/>
        <v>3</v>
      </c>
      <c r="S1261" s="3">
        <v>23</v>
      </c>
      <c r="T1261" s="3">
        <f>IF(AND(H1261&lt;5,S1261&gt;=VLOOKUP(A1261,anni!$A$1:$O$32,6,0)),1,0)</f>
        <v>0</v>
      </c>
    </row>
    <row r="1262" spans="1:20" x14ac:dyDescent="0.3">
      <c r="A1262" s="3">
        <v>2012</v>
      </c>
      <c r="B1262" s="3">
        <v>45</v>
      </c>
      <c r="C1262" s="3" t="s">
        <v>34</v>
      </c>
      <c r="D1262" s="3" t="str">
        <f>VLOOKUP(E1262,accorpamenti!$A$2:$X$104,A1262-1995,0)</f>
        <v>Milano</v>
      </c>
      <c r="E1262" s="3" t="s">
        <v>41</v>
      </c>
      <c r="F1262" s="3">
        <v>6262</v>
      </c>
      <c r="G1262" s="3">
        <f t="shared" si="56"/>
        <v>2012</v>
      </c>
      <c r="H1262" s="4">
        <v>3</v>
      </c>
      <c r="I1262" s="3" t="s">
        <v>36</v>
      </c>
      <c r="J1262" s="3">
        <v>7</v>
      </c>
      <c r="K1262" s="3">
        <v>4</v>
      </c>
      <c r="L1262" s="3">
        <v>5</v>
      </c>
      <c r="M1262" s="3">
        <v>1</v>
      </c>
      <c r="N1262" s="3">
        <v>1</v>
      </c>
      <c r="O1262" s="3">
        <v>0</v>
      </c>
      <c r="P1262" s="3">
        <f t="shared" si="57"/>
        <v>19.599999999999998</v>
      </c>
      <c r="Q1262" s="3">
        <v>247</v>
      </c>
      <c r="R1262" s="3">
        <f t="shared" si="58"/>
        <v>2</v>
      </c>
      <c r="S1262" s="3">
        <v>14</v>
      </c>
      <c r="T1262" s="3">
        <f>IF(AND(H1262&lt;5,S1262&gt;=VLOOKUP(A1262,anni!$A$1:$O$32,6,0)),1,0)</f>
        <v>0</v>
      </c>
    </row>
    <row r="1263" spans="1:20" x14ac:dyDescent="0.3">
      <c r="A1263" s="3">
        <v>2012</v>
      </c>
      <c r="B1263" s="3">
        <v>46</v>
      </c>
      <c r="C1263" s="3" t="s">
        <v>34</v>
      </c>
      <c r="D1263" s="3" t="str">
        <f>VLOOKUP(E1263,accorpamenti!$A$2:$X$104,A1263-1995,0)</f>
        <v>Brescia</v>
      </c>
      <c r="E1263" s="3" t="s">
        <v>42</v>
      </c>
      <c r="F1263" s="3">
        <v>6263</v>
      </c>
      <c r="G1263" s="3">
        <f t="shared" si="56"/>
        <v>2012</v>
      </c>
      <c r="H1263" s="4">
        <v>3</v>
      </c>
      <c r="I1263" s="3" t="s">
        <v>36</v>
      </c>
      <c r="J1263" s="3">
        <v>7</v>
      </c>
      <c r="K1263" s="3">
        <v>6</v>
      </c>
      <c r="L1263" s="3">
        <v>7</v>
      </c>
      <c r="M1263" s="3">
        <v>1</v>
      </c>
      <c r="N1263" s="3">
        <v>4</v>
      </c>
      <c r="O1263" s="3">
        <v>0</v>
      </c>
      <c r="P1263" s="3">
        <f t="shared" si="57"/>
        <v>35</v>
      </c>
      <c r="Q1263" s="3">
        <v>77</v>
      </c>
      <c r="R1263" s="3">
        <f t="shared" si="58"/>
        <v>3</v>
      </c>
      <c r="S1263" s="3">
        <v>25</v>
      </c>
      <c r="T1263" s="3">
        <f>IF(AND(H1263&lt;5,S1263&gt;=VLOOKUP(A1263,anni!$A$1:$O$32,6,0)),1,0)</f>
        <v>0</v>
      </c>
    </row>
    <row r="1264" spans="1:20" x14ac:dyDescent="0.3">
      <c r="A1264" s="3">
        <v>2012</v>
      </c>
      <c r="B1264" s="3">
        <v>47</v>
      </c>
      <c r="C1264" s="3" t="s">
        <v>34</v>
      </c>
      <c r="D1264" s="3" t="str">
        <f>VLOOKUP(E1264,accorpamenti!$A$2:$X$104,A1264-1995,0)</f>
        <v>Cremona</v>
      </c>
      <c r="E1264" s="3" t="s">
        <v>130</v>
      </c>
      <c r="F1264" s="3">
        <v>6046</v>
      </c>
      <c r="G1264" s="3">
        <f t="shared" si="56"/>
        <v>2012</v>
      </c>
      <c r="H1264" s="4">
        <v>5</v>
      </c>
      <c r="I1264" s="3" t="s">
        <v>36</v>
      </c>
      <c r="J1264" s="3">
        <v>7</v>
      </c>
      <c r="K1264" s="3">
        <v>6</v>
      </c>
      <c r="L1264" s="3">
        <v>0</v>
      </c>
      <c r="M1264" s="3">
        <v>0</v>
      </c>
      <c r="N1264" s="3">
        <v>2</v>
      </c>
      <c r="O1264" s="3">
        <v>0</v>
      </c>
      <c r="P1264" s="3">
        <f t="shared" si="57"/>
        <v>15</v>
      </c>
      <c r="Q1264" s="3">
        <v>231</v>
      </c>
      <c r="R1264" s="3">
        <f t="shared" si="58"/>
        <v>2</v>
      </c>
      <c r="S1264" s="3">
        <v>15</v>
      </c>
      <c r="T1264" s="3">
        <f>IF(AND(H1264&lt;5,S1264&gt;=VLOOKUP(A1264,anni!$A$1:$O$32,6,0)),1,0)</f>
        <v>0</v>
      </c>
    </row>
    <row r="1265" spans="1:20" x14ac:dyDescent="0.3">
      <c r="A1265" s="3">
        <v>2012</v>
      </c>
      <c r="B1265" s="3">
        <v>48</v>
      </c>
      <c r="C1265" s="3" t="s">
        <v>69</v>
      </c>
      <c r="D1265" s="3" t="str">
        <f>VLOOKUP(E1265,accorpamenti!$A$2:$X$104,A1265-1995,0)</f>
        <v>Modena</v>
      </c>
      <c r="E1265" s="3" t="s">
        <v>72</v>
      </c>
      <c r="F1265" s="3">
        <v>5924</v>
      </c>
      <c r="G1265" s="3">
        <f t="shared" si="56"/>
        <v>2012</v>
      </c>
      <c r="H1265" s="4">
        <v>4</v>
      </c>
      <c r="I1265" s="3" t="s">
        <v>36</v>
      </c>
      <c r="J1265" s="3">
        <v>7</v>
      </c>
      <c r="K1265" s="3">
        <v>6</v>
      </c>
      <c r="L1265" s="3">
        <v>7</v>
      </c>
      <c r="M1265" s="3">
        <v>7</v>
      </c>
      <c r="N1265" s="3">
        <v>0</v>
      </c>
      <c r="O1265" s="3">
        <v>0</v>
      </c>
      <c r="P1265" s="3">
        <f t="shared" si="57"/>
        <v>32.4</v>
      </c>
      <c r="Q1265" s="3">
        <v>63</v>
      </c>
      <c r="R1265" s="3">
        <f t="shared" si="58"/>
        <v>4</v>
      </c>
      <c r="S1265" s="3">
        <v>27</v>
      </c>
      <c r="T1265" s="3">
        <f>IF(AND(H1265&lt;5,S1265&gt;=VLOOKUP(A1265,anni!$A$1:$O$32,6,0)),1,0)</f>
        <v>0</v>
      </c>
    </row>
    <row r="1266" spans="1:20" x14ac:dyDescent="0.3">
      <c r="A1266" s="3">
        <v>2012</v>
      </c>
      <c r="B1266" s="3">
        <v>49</v>
      </c>
      <c r="C1266" s="3" t="s">
        <v>50</v>
      </c>
      <c r="D1266" s="3" t="str">
        <f>VLOOKUP(E1266,accorpamenti!$A$2:$X$104,A1266-1995,0)</f>
        <v>Savona</v>
      </c>
      <c r="E1266" s="3" t="s">
        <v>140</v>
      </c>
      <c r="F1266" s="3">
        <v>6207</v>
      </c>
      <c r="G1266" s="3">
        <f t="shared" si="56"/>
        <v>2012</v>
      </c>
      <c r="H1266" s="4">
        <v>4</v>
      </c>
      <c r="I1266" s="3" t="s">
        <v>36</v>
      </c>
      <c r="J1266" s="3">
        <v>6</v>
      </c>
      <c r="K1266" s="3">
        <v>4</v>
      </c>
      <c r="L1266" s="3">
        <v>0</v>
      </c>
      <c r="M1266" s="3">
        <v>0</v>
      </c>
      <c r="N1266" s="3">
        <v>3</v>
      </c>
      <c r="O1266" s="3">
        <v>0</v>
      </c>
      <c r="P1266" s="3">
        <f t="shared" si="57"/>
        <v>15.6</v>
      </c>
      <c r="Q1266" s="3">
        <v>261</v>
      </c>
      <c r="R1266" s="3">
        <f t="shared" si="58"/>
        <v>1</v>
      </c>
      <c r="S1266" s="3">
        <v>13</v>
      </c>
      <c r="T1266" s="3">
        <f>IF(AND(H1266&lt;5,S1266&gt;=VLOOKUP(A1266,anni!$A$1:$O$32,6,0)),1,0)</f>
        <v>0</v>
      </c>
    </row>
    <row r="1267" spans="1:20" x14ac:dyDescent="0.3">
      <c r="A1267" s="3">
        <v>2012</v>
      </c>
      <c r="B1267" s="3">
        <v>50</v>
      </c>
      <c r="C1267" s="3" t="s">
        <v>45</v>
      </c>
      <c r="D1267" s="3" t="str">
        <f>VLOOKUP(E1267,accorpamenti!$A$2:$X$104,A1267-1995,0)</f>
        <v>Cuneo</v>
      </c>
      <c r="E1267" s="3" t="s">
        <v>67</v>
      </c>
      <c r="F1267" s="3">
        <v>6303</v>
      </c>
      <c r="G1267" s="3">
        <f t="shared" si="56"/>
        <v>2012</v>
      </c>
      <c r="H1267" s="4">
        <v>2</v>
      </c>
      <c r="I1267" s="3" t="s">
        <v>31</v>
      </c>
      <c r="J1267" s="3">
        <v>7</v>
      </c>
      <c r="K1267" s="3">
        <v>5</v>
      </c>
      <c r="L1267" s="3">
        <v>0</v>
      </c>
      <c r="M1267" s="3">
        <v>7</v>
      </c>
      <c r="N1267" s="3">
        <v>1</v>
      </c>
      <c r="O1267" s="3">
        <v>0</v>
      </c>
      <c r="P1267" s="3">
        <f t="shared" si="57"/>
        <v>32</v>
      </c>
      <c r="Q1267" s="3">
        <v>144</v>
      </c>
      <c r="R1267" s="3">
        <f t="shared" si="58"/>
        <v>3</v>
      </c>
      <c r="S1267" s="3">
        <v>20</v>
      </c>
      <c r="T1267" s="3">
        <f>IF(AND(H1267&lt;5,S1267&gt;=VLOOKUP(A1267,anni!$A$1:$O$32,6,0)),1,0)</f>
        <v>0</v>
      </c>
    </row>
    <row r="1268" spans="1:20" x14ac:dyDescent="0.3">
      <c r="A1268" s="3">
        <v>2012</v>
      </c>
      <c r="B1268" s="3">
        <v>51</v>
      </c>
      <c r="C1268" s="3" t="s">
        <v>106</v>
      </c>
      <c r="D1268" s="3" t="str">
        <f>VLOOKUP(E1268,accorpamenti!$A$2:$X$104,A1268-1995,0)</f>
        <v>Potenza</v>
      </c>
      <c r="E1268" s="3" t="s">
        <v>141</v>
      </c>
      <c r="F1268" s="3">
        <v>6264</v>
      </c>
      <c r="G1268" s="3">
        <f t="shared" si="56"/>
        <v>2012</v>
      </c>
      <c r="H1268" s="4">
        <v>3</v>
      </c>
      <c r="I1268" s="3" t="s">
        <v>36</v>
      </c>
      <c r="J1268" s="3">
        <v>3</v>
      </c>
      <c r="K1268" s="3">
        <v>4</v>
      </c>
      <c r="L1268" s="3">
        <v>0</v>
      </c>
      <c r="M1268" s="3">
        <v>0</v>
      </c>
      <c r="N1268" s="3">
        <v>0</v>
      </c>
      <c r="O1268" s="3">
        <v>0</v>
      </c>
      <c r="P1268" s="3">
        <f t="shared" si="57"/>
        <v>9.7999999999999989</v>
      </c>
      <c r="Q1268" s="3">
        <v>298</v>
      </c>
      <c r="R1268" s="3">
        <f t="shared" si="58"/>
        <v>1</v>
      </c>
      <c r="S1268" s="3">
        <v>7</v>
      </c>
      <c r="T1268" s="3">
        <f>IF(AND(H1268&lt;5,S1268&gt;=VLOOKUP(A1268,anni!$A$1:$O$32,6,0)),1,0)</f>
        <v>0</v>
      </c>
    </row>
    <row r="1269" spans="1:20" x14ac:dyDescent="0.3">
      <c r="A1269" s="3">
        <v>2012</v>
      </c>
      <c r="B1269" s="3">
        <v>52</v>
      </c>
      <c r="C1269" s="3" t="s">
        <v>47</v>
      </c>
      <c r="D1269" s="3" t="str">
        <f>VLOOKUP(E1269,accorpamenti!$A$2:$X$104,A1269-1995,0)</f>
        <v>Lucca</v>
      </c>
      <c r="E1269" s="3" t="s">
        <v>48</v>
      </c>
      <c r="F1269" s="3">
        <v>6047</v>
      </c>
      <c r="G1269" s="3">
        <f t="shared" si="56"/>
        <v>2012</v>
      </c>
      <c r="H1269" s="4">
        <v>5</v>
      </c>
      <c r="I1269" s="3" t="s">
        <v>36</v>
      </c>
      <c r="J1269" s="3">
        <v>7</v>
      </c>
      <c r="K1269" s="3">
        <v>7</v>
      </c>
      <c r="L1269" s="3">
        <v>7</v>
      </c>
      <c r="M1269" s="3">
        <v>7</v>
      </c>
      <c r="N1269" s="3">
        <v>3</v>
      </c>
      <c r="O1269" s="3">
        <v>4</v>
      </c>
      <c r="P1269" s="3">
        <f t="shared" si="57"/>
        <v>35</v>
      </c>
      <c r="Q1269" s="3">
        <v>15</v>
      </c>
      <c r="R1269" s="3">
        <f t="shared" si="58"/>
        <v>2</v>
      </c>
      <c r="S1269" s="3">
        <v>35</v>
      </c>
      <c r="T1269" s="3">
        <f>IF(AND(H1269&lt;5,S1269&gt;=VLOOKUP(A1269,anni!$A$1:$O$32,6,0)),1,0)</f>
        <v>0</v>
      </c>
    </row>
    <row r="1270" spans="1:20" x14ac:dyDescent="0.3">
      <c r="A1270" s="3">
        <v>2012</v>
      </c>
      <c r="B1270" s="3">
        <v>53</v>
      </c>
      <c r="C1270" s="3" t="s">
        <v>34</v>
      </c>
      <c r="D1270" s="3" t="str">
        <f>VLOOKUP(E1270,accorpamenti!$A$2:$X$104,A1270-1995,0)</f>
        <v>Bergamo</v>
      </c>
      <c r="E1270" s="3" t="s">
        <v>35</v>
      </c>
      <c r="F1270" s="3">
        <v>6149</v>
      </c>
      <c r="G1270" s="3">
        <f t="shared" si="56"/>
        <v>2012</v>
      </c>
      <c r="H1270" s="4">
        <v>5</v>
      </c>
      <c r="I1270" s="3" t="s">
        <v>36</v>
      </c>
      <c r="J1270" s="3">
        <v>7</v>
      </c>
      <c r="K1270" s="3">
        <v>7</v>
      </c>
      <c r="L1270" s="3">
        <v>7</v>
      </c>
      <c r="M1270" s="3">
        <v>0</v>
      </c>
      <c r="N1270" s="3">
        <v>0</v>
      </c>
      <c r="O1270" s="3">
        <v>0</v>
      </c>
      <c r="P1270" s="3">
        <f t="shared" si="57"/>
        <v>21</v>
      </c>
      <c r="Q1270" s="3">
        <v>132</v>
      </c>
      <c r="R1270" s="3">
        <f t="shared" si="58"/>
        <v>1</v>
      </c>
      <c r="S1270" s="3">
        <v>21</v>
      </c>
      <c r="T1270" s="3">
        <f>IF(AND(H1270&lt;5,S1270&gt;=VLOOKUP(A1270,anni!$A$1:$O$32,6,0)),1,0)</f>
        <v>0</v>
      </c>
    </row>
    <row r="1271" spans="1:20" x14ac:dyDescent="0.3">
      <c r="A1271" s="3">
        <v>2012</v>
      </c>
      <c r="B1271" s="3">
        <v>54</v>
      </c>
      <c r="C1271" s="3" t="s">
        <v>69</v>
      </c>
      <c r="D1271" s="3" t="str">
        <f>VLOOKUP(E1271,accorpamenti!$A$2:$X$104,A1271-1995,0)</f>
        <v>Ferrara</v>
      </c>
      <c r="E1271" s="3" t="s">
        <v>89</v>
      </c>
      <c r="F1271" s="3">
        <v>6049</v>
      </c>
      <c r="G1271" s="3">
        <f t="shared" si="56"/>
        <v>2012</v>
      </c>
      <c r="H1271" s="4">
        <v>5</v>
      </c>
      <c r="I1271" s="3" t="s">
        <v>36</v>
      </c>
      <c r="J1271" s="3">
        <v>7</v>
      </c>
      <c r="K1271" s="3">
        <v>7</v>
      </c>
      <c r="L1271" s="3">
        <v>0</v>
      </c>
      <c r="M1271" s="3">
        <v>6</v>
      </c>
      <c r="N1271" s="3">
        <v>3</v>
      </c>
      <c r="O1271" s="3">
        <v>0</v>
      </c>
      <c r="P1271" s="3">
        <f t="shared" si="57"/>
        <v>23</v>
      </c>
      <c r="Q1271" s="3">
        <v>103</v>
      </c>
      <c r="R1271" s="3">
        <f t="shared" si="58"/>
        <v>2</v>
      </c>
      <c r="S1271" s="3">
        <v>23</v>
      </c>
      <c r="T1271" s="3">
        <f>IF(AND(H1271&lt;5,S1271&gt;=VLOOKUP(A1271,anni!$A$1:$O$32,6,0)),1,0)</f>
        <v>0</v>
      </c>
    </row>
    <row r="1272" spans="1:20" x14ac:dyDescent="0.3">
      <c r="A1272" s="3">
        <v>2012</v>
      </c>
      <c r="B1272" s="3">
        <v>55</v>
      </c>
      <c r="C1272" s="3" t="s">
        <v>43</v>
      </c>
      <c r="D1272" s="3" t="str">
        <f>VLOOKUP(E1272,accorpamenti!$A$2:$X$104,A1272-1995,0)</f>
        <v>Pordenone</v>
      </c>
      <c r="E1272" s="3" t="s">
        <v>91</v>
      </c>
      <c r="F1272" s="3">
        <v>6150</v>
      </c>
      <c r="G1272" s="3">
        <f t="shared" si="56"/>
        <v>2012</v>
      </c>
      <c r="H1272" s="4">
        <v>5</v>
      </c>
      <c r="I1272" s="3" t="s">
        <v>36</v>
      </c>
      <c r="J1272" s="3">
        <v>7</v>
      </c>
      <c r="K1272" s="3">
        <v>5</v>
      </c>
      <c r="L1272" s="3">
        <v>0</v>
      </c>
      <c r="M1272" s="3">
        <v>0</v>
      </c>
      <c r="N1272" s="3">
        <v>1</v>
      </c>
      <c r="O1272" s="3">
        <v>1</v>
      </c>
      <c r="P1272" s="3">
        <f t="shared" si="57"/>
        <v>14</v>
      </c>
      <c r="Q1272" s="3">
        <v>247</v>
      </c>
      <c r="R1272" s="3">
        <f t="shared" si="58"/>
        <v>1</v>
      </c>
      <c r="S1272" s="3">
        <v>14</v>
      </c>
      <c r="T1272" s="3">
        <f>IF(AND(H1272&lt;5,S1272&gt;=VLOOKUP(A1272,anni!$A$1:$O$32,6,0)),1,0)</f>
        <v>0</v>
      </c>
    </row>
    <row r="1273" spans="1:20" x14ac:dyDescent="0.3">
      <c r="A1273" s="3">
        <v>2012</v>
      </c>
      <c r="B1273" s="3">
        <v>56</v>
      </c>
      <c r="C1273" s="3" t="s">
        <v>29</v>
      </c>
      <c r="D1273" s="3" t="str">
        <f>VLOOKUP(E1273,accorpamenti!$A$2:$X$104,A1273-1995,0)</f>
        <v>Trapani</v>
      </c>
      <c r="E1273" s="3" t="s">
        <v>109</v>
      </c>
      <c r="F1273" s="3">
        <v>6151</v>
      </c>
      <c r="G1273" s="3">
        <f t="shared" si="56"/>
        <v>2012</v>
      </c>
      <c r="H1273" s="4">
        <v>5</v>
      </c>
      <c r="I1273" s="3" t="s">
        <v>36</v>
      </c>
      <c r="J1273" s="3">
        <v>7</v>
      </c>
      <c r="K1273" s="3">
        <v>7</v>
      </c>
      <c r="L1273" s="3">
        <v>3</v>
      </c>
      <c r="M1273" s="3">
        <v>5</v>
      </c>
      <c r="N1273" s="3">
        <v>3</v>
      </c>
      <c r="O1273" s="3">
        <v>0</v>
      </c>
      <c r="P1273" s="3">
        <f t="shared" si="57"/>
        <v>25</v>
      </c>
      <c r="Q1273" s="3">
        <v>77</v>
      </c>
      <c r="R1273" s="3">
        <f t="shared" si="58"/>
        <v>1</v>
      </c>
      <c r="S1273" s="3">
        <v>25</v>
      </c>
      <c r="T1273" s="3">
        <f>IF(AND(H1273&lt;5,S1273&gt;=VLOOKUP(A1273,anni!$A$1:$O$32,6,0)),1,0)</f>
        <v>0</v>
      </c>
    </row>
    <row r="1274" spans="1:20" x14ac:dyDescent="0.3">
      <c r="A1274" s="3">
        <v>2012</v>
      </c>
      <c r="B1274" s="3">
        <v>57</v>
      </c>
      <c r="C1274" s="3" t="s">
        <v>50</v>
      </c>
      <c r="D1274" s="3" t="str">
        <f>VLOOKUP(E1274,accorpamenti!$A$2:$X$104,A1274-1995,0)</f>
        <v>Genova</v>
      </c>
      <c r="E1274" s="3" t="s">
        <v>51</v>
      </c>
      <c r="F1274" s="3">
        <v>6152</v>
      </c>
      <c r="G1274" s="3">
        <f t="shared" si="56"/>
        <v>2012</v>
      </c>
      <c r="H1274" s="4">
        <v>5</v>
      </c>
      <c r="I1274" s="3" t="s">
        <v>36</v>
      </c>
      <c r="J1274" s="3">
        <v>7</v>
      </c>
      <c r="K1274" s="3">
        <v>7</v>
      </c>
      <c r="L1274" s="3">
        <v>1</v>
      </c>
      <c r="M1274" s="3">
        <v>5</v>
      </c>
      <c r="N1274" s="3">
        <v>2</v>
      </c>
      <c r="O1274" s="3">
        <v>0</v>
      </c>
      <c r="P1274" s="3">
        <f t="shared" si="57"/>
        <v>22</v>
      </c>
      <c r="Q1274" s="3">
        <v>116</v>
      </c>
      <c r="R1274" s="3">
        <f t="shared" si="58"/>
        <v>1</v>
      </c>
      <c r="S1274" s="3">
        <v>22</v>
      </c>
      <c r="T1274" s="3">
        <f>IF(AND(H1274&lt;5,S1274&gt;=VLOOKUP(A1274,anni!$A$1:$O$32,6,0)),1,0)</f>
        <v>0</v>
      </c>
    </row>
    <row r="1275" spans="1:20" x14ac:dyDescent="0.3">
      <c r="A1275" s="3">
        <v>2012</v>
      </c>
      <c r="B1275" s="3">
        <v>58</v>
      </c>
      <c r="C1275" s="3" t="s">
        <v>34</v>
      </c>
      <c r="D1275" s="3" t="str">
        <f>VLOOKUP(E1275,accorpamenti!$A$2:$X$104,A1275-1995,0)</f>
        <v>Como</v>
      </c>
      <c r="E1275" s="3" t="s">
        <v>88</v>
      </c>
      <c r="F1275" s="3">
        <v>6087</v>
      </c>
      <c r="G1275" s="3">
        <f t="shared" si="56"/>
        <v>2012</v>
      </c>
      <c r="H1275" s="4">
        <v>4</v>
      </c>
      <c r="I1275" s="3" t="s">
        <v>36</v>
      </c>
      <c r="J1275" s="3">
        <v>7</v>
      </c>
      <c r="K1275" s="3">
        <v>7</v>
      </c>
      <c r="L1275" s="3">
        <v>4</v>
      </c>
      <c r="M1275" s="3">
        <v>5</v>
      </c>
      <c r="N1275" s="3">
        <v>3</v>
      </c>
      <c r="O1275" s="3">
        <v>0</v>
      </c>
      <c r="P1275" s="3">
        <f t="shared" si="57"/>
        <v>31.2</v>
      </c>
      <c r="Q1275" s="3">
        <v>71</v>
      </c>
      <c r="R1275" s="3">
        <f t="shared" si="58"/>
        <v>3</v>
      </c>
      <c r="S1275" s="3">
        <v>26</v>
      </c>
      <c r="T1275" s="3">
        <f>IF(AND(H1275&lt;5,S1275&gt;=VLOOKUP(A1275,anni!$A$1:$O$32,6,0)),1,0)</f>
        <v>0</v>
      </c>
    </row>
    <row r="1276" spans="1:20" x14ac:dyDescent="0.3">
      <c r="A1276" s="3">
        <v>2012</v>
      </c>
      <c r="B1276" s="3">
        <v>59</v>
      </c>
      <c r="C1276" s="3" t="s">
        <v>39</v>
      </c>
      <c r="D1276" s="3" t="str">
        <f>VLOOKUP(E1276,accorpamenti!$A$2:$X$104,A1276-1995,0)</f>
        <v>Roma</v>
      </c>
      <c r="E1276" s="3" t="s">
        <v>40</v>
      </c>
      <c r="F1276" s="3">
        <v>6050</v>
      </c>
      <c r="G1276" s="3">
        <f t="shared" si="56"/>
        <v>2012</v>
      </c>
      <c r="H1276" s="4">
        <v>5</v>
      </c>
      <c r="I1276" s="3" t="s">
        <v>36</v>
      </c>
      <c r="J1276" s="3">
        <v>7</v>
      </c>
      <c r="K1276" s="3">
        <v>4</v>
      </c>
      <c r="L1276" s="3">
        <v>5</v>
      </c>
      <c r="M1276" s="3">
        <v>2</v>
      </c>
      <c r="N1276" s="3">
        <v>1</v>
      </c>
      <c r="O1276" s="3">
        <v>1</v>
      </c>
      <c r="P1276" s="3">
        <f t="shared" si="57"/>
        <v>20</v>
      </c>
      <c r="Q1276" s="3">
        <v>144</v>
      </c>
      <c r="R1276" s="3">
        <f t="shared" si="58"/>
        <v>2</v>
      </c>
      <c r="S1276" s="3">
        <v>20</v>
      </c>
      <c r="T1276" s="3">
        <f>IF(AND(H1276&lt;5,S1276&gt;=VLOOKUP(A1276,anni!$A$1:$O$32,6,0)),1,0)</f>
        <v>0</v>
      </c>
    </row>
    <row r="1277" spans="1:20" x14ac:dyDescent="0.3">
      <c r="A1277" s="3">
        <v>2012</v>
      </c>
      <c r="B1277" s="3">
        <v>60</v>
      </c>
      <c r="C1277" s="3" t="s">
        <v>39</v>
      </c>
      <c r="D1277" s="3" t="str">
        <f>VLOOKUP(E1277,accorpamenti!$A$2:$X$104,A1277-1995,0)</f>
        <v>Rieti</v>
      </c>
      <c r="E1277" s="3" t="s">
        <v>148</v>
      </c>
      <c r="F1277" s="3">
        <v>5894</v>
      </c>
      <c r="G1277" s="3">
        <f t="shared" si="56"/>
        <v>2012</v>
      </c>
      <c r="H1277" s="4">
        <v>5</v>
      </c>
      <c r="I1277" s="3" t="s">
        <v>36</v>
      </c>
      <c r="J1277" s="3">
        <v>7</v>
      </c>
      <c r="K1277" s="3">
        <v>5</v>
      </c>
      <c r="L1277" s="3">
        <v>3</v>
      </c>
      <c r="M1277" s="3">
        <v>0</v>
      </c>
      <c r="N1277" s="3">
        <v>4</v>
      </c>
      <c r="O1277" s="3">
        <v>0</v>
      </c>
      <c r="P1277" s="3">
        <f t="shared" si="57"/>
        <v>19</v>
      </c>
      <c r="Q1277" s="3">
        <v>162</v>
      </c>
      <c r="R1277" s="3">
        <f t="shared" si="58"/>
        <v>3</v>
      </c>
      <c r="S1277" s="3">
        <v>19</v>
      </c>
      <c r="T1277" s="3">
        <f>IF(AND(H1277&lt;5,S1277&gt;=VLOOKUP(A1277,anni!$A$1:$O$32,6,0)),1,0)</f>
        <v>0</v>
      </c>
    </row>
    <row r="1278" spans="1:20" x14ac:dyDescent="0.3">
      <c r="A1278" s="3">
        <v>2012</v>
      </c>
      <c r="B1278" s="3">
        <v>61</v>
      </c>
      <c r="C1278" s="3" t="s">
        <v>69</v>
      </c>
      <c r="D1278" s="3" t="str">
        <f>VLOOKUP(E1278,accorpamenti!$A$2:$X$104,A1278-1995,0)</f>
        <v>Modena</v>
      </c>
      <c r="E1278" s="3" t="s">
        <v>72</v>
      </c>
      <c r="F1278" s="3">
        <v>6265</v>
      </c>
      <c r="G1278" s="3">
        <f t="shared" si="56"/>
        <v>2012</v>
      </c>
      <c r="H1278" s="4">
        <v>3</v>
      </c>
      <c r="I1278" s="3" t="s">
        <v>36</v>
      </c>
      <c r="J1278" s="3">
        <v>7</v>
      </c>
      <c r="K1278" s="3">
        <v>7</v>
      </c>
      <c r="L1278" s="3">
        <v>0</v>
      </c>
      <c r="M1278" s="3">
        <v>0</v>
      </c>
      <c r="N1278" s="3">
        <v>5</v>
      </c>
      <c r="O1278" s="3">
        <v>0</v>
      </c>
      <c r="P1278" s="3">
        <f t="shared" si="57"/>
        <v>26.599999999999998</v>
      </c>
      <c r="Q1278" s="3">
        <v>162</v>
      </c>
      <c r="R1278" s="3">
        <f t="shared" si="58"/>
        <v>2</v>
      </c>
      <c r="S1278" s="3">
        <v>19</v>
      </c>
      <c r="T1278" s="3">
        <f>IF(AND(H1278&lt;5,S1278&gt;=VLOOKUP(A1278,anni!$A$1:$O$32,6,0)),1,0)</f>
        <v>0</v>
      </c>
    </row>
    <row r="1279" spans="1:20" x14ac:dyDescent="0.3">
      <c r="A1279" s="3">
        <v>2012</v>
      </c>
      <c r="B1279" s="3">
        <v>62</v>
      </c>
      <c r="C1279" s="3" t="s">
        <v>69</v>
      </c>
      <c r="D1279" s="3" t="str">
        <f>VLOOKUP(E1279,accorpamenti!$A$2:$X$104,A1279-1995,0)</f>
        <v>Bologna</v>
      </c>
      <c r="E1279" s="3" t="s">
        <v>70</v>
      </c>
      <c r="F1279" s="3">
        <v>6153</v>
      </c>
      <c r="G1279" s="3">
        <f t="shared" si="56"/>
        <v>2012</v>
      </c>
      <c r="H1279" s="4">
        <v>5</v>
      </c>
      <c r="I1279" s="3" t="s">
        <v>36</v>
      </c>
      <c r="J1279" s="3">
        <v>7</v>
      </c>
      <c r="K1279" s="3">
        <v>7</v>
      </c>
      <c r="L1279" s="3">
        <v>5</v>
      </c>
      <c r="M1279" s="3">
        <v>0</v>
      </c>
      <c r="N1279" s="3">
        <v>1</v>
      </c>
      <c r="O1279" s="3">
        <v>0</v>
      </c>
      <c r="P1279" s="3">
        <f t="shared" si="57"/>
        <v>20</v>
      </c>
      <c r="Q1279" s="3">
        <v>144</v>
      </c>
      <c r="R1279" s="3">
        <f t="shared" si="58"/>
        <v>1</v>
      </c>
      <c r="S1279" s="3">
        <v>20</v>
      </c>
      <c r="T1279" s="3">
        <f>IF(AND(H1279&lt;5,S1279&gt;=VLOOKUP(A1279,anni!$A$1:$O$32,6,0)),1,0)</f>
        <v>0</v>
      </c>
    </row>
    <row r="1280" spans="1:20" x14ac:dyDescent="0.3">
      <c r="A1280" s="3">
        <v>2012</v>
      </c>
      <c r="B1280" s="3">
        <v>63</v>
      </c>
      <c r="C1280" s="3" t="s">
        <v>47</v>
      </c>
      <c r="D1280" s="3" t="str">
        <f>VLOOKUP(E1280,accorpamenti!$A$2:$X$104,A1280-1995,0)</f>
        <v>Firenze</v>
      </c>
      <c r="E1280" s="3" t="s">
        <v>73</v>
      </c>
      <c r="F1280" s="3">
        <v>6154</v>
      </c>
      <c r="G1280" s="3">
        <f t="shared" si="56"/>
        <v>2012</v>
      </c>
      <c r="H1280" s="4">
        <v>5</v>
      </c>
      <c r="I1280" s="3" t="s">
        <v>36</v>
      </c>
      <c r="J1280" s="3">
        <v>7</v>
      </c>
      <c r="K1280" s="3">
        <v>7</v>
      </c>
      <c r="L1280" s="3">
        <v>0</v>
      </c>
      <c r="M1280" s="3">
        <v>5</v>
      </c>
      <c r="N1280" s="3">
        <v>4</v>
      </c>
      <c r="O1280" s="3">
        <v>0</v>
      </c>
      <c r="P1280" s="3">
        <f t="shared" si="57"/>
        <v>23</v>
      </c>
      <c r="Q1280" s="3">
        <v>103</v>
      </c>
      <c r="R1280" s="3">
        <f t="shared" si="58"/>
        <v>1</v>
      </c>
      <c r="S1280" s="3">
        <v>23</v>
      </c>
      <c r="T1280" s="3">
        <f>IF(AND(H1280&lt;5,S1280&gt;=VLOOKUP(A1280,anni!$A$1:$O$32,6,0)),1,0)</f>
        <v>0</v>
      </c>
    </row>
    <row r="1281" spans="1:20" x14ac:dyDescent="0.3">
      <c r="A1281" s="3">
        <v>2012</v>
      </c>
      <c r="B1281" s="3">
        <v>64</v>
      </c>
      <c r="C1281" s="3" t="s">
        <v>47</v>
      </c>
      <c r="D1281" s="3" t="str">
        <f>VLOOKUP(E1281,accorpamenti!$A$2:$X$104,A1281-1995,0)</f>
        <v>Arezzo</v>
      </c>
      <c r="E1281" s="3" t="s">
        <v>81</v>
      </c>
      <c r="F1281" s="3">
        <v>6155</v>
      </c>
      <c r="G1281" s="3">
        <f t="shared" si="56"/>
        <v>2012</v>
      </c>
      <c r="H1281" s="4">
        <v>5</v>
      </c>
      <c r="I1281" s="3" t="s">
        <v>36</v>
      </c>
      <c r="J1281" s="3">
        <v>7</v>
      </c>
      <c r="K1281" s="3">
        <v>7</v>
      </c>
      <c r="L1281" s="3">
        <v>0</v>
      </c>
      <c r="M1281" s="3">
        <v>1</v>
      </c>
      <c r="N1281" s="3">
        <v>0</v>
      </c>
      <c r="O1281" s="3">
        <v>0</v>
      </c>
      <c r="P1281" s="3">
        <f t="shared" si="57"/>
        <v>15</v>
      </c>
      <c r="Q1281" s="3">
        <v>231</v>
      </c>
      <c r="R1281" s="3">
        <f t="shared" si="58"/>
        <v>1</v>
      </c>
      <c r="S1281" s="3">
        <v>15</v>
      </c>
      <c r="T1281" s="3">
        <f>IF(AND(H1281&lt;5,S1281&gt;=VLOOKUP(A1281,anni!$A$1:$O$32,6,0)),1,0)</f>
        <v>0</v>
      </c>
    </row>
    <row r="1282" spans="1:20" x14ac:dyDescent="0.3">
      <c r="A1282" s="3">
        <v>2012</v>
      </c>
      <c r="B1282" s="3">
        <v>65</v>
      </c>
      <c r="C1282" s="3" t="s">
        <v>37</v>
      </c>
      <c r="D1282" s="3" t="str">
        <f>VLOOKUP(E1282,accorpamenti!$A$2:$X$104,A1282-1995,0)</f>
        <v>Lecce</v>
      </c>
      <c r="E1282" s="3" t="s">
        <v>38</v>
      </c>
      <c r="F1282" s="3">
        <v>6118</v>
      </c>
      <c r="G1282" s="3">
        <f t="shared" ref="G1282:G1345" si="59">A1282</f>
        <v>2012</v>
      </c>
      <c r="H1282" s="4">
        <v>3</v>
      </c>
      <c r="I1282" s="3" t="s">
        <v>36</v>
      </c>
      <c r="J1282" s="3">
        <v>7</v>
      </c>
      <c r="K1282" s="3">
        <v>7</v>
      </c>
      <c r="L1282" s="3">
        <v>0</v>
      </c>
      <c r="M1282" s="3">
        <v>1</v>
      </c>
      <c r="N1282" s="3">
        <v>1</v>
      </c>
      <c r="O1282" s="3">
        <v>0</v>
      </c>
      <c r="P1282" s="3">
        <f t="shared" ref="P1282:P1345" si="60">IF(T1282=0,IF(S1282=-1,-1,S1282*HLOOKUP(H1282,$U$1:$Y$2,2,0)),0)</f>
        <v>22.4</v>
      </c>
      <c r="Q1282" s="3">
        <v>213</v>
      </c>
      <c r="R1282" s="3">
        <f t="shared" si="58"/>
        <v>4</v>
      </c>
      <c r="S1282" s="3">
        <v>16</v>
      </c>
      <c r="T1282" s="3">
        <f>IF(AND(H1282&lt;5,S1282&gt;=VLOOKUP(A1282,anni!$A$1:$O$32,6,0)),1,0)</f>
        <v>0</v>
      </c>
    </row>
    <row r="1283" spans="1:20" x14ac:dyDescent="0.3">
      <c r="A1283" s="3">
        <v>2012</v>
      </c>
      <c r="B1283" s="3">
        <v>66</v>
      </c>
      <c r="C1283" s="3" t="s">
        <v>37</v>
      </c>
      <c r="D1283" s="3" t="str">
        <f>VLOOKUP(E1283,accorpamenti!$A$2:$X$104,A1283-1995,0)</f>
        <v>Foggia</v>
      </c>
      <c r="E1283" s="3" t="s">
        <v>96</v>
      </c>
      <c r="F1283" s="3">
        <v>6156</v>
      </c>
      <c r="G1283" s="3">
        <f t="shared" si="59"/>
        <v>2012</v>
      </c>
      <c r="H1283" s="4">
        <v>5</v>
      </c>
      <c r="I1283" s="3" t="s">
        <v>36</v>
      </c>
      <c r="J1283" s="3">
        <v>7</v>
      </c>
      <c r="K1283" s="3">
        <v>7</v>
      </c>
      <c r="L1283" s="3">
        <v>0</v>
      </c>
      <c r="M1283" s="3">
        <v>4</v>
      </c>
      <c r="N1283" s="3">
        <v>3</v>
      </c>
      <c r="O1283" s="3">
        <v>0</v>
      </c>
      <c r="P1283" s="3">
        <f t="shared" si="60"/>
        <v>21</v>
      </c>
      <c r="Q1283" s="3">
        <v>132</v>
      </c>
      <c r="R1283" s="3">
        <f t="shared" si="58"/>
        <v>1</v>
      </c>
      <c r="S1283" s="3">
        <v>21</v>
      </c>
      <c r="T1283" s="3">
        <f>IF(AND(H1283&lt;5,S1283&gt;=VLOOKUP(A1283,anni!$A$1:$O$32,6,0)),1,0)</f>
        <v>0</v>
      </c>
    </row>
    <row r="1284" spans="1:20" x14ac:dyDescent="0.3">
      <c r="A1284" s="3">
        <v>2012</v>
      </c>
      <c r="B1284" s="3">
        <v>67</v>
      </c>
      <c r="C1284" s="3" t="s">
        <v>34</v>
      </c>
      <c r="D1284" s="3" t="str">
        <f>VLOOKUP(E1284,accorpamenti!$A$2:$X$104,A1284-1995,0)</f>
        <v>Como</v>
      </c>
      <c r="E1284" s="3" t="s">
        <v>88</v>
      </c>
      <c r="F1284" s="3">
        <v>6157</v>
      </c>
      <c r="G1284" s="3">
        <f t="shared" si="59"/>
        <v>2012</v>
      </c>
      <c r="H1284" s="4">
        <v>5</v>
      </c>
      <c r="I1284" s="3" t="s">
        <v>36</v>
      </c>
      <c r="J1284" s="3">
        <v>7</v>
      </c>
      <c r="K1284" s="3">
        <v>5</v>
      </c>
      <c r="L1284" s="3">
        <v>6</v>
      </c>
      <c r="M1284" s="3">
        <v>0</v>
      </c>
      <c r="N1284" s="3">
        <v>5</v>
      </c>
      <c r="O1284" s="3">
        <v>0</v>
      </c>
      <c r="P1284" s="3">
        <f t="shared" si="60"/>
        <v>23</v>
      </c>
      <c r="Q1284" s="3">
        <v>103</v>
      </c>
      <c r="R1284" s="3">
        <f t="shared" si="58"/>
        <v>1</v>
      </c>
      <c r="S1284" s="3">
        <v>23</v>
      </c>
      <c r="T1284" s="3">
        <f>IF(AND(H1284&lt;5,S1284&gt;=VLOOKUP(A1284,anni!$A$1:$O$32,6,0)),1,0)</f>
        <v>0</v>
      </c>
    </row>
    <row r="1285" spans="1:20" x14ac:dyDescent="0.3">
      <c r="A1285" s="3">
        <v>2012</v>
      </c>
      <c r="B1285" s="3">
        <v>68</v>
      </c>
      <c r="C1285" s="3" t="s">
        <v>29</v>
      </c>
      <c r="D1285" s="3" t="str">
        <f>VLOOKUP(E1285,accorpamenti!$A$2:$X$104,A1285-1995,0)</f>
        <v>Siracusa</v>
      </c>
      <c r="E1285" s="3" t="s">
        <v>139</v>
      </c>
      <c r="F1285" s="3">
        <v>5926</v>
      </c>
      <c r="G1285" s="3">
        <f t="shared" si="59"/>
        <v>2012</v>
      </c>
      <c r="H1285" s="4">
        <v>4</v>
      </c>
      <c r="I1285" s="3" t="s">
        <v>36</v>
      </c>
      <c r="J1285" s="3">
        <v>7</v>
      </c>
      <c r="K1285" s="3">
        <v>5</v>
      </c>
      <c r="L1285" s="3">
        <v>2</v>
      </c>
      <c r="M1285" s="3">
        <v>0</v>
      </c>
      <c r="N1285" s="3">
        <v>3</v>
      </c>
      <c r="O1285" s="3">
        <v>0</v>
      </c>
      <c r="P1285" s="3">
        <f t="shared" si="60"/>
        <v>20.399999999999999</v>
      </c>
      <c r="Q1285" s="3">
        <v>194</v>
      </c>
      <c r="R1285" s="3">
        <f t="shared" si="58"/>
        <v>3</v>
      </c>
      <c r="S1285" s="3">
        <v>17</v>
      </c>
      <c r="T1285" s="3">
        <f>IF(AND(H1285&lt;5,S1285&gt;=VLOOKUP(A1285,anni!$A$1:$O$32,6,0)),1,0)</f>
        <v>0</v>
      </c>
    </row>
    <row r="1286" spans="1:20" x14ac:dyDescent="0.3">
      <c r="A1286" s="3">
        <v>2012</v>
      </c>
      <c r="B1286" s="3">
        <v>69</v>
      </c>
      <c r="C1286" s="3" t="s">
        <v>53</v>
      </c>
      <c r="D1286" s="3" t="str">
        <f>VLOOKUP(E1286,accorpamenti!$A$2:$X$104,A1286-1995,0)</f>
        <v>Teramo</v>
      </c>
      <c r="E1286" s="3" t="s">
        <v>98</v>
      </c>
      <c r="F1286" s="3">
        <v>6266</v>
      </c>
      <c r="G1286" s="3">
        <f t="shared" si="59"/>
        <v>2012</v>
      </c>
      <c r="H1286" s="4">
        <v>3</v>
      </c>
      <c r="I1286" s="3" t="s">
        <v>36</v>
      </c>
      <c r="J1286" s="3">
        <v>7</v>
      </c>
      <c r="K1286" s="3">
        <v>7</v>
      </c>
      <c r="L1286" s="3">
        <v>6</v>
      </c>
      <c r="M1286" s="3">
        <v>1</v>
      </c>
      <c r="N1286" s="3">
        <v>1</v>
      </c>
      <c r="O1286" s="3">
        <v>0</v>
      </c>
      <c r="P1286" s="3">
        <f t="shared" si="60"/>
        <v>30.799999999999997</v>
      </c>
      <c r="Q1286" s="3">
        <v>116</v>
      </c>
      <c r="R1286" s="3">
        <f t="shared" si="58"/>
        <v>2</v>
      </c>
      <c r="S1286" s="3">
        <v>22</v>
      </c>
      <c r="T1286" s="3">
        <f>IF(AND(H1286&lt;5,S1286&gt;=VLOOKUP(A1286,anni!$A$1:$O$32,6,0)),1,0)</f>
        <v>0</v>
      </c>
    </row>
    <row r="1287" spans="1:20" x14ac:dyDescent="0.3">
      <c r="A1287" s="3">
        <v>2012</v>
      </c>
      <c r="B1287" s="3">
        <v>70</v>
      </c>
      <c r="C1287" s="3" t="s">
        <v>47</v>
      </c>
      <c r="D1287" s="3" t="str">
        <f>VLOOKUP(E1287,accorpamenti!$A$2:$X$104,A1287-1995,0)</f>
        <v>Pisa</v>
      </c>
      <c r="E1287" s="3" t="s">
        <v>105</v>
      </c>
      <c r="F1287" s="3">
        <v>6304</v>
      </c>
      <c r="G1287" s="3">
        <f t="shared" si="59"/>
        <v>2012</v>
      </c>
      <c r="H1287" s="4">
        <v>2</v>
      </c>
      <c r="I1287" s="3" t="s">
        <v>31</v>
      </c>
      <c r="J1287" s="3">
        <v>6</v>
      </c>
      <c r="K1287" s="3">
        <v>6</v>
      </c>
      <c r="L1287" s="3">
        <v>5</v>
      </c>
      <c r="M1287" s="3">
        <v>7</v>
      </c>
      <c r="N1287" s="3">
        <v>1</v>
      </c>
      <c r="O1287" s="3">
        <v>1</v>
      </c>
      <c r="P1287" s="3">
        <f t="shared" si="60"/>
        <v>41.6</v>
      </c>
      <c r="Q1287" s="3">
        <v>71</v>
      </c>
      <c r="R1287" s="3">
        <f t="shared" si="58"/>
        <v>1</v>
      </c>
      <c r="S1287" s="3">
        <v>26</v>
      </c>
      <c r="T1287" s="3">
        <f>IF(AND(H1287&lt;5,S1287&gt;=VLOOKUP(A1287,anni!$A$1:$O$32,6,0)),1,0)</f>
        <v>0</v>
      </c>
    </row>
    <row r="1288" spans="1:20" x14ac:dyDescent="0.3">
      <c r="A1288" s="3">
        <v>2012</v>
      </c>
      <c r="B1288" s="3">
        <v>71</v>
      </c>
      <c r="C1288" s="3" t="s">
        <v>39</v>
      </c>
      <c r="D1288" s="3" t="str">
        <f>VLOOKUP(E1288,accorpamenti!$A$2:$X$104,A1288-1995,0)</f>
        <v>Latina</v>
      </c>
      <c r="E1288" s="3" t="s">
        <v>65</v>
      </c>
      <c r="F1288" s="3">
        <v>6119</v>
      </c>
      <c r="G1288" s="3">
        <f t="shared" si="59"/>
        <v>2012</v>
      </c>
      <c r="H1288" s="4">
        <v>3</v>
      </c>
      <c r="I1288" s="3" t="s">
        <v>36</v>
      </c>
      <c r="J1288" s="3">
        <v>7</v>
      </c>
      <c r="K1288" s="3">
        <v>7</v>
      </c>
      <c r="L1288" s="3">
        <v>6</v>
      </c>
      <c r="M1288" s="3">
        <v>5</v>
      </c>
      <c r="N1288" s="3">
        <v>0</v>
      </c>
      <c r="O1288" s="3">
        <v>0</v>
      </c>
      <c r="P1288" s="3">
        <f t="shared" si="60"/>
        <v>35</v>
      </c>
      <c r="Q1288" s="3">
        <v>77</v>
      </c>
      <c r="R1288" s="3">
        <f t="shared" si="58"/>
        <v>4</v>
      </c>
      <c r="S1288" s="3">
        <v>25</v>
      </c>
      <c r="T1288" s="3">
        <f>IF(AND(H1288&lt;5,S1288&gt;=VLOOKUP(A1288,anni!$A$1:$O$32,6,0)),1,0)</f>
        <v>0</v>
      </c>
    </row>
    <row r="1289" spans="1:20" x14ac:dyDescent="0.3">
      <c r="A1289" s="3">
        <v>2012</v>
      </c>
      <c r="B1289" s="3">
        <v>72</v>
      </c>
      <c r="C1289" s="3" t="s">
        <v>32</v>
      </c>
      <c r="D1289" s="3" t="str">
        <f>VLOOKUP(E1289,accorpamenti!$A$2:$X$104,A1289-1995,0)</f>
        <v>Avellino</v>
      </c>
      <c r="E1289" s="3" t="s">
        <v>127</v>
      </c>
      <c r="F1289" s="3">
        <v>6267</v>
      </c>
      <c r="G1289" s="3">
        <f t="shared" si="59"/>
        <v>2012</v>
      </c>
      <c r="H1289" s="4">
        <v>3</v>
      </c>
      <c r="I1289" s="3" t="s">
        <v>36</v>
      </c>
      <c r="J1289" s="3">
        <v>6</v>
      </c>
      <c r="K1289" s="3">
        <v>2</v>
      </c>
      <c r="L1289" s="3">
        <v>0</v>
      </c>
      <c r="M1289" s="3">
        <v>0</v>
      </c>
      <c r="N1289" s="3">
        <v>0</v>
      </c>
      <c r="O1289" s="3">
        <v>0</v>
      </c>
      <c r="P1289" s="3">
        <f t="shared" si="60"/>
        <v>11.2</v>
      </c>
      <c r="Q1289" s="3">
        <v>294</v>
      </c>
      <c r="R1289" s="3">
        <f t="shared" si="58"/>
        <v>1</v>
      </c>
      <c r="S1289" s="3">
        <v>8</v>
      </c>
      <c r="T1289" s="3">
        <f>IF(AND(H1289&lt;5,S1289&gt;=VLOOKUP(A1289,anni!$A$1:$O$32,6,0)),1,0)</f>
        <v>0</v>
      </c>
    </row>
    <row r="1290" spans="1:20" x14ac:dyDescent="0.3">
      <c r="A1290" s="3">
        <v>2012</v>
      </c>
      <c r="B1290" s="3">
        <v>73</v>
      </c>
      <c r="C1290" s="3" t="s">
        <v>50</v>
      </c>
      <c r="D1290" s="3" t="str">
        <f>VLOOKUP(E1290,accorpamenti!$A$2:$X$104,A1290-1995,0)</f>
        <v>Savona</v>
      </c>
      <c r="E1290" s="3" t="s">
        <v>138</v>
      </c>
      <c r="F1290" s="3">
        <v>6208</v>
      </c>
      <c r="G1290" s="3">
        <f t="shared" si="59"/>
        <v>2012</v>
      </c>
      <c r="H1290" s="4">
        <v>4</v>
      </c>
      <c r="I1290" s="3" t="s">
        <v>36</v>
      </c>
      <c r="J1290" s="3">
        <v>7</v>
      </c>
      <c r="K1290" s="3">
        <v>5</v>
      </c>
      <c r="L1290" s="3">
        <v>3</v>
      </c>
      <c r="M1290" s="3">
        <v>0</v>
      </c>
      <c r="N1290" s="3">
        <v>1</v>
      </c>
      <c r="O1290" s="3">
        <v>1</v>
      </c>
      <c r="P1290" s="3">
        <f t="shared" si="60"/>
        <v>20.399999999999999</v>
      </c>
      <c r="Q1290" s="3">
        <v>194</v>
      </c>
      <c r="R1290" s="3">
        <f t="shared" si="58"/>
        <v>2</v>
      </c>
      <c r="S1290" s="3">
        <v>17</v>
      </c>
      <c r="T1290" s="3">
        <f>IF(AND(H1290&lt;5,S1290&gt;=VLOOKUP(A1290,anni!$A$1:$O$32,6,0)),1,0)</f>
        <v>0</v>
      </c>
    </row>
    <row r="1291" spans="1:20" x14ac:dyDescent="0.3">
      <c r="A1291" s="3">
        <v>2012</v>
      </c>
      <c r="B1291" s="3">
        <v>74</v>
      </c>
      <c r="C1291" s="3" t="s">
        <v>34</v>
      </c>
      <c r="D1291" s="3" t="str">
        <f>VLOOKUP(E1291,accorpamenti!$A$2:$X$104,A1291-1995,0)</f>
        <v>Varese</v>
      </c>
      <c r="E1291" s="3" t="s">
        <v>94</v>
      </c>
      <c r="F1291" s="3">
        <v>5743</v>
      </c>
      <c r="G1291" s="3">
        <f t="shared" si="59"/>
        <v>2012</v>
      </c>
      <c r="H1291" s="4">
        <v>4</v>
      </c>
      <c r="I1291" s="3" t="s">
        <v>36</v>
      </c>
      <c r="J1291" s="3">
        <v>7</v>
      </c>
      <c r="K1291" s="3">
        <v>6</v>
      </c>
      <c r="L1291" s="3">
        <v>7</v>
      </c>
      <c r="M1291" s="3">
        <v>3</v>
      </c>
      <c r="N1291" s="3">
        <v>7</v>
      </c>
      <c r="O1291" s="3">
        <v>0</v>
      </c>
      <c r="P1291" s="3">
        <f t="shared" si="60"/>
        <v>36</v>
      </c>
      <c r="Q1291" s="3">
        <v>38</v>
      </c>
      <c r="R1291" s="3">
        <f t="shared" si="58"/>
        <v>5</v>
      </c>
      <c r="S1291" s="3">
        <v>30</v>
      </c>
      <c r="T1291" s="3">
        <f>IF(AND(H1291&lt;5,S1291&gt;=VLOOKUP(A1291,anni!$A$1:$O$32,6,0)),1,0)</f>
        <v>0</v>
      </c>
    </row>
    <row r="1292" spans="1:20" x14ac:dyDescent="0.3">
      <c r="A1292" s="3">
        <v>2012</v>
      </c>
      <c r="B1292" s="3">
        <v>75</v>
      </c>
      <c r="C1292" s="3" t="s">
        <v>50</v>
      </c>
      <c r="D1292" s="3" t="str">
        <f>VLOOKUP(E1292,accorpamenti!$A$2:$X$104,A1292-1995,0)</f>
        <v>Genova</v>
      </c>
      <c r="E1292" s="3" t="s">
        <v>51</v>
      </c>
      <c r="F1292" s="3">
        <v>5896</v>
      </c>
      <c r="G1292" s="3">
        <f t="shared" si="59"/>
        <v>2012</v>
      </c>
      <c r="H1292" s="4">
        <v>5</v>
      </c>
      <c r="I1292" s="3" t="s">
        <v>36</v>
      </c>
      <c r="J1292" s="3">
        <v>7</v>
      </c>
      <c r="K1292" s="3">
        <v>7</v>
      </c>
      <c r="L1292" s="3">
        <v>0</v>
      </c>
      <c r="M1292" s="3">
        <v>0</v>
      </c>
      <c r="N1292" s="3">
        <v>6</v>
      </c>
      <c r="O1292" s="3">
        <v>0</v>
      </c>
      <c r="P1292" s="3">
        <f t="shared" si="60"/>
        <v>20</v>
      </c>
      <c r="Q1292" s="3">
        <v>144</v>
      </c>
      <c r="R1292" s="3">
        <f t="shared" si="58"/>
        <v>2</v>
      </c>
      <c r="S1292" s="3">
        <v>20</v>
      </c>
      <c r="T1292" s="3">
        <f>IF(AND(H1292&lt;5,S1292&gt;=VLOOKUP(A1292,anni!$A$1:$O$32,6,0)),1,0)</f>
        <v>0</v>
      </c>
    </row>
    <row r="1293" spans="1:20" x14ac:dyDescent="0.3">
      <c r="A1293" s="3">
        <v>2012</v>
      </c>
      <c r="B1293" s="3">
        <v>76</v>
      </c>
      <c r="C1293" s="3" t="s">
        <v>56</v>
      </c>
      <c r="D1293" s="3" t="str">
        <f>VLOOKUP(E1293,accorpamenti!$A$2:$X$104,A1293-1995,0)</f>
        <v>Verona</v>
      </c>
      <c r="E1293" s="3" t="s">
        <v>71</v>
      </c>
      <c r="F1293" s="3">
        <v>6209</v>
      </c>
      <c r="G1293" s="3">
        <f t="shared" si="59"/>
        <v>2012</v>
      </c>
      <c r="H1293" s="4">
        <v>4</v>
      </c>
      <c r="I1293" s="3" t="s">
        <v>36</v>
      </c>
      <c r="J1293" s="3">
        <v>7</v>
      </c>
      <c r="K1293" s="3">
        <v>6</v>
      </c>
      <c r="L1293" s="3">
        <v>0</v>
      </c>
      <c r="M1293" s="3">
        <v>1</v>
      </c>
      <c r="N1293" s="3">
        <v>1</v>
      </c>
      <c r="O1293" s="3">
        <v>2</v>
      </c>
      <c r="P1293" s="3">
        <f t="shared" si="60"/>
        <v>20.399999999999999</v>
      </c>
      <c r="Q1293" s="3">
        <v>194</v>
      </c>
      <c r="R1293" s="3">
        <f t="shared" si="58"/>
        <v>2</v>
      </c>
      <c r="S1293" s="3">
        <v>17</v>
      </c>
      <c r="T1293" s="3">
        <f>IF(AND(H1293&lt;5,S1293&gt;=VLOOKUP(A1293,anni!$A$1:$O$32,6,0)),1,0)</f>
        <v>0</v>
      </c>
    </row>
    <row r="1294" spans="1:20" x14ac:dyDescent="0.3">
      <c r="A1294" s="3">
        <v>2012</v>
      </c>
      <c r="B1294" s="3">
        <v>77</v>
      </c>
      <c r="C1294" s="3" t="s">
        <v>34</v>
      </c>
      <c r="D1294" s="3" t="str">
        <f>VLOOKUP(E1294,accorpamenti!$A$2:$X$104,A1294-1995,0)</f>
        <v>Milano</v>
      </c>
      <c r="E1294" s="3" t="s">
        <v>41</v>
      </c>
      <c r="F1294" s="3">
        <v>6158</v>
      </c>
      <c r="G1294" s="3">
        <f t="shared" si="59"/>
        <v>2012</v>
      </c>
      <c r="H1294" s="4">
        <v>5</v>
      </c>
      <c r="I1294" s="3" t="s">
        <v>36</v>
      </c>
      <c r="J1294" s="3">
        <v>7</v>
      </c>
      <c r="K1294" s="3">
        <v>4</v>
      </c>
      <c r="L1294" s="3">
        <v>7</v>
      </c>
      <c r="M1294" s="3">
        <v>0</v>
      </c>
      <c r="N1294" s="3">
        <v>1</v>
      </c>
      <c r="O1294" s="3">
        <v>1</v>
      </c>
      <c r="P1294" s="3">
        <f t="shared" si="60"/>
        <v>20</v>
      </c>
      <c r="Q1294" s="3">
        <v>144</v>
      </c>
      <c r="R1294" s="3">
        <f t="shared" si="58"/>
        <v>1</v>
      </c>
      <c r="S1294" s="3">
        <v>20</v>
      </c>
      <c r="T1294" s="3">
        <f>IF(AND(H1294&lt;5,S1294&gt;=VLOOKUP(A1294,anni!$A$1:$O$32,6,0)),1,0)</f>
        <v>0</v>
      </c>
    </row>
    <row r="1295" spans="1:20" x14ac:dyDescent="0.3">
      <c r="A1295" s="3">
        <v>2012</v>
      </c>
      <c r="B1295" s="3">
        <v>78</v>
      </c>
      <c r="C1295" s="3" t="s">
        <v>37</v>
      </c>
      <c r="D1295" s="3" t="str">
        <f>VLOOKUP(E1295,accorpamenti!$A$2:$X$104,A1295-1995,0)</f>
        <v>Lecce</v>
      </c>
      <c r="E1295" s="3" t="s">
        <v>38</v>
      </c>
      <c r="F1295" s="3">
        <v>5897</v>
      </c>
      <c r="G1295" s="3">
        <f t="shared" si="59"/>
        <v>2012</v>
      </c>
      <c r="H1295" s="4">
        <v>5</v>
      </c>
      <c r="I1295" s="3" t="s">
        <v>36</v>
      </c>
      <c r="J1295" s="3">
        <v>7</v>
      </c>
      <c r="K1295" s="3">
        <v>7</v>
      </c>
      <c r="L1295" s="3">
        <v>1</v>
      </c>
      <c r="M1295" s="3">
        <v>2</v>
      </c>
      <c r="N1295" s="3">
        <v>6</v>
      </c>
      <c r="O1295" s="3">
        <v>0</v>
      </c>
      <c r="P1295" s="3">
        <f t="shared" si="60"/>
        <v>23</v>
      </c>
      <c r="Q1295" s="3">
        <v>103</v>
      </c>
      <c r="R1295" s="3">
        <f t="shared" si="58"/>
        <v>3</v>
      </c>
      <c r="S1295" s="3">
        <v>23</v>
      </c>
      <c r="T1295" s="3">
        <f>IF(AND(H1295&lt;5,S1295&gt;=VLOOKUP(A1295,anni!$A$1:$O$32,6,0)),1,0)</f>
        <v>0</v>
      </c>
    </row>
    <row r="1296" spans="1:20" x14ac:dyDescent="0.3">
      <c r="A1296" s="3">
        <v>2012</v>
      </c>
      <c r="B1296" s="3">
        <v>79</v>
      </c>
      <c r="C1296" s="3" t="s">
        <v>56</v>
      </c>
      <c r="D1296" s="3" t="str">
        <f>VLOOKUP(E1296,accorpamenti!$A$2:$X$104,A1296-1995,0)</f>
        <v>Vicenza</v>
      </c>
      <c r="E1296" s="3" t="s">
        <v>93</v>
      </c>
      <c r="F1296" s="3">
        <v>6088</v>
      </c>
      <c r="G1296" s="3">
        <f t="shared" si="59"/>
        <v>2012</v>
      </c>
      <c r="H1296" s="4">
        <v>4</v>
      </c>
      <c r="I1296" s="3" t="s">
        <v>36</v>
      </c>
      <c r="J1296" s="3">
        <v>7</v>
      </c>
      <c r="K1296" s="3">
        <v>5</v>
      </c>
      <c r="L1296" s="3">
        <v>6</v>
      </c>
      <c r="M1296" s="3">
        <v>6</v>
      </c>
      <c r="N1296" s="3">
        <v>4</v>
      </c>
      <c r="O1296" s="3">
        <v>4</v>
      </c>
      <c r="P1296" s="3">
        <f t="shared" si="60"/>
        <v>38.4</v>
      </c>
      <c r="Q1296" s="3">
        <v>26</v>
      </c>
      <c r="R1296" s="3">
        <f t="shared" si="58"/>
        <v>3</v>
      </c>
      <c r="S1296" s="3">
        <v>32</v>
      </c>
      <c r="T1296" s="3">
        <f>IF(AND(H1296&lt;5,S1296&gt;=VLOOKUP(A1296,anni!$A$1:$O$32,6,0)),1,0)</f>
        <v>0</v>
      </c>
    </row>
    <row r="1297" spans="1:20" x14ac:dyDescent="0.3">
      <c r="A1297" s="3">
        <v>2012</v>
      </c>
      <c r="B1297" s="3">
        <v>80</v>
      </c>
      <c r="C1297" s="3" t="s">
        <v>62</v>
      </c>
      <c r="D1297" s="3" t="str">
        <f>VLOOKUP(E1297,accorpamenti!$A$2:$X$104,A1297-1995,0)</f>
        <v>Catanzaro</v>
      </c>
      <c r="E1297" s="3" t="s">
        <v>149</v>
      </c>
      <c r="F1297" s="3">
        <v>6210</v>
      </c>
      <c r="G1297" s="3">
        <f t="shared" si="59"/>
        <v>2012</v>
      </c>
      <c r="H1297" s="4">
        <v>4</v>
      </c>
      <c r="I1297" s="3" t="s">
        <v>36</v>
      </c>
      <c r="J1297" s="3">
        <v>1</v>
      </c>
      <c r="K1297" s="3">
        <v>1</v>
      </c>
      <c r="L1297" s="3">
        <v>0</v>
      </c>
      <c r="M1297" s="3">
        <v>1</v>
      </c>
      <c r="N1297" s="3">
        <v>0</v>
      </c>
      <c r="O1297" s="3">
        <v>0</v>
      </c>
      <c r="P1297" s="3">
        <f t="shared" si="60"/>
        <v>3.5999999999999996</v>
      </c>
      <c r="Q1297" s="3">
        <v>303</v>
      </c>
      <c r="R1297" s="3">
        <f t="shared" si="58"/>
        <v>1</v>
      </c>
      <c r="S1297" s="3">
        <v>3</v>
      </c>
      <c r="T1297" s="3">
        <f>IF(AND(H1297&lt;5,S1297&gt;=VLOOKUP(A1297,anni!$A$1:$O$32,6,0)),1,0)</f>
        <v>0</v>
      </c>
    </row>
    <row r="1298" spans="1:20" x14ac:dyDescent="0.3">
      <c r="A1298" s="3">
        <v>2012</v>
      </c>
      <c r="B1298" s="3">
        <v>81</v>
      </c>
      <c r="C1298" s="3" t="s">
        <v>34</v>
      </c>
      <c r="D1298" s="3" t="str">
        <f>VLOOKUP(E1298,accorpamenti!$A$2:$X$104,A1298-1995,0)</f>
        <v>Bergamo</v>
      </c>
      <c r="E1298" s="3" t="s">
        <v>35</v>
      </c>
      <c r="F1298" s="3">
        <v>6305</v>
      </c>
      <c r="G1298" s="3">
        <f t="shared" si="59"/>
        <v>2012</v>
      </c>
      <c r="H1298" s="4">
        <v>2</v>
      </c>
      <c r="I1298" s="3" t="s">
        <v>31</v>
      </c>
      <c r="J1298" s="3">
        <v>7</v>
      </c>
      <c r="K1298" s="3">
        <v>7</v>
      </c>
      <c r="L1298" s="3">
        <v>2</v>
      </c>
      <c r="M1298" s="3">
        <v>1</v>
      </c>
      <c r="N1298" s="3">
        <v>2</v>
      </c>
      <c r="O1298" s="3">
        <v>0</v>
      </c>
      <c r="P1298" s="3">
        <f t="shared" si="60"/>
        <v>30.400000000000002</v>
      </c>
      <c r="Q1298" s="3">
        <v>162</v>
      </c>
      <c r="R1298" s="3">
        <f t="shared" si="58"/>
        <v>1</v>
      </c>
      <c r="S1298" s="3">
        <v>19</v>
      </c>
      <c r="T1298" s="3">
        <f>IF(AND(H1298&lt;5,S1298&gt;=VLOOKUP(A1298,anni!$A$1:$O$32,6,0)),1,0)</f>
        <v>0</v>
      </c>
    </row>
    <row r="1299" spans="1:20" x14ac:dyDescent="0.3">
      <c r="A1299" s="3">
        <v>2012</v>
      </c>
      <c r="B1299" s="3">
        <v>82</v>
      </c>
      <c r="C1299" s="3" t="s">
        <v>45</v>
      </c>
      <c r="D1299" s="3" t="str">
        <f>VLOOKUP(E1299,accorpamenti!$A$2:$X$104,A1299-1995,0)</f>
        <v>Torino</v>
      </c>
      <c r="E1299" s="3" t="s">
        <v>49</v>
      </c>
      <c r="F1299" s="3">
        <v>5719</v>
      </c>
      <c r="G1299" s="3">
        <f t="shared" si="59"/>
        <v>2012</v>
      </c>
      <c r="H1299" s="4">
        <v>5</v>
      </c>
      <c r="I1299" s="3" t="s">
        <v>36</v>
      </c>
      <c r="J1299" s="3">
        <v>7</v>
      </c>
      <c r="K1299" s="3">
        <v>5</v>
      </c>
      <c r="L1299" s="3">
        <v>7</v>
      </c>
      <c r="M1299" s="3">
        <v>0</v>
      </c>
      <c r="N1299" s="3">
        <v>6</v>
      </c>
      <c r="O1299" s="3">
        <v>0</v>
      </c>
      <c r="P1299" s="3">
        <f t="shared" si="60"/>
        <v>25</v>
      </c>
      <c r="Q1299" s="3">
        <v>77</v>
      </c>
      <c r="R1299" s="3">
        <f t="shared" si="58"/>
        <v>4</v>
      </c>
      <c r="S1299" s="3">
        <v>25</v>
      </c>
      <c r="T1299" s="3">
        <f>IF(AND(H1299&lt;5,S1299&gt;=VLOOKUP(A1299,anni!$A$1:$O$32,6,0)),1,0)</f>
        <v>0</v>
      </c>
    </row>
    <row r="1300" spans="1:20" x14ac:dyDescent="0.3">
      <c r="A1300" s="3">
        <v>2012</v>
      </c>
      <c r="B1300" s="3">
        <v>83</v>
      </c>
      <c r="C1300" s="3" t="s">
        <v>34</v>
      </c>
      <c r="D1300" s="3" t="str">
        <f>VLOOKUP(E1300,accorpamenti!$A$2:$X$104,A1300-1995,0)</f>
        <v>Bergamo</v>
      </c>
      <c r="E1300" s="3" t="s">
        <v>35</v>
      </c>
      <c r="F1300" s="3">
        <v>5927</v>
      </c>
      <c r="G1300" s="3">
        <f t="shared" si="59"/>
        <v>2012</v>
      </c>
      <c r="H1300" s="4">
        <v>4</v>
      </c>
      <c r="I1300" s="3" t="s">
        <v>36</v>
      </c>
      <c r="J1300" s="3">
        <v>7</v>
      </c>
      <c r="K1300" s="3">
        <v>7</v>
      </c>
      <c r="L1300" s="3">
        <v>7</v>
      </c>
      <c r="M1300" s="3">
        <v>7</v>
      </c>
      <c r="N1300" s="3">
        <v>7</v>
      </c>
      <c r="O1300" s="3">
        <v>0</v>
      </c>
      <c r="P1300" s="3">
        <f t="shared" si="60"/>
        <v>0</v>
      </c>
      <c r="Q1300" s="3">
        <v>15</v>
      </c>
      <c r="R1300" s="3">
        <f t="shared" si="58"/>
        <v>4</v>
      </c>
      <c r="S1300" s="3">
        <v>35</v>
      </c>
      <c r="T1300" s="3">
        <f>IF(AND(H1300&lt;5,S1300&gt;=VLOOKUP(A1300,anni!$A$1:$O$32,6,0)),1,0)</f>
        <v>1</v>
      </c>
    </row>
    <row r="1301" spans="1:20" x14ac:dyDescent="0.3">
      <c r="A1301" s="3">
        <v>2012</v>
      </c>
      <c r="B1301" s="3">
        <v>84</v>
      </c>
      <c r="C1301" s="3" t="s">
        <v>29</v>
      </c>
      <c r="D1301" s="3" t="str">
        <f>VLOOKUP(E1301,accorpamenti!$A$2:$X$104,A1301-1995,0)</f>
        <v>Enna</v>
      </c>
      <c r="E1301" s="3" t="s">
        <v>82</v>
      </c>
      <c r="F1301" s="3">
        <v>6052</v>
      </c>
      <c r="G1301" s="3">
        <f t="shared" si="59"/>
        <v>2012</v>
      </c>
      <c r="H1301" s="4">
        <v>5</v>
      </c>
      <c r="I1301" s="3" t="s">
        <v>36</v>
      </c>
      <c r="J1301" s="3">
        <v>6</v>
      </c>
      <c r="K1301" s="3">
        <v>6</v>
      </c>
      <c r="L1301" s="3">
        <v>0</v>
      </c>
      <c r="M1301" s="3">
        <v>1</v>
      </c>
      <c r="N1301" s="3">
        <v>2</v>
      </c>
      <c r="O1301" s="3">
        <v>1</v>
      </c>
      <c r="P1301" s="3">
        <f t="shared" si="60"/>
        <v>16</v>
      </c>
      <c r="Q1301" s="3">
        <v>213</v>
      </c>
      <c r="R1301" s="3">
        <f t="shared" si="58"/>
        <v>2</v>
      </c>
      <c r="S1301" s="3">
        <v>16</v>
      </c>
      <c r="T1301" s="3">
        <f>IF(AND(H1301&lt;5,S1301&gt;=VLOOKUP(A1301,anni!$A$1:$O$32,6,0)),1,0)</f>
        <v>0</v>
      </c>
    </row>
    <row r="1302" spans="1:20" x14ac:dyDescent="0.3">
      <c r="A1302" s="3">
        <v>2012</v>
      </c>
      <c r="B1302" s="3">
        <v>85</v>
      </c>
      <c r="C1302" s="3" t="s">
        <v>47</v>
      </c>
      <c r="D1302" s="3" t="str">
        <f>VLOOKUP(E1302,accorpamenti!$A$2:$X$104,A1302-1995,0)</f>
        <v>Livorno</v>
      </c>
      <c r="E1302" s="3" t="s">
        <v>121</v>
      </c>
      <c r="F1302" s="3">
        <v>6211</v>
      </c>
      <c r="G1302" s="3">
        <f t="shared" si="59"/>
        <v>2012</v>
      </c>
      <c r="H1302" s="4">
        <v>4</v>
      </c>
      <c r="I1302" s="3" t="s">
        <v>36</v>
      </c>
      <c r="J1302" s="3">
        <v>7</v>
      </c>
      <c r="K1302" s="3">
        <v>5</v>
      </c>
      <c r="L1302" s="3">
        <v>0</v>
      </c>
      <c r="M1302" s="3">
        <v>0</v>
      </c>
      <c r="N1302" s="3">
        <v>5</v>
      </c>
      <c r="O1302" s="3">
        <v>0</v>
      </c>
      <c r="P1302" s="3">
        <f t="shared" si="60"/>
        <v>20.399999999999999</v>
      </c>
      <c r="Q1302" s="3">
        <v>194</v>
      </c>
      <c r="R1302" s="3">
        <f t="shared" si="58"/>
        <v>1</v>
      </c>
      <c r="S1302" s="3">
        <v>17</v>
      </c>
      <c r="T1302" s="3">
        <f>IF(AND(H1302&lt;5,S1302&gt;=VLOOKUP(A1302,anni!$A$1:$O$32,6,0)),1,0)</f>
        <v>0</v>
      </c>
    </row>
    <row r="1303" spans="1:20" x14ac:dyDescent="0.3">
      <c r="A1303" s="3">
        <v>2012</v>
      </c>
      <c r="B1303" s="3">
        <v>86</v>
      </c>
      <c r="C1303" s="3" t="s">
        <v>45</v>
      </c>
      <c r="D1303" s="3" t="str">
        <f>VLOOKUP(E1303,accorpamenti!$A$2:$X$104,A1303-1995,0)</f>
        <v>Asti</v>
      </c>
      <c r="E1303" s="3" t="s">
        <v>68</v>
      </c>
      <c r="F1303" s="3">
        <v>6120</v>
      </c>
      <c r="G1303" s="3">
        <f t="shared" si="59"/>
        <v>2012</v>
      </c>
      <c r="H1303" s="4">
        <v>3</v>
      </c>
      <c r="I1303" s="3" t="s">
        <v>36</v>
      </c>
      <c r="J1303" s="3">
        <v>7</v>
      </c>
      <c r="K1303" s="3">
        <v>7</v>
      </c>
      <c r="L1303" s="3">
        <v>7</v>
      </c>
      <c r="M1303" s="3">
        <v>7</v>
      </c>
      <c r="N1303" s="3">
        <v>4</v>
      </c>
      <c r="O1303" s="3">
        <v>0</v>
      </c>
      <c r="P1303" s="3">
        <f t="shared" si="60"/>
        <v>44.8</v>
      </c>
      <c r="Q1303" s="3">
        <v>26</v>
      </c>
      <c r="R1303" s="3">
        <f t="shared" si="58"/>
        <v>4</v>
      </c>
      <c r="S1303" s="3">
        <v>32</v>
      </c>
      <c r="T1303" s="3">
        <f>IF(AND(H1303&lt;5,S1303&gt;=VLOOKUP(A1303,anni!$A$1:$O$32,6,0)),1,0)</f>
        <v>0</v>
      </c>
    </row>
    <row r="1304" spans="1:20" x14ac:dyDescent="0.3">
      <c r="A1304" s="3">
        <v>2012</v>
      </c>
      <c r="B1304" s="3">
        <v>87</v>
      </c>
      <c r="C1304" s="3" t="s">
        <v>39</v>
      </c>
      <c r="D1304" s="3" t="str">
        <f>VLOOKUP(E1304,accorpamenti!$A$2:$X$104,A1304-1995,0)</f>
        <v>Roma</v>
      </c>
      <c r="E1304" s="3" t="s">
        <v>40</v>
      </c>
      <c r="F1304" s="3">
        <v>6307</v>
      </c>
      <c r="G1304" s="3">
        <f t="shared" si="59"/>
        <v>2012</v>
      </c>
      <c r="H1304" s="4">
        <v>2</v>
      </c>
      <c r="I1304" s="3" t="s">
        <v>31</v>
      </c>
      <c r="J1304" s="3">
        <v>7</v>
      </c>
      <c r="K1304" s="3">
        <v>7</v>
      </c>
      <c r="L1304" s="3">
        <v>4</v>
      </c>
      <c r="M1304" s="3">
        <v>3</v>
      </c>
      <c r="N1304" s="3">
        <v>1</v>
      </c>
      <c r="O1304" s="3">
        <v>0</v>
      </c>
      <c r="P1304" s="3">
        <f t="shared" si="60"/>
        <v>35.200000000000003</v>
      </c>
      <c r="Q1304" s="3">
        <v>116</v>
      </c>
      <c r="R1304" s="3">
        <f t="shared" si="58"/>
        <v>2</v>
      </c>
      <c r="S1304" s="3">
        <v>22</v>
      </c>
      <c r="T1304" s="3">
        <f>IF(AND(H1304&lt;5,S1304&gt;=VLOOKUP(A1304,anni!$A$1:$O$32,6,0)),1,0)</f>
        <v>0</v>
      </c>
    </row>
    <row r="1305" spans="1:20" x14ac:dyDescent="0.3">
      <c r="A1305" s="3">
        <v>2012</v>
      </c>
      <c r="B1305" s="3">
        <v>88</v>
      </c>
      <c r="C1305" s="3" t="s">
        <v>56</v>
      </c>
      <c r="D1305" s="3" t="str">
        <f>VLOOKUP(E1305,accorpamenti!$A$2:$X$104,A1305-1995,0)</f>
        <v>Treviso</v>
      </c>
      <c r="E1305" s="3" t="s">
        <v>57</v>
      </c>
      <c r="F1305" s="3">
        <v>6306</v>
      </c>
      <c r="G1305" s="3">
        <f t="shared" si="59"/>
        <v>2012</v>
      </c>
      <c r="H1305" s="4">
        <v>2</v>
      </c>
      <c r="I1305" s="3" t="s">
        <v>31</v>
      </c>
      <c r="J1305" s="3">
        <v>7</v>
      </c>
      <c r="K1305" s="3">
        <v>7</v>
      </c>
      <c r="L1305" s="3">
        <v>3</v>
      </c>
      <c r="M1305" s="3">
        <v>0</v>
      </c>
      <c r="N1305" s="3">
        <v>0</v>
      </c>
      <c r="O1305" s="3">
        <v>0</v>
      </c>
      <c r="P1305" s="3">
        <f t="shared" si="60"/>
        <v>27.200000000000003</v>
      </c>
      <c r="Q1305" s="3">
        <v>194</v>
      </c>
      <c r="R1305" s="3">
        <f t="shared" si="58"/>
        <v>1</v>
      </c>
      <c r="S1305" s="3">
        <v>17</v>
      </c>
      <c r="T1305" s="3">
        <f>IF(AND(H1305&lt;5,S1305&gt;=VLOOKUP(A1305,anni!$A$1:$O$32,6,0)),1,0)</f>
        <v>0</v>
      </c>
    </row>
    <row r="1306" spans="1:20" x14ac:dyDescent="0.3">
      <c r="A1306" s="3">
        <v>2012</v>
      </c>
      <c r="B1306" s="3">
        <v>89</v>
      </c>
      <c r="C1306" s="3" t="s">
        <v>34</v>
      </c>
      <c r="D1306" s="3" t="str">
        <f>VLOOKUP(E1306,accorpamenti!$A$2:$X$104,A1306-1995,0)</f>
        <v>Brescia</v>
      </c>
      <c r="E1306" s="3" t="s">
        <v>42</v>
      </c>
      <c r="F1306" s="3">
        <v>6135</v>
      </c>
      <c r="G1306" s="3">
        <f t="shared" si="59"/>
        <v>2012</v>
      </c>
      <c r="H1306" s="4">
        <v>2</v>
      </c>
      <c r="I1306" s="3" t="s">
        <v>31</v>
      </c>
      <c r="J1306" s="3">
        <v>7</v>
      </c>
      <c r="K1306" s="3">
        <v>6</v>
      </c>
      <c r="L1306" s="3">
        <v>5</v>
      </c>
      <c r="M1306" s="3">
        <v>7</v>
      </c>
      <c r="N1306" s="3">
        <v>0</v>
      </c>
      <c r="O1306" s="3">
        <v>0</v>
      </c>
      <c r="P1306" s="3">
        <f t="shared" si="60"/>
        <v>40</v>
      </c>
      <c r="Q1306" s="3">
        <v>77</v>
      </c>
      <c r="R1306" s="3">
        <f t="shared" si="58"/>
        <v>4</v>
      </c>
      <c r="S1306" s="3">
        <v>25</v>
      </c>
      <c r="T1306" s="3">
        <f>IF(AND(H1306&lt;5,S1306&gt;=VLOOKUP(A1306,anni!$A$1:$O$32,6,0)),1,0)</f>
        <v>0</v>
      </c>
    </row>
    <row r="1307" spans="1:20" x14ac:dyDescent="0.3">
      <c r="A1307" s="3">
        <v>2012</v>
      </c>
      <c r="B1307" s="3">
        <v>90</v>
      </c>
      <c r="C1307" s="3" t="s">
        <v>45</v>
      </c>
      <c r="D1307" s="3" t="str">
        <f>VLOOKUP(E1307,accorpamenti!$A$2:$X$104,A1307-1995,0)</f>
        <v>Torino</v>
      </c>
      <c r="E1307" s="3" t="s">
        <v>49</v>
      </c>
      <c r="F1307" s="3">
        <v>6268</v>
      </c>
      <c r="G1307" s="3">
        <f t="shared" si="59"/>
        <v>2012</v>
      </c>
      <c r="H1307" s="4">
        <v>3</v>
      </c>
      <c r="I1307" s="3" t="s">
        <v>36</v>
      </c>
      <c r="J1307" s="3">
        <v>7</v>
      </c>
      <c r="K1307" s="3">
        <v>5</v>
      </c>
      <c r="L1307" s="3">
        <v>5</v>
      </c>
      <c r="M1307" s="3">
        <v>2</v>
      </c>
      <c r="N1307" s="3">
        <v>3</v>
      </c>
      <c r="O1307" s="3">
        <v>1</v>
      </c>
      <c r="P1307" s="3">
        <f t="shared" si="60"/>
        <v>32.199999999999996</v>
      </c>
      <c r="Q1307" s="3">
        <v>103</v>
      </c>
      <c r="R1307" s="3">
        <f t="shared" si="58"/>
        <v>3</v>
      </c>
      <c r="S1307" s="3">
        <v>23</v>
      </c>
      <c r="T1307" s="3">
        <f>IF(AND(H1307&lt;5,S1307&gt;=VLOOKUP(A1307,anni!$A$1:$O$32,6,0)),1,0)</f>
        <v>0</v>
      </c>
    </row>
    <row r="1308" spans="1:20" x14ac:dyDescent="0.3">
      <c r="A1308" s="3">
        <v>2012</v>
      </c>
      <c r="B1308" s="3">
        <v>91</v>
      </c>
      <c r="C1308" s="3" t="s">
        <v>50</v>
      </c>
      <c r="D1308" s="3" t="str">
        <f>VLOOKUP(E1308,accorpamenti!$A$2:$X$104,A1308-1995,0)</f>
        <v>Massa Carrara</v>
      </c>
      <c r="E1308" s="3" t="s">
        <v>120</v>
      </c>
      <c r="F1308" s="3">
        <v>6159</v>
      </c>
      <c r="G1308" s="3">
        <f t="shared" si="59"/>
        <v>2012</v>
      </c>
      <c r="H1308" s="4">
        <v>5</v>
      </c>
      <c r="I1308" s="3" t="s">
        <v>36</v>
      </c>
      <c r="J1308" s="3">
        <v>7</v>
      </c>
      <c r="K1308" s="3">
        <v>7</v>
      </c>
      <c r="L1308" s="3">
        <v>0</v>
      </c>
      <c r="M1308" s="3">
        <v>2</v>
      </c>
      <c r="N1308" s="3">
        <v>0</v>
      </c>
      <c r="O1308" s="3">
        <v>0</v>
      </c>
      <c r="P1308" s="3">
        <f t="shared" si="60"/>
        <v>16</v>
      </c>
      <c r="Q1308" s="3">
        <v>213</v>
      </c>
      <c r="R1308" s="3">
        <f t="shared" si="58"/>
        <v>1</v>
      </c>
      <c r="S1308" s="3">
        <v>16</v>
      </c>
      <c r="T1308" s="3">
        <f>IF(AND(H1308&lt;5,S1308&gt;=VLOOKUP(A1308,anni!$A$1:$O$32,6,0)),1,0)</f>
        <v>0</v>
      </c>
    </row>
    <row r="1309" spans="1:20" x14ac:dyDescent="0.3">
      <c r="A1309" s="3">
        <v>2012</v>
      </c>
      <c r="B1309" s="3">
        <v>92</v>
      </c>
      <c r="C1309" s="3" t="s">
        <v>39</v>
      </c>
      <c r="D1309" s="3" t="str">
        <f>VLOOKUP(E1309,accorpamenti!$A$2:$X$104,A1309-1995,0)</f>
        <v>Roma</v>
      </c>
      <c r="E1309" s="3" t="s">
        <v>40</v>
      </c>
      <c r="F1309" s="3">
        <v>6212</v>
      </c>
      <c r="G1309" s="3">
        <f t="shared" si="59"/>
        <v>2012</v>
      </c>
      <c r="H1309" s="4">
        <v>4</v>
      </c>
      <c r="I1309" s="3" t="s">
        <v>36</v>
      </c>
      <c r="J1309" s="3">
        <v>7</v>
      </c>
      <c r="K1309" s="3">
        <v>5</v>
      </c>
      <c r="L1309" s="3">
        <v>7</v>
      </c>
      <c r="M1309" s="3">
        <v>0</v>
      </c>
      <c r="N1309" s="3">
        <v>1</v>
      </c>
      <c r="O1309" s="3">
        <v>0</v>
      </c>
      <c r="P1309" s="3">
        <f t="shared" si="60"/>
        <v>24</v>
      </c>
      <c r="Q1309" s="3">
        <v>144</v>
      </c>
      <c r="R1309" s="3">
        <f t="shared" si="58"/>
        <v>1</v>
      </c>
      <c r="S1309" s="3">
        <v>20</v>
      </c>
      <c r="T1309" s="3">
        <f>IF(AND(H1309&lt;5,S1309&gt;=VLOOKUP(A1309,anni!$A$1:$O$32,6,0)),1,0)</f>
        <v>0</v>
      </c>
    </row>
    <row r="1310" spans="1:20" x14ac:dyDescent="0.3">
      <c r="A1310" s="3">
        <v>2012</v>
      </c>
      <c r="B1310" s="3">
        <v>93</v>
      </c>
      <c r="C1310" s="3" t="s">
        <v>56</v>
      </c>
      <c r="D1310" s="3" t="str">
        <f>VLOOKUP(E1310,accorpamenti!$A$2:$X$104,A1310-1995,0)</f>
        <v>Padova</v>
      </c>
      <c r="E1310" s="3" t="s">
        <v>66</v>
      </c>
      <c r="F1310" s="3">
        <v>5928</v>
      </c>
      <c r="G1310" s="3">
        <f t="shared" si="59"/>
        <v>2012</v>
      </c>
      <c r="H1310" s="4">
        <v>4</v>
      </c>
      <c r="I1310" s="3" t="s">
        <v>36</v>
      </c>
      <c r="J1310" s="3">
        <v>7</v>
      </c>
      <c r="K1310" s="3">
        <v>7</v>
      </c>
      <c r="L1310" s="3">
        <v>5</v>
      </c>
      <c r="M1310" s="3">
        <v>1</v>
      </c>
      <c r="N1310" s="3">
        <v>2</v>
      </c>
      <c r="O1310" s="3">
        <v>1</v>
      </c>
      <c r="P1310" s="3">
        <f t="shared" si="60"/>
        <v>27.599999999999998</v>
      </c>
      <c r="Q1310" s="3">
        <v>103</v>
      </c>
      <c r="R1310" s="3">
        <f t="shared" si="58"/>
        <v>2</v>
      </c>
      <c r="S1310" s="3">
        <v>23</v>
      </c>
      <c r="T1310" s="3">
        <f>IF(AND(H1310&lt;5,S1310&gt;=VLOOKUP(A1310,anni!$A$1:$O$32,6,0)),1,0)</f>
        <v>0</v>
      </c>
    </row>
    <row r="1311" spans="1:20" x14ac:dyDescent="0.3">
      <c r="A1311" s="3">
        <v>2012</v>
      </c>
      <c r="B1311" s="3">
        <v>94</v>
      </c>
      <c r="C1311" s="3" t="s">
        <v>86</v>
      </c>
      <c r="D1311" s="3" t="str">
        <f>VLOOKUP(E1311,accorpamenti!$A$2:$X$104,A1311-1995,0)</f>
        <v>Cagliari</v>
      </c>
      <c r="E1311" s="3" t="s">
        <v>87</v>
      </c>
      <c r="F1311" s="3">
        <v>6269</v>
      </c>
      <c r="G1311" s="3">
        <f t="shared" si="59"/>
        <v>2012</v>
      </c>
      <c r="H1311" s="4">
        <v>3</v>
      </c>
      <c r="I1311" s="3" t="s">
        <v>36</v>
      </c>
      <c r="J1311" s="3">
        <v>7</v>
      </c>
      <c r="K1311" s="3">
        <v>5</v>
      </c>
      <c r="L1311" s="3">
        <v>4</v>
      </c>
      <c r="M1311" s="3">
        <v>0</v>
      </c>
      <c r="N1311" s="3">
        <v>1</v>
      </c>
      <c r="O1311" s="3">
        <v>2</v>
      </c>
      <c r="P1311" s="3">
        <f t="shared" si="60"/>
        <v>26.599999999999998</v>
      </c>
      <c r="Q1311" s="3">
        <v>162</v>
      </c>
      <c r="R1311" s="3">
        <f t="shared" si="58"/>
        <v>1</v>
      </c>
      <c r="S1311" s="3">
        <v>19</v>
      </c>
      <c r="T1311" s="3">
        <f>IF(AND(H1311&lt;5,S1311&gt;=VLOOKUP(A1311,anni!$A$1:$O$32,6,0)),1,0)</f>
        <v>0</v>
      </c>
    </row>
    <row r="1312" spans="1:20" x14ac:dyDescent="0.3">
      <c r="A1312" s="3">
        <v>2012</v>
      </c>
      <c r="B1312" s="3">
        <v>95</v>
      </c>
      <c r="C1312" s="3" t="s">
        <v>34</v>
      </c>
      <c r="D1312" s="3" t="str">
        <f>VLOOKUP(E1312,accorpamenti!$A$2:$X$104,A1312-1995,0)</f>
        <v>Brescia</v>
      </c>
      <c r="E1312" s="3" t="s">
        <v>42</v>
      </c>
      <c r="F1312" s="3">
        <v>6160</v>
      </c>
      <c r="G1312" s="3">
        <f t="shared" si="59"/>
        <v>2012</v>
      </c>
      <c r="H1312" s="4">
        <v>5</v>
      </c>
      <c r="I1312" s="3" t="s">
        <v>36</v>
      </c>
      <c r="J1312" s="3">
        <v>7</v>
      </c>
      <c r="K1312" s="3">
        <v>7</v>
      </c>
      <c r="L1312" s="3">
        <v>7</v>
      </c>
      <c r="M1312" s="3">
        <v>4</v>
      </c>
      <c r="N1312" s="3">
        <v>2</v>
      </c>
      <c r="O1312" s="3">
        <v>0</v>
      </c>
      <c r="P1312" s="3">
        <f t="shared" si="60"/>
        <v>27</v>
      </c>
      <c r="Q1312" s="3">
        <v>63</v>
      </c>
      <c r="R1312" s="3">
        <f t="shared" si="58"/>
        <v>1</v>
      </c>
      <c r="S1312" s="3">
        <v>27</v>
      </c>
      <c r="T1312" s="3">
        <f>IF(AND(H1312&lt;5,S1312&gt;=VLOOKUP(A1312,anni!$A$1:$O$32,6,0)),1,0)</f>
        <v>0</v>
      </c>
    </row>
    <row r="1313" spans="1:20" x14ac:dyDescent="0.3">
      <c r="A1313" s="3">
        <v>2012</v>
      </c>
      <c r="B1313" s="3">
        <v>96</v>
      </c>
      <c r="C1313" s="3" t="s">
        <v>56</v>
      </c>
      <c r="D1313" s="3" t="str">
        <f>VLOOKUP(E1313,accorpamenti!$A$2:$X$104,A1313-1995,0)</f>
        <v>Belluno</v>
      </c>
      <c r="E1313" s="3" t="s">
        <v>99</v>
      </c>
      <c r="F1313" s="3">
        <v>6213</v>
      </c>
      <c r="G1313" s="3">
        <f t="shared" si="59"/>
        <v>2012</v>
      </c>
      <c r="H1313" s="4">
        <v>4</v>
      </c>
      <c r="I1313" s="3" t="s">
        <v>36</v>
      </c>
      <c r="J1313" s="3">
        <v>7</v>
      </c>
      <c r="K1313" s="3">
        <v>7</v>
      </c>
      <c r="L1313" s="3">
        <v>7</v>
      </c>
      <c r="M1313" s="3">
        <v>0</v>
      </c>
      <c r="N1313" s="3">
        <v>1</v>
      </c>
      <c r="O1313" s="3">
        <v>0</v>
      </c>
      <c r="P1313" s="3">
        <f t="shared" si="60"/>
        <v>26.4</v>
      </c>
      <c r="Q1313" s="3">
        <v>116</v>
      </c>
      <c r="R1313" s="3">
        <f t="shared" ref="R1313:R1376" si="61">COUNTIF($F$609:$F$5991,F1313)</f>
        <v>2</v>
      </c>
      <c r="S1313" s="3">
        <v>22</v>
      </c>
      <c r="T1313" s="3">
        <f>IF(AND(H1313&lt;5,S1313&gt;=VLOOKUP(A1313,anni!$A$1:$O$32,6,0)),1,0)</f>
        <v>0</v>
      </c>
    </row>
    <row r="1314" spans="1:20" x14ac:dyDescent="0.3">
      <c r="A1314" s="3">
        <v>2012</v>
      </c>
      <c r="B1314" s="3">
        <v>97</v>
      </c>
      <c r="C1314" s="3" t="s">
        <v>101</v>
      </c>
      <c r="D1314" s="3" t="str">
        <f>VLOOKUP(E1314,accorpamenti!$A$2:$X$104,A1314-1995,0)</f>
        <v>Macerata</v>
      </c>
      <c r="E1314" s="3" t="s">
        <v>102</v>
      </c>
      <c r="F1314" s="3">
        <v>5721</v>
      </c>
      <c r="G1314" s="3">
        <f t="shared" si="59"/>
        <v>2012</v>
      </c>
      <c r="H1314" s="4">
        <v>5</v>
      </c>
      <c r="I1314" s="3" t="s">
        <v>36</v>
      </c>
      <c r="J1314" s="3">
        <v>7</v>
      </c>
      <c r="K1314" s="3">
        <v>7</v>
      </c>
      <c r="L1314" s="3">
        <v>7</v>
      </c>
      <c r="M1314" s="3">
        <v>7</v>
      </c>
      <c r="N1314" s="3">
        <v>7</v>
      </c>
      <c r="O1314" s="3">
        <v>7</v>
      </c>
      <c r="P1314" s="3">
        <f t="shared" si="60"/>
        <v>42</v>
      </c>
      <c r="Q1314" s="3">
        <v>1</v>
      </c>
      <c r="R1314" s="3">
        <f t="shared" si="61"/>
        <v>4</v>
      </c>
      <c r="S1314" s="3">
        <v>42</v>
      </c>
      <c r="T1314" s="3">
        <f>IF(AND(H1314&lt;5,S1314&gt;=VLOOKUP(A1314,anni!$A$1:$O$32,6,0)),1,0)</f>
        <v>0</v>
      </c>
    </row>
    <row r="1315" spans="1:20" x14ac:dyDescent="0.3">
      <c r="A1315" s="3">
        <v>2012</v>
      </c>
      <c r="B1315" s="3">
        <v>98</v>
      </c>
      <c r="C1315" s="3" t="s">
        <v>29</v>
      </c>
      <c r="D1315" s="3" t="str">
        <f>VLOOKUP(E1315,accorpamenti!$A$2:$X$104,A1315-1995,0)</f>
        <v>Catania</v>
      </c>
      <c r="E1315" s="3" t="s">
        <v>75</v>
      </c>
      <c r="F1315" s="3">
        <v>5929</v>
      </c>
      <c r="G1315" s="3">
        <f t="shared" si="59"/>
        <v>2012</v>
      </c>
      <c r="H1315" s="4">
        <v>4</v>
      </c>
      <c r="I1315" s="3" t="s">
        <v>36</v>
      </c>
      <c r="J1315" s="3">
        <v>7</v>
      </c>
      <c r="K1315" s="3">
        <v>1</v>
      </c>
      <c r="L1315" s="3">
        <v>2</v>
      </c>
      <c r="M1315" s="3">
        <v>0</v>
      </c>
      <c r="N1315" s="3">
        <v>4</v>
      </c>
      <c r="O1315" s="3">
        <v>0</v>
      </c>
      <c r="P1315" s="3">
        <f t="shared" si="60"/>
        <v>16.8</v>
      </c>
      <c r="Q1315" s="3">
        <v>247</v>
      </c>
      <c r="R1315" s="3">
        <f t="shared" si="61"/>
        <v>4</v>
      </c>
      <c r="S1315" s="3">
        <v>14</v>
      </c>
      <c r="T1315" s="3">
        <f>IF(AND(H1315&lt;5,S1315&gt;=VLOOKUP(A1315,anni!$A$1:$O$32,6,0)),1,0)</f>
        <v>0</v>
      </c>
    </row>
    <row r="1316" spans="1:20" x14ac:dyDescent="0.3">
      <c r="A1316" s="3">
        <v>2012</v>
      </c>
      <c r="B1316" s="3">
        <v>99</v>
      </c>
      <c r="C1316" s="3" t="s">
        <v>69</v>
      </c>
      <c r="D1316" s="3" t="str">
        <f>VLOOKUP(E1316,accorpamenti!$A$2:$X$104,A1316-1995,0)</f>
        <v>Rimini</v>
      </c>
      <c r="E1316" s="3" t="s">
        <v>137</v>
      </c>
      <c r="F1316" s="3">
        <v>6161</v>
      </c>
      <c r="G1316" s="3">
        <f t="shared" si="59"/>
        <v>2012</v>
      </c>
      <c r="H1316" s="4">
        <v>5</v>
      </c>
      <c r="I1316" s="3" t="s">
        <v>36</v>
      </c>
      <c r="J1316" s="3">
        <v>7</v>
      </c>
      <c r="K1316" s="3">
        <v>3</v>
      </c>
      <c r="L1316" s="3">
        <v>3</v>
      </c>
      <c r="M1316" s="3">
        <v>2</v>
      </c>
      <c r="N1316" s="3">
        <v>1</v>
      </c>
      <c r="O1316" s="3">
        <v>1</v>
      </c>
      <c r="P1316" s="3">
        <f t="shared" si="60"/>
        <v>17</v>
      </c>
      <c r="Q1316" s="3">
        <v>194</v>
      </c>
      <c r="R1316" s="3">
        <f t="shared" si="61"/>
        <v>1</v>
      </c>
      <c r="S1316" s="3">
        <v>17</v>
      </c>
      <c r="T1316" s="3">
        <f>IF(AND(H1316&lt;5,S1316&gt;=VLOOKUP(A1316,anni!$A$1:$O$32,6,0)),1,0)</f>
        <v>0</v>
      </c>
    </row>
    <row r="1317" spans="1:20" x14ac:dyDescent="0.3">
      <c r="A1317" s="3">
        <v>2012</v>
      </c>
      <c r="B1317" s="3">
        <v>100</v>
      </c>
      <c r="C1317" s="3" t="s">
        <v>39</v>
      </c>
      <c r="D1317" s="3" t="str">
        <f>VLOOKUP(E1317,accorpamenti!$A$2:$X$104,A1317-1995,0)</f>
        <v>Roma</v>
      </c>
      <c r="E1317" s="3" t="s">
        <v>40</v>
      </c>
      <c r="F1317" s="3">
        <v>6308</v>
      </c>
      <c r="G1317" s="3">
        <f t="shared" si="59"/>
        <v>2012</v>
      </c>
      <c r="H1317" s="4">
        <v>2</v>
      </c>
      <c r="I1317" s="3" t="s">
        <v>31</v>
      </c>
      <c r="J1317" s="3">
        <v>7</v>
      </c>
      <c r="K1317" s="3">
        <v>1</v>
      </c>
      <c r="L1317" s="3">
        <v>5</v>
      </c>
      <c r="M1317" s="3">
        <v>0</v>
      </c>
      <c r="N1317" s="3">
        <v>0</v>
      </c>
      <c r="O1317" s="3">
        <v>0</v>
      </c>
      <c r="P1317" s="3">
        <f t="shared" si="60"/>
        <v>20.8</v>
      </c>
      <c r="Q1317" s="3">
        <v>261</v>
      </c>
      <c r="R1317" s="3">
        <f t="shared" si="61"/>
        <v>1</v>
      </c>
      <c r="S1317" s="3">
        <v>13</v>
      </c>
      <c r="T1317" s="3">
        <f>IF(AND(H1317&lt;5,S1317&gt;=VLOOKUP(A1317,anni!$A$1:$O$32,6,0)),1,0)</f>
        <v>0</v>
      </c>
    </row>
    <row r="1318" spans="1:20" x14ac:dyDescent="0.3">
      <c r="A1318" s="3">
        <v>2012</v>
      </c>
      <c r="B1318" s="3">
        <v>101</v>
      </c>
      <c r="C1318" s="3" t="s">
        <v>32</v>
      </c>
      <c r="D1318" s="3" t="str">
        <f>VLOOKUP(E1318,accorpamenti!$A$2:$X$104,A1318-1995,0)</f>
        <v>Napoli</v>
      </c>
      <c r="E1318" s="3" t="s">
        <v>95</v>
      </c>
      <c r="F1318" s="3">
        <v>6214</v>
      </c>
      <c r="G1318" s="3">
        <f t="shared" si="59"/>
        <v>2012</v>
      </c>
      <c r="H1318" s="4">
        <v>4</v>
      </c>
      <c r="I1318" s="3" t="s">
        <v>36</v>
      </c>
      <c r="J1318" s="3">
        <v>7</v>
      </c>
      <c r="K1318" s="3">
        <v>5</v>
      </c>
      <c r="L1318" s="3">
        <v>6</v>
      </c>
      <c r="M1318" s="3">
        <v>4</v>
      </c>
      <c r="N1318" s="3">
        <v>0</v>
      </c>
      <c r="O1318" s="3">
        <v>0</v>
      </c>
      <c r="P1318" s="3">
        <f t="shared" si="60"/>
        <v>26.4</v>
      </c>
      <c r="Q1318" s="3">
        <v>116</v>
      </c>
      <c r="R1318" s="3">
        <f t="shared" si="61"/>
        <v>1</v>
      </c>
      <c r="S1318" s="3">
        <v>22</v>
      </c>
      <c r="T1318" s="3">
        <f>IF(AND(H1318&lt;5,S1318&gt;=VLOOKUP(A1318,anni!$A$1:$O$32,6,0)),1,0)</f>
        <v>0</v>
      </c>
    </row>
    <row r="1319" spans="1:20" x14ac:dyDescent="0.3">
      <c r="A1319" s="3">
        <v>2012</v>
      </c>
      <c r="B1319" s="3">
        <v>102</v>
      </c>
      <c r="C1319" s="3" t="s">
        <v>47</v>
      </c>
      <c r="D1319" s="3" t="str">
        <f>VLOOKUP(E1319,accorpamenti!$A$2:$X$104,A1319-1995,0)</f>
        <v>Grosseto</v>
      </c>
      <c r="E1319" s="3" t="s">
        <v>100</v>
      </c>
      <c r="F1319" s="3">
        <v>6162</v>
      </c>
      <c r="G1319" s="3">
        <f t="shared" si="59"/>
        <v>2012</v>
      </c>
      <c r="H1319" s="4">
        <v>5</v>
      </c>
      <c r="I1319" s="3" t="s">
        <v>36</v>
      </c>
      <c r="J1319" s="3">
        <v>7</v>
      </c>
      <c r="K1319" s="3">
        <v>4</v>
      </c>
      <c r="L1319" s="3">
        <v>0</v>
      </c>
      <c r="M1319" s="3">
        <v>1</v>
      </c>
      <c r="N1319" s="3">
        <v>0</v>
      </c>
      <c r="O1319" s="3">
        <v>0</v>
      </c>
      <c r="P1319" s="3">
        <f t="shared" si="60"/>
        <v>12</v>
      </c>
      <c r="Q1319" s="3">
        <v>275</v>
      </c>
      <c r="R1319" s="3">
        <f t="shared" si="61"/>
        <v>1</v>
      </c>
      <c r="S1319" s="3">
        <v>12</v>
      </c>
      <c r="T1319" s="3">
        <f>IF(AND(H1319&lt;5,S1319&gt;=VLOOKUP(A1319,anni!$A$1:$O$32,6,0)),1,0)</f>
        <v>0</v>
      </c>
    </row>
    <row r="1320" spans="1:20" x14ac:dyDescent="0.3">
      <c r="A1320" s="3">
        <v>2012</v>
      </c>
      <c r="B1320" s="3">
        <v>103</v>
      </c>
      <c r="C1320" s="3" t="s">
        <v>152</v>
      </c>
      <c r="D1320" s="3" t="str">
        <f>VLOOKUP(E1320,accorpamenti!$A$2:$X$104,A1320-1995,0)</f>
        <v>Aosta</v>
      </c>
      <c r="E1320" s="3" t="s">
        <v>133</v>
      </c>
      <c r="F1320" s="3">
        <v>5722</v>
      </c>
      <c r="G1320" s="3">
        <f t="shared" si="59"/>
        <v>2012</v>
      </c>
      <c r="H1320" s="4">
        <v>5</v>
      </c>
      <c r="I1320" s="3" t="s">
        <v>36</v>
      </c>
      <c r="J1320" s="3">
        <v>7</v>
      </c>
      <c r="K1320" s="3">
        <v>3</v>
      </c>
      <c r="L1320" s="3">
        <v>0</v>
      </c>
      <c r="M1320" s="3">
        <v>1</v>
      </c>
      <c r="N1320" s="3">
        <v>0</v>
      </c>
      <c r="O1320" s="3">
        <v>0</v>
      </c>
      <c r="P1320" s="3">
        <f t="shared" si="60"/>
        <v>11</v>
      </c>
      <c r="Q1320" s="3">
        <v>282</v>
      </c>
      <c r="R1320" s="3">
        <f t="shared" si="61"/>
        <v>2</v>
      </c>
      <c r="S1320" s="3">
        <v>11</v>
      </c>
      <c r="T1320" s="3">
        <f>IF(AND(H1320&lt;5,S1320&gt;=VLOOKUP(A1320,anni!$A$1:$O$32,6,0)),1,0)</f>
        <v>0</v>
      </c>
    </row>
    <row r="1321" spans="1:20" x14ac:dyDescent="0.3">
      <c r="A1321" s="3">
        <v>2012</v>
      </c>
      <c r="B1321" s="3">
        <v>104</v>
      </c>
      <c r="C1321" s="3" t="s">
        <v>56</v>
      </c>
      <c r="D1321" s="3" t="str">
        <f>VLOOKUP(E1321,accorpamenti!$A$2:$X$104,A1321-1995,0)</f>
        <v>Treviso</v>
      </c>
      <c r="E1321" s="3" t="s">
        <v>57</v>
      </c>
      <c r="F1321" s="3">
        <v>6163</v>
      </c>
      <c r="G1321" s="3">
        <f t="shared" si="59"/>
        <v>2012</v>
      </c>
      <c r="H1321" s="4">
        <v>5</v>
      </c>
      <c r="I1321" s="3" t="s">
        <v>36</v>
      </c>
      <c r="J1321" s="3">
        <v>7</v>
      </c>
      <c r="K1321" s="3">
        <v>7</v>
      </c>
      <c r="L1321" s="3">
        <v>4</v>
      </c>
      <c r="M1321" s="3">
        <v>0</v>
      </c>
      <c r="N1321" s="3">
        <v>2</v>
      </c>
      <c r="O1321" s="3">
        <v>0</v>
      </c>
      <c r="P1321" s="3">
        <f t="shared" si="60"/>
        <v>20</v>
      </c>
      <c r="Q1321" s="3">
        <v>144</v>
      </c>
      <c r="R1321" s="3">
        <f t="shared" si="61"/>
        <v>1</v>
      </c>
      <c r="S1321" s="3">
        <v>20</v>
      </c>
      <c r="T1321" s="3">
        <f>IF(AND(H1321&lt;5,S1321&gt;=VLOOKUP(A1321,anni!$A$1:$O$32,6,0)),1,0)</f>
        <v>0</v>
      </c>
    </row>
    <row r="1322" spans="1:20" x14ac:dyDescent="0.3">
      <c r="A1322" s="3">
        <v>2012</v>
      </c>
      <c r="B1322" s="3">
        <v>105</v>
      </c>
      <c r="C1322" s="3" t="s">
        <v>53</v>
      </c>
      <c r="D1322" s="3" t="str">
        <f>VLOOKUP(E1322,accorpamenti!$A$2:$X$104,A1322-1995,0)</f>
        <v>L'Aquila</v>
      </c>
      <c r="E1322" s="3" t="s">
        <v>151</v>
      </c>
      <c r="F1322" s="3">
        <v>6215</v>
      </c>
      <c r="G1322" s="3">
        <f t="shared" si="59"/>
        <v>2012</v>
      </c>
      <c r="H1322" s="4">
        <v>4</v>
      </c>
      <c r="I1322" s="3" t="s">
        <v>36</v>
      </c>
      <c r="J1322" s="3">
        <v>0</v>
      </c>
      <c r="K1322" s="3">
        <v>5</v>
      </c>
      <c r="L1322" s="3">
        <v>2</v>
      </c>
      <c r="M1322" s="3">
        <v>0</v>
      </c>
      <c r="N1322" s="3">
        <v>1</v>
      </c>
      <c r="O1322" s="3">
        <v>0</v>
      </c>
      <c r="P1322" s="3">
        <f t="shared" si="60"/>
        <v>9.6</v>
      </c>
      <c r="Q1322" s="3">
        <v>294</v>
      </c>
      <c r="R1322" s="3">
        <f t="shared" si="61"/>
        <v>2</v>
      </c>
      <c r="S1322" s="3">
        <v>8</v>
      </c>
      <c r="T1322" s="3">
        <f>IF(AND(H1322&lt;5,S1322&gt;=VLOOKUP(A1322,anni!$A$1:$O$32,6,0)),1,0)</f>
        <v>0</v>
      </c>
    </row>
    <row r="1323" spans="1:20" x14ac:dyDescent="0.3">
      <c r="A1323" s="3">
        <v>2012</v>
      </c>
      <c r="B1323" s="3">
        <v>106</v>
      </c>
      <c r="C1323" s="3" t="s">
        <v>59</v>
      </c>
      <c r="D1323" s="3" t="str">
        <f>VLOOKUP(E1323,accorpamenti!$A$2:$X$104,A1323-1995,0)</f>
        <v>Bolzano</v>
      </c>
      <c r="E1323" s="3" t="s">
        <v>128</v>
      </c>
      <c r="F1323" s="3">
        <v>6216</v>
      </c>
      <c r="G1323" s="3">
        <f t="shared" si="59"/>
        <v>2012</v>
      </c>
      <c r="H1323" s="4">
        <v>4</v>
      </c>
      <c r="I1323" s="3" t="s">
        <v>36</v>
      </c>
      <c r="P1323" s="3">
        <f t="shared" si="60"/>
        <v>-1</v>
      </c>
      <c r="Q1323" s="3">
        <v>0</v>
      </c>
      <c r="R1323" s="3">
        <f t="shared" si="61"/>
        <v>2</v>
      </c>
      <c r="S1323" s="3">
        <v>-1</v>
      </c>
      <c r="T1323" s="3">
        <f>IF(AND(H1323&lt;5,S1323&gt;=VLOOKUP(A1323,anni!$A$1:$O$32,6,0)),1,0)</f>
        <v>0</v>
      </c>
    </row>
    <row r="1324" spans="1:20" x14ac:dyDescent="0.3">
      <c r="A1324" s="3">
        <v>2012</v>
      </c>
      <c r="B1324" s="3">
        <v>107</v>
      </c>
      <c r="C1324" s="3" t="s">
        <v>34</v>
      </c>
      <c r="D1324" s="3" t="str">
        <f>VLOOKUP(E1324,accorpamenti!$A$2:$X$104,A1324-1995,0)</f>
        <v>Milano</v>
      </c>
      <c r="E1324" s="3" t="s">
        <v>41</v>
      </c>
      <c r="F1324" s="3">
        <v>6164</v>
      </c>
      <c r="G1324" s="3">
        <f t="shared" si="59"/>
        <v>2012</v>
      </c>
      <c r="H1324" s="4">
        <v>5</v>
      </c>
      <c r="I1324" s="3" t="s">
        <v>36</v>
      </c>
      <c r="J1324" s="3">
        <v>7</v>
      </c>
      <c r="K1324" s="3">
        <v>5</v>
      </c>
      <c r="L1324" s="3">
        <v>0</v>
      </c>
      <c r="M1324" s="3">
        <v>0</v>
      </c>
      <c r="N1324" s="3">
        <v>3</v>
      </c>
      <c r="O1324" s="3">
        <v>1</v>
      </c>
      <c r="P1324" s="3">
        <f t="shared" si="60"/>
        <v>16</v>
      </c>
      <c r="Q1324" s="3">
        <v>213</v>
      </c>
      <c r="R1324" s="3">
        <f t="shared" si="61"/>
        <v>1</v>
      </c>
      <c r="S1324" s="3">
        <v>16</v>
      </c>
      <c r="T1324" s="3">
        <f>IF(AND(H1324&lt;5,S1324&gt;=VLOOKUP(A1324,anni!$A$1:$O$32,6,0)),1,0)</f>
        <v>0</v>
      </c>
    </row>
    <row r="1325" spans="1:20" x14ac:dyDescent="0.3">
      <c r="A1325" s="3">
        <v>2012</v>
      </c>
      <c r="B1325" s="3">
        <v>108</v>
      </c>
      <c r="C1325" s="3" t="s">
        <v>32</v>
      </c>
      <c r="D1325" s="3" t="str">
        <f>VLOOKUP(E1325,accorpamenti!$A$2:$X$104,A1325-1995,0)</f>
        <v>Salerno</v>
      </c>
      <c r="E1325" s="3" t="s">
        <v>61</v>
      </c>
      <c r="F1325" s="3">
        <v>6270</v>
      </c>
      <c r="G1325" s="3">
        <f t="shared" si="59"/>
        <v>2012</v>
      </c>
      <c r="H1325" s="4">
        <v>3</v>
      </c>
      <c r="I1325" s="3" t="s">
        <v>36</v>
      </c>
      <c r="J1325" s="3">
        <v>7</v>
      </c>
      <c r="K1325" s="3">
        <v>5</v>
      </c>
      <c r="L1325" s="3">
        <v>0</v>
      </c>
      <c r="M1325" s="3">
        <v>0</v>
      </c>
      <c r="N1325" s="3">
        <v>1</v>
      </c>
      <c r="O1325" s="3">
        <v>0</v>
      </c>
      <c r="P1325" s="3">
        <f t="shared" si="60"/>
        <v>18.2</v>
      </c>
      <c r="Q1325" s="3">
        <v>261</v>
      </c>
      <c r="R1325" s="3">
        <f t="shared" si="61"/>
        <v>2</v>
      </c>
      <c r="S1325" s="3">
        <v>13</v>
      </c>
      <c r="T1325" s="3">
        <f>IF(AND(H1325&lt;5,S1325&gt;=VLOOKUP(A1325,anni!$A$1:$O$32,6,0)),1,0)</f>
        <v>0</v>
      </c>
    </row>
    <row r="1326" spans="1:20" x14ac:dyDescent="0.3">
      <c r="A1326" s="3">
        <v>2012</v>
      </c>
      <c r="B1326" s="3">
        <v>109</v>
      </c>
      <c r="C1326" s="3" t="s">
        <v>79</v>
      </c>
      <c r="D1326" s="3" t="str">
        <f>VLOOKUP(E1326,accorpamenti!$A$2:$X$104,A1326-1995,0)</f>
        <v>Perugia</v>
      </c>
      <c r="E1326" s="3" t="s">
        <v>84</v>
      </c>
      <c r="F1326" s="3">
        <v>6217</v>
      </c>
      <c r="G1326" s="3">
        <f t="shared" si="59"/>
        <v>2012</v>
      </c>
      <c r="H1326" s="4">
        <v>4</v>
      </c>
      <c r="I1326" s="3" t="s">
        <v>36</v>
      </c>
      <c r="J1326" s="3">
        <v>7</v>
      </c>
      <c r="K1326" s="3">
        <v>7</v>
      </c>
      <c r="L1326" s="3">
        <v>0</v>
      </c>
      <c r="M1326" s="3">
        <v>1</v>
      </c>
      <c r="N1326" s="3">
        <v>2</v>
      </c>
      <c r="O1326" s="3">
        <v>0</v>
      </c>
      <c r="P1326" s="3">
        <f t="shared" si="60"/>
        <v>20.399999999999999</v>
      </c>
      <c r="Q1326" s="3">
        <v>194</v>
      </c>
      <c r="R1326" s="3">
        <f t="shared" si="61"/>
        <v>1</v>
      </c>
      <c r="S1326" s="3">
        <v>17</v>
      </c>
      <c r="T1326" s="3">
        <f>IF(AND(H1326&lt;5,S1326&gt;=VLOOKUP(A1326,anni!$A$1:$O$32,6,0)),1,0)</f>
        <v>0</v>
      </c>
    </row>
    <row r="1327" spans="1:20" x14ac:dyDescent="0.3">
      <c r="A1327" s="3">
        <v>2012</v>
      </c>
      <c r="B1327" s="3">
        <v>110</v>
      </c>
      <c r="C1327" s="3" t="s">
        <v>79</v>
      </c>
      <c r="D1327" s="3" t="str">
        <f>VLOOKUP(E1327,accorpamenti!$A$2:$X$104,A1327-1995,0)</f>
        <v>Perugia</v>
      </c>
      <c r="E1327" s="3" t="s">
        <v>84</v>
      </c>
      <c r="F1327" s="3">
        <v>6165</v>
      </c>
      <c r="G1327" s="3">
        <f t="shared" si="59"/>
        <v>2012</v>
      </c>
      <c r="H1327" s="4">
        <v>5</v>
      </c>
      <c r="I1327" s="3" t="s">
        <v>36</v>
      </c>
      <c r="J1327" s="3">
        <v>0</v>
      </c>
      <c r="K1327" s="3">
        <v>6</v>
      </c>
      <c r="L1327" s="3">
        <v>5</v>
      </c>
      <c r="M1327" s="3">
        <v>0</v>
      </c>
      <c r="N1327" s="3">
        <v>0</v>
      </c>
      <c r="O1327" s="3">
        <v>3</v>
      </c>
      <c r="P1327" s="3">
        <f t="shared" si="60"/>
        <v>14</v>
      </c>
      <c r="Q1327" s="3">
        <v>247</v>
      </c>
      <c r="R1327" s="3">
        <f t="shared" si="61"/>
        <v>1</v>
      </c>
      <c r="S1327" s="3">
        <v>14</v>
      </c>
      <c r="T1327" s="3">
        <f>IF(AND(H1327&lt;5,S1327&gt;=VLOOKUP(A1327,anni!$A$1:$O$32,6,0)),1,0)</f>
        <v>0</v>
      </c>
    </row>
    <row r="1328" spans="1:20" x14ac:dyDescent="0.3">
      <c r="A1328" s="3">
        <v>2012</v>
      </c>
      <c r="B1328" s="3">
        <v>111</v>
      </c>
      <c r="C1328" s="3" t="s">
        <v>34</v>
      </c>
      <c r="D1328" s="3" t="str">
        <f>VLOOKUP(E1328,accorpamenti!$A$2:$X$104,A1328-1995,0)</f>
        <v>Como</v>
      </c>
      <c r="E1328" s="3" t="s">
        <v>88</v>
      </c>
      <c r="F1328" s="3">
        <v>6089</v>
      </c>
      <c r="G1328" s="3">
        <f t="shared" si="59"/>
        <v>2012</v>
      </c>
      <c r="H1328" s="4">
        <v>4</v>
      </c>
      <c r="I1328" s="3" t="s">
        <v>36</v>
      </c>
      <c r="J1328" s="3">
        <v>7</v>
      </c>
      <c r="K1328" s="3">
        <v>5</v>
      </c>
      <c r="L1328" s="3">
        <v>5</v>
      </c>
      <c r="M1328" s="3">
        <v>0</v>
      </c>
      <c r="N1328" s="3">
        <v>0</v>
      </c>
      <c r="O1328" s="3">
        <v>0</v>
      </c>
      <c r="P1328" s="3">
        <f t="shared" si="60"/>
        <v>20.399999999999999</v>
      </c>
      <c r="Q1328" s="3">
        <v>194</v>
      </c>
      <c r="R1328" s="3">
        <f t="shared" si="61"/>
        <v>2</v>
      </c>
      <c r="S1328" s="3">
        <v>17</v>
      </c>
      <c r="T1328" s="3">
        <f>IF(AND(H1328&lt;5,S1328&gt;=VLOOKUP(A1328,anni!$A$1:$O$32,6,0)),1,0)</f>
        <v>0</v>
      </c>
    </row>
    <row r="1329" spans="1:20" x14ac:dyDescent="0.3">
      <c r="A1329" s="3">
        <v>2012</v>
      </c>
      <c r="B1329" s="3">
        <v>112</v>
      </c>
      <c r="C1329" s="3" t="s">
        <v>34</v>
      </c>
      <c r="D1329" s="3" t="str">
        <f>VLOOKUP(E1329,accorpamenti!$A$2:$X$104,A1329-1995,0)</f>
        <v>Brescia</v>
      </c>
      <c r="E1329" s="3" t="s">
        <v>42</v>
      </c>
      <c r="F1329" s="3">
        <v>6090</v>
      </c>
      <c r="G1329" s="3">
        <f t="shared" si="59"/>
        <v>2012</v>
      </c>
      <c r="H1329" s="4">
        <v>4</v>
      </c>
      <c r="I1329" s="3" t="s">
        <v>36</v>
      </c>
      <c r="J1329" s="3">
        <v>7</v>
      </c>
      <c r="K1329" s="3">
        <v>7</v>
      </c>
      <c r="L1329" s="3">
        <v>7</v>
      </c>
      <c r="M1329" s="3">
        <v>7</v>
      </c>
      <c r="N1329" s="3">
        <v>0</v>
      </c>
      <c r="O1329" s="3">
        <v>0</v>
      </c>
      <c r="P1329" s="3">
        <f t="shared" si="60"/>
        <v>33.6</v>
      </c>
      <c r="Q1329" s="3">
        <v>49</v>
      </c>
      <c r="R1329" s="3">
        <f t="shared" si="61"/>
        <v>3</v>
      </c>
      <c r="S1329" s="3">
        <v>28</v>
      </c>
      <c r="T1329" s="3">
        <f>IF(AND(H1329&lt;5,S1329&gt;=VLOOKUP(A1329,anni!$A$1:$O$32,6,0)),1,0)</f>
        <v>0</v>
      </c>
    </row>
    <row r="1330" spans="1:20" x14ac:dyDescent="0.3">
      <c r="A1330" s="3">
        <v>2012</v>
      </c>
      <c r="B1330" s="3">
        <v>113</v>
      </c>
      <c r="C1330" s="3" t="s">
        <v>29</v>
      </c>
      <c r="D1330" s="3" t="str">
        <f>VLOOKUP(E1330,accorpamenti!$A$2:$X$104,A1330-1995,0)</f>
        <v>Enna</v>
      </c>
      <c r="E1330" s="3" t="s">
        <v>82</v>
      </c>
      <c r="F1330" s="3">
        <v>6218</v>
      </c>
      <c r="G1330" s="3">
        <f t="shared" si="59"/>
        <v>2012</v>
      </c>
      <c r="H1330" s="4">
        <v>4</v>
      </c>
      <c r="I1330" s="3" t="s">
        <v>36</v>
      </c>
      <c r="J1330" s="3">
        <v>6</v>
      </c>
      <c r="K1330" s="3">
        <v>4</v>
      </c>
      <c r="L1330" s="3">
        <v>0</v>
      </c>
      <c r="M1330" s="3">
        <v>0</v>
      </c>
      <c r="N1330" s="3">
        <v>0</v>
      </c>
      <c r="O1330" s="3">
        <v>0</v>
      </c>
      <c r="P1330" s="3">
        <f t="shared" si="60"/>
        <v>12</v>
      </c>
      <c r="Q1330" s="3">
        <v>289</v>
      </c>
      <c r="R1330" s="3">
        <f t="shared" si="61"/>
        <v>1</v>
      </c>
      <c r="S1330" s="3">
        <v>10</v>
      </c>
      <c r="T1330" s="3">
        <f>IF(AND(H1330&lt;5,S1330&gt;=VLOOKUP(A1330,anni!$A$1:$O$32,6,0)),1,0)</f>
        <v>0</v>
      </c>
    </row>
    <row r="1331" spans="1:20" x14ac:dyDescent="0.3">
      <c r="A1331" s="3">
        <v>2012</v>
      </c>
      <c r="B1331" s="3">
        <v>114</v>
      </c>
      <c r="C1331" s="3" t="s">
        <v>34</v>
      </c>
      <c r="D1331" s="3" t="str">
        <f>VLOOKUP(E1331,accorpamenti!$A$2:$X$104,A1331-1995,0)</f>
        <v>Brescia</v>
      </c>
      <c r="E1331" s="3" t="s">
        <v>42</v>
      </c>
      <c r="F1331" s="3">
        <v>6166</v>
      </c>
      <c r="G1331" s="3">
        <f t="shared" si="59"/>
        <v>2012</v>
      </c>
      <c r="H1331" s="4">
        <v>5</v>
      </c>
      <c r="I1331" s="3" t="s">
        <v>36</v>
      </c>
      <c r="J1331" s="3">
        <v>7</v>
      </c>
      <c r="K1331" s="3">
        <v>7</v>
      </c>
      <c r="L1331" s="3">
        <v>7</v>
      </c>
      <c r="M1331" s="3">
        <v>5</v>
      </c>
      <c r="N1331" s="3">
        <v>3</v>
      </c>
      <c r="O1331" s="3">
        <v>1</v>
      </c>
      <c r="P1331" s="3">
        <f t="shared" si="60"/>
        <v>30</v>
      </c>
      <c r="Q1331" s="3">
        <v>38</v>
      </c>
      <c r="R1331" s="3">
        <f t="shared" si="61"/>
        <v>1</v>
      </c>
      <c r="S1331" s="3">
        <v>30</v>
      </c>
      <c r="T1331" s="3">
        <f>IF(AND(H1331&lt;5,S1331&gt;=VLOOKUP(A1331,anni!$A$1:$O$32,6,0)),1,0)</f>
        <v>0</v>
      </c>
    </row>
    <row r="1332" spans="1:20" x14ac:dyDescent="0.3">
      <c r="A1332" s="3">
        <v>2012</v>
      </c>
      <c r="B1332" s="3">
        <v>115</v>
      </c>
      <c r="C1332" s="3" t="s">
        <v>59</v>
      </c>
      <c r="D1332" s="3" t="str">
        <f>VLOOKUP(E1332,accorpamenti!$A$2:$X$104,A1332-1995,0)</f>
        <v>Trento</v>
      </c>
      <c r="E1332" s="3" t="s">
        <v>60</v>
      </c>
      <c r="F1332" s="3">
        <v>6091</v>
      </c>
      <c r="G1332" s="3">
        <f t="shared" si="59"/>
        <v>2012</v>
      </c>
      <c r="H1332" s="4">
        <v>4</v>
      </c>
      <c r="I1332" s="3" t="s">
        <v>36</v>
      </c>
      <c r="J1332" s="3">
        <v>7</v>
      </c>
      <c r="K1332" s="3">
        <v>7</v>
      </c>
      <c r="L1332" s="3">
        <v>7</v>
      </c>
      <c r="M1332" s="3">
        <v>7</v>
      </c>
      <c r="N1332" s="3">
        <v>7</v>
      </c>
      <c r="O1332" s="3">
        <v>7</v>
      </c>
      <c r="P1332" s="3">
        <f t="shared" si="60"/>
        <v>0</v>
      </c>
      <c r="Q1332" s="3">
        <v>1</v>
      </c>
      <c r="R1332" s="3">
        <f t="shared" si="61"/>
        <v>3</v>
      </c>
      <c r="S1332" s="3">
        <v>42</v>
      </c>
      <c r="T1332" s="3">
        <f>IF(AND(H1332&lt;5,S1332&gt;=VLOOKUP(A1332,anni!$A$1:$O$32,6,0)),1,0)</f>
        <v>1</v>
      </c>
    </row>
    <row r="1333" spans="1:20" x14ac:dyDescent="0.3">
      <c r="A1333" s="3">
        <v>2012</v>
      </c>
      <c r="B1333" s="3">
        <v>116</v>
      </c>
      <c r="C1333" s="3" t="s">
        <v>37</v>
      </c>
      <c r="D1333" s="3" t="str">
        <f>VLOOKUP(E1333,accorpamenti!$A$2:$X$104,A1333-1995,0)</f>
        <v>Brindisi</v>
      </c>
      <c r="E1333" s="3" t="s">
        <v>115</v>
      </c>
      <c r="F1333" s="3">
        <v>6219</v>
      </c>
      <c r="G1333" s="3">
        <f t="shared" si="59"/>
        <v>2012</v>
      </c>
      <c r="H1333" s="4">
        <v>4</v>
      </c>
      <c r="I1333" s="3" t="s">
        <v>36</v>
      </c>
      <c r="J1333" s="3">
        <v>7</v>
      </c>
      <c r="K1333" s="3">
        <v>5</v>
      </c>
      <c r="L1333" s="3">
        <v>6</v>
      </c>
      <c r="M1333" s="3">
        <v>0</v>
      </c>
      <c r="N1333" s="3">
        <v>7</v>
      </c>
      <c r="O1333" s="3">
        <v>0</v>
      </c>
      <c r="P1333" s="3">
        <f t="shared" si="60"/>
        <v>30</v>
      </c>
      <c r="Q1333" s="3">
        <v>77</v>
      </c>
      <c r="R1333" s="3">
        <f t="shared" si="61"/>
        <v>2</v>
      </c>
      <c r="S1333" s="3">
        <v>25</v>
      </c>
      <c r="T1333" s="3">
        <f>IF(AND(H1333&lt;5,S1333&gt;=VLOOKUP(A1333,anni!$A$1:$O$32,6,0)),1,0)</f>
        <v>0</v>
      </c>
    </row>
    <row r="1334" spans="1:20" x14ac:dyDescent="0.3">
      <c r="A1334" s="3">
        <v>2012</v>
      </c>
      <c r="B1334" s="3">
        <v>117</v>
      </c>
      <c r="C1334" s="3" t="s">
        <v>34</v>
      </c>
      <c r="D1334" s="3" t="str">
        <f>VLOOKUP(E1334,accorpamenti!$A$2:$X$104,A1334-1995,0)</f>
        <v>Milano</v>
      </c>
      <c r="E1334" s="3" t="s">
        <v>41</v>
      </c>
      <c r="F1334" s="3">
        <v>6092</v>
      </c>
      <c r="G1334" s="3">
        <f t="shared" si="59"/>
        <v>2012</v>
      </c>
      <c r="H1334" s="4">
        <v>4</v>
      </c>
      <c r="I1334" s="3" t="s">
        <v>36</v>
      </c>
      <c r="J1334" s="3">
        <v>7</v>
      </c>
      <c r="K1334" s="3">
        <v>7</v>
      </c>
      <c r="L1334" s="3">
        <v>6</v>
      </c>
      <c r="M1334" s="3">
        <v>4</v>
      </c>
      <c r="N1334" s="3">
        <v>0</v>
      </c>
      <c r="O1334" s="3">
        <v>0</v>
      </c>
      <c r="P1334" s="3">
        <f t="shared" si="60"/>
        <v>28.799999999999997</v>
      </c>
      <c r="Q1334" s="3">
        <v>90</v>
      </c>
      <c r="R1334" s="3">
        <f t="shared" si="61"/>
        <v>2</v>
      </c>
      <c r="S1334" s="3">
        <v>24</v>
      </c>
      <c r="T1334" s="3">
        <f>IF(AND(H1334&lt;5,S1334&gt;=VLOOKUP(A1334,anni!$A$1:$O$32,6,0)),1,0)</f>
        <v>0</v>
      </c>
    </row>
    <row r="1335" spans="1:20" x14ac:dyDescent="0.3">
      <c r="A1335" s="3">
        <v>2012</v>
      </c>
      <c r="B1335" s="3">
        <v>118</v>
      </c>
      <c r="C1335" s="3" t="s">
        <v>29</v>
      </c>
      <c r="D1335" s="3" t="str">
        <f>VLOOKUP(E1335,accorpamenti!$A$2:$X$104,A1335-1995,0)</f>
        <v>Siracusa</v>
      </c>
      <c r="E1335" s="3" t="s">
        <v>139</v>
      </c>
      <c r="F1335" s="3">
        <v>6136</v>
      </c>
      <c r="G1335" s="3">
        <f t="shared" si="59"/>
        <v>2012</v>
      </c>
      <c r="H1335" s="4">
        <v>2</v>
      </c>
      <c r="I1335" s="3" t="s">
        <v>31</v>
      </c>
      <c r="J1335" s="3">
        <v>7</v>
      </c>
      <c r="K1335" s="3">
        <v>4</v>
      </c>
      <c r="L1335" s="3">
        <v>2</v>
      </c>
      <c r="M1335" s="3">
        <v>0</v>
      </c>
      <c r="N1335" s="3">
        <v>3</v>
      </c>
      <c r="O1335" s="3">
        <v>0</v>
      </c>
      <c r="P1335" s="3">
        <f t="shared" si="60"/>
        <v>25.6</v>
      </c>
      <c r="Q1335" s="3">
        <v>213</v>
      </c>
      <c r="R1335" s="3">
        <f t="shared" si="61"/>
        <v>3</v>
      </c>
      <c r="S1335" s="3">
        <v>16</v>
      </c>
      <c r="T1335" s="3">
        <f>IF(AND(H1335&lt;5,S1335&gt;=VLOOKUP(A1335,anni!$A$1:$O$32,6,0)),1,0)</f>
        <v>0</v>
      </c>
    </row>
    <row r="1336" spans="1:20" x14ac:dyDescent="0.3">
      <c r="A1336" s="3">
        <v>2012</v>
      </c>
      <c r="B1336" s="3">
        <v>119</v>
      </c>
      <c r="C1336" s="3" t="s">
        <v>56</v>
      </c>
      <c r="D1336" s="3" t="str">
        <f>VLOOKUP(E1336,accorpamenti!$A$2:$X$104,A1336-1995,0)</f>
        <v>Treviso</v>
      </c>
      <c r="E1336" s="3" t="s">
        <v>57</v>
      </c>
      <c r="F1336" s="3">
        <v>5955</v>
      </c>
      <c r="G1336" s="3">
        <f t="shared" si="59"/>
        <v>2012</v>
      </c>
      <c r="H1336" s="4">
        <v>3</v>
      </c>
      <c r="I1336" s="3" t="s">
        <v>36</v>
      </c>
      <c r="J1336" s="3">
        <v>7</v>
      </c>
      <c r="K1336" s="3">
        <v>7</v>
      </c>
      <c r="L1336" s="3">
        <v>7</v>
      </c>
      <c r="M1336" s="3">
        <v>7</v>
      </c>
      <c r="N1336" s="3">
        <v>3</v>
      </c>
      <c r="O1336" s="3">
        <v>0</v>
      </c>
      <c r="P1336" s="3">
        <f t="shared" si="60"/>
        <v>43.4</v>
      </c>
      <c r="Q1336" s="3">
        <v>32</v>
      </c>
      <c r="R1336" s="3">
        <f t="shared" si="61"/>
        <v>5</v>
      </c>
      <c r="S1336" s="3">
        <v>31</v>
      </c>
      <c r="T1336" s="3">
        <f>IF(AND(H1336&lt;5,S1336&gt;=VLOOKUP(A1336,anni!$A$1:$O$32,6,0)),1,0)</f>
        <v>0</v>
      </c>
    </row>
    <row r="1337" spans="1:20" x14ac:dyDescent="0.3">
      <c r="A1337" s="3">
        <v>2012</v>
      </c>
      <c r="B1337" s="3">
        <v>120</v>
      </c>
      <c r="C1337" s="3" t="s">
        <v>34</v>
      </c>
      <c r="D1337" s="3" t="str">
        <f>VLOOKUP(E1337,accorpamenti!$A$2:$X$104,A1337-1995,0)</f>
        <v>Bergamo</v>
      </c>
      <c r="E1337" s="3" t="s">
        <v>35</v>
      </c>
      <c r="F1337" s="3">
        <v>6271</v>
      </c>
      <c r="G1337" s="3">
        <f t="shared" si="59"/>
        <v>2012</v>
      </c>
      <c r="H1337" s="4">
        <v>3</v>
      </c>
      <c r="I1337" s="3" t="s">
        <v>36</v>
      </c>
      <c r="J1337" s="3">
        <v>7</v>
      </c>
      <c r="K1337" s="3">
        <v>7</v>
      </c>
      <c r="L1337" s="3">
        <v>5</v>
      </c>
      <c r="M1337" s="3">
        <v>1</v>
      </c>
      <c r="N1337" s="3">
        <v>1</v>
      </c>
      <c r="O1337" s="3">
        <v>1</v>
      </c>
      <c r="P1337" s="3">
        <f t="shared" si="60"/>
        <v>30.799999999999997</v>
      </c>
      <c r="Q1337" s="3">
        <v>116</v>
      </c>
      <c r="R1337" s="3">
        <f t="shared" si="61"/>
        <v>1</v>
      </c>
      <c r="S1337" s="3">
        <v>22</v>
      </c>
      <c r="T1337" s="3">
        <f>IF(AND(H1337&lt;5,S1337&gt;=VLOOKUP(A1337,anni!$A$1:$O$32,6,0)),1,0)</f>
        <v>0</v>
      </c>
    </row>
    <row r="1338" spans="1:20" x14ac:dyDescent="0.3">
      <c r="A1338" s="3">
        <v>2012</v>
      </c>
      <c r="B1338" s="3">
        <v>121</v>
      </c>
      <c r="C1338" s="3" t="s">
        <v>34</v>
      </c>
      <c r="D1338" s="3" t="str">
        <f>VLOOKUP(E1338,accorpamenti!$A$2:$X$104,A1338-1995,0)</f>
        <v>Milano</v>
      </c>
      <c r="E1338" s="3" t="s">
        <v>41</v>
      </c>
      <c r="F1338" s="3">
        <v>6220</v>
      </c>
      <c r="G1338" s="3">
        <f t="shared" si="59"/>
        <v>2012</v>
      </c>
      <c r="H1338" s="4">
        <v>4</v>
      </c>
      <c r="I1338" s="3" t="s">
        <v>36</v>
      </c>
      <c r="J1338" s="3">
        <v>7</v>
      </c>
      <c r="K1338" s="3">
        <v>6</v>
      </c>
      <c r="L1338" s="3">
        <v>6</v>
      </c>
      <c r="M1338" s="3">
        <v>7</v>
      </c>
      <c r="N1338" s="3">
        <v>4</v>
      </c>
      <c r="O1338" s="3">
        <v>0</v>
      </c>
      <c r="P1338" s="3">
        <f t="shared" si="60"/>
        <v>36</v>
      </c>
      <c r="Q1338" s="3">
        <v>38</v>
      </c>
      <c r="R1338" s="3">
        <f t="shared" si="61"/>
        <v>2</v>
      </c>
      <c r="S1338" s="3">
        <v>30</v>
      </c>
      <c r="T1338" s="3">
        <f>IF(AND(H1338&lt;5,S1338&gt;=VLOOKUP(A1338,anni!$A$1:$O$32,6,0)),1,0)</f>
        <v>0</v>
      </c>
    </row>
    <row r="1339" spans="1:20" x14ac:dyDescent="0.3">
      <c r="A1339" s="3">
        <v>2012</v>
      </c>
      <c r="B1339" s="3">
        <v>122</v>
      </c>
      <c r="C1339" s="3" t="s">
        <v>50</v>
      </c>
      <c r="D1339" s="3" t="str">
        <f>VLOOKUP(E1339,accorpamenti!$A$2:$X$104,A1339-1995,0)</f>
        <v>Genova</v>
      </c>
      <c r="E1339" s="3" t="s">
        <v>51</v>
      </c>
      <c r="F1339" s="3">
        <v>6167</v>
      </c>
      <c r="G1339" s="3">
        <f t="shared" si="59"/>
        <v>2012</v>
      </c>
      <c r="H1339" s="4">
        <v>5</v>
      </c>
      <c r="I1339" s="3" t="s">
        <v>36</v>
      </c>
      <c r="J1339" s="3">
        <v>7</v>
      </c>
      <c r="K1339" s="3">
        <v>7</v>
      </c>
      <c r="L1339" s="3">
        <v>4</v>
      </c>
      <c r="M1339" s="3">
        <v>5</v>
      </c>
      <c r="N1339" s="3">
        <v>4</v>
      </c>
      <c r="O1339" s="3">
        <v>0</v>
      </c>
      <c r="P1339" s="3">
        <f t="shared" si="60"/>
        <v>27</v>
      </c>
      <c r="Q1339" s="3">
        <v>63</v>
      </c>
      <c r="R1339" s="3">
        <f t="shared" si="61"/>
        <v>1</v>
      </c>
      <c r="S1339" s="3">
        <v>27</v>
      </c>
      <c r="T1339" s="3">
        <f>IF(AND(H1339&lt;5,S1339&gt;=VLOOKUP(A1339,anni!$A$1:$O$32,6,0)),1,0)</f>
        <v>0</v>
      </c>
    </row>
    <row r="1340" spans="1:20" x14ac:dyDescent="0.3">
      <c r="A1340" s="3">
        <v>2012</v>
      </c>
      <c r="B1340" s="3">
        <v>123</v>
      </c>
      <c r="C1340" s="3" t="s">
        <v>56</v>
      </c>
      <c r="D1340" s="3" t="str">
        <f>VLOOKUP(E1340,accorpamenti!$A$2:$X$104,A1340-1995,0)</f>
        <v>Vicenza</v>
      </c>
      <c r="E1340" s="3" t="s">
        <v>93</v>
      </c>
      <c r="F1340" s="3">
        <v>6221</v>
      </c>
      <c r="G1340" s="3">
        <f t="shared" si="59"/>
        <v>2012</v>
      </c>
      <c r="H1340" s="4">
        <v>4</v>
      </c>
      <c r="I1340" s="3" t="s">
        <v>36</v>
      </c>
      <c r="J1340" s="3">
        <v>7</v>
      </c>
      <c r="K1340" s="3">
        <v>4</v>
      </c>
      <c r="L1340" s="3">
        <v>2</v>
      </c>
      <c r="M1340" s="3">
        <v>0</v>
      </c>
      <c r="N1340" s="3">
        <v>4</v>
      </c>
      <c r="O1340" s="3">
        <v>0</v>
      </c>
      <c r="P1340" s="3">
        <f t="shared" si="60"/>
        <v>20.399999999999999</v>
      </c>
      <c r="Q1340" s="3">
        <v>194</v>
      </c>
      <c r="R1340" s="3">
        <f t="shared" si="61"/>
        <v>2</v>
      </c>
      <c r="S1340" s="3">
        <v>17</v>
      </c>
      <c r="T1340" s="3">
        <f>IF(AND(H1340&lt;5,S1340&gt;=VLOOKUP(A1340,anni!$A$1:$O$32,6,0)),1,0)</f>
        <v>0</v>
      </c>
    </row>
    <row r="1341" spans="1:20" x14ac:dyDescent="0.3">
      <c r="A1341" s="3">
        <v>2012</v>
      </c>
      <c r="B1341" s="3">
        <v>124</v>
      </c>
      <c r="C1341" s="3" t="s">
        <v>47</v>
      </c>
      <c r="D1341" s="3" t="str">
        <f>VLOOKUP(E1341,accorpamenti!$A$2:$X$104,A1341-1995,0)</f>
        <v>Firenze</v>
      </c>
      <c r="E1341" s="3" t="s">
        <v>118</v>
      </c>
      <c r="F1341" s="3">
        <v>5725</v>
      </c>
      <c r="G1341" s="3">
        <f t="shared" si="59"/>
        <v>2012</v>
      </c>
      <c r="H1341" s="4">
        <v>5</v>
      </c>
      <c r="I1341" s="3" t="s">
        <v>36</v>
      </c>
      <c r="J1341" s="3">
        <v>7</v>
      </c>
      <c r="K1341" s="3">
        <v>7</v>
      </c>
      <c r="L1341" s="3">
        <v>7</v>
      </c>
      <c r="M1341" s="3">
        <v>3</v>
      </c>
      <c r="N1341" s="3">
        <v>0</v>
      </c>
      <c r="O1341" s="3">
        <v>3</v>
      </c>
      <c r="P1341" s="3">
        <f t="shared" si="60"/>
        <v>27</v>
      </c>
      <c r="Q1341" s="3">
        <v>63</v>
      </c>
      <c r="R1341" s="3">
        <f t="shared" si="61"/>
        <v>3</v>
      </c>
      <c r="S1341" s="3">
        <v>27</v>
      </c>
      <c r="T1341" s="3">
        <f>IF(AND(H1341&lt;5,S1341&gt;=VLOOKUP(A1341,anni!$A$1:$O$32,6,0)),1,0)</f>
        <v>0</v>
      </c>
    </row>
    <row r="1342" spans="1:20" x14ac:dyDescent="0.3">
      <c r="A1342" s="3">
        <v>2012</v>
      </c>
      <c r="B1342" s="3">
        <v>125</v>
      </c>
      <c r="C1342" s="3" t="s">
        <v>56</v>
      </c>
      <c r="D1342" s="3" t="str">
        <f>VLOOKUP(E1342,accorpamenti!$A$2:$X$104,A1342-1995,0)</f>
        <v>Verona</v>
      </c>
      <c r="E1342" s="3" t="s">
        <v>71</v>
      </c>
      <c r="F1342" s="3">
        <v>5930</v>
      </c>
      <c r="G1342" s="3">
        <f t="shared" si="59"/>
        <v>2012</v>
      </c>
      <c r="H1342" s="4">
        <v>4</v>
      </c>
      <c r="I1342" s="3" t="s">
        <v>36</v>
      </c>
      <c r="J1342" s="3">
        <v>7</v>
      </c>
      <c r="K1342" s="3">
        <v>7</v>
      </c>
      <c r="L1342" s="3">
        <v>0</v>
      </c>
      <c r="M1342" s="3">
        <v>0</v>
      </c>
      <c r="N1342" s="3">
        <v>3</v>
      </c>
      <c r="O1342" s="3">
        <v>1</v>
      </c>
      <c r="P1342" s="3">
        <f t="shared" si="60"/>
        <v>21.599999999999998</v>
      </c>
      <c r="Q1342" s="3">
        <v>183</v>
      </c>
      <c r="R1342" s="3">
        <f t="shared" si="61"/>
        <v>4</v>
      </c>
      <c r="S1342" s="3">
        <v>18</v>
      </c>
      <c r="T1342" s="3">
        <f>IF(AND(H1342&lt;5,S1342&gt;=VLOOKUP(A1342,anni!$A$1:$O$32,6,0)),1,0)</f>
        <v>0</v>
      </c>
    </row>
    <row r="1343" spans="1:20" x14ac:dyDescent="0.3">
      <c r="A1343" s="3">
        <v>2012</v>
      </c>
      <c r="B1343" s="3">
        <v>126</v>
      </c>
      <c r="C1343" s="3" t="s">
        <v>43</v>
      </c>
      <c r="D1343" s="3" t="str">
        <f>VLOOKUP(E1343,accorpamenti!$A$2:$X$104,A1343-1995,0)</f>
        <v>Udine</v>
      </c>
      <c r="E1343" s="3" t="s">
        <v>58</v>
      </c>
      <c r="F1343" s="3">
        <v>5931</v>
      </c>
      <c r="G1343" s="3">
        <f t="shared" si="59"/>
        <v>2012</v>
      </c>
      <c r="H1343" s="4">
        <v>4</v>
      </c>
      <c r="I1343" s="3" t="s">
        <v>36</v>
      </c>
      <c r="J1343" s="3">
        <v>7</v>
      </c>
      <c r="K1343" s="3">
        <v>7</v>
      </c>
      <c r="L1343" s="3">
        <v>5</v>
      </c>
      <c r="M1343" s="3">
        <v>7</v>
      </c>
      <c r="N1343" s="3">
        <v>6</v>
      </c>
      <c r="O1343" s="3">
        <v>4</v>
      </c>
      <c r="P1343" s="3">
        <f t="shared" si="60"/>
        <v>0</v>
      </c>
      <c r="Q1343" s="3">
        <v>11</v>
      </c>
      <c r="R1343" s="3">
        <f t="shared" si="61"/>
        <v>4</v>
      </c>
      <c r="S1343" s="3">
        <v>36</v>
      </c>
      <c r="T1343" s="3">
        <f>IF(AND(H1343&lt;5,S1343&gt;=VLOOKUP(A1343,anni!$A$1:$O$32,6,0)),1,0)</f>
        <v>1</v>
      </c>
    </row>
    <row r="1344" spans="1:20" x14ac:dyDescent="0.3">
      <c r="A1344" s="3">
        <v>2012</v>
      </c>
      <c r="B1344" s="3">
        <v>127</v>
      </c>
      <c r="C1344" s="3" t="s">
        <v>37</v>
      </c>
      <c r="D1344" s="3" t="str">
        <f>VLOOKUP(E1344,accorpamenti!$A$2:$X$104,A1344-1995,0)</f>
        <v>Brindisi</v>
      </c>
      <c r="E1344" s="3" t="s">
        <v>115</v>
      </c>
      <c r="F1344" s="3">
        <v>5726</v>
      </c>
      <c r="G1344" s="3">
        <f t="shared" si="59"/>
        <v>2012</v>
      </c>
      <c r="H1344" s="4">
        <v>5</v>
      </c>
      <c r="I1344" s="3" t="s">
        <v>36</v>
      </c>
      <c r="J1344" s="3">
        <v>7</v>
      </c>
      <c r="K1344" s="3">
        <v>5</v>
      </c>
      <c r="L1344" s="3">
        <v>0</v>
      </c>
      <c r="M1344" s="3">
        <v>7</v>
      </c>
      <c r="N1344" s="3">
        <v>3</v>
      </c>
      <c r="O1344" s="3">
        <v>0</v>
      </c>
      <c r="P1344" s="3">
        <f t="shared" si="60"/>
        <v>22</v>
      </c>
      <c r="Q1344" s="3">
        <v>116</v>
      </c>
      <c r="R1344" s="3">
        <f t="shared" si="61"/>
        <v>3</v>
      </c>
      <c r="S1344" s="3">
        <v>22</v>
      </c>
      <c r="T1344" s="3">
        <f>IF(AND(H1344&lt;5,S1344&gt;=VLOOKUP(A1344,anni!$A$1:$O$32,6,0)),1,0)</f>
        <v>0</v>
      </c>
    </row>
    <row r="1345" spans="1:20" x14ac:dyDescent="0.3">
      <c r="A1345" s="3">
        <v>2012</v>
      </c>
      <c r="B1345" s="3">
        <v>128</v>
      </c>
      <c r="C1345" s="3" t="s">
        <v>39</v>
      </c>
      <c r="D1345" s="3" t="str">
        <f>VLOOKUP(E1345,accorpamenti!$A$2:$X$104,A1345-1995,0)</f>
        <v>Viterbo</v>
      </c>
      <c r="E1345" s="3" t="s">
        <v>111</v>
      </c>
      <c r="F1345" s="3">
        <v>6272</v>
      </c>
      <c r="G1345" s="3">
        <f t="shared" si="59"/>
        <v>2012</v>
      </c>
      <c r="H1345" s="4">
        <v>3</v>
      </c>
      <c r="I1345" s="3" t="s">
        <v>36</v>
      </c>
      <c r="J1345" s="3">
        <v>7</v>
      </c>
      <c r="K1345" s="3">
        <v>1</v>
      </c>
      <c r="L1345" s="3">
        <v>7</v>
      </c>
      <c r="M1345" s="3">
        <v>0</v>
      </c>
      <c r="N1345" s="3">
        <v>1</v>
      </c>
      <c r="O1345" s="3">
        <v>0</v>
      </c>
      <c r="P1345" s="3">
        <f t="shared" si="60"/>
        <v>22.4</v>
      </c>
      <c r="Q1345" s="3">
        <v>213</v>
      </c>
      <c r="R1345" s="3">
        <f t="shared" si="61"/>
        <v>1</v>
      </c>
      <c r="S1345" s="3">
        <v>16</v>
      </c>
      <c r="T1345" s="3">
        <f>IF(AND(H1345&lt;5,S1345&gt;=VLOOKUP(A1345,anni!$A$1:$O$32,6,0)),1,0)</f>
        <v>0</v>
      </c>
    </row>
    <row r="1346" spans="1:20" x14ac:dyDescent="0.3">
      <c r="A1346" s="3">
        <v>2012</v>
      </c>
      <c r="B1346" s="3">
        <v>129</v>
      </c>
      <c r="C1346" s="3" t="s">
        <v>39</v>
      </c>
      <c r="D1346" s="3" t="str">
        <f>VLOOKUP(E1346,accorpamenti!$A$2:$X$104,A1346-1995,0)</f>
        <v>Roma</v>
      </c>
      <c r="E1346" s="3" t="s">
        <v>40</v>
      </c>
      <c r="F1346" s="3">
        <v>6273</v>
      </c>
      <c r="G1346" s="3">
        <f t="shared" ref="G1346:G1409" si="62">A1346</f>
        <v>2012</v>
      </c>
      <c r="H1346" s="4">
        <v>3</v>
      </c>
      <c r="I1346" s="3" t="s">
        <v>36</v>
      </c>
      <c r="J1346" s="3">
        <v>3</v>
      </c>
      <c r="K1346" s="3">
        <v>7</v>
      </c>
      <c r="L1346" s="3">
        <v>7</v>
      </c>
      <c r="M1346" s="3">
        <v>6</v>
      </c>
      <c r="N1346" s="3">
        <v>7</v>
      </c>
      <c r="O1346" s="3">
        <v>1</v>
      </c>
      <c r="P1346" s="3">
        <f t="shared" ref="P1346:P1409" si="63">IF(T1346=0,IF(S1346=-1,-1,S1346*HLOOKUP(H1346,$U$1:$Y$2,2,0)),0)</f>
        <v>43.4</v>
      </c>
      <c r="Q1346" s="3">
        <v>32</v>
      </c>
      <c r="R1346" s="3">
        <f t="shared" si="61"/>
        <v>1</v>
      </c>
      <c r="S1346" s="3">
        <v>31</v>
      </c>
      <c r="T1346" s="3">
        <f>IF(AND(H1346&lt;5,S1346&gt;=VLOOKUP(A1346,anni!$A$1:$O$32,6,0)),1,0)</f>
        <v>0</v>
      </c>
    </row>
    <row r="1347" spans="1:20" x14ac:dyDescent="0.3">
      <c r="A1347" s="3">
        <v>2012</v>
      </c>
      <c r="B1347" s="3">
        <v>130</v>
      </c>
      <c r="C1347" s="3" t="s">
        <v>47</v>
      </c>
      <c r="D1347" s="3" t="str">
        <f>VLOOKUP(E1347,accorpamenti!$A$2:$X$104,A1347-1995,0)</f>
        <v>Lucca</v>
      </c>
      <c r="E1347" s="3" t="s">
        <v>48</v>
      </c>
      <c r="F1347" s="3">
        <v>6168</v>
      </c>
      <c r="G1347" s="3">
        <f t="shared" si="62"/>
        <v>2012</v>
      </c>
      <c r="H1347" s="4">
        <v>5</v>
      </c>
      <c r="I1347" s="3" t="s">
        <v>36</v>
      </c>
      <c r="P1347" s="3">
        <f t="shared" si="63"/>
        <v>-1</v>
      </c>
      <c r="Q1347" s="3">
        <v>0</v>
      </c>
      <c r="R1347" s="3">
        <f t="shared" si="61"/>
        <v>1</v>
      </c>
      <c r="S1347" s="3">
        <v>-1</v>
      </c>
      <c r="T1347" s="3">
        <f>IF(AND(H1347&lt;5,S1347&gt;=VLOOKUP(A1347,anni!$A$1:$O$32,6,0)),1,0)</f>
        <v>0</v>
      </c>
    </row>
    <row r="1348" spans="1:20" x14ac:dyDescent="0.3">
      <c r="A1348" s="3">
        <v>2012</v>
      </c>
      <c r="B1348" s="3">
        <v>131</v>
      </c>
      <c r="C1348" s="3" t="s">
        <v>29</v>
      </c>
      <c r="D1348" s="3" t="str">
        <f>VLOOKUP(E1348,accorpamenti!$A$2:$X$104,A1348-1995,0)</f>
        <v>Messina</v>
      </c>
      <c r="E1348" s="3" t="s">
        <v>124</v>
      </c>
      <c r="F1348" s="3">
        <v>5901</v>
      </c>
      <c r="G1348" s="3">
        <f t="shared" si="62"/>
        <v>2012</v>
      </c>
      <c r="H1348" s="4">
        <v>5</v>
      </c>
      <c r="I1348" s="3" t="s">
        <v>36</v>
      </c>
      <c r="J1348" s="3">
        <v>7</v>
      </c>
      <c r="K1348" s="3">
        <v>1</v>
      </c>
      <c r="L1348" s="3">
        <v>7</v>
      </c>
      <c r="M1348" s="3">
        <v>6</v>
      </c>
      <c r="N1348" s="3">
        <v>1</v>
      </c>
      <c r="O1348" s="3">
        <v>0</v>
      </c>
      <c r="P1348" s="3">
        <f t="shared" si="63"/>
        <v>22</v>
      </c>
      <c r="Q1348" s="3">
        <v>116</v>
      </c>
      <c r="R1348" s="3">
        <f t="shared" si="61"/>
        <v>3</v>
      </c>
      <c r="S1348" s="3">
        <v>22</v>
      </c>
      <c r="T1348" s="3">
        <f>IF(AND(H1348&lt;5,S1348&gt;=VLOOKUP(A1348,anni!$A$1:$O$32,6,0)),1,0)</f>
        <v>0</v>
      </c>
    </row>
    <row r="1349" spans="1:20" x14ac:dyDescent="0.3">
      <c r="A1349" s="3">
        <v>2012</v>
      </c>
      <c r="B1349" s="3">
        <v>132</v>
      </c>
      <c r="C1349" s="3" t="s">
        <v>56</v>
      </c>
      <c r="D1349" s="3" t="str">
        <f>VLOOKUP(E1349,accorpamenti!$A$2:$X$104,A1349-1995,0)</f>
        <v>Rovigo</v>
      </c>
      <c r="E1349" s="3" t="s">
        <v>126</v>
      </c>
      <c r="F1349" s="3">
        <v>6222</v>
      </c>
      <c r="G1349" s="3">
        <f t="shared" si="62"/>
        <v>2012</v>
      </c>
      <c r="H1349" s="4">
        <v>4</v>
      </c>
      <c r="I1349" s="3" t="s">
        <v>36</v>
      </c>
      <c r="J1349" s="3">
        <v>7</v>
      </c>
      <c r="K1349" s="3">
        <v>5</v>
      </c>
      <c r="L1349" s="3">
        <v>1</v>
      </c>
      <c r="M1349" s="3">
        <v>3</v>
      </c>
      <c r="N1349" s="3">
        <v>1</v>
      </c>
      <c r="O1349" s="3">
        <v>0</v>
      </c>
      <c r="P1349" s="3">
        <f t="shared" si="63"/>
        <v>20.399999999999999</v>
      </c>
      <c r="Q1349" s="3">
        <v>194</v>
      </c>
      <c r="R1349" s="3">
        <f t="shared" si="61"/>
        <v>2</v>
      </c>
      <c r="S1349" s="3">
        <v>17</v>
      </c>
      <c r="T1349" s="3">
        <f>IF(AND(H1349&lt;5,S1349&gt;=VLOOKUP(A1349,anni!$A$1:$O$32,6,0)),1,0)</f>
        <v>0</v>
      </c>
    </row>
    <row r="1350" spans="1:20" x14ac:dyDescent="0.3">
      <c r="A1350" s="3">
        <v>2012</v>
      </c>
      <c r="B1350" s="3">
        <v>133</v>
      </c>
      <c r="C1350" s="3" t="s">
        <v>69</v>
      </c>
      <c r="D1350" s="3" t="str">
        <f>VLOOKUP(E1350,accorpamenti!$A$2:$X$104,A1350-1995,0)</f>
        <v>Ferrara</v>
      </c>
      <c r="E1350" s="3" t="s">
        <v>89</v>
      </c>
      <c r="F1350" s="3">
        <v>6169</v>
      </c>
      <c r="G1350" s="3">
        <f t="shared" si="62"/>
        <v>2012</v>
      </c>
      <c r="H1350" s="4">
        <v>5</v>
      </c>
      <c r="I1350" s="3" t="s">
        <v>36</v>
      </c>
      <c r="J1350" s="3">
        <v>7</v>
      </c>
      <c r="K1350" s="3">
        <v>1</v>
      </c>
      <c r="L1350" s="3">
        <v>0</v>
      </c>
      <c r="M1350" s="3">
        <v>0</v>
      </c>
      <c r="N1350" s="3">
        <v>4</v>
      </c>
      <c r="O1350" s="3">
        <v>0</v>
      </c>
      <c r="P1350" s="3">
        <f t="shared" si="63"/>
        <v>12</v>
      </c>
      <c r="Q1350" s="3">
        <v>275</v>
      </c>
      <c r="R1350" s="3">
        <f t="shared" si="61"/>
        <v>1</v>
      </c>
      <c r="S1350" s="3">
        <v>12</v>
      </c>
      <c r="T1350" s="3">
        <f>IF(AND(H1350&lt;5,S1350&gt;=VLOOKUP(A1350,anni!$A$1:$O$32,6,0)),1,0)</f>
        <v>0</v>
      </c>
    </row>
    <row r="1351" spans="1:20" x14ac:dyDescent="0.3">
      <c r="A1351" s="3">
        <v>2012</v>
      </c>
      <c r="B1351" s="3">
        <v>134</v>
      </c>
      <c r="C1351" s="3" t="s">
        <v>47</v>
      </c>
      <c r="D1351" s="3" t="str">
        <f>VLOOKUP(E1351,accorpamenti!$A$2:$X$104,A1351-1995,0)</f>
        <v>Lucca</v>
      </c>
      <c r="E1351" s="3" t="s">
        <v>48</v>
      </c>
      <c r="F1351" s="3">
        <v>6223</v>
      </c>
      <c r="G1351" s="3">
        <f t="shared" si="62"/>
        <v>2012</v>
      </c>
      <c r="H1351" s="4">
        <v>4</v>
      </c>
      <c r="I1351" s="3" t="s">
        <v>36</v>
      </c>
      <c r="J1351" s="3">
        <v>1</v>
      </c>
      <c r="K1351" s="3">
        <v>4</v>
      </c>
      <c r="L1351" s="3">
        <v>1</v>
      </c>
      <c r="M1351" s="3">
        <v>0</v>
      </c>
      <c r="N1351" s="3">
        <v>1</v>
      </c>
      <c r="O1351" s="3">
        <v>0</v>
      </c>
      <c r="P1351" s="3">
        <f t="shared" si="63"/>
        <v>8.4</v>
      </c>
      <c r="Q1351" s="3">
        <v>298</v>
      </c>
      <c r="R1351" s="3">
        <f t="shared" si="61"/>
        <v>1</v>
      </c>
      <c r="S1351" s="3">
        <v>7</v>
      </c>
      <c r="T1351" s="3">
        <f>IF(AND(H1351&lt;5,S1351&gt;=VLOOKUP(A1351,anni!$A$1:$O$32,6,0)),1,0)</f>
        <v>0</v>
      </c>
    </row>
    <row r="1352" spans="1:20" x14ac:dyDescent="0.3">
      <c r="A1352" s="3">
        <v>2012</v>
      </c>
      <c r="B1352" s="3">
        <v>135</v>
      </c>
      <c r="C1352" s="3" t="s">
        <v>69</v>
      </c>
      <c r="D1352" s="3" t="str">
        <f>VLOOKUP(E1352,accorpamenti!$A$2:$X$104,A1352-1995,0)</f>
        <v>Reggio Emilia</v>
      </c>
      <c r="E1352" s="3" t="s">
        <v>78</v>
      </c>
      <c r="F1352" s="3">
        <v>6056</v>
      </c>
      <c r="G1352" s="3">
        <f t="shared" si="62"/>
        <v>2012</v>
      </c>
      <c r="H1352" s="4">
        <v>5</v>
      </c>
      <c r="I1352" s="3" t="s">
        <v>36</v>
      </c>
      <c r="J1352" s="3">
        <v>7</v>
      </c>
      <c r="K1352" s="3">
        <v>7</v>
      </c>
      <c r="L1352" s="3">
        <v>6</v>
      </c>
      <c r="M1352" s="3">
        <v>6</v>
      </c>
      <c r="N1352" s="3">
        <v>2</v>
      </c>
      <c r="O1352" s="3">
        <v>0</v>
      </c>
      <c r="P1352" s="3">
        <f t="shared" si="63"/>
        <v>28</v>
      </c>
      <c r="Q1352" s="3">
        <v>49</v>
      </c>
      <c r="R1352" s="3">
        <f t="shared" si="61"/>
        <v>2</v>
      </c>
      <c r="S1352" s="3">
        <v>28</v>
      </c>
      <c r="T1352" s="3">
        <f>IF(AND(H1352&lt;5,S1352&gt;=VLOOKUP(A1352,anni!$A$1:$O$32,6,0)),1,0)</f>
        <v>0</v>
      </c>
    </row>
    <row r="1353" spans="1:20" x14ac:dyDescent="0.3">
      <c r="A1353" s="3">
        <v>2012</v>
      </c>
      <c r="B1353" s="3">
        <v>136</v>
      </c>
      <c r="C1353" s="3" t="s">
        <v>45</v>
      </c>
      <c r="D1353" s="3" t="str">
        <f>VLOOKUP(E1353,accorpamenti!$A$2:$X$104,A1353-1995,0)</f>
        <v>Asti</v>
      </c>
      <c r="E1353" s="3" t="s">
        <v>68</v>
      </c>
      <c r="F1353" s="3">
        <v>6224</v>
      </c>
      <c r="G1353" s="3">
        <f t="shared" si="62"/>
        <v>2012</v>
      </c>
      <c r="H1353" s="4">
        <v>4</v>
      </c>
      <c r="I1353" s="3" t="s">
        <v>36</v>
      </c>
      <c r="J1353" s="3">
        <v>7</v>
      </c>
      <c r="K1353" s="3">
        <v>7</v>
      </c>
      <c r="L1353" s="3">
        <v>4</v>
      </c>
      <c r="M1353" s="3">
        <v>5</v>
      </c>
      <c r="N1353" s="3">
        <v>3</v>
      </c>
      <c r="O1353" s="3">
        <v>0</v>
      </c>
      <c r="P1353" s="3">
        <f t="shared" si="63"/>
        <v>31.2</v>
      </c>
      <c r="Q1353" s="3">
        <v>71</v>
      </c>
      <c r="R1353" s="3">
        <f t="shared" si="61"/>
        <v>2</v>
      </c>
      <c r="S1353" s="3">
        <v>26</v>
      </c>
      <c r="T1353" s="3">
        <f>IF(AND(H1353&lt;5,S1353&gt;=VLOOKUP(A1353,anni!$A$1:$O$32,6,0)),1,0)</f>
        <v>0</v>
      </c>
    </row>
    <row r="1354" spans="1:20" x14ac:dyDescent="0.3">
      <c r="A1354" s="3">
        <v>2012</v>
      </c>
      <c r="B1354" s="3">
        <v>137</v>
      </c>
      <c r="C1354" s="3" t="s">
        <v>47</v>
      </c>
      <c r="D1354" s="3" t="str">
        <f>VLOOKUP(E1354,accorpamenti!$A$2:$X$104,A1354-1995,0)</f>
        <v>Firenze</v>
      </c>
      <c r="E1354" s="3" t="s">
        <v>118</v>
      </c>
      <c r="F1354" s="3">
        <v>6225</v>
      </c>
      <c r="G1354" s="3">
        <f t="shared" si="62"/>
        <v>2012</v>
      </c>
      <c r="H1354" s="4">
        <v>4</v>
      </c>
      <c r="I1354" s="3" t="s">
        <v>36</v>
      </c>
      <c r="J1354" s="3">
        <v>7</v>
      </c>
      <c r="K1354" s="3">
        <v>5</v>
      </c>
      <c r="L1354" s="3">
        <v>0</v>
      </c>
      <c r="M1354" s="3">
        <v>0</v>
      </c>
      <c r="N1354" s="3">
        <v>1</v>
      </c>
      <c r="O1354" s="3">
        <v>0</v>
      </c>
      <c r="P1354" s="3">
        <f t="shared" si="63"/>
        <v>15.6</v>
      </c>
      <c r="Q1354" s="3">
        <v>261</v>
      </c>
      <c r="R1354" s="3">
        <f t="shared" si="61"/>
        <v>2</v>
      </c>
      <c r="S1354" s="3">
        <v>13</v>
      </c>
      <c r="T1354" s="3">
        <f>IF(AND(H1354&lt;5,S1354&gt;=VLOOKUP(A1354,anni!$A$1:$O$32,6,0)),1,0)</f>
        <v>0</v>
      </c>
    </row>
    <row r="1355" spans="1:20" x14ac:dyDescent="0.3">
      <c r="A1355" s="3">
        <v>2012</v>
      </c>
      <c r="B1355" s="3">
        <v>138</v>
      </c>
      <c r="C1355" s="3" t="s">
        <v>29</v>
      </c>
      <c r="D1355" s="3" t="str">
        <f>VLOOKUP(E1355,accorpamenti!$A$2:$X$104,A1355-1995,0)</f>
        <v>Ragusa</v>
      </c>
      <c r="E1355" s="3" t="s">
        <v>122</v>
      </c>
      <c r="F1355" s="3">
        <v>5903</v>
      </c>
      <c r="G1355" s="3">
        <f t="shared" si="62"/>
        <v>2012</v>
      </c>
      <c r="H1355" s="4">
        <v>5</v>
      </c>
      <c r="I1355" s="3" t="s">
        <v>36</v>
      </c>
      <c r="J1355" s="3">
        <v>6</v>
      </c>
      <c r="K1355" s="3">
        <v>7</v>
      </c>
      <c r="L1355" s="3">
        <v>6</v>
      </c>
      <c r="M1355" s="3">
        <v>0</v>
      </c>
      <c r="N1355" s="3">
        <v>3</v>
      </c>
      <c r="O1355" s="3">
        <v>0</v>
      </c>
      <c r="P1355" s="3">
        <f t="shared" si="63"/>
        <v>22</v>
      </c>
      <c r="Q1355" s="3">
        <v>116</v>
      </c>
      <c r="R1355" s="3">
        <f t="shared" si="61"/>
        <v>2</v>
      </c>
      <c r="S1355" s="3">
        <v>22</v>
      </c>
      <c r="T1355" s="3">
        <f>IF(AND(H1355&lt;5,S1355&gt;=VLOOKUP(A1355,anni!$A$1:$O$32,6,0)),1,0)</f>
        <v>0</v>
      </c>
    </row>
    <row r="1356" spans="1:20" x14ac:dyDescent="0.3">
      <c r="A1356" s="3">
        <v>2012</v>
      </c>
      <c r="B1356" s="3">
        <v>139</v>
      </c>
      <c r="C1356" s="3" t="s">
        <v>39</v>
      </c>
      <c r="D1356" s="3" t="str">
        <f>VLOOKUP(E1356,accorpamenti!$A$2:$X$104,A1356-1995,0)</f>
        <v>Roma</v>
      </c>
      <c r="E1356" s="3" t="s">
        <v>40</v>
      </c>
      <c r="F1356" s="3">
        <v>5744</v>
      </c>
      <c r="G1356" s="3">
        <f t="shared" si="62"/>
        <v>2012</v>
      </c>
      <c r="H1356" s="4">
        <v>4</v>
      </c>
      <c r="I1356" s="3" t="s">
        <v>36</v>
      </c>
      <c r="J1356" s="3">
        <v>7</v>
      </c>
      <c r="K1356" s="3">
        <v>7</v>
      </c>
      <c r="L1356" s="3">
        <v>7</v>
      </c>
      <c r="M1356" s="3">
        <v>7</v>
      </c>
      <c r="N1356" s="3">
        <v>7</v>
      </c>
      <c r="O1356" s="3">
        <v>7</v>
      </c>
      <c r="P1356" s="3">
        <f t="shared" si="63"/>
        <v>0</v>
      </c>
      <c r="Q1356" s="3">
        <v>1</v>
      </c>
      <c r="R1356" s="3">
        <f t="shared" si="61"/>
        <v>5</v>
      </c>
      <c r="S1356" s="3">
        <v>42</v>
      </c>
      <c r="T1356" s="3">
        <f>IF(AND(H1356&lt;5,S1356&gt;=VLOOKUP(A1356,anni!$A$1:$O$32,6,0)),1,0)</f>
        <v>1</v>
      </c>
    </row>
    <row r="1357" spans="1:20" x14ac:dyDescent="0.3">
      <c r="A1357" s="3">
        <v>2012</v>
      </c>
      <c r="B1357" s="3">
        <v>140</v>
      </c>
      <c r="C1357" s="3" t="s">
        <v>43</v>
      </c>
      <c r="D1357" s="3" t="str">
        <f>VLOOKUP(E1357,accorpamenti!$A$2:$X$104,A1357-1995,0)</f>
        <v>Pordenone</v>
      </c>
      <c r="E1357" s="3" t="s">
        <v>91</v>
      </c>
      <c r="F1357" s="3">
        <v>6170</v>
      </c>
      <c r="G1357" s="3">
        <f t="shared" si="62"/>
        <v>2012</v>
      </c>
      <c r="H1357" s="4">
        <v>5</v>
      </c>
      <c r="I1357" s="3" t="s">
        <v>36</v>
      </c>
      <c r="J1357" s="3">
        <v>7</v>
      </c>
      <c r="K1357" s="3">
        <v>7</v>
      </c>
      <c r="L1357" s="3">
        <v>5</v>
      </c>
      <c r="M1357" s="3">
        <v>0</v>
      </c>
      <c r="N1357" s="3">
        <v>0</v>
      </c>
      <c r="O1357" s="3">
        <v>0</v>
      </c>
      <c r="P1357" s="3">
        <f t="shared" si="63"/>
        <v>19</v>
      </c>
      <c r="Q1357" s="3">
        <v>162</v>
      </c>
      <c r="R1357" s="3">
        <f t="shared" si="61"/>
        <v>1</v>
      </c>
      <c r="S1357" s="3">
        <v>19</v>
      </c>
      <c r="T1357" s="3">
        <f>IF(AND(H1357&lt;5,S1357&gt;=VLOOKUP(A1357,anni!$A$1:$O$32,6,0)),1,0)</f>
        <v>0</v>
      </c>
    </row>
    <row r="1358" spans="1:20" x14ac:dyDescent="0.3">
      <c r="A1358" s="3">
        <v>2012</v>
      </c>
      <c r="B1358" s="3">
        <v>141</v>
      </c>
      <c r="C1358" s="3" t="s">
        <v>47</v>
      </c>
      <c r="D1358" s="3" t="str">
        <f>VLOOKUP(E1358,accorpamenti!$A$2:$X$104,A1358-1995,0)</f>
        <v>Pistoia</v>
      </c>
      <c r="E1358" s="3" t="s">
        <v>77</v>
      </c>
      <c r="F1358" s="3">
        <v>6226</v>
      </c>
      <c r="G1358" s="3">
        <f t="shared" si="62"/>
        <v>2012</v>
      </c>
      <c r="H1358" s="4">
        <v>4</v>
      </c>
      <c r="I1358" s="3" t="s">
        <v>36</v>
      </c>
      <c r="J1358" s="3">
        <v>7</v>
      </c>
      <c r="K1358" s="3">
        <v>5</v>
      </c>
      <c r="L1358" s="3">
        <v>5</v>
      </c>
      <c r="M1358" s="3">
        <v>2</v>
      </c>
      <c r="N1358" s="3">
        <v>5</v>
      </c>
      <c r="O1358" s="3">
        <v>0</v>
      </c>
      <c r="P1358" s="3">
        <f t="shared" si="63"/>
        <v>28.799999999999997</v>
      </c>
      <c r="Q1358" s="3">
        <v>90</v>
      </c>
      <c r="R1358" s="3">
        <f t="shared" si="61"/>
        <v>1</v>
      </c>
      <c r="S1358" s="3">
        <v>24</v>
      </c>
      <c r="T1358" s="3">
        <f>IF(AND(H1358&lt;5,S1358&gt;=VLOOKUP(A1358,anni!$A$1:$O$32,6,0)),1,0)</f>
        <v>0</v>
      </c>
    </row>
    <row r="1359" spans="1:20" x14ac:dyDescent="0.3">
      <c r="A1359" s="3">
        <v>2012</v>
      </c>
      <c r="B1359" s="3">
        <v>142</v>
      </c>
      <c r="C1359" s="3" t="s">
        <v>47</v>
      </c>
      <c r="D1359" s="3" t="str">
        <f>VLOOKUP(E1359,accorpamenti!$A$2:$X$104,A1359-1995,0)</f>
        <v>Massa Carrara</v>
      </c>
      <c r="E1359" s="3" t="s">
        <v>52</v>
      </c>
      <c r="F1359" s="3">
        <v>6324</v>
      </c>
      <c r="G1359" s="3">
        <f t="shared" si="62"/>
        <v>2012</v>
      </c>
      <c r="H1359" s="4">
        <v>1</v>
      </c>
      <c r="I1359" s="3" t="s">
        <v>31</v>
      </c>
      <c r="J1359" s="3">
        <v>7</v>
      </c>
      <c r="K1359" s="3">
        <v>5</v>
      </c>
      <c r="L1359" s="3">
        <v>7</v>
      </c>
      <c r="M1359" s="3">
        <v>2</v>
      </c>
      <c r="N1359" s="3">
        <v>1</v>
      </c>
      <c r="O1359" s="3">
        <v>0</v>
      </c>
      <c r="P1359" s="3">
        <f t="shared" si="63"/>
        <v>39.6</v>
      </c>
      <c r="Q1359" s="3">
        <v>116</v>
      </c>
      <c r="R1359" s="3">
        <f t="shared" si="61"/>
        <v>3</v>
      </c>
      <c r="S1359" s="3">
        <v>22</v>
      </c>
      <c r="T1359" s="3">
        <f>IF(AND(H1359&lt;5,S1359&gt;=VLOOKUP(A1359,anni!$A$1:$O$32,6,0)),1,0)</f>
        <v>0</v>
      </c>
    </row>
    <row r="1360" spans="1:20" x14ac:dyDescent="0.3">
      <c r="A1360" s="3">
        <v>2012</v>
      </c>
      <c r="B1360" s="3">
        <v>143</v>
      </c>
      <c r="C1360" s="3" t="s">
        <v>32</v>
      </c>
      <c r="D1360" s="3" t="str">
        <f>VLOOKUP(E1360,accorpamenti!$A$2:$X$104,A1360-1995,0)</f>
        <v>Salerno</v>
      </c>
      <c r="E1360" s="3" t="s">
        <v>61</v>
      </c>
      <c r="F1360" s="3">
        <v>6171</v>
      </c>
      <c r="G1360" s="3">
        <f t="shared" si="62"/>
        <v>2012</v>
      </c>
      <c r="H1360" s="4">
        <v>5</v>
      </c>
      <c r="I1360" s="3" t="s">
        <v>36</v>
      </c>
      <c r="J1360" s="3">
        <v>7</v>
      </c>
      <c r="K1360" s="3">
        <v>6</v>
      </c>
      <c r="L1360" s="3">
        <v>0</v>
      </c>
      <c r="M1360" s="3">
        <v>0</v>
      </c>
      <c r="N1360" s="3">
        <v>3</v>
      </c>
      <c r="O1360" s="3">
        <v>0</v>
      </c>
      <c r="P1360" s="3">
        <f t="shared" si="63"/>
        <v>16</v>
      </c>
      <c r="Q1360" s="3">
        <v>213</v>
      </c>
      <c r="R1360" s="3">
        <f t="shared" si="61"/>
        <v>1</v>
      </c>
      <c r="S1360" s="3">
        <v>16</v>
      </c>
      <c r="T1360" s="3">
        <f>IF(AND(H1360&lt;5,S1360&gt;=VLOOKUP(A1360,anni!$A$1:$O$32,6,0)),1,0)</f>
        <v>0</v>
      </c>
    </row>
    <row r="1361" spans="1:20" x14ac:dyDescent="0.3">
      <c r="A1361" s="3">
        <v>2012</v>
      </c>
      <c r="B1361" s="3">
        <v>144</v>
      </c>
      <c r="C1361" s="3" t="s">
        <v>45</v>
      </c>
      <c r="D1361" s="3" t="str">
        <f>VLOOKUP(E1361,accorpamenti!$A$2:$X$104,A1361-1995,0)</f>
        <v>Verbania</v>
      </c>
      <c r="E1361" s="3" t="s">
        <v>46</v>
      </c>
      <c r="F1361" s="3">
        <v>5745</v>
      </c>
      <c r="G1361" s="3">
        <f t="shared" si="62"/>
        <v>2012</v>
      </c>
      <c r="H1361" s="4">
        <v>4</v>
      </c>
      <c r="I1361" s="3" t="s">
        <v>36</v>
      </c>
      <c r="J1361" s="3">
        <v>7</v>
      </c>
      <c r="K1361" s="3">
        <v>5</v>
      </c>
      <c r="L1361" s="3">
        <v>7</v>
      </c>
      <c r="M1361" s="3">
        <v>0</v>
      </c>
      <c r="N1361" s="3">
        <v>4</v>
      </c>
      <c r="O1361" s="3">
        <v>0</v>
      </c>
      <c r="P1361" s="3">
        <f t="shared" si="63"/>
        <v>27.599999999999998</v>
      </c>
      <c r="Q1361" s="3">
        <v>103</v>
      </c>
      <c r="R1361" s="3">
        <f t="shared" si="61"/>
        <v>5</v>
      </c>
      <c r="S1361" s="3">
        <v>23</v>
      </c>
      <c r="T1361" s="3">
        <f>IF(AND(H1361&lt;5,S1361&gt;=VLOOKUP(A1361,anni!$A$1:$O$32,6,0)),1,0)</f>
        <v>0</v>
      </c>
    </row>
    <row r="1362" spans="1:20" x14ac:dyDescent="0.3">
      <c r="A1362" s="3">
        <v>2012</v>
      </c>
      <c r="B1362" s="3">
        <v>145</v>
      </c>
      <c r="C1362" s="3" t="s">
        <v>56</v>
      </c>
      <c r="D1362" s="3" t="str">
        <f>VLOOKUP(E1362,accorpamenti!$A$2:$X$104,A1362-1995,0)</f>
        <v>Vicenza</v>
      </c>
      <c r="E1362" s="3" t="s">
        <v>93</v>
      </c>
      <c r="F1362" s="3">
        <v>6172</v>
      </c>
      <c r="G1362" s="3">
        <f t="shared" si="62"/>
        <v>2012</v>
      </c>
      <c r="H1362" s="4">
        <v>5</v>
      </c>
      <c r="I1362" s="3" t="s">
        <v>36</v>
      </c>
      <c r="J1362" s="3">
        <v>7</v>
      </c>
      <c r="K1362" s="3">
        <v>7</v>
      </c>
      <c r="L1362" s="3">
        <v>0</v>
      </c>
      <c r="M1362" s="3">
        <v>5</v>
      </c>
      <c r="N1362" s="3">
        <v>2</v>
      </c>
      <c r="O1362" s="3">
        <v>0</v>
      </c>
      <c r="P1362" s="3">
        <f t="shared" si="63"/>
        <v>21</v>
      </c>
      <c r="Q1362" s="3">
        <v>132</v>
      </c>
      <c r="R1362" s="3">
        <f t="shared" si="61"/>
        <v>1</v>
      </c>
      <c r="S1362" s="3">
        <v>21</v>
      </c>
      <c r="T1362" s="3">
        <f>IF(AND(H1362&lt;5,S1362&gt;=VLOOKUP(A1362,anni!$A$1:$O$32,6,0)),1,0)</f>
        <v>0</v>
      </c>
    </row>
    <row r="1363" spans="1:20" x14ac:dyDescent="0.3">
      <c r="A1363" s="3">
        <v>2012</v>
      </c>
      <c r="B1363" s="3">
        <v>146</v>
      </c>
      <c r="C1363" s="3" t="s">
        <v>29</v>
      </c>
      <c r="D1363" s="3" t="str">
        <f>VLOOKUP(E1363,accorpamenti!$A$2:$X$104,A1363-1995,0)</f>
        <v>Caltanissetta</v>
      </c>
      <c r="E1363" s="3" t="s">
        <v>129</v>
      </c>
      <c r="F1363" s="3">
        <v>6097</v>
      </c>
      <c r="G1363" s="3">
        <f t="shared" si="62"/>
        <v>2012</v>
      </c>
      <c r="H1363" s="4">
        <v>4</v>
      </c>
      <c r="I1363" s="3" t="s">
        <v>36</v>
      </c>
      <c r="J1363" s="3">
        <v>7</v>
      </c>
      <c r="K1363" s="3">
        <v>5</v>
      </c>
      <c r="L1363" s="3">
        <v>0</v>
      </c>
      <c r="M1363" s="3">
        <v>3</v>
      </c>
      <c r="N1363" s="3">
        <v>1</v>
      </c>
      <c r="O1363" s="3">
        <v>0</v>
      </c>
      <c r="P1363" s="3">
        <f t="shared" si="63"/>
        <v>19.2</v>
      </c>
      <c r="Q1363" s="3">
        <v>213</v>
      </c>
      <c r="R1363" s="3">
        <f t="shared" si="61"/>
        <v>3</v>
      </c>
      <c r="S1363" s="3">
        <v>16</v>
      </c>
      <c r="T1363" s="3">
        <f>IF(AND(H1363&lt;5,S1363&gt;=VLOOKUP(A1363,anni!$A$1:$O$32,6,0)),1,0)</f>
        <v>0</v>
      </c>
    </row>
    <row r="1364" spans="1:20" x14ac:dyDescent="0.3">
      <c r="A1364" s="3">
        <v>2012</v>
      </c>
      <c r="B1364" s="3">
        <v>147</v>
      </c>
      <c r="C1364" s="3" t="s">
        <v>34</v>
      </c>
      <c r="D1364" s="3" t="str">
        <f>VLOOKUP(E1364,accorpamenti!$A$2:$X$104,A1364-1995,0)</f>
        <v>Sondrio</v>
      </c>
      <c r="E1364" s="3" t="s">
        <v>123</v>
      </c>
      <c r="F1364" s="3">
        <v>6227</v>
      </c>
      <c r="G1364" s="3">
        <f t="shared" si="62"/>
        <v>2012</v>
      </c>
      <c r="H1364" s="4">
        <v>4</v>
      </c>
      <c r="I1364" s="3" t="s">
        <v>36</v>
      </c>
      <c r="J1364" s="3">
        <v>7</v>
      </c>
      <c r="K1364" s="3">
        <v>7</v>
      </c>
      <c r="L1364" s="3">
        <v>0</v>
      </c>
      <c r="M1364" s="3">
        <v>1</v>
      </c>
      <c r="N1364" s="3">
        <v>0</v>
      </c>
      <c r="O1364" s="3">
        <v>0</v>
      </c>
      <c r="P1364" s="3">
        <f t="shared" si="63"/>
        <v>18</v>
      </c>
      <c r="Q1364" s="3">
        <v>231</v>
      </c>
      <c r="R1364" s="3">
        <f t="shared" si="61"/>
        <v>2</v>
      </c>
      <c r="S1364" s="3">
        <v>15</v>
      </c>
      <c r="T1364" s="3">
        <f>IF(AND(H1364&lt;5,S1364&gt;=VLOOKUP(A1364,anni!$A$1:$O$32,6,0)),1,0)</f>
        <v>0</v>
      </c>
    </row>
    <row r="1365" spans="1:20" x14ac:dyDescent="0.3">
      <c r="A1365" s="3">
        <v>2012</v>
      </c>
      <c r="B1365" s="3">
        <v>148</v>
      </c>
      <c r="C1365" s="3" t="s">
        <v>59</v>
      </c>
      <c r="D1365" s="3" t="str">
        <f>VLOOKUP(E1365,accorpamenti!$A$2:$X$104,A1365-1995,0)</f>
        <v>Bolzano</v>
      </c>
      <c r="E1365" s="3" t="s">
        <v>128</v>
      </c>
      <c r="F1365" s="3">
        <v>6173</v>
      </c>
      <c r="G1365" s="3">
        <f t="shared" si="62"/>
        <v>2012</v>
      </c>
      <c r="H1365" s="4">
        <v>5</v>
      </c>
      <c r="I1365" s="3" t="s">
        <v>36</v>
      </c>
      <c r="J1365" s="3">
        <v>7</v>
      </c>
      <c r="K1365" s="3">
        <v>6</v>
      </c>
      <c r="L1365" s="3">
        <v>2</v>
      </c>
      <c r="M1365" s="3">
        <v>4</v>
      </c>
      <c r="N1365" s="3">
        <v>0</v>
      </c>
      <c r="O1365" s="3">
        <v>0</v>
      </c>
      <c r="P1365" s="3">
        <f t="shared" si="63"/>
        <v>19</v>
      </c>
      <c r="Q1365" s="3">
        <v>162</v>
      </c>
      <c r="R1365" s="3">
        <f t="shared" si="61"/>
        <v>1</v>
      </c>
      <c r="S1365" s="3">
        <v>19</v>
      </c>
      <c r="T1365" s="3">
        <f>IF(AND(H1365&lt;5,S1365&gt;=VLOOKUP(A1365,anni!$A$1:$O$32,6,0)),1,0)</f>
        <v>0</v>
      </c>
    </row>
    <row r="1366" spans="1:20" x14ac:dyDescent="0.3">
      <c r="A1366" s="3">
        <v>2012</v>
      </c>
      <c r="B1366" s="3">
        <v>149</v>
      </c>
      <c r="C1366" s="3" t="s">
        <v>39</v>
      </c>
      <c r="D1366" s="3" t="str">
        <f>VLOOKUP(E1366,accorpamenti!$A$2:$X$104,A1366-1995,0)</f>
        <v>Roma</v>
      </c>
      <c r="E1366" s="3" t="s">
        <v>40</v>
      </c>
      <c r="F1366" s="3">
        <v>6123</v>
      </c>
      <c r="G1366" s="3">
        <f t="shared" si="62"/>
        <v>2012</v>
      </c>
      <c r="H1366" s="4">
        <v>3</v>
      </c>
      <c r="I1366" s="3" t="s">
        <v>36</v>
      </c>
      <c r="J1366" s="3">
        <v>7</v>
      </c>
      <c r="K1366" s="3">
        <v>7</v>
      </c>
      <c r="L1366" s="3">
        <v>7</v>
      </c>
      <c r="M1366" s="3">
        <v>6</v>
      </c>
      <c r="N1366" s="3">
        <v>7</v>
      </c>
      <c r="O1366" s="3">
        <v>0</v>
      </c>
      <c r="P1366" s="3">
        <f t="shared" si="63"/>
        <v>0</v>
      </c>
      <c r="Q1366" s="3">
        <v>23</v>
      </c>
      <c r="R1366" s="3">
        <f t="shared" si="61"/>
        <v>4</v>
      </c>
      <c r="S1366" s="3">
        <v>34</v>
      </c>
      <c r="T1366" s="3">
        <f>IF(AND(H1366&lt;5,S1366&gt;=VLOOKUP(A1366,anni!$A$1:$O$32,6,0)),1,0)</f>
        <v>1</v>
      </c>
    </row>
    <row r="1367" spans="1:20" x14ac:dyDescent="0.3">
      <c r="A1367" s="3">
        <v>2012</v>
      </c>
      <c r="B1367" s="3">
        <v>150</v>
      </c>
      <c r="C1367" s="3" t="s">
        <v>45</v>
      </c>
      <c r="D1367" s="3" t="str">
        <f>VLOOKUP(E1367,accorpamenti!$A$2:$X$104,A1367-1995,0)</f>
        <v>Torino</v>
      </c>
      <c r="E1367" s="3" t="s">
        <v>49</v>
      </c>
      <c r="F1367" s="3">
        <v>6174</v>
      </c>
      <c r="G1367" s="3">
        <f t="shared" si="62"/>
        <v>2012</v>
      </c>
      <c r="H1367" s="4">
        <v>5</v>
      </c>
      <c r="I1367" s="3" t="s">
        <v>36</v>
      </c>
      <c r="J1367" s="3">
        <v>7</v>
      </c>
      <c r="K1367" s="3">
        <v>4</v>
      </c>
      <c r="L1367" s="3">
        <v>5</v>
      </c>
      <c r="M1367" s="3">
        <v>0</v>
      </c>
      <c r="N1367" s="3">
        <v>4</v>
      </c>
      <c r="O1367" s="3">
        <v>0</v>
      </c>
      <c r="P1367" s="3">
        <f t="shared" si="63"/>
        <v>20</v>
      </c>
      <c r="Q1367" s="3">
        <v>144</v>
      </c>
      <c r="R1367" s="3">
        <f t="shared" si="61"/>
        <v>1</v>
      </c>
      <c r="S1367" s="3">
        <v>20</v>
      </c>
      <c r="T1367" s="3">
        <f>IF(AND(H1367&lt;5,S1367&gt;=VLOOKUP(A1367,anni!$A$1:$O$32,6,0)),1,0)</f>
        <v>0</v>
      </c>
    </row>
    <row r="1368" spans="1:20" x14ac:dyDescent="0.3">
      <c r="A1368" s="3">
        <v>2012</v>
      </c>
      <c r="B1368" s="3">
        <v>151</v>
      </c>
      <c r="C1368" s="3" t="s">
        <v>39</v>
      </c>
      <c r="D1368" s="3" t="str">
        <f>VLOOKUP(E1368,accorpamenti!$A$2:$X$104,A1368-1995,0)</f>
        <v>Roma</v>
      </c>
      <c r="E1368" s="3" t="s">
        <v>40</v>
      </c>
      <c r="F1368" s="3">
        <v>6309</v>
      </c>
      <c r="G1368" s="3">
        <f t="shared" si="62"/>
        <v>2012</v>
      </c>
      <c r="H1368" s="4">
        <v>2</v>
      </c>
      <c r="I1368" s="3" t="s">
        <v>31</v>
      </c>
      <c r="J1368" s="3">
        <v>7</v>
      </c>
      <c r="K1368" s="3">
        <v>1</v>
      </c>
      <c r="L1368" s="3">
        <v>1</v>
      </c>
      <c r="M1368" s="3">
        <v>0</v>
      </c>
      <c r="N1368" s="3">
        <v>1</v>
      </c>
      <c r="O1368" s="3">
        <v>0</v>
      </c>
      <c r="P1368" s="3">
        <f t="shared" si="63"/>
        <v>16</v>
      </c>
      <c r="Q1368" s="3">
        <v>289</v>
      </c>
      <c r="R1368" s="3">
        <f t="shared" si="61"/>
        <v>1</v>
      </c>
      <c r="S1368" s="3">
        <v>10</v>
      </c>
      <c r="T1368" s="3">
        <f>IF(AND(H1368&lt;5,S1368&gt;=VLOOKUP(A1368,anni!$A$1:$O$32,6,0)),1,0)</f>
        <v>0</v>
      </c>
    </row>
    <row r="1369" spans="1:20" x14ac:dyDescent="0.3">
      <c r="A1369" s="3">
        <v>2012</v>
      </c>
      <c r="B1369" s="3">
        <v>152</v>
      </c>
      <c r="C1369" s="3" t="s">
        <v>106</v>
      </c>
      <c r="D1369" s="3" t="str">
        <f>VLOOKUP(E1369,accorpamenti!$A$2:$X$104,A1369-1995,0)</f>
        <v>Potenza</v>
      </c>
      <c r="E1369" s="3" t="s">
        <v>141</v>
      </c>
      <c r="F1369" s="3">
        <v>6274</v>
      </c>
      <c r="G1369" s="3">
        <f t="shared" si="62"/>
        <v>2012</v>
      </c>
      <c r="H1369" s="4">
        <v>3</v>
      </c>
      <c r="I1369" s="3" t="s">
        <v>36</v>
      </c>
      <c r="J1369" s="3">
        <v>7</v>
      </c>
      <c r="K1369" s="3">
        <v>7</v>
      </c>
      <c r="L1369" s="3">
        <v>0</v>
      </c>
      <c r="M1369" s="3">
        <v>0</v>
      </c>
      <c r="N1369" s="3">
        <v>5</v>
      </c>
      <c r="O1369" s="3">
        <v>1</v>
      </c>
      <c r="P1369" s="3">
        <f t="shared" si="63"/>
        <v>28</v>
      </c>
      <c r="Q1369" s="3">
        <v>144</v>
      </c>
      <c r="R1369" s="3">
        <f t="shared" si="61"/>
        <v>3</v>
      </c>
      <c r="S1369" s="3">
        <v>20</v>
      </c>
      <c r="T1369" s="3">
        <f>IF(AND(H1369&lt;5,S1369&gt;=VLOOKUP(A1369,anni!$A$1:$O$32,6,0)),1,0)</f>
        <v>0</v>
      </c>
    </row>
    <row r="1370" spans="1:20" x14ac:dyDescent="0.3">
      <c r="A1370" s="3">
        <v>2012</v>
      </c>
      <c r="B1370" s="3">
        <v>153</v>
      </c>
      <c r="C1370" s="3" t="s">
        <v>39</v>
      </c>
      <c r="D1370" s="3" t="str">
        <f>VLOOKUP(E1370,accorpamenti!$A$2:$X$104,A1370-1995,0)</f>
        <v>Frosinone</v>
      </c>
      <c r="E1370" s="3" t="s">
        <v>146</v>
      </c>
      <c r="F1370" s="3">
        <v>6228</v>
      </c>
      <c r="G1370" s="3">
        <f t="shared" si="62"/>
        <v>2012</v>
      </c>
      <c r="H1370" s="4">
        <v>4</v>
      </c>
      <c r="I1370" s="3" t="s">
        <v>36</v>
      </c>
      <c r="J1370" s="3">
        <v>7</v>
      </c>
      <c r="K1370" s="3">
        <v>7</v>
      </c>
      <c r="L1370" s="3">
        <v>4</v>
      </c>
      <c r="M1370" s="3">
        <v>0</v>
      </c>
      <c r="N1370" s="3">
        <v>1</v>
      </c>
      <c r="O1370" s="3">
        <v>0</v>
      </c>
      <c r="P1370" s="3">
        <f t="shared" si="63"/>
        <v>22.8</v>
      </c>
      <c r="Q1370" s="3">
        <v>162</v>
      </c>
      <c r="R1370" s="3">
        <f t="shared" si="61"/>
        <v>1</v>
      </c>
      <c r="S1370" s="3">
        <v>19</v>
      </c>
      <c r="T1370" s="3">
        <f>IF(AND(H1370&lt;5,S1370&gt;=VLOOKUP(A1370,anni!$A$1:$O$32,6,0)),1,0)</f>
        <v>0</v>
      </c>
    </row>
    <row r="1371" spans="1:20" x14ac:dyDescent="0.3">
      <c r="A1371" s="3">
        <v>2012</v>
      </c>
      <c r="B1371" s="3">
        <v>154</v>
      </c>
      <c r="C1371" s="3" t="s">
        <v>34</v>
      </c>
      <c r="D1371" s="3" t="str">
        <f>VLOOKUP(E1371,accorpamenti!$A$2:$X$104,A1371-1995,0)</f>
        <v>Milano</v>
      </c>
      <c r="E1371" s="3" t="s">
        <v>41</v>
      </c>
      <c r="F1371" s="3">
        <v>6124</v>
      </c>
      <c r="G1371" s="3">
        <f t="shared" si="62"/>
        <v>2012</v>
      </c>
      <c r="H1371" s="4">
        <v>3</v>
      </c>
      <c r="I1371" s="3" t="s">
        <v>36</v>
      </c>
      <c r="J1371" s="3">
        <v>7</v>
      </c>
      <c r="K1371" s="3">
        <v>5</v>
      </c>
      <c r="L1371" s="3">
        <v>0</v>
      </c>
      <c r="M1371" s="3">
        <v>0</v>
      </c>
      <c r="N1371" s="3">
        <v>2</v>
      </c>
      <c r="O1371" s="3">
        <v>0</v>
      </c>
      <c r="P1371" s="3">
        <f t="shared" si="63"/>
        <v>19.599999999999998</v>
      </c>
      <c r="Q1371" s="3">
        <v>247</v>
      </c>
      <c r="R1371" s="3">
        <f t="shared" si="61"/>
        <v>4</v>
      </c>
      <c r="S1371" s="3">
        <v>14</v>
      </c>
      <c r="T1371" s="3">
        <f>IF(AND(H1371&lt;5,S1371&gt;=VLOOKUP(A1371,anni!$A$1:$O$32,6,0)),1,0)</f>
        <v>0</v>
      </c>
    </row>
    <row r="1372" spans="1:20" x14ac:dyDescent="0.3">
      <c r="A1372" s="3">
        <v>2012</v>
      </c>
      <c r="B1372" s="3">
        <v>155</v>
      </c>
      <c r="C1372" s="3" t="s">
        <v>39</v>
      </c>
      <c r="D1372" s="3" t="str">
        <f>VLOOKUP(E1372,accorpamenti!$A$2:$X$104,A1372-1995,0)</f>
        <v>Roma</v>
      </c>
      <c r="E1372" s="3" t="s">
        <v>40</v>
      </c>
      <c r="F1372" s="3">
        <v>6325</v>
      </c>
      <c r="G1372" s="3">
        <f t="shared" si="62"/>
        <v>2012</v>
      </c>
      <c r="H1372" s="4">
        <v>1</v>
      </c>
      <c r="I1372" s="3" t="s">
        <v>31</v>
      </c>
      <c r="J1372" s="3">
        <v>3</v>
      </c>
      <c r="K1372" s="3">
        <v>0</v>
      </c>
      <c r="L1372" s="3">
        <v>0</v>
      </c>
      <c r="M1372" s="3">
        <v>1</v>
      </c>
      <c r="N1372" s="3">
        <v>0</v>
      </c>
      <c r="O1372" s="3">
        <v>0</v>
      </c>
      <c r="P1372" s="3">
        <f t="shared" si="63"/>
        <v>7.2</v>
      </c>
      <c r="Q1372" s="3">
        <v>301</v>
      </c>
      <c r="R1372" s="3">
        <f t="shared" si="61"/>
        <v>1</v>
      </c>
      <c r="S1372" s="3">
        <v>4</v>
      </c>
      <c r="T1372" s="3">
        <f>IF(AND(H1372&lt;5,S1372&gt;=VLOOKUP(A1372,anni!$A$1:$O$32,6,0)),1,0)</f>
        <v>0</v>
      </c>
    </row>
    <row r="1373" spans="1:20" x14ac:dyDescent="0.3">
      <c r="A1373" s="3">
        <v>2012</v>
      </c>
      <c r="B1373" s="3">
        <v>156</v>
      </c>
      <c r="C1373" s="3" t="s">
        <v>34</v>
      </c>
      <c r="D1373" s="3" t="str">
        <f>VLOOKUP(E1373,accorpamenti!$A$2:$X$104,A1373-1995,0)</f>
        <v>Milano</v>
      </c>
      <c r="E1373" s="3" t="s">
        <v>41</v>
      </c>
      <c r="F1373" s="3">
        <v>6175</v>
      </c>
      <c r="G1373" s="3">
        <f t="shared" si="62"/>
        <v>2012</v>
      </c>
      <c r="H1373" s="4">
        <v>5</v>
      </c>
      <c r="I1373" s="3" t="s">
        <v>36</v>
      </c>
      <c r="J1373" s="3">
        <v>7</v>
      </c>
      <c r="K1373" s="3">
        <v>1</v>
      </c>
      <c r="L1373" s="3">
        <v>5</v>
      </c>
      <c r="M1373" s="3">
        <v>0</v>
      </c>
      <c r="N1373" s="3">
        <v>1</v>
      </c>
      <c r="O1373" s="3">
        <v>1</v>
      </c>
      <c r="P1373" s="3">
        <f t="shared" si="63"/>
        <v>15</v>
      </c>
      <c r="Q1373" s="3">
        <v>231</v>
      </c>
      <c r="R1373" s="3">
        <f t="shared" si="61"/>
        <v>1</v>
      </c>
      <c r="S1373" s="3">
        <v>15</v>
      </c>
      <c r="T1373" s="3">
        <f>IF(AND(H1373&lt;5,S1373&gt;=VLOOKUP(A1373,anni!$A$1:$O$32,6,0)),1,0)</f>
        <v>0</v>
      </c>
    </row>
    <row r="1374" spans="1:20" x14ac:dyDescent="0.3">
      <c r="A1374" s="3">
        <v>2012</v>
      </c>
      <c r="B1374" s="3">
        <v>157</v>
      </c>
      <c r="C1374" s="3" t="s">
        <v>47</v>
      </c>
      <c r="D1374" s="3" t="str">
        <f>VLOOKUP(E1374,accorpamenti!$A$2:$X$104,A1374-1995,0)</f>
        <v>Grosseto</v>
      </c>
      <c r="E1374" s="3" t="s">
        <v>100</v>
      </c>
      <c r="F1374" s="3">
        <v>5746</v>
      </c>
      <c r="G1374" s="3">
        <f t="shared" si="62"/>
        <v>2012</v>
      </c>
      <c r="H1374" s="4">
        <v>4</v>
      </c>
      <c r="I1374" s="3" t="s">
        <v>36</v>
      </c>
      <c r="J1374" s="3">
        <v>7</v>
      </c>
      <c r="K1374" s="3">
        <v>5</v>
      </c>
      <c r="L1374" s="3">
        <v>0</v>
      </c>
      <c r="M1374" s="3">
        <v>2</v>
      </c>
      <c r="N1374" s="3">
        <v>1</v>
      </c>
      <c r="O1374" s="3">
        <v>0</v>
      </c>
      <c r="P1374" s="3">
        <f t="shared" si="63"/>
        <v>18</v>
      </c>
      <c r="Q1374" s="3">
        <v>231</v>
      </c>
      <c r="R1374" s="3">
        <f t="shared" si="61"/>
        <v>4</v>
      </c>
      <c r="S1374" s="3">
        <v>15</v>
      </c>
      <c r="T1374" s="3">
        <f>IF(AND(H1374&lt;5,S1374&gt;=VLOOKUP(A1374,anni!$A$1:$O$32,6,0)),1,0)</f>
        <v>0</v>
      </c>
    </row>
    <row r="1375" spans="1:20" x14ac:dyDescent="0.3">
      <c r="A1375" s="3">
        <v>2012</v>
      </c>
      <c r="B1375" s="3">
        <v>158</v>
      </c>
      <c r="C1375" s="3" t="s">
        <v>32</v>
      </c>
      <c r="D1375" s="3" t="str">
        <f>VLOOKUP(E1375,accorpamenti!$A$2:$X$104,A1375-1995,0)</f>
        <v>Salerno</v>
      </c>
      <c r="E1375" s="3" t="s">
        <v>61</v>
      </c>
      <c r="F1375" s="3">
        <v>5727</v>
      </c>
      <c r="G1375" s="3">
        <f t="shared" si="62"/>
        <v>2012</v>
      </c>
      <c r="H1375" s="4">
        <v>5</v>
      </c>
      <c r="I1375" s="3" t="s">
        <v>36</v>
      </c>
      <c r="J1375" s="3">
        <v>7</v>
      </c>
      <c r="K1375" s="3">
        <v>7</v>
      </c>
      <c r="L1375" s="3">
        <v>7</v>
      </c>
      <c r="M1375" s="3">
        <v>4</v>
      </c>
      <c r="N1375" s="3">
        <v>7</v>
      </c>
      <c r="O1375" s="3">
        <v>0</v>
      </c>
      <c r="P1375" s="3">
        <f t="shared" si="63"/>
        <v>32</v>
      </c>
      <c r="Q1375" s="3">
        <v>26</v>
      </c>
      <c r="R1375" s="3">
        <f t="shared" si="61"/>
        <v>4</v>
      </c>
      <c r="S1375" s="3">
        <v>32</v>
      </c>
      <c r="T1375" s="3">
        <f>IF(AND(H1375&lt;5,S1375&gt;=VLOOKUP(A1375,anni!$A$1:$O$32,6,0)),1,0)</f>
        <v>0</v>
      </c>
    </row>
    <row r="1376" spans="1:20" x14ac:dyDescent="0.3">
      <c r="A1376" s="3">
        <v>2012</v>
      </c>
      <c r="B1376" s="3">
        <v>159</v>
      </c>
      <c r="C1376" s="3" t="s">
        <v>29</v>
      </c>
      <c r="D1376" s="3" t="str">
        <f>VLOOKUP(E1376,accorpamenti!$A$2:$X$104,A1376-1995,0)</f>
        <v>Agrigento</v>
      </c>
      <c r="E1376" s="3" t="s">
        <v>30</v>
      </c>
      <c r="F1376" s="3">
        <v>5728</v>
      </c>
      <c r="G1376" s="3">
        <f t="shared" si="62"/>
        <v>2012</v>
      </c>
      <c r="H1376" s="4">
        <v>5</v>
      </c>
      <c r="I1376" s="3" t="s">
        <v>36</v>
      </c>
      <c r="J1376" s="3">
        <v>7</v>
      </c>
      <c r="K1376" s="3">
        <v>7</v>
      </c>
      <c r="L1376" s="3">
        <v>7</v>
      </c>
      <c r="M1376" s="3">
        <v>5</v>
      </c>
      <c r="N1376" s="3">
        <v>2</v>
      </c>
      <c r="O1376" s="3">
        <v>0</v>
      </c>
      <c r="P1376" s="3">
        <f t="shared" si="63"/>
        <v>28</v>
      </c>
      <c r="Q1376" s="3">
        <v>49</v>
      </c>
      <c r="R1376" s="3">
        <f t="shared" si="61"/>
        <v>2</v>
      </c>
      <c r="S1376" s="3">
        <v>28</v>
      </c>
      <c r="T1376" s="3">
        <f>IF(AND(H1376&lt;5,S1376&gt;=VLOOKUP(A1376,anni!$A$1:$O$32,6,0)),1,0)</f>
        <v>0</v>
      </c>
    </row>
    <row r="1377" spans="1:20" x14ac:dyDescent="0.3">
      <c r="A1377" s="3">
        <v>2012</v>
      </c>
      <c r="B1377" s="3">
        <v>160</v>
      </c>
      <c r="C1377" s="3" t="s">
        <v>86</v>
      </c>
      <c r="D1377" s="3" t="str">
        <f>VLOOKUP(E1377,accorpamenti!$A$2:$X$104,A1377-1995,0)</f>
        <v>Cagliari</v>
      </c>
      <c r="E1377" s="3" t="s">
        <v>87</v>
      </c>
      <c r="F1377" s="3">
        <v>5906</v>
      </c>
      <c r="G1377" s="3">
        <f t="shared" si="62"/>
        <v>2012</v>
      </c>
      <c r="H1377" s="4">
        <v>5</v>
      </c>
      <c r="I1377" s="3" t="s">
        <v>36</v>
      </c>
      <c r="J1377" s="3">
        <v>7</v>
      </c>
      <c r="K1377" s="3">
        <v>7</v>
      </c>
      <c r="L1377" s="3">
        <v>3</v>
      </c>
      <c r="M1377" s="3">
        <v>7</v>
      </c>
      <c r="N1377" s="3">
        <v>1</v>
      </c>
      <c r="O1377" s="3">
        <v>0</v>
      </c>
      <c r="P1377" s="3">
        <f t="shared" si="63"/>
        <v>25</v>
      </c>
      <c r="Q1377" s="3">
        <v>77</v>
      </c>
      <c r="R1377" s="3">
        <f t="shared" ref="R1377:R1440" si="64">COUNTIF($F$609:$F$5991,F1377)</f>
        <v>3</v>
      </c>
      <c r="S1377" s="3">
        <v>25</v>
      </c>
      <c r="T1377" s="3">
        <f>IF(AND(H1377&lt;5,S1377&gt;=VLOOKUP(A1377,anni!$A$1:$O$32,6,0)),1,0)</f>
        <v>0</v>
      </c>
    </row>
    <row r="1378" spans="1:20" x14ac:dyDescent="0.3">
      <c r="A1378" s="3">
        <v>2012</v>
      </c>
      <c r="B1378" s="3">
        <v>161</v>
      </c>
      <c r="C1378" s="3" t="s">
        <v>101</v>
      </c>
      <c r="D1378" s="3" t="str">
        <f>VLOOKUP(E1378,accorpamenti!$A$2:$X$104,A1378-1995,0)</f>
        <v>Pesaro Urbino</v>
      </c>
      <c r="E1378" s="3" t="s">
        <v>104</v>
      </c>
      <c r="F1378" s="3">
        <v>6275</v>
      </c>
      <c r="G1378" s="3">
        <f t="shared" si="62"/>
        <v>2012</v>
      </c>
      <c r="H1378" s="4">
        <v>3</v>
      </c>
      <c r="I1378" s="3" t="s">
        <v>36</v>
      </c>
      <c r="J1378" s="3">
        <v>4</v>
      </c>
      <c r="K1378" s="3">
        <v>1</v>
      </c>
      <c r="L1378" s="3">
        <v>1</v>
      </c>
      <c r="M1378" s="3">
        <v>0</v>
      </c>
      <c r="N1378" s="3">
        <v>1</v>
      </c>
      <c r="O1378" s="3">
        <v>0</v>
      </c>
      <c r="P1378" s="3">
        <f t="shared" si="63"/>
        <v>9.7999999999999989</v>
      </c>
      <c r="Q1378" s="3">
        <v>298</v>
      </c>
      <c r="R1378" s="3">
        <f t="shared" si="64"/>
        <v>1</v>
      </c>
      <c r="S1378" s="3">
        <v>7</v>
      </c>
      <c r="T1378" s="3">
        <f>IF(AND(H1378&lt;5,S1378&gt;=VLOOKUP(A1378,anni!$A$1:$O$32,6,0)),1,0)</f>
        <v>0</v>
      </c>
    </row>
    <row r="1379" spans="1:20" x14ac:dyDescent="0.3">
      <c r="A1379" s="3">
        <v>2012</v>
      </c>
      <c r="B1379" s="3">
        <v>162</v>
      </c>
      <c r="C1379" s="3" t="s">
        <v>45</v>
      </c>
      <c r="D1379" s="3" t="str">
        <f>VLOOKUP(E1379,accorpamenti!$A$2:$X$104,A1379-1995,0)</f>
        <v>Torino</v>
      </c>
      <c r="E1379" s="3" t="s">
        <v>49</v>
      </c>
      <c r="F1379" s="3">
        <v>5937</v>
      </c>
      <c r="G1379" s="3">
        <f t="shared" si="62"/>
        <v>2012</v>
      </c>
      <c r="H1379" s="4">
        <v>4</v>
      </c>
      <c r="I1379" s="3" t="s">
        <v>36</v>
      </c>
      <c r="J1379" s="3">
        <v>7</v>
      </c>
      <c r="K1379" s="3">
        <v>7</v>
      </c>
      <c r="L1379" s="3">
        <v>7</v>
      </c>
      <c r="M1379" s="3">
        <v>7</v>
      </c>
      <c r="N1379" s="3">
        <v>1</v>
      </c>
      <c r="O1379" s="3">
        <v>7</v>
      </c>
      <c r="P1379" s="3">
        <f t="shared" si="63"/>
        <v>0</v>
      </c>
      <c r="Q1379" s="3">
        <v>11</v>
      </c>
      <c r="R1379" s="3">
        <f t="shared" si="64"/>
        <v>4</v>
      </c>
      <c r="S1379" s="3">
        <v>36</v>
      </c>
      <c r="T1379" s="3">
        <f>IF(AND(H1379&lt;5,S1379&gt;=VLOOKUP(A1379,anni!$A$1:$O$32,6,0)),1,0)</f>
        <v>1</v>
      </c>
    </row>
    <row r="1380" spans="1:20" x14ac:dyDescent="0.3">
      <c r="A1380" s="3">
        <v>2012</v>
      </c>
      <c r="B1380" s="3">
        <v>163</v>
      </c>
      <c r="C1380" s="3" t="s">
        <v>45</v>
      </c>
      <c r="D1380" s="3" t="str">
        <f>VLOOKUP(E1380,accorpamenti!$A$2:$X$104,A1380-1995,0)</f>
        <v>Alessandria</v>
      </c>
      <c r="E1380" s="3" t="s">
        <v>74</v>
      </c>
      <c r="F1380" s="3">
        <v>6176</v>
      </c>
      <c r="G1380" s="3">
        <f t="shared" si="62"/>
        <v>2012</v>
      </c>
      <c r="H1380" s="4">
        <v>5</v>
      </c>
      <c r="I1380" s="3" t="s">
        <v>36</v>
      </c>
      <c r="J1380" s="3">
        <v>7</v>
      </c>
      <c r="K1380" s="3">
        <v>5</v>
      </c>
      <c r="L1380" s="3">
        <v>0</v>
      </c>
      <c r="M1380" s="3">
        <v>2</v>
      </c>
      <c r="N1380" s="3">
        <v>0</v>
      </c>
      <c r="O1380" s="3">
        <v>0</v>
      </c>
      <c r="P1380" s="3">
        <f t="shared" si="63"/>
        <v>14</v>
      </c>
      <c r="Q1380" s="3">
        <v>247</v>
      </c>
      <c r="R1380" s="3">
        <f t="shared" si="64"/>
        <v>1</v>
      </c>
      <c r="S1380" s="3">
        <v>14</v>
      </c>
      <c r="T1380" s="3">
        <f>IF(AND(H1380&lt;5,S1380&gt;=VLOOKUP(A1380,anni!$A$1:$O$32,6,0)),1,0)</f>
        <v>0</v>
      </c>
    </row>
    <row r="1381" spans="1:20" x14ac:dyDescent="0.3">
      <c r="A1381" s="3">
        <v>2012</v>
      </c>
      <c r="B1381" s="3">
        <v>164</v>
      </c>
      <c r="C1381" s="3" t="s">
        <v>37</v>
      </c>
      <c r="D1381" s="3" t="str">
        <f>VLOOKUP(E1381,accorpamenti!$A$2:$X$104,A1381-1995,0)</f>
        <v>Lecce</v>
      </c>
      <c r="E1381" s="3" t="s">
        <v>38</v>
      </c>
      <c r="F1381" s="3">
        <v>6276</v>
      </c>
      <c r="G1381" s="3">
        <f t="shared" si="62"/>
        <v>2012</v>
      </c>
      <c r="H1381" s="4">
        <v>3</v>
      </c>
      <c r="I1381" s="3" t="s">
        <v>36</v>
      </c>
      <c r="J1381" s="3">
        <v>7</v>
      </c>
      <c r="K1381" s="3">
        <v>7</v>
      </c>
      <c r="L1381" s="3">
        <v>6</v>
      </c>
      <c r="M1381" s="3">
        <v>4</v>
      </c>
      <c r="N1381" s="3">
        <v>3</v>
      </c>
      <c r="O1381" s="3">
        <v>1</v>
      </c>
      <c r="P1381" s="3">
        <f t="shared" si="63"/>
        <v>39.199999999999996</v>
      </c>
      <c r="Q1381" s="3">
        <v>49</v>
      </c>
      <c r="R1381" s="3">
        <f t="shared" si="64"/>
        <v>3</v>
      </c>
      <c r="S1381" s="3">
        <v>28</v>
      </c>
      <c r="T1381" s="3">
        <f>IF(AND(H1381&lt;5,S1381&gt;=VLOOKUP(A1381,anni!$A$1:$O$32,6,0)),1,0)</f>
        <v>0</v>
      </c>
    </row>
    <row r="1382" spans="1:20" x14ac:dyDescent="0.3">
      <c r="A1382" s="3">
        <v>2012</v>
      </c>
      <c r="B1382" s="3">
        <v>165</v>
      </c>
      <c r="C1382" s="3" t="s">
        <v>32</v>
      </c>
      <c r="D1382" s="3" t="str">
        <f>VLOOKUP(E1382,accorpamenti!$A$2:$X$104,A1382-1995,0)</f>
        <v>Napoli</v>
      </c>
      <c r="E1382" s="3" t="s">
        <v>95</v>
      </c>
      <c r="F1382" s="3">
        <v>5729</v>
      </c>
      <c r="G1382" s="3">
        <f t="shared" si="62"/>
        <v>2012</v>
      </c>
      <c r="H1382" s="4">
        <v>5</v>
      </c>
      <c r="I1382" s="3" t="s">
        <v>36</v>
      </c>
      <c r="J1382" s="3">
        <v>7</v>
      </c>
      <c r="K1382" s="3">
        <v>5</v>
      </c>
      <c r="L1382" s="3">
        <v>4</v>
      </c>
      <c r="M1382" s="3">
        <v>2</v>
      </c>
      <c r="N1382" s="3">
        <v>2</v>
      </c>
      <c r="O1382" s="3">
        <v>0</v>
      </c>
      <c r="P1382" s="3">
        <f t="shared" si="63"/>
        <v>20</v>
      </c>
      <c r="Q1382" s="3">
        <v>144</v>
      </c>
      <c r="R1382" s="3">
        <f t="shared" si="64"/>
        <v>2</v>
      </c>
      <c r="S1382" s="3">
        <v>20</v>
      </c>
      <c r="T1382" s="3">
        <f>IF(AND(H1382&lt;5,S1382&gt;=VLOOKUP(A1382,anni!$A$1:$O$32,6,0)),1,0)</f>
        <v>0</v>
      </c>
    </row>
    <row r="1383" spans="1:20" x14ac:dyDescent="0.3">
      <c r="A1383" s="3">
        <v>2012</v>
      </c>
      <c r="B1383" s="3">
        <v>166</v>
      </c>
      <c r="C1383" s="3" t="s">
        <v>39</v>
      </c>
      <c r="D1383" s="3" t="str">
        <f>VLOOKUP(E1383,accorpamenti!$A$2:$X$104,A1383-1995,0)</f>
        <v>Roma</v>
      </c>
      <c r="E1383" s="3" t="s">
        <v>40</v>
      </c>
      <c r="F1383" s="3">
        <v>6310</v>
      </c>
      <c r="G1383" s="3">
        <f t="shared" si="62"/>
        <v>2012</v>
      </c>
      <c r="H1383" s="4">
        <v>2</v>
      </c>
      <c r="I1383" s="3" t="s">
        <v>31</v>
      </c>
      <c r="J1383" s="3">
        <v>7</v>
      </c>
      <c r="K1383" s="3">
        <v>5</v>
      </c>
      <c r="L1383" s="3">
        <v>0</v>
      </c>
      <c r="M1383" s="3">
        <v>0</v>
      </c>
      <c r="N1383" s="3">
        <v>3</v>
      </c>
      <c r="O1383" s="3">
        <v>0</v>
      </c>
      <c r="P1383" s="3">
        <f t="shared" si="63"/>
        <v>24</v>
      </c>
      <c r="Q1383" s="3">
        <v>231</v>
      </c>
      <c r="R1383" s="3">
        <f t="shared" si="64"/>
        <v>2</v>
      </c>
      <c r="S1383" s="3">
        <v>15</v>
      </c>
      <c r="T1383" s="3">
        <f>IF(AND(H1383&lt;5,S1383&gt;=VLOOKUP(A1383,anni!$A$1:$O$32,6,0)),1,0)</f>
        <v>0</v>
      </c>
    </row>
    <row r="1384" spans="1:20" x14ac:dyDescent="0.3">
      <c r="A1384" s="3">
        <v>2012</v>
      </c>
      <c r="B1384" s="3">
        <v>167</v>
      </c>
      <c r="C1384" s="3" t="s">
        <v>34</v>
      </c>
      <c r="D1384" s="3" t="str">
        <f>VLOOKUP(E1384,accorpamenti!$A$2:$X$104,A1384-1995,0)</f>
        <v>Milano</v>
      </c>
      <c r="E1384" s="3" t="s">
        <v>41</v>
      </c>
      <c r="F1384" s="3">
        <v>5938</v>
      </c>
      <c r="G1384" s="3">
        <f t="shared" si="62"/>
        <v>2012</v>
      </c>
      <c r="H1384" s="4">
        <v>4</v>
      </c>
      <c r="I1384" s="3" t="s">
        <v>36</v>
      </c>
      <c r="J1384" s="3">
        <v>7</v>
      </c>
      <c r="K1384" s="3">
        <v>1</v>
      </c>
      <c r="L1384" s="3">
        <v>5</v>
      </c>
      <c r="M1384" s="3">
        <v>4</v>
      </c>
      <c r="N1384" s="3">
        <v>4</v>
      </c>
      <c r="O1384" s="3">
        <v>0</v>
      </c>
      <c r="P1384" s="3">
        <f t="shared" si="63"/>
        <v>25.2</v>
      </c>
      <c r="Q1384" s="3">
        <v>132</v>
      </c>
      <c r="R1384" s="3">
        <f t="shared" si="64"/>
        <v>3</v>
      </c>
      <c r="S1384" s="3">
        <v>21</v>
      </c>
      <c r="T1384" s="3">
        <f>IF(AND(H1384&lt;5,S1384&gt;=VLOOKUP(A1384,anni!$A$1:$O$32,6,0)),1,0)</f>
        <v>0</v>
      </c>
    </row>
    <row r="1385" spans="1:20" x14ac:dyDescent="0.3">
      <c r="A1385" s="3">
        <v>2012</v>
      </c>
      <c r="B1385" s="3">
        <v>168</v>
      </c>
      <c r="C1385" s="3" t="s">
        <v>47</v>
      </c>
      <c r="D1385" s="3" t="str">
        <f>VLOOKUP(E1385,accorpamenti!$A$2:$X$104,A1385-1995,0)</f>
        <v>Firenze</v>
      </c>
      <c r="E1385" s="3" t="s">
        <v>118</v>
      </c>
      <c r="F1385" s="3">
        <v>6177</v>
      </c>
      <c r="G1385" s="3">
        <f t="shared" si="62"/>
        <v>2012</v>
      </c>
      <c r="H1385" s="4">
        <v>5</v>
      </c>
      <c r="I1385" s="3" t="s">
        <v>36</v>
      </c>
      <c r="J1385" s="3">
        <v>7</v>
      </c>
      <c r="K1385" s="3">
        <v>5</v>
      </c>
      <c r="L1385" s="3">
        <v>0</v>
      </c>
      <c r="M1385" s="3">
        <v>1</v>
      </c>
      <c r="N1385" s="3">
        <v>3</v>
      </c>
      <c r="O1385" s="3">
        <v>0</v>
      </c>
      <c r="P1385" s="3">
        <f t="shared" si="63"/>
        <v>16</v>
      </c>
      <c r="Q1385" s="3">
        <v>213</v>
      </c>
      <c r="R1385" s="3">
        <f t="shared" si="64"/>
        <v>1</v>
      </c>
      <c r="S1385" s="3">
        <v>16</v>
      </c>
      <c r="T1385" s="3">
        <f>IF(AND(H1385&lt;5,S1385&gt;=VLOOKUP(A1385,anni!$A$1:$O$32,6,0)),1,0)</f>
        <v>0</v>
      </c>
    </row>
    <row r="1386" spans="1:20" x14ac:dyDescent="0.3">
      <c r="A1386" s="3">
        <v>2012</v>
      </c>
      <c r="B1386" s="3">
        <v>169</v>
      </c>
      <c r="C1386" s="3" t="s">
        <v>29</v>
      </c>
      <c r="D1386" s="3" t="str">
        <f>VLOOKUP(E1386,accorpamenti!$A$2:$X$104,A1386-1995,0)</f>
        <v>Palermo</v>
      </c>
      <c r="E1386" s="3" t="s">
        <v>114</v>
      </c>
      <c r="F1386" s="3">
        <v>6277</v>
      </c>
      <c r="G1386" s="3">
        <f t="shared" si="62"/>
        <v>2012</v>
      </c>
      <c r="H1386" s="4">
        <v>3</v>
      </c>
      <c r="I1386" s="3" t="s">
        <v>36</v>
      </c>
      <c r="J1386" s="3">
        <v>7</v>
      </c>
      <c r="K1386" s="3">
        <v>0</v>
      </c>
      <c r="L1386" s="3">
        <v>3</v>
      </c>
      <c r="M1386" s="3">
        <v>0</v>
      </c>
      <c r="N1386" s="3">
        <v>3</v>
      </c>
      <c r="O1386" s="3">
        <v>0</v>
      </c>
      <c r="P1386" s="3">
        <f t="shared" si="63"/>
        <v>18.2</v>
      </c>
      <c r="Q1386" s="3">
        <v>261</v>
      </c>
      <c r="R1386" s="3">
        <f t="shared" si="64"/>
        <v>2</v>
      </c>
      <c r="S1386" s="3">
        <v>13</v>
      </c>
      <c r="T1386" s="3">
        <f>IF(AND(H1386&lt;5,S1386&gt;=VLOOKUP(A1386,anni!$A$1:$O$32,6,0)),1,0)</f>
        <v>0</v>
      </c>
    </row>
    <row r="1387" spans="1:20" x14ac:dyDescent="0.3">
      <c r="A1387" s="3">
        <v>2012</v>
      </c>
      <c r="B1387" s="3">
        <v>170</v>
      </c>
      <c r="C1387" s="3" t="s">
        <v>56</v>
      </c>
      <c r="D1387" s="3" t="str">
        <f>VLOOKUP(E1387,accorpamenti!$A$2:$X$104,A1387-1995,0)</f>
        <v>Treviso</v>
      </c>
      <c r="E1387" s="3" t="s">
        <v>57</v>
      </c>
      <c r="F1387" s="3">
        <v>5731</v>
      </c>
      <c r="G1387" s="3">
        <f t="shared" si="62"/>
        <v>2012</v>
      </c>
      <c r="H1387" s="4">
        <v>5</v>
      </c>
      <c r="I1387" s="3" t="s">
        <v>36</v>
      </c>
      <c r="J1387" s="3">
        <v>6</v>
      </c>
      <c r="K1387" s="3">
        <v>7</v>
      </c>
      <c r="L1387" s="3">
        <v>4</v>
      </c>
      <c r="M1387" s="3">
        <v>6</v>
      </c>
      <c r="N1387" s="3">
        <v>4</v>
      </c>
      <c r="O1387" s="3">
        <v>2</v>
      </c>
      <c r="P1387" s="3">
        <f t="shared" si="63"/>
        <v>29</v>
      </c>
      <c r="Q1387" s="3">
        <v>45</v>
      </c>
      <c r="R1387" s="3">
        <f t="shared" si="64"/>
        <v>3</v>
      </c>
      <c r="S1387" s="3">
        <v>29</v>
      </c>
      <c r="T1387" s="3">
        <f>IF(AND(H1387&lt;5,S1387&gt;=VLOOKUP(A1387,anni!$A$1:$O$32,6,0)),1,0)</f>
        <v>0</v>
      </c>
    </row>
    <row r="1388" spans="1:20" x14ac:dyDescent="0.3">
      <c r="A1388" s="3">
        <v>2012</v>
      </c>
      <c r="B1388" s="3">
        <v>171</v>
      </c>
      <c r="C1388" s="3" t="s">
        <v>62</v>
      </c>
      <c r="D1388" s="3" t="str">
        <f>VLOOKUP(E1388,accorpamenti!$A$2:$X$104,A1388-1995,0)</f>
        <v>Reggio Calabria</v>
      </c>
      <c r="E1388" s="3" t="s">
        <v>63</v>
      </c>
      <c r="F1388" s="3">
        <v>6178</v>
      </c>
      <c r="G1388" s="3">
        <f t="shared" si="62"/>
        <v>2012</v>
      </c>
      <c r="H1388" s="4">
        <v>5</v>
      </c>
      <c r="I1388" s="3" t="s">
        <v>36</v>
      </c>
      <c r="J1388" s="3">
        <v>7</v>
      </c>
      <c r="K1388" s="3">
        <v>5</v>
      </c>
      <c r="L1388" s="3">
        <v>4</v>
      </c>
      <c r="M1388" s="3">
        <v>0</v>
      </c>
      <c r="N1388" s="3">
        <v>1</v>
      </c>
      <c r="O1388" s="3">
        <v>0</v>
      </c>
      <c r="P1388" s="3">
        <f t="shared" si="63"/>
        <v>17</v>
      </c>
      <c r="Q1388" s="3">
        <v>194</v>
      </c>
      <c r="R1388" s="3">
        <f t="shared" si="64"/>
        <v>1</v>
      </c>
      <c r="S1388" s="3">
        <v>17</v>
      </c>
      <c r="T1388" s="3">
        <f>IF(AND(H1388&lt;5,S1388&gt;=VLOOKUP(A1388,anni!$A$1:$O$32,6,0)),1,0)</f>
        <v>0</v>
      </c>
    </row>
    <row r="1389" spans="1:20" x14ac:dyDescent="0.3">
      <c r="A1389" s="3">
        <v>2012</v>
      </c>
      <c r="B1389" s="3">
        <v>172</v>
      </c>
      <c r="C1389" s="3" t="s">
        <v>37</v>
      </c>
      <c r="D1389" s="3" t="str">
        <f>VLOOKUP(E1389,accorpamenti!$A$2:$X$104,A1389-1995,0)</f>
        <v>Bari</v>
      </c>
      <c r="E1389" s="3" t="s">
        <v>55</v>
      </c>
      <c r="F1389" s="3">
        <v>6278</v>
      </c>
      <c r="G1389" s="3">
        <f t="shared" si="62"/>
        <v>2012</v>
      </c>
      <c r="H1389" s="4">
        <v>3</v>
      </c>
      <c r="I1389" s="3" t="s">
        <v>36</v>
      </c>
      <c r="J1389" s="3">
        <v>7</v>
      </c>
      <c r="K1389" s="3">
        <v>5</v>
      </c>
      <c r="L1389" s="3">
        <v>0</v>
      </c>
      <c r="M1389" s="3">
        <v>0</v>
      </c>
      <c r="N1389" s="3">
        <v>3</v>
      </c>
      <c r="O1389" s="3">
        <v>0</v>
      </c>
      <c r="P1389" s="3">
        <f t="shared" si="63"/>
        <v>21</v>
      </c>
      <c r="Q1389" s="3">
        <v>231</v>
      </c>
      <c r="R1389" s="3">
        <f t="shared" si="64"/>
        <v>3</v>
      </c>
      <c r="S1389" s="3">
        <v>15</v>
      </c>
      <c r="T1389" s="3">
        <f>IF(AND(H1389&lt;5,S1389&gt;=VLOOKUP(A1389,anni!$A$1:$O$32,6,0)),1,0)</f>
        <v>0</v>
      </c>
    </row>
    <row r="1390" spans="1:20" x14ac:dyDescent="0.3">
      <c r="A1390" s="3">
        <v>2012</v>
      </c>
      <c r="B1390" s="3">
        <v>173</v>
      </c>
      <c r="C1390" s="3" t="s">
        <v>37</v>
      </c>
      <c r="D1390" s="3" t="str">
        <f>VLOOKUP(E1390,accorpamenti!$A$2:$X$104,A1390-1995,0)</f>
        <v>Bari</v>
      </c>
      <c r="E1390" s="3" t="s">
        <v>55</v>
      </c>
      <c r="F1390" s="3">
        <v>6279</v>
      </c>
      <c r="G1390" s="3">
        <f t="shared" si="62"/>
        <v>2012</v>
      </c>
      <c r="H1390" s="4">
        <v>3</v>
      </c>
      <c r="I1390" s="3" t="s">
        <v>36</v>
      </c>
      <c r="J1390" s="3">
        <v>6</v>
      </c>
      <c r="K1390" s="3">
        <v>5</v>
      </c>
      <c r="L1390" s="3">
        <v>0</v>
      </c>
      <c r="M1390" s="3">
        <v>0</v>
      </c>
      <c r="N1390" s="3">
        <v>0</v>
      </c>
      <c r="O1390" s="3">
        <v>0</v>
      </c>
      <c r="P1390" s="3">
        <f t="shared" si="63"/>
        <v>15.399999999999999</v>
      </c>
      <c r="Q1390" s="3">
        <v>282</v>
      </c>
      <c r="R1390" s="3">
        <f t="shared" si="64"/>
        <v>1</v>
      </c>
      <c r="S1390" s="3">
        <v>11</v>
      </c>
      <c r="T1390" s="3">
        <f>IF(AND(H1390&lt;5,S1390&gt;=VLOOKUP(A1390,anni!$A$1:$O$32,6,0)),1,0)</f>
        <v>0</v>
      </c>
    </row>
    <row r="1391" spans="1:20" x14ac:dyDescent="0.3">
      <c r="A1391" s="3">
        <v>2012</v>
      </c>
      <c r="B1391" s="3">
        <v>174</v>
      </c>
      <c r="C1391" s="3" t="s">
        <v>69</v>
      </c>
      <c r="D1391" s="3" t="str">
        <f>VLOOKUP(E1391,accorpamenti!$A$2:$X$104,A1391-1995,0)</f>
        <v>Forlì Cesena</v>
      </c>
      <c r="E1391" s="3" t="s">
        <v>119</v>
      </c>
      <c r="F1391" s="3">
        <v>6229</v>
      </c>
      <c r="G1391" s="3">
        <f t="shared" si="62"/>
        <v>2012</v>
      </c>
      <c r="H1391" s="4">
        <v>4</v>
      </c>
      <c r="I1391" s="3" t="s">
        <v>36</v>
      </c>
      <c r="J1391" s="3">
        <v>7</v>
      </c>
      <c r="K1391" s="3">
        <v>7</v>
      </c>
      <c r="L1391" s="3">
        <v>5</v>
      </c>
      <c r="M1391" s="3">
        <v>0</v>
      </c>
      <c r="N1391" s="3">
        <v>0</v>
      </c>
      <c r="O1391" s="3">
        <v>0</v>
      </c>
      <c r="P1391" s="3">
        <f t="shared" si="63"/>
        <v>22.8</v>
      </c>
      <c r="Q1391" s="3">
        <v>162</v>
      </c>
      <c r="R1391" s="3">
        <f t="shared" si="64"/>
        <v>2</v>
      </c>
      <c r="S1391" s="3">
        <v>19</v>
      </c>
      <c r="T1391" s="3">
        <f>IF(AND(H1391&lt;5,S1391&gt;=VLOOKUP(A1391,anni!$A$1:$O$32,6,0)),1,0)</f>
        <v>0</v>
      </c>
    </row>
    <row r="1392" spans="1:20" x14ac:dyDescent="0.3">
      <c r="A1392" s="3">
        <v>2012</v>
      </c>
      <c r="B1392" s="3">
        <v>175</v>
      </c>
      <c r="C1392" s="3" t="s">
        <v>53</v>
      </c>
      <c r="D1392" s="3" t="str">
        <f>VLOOKUP(E1392,accorpamenti!$A$2:$X$104,A1392-1995,0)</f>
        <v>Chieti</v>
      </c>
      <c r="E1392" s="3" t="s">
        <v>113</v>
      </c>
      <c r="F1392" s="3">
        <v>6230</v>
      </c>
      <c r="G1392" s="3">
        <f t="shared" si="62"/>
        <v>2012</v>
      </c>
      <c r="H1392" s="4">
        <v>4</v>
      </c>
      <c r="I1392" s="3" t="s">
        <v>36</v>
      </c>
      <c r="J1392" s="3">
        <v>7</v>
      </c>
      <c r="K1392" s="3">
        <v>7</v>
      </c>
      <c r="L1392" s="3">
        <v>0</v>
      </c>
      <c r="M1392" s="3">
        <v>0</v>
      </c>
      <c r="N1392" s="3">
        <v>4</v>
      </c>
      <c r="O1392" s="3">
        <v>0</v>
      </c>
      <c r="P1392" s="3">
        <f t="shared" si="63"/>
        <v>21.599999999999998</v>
      </c>
      <c r="Q1392" s="3">
        <v>183</v>
      </c>
      <c r="R1392" s="3">
        <f t="shared" si="64"/>
        <v>2</v>
      </c>
      <c r="S1392" s="3">
        <v>18</v>
      </c>
      <c r="T1392" s="3">
        <f>IF(AND(H1392&lt;5,S1392&gt;=VLOOKUP(A1392,anni!$A$1:$O$32,6,0)),1,0)</f>
        <v>0</v>
      </c>
    </row>
    <row r="1393" spans="1:20" x14ac:dyDescent="0.3">
      <c r="A1393" s="3">
        <v>2012</v>
      </c>
      <c r="B1393" s="3">
        <v>176</v>
      </c>
      <c r="C1393" s="3" t="s">
        <v>69</v>
      </c>
      <c r="D1393" s="3" t="str">
        <f>VLOOKUP(E1393,accorpamenti!$A$2:$X$104,A1393-1995,0)</f>
        <v>Reggio Emilia</v>
      </c>
      <c r="E1393" s="3" t="s">
        <v>78</v>
      </c>
      <c r="F1393" s="3">
        <v>6281</v>
      </c>
      <c r="G1393" s="3">
        <f t="shared" si="62"/>
        <v>2012</v>
      </c>
      <c r="H1393" s="4">
        <v>3</v>
      </c>
      <c r="I1393" s="3" t="s">
        <v>36</v>
      </c>
      <c r="J1393" s="3">
        <v>7</v>
      </c>
      <c r="K1393" s="3">
        <v>4</v>
      </c>
      <c r="L1393" s="3">
        <v>7</v>
      </c>
      <c r="M1393" s="3">
        <v>2</v>
      </c>
      <c r="N1393" s="3">
        <v>1</v>
      </c>
      <c r="O1393" s="3">
        <v>0</v>
      </c>
      <c r="P1393" s="3">
        <f t="shared" si="63"/>
        <v>29.4</v>
      </c>
      <c r="Q1393" s="3">
        <v>132</v>
      </c>
      <c r="R1393" s="3">
        <f t="shared" si="64"/>
        <v>2</v>
      </c>
      <c r="S1393" s="3">
        <v>21</v>
      </c>
      <c r="T1393" s="3">
        <f>IF(AND(H1393&lt;5,S1393&gt;=VLOOKUP(A1393,anni!$A$1:$O$32,6,0)),1,0)</f>
        <v>0</v>
      </c>
    </row>
    <row r="1394" spans="1:20" x14ac:dyDescent="0.3">
      <c r="A1394" s="3">
        <v>2012</v>
      </c>
      <c r="B1394" s="3">
        <v>177</v>
      </c>
      <c r="C1394" s="3" t="s">
        <v>45</v>
      </c>
      <c r="D1394" s="3" t="str">
        <f>VLOOKUP(E1394,accorpamenti!$A$2:$X$104,A1394-1995,0)</f>
        <v>Vercelli</v>
      </c>
      <c r="E1394" s="3" t="s">
        <v>132</v>
      </c>
      <c r="F1394" s="3">
        <v>6231</v>
      </c>
      <c r="G1394" s="3">
        <f t="shared" si="62"/>
        <v>2012</v>
      </c>
      <c r="H1394" s="4">
        <v>4</v>
      </c>
      <c r="I1394" s="3" t="s">
        <v>36</v>
      </c>
      <c r="J1394" s="3">
        <v>7</v>
      </c>
      <c r="K1394" s="3">
        <v>1</v>
      </c>
      <c r="L1394" s="3">
        <v>0</v>
      </c>
      <c r="M1394" s="3">
        <v>0</v>
      </c>
      <c r="N1394" s="3">
        <v>1</v>
      </c>
      <c r="O1394" s="3">
        <v>0</v>
      </c>
      <c r="P1394" s="3">
        <f t="shared" si="63"/>
        <v>10.799999999999999</v>
      </c>
      <c r="Q1394" s="3">
        <v>291</v>
      </c>
      <c r="R1394" s="3">
        <f t="shared" si="64"/>
        <v>1</v>
      </c>
      <c r="S1394" s="3">
        <v>9</v>
      </c>
      <c r="T1394" s="3">
        <f>IF(AND(H1394&lt;5,S1394&gt;=VLOOKUP(A1394,anni!$A$1:$O$32,6,0)),1,0)</f>
        <v>0</v>
      </c>
    </row>
    <row r="1395" spans="1:20" x14ac:dyDescent="0.3">
      <c r="A1395" s="3">
        <v>2012</v>
      </c>
      <c r="B1395" s="3">
        <v>178</v>
      </c>
      <c r="C1395" s="3" t="s">
        <v>56</v>
      </c>
      <c r="D1395" s="3" t="str">
        <f>VLOOKUP(E1395,accorpamenti!$A$2:$X$104,A1395-1995,0)</f>
        <v>Rovigo</v>
      </c>
      <c r="E1395" s="3" t="s">
        <v>126</v>
      </c>
      <c r="F1395" s="3">
        <v>6232</v>
      </c>
      <c r="G1395" s="3">
        <f t="shared" si="62"/>
        <v>2012</v>
      </c>
      <c r="H1395" s="4">
        <v>4</v>
      </c>
      <c r="I1395" s="3" t="s">
        <v>36</v>
      </c>
      <c r="J1395" s="3">
        <v>7</v>
      </c>
      <c r="K1395" s="3">
        <v>5</v>
      </c>
      <c r="L1395" s="3">
        <v>5</v>
      </c>
      <c r="M1395" s="3">
        <v>0</v>
      </c>
      <c r="N1395" s="3">
        <v>3</v>
      </c>
      <c r="O1395" s="3">
        <v>2</v>
      </c>
      <c r="P1395" s="3">
        <f t="shared" si="63"/>
        <v>26.4</v>
      </c>
      <c r="Q1395" s="3">
        <v>116</v>
      </c>
      <c r="R1395" s="3">
        <f t="shared" si="64"/>
        <v>1</v>
      </c>
      <c r="S1395" s="3">
        <v>22</v>
      </c>
      <c r="T1395" s="3">
        <f>IF(AND(H1395&lt;5,S1395&gt;=VLOOKUP(A1395,anni!$A$1:$O$32,6,0)),1,0)</f>
        <v>0</v>
      </c>
    </row>
    <row r="1396" spans="1:20" x14ac:dyDescent="0.3">
      <c r="A1396" s="3">
        <v>2012</v>
      </c>
      <c r="B1396" s="3">
        <v>179</v>
      </c>
      <c r="C1396" s="3" t="s">
        <v>32</v>
      </c>
      <c r="D1396" s="3" t="str">
        <f>VLOOKUP(E1396,accorpamenti!$A$2:$X$104,A1396-1995,0)</f>
        <v>Napoli</v>
      </c>
      <c r="E1396" s="3" t="s">
        <v>95</v>
      </c>
      <c r="F1396" s="3">
        <v>5939</v>
      </c>
      <c r="G1396" s="3">
        <f t="shared" si="62"/>
        <v>2012</v>
      </c>
      <c r="H1396" s="4">
        <v>4</v>
      </c>
      <c r="I1396" s="3" t="s">
        <v>36</v>
      </c>
      <c r="J1396" s="3">
        <v>7</v>
      </c>
      <c r="K1396" s="3">
        <v>7</v>
      </c>
      <c r="L1396" s="3">
        <v>7</v>
      </c>
      <c r="M1396" s="3">
        <v>7</v>
      </c>
      <c r="N1396" s="3">
        <v>5</v>
      </c>
      <c r="O1396" s="3">
        <v>2</v>
      </c>
      <c r="P1396" s="3">
        <f t="shared" si="63"/>
        <v>0</v>
      </c>
      <c r="Q1396" s="3">
        <v>15</v>
      </c>
      <c r="R1396" s="3">
        <f t="shared" si="64"/>
        <v>4</v>
      </c>
      <c r="S1396" s="3">
        <v>35</v>
      </c>
      <c r="T1396" s="3">
        <f>IF(AND(H1396&lt;5,S1396&gt;=VLOOKUP(A1396,anni!$A$1:$O$32,6,0)),1,0)</f>
        <v>1</v>
      </c>
    </row>
    <row r="1397" spans="1:20" x14ac:dyDescent="0.3">
      <c r="A1397" s="3">
        <v>2012</v>
      </c>
      <c r="B1397" s="3">
        <v>180</v>
      </c>
      <c r="C1397" s="3" t="s">
        <v>34</v>
      </c>
      <c r="D1397" s="3" t="str">
        <f>VLOOKUP(E1397,accorpamenti!$A$2:$X$104,A1397-1995,0)</f>
        <v>Pavia</v>
      </c>
      <c r="E1397" s="3" t="s">
        <v>83</v>
      </c>
      <c r="F1397" s="3">
        <v>5907</v>
      </c>
      <c r="G1397" s="3">
        <f t="shared" si="62"/>
        <v>2012</v>
      </c>
      <c r="H1397" s="4">
        <v>5</v>
      </c>
      <c r="I1397" s="3" t="s">
        <v>36</v>
      </c>
      <c r="J1397" s="3">
        <v>7</v>
      </c>
      <c r="K1397" s="3">
        <v>7</v>
      </c>
      <c r="L1397" s="3">
        <v>7</v>
      </c>
      <c r="M1397" s="3">
        <v>4</v>
      </c>
      <c r="N1397" s="3">
        <v>6</v>
      </c>
      <c r="O1397" s="3">
        <v>1</v>
      </c>
      <c r="P1397" s="3">
        <f t="shared" si="63"/>
        <v>32</v>
      </c>
      <c r="Q1397" s="3">
        <v>26</v>
      </c>
      <c r="R1397" s="3">
        <f t="shared" si="64"/>
        <v>3</v>
      </c>
      <c r="S1397" s="3">
        <v>32</v>
      </c>
      <c r="T1397" s="3">
        <f>IF(AND(H1397&lt;5,S1397&gt;=VLOOKUP(A1397,anni!$A$1:$O$32,6,0)),1,0)</f>
        <v>0</v>
      </c>
    </row>
    <row r="1398" spans="1:20" x14ac:dyDescent="0.3">
      <c r="A1398" s="3">
        <v>2012</v>
      </c>
      <c r="B1398" s="3">
        <v>181</v>
      </c>
      <c r="C1398" s="3" t="s">
        <v>56</v>
      </c>
      <c r="D1398" s="3" t="str">
        <f>VLOOKUP(E1398,accorpamenti!$A$2:$X$104,A1398-1995,0)</f>
        <v>Venezia</v>
      </c>
      <c r="E1398" s="3" t="s">
        <v>85</v>
      </c>
      <c r="F1398" s="3">
        <v>6179</v>
      </c>
      <c r="G1398" s="3">
        <f t="shared" si="62"/>
        <v>2012</v>
      </c>
      <c r="H1398" s="4">
        <v>5</v>
      </c>
      <c r="I1398" s="3" t="s">
        <v>36</v>
      </c>
      <c r="J1398" s="3">
        <v>1</v>
      </c>
      <c r="K1398" s="3">
        <v>5</v>
      </c>
      <c r="L1398" s="3">
        <v>7</v>
      </c>
      <c r="M1398" s="3">
        <v>6</v>
      </c>
      <c r="N1398" s="3">
        <v>0</v>
      </c>
      <c r="O1398" s="3">
        <v>4</v>
      </c>
      <c r="P1398" s="3">
        <f t="shared" si="63"/>
        <v>23</v>
      </c>
      <c r="Q1398" s="3">
        <v>103</v>
      </c>
      <c r="R1398" s="3">
        <f t="shared" si="64"/>
        <v>1</v>
      </c>
      <c r="S1398" s="3">
        <v>23</v>
      </c>
      <c r="T1398" s="3">
        <f>IF(AND(H1398&lt;5,S1398&gt;=VLOOKUP(A1398,anni!$A$1:$O$32,6,0)),1,0)</f>
        <v>0</v>
      </c>
    </row>
    <row r="1399" spans="1:20" x14ac:dyDescent="0.3">
      <c r="A1399" s="3">
        <v>2012</v>
      </c>
      <c r="B1399" s="3">
        <v>182</v>
      </c>
      <c r="C1399" s="3" t="s">
        <v>45</v>
      </c>
      <c r="D1399" s="3" t="str">
        <f>VLOOKUP(E1399,accorpamenti!$A$2:$X$104,A1399-1995,0)</f>
        <v>Torino</v>
      </c>
      <c r="E1399" s="3" t="s">
        <v>49</v>
      </c>
      <c r="F1399" s="3">
        <v>6058</v>
      </c>
      <c r="G1399" s="3">
        <f t="shared" si="62"/>
        <v>2012</v>
      </c>
      <c r="H1399" s="4">
        <v>5</v>
      </c>
      <c r="I1399" s="3" t="s">
        <v>36</v>
      </c>
      <c r="J1399" s="3">
        <v>7</v>
      </c>
      <c r="K1399" s="3">
        <v>0</v>
      </c>
      <c r="L1399" s="3">
        <v>6</v>
      </c>
      <c r="M1399" s="3">
        <v>2</v>
      </c>
      <c r="N1399" s="3">
        <v>1</v>
      </c>
      <c r="O1399" s="3">
        <v>0</v>
      </c>
      <c r="P1399" s="3">
        <f t="shared" si="63"/>
        <v>16</v>
      </c>
      <c r="Q1399" s="3">
        <v>213</v>
      </c>
      <c r="R1399" s="3">
        <f t="shared" si="64"/>
        <v>2</v>
      </c>
      <c r="S1399" s="3">
        <v>16</v>
      </c>
      <c r="T1399" s="3">
        <f>IF(AND(H1399&lt;5,S1399&gt;=VLOOKUP(A1399,anni!$A$1:$O$32,6,0)),1,0)</f>
        <v>0</v>
      </c>
    </row>
    <row r="1400" spans="1:20" x14ac:dyDescent="0.3">
      <c r="A1400" s="3">
        <v>2012</v>
      </c>
      <c r="B1400" s="3">
        <v>183</v>
      </c>
      <c r="C1400" s="3" t="s">
        <v>69</v>
      </c>
      <c r="D1400" s="3" t="str">
        <f>VLOOKUP(E1400,accorpamenti!$A$2:$X$104,A1400-1995,0)</f>
        <v>Reggio Emilia</v>
      </c>
      <c r="E1400" s="3" t="s">
        <v>78</v>
      </c>
      <c r="F1400" s="3">
        <v>5940</v>
      </c>
      <c r="G1400" s="3">
        <f t="shared" si="62"/>
        <v>2012</v>
      </c>
      <c r="H1400" s="4">
        <v>4</v>
      </c>
      <c r="I1400" s="3" t="s">
        <v>36</v>
      </c>
      <c r="J1400" s="3">
        <v>7</v>
      </c>
      <c r="K1400" s="3">
        <v>7</v>
      </c>
      <c r="L1400" s="3">
        <v>6</v>
      </c>
      <c r="M1400" s="3">
        <v>7</v>
      </c>
      <c r="N1400" s="3">
        <v>4</v>
      </c>
      <c r="O1400" s="3">
        <v>2</v>
      </c>
      <c r="P1400" s="3">
        <f t="shared" si="63"/>
        <v>0</v>
      </c>
      <c r="Q1400" s="3">
        <v>24</v>
      </c>
      <c r="R1400" s="3">
        <f t="shared" si="64"/>
        <v>4</v>
      </c>
      <c r="S1400" s="3">
        <v>33</v>
      </c>
      <c r="T1400" s="3">
        <f>IF(AND(H1400&lt;5,S1400&gt;=VLOOKUP(A1400,anni!$A$1:$O$32,6,0)),1,0)</f>
        <v>1</v>
      </c>
    </row>
    <row r="1401" spans="1:20" x14ac:dyDescent="0.3">
      <c r="A1401" s="3">
        <v>2012</v>
      </c>
      <c r="B1401" s="3">
        <v>184</v>
      </c>
      <c r="C1401" s="3" t="s">
        <v>34</v>
      </c>
      <c r="D1401" s="3" t="str">
        <f>VLOOKUP(E1401,accorpamenti!$A$2:$X$104,A1401-1995,0)</f>
        <v>Milano</v>
      </c>
      <c r="E1401" s="3" t="s">
        <v>41</v>
      </c>
      <c r="F1401" s="3">
        <v>6098</v>
      </c>
      <c r="G1401" s="3">
        <f t="shared" si="62"/>
        <v>2012</v>
      </c>
      <c r="H1401" s="4">
        <v>4</v>
      </c>
      <c r="I1401" s="3" t="s">
        <v>36</v>
      </c>
      <c r="J1401" s="3">
        <v>7</v>
      </c>
      <c r="K1401" s="3">
        <v>6</v>
      </c>
      <c r="L1401" s="3">
        <v>0</v>
      </c>
      <c r="M1401" s="3">
        <v>7</v>
      </c>
      <c r="N1401" s="3">
        <v>1</v>
      </c>
      <c r="O1401" s="3">
        <v>0</v>
      </c>
      <c r="P1401" s="3">
        <f t="shared" si="63"/>
        <v>25.2</v>
      </c>
      <c r="Q1401" s="3">
        <v>132</v>
      </c>
      <c r="R1401" s="3">
        <f t="shared" si="64"/>
        <v>2</v>
      </c>
      <c r="S1401" s="3">
        <v>21</v>
      </c>
      <c r="T1401" s="3">
        <f>IF(AND(H1401&lt;5,S1401&gt;=VLOOKUP(A1401,anni!$A$1:$O$32,6,0)),1,0)</f>
        <v>0</v>
      </c>
    </row>
    <row r="1402" spans="1:20" x14ac:dyDescent="0.3">
      <c r="A1402" s="3">
        <v>2012</v>
      </c>
      <c r="B1402" s="3">
        <v>185</v>
      </c>
      <c r="C1402" s="3" t="s">
        <v>39</v>
      </c>
      <c r="D1402" s="3" t="str">
        <f>VLOOKUP(E1402,accorpamenti!$A$2:$X$104,A1402-1995,0)</f>
        <v>Roma</v>
      </c>
      <c r="E1402" s="3" t="s">
        <v>40</v>
      </c>
      <c r="F1402" s="3">
        <v>6125</v>
      </c>
      <c r="G1402" s="3">
        <f t="shared" si="62"/>
        <v>2012</v>
      </c>
      <c r="H1402" s="4">
        <v>3</v>
      </c>
      <c r="I1402" s="3" t="s">
        <v>36</v>
      </c>
      <c r="J1402" s="3">
        <v>7</v>
      </c>
      <c r="K1402" s="3">
        <v>4</v>
      </c>
      <c r="L1402" s="3">
        <v>4</v>
      </c>
      <c r="M1402" s="3">
        <v>6</v>
      </c>
      <c r="N1402" s="3">
        <v>5</v>
      </c>
      <c r="O1402" s="3">
        <v>2</v>
      </c>
      <c r="P1402" s="3">
        <f t="shared" si="63"/>
        <v>39.199999999999996</v>
      </c>
      <c r="Q1402" s="3">
        <v>49</v>
      </c>
      <c r="R1402" s="3">
        <f t="shared" si="64"/>
        <v>4</v>
      </c>
      <c r="S1402" s="3">
        <v>28</v>
      </c>
      <c r="T1402" s="3">
        <f>IF(AND(H1402&lt;5,S1402&gt;=VLOOKUP(A1402,anni!$A$1:$O$32,6,0)),1,0)</f>
        <v>0</v>
      </c>
    </row>
    <row r="1403" spans="1:20" x14ac:dyDescent="0.3">
      <c r="A1403" s="3">
        <v>2012</v>
      </c>
      <c r="B1403" s="3">
        <v>186</v>
      </c>
      <c r="C1403" s="3" t="s">
        <v>62</v>
      </c>
      <c r="D1403" s="3" t="str">
        <f>VLOOKUP(E1403,accorpamenti!$A$2:$X$104,A1403-1995,0)</f>
        <v>Catanzaro</v>
      </c>
      <c r="E1403" s="3" t="s">
        <v>110</v>
      </c>
      <c r="F1403" s="3">
        <v>6282</v>
      </c>
      <c r="G1403" s="3">
        <f t="shared" si="62"/>
        <v>2012</v>
      </c>
      <c r="H1403" s="4">
        <v>3</v>
      </c>
      <c r="I1403" s="3" t="s">
        <v>36</v>
      </c>
      <c r="J1403" s="3">
        <v>7</v>
      </c>
      <c r="K1403" s="3">
        <v>5</v>
      </c>
      <c r="L1403" s="3">
        <v>2</v>
      </c>
      <c r="M1403" s="3">
        <v>0</v>
      </c>
      <c r="N1403" s="3">
        <v>2</v>
      </c>
      <c r="O1403" s="3">
        <v>0</v>
      </c>
      <c r="P1403" s="3">
        <f t="shared" si="63"/>
        <v>22.4</v>
      </c>
      <c r="Q1403" s="3">
        <v>213</v>
      </c>
      <c r="R1403" s="3">
        <f t="shared" si="64"/>
        <v>3</v>
      </c>
      <c r="S1403" s="3">
        <v>16</v>
      </c>
      <c r="T1403" s="3">
        <f>IF(AND(H1403&lt;5,S1403&gt;=VLOOKUP(A1403,anni!$A$1:$O$32,6,0)),1,0)</f>
        <v>0</v>
      </c>
    </row>
    <row r="1404" spans="1:20" x14ac:dyDescent="0.3">
      <c r="A1404" s="3">
        <v>2012</v>
      </c>
      <c r="B1404" s="3">
        <v>187</v>
      </c>
      <c r="C1404" s="3" t="s">
        <v>45</v>
      </c>
      <c r="D1404" s="3" t="str">
        <f>VLOOKUP(E1404,accorpamenti!$A$2:$X$104,A1404-1995,0)</f>
        <v>Verbania</v>
      </c>
      <c r="E1404" s="3" t="s">
        <v>46</v>
      </c>
      <c r="F1404" s="3">
        <v>6233</v>
      </c>
      <c r="G1404" s="3">
        <f t="shared" si="62"/>
        <v>2012</v>
      </c>
      <c r="H1404" s="4">
        <v>4</v>
      </c>
      <c r="I1404" s="3" t="s">
        <v>36</v>
      </c>
      <c r="J1404" s="3">
        <v>7</v>
      </c>
      <c r="K1404" s="3">
        <v>7</v>
      </c>
      <c r="L1404" s="3">
        <v>2</v>
      </c>
      <c r="M1404" s="3">
        <v>0</v>
      </c>
      <c r="N1404" s="3">
        <v>1</v>
      </c>
      <c r="O1404" s="3">
        <v>1</v>
      </c>
      <c r="P1404" s="3">
        <f t="shared" si="63"/>
        <v>21.599999999999998</v>
      </c>
      <c r="Q1404" s="3">
        <v>183</v>
      </c>
      <c r="R1404" s="3">
        <f t="shared" si="64"/>
        <v>1</v>
      </c>
      <c r="S1404" s="3">
        <v>18</v>
      </c>
      <c r="T1404" s="3">
        <f>IF(AND(H1404&lt;5,S1404&gt;=VLOOKUP(A1404,anni!$A$1:$O$32,6,0)),1,0)</f>
        <v>0</v>
      </c>
    </row>
    <row r="1405" spans="1:20" x14ac:dyDescent="0.3">
      <c r="A1405" s="3">
        <v>2012</v>
      </c>
      <c r="B1405" s="3">
        <v>188</v>
      </c>
      <c r="C1405" s="3" t="s">
        <v>47</v>
      </c>
      <c r="D1405" s="3" t="str">
        <f>VLOOKUP(E1405,accorpamenti!$A$2:$X$104,A1405-1995,0)</f>
        <v>Massa Carrara</v>
      </c>
      <c r="E1405" s="3" t="s">
        <v>52</v>
      </c>
      <c r="F1405" s="3">
        <v>6234</v>
      </c>
      <c r="G1405" s="3">
        <f t="shared" si="62"/>
        <v>2012</v>
      </c>
      <c r="H1405" s="4">
        <v>4</v>
      </c>
      <c r="I1405" s="3" t="s">
        <v>36</v>
      </c>
      <c r="J1405" s="3">
        <v>7</v>
      </c>
      <c r="K1405" s="3">
        <v>1</v>
      </c>
      <c r="L1405" s="3">
        <v>0</v>
      </c>
      <c r="M1405" s="3">
        <v>1</v>
      </c>
      <c r="N1405" s="3">
        <v>2</v>
      </c>
      <c r="O1405" s="3">
        <v>0</v>
      </c>
      <c r="P1405" s="3">
        <f t="shared" si="63"/>
        <v>13.2</v>
      </c>
      <c r="Q1405" s="3">
        <v>282</v>
      </c>
      <c r="R1405" s="3">
        <f t="shared" si="64"/>
        <v>2</v>
      </c>
      <c r="S1405" s="3">
        <v>11</v>
      </c>
      <c r="T1405" s="3">
        <f>IF(AND(H1405&lt;5,S1405&gt;=VLOOKUP(A1405,anni!$A$1:$O$32,6,0)),1,0)</f>
        <v>0</v>
      </c>
    </row>
    <row r="1406" spans="1:20" x14ac:dyDescent="0.3">
      <c r="A1406" s="3">
        <v>2012</v>
      </c>
      <c r="B1406" s="3">
        <v>189</v>
      </c>
      <c r="C1406" s="3" t="s">
        <v>62</v>
      </c>
      <c r="D1406" s="3" t="str">
        <f>VLOOKUP(E1406,accorpamenti!$A$2:$X$104,A1406-1995,0)</f>
        <v>Reggio Calabria</v>
      </c>
      <c r="E1406" s="3" t="s">
        <v>63</v>
      </c>
      <c r="F1406" s="3">
        <v>6311</v>
      </c>
      <c r="G1406" s="3">
        <f t="shared" si="62"/>
        <v>2012</v>
      </c>
      <c r="H1406" s="4">
        <v>2</v>
      </c>
      <c r="I1406" s="3" t="s">
        <v>31</v>
      </c>
      <c r="J1406" s="3">
        <v>2</v>
      </c>
      <c r="K1406" s="3">
        <v>1</v>
      </c>
      <c r="L1406" s="3">
        <v>0</v>
      </c>
      <c r="M1406" s="3">
        <v>0</v>
      </c>
      <c r="N1406" s="3">
        <v>0</v>
      </c>
      <c r="O1406" s="3">
        <v>0</v>
      </c>
      <c r="P1406" s="3">
        <f t="shared" si="63"/>
        <v>4.8000000000000007</v>
      </c>
      <c r="Q1406" s="3">
        <v>303</v>
      </c>
      <c r="R1406" s="3">
        <f t="shared" si="64"/>
        <v>1</v>
      </c>
      <c r="S1406" s="3">
        <v>3</v>
      </c>
      <c r="T1406" s="3">
        <f>IF(AND(H1406&lt;5,S1406&gt;=VLOOKUP(A1406,anni!$A$1:$O$32,6,0)),1,0)</f>
        <v>0</v>
      </c>
    </row>
    <row r="1407" spans="1:20" x14ac:dyDescent="0.3">
      <c r="A1407" s="3">
        <v>2012</v>
      </c>
      <c r="B1407" s="3">
        <v>190</v>
      </c>
      <c r="C1407" s="3" t="s">
        <v>45</v>
      </c>
      <c r="D1407" s="3" t="str">
        <f>VLOOKUP(E1407,accorpamenti!$A$2:$X$104,A1407-1995,0)</f>
        <v>Torino</v>
      </c>
      <c r="E1407" s="3" t="s">
        <v>49</v>
      </c>
      <c r="F1407" s="3">
        <v>6099</v>
      </c>
      <c r="G1407" s="3">
        <f t="shared" si="62"/>
        <v>2012</v>
      </c>
      <c r="H1407" s="4">
        <v>4</v>
      </c>
      <c r="I1407" s="3" t="s">
        <v>36</v>
      </c>
      <c r="J1407" s="3">
        <v>7</v>
      </c>
      <c r="K1407" s="3">
        <v>4</v>
      </c>
      <c r="L1407" s="3">
        <v>7</v>
      </c>
      <c r="M1407" s="3">
        <v>0</v>
      </c>
      <c r="N1407" s="3">
        <v>1</v>
      </c>
      <c r="O1407" s="3">
        <v>0</v>
      </c>
      <c r="P1407" s="3">
        <f t="shared" si="63"/>
        <v>22.8</v>
      </c>
      <c r="Q1407" s="3">
        <v>162</v>
      </c>
      <c r="R1407" s="3">
        <f t="shared" si="64"/>
        <v>3</v>
      </c>
      <c r="S1407" s="3">
        <v>19</v>
      </c>
      <c r="T1407" s="3">
        <f>IF(AND(H1407&lt;5,S1407&gt;=VLOOKUP(A1407,anni!$A$1:$O$32,6,0)),1,0)</f>
        <v>0</v>
      </c>
    </row>
    <row r="1408" spans="1:20" x14ac:dyDescent="0.3">
      <c r="A1408" s="3">
        <v>2012</v>
      </c>
      <c r="B1408" s="3">
        <v>191</v>
      </c>
      <c r="C1408" s="3" t="s">
        <v>62</v>
      </c>
      <c r="D1408" s="3" t="str">
        <f>VLOOKUP(E1408,accorpamenti!$A$2:$X$104,A1408-1995,0)</f>
        <v>Catanzaro</v>
      </c>
      <c r="E1408" s="3" t="s">
        <v>142</v>
      </c>
      <c r="F1408" s="3">
        <v>6283</v>
      </c>
      <c r="G1408" s="3">
        <f t="shared" si="62"/>
        <v>2012</v>
      </c>
      <c r="H1408" s="4">
        <v>3</v>
      </c>
      <c r="I1408" s="3" t="s">
        <v>36</v>
      </c>
      <c r="J1408" s="3">
        <v>0</v>
      </c>
      <c r="K1408" s="3">
        <v>1</v>
      </c>
      <c r="L1408" s="3">
        <v>0</v>
      </c>
      <c r="M1408" s="3">
        <v>0</v>
      </c>
      <c r="N1408" s="3">
        <v>0</v>
      </c>
      <c r="O1408" s="3">
        <v>0</v>
      </c>
      <c r="P1408" s="3">
        <f t="shared" si="63"/>
        <v>1.4</v>
      </c>
      <c r="Q1408" s="3">
        <v>305</v>
      </c>
      <c r="R1408" s="3">
        <f t="shared" si="64"/>
        <v>1</v>
      </c>
      <c r="S1408" s="3">
        <v>1</v>
      </c>
      <c r="T1408" s="3">
        <f>IF(AND(H1408&lt;5,S1408&gt;=VLOOKUP(A1408,anni!$A$1:$O$32,6,0)),1,0)</f>
        <v>0</v>
      </c>
    </row>
    <row r="1409" spans="1:20" x14ac:dyDescent="0.3">
      <c r="A1409" s="3">
        <v>2012</v>
      </c>
      <c r="B1409" s="3">
        <v>192</v>
      </c>
      <c r="C1409" s="3" t="s">
        <v>47</v>
      </c>
      <c r="D1409" s="3" t="str">
        <f>VLOOKUP(E1409,accorpamenti!$A$2:$X$104,A1409-1995,0)</f>
        <v>Arezzo</v>
      </c>
      <c r="E1409" s="3" t="s">
        <v>81</v>
      </c>
      <c r="F1409" s="3">
        <v>6235</v>
      </c>
      <c r="G1409" s="3">
        <f t="shared" si="62"/>
        <v>2012</v>
      </c>
      <c r="H1409" s="4">
        <v>4</v>
      </c>
      <c r="I1409" s="3" t="s">
        <v>36</v>
      </c>
      <c r="J1409" s="3">
        <v>7</v>
      </c>
      <c r="K1409" s="3">
        <v>4</v>
      </c>
      <c r="L1409" s="3">
        <v>7</v>
      </c>
      <c r="M1409" s="3">
        <v>0</v>
      </c>
      <c r="N1409" s="3">
        <v>0</v>
      </c>
      <c r="O1409" s="3">
        <v>0</v>
      </c>
      <c r="P1409" s="3">
        <f t="shared" si="63"/>
        <v>21.599999999999998</v>
      </c>
      <c r="Q1409" s="3">
        <v>183</v>
      </c>
      <c r="R1409" s="3">
        <f t="shared" si="64"/>
        <v>1</v>
      </c>
      <c r="S1409" s="3">
        <v>18</v>
      </c>
      <c r="T1409" s="3">
        <f>IF(AND(H1409&lt;5,S1409&gt;=VLOOKUP(A1409,anni!$A$1:$O$32,6,0)),1,0)</f>
        <v>0</v>
      </c>
    </row>
    <row r="1410" spans="1:20" x14ac:dyDescent="0.3">
      <c r="A1410" s="3">
        <v>2012</v>
      </c>
      <c r="B1410" s="3">
        <v>193</v>
      </c>
      <c r="C1410" s="3" t="s">
        <v>47</v>
      </c>
      <c r="D1410" s="3" t="str">
        <f>VLOOKUP(E1410,accorpamenti!$A$2:$X$104,A1410-1995,0)</f>
        <v>Siena</v>
      </c>
      <c r="E1410" s="3" t="s">
        <v>108</v>
      </c>
      <c r="F1410" s="3">
        <v>6236</v>
      </c>
      <c r="G1410" s="3">
        <f t="shared" ref="G1410:G1473" si="65">A1410</f>
        <v>2012</v>
      </c>
      <c r="H1410" s="4">
        <v>4</v>
      </c>
      <c r="I1410" s="3" t="s">
        <v>36</v>
      </c>
      <c r="J1410" s="3">
        <v>7</v>
      </c>
      <c r="K1410" s="3">
        <v>5</v>
      </c>
      <c r="L1410" s="3">
        <v>0</v>
      </c>
      <c r="M1410" s="3">
        <v>1</v>
      </c>
      <c r="N1410" s="3">
        <v>3</v>
      </c>
      <c r="O1410" s="3">
        <v>1</v>
      </c>
      <c r="P1410" s="3">
        <f t="shared" ref="P1410:P1473" si="66">IF(T1410=0,IF(S1410=-1,-1,S1410*HLOOKUP(H1410,$U$1:$Y$2,2,0)),0)</f>
        <v>20.399999999999999</v>
      </c>
      <c r="Q1410" s="3">
        <v>194</v>
      </c>
      <c r="R1410" s="3">
        <f t="shared" si="64"/>
        <v>2</v>
      </c>
      <c r="S1410" s="3">
        <v>17</v>
      </c>
      <c r="T1410" s="3">
        <f>IF(AND(H1410&lt;5,S1410&gt;=VLOOKUP(A1410,anni!$A$1:$O$32,6,0)),1,0)</f>
        <v>0</v>
      </c>
    </row>
    <row r="1411" spans="1:20" x14ac:dyDescent="0.3">
      <c r="A1411" s="3">
        <v>2012</v>
      </c>
      <c r="B1411" s="3">
        <v>194</v>
      </c>
      <c r="C1411" s="3" t="s">
        <v>45</v>
      </c>
      <c r="D1411" s="3" t="str">
        <f>VLOOKUP(E1411,accorpamenti!$A$2:$X$104,A1411-1995,0)</f>
        <v>Asti</v>
      </c>
      <c r="E1411" s="3" t="s">
        <v>68</v>
      </c>
      <c r="F1411" s="3">
        <v>6284</v>
      </c>
      <c r="G1411" s="3">
        <f t="shared" si="65"/>
        <v>2012</v>
      </c>
      <c r="H1411" s="4">
        <v>3</v>
      </c>
      <c r="I1411" s="3" t="s">
        <v>36</v>
      </c>
      <c r="J1411" s="3">
        <v>7</v>
      </c>
      <c r="K1411" s="3">
        <v>7</v>
      </c>
      <c r="L1411" s="3">
        <v>7</v>
      </c>
      <c r="M1411" s="3">
        <v>6</v>
      </c>
      <c r="N1411" s="3">
        <v>4</v>
      </c>
      <c r="O1411" s="3">
        <v>0</v>
      </c>
      <c r="P1411" s="3">
        <f t="shared" si="66"/>
        <v>43.4</v>
      </c>
      <c r="Q1411" s="3">
        <v>32</v>
      </c>
      <c r="R1411" s="3">
        <f t="shared" si="64"/>
        <v>3</v>
      </c>
      <c r="S1411" s="3">
        <v>31</v>
      </c>
      <c r="T1411" s="3">
        <f>IF(AND(H1411&lt;5,S1411&gt;=VLOOKUP(A1411,anni!$A$1:$O$32,6,0)),1,0)</f>
        <v>0</v>
      </c>
    </row>
    <row r="1412" spans="1:20" x14ac:dyDescent="0.3">
      <c r="A1412" s="3">
        <v>2012</v>
      </c>
      <c r="B1412" s="3">
        <v>195</v>
      </c>
      <c r="C1412" s="3" t="s">
        <v>45</v>
      </c>
      <c r="D1412" s="3" t="str">
        <f>VLOOKUP(E1412,accorpamenti!$A$2:$X$104,A1412-1995,0)</f>
        <v>Biella</v>
      </c>
      <c r="E1412" s="3" t="s">
        <v>144</v>
      </c>
      <c r="F1412" s="3">
        <v>6285</v>
      </c>
      <c r="G1412" s="3">
        <f t="shared" si="65"/>
        <v>2012</v>
      </c>
      <c r="H1412" s="4">
        <v>3</v>
      </c>
      <c r="I1412" s="3" t="s">
        <v>36</v>
      </c>
      <c r="J1412" s="3">
        <v>7</v>
      </c>
      <c r="K1412" s="3">
        <v>7</v>
      </c>
      <c r="L1412" s="3">
        <v>7</v>
      </c>
      <c r="M1412" s="3">
        <v>7</v>
      </c>
      <c r="N1412" s="3">
        <v>0</v>
      </c>
      <c r="O1412" s="3">
        <v>2</v>
      </c>
      <c r="P1412" s="3">
        <f t="shared" si="66"/>
        <v>42</v>
      </c>
      <c r="Q1412" s="3">
        <v>38</v>
      </c>
      <c r="R1412" s="3">
        <f t="shared" si="64"/>
        <v>3</v>
      </c>
      <c r="S1412" s="3">
        <v>30</v>
      </c>
      <c r="T1412" s="3">
        <f>IF(AND(H1412&lt;5,S1412&gt;=VLOOKUP(A1412,anni!$A$1:$O$32,6,0)),1,0)</f>
        <v>0</v>
      </c>
    </row>
    <row r="1413" spans="1:20" x14ac:dyDescent="0.3">
      <c r="A1413" s="3">
        <v>2012</v>
      </c>
      <c r="B1413" s="3">
        <v>196</v>
      </c>
      <c r="C1413" s="3" t="s">
        <v>135</v>
      </c>
      <c r="D1413" s="3" t="str">
        <f>VLOOKUP(E1413,accorpamenti!$A$2:$X$104,A1413-1995,0)</f>
        <v>Campobasso</v>
      </c>
      <c r="E1413" s="3" t="s">
        <v>145</v>
      </c>
      <c r="F1413" s="3">
        <v>6286</v>
      </c>
      <c r="G1413" s="3">
        <f t="shared" si="65"/>
        <v>2012</v>
      </c>
      <c r="H1413" s="4">
        <v>3</v>
      </c>
      <c r="I1413" s="3" t="s">
        <v>36</v>
      </c>
      <c r="J1413" s="3">
        <v>7</v>
      </c>
      <c r="K1413" s="3">
        <v>7</v>
      </c>
      <c r="L1413" s="3">
        <v>0</v>
      </c>
      <c r="M1413" s="3">
        <v>1</v>
      </c>
      <c r="N1413" s="3">
        <v>1</v>
      </c>
      <c r="O1413" s="3">
        <v>0</v>
      </c>
      <c r="P1413" s="3">
        <f t="shared" si="66"/>
        <v>22.4</v>
      </c>
      <c r="Q1413" s="3">
        <v>213</v>
      </c>
      <c r="R1413" s="3">
        <f t="shared" si="64"/>
        <v>2</v>
      </c>
      <c r="S1413" s="3">
        <v>16</v>
      </c>
      <c r="T1413" s="3">
        <f>IF(AND(H1413&lt;5,S1413&gt;=VLOOKUP(A1413,anni!$A$1:$O$32,6,0)),1,0)</f>
        <v>0</v>
      </c>
    </row>
    <row r="1414" spans="1:20" x14ac:dyDescent="0.3">
      <c r="A1414" s="3">
        <v>2012</v>
      </c>
      <c r="B1414" s="3">
        <v>197</v>
      </c>
      <c r="C1414" s="3" t="s">
        <v>37</v>
      </c>
      <c r="D1414" s="3" t="str">
        <f>VLOOKUP(E1414,accorpamenti!$A$2:$X$104,A1414-1995,0)</f>
        <v>Brindisi</v>
      </c>
      <c r="E1414" s="3" t="s">
        <v>112</v>
      </c>
      <c r="F1414" s="3">
        <v>6312</v>
      </c>
      <c r="G1414" s="3">
        <f t="shared" si="65"/>
        <v>2012</v>
      </c>
      <c r="H1414" s="4">
        <v>2</v>
      </c>
      <c r="I1414" s="3" t="s">
        <v>31</v>
      </c>
      <c r="J1414" s="3">
        <v>7</v>
      </c>
      <c r="K1414" s="3">
        <v>7</v>
      </c>
      <c r="L1414" s="3">
        <v>7</v>
      </c>
      <c r="M1414" s="3">
        <v>7</v>
      </c>
      <c r="N1414" s="3">
        <v>0</v>
      </c>
      <c r="O1414" s="3">
        <v>0</v>
      </c>
      <c r="P1414" s="3">
        <f t="shared" si="66"/>
        <v>44.800000000000004</v>
      </c>
      <c r="Q1414" s="3">
        <v>49</v>
      </c>
      <c r="R1414" s="3">
        <f t="shared" si="64"/>
        <v>3</v>
      </c>
      <c r="S1414" s="3">
        <v>28</v>
      </c>
      <c r="T1414" s="3">
        <f>IF(AND(H1414&lt;5,S1414&gt;=VLOOKUP(A1414,anni!$A$1:$O$32,6,0)),1,0)</f>
        <v>0</v>
      </c>
    </row>
    <row r="1415" spans="1:20" x14ac:dyDescent="0.3">
      <c r="A1415" s="3">
        <v>2012</v>
      </c>
      <c r="B1415" s="3">
        <v>198</v>
      </c>
      <c r="C1415" s="3" t="s">
        <v>29</v>
      </c>
      <c r="D1415" s="3" t="str">
        <f>VLOOKUP(E1415,accorpamenti!$A$2:$X$104,A1415-1995,0)</f>
        <v>Catania</v>
      </c>
      <c r="E1415" s="3" t="s">
        <v>75</v>
      </c>
      <c r="F1415" s="3">
        <v>6059</v>
      </c>
      <c r="G1415" s="3">
        <f t="shared" si="65"/>
        <v>2012</v>
      </c>
      <c r="H1415" s="4">
        <v>5</v>
      </c>
      <c r="I1415" s="3" t="s">
        <v>36</v>
      </c>
      <c r="J1415" s="3">
        <v>7</v>
      </c>
      <c r="K1415" s="3">
        <v>7</v>
      </c>
      <c r="L1415" s="3">
        <v>4</v>
      </c>
      <c r="M1415" s="3">
        <v>6</v>
      </c>
      <c r="N1415" s="3">
        <v>0</v>
      </c>
      <c r="O1415" s="3">
        <v>0</v>
      </c>
      <c r="P1415" s="3">
        <f t="shared" si="66"/>
        <v>24</v>
      </c>
      <c r="Q1415" s="3">
        <v>90</v>
      </c>
      <c r="R1415" s="3">
        <f t="shared" si="64"/>
        <v>2</v>
      </c>
      <c r="S1415" s="3">
        <v>24</v>
      </c>
      <c r="T1415" s="3">
        <f>IF(AND(H1415&lt;5,S1415&gt;=VLOOKUP(A1415,anni!$A$1:$O$32,6,0)),1,0)</f>
        <v>0</v>
      </c>
    </row>
    <row r="1416" spans="1:20" x14ac:dyDescent="0.3">
      <c r="A1416" s="3">
        <v>2012</v>
      </c>
      <c r="B1416" s="3">
        <v>199</v>
      </c>
      <c r="C1416" s="3" t="s">
        <v>37</v>
      </c>
      <c r="D1416" s="3" t="str">
        <f>VLOOKUP(E1416,accorpamenti!$A$2:$X$104,A1416-1995,0)</f>
        <v>Bari</v>
      </c>
      <c r="E1416" s="3" t="s">
        <v>55</v>
      </c>
      <c r="F1416" s="3">
        <v>5941</v>
      </c>
      <c r="G1416" s="3">
        <f t="shared" si="65"/>
        <v>2012</v>
      </c>
      <c r="H1416" s="4">
        <v>4</v>
      </c>
      <c r="I1416" s="3" t="s">
        <v>36</v>
      </c>
      <c r="J1416" s="3">
        <v>7</v>
      </c>
      <c r="K1416" s="3">
        <v>5</v>
      </c>
      <c r="L1416" s="3">
        <v>4</v>
      </c>
      <c r="M1416" s="3">
        <v>7</v>
      </c>
      <c r="N1416" s="3">
        <v>1</v>
      </c>
      <c r="O1416" s="3">
        <v>0</v>
      </c>
      <c r="P1416" s="3">
        <f t="shared" si="66"/>
        <v>28.799999999999997</v>
      </c>
      <c r="Q1416" s="3">
        <v>90</v>
      </c>
      <c r="R1416" s="3">
        <f t="shared" si="64"/>
        <v>3</v>
      </c>
      <c r="S1416" s="3">
        <v>24</v>
      </c>
      <c r="T1416" s="3">
        <f>IF(AND(H1416&lt;5,S1416&gt;=VLOOKUP(A1416,anni!$A$1:$O$32,6,0)),1,0)</f>
        <v>0</v>
      </c>
    </row>
    <row r="1417" spans="1:20" x14ac:dyDescent="0.3">
      <c r="A1417" s="3">
        <v>2012</v>
      </c>
      <c r="B1417" s="3">
        <v>200</v>
      </c>
      <c r="C1417" s="3" t="s">
        <v>101</v>
      </c>
      <c r="D1417" s="3" t="str">
        <f>VLOOKUP(E1417,accorpamenti!$A$2:$X$104,A1417-1995,0)</f>
        <v>Pesaro Urbino</v>
      </c>
      <c r="E1417" s="3" t="s">
        <v>104</v>
      </c>
      <c r="F1417" s="3">
        <v>6287</v>
      </c>
      <c r="G1417" s="3">
        <f t="shared" si="65"/>
        <v>2012</v>
      </c>
      <c r="H1417" s="4">
        <v>3</v>
      </c>
      <c r="I1417" s="3" t="s">
        <v>36</v>
      </c>
      <c r="J1417" s="3">
        <v>7</v>
      </c>
      <c r="K1417" s="3">
        <v>5</v>
      </c>
      <c r="L1417" s="3">
        <v>6</v>
      </c>
      <c r="M1417" s="3">
        <v>1</v>
      </c>
      <c r="N1417" s="3">
        <v>0</v>
      </c>
      <c r="O1417" s="3">
        <v>0</v>
      </c>
      <c r="P1417" s="3">
        <f t="shared" si="66"/>
        <v>26.599999999999998</v>
      </c>
      <c r="Q1417" s="3">
        <v>162</v>
      </c>
      <c r="R1417" s="3">
        <f t="shared" si="64"/>
        <v>1</v>
      </c>
      <c r="S1417" s="3">
        <v>19</v>
      </c>
      <c r="T1417" s="3">
        <f>IF(AND(H1417&lt;5,S1417&gt;=VLOOKUP(A1417,anni!$A$1:$O$32,6,0)),1,0)</f>
        <v>0</v>
      </c>
    </row>
    <row r="1418" spans="1:20" x14ac:dyDescent="0.3">
      <c r="A1418" s="3">
        <v>2012</v>
      </c>
      <c r="B1418" s="3">
        <v>201</v>
      </c>
      <c r="C1418" s="3" t="s">
        <v>69</v>
      </c>
      <c r="D1418" s="3" t="str">
        <f>VLOOKUP(E1418,accorpamenti!$A$2:$X$104,A1418-1995,0)</f>
        <v>Forlì Cesena</v>
      </c>
      <c r="E1418" s="3" t="s">
        <v>119</v>
      </c>
      <c r="F1418" s="3">
        <v>6180</v>
      </c>
      <c r="G1418" s="3">
        <f t="shared" si="65"/>
        <v>2012</v>
      </c>
      <c r="H1418" s="4">
        <v>5</v>
      </c>
      <c r="I1418" s="3" t="s">
        <v>36</v>
      </c>
      <c r="J1418" s="3">
        <v>0</v>
      </c>
      <c r="K1418" s="3">
        <v>2</v>
      </c>
      <c r="L1418" s="3">
        <v>0</v>
      </c>
      <c r="M1418" s="3">
        <v>1</v>
      </c>
      <c r="N1418" s="3">
        <v>1</v>
      </c>
      <c r="O1418" s="3">
        <v>0</v>
      </c>
      <c r="P1418" s="3">
        <f t="shared" si="66"/>
        <v>4</v>
      </c>
      <c r="Q1418" s="3">
        <v>301</v>
      </c>
      <c r="R1418" s="3">
        <f t="shared" si="64"/>
        <v>1</v>
      </c>
      <c r="S1418" s="3">
        <v>4</v>
      </c>
      <c r="T1418" s="3">
        <f>IF(AND(H1418&lt;5,S1418&gt;=VLOOKUP(A1418,anni!$A$1:$O$32,6,0)),1,0)</f>
        <v>0</v>
      </c>
    </row>
    <row r="1419" spans="1:20" x14ac:dyDescent="0.3">
      <c r="A1419" s="3">
        <v>2012</v>
      </c>
      <c r="B1419" s="3">
        <v>202</v>
      </c>
      <c r="C1419" s="3" t="s">
        <v>45</v>
      </c>
      <c r="D1419" s="3" t="str">
        <f>VLOOKUP(E1419,accorpamenti!$A$2:$X$104,A1419-1995,0)</f>
        <v>Alessandria</v>
      </c>
      <c r="E1419" s="3" t="s">
        <v>74</v>
      </c>
      <c r="F1419" s="3">
        <v>6237</v>
      </c>
      <c r="G1419" s="3">
        <f t="shared" si="65"/>
        <v>2012</v>
      </c>
      <c r="H1419" s="4">
        <v>4</v>
      </c>
      <c r="I1419" s="3" t="s">
        <v>36</v>
      </c>
      <c r="J1419" s="3">
        <v>7</v>
      </c>
      <c r="K1419" s="3">
        <v>7</v>
      </c>
      <c r="L1419" s="3">
        <v>3</v>
      </c>
      <c r="M1419" s="3">
        <v>2</v>
      </c>
      <c r="N1419" s="3">
        <v>1</v>
      </c>
      <c r="O1419" s="3">
        <v>0</v>
      </c>
      <c r="P1419" s="3">
        <f t="shared" si="66"/>
        <v>24</v>
      </c>
      <c r="Q1419" s="3">
        <v>144</v>
      </c>
      <c r="R1419" s="3">
        <f t="shared" si="64"/>
        <v>1</v>
      </c>
      <c r="S1419" s="3">
        <v>20</v>
      </c>
      <c r="T1419" s="3">
        <f>IF(AND(H1419&lt;5,S1419&gt;=VLOOKUP(A1419,anni!$A$1:$O$32,6,0)),1,0)</f>
        <v>0</v>
      </c>
    </row>
    <row r="1420" spans="1:20" x14ac:dyDescent="0.3">
      <c r="A1420" s="3">
        <v>2012</v>
      </c>
      <c r="B1420" s="3">
        <v>203</v>
      </c>
      <c r="C1420" s="3" t="s">
        <v>45</v>
      </c>
      <c r="D1420" s="3" t="str">
        <f>VLOOKUP(E1420,accorpamenti!$A$2:$X$104,A1420-1995,0)</f>
        <v>Torino</v>
      </c>
      <c r="E1420" s="3" t="s">
        <v>49</v>
      </c>
      <c r="F1420" s="3">
        <v>6288</v>
      </c>
      <c r="G1420" s="3">
        <f t="shared" si="65"/>
        <v>2012</v>
      </c>
      <c r="H1420" s="4">
        <v>3</v>
      </c>
      <c r="I1420" s="3" t="s">
        <v>36</v>
      </c>
      <c r="J1420" s="3">
        <v>7</v>
      </c>
      <c r="K1420" s="3">
        <v>2</v>
      </c>
      <c r="L1420" s="3">
        <v>3</v>
      </c>
      <c r="M1420" s="3">
        <v>1</v>
      </c>
      <c r="N1420" s="3">
        <v>1</v>
      </c>
      <c r="O1420" s="3">
        <v>0</v>
      </c>
      <c r="P1420" s="3">
        <f t="shared" si="66"/>
        <v>19.599999999999998</v>
      </c>
      <c r="Q1420" s="3">
        <v>247</v>
      </c>
      <c r="R1420" s="3">
        <f t="shared" si="64"/>
        <v>1</v>
      </c>
      <c r="S1420" s="3">
        <v>14</v>
      </c>
      <c r="T1420" s="3">
        <f>IF(AND(H1420&lt;5,S1420&gt;=VLOOKUP(A1420,anni!$A$1:$O$32,6,0)),1,0)</f>
        <v>0</v>
      </c>
    </row>
    <row r="1421" spans="1:20" x14ac:dyDescent="0.3">
      <c r="A1421" s="3">
        <v>2012</v>
      </c>
      <c r="B1421" s="3">
        <v>204</v>
      </c>
      <c r="C1421" s="3" t="s">
        <v>101</v>
      </c>
      <c r="D1421" s="3" t="str">
        <f>VLOOKUP(E1421,accorpamenti!$A$2:$X$104,A1421-1995,0)</f>
        <v>Ancona</v>
      </c>
      <c r="E1421" s="3" t="s">
        <v>116</v>
      </c>
      <c r="F1421" s="3">
        <v>6060</v>
      </c>
      <c r="G1421" s="3">
        <f t="shared" si="65"/>
        <v>2012</v>
      </c>
      <c r="H1421" s="4">
        <v>5</v>
      </c>
      <c r="I1421" s="3" t="s">
        <v>36</v>
      </c>
      <c r="J1421" s="3">
        <v>7</v>
      </c>
      <c r="K1421" s="3">
        <v>7</v>
      </c>
      <c r="L1421" s="3">
        <v>3</v>
      </c>
      <c r="M1421" s="3">
        <v>6</v>
      </c>
      <c r="N1421" s="3">
        <v>1</v>
      </c>
      <c r="O1421" s="3">
        <v>0</v>
      </c>
      <c r="P1421" s="3">
        <f t="shared" si="66"/>
        <v>24</v>
      </c>
      <c r="Q1421" s="3">
        <v>90</v>
      </c>
      <c r="R1421" s="3">
        <f t="shared" si="64"/>
        <v>2</v>
      </c>
      <c r="S1421" s="3">
        <v>24</v>
      </c>
      <c r="T1421" s="3">
        <f>IF(AND(H1421&lt;5,S1421&gt;=VLOOKUP(A1421,anni!$A$1:$O$32,6,0)),1,0)</f>
        <v>0</v>
      </c>
    </row>
    <row r="1422" spans="1:20" x14ac:dyDescent="0.3">
      <c r="A1422" s="3">
        <v>2012</v>
      </c>
      <c r="B1422" s="3">
        <v>205</v>
      </c>
      <c r="C1422" s="3" t="s">
        <v>101</v>
      </c>
      <c r="D1422" s="3" t="str">
        <f>VLOOKUP(E1422,accorpamenti!$A$2:$X$104,A1422-1995,0)</f>
        <v>Ascoli Piceno</v>
      </c>
      <c r="E1422" s="3" t="s">
        <v>117</v>
      </c>
      <c r="F1422" s="3">
        <v>6100</v>
      </c>
      <c r="G1422" s="3">
        <f t="shared" si="65"/>
        <v>2012</v>
      </c>
      <c r="H1422" s="4">
        <v>4</v>
      </c>
      <c r="I1422" s="3" t="s">
        <v>36</v>
      </c>
      <c r="J1422" s="3">
        <v>6</v>
      </c>
      <c r="K1422" s="3">
        <v>2</v>
      </c>
      <c r="L1422" s="3">
        <v>1</v>
      </c>
      <c r="M1422" s="3">
        <v>7</v>
      </c>
      <c r="N1422" s="3">
        <v>1</v>
      </c>
      <c r="O1422" s="3">
        <v>0</v>
      </c>
      <c r="P1422" s="3">
        <f t="shared" si="66"/>
        <v>20.399999999999999</v>
      </c>
      <c r="Q1422" s="3">
        <v>194</v>
      </c>
      <c r="R1422" s="3">
        <f t="shared" si="64"/>
        <v>3</v>
      </c>
      <c r="S1422" s="3">
        <v>17</v>
      </c>
      <c r="T1422" s="3">
        <f>IF(AND(H1422&lt;5,S1422&gt;=VLOOKUP(A1422,anni!$A$1:$O$32,6,0)),1,0)</f>
        <v>0</v>
      </c>
    </row>
    <row r="1423" spans="1:20" x14ac:dyDescent="0.3">
      <c r="A1423" s="3">
        <v>2012</v>
      </c>
      <c r="B1423" s="3">
        <v>206</v>
      </c>
      <c r="C1423" s="3" t="s">
        <v>69</v>
      </c>
      <c r="D1423" s="3" t="str">
        <f>VLOOKUP(E1423,accorpamenti!$A$2:$X$104,A1423-1995,0)</f>
        <v>Bologna</v>
      </c>
      <c r="E1423" s="3" t="s">
        <v>70</v>
      </c>
      <c r="F1423" s="3">
        <v>6313</v>
      </c>
      <c r="G1423" s="3">
        <f t="shared" si="65"/>
        <v>2012</v>
      </c>
      <c r="H1423" s="4">
        <v>2</v>
      </c>
      <c r="I1423" s="3" t="s">
        <v>31</v>
      </c>
      <c r="J1423" s="3">
        <v>7</v>
      </c>
      <c r="K1423" s="3">
        <v>2</v>
      </c>
      <c r="L1423" s="3">
        <v>3</v>
      </c>
      <c r="M1423" s="3">
        <v>0</v>
      </c>
      <c r="N1423" s="3">
        <v>0</v>
      </c>
      <c r="O1423" s="3">
        <v>0</v>
      </c>
      <c r="P1423" s="3">
        <f t="shared" si="66"/>
        <v>19.200000000000003</v>
      </c>
      <c r="Q1423" s="3">
        <v>275</v>
      </c>
      <c r="R1423" s="3">
        <f t="shared" si="64"/>
        <v>1</v>
      </c>
      <c r="S1423" s="3">
        <v>12</v>
      </c>
      <c r="T1423" s="3">
        <f>IF(AND(H1423&lt;5,S1423&gt;=VLOOKUP(A1423,anni!$A$1:$O$32,6,0)),1,0)</f>
        <v>0</v>
      </c>
    </row>
    <row r="1424" spans="1:20" x14ac:dyDescent="0.3">
      <c r="A1424" s="3">
        <v>2012</v>
      </c>
      <c r="B1424" s="3">
        <v>207</v>
      </c>
      <c r="C1424" s="3" t="s">
        <v>32</v>
      </c>
      <c r="D1424" s="3" t="str">
        <f>VLOOKUP(E1424,accorpamenti!$A$2:$X$104,A1424-1995,0)</f>
        <v>Napoli</v>
      </c>
      <c r="E1424" s="3" t="s">
        <v>95</v>
      </c>
      <c r="F1424" s="3">
        <v>6314</v>
      </c>
      <c r="G1424" s="3">
        <f t="shared" si="65"/>
        <v>2012</v>
      </c>
      <c r="H1424" s="4">
        <v>2</v>
      </c>
      <c r="I1424" s="3" t="s">
        <v>31</v>
      </c>
      <c r="J1424" s="3">
        <v>7</v>
      </c>
      <c r="K1424" s="3">
        <v>2</v>
      </c>
      <c r="L1424" s="3">
        <v>0</v>
      </c>
      <c r="M1424" s="3">
        <v>2</v>
      </c>
      <c r="N1424" s="3">
        <v>3</v>
      </c>
      <c r="O1424" s="3">
        <v>0</v>
      </c>
      <c r="P1424" s="3">
        <f t="shared" si="66"/>
        <v>22.400000000000002</v>
      </c>
      <c r="Q1424" s="3">
        <v>247</v>
      </c>
      <c r="R1424" s="3">
        <f t="shared" si="64"/>
        <v>1</v>
      </c>
      <c r="S1424" s="3">
        <v>14</v>
      </c>
      <c r="T1424" s="3">
        <f>IF(AND(H1424&lt;5,S1424&gt;=VLOOKUP(A1424,anni!$A$1:$O$32,6,0)),1,0)</f>
        <v>0</v>
      </c>
    </row>
    <row r="1425" spans="1:20" x14ac:dyDescent="0.3">
      <c r="A1425" s="3">
        <v>2012</v>
      </c>
      <c r="B1425" s="3">
        <v>208</v>
      </c>
      <c r="C1425" s="3" t="s">
        <v>50</v>
      </c>
      <c r="D1425" s="3" t="str">
        <f>VLOOKUP(E1425,accorpamenti!$A$2:$X$104,A1425-1995,0)</f>
        <v>Genova</v>
      </c>
      <c r="E1425" s="3" t="s">
        <v>51</v>
      </c>
      <c r="F1425" s="3">
        <v>6061</v>
      </c>
      <c r="G1425" s="3">
        <f t="shared" si="65"/>
        <v>2012</v>
      </c>
      <c r="H1425" s="4">
        <v>5</v>
      </c>
      <c r="I1425" s="3" t="s">
        <v>36</v>
      </c>
      <c r="J1425" s="3">
        <v>7</v>
      </c>
      <c r="K1425" s="3">
        <v>1</v>
      </c>
      <c r="L1425" s="3">
        <v>6</v>
      </c>
      <c r="M1425" s="3">
        <v>7</v>
      </c>
      <c r="N1425" s="3">
        <v>3</v>
      </c>
      <c r="O1425" s="3">
        <v>0</v>
      </c>
      <c r="P1425" s="3">
        <f t="shared" si="66"/>
        <v>24</v>
      </c>
      <c r="Q1425" s="3">
        <v>90</v>
      </c>
      <c r="R1425" s="3">
        <f t="shared" si="64"/>
        <v>2</v>
      </c>
      <c r="S1425" s="3">
        <v>24</v>
      </c>
      <c r="T1425" s="3">
        <f>IF(AND(H1425&lt;5,S1425&gt;=VLOOKUP(A1425,anni!$A$1:$O$32,6,0)),1,0)</f>
        <v>0</v>
      </c>
    </row>
    <row r="1426" spans="1:20" x14ac:dyDescent="0.3">
      <c r="A1426" s="3">
        <v>2012</v>
      </c>
      <c r="B1426" s="3">
        <v>209</v>
      </c>
      <c r="C1426" s="3" t="s">
        <v>50</v>
      </c>
      <c r="D1426" s="3" t="str">
        <f>VLOOKUP(E1426,accorpamenti!$A$2:$X$104,A1426-1995,0)</f>
        <v>Genova</v>
      </c>
      <c r="E1426" s="3" t="s">
        <v>51</v>
      </c>
      <c r="F1426" s="3">
        <v>6238</v>
      </c>
      <c r="G1426" s="3">
        <f t="shared" si="65"/>
        <v>2012</v>
      </c>
      <c r="H1426" s="4">
        <v>4</v>
      </c>
      <c r="I1426" s="3" t="s">
        <v>36</v>
      </c>
      <c r="J1426" s="3">
        <v>7</v>
      </c>
      <c r="K1426" s="3">
        <v>5</v>
      </c>
      <c r="L1426" s="3">
        <v>0</v>
      </c>
      <c r="M1426" s="3">
        <v>6</v>
      </c>
      <c r="N1426" s="3">
        <v>0</v>
      </c>
      <c r="O1426" s="3">
        <v>1</v>
      </c>
      <c r="P1426" s="3">
        <f t="shared" si="66"/>
        <v>22.8</v>
      </c>
      <c r="Q1426" s="3">
        <v>162</v>
      </c>
      <c r="R1426" s="3">
        <f t="shared" si="64"/>
        <v>2</v>
      </c>
      <c r="S1426" s="3">
        <v>19</v>
      </c>
      <c r="T1426" s="3">
        <f>IF(AND(H1426&lt;5,S1426&gt;=VLOOKUP(A1426,anni!$A$1:$O$32,6,0)),1,0)</f>
        <v>0</v>
      </c>
    </row>
    <row r="1427" spans="1:20" x14ac:dyDescent="0.3">
      <c r="A1427" s="3">
        <v>2012</v>
      </c>
      <c r="B1427" s="3">
        <v>210</v>
      </c>
      <c r="C1427" s="3" t="s">
        <v>45</v>
      </c>
      <c r="D1427" s="3" t="str">
        <f>VLOOKUP(E1427,accorpamenti!$A$2:$X$104,A1427-1995,0)</f>
        <v>Torino</v>
      </c>
      <c r="E1427" s="3" t="s">
        <v>49</v>
      </c>
      <c r="F1427" s="3">
        <v>5733</v>
      </c>
      <c r="G1427" s="3">
        <f t="shared" si="65"/>
        <v>2012</v>
      </c>
      <c r="H1427" s="4">
        <v>5</v>
      </c>
      <c r="I1427" s="3" t="s">
        <v>36</v>
      </c>
      <c r="J1427" s="3">
        <v>7</v>
      </c>
      <c r="K1427" s="3">
        <v>5</v>
      </c>
      <c r="L1427" s="3">
        <v>7</v>
      </c>
      <c r="M1427" s="3">
        <v>0</v>
      </c>
      <c r="N1427" s="3">
        <v>0</v>
      </c>
      <c r="O1427" s="3">
        <v>0</v>
      </c>
      <c r="P1427" s="3">
        <f t="shared" si="66"/>
        <v>19</v>
      </c>
      <c r="Q1427" s="3">
        <v>162</v>
      </c>
      <c r="R1427" s="3">
        <f t="shared" si="64"/>
        <v>2</v>
      </c>
      <c r="S1427" s="3">
        <v>19</v>
      </c>
      <c r="T1427" s="3">
        <f>IF(AND(H1427&lt;5,S1427&gt;=VLOOKUP(A1427,anni!$A$1:$O$32,6,0)),1,0)</f>
        <v>0</v>
      </c>
    </row>
    <row r="1428" spans="1:20" x14ac:dyDescent="0.3">
      <c r="A1428" s="3">
        <v>2012</v>
      </c>
      <c r="B1428" s="3">
        <v>211</v>
      </c>
      <c r="C1428" s="3" t="s">
        <v>45</v>
      </c>
      <c r="D1428" s="3" t="str">
        <f>VLOOKUP(E1428,accorpamenti!$A$2:$X$104,A1428-1995,0)</f>
        <v>Novara</v>
      </c>
      <c r="E1428" s="3" t="s">
        <v>136</v>
      </c>
      <c r="F1428" s="3">
        <v>6181</v>
      </c>
      <c r="G1428" s="3">
        <f t="shared" si="65"/>
        <v>2012</v>
      </c>
      <c r="H1428" s="4">
        <v>5</v>
      </c>
      <c r="I1428" s="3" t="s">
        <v>36</v>
      </c>
      <c r="J1428" s="3">
        <v>7</v>
      </c>
      <c r="K1428" s="3">
        <v>3</v>
      </c>
      <c r="L1428" s="3">
        <v>0</v>
      </c>
      <c r="M1428" s="3">
        <v>3</v>
      </c>
      <c r="N1428" s="3">
        <v>1</v>
      </c>
      <c r="O1428" s="3">
        <v>0</v>
      </c>
      <c r="P1428" s="3">
        <f t="shared" si="66"/>
        <v>14</v>
      </c>
      <c r="Q1428" s="3">
        <v>247</v>
      </c>
      <c r="R1428" s="3">
        <f t="shared" si="64"/>
        <v>1</v>
      </c>
      <c r="S1428" s="3">
        <v>14</v>
      </c>
      <c r="T1428" s="3">
        <f>IF(AND(H1428&lt;5,S1428&gt;=VLOOKUP(A1428,anni!$A$1:$O$32,6,0)),1,0)</f>
        <v>0</v>
      </c>
    </row>
    <row r="1429" spans="1:20" x14ac:dyDescent="0.3">
      <c r="A1429" s="3">
        <v>2012</v>
      </c>
      <c r="B1429" s="3">
        <v>212</v>
      </c>
      <c r="C1429" s="3" t="s">
        <v>59</v>
      </c>
      <c r="D1429" s="3" t="str">
        <f>VLOOKUP(E1429,accorpamenti!$A$2:$X$104,A1429-1995,0)</f>
        <v>Bolzano</v>
      </c>
      <c r="E1429" s="3" t="s">
        <v>128</v>
      </c>
      <c r="F1429" s="3">
        <v>5942</v>
      </c>
      <c r="G1429" s="3">
        <f t="shared" si="65"/>
        <v>2012</v>
      </c>
      <c r="H1429" s="4">
        <v>4</v>
      </c>
      <c r="I1429" s="3" t="s">
        <v>36</v>
      </c>
      <c r="J1429" s="3">
        <v>7</v>
      </c>
      <c r="K1429" s="3">
        <v>7</v>
      </c>
      <c r="L1429" s="3">
        <v>7</v>
      </c>
      <c r="M1429" s="3">
        <v>6</v>
      </c>
      <c r="N1429" s="3">
        <v>0</v>
      </c>
      <c r="O1429" s="3">
        <v>0</v>
      </c>
      <c r="P1429" s="3">
        <f t="shared" si="66"/>
        <v>32.4</v>
      </c>
      <c r="Q1429" s="3">
        <v>63</v>
      </c>
      <c r="R1429" s="3">
        <f t="shared" si="64"/>
        <v>4</v>
      </c>
      <c r="S1429" s="3">
        <v>27</v>
      </c>
      <c r="T1429" s="3">
        <f>IF(AND(H1429&lt;5,S1429&gt;=VLOOKUP(A1429,anni!$A$1:$O$32,6,0)),1,0)</f>
        <v>0</v>
      </c>
    </row>
    <row r="1430" spans="1:20" x14ac:dyDescent="0.3">
      <c r="A1430" s="3">
        <v>2012</v>
      </c>
      <c r="B1430" s="3">
        <v>213</v>
      </c>
      <c r="C1430" s="3" t="s">
        <v>29</v>
      </c>
      <c r="D1430" s="3" t="str">
        <f>VLOOKUP(E1430,accorpamenti!$A$2:$X$104,A1430-1995,0)</f>
        <v>Catania</v>
      </c>
      <c r="E1430" s="3" t="s">
        <v>75</v>
      </c>
      <c r="F1430" s="3">
        <v>6182</v>
      </c>
      <c r="G1430" s="3">
        <f t="shared" si="65"/>
        <v>2012</v>
      </c>
      <c r="H1430" s="4">
        <v>5</v>
      </c>
      <c r="I1430" s="3" t="s">
        <v>36</v>
      </c>
      <c r="J1430" s="3">
        <v>7</v>
      </c>
      <c r="K1430" s="3">
        <v>4</v>
      </c>
      <c r="L1430" s="3">
        <v>0</v>
      </c>
      <c r="M1430" s="3">
        <v>0</v>
      </c>
      <c r="N1430" s="3">
        <v>3</v>
      </c>
      <c r="O1430" s="3">
        <v>0</v>
      </c>
      <c r="P1430" s="3">
        <f t="shared" si="66"/>
        <v>14</v>
      </c>
      <c r="Q1430" s="3">
        <v>247</v>
      </c>
      <c r="R1430" s="3">
        <f t="shared" si="64"/>
        <v>1</v>
      </c>
      <c r="S1430" s="3">
        <v>14</v>
      </c>
      <c r="T1430" s="3">
        <f>IF(AND(H1430&lt;5,S1430&gt;=VLOOKUP(A1430,anni!$A$1:$O$32,6,0)),1,0)</f>
        <v>0</v>
      </c>
    </row>
    <row r="1431" spans="1:20" x14ac:dyDescent="0.3">
      <c r="A1431" s="3">
        <v>2012</v>
      </c>
      <c r="B1431" s="3">
        <v>214</v>
      </c>
      <c r="C1431" s="3" t="s">
        <v>47</v>
      </c>
      <c r="D1431" s="3" t="str">
        <f>VLOOKUP(E1431,accorpamenti!$A$2:$X$104,A1431-1995,0)</f>
        <v>Pisa</v>
      </c>
      <c r="E1431" s="3" t="s">
        <v>105</v>
      </c>
      <c r="F1431" s="3">
        <v>6239</v>
      </c>
      <c r="G1431" s="3">
        <f t="shared" si="65"/>
        <v>2012</v>
      </c>
      <c r="H1431" s="4">
        <v>4</v>
      </c>
      <c r="I1431" s="3" t="s">
        <v>36</v>
      </c>
      <c r="J1431" s="3">
        <v>6</v>
      </c>
      <c r="K1431" s="3">
        <v>7</v>
      </c>
      <c r="L1431" s="3">
        <v>0</v>
      </c>
      <c r="M1431" s="3">
        <v>1</v>
      </c>
      <c r="N1431" s="3">
        <v>1</v>
      </c>
      <c r="O1431" s="3">
        <v>0</v>
      </c>
      <c r="P1431" s="3">
        <f t="shared" si="66"/>
        <v>18</v>
      </c>
      <c r="Q1431" s="3">
        <v>231</v>
      </c>
      <c r="R1431" s="3">
        <f t="shared" si="64"/>
        <v>2</v>
      </c>
      <c r="S1431" s="3">
        <v>15</v>
      </c>
      <c r="T1431" s="3">
        <f>IF(AND(H1431&lt;5,S1431&gt;=VLOOKUP(A1431,anni!$A$1:$O$32,6,0)),1,0)</f>
        <v>0</v>
      </c>
    </row>
    <row r="1432" spans="1:20" x14ac:dyDescent="0.3">
      <c r="A1432" s="3">
        <v>2012</v>
      </c>
      <c r="B1432" s="3">
        <v>215</v>
      </c>
      <c r="C1432" s="3" t="s">
        <v>43</v>
      </c>
      <c r="D1432" s="3" t="str">
        <f>VLOOKUP(E1432,accorpamenti!$A$2:$X$104,A1432-1995,0)</f>
        <v>Trieste</v>
      </c>
      <c r="E1432" s="3" t="s">
        <v>92</v>
      </c>
      <c r="F1432" s="3">
        <v>6240</v>
      </c>
      <c r="G1432" s="3">
        <f t="shared" si="65"/>
        <v>2012</v>
      </c>
      <c r="H1432" s="4">
        <v>4</v>
      </c>
      <c r="I1432" s="3" t="s">
        <v>36</v>
      </c>
      <c r="J1432" s="3">
        <v>7</v>
      </c>
      <c r="K1432" s="3">
        <v>5</v>
      </c>
      <c r="L1432" s="3">
        <v>0</v>
      </c>
      <c r="M1432" s="3">
        <v>3</v>
      </c>
      <c r="N1432" s="3">
        <v>0</v>
      </c>
      <c r="O1432" s="3">
        <v>0</v>
      </c>
      <c r="P1432" s="3">
        <f t="shared" si="66"/>
        <v>18</v>
      </c>
      <c r="Q1432" s="3">
        <v>231</v>
      </c>
      <c r="R1432" s="3">
        <f t="shared" si="64"/>
        <v>2</v>
      </c>
      <c r="S1432" s="3">
        <v>15</v>
      </c>
      <c r="T1432" s="3">
        <f>IF(AND(H1432&lt;5,S1432&gt;=VLOOKUP(A1432,anni!$A$1:$O$32,6,0)),1,0)</f>
        <v>0</v>
      </c>
    </row>
    <row r="1433" spans="1:20" x14ac:dyDescent="0.3">
      <c r="A1433" s="3">
        <v>2012</v>
      </c>
      <c r="B1433" s="3">
        <v>216</v>
      </c>
      <c r="C1433" s="3" t="s">
        <v>37</v>
      </c>
      <c r="D1433" s="3" t="str">
        <f>VLOOKUP(E1433,accorpamenti!$A$2:$X$104,A1433-1995,0)</f>
        <v>Lecce</v>
      </c>
      <c r="E1433" s="3" t="s">
        <v>38</v>
      </c>
      <c r="F1433" s="3">
        <v>5943</v>
      </c>
      <c r="G1433" s="3">
        <f t="shared" si="65"/>
        <v>2012</v>
      </c>
      <c r="H1433" s="4">
        <v>4</v>
      </c>
      <c r="I1433" s="3" t="s">
        <v>36</v>
      </c>
      <c r="J1433" s="3">
        <v>7</v>
      </c>
      <c r="K1433" s="3">
        <v>7</v>
      </c>
      <c r="L1433" s="3">
        <v>7</v>
      </c>
      <c r="M1433" s="3">
        <v>7</v>
      </c>
      <c r="N1433" s="3">
        <v>6</v>
      </c>
      <c r="O1433" s="3">
        <v>7</v>
      </c>
      <c r="P1433" s="3">
        <f t="shared" si="66"/>
        <v>0</v>
      </c>
      <c r="Q1433" s="3">
        <v>6</v>
      </c>
      <c r="R1433" s="3">
        <f t="shared" si="64"/>
        <v>4</v>
      </c>
      <c r="S1433" s="3">
        <v>41</v>
      </c>
      <c r="T1433" s="3">
        <f>IF(AND(H1433&lt;5,S1433&gt;=VLOOKUP(A1433,anni!$A$1:$O$32,6,0)),1,0)</f>
        <v>1</v>
      </c>
    </row>
    <row r="1434" spans="1:20" x14ac:dyDescent="0.3">
      <c r="A1434" s="3">
        <v>2012</v>
      </c>
      <c r="B1434" s="3">
        <v>217</v>
      </c>
      <c r="C1434" s="3" t="s">
        <v>43</v>
      </c>
      <c r="D1434" s="3" t="str">
        <f>VLOOKUP(E1434,accorpamenti!$A$2:$X$104,A1434-1995,0)</f>
        <v>Trieste</v>
      </c>
      <c r="E1434" s="3" t="s">
        <v>92</v>
      </c>
      <c r="F1434" s="3">
        <v>6062</v>
      </c>
      <c r="G1434" s="3">
        <f t="shared" si="65"/>
        <v>2012</v>
      </c>
      <c r="H1434" s="4">
        <v>5</v>
      </c>
      <c r="I1434" s="3" t="s">
        <v>36</v>
      </c>
      <c r="J1434" s="3">
        <v>7</v>
      </c>
      <c r="K1434" s="3">
        <v>6</v>
      </c>
      <c r="L1434" s="3">
        <v>7</v>
      </c>
      <c r="M1434" s="3">
        <v>1</v>
      </c>
      <c r="N1434" s="3">
        <v>7</v>
      </c>
      <c r="O1434" s="3">
        <v>0</v>
      </c>
      <c r="P1434" s="3">
        <f t="shared" si="66"/>
        <v>28</v>
      </c>
      <c r="Q1434" s="3">
        <v>49</v>
      </c>
      <c r="R1434" s="3">
        <f t="shared" si="64"/>
        <v>2</v>
      </c>
      <c r="S1434" s="3">
        <v>28</v>
      </c>
      <c r="T1434" s="3">
        <f>IF(AND(H1434&lt;5,S1434&gt;=VLOOKUP(A1434,anni!$A$1:$O$32,6,0)),1,0)</f>
        <v>0</v>
      </c>
    </row>
    <row r="1435" spans="1:20" x14ac:dyDescent="0.3">
      <c r="A1435" s="3">
        <v>2012</v>
      </c>
      <c r="B1435" s="3">
        <v>218</v>
      </c>
      <c r="C1435" s="3" t="s">
        <v>53</v>
      </c>
      <c r="D1435" s="3" t="str">
        <f>VLOOKUP(E1435,accorpamenti!$A$2:$X$104,A1435-1995,0)</f>
        <v>Pescara</v>
      </c>
      <c r="E1435" s="3" t="s">
        <v>54</v>
      </c>
      <c r="F1435" s="3">
        <v>5944</v>
      </c>
      <c r="G1435" s="3">
        <f t="shared" si="65"/>
        <v>2012</v>
      </c>
      <c r="H1435" s="4">
        <v>4</v>
      </c>
      <c r="I1435" s="3" t="s">
        <v>36</v>
      </c>
      <c r="J1435" s="3">
        <v>7</v>
      </c>
      <c r="K1435" s="3">
        <v>7</v>
      </c>
      <c r="L1435" s="3">
        <v>0</v>
      </c>
      <c r="M1435" s="3">
        <v>1</v>
      </c>
      <c r="N1435" s="3">
        <v>1</v>
      </c>
      <c r="O1435" s="3">
        <v>0</v>
      </c>
      <c r="P1435" s="3">
        <f t="shared" si="66"/>
        <v>19.2</v>
      </c>
      <c r="Q1435" s="3">
        <v>213</v>
      </c>
      <c r="R1435" s="3">
        <f t="shared" si="64"/>
        <v>4</v>
      </c>
      <c r="S1435" s="3">
        <v>16</v>
      </c>
      <c r="T1435" s="3">
        <f>IF(AND(H1435&lt;5,S1435&gt;=VLOOKUP(A1435,anni!$A$1:$O$32,6,0)),1,0)</f>
        <v>0</v>
      </c>
    </row>
    <row r="1436" spans="1:20" x14ac:dyDescent="0.3">
      <c r="A1436" s="3">
        <v>2012</v>
      </c>
      <c r="B1436" s="3">
        <v>219</v>
      </c>
      <c r="C1436" s="3" t="s">
        <v>34</v>
      </c>
      <c r="D1436" s="3" t="str">
        <f>VLOOKUP(E1436,accorpamenti!$A$2:$X$104,A1436-1995,0)</f>
        <v>Lecco</v>
      </c>
      <c r="E1436" s="3" t="s">
        <v>64</v>
      </c>
      <c r="F1436" s="3">
        <v>6183</v>
      </c>
      <c r="G1436" s="3">
        <f t="shared" si="65"/>
        <v>2012</v>
      </c>
      <c r="H1436" s="4">
        <v>5</v>
      </c>
      <c r="I1436" s="3" t="s">
        <v>36</v>
      </c>
      <c r="J1436" s="3">
        <v>7</v>
      </c>
      <c r="K1436" s="3">
        <v>6</v>
      </c>
      <c r="L1436" s="3">
        <v>6</v>
      </c>
      <c r="M1436" s="3">
        <v>2</v>
      </c>
      <c r="N1436" s="3">
        <v>3</v>
      </c>
      <c r="O1436" s="3">
        <v>0</v>
      </c>
      <c r="P1436" s="3">
        <f t="shared" si="66"/>
        <v>24</v>
      </c>
      <c r="Q1436" s="3">
        <v>90</v>
      </c>
      <c r="R1436" s="3">
        <f t="shared" si="64"/>
        <v>1</v>
      </c>
      <c r="S1436" s="3">
        <v>24</v>
      </c>
      <c r="T1436" s="3">
        <f>IF(AND(H1436&lt;5,S1436&gt;=VLOOKUP(A1436,anni!$A$1:$O$32,6,0)),1,0)</f>
        <v>0</v>
      </c>
    </row>
    <row r="1437" spans="1:20" x14ac:dyDescent="0.3">
      <c r="A1437" s="3">
        <v>2012</v>
      </c>
      <c r="B1437" s="3">
        <v>220</v>
      </c>
      <c r="C1437" s="3" t="s">
        <v>37</v>
      </c>
      <c r="D1437" s="3" t="str">
        <f>VLOOKUP(E1437,accorpamenti!$A$2:$X$104,A1437-1995,0)</f>
        <v>Bari</v>
      </c>
      <c r="E1437" s="3" t="s">
        <v>55</v>
      </c>
      <c r="F1437" s="3">
        <v>6289</v>
      </c>
      <c r="G1437" s="3">
        <f t="shared" si="65"/>
        <v>2012</v>
      </c>
      <c r="H1437" s="4">
        <v>3</v>
      </c>
      <c r="I1437" s="3" t="s">
        <v>36</v>
      </c>
      <c r="J1437" s="3">
        <v>7</v>
      </c>
      <c r="K1437" s="3">
        <v>7</v>
      </c>
      <c r="L1437" s="3">
        <v>1</v>
      </c>
      <c r="M1437" s="3">
        <v>0</v>
      </c>
      <c r="N1437" s="3">
        <v>3</v>
      </c>
      <c r="O1437" s="3">
        <v>0</v>
      </c>
      <c r="P1437" s="3">
        <f t="shared" si="66"/>
        <v>25.2</v>
      </c>
      <c r="Q1437" s="3">
        <v>183</v>
      </c>
      <c r="R1437" s="3">
        <f t="shared" si="64"/>
        <v>3</v>
      </c>
      <c r="S1437" s="3">
        <v>18</v>
      </c>
      <c r="T1437" s="3">
        <f>IF(AND(H1437&lt;5,S1437&gt;=VLOOKUP(A1437,anni!$A$1:$O$32,6,0)),1,0)</f>
        <v>0</v>
      </c>
    </row>
    <row r="1438" spans="1:20" x14ac:dyDescent="0.3">
      <c r="A1438" s="3">
        <v>2012</v>
      </c>
      <c r="B1438" s="3">
        <v>221</v>
      </c>
      <c r="C1438" s="3" t="s">
        <v>43</v>
      </c>
      <c r="D1438" s="3" t="str">
        <f>VLOOKUP(E1438,accorpamenti!$A$2:$X$104,A1438-1995,0)</f>
        <v>Udine</v>
      </c>
      <c r="E1438" s="3" t="s">
        <v>58</v>
      </c>
      <c r="F1438" s="3">
        <v>6184</v>
      </c>
      <c r="G1438" s="3">
        <f t="shared" si="65"/>
        <v>2012</v>
      </c>
      <c r="H1438" s="4">
        <v>5</v>
      </c>
      <c r="I1438" s="3" t="s">
        <v>36</v>
      </c>
      <c r="J1438" s="3">
        <v>7</v>
      </c>
      <c r="K1438" s="3">
        <v>5</v>
      </c>
      <c r="L1438" s="3">
        <v>7</v>
      </c>
      <c r="M1438" s="3">
        <v>4</v>
      </c>
      <c r="N1438" s="3">
        <v>2</v>
      </c>
      <c r="O1438" s="3">
        <v>1</v>
      </c>
      <c r="P1438" s="3">
        <f t="shared" si="66"/>
        <v>26</v>
      </c>
      <c r="Q1438" s="3">
        <v>71</v>
      </c>
      <c r="R1438" s="3">
        <f t="shared" si="64"/>
        <v>1</v>
      </c>
      <c r="S1438" s="3">
        <v>26</v>
      </c>
      <c r="T1438" s="3">
        <f>IF(AND(H1438&lt;5,S1438&gt;=VLOOKUP(A1438,anni!$A$1:$O$32,6,0)),1,0)</f>
        <v>0</v>
      </c>
    </row>
    <row r="1439" spans="1:20" x14ac:dyDescent="0.3">
      <c r="A1439" s="3">
        <v>2012</v>
      </c>
      <c r="B1439" s="3">
        <v>222</v>
      </c>
      <c r="C1439" s="3" t="s">
        <v>69</v>
      </c>
      <c r="D1439" s="3" t="str">
        <f>VLOOKUP(E1439,accorpamenti!$A$2:$X$104,A1439-1995,0)</f>
        <v>Forlì Cesena</v>
      </c>
      <c r="E1439" s="3" t="s">
        <v>119</v>
      </c>
      <c r="F1439" s="3">
        <v>6101</v>
      </c>
      <c r="G1439" s="3">
        <f t="shared" si="65"/>
        <v>2012</v>
      </c>
      <c r="H1439" s="4">
        <v>4</v>
      </c>
      <c r="I1439" s="3" t="s">
        <v>36</v>
      </c>
      <c r="J1439" s="3">
        <v>7</v>
      </c>
      <c r="K1439" s="3">
        <v>7</v>
      </c>
      <c r="L1439" s="3">
        <v>0</v>
      </c>
      <c r="M1439" s="3">
        <v>0</v>
      </c>
      <c r="N1439" s="3">
        <v>4</v>
      </c>
      <c r="O1439" s="3">
        <v>7</v>
      </c>
      <c r="P1439" s="3">
        <f t="shared" si="66"/>
        <v>30</v>
      </c>
      <c r="Q1439" s="3">
        <v>77</v>
      </c>
      <c r="R1439" s="3">
        <f t="shared" si="64"/>
        <v>3</v>
      </c>
      <c r="S1439" s="3">
        <v>25</v>
      </c>
      <c r="T1439" s="3">
        <f>IF(AND(H1439&lt;5,S1439&gt;=VLOOKUP(A1439,anni!$A$1:$O$32,6,0)),1,0)</f>
        <v>0</v>
      </c>
    </row>
    <row r="1440" spans="1:20" x14ac:dyDescent="0.3">
      <c r="A1440" s="3">
        <v>2012</v>
      </c>
      <c r="B1440" s="3">
        <v>223</v>
      </c>
      <c r="C1440" s="3" t="s">
        <v>53</v>
      </c>
      <c r="D1440" s="3" t="str">
        <f>VLOOKUP(E1440,accorpamenti!$A$2:$X$104,A1440-1995,0)</f>
        <v>Pescara</v>
      </c>
      <c r="E1440" s="3" t="s">
        <v>54</v>
      </c>
      <c r="F1440" s="3">
        <v>6185</v>
      </c>
      <c r="G1440" s="3">
        <f t="shared" si="65"/>
        <v>2012</v>
      </c>
      <c r="H1440" s="4">
        <v>5</v>
      </c>
      <c r="I1440" s="3" t="s">
        <v>36</v>
      </c>
      <c r="J1440" s="3">
        <v>7</v>
      </c>
      <c r="K1440" s="3">
        <v>5</v>
      </c>
      <c r="L1440" s="3">
        <v>0</v>
      </c>
      <c r="M1440" s="3">
        <v>1</v>
      </c>
      <c r="N1440" s="3">
        <v>1</v>
      </c>
      <c r="O1440" s="3">
        <v>1</v>
      </c>
      <c r="P1440" s="3">
        <f t="shared" si="66"/>
        <v>15</v>
      </c>
      <c r="Q1440" s="3">
        <v>231</v>
      </c>
      <c r="R1440" s="3">
        <f t="shared" si="64"/>
        <v>1</v>
      </c>
      <c r="S1440" s="3">
        <v>15</v>
      </c>
      <c r="T1440" s="3">
        <f>IF(AND(H1440&lt;5,S1440&gt;=VLOOKUP(A1440,anni!$A$1:$O$32,6,0)),1,0)</f>
        <v>0</v>
      </c>
    </row>
    <row r="1441" spans="1:20" x14ac:dyDescent="0.3">
      <c r="A1441" s="3">
        <v>2012</v>
      </c>
      <c r="B1441" s="3">
        <v>224</v>
      </c>
      <c r="C1441" s="3" t="s">
        <v>59</v>
      </c>
      <c r="D1441" s="3" t="str">
        <f>VLOOKUP(E1441,accorpamenti!$A$2:$X$104,A1441-1995,0)</f>
        <v>Trento</v>
      </c>
      <c r="E1441" s="3" t="s">
        <v>60</v>
      </c>
      <c r="F1441" s="3">
        <v>6241</v>
      </c>
      <c r="G1441" s="3">
        <f t="shared" si="65"/>
        <v>2012</v>
      </c>
      <c r="H1441" s="4">
        <v>4</v>
      </c>
      <c r="I1441" s="3" t="s">
        <v>36</v>
      </c>
      <c r="J1441" s="3">
        <v>7</v>
      </c>
      <c r="K1441" s="3">
        <v>2</v>
      </c>
      <c r="L1441" s="3">
        <v>1</v>
      </c>
      <c r="M1441" s="3">
        <v>1</v>
      </c>
      <c r="N1441" s="3">
        <v>2</v>
      </c>
      <c r="O1441" s="3">
        <v>0</v>
      </c>
      <c r="P1441" s="3">
        <f t="shared" si="66"/>
        <v>15.6</v>
      </c>
      <c r="Q1441" s="3">
        <v>261</v>
      </c>
      <c r="R1441" s="3">
        <f t="shared" ref="R1441:R1504" si="67">COUNTIF($F$609:$F$5991,F1441)</f>
        <v>1</v>
      </c>
      <c r="S1441" s="3">
        <v>13</v>
      </c>
      <c r="T1441" s="3">
        <f>IF(AND(H1441&lt;5,S1441&gt;=VLOOKUP(A1441,anni!$A$1:$O$32,6,0)),1,0)</f>
        <v>0</v>
      </c>
    </row>
    <row r="1442" spans="1:20" x14ac:dyDescent="0.3">
      <c r="A1442" s="3">
        <v>2012</v>
      </c>
      <c r="B1442" s="3">
        <v>225</v>
      </c>
      <c r="C1442" s="3" t="s">
        <v>56</v>
      </c>
      <c r="D1442" s="3" t="str">
        <f>VLOOKUP(E1442,accorpamenti!$A$2:$X$104,A1442-1995,0)</f>
        <v>Treviso</v>
      </c>
      <c r="E1442" s="3" t="s">
        <v>57</v>
      </c>
      <c r="F1442" s="3">
        <v>6186</v>
      </c>
      <c r="G1442" s="3">
        <f t="shared" si="65"/>
        <v>2012</v>
      </c>
      <c r="H1442" s="4">
        <v>5</v>
      </c>
      <c r="I1442" s="3" t="s">
        <v>36</v>
      </c>
      <c r="J1442" s="3">
        <v>7</v>
      </c>
      <c r="K1442" s="3">
        <v>7</v>
      </c>
      <c r="L1442" s="3">
        <v>4</v>
      </c>
      <c r="M1442" s="3">
        <v>4</v>
      </c>
      <c r="N1442" s="3">
        <v>1</v>
      </c>
      <c r="O1442" s="3">
        <v>0</v>
      </c>
      <c r="P1442" s="3">
        <f t="shared" si="66"/>
        <v>23</v>
      </c>
      <c r="Q1442" s="3">
        <v>103</v>
      </c>
      <c r="R1442" s="3">
        <f t="shared" si="67"/>
        <v>1</v>
      </c>
      <c r="S1442" s="3">
        <v>23</v>
      </c>
      <c r="T1442" s="3">
        <f>IF(AND(H1442&lt;5,S1442&gt;=VLOOKUP(A1442,anni!$A$1:$O$32,6,0)),1,0)</f>
        <v>0</v>
      </c>
    </row>
    <row r="1443" spans="1:20" x14ac:dyDescent="0.3">
      <c r="A1443" s="3">
        <v>2012</v>
      </c>
      <c r="B1443" s="3">
        <v>226</v>
      </c>
      <c r="C1443" s="3" t="s">
        <v>39</v>
      </c>
      <c r="D1443" s="3" t="str">
        <f>VLOOKUP(E1443,accorpamenti!$A$2:$X$104,A1443-1995,0)</f>
        <v>Roma</v>
      </c>
      <c r="E1443" s="3" t="s">
        <v>40</v>
      </c>
      <c r="F1443" s="3">
        <v>6242</v>
      </c>
      <c r="G1443" s="3">
        <f t="shared" si="65"/>
        <v>2012</v>
      </c>
      <c r="H1443" s="4">
        <v>4</v>
      </c>
      <c r="I1443" s="3" t="s">
        <v>36</v>
      </c>
      <c r="J1443" s="3">
        <v>7</v>
      </c>
      <c r="K1443" s="3">
        <v>6</v>
      </c>
      <c r="L1443" s="3">
        <v>0</v>
      </c>
      <c r="M1443" s="3">
        <v>2</v>
      </c>
      <c r="N1443" s="3">
        <v>4</v>
      </c>
      <c r="O1443" s="3">
        <v>0</v>
      </c>
      <c r="P1443" s="3">
        <f t="shared" si="66"/>
        <v>22.8</v>
      </c>
      <c r="Q1443" s="3">
        <v>162</v>
      </c>
      <c r="R1443" s="3">
        <f t="shared" si="67"/>
        <v>2</v>
      </c>
      <c r="S1443" s="3">
        <v>19</v>
      </c>
      <c r="T1443" s="3">
        <f>IF(AND(H1443&lt;5,S1443&gt;=VLOOKUP(A1443,anni!$A$1:$O$32,6,0)),1,0)</f>
        <v>0</v>
      </c>
    </row>
    <row r="1444" spans="1:20" x14ac:dyDescent="0.3">
      <c r="A1444" s="3">
        <v>2012</v>
      </c>
      <c r="B1444" s="3">
        <v>227</v>
      </c>
      <c r="C1444" s="3" t="s">
        <v>39</v>
      </c>
      <c r="D1444" s="3" t="str">
        <f>VLOOKUP(E1444,accorpamenti!$A$2:$X$104,A1444-1995,0)</f>
        <v>Roma</v>
      </c>
      <c r="E1444" s="3" t="s">
        <v>40</v>
      </c>
      <c r="F1444" s="3">
        <v>6315</v>
      </c>
      <c r="G1444" s="3">
        <f t="shared" si="65"/>
        <v>2012</v>
      </c>
      <c r="H1444" s="4">
        <v>2</v>
      </c>
      <c r="I1444" s="3" t="s">
        <v>31</v>
      </c>
      <c r="J1444" s="3">
        <v>7</v>
      </c>
      <c r="K1444" s="3">
        <v>4</v>
      </c>
      <c r="L1444" s="3">
        <v>3</v>
      </c>
      <c r="M1444" s="3">
        <v>1</v>
      </c>
      <c r="N1444" s="3">
        <v>1</v>
      </c>
      <c r="O1444" s="3">
        <v>0</v>
      </c>
      <c r="P1444" s="3">
        <f t="shared" si="66"/>
        <v>25.6</v>
      </c>
      <c r="Q1444" s="3">
        <v>213</v>
      </c>
      <c r="R1444" s="3">
        <f t="shared" si="67"/>
        <v>1</v>
      </c>
      <c r="S1444" s="3">
        <v>16</v>
      </c>
      <c r="T1444" s="3">
        <f>IF(AND(H1444&lt;5,S1444&gt;=VLOOKUP(A1444,anni!$A$1:$O$32,6,0)),1,0)</f>
        <v>0</v>
      </c>
    </row>
    <row r="1445" spans="1:20" x14ac:dyDescent="0.3">
      <c r="A1445" s="3">
        <v>2012</v>
      </c>
      <c r="B1445" s="3">
        <v>228</v>
      </c>
      <c r="C1445" s="3" t="s">
        <v>39</v>
      </c>
      <c r="D1445" s="3" t="str">
        <f>VLOOKUP(E1445,accorpamenti!$A$2:$X$104,A1445-1995,0)</f>
        <v>Roma</v>
      </c>
      <c r="E1445" s="3" t="s">
        <v>40</v>
      </c>
      <c r="F1445" s="3">
        <v>5945</v>
      </c>
      <c r="G1445" s="3">
        <f t="shared" si="65"/>
        <v>2012</v>
      </c>
      <c r="H1445" s="4">
        <v>4</v>
      </c>
      <c r="I1445" s="3" t="s">
        <v>36</v>
      </c>
      <c r="J1445" s="3">
        <v>7</v>
      </c>
      <c r="K1445" s="3">
        <v>7</v>
      </c>
      <c r="L1445" s="3">
        <v>7</v>
      </c>
      <c r="M1445" s="3">
        <v>5</v>
      </c>
      <c r="N1445" s="3">
        <v>1</v>
      </c>
      <c r="O1445" s="3">
        <v>2</v>
      </c>
      <c r="P1445" s="3">
        <f t="shared" si="66"/>
        <v>34.799999999999997</v>
      </c>
      <c r="Q1445" s="3">
        <v>45</v>
      </c>
      <c r="R1445" s="3">
        <f t="shared" si="67"/>
        <v>4</v>
      </c>
      <c r="S1445" s="3">
        <v>29</v>
      </c>
      <c r="T1445" s="3">
        <f>IF(AND(H1445&lt;5,S1445&gt;=VLOOKUP(A1445,anni!$A$1:$O$32,6,0)),1,0)</f>
        <v>0</v>
      </c>
    </row>
    <row r="1446" spans="1:20" x14ac:dyDescent="0.3">
      <c r="A1446" s="3">
        <v>2012</v>
      </c>
      <c r="B1446" s="3">
        <v>229</v>
      </c>
      <c r="C1446" s="3" t="s">
        <v>69</v>
      </c>
      <c r="D1446" s="3" t="str">
        <f>VLOOKUP(E1446,accorpamenti!$A$2:$X$104,A1446-1995,0)</f>
        <v>Parma</v>
      </c>
      <c r="E1446" s="3" t="s">
        <v>76</v>
      </c>
      <c r="F1446" s="3">
        <v>5912</v>
      </c>
      <c r="G1446" s="3">
        <f t="shared" si="65"/>
        <v>2012</v>
      </c>
      <c r="H1446" s="4">
        <v>5</v>
      </c>
      <c r="I1446" s="3" t="s">
        <v>36</v>
      </c>
      <c r="J1446" s="3">
        <v>7</v>
      </c>
      <c r="K1446" s="3">
        <v>5</v>
      </c>
      <c r="L1446" s="3">
        <v>2</v>
      </c>
      <c r="M1446" s="3">
        <v>7</v>
      </c>
      <c r="N1446" s="3">
        <v>4</v>
      </c>
      <c r="O1446" s="3">
        <v>0</v>
      </c>
      <c r="P1446" s="3">
        <f t="shared" si="66"/>
        <v>25</v>
      </c>
      <c r="Q1446" s="3">
        <v>77</v>
      </c>
      <c r="R1446" s="3">
        <f t="shared" si="67"/>
        <v>3</v>
      </c>
      <c r="S1446" s="3">
        <v>25</v>
      </c>
      <c r="T1446" s="3">
        <f>IF(AND(H1446&lt;5,S1446&gt;=VLOOKUP(A1446,anni!$A$1:$O$32,6,0)),1,0)</f>
        <v>0</v>
      </c>
    </row>
    <row r="1447" spans="1:20" x14ac:dyDescent="0.3">
      <c r="A1447" s="3">
        <v>2012</v>
      </c>
      <c r="B1447" s="3">
        <v>230</v>
      </c>
      <c r="C1447" s="3" t="s">
        <v>39</v>
      </c>
      <c r="D1447" s="3" t="str">
        <f>VLOOKUP(E1447,accorpamenti!$A$2:$X$104,A1447-1995,0)</f>
        <v>Roma</v>
      </c>
      <c r="E1447" s="3" t="s">
        <v>40</v>
      </c>
      <c r="F1447" s="3">
        <v>6127</v>
      </c>
      <c r="G1447" s="3">
        <f t="shared" si="65"/>
        <v>2012</v>
      </c>
      <c r="H1447" s="4">
        <v>3</v>
      </c>
      <c r="I1447" s="3" t="s">
        <v>36</v>
      </c>
      <c r="J1447" s="3">
        <v>7</v>
      </c>
      <c r="K1447" s="3">
        <v>7</v>
      </c>
      <c r="L1447" s="3">
        <v>4</v>
      </c>
      <c r="M1447" s="3">
        <v>0</v>
      </c>
      <c r="N1447" s="3">
        <v>0</v>
      </c>
      <c r="O1447" s="3">
        <v>0</v>
      </c>
      <c r="P1447" s="3">
        <f t="shared" si="66"/>
        <v>25.2</v>
      </c>
      <c r="Q1447" s="3">
        <v>183</v>
      </c>
      <c r="R1447" s="3">
        <f t="shared" si="67"/>
        <v>2</v>
      </c>
      <c r="S1447" s="3">
        <v>18</v>
      </c>
      <c r="T1447" s="3">
        <f>IF(AND(H1447&lt;5,S1447&gt;=VLOOKUP(A1447,anni!$A$1:$O$32,6,0)),1,0)</f>
        <v>0</v>
      </c>
    </row>
    <row r="1448" spans="1:20" x14ac:dyDescent="0.3">
      <c r="A1448" s="3">
        <v>2012</v>
      </c>
      <c r="B1448" s="3">
        <v>231</v>
      </c>
      <c r="C1448" s="3" t="s">
        <v>32</v>
      </c>
      <c r="D1448" s="3" t="str">
        <f>VLOOKUP(E1448,accorpamenti!$A$2:$X$104,A1448-1995,0)</f>
        <v>Caserta</v>
      </c>
      <c r="E1448" s="3" t="s">
        <v>33</v>
      </c>
      <c r="F1448" s="3">
        <v>6243</v>
      </c>
      <c r="G1448" s="3">
        <f t="shared" si="65"/>
        <v>2012</v>
      </c>
      <c r="H1448" s="4">
        <v>4</v>
      </c>
      <c r="I1448" s="3" t="s">
        <v>36</v>
      </c>
      <c r="P1448" s="3">
        <f t="shared" si="66"/>
        <v>-1</v>
      </c>
      <c r="Q1448" s="3">
        <v>0</v>
      </c>
      <c r="R1448" s="3">
        <f t="shared" si="67"/>
        <v>1</v>
      </c>
      <c r="S1448" s="3">
        <v>-1</v>
      </c>
      <c r="T1448" s="3">
        <f>IF(AND(H1448&lt;5,S1448&gt;=VLOOKUP(A1448,anni!$A$1:$O$32,6,0)),1,0)</f>
        <v>0</v>
      </c>
    </row>
    <row r="1449" spans="1:20" x14ac:dyDescent="0.3">
      <c r="A1449" s="3">
        <v>2012</v>
      </c>
      <c r="B1449" s="3">
        <v>232</v>
      </c>
      <c r="C1449" s="3" t="s">
        <v>56</v>
      </c>
      <c r="D1449" s="3" t="str">
        <f>VLOOKUP(E1449,accorpamenti!$A$2:$X$104,A1449-1995,0)</f>
        <v>Treviso</v>
      </c>
      <c r="E1449" s="3" t="s">
        <v>57</v>
      </c>
      <c r="F1449" s="3">
        <v>6244</v>
      </c>
      <c r="G1449" s="3">
        <f t="shared" si="65"/>
        <v>2012</v>
      </c>
      <c r="H1449" s="4">
        <v>4</v>
      </c>
      <c r="I1449" s="3" t="s">
        <v>36</v>
      </c>
      <c r="J1449" s="3">
        <v>7</v>
      </c>
      <c r="K1449" s="3">
        <v>5</v>
      </c>
      <c r="L1449" s="3">
        <v>4</v>
      </c>
      <c r="M1449" s="3">
        <v>0</v>
      </c>
      <c r="N1449" s="3">
        <v>0</v>
      </c>
      <c r="O1449" s="3">
        <v>0</v>
      </c>
      <c r="P1449" s="3">
        <f t="shared" si="66"/>
        <v>19.2</v>
      </c>
      <c r="Q1449" s="3">
        <v>213</v>
      </c>
      <c r="R1449" s="3">
        <f t="shared" si="67"/>
        <v>2</v>
      </c>
      <c r="S1449" s="3">
        <v>16</v>
      </c>
      <c r="T1449" s="3">
        <f>IF(AND(H1449&lt;5,S1449&gt;=VLOOKUP(A1449,anni!$A$1:$O$32,6,0)),1,0)</f>
        <v>0</v>
      </c>
    </row>
    <row r="1450" spans="1:20" x14ac:dyDescent="0.3">
      <c r="A1450" s="3">
        <v>2012</v>
      </c>
      <c r="B1450" s="3">
        <v>233</v>
      </c>
      <c r="C1450" s="3" t="s">
        <v>34</v>
      </c>
      <c r="D1450" s="3" t="str">
        <f>VLOOKUP(E1450,accorpamenti!$A$2:$X$104,A1450-1995,0)</f>
        <v>Bergamo</v>
      </c>
      <c r="E1450" s="3" t="s">
        <v>35</v>
      </c>
      <c r="F1450" s="3">
        <v>6290</v>
      </c>
      <c r="G1450" s="3">
        <f t="shared" si="65"/>
        <v>2012</v>
      </c>
      <c r="H1450" s="4">
        <v>3</v>
      </c>
      <c r="I1450" s="3" t="s">
        <v>36</v>
      </c>
      <c r="J1450" s="3">
        <v>7</v>
      </c>
      <c r="K1450" s="3">
        <v>5</v>
      </c>
      <c r="L1450" s="3">
        <v>0</v>
      </c>
      <c r="M1450" s="3">
        <v>0</v>
      </c>
      <c r="N1450" s="3">
        <v>3</v>
      </c>
      <c r="O1450" s="3">
        <v>0</v>
      </c>
      <c r="P1450" s="3">
        <f t="shared" si="66"/>
        <v>21</v>
      </c>
      <c r="Q1450" s="3">
        <v>231</v>
      </c>
      <c r="R1450" s="3">
        <f t="shared" si="67"/>
        <v>3</v>
      </c>
      <c r="S1450" s="3">
        <v>15</v>
      </c>
      <c r="T1450" s="3">
        <f>IF(AND(H1450&lt;5,S1450&gt;=VLOOKUP(A1450,anni!$A$1:$O$32,6,0)),1,0)</f>
        <v>0</v>
      </c>
    </row>
    <row r="1451" spans="1:20" x14ac:dyDescent="0.3">
      <c r="A1451" s="3">
        <v>2012</v>
      </c>
      <c r="B1451" s="3">
        <v>234</v>
      </c>
      <c r="C1451" s="3" t="s">
        <v>56</v>
      </c>
      <c r="D1451" s="3" t="str">
        <f>VLOOKUP(E1451,accorpamenti!$A$2:$X$104,A1451-1995,0)</f>
        <v>Padova</v>
      </c>
      <c r="E1451" s="3" t="s">
        <v>66</v>
      </c>
      <c r="F1451" s="3">
        <v>6245</v>
      </c>
      <c r="G1451" s="3">
        <f t="shared" si="65"/>
        <v>2012</v>
      </c>
      <c r="H1451" s="4">
        <v>4</v>
      </c>
      <c r="I1451" s="3" t="s">
        <v>36</v>
      </c>
      <c r="J1451" s="3">
        <v>7</v>
      </c>
      <c r="K1451" s="3">
        <v>5</v>
      </c>
      <c r="L1451" s="3">
        <v>1</v>
      </c>
      <c r="M1451" s="3">
        <v>7</v>
      </c>
      <c r="N1451" s="3">
        <v>0</v>
      </c>
      <c r="O1451" s="3">
        <v>0</v>
      </c>
      <c r="P1451" s="3">
        <f t="shared" si="66"/>
        <v>24</v>
      </c>
      <c r="Q1451" s="3">
        <v>144</v>
      </c>
      <c r="R1451" s="3">
        <f t="shared" si="67"/>
        <v>2</v>
      </c>
      <c r="S1451" s="3">
        <v>20</v>
      </c>
      <c r="T1451" s="3">
        <f>IF(AND(H1451&lt;5,S1451&gt;=VLOOKUP(A1451,anni!$A$1:$O$32,6,0)),1,0)</f>
        <v>0</v>
      </c>
    </row>
    <row r="1452" spans="1:20" x14ac:dyDescent="0.3">
      <c r="A1452" s="3">
        <v>2012</v>
      </c>
      <c r="B1452" s="3">
        <v>235</v>
      </c>
      <c r="C1452" s="3" t="s">
        <v>39</v>
      </c>
      <c r="D1452" s="3" t="str">
        <f>VLOOKUP(E1452,accorpamenti!$A$2:$X$104,A1452-1995,0)</f>
        <v>Latina</v>
      </c>
      <c r="E1452" s="3" t="s">
        <v>65</v>
      </c>
      <c r="F1452" s="3">
        <v>6102</v>
      </c>
      <c r="G1452" s="3">
        <f t="shared" si="65"/>
        <v>2012</v>
      </c>
      <c r="H1452" s="4">
        <v>4</v>
      </c>
      <c r="I1452" s="3" t="s">
        <v>36</v>
      </c>
      <c r="J1452" s="3">
        <v>7</v>
      </c>
      <c r="K1452" s="3">
        <v>6</v>
      </c>
      <c r="L1452" s="3">
        <v>7</v>
      </c>
      <c r="M1452" s="3">
        <v>7</v>
      </c>
      <c r="N1452" s="3">
        <v>3</v>
      </c>
      <c r="O1452" s="3">
        <v>0</v>
      </c>
      <c r="P1452" s="3">
        <f t="shared" si="66"/>
        <v>36</v>
      </c>
      <c r="Q1452" s="3">
        <v>38</v>
      </c>
      <c r="R1452" s="3">
        <f t="shared" si="67"/>
        <v>3</v>
      </c>
      <c r="S1452" s="3">
        <v>30</v>
      </c>
      <c r="T1452" s="3">
        <f>IF(AND(H1452&lt;5,S1452&gt;=VLOOKUP(A1452,anni!$A$1:$O$32,6,0)),1,0)</f>
        <v>0</v>
      </c>
    </row>
    <row r="1453" spans="1:20" x14ac:dyDescent="0.3">
      <c r="A1453" s="3">
        <v>2012</v>
      </c>
      <c r="B1453" s="3">
        <v>236</v>
      </c>
      <c r="C1453" s="3" t="s">
        <v>37</v>
      </c>
      <c r="D1453" s="3" t="str">
        <f>VLOOKUP(E1453,accorpamenti!$A$2:$X$104,A1453-1995,0)</f>
        <v>Lecce</v>
      </c>
      <c r="E1453" s="3" t="s">
        <v>38</v>
      </c>
      <c r="F1453" s="3">
        <v>6063</v>
      </c>
      <c r="G1453" s="3">
        <f t="shared" si="65"/>
        <v>2012</v>
      </c>
      <c r="H1453" s="4">
        <v>5</v>
      </c>
      <c r="I1453" s="3" t="s">
        <v>36</v>
      </c>
      <c r="J1453" s="3">
        <v>7</v>
      </c>
      <c r="K1453" s="3">
        <v>5</v>
      </c>
      <c r="L1453" s="3">
        <v>4</v>
      </c>
      <c r="M1453" s="3">
        <v>1</v>
      </c>
      <c r="N1453" s="3">
        <v>4</v>
      </c>
      <c r="O1453" s="3">
        <v>0</v>
      </c>
      <c r="P1453" s="3">
        <f t="shared" si="66"/>
        <v>21</v>
      </c>
      <c r="Q1453" s="3">
        <v>132</v>
      </c>
      <c r="R1453" s="3">
        <f t="shared" si="67"/>
        <v>2</v>
      </c>
      <c r="S1453" s="3">
        <v>21</v>
      </c>
      <c r="T1453" s="3">
        <f>IF(AND(H1453&lt;5,S1453&gt;=VLOOKUP(A1453,anni!$A$1:$O$32,6,0)),1,0)</f>
        <v>0</v>
      </c>
    </row>
    <row r="1454" spans="1:20" x14ac:dyDescent="0.3">
      <c r="A1454" s="3">
        <v>2012</v>
      </c>
      <c r="B1454" s="3">
        <v>237</v>
      </c>
      <c r="C1454" s="3" t="s">
        <v>50</v>
      </c>
      <c r="D1454" s="3" t="str">
        <f>VLOOKUP(E1454,accorpamenti!$A$2:$X$104,A1454-1995,0)</f>
        <v>Genova</v>
      </c>
      <c r="E1454" s="3" t="s">
        <v>51</v>
      </c>
      <c r="F1454" s="3">
        <v>6246</v>
      </c>
      <c r="G1454" s="3">
        <f t="shared" si="65"/>
        <v>2012</v>
      </c>
      <c r="H1454" s="4">
        <v>4</v>
      </c>
      <c r="I1454" s="3" t="s">
        <v>36</v>
      </c>
      <c r="J1454" s="3">
        <v>7</v>
      </c>
      <c r="K1454" s="3">
        <v>7</v>
      </c>
      <c r="L1454" s="3">
        <v>7</v>
      </c>
      <c r="M1454" s="3">
        <v>0</v>
      </c>
      <c r="N1454" s="3">
        <v>3</v>
      </c>
      <c r="O1454" s="3">
        <v>0</v>
      </c>
      <c r="P1454" s="3">
        <f t="shared" si="66"/>
        <v>28.799999999999997</v>
      </c>
      <c r="Q1454" s="3">
        <v>90</v>
      </c>
      <c r="R1454" s="3">
        <f t="shared" si="67"/>
        <v>2</v>
      </c>
      <c r="S1454" s="3">
        <v>24</v>
      </c>
      <c r="T1454" s="3">
        <f>IF(AND(H1454&lt;5,S1454&gt;=VLOOKUP(A1454,anni!$A$1:$O$32,6,0)),1,0)</f>
        <v>0</v>
      </c>
    </row>
    <row r="1455" spans="1:20" x14ac:dyDescent="0.3">
      <c r="A1455" s="3">
        <v>2012</v>
      </c>
      <c r="B1455" s="3">
        <v>238</v>
      </c>
      <c r="C1455" s="3" t="s">
        <v>62</v>
      </c>
      <c r="D1455" s="3" t="str">
        <f>VLOOKUP(E1455,accorpamenti!$A$2:$X$104,A1455-1995,0)</f>
        <v>Cosenza</v>
      </c>
      <c r="E1455" s="3" t="s">
        <v>134</v>
      </c>
      <c r="F1455" s="3">
        <v>6187</v>
      </c>
      <c r="G1455" s="3">
        <f t="shared" si="65"/>
        <v>2012</v>
      </c>
      <c r="H1455" s="4">
        <v>5</v>
      </c>
      <c r="I1455" s="3" t="s">
        <v>36</v>
      </c>
      <c r="J1455" s="3">
        <v>7</v>
      </c>
      <c r="K1455" s="3">
        <v>5</v>
      </c>
      <c r="L1455" s="3">
        <v>6</v>
      </c>
      <c r="M1455" s="3">
        <v>6</v>
      </c>
      <c r="N1455" s="3">
        <v>2</v>
      </c>
      <c r="O1455" s="3">
        <v>0</v>
      </c>
      <c r="P1455" s="3">
        <f t="shared" si="66"/>
        <v>26</v>
      </c>
      <c r="Q1455" s="3">
        <v>71</v>
      </c>
      <c r="R1455" s="3">
        <f t="shared" si="67"/>
        <v>1</v>
      </c>
      <c r="S1455" s="3">
        <v>26</v>
      </c>
      <c r="T1455" s="3">
        <f>IF(AND(H1455&lt;5,S1455&gt;=VLOOKUP(A1455,anni!$A$1:$O$32,6,0)),1,0)</f>
        <v>0</v>
      </c>
    </row>
    <row r="1456" spans="1:20" x14ac:dyDescent="0.3">
      <c r="A1456" s="3">
        <v>2012</v>
      </c>
      <c r="B1456" s="3">
        <v>239</v>
      </c>
      <c r="C1456" s="3" t="s">
        <v>62</v>
      </c>
      <c r="D1456" s="3" t="str">
        <f>VLOOKUP(E1456,accorpamenti!$A$2:$X$104,A1456-1995,0)</f>
        <v>Catanzaro</v>
      </c>
      <c r="E1456" s="3" t="s">
        <v>110</v>
      </c>
      <c r="F1456" s="3">
        <v>6188</v>
      </c>
      <c r="G1456" s="3">
        <f t="shared" si="65"/>
        <v>2012</v>
      </c>
      <c r="H1456" s="4">
        <v>5</v>
      </c>
      <c r="I1456" s="3" t="s">
        <v>36</v>
      </c>
      <c r="J1456" s="3">
        <v>7</v>
      </c>
      <c r="K1456" s="3">
        <v>6</v>
      </c>
      <c r="L1456" s="3">
        <v>1</v>
      </c>
      <c r="M1456" s="3">
        <v>0</v>
      </c>
      <c r="N1456" s="3">
        <v>1</v>
      </c>
      <c r="O1456" s="3">
        <v>0</v>
      </c>
      <c r="P1456" s="3">
        <f t="shared" si="66"/>
        <v>15</v>
      </c>
      <c r="Q1456" s="3">
        <v>231</v>
      </c>
      <c r="R1456" s="3">
        <f t="shared" si="67"/>
        <v>1</v>
      </c>
      <c r="S1456" s="3">
        <v>15</v>
      </c>
      <c r="T1456" s="3">
        <f>IF(AND(H1456&lt;5,S1456&gt;=VLOOKUP(A1456,anni!$A$1:$O$32,6,0)),1,0)</f>
        <v>0</v>
      </c>
    </row>
    <row r="1457" spans="1:20" x14ac:dyDescent="0.3">
      <c r="A1457" s="3">
        <v>2012</v>
      </c>
      <c r="B1457" s="3">
        <v>240</v>
      </c>
      <c r="C1457" s="3" t="s">
        <v>43</v>
      </c>
      <c r="D1457" s="3" t="str">
        <f>VLOOKUP(E1457,accorpamenti!$A$2:$X$104,A1457-1995,0)</f>
        <v>Udine</v>
      </c>
      <c r="E1457" s="3" t="s">
        <v>58</v>
      </c>
      <c r="F1457" s="3">
        <v>6189</v>
      </c>
      <c r="G1457" s="3">
        <f t="shared" si="65"/>
        <v>2012</v>
      </c>
      <c r="H1457" s="4">
        <v>5</v>
      </c>
      <c r="I1457" s="3" t="s">
        <v>36</v>
      </c>
      <c r="J1457" s="3">
        <v>7</v>
      </c>
      <c r="K1457" s="3">
        <v>7</v>
      </c>
      <c r="L1457" s="3">
        <v>7</v>
      </c>
      <c r="M1457" s="3">
        <v>2</v>
      </c>
      <c r="N1457" s="3">
        <v>1</v>
      </c>
      <c r="O1457" s="3">
        <v>0</v>
      </c>
      <c r="P1457" s="3">
        <f t="shared" si="66"/>
        <v>24</v>
      </c>
      <c r="Q1457" s="3">
        <v>90</v>
      </c>
      <c r="R1457" s="3">
        <f t="shared" si="67"/>
        <v>1</v>
      </c>
      <c r="S1457" s="3">
        <v>24</v>
      </c>
      <c r="T1457" s="3">
        <f>IF(AND(H1457&lt;5,S1457&gt;=VLOOKUP(A1457,anni!$A$1:$O$32,6,0)),1,0)</f>
        <v>0</v>
      </c>
    </row>
    <row r="1458" spans="1:20" x14ac:dyDescent="0.3">
      <c r="A1458" s="3">
        <v>2012</v>
      </c>
      <c r="B1458" s="3">
        <v>241</v>
      </c>
      <c r="C1458" s="3" t="s">
        <v>39</v>
      </c>
      <c r="D1458" s="3" t="str">
        <f>VLOOKUP(E1458,accorpamenti!$A$2:$X$104,A1458-1995,0)</f>
        <v>Roma</v>
      </c>
      <c r="E1458" s="3" t="s">
        <v>40</v>
      </c>
      <c r="F1458" s="3">
        <v>6316</v>
      </c>
      <c r="G1458" s="3">
        <f t="shared" si="65"/>
        <v>2012</v>
      </c>
      <c r="H1458" s="4">
        <v>2</v>
      </c>
      <c r="I1458" s="3" t="s">
        <v>31</v>
      </c>
      <c r="J1458" s="3">
        <v>7</v>
      </c>
      <c r="K1458" s="3">
        <v>7</v>
      </c>
      <c r="L1458" s="3">
        <v>0</v>
      </c>
      <c r="M1458" s="3">
        <v>7</v>
      </c>
      <c r="N1458" s="3">
        <v>1</v>
      </c>
      <c r="O1458" s="3">
        <v>1</v>
      </c>
      <c r="P1458" s="3">
        <f t="shared" si="66"/>
        <v>36.800000000000004</v>
      </c>
      <c r="Q1458" s="3">
        <v>103</v>
      </c>
      <c r="R1458" s="3">
        <f t="shared" si="67"/>
        <v>3</v>
      </c>
      <c r="S1458" s="3">
        <v>23</v>
      </c>
      <c r="T1458" s="3">
        <f>IF(AND(H1458&lt;5,S1458&gt;=VLOOKUP(A1458,anni!$A$1:$O$32,6,0)),1,0)</f>
        <v>0</v>
      </c>
    </row>
    <row r="1459" spans="1:20" x14ac:dyDescent="0.3">
      <c r="A1459" s="3">
        <v>2012</v>
      </c>
      <c r="B1459" s="3">
        <v>242</v>
      </c>
      <c r="C1459" s="3" t="s">
        <v>69</v>
      </c>
      <c r="D1459" s="3" t="str">
        <f>VLOOKUP(E1459,accorpamenti!$A$2:$X$104,A1459-1995,0)</f>
        <v>Piacenza</v>
      </c>
      <c r="E1459" s="3" t="s">
        <v>90</v>
      </c>
      <c r="F1459" s="3">
        <v>5735</v>
      </c>
      <c r="G1459" s="3">
        <f t="shared" si="65"/>
        <v>2012</v>
      </c>
      <c r="H1459" s="4">
        <v>5</v>
      </c>
      <c r="I1459" s="3" t="s">
        <v>36</v>
      </c>
      <c r="J1459" s="3">
        <v>7</v>
      </c>
      <c r="K1459" s="3">
        <v>7</v>
      </c>
      <c r="L1459" s="3">
        <v>5</v>
      </c>
      <c r="M1459" s="3">
        <v>7</v>
      </c>
      <c r="N1459" s="3">
        <v>4</v>
      </c>
      <c r="O1459" s="3">
        <v>2</v>
      </c>
      <c r="P1459" s="3">
        <f t="shared" si="66"/>
        <v>32</v>
      </c>
      <c r="Q1459" s="3">
        <v>26</v>
      </c>
      <c r="R1459" s="3">
        <f t="shared" si="67"/>
        <v>4</v>
      </c>
      <c r="S1459" s="3">
        <v>32</v>
      </c>
      <c r="T1459" s="3">
        <f>IF(AND(H1459&lt;5,S1459&gt;=VLOOKUP(A1459,anni!$A$1:$O$32,6,0)),1,0)</f>
        <v>0</v>
      </c>
    </row>
    <row r="1460" spans="1:20" x14ac:dyDescent="0.3">
      <c r="A1460" s="3">
        <v>2012</v>
      </c>
      <c r="B1460" s="3">
        <v>243</v>
      </c>
      <c r="C1460" s="3" t="s">
        <v>86</v>
      </c>
      <c r="D1460" s="3" t="str">
        <f>VLOOKUP(E1460,accorpamenti!$A$2:$X$104,A1460-1995,0)</f>
        <v>Oristano</v>
      </c>
      <c r="E1460" s="3" t="s">
        <v>131</v>
      </c>
      <c r="F1460" s="3">
        <v>5736</v>
      </c>
      <c r="G1460" s="3">
        <f t="shared" si="65"/>
        <v>2012</v>
      </c>
      <c r="H1460" s="4">
        <v>5</v>
      </c>
      <c r="I1460" s="3" t="s">
        <v>36</v>
      </c>
      <c r="J1460" s="3">
        <v>7</v>
      </c>
      <c r="K1460" s="3">
        <v>7</v>
      </c>
      <c r="L1460" s="3">
        <v>4</v>
      </c>
      <c r="M1460" s="3">
        <v>6</v>
      </c>
      <c r="N1460" s="3">
        <v>6</v>
      </c>
      <c r="O1460" s="3">
        <v>0</v>
      </c>
      <c r="P1460" s="3">
        <f t="shared" si="66"/>
        <v>30</v>
      </c>
      <c r="Q1460" s="3">
        <v>38</v>
      </c>
      <c r="R1460" s="3">
        <f t="shared" si="67"/>
        <v>3</v>
      </c>
      <c r="S1460" s="3">
        <v>30</v>
      </c>
      <c r="T1460" s="3">
        <f>IF(AND(H1460&lt;5,S1460&gt;=VLOOKUP(A1460,anni!$A$1:$O$32,6,0)),1,0)</f>
        <v>0</v>
      </c>
    </row>
    <row r="1461" spans="1:20" x14ac:dyDescent="0.3">
      <c r="A1461" s="3">
        <v>2012</v>
      </c>
      <c r="B1461" s="3">
        <v>244</v>
      </c>
      <c r="C1461" s="3" t="s">
        <v>62</v>
      </c>
      <c r="D1461" s="3" t="str">
        <f>VLOOKUP(E1461,accorpamenti!$A$2:$X$104,A1461-1995,0)</f>
        <v>Catanzaro</v>
      </c>
      <c r="E1461" s="3" t="s">
        <v>149</v>
      </c>
      <c r="F1461" s="3">
        <v>6190</v>
      </c>
      <c r="G1461" s="3">
        <f t="shared" si="65"/>
        <v>2012</v>
      </c>
      <c r="H1461" s="4">
        <v>5</v>
      </c>
      <c r="I1461" s="3" t="s">
        <v>36</v>
      </c>
      <c r="J1461" s="3">
        <v>0</v>
      </c>
      <c r="K1461" s="3">
        <v>0</v>
      </c>
      <c r="L1461" s="3">
        <v>0</v>
      </c>
      <c r="M1461" s="3">
        <v>0</v>
      </c>
      <c r="N1461" s="3">
        <v>0</v>
      </c>
      <c r="O1461" s="3">
        <v>0</v>
      </c>
      <c r="P1461" s="3">
        <f t="shared" si="66"/>
        <v>0</v>
      </c>
      <c r="Q1461" s="3">
        <v>306</v>
      </c>
      <c r="R1461" s="3">
        <f t="shared" si="67"/>
        <v>1</v>
      </c>
      <c r="S1461" s="3">
        <v>0</v>
      </c>
      <c r="T1461" s="3">
        <f>IF(AND(H1461&lt;5,S1461&gt;=VLOOKUP(A1461,anni!$A$1:$O$32,6,0)),1,0)</f>
        <v>0</v>
      </c>
    </row>
    <row r="1462" spans="1:20" x14ac:dyDescent="0.3">
      <c r="A1462" s="3">
        <v>2012</v>
      </c>
      <c r="B1462" s="3">
        <v>245</v>
      </c>
      <c r="C1462" s="3" t="s">
        <v>86</v>
      </c>
      <c r="D1462" s="3" t="str">
        <f>VLOOKUP(E1462,accorpamenti!$A$2:$X$104,A1462-1995,0)</f>
        <v>Cagliari</v>
      </c>
      <c r="E1462" s="3" t="s">
        <v>87</v>
      </c>
      <c r="F1462" s="3">
        <v>6064</v>
      </c>
      <c r="G1462" s="3">
        <f t="shared" si="65"/>
        <v>2012</v>
      </c>
      <c r="H1462" s="4">
        <v>5</v>
      </c>
      <c r="I1462" s="3" t="s">
        <v>36</v>
      </c>
      <c r="J1462" s="3">
        <v>7</v>
      </c>
      <c r="K1462" s="3">
        <v>5</v>
      </c>
      <c r="L1462" s="3">
        <v>0</v>
      </c>
      <c r="M1462" s="3">
        <v>0</v>
      </c>
      <c r="N1462" s="3">
        <v>0</v>
      </c>
      <c r="O1462" s="3">
        <v>1</v>
      </c>
      <c r="P1462" s="3">
        <f t="shared" si="66"/>
        <v>13</v>
      </c>
      <c r="Q1462" s="3">
        <v>261</v>
      </c>
      <c r="R1462" s="3">
        <f t="shared" si="67"/>
        <v>2</v>
      </c>
      <c r="S1462" s="3">
        <v>13</v>
      </c>
      <c r="T1462" s="3">
        <f>IF(AND(H1462&lt;5,S1462&gt;=VLOOKUP(A1462,anni!$A$1:$O$32,6,0)),1,0)</f>
        <v>0</v>
      </c>
    </row>
    <row r="1463" spans="1:20" x14ac:dyDescent="0.3">
      <c r="A1463" s="3">
        <v>2012</v>
      </c>
      <c r="B1463" s="3">
        <v>246</v>
      </c>
      <c r="C1463" s="3" t="s">
        <v>34</v>
      </c>
      <c r="D1463" s="3" t="str">
        <f>VLOOKUP(E1463,accorpamenti!$A$2:$X$104,A1463-1995,0)</f>
        <v>Bergamo</v>
      </c>
      <c r="E1463" s="3" t="s">
        <v>35</v>
      </c>
      <c r="F1463" s="3">
        <v>6247</v>
      </c>
      <c r="G1463" s="3">
        <f t="shared" si="65"/>
        <v>2012</v>
      </c>
      <c r="H1463" s="4">
        <v>4</v>
      </c>
      <c r="I1463" s="3" t="s">
        <v>36</v>
      </c>
      <c r="J1463" s="3">
        <v>7</v>
      </c>
      <c r="K1463" s="3">
        <v>3</v>
      </c>
      <c r="L1463" s="3">
        <v>1</v>
      </c>
      <c r="M1463" s="3">
        <v>4</v>
      </c>
      <c r="N1463" s="3">
        <v>2</v>
      </c>
      <c r="O1463" s="3">
        <v>0</v>
      </c>
      <c r="P1463" s="3">
        <f t="shared" si="66"/>
        <v>20.399999999999999</v>
      </c>
      <c r="Q1463" s="3">
        <v>194</v>
      </c>
      <c r="R1463" s="3">
        <f t="shared" si="67"/>
        <v>1</v>
      </c>
      <c r="S1463" s="3">
        <v>17</v>
      </c>
      <c r="T1463" s="3">
        <f>IF(AND(H1463&lt;5,S1463&gt;=VLOOKUP(A1463,anni!$A$1:$O$32,6,0)),1,0)</f>
        <v>0</v>
      </c>
    </row>
    <row r="1464" spans="1:20" x14ac:dyDescent="0.3">
      <c r="A1464" s="3">
        <v>2012</v>
      </c>
      <c r="B1464" s="3">
        <v>247</v>
      </c>
      <c r="C1464" s="3" t="s">
        <v>79</v>
      </c>
      <c r="D1464" s="3" t="str">
        <f>VLOOKUP(E1464,accorpamenti!$A$2:$X$104,A1464-1995,0)</f>
        <v>Perugia</v>
      </c>
      <c r="E1464" s="3" t="s">
        <v>84</v>
      </c>
      <c r="F1464" s="3">
        <v>6248</v>
      </c>
      <c r="G1464" s="3">
        <f t="shared" si="65"/>
        <v>2012</v>
      </c>
      <c r="H1464" s="4">
        <v>4</v>
      </c>
      <c r="I1464" s="3" t="s">
        <v>36</v>
      </c>
      <c r="J1464" s="3">
        <v>6</v>
      </c>
      <c r="K1464" s="3">
        <v>4</v>
      </c>
      <c r="L1464" s="3">
        <v>6</v>
      </c>
      <c r="M1464" s="3">
        <v>1</v>
      </c>
      <c r="N1464" s="3">
        <v>2</v>
      </c>
      <c r="O1464" s="3">
        <v>0</v>
      </c>
      <c r="P1464" s="3">
        <f t="shared" si="66"/>
        <v>22.8</v>
      </c>
      <c r="Q1464" s="3">
        <v>162</v>
      </c>
      <c r="R1464" s="3">
        <f t="shared" si="67"/>
        <v>2</v>
      </c>
      <c r="S1464" s="3">
        <v>19</v>
      </c>
      <c r="T1464" s="3">
        <f>IF(AND(H1464&lt;5,S1464&gt;=VLOOKUP(A1464,anni!$A$1:$O$32,6,0)),1,0)</f>
        <v>0</v>
      </c>
    </row>
    <row r="1465" spans="1:20" x14ac:dyDescent="0.3">
      <c r="A1465" s="3">
        <v>2012</v>
      </c>
      <c r="B1465" s="3">
        <v>248</v>
      </c>
      <c r="C1465" s="3" t="s">
        <v>45</v>
      </c>
      <c r="D1465" s="3" t="str">
        <f>VLOOKUP(E1465,accorpamenti!$A$2:$X$104,A1465-1995,0)</f>
        <v>Torino</v>
      </c>
      <c r="E1465" s="3" t="s">
        <v>49</v>
      </c>
      <c r="F1465" s="3">
        <v>6191</v>
      </c>
      <c r="G1465" s="3">
        <f t="shared" si="65"/>
        <v>2012</v>
      </c>
      <c r="H1465" s="4">
        <v>5</v>
      </c>
      <c r="I1465" s="3" t="s">
        <v>36</v>
      </c>
      <c r="J1465" s="3">
        <v>7</v>
      </c>
      <c r="K1465" s="3">
        <v>5</v>
      </c>
      <c r="L1465" s="3">
        <v>0</v>
      </c>
      <c r="M1465" s="3">
        <v>0</v>
      </c>
      <c r="N1465" s="3">
        <v>2</v>
      </c>
      <c r="O1465" s="3">
        <v>0</v>
      </c>
      <c r="P1465" s="3">
        <f t="shared" si="66"/>
        <v>14</v>
      </c>
      <c r="Q1465" s="3">
        <v>247</v>
      </c>
      <c r="R1465" s="3">
        <f t="shared" si="67"/>
        <v>1</v>
      </c>
      <c r="S1465" s="3">
        <v>14</v>
      </c>
      <c r="T1465" s="3">
        <f>IF(AND(H1465&lt;5,S1465&gt;=VLOOKUP(A1465,anni!$A$1:$O$32,6,0)),1,0)</f>
        <v>0</v>
      </c>
    </row>
    <row r="1466" spans="1:20" x14ac:dyDescent="0.3">
      <c r="A1466" s="3">
        <v>2012</v>
      </c>
      <c r="B1466" s="3">
        <v>249</v>
      </c>
      <c r="C1466" s="3" t="s">
        <v>32</v>
      </c>
      <c r="D1466" s="3" t="str">
        <f>VLOOKUP(E1466,accorpamenti!$A$2:$X$104,A1466-1995,0)</f>
        <v>Napoli</v>
      </c>
      <c r="E1466" s="3" t="s">
        <v>95</v>
      </c>
      <c r="F1466" s="3">
        <v>6138</v>
      </c>
      <c r="G1466" s="3">
        <f t="shared" si="65"/>
        <v>2012</v>
      </c>
      <c r="H1466" s="4">
        <v>2</v>
      </c>
      <c r="I1466" s="3" t="s">
        <v>31</v>
      </c>
      <c r="J1466" s="3">
        <v>7</v>
      </c>
      <c r="K1466" s="3">
        <v>3</v>
      </c>
      <c r="L1466" s="3">
        <v>0</v>
      </c>
      <c r="M1466" s="3">
        <v>1</v>
      </c>
      <c r="N1466" s="3">
        <v>1</v>
      </c>
      <c r="O1466" s="3">
        <v>0</v>
      </c>
      <c r="P1466" s="3">
        <f t="shared" si="66"/>
        <v>19.200000000000003</v>
      </c>
      <c r="Q1466" s="3">
        <v>275</v>
      </c>
      <c r="R1466" s="3">
        <f t="shared" si="67"/>
        <v>4</v>
      </c>
      <c r="S1466" s="3">
        <v>12</v>
      </c>
      <c r="T1466" s="3">
        <f>IF(AND(H1466&lt;5,S1466&gt;=VLOOKUP(A1466,anni!$A$1:$O$32,6,0)),1,0)</f>
        <v>0</v>
      </c>
    </row>
    <row r="1467" spans="1:20" x14ac:dyDescent="0.3">
      <c r="A1467" s="3">
        <v>2012</v>
      </c>
      <c r="B1467" s="3">
        <v>250</v>
      </c>
      <c r="C1467" s="3" t="s">
        <v>69</v>
      </c>
      <c r="D1467" s="3" t="str">
        <f>VLOOKUP(E1467,accorpamenti!$A$2:$X$104,A1467-1995,0)</f>
        <v>Parma</v>
      </c>
      <c r="E1467" s="3" t="s">
        <v>76</v>
      </c>
      <c r="F1467" s="3">
        <v>5946</v>
      </c>
      <c r="G1467" s="3">
        <f t="shared" si="65"/>
        <v>2012</v>
      </c>
      <c r="H1467" s="4">
        <v>4</v>
      </c>
      <c r="I1467" s="3" t="s">
        <v>36</v>
      </c>
      <c r="J1467" s="3">
        <v>6</v>
      </c>
      <c r="K1467" s="3">
        <v>7</v>
      </c>
      <c r="L1467" s="3">
        <v>5</v>
      </c>
      <c r="M1467" s="3">
        <v>6</v>
      </c>
      <c r="N1467" s="3">
        <v>4</v>
      </c>
      <c r="O1467" s="3">
        <v>0</v>
      </c>
      <c r="P1467" s="3">
        <f t="shared" si="66"/>
        <v>33.6</v>
      </c>
      <c r="Q1467" s="3">
        <v>49</v>
      </c>
      <c r="R1467" s="3">
        <f t="shared" si="67"/>
        <v>3</v>
      </c>
      <c r="S1467" s="3">
        <v>28</v>
      </c>
      <c r="T1467" s="3">
        <f>IF(AND(H1467&lt;5,S1467&gt;=VLOOKUP(A1467,anni!$A$1:$O$32,6,0)),1,0)</f>
        <v>0</v>
      </c>
    </row>
    <row r="1468" spans="1:20" x14ac:dyDescent="0.3">
      <c r="A1468" s="3">
        <v>2012</v>
      </c>
      <c r="B1468" s="3">
        <v>251</v>
      </c>
      <c r="C1468" s="3" t="s">
        <v>34</v>
      </c>
      <c r="D1468" s="3" t="str">
        <f>VLOOKUP(E1468,accorpamenti!$A$2:$X$104,A1468-1995,0)</f>
        <v>Milano</v>
      </c>
      <c r="E1468" s="3" t="s">
        <v>41</v>
      </c>
      <c r="F1468" s="3">
        <v>6065</v>
      </c>
      <c r="G1468" s="3">
        <f t="shared" si="65"/>
        <v>2012</v>
      </c>
      <c r="H1468" s="4">
        <v>5</v>
      </c>
      <c r="I1468" s="3" t="s">
        <v>36</v>
      </c>
      <c r="J1468" s="3">
        <v>7</v>
      </c>
      <c r="K1468" s="3">
        <v>7</v>
      </c>
      <c r="L1468" s="3">
        <v>7</v>
      </c>
      <c r="M1468" s="3">
        <v>7</v>
      </c>
      <c r="N1468" s="3">
        <v>1</v>
      </c>
      <c r="O1468" s="3">
        <v>1</v>
      </c>
      <c r="P1468" s="3">
        <f t="shared" si="66"/>
        <v>30</v>
      </c>
      <c r="Q1468" s="3">
        <v>38</v>
      </c>
      <c r="R1468" s="3">
        <f t="shared" si="67"/>
        <v>2</v>
      </c>
      <c r="S1468" s="3">
        <v>30</v>
      </c>
      <c r="T1468" s="3">
        <f>IF(AND(H1468&lt;5,S1468&gt;=VLOOKUP(A1468,anni!$A$1:$O$32,6,0)),1,0)</f>
        <v>0</v>
      </c>
    </row>
    <row r="1469" spans="1:20" x14ac:dyDescent="0.3">
      <c r="A1469" s="3">
        <v>2012</v>
      </c>
      <c r="B1469" s="3">
        <v>252</v>
      </c>
      <c r="C1469" s="3" t="s">
        <v>39</v>
      </c>
      <c r="D1469" s="3" t="str">
        <f>VLOOKUP(E1469,accorpamenti!$A$2:$X$104,A1469-1995,0)</f>
        <v>Roma</v>
      </c>
      <c r="E1469" s="3" t="s">
        <v>40</v>
      </c>
      <c r="F1469" s="3">
        <v>5748</v>
      </c>
      <c r="G1469" s="3">
        <f t="shared" si="65"/>
        <v>2012</v>
      </c>
      <c r="H1469" s="4">
        <v>4</v>
      </c>
      <c r="I1469" s="3" t="s">
        <v>36</v>
      </c>
      <c r="J1469" s="3">
        <v>7</v>
      </c>
      <c r="K1469" s="3">
        <v>7</v>
      </c>
      <c r="L1469" s="3">
        <v>7</v>
      </c>
      <c r="M1469" s="3">
        <v>7</v>
      </c>
      <c r="N1469" s="3">
        <v>0</v>
      </c>
      <c r="O1469" s="3">
        <v>0</v>
      </c>
      <c r="P1469" s="3">
        <f t="shared" si="66"/>
        <v>33.6</v>
      </c>
      <c r="Q1469" s="3">
        <v>49</v>
      </c>
      <c r="R1469" s="3">
        <f t="shared" si="67"/>
        <v>5</v>
      </c>
      <c r="S1469" s="3">
        <v>28</v>
      </c>
      <c r="T1469" s="3">
        <f>IF(AND(H1469&lt;5,S1469&gt;=VLOOKUP(A1469,anni!$A$1:$O$32,6,0)),1,0)</f>
        <v>0</v>
      </c>
    </row>
    <row r="1470" spans="1:20" x14ac:dyDescent="0.3">
      <c r="A1470" s="3">
        <v>2012</v>
      </c>
      <c r="B1470" s="3">
        <v>253</v>
      </c>
      <c r="C1470" s="3" t="s">
        <v>45</v>
      </c>
      <c r="D1470" s="3" t="str">
        <f>VLOOKUP(E1470,accorpamenti!$A$2:$X$104,A1470-1995,0)</f>
        <v>Torino</v>
      </c>
      <c r="E1470" s="3" t="s">
        <v>49</v>
      </c>
      <c r="F1470" s="3">
        <v>6317</v>
      </c>
      <c r="G1470" s="3">
        <f t="shared" si="65"/>
        <v>2012</v>
      </c>
      <c r="H1470" s="4">
        <v>2</v>
      </c>
      <c r="I1470" s="3" t="s">
        <v>31</v>
      </c>
      <c r="J1470" s="3">
        <v>0</v>
      </c>
      <c r="K1470" s="3">
        <v>2</v>
      </c>
      <c r="L1470" s="3">
        <v>5</v>
      </c>
      <c r="M1470" s="3">
        <v>3</v>
      </c>
      <c r="N1470" s="3">
        <v>0</v>
      </c>
      <c r="O1470" s="3">
        <v>1</v>
      </c>
      <c r="P1470" s="3">
        <f t="shared" si="66"/>
        <v>17.600000000000001</v>
      </c>
      <c r="Q1470" s="3">
        <v>282</v>
      </c>
      <c r="R1470" s="3">
        <f t="shared" si="67"/>
        <v>3</v>
      </c>
      <c r="S1470" s="3">
        <v>11</v>
      </c>
      <c r="T1470" s="3">
        <f>IF(AND(H1470&lt;5,S1470&gt;=VLOOKUP(A1470,anni!$A$1:$O$32,6,0)),1,0)</f>
        <v>0</v>
      </c>
    </row>
    <row r="1471" spans="1:20" x14ac:dyDescent="0.3">
      <c r="A1471" s="3">
        <v>2012</v>
      </c>
      <c r="B1471" s="3">
        <v>254</v>
      </c>
      <c r="C1471" s="3" t="s">
        <v>34</v>
      </c>
      <c r="D1471" s="3" t="str">
        <f>VLOOKUP(E1471,accorpamenti!$A$2:$X$104,A1471-1995,0)</f>
        <v>Lecco</v>
      </c>
      <c r="E1471" s="3" t="s">
        <v>64</v>
      </c>
      <c r="F1471" s="3">
        <v>6192</v>
      </c>
      <c r="G1471" s="3">
        <f t="shared" si="65"/>
        <v>2012</v>
      </c>
      <c r="H1471" s="4">
        <v>5</v>
      </c>
      <c r="I1471" s="3" t="s">
        <v>36</v>
      </c>
      <c r="J1471" s="3">
        <v>7</v>
      </c>
      <c r="K1471" s="3">
        <v>7</v>
      </c>
      <c r="L1471" s="3">
        <v>6</v>
      </c>
      <c r="M1471" s="3">
        <v>1</v>
      </c>
      <c r="N1471" s="3">
        <v>1</v>
      </c>
      <c r="O1471" s="3">
        <v>0</v>
      </c>
      <c r="P1471" s="3">
        <f t="shared" si="66"/>
        <v>22</v>
      </c>
      <c r="Q1471" s="3">
        <v>116</v>
      </c>
      <c r="R1471" s="3">
        <f t="shared" si="67"/>
        <v>1</v>
      </c>
      <c r="S1471" s="3">
        <v>22</v>
      </c>
      <c r="T1471" s="3">
        <f>IF(AND(H1471&lt;5,S1471&gt;=VLOOKUP(A1471,anni!$A$1:$O$32,6,0)),1,0)</f>
        <v>0</v>
      </c>
    </row>
    <row r="1472" spans="1:20" x14ac:dyDescent="0.3">
      <c r="A1472" s="3">
        <v>2012</v>
      </c>
      <c r="B1472" s="3">
        <v>255</v>
      </c>
      <c r="C1472" s="3" t="s">
        <v>56</v>
      </c>
      <c r="D1472" s="3" t="str">
        <f>VLOOKUP(E1472,accorpamenti!$A$2:$X$104,A1472-1995,0)</f>
        <v>Verona</v>
      </c>
      <c r="E1472" s="3" t="s">
        <v>71</v>
      </c>
      <c r="F1472" s="3">
        <v>6291</v>
      </c>
      <c r="G1472" s="3">
        <f t="shared" si="65"/>
        <v>2012</v>
      </c>
      <c r="H1472" s="4">
        <v>3</v>
      </c>
      <c r="I1472" s="3" t="s">
        <v>36</v>
      </c>
      <c r="J1472" s="3">
        <v>7</v>
      </c>
      <c r="K1472" s="3">
        <v>3</v>
      </c>
      <c r="L1472" s="3">
        <v>5</v>
      </c>
      <c r="M1472" s="3">
        <v>7</v>
      </c>
      <c r="N1472" s="3">
        <v>3</v>
      </c>
      <c r="O1472" s="3">
        <v>0</v>
      </c>
      <c r="P1472" s="3">
        <f t="shared" si="66"/>
        <v>35</v>
      </c>
      <c r="Q1472" s="3">
        <v>77</v>
      </c>
      <c r="R1472" s="3">
        <f t="shared" si="67"/>
        <v>2</v>
      </c>
      <c r="S1472" s="3">
        <v>25</v>
      </c>
      <c r="T1472" s="3">
        <f>IF(AND(H1472&lt;5,S1472&gt;=VLOOKUP(A1472,anni!$A$1:$O$32,6,0)),1,0)</f>
        <v>0</v>
      </c>
    </row>
    <row r="1473" spans="1:20" x14ac:dyDescent="0.3">
      <c r="A1473" s="3">
        <v>2012</v>
      </c>
      <c r="B1473" s="3">
        <v>256</v>
      </c>
      <c r="C1473" s="3" t="s">
        <v>37</v>
      </c>
      <c r="D1473" s="3" t="str">
        <f>VLOOKUP(E1473,accorpamenti!$A$2:$X$104,A1473-1995,0)</f>
        <v>Bari</v>
      </c>
      <c r="E1473" s="3" t="s">
        <v>55</v>
      </c>
      <c r="F1473" s="3">
        <v>5913</v>
      </c>
      <c r="G1473" s="3">
        <f t="shared" si="65"/>
        <v>2012</v>
      </c>
      <c r="H1473" s="4">
        <v>5</v>
      </c>
      <c r="I1473" s="3" t="s">
        <v>36</v>
      </c>
      <c r="J1473" s="3">
        <v>7</v>
      </c>
      <c r="K1473" s="3">
        <v>7</v>
      </c>
      <c r="L1473" s="3">
        <v>6</v>
      </c>
      <c r="M1473" s="3">
        <v>7</v>
      </c>
      <c r="N1473" s="3">
        <v>1</v>
      </c>
      <c r="O1473" s="3">
        <v>0</v>
      </c>
      <c r="P1473" s="3">
        <f t="shared" si="66"/>
        <v>28</v>
      </c>
      <c r="Q1473" s="3">
        <v>49</v>
      </c>
      <c r="R1473" s="3">
        <f t="shared" si="67"/>
        <v>3</v>
      </c>
      <c r="S1473" s="3">
        <v>28</v>
      </c>
      <c r="T1473" s="3">
        <f>IF(AND(H1473&lt;5,S1473&gt;=VLOOKUP(A1473,anni!$A$1:$O$32,6,0)),1,0)</f>
        <v>0</v>
      </c>
    </row>
    <row r="1474" spans="1:20" x14ac:dyDescent="0.3">
      <c r="A1474" s="3">
        <v>2012</v>
      </c>
      <c r="B1474" s="3">
        <v>257</v>
      </c>
      <c r="C1474" s="3" t="s">
        <v>106</v>
      </c>
      <c r="D1474" s="3" t="str">
        <f>VLOOKUP(E1474,accorpamenti!$A$2:$X$104,A1474-1995,0)</f>
        <v>Potenza</v>
      </c>
      <c r="E1474" s="3" t="s">
        <v>107</v>
      </c>
      <c r="F1474" s="3">
        <v>6249</v>
      </c>
      <c r="G1474" s="3">
        <f t="shared" ref="G1474:G1537" si="68">A1474</f>
        <v>2012</v>
      </c>
      <c r="H1474" s="4">
        <v>4</v>
      </c>
      <c r="I1474" s="3" t="s">
        <v>36</v>
      </c>
      <c r="J1474" s="3">
        <v>7</v>
      </c>
      <c r="K1474" s="3">
        <v>2</v>
      </c>
      <c r="L1474" s="3">
        <v>5</v>
      </c>
      <c r="M1474" s="3">
        <v>2</v>
      </c>
      <c r="N1474" s="3">
        <v>3</v>
      </c>
      <c r="O1474" s="3">
        <v>0</v>
      </c>
      <c r="P1474" s="3">
        <f t="shared" ref="P1474:P1525" si="69">IF(T1474=0,IF(S1474=-1,-1,S1474*HLOOKUP(H1474,$U$1:$Y$2,2,0)),0)</f>
        <v>22.8</v>
      </c>
      <c r="Q1474" s="3">
        <v>162</v>
      </c>
      <c r="R1474" s="3">
        <f t="shared" si="67"/>
        <v>1</v>
      </c>
      <c r="S1474" s="3">
        <v>19</v>
      </c>
      <c r="T1474" s="3">
        <f>IF(AND(H1474&lt;5,S1474&gt;=VLOOKUP(A1474,anni!$A$1:$O$32,6,0)),1,0)</f>
        <v>0</v>
      </c>
    </row>
    <row r="1475" spans="1:20" x14ac:dyDescent="0.3">
      <c r="A1475" s="3">
        <v>2012</v>
      </c>
      <c r="B1475" s="3">
        <v>258</v>
      </c>
      <c r="C1475" s="3" t="s">
        <v>106</v>
      </c>
      <c r="D1475" s="3" t="str">
        <f>VLOOKUP(E1475,accorpamenti!$A$2:$X$104,A1475-1995,0)</f>
        <v>Potenza</v>
      </c>
      <c r="E1475" s="3" t="s">
        <v>107</v>
      </c>
      <c r="F1475" s="3">
        <v>6292</v>
      </c>
      <c r="G1475" s="3">
        <f t="shared" si="68"/>
        <v>2012</v>
      </c>
      <c r="H1475" s="4">
        <v>3</v>
      </c>
      <c r="I1475" s="3" t="s">
        <v>36</v>
      </c>
      <c r="J1475" s="3">
        <v>7</v>
      </c>
      <c r="K1475" s="3">
        <v>2</v>
      </c>
      <c r="L1475" s="3">
        <v>1</v>
      </c>
      <c r="M1475" s="3">
        <v>0</v>
      </c>
      <c r="N1475" s="3">
        <v>1</v>
      </c>
      <c r="O1475" s="3">
        <v>0</v>
      </c>
      <c r="P1475" s="3">
        <f t="shared" si="69"/>
        <v>15.399999999999999</v>
      </c>
      <c r="Q1475" s="3">
        <v>282</v>
      </c>
      <c r="R1475" s="3">
        <f t="shared" si="67"/>
        <v>2</v>
      </c>
      <c r="S1475" s="3">
        <v>11</v>
      </c>
      <c r="T1475" s="3">
        <f>IF(AND(H1475&lt;5,S1475&gt;=VLOOKUP(A1475,anni!$A$1:$O$32,6,0)),1,0)</f>
        <v>0</v>
      </c>
    </row>
    <row r="1476" spans="1:20" x14ac:dyDescent="0.3">
      <c r="A1476" s="3">
        <v>2012</v>
      </c>
      <c r="B1476" s="3">
        <v>259</v>
      </c>
      <c r="C1476" s="3" t="s">
        <v>50</v>
      </c>
      <c r="D1476" s="3" t="str">
        <f>VLOOKUP(E1476,accorpamenti!$A$2:$X$104,A1476-1995,0)</f>
        <v>Massa Carrara</v>
      </c>
      <c r="E1476" s="3" t="s">
        <v>120</v>
      </c>
      <c r="F1476" s="3">
        <v>6193</v>
      </c>
      <c r="G1476" s="3">
        <f t="shared" si="68"/>
        <v>2012</v>
      </c>
      <c r="H1476" s="4">
        <v>5</v>
      </c>
      <c r="I1476" s="3" t="s">
        <v>36</v>
      </c>
      <c r="J1476" s="3">
        <v>7</v>
      </c>
      <c r="K1476" s="3">
        <v>7</v>
      </c>
      <c r="L1476" s="3">
        <v>0</v>
      </c>
      <c r="M1476" s="3">
        <v>7</v>
      </c>
      <c r="N1476" s="3">
        <v>0</v>
      </c>
      <c r="O1476" s="3">
        <v>0</v>
      </c>
      <c r="P1476" s="3">
        <f t="shared" si="69"/>
        <v>21</v>
      </c>
      <c r="Q1476" s="3">
        <v>132</v>
      </c>
      <c r="R1476" s="3">
        <f t="shared" si="67"/>
        <v>1</v>
      </c>
      <c r="S1476" s="3">
        <v>21</v>
      </c>
      <c r="T1476" s="3">
        <f>IF(AND(H1476&lt;5,S1476&gt;=VLOOKUP(A1476,anni!$A$1:$O$32,6,0)),1,0)</f>
        <v>0</v>
      </c>
    </row>
    <row r="1477" spans="1:20" x14ac:dyDescent="0.3">
      <c r="A1477" s="3">
        <v>2012</v>
      </c>
      <c r="B1477" s="3">
        <v>260</v>
      </c>
      <c r="C1477" s="3" t="s">
        <v>69</v>
      </c>
      <c r="D1477" s="3" t="str">
        <f>VLOOKUP(E1477,accorpamenti!$A$2:$X$104,A1477-1995,0)</f>
        <v>Bologna</v>
      </c>
      <c r="E1477" s="3" t="s">
        <v>70</v>
      </c>
      <c r="F1477" s="3">
        <v>6194</v>
      </c>
      <c r="G1477" s="3">
        <f t="shared" si="68"/>
        <v>2012</v>
      </c>
      <c r="H1477" s="4">
        <v>5</v>
      </c>
      <c r="I1477" s="3" t="s">
        <v>36</v>
      </c>
      <c r="J1477" s="3">
        <v>7</v>
      </c>
      <c r="K1477" s="3">
        <v>5</v>
      </c>
      <c r="L1477" s="3">
        <v>4</v>
      </c>
      <c r="M1477" s="3">
        <v>0</v>
      </c>
      <c r="N1477" s="3">
        <v>1</v>
      </c>
      <c r="O1477" s="3">
        <v>0</v>
      </c>
      <c r="P1477" s="3">
        <f t="shared" si="69"/>
        <v>17</v>
      </c>
      <c r="Q1477" s="3">
        <v>194</v>
      </c>
      <c r="R1477" s="3">
        <f t="shared" si="67"/>
        <v>1</v>
      </c>
      <c r="S1477" s="3">
        <v>17</v>
      </c>
      <c r="T1477" s="3">
        <f>IF(AND(H1477&lt;5,S1477&gt;=VLOOKUP(A1477,anni!$A$1:$O$32,6,0)),1,0)</f>
        <v>0</v>
      </c>
    </row>
    <row r="1478" spans="1:20" x14ac:dyDescent="0.3">
      <c r="A1478" s="3">
        <v>2012</v>
      </c>
      <c r="B1478" s="3">
        <v>261</v>
      </c>
      <c r="C1478" s="3" t="s">
        <v>34</v>
      </c>
      <c r="D1478" s="3" t="str">
        <f>VLOOKUP(E1478,accorpamenti!$A$2:$X$104,A1478-1995,0)</f>
        <v>Bergamo</v>
      </c>
      <c r="E1478" s="3" t="s">
        <v>35</v>
      </c>
      <c r="F1478" s="3">
        <v>6195</v>
      </c>
      <c r="G1478" s="3">
        <f t="shared" si="68"/>
        <v>2012</v>
      </c>
      <c r="H1478" s="4">
        <v>5</v>
      </c>
      <c r="I1478" s="3" t="s">
        <v>36</v>
      </c>
      <c r="J1478" s="3">
        <v>7</v>
      </c>
      <c r="K1478" s="3">
        <v>1</v>
      </c>
      <c r="L1478" s="3">
        <v>0</v>
      </c>
      <c r="M1478" s="3">
        <v>4</v>
      </c>
      <c r="N1478" s="3">
        <v>0</v>
      </c>
      <c r="O1478" s="3">
        <v>1</v>
      </c>
      <c r="P1478" s="3">
        <f t="shared" si="69"/>
        <v>13</v>
      </c>
      <c r="Q1478" s="3">
        <v>261</v>
      </c>
      <c r="R1478" s="3">
        <f t="shared" si="67"/>
        <v>1</v>
      </c>
      <c r="S1478" s="3">
        <v>13</v>
      </c>
      <c r="T1478" s="3">
        <f>IF(AND(H1478&lt;5,S1478&gt;=VLOOKUP(A1478,anni!$A$1:$O$32,6,0)),1,0)</f>
        <v>0</v>
      </c>
    </row>
    <row r="1479" spans="1:20" x14ac:dyDescent="0.3">
      <c r="A1479" s="3">
        <v>2012</v>
      </c>
      <c r="B1479" s="3">
        <v>262</v>
      </c>
      <c r="C1479" s="3" t="s">
        <v>79</v>
      </c>
      <c r="D1479" s="3" t="str">
        <f>VLOOKUP(E1479,accorpamenti!$A$2:$X$104,A1479-1995,0)</f>
        <v>Terni</v>
      </c>
      <c r="E1479" s="3" t="s">
        <v>80</v>
      </c>
      <c r="F1479" s="3">
        <v>6196</v>
      </c>
      <c r="G1479" s="3">
        <f t="shared" si="68"/>
        <v>2012</v>
      </c>
      <c r="H1479" s="4">
        <v>5</v>
      </c>
      <c r="I1479" s="3" t="s">
        <v>36</v>
      </c>
      <c r="J1479" s="3">
        <v>7</v>
      </c>
      <c r="K1479" s="3">
        <v>7</v>
      </c>
      <c r="L1479" s="3">
        <v>0</v>
      </c>
      <c r="M1479" s="3">
        <v>3</v>
      </c>
      <c r="N1479" s="3">
        <v>0</v>
      </c>
      <c r="O1479" s="3">
        <v>0</v>
      </c>
      <c r="P1479" s="3">
        <f t="shared" si="69"/>
        <v>17</v>
      </c>
      <c r="Q1479" s="3">
        <v>194</v>
      </c>
      <c r="R1479" s="3">
        <f t="shared" si="67"/>
        <v>1</v>
      </c>
      <c r="S1479" s="3">
        <v>17</v>
      </c>
      <c r="T1479" s="3">
        <f>IF(AND(H1479&lt;5,S1479&gt;=VLOOKUP(A1479,anni!$A$1:$O$32,6,0)),1,0)</f>
        <v>0</v>
      </c>
    </row>
    <row r="1480" spans="1:20" x14ac:dyDescent="0.3">
      <c r="A1480" s="3">
        <v>2012</v>
      </c>
      <c r="B1480" s="3">
        <v>263</v>
      </c>
      <c r="C1480" s="3" t="s">
        <v>69</v>
      </c>
      <c r="D1480" s="3" t="str">
        <f>VLOOKUP(E1480,accorpamenti!$A$2:$X$104,A1480-1995,0)</f>
        <v>Piacenza</v>
      </c>
      <c r="E1480" s="3" t="s">
        <v>90</v>
      </c>
      <c r="F1480" s="3">
        <v>6139</v>
      </c>
      <c r="G1480" s="3">
        <f t="shared" si="68"/>
        <v>2012</v>
      </c>
      <c r="H1480" s="4">
        <v>2</v>
      </c>
      <c r="I1480" s="3" t="s">
        <v>31</v>
      </c>
      <c r="J1480" s="3">
        <v>7</v>
      </c>
      <c r="K1480" s="3">
        <v>7</v>
      </c>
      <c r="L1480" s="3">
        <v>7</v>
      </c>
      <c r="M1480" s="3">
        <v>7</v>
      </c>
      <c r="N1480" s="3">
        <v>7</v>
      </c>
      <c r="O1480" s="3">
        <v>0</v>
      </c>
      <c r="P1480" s="3">
        <f t="shared" si="69"/>
        <v>0</v>
      </c>
      <c r="Q1480" s="3">
        <v>15</v>
      </c>
      <c r="R1480" s="3">
        <f t="shared" si="67"/>
        <v>4</v>
      </c>
      <c r="S1480" s="3">
        <v>35</v>
      </c>
      <c r="T1480" s="3">
        <f>IF(AND(H1480&lt;5,S1480&gt;=VLOOKUP(A1480,anni!$A$1:$O$32,6,0)),1,0)</f>
        <v>1</v>
      </c>
    </row>
    <row r="1481" spans="1:20" x14ac:dyDescent="0.3">
      <c r="A1481" s="3">
        <v>2012</v>
      </c>
      <c r="B1481" s="3">
        <v>264</v>
      </c>
      <c r="C1481" s="3" t="s">
        <v>39</v>
      </c>
      <c r="D1481" s="3" t="str">
        <f>VLOOKUP(E1481,accorpamenti!$A$2:$X$104,A1481-1995,0)</f>
        <v>Latina</v>
      </c>
      <c r="E1481" s="3" t="s">
        <v>65</v>
      </c>
      <c r="F1481" s="3">
        <v>6293</v>
      </c>
      <c r="G1481" s="3">
        <f t="shared" si="68"/>
        <v>2012</v>
      </c>
      <c r="H1481" s="4">
        <v>3</v>
      </c>
      <c r="I1481" s="3" t="s">
        <v>36</v>
      </c>
      <c r="J1481" s="3">
        <v>7</v>
      </c>
      <c r="K1481" s="3">
        <v>5</v>
      </c>
      <c r="L1481" s="3">
        <v>4</v>
      </c>
      <c r="M1481" s="3">
        <v>0</v>
      </c>
      <c r="N1481" s="3">
        <v>0</v>
      </c>
      <c r="O1481" s="3">
        <v>0</v>
      </c>
      <c r="P1481" s="3">
        <f t="shared" si="69"/>
        <v>22.4</v>
      </c>
      <c r="Q1481" s="3">
        <v>213</v>
      </c>
      <c r="R1481" s="3">
        <f t="shared" si="67"/>
        <v>1</v>
      </c>
      <c r="S1481" s="3">
        <v>16</v>
      </c>
      <c r="T1481" s="3">
        <f>IF(AND(H1481&lt;5,S1481&gt;=VLOOKUP(A1481,anni!$A$1:$O$32,6,0)),1,0)</f>
        <v>0</v>
      </c>
    </row>
    <row r="1482" spans="1:20" x14ac:dyDescent="0.3">
      <c r="A1482" s="3">
        <v>2012</v>
      </c>
      <c r="B1482" s="3">
        <v>265</v>
      </c>
      <c r="C1482" s="3" t="s">
        <v>59</v>
      </c>
      <c r="D1482" s="3" t="str">
        <f>VLOOKUP(E1482,accorpamenti!$A$2:$X$104,A1482-1995,0)</f>
        <v>Trento</v>
      </c>
      <c r="E1482" s="3" t="s">
        <v>60</v>
      </c>
      <c r="F1482" s="3">
        <v>6294</v>
      </c>
      <c r="G1482" s="3">
        <f t="shared" si="68"/>
        <v>2012</v>
      </c>
      <c r="H1482" s="4">
        <v>3</v>
      </c>
      <c r="I1482" s="3" t="s">
        <v>36</v>
      </c>
      <c r="J1482" s="3">
        <v>7</v>
      </c>
      <c r="K1482" s="3">
        <v>4</v>
      </c>
      <c r="L1482" s="3">
        <v>3</v>
      </c>
      <c r="M1482" s="3">
        <v>0</v>
      </c>
      <c r="N1482" s="3">
        <v>1</v>
      </c>
      <c r="O1482" s="3">
        <v>1</v>
      </c>
      <c r="P1482" s="3">
        <f t="shared" si="69"/>
        <v>22.4</v>
      </c>
      <c r="Q1482" s="3">
        <v>213</v>
      </c>
      <c r="R1482" s="3">
        <f t="shared" si="67"/>
        <v>3</v>
      </c>
      <c r="S1482" s="3">
        <v>16</v>
      </c>
      <c r="T1482" s="3">
        <f>IF(AND(H1482&lt;5,S1482&gt;=VLOOKUP(A1482,anni!$A$1:$O$32,6,0)),1,0)</f>
        <v>0</v>
      </c>
    </row>
    <row r="1483" spans="1:20" x14ac:dyDescent="0.3">
      <c r="A1483" s="3">
        <v>2012</v>
      </c>
      <c r="B1483" s="3">
        <v>266</v>
      </c>
      <c r="C1483" s="3" t="s">
        <v>43</v>
      </c>
      <c r="D1483" s="3" t="str">
        <f>VLOOKUP(E1483,accorpamenti!$A$2:$X$104,A1483-1995,0)</f>
        <v>Trieste</v>
      </c>
      <c r="E1483" s="3" t="s">
        <v>92</v>
      </c>
      <c r="F1483" s="3">
        <v>6250</v>
      </c>
      <c r="G1483" s="3">
        <f t="shared" si="68"/>
        <v>2012</v>
      </c>
      <c r="H1483" s="4">
        <v>4</v>
      </c>
      <c r="I1483" s="3" t="s">
        <v>36</v>
      </c>
      <c r="J1483" s="3">
        <v>7</v>
      </c>
      <c r="K1483" s="3">
        <v>7</v>
      </c>
      <c r="L1483" s="3">
        <v>4</v>
      </c>
      <c r="M1483" s="3">
        <v>1</v>
      </c>
      <c r="N1483" s="3">
        <v>5</v>
      </c>
      <c r="O1483" s="3">
        <v>0</v>
      </c>
      <c r="P1483" s="3">
        <f t="shared" si="69"/>
        <v>28.799999999999997</v>
      </c>
      <c r="Q1483" s="3">
        <v>90</v>
      </c>
      <c r="R1483" s="3">
        <f t="shared" si="67"/>
        <v>2</v>
      </c>
      <c r="S1483" s="3">
        <v>24</v>
      </c>
      <c r="T1483" s="3">
        <f>IF(AND(H1483&lt;5,S1483&gt;=VLOOKUP(A1483,anni!$A$1:$O$32,6,0)),1,0)</f>
        <v>0</v>
      </c>
    </row>
    <row r="1484" spans="1:20" x14ac:dyDescent="0.3">
      <c r="A1484" s="3">
        <v>2012</v>
      </c>
      <c r="B1484" s="3">
        <v>267</v>
      </c>
      <c r="C1484" s="3" t="s">
        <v>34</v>
      </c>
      <c r="D1484" s="3" t="str">
        <f>VLOOKUP(E1484,accorpamenti!$A$2:$X$104,A1484-1995,0)</f>
        <v>Pavia</v>
      </c>
      <c r="E1484" s="3" t="s">
        <v>83</v>
      </c>
      <c r="F1484" s="3">
        <v>6105</v>
      </c>
      <c r="G1484" s="3">
        <f t="shared" si="68"/>
        <v>2012</v>
      </c>
      <c r="H1484" s="4">
        <v>4</v>
      </c>
      <c r="I1484" s="3" t="s">
        <v>36</v>
      </c>
      <c r="J1484" s="3">
        <v>7</v>
      </c>
      <c r="K1484" s="3">
        <v>7</v>
      </c>
      <c r="L1484" s="3">
        <v>0</v>
      </c>
      <c r="M1484" s="3">
        <v>0</v>
      </c>
      <c r="N1484" s="3">
        <v>4</v>
      </c>
      <c r="O1484" s="3">
        <v>0</v>
      </c>
      <c r="P1484" s="3">
        <f t="shared" si="69"/>
        <v>21.599999999999998</v>
      </c>
      <c r="Q1484" s="3">
        <v>183</v>
      </c>
      <c r="R1484" s="3">
        <f t="shared" si="67"/>
        <v>3</v>
      </c>
      <c r="S1484" s="3">
        <v>18</v>
      </c>
      <c r="T1484" s="3">
        <f>IF(AND(H1484&lt;5,S1484&gt;=VLOOKUP(A1484,anni!$A$1:$O$32,6,0)),1,0)</f>
        <v>0</v>
      </c>
    </row>
    <row r="1485" spans="1:20" x14ac:dyDescent="0.3">
      <c r="A1485" s="3">
        <v>2012</v>
      </c>
      <c r="B1485" s="3">
        <v>268</v>
      </c>
      <c r="C1485" s="3" t="s">
        <v>39</v>
      </c>
      <c r="D1485" s="3" t="str">
        <f>VLOOKUP(E1485,accorpamenti!$A$2:$X$104,A1485-1995,0)</f>
        <v>Roma</v>
      </c>
      <c r="E1485" s="3" t="s">
        <v>40</v>
      </c>
      <c r="F1485" s="3">
        <v>6251</v>
      </c>
      <c r="G1485" s="3">
        <f t="shared" si="68"/>
        <v>2012</v>
      </c>
      <c r="H1485" s="4">
        <v>4</v>
      </c>
      <c r="I1485" s="3" t="s">
        <v>36</v>
      </c>
      <c r="J1485" s="3">
        <v>7</v>
      </c>
      <c r="K1485" s="3">
        <v>7</v>
      </c>
      <c r="L1485" s="3">
        <v>5</v>
      </c>
      <c r="M1485" s="3">
        <v>7</v>
      </c>
      <c r="N1485" s="3">
        <v>1</v>
      </c>
      <c r="O1485" s="3">
        <v>0</v>
      </c>
      <c r="P1485" s="3">
        <f t="shared" si="69"/>
        <v>32.4</v>
      </c>
      <c r="Q1485" s="3">
        <v>63</v>
      </c>
      <c r="R1485" s="3">
        <f t="shared" si="67"/>
        <v>2</v>
      </c>
      <c r="S1485" s="3">
        <v>27</v>
      </c>
      <c r="T1485" s="3">
        <f>IF(AND(H1485&lt;5,S1485&gt;=VLOOKUP(A1485,anni!$A$1:$O$32,6,0)),1,0)</f>
        <v>0</v>
      </c>
    </row>
    <row r="1486" spans="1:20" x14ac:dyDescent="0.3">
      <c r="A1486" s="3">
        <v>2012</v>
      </c>
      <c r="B1486" s="3">
        <v>269</v>
      </c>
      <c r="C1486" s="3" t="s">
        <v>45</v>
      </c>
      <c r="D1486" s="3" t="str">
        <f>VLOOKUP(E1486,accorpamenti!$A$2:$X$104,A1486-1995,0)</f>
        <v>Torino</v>
      </c>
      <c r="E1486" s="3" t="s">
        <v>49</v>
      </c>
      <c r="F1486" s="3">
        <v>6069</v>
      </c>
      <c r="G1486" s="3">
        <f t="shared" si="68"/>
        <v>2012</v>
      </c>
      <c r="H1486" s="4">
        <v>5</v>
      </c>
      <c r="I1486" s="3" t="s">
        <v>36</v>
      </c>
      <c r="J1486" s="3">
        <v>7</v>
      </c>
      <c r="K1486" s="3">
        <v>7</v>
      </c>
      <c r="L1486" s="3">
        <v>7</v>
      </c>
      <c r="M1486" s="3">
        <v>7</v>
      </c>
      <c r="N1486" s="3">
        <v>6</v>
      </c>
      <c r="O1486" s="3">
        <v>7</v>
      </c>
      <c r="P1486" s="3">
        <f t="shared" si="69"/>
        <v>41</v>
      </c>
      <c r="Q1486" s="3">
        <v>6</v>
      </c>
      <c r="R1486" s="3">
        <f t="shared" si="67"/>
        <v>2</v>
      </c>
      <c r="S1486" s="3">
        <v>41</v>
      </c>
      <c r="T1486" s="3">
        <f>IF(AND(H1486&lt;5,S1486&gt;=VLOOKUP(A1486,anni!$A$1:$O$32,6,0)),1,0)</f>
        <v>0</v>
      </c>
    </row>
    <row r="1487" spans="1:20" x14ac:dyDescent="0.3">
      <c r="A1487" s="3">
        <v>2012</v>
      </c>
      <c r="B1487" s="3">
        <v>270</v>
      </c>
      <c r="C1487" s="3" t="s">
        <v>45</v>
      </c>
      <c r="D1487" s="3" t="str">
        <f>VLOOKUP(E1487,accorpamenti!$A$2:$X$104,A1487-1995,0)</f>
        <v>Cuneo</v>
      </c>
      <c r="E1487" s="3" t="s">
        <v>67</v>
      </c>
      <c r="F1487" s="3">
        <v>6318</v>
      </c>
      <c r="G1487" s="3">
        <f t="shared" si="68"/>
        <v>2012</v>
      </c>
      <c r="H1487" s="4">
        <v>2</v>
      </c>
      <c r="I1487" s="3" t="s">
        <v>31</v>
      </c>
      <c r="J1487" s="3">
        <v>7</v>
      </c>
      <c r="K1487" s="3">
        <v>7</v>
      </c>
      <c r="L1487" s="3">
        <v>0</v>
      </c>
      <c r="M1487" s="3">
        <v>1</v>
      </c>
      <c r="N1487" s="3">
        <v>0</v>
      </c>
      <c r="O1487" s="3">
        <v>0</v>
      </c>
      <c r="P1487" s="3">
        <f t="shared" si="69"/>
        <v>24</v>
      </c>
      <c r="Q1487" s="3">
        <v>231</v>
      </c>
      <c r="R1487" s="3">
        <f t="shared" si="67"/>
        <v>2</v>
      </c>
      <c r="S1487" s="3">
        <v>15</v>
      </c>
      <c r="T1487" s="3">
        <f>IF(AND(H1487&lt;5,S1487&gt;=VLOOKUP(A1487,anni!$A$1:$O$32,6,0)),1,0)</f>
        <v>0</v>
      </c>
    </row>
    <row r="1488" spans="1:20" x14ac:dyDescent="0.3">
      <c r="A1488" s="3">
        <v>2012</v>
      </c>
      <c r="B1488" s="3">
        <v>271</v>
      </c>
      <c r="C1488" s="3" t="s">
        <v>50</v>
      </c>
      <c r="D1488" s="3" t="str">
        <f>VLOOKUP(E1488,accorpamenti!$A$2:$X$104,A1488-1995,0)</f>
        <v>Savona</v>
      </c>
      <c r="E1488" s="3" t="s">
        <v>138</v>
      </c>
      <c r="F1488" s="3">
        <v>5916</v>
      </c>
      <c r="G1488" s="3">
        <f t="shared" si="68"/>
        <v>2012</v>
      </c>
      <c r="H1488" s="4">
        <v>5</v>
      </c>
      <c r="I1488" s="3" t="s">
        <v>36</v>
      </c>
      <c r="J1488" s="3">
        <v>0</v>
      </c>
      <c r="K1488" s="3">
        <v>7</v>
      </c>
      <c r="L1488" s="3">
        <v>5</v>
      </c>
      <c r="M1488" s="3">
        <v>0</v>
      </c>
      <c r="N1488" s="3">
        <v>0</v>
      </c>
      <c r="O1488" s="3">
        <v>0</v>
      </c>
      <c r="P1488" s="3">
        <f t="shared" si="69"/>
        <v>12</v>
      </c>
      <c r="Q1488" s="3">
        <v>275</v>
      </c>
      <c r="R1488" s="3">
        <f t="shared" si="67"/>
        <v>3</v>
      </c>
      <c r="S1488" s="3">
        <v>12</v>
      </c>
      <c r="T1488" s="3">
        <f>IF(AND(H1488&lt;5,S1488&gt;=VLOOKUP(A1488,anni!$A$1:$O$32,6,0)),1,0)</f>
        <v>0</v>
      </c>
    </row>
    <row r="1489" spans="1:20" x14ac:dyDescent="0.3">
      <c r="A1489" s="3">
        <v>2012</v>
      </c>
      <c r="B1489" s="3">
        <v>272</v>
      </c>
      <c r="C1489" s="3" t="s">
        <v>47</v>
      </c>
      <c r="D1489" s="3" t="str">
        <f>VLOOKUP(E1489,accorpamenti!$A$2:$X$104,A1489-1995,0)</f>
        <v>Livorno</v>
      </c>
      <c r="E1489" s="3" t="s">
        <v>121</v>
      </c>
      <c r="F1489" s="3">
        <v>6295</v>
      </c>
      <c r="G1489" s="3">
        <f t="shared" si="68"/>
        <v>2012</v>
      </c>
      <c r="H1489" s="4">
        <v>3</v>
      </c>
      <c r="I1489" s="3" t="s">
        <v>36</v>
      </c>
      <c r="J1489" s="3">
        <v>7</v>
      </c>
      <c r="K1489" s="3">
        <v>7</v>
      </c>
      <c r="L1489" s="3">
        <v>5</v>
      </c>
      <c r="M1489" s="3">
        <v>0</v>
      </c>
      <c r="N1489" s="3">
        <v>7</v>
      </c>
      <c r="O1489" s="3">
        <v>1</v>
      </c>
      <c r="P1489" s="3">
        <f t="shared" si="69"/>
        <v>37.799999999999997</v>
      </c>
      <c r="Q1489" s="3">
        <v>63</v>
      </c>
      <c r="R1489" s="3">
        <f t="shared" si="67"/>
        <v>2</v>
      </c>
      <c r="S1489" s="3">
        <v>27</v>
      </c>
      <c r="T1489" s="3">
        <f>IF(AND(H1489&lt;5,S1489&gt;=VLOOKUP(A1489,anni!$A$1:$O$32,6,0)),1,0)</f>
        <v>0</v>
      </c>
    </row>
    <row r="1490" spans="1:20" x14ac:dyDescent="0.3">
      <c r="A1490" s="3">
        <v>2012</v>
      </c>
      <c r="B1490" s="3">
        <v>273</v>
      </c>
      <c r="C1490" s="3" t="s">
        <v>43</v>
      </c>
      <c r="D1490" s="3" t="str">
        <f>VLOOKUP(E1490,accorpamenti!$A$2:$X$104,A1490-1995,0)</f>
        <v>Udine</v>
      </c>
      <c r="E1490" s="3" t="s">
        <v>58</v>
      </c>
      <c r="F1490" s="3">
        <v>5917</v>
      </c>
      <c r="G1490" s="3">
        <f t="shared" si="68"/>
        <v>2012</v>
      </c>
      <c r="H1490" s="4">
        <v>5</v>
      </c>
      <c r="I1490" s="3" t="s">
        <v>36</v>
      </c>
      <c r="J1490" s="3">
        <v>7</v>
      </c>
      <c r="K1490" s="3">
        <v>7</v>
      </c>
      <c r="L1490" s="3">
        <v>7</v>
      </c>
      <c r="M1490" s="3">
        <v>7</v>
      </c>
      <c r="N1490" s="3">
        <v>7</v>
      </c>
      <c r="O1490" s="3">
        <v>0</v>
      </c>
      <c r="P1490" s="3">
        <f t="shared" si="69"/>
        <v>35</v>
      </c>
      <c r="Q1490" s="3">
        <v>15</v>
      </c>
      <c r="R1490" s="3">
        <f t="shared" si="67"/>
        <v>3</v>
      </c>
      <c r="S1490" s="3">
        <v>35</v>
      </c>
      <c r="T1490" s="3">
        <f>IF(AND(H1490&lt;5,S1490&gt;=VLOOKUP(A1490,anni!$A$1:$O$32,6,0)),1,0)</f>
        <v>0</v>
      </c>
    </row>
    <row r="1491" spans="1:20" x14ac:dyDescent="0.3">
      <c r="A1491" s="3">
        <v>2012</v>
      </c>
      <c r="B1491" s="3">
        <v>274</v>
      </c>
      <c r="C1491" s="3" t="s">
        <v>39</v>
      </c>
      <c r="D1491" s="3" t="str">
        <f>VLOOKUP(E1491,accorpamenti!$A$2:$X$104,A1491-1995,0)</f>
        <v>Roma</v>
      </c>
      <c r="E1491" s="3" t="s">
        <v>40</v>
      </c>
      <c r="F1491" s="3">
        <v>5947</v>
      </c>
      <c r="G1491" s="3">
        <f t="shared" si="68"/>
        <v>2012</v>
      </c>
      <c r="H1491" s="4">
        <v>4</v>
      </c>
      <c r="I1491" s="3" t="s">
        <v>36</v>
      </c>
      <c r="J1491" s="3">
        <v>7</v>
      </c>
      <c r="K1491" s="3">
        <v>5</v>
      </c>
      <c r="L1491" s="3">
        <v>6</v>
      </c>
      <c r="M1491" s="3">
        <v>6</v>
      </c>
      <c r="N1491" s="3">
        <v>5</v>
      </c>
      <c r="O1491" s="3">
        <v>0</v>
      </c>
      <c r="P1491" s="3">
        <f t="shared" si="69"/>
        <v>34.799999999999997</v>
      </c>
      <c r="Q1491" s="3">
        <v>45</v>
      </c>
      <c r="R1491" s="3">
        <f t="shared" si="67"/>
        <v>4</v>
      </c>
      <c r="S1491" s="3">
        <v>29</v>
      </c>
      <c r="T1491" s="3">
        <f>IF(AND(H1491&lt;5,S1491&gt;=VLOOKUP(A1491,anni!$A$1:$O$32,6,0)),1,0)</f>
        <v>0</v>
      </c>
    </row>
    <row r="1492" spans="1:20" x14ac:dyDescent="0.3">
      <c r="A1492" s="3">
        <v>2012</v>
      </c>
      <c r="B1492" s="3">
        <v>275</v>
      </c>
      <c r="C1492" s="3" t="s">
        <v>69</v>
      </c>
      <c r="D1492" s="3" t="str">
        <f>VLOOKUP(E1492,accorpamenti!$A$2:$X$104,A1492-1995,0)</f>
        <v>Reggio Emilia</v>
      </c>
      <c r="E1492" s="3" t="s">
        <v>78</v>
      </c>
      <c r="F1492" s="3">
        <v>6319</v>
      </c>
      <c r="G1492" s="3">
        <f t="shared" si="68"/>
        <v>2012</v>
      </c>
      <c r="H1492" s="4">
        <v>2</v>
      </c>
      <c r="I1492" s="3" t="s">
        <v>31</v>
      </c>
      <c r="J1492" s="3">
        <v>6</v>
      </c>
      <c r="K1492" s="3">
        <v>6</v>
      </c>
      <c r="L1492" s="3">
        <v>6</v>
      </c>
      <c r="M1492" s="3">
        <v>0</v>
      </c>
      <c r="N1492" s="3">
        <v>0</v>
      </c>
      <c r="O1492" s="3">
        <v>0</v>
      </c>
      <c r="P1492" s="3">
        <f t="shared" si="69"/>
        <v>28.8</v>
      </c>
      <c r="Q1492" s="3">
        <v>183</v>
      </c>
      <c r="R1492" s="3">
        <f t="shared" si="67"/>
        <v>2</v>
      </c>
      <c r="S1492" s="3">
        <v>18</v>
      </c>
      <c r="T1492" s="3">
        <f>IF(AND(H1492&lt;5,S1492&gt;=VLOOKUP(A1492,anni!$A$1:$O$32,6,0)),1,0)</f>
        <v>0</v>
      </c>
    </row>
    <row r="1493" spans="1:20" x14ac:dyDescent="0.3">
      <c r="A1493" s="3">
        <v>2012</v>
      </c>
      <c r="B1493" s="3">
        <v>276</v>
      </c>
      <c r="C1493" s="3" t="s">
        <v>56</v>
      </c>
      <c r="D1493" s="3" t="str">
        <f>VLOOKUP(E1493,accorpamenti!$A$2:$X$104,A1493-1995,0)</f>
        <v>Padova</v>
      </c>
      <c r="E1493" s="3" t="s">
        <v>66</v>
      </c>
      <c r="F1493" s="3">
        <v>6320</v>
      </c>
      <c r="G1493" s="3">
        <f t="shared" si="68"/>
        <v>2012</v>
      </c>
      <c r="H1493" s="4">
        <v>2</v>
      </c>
      <c r="I1493" s="3" t="s">
        <v>31</v>
      </c>
      <c r="J1493" s="3">
        <v>7</v>
      </c>
      <c r="K1493" s="3">
        <v>5</v>
      </c>
      <c r="L1493" s="3">
        <v>4</v>
      </c>
      <c r="M1493" s="3">
        <v>0</v>
      </c>
      <c r="N1493" s="3">
        <v>3</v>
      </c>
      <c r="O1493" s="3">
        <v>0</v>
      </c>
      <c r="P1493" s="3">
        <f t="shared" si="69"/>
        <v>30.400000000000002</v>
      </c>
      <c r="Q1493" s="3">
        <v>162</v>
      </c>
      <c r="R1493" s="3">
        <f t="shared" si="67"/>
        <v>3</v>
      </c>
      <c r="S1493" s="3">
        <v>19</v>
      </c>
      <c r="T1493" s="3">
        <f>IF(AND(H1493&lt;5,S1493&gt;=VLOOKUP(A1493,anni!$A$1:$O$32,6,0)),1,0)</f>
        <v>0</v>
      </c>
    </row>
    <row r="1494" spans="1:20" x14ac:dyDescent="0.3">
      <c r="A1494" s="3">
        <v>2012</v>
      </c>
      <c r="B1494" s="3">
        <v>277</v>
      </c>
      <c r="C1494" s="3" t="s">
        <v>39</v>
      </c>
      <c r="D1494" s="3" t="str">
        <f>VLOOKUP(E1494,accorpamenti!$A$2:$X$104,A1494-1995,0)</f>
        <v>Roma</v>
      </c>
      <c r="E1494" s="3" t="s">
        <v>40</v>
      </c>
      <c r="F1494" s="3">
        <v>6197</v>
      </c>
      <c r="G1494" s="3">
        <f t="shared" si="68"/>
        <v>2012</v>
      </c>
      <c r="H1494" s="4">
        <v>5</v>
      </c>
      <c r="I1494" s="3" t="s">
        <v>36</v>
      </c>
      <c r="J1494" s="3">
        <v>7</v>
      </c>
      <c r="K1494" s="3">
        <v>7</v>
      </c>
      <c r="L1494" s="3">
        <v>1</v>
      </c>
      <c r="M1494" s="3">
        <v>0</v>
      </c>
      <c r="N1494" s="3">
        <v>3</v>
      </c>
      <c r="O1494" s="3">
        <v>0</v>
      </c>
      <c r="P1494" s="3">
        <f t="shared" si="69"/>
        <v>18</v>
      </c>
      <c r="Q1494" s="3">
        <v>183</v>
      </c>
      <c r="R1494" s="3">
        <f t="shared" si="67"/>
        <v>1</v>
      </c>
      <c r="S1494" s="3">
        <v>18</v>
      </c>
      <c r="T1494" s="3">
        <f>IF(AND(H1494&lt;5,S1494&gt;=VLOOKUP(A1494,anni!$A$1:$O$32,6,0)),1,0)</f>
        <v>0</v>
      </c>
    </row>
    <row r="1495" spans="1:20" x14ac:dyDescent="0.3">
      <c r="A1495" s="3">
        <v>2012</v>
      </c>
      <c r="B1495" s="3">
        <v>278</v>
      </c>
      <c r="C1495" s="3" t="s">
        <v>43</v>
      </c>
      <c r="D1495" s="3" t="str">
        <f>VLOOKUP(E1495,accorpamenti!$A$2:$X$104,A1495-1995,0)</f>
        <v>Udine</v>
      </c>
      <c r="E1495" s="3" t="s">
        <v>58</v>
      </c>
      <c r="F1495" s="3">
        <v>6252</v>
      </c>
      <c r="G1495" s="3">
        <f t="shared" si="68"/>
        <v>2012</v>
      </c>
      <c r="H1495" s="4">
        <v>4</v>
      </c>
      <c r="I1495" s="3" t="s">
        <v>36</v>
      </c>
      <c r="J1495" s="3">
        <v>7</v>
      </c>
      <c r="K1495" s="3">
        <v>7</v>
      </c>
      <c r="L1495" s="3">
        <v>7</v>
      </c>
      <c r="M1495" s="3">
        <v>7</v>
      </c>
      <c r="N1495" s="3">
        <v>0</v>
      </c>
      <c r="O1495" s="3">
        <v>0</v>
      </c>
      <c r="P1495" s="3">
        <f t="shared" si="69"/>
        <v>33.6</v>
      </c>
      <c r="Q1495" s="3">
        <v>49</v>
      </c>
      <c r="R1495" s="3">
        <f t="shared" si="67"/>
        <v>2</v>
      </c>
      <c r="S1495" s="3">
        <v>28</v>
      </c>
      <c r="T1495" s="3">
        <f>IF(AND(H1495&lt;5,S1495&gt;=VLOOKUP(A1495,anni!$A$1:$O$32,6,0)),1,0)</f>
        <v>0</v>
      </c>
    </row>
    <row r="1496" spans="1:20" x14ac:dyDescent="0.3">
      <c r="A1496" s="3">
        <v>2012</v>
      </c>
      <c r="B1496" s="3">
        <v>279</v>
      </c>
      <c r="C1496" s="3" t="s">
        <v>62</v>
      </c>
      <c r="D1496" s="3" t="str">
        <f>VLOOKUP(E1496,accorpamenti!$A$2:$X$104,A1496-1995,0)</f>
        <v>Reggio Calabria</v>
      </c>
      <c r="E1496" s="3" t="s">
        <v>63</v>
      </c>
      <c r="F1496" s="3">
        <v>6073</v>
      </c>
      <c r="G1496" s="3">
        <f t="shared" si="68"/>
        <v>2012</v>
      </c>
      <c r="H1496" s="4">
        <v>5</v>
      </c>
      <c r="I1496" s="3" t="s">
        <v>36</v>
      </c>
      <c r="J1496" s="3">
        <v>7</v>
      </c>
      <c r="K1496" s="3">
        <v>7</v>
      </c>
      <c r="L1496" s="3">
        <v>4</v>
      </c>
      <c r="M1496" s="3">
        <v>1</v>
      </c>
      <c r="N1496" s="3">
        <v>7</v>
      </c>
      <c r="O1496" s="3">
        <v>1</v>
      </c>
      <c r="P1496" s="3">
        <f t="shared" si="69"/>
        <v>27</v>
      </c>
      <c r="Q1496" s="3">
        <v>63</v>
      </c>
      <c r="R1496" s="3">
        <f t="shared" si="67"/>
        <v>2</v>
      </c>
      <c r="S1496" s="3">
        <v>27</v>
      </c>
      <c r="T1496" s="3">
        <f>IF(AND(H1496&lt;5,S1496&gt;=VLOOKUP(A1496,anni!$A$1:$O$32,6,0)),1,0)</f>
        <v>0</v>
      </c>
    </row>
    <row r="1497" spans="1:20" x14ac:dyDescent="0.3">
      <c r="A1497" s="3">
        <v>2012</v>
      </c>
      <c r="B1497" s="3">
        <v>280</v>
      </c>
      <c r="C1497" s="3" t="s">
        <v>32</v>
      </c>
      <c r="D1497" s="3" t="str">
        <f>VLOOKUP(E1497,accorpamenti!$A$2:$X$104,A1497-1995,0)</f>
        <v>Napoli</v>
      </c>
      <c r="E1497" s="3" t="s">
        <v>95</v>
      </c>
      <c r="F1497" s="3">
        <v>6130</v>
      </c>
      <c r="G1497" s="3">
        <f t="shared" si="68"/>
        <v>2012</v>
      </c>
      <c r="H1497" s="4">
        <v>3</v>
      </c>
      <c r="I1497" s="3" t="s">
        <v>36</v>
      </c>
      <c r="J1497" s="3">
        <v>7</v>
      </c>
      <c r="K1497" s="3">
        <v>7</v>
      </c>
      <c r="L1497" s="3">
        <v>7</v>
      </c>
      <c r="M1497" s="3">
        <v>0</v>
      </c>
      <c r="N1497" s="3">
        <v>0</v>
      </c>
      <c r="O1497" s="3">
        <v>0</v>
      </c>
      <c r="P1497" s="3">
        <f t="shared" si="69"/>
        <v>29.4</v>
      </c>
      <c r="Q1497" s="3">
        <v>132</v>
      </c>
      <c r="R1497" s="3">
        <f t="shared" si="67"/>
        <v>4</v>
      </c>
      <c r="S1497" s="3">
        <v>21</v>
      </c>
      <c r="T1497" s="3">
        <f>IF(AND(H1497&lt;5,S1497&gt;=VLOOKUP(A1497,anni!$A$1:$O$32,6,0)),1,0)</f>
        <v>0</v>
      </c>
    </row>
    <row r="1498" spans="1:20" x14ac:dyDescent="0.3">
      <c r="A1498" s="3">
        <v>2012</v>
      </c>
      <c r="B1498" s="3">
        <v>281</v>
      </c>
      <c r="C1498" s="3" t="s">
        <v>86</v>
      </c>
      <c r="D1498" s="3" t="str">
        <f>VLOOKUP(E1498,accorpamenti!$A$2:$X$104,A1498-1995,0)</f>
        <v>Oristano</v>
      </c>
      <c r="E1498" s="3" t="s">
        <v>131</v>
      </c>
      <c r="F1498" s="3">
        <v>6253</v>
      </c>
      <c r="G1498" s="3">
        <f t="shared" si="68"/>
        <v>2012</v>
      </c>
      <c r="H1498" s="4">
        <v>4</v>
      </c>
      <c r="I1498" s="3" t="s">
        <v>36</v>
      </c>
      <c r="J1498" s="3">
        <v>7</v>
      </c>
      <c r="K1498" s="3">
        <v>5</v>
      </c>
      <c r="L1498" s="3">
        <v>7</v>
      </c>
      <c r="M1498" s="3">
        <v>0</v>
      </c>
      <c r="N1498" s="3">
        <v>0</v>
      </c>
      <c r="O1498" s="3">
        <v>0</v>
      </c>
      <c r="P1498" s="3">
        <f t="shared" si="69"/>
        <v>22.8</v>
      </c>
      <c r="Q1498" s="3">
        <v>162</v>
      </c>
      <c r="R1498" s="3">
        <f t="shared" si="67"/>
        <v>2</v>
      </c>
      <c r="S1498" s="3">
        <v>19</v>
      </c>
      <c r="T1498" s="3">
        <f>IF(AND(H1498&lt;5,S1498&gt;=VLOOKUP(A1498,anni!$A$1:$O$32,6,0)),1,0)</f>
        <v>0</v>
      </c>
    </row>
    <row r="1499" spans="1:20" x14ac:dyDescent="0.3">
      <c r="A1499" s="3">
        <v>2012</v>
      </c>
      <c r="B1499" s="3">
        <v>282</v>
      </c>
      <c r="C1499" s="3" t="s">
        <v>86</v>
      </c>
      <c r="D1499" s="3" t="str">
        <f>VLOOKUP(E1499,accorpamenti!$A$2:$X$104,A1499-1995,0)</f>
        <v>Oristano</v>
      </c>
      <c r="E1499" s="3" t="s">
        <v>131</v>
      </c>
      <c r="F1499" s="3">
        <v>6198</v>
      </c>
      <c r="G1499" s="3">
        <f t="shared" si="68"/>
        <v>2012</v>
      </c>
      <c r="H1499" s="4">
        <v>5</v>
      </c>
      <c r="I1499" s="3" t="s">
        <v>36</v>
      </c>
      <c r="J1499" s="3">
        <v>7</v>
      </c>
      <c r="K1499" s="3">
        <v>7</v>
      </c>
      <c r="L1499" s="3">
        <v>0</v>
      </c>
      <c r="M1499" s="3">
        <v>0</v>
      </c>
      <c r="N1499" s="3">
        <v>3</v>
      </c>
      <c r="O1499" s="3">
        <v>0</v>
      </c>
      <c r="P1499" s="3">
        <f t="shared" si="69"/>
        <v>17</v>
      </c>
      <c r="Q1499" s="3">
        <v>194</v>
      </c>
      <c r="R1499" s="3">
        <f t="shared" si="67"/>
        <v>1</v>
      </c>
      <c r="S1499" s="3">
        <v>17</v>
      </c>
      <c r="T1499" s="3">
        <f>IF(AND(H1499&lt;5,S1499&gt;=VLOOKUP(A1499,anni!$A$1:$O$32,6,0)),1,0)</f>
        <v>0</v>
      </c>
    </row>
    <row r="1500" spans="1:20" x14ac:dyDescent="0.3">
      <c r="A1500" s="3">
        <v>2012</v>
      </c>
      <c r="B1500" s="3">
        <v>283</v>
      </c>
      <c r="C1500" s="3" t="s">
        <v>34</v>
      </c>
      <c r="D1500" s="3" t="str">
        <f>VLOOKUP(E1500,accorpamenti!$A$2:$X$104,A1500-1995,0)</f>
        <v>Pavia</v>
      </c>
      <c r="E1500" s="3" t="s">
        <v>83</v>
      </c>
      <c r="F1500" s="3">
        <v>5948</v>
      </c>
      <c r="G1500" s="3">
        <f t="shared" si="68"/>
        <v>2012</v>
      </c>
      <c r="H1500" s="4">
        <v>4</v>
      </c>
      <c r="I1500" s="3" t="s">
        <v>36</v>
      </c>
      <c r="J1500" s="3">
        <v>7</v>
      </c>
      <c r="K1500" s="3">
        <v>7</v>
      </c>
      <c r="L1500" s="3">
        <v>7</v>
      </c>
      <c r="M1500" s="3">
        <v>0</v>
      </c>
      <c r="N1500" s="3">
        <v>1</v>
      </c>
      <c r="O1500" s="3">
        <v>2</v>
      </c>
      <c r="P1500" s="3">
        <f t="shared" si="69"/>
        <v>28.799999999999997</v>
      </c>
      <c r="Q1500" s="3">
        <v>90</v>
      </c>
      <c r="R1500" s="3">
        <f t="shared" si="67"/>
        <v>3</v>
      </c>
      <c r="S1500" s="3">
        <v>24</v>
      </c>
      <c r="T1500" s="3">
        <f>IF(AND(H1500&lt;5,S1500&gt;=VLOOKUP(A1500,anni!$A$1:$O$32,6,0)),1,0)</f>
        <v>0</v>
      </c>
    </row>
    <row r="1501" spans="1:20" x14ac:dyDescent="0.3">
      <c r="A1501" s="3">
        <v>2012</v>
      </c>
      <c r="B1501" s="3">
        <v>284</v>
      </c>
      <c r="C1501" s="3" t="s">
        <v>59</v>
      </c>
      <c r="D1501" s="3" t="str">
        <f>VLOOKUP(E1501,accorpamenti!$A$2:$X$104,A1501-1995,0)</f>
        <v>Trento</v>
      </c>
      <c r="E1501" s="3" t="s">
        <v>60</v>
      </c>
      <c r="F1501" s="3">
        <v>6321</v>
      </c>
      <c r="G1501" s="3">
        <f t="shared" si="68"/>
        <v>2012</v>
      </c>
      <c r="H1501" s="4">
        <v>2</v>
      </c>
      <c r="I1501" s="3" t="s">
        <v>31</v>
      </c>
      <c r="J1501" s="3">
        <v>7</v>
      </c>
      <c r="K1501" s="3">
        <v>7</v>
      </c>
      <c r="L1501" s="3">
        <v>7</v>
      </c>
      <c r="M1501" s="3">
        <v>0</v>
      </c>
      <c r="N1501" s="3">
        <v>2</v>
      </c>
      <c r="O1501" s="3">
        <v>1</v>
      </c>
      <c r="P1501" s="3">
        <f t="shared" si="69"/>
        <v>38.400000000000006</v>
      </c>
      <c r="Q1501" s="3">
        <v>90</v>
      </c>
      <c r="R1501" s="3">
        <f t="shared" si="67"/>
        <v>3</v>
      </c>
      <c r="S1501" s="3">
        <v>24</v>
      </c>
      <c r="T1501" s="3">
        <f>IF(AND(H1501&lt;5,S1501&gt;=VLOOKUP(A1501,anni!$A$1:$O$32,6,0)),1,0)</f>
        <v>0</v>
      </c>
    </row>
    <row r="1502" spans="1:20" x14ac:dyDescent="0.3">
      <c r="A1502" s="3">
        <v>2012</v>
      </c>
      <c r="B1502" s="3">
        <v>285</v>
      </c>
      <c r="C1502" s="3" t="s">
        <v>29</v>
      </c>
      <c r="D1502" s="3" t="str">
        <f>VLOOKUP(E1502,accorpamenti!$A$2:$X$104,A1502-1995,0)</f>
        <v>Palermo</v>
      </c>
      <c r="E1502" s="3" t="s">
        <v>114</v>
      </c>
      <c r="F1502" s="3">
        <v>6199</v>
      </c>
      <c r="G1502" s="3">
        <f t="shared" si="68"/>
        <v>2012</v>
      </c>
      <c r="H1502" s="4">
        <v>5</v>
      </c>
      <c r="I1502" s="3" t="s">
        <v>36</v>
      </c>
      <c r="J1502" s="3">
        <v>6</v>
      </c>
      <c r="K1502" s="3">
        <v>5</v>
      </c>
      <c r="L1502" s="3">
        <v>1</v>
      </c>
      <c r="M1502" s="3">
        <v>1</v>
      </c>
      <c r="N1502" s="3">
        <v>0</v>
      </c>
      <c r="O1502" s="3">
        <v>0</v>
      </c>
      <c r="P1502" s="3">
        <f t="shared" si="69"/>
        <v>13</v>
      </c>
      <c r="Q1502" s="3">
        <v>261</v>
      </c>
      <c r="R1502" s="3">
        <f t="shared" si="67"/>
        <v>1</v>
      </c>
      <c r="S1502" s="3">
        <v>13</v>
      </c>
      <c r="T1502" s="3">
        <f>IF(AND(H1502&lt;5,S1502&gt;=VLOOKUP(A1502,anni!$A$1:$O$32,6,0)),1,0)</f>
        <v>0</v>
      </c>
    </row>
    <row r="1503" spans="1:20" x14ac:dyDescent="0.3">
      <c r="A1503" s="3">
        <v>2012</v>
      </c>
      <c r="B1503" s="3">
        <v>286</v>
      </c>
      <c r="C1503" s="3" t="s">
        <v>32</v>
      </c>
      <c r="D1503" s="3" t="str">
        <f>VLOOKUP(E1503,accorpamenti!$A$2:$X$104,A1503-1995,0)</f>
        <v>Benevento</v>
      </c>
      <c r="E1503" s="3" t="s">
        <v>143</v>
      </c>
      <c r="F1503" s="3">
        <v>6200</v>
      </c>
      <c r="G1503" s="3">
        <f t="shared" si="68"/>
        <v>2012</v>
      </c>
      <c r="H1503" s="4">
        <v>5</v>
      </c>
      <c r="I1503" s="3" t="s">
        <v>36</v>
      </c>
      <c r="J1503" s="3">
        <v>7</v>
      </c>
      <c r="K1503" s="3">
        <v>5</v>
      </c>
      <c r="L1503" s="3">
        <v>1</v>
      </c>
      <c r="M1503" s="3">
        <v>0</v>
      </c>
      <c r="N1503" s="3">
        <v>1</v>
      </c>
      <c r="O1503" s="3">
        <v>0</v>
      </c>
      <c r="P1503" s="3">
        <f t="shared" si="69"/>
        <v>14</v>
      </c>
      <c r="Q1503" s="3">
        <v>247</v>
      </c>
      <c r="R1503" s="3">
        <f t="shared" si="67"/>
        <v>1</v>
      </c>
      <c r="S1503" s="3">
        <v>14</v>
      </c>
      <c r="T1503" s="3">
        <f>IF(AND(H1503&lt;5,S1503&gt;=VLOOKUP(A1503,anni!$A$1:$O$32,6,0)),1,0)</f>
        <v>0</v>
      </c>
    </row>
    <row r="1504" spans="1:20" x14ac:dyDescent="0.3">
      <c r="A1504" s="3">
        <v>2012</v>
      </c>
      <c r="B1504" s="3">
        <v>287</v>
      </c>
      <c r="C1504" s="3" t="s">
        <v>56</v>
      </c>
      <c r="D1504" s="3" t="str">
        <f>VLOOKUP(E1504,accorpamenti!$A$2:$X$104,A1504-1995,0)</f>
        <v>Vicenza</v>
      </c>
      <c r="E1504" s="3" t="s">
        <v>93</v>
      </c>
      <c r="F1504" s="3">
        <v>6132</v>
      </c>
      <c r="G1504" s="3">
        <f t="shared" si="68"/>
        <v>2012</v>
      </c>
      <c r="H1504" s="4">
        <v>3</v>
      </c>
      <c r="I1504" s="3" t="s">
        <v>36</v>
      </c>
      <c r="J1504" s="3">
        <v>7</v>
      </c>
      <c r="K1504" s="3">
        <v>7</v>
      </c>
      <c r="L1504" s="3">
        <v>0</v>
      </c>
      <c r="M1504" s="3">
        <v>7</v>
      </c>
      <c r="N1504" s="3">
        <v>1</v>
      </c>
      <c r="O1504" s="3">
        <v>1</v>
      </c>
      <c r="P1504" s="3">
        <f t="shared" si="69"/>
        <v>32.199999999999996</v>
      </c>
      <c r="Q1504" s="3">
        <v>103</v>
      </c>
      <c r="R1504" s="3">
        <f t="shared" si="67"/>
        <v>4</v>
      </c>
      <c r="S1504" s="3">
        <v>23</v>
      </c>
      <c r="T1504" s="3">
        <f>IF(AND(H1504&lt;5,S1504&gt;=VLOOKUP(A1504,anni!$A$1:$O$32,6,0)),1,0)</f>
        <v>0</v>
      </c>
    </row>
    <row r="1505" spans="1:20" x14ac:dyDescent="0.3">
      <c r="A1505" s="3">
        <v>2012</v>
      </c>
      <c r="B1505" s="3">
        <v>288</v>
      </c>
      <c r="C1505" s="3" t="s">
        <v>56</v>
      </c>
      <c r="D1505" s="3" t="str">
        <f>VLOOKUP(E1505,accorpamenti!$A$2:$X$104,A1505-1995,0)</f>
        <v>Treviso</v>
      </c>
      <c r="E1505" s="3" t="s">
        <v>57</v>
      </c>
      <c r="F1505" s="3">
        <v>5750</v>
      </c>
      <c r="G1505" s="3">
        <f t="shared" si="68"/>
        <v>2012</v>
      </c>
      <c r="H1505" s="4">
        <v>4</v>
      </c>
      <c r="I1505" s="3" t="s">
        <v>36</v>
      </c>
      <c r="J1505" s="3">
        <v>7</v>
      </c>
      <c r="K1505" s="3">
        <v>7</v>
      </c>
      <c r="L1505" s="3">
        <v>7</v>
      </c>
      <c r="M1505" s="3">
        <v>7</v>
      </c>
      <c r="N1505" s="3">
        <v>7</v>
      </c>
      <c r="O1505" s="3">
        <v>2</v>
      </c>
      <c r="P1505" s="3">
        <f t="shared" si="69"/>
        <v>0</v>
      </c>
      <c r="Q1505" s="3">
        <v>9</v>
      </c>
      <c r="R1505" s="3">
        <f t="shared" ref="R1505:R1568" si="70">COUNTIF($F$609:$F$5991,F1505)</f>
        <v>5</v>
      </c>
      <c r="S1505" s="3">
        <v>37</v>
      </c>
      <c r="T1505" s="3">
        <f>IF(AND(H1505&lt;5,S1505&gt;=VLOOKUP(A1505,anni!$A$1:$O$32,6,0)),1,0)</f>
        <v>1</v>
      </c>
    </row>
    <row r="1506" spans="1:20" x14ac:dyDescent="0.3">
      <c r="A1506" s="3">
        <v>2012</v>
      </c>
      <c r="B1506" s="3">
        <v>289</v>
      </c>
      <c r="C1506" s="3" t="s">
        <v>32</v>
      </c>
      <c r="D1506" s="3" t="str">
        <f>VLOOKUP(E1506,accorpamenti!$A$2:$X$104,A1506-1995,0)</f>
        <v>Salerno</v>
      </c>
      <c r="E1506" s="3" t="s">
        <v>61</v>
      </c>
      <c r="F1506" s="3">
        <v>6322</v>
      </c>
      <c r="G1506" s="3">
        <f t="shared" si="68"/>
        <v>2012</v>
      </c>
      <c r="H1506" s="4">
        <v>2</v>
      </c>
      <c r="I1506" s="3" t="s">
        <v>31</v>
      </c>
      <c r="J1506" s="3">
        <v>7</v>
      </c>
      <c r="K1506" s="3">
        <v>1</v>
      </c>
      <c r="L1506" s="3">
        <v>0</v>
      </c>
      <c r="M1506" s="3">
        <v>1</v>
      </c>
      <c r="N1506" s="3">
        <v>0</v>
      </c>
      <c r="O1506" s="3">
        <v>0</v>
      </c>
      <c r="P1506" s="3">
        <f t="shared" si="69"/>
        <v>14.4</v>
      </c>
      <c r="Q1506" s="3">
        <v>291</v>
      </c>
      <c r="R1506" s="3">
        <f t="shared" si="70"/>
        <v>1</v>
      </c>
      <c r="S1506" s="3">
        <v>9</v>
      </c>
      <c r="T1506" s="3">
        <f>IF(AND(H1506&lt;5,S1506&gt;=VLOOKUP(A1506,anni!$A$1:$O$32,6,0)),1,0)</f>
        <v>0</v>
      </c>
    </row>
    <row r="1507" spans="1:20" x14ac:dyDescent="0.3">
      <c r="A1507" s="3">
        <v>2012</v>
      </c>
      <c r="B1507" s="3">
        <v>290</v>
      </c>
      <c r="C1507" s="3" t="s">
        <v>45</v>
      </c>
      <c r="D1507" s="3" t="str">
        <f>VLOOKUP(E1507,accorpamenti!$A$2:$X$104,A1507-1995,0)</f>
        <v>Torino</v>
      </c>
      <c r="E1507" s="3" t="s">
        <v>49</v>
      </c>
      <c r="F1507" s="3">
        <v>5949</v>
      </c>
      <c r="G1507" s="3">
        <f t="shared" si="68"/>
        <v>2012</v>
      </c>
      <c r="H1507" s="4">
        <v>4</v>
      </c>
      <c r="I1507" s="3" t="s">
        <v>36</v>
      </c>
      <c r="J1507" s="3">
        <v>6</v>
      </c>
      <c r="K1507" s="3">
        <v>7</v>
      </c>
      <c r="L1507" s="3">
        <v>0</v>
      </c>
      <c r="M1507" s="3">
        <v>7</v>
      </c>
      <c r="N1507" s="3">
        <v>2</v>
      </c>
      <c r="O1507" s="3">
        <v>0</v>
      </c>
      <c r="P1507" s="3">
        <f t="shared" si="69"/>
        <v>26.4</v>
      </c>
      <c r="Q1507" s="3">
        <v>116</v>
      </c>
      <c r="R1507" s="3">
        <f t="shared" si="70"/>
        <v>4</v>
      </c>
      <c r="S1507" s="3">
        <v>22</v>
      </c>
      <c r="T1507" s="3">
        <f>IF(AND(H1507&lt;5,S1507&gt;=VLOOKUP(A1507,anni!$A$1:$O$32,6,0)),1,0)</f>
        <v>0</v>
      </c>
    </row>
    <row r="1508" spans="1:20" x14ac:dyDescent="0.3">
      <c r="A1508" s="3">
        <v>2012</v>
      </c>
      <c r="B1508" s="3">
        <v>291</v>
      </c>
      <c r="C1508" s="3" t="s">
        <v>56</v>
      </c>
      <c r="D1508" s="3" t="str">
        <f>VLOOKUP(E1508,accorpamenti!$A$2:$X$104,A1508-1995,0)</f>
        <v>Belluno</v>
      </c>
      <c r="E1508" s="3" t="s">
        <v>99</v>
      </c>
      <c r="F1508" s="3">
        <v>6107</v>
      </c>
      <c r="G1508" s="3">
        <f t="shared" si="68"/>
        <v>2012</v>
      </c>
      <c r="H1508" s="4">
        <v>4</v>
      </c>
      <c r="I1508" s="3" t="s">
        <v>36</v>
      </c>
      <c r="J1508" s="3">
        <v>7</v>
      </c>
      <c r="K1508" s="3">
        <v>6</v>
      </c>
      <c r="L1508" s="3">
        <v>6</v>
      </c>
      <c r="M1508" s="3">
        <v>5</v>
      </c>
      <c r="N1508" s="3">
        <v>0</v>
      </c>
      <c r="O1508" s="3">
        <v>0</v>
      </c>
      <c r="P1508" s="3">
        <f t="shared" si="69"/>
        <v>28.799999999999997</v>
      </c>
      <c r="Q1508" s="3">
        <v>90</v>
      </c>
      <c r="R1508" s="3">
        <f t="shared" si="70"/>
        <v>3</v>
      </c>
      <c r="S1508" s="3">
        <v>24</v>
      </c>
      <c r="T1508" s="3">
        <f>IF(AND(H1508&lt;5,S1508&gt;=VLOOKUP(A1508,anni!$A$1:$O$32,6,0)),1,0)</f>
        <v>0</v>
      </c>
    </row>
    <row r="1509" spans="1:20" x14ac:dyDescent="0.3">
      <c r="A1509" s="3">
        <v>2012</v>
      </c>
      <c r="B1509" s="3">
        <v>292</v>
      </c>
      <c r="C1509" s="3" t="s">
        <v>45</v>
      </c>
      <c r="D1509" s="3" t="str">
        <f>VLOOKUP(E1509,accorpamenti!$A$2:$X$104,A1509-1995,0)</f>
        <v>Alessandria</v>
      </c>
      <c r="E1509" s="3" t="s">
        <v>74</v>
      </c>
      <c r="F1509" s="3">
        <v>6254</v>
      </c>
      <c r="G1509" s="3">
        <f t="shared" si="68"/>
        <v>2012</v>
      </c>
      <c r="H1509" s="4">
        <v>4</v>
      </c>
      <c r="I1509" s="3" t="s">
        <v>36</v>
      </c>
      <c r="J1509" s="3">
        <v>7</v>
      </c>
      <c r="K1509" s="3">
        <v>5</v>
      </c>
      <c r="L1509" s="3">
        <v>4</v>
      </c>
      <c r="M1509" s="3">
        <v>0</v>
      </c>
      <c r="N1509" s="3">
        <v>1</v>
      </c>
      <c r="O1509" s="3">
        <v>0</v>
      </c>
      <c r="P1509" s="3">
        <f t="shared" si="69"/>
        <v>20.399999999999999</v>
      </c>
      <c r="Q1509" s="3">
        <v>194</v>
      </c>
      <c r="R1509" s="3">
        <f t="shared" si="70"/>
        <v>2</v>
      </c>
      <c r="S1509" s="3">
        <v>17</v>
      </c>
      <c r="T1509" s="3">
        <f>IF(AND(H1509&lt;5,S1509&gt;=VLOOKUP(A1509,anni!$A$1:$O$32,6,0)),1,0)</f>
        <v>0</v>
      </c>
    </row>
    <row r="1510" spans="1:20" x14ac:dyDescent="0.3">
      <c r="A1510" s="3">
        <v>2012</v>
      </c>
      <c r="B1510" s="3">
        <v>293</v>
      </c>
      <c r="C1510" s="3" t="s">
        <v>37</v>
      </c>
      <c r="D1510" s="3" t="str">
        <f>VLOOKUP(E1510,accorpamenti!$A$2:$X$104,A1510-1995,0)</f>
        <v>Foggia</v>
      </c>
      <c r="E1510" s="3" t="s">
        <v>96</v>
      </c>
      <c r="F1510" s="3">
        <v>6255</v>
      </c>
      <c r="G1510" s="3">
        <f t="shared" si="68"/>
        <v>2012</v>
      </c>
      <c r="H1510" s="4">
        <v>4</v>
      </c>
      <c r="I1510" s="3" t="s">
        <v>36</v>
      </c>
      <c r="J1510" s="3">
        <v>7</v>
      </c>
      <c r="K1510" s="3">
        <v>6</v>
      </c>
      <c r="L1510" s="3">
        <v>7</v>
      </c>
      <c r="M1510" s="3">
        <v>0</v>
      </c>
      <c r="N1510" s="3">
        <v>2</v>
      </c>
      <c r="O1510" s="3">
        <v>0</v>
      </c>
      <c r="P1510" s="3">
        <f t="shared" si="69"/>
        <v>26.4</v>
      </c>
      <c r="Q1510" s="3">
        <v>116</v>
      </c>
      <c r="R1510" s="3">
        <f t="shared" si="70"/>
        <v>2</v>
      </c>
      <c r="S1510" s="3">
        <v>22</v>
      </c>
      <c r="T1510" s="3">
        <f>IF(AND(H1510&lt;5,S1510&gt;=VLOOKUP(A1510,anni!$A$1:$O$32,6,0)),1,0)</f>
        <v>0</v>
      </c>
    </row>
    <row r="1511" spans="1:20" x14ac:dyDescent="0.3">
      <c r="A1511" s="3">
        <v>2012</v>
      </c>
      <c r="B1511" s="3">
        <v>294</v>
      </c>
      <c r="C1511" s="3" t="s">
        <v>56</v>
      </c>
      <c r="D1511" s="3" t="str">
        <f>VLOOKUP(E1511,accorpamenti!$A$2:$X$104,A1511-1995,0)</f>
        <v>Venezia</v>
      </c>
      <c r="E1511" s="3" t="s">
        <v>85</v>
      </c>
      <c r="F1511" s="3">
        <v>6108</v>
      </c>
      <c r="G1511" s="3">
        <f t="shared" si="68"/>
        <v>2012</v>
      </c>
      <c r="H1511" s="4">
        <v>4</v>
      </c>
      <c r="I1511" s="3" t="s">
        <v>36</v>
      </c>
      <c r="J1511" s="3">
        <v>7</v>
      </c>
      <c r="K1511" s="3">
        <v>5</v>
      </c>
      <c r="L1511" s="3">
        <v>7</v>
      </c>
      <c r="M1511" s="3">
        <v>0</v>
      </c>
      <c r="N1511" s="3">
        <v>1</v>
      </c>
      <c r="O1511" s="3">
        <v>0</v>
      </c>
      <c r="P1511" s="3">
        <f t="shared" si="69"/>
        <v>24</v>
      </c>
      <c r="Q1511" s="3">
        <v>144</v>
      </c>
      <c r="R1511" s="3">
        <f t="shared" si="70"/>
        <v>3</v>
      </c>
      <c r="S1511" s="3">
        <v>20</v>
      </c>
      <c r="T1511" s="3">
        <f>IF(AND(H1511&lt;5,S1511&gt;=VLOOKUP(A1511,anni!$A$1:$O$32,6,0)),1,0)</f>
        <v>0</v>
      </c>
    </row>
    <row r="1512" spans="1:20" x14ac:dyDescent="0.3">
      <c r="A1512" s="3">
        <v>2012</v>
      </c>
      <c r="B1512" s="3">
        <v>295</v>
      </c>
      <c r="C1512" s="3" t="s">
        <v>56</v>
      </c>
      <c r="D1512" s="3" t="str">
        <f>VLOOKUP(E1512,accorpamenti!$A$2:$X$104,A1512-1995,0)</f>
        <v>Vicenza</v>
      </c>
      <c r="E1512" s="3" t="s">
        <v>93</v>
      </c>
      <c r="F1512" s="3">
        <v>5919</v>
      </c>
      <c r="G1512" s="3">
        <f t="shared" si="68"/>
        <v>2012</v>
      </c>
      <c r="H1512" s="4">
        <v>5</v>
      </c>
      <c r="I1512" s="3" t="s">
        <v>36</v>
      </c>
      <c r="J1512" s="3">
        <v>7</v>
      </c>
      <c r="K1512" s="3">
        <v>7</v>
      </c>
      <c r="L1512" s="3">
        <v>7</v>
      </c>
      <c r="M1512" s="3">
        <v>7</v>
      </c>
      <c r="N1512" s="3">
        <v>4</v>
      </c>
      <c r="O1512" s="3">
        <v>0</v>
      </c>
      <c r="P1512" s="3">
        <f t="shared" si="69"/>
        <v>32</v>
      </c>
      <c r="Q1512" s="3">
        <v>26</v>
      </c>
      <c r="R1512" s="3">
        <f t="shared" si="70"/>
        <v>3</v>
      </c>
      <c r="S1512" s="3">
        <v>32</v>
      </c>
      <c r="T1512" s="3">
        <f>IF(AND(H1512&lt;5,S1512&gt;=VLOOKUP(A1512,anni!$A$1:$O$32,6,0)),1,0)</f>
        <v>0</v>
      </c>
    </row>
    <row r="1513" spans="1:20" x14ac:dyDescent="0.3">
      <c r="A1513" s="3">
        <v>2012</v>
      </c>
      <c r="B1513" s="3">
        <v>296</v>
      </c>
      <c r="C1513" s="3" t="s">
        <v>50</v>
      </c>
      <c r="D1513" s="3" t="str">
        <f>VLOOKUP(E1513,accorpamenti!$A$2:$X$104,A1513-1995,0)</f>
        <v>Genova</v>
      </c>
      <c r="E1513" s="3" t="s">
        <v>51</v>
      </c>
      <c r="F1513" s="3">
        <v>5739</v>
      </c>
      <c r="G1513" s="3">
        <f t="shared" si="68"/>
        <v>2012</v>
      </c>
      <c r="H1513" s="4">
        <v>5</v>
      </c>
      <c r="I1513" s="3" t="s">
        <v>36</v>
      </c>
      <c r="J1513" s="3">
        <v>7</v>
      </c>
      <c r="K1513" s="3">
        <v>7</v>
      </c>
      <c r="L1513" s="3">
        <v>7</v>
      </c>
      <c r="M1513" s="3">
        <v>7</v>
      </c>
      <c r="N1513" s="3">
        <v>4</v>
      </c>
      <c r="O1513" s="3">
        <v>7</v>
      </c>
      <c r="P1513" s="3">
        <f t="shared" si="69"/>
        <v>39</v>
      </c>
      <c r="Q1513" s="3">
        <v>8</v>
      </c>
      <c r="R1513" s="3">
        <f t="shared" si="70"/>
        <v>4</v>
      </c>
      <c r="S1513" s="3">
        <v>39</v>
      </c>
      <c r="T1513" s="3">
        <f>IF(AND(H1513&lt;5,S1513&gt;=VLOOKUP(A1513,anni!$A$1:$O$32,6,0)),1,0)</f>
        <v>0</v>
      </c>
    </row>
    <row r="1514" spans="1:20" x14ac:dyDescent="0.3">
      <c r="A1514" s="3">
        <v>2012</v>
      </c>
      <c r="B1514" s="3">
        <v>297</v>
      </c>
      <c r="C1514" s="3" t="s">
        <v>32</v>
      </c>
      <c r="D1514" s="3" t="str">
        <f>VLOOKUP(E1514,accorpamenti!$A$2:$X$104,A1514-1995,0)</f>
        <v>Salerno</v>
      </c>
      <c r="E1514" s="3" t="s">
        <v>61</v>
      </c>
      <c r="F1514" s="3">
        <v>6076</v>
      </c>
      <c r="G1514" s="3">
        <f t="shared" si="68"/>
        <v>2012</v>
      </c>
      <c r="H1514" s="4">
        <v>5</v>
      </c>
      <c r="I1514" s="3" t="s">
        <v>36</v>
      </c>
      <c r="J1514" s="3">
        <v>7</v>
      </c>
      <c r="K1514" s="3">
        <v>7</v>
      </c>
      <c r="L1514" s="3">
        <v>4</v>
      </c>
      <c r="M1514" s="3">
        <v>0</v>
      </c>
      <c r="N1514" s="3">
        <v>3</v>
      </c>
      <c r="O1514" s="3">
        <v>0</v>
      </c>
      <c r="P1514" s="3">
        <f t="shared" si="69"/>
        <v>21</v>
      </c>
      <c r="Q1514" s="3">
        <v>132</v>
      </c>
      <c r="R1514" s="3">
        <f t="shared" si="70"/>
        <v>2</v>
      </c>
      <c r="S1514" s="3">
        <v>21</v>
      </c>
      <c r="T1514" s="3">
        <f>IF(AND(H1514&lt;5,S1514&gt;=VLOOKUP(A1514,anni!$A$1:$O$32,6,0)),1,0)</f>
        <v>0</v>
      </c>
    </row>
    <row r="1515" spans="1:20" x14ac:dyDescent="0.3">
      <c r="A1515" s="3">
        <v>2012</v>
      </c>
      <c r="B1515" s="3">
        <v>298</v>
      </c>
      <c r="C1515" s="3" t="s">
        <v>56</v>
      </c>
      <c r="D1515" s="3" t="str">
        <f>VLOOKUP(E1515,accorpamenti!$A$2:$X$104,A1515-1995,0)</f>
        <v>Verona</v>
      </c>
      <c r="E1515" s="3" t="s">
        <v>71</v>
      </c>
      <c r="F1515" s="3">
        <v>6077</v>
      </c>
      <c r="G1515" s="3">
        <f t="shared" si="68"/>
        <v>2012</v>
      </c>
      <c r="H1515" s="4">
        <v>5</v>
      </c>
      <c r="I1515" s="3" t="s">
        <v>36</v>
      </c>
      <c r="J1515" s="3">
        <v>7</v>
      </c>
      <c r="K1515" s="3">
        <v>7</v>
      </c>
      <c r="L1515" s="3">
        <v>7</v>
      </c>
      <c r="M1515" s="3">
        <v>7</v>
      </c>
      <c r="N1515" s="3">
        <v>7</v>
      </c>
      <c r="O1515" s="3">
        <v>2</v>
      </c>
      <c r="P1515" s="3">
        <f t="shared" si="69"/>
        <v>37</v>
      </c>
      <c r="Q1515" s="3">
        <v>9</v>
      </c>
      <c r="R1515" s="3">
        <f t="shared" si="70"/>
        <v>2</v>
      </c>
      <c r="S1515" s="3">
        <v>37</v>
      </c>
      <c r="T1515" s="3">
        <f>IF(AND(H1515&lt;5,S1515&gt;=VLOOKUP(A1515,anni!$A$1:$O$32,6,0)),1,0)</f>
        <v>0</v>
      </c>
    </row>
    <row r="1516" spans="1:20" x14ac:dyDescent="0.3">
      <c r="A1516" s="3">
        <v>2012</v>
      </c>
      <c r="B1516" s="3">
        <v>299</v>
      </c>
      <c r="C1516" s="3" t="s">
        <v>50</v>
      </c>
      <c r="D1516" s="3" t="str">
        <f>VLOOKUP(E1516,accorpamenti!$A$2:$X$104,A1516-1995,0)</f>
        <v>Genova</v>
      </c>
      <c r="E1516" s="3" t="s">
        <v>51</v>
      </c>
      <c r="F1516" s="3">
        <v>6256</v>
      </c>
      <c r="G1516" s="3">
        <f t="shared" si="68"/>
        <v>2012</v>
      </c>
      <c r="H1516" s="4">
        <v>4</v>
      </c>
      <c r="I1516" s="3" t="s">
        <v>36</v>
      </c>
      <c r="J1516" s="3">
        <v>7</v>
      </c>
      <c r="K1516" s="3">
        <v>5</v>
      </c>
      <c r="L1516" s="3">
        <v>0</v>
      </c>
      <c r="M1516" s="3">
        <v>0</v>
      </c>
      <c r="N1516" s="3">
        <v>1</v>
      </c>
      <c r="O1516" s="3">
        <v>0</v>
      </c>
      <c r="P1516" s="3">
        <f t="shared" si="69"/>
        <v>15.6</v>
      </c>
      <c r="Q1516" s="3">
        <v>261</v>
      </c>
      <c r="R1516" s="3">
        <f t="shared" si="70"/>
        <v>1</v>
      </c>
      <c r="S1516" s="3">
        <v>13</v>
      </c>
      <c r="T1516" s="3">
        <f>IF(AND(H1516&lt;5,S1516&gt;=VLOOKUP(A1516,anni!$A$1:$O$32,6,0)),1,0)</f>
        <v>0</v>
      </c>
    </row>
    <row r="1517" spans="1:20" x14ac:dyDescent="0.3">
      <c r="A1517" s="3">
        <v>2012</v>
      </c>
      <c r="B1517" s="3">
        <v>300</v>
      </c>
      <c r="C1517" s="3" t="s">
        <v>47</v>
      </c>
      <c r="D1517" s="3" t="str">
        <f>VLOOKUP(E1517,accorpamenti!$A$2:$X$104,A1517-1995,0)</f>
        <v>Pisa</v>
      </c>
      <c r="E1517" s="3" t="s">
        <v>105</v>
      </c>
      <c r="F1517" s="3">
        <v>6296</v>
      </c>
      <c r="G1517" s="3">
        <f t="shared" si="68"/>
        <v>2012</v>
      </c>
      <c r="H1517" s="4">
        <v>3</v>
      </c>
      <c r="I1517" s="3" t="s">
        <v>36</v>
      </c>
      <c r="J1517" s="3">
        <v>7</v>
      </c>
      <c r="K1517" s="3">
        <v>7</v>
      </c>
      <c r="L1517" s="3">
        <v>6</v>
      </c>
      <c r="M1517" s="3">
        <v>5</v>
      </c>
      <c r="N1517" s="3">
        <v>1</v>
      </c>
      <c r="O1517" s="3">
        <v>0</v>
      </c>
      <c r="P1517" s="3">
        <f t="shared" si="69"/>
        <v>36.4</v>
      </c>
      <c r="Q1517" s="3">
        <v>71</v>
      </c>
      <c r="R1517" s="3">
        <f t="shared" si="70"/>
        <v>3</v>
      </c>
      <c r="S1517" s="3">
        <v>26</v>
      </c>
      <c r="T1517" s="3">
        <f>IF(AND(H1517&lt;5,S1517&gt;=VLOOKUP(A1517,anni!$A$1:$O$32,6,0)),1,0)</f>
        <v>0</v>
      </c>
    </row>
    <row r="1518" spans="1:20" x14ac:dyDescent="0.3">
      <c r="A1518" s="3">
        <v>2012</v>
      </c>
      <c r="B1518" s="3">
        <v>301</v>
      </c>
      <c r="C1518" s="3" t="s">
        <v>37</v>
      </c>
      <c r="D1518" s="3" t="str">
        <f>VLOOKUP(E1518,accorpamenti!$A$2:$X$104,A1518-1995,0)</f>
        <v>Brindisi</v>
      </c>
      <c r="E1518" s="3" t="s">
        <v>112</v>
      </c>
      <c r="F1518" s="3">
        <v>6297</v>
      </c>
      <c r="G1518" s="3">
        <f t="shared" si="68"/>
        <v>2012</v>
      </c>
      <c r="H1518" s="4">
        <v>3</v>
      </c>
      <c r="I1518" s="3" t="s">
        <v>36</v>
      </c>
      <c r="J1518" s="3">
        <v>3</v>
      </c>
      <c r="K1518" s="3">
        <v>5</v>
      </c>
      <c r="L1518" s="3">
        <v>0</v>
      </c>
      <c r="M1518" s="3">
        <v>0</v>
      </c>
      <c r="N1518" s="3">
        <v>1</v>
      </c>
      <c r="O1518" s="3">
        <v>0</v>
      </c>
      <c r="P1518" s="3">
        <f t="shared" si="69"/>
        <v>12.6</v>
      </c>
      <c r="Q1518" s="3">
        <v>291</v>
      </c>
      <c r="R1518" s="3">
        <f t="shared" si="70"/>
        <v>2</v>
      </c>
      <c r="S1518" s="3">
        <v>9</v>
      </c>
      <c r="T1518" s="3">
        <f>IF(AND(H1518&lt;5,S1518&gt;=VLOOKUP(A1518,anni!$A$1:$O$32,6,0)),1,0)</f>
        <v>0</v>
      </c>
    </row>
    <row r="1519" spans="1:20" x14ac:dyDescent="0.3">
      <c r="A1519" s="3">
        <v>2012</v>
      </c>
      <c r="B1519" s="3">
        <v>302</v>
      </c>
      <c r="C1519" s="3" t="s">
        <v>47</v>
      </c>
      <c r="D1519" s="3" t="str">
        <f>VLOOKUP(E1519,accorpamenti!$A$2:$X$104,A1519-1995,0)</f>
        <v>Lucca</v>
      </c>
      <c r="E1519" s="3" t="s">
        <v>48</v>
      </c>
      <c r="F1519" s="3">
        <v>6257</v>
      </c>
      <c r="G1519" s="3">
        <f t="shared" si="68"/>
        <v>2012</v>
      </c>
      <c r="H1519" s="4">
        <v>4</v>
      </c>
      <c r="I1519" s="3" t="s">
        <v>36</v>
      </c>
      <c r="J1519" s="3">
        <v>7</v>
      </c>
      <c r="K1519" s="3">
        <v>5</v>
      </c>
      <c r="L1519" s="3">
        <v>2</v>
      </c>
      <c r="M1519" s="3">
        <v>4</v>
      </c>
      <c r="N1519" s="3">
        <v>1</v>
      </c>
      <c r="O1519" s="3">
        <v>1</v>
      </c>
      <c r="P1519" s="3">
        <f t="shared" si="69"/>
        <v>24</v>
      </c>
      <c r="Q1519" s="3">
        <v>144</v>
      </c>
      <c r="R1519" s="3">
        <f t="shared" si="70"/>
        <v>2</v>
      </c>
      <c r="S1519" s="3">
        <v>20</v>
      </c>
      <c r="T1519" s="3">
        <f>IF(AND(H1519&lt;5,S1519&gt;=VLOOKUP(A1519,anni!$A$1:$O$32,6,0)),1,0)</f>
        <v>0</v>
      </c>
    </row>
    <row r="1520" spans="1:20" x14ac:dyDescent="0.3">
      <c r="A1520" s="3">
        <v>2012</v>
      </c>
      <c r="B1520" s="3">
        <v>303</v>
      </c>
      <c r="C1520" s="3" t="s">
        <v>34</v>
      </c>
      <c r="D1520" s="3" t="str">
        <f>VLOOKUP(E1520,accorpamenti!$A$2:$X$104,A1520-1995,0)</f>
        <v>Lodi</v>
      </c>
      <c r="E1520" s="3" t="s">
        <v>97</v>
      </c>
      <c r="F1520" s="3">
        <v>6201</v>
      </c>
      <c r="G1520" s="3">
        <f t="shared" si="68"/>
        <v>2012</v>
      </c>
      <c r="H1520" s="4">
        <v>5</v>
      </c>
      <c r="I1520" s="3" t="s">
        <v>36</v>
      </c>
      <c r="J1520" s="3">
        <v>7</v>
      </c>
      <c r="K1520" s="3">
        <v>1</v>
      </c>
      <c r="L1520" s="3">
        <v>4</v>
      </c>
      <c r="M1520" s="3">
        <v>0</v>
      </c>
      <c r="N1520" s="3">
        <v>3</v>
      </c>
      <c r="O1520" s="3">
        <v>0</v>
      </c>
      <c r="P1520" s="3">
        <f t="shared" si="69"/>
        <v>15</v>
      </c>
      <c r="Q1520" s="3">
        <v>231</v>
      </c>
      <c r="R1520" s="3">
        <f t="shared" si="70"/>
        <v>1</v>
      </c>
      <c r="S1520" s="3">
        <v>15</v>
      </c>
      <c r="T1520" s="3">
        <f>IF(AND(H1520&lt;5,S1520&gt;=VLOOKUP(A1520,anni!$A$1:$O$32,6,0)),1,0)</f>
        <v>0</v>
      </c>
    </row>
    <row r="1521" spans="1:20" x14ac:dyDescent="0.3">
      <c r="A1521" s="3">
        <v>2012</v>
      </c>
      <c r="B1521" s="3">
        <v>304</v>
      </c>
      <c r="C1521" s="3" t="s">
        <v>34</v>
      </c>
      <c r="D1521" s="3" t="str">
        <f>VLOOKUP(E1521,accorpamenti!$A$2:$X$104,A1521-1995,0)</f>
        <v>Mantova</v>
      </c>
      <c r="E1521" s="3" t="s">
        <v>103</v>
      </c>
      <c r="F1521" s="3">
        <v>6258</v>
      </c>
      <c r="G1521" s="3">
        <f t="shared" si="68"/>
        <v>2012</v>
      </c>
      <c r="H1521" s="4">
        <v>4</v>
      </c>
      <c r="I1521" s="3" t="s">
        <v>36</v>
      </c>
      <c r="J1521" s="3">
        <v>7</v>
      </c>
      <c r="K1521" s="3">
        <v>3</v>
      </c>
      <c r="L1521" s="3">
        <v>1</v>
      </c>
      <c r="M1521" s="3">
        <v>0</v>
      </c>
      <c r="N1521" s="3">
        <v>3</v>
      </c>
      <c r="O1521" s="3">
        <v>0</v>
      </c>
      <c r="P1521" s="3">
        <f t="shared" si="69"/>
        <v>16.8</v>
      </c>
      <c r="Q1521" s="3">
        <v>247</v>
      </c>
      <c r="R1521" s="3">
        <f t="shared" si="70"/>
        <v>1</v>
      </c>
      <c r="S1521" s="3">
        <v>14</v>
      </c>
      <c r="T1521" s="3">
        <f>IF(AND(H1521&lt;5,S1521&gt;=VLOOKUP(A1521,anni!$A$1:$O$32,6,0)),1,0)</f>
        <v>0</v>
      </c>
    </row>
    <row r="1522" spans="1:20" x14ac:dyDescent="0.3">
      <c r="A1522" s="3">
        <v>2012</v>
      </c>
      <c r="B1522" s="3">
        <v>305</v>
      </c>
      <c r="C1522" s="3" t="s">
        <v>45</v>
      </c>
      <c r="D1522" s="3" t="str">
        <f>VLOOKUP(E1522,accorpamenti!$A$2:$X$104,A1522-1995,0)</f>
        <v>Torino</v>
      </c>
      <c r="E1522" s="3" t="s">
        <v>49</v>
      </c>
      <c r="F1522" s="3">
        <v>6323</v>
      </c>
      <c r="G1522" s="3">
        <f t="shared" si="68"/>
        <v>2012</v>
      </c>
      <c r="H1522" s="4">
        <v>2</v>
      </c>
      <c r="I1522" s="3" t="s">
        <v>31</v>
      </c>
      <c r="J1522" s="3">
        <v>7</v>
      </c>
      <c r="K1522" s="3">
        <v>7</v>
      </c>
      <c r="L1522" s="3">
        <v>0</v>
      </c>
      <c r="M1522" s="3">
        <v>2</v>
      </c>
      <c r="N1522" s="3">
        <v>3</v>
      </c>
      <c r="O1522" s="3">
        <v>0</v>
      </c>
      <c r="P1522" s="3">
        <f t="shared" si="69"/>
        <v>30.400000000000002</v>
      </c>
      <c r="Q1522" s="3">
        <v>162</v>
      </c>
      <c r="R1522" s="3">
        <f t="shared" si="70"/>
        <v>3</v>
      </c>
      <c r="S1522" s="3">
        <v>19</v>
      </c>
      <c r="T1522" s="3">
        <f>IF(AND(H1522&lt;5,S1522&gt;=VLOOKUP(A1522,anni!$A$1:$O$32,6,0)),1,0)</f>
        <v>0</v>
      </c>
    </row>
    <row r="1523" spans="1:20" x14ac:dyDescent="0.3">
      <c r="A1523" s="3">
        <v>2012</v>
      </c>
      <c r="B1523" s="3">
        <v>306</v>
      </c>
      <c r="C1523" s="3" t="s">
        <v>69</v>
      </c>
      <c r="D1523" s="3" t="str">
        <f>VLOOKUP(E1523,accorpamenti!$A$2:$X$104,A1523-1995,0)</f>
        <v>Piacenza</v>
      </c>
      <c r="E1523" s="3" t="s">
        <v>90</v>
      </c>
      <c r="F1523" s="3">
        <v>6298</v>
      </c>
      <c r="G1523" s="3">
        <f t="shared" si="68"/>
        <v>2012</v>
      </c>
      <c r="H1523" s="4">
        <v>3</v>
      </c>
      <c r="I1523" s="3" t="s">
        <v>36</v>
      </c>
      <c r="J1523" s="3">
        <v>7</v>
      </c>
      <c r="K1523" s="3">
        <v>7</v>
      </c>
      <c r="L1523" s="3">
        <v>0</v>
      </c>
      <c r="M1523" s="3">
        <v>1</v>
      </c>
      <c r="N1523" s="3">
        <v>1</v>
      </c>
      <c r="O1523" s="3">
        <v>0</v>
      </c>
      <c r="P1523" s="3">
        <f t="shared" si="69"/>
        <v>22.4</v>
      </c>
      <c r="Q1523" s="3">
        <v>213</v>
      </c>
      <c r="R1523" s="3">
        <f t="shared" si="70"/>
        <v>3</v>
      </c>
      <c r="S1523" s="3">
        <v>16</v>
      </c>
      <c r="T1523" s="3">
        <f>IF(AND(H1523&lt;5,S1523&gt;=VLOOKUP(A1523,anni!$A$1:$O$32,6,0)),1,0)</f>
        <v>0</v>
      </c>
    </row>
    <row r="1524" spans="1:20" x14ac:dyDescent="0.3">
      <c r="A1524" s="3">
        <v>2012</v>
      </c>
      <c r="B1524" s="3">
        <v>307</v>
      </c>
      <c r="C1524" s="3" t="s">
        <v>56</v>
      </c>
      <c r="D1524" s="3" t="str">
        <f>VLOOKUP(E1524,accorpamenti!$A$2:$X$104,A1524-1995,0)</f>
        <v>Vicenza</v>
      </c>
      <c r="E1524" s="3" t="s">
        <v>93</v>
      </c>
      <c r="F1524" s="3">
        <v>5751</v>
      </c>
      <c r="G1524" s="3">
        <f t="shared" si="68"/>
        <v>2012</v>
      </c>
      <c r="H1524" s="4">
        <v>4</v>
      </c>
      <c r="I1524" s="3" t="s">
        <v>36</v>
      </c>
      <c r="J1524" s="3">
        <v>7</v>
      </c>
      <c r="K1524" s="3">
        <v>7</v>
      </c>
      <c r="L1524" s="3">
        <v>4</v>
      </c>
      <c r="M1524" s="3">
        <v>7</v>
      </c>
      <c r="N1524" s="3">
        <v>7</v>
      </c>
      <c r="O1524" s="3">
        <v>4</v>
      </c>
      <c r="P1524" s="3">
        <f t="shared" si="69"/>
        <v>0</v>
      </c>
      <c r="Q1524" s="3">
        <v>11</v>
      </c>
      <c r="R1524" s="3">
        <f t="shared" si="70"/>
        <v>5</v>
      </c>
      <c r="S1524" s="3">
        <v>36</v>
      </c>
      <c r="T1524" s="3">
        <f>IF(AND(H1524&lt;5,S1524&gt;=VLOOKUP(A1524,anni!$A$1:$O$32,6,0)),1,0)</f>
        <v>1</v>
      </c>
    </row>
    <row r="1525" spans="1:20" x14ac:dyDescent="0.3">
      <c r="A1525" s="3">
        <v>2012</v>
      </c>
      <c r="B1525" s="3">
        <v>308</v>
      </c>
      <c r="C1525" s="3" t="s">
        <v>86</v>
      </c>
      <c r="D1525" s="3" t="str">
        <f>VLOOKUP(E1525,accorpamenti!$A$2:$X$104,A1525-1995,0)</f>
        <v>Oristano</v>
      </c>
      <c r="E1525" s="3" t="s">
        <v>150</v>
      </c>
      <c r="F1525" s="3">
        <v>6299</v>
      </c>
      <c r="G1525" s="3">
        <f t="shared" si="68"/>
        <v>2012</v>
      </c>
      <c r="H1525" s="4">
        <v>3</v>
      </c>
      <c r="I1525" s="3" t="s">
        <v>36</v>
      </c>
      <c r="J1525" s="3">
        <v>7</v>
      </c>
      <c r="K1525" s="3">
        <v>7</v>
      </c>
      <c r="L1525" s="3">
        <v>5</v>
      </c>
      <c r="M1525" s="3">
        <v>0</v>
      </c>
      <c r="N1525" s="3">
        <v>1</v>
      </c>
      <c r="O1525" s="3">
        <v>0</v>
      </c>
      <c r="P1525" s="3">
        <f t="shared" si="69"/>
        <v>28</v>
      </c>
      <c r="Q1525" s="3">
        <v>144</v>
      </c>
      <c r="R1525" s="3">
        <f t="shared" si="70"/>
        <v>3</v>
      </c>
      <c r="S1525" s="3">
        <v>20</v>
      </c>
      <c r="T1525" s="3">
        <f>IF(AND(H1525&lt;5,S1525&gt;=VLOOKUP(A1525,anni!$A$1:$O$32,6,0)),1,0)</f>
        <v>0</v>
      </c>
    </row>
    <row r="1526" spans="1:20" x14ac:dyDescent="0.3">
      <c r="A1526" s="3">
        <v>2011</v>
      </c>
      <c r="B1526" s="3">
        <v>1</v>
      </c>
      <c r="C1526" s="3" t="s">
        <v>135</v>
      </c>
      <c r="D1526" s="3" t="s">
        <v>145</v>
      </c>
      <c r="E1526" s="3" t="s">
        <v>145</v>
      </c>
      <c r="F1526" s="3">
        <v>6080</v>
      </c>
      <c r="G1526" s="3">
        <f t="shared" si="68"/>
        <v>2011</v>
      </c>
      <c r="H1526" s="4">
        <v>3</v>
      </c>
      <c r="I1526" s="3" t="s">
        <v>36</v>
      </c>
      <c r="J1526" s="3">
        <v>7</v>
      </c>
      <c r="K1526" s="3">
        <v>7</v>
      </c>
      <c r="L1526" s="3">
        <v>7</v>
      </c>
      <c r="M1526" s="3">
        <v>1</v>
      </c>
      <c r="N1526" s="3">
        <v>0</v>
      </c>
      <c r="O1526" s="3">
        <v>0</v>
      </c>
      <c r="P1526" s="3">
        <f t="shared" ref="P1526" si="71">IF(T1526=0,IF(S1526=-1,-1,S1526*HLOOKUP(H1526,$U$1:$Y$2,2,0)),0)</f>
        <v>30.799999999999997</v>
      </c>
      <c r="Q1526" s="3">
        <v>23</v>
      </c>
      <c r="R1526" s="3">
        <f t="shared" si="70"/>
        <v>3</v>
      </c>
      <c r="S1526" s="3">
        <v>22</v>
      </c>
      <c r="T1526" s="3">
        <f>IF(AND(H1526&lt;5,S1526&gt;=VLOOKUP(A1526,anni!$A$1:$O$32,6,0)),1,0)</f>
        <v>0</v>
      </c>
    </row>
    <row r="1527" spans="1:20" x14ac:dyDescent="0.3">
      <c r="A1527" s="3">
        <v>2011</v>
      </c>
      <c r="B1527" s="3">
        <v>2</v>
      </c>
      <c r="C1527" s="3" t="s">
        <v>43</v>
      </c>
      <c r="D1527" s="3" t="s">
        <v>58</v>
      </c>
      <c r="E1527" s="3" t="s">
        <v>58</v>
      </c>
      <c r="F1527" s="3">
        <v>6081</v>
      </c>
      <c r="G1527" s="3">
        <f t="shared" si="68"/>
        <v>2011</v>
      </c>
      <c r="H1527" s="4">
        <v>3</v>
      </c>
      <c r="I1527" s="3" t="s">
        <v>36</v>
      </c>
      <c r="J1527" s="3">
        <v>3</v>
      </c>
      <c r="K1527" s="3">
        <v>7</v>
      </c>
      <c r="L1527" s="3">
        <v>0</v>
      </c>
      <c r="M1527" s="3">
        <v>0</v>
      </c>
      <c r="N1527" s="3">
        <v>2</v>
      </c>
      <c r="O1527" s="3">
        <v>0</v>
      </c>
      <c r="P1527" s="3">
        <f t="shared" ref="P1527:P1558" si="72">IF(T1527=0,IF(S1527=-1,-1,S1527*HLOOKUP(H1527,$U$1:$Y$2,2,0)),0)</f>
        <v>16.799999999999997</v>
      </c>
      <c r="Q1527" s="3">
        <v>124</v>
      </c>
      <c r="R1527" s="3">
        <f t="shared" si="70"/>
        <v>3</v>
      </c>
      <c r="S1527" s="3">
        <v>12</v>
      </c>
      <c r="T1527" s="3">
        <f>IF(AND(H1527&lt;5,S1527&gt;=VLOOKUP(A1527,anni!$A$1:$O$32,6,0)),1,0)</f>
        <v>0</v>
      </c>
    </row>
    <row r="1528" spans="1:20" x14ac:dyDescent="0.3">
      <c r="A1528" s="3">
        <v>2011</v>
      </c>
      <c r="B1528" s="3">
        <v>3</v>
      </c>
      <c r="C1528" s="3" t="s">
        <v>47</v>
      </c>
      <c r="D1528" s="3" t="s">
        <v>118</v>
      </c>
      <c r="E1528" s="3" t="s">
        <v>118</v>
      </c>
      <c r="F1528" s="3">
        <v>5957</v>
      </c>
      <c r="G1528" s="3">
        <f t="shared" si="68"/>
        <v>2011</v>
      </c>
      <c r="H1528" s="4">
        <v>5</v>
      </c>
      <c r="I1528" s="3" t="s">
        <v>36</v>
      </c>
      <c r="J1528" s="3">
        <v>1</v>
      </c>
      <c r="K1528" s="3">
        <v>4</v>
      </c>
      <c r="L1528" s="3">
        <v>1</v>
      </c>
      <c r="M1528" s="3">
        <v>0</v>
      </c>
      <c r="N1528" s="3">
        <v>1</v>
      </c>
      <c r="O1528" s="3">
        <v>2</v>
      </c>
      <c r="P1528" s="3">
        <f t="shared" si="72"/>
        <v>9</v>
      </c>
      <c r="Q1528" s="3">
        <v>160</v>
      </c>
      <c r="R1528" s="3">
        <f t="shared" si="70"/>
        <v>1</v>
      </c>
      <c r="S1528" s="3">
        <v>9</v>
      </c>
      <c r="T1528" s="3">
        <f>IF(AND(H1528&lt;5,S1528&gt;=VLOOKUP(A1528,anni!$A$1:$O$32,6,0)),1,0)</f>
        <v>0</v>
      </c>
    </row>
    <row r="1529" spans="1:20" x14ac:dyDescent="0.3">
      <c r="A1529" s="3">
        <v>2011</v>
      </c>
      <c r="B1529" s="3">
        <v>4</v>
      </c>
      <c r="C1529" s="3" t="s">
        <v>29</v>
      </c>
      <c r="D1529" s="3" t="s">
        <v>75</v>
      </c>
      <c r="E1529" s="3" t="s">
        <v>75</v>
      </c>
      <c r="F1529" s="3">
        <v>5921</v>
      </c>
      <c r="G1529" s="3">
        <f t="shared" si="68"/>
        <v>2011</v>
      </c>
      <c r="H1529" s="4">
        <v>3</v>
      </c>
      <c r="I1529" s="3" t="s">
        <v>36</v>
      </c>
      <c r="J1529" s="3">
        <v>4</v>
      </c>
      <c r="K1529" s="3">
        <v>7</v>
      </c>
      <c r="L1529" s="3">
        <v>4</v>
      </c>
      <c r="M1529" s="3">
        <v>0</v>
      </c>
      <c r="N1529" s="3">
        <v>0</v>
      </c>
      <c r="O1529" s="3">
        <v>0</v>
      </c>
      <c r="P1529" s="3">
        <f t="shared" si="72"/>
        <v>21</v>
      </c>
      <c r="Q1529" s="3">
        <v>72</v>
      </c>
      <c r="R1529" s="3">
        <f t="shared" si="70"/>
        <v>4</v>
      </c>
      <c r="S1529" s="3">
        <v>15</v>
      </c>
      <c r="T1529" s="3">
        <f>IF(AND(H1529&lt;5,S1529&gt;=VLOOKUP(A1529,anni!$A$1:$O$32,6,0)),1,0)</f>
        <v>0</v>
      </c>
    </row>
    <row r="1530" spans="1:20" x14ac:dyDescent="0.3">
      <c r="A1530" s="3">
        <v>2011</v>
      </c>
      <c r="B1530" s="3">
        <v>5</v>
      </c>
      <c r="C1530" s="3" t="s">
        <v>53</v>
      </c>
      <c r="D1530" s="3" t="s">
        <v>113</v>
      </c>
      <c r="E1530" s="3" t="s">
        <v>113</v>
      </c>
      <c r="F1530" s="3">
        <v>6039</v>
      </c>
      <c r="G1530" s="3">
        <f t="shared" si="68"/>
        <v>2011</v>
      </c>
      <c r="H1530" s="4">
        <v>4</v>
      </c>
      <c r="I1530" s="3" t="s">
        <v>36</v>
      </c>
      <c r="J1530" s="3">
        <v>2</v>
      </c>
      <c r="K1530" s="3">
        <v>5</v>
      </c>
      <c r="L1530" s="3">
        <v>1</v>
      </c>
      <c r="M1530" s="3">
        <v>0</v>
      </c>
      <c r="N1530" s="3">
        <v>0</v>
      </c>
      <c r="O1530" s="3">
        <v>0</v>
      </c>
      <c r="P1530" s="3">
        <f t="shared" si="72"/>
        <v>9.6</v>
      </c>
      <c r="Q1530" s="3">
        <v>171</v>
      </c>
      <c r="R1530" s="3">
        <f t="shared" si="70"/>
        <v>1</v>
      </c>
      <c r="S1530" s="3">
        <v>8</v>
      </c>
      <c r="T1530" s="3">
        <f>IF(AND(H1530&lt;5,S1530&gt;=VLOOKUP(A1530,anni!$A$1:$O$32,6,0)),1,0)</f>
        <v>0</v>
      </c>
    </row>
    <row r="1531" spans="1:20" x14ac:dyDescent="0.3">
      <c r="A1531" s="3">
        <v>2011</v>
      </c>
      <c r="B1531" s="3">
        <v>6</v>
      </c>
      <c r="C1531" s="3" t="s">
        <v>69</v>
      </c>
      <c r="D1531" s="3" t="s">
        <v>119</v>
      </c>
      <c r="E1531" s="3" t="s">
        <v>119</v>
      </c>
      <c r="F1531" s="3">
        <v>5686</v>
      </c>
      <c r="G1531" s="3">
        <f t="shared" si="68"/>
        <v>2011</v>
      </c>
      <c r="H1531" s="4">
        <v>5</v>
      </c>
      <c r="I1531" s="3" t="s">
        <v>36</v>
      </c>
      <c r="J1531" s="3">
        <v>6</v>
      </c>
      <c r="K1531" s="3">
        <v>7</v>
      </c>
      <c r="L1531" s="3">
        <v>7</v>
      </c>
      <c r="M1531" s="3">
        <v>1</v>
      </c>
      <c r="N1531" s="3">
        <v>5</v>
      </c>
      <c r="O1531" s="3">
        <v>0</v>
      </c>
      <c r="P1531" s="3">
        <f t="shared" si="72"/>
        <v>26</v>
      </c>
      <c r="Q1531" s="3">
        <v>7</v>
      </c>
      <c r="R1531" s="3">
        <f t="shared" si="70"/>
        <v>3</v>
      </c>
      <c r="S1531" s="3">
        <v>26</v>
      </c>
      <c r="T1531" s="3">
        <f>IF(AND(H1531&lt;5,S1531&gt;=VLOOKUP(A1531,anni!$A$1:$O$32,6,0)),1,0)</f>
        <v>0</v>
      </c>
    </row>
    <row r="1532" spans="1:20" x14ac:dyDescent="0.3">
      <c r="A1532" s="3">
        <v>2011</v>
      </c>
      <c r="B1532" s="3">
        <v>7</v>
      </c>
      <c r="C1532" s="3" t="s">
        <v>47</v>
      </c>
      <c r="D1532" s="3" t="s">
        <v>52</v>
      </c>
      <c r="E1532" s="3" t="s">
        <v>52</v>
      </c>
      <c r="F1532" s="3">
        <v>6110</v>
      </c>
      <c r="G1532" s="3">
        <f t="shared" si="68"/>
        <v>2011</v>
      </c>
      <c r="H1532" s="4">
        <v>2</v>
      </c>
      <c r="I1532" s="3" t="s">
        <v>31</v>
      </c>
      <c r="J1532" s="3">
        <v>7</v>
      </c>
      <c r="K1532" s="3">
        <v>4</v>
      </c>
      <c r="L1532" s="3">
        <v>6</v>
      </c>
      <c r="M1532" s="3">
        <v>0</v>
      </c>
      <c r="N1532" s="3">
        <v>0</v>
      </c>
      <c r="O1532" s="3">
        <v>0</v>
      </c>
      <c r="P1532" s="3">
        <f t="shared" si="72"/>
        <v>27.200000000000003</v>
      </c>
      <c r="Q1532" s="3">
        <v>52</v>
      </c>
      <c r="R1532" s="3">
        <f t="shared" si="70"/>
        <v>2</v>
      </c>
      <c r="S1532" s="3">
        <v>17</v>
      </c>
      <c r="T1532" s="3">
        <f>IF(AND(H1532&lt;5,S1532&gt;=VLOOKUP(A1532,anni!$A$1:$O$32,6,0)),1,0)</f>
        <v>0</v>
      </c>
    </row>
    <row r="1533" spans="1:20" x14ac:dyDescent="0.3">
      <c r="A1533" s="3">
        <v>2011</v>
      </c>
      <c r="B1533" s="3">
        <v>8</v>
      </c>
      <c r="C1533" s="3" t="s">
        <v>37</v>
      </c>
      <c r="D1533" s="3" t="s">
        <v>55</v>
      </c>
      <c r="E1533" s="3" t="s">
        <v>55</v>
      </c>
      <c r="F1533" s="3">
        <v>5741</v>
      </c>
      <c r="G1533" s="3">
        <f t="shared" si="68"/>
        <v>2011</v>
      </c>
      <c r="H1533" s="4">
        <v>3</v>
      </c>
      <c r="I1533" s="3" t="s">
        <v>36</v>
      </c>
      <c r="J1533" s="3">
        <v>7</v>
      </c>
      <c r="K1533" s="3">
        <v>7</v>
      </c>
      <c r="L1533" s="3">
        <v>0</v>
      </c>
      <c r="M1533" s="3">
        <v>1</v>
      </c>
      <c r="N1533" s="3">
        <v>7</v>
      </c>
      <c r="O1533" s="3">
        <v>0</v>
      </c>
      <c r="P1533" s="3">
        <f t="shared" si="72"/>
        <v>30.799999999999997</v>
      </c>
      <c r="Q1533" s="3">
        <v>23</v>
      </c>
      <c r="R1533" s="3">
        <f t="shared" si="70"/>
        <v>5</v>
      </c>
      <c r="S1533" s="3">
        <v>22</v>
      </c>
      <c r="T1533" s="3">
        <f>IF(AND(H1533&lt;5,S1533&gt;=VLOOKUP(A1533,anni!$A$1:$O$32,6,0)),1,0)</f>
        <v>0</v>
      </c>
    </row>
    <row r="1534" spans="1:20" x14ac:dyDescent="0.3">
      <c r="A1534" s="3">
        <v>2011</v>
      </c>
      <c r="B1534" s="3">
        <v>9</v>
      </c>
      <c r="C1534" s="3" t="s">
        <v>39</v>
      </c>
      <c r="D1534" s="3" t="s">
        <v>40</v>
      </c>
      <c r="E1534" s="3" t="s">
        <v>40</v>
      </c>
      <c r="F1534" s="3">
        <v>5831</v>
      </c>
      <c r="G1534" s="3">
        <f t="shared" si="68"/>
        <v>2011</v>
      </c>
      <c r="H1534" s="4">
        <v>5</v>
      </c>
      <c r="I1534" s="3" t="s">
        <v>36</v>
      </c>
      <c r="J1534" s="3">
        <v>0</v>
      </c>
      <c r="K1534" s="3">
        <v>7</v>
      </c>
      <c r="L1534" s="3">
        <v>0</v>
      </c>
      <c r="M1534" s="3">
        <v>0</v>
      </c>
      <c r="N1534" s="3">
        <v>0</v>
      </c>
      <c r="O1534" s="3">
        <v>0</v>
      </c>
      <c r="P1534" s="3">
        <f t="shared" si="72"/>
        <v>7</v>
      </c>
      <c r="Q1534" s="3">
        <v>184</v>
      </c>
      <c r="R1534" s="3">
        <f t="shared" si="70"/>
        <v>2</v>
      </c>
      <c r="S1534" s="3">
        <v>7</v>
      </c>
      <c r="T1534" s="3">
        <f>IF(AND(H1534&lt;5,S1534&gt;=VLOOKUP(A1534,anni!$A$1:$O$32,6,0)),1,0)</f>
        <v>0</v>
      </c>
    </row>
    <row r="1535" spans="1:20" x14ac:dyDescent="0.3">
      <c r="A1535" s="3">
        <v>2011</v>
      </c>
      <c r="B1535" s="3">
        <v>10</v>
      </c>
      <c r="C1535" s="3" t="s">
        <v>39</v>
      </c>
      <c r="D1535" s="3" t="s">
        <v>40</v>
      </c>
      <c r="E1535" s="3" t="s">
        <v>40</v>
      </c>
      <c r="F1535" s="3">
        <v>5950</v>
      </c>
      <c r="G1535" s="3">
        <f t="shared" si="68"/>
        <v>2011</v>
      </c>
      <c r="H1535" s="4">
        <v>2</v>
      </c>
      <c r="I1535" s="3" t="s">
        <v>31</v>
      </c>
      <c r="J1535" s="3">
        <v>7</v>
      </c>
      <c r="K1535" s="3">
        <v>7</v>
      </c>
      <c r="L1535" s="3">
        <v>6</v>
      </c>
      <c r="M1535" s="3">
        <v>0</v>
      </c>
      <c r="N1535" s="3">
        <v>0</v>
      </c>
      <c r="O1535" s="3">
        <v>0</v>
      </c>
      <c r="P1535" s="3">
        <f t="shared" si="72"/>
        <v>32</v>
      </c>
      <c r="Q1535" s="3">
        <v>32</v>
      </c>
      <c r="R1535" s="3">
        <f t="shared" si="70"/>
        <v>5</v>
      </c>
      <c r="S1535" s="3">
        <v>20</v>
      </c>
      <c r="T1535" s="3">
        <f>IF(AND(H1535&lt;5,S1535&gt;=VLOOKUP(A1535,anni!$A$1:$O$32,6,0)),1,0)</f>
        <v>0</v>
      </c>
    </row>
    <row r="1536" spans="1:20" x14ac:dyDescent="0.3">
      <c r="A1536" s="3">
        <v>2011</v>
      </c>
      <c r="B1536" s="3">
        <v>11</v>
      </c>
      <c r="C1536" s="3" t="s">
        <v>62</v>
      </c>
      <c r="D1536" s="3" t="s">
        <v>149</v>
      </c>
      <c r="E1536" s="3" t="s">
        <v>149</v>
      </c>
      <c r="F1536" s="3">
        <v>6111</v>
      </c>
      <c r="G1536" s="3">
        <f t="shared" si="68"/>
        <v>2011</v>
      </c>
      <c r="H1536" s="4">
        <v>2</v>
      </c>
      <c r="I1536" s="3" t="s">
        <v>31</v>
      </c>
      <c r="J1536" s="3">
        <v>0</v>
      </c>
      <c r="K1536" s="3">
        <v>0</v>
      </c>
      <c r="L1536" s="3">
        <v>0</v>
      </c>
      <c r="M1536" s="3">
        <v>0</v>
      </c>
      <c r="N1536" s="3">
        <v>0</v>
      </c>
      <c r="O1536" s="3">
        <v>0</v>
      </c>
      <c r="P1536" s="3">
        <f t="shared" si="72"/>
        <v>0</v>
      </c>
      <c r="Q1536" s="3">
        <v>280</v>
      </c>
      <c r="R1536" s="3">
        <f t="shared" si="70"/>
        <v>1</v>
      </c>
      <c r="S1536" s="3">
        <v>0</v>
      </c>
      <c r="T1536" s="3">
        <f>IF(AND(H1536&lt;5,S1536&gt;=VLOOKUP(A1536,anni!$A$1:$O$32,6,0)),1,0)</f>
        <v>0</v>
      </c>
    </row>
    <row r="1537" spans="1:20" x14ac:dyDescent="0.3">
      <c r="A1537" s="3">
        <v>2011</v>
      </c>
      <c r="B1537" s="3">
        <v>12</v>
      </c>
      <c r="C1537" s="3" t="s">
        <v>34</v>
      </c>
      <c r="D1537" s="3" t="s">
        <v>35</v>
      </c>
      <c r="E1537" s="3" t="s">
        <v>35</v>
      </c>
      <c r="F1537" s="3">
        <v>6112</v>
      </c>
      <c r="G1537" s="3">
        <f t="shared" si="68"/>
        <v>2011</v>
      </c>
      <c r="H1537" s="4">
        <v>2</v>
      </c>
      <c r="I1537" s="3" t="s">
        <v>31</v>
      </c>
      <c r="J1537" s="3">
        <v>0</v>
      </c>
      <c r="K1537" s="3">
        <v>0</v>
      </c>
      <c r="L1537" s="3">
        <v>0</v>
      </c>
      <c r="M1537" s="3">
        <v>0</v>
      </c>
      <c r="N1537" s="3">
        <v>0</v>
      </c>
      <c r="O1537" s="3">
        <v>0</v>
      </c>
      <c r="P1537" s="3">
        <f t="shared" si="72"/>
        <v>0</v>
      </c>
      <c r="Q1537" s="3">
        <v>280</v>
      </c>
      <c r="R1537" s="3">
        <f t="shared" si="70"/>
        <v>1</v>
      </c>
      <c r="S1537" s="3">
        <v>0</v>
      </c>
      <c r="T1537" s="3">
        <f>IF(AND(H1537&lt;5,S1537&gt;=VLOOKUP(A1537,anni!$A$1:$O$32,6,0)),1,0)</f>
        <v>0</v>
      </c>
    </row>
    <row r="1538" spans="1:20" x14ac:dyDescent="0.3">
      <c r="A1538" s="3">
        <v>2011</v>
      </c>
      <c r="B1538" s="3">
        <v>13</v>
      </c>
      <c r="C1538" s="3" t="s">
        <v>69</v>
      </c>
      <c r="D1538" s="3" t="s">
        <v>78</v>
      </c>
      <c r="E1538" s="3" t="s">
        <v>78</v>
      </c>
      <c r="F1538" s="3">
        <v>6113</v>
      </c>
      <c r="G1538" s="3">
        <f t="shared" ref="G1538:G1601" si="73">A1538</f>
        <v>2011</v>
      </c>
      <c r="H1538" s="4">
        <v>2</v>
      </c>
      <c r="I1538" s="3" t="s">
        <v>31</v>
      </c>
      <c r="J1538" s="3">
        <v>7</v>
      </c>
      <c r="K1538" s="3">
        <v>7</v>
      </c>
      <c r="L1538" s="3">
        <v>7</v>
      </c>
      <c r="M1538" s="3">
        <v>0</v>
      </c>
      <c r="N1538" s="3">
        <v>2</v>
      </c>
      <c r="O1538" s="3">
        <v>2</v>
      </c>
      <c r="P1538" s="3">
        <f t="shared" si="72"/>
        <v>0</v>
      </c>
      <c r="Q1538" s="3">
        <v>9</v>
      </c>
      <c r="R1538" s="3">
        <f t="shared" si="70"/>
        <v>4</v>
      </c>
      <c r="S1538" s="3">
        <v>25</v>
      </c>
      <c r="T1538" s="3">
        <f>IF(AND(H1538&lt;5,S1538&gt;=VLOOKUP(A1538,anni!$A$1:$O$32,6,0)),1,0)</f>
        <v>1</v>
      </c>
    </row>
    <row r="1539" spans="1:20" x14ac:dyDescent="0.3">
      <c r="A1539" s="3">
        <v>2011</v>
      </c>
      <c r="B1539" s="3">
        <v>14</v>
      </c>
      <c r="C1539" s="3" t="s">
        <v>53</v>
      </c>
      <c r="D1539" s="3" t="s">
        <v>151</v>
      </c>
      <c r="E1539" s="3" t="s">
        <v>151</v>
      </c>
      <c r="F1539" s="3">
        <v>6040</v>
      </c>
      <c r="G1539" s="3">
        <f t="shared" si="73"/>
        <v>2011</v>
      </c>
      <c r="H1539" s="4">
        <v>4</v>
      </c>
      <c r="I1539" s="3" t="s">
        <v>36</v>
      </c>
      <c r="P1539" s="3">
        <f t="shared" si="72"/>
        <v>-1</v>
      </c>
      <c r="Q1539" s="3">
        <v>298</v>
      </c>
      <c r="R1539" s="3">
        <f t="shared" si="70"/>
        <v>1</v>
      </c>
      <c r="S1539" s="3">
        <v>-1</v>
      </c>
      <c r="T1539" s="3">
        <f>IF(AND(H1539&lt;5,S1539&gt;=VLOOKUP(A1539,anni!$A$1:$O$32,6,0)),1,0)</f>
        <v>0</v>
      </c>
    </row>
    <row r="1540" spans="1:20" x14ac:dyDescent="0.3">
      <c r="A1540" s="3">
        <v>2011</v>
      </c>
      <c r="B1540" s="3">
        <v>15</v>
      </c>
      <c r="C1540" s="3" t="s">
        <v>69</v>
      </c>
      <c r="D1540" s="3" t="s">
        <v>76</v>
      </c>
      <c r="E1540" s="3" t="s">
        <v>76</v>
      </c>
      <c r="F1540" s="3">
        <v>6134</v>
      </c>
      <c r="G1540" s="3">
        <f t="shared" si="73"/>
        <v>2011</v>
      </c>
      <c r="H1540" s="4">
        <v>1</v>
      </c>
      <c r="I1540" s="3" t="s">
        <v>31</v>
      </c>
      <c r="J1540" s="3">
        <v>4</v>
      </c>
      <c r="K1540" s="3">
        <v>0</v>
      </c>
      <c r="L1540" s="3">
        <v>0</v>
      </c>
      <c r="M1540" s="3">
        <v>0</v>
      </c>
      <c r="N1540" s="3">
        <v>0</v>
      </c>
      <c r="O1540" s="3">
        <v>0</v>
      </c>
      <c r="P1540" s="3">
        <f t="shared" si="72"/>
        <v>7.2</v>
      </c>
      <c r="Q1540" s="3">
        <v>229</v>
      </c>
      <c r="R1540" s="3">
        <f t="shared" si="70"/>
        <v>1</v>
      </c>
      <c r="S1540" s="3">
        <v>4</v>
      </c>
      <c r="T1540" s="3">
        <f>IF(AND(H1540&lt;5,S1540&gt;=VLOOKUP(A1540,anni!$A$1:$O$32,6,0)),1,0)</f>
        <v>0</v>
      </c>
    </row>
    <row r="1541" spans="1:20" x14ac:dyDescent="0.3">
      <c r="A1541" s="3">
        <v>2011</v>
      </c>
      <c r="B1541" s="3">
        <v>16</v>
      </c>
      <c r="C1541" s="3" t="s">
        <v>45</v>
      </c>
      <c r="D1541" s="3" t="s">
        <v>67</v>
      </c>
      <c r="E1541" s="3" t="s">
        <v>67</v>
      </c>
      <c r="F1541" s="3">
        <v>5716</v>
      </c>
      <c r="G1541" s="3">
        <f t="shared" si="73"/>
        <v>2011</v>
      </c>
      <c r="H1541" s="4">
        <v>4</v>
      </c>
      <c r="I1541" s="3" t="s">
        <v>36</v>
      </c>
      <c r="J1541" s="3">
        <v>7</v>
      </c>
      <c r="K1541" s="3">
        <v>5</v>
      </c>
      <c r="L1541" s="3">
        <v>1</v>
      </c>
      <c r="M1541" s="3">
        <v>0</v>
      </c>
      <c r="N1541" s="3">
        <v>0</v>
      </c>
      <c r="O1541" s="3">
        <v>0</v>
      </c>
      <c r="P1541" s="3">
        <f t="shared" si="72"/>
        <v>15.6</v>
      </c>
      <c r="Q1541" s="3">
        <v>114</v>
      </c>
      <c r="R1541" s="3">
        <f t="shared" si="70"/>
        <v>4</v>
      </c>
      <c r="S1541" s="3">
        <v>13</v>
      </c>
      <c r="T1541" s="3">
        <f>IF(AND(H1541&lt;5,S1541&gt;=VLOOKUP(A1541,anni!$A$1:$O$32,6,0)),1,0)</f>
        <v>0</v>
      </c>
    </row>
    <row r="1542" spans="1:20" x14ac:dyDescent="0.3">
      <c r="A1542" s="3">
        <v>2011</v>
      </c>
      <c r="B1542" s="3">
        <v>17</v>
      </c>
      <c r="C1542" s="3" t="s">
        <v>39</v>
      </c>
      <c r="D1542" s="3" t="s">
        <v>40</v>
      </c>
      <c r="E1542" s="3" t="s">
        <v>40</v>
      </c>
      <c r="F1542" s="3">
        <v>5742</v>
      </c>
      <c r="G1542" s="3">
        <f t="shared" si="73"/>
        <v>2011</v>
      </c>
      <c r="H1542" s="4">
        <v>3</v>
      </c>
      <c r="I1542" s="3" t="s">
        <v>36</v>
      </c>
      <c r="J1542" s="3">
        <v>7</v>
      </c>
      <c r="K1542" s="3">
        <v>7</v>
      </c>
      <c r="L1542" s="3">
        <v>0</v>
      </c>
      <c r="M1542" s="3">
        <v>0</v>
      </c>
      <c r="N1542" s="3">
        <v>1</v>
      </c>
      <c r="O1542" s="3">
        <v>2</v>
      </c>
      <c r="P1542" s="3">
        <f t="shared" si="72"/>
        <v>23.799999999999997</v>
      </c>
      <c r="Q1542" s="3">
        <v>52</v>
      </c>
      <c r="R1542" s="3">
        <f t="shared" si="70"/>
        <v>2</v>
      </c>
      <c r="S1542" s="3">
        <v>17</v>
      </c>
      <c r="T1542" s="3">
        <f>IF(AND(H1542&lt;5,S1542&gt;=VLOOKUP(A1542,anni!$A$1:$O$32,6,0)),1,0)</f>
        <v>0</v>
      </c>
    </row>
    <row r="1543" spans="1:20" x14ac:dyDescent="0.3">
      <c r="A1543" s="3">
        <v>2011</v>
      </c>
      <c r="B1543" s="3">
        <v>18</v>
      </c>
      <c r="C1543" s="3" t="s">
        <v>32</v>
      </c>
      <c r="D1543" s="3" t="s">
        <v>95</v>
      </c>
      <c r="E1543" s="3" t="s">
        <v>95</v>
      </c>
      <c r="F1543" s="3">
        <v>5951</v>
      </c>
      <c r="G1543" s="3">
        <f t="shared" si="73"/>
        <v>2011</v>
      </c>
      <c r="H1543" s="4">
        <v>2</v>
      </c>
      <c r="I1543" s="3" t="s">
        <v>31</v>
      </c>
      <c r="J1543" s="3">
        <v>4</v>
      </c>
      <c r="K1543" s="3">
        <v>0</v>
      </c>
      <c r="L1543" s="3">
        <v>7</v>
      </c>
      <c r="M1543" s="3">
        <v>0</v>
      </c>
      <c r="N1543" s="3">
        <v>0</v>
      </c>
      <c r="O1543" s="3">
        <v>0</v>
      </c>
      <c r="P1543" s="3">
        <f t="shared" si="72"/>
        <v>17.600000000000001</v>
      </c>
      <c r="Q1543" s="3">
        <v>133</v>
      </c>
      <c r="R1543" s="3">
        <f t="shared" si="70"/>
        <v>5</v>
      </c>
      <c r="S1543" s="3">
        <v>11</v>
      </c>
      <c r="T1543" s="3">
        <f>IF(AND(H1543&lt;5,S1543&gt;=VLOOKUP(A1543,anni!$A$1:$O$32,6,0)),1,0)</f>
        <v>0</v>
      </c>
    </row>
    <row r="1544" spans="1:20" x14ac:dyDescent="0.3">
      <c r="A1544" s="3">
        <v>2011</v>
      </c>
      <c r="B1544" s="3">
        <v>19</v>
      </c>
      <c r="C1544" s="3" t="s">
        <v>34</v>
      </c>
      <c r="D1544" s="3" t="s">
        <v>94</v>
      </c>
      <c r="E1544" s="3" t="s">
        <v>94</v>
      </c>
      <c r="F1544" s="3">
        <v>6082</v>
      </c>
      <c r="G1544" s="3">
        <f t="shared" si="73"/>
        <v>2011</v>
      </c>
      <c r="H1544" s="4">
        <v>3</v>
      </c>
      <c r="I1544" s="3" t="s">
        <v>36</v>
      </c>
      <c r="J1544" s="3">
        <v>0</v>
      </c>
      <c r="K1544" s="3">
        <v>5</v>
      </c>
      <c r="L1544" s="3">
        <v>0</v>
      </c>
      <c r="M1544" s="3">
        <v>0</v>
      </c>
      <c r="N1544" s="3">
        <v>0</v>
      </c>
      <c r="O1544" s="3">
        <v>0</v>
      </c>
      <c r="P1544" s="3">
        <f t="shared" si="72"/>
        <v>7</v>
      </c>
      <c r="Q1544" s="3">
        <v>216</v>
      </c>
      <c r="R1544" s="3">
        <f t="shared" si="70"/>
        <v>3</v>
      </c>
      <c r="S1544" s="3">
        <v>5</v>
      </c>
      <c r="T1544" s="3">
        <f>IF(AND(H1544&lt;5,S1544&gt;=VLOOKUP(A1544,anni!$A$1:$O$32,6,0)),1,0)</f>
        <v>0</v>
      </c>
    </row>
    <row r="1545" spans="1:20" x14ac:dyDescent="0.3">
      <c r="A1545" s="3">
        <v>2011</v>
      </c>
      <c r="B1545" s="3">
        <v>20</v>
      </c>
      <c r="C1545" s="3" t="s">
        <v>29</v>
      </c>
      <c r="D1545" s="3" t="s">
        <v>82</v>
      </c>
      <c r="E1545" s="3" t="s">
        <v>82</v>
      </c>
      <c r="F1545" s="3">
        <v>5362</v>
      </c>
      <c r="G1545" s="3">
        <f t="shared" si="73"/>
        <v>2011</v>
      </c>
      <c r="H1545" s="4">
        <v>5</v>
      </c>
      <c r="I1545" s="3" t="s">
        <v>36</v>
      </c>
      <c r="J1545" s="3">
        <v>7</v>
      </c>
      <c r="K1545" s="3">
        <v>7</v>
      </c>
      <c r="L1545" s="3">
        <v>6</v>
      </c>
      <c r="M1545" s="3">
        <v>1</v>
      </c>
      <c r="N1545" s="3">
        <v>7</v>
      </c>
      <c r="O1545" s="3">
        <v>2</v>
      </c>
      <c r="P1545" s="3">
        <f t="shared" si="72"/>
        <v>30</v>
      </c>
      <c r="Q1545" s="3">
        <v>2</v>
      </c>
      <c r="R1545" s="3">
        <f t="shared" si="70"/>
        <v>5</v>
      </c>
      <c r="S1545" s="3">
        <v>30</v>
      </c>
      <c r="T1545" s="3">
        <f>IF(AND(H1545&lt;5,S1545&gt;=VLOOKUP(A1545,anni!$A$1:$O$32,6,0)),1,0)</f>
        <v>0</v>
      </c>
    </row>
    <row r="1546" spans="1:20" x14ac:dyDescent="0.3">
      <c r="A1546" s="3">
        <v>2011</v>
      </c>
      <c r="B1546" s="3">
        <v>21</v>
      </c>
      <c r="C1546" s="3" t="s">
        <v>45</v>
      </c>
      <c r="D1546" s="3" t="s">
        <v>74</v>
      </c>
      <c r="E1546" s="3" t="s">
        <v>74</v>
      </c>
      <c r="F1546" s="3">
        <v>5958</v>
      </c>
      <c r="G1546" s="3">
        <f t="shared" si="73"/>
        <v>2011</v>
      </c>
      <c r="H1546" s="4">
        <v>5</v>
      </c>
      <c r="I1546" s="3" t="s">
        <v>36</v>
      </c>
      <c r="J1546" s="3">
        <v>1</v>
      </c>
      <c r="K1546" s="3">
        <v>1</v>
      </c>
      <c r="L1546" s="3">
        <v>3</v>
      </c>
      <c r="M1546" s="3">
        <v>0</v>
      </c>
      <c r="N1546" s="3">
        <v>0</v>
      </c>
      <c r="O1546" s="3">
        <v>2</v>
      </c>
      <c r="P1546" s="3">
        <f t="shared" si="72"/>
        <v>7</v>
      </c>
      <c r="Q1546" s="3">
        <v>184</v>
      </c>
      <c r="R1546" s="3">
        <f t="shared" si="70"/>
        <v>1</v>
      </c>
      <c r="S1546" s="3">
        <v>7</v>
      </c>
      <c r="T1546" s="3">
        <f>IF(AND(H1546&lt;5,S1546&gt;=VLOOKUP(A1546,anni!$A$1:$O$32,6,0)),1,0)</f>
        <v>0</v>
      </c>
    </row>
    <row r="1547" spans="1:20" x14ac:dyDescent="0.3">
      <c r="A1547" s="3">
        <v>2011</v>
      </c>
      <c r="B1547" s="3">
        <v>22</v>
      </c>
      <c r="C1547" s="3" t="s">
        <v>34</v>
      </c>
      <c r="D1547" s="3" t="s">
        <v>42</v>
      </c>
      <c r="E1547" s="3" t="s">
        <v>42</v>
      </c>
      <c r="F1547" s="3">
        <v>5890</v>
      </c>
      <c r="G1547" s="3">
        <f t="shared" si="73"/>
        <v>2011</v>
      </c>
      <c r="H1547" s="4">
        <v>4</v>
      </c>
      <c r="I1547" s="3" t="s">
        <v>36</v>
      </c>
      <c r="J1547" s="3">
        <v>7</v>
      </c>
      <c r="K1547" s="3">
        <v>7</v>
      </c>
      <c r="L1547" s="3">
        <v>0</v>
      </c>
      <c r="M1547" s="3">
        <v>0</v>
      </c>
      <c r="N1547" s="3">
        <v>2</v>
      </c>
      <c r="O1547" s="3">
        <v>0</v>
      </c>
      <c r="P1547" s="3">
        <f t="shared" si="72"/>
        <v>19.2</v>
      </c>
      <c r="Q1547" s="3">
        <v>62</v>
      </c>
      <c r="R1547" s="3">
        <f t="shared" si="70"/>
        <v>3</v>
      </c>
      <c r="S1547" s="3">
        <v>16</v>
      </c>
      <c r="T1547" s="3">
        <f>IF(AND(H1547&lt;5,S1547&gt;=VLOOKUP(A1547,anni!$A$1:$O$32,6,0)),1,0)</f>
        <v>0</v>
      </c>
    </row>
    <row r="1548" spans="1:20" x14ac:dyDescent="0.3">
      <c r="A1548" s="3">
        <v>2011</v>
      </c>
      <c r="B1548" s="3">
        <v>23</v>
      </c>
      <c r="C1548" s="3" t="s">
        <v>47</v>
      </c>
      <c r="D1548" s="3" t="s">
        <v>118</v>
      </c>
      <c r="E1548" s="3" t="s">
        <v>118</v>
      </c>
      <c r="F1548" s="3">
        <v>6083</v>
      </c>
      <c r="G1548" s="3">
        <f t="shared" si="73"/>
        <v>2011</v>
      </c>
      <c r="H1548" s="4">
        <v>3</v>
      </c>
      <c r="I1548" s="3" t="s">
        <v>36</v>
      </c>
      <c r="J1548" s="3">
        <v>0</v>
      </c>
      <c r="K1548" s="3">
        <v>0</v>
      </c>
      <c r="L1548" s="3">
        <v>1</v>
      </c>
      <c r="M1548" s="3">
        <v>0</v>
      </c>
      <c r="N1548" s="3">
        <v>0</v>
      </c>
      <c r="O1548" s="3">
        <v>0</v>
      </c>
      <c r="P1548" s="3">
        <f t="shared" si="72"/>
        <v>1.4</v>
      </c>
      <c r="Q1548" s="3">
        <v>266</v>
      </c>
      <c r="R1548" s="3">
        <f t="shared" si="70"/>
        <v>2</v>
      </c>
      <c r="S1548" s="3">
        <v>1</v>
      </c>
      <c r="T1548" s="3">
        <f>IF(AND(H1548&lt;5,S1548&gt;=VLOOKUP(A1548,anni!$A$1:$O$32,6,0)),1,0)</f>
        <v>0</v>
      </c>
    </row>
    <row r="1549" spans="1:20" x14ac:dyDescent="0.3">
      <c r="A1549" s="3">
        <v>2011</v>
      </c>
      <c r="B1549" s="3">
        <v>24</v>
      </c>
      <c r="C1549" s="3" t="s">
        <v>69</v>
      </c>
      <c r="D1549" s="3" t="s">
        <v>78</v>
      </c>
      <c r="E1549" s="3" t="s">
        <v>78</v>
      </c>
      <c r="F1549" s="3">
        <v>5834</v>
      </c>
      <c r="G1549" s="3">
        <f t="shared" si="73"/>
        <v>2011</v>
      </c>
      <c r="H1549" s="4">
        <v>5</v>
      </c>
      <c r="I1549" s="3" t="s">
        <v>36</v>
      </c>
      <c r="J1549" s="3">
        <v>4</v>
      </c>
      <c r="K1549" s="3">
        <v>7</v>
      </c>
      <c r="L1549" s="3">
        <v>0</v>
      </c>
      <c r="M1549" s="3">
        <v>0</v>
      </c>
      <c r="N1549" s="3">
        <v>0</v>
      </c>
      <c r="O1549" s="3">
        <v>0</v>
      </c>
      <c r="P1549" s="3">
        <f t="shared" si="72"/>
        <v>11</v>
      </c>
      <c r="Q1549" s="3">
        <v>133</v>
      </c>
      <c r="R1549" s="3">
        <f t="shared" si="70"/>
        <v>2</v>
      </c>
      <c r="S1549" s="3">
        <v>11</v>
      </c>
      <c r="T1549" s="3">
        <f>IF(AND(H1549&lt;5,S1549&gt;=VLOOKUP(A1549,anni!$A$1:$O$32,6,0)),1,0)</f>
        <v>0</v>
      </c>
    </row>
    <row r="1550" spans="1:20" x14ac:dyDescent="0.3">
      <c r="A1550" s="3">
        <v>2011</v>
      </c>
      <c r="B1550" s="3">
        <v>25</v>
      </c>
      <c r="C1550" s="3" t="s">
        <v>34</v>
      </c>
      <c r="D1550" s="3" t="s">
        <v>94</v>
      </c>
      <c r="E1550" s="3" t="s">
        <v>94</v>
      </c>
      <c r="F1550" s="3">
        <v>6114</v>
      </c>
      <c r="G1550" s="3">
        <f t="shared" si="73"/>
        <v>2011</v>
      </c>
      <c r="H1550" s="4">
        <v>2</v>
      </c>
      <c r="I1550" s="3" t="s">
        <v>31</v>
      </c>
      <c r="J1550" s="3">
        <v>4</v>
      </c>
      <c r="K1550" s="3">
        <v>0</v>
      </c>
      <c r="L1550" s="3">
        <v>0</v>
      </c>
      <c r="M1550" s="3">
        <v>0</v>
      </c>
      <c r="N1550" s="3">
        <v>0</v>
      </c>
      <c r="O1550" s="3">
        <v>0</v>
      </c>
      <c r="P1550" s="3">
        <f t="shared" si="72"/>
        <v>6.4</v>
      </c>
      <c r="Q1550" s="3">
        <v>229</v>
      </c>
      <c r="R1550" s="3">
        <f t="shared" si="70"/>
        <v>4</v>
      </c>
      <c r="S1550" s="3">
        <v>4</v>
      </c>
      <c r="T1550" s="3">
        <f>IF(AND(H1550&lt;5,S1550&gt;=VLOOKUP(A1550,anni!$A$1:$O$32,6,0)),1,0)</f>
        <v>0</v>
      </c>
    </row>
    <row r="1551" spans="1:20" x14ac:dyDescent="0.3">
      <c r="A1551" s="3">
        <v>2011</v>
      </c>
      <c r="B1551" s="3">
        <v>26</v>
      </c>
      <c r="C1551" s="3" t="s">
        <v>47</v>
      </c>
      <c r="D1551" s="3" t="s">
        <v>118</v>
      </c>
      <c r="E1551" s="3" t="s">
        <v>118</v>
      </c>
      <c r="F1551" s="3">
        <v>6041</v>
      </c>
      <c r="G1551" s="3">
        <f t="shared" si="73"/>
        <v>2011</v>
      </c>
      <c r="H1551" s="4">
        <v>4</v>
      </c>
      <c r="I1551" s="3" t="s">
        <v>36</v>
      </c>
      <c r="J1551" s="3">
        <v>7</v>
      </c>
      <c r="K1551" s="3">
        <v>0</v>
      </c>
      <c r="L1551" s="3">
        <v>0</v>
      </c>
      <c r="M1551" s="3">
        <v>0</v>
      </c>
      <c r="N1551" s="3">
        <v>0</v>
      </c>
      <c r="O1551" s="3">
        <v>0</v>
      </c>
      <c r="P1551" s="3">
        <f t="shared" si="72"/>
        <v>8.4</v>
      </c>
      <c r="Q1551" s="3">
        <v>184</v>
      </c>
      <c r="R1551" s="3">
        <f t="shared" si="70"/>
        <v>2</v>
      </c>
      <c r="S1551" s="3">
        <v>7</v>
      </c>
      <c r="T1551" s="3">
        <f>IF(AND(H1551&lt;5,S1551&gt;=VLOOKUP(A1551,anni!$A$1:$O$32,6,0)),1,0)</f>
        <v>0</v>
      </c>
    </row>
    <row r="1552" spans="1:20" x14ac:dyDescent="0.3">
      <c r="A1552" s="3">
        <v>2011</v>
      </c>
      <c r="B1552" s="3">
        <v>27</v>
      </c>
      <c r="C1552" s="3" t="s">
        <v>34</v>
      </c>
      <c r="D1552" s="3" t="s">
        <v>42</v>
      </c>
      <c r="E1552" s="3" t="s">
        <v>42</v>
      </c>
      <c r="F1552" s="3">
        <v>6084</v>
      </c>
      <c r="G1552" s="3">
        <f t="shared" si="73"/>
        <v>2011</v>
      </c>
      <c r="H1552" s="4">
        <v>3</v>
      </c>
      <c r="I1552" s="3" t="s">
        <v>36</v>
      </c>
      <c r="J1552" s="3">
        <v>7</v>
      </c>
      <c r="K1552" s="3">
        <v>7</v>
      </c>
      <c r="L1552" s="3">
        <v>0</v>
      </c>
      <c r="M1552" s="3">
        <v>0</v>
      </c>
      <c r="N1552" s="3">
        <v>0</v>
      </c>
      <c r="O1552" s="3">
        <v>0</v>
      </c>
      <c r="P1552" s="3">
        <f t="shared" si="72"/>
        <v>19.599999999999998</v>
      </c>
      <c r="Q1552" s="3">
        <v>91</v>
      </c>
      <c r="R1552" s="3">
        <f t="shared" si="70"/>
        <v>3</v>
      </c>
      <c r="S1552" s="3">
        <v>14</v>
      </c>
      <c r="T1552" s="3">
        <f>IF(AND(H1552&lt;5,S1552&gt;=VLOOKUP(A1552,anni!$A$1:$O$32,6,0)),1,0)</f>
        <v>0</v>
      </c>
    </row>
    <row r="1553" spans="1:20" x14ac:dyDescent="0.3">
      <c r="A1553" s="3">
        <v>2011</v>
      </c>
      <c r="B1553" s="3">
        <v>28</v>
      </c>
      <c r="C1553" s="3" t="s">
        <v>45</v>
      </c>
      <c r="D1553" s="3" t="s">
        <v>74</v>
      </c>
      <c r="E1553" s="3" t="s">
        <v>74</v>
      </c>
      <c r="F1553" s="3">
        <v>5835</v>
      </c>
      <c r="G1553" s="3">
        <f t="shared" si="73"/>
        <v>2011</v>
      </c>
      <c r="H1553" s="4">
        <v>5</v>
      </c>
      <c r="I1553" s="3" t="s">
        <v>36</v>
      </c>
      <c r="J1553" s="3">
        <v>7</v>
      </c>
      <c r="K1553" s="3">
        <v>4</v>
      </c>
      <c r="L1553" s="3">
        <v>0</v>
      </c>
      <c r="M1553" s="3">
        <v>0</v>
      </c>
      <c r="N1553" s="3">
        <v>0</v>
      </c>
      <c r="O1553" s="3">
        <v>2</v>
      </c>
      <c r="P1553" s="3">
        <f t="shared" si="72"/>
        <v>13</v>
      </c>
      <c r="Q1553" s="3">
        <v>114</v>
      </c>
      <c r="R1553" s="3">
        <f t="shared" si="70"/>
        <v>2</v>
      </c>
      <c r="S1553" s="3">
        <v>13</v>
      </c>
      <c r="T1553" s="3">
        <f>IF(AND(H1553&lt;5,S1553&gt;=VLOOKUP(A1553,anni!$A$1:$O$32,6,0)),1,0)</f>
        <v>0</v>
      </c>
    </row>
    <row r="1554" spans="1:20" x14ac:dyDescent="0.3">
      <c r="A1554" s="3">
        <v>2011</v>
      </c>
      <c r="B1554" s="3">
        <v>29</v>
      </c>
      <c r="C1554" s="3" t="s">
        <v>59</v>
      </c>
      <c r="D1554" s="3" t="s">
        <v>128</v>
      </c>
      <c r="E1554" s="3" t="s">
        <v>128</v>
      </c>
      <c r="F1554" s="3">
        <v>5522</v>
      </c>
      <c r="G1554" s="3">
        <f t="shared" si="73"/>
        <v>2011</v>
      </c>
      <c r="H1554" s="4">
        <v>5</v>
      </c>
      <c r="I1554" s="3" t="s">
        <v>36</v>
      </c>
      <c r="J1554" s="3">
        <v>4</v>
      </c>
      <c r="K1554" s="3">
        <v>0</v>
      </c>
      <c r="L1554" s="3">
        <v>0</v>
      </c>
      <c r="M1554" s="3">
        <v>0</v>
      </c>
      <c r="N1554" s="3">
        <v>0</v>
      </c>
      <c r="O1554" s="3">
        <v>0</v>
      </c>
      <c r="P1554" s="3">
        <f t="shared" si="72"/>
        <v>4</v>
      </c>
      <c r="Q1554" s="3">
        <v>229</v>
      </c>
      <c r="R1554" s="3">
        <f t="shared" si="70"/>
        <v>2</v>
      </c>
      <c r="S1554" s="3">
        <v>4</v>
      </c>
      <c r="T1554" s="3">
        <f>IF(AND(H1554&lt;5,S1554&gt;=VLOOKUP(A1554,anni!$A$1:$O$32,6,0)),1,0)</f>
        <v>0</v>
      </c>
    </row>
    <row r="1555" spans="1:20" x14ac:dyDescent="0.3">
      <c r="A1555" s="3">
        <v>2011</v>
      </c>
      <c r="B1555" s="3">
        <v>30</v>
      </c>
      <c r="C1555" s="3" t="s">
        <v>69</v>
      </c>
      <c r="D1555" s="3" t="s">
        <v>76</v>
      </c>
      <c r="E1555" s="3" t="s">
        <v>76</v>
      </c>
      <c r="F1555" s="3">
        <v>6042</v>
      </c>
      <c r="G1555" s="3">
        <f t="shared" si="73"/>
        <v>2011</v>
      </c>
      <c r="H1555" s="4">
        <v>4</v>
      </c>
      <c r="I1555" s="3" t="s">
        <v>36</v>
      </c>
      <c r="J1555" s="3">
        <v>1</v>
      </c>
      <c r="K1555" s="3">
        <v>0</v>
      </c>
      <c r="L1555" s="3">
        <v>0</v>
      </c>
      <c r="M1555" s="3">
        <v>0</v>
      </c>
      <c r="N1555" s="3">
        <v>0</v>
      </c>
      <c r="O1555" s="3">
        <v>0</v>
      </c>
      <c r="P1555" s="3">
        <f t="shared" si="72"/>
        <v>1.2</v>
      </c>
      <c r="Q1555" s="3">
        <v>266</v>
      </c>
      <c r="R1555" s="3">
        <f t="shared" si="70"/>
        <v>1</v>
      </c>
      <c r="S1555" s="3">
        <v>1</v>
      </c>
      <c r="T1555" s="3">
        <f>IF(AND(H1555&lt;5,S1555&gt;=VLOOKUP(A1555,anni!$A$1:$O$32,6,0)),1,0)</f>
        <v>0</v>
      </c>
    </row>
    <row r="1556" spans="1:20" x14ac:dyDescent="0.3">
      <c r="A1556" s="3">
        <v>2011</v>
      </c>
      <c r="B1556" s="3">
        <v>31</v>
      </c>
      <c r="C1556" s="3" t="s">
        <v>47</v>
      </c>
      <c r="D1556" s="3" t="s">
        <v>52</v>
      </c>
      <c r="E1556" s="3" t="s">
        <v>52</v>
      </c>
      <c r="F1556" s="3">
        <v>5952</v>
      </c>
      <c r="G1556" s="3">
        <f t="shared" si="73"/>
        <v>2011</v>
      </c>
      <c r="H1556" s="4">
        <v>2</v>
      </c>
      <c r="I1556" s="3" t="s">
        <v>31</v>
      </c>
      <c r="J1556" s="3">
        <v>4</v>
      </c>
      <c r="K1556" s="3">
        <v>7</v>
      </c>
      <c r="L1556" s="3">
        <v>7</v>
      </c>
      <c r="M1556" s="3">
        <v>1</v>
      </c>
      <c r="N1556" s="3">
        <v>2</v>
      </c>
      <c r="O1556" s="3">
        <v>2</v>
      </c>
      <c r="P1556" s="3">
        <f t="shared" si="72"/>
        <v>0</v>
      </c>
      <c r="Q1556" s="3">
        <v>17</v>
      </c>
      <c r="R1556" s="3">
        <f t="shared" si="70"/>
        <v>5</v>
      </c>
      <c r="S1556" s="3">
        <v>23</v>
      </c>
      <c r="T1556" s="3">
        <f>IF(AND(H1556&lt;5,S1556&gt;=VLOOKUP(A1556,anni!$A$1:$O$32,6,0)),1,0)</f>
        <v>1</v>
      </c>
    </row>
    <row r="1557" spans="1:20" x14ac:dyDescent="0.3">
      <c r="A1557" s="3">
        <v>2011</v>
      </c>
      <c r="B1557" s="3">
        <v>32</v>
      </c>
      <c r="C1557" s="3" t="s">
        <v>47</v>
      </c>
      <c r="D1557" s="3" t="s">
        <v>48</v>
      </c>
      <c r="E1557" s="3" t="s">
        <v>48</v>
      </c>
      <c r="F1557" s="3">
        <v>5687</v>
      </c>
      <c r="G1557" s="3">
        <f t="shared" si="73"/>
        <v>2011</v>
      </c>
      <c r="H1557" s="4">
        <v>5</v>
      </c>
      <c r="I1557" s="3" t="s">
        <v>36</v>
      </c>
      <c r="J1557" s="3">
        <v>7</v>
      </c>
      <c r="K1557" s="3">
        <v>3</v>
      </c>
      <c r="L1557" s="3">
        <v>3</v>
      </c>
      <c r="M1557" s="3">
        <v>0</v>
      </c>
      <c r="N1557" s="3">
        <v>2</v>
      </c>
      <c r="O1557" s="3">
        <v>2</v>
      </c>
      <c r="P1557" s="3">
        <f t="shared" si="72"/>
        <v>17</v>
      </c>
      <c r="Q1557" s="3">
        <v>52</v>
      </c>
      <c r="R1557" s="3">
        <f t="shared" si="70"/>
        <v>3</v>
      </c>
      <c r="S1557" s="3">
        <v>17</v>
      </c>
      <c r="T1557" s="3">
        <f>IF(AND(H1557&lt;5,S1557&gt;=VLOOKUP(A1557,anni!$A$1:$O$32,6,0)),1,0)</f>
        <v>0</v>
      </c>
    </row>
    <row r="1558" spans="1:20" x14ac:dyDescent="0.3">
      <c r="A1558" s="3">
        <v>2011</v>
      </c>
      <c r="B1558" s="3">
        <v>33</v>
      </c>
      <c r="C1558" s="3" t="s">
        <v>39</v>
      </c>
      <c r="D1558" s="3" t="s">
        <v>65</v>
      </c>
      <c r="E1558" s="3" t="s">
        <v>65</v>
      </c>
      <c r="F1558" s="3">
        <v>5523</v>
      </c>
      <c r="G1558" s="3">
        <f t="shared" si="73"/>
        <v>2011</v>
      </c>
      <c r="H1558" s="4">
        <v>5</v>
      </c>
      <c r="I1558" s="3" t="s">
        <v>36</v>
      </c>
      <c r="J1558" s="3">
        <v>7</v>
      </c>
      <c r="K1558" s="3">
        <v>7</v>
      </c>
      <c r="L1558" s="3">
        <v>7</v>
      </c>
      <c r="M1558" s="3">
        <v>0</v>
      </c>
      <c r="N1558" s="3">
        <v>2</v>
      </c>
      <c r="O1558" s="3">
        <v>1</v>
      </c>
      <c r="P1558" s="3">
        <f t="shared" si="72"/>
        <v>24</v>
      </c>
      <c r="Q1558" s="3">
        <v>14</v>
      </c>
      <c r="R1558" s="3">
        <f t="shared" si="70"/>
        <v>4</v>
      </c>
      <c r="S1558" s="3">
        <v>24</v>
      </c>
      <c r="T1558" s="3">
        <f>IF(AND(H1558&lt;5,S1558&gt;=VLOOKUP(A1558,anni!$A$1:$O$32,6,0)),1,0)</f>
        <v>0</v>
      </c>
    </row>
    <row r="1559" spans="1:20" x14ac:dyDescent="0.3">
      <c r="A1559" s="3">
        <v>2011</v>
      </c>
      <c r="B1559" s="3">
        <v>34</v>
      </c>
      <c r="C1559" s="3" t="s">
        <v>69</v>
      </c>
      <c r="D1559" s="3" t="s">
        <v>89</v>
      </c>
      <c r="E1559" s="3" t="s">
        <v>89</v>
      </c>
      <c r="F1559" s="3">
        <v>5689</v>
      </c>
      <c r="G1559" s="3">
        <f t="shared" si="73"/>
        <v>2011</v>
      </c>
      <c r="H1559" s="4">
        <v>5</v>
      </c>
      <c r="I1559" s="3" t="s">
        <v>36</v>
      </c>
      <c r="J1559" s="3">
        <v>6</v>
      </c>
      <c r="K1559" s="3">
        <v>7</v>
      </c>
      <c r="L1559" s="3">
        <v>0</v>
      </c>
      <c r="M1559" s="3">
        <v>1</v>
      </c>
      <c r="N1559" s="3">
        <v>1</v>
      </c>
      <c r="O1559" s="3">
        <v>0</v>
      </c>
      <c r="P1559" s="3">
        <f t="shared" ref="P1559:P1589" si="74">IF(T1559=0,IF(S1559=-1,-1,S1559*HLOOKUP(H1559,$U$1:$Y$2,2,0)),0)</f>
        <v>15</v>
      </c>
      <c r="Q1559" s="3">
        <v>72</v>
      </c>
      <c r="R1559" s="3">
        <f t="shared" si="70"/>
        <v>3</v>
      </c>
      <c r="S1559" s="3">
        <v>15</v>
      </c>
      <c r="T1559" s="3">
        <f>IF(AND(H1559&lt;5,S1559&gt;=VLOOKUP(A1559,anni!$A$1:$O$32,6,0)),1,0)</f>
        <v>0</v>
      </c>
    </row>
    <row r="1560" spans="1:20" x14ac:dyDescent="0.3">
      <c r="A1560" s="3">
        <v>2011</v>
      </c>
      <c r="B1560" s="3">
        <v>35</v>
      </c>
      <c r="C1560" s="3" t="s">
        <v>86</v>
      </c>
      <c r="D1560" s="3" t="s">
        <v>125</v>
      </c>
      <c r="E1560" s="3" t="s">
        <v>125</v>
      </c>
      <c r="F1560" s="3">
        <v>6085</v>
      </c>
      <c r="G1560" s="3">
        <f t="shared" si="73"/>
        <v>2011</v>
      </c>
      <c r="H1560" s="4">
        <v>3</v>
      </c>
      <c r="I1560" s="3" t="s">
        <v>36</v>
      </c>
      <c r="J1560" s="3">
        <v>0</v>
      </c>
      <c r="K1560" s="3">
        <v>6</v>
      </c>
      <c r="L1560" s="3">
        <v>0</v>
      </c>
      <c r="M1560" s="3">
        <v>0</v>
      </c>
      <c r="N1560" s="3">
        <v>1</v>
      </c>
      <c r="O1560" s="3">
        <v>2</v>
      </c>
      <c r="P1560" s="3">
        <f t="shared" si="74"/>
        <v>12.6</v>
      </c>
      <c r="Q1560" s="3">
        <v>160</v>
      </c>
      <c r="R1560" s="3">
        <f t="shared" si="70"/>
        <v>2</v>
      </c>
      <c r="S1560" s="3">
        <v>9</v>
      </c>
      <c r="T1560" s="3">
        <f>IF(AND(H1560&lt;5,S1560&gt;=VLOOKUP(A1560,anni!$A$1:$O$32,6,0)),1,0)</f>
        <v>0</v>
      </c>
    </row>
    <row r="1561" spans="1:20" x14ac:dyDescent="0.3">
      <c r="A1561" s="3">
        <v>2011</v>
      </c>
      <c r="B1561" s="3">
        <v>36</v>
      </c>
      <c r="C1561" s="3" t="s">
        <v>34</v>
      </c>
      <c r="D1561" s="3" t="s">
        <v>64</v>
      </c>
      <c r="E1561" s="3" t="s">
        <v>64</v>
      </c>
      <c r="F1561" s="3">
        <v>5690</v>
      </c>
      <c r="G1561" s="3">
        <f t="shared" si="73"/>
        <v>2011</v>
      </c>
      <c r="H1561" s="4">
        <v>5</v>
      </c>
      <c r="I1561" s="3" t="s">
        <v>36</v>
      </c>
      <c r="J1561" s="3">
        <v>7</v>
      </c>
      <c r="K1561" s="3">
        <v>4</v>
      </c>
      <c r="L1561" s="3">
        <v>5</v>
      </c>
      <c r="M1561" s="3">
        <v>1</v>
      </c>
      <c r="N1561" s="3">
        <v>1</v>
      </c>
      <c r="O1561" s="3">
        <v>0</v>
      </c>
      <c r="P1561" s="3">
        <f t="shared" si="74"/>
        <v>18</v>
      </c>
      <c r="Q1561" s="3">
        <v>46</v>
      </c>
      <c r="R1561" s="3">
        <f t="shared" si="70"/>
        <v>3</v>
      </c>
      <c r="S1561" s="3">
        <v>18</v>
      </c>
      <c r="T1561" s="3">
        <f>IF(AND(H1561&lt;5,S1561&gt;=VLOOKUP(A1561,anni!$A$1:$O$32,6,0)),1,0)</f>
        <v>0</v>
      </c>
    </row>
    <row r="1562" spans="1:20" x14ac:dyDescent="0.3">
      <c r="A1562" s="3">
        <v>2011</v>
      </c>
      <c r="B1562" s="3">
        <v>37</v>
      </c>
      <c r="C1562" s="3" t="s">
        <v>69</v>
      </c>
      <c r="D1562" s="3" t="s">
        <v>147</v>
      </c>
      <c r="E1562" s="3" t="s">
        <v>147</v>
      </c>
      <c r="F1562" s="3">
        <v>6043</v>
      </c>
      <c r="G1562" s="3">
        <f t="shared" si="73"/>
        <v>2011</v>
      </c>
      <c r="H1562" s="4">
        <v>4</v>
      </c>
      <c r="I1562" s="3" t="s">
        <v>36</v>
      </c>
      <c r="J1562" s="3">
        <v>4</v>
      </c>
      <c r="K1562" s="3">
        <v>3</v>
      </c>
      <c r="L1562" s="3">
        <v>0</v>
      </c>
      <c r="M1562" s="3">
        <v>0</v>
      </c>
      <c r="N1562" s="3">
        <v>1</v>
      </c>
      <c r="O1562" s="3">
        <v>0</v>
      </c>
      <c r="P1562" s="3">
        <f t="shared" si="74"/>
        <v>9.6</v>
      </c>
      <c r="Q1562" s="3">
        <v>171</v>
      </c>
      <c r="R1562" s="3">
        <f t="shared" si="70"/>
        <v>2</v>
      </c>
      <c r="S1562" s="3">
        <v>8</v>
      </c>
      <c r="T1562" s="3">
        <f>IF(AND(H1562&lt;5,S1562&gt;=VLOOKUP(A1562,anni!$A$1:$O$32,6,0)),1,0)</f>
        <v>0</v>
      </c>
    </row>
    <row r="1563" spans="1:20" x14ac:dyDescent="0.3">
      <c r="A1563" s="3">
        <v>2011</v>
      </c>
      <c r="B1563" s="3">
        <v>38</v>
      </c>
      <c r="C1563" s="3" t="s">
        <v>47</v>
      </c>
      <c r="D1563" s="3" t="s">
        <v>77</v>
      </c>
      <c r="E1563" s="3" t="s">
        <v>77</v>
      </c>
      <c r="F1563" s="3">
        <v>5959</v>
      </c>
      <c r="G1563" s="3">
        <f t="shared" si="73"/>
        <v>2011</v>
      </c>
      <c r="H1563" s="4">
        <v>5</v>
      </c>
      <c r="I1563" s="3" t="s">
        <v>36</v>
      </c>
      <c r="J1563" s="3">
        <v>0</v>
      </c>
      <c r="K1563" s="3">
        <v>0</v>
      </c>
      <c r="L1563" s="3">
        <v>0</v>
      </c>
      <c r="M1563" s="3">
        <v>0</v>
      </c>
      <c r="N1563" s="3">
        <v>1</v>
      </c>
      <c r="O1563" s="3">
        <v>0</v>
      </c>
      <c r="P1563" s="3">
        <f t="shared" si="74"/>
        <v>1</v>
      </c>
      <c r="Q1563" s="3">
        <v>266</v>
      </c>
      <c r="R1563" s="3">
        <f t="shared" si="70"/>
        <v>1</v>
      </c>
      <c r="S1563" s="3">
        <v>1</v>
      </c>
      <c r="T1563" s="3">
        <f>IF(AND(H1563&lt;5,S1563&gt;=VLOOKUP(A1563,anni!$A$1:$O$32,6,0)),1,0)</f>
        <v>0</v>
      </c>
    </row>
    <row r="1564" spans="1:20" x14ac:dyDescent="0.3">
      <c r="A1564" s="3">
        <v>2011</v>
      </c>
      <c r="B1564" s="3">
        <v>39</v>
      </c>
      <c r="C1564" s="3" t="s">
        <v>47</v>
      </c>
      <c r="D1564" s="3" t="s">
        <v>81</v>
      </c>
      <c r="E1564" s="3" t="s">
        <v>81</v>
      </c>
      <c r="F1564" s="3">
        <v>5960</v>
      </c>
      <c r="G1564" s="3">
        <f t="shared" si="73"/>
        <v>2011</v>
      </c>
      <c r="H1564" s="4">
        <v>5</v>
      </c>
      <c r="I1564" s="3" t="s">
        <v>36</v>
      </c>
      <c r="J1564" s="3">
        <v>4</v>
      </c>
      <c r="K1564" s="3">
        <v>0</v>
      </c>
      <c r="L1564" s="3">
        <v>7</v>
      </c>
      <c r="M1564" s="3">
        <v>0</v>
      </c>
      <c r="N1564" s="3">
        <v>0</v>
      </c>
      <c r="O1564" s="3">
        <v>0</v>
      </c>
      <c r="P1564" s="3">
        <f t="shared" si="74"/>
        <v>11</v>
      </c>
      <c r="Q1564" s="3">
        <v>133</v>
      </c>
      <c r="R1564" s="3">
        <f t="shared" si="70"/>
        <v>1</v>
      </c>
      <c r="S1564" s="3">
        <v>11</v>
      </c>
      <c r="T1564" s="3">
        <f>IF(AND(H1564&lt;5,S1564&gt;=VLOOKUP(A1564,anni!$A$1:$O$32,6,0)),1,0)</f>
        <v>0</v>
      </c>
    </row>
    <row r="1565" spans="1:20" x14ac:dyDescent="0.3">
      <c r="A1565" s="3">
        <v>2011</v>
      </c>
      <c r="B1565" s="3">
        <v>40</v>
      </c>
      <c r="C1565" s="3" t="s">
        <v>43</v>
      </c>
      <c r="D1565" s="3" t="s">
        <v>58</v>
      </c>
      <c r="E1565" s="3" t="s">
        <v>58</v>
      </c>
      <c r="F1565" s="3">
        <v>6115</v>
      </c>
      <c r="G1565" s="3">
        <f t="shared" si="73"/>
        <v>2011</v>
      </c>
      <c r="H1565" s="4">
        <v>2</v>
      </c>
      <c r="I1565" s="3" t="s">
        <v>31</v>
      </c>
      <c r="J1565" s="3">
        <v>7</v>
      </c>
      <c r="K1565" s="3">
        <v>0</v>
      </c>
      <c r="L1565" s="3">
        <v>0</v>
      </c>
      <c r="M1565" s="3">
        <v>3</v>
      </c>
      <c r="N1565" s="3">
        <v>0</v>
      </c>
      <c r="O1565" s="3">
        <v>0</v>
      </c>
      <c r="P1565" s="3">
        <f t="shared" si="74"/>
        <v>16</v>
      </c>
      <c r="Q1565" s="3">
        <v>152</v>
      </c>
      <c r="R1565" s="3">
        <f t="shared" si="70"/>
        <v>3</v>
      </c>
      <c r="S1565" s="3">
        <v>10</v>
      </c>
      <c r="T1565" s="3">
        <f>IF(AND(H1565&lt;5,S1565&gt;=VLOOKUP(A1565,anni!$A$1:$O$32,6,0)),1,0)</f>
        <v>0</v>
      </c>
    </row>
    <row r="1566" spans="1:20" x14ac:dyDescent="0.3">
      <c r="A1566" s="3">
        <v>2011</v>
      </c>
      <c r="B1566" s="3">
        <v>41</v>
      </c>
      <c r="C1566" s="3" t="s">
        <v>39</v>
      </c>
      <c r="D1566" s="3" t="s">
        <v>40</v>
      </c>
      <c r="E1566" s="3" t="s">
        <v>40</v>
      </c>
      <c r="F1566" s="3">
        <v>5524</v>
      </c>
      <c r="G1566" s="3">
        <f t="shared" si="73"/>
        <v>2011</v>
      </c>
      <c r="H1566" s="4">
        <v>5</v>
      </c>
      <c r="I1566" s="3" t="s">
        <v>36</v>
      </c>
      <c r="J1566" s="3">
        <v>7</v>
      </c>
      <c r="K1566" s="3">
        <v>7</v>
      </c>
      <c r="L1566" s="3">
        <v>7</v>
      </c>
      <c r="M1566" s="3">
        <v>1</v>
      </c>
      <c r="N1566" s="3">
        <v>7</v>
      </c>
      <c r="O1566" s="3">
        <v>2</v>
      </c>
      <c r="P1566" s="3">
        <f t="shared" si="74"/>
        <v>31</v>
      </c>
      <c r="Q1566" s="3">
        <v>1</v>
      </c>
      <c r="R1566" s="3">
        <f t="shared" si="70"/>
        <v>4</v>
      </c>
      <c r="S1566" s="3">
        <v>31</v>
      </c>
      <c r="T1566" s="3">
        <f>IF(AND(H1566&lt;5,S1566&gt;=VLOOKUP(A1566,anni!$A$1:$O$32,6,0)),1,0)</f>
        <v>0</v>
      </c>
    </row>
    <row r="1567" spans="1:20" x14ac:dyDescent="0.3">
      <c r="A1567" s="3">
        <v>2011</v>
      </c>
      <c r="B1567" s="3">
        <v>42</v>
      </c>
      <c r="C1567" s="3" t="s">
        <v>79</v>
      </c>
      <c r="D1567" s="3" t="s">
        <v>84</v>
      </c>
      <c r="E1567" s="3" t="s">
        <v>84</v>
      </c>
      <c r="F1567" s="3">
        <v>5961</v>
      </c>
      <c r="G1567" s="3">
        <f t="shared" si="73"/>
        <v>2011</v>
      </c>
      <c r="H1567" s="4">
        <v>5</v>
      </c>
      <c r="I1567" s="3" t="s">
        <v>36</v>
      </c>
      <c r="J1567" s="3">
        <v>7</v>
      </c>
      <c r="K1567" s="3">
        <v>0</v>
      </c>
      <c r="L1567" s="3">
        <v>0</v>
      </c>
      <c r="M1567" s="3">
        <v>0</v>
      </c>
      <c r="N1567" s="3">
        <v>0</v>
      </c>
      <c r="O1567" s="3">
        <v>2</v>
      </c>
      <c r="P1567" s="3">
        <f t="shared" si="74"/>
        <v>9</v>
      </c>
      <c r="Q1567" s="3">
        <v>160</v>
      </c>
      <c r="R1567" s="3">
        <f t="shared" si="70"/>
        <v>1</v>
      </c>
      <c r="S1567" s="3">
        <v>9</v>
      </c>
      <c r="T1567" s="3">
        <f>IF(AND(H1567&lt;5,S1567&gt;=VLOOKUP(A1567,anni!$A$1:$O$32,6,0)),1,0)</f>
        <v>0</v>
      </c>
    </row>
    <row r="1568" spans="1:20" x14ac:dyDescent="0.3">
      <c r="A1568" s="3">
        <v>2011</v>
      </c>
      <c r="B1568" s="3">
        <v>43</v>
      </c>
      <c r="C1568" s="3" t="s">
        <v>56</v>
      </c>
      <c r="D1568" s="3" t="s">
        <v>126</v>
      </c>
      <c r="E1568" s="3" t="s">
        <v>126</v>
      </c>
      <c r="F1568" s="3">
        <v>5691</v>
      </c>
      <c r="G1568" s="3">
        <f t="shared" si="73"/>
        <v>2011</v>
      </c>
      <c r="H1568" s="4">
        <v>5</v>
      </c>
      <c r="I1568" s="3" t="s">
        <v>36</v>
      </c>
      <c r="J1568" s="3">
        <v>7</v>
      </c>
      <c r="K1568" s="3">
        <v>0</v>
      </c>
      <c r="L1568" s="3">
        <v>0</v>
      </c>
      <c r="M1568" s="3">
        <v>0</v>
      </c>
      <c r="N1568" s="3">
        <v>0</v>
      </c>
      <c r="O1568" s="3">
        <v>0</v>
      </c>
      <c r="P1568" s="3">
        <f t="shared" si="74"/>
        <v>7</v>
      </c>
      <c r="Q1568" s="3">
        <v>184</v>
      </c>
      <c r="R1568" s="3">
        <f t="shared" si="70"/>
        <v>2</v>
      </c>
      <c r="S1568" s="3">
        <v>7</v>
      </c>
      <c r="T1568" s="3">
        <f>IF(AND(H1568&lt;5,S1568&gt;=VLOOKUP(A1568,anni!$A$1:$O$32,6,0)),1,0)</f>
        <v>0</v>
      </c>
    </row>
    <row r="1569" spans="1:20" x14ac:dyDescent="0.3">
      <c r="A1569" s="3">
        <v>2011</v>
      </c>
      <c r="B1569" s="3">
        <v>44</v>
      </c>
      <c r="C1569" s="3" t="s">
        <v>45</v>
      </c>
      <c r="D1569" s="3" t="s">
        <v>49</v>
      </c>
      <c r="E1569" s="3" t="s">
        <v>49</v>
      </c>
      <c r="F1569" s="3">
        <v>6116</v>
      </c>
      <c r="G1569" s="3">
        <f t="shared" si="73"/>
        <v>2011</v>
      </c>
      <c r="H1569" s="4">
        <v>2</v>
      </c>
      <c r="I1569" s="3" t="s">
        <v>31</v>
      </c>
      <c r="J1569" s="3">
        <v>0</v>
      </c>
      <c r="K1569" s="3">
        <v>0</v>
      </c>
      <c r="L1569" s="3">
        <v>0</v>
      </c>
      <c r="M1569" s="3">
        <v>0</v>
      </c>
      <c r="N1569" s="3">
        <v>0</v>
      </c>
      <c r="O1569" s="3">
        <v>0</v>
      </c>
      <c r="P1569" s="3">
        <f t="shared" si="74"/>
        <v>0</v>
      </c>
      <c r="Q1569" s="3">
        <v>280</v>
      </c>
      <c r="R1569" s="3">
        <f t="shared" ref="R1569:R1632" si="75">COUNTIF($F$609:$F$5991,F1569)</f>
        <v>1</v>
      </c>
      <c r="S1569" s="3">
        <v>0</v>
      </c>
      <c r="T1569" s="3">
        <f>IF(AND(H1569&lt;5,S1569&gt;=VLOOKUP(A1569,anni!$A$1:$O$32,6,0)),1,0)</f>
        <v>0</v>
      </c>
    </row>
    <row r="1570" spans="1:20" x14ac:dyDescent="0.3">
      <c r="A1570" s="3">
        <v>2011</v>
      </c>
      <c r="B1570" s="3">
        <v>45</v>
      </c>
      <c r="C1570" s="3" t="s">
        <v>29</v>
      </c>
      <c r="D1570" s="3" t="s">
        <v>124</v>
      </c>
      <c r="E1570" s="3" t="s">
        <v>124</v>
      </c>
      <c r="F1570" s="3">
        <v>6086</v>
      </c>
      <c r="G1570" s="3">
        <f t="shared" si="73"/>
        <v>2011</v>
      </c>
      <c r="H1570" s="4">
        <v>3</v>
      </c>
      <c r="I1570" s="3" t="s">
        <v>36</v>
      </c>
      <c r="J1570" s="3">
        <v>7</v>
      </c>
      <c r="K1570" s="3">
        <v>0</v>
      </c>
      <c r="L1570" s="3">
        <v>0</v>
      </c>
      <c r="M1570" s="3">
        <v>0</v>
      </c>
      <c r="N1570" s="3">
        <v>0</v>
      </c>
      <c r="O1570" s="3">
        <v>0</v>
      </c>
      <c r="P1570" s="3">
        <f t="shared" si="74"/>
        <v>9.7999999999999989</v>
      </c>
      <c r="Q1570" s="3">
        <v>184</v>
      </c>
      <c r="R1570" s="3">
        <f t="shared" si="75"/>
        <v>3</v>
      </c>
      <c r="S1570" s="3">
        <v>7</v>
      </c>
      <c r="T1570" s="3">
        <f>IF(AND(H1570&lt;5,S1570&gt;=VLOOKUP(A1570,anni!$A$1:$O$32,6,0)),1,0)</f>
        <v>0</v>
      </c>
    </row>
    <row r="1571" spans="1:20" x14ac:dyDescent="0.3">
      <c r="A1571" s="3">
        <v>2011</v>
      </c>
      <c r="B1571" s="3">
        <v>46</v>
      </c>
      <c r="C1571" s="3" t="s">
        <v>56</v>
      </c>
      <c r="D1571" s="3" t="s">
        <v>93</v>
      </c>
      <c r="E1571" s="3" t="s">
        <v>93</v>
      </c>
      <c r="F1571" s="3">
        <v>5962</v>
      </c>
      <c r="G1571" s="3">
        <f t="shared" si="73"/>
        <v>2011</v>
      </c>
      <c r="H1571" s="4">
        <v>5</v>
      </c>
      <c r="I1571" s="3" t="s">
        <v>36</v>
      </c>
      <c r="J1571" s="3">
        <v>5</v>
      </c>
      <c r="K1571" s="3">
        <v>7</v>
      </c>
      <c r="L1571" s="3">
        <v>1</v>
      </c>
      <c r="M1571" s="3">
        <v>0</v>
      </c>
      <c r="N1571" s="3">
        <v>2</v>
      </c>
      <c r="O1571" s="3">
        <v>0</v>
      </c>
      <c r="P1571" s="3">
        <f t="shared" si="74"/>
        <v>15</v>
      </c>
      <c r="Q1571" s="3">
        <v>72</v>
      </c>
      <c r="R1571" s="3">
        <f t="shared" si="75"/>
        <v>1</v>
      </c>
      <c r="S1571" s="3">
        <v>15</v>
      </c>
      <c r="T1571" s="3">
        <f>IF(AND(H1571&lt;5,S1571&gt;=VLOOKUP(A1571,anni!$A$1:$O$32,6,0)),1,0)</f>
        <v>0</v>
      </c>
    </row>
    <row r="1572" spans="1:20" x14ac:dyDescent="0.3">
      <c r="A1572" s="3">
        <v>2011</v>
      </c>
      <c r="B1572" s="3">
        <v>47</v>
      </c>
      <c r="C1572" s="3" t="s">
        <v>29</v>
      </c>
      <c r="D1572" s="3" t="s">
        <v>75</v>
      </c>
      <c r="E1572" s="3" t="s">
        <v>75</v>
      </c>
      <c r="F1572" s="3">
        <v>6044</v>
      </c>
      <c r="G1572" s="3">
        <f t="shared" si="73"/>
        <v>2011</v>
      </c>
      <c r="H1572" s="4">
        <v>4</v>
      </c>
      <c r="I1572" s="3" t="s">
        <v>36</v>
      </c>
      <c r="J1572" s="3">
        <v>4</v>
      </c>
      <c r="K1572" s="3">
        <v>1</v>
      </c>
      <c r="L1572" s="3">
        <v>7</v>
      </c>
      <c r="M1572" s="3">
        <v>0</v>
      </c>
      <c r="N1572" s="3">
        <v>1</v>
      </c>
      <c r="O1572" s="3">
        <v>2</v>
      </c>
      <c r="P1572" s="3">
        <f t="shared" si="74"/>
        <v>18</v>
      </c>
      <c r="Q1572" s="3">
        <v>72</v>
      </c>
      <c r="R1572" s="3">
        <f t="shared" si="75"/>
        <v>2</v>
      </c>
      <c r="S1572" s="3">
        <v>15</v>
      </c>
      <c r="T1572" s="3">
        <f>IF(AND(H1572&lt;5,S1572&gt;=VLOOKUP(A1572,anni!$A$1:$O$32,6,0)),1,0)</f>
        <v>0</v>
      </c>
    </row>
    <row r="1573" spans="1:20" x14ac:dyDescent="0.3">
      <c r="A1573" s="3">
        <v>2011</v>
      </c>
      <c r="B1573" s="3">
        <v>48</v>
      </c>
      <c r="C1573" s="3" t="s">
        <v>29</v>
      </c>
      <c r="D1573" s="3" t="s">
        <v>114</v>
      </c>
      <c r="E1573" s="3" t="s">
        <v>114</v>
      </c>
      <c r="F1573" s="3">
        <v>6045</v>
      </c>
      <c r="G1573" s="3">
        <f t="shared" si="73"/>
        <v>2011</v>
      </c>
      <c r="H1573" s="4">
        <v>4</v>
      </c>
      <c r="I1573" s="3" t="s">
        <v>36</v>
      </c>
      <c r="J1573" s="3">
        <v>0</v>
      </c>
      <c r="K1573" s="3">
        <v>0</v>
      </c>
      <c r="L1573" s="3">
        <v>0</v>
      </c>
      <c r="M1573" s="3">
        <v>0</v>
      </c>
      <c r="N1573" s="3">
        <v>0</v>
      </c>
      <c r="O1573" s="3">
        <v>0</v>
      </c>
      <c r="P1573" s="3">
        <f t="shared" si="74"/>
        <v>0</v>
      </c>
      <c r="Q1573" s="3">
        <v>280</v>
      </c>
      <c r="R1573" s="3">
        <f t="shared" si="75"/>
        <v>1</v>
      </c>
      <c r="S1573" s="3">
        <v>0</v>
      </c>
      <c r="T1573" s="3">
        <f>IF(AND(H1573&lt;5,S1573&gt;=VLOOKUP(A1573,anni!$A$1:$O$32,6,0)),1,0)</f>
        <v>0</v>
      </c>
    </row>
    <row r="1574" spans="1:20" x14ac:dyDescent="0.3">
      <c r="A1574" s="3">
        <v>2011</v>
      </c>
      <c r="B1574" s="3">
        <v>49</v>
      </c>
      <c r="C1574" s="3" t="s">
        <v>34</v>
      </c>
      <c r="D1574" s="3" t="s">
        <v>130</v>
      </c>
      <c r="E1574" s="3" t="s">
        <v>130</v>
      </c>
      <c r="F1574" s="3">
        <v>6046</v>
      </c>
      <c r="G1574" s="3">
        <f t="shared" si="73"/>
        <v>2011</v>
      </c>
      <c r="H1574" s="4">
        <v>4</v>
      </c>
      <c r="I1574" s="3" t="s">
        <v>36</v>
      </c>
      <c r="J1574" s="3">
        <v>4</v>
      </c>
      <c r="K1574" s="3">
        <v>5</v>
      </c>
      <c r="L1574" s="3">
        <v>7</v>
      </c>
      <c r="M1574" s="3">
        <v>0</v>
      </c>
      <c r="N1574" s="3">
        <v>0</v>
      </c>
      <c r="O1574" s="3">
        <v>0</v>
      </c>
      <c r="P1574" s="3">
        <f t="shared" si="74"/>
        <v>19.2</v>
      </c>
      <c r="Q1574" s="3">
        <v>62</v>
      </c>
      <c r="R1574" s="3">
        <f t="shared" si="75"/>
        <v>2</v>
      </c>
      <c r="S1574" s="3">
        <v>16</v>
      </c>
      <c r="T1574" s="3">
        <f>IF(AND(H1574&lt;5,S1574&gt;=VLOOKUP(A1574,anni!$A$1:$O$32,6,0)),1,0)</f>
        <v>0</v>
      </c>
    </row>
    <row r="1575" spans="1:20" x14ac:dyDescent="0.3">
      <c r="A1575" s="3">
        <v>2011</v>
      </c>
      <c r="B1575" s="3">
        <v>50</v>
      </c>
      <c r="C1575" s="3" t="s">
        <v>69</v>
      </c>
      <c r="D1575" s="3" t="s">
        <v>72</v>
      </c>
      <c r="E1575" s="3" t="s">
        <v>72</v>
      </c>
      <c r="F1575" s="3">
        <v>5924</v>
      </c>
      <c r="G1575" s="3">
        <f t="shared" si="73"/>
        <v>2011</v>
      </c>
      <c r="H1575" s="4">
        <v>3</v>
      </c>
      <c r="I1575" s="3" t="s">
        <v>36</v>
      </c>
      <c r="J1575" s="3">
        <v>7</v>
      </c>
      <c r="K1575" s="3">
        <v>7</v>
      </c>
      <c r="L1575" s="3">
        <v>0</v>
      </c>
      <c r="M1575" s="3">
        <v>0</v>
      </c>
      <c r="N1575" s="3">
        <v>2</v>
      </c>
      <c r="O1575" s="3">
        <v>0</v>
      </c>
      <c r="P1575" s="3">
        <f t="shared" si="74"/>
        <v>22.4</v>
      </c>
      <c r="Q1575" s="3">
        <v>62</v>
      </c>
      <c r="R1575" s="3">
        <f t="shared" si="75"/>
        <v>4</v>
      </c>
      <c r="S1575" s="3">
        <v>16</v>
      </c>
      <c r="T1575" s="3">
        <f>IF(AND(H1575&lt;5,S1575&gt;=VLOOKUP(A1575,anni!$A$1:$O$32,6,0)),1,0)</f>
        <v>0</v>
      </c>
    </row>
    <row r="1576" spans="1:20" x14ac:dyDescent="0.3">
      <c r="A1576" s="3">
        <v>2011</v>
      </c>
      <c r="B1576" s="3">
        <v>51</v>
      </c>
      <c r="C1576" s="3" t="s">
        <v>34</v>
      </c>
      <c r="D1576" s="3" t="s">
        <v>42</v>
      </c>
      <c r="E1576" s="3" t="s">
        <v>42</v>
      </c>
      <c r="F1576" s="3">
        <v>5839</v>
      </c>
      <c r="G1576" s="3">
        <f t="shared" si="73"/>
        <v>2011</v>
      </c>
      <c r="H1576" s="4">
        <v>5</v>
      </c>
      <c r="I1576" s="3" t="s">
        <v>36</v>
      </c>
      <c r="J1576" s="3">
        <v>7</v>
      </c>
      <c r="K1576" s="3">
        <v>7</v>
      </c>
      <c r="L1576" s="3">
        <v>7</v>
      </c>
      <c r="M1576" s="3">
        <v>0</v>
      </c>
      <c r="N1576" s="3">
        <v>2</v>
      </c>
      <c r="O1576" s="3">
        <v>2</v>
      </c>
      <c r="P1576" s="3">
        <f t="shared" si="74"/>
        <v>25</v>
      </c>
      <c r="Q1576" s="3">
        <v>9</v>
      </c>
      <c r="R1576" s="3">
        <f t="shared" si="75"/>
        <v>2</v>
      </c>
      <c r="S1576" s="3">
        <v>25</v>
      </c>
      <c r="T1576" s="3">
        <f>IF(AND(H1576&lt;5,S1576&gt;=VLOOKUP(A1576,anni!$A$1:$O$32,6,0)),1,0)</f>
        <v>0</v>
      </c>
    </row>
    <row r="1577" spans="1:20" x14ac:dyDescent="0.3">
      <c r="A1577" s="3">
        <v>2011</v>
      </c>
      <c r="B1577" s="3">
        <v>52</v>
      </c>
      <c r="C1577" s="3" t="s">
        <v>43</v>
      </c>
      <c r="D1577" s="3" t="s">
        <v>91</v>
      </c>
      <c r="E1577" s="3" t="s">
        <v>91</v>
      </c>
      <c r="F1577" s="3">
        <v>5963</v>
      </c>
      <c r="G1577" s="3">
        <f t="shared" si="73"/>
        <v>2011</v>
      </c>
      <c r="H1577" s="4">
        <v>5</v>
      </c>
      <c r="I1577" s="3" t="s">
        <v>36</v>
      </c>
      <c r="J1577" s="3">
        <v>0</v>
      </c>
      <c r="K1577" s="3">
        <v>7</v>
      </c>
      <c r="L1577" s="3">
        <v>7</v>
      </c>
      <c r="M1577" s="3">
        <v>0</v>
      </c>
      <c r="N1577" s="3">
        <v>1</v>
      </c>
      <c r="O1577" s="3">
        <v>0</v>
      </c>
      <c r="P1577" s="3">
        <f t="shared" si="74"/>
        <v>15</v>
      </c>
      <c r="Q1577" s="3">
        <v>72</v>
      </c>
      <c r="R1577" s="3">
        <f t="shared" si="75"/>
        <v>1</v>
      </c>
      <c r="S1577" s="3">
        <v>15</v>
      </c>
      <c r="T1577" s="3">
        <f>IF(AND(H1577&lt;5,S1577&gt;=VLOOKUP(A1577,anni!$A$1:$O$32,6,0)),1,0)</f>
        <v>0</v>
      </c>
    </row>
    <row r="1578" spans="1:20" x14ac:dyDescent="0.3">
      <c r="A1578" s="3">
        <v>2011</v>
      </c>
      <c r="B1578" s="3">
        <v>53</v>
      </c>
      <c r="C1578" s="3" t="s">
        <v>50</v>
      </c>
      <c r="D1578" s="3" t="s">
        <v>51</v>
      </c>
      <c r="E1578" s="3" t="s">
        <v>51</v>
      </c>
      <c r="F1578" s="3">
        <v>6117</v>
      </c>
      <c r="G1578" s="3">
        <f t="shared" si="73"/>
        <v>2011</v>
      </c>
      <c r="H1578" s="4">
        <v>2</v>
      </c>
      <c r="I1578" s="3" t="s">
        <v>31</v>
      </c>
      <c r="J1578" s="3">
        <v>6</v>
      </c>
      <c r="K1578" s="3">
        <v>0</v>
      </c>
      <c r="L1578" s="3">
        <v>0</v>
      </c>
      <c r="M1578" s="3">
        <v>0</v>
      </c>
      <c r="N1578" s="3">
        <v>0</v>
      </c>
      <c r="O1578" s="3">
        <v>0</v>
      </c>
      <c r="P1578" s="3">
        <f t="shared" si="74"/>
        <v>9.6000000000000014</v>
      </c>
      <c r="Q1578" s="3">
        <v>203</v>
      </c>
      <c r="R1578" s="3">
        <f t="shared" si="75"/>
        <v>3</v>
      </c>
      <c r="S1578" s="3">
        <v>6</v>
      </c>
      <c r="T1578" s="3">
        <f>IF(AND(H1578&lt;5,S1578&gt;=VLOOKUP(A1578,anni!$A$1:$O$32,6,0)),1,0)</f>
        <v>0</v>
      </c>
    </row>
    <row r="1579" spans="1:20" x14ac:dyDescent="0.3">
      <c r="A1579" s="3">
        <v>2011</v>
      </c>
      <c r="B1579" s="3">
        <v>54</v>
      </c>
      <c r="C1579" s="3" t="s">
        <v>50</v>
      </c>
      <c r="D1579" s="3" t="s">
        <v>51</v>
      </c>
      <c r="E1579" s="3" t="s">
        <v>51</v>
      </c>
      <c r="F1579" s="3">
        <v>5842</v>
      </c>
      <c r="G1579" s="3">
        <f t="shared" si="73"/>
        <v>2011</v>
      </c>
      <c r="H1579" s="4">
        <v>5</v>
      </c>
      <c r="I1579" s="3" t="s">
        <v>36</v>
      </c>
      <c r="J1579" s="3">
        <v>7</v>
      </c>
      <c r="K1579" s="3">
        <v>3</v>
      </c>
      <c r="L1579" s="3">
        <v>0</v>
      </c>
      <c r="M1579" s="3">
        <v>0</v>
      </c>
      <c r="N1579" s="3">
        <v>0</v>
      </c>
      <c r="O1579" s="3">
        <v>0</v>
      </c>
      <c r="P1579" s="3">
        <f t="shared" si="74"/>
        <v>10</v>
      </c>
      <c r="Q1579" s="3">
        <v>152</v>
      </c>
      <c r="R1579" s="3">
        <f t="shared" si="75"/>
        <v>2</v>
      </c>
      <c r="S1579" s="3">
        <v>10</v>
      </c>
      <c r="T1579" s="3">
        <f>IF(AND(H1579&lt;5,S1579&gt;=VLOOKUP(A1579,anni!$A$1:$O$32,6,0)),1,0)</f>
        <v>0</v>
      </c>
    </row>
    <row r="1580" spans="1:20" x14ac:dyDescent="0.3">
      <c r="A1580" s="3">
        <v>2011</v>
      </c>
      <c r="B1580" s="3">
        <v>55</v>
      </c>
      <c r="C1580" s="3" t="s">
        <v>56</v>
      </c>
      <c r="D1580" s="3" t="s">
        <v>57</v>
      </c>
      <c r="E1580" s="3" t="s">
        <v>57</v>
      </c>
      <c r="F1580" s="3">
        <v>5964</v>
      </c>
      <c r="G1580" s="3">
        <f t="shared" si="73"/>
        <v>2011</v>
      </c>
      <c r="H1580" s="4">
        <v>5</v>
      </c>
      <c r="I1580" s="3" t="s">
        <v>36</v>
      </c>
      <c r="J1580" s="3">
        <v>2</v>
      </c>
      <c r="K1580" s="3">
        <v>4</v>
      </c>
      <c r="L1580" s="3">
        <v>7</v>
      </c>
      <c r="M1580" s="3">
        <v>0</v>
      </c>
      <c r="N1580" s="3">
        <v>0</v>
      </c>
      <c r="O1580" s="3">
        <v>0</v>
      </c>
      <c r="P1580" s="3">
        <f t="shared" si="74"/>
        <v>13</v>
      </c>
      <c r="Q1580" s="3">
        <v>114</v>
      </c>
      <c r="R1580" s="3">
        <f t="shared" si="75"/>
        <v>1</v>
      </c>
      <c r="S1580" s="3">
        <v>13</v>
      </c>
      <c r="T1580" s="3">
        <f>IF(AND(H1580&lt;5,S1580&gt;=VLOOKUP(A1580,anni!$A$1:$O$32,6,0)),1,0)</f>
        <v>0</v>
      </c>
    </row>
    <row r="1581" spans="1:20" x14ac:dyDescent="0.3">
      <c r="A1581" s="3">
        <v>2011</v>
      </c>
      <c r="B1581" s="3">
        <v>56</v>
      </c>
      <c r="C1581" s="3" t="s">
        <v>50</v>
      </c>
      <c r="D1581" s="3" t="s">
        <v>51</v>
      </c>
      <c r="E1581" s="3" t="s">
        <v>51</v>
      </c>
      <c r="F1581" s="3">
        <v>5844</v>
      </c>
      <c r="G1581" s="3">
        <f t="shared" si="73"/>
        <v>2011</v>
      </c>
      <c r="H1581" s="4">
        <v>5</v>
      </c>
      <c r="I1581" s="3" t="s">
        <v>36</v>
      </c>
      <c r="J1581" s="3">
        <v>4</v>
      </c>
      <c r="K1581" s="3">
        <v>7</v>
      </c>
      <c r="L1581" s="3">
        <v>0</v>
      </c>
      <c r="M1581" s="3">
        <v>0</v>
      </c>
      <c r="N1581" s="3">
        <v>0</v>
      </c>
      <c r="O1581" s="3">
        <v>0</v>
      </c>
      <c r="P1581" s="3">
        <f t="shared" si="74"/>
        <v>11</v>
      </c>
      <c r="Q1581" s="3">
        <v>133</v>
      </c>
      <c r="R1581" s="3">
        <f t="shared" si="75"/>
        <v>2</v>
      </c>
      <c r="S1581" s="3">
        <v>11</v>
      </c>
      <c r="T1581" s="3">
        <f>IF(AND(H1581&lt;5,S1581&gt;=VLOOKUP(A1581,anni!$A$1:$O$32,6,0)),1,0)</f>
        <v>0</v>
      </c>
    </row>
    <row r="1582" spans="1:20" x14ac:dyDescent="0.3">
      <c r="A1582" s="3">
        <v>2011</v>
      </c>
      <c r="B1582" s="3">
        <v>57</v>
      </c>
      <c r="C1582" s="3" t="s">
        <v>47</v>
      </c>
      <c r="D1582" s="3" t="s">
        <v>48</v>
      </c>
      <c r="E1582" s="3" t="s">
        <v>48</v>
      </c>
      <c r="F1582" s="3">
        <v>6047</v>
      </c>
      <c r="G1582" s="3">
        <f t="shared" si="73"/>
        <v>2011</v>
      </c>
      <c r="H1582" s="4">
        <v>4</v>
      </c>
      <c r="I1582" s="3" t="s">
        <v>36</v>
      </c>
      <c r="J1582" s="3">
        <v>7</v>
      </c>
      <c r="K1582" s="3">
        <v>7</v>
      </c>
      <c r="L1582" s="3">
        <v>0</v>
      </c>
      <c r="M1582" s="3">
        <v>0</v>
      </c>
      <c r="N1582" s="3">
        <v>0</v>
      </c>
      <c r="O1582" s="3">
        <v>0</v>
      </c>
      <c r="P1582" s="3">
        <f t="shared" si="74"/>
        <v>16.8</v>
      </c>
      <c r="Q1582" s="3">
        <v>91</v>
      </c>
      <c r="R1582" s="3">
        <f t="shared" si="75"/>
        <v>2</v>
      </c>
      <c r="S1582" s="3">
        <v>14</v>
      </c>
      <c r="T1582" s="3">
        <f>IF(AND(H1582&lt;5,S1582&gt;=VLOOKUP(A1582,anni!$A$1:$O$32,6,0)),1,0)</f>
        <v>0</v>
      </c>
    </row>
    <row r="1583" spans="1:20" x14ac:dyDescent="0.3">
      <c r="A1583" s="3">
        <v>2011</v>
      </c>
      <c r="B1583" s="3">
        <v>58</v>
      </c>
      <c r="C1583" s="3" t="s">
        <v>37</v>
      </c>
      <c r="D1583" s="3" t="s">
        <v>55</v>
      </c>
      <c r="E1583" s="3" t="s">
        <v>55</v>
      </c>
      <c r="F1583" s="3">
        <v>6048</v>
      </c>
      <c r="G1583" s="3">
        <f t="shared" si="73"/>
        <v>2011</v>
      </c>
      <c r="H1583" s="4">
        <v>4</v>
      </c>
      <c r="I1583" s="3" t="s">
        <v>36</v>
      </c>
      <c r="J1583" s="3">
        <v>0</v>
      </c>
      <c r="K1583" s="3">
        <v>0</v>
      </c>
      <c r="L1583" s="3">
        <v>0</v>
      </c>
      <c r="M1583" s="3">
        <v>0</v>
      </c>
      <c r="N1583" s="3">
        <v>0</v>
      </c>
      <c r="O1583" s="3">
        <v>0</v>
      </c>
      <c r="P1583" s="3">
        <f t="shared" si="74"/>
        <v>0</v>
      </c>
      <c r="Q1583" s="3">
        <v>280</v>
      </c>
      <c r="R1583" s="3">
        <f t="shared" si="75"/>
        <v>1</v>
      </c>
      <c r="S1583" s="3">
        <v>0</v>
      </c>
      <c r="T1583" s="3">
        <f>IF(AND(H1583&lt;5,S1583&gt;=VLOOKUP(A1583,anni!$A$1:$O$32,6,0)),1,0)</f>
        <v>0</v>
      </c>
    </row>
    <row r="1584" spans="1:20" x14ac:dyDescent="0.3">
      <c r="A1584" s="3">
        <v>2011</v>
      </c>
      <c r="B1584" s="3">
        <v>59</v>
      </c>
      <c r="C1584" s="3" t="s">
        <v>69</v>
      </c>
      <c r="D1584" s="3" t="s">
        <v>89</v>
      </c>
      <c r="E1584" s="3" t="s">
        <v>89</v>
      </c>
      <c r="F1584" s="3">
        <v>6049</v>
      </c>
      <c r="G1584" s="3">
        <f t="shared" si="73"/>
        <v>2011</v>
      </c>
      <c r="H1584" s="4">
        <v>4</v>
      </c>
      <c r="I1584" s="3" t="s">
        <v>36</v>
      </c>
      <c r="J1584" s="3">
        <v>0</v>
      </c>
      <c r="K1584" s="3">
        <v>0</v>
      </c>
      <c r="L1584" s="3">
        <v>0</v>
      </c>
      <c r="M1584" s="3">
        <v>0</v>
      </c>
      <c r="N1584" s="3">
        <v>0</v>
      </c>
      <c r="O1584" s="3">
        <v>0</v>
      </c>
      <c r="P1584" s="3">
        <f t="shared" si="74"/>
        <v>0</v>
      </c>
      <c r="Q1584" s="3">
        <v>280</v>
      </c>
      <c r="R1584" s="3">
        <f t="shared" si="75"/>
        <v>2</v>
      </c>
      <c r="S1584" s="3">
        <v>0</v>
      </c>
      <c r="T1584" s="3">
        <f>IF(AND(H1584&lt;5,S1584&gt;=VLOOKUP(A1584,anni!$A$1:$O$32,6,0)),1,0)</f>
        <v>0</v>
      </c>
    </row>
    <row r="1585" spans="1:20" x14ac:dyDescent="0.3">
      <c r="A1585" s="3">
        <v>2011</v>
      </c>
      <c r="B1585" s="3">
        <v>60</v>
      </c>
      <c r="C1585" s="3" t="s">
        <v>34</v>
      </c>
      <c r="D1585" s="3" t="s">
        <v>88</v>
      </c>
      <c r="E1585" s="3" t="s">
        <v>88</v>
      </c>
      <c r="F1585" s="3">
        <v>6087</v>
      </c>
      <c r="G1585" s="3">
        <f t="shared" si="73"/>
        <v>2011</v>
      </c>
      <c r="H1585" s="4">
        <v>3</v>
      </c>
      <c r="I1585" s="3" t="s">
        <v>36</v>
      </c>
      <c r="J1585" s="3">
        <v>4</v>
      </c>
      <c r="K1585" s="3">
        <v>7</v>
      </c>
      <c r="L1585" s="3">
        <v>7</v>
      </c>
      <c r="M1585" s="3">
        <v>0</v>
      </c>
      <c r="N1585" s="3">
        <v>0</v>
      </c>
      <c r="O1585" s="3">
        <v>0</v>
      </c>
      <c r="P1585" s="3">
        <f t="shared" si="74"/>
        <v>25.2</v>
      </c>
      <c r="Q1585" s="3">
        <v>46</v>
      </c>
      <c r="R1585" s="3">
        <f t="shared" si="75"/>
        <v>3</v>
      </c>
      <c r="S1585" s="3">
        <v>18</v>
      </c>
      <c r="T1585" s="3">
        <f>IF(AND(H1585&lt;5,S1585&gt;=VLOOKUP(A1585,anni!$A$1:$O$32,6,0)),1,0)</f>
        <v>0</v>
      </c>
    </row>
    <row r="1586" spans="1:20" x14ac:dyDescent="0.3">
      <c r="A1586" s="3">
        <v>2011</v>
      </c>
      <c r="B1586" s="3">
        <v>61</v>
      </c>
      <c r="C1586" s="3" t="s">
        <v>39</v>
      </c>
      <c r="D1586" s="3" t="s">
        <v>40</v>
      </c>
      <c r="E1586" s="3" t="s">
        <v>40</v>
      </c>
      <c r="F1586" s="3">
        <v>6050</v>
      </c>
      <c r="G1586" s="3">
        <f t="shared" si="73"/>
        <v>2011</v>
      </c>
      <c r="H1586" s="4">
        <v>4</v>
      </c>
      <c r="I1586" s="3" t="s">
        <v>36</v>
      </c>
      <c r="J1586" s="3">
        <v>3</v>
      </c>
      <c r="K1586" s="3">
        <v>4</v>
      </c>
      <c r="L1586" s="3">
        <v>2</v>
      </c>
      <c r="M1586" s="3">
        <v>0</v>
      </c>
      <c r="N1586" s="3">
        <v>0</v>
      </c>
      <c r="O1586" s="3">
        <v>0</v>
      </c>
      <c r="P1586" s="3">
        <f t="shared" si="74"/>
        <v>10.799999999999999</v>
      </c>
      <c r="Q1586" s="3">
        <v>160</v>
      </c>
      <c r="R1586" s="3">
        <f t="shared" si="75"/>
        <v>2</v>
      </c>
      <c r="S1586" s="3">
        <v>9</v>
      </c>
      <c r="T1586" s="3">
        <f>IF(AND(H1586&lt;5,S1586&gt;=VLOOKUP(A1586,anni!$A$1:$O$32,6,0)),1,0)</f>
        <v>0</v>
      </c>
    </row>
    <row r="1587" spans="1:20" x14ac:dyDescent="0.3">
      <c r="A1587" s="3">
        <v>2011</v>
      </c>
      <c r="B1587" s="3">
        <v>62</v>
      </c>
      <c r="C1587" s="3" t="s">
        <v>152</v>
      </c>
      <c r="D1587" s="3" t="s">
        <v>133</v>
      </c>
      <c r="E1587" s="3" t="s">
        <v>133</v>
      </c>
      <c r="F1587" s="3">
        <v>5893</v>
      </c>
      <c r="G1587" s="3">
        <f t="shared" si="73"/>
        <v>2011</v>
      </c>
      <c r="H1587" s="4">
        <v>4</v>
      </c>
      <c r="I1587" s="3" t="s">
        <v>31</v>
      </c>
      <c r="J1587" s="3">
        <v>4</v>
      </c>
      <c r="K1587" s="3">
        <v>5</v>
      </c>
      <c r="L1587" s="3">
        <v>0</v>
      </c>
      <c r="M1587" s="3">
        <v>0</v>
      </c>
      <c r="N1587" s="3">
        <v>0</v>
      </c>
      <c r="O1587" s="3">
        <v>0</v>
      </c>
      <c r="P1587" s="3">
        <f t="shared" si="74"/>
        <v>10.799999999999999</v>
      </c>
      <c r="Q1587" s="3">
        <v>160</v>
      </c>
      <c r="R1587" s="3">
        <f t="shared" si="75"/>
        <v>2</v>
      </c>
      <c r="S1587" s="3">
        <v>9</v>
      </c>
      <c r="T1587" s="3">
        <f>IF(AND(H1587&lt;5,S1587&gt;=VLOOKUP(A1587,anni!$A$1:$O$32,6,0)),1,0)</f>
        <v>0</v>
      </c>
    </row>
    <row r="1588" spans="1:20" x14ac:dyDescent="0.3">
      <c r="A1588" s="3">
        <v>2011</v>
      </c>
      <c r="B1588" s="3">
        <v>63</v>
      </c>
      <c r="C1588" s="3" t="s">
        <v>39</v>
      </c>
      <c r="D1588" s="3" t="s">
        <v>148</v>
      </c>
      <c r="E1588" s="3" t="s">
        <v>148</v>
      </c>
      <c r="F1588" s="3">
        <v>5894</v>
      </c>
      <c r="G1588" s="3">
        <f t="shared" si="73"/>
        <v>2011</v>
      </c>
      <c r="H1588" s="4">
        <v>4</v>
      </c>
      <c r="I1588" s="3" t="s">
        <v>36</v>
      </c>
      <c r="J1588" s="3">
        <v>6</v>
      </c>
      <c r="K1588" s="3">
        <v>7</v>
      </c>
      <c r="L1588" s="3">
        <v>0</v>
      </c>
      <c r="M1588" s="3">
        <v>0</v>
      </c>
      <c r="N1588" s="3">
        <v>1</v>
      </c>
      <c r="O1588" s="3">
        <v>0</v>
      </c>
      <c r="P1588" s="3">
        <f t="shared" si="74"/>
        <v>16.8</v>
      </c>
      <c r="Q1588" s="3">
        <v>91</v>
      </c>
      <c r="R1588" s="3">
        <f t="shared" si="75"/>
        <v>3</v>
      </c>
      <c r="S1588" s="3">
        <v>14</v>
      </c>
      <c r="T1588" s="3">
        <f>IF(AND(H1588&lt;5,S1588&gt;=VLOOKUP(A1588,anni!$A$1:$O$32,6,0)),1,0)</f>
        <v>0</v>
      </c>
    </row>
    <row r="1589" spans="1:20" x14ac:dyDescent="0.3">
      <c r="A1589" s="3">
        <v>2011</v>
      </c>
      <c r="B1589" s="3">
        <v>64</v>
      </c>
      <c r="C1589" s="3" t="s">
        <v>47</v>
      </c>
      <c r="D1589" s="3" t="s">
        <v>48</v>
      </c>
      <c r="E1589" s="3" t="s">
        <v>48</v>
      </c>
      <c r="F1589" s="3">
        <v>5965</v>
      </c>
      <c r="G1589" s="3">
        <f t="shared" si="73"/>
        <v>2011</v>
      </c>
      <c r="H1589" s="4">
        <v>5</v>
      </c>
      <c r="I1589" s="3" t="s">
        <v>36</v>
      </c>
      <c r="J1589" s="3">
        <v>0</v>
      </c>
      <c r="K1589" s="3">
        <v>6</v>
      </c>
      <c r="L1589" s="3">
        <v>0</v>
      </c>
      <c r="M1589" s="3">
        <v>0</v>
      </c>
      <c r="N1589" s="3">
        <v>0</v>
      </c>
      <c r="O1589" s="3">
        <v>0</v>
      </c>
      <c r="P1589" s="3">
        <f t="shared" si="74"/>
        <v>6</v>
      </c>
      <c r="Q1589" s="3">
        <v>203</v>
      </c>
      <c r="R1589" s="3">
        <f t="shared" si="75"/>
        <v>1</v>
      </c>
      <c r="S1589" s="3">
        <v>6</v>
      </c>
      <c r="T1589" s="3">
        <f>IF(AND(H1589&lt;5,S1589&gt;=VLOOKUP(A1589,anni!$A$1:$O$32,6,0)),1,0)</f>
        <v>0</v>
      </c>
    </row>
    <row r="1590" spans="1:20" x14ac:dyDescent="0.3">
      <c r="A1590" s="3">
        <v>2011</v>
      </c>
      <c r="B1590" s="3">
        <v>65</v>
      </c>
      <c r="C1590" s="3" t="s">
        <v>39</v>
      </c>
      <c r="D1590" s="3" t="s">
        <v>40</v>
      </c>
      <c r="E1590" s="3" t="s">
        <v>40</v>
      </c>
      <c r="F1590" s="3">
        <v>5966</v>
      </c>
      <c r="G1590" s="3">
        <f t="shared" si="73"/>
        <v>2011</v>
      </c>
      <c r="H1590" s="4">
        <v>5</v>
      </c>
      <c r="I1590" s="3" t="s">
        <v>36</v>
      </c>
      <c r="J1590" s="3">
        <v>4</v>
      </c>
      <c r="K1590" s="3">
        <v>7</v>
      </c>
      <c r="L1590" s="3">
        <v>0</v>
      </c>
      <c r="M1590" s="3">
        <v>0</v>
      </c>
      <c r="N1590" s="3">
        <v>0</v>
      </c>
      <c r="O1590" s="3">
        <v>0</v>
      </c>
      <c r="P1590" s="3">
        <f t="shared" ref="P1590:P1653" si="76">IF(T1590=0,IF(S1590=-1,-1,S1590*HLOOKUP(H1590,$U$1:$Y$2,2,0)),0)</f>
        <v>11</v>
      </c>
      <c r="Q1590" s="3">
        <v>133</v>
      </c>
      <c r="R1590" s="3">
        <f t="shared" si="75"/>
        <v>1</v>
      </c>
      <c r="S1590" s="3">
        <v>11</v>
      </c>
      <c r="T1590" s="3">
        <f>IF(AND(H1590&lt;5,S1590&gt;=VLOOKUP(A1590,anni!$A$1:$O$32,6,0)),1,0)</f>
        <v>0</v>
      </c>
    </row>
    <row r="1591" spans="1:20" x14ac:dyDescent="0.3">
      <c r="A1591" s="3">
        <v>2011</v>
      </c>
      <c r="B1591" s="3">
        <v>66</v>
      </c>
      <c r="C1591" s="3" t="s">
        <v>56</v>
      </c>
      <c r="D1591" s="3" t="s">
        <v>99</v>
      </c>
      <c r="E1591" s="3" t="s">
        <v>99</v>
      </c>
      <c r="F1591" s="3">
        <v>5967</v>
      </c>
      <c r="G1591" s="3">
        <f t="shared" si="73"/>
        <v>2011</v>
      </c>
      <c r="H1591" s="4">
        <v>5</v>
      </c>
      <c r="I1591" s="3" t="s">
        <v>36</v>
      </c>
      <c r="J1591" s="3">
        <v>5</v>
      </c>
      <c r="K1591" s="3">
        <v>0</v>
      </c>
      <c r="L1591" s="3">
        <v>0</v>
      </c>
      <c r="M1591" s="3">
        <v>0</v>
      </c>
      <c r="N1591" s="3">
        <v>0</v>
      </c>
      <c r="O1591" s="3">
        <v>2</v>
      </c>
      <c r="P1591" s="3">
        <f t="shared" si="76"/>
        <v>7</v>
      </c>
      <c r="Q1591" s="3">
        <v>184</v>
      </c>
      <c r="R1591" s="3">
        <f t="shared" si="75"/>
        <v>1</v>
      </c>
      <c r="S1591" s="3">
        <v>7</v>
      </c>
      <c r="T1591" s="3">
        <f>IF(AND(H1591&lt;5,S1591&gt;=VLOOKUP(A1591,anni!$A$1:$O$32,6,0)),1,0)</f>
        <v>0</v>
      </c>
    </row>
    <row r="1592" spans="1:20" x14ac:dyDescent="0.3">
      <c r="A1592" s="3">
        <v>2011</v>
      </c>
      <c r="B1592" s="3">
        <v>67</v>
      </c>
      <c r="C1592" s="3" t="s">
        <v>69</v>
      </c>
      <c r="D1592" s="3" t="s">
        <v>89</v>
      </c>
      <c r="E1592" s="3" t="s">
        <v>89</v>
      </c>
      <c r="F1592" s="3">
        <v>5968</v>
      </c>
      <c r="G1592" s="3">
        <f t="shared" si="73"/>
        <v>2011</v>
      </c>
      <c r="H1592" s="4">
        <v>5</v>
      </c>
      <c r="I1592" s="3" t="s">
        <v>36</v>
      </c>
      <c r="J1592" s="3">
        <v>1</v>
      </c>
      <c r="K1592" s="3">
        <v>0</v>
      </c>
      <c r="L1592" s="3">
        <v>0</v>
      </c>
      <c r="M1592" s="3">
        <v>0</v>
      </c>
      <c r="N1592" s="3">
        <v>0</v>
      </c>
      <c r="O1592" s="3">
        <v>0</v>
      </c>
      <c r="P1592" s="3">
        <f t="shared" si="76"/>
        <v>1</v>
      </c>
      <c r="Q1592" s="3">
        <v>266</v>
      </c>
      <c r="R1592" s="3">
        <f t="shared" si="75"/>
        <v>1</v>
      </c>
      <c r="S1592" s="3">
        <v>1</v>
      </c>
      <c r="T1592" s="3">
        <f>IF(AND(H1592&lt;5,S1592&gt;=VLOOKUP(A1592,anni!$A$1:$O$32,6,0)),1,0)</f>
        <v>0</v>
      </c>
    </row>
    <row r="1593" spans="1:20" x14ac:dyDescent="0.3">
      <c r="A1593" s="3">
        <v>2011</v>
      </c>
      <c r="B1593" s="3">
        <v>68</v>
      </c>
      <c r="C1593" s="3" t="s">
        <v>37</v>
      </c>
      <c r="D1593" s="3" t="s">
        <v>38</v>
      </c>
      <c r="E1593" s="3" t="s">
        <v>38</v>
      </c>
      <c r="F1593" s="3">
        <v>6118</v>
      </c>
      <c r="G1593" s="3">
        <f t="shared" si="73"/>
        <v>2011</v>
      </c>
      <c r="H1593" s="4">
        <v>2</v>
      </c>
      <c r="I1593" s="3" t="s">
        <v>31</v>
      </c>
      <c r="J1593" s="3">
        <v>4</v>
      </c>
      <c r="K1593" s="3">
        <v>0</v>
      </c>
      <c r="L1593" s="3">
        <v>0</v>
      </c>
      <c r="M1593" s="3">
        <v>0</v>
      </c>
      <c r="N1593" s="3">
        <v>0</v>
      </c>
      <c r="O1593" s="3">
        <v>0</v>
      </c>
      <c r="P1593" s="3">
        <f t="shared" si="76"/>
        <v>6.4</v>
      </c>
      <c r="Q1593" s="3">
        <v>229</v>
      </c>
      <c r="R1593" s="3">
        <f t="shared" si="75"/>
        <v>4</v>
      </c>
      <c r="S1593" s="3">
        <v>4</v>
      </c>
      <c r="T1593" s="3">
        <f>IF(AND(H1593&lt;5,S1593&gt;=VLOOKUP(A1593,anni!$A$1:$O$32,6,0)),1,0)</f>
        <v>0</v>
      </c>
    </row>
    <row r="1594" spans="1:20" x14ac:dyDescent="0.3">
      <c r="A1594" s="3">
        <v>2011</v>
      </c>
      <c r="B1594" s="3">
        <v>69</v>
      </c>
      <c r="C1594" s="3" t="s">
        <v>39</v>
      </c>
      <c r="D1594" s="3" t="s">
        <v>40</v>
      </c>
      <c r="E1594" s="3" t="s">
        <v>40</v>
      </c>
      <c r="F1594" s="3">
        <v>5969</v>
      </c>
      <c r="G1594" s="3">
        <f t="shared" si="73"/>
        <v>2011</v>
      </c>
      <c r="H1594" s="4">
        <v>5</v>
      </c>
      <c r="I1594" s="3" t="s">
        <v>36</v>
      </c>
      <c r="J1594" s="3">
        <v>0</v>
      </c>
      <c r="K1594" s="3">
        <v>7</v>
      </c>
      <c r="L1594" s="3">
        <v>0</v>
      </c>
      <c r="M1594" s="3">
        <v>0</v>
      </c>
      <c r="N1594" s="3">
        <v>0</v>
      </c>
      <c r="O1594" s="3">
        <v>0</v>
      </c>
      <c r="P1594" s="3">
        <f t="shared" si="76"/>
        <v>7</v>
      </c>
      <c r="Q1594" s="3">
        <v>184</v>
      </c>
      <c r="R1594" s="3">
        <f t="shared" si="75"/>
        <v>1</v>
      </c>
      <c r="S1594" s="3">
        <v>7</v>
      </c>
      <c r="T1594" s="3">
        <f>IF(AND(H1594&lt;5,S1594&gt;=VLOOKUP(A1594,anni!$A$1:$O$32,6,0)),1,0)</f>
        <v>0</v>
      </c>
    </row>
    <row r="1595" spans="1:20" x14ac:dyDescent="0.3">
      <c r="A1595" s="3">
        <v>2011</v>
      </c>
      <c r="B1595" s="3">
        <v>70</v>
      </c>
      <c r="C1595" s="3" t="s">
        <v>29</v>
      </c>
      <c r="D1595" s="3" t="s">
        <v>139</v>
      </c>
      <c r="E1595" s="3" t="s">
        <v>139</v>
      </c>
      <c r="F1595" s="3">
        <v>5926</v>
      </c>
      <c r="G1595" s="3">
        <f t="shared" si="73"/>
        <v>2011</v>
      </c>
      <c r="H1595" s="4">
        <v>3</v>
      </c>
      <c r="I1595" s="3" t="s">
        <v>36</v>
      </c>
      <c r="J1595" s="3">
        <v>2</v>
      </c>
      <c r="K1595" s="3">
        <v>2</v>
      </c>
      <c r="L1595" s="3">
        <v>0</v>
      </c>
      <c r="M1595" s="3">
        <v>0</v>
      </c>
      <c r="N1595" s="3">
        <v>0</v>
      </c>
      <c r="O1595" s="3">
        <v>0</v>
      </c>
      <c r="P1595" s="3">
        <f t="shared" si="76"/>
        <v>5.6</v>
      </c>
      <c r="Q1595" s="3">
        <v>229</v>
      </c>
      <c r="R1595" s="3">
        <f t="shared" si="75"/>
        <v>3</v>
      </c>
      <c r="S1595" s="3">
        <v>4</v>
      </c>
      <c r="T1595" s="3">
        <f>IF(AND(H1595&lt;5,S1595&gt;=VLOOKUP(A1595,anni!$A$1:$O$32,6,0)),1,0)</f>
        <v>0</v>
      </c>
    </row>
    <row r="1596" spans="1:20" x14ac:dyDescent="0.3">
      <c r="A1596" s="3">
        <v>2011</v>
      </c>
      <c r="B1596" s="3">
        <v>71</v>
      </c>
      <c r="C1596" s="3" t="s">
        <v>39</v>
      </c>
      <c r="D1596" s="3" t="s">
        <v>65</v>
      </c>
      <c r="E1596" s="3" t="s">
        <v>65</v>
      </c>
      <c r="F1596" s="3">
        <v>6119</v>
      </c>
      <c r="G1596" s="3">
        <f t="shared" si="73"/>
        <v>2011</v>
      </c>
      <c r="H1596" s="4">
        <v>2</v>
      </c>
      <c r="I1596" s="3" t="s">
        <v>31</v>
      </c>
      <c r="J1596" s="3">
        <v>0</v>
      </c>
      <c r="K1596" s="3">
        <v>0</v>
      </c>
      <c r="L1596" s="3">
        <v>0</v>
      </c>
      <c r="M1596" s="3">
        <v>0</v>
      </c>
      <c r="N1596" s="3">
        <v>0</v>
      </c>
      <c r="O1596" s="3">
        <v>0</v>
      </c>
      <c r="P1596" s="3">
        <f t="shared" si="76"/>
        <v>0</v>
      </c>
      <c r="Q1596" s="3">
        <v>280</v>
      </c>
      <c r="R1596" s="3">
        <f t="shared" si="75"/>
        <v>4</v>
      </c>
      <c r="S1596" s="3">
        <v>0</v>
      </c>
      <c r="T1596" s="3">
        <f>IF(AND(H1596&lt;5,S1596&gt;=VLOOKUP(A1596,anni!$A$1:$O$32,6,0)),1,0)</f>
        <v>0</v>
      </c>
    </row>
    <row r="1597" spans="1:20" x14ac:dyDescent="0.3">
      <c r="A1597" s="3">
        <v>2011</v>
      </c>
      <c r="B1597" s="3">
        <v>72</v>
      </c>
      <c r="C1597" s="3" t="s">
        <v>34</v>
      </c>
      <c r="D1597" s="3" t="s">
        <v>41</v>
      </c>
      <c r="E1597" s="3" t="s">
        <v>41</v>
      </c>
      <c r="F1597" s="3">
        <v>5363</v>
      </c>
      <c r="G1597" s="3">
        <f t="shared" si="73"/>
        <v>2011</v>
      </c>
      <c r="H1597" s="4">
        <v>5</v>
      </c>
      <c r="I1597" s="3" t="s">
        <v>36</v>
      </c>
      <c r="J1597" s="3">
        <v>6</v>
      </c>
      <c r="K1597" s="3">
        <v>1</v>
      </c>
      <c r="L1597" s="3">
        <v>0</v>
      </c>
      <c r="M1597" s="3">
        <v>0</v>
      </c>
      <c r="N1597" s="3">
        <v>0</v>
      </c>
      <c r="O1597" s="3">
        <v>0</v>
      </c>
      <c r="P1597" s="3">
        <f t="shared" si="76"/>
        <v>7</v>
      </c>
      <c r="Q1597" s="3">
        <v>184</v>
      </c>
      <c r="R1597" s="3">
        <f t="shared" si="75"/>
        <v>2</v>
      </c>
      <c r="S1597" s="3">
        <v>7</v>
      </c>
      <c r="T1597" s="3">
        <f>IF(AND(H1597&lt;5,S1597&gt;=VLOOKUP(A1597,anni!$A$1:$O$32,6,0)),1,0)</f>
        <v>0</v>
      </c>
    </row>
    <row r="1598" spans="1:20" x14ac:dyDescent="0.3">
      <c r="A1598" s="3">
        <v>2011</v>
      </c>
      <c r="B1598" s="3">
        <v>73</v>
      </c>
      <c r="C1598" s="3" t="s">
        <v>45</v>
      </c>
      <c r="D1598" s="3" t="s">
        <v>49</v>
      </c>
      <c r="E1598" s="3" t="s">
        <v>49</v>
      </c>
      <c r="F1598" s="3">
        <v>5970</v>
      </c>
      <c r="G1598" s="3">
        <f t="shared" si="73"/>
        <v>2011</v>
      </c>
      <c r="H1598" s="4">
        <v>5</v>
      </c>
      <c r="I1598" s="3" t="s">
        <v>36</v>
      </c>
      <c r="J1598" s="3">
        <v>5</v>
      </c>
      <c r="K1598" s="3">
        <v>7</v>
      </c>
      <c r="L1598" s="3">
        <v>7</v>
      </c>
      <c r="M1598" s="3">
        <v>0</v>
      </c>
      <c r="N1598" s="3">
        <v>1</v>
      </c>
      <c r="O1598" s="3">
        <v>0</v>
      </c>
      <c r="P1598" s="3">
        <f t="shared" si="76"/>
        <v>20</v>
      </c>
      <c r="Q1598" s="3">
        <v>32</v>
      </c>
      <c r="R1598" s="3">
        <f t="shared" si="75"/>
        <v>1</v>
      </c>
      <c r="S1598" s="3">
        <v>20</v>
      </c>
      <c r="T1598" s="3">
        <f>IF(AND(H1598&lt;5,S1598&gt;=VLOOKUP(A1598,anni!$A$1:$O$32,6,0)),1,0)</f>
        <v>0</v>
      </c>
    </row>
    <row r="1599" spans="1:20" x14ac:dyDescent="0.3">
      <c r="A1599" s="3">
        <v>2011</v>
      </c>
      <c r="B1599" s="3">
        <v>74</v>
      </c>
      <c r="C1599" s="3" t="s">
        <v>34</v>
      </c>
      <c r="D1599" s="3" t="s">
        <v>94</v>
      </c>
      <c r="E1599" s="3" t="s">
        <v>94</v>
      </c>
      <c r="F1599" s="3">
        <v>5743</v>
      </c>
      <c r="G1599" s="3">
        <f t="shared" si="73"/>
        <v>2011</v>
      </c>
      <c r="H1599" s="4">
        <v>3</v>
      </c>
      <c r="I1599" s="3" t="s">
        <v>36</v>
      </c>
      <c r="J1599" s="3">
        <v>4</v>
      </c>
      <c r="K1599" s="3">
        <v>7</v>
      </c>
      <c r="L1599" s="3">
        <v>0</v>
      </c>
      <c r="M1599" s="3">
        <v>0</v>
      </c>
      <c r="N1599" s="3">
        <v>0</v>
      </c>
      <c r="O1599" s="3">
        <v>0</v>
      </c>
      <c r="P1599" s="3">
        <f t="shared" si="76"/>
        <v>15.399999999999999</v>
      </c>
      <c r="Q1599" s="3">
        <v>133</v>
      </c>
      <c r="R1599" s="3">
        <f t="shared" si="75"/>
        <v>5</v>
      </c>
      <c r="S1599" s="3">
        <v>11</v>
      </c>
      <c r="T1599" s="3">
        <f>IF(AND(H1599&lt;5,S1599&gt;=VLOOKUP(A1599,anni!$A$1:$O$32,6,0)),1,0)</f>
        <v>0</v>
      </c>
    </row>
    <row r="1600" spans="1:20" x14ac:dyDescent="0.3">
      <c r="A1600" s="3">
        <v>2011</v>
      </c>
      <c r="B1600" s="3">
        <v>75</v>
      </c>
      <c r="C1600" s="3" t="s">
        <v>53</v>
      </c>
      <c r="D1600" s="3" t="s">
        <v>54</v>
      </c>
      <c r="E1600" s="3" t="s">
        <v>54</v>
      </c>
      <c r="F1600" s="3">
        <v>5971</v>
      </c>
      <c r="G1600" s="3">
        <f t="shared" si="73"/>
        <v>2011</v>
      </c>
      <c r="H1600" s="4">
        <v>5</v>
      </c>
      <c r="I1600" s="3" t="s">
        <v>36</v>
      </c>
      <c r="J1600" s="3">
        <v>4</v>
      </c>
      <c r="K1600" s="3">
        <v>0</v>
      </c>
      <c r="L1600" s="3">
        <v>0</v>
      </c>
      <c r="M1600" s="3">
        <v>0</v>
      </c>
      <c r="N1600" s="3">
        <v>0</v>
      </c>
      <c r="O1600" s="3">
        <v>2</v>
      </c>
      <c r="P1600" s="3">
        <f t="shared" si="76"/>
        <v>6</v>
      </c>
      <c r="Q1600" s="3">
        <v>203</v>
      </c>
      <c r="R1600" s="3">
        <f t="shared" si="75"/>
        <v>1</v>
      </c>
      <c r="S1600" s="3">
        <v>6</v>
      </c>
      <c r="T1600" s="3">
        <f>IF(AND(H1600&lt;5,S1600&gt;=VLOOKUP(A1600,anni!$A$1:$O$32,6,0)),1,0)</f>
        <v>0</v>
      </c>
    </row>
    <row r="1601" spans="1:20" x14ac:dyDescent="0.3">
      <c r="A1601" s="3">
        <v>2011</v>
      </c>
      <c r="B1601" s="3">
        <v>76</v>
      </c>
      <c r="C1601" s="3" t="s">
        <v>47</v>
      </c>
      <c r="D1601" s="3" t="s">
        <v>81</v>
      </c>
      <c r="E1601" s="3" t="s">
        <v>81</v>
      </c>
      <c r="F1601" s="3">
        <v>5972</v>
      </c>
      <c r="G1601" s="3">
        <f t="shared" si="73"/>
        <v>2011</v>
      </c>
      <c r="H1601" s="4">
        <v>5</v>
      </c>
      <c r="I1601" s="3" t="s">
        <v>36</v>
      </c>
      <c r="J1601" s="3">
        <v>0</v>
      </c>
      <c r="K1601" s="3">
        <v>4</v>
      </c>
      <c r="L1601" s="3">
        <v>0</v>
      </c>
      <c r="M1601" s="3">
        <v>0</v>
      </c>
      <c r="N1601" s="3">
        <v>0</v>
      </c>
      <c r="O1601" s="3">
        <v>0</v>
      </c>
      <c r="P1601" s="3">
        <f t="shared" si="76"/>
        <v>4</v>
      </c>
      <c r="Q1601" s="3">
        <v>229</v>
      </c>
      <c r="R1601" s="3">
        <f t="shared" si="75"/>
        <v>1</v>
      </c>
      <c r="S1601" s="3">
        <v>4</v>
      </c>
      <c r="T1601" s="3">
        <f>IF(AND(H1601&lt;5,S1601&gt;=VLOOKUP(A1601,anni!$A$1:$O$32,6,0)),1,0)</f>
        <v>0</v>
      </c>
    </row>
    <row r="1602" spans="1:20" x14ac:dyDescent="0.3">
      <c r="A1602" s="3">
        <v>2011</v>
      </c>
      <c r="B1602" s="3">
        <v>77</v>
      </c>
      <c r="C1602" s="3" t="s">
        <v>47</v>
      </c>
      <c r="D1602" s="3" t="s">
        <v>73</v>
      </c>
      <c r="E1602" s="3" t="s">
        <v>73</v>
      </c>
      <c r="F1602" s="3">
        <v>5973</v>
      </c>
      <c r="G1602" s="3">
        <f t="shared" ref="G1602:G1665" si="77">A1602</f>
        <v>2011</v>
      </c>
      <c r="H1602" s="4">
        <v>5</v>
      </c>
      <c r="I1602" s="3" t="s">
        <v>36</v>
      </c>
      <c r="J1602" s="3">
        <v>1</v>
      </c>
      <c r="K1602" s="3">
        <v>0</v>
      </c>
      <c r="L1602" s="3">
        <v>0</v>
      </c>
      <c r="M1602" s="3">
        <v>0</v>
      </c>
      <c r="N1602" s="3">
        <v>0</v>
      </c>
      <c r="O1602" s="3">
        <v>0</v>
      </c>
      <c r="P1602" s="3">
        <f t="shared" si="76"/>
        <v>1</v>
      </c>
      <c r="Q1602" s="3">
        <v>266</v>
      </c>
      <c r="R1602" s="3">
        <f t="shared" si="75"/>
        <v>1</v>
      </c>
      <c r="S1602" s="3">
        <v>1</v>
      </c>
      <c r="T1602" s="3">
        <f>IF(AND(H1602&lt;5,S1602&gt;=VLOOKUP(A1602,anni!$A$1:$O$32,6,0)),1,0)</f>
        <v>0</v>
      </c>
    </row>
    <row r="1603" spans="1:20" x14ac:dyDescent="0.3">
      <c r="A1603" s="3">
        <v>2011</v>
      </c>
      <c r="B1603" s="3">
        <v>78</v>
      </c>
      <c r="C1603" s="3" t="s">
        <v>37</v>
      </c>
      <c r="D1603" s="3" t="s">
        <v>38</v>
      </c>
      <c r="E1603" s="3" t="s">
        <v>38</v>
      </c>
      <c r="F1603" s="3">
        <v>5897</v>
      </c>
      <c r="G1603" s="3">
        <f t="shared" si="77"/>
        <v>2011</v>
      </c>
      <c r="H1603" s="4">
        <v>4</v>
      </c>
      <c r="I1603" s="3" t="s">
        <v>36</v>
      </c>
      <c r="J1603" s="3">
        <v>4</v>
      </c>
      <c r="K1603" s="3">
        <v>0</v>
      </c>
      <c r="L1603" s="3">
        <v>0</v>
      </c>
      <c r="M1603" s="3">
        <v>0</v>
      </c>
      <c r="N1603" s="3">
        <v>0</v>
      </c>
      <c r="O1603" s="3">
        <v>2</v>
      </c>
      <c r="P1603" s="3">
        <f t="shared" si="76"/>
        <v>7.1999999999999993</v>
      </c>
      <c r="Q1603" s="3">
        <v>203</v>
      </c>
      <c r="R1603" s="3">
        <f t="shared" si="75"/>
        <v>3</v>
      </c>
      <c r="S1603" s="3">
        <v>6</v>
      </c>
      <c r="T1603" s="3">
        <f>IF(AND(H1603&lt;5,S1603&gt;=VLOOKUP(A1603,anni!$A$1:$O$32,6,0)),1,0)</f>
        <v>0</v>
      </c>
    </row>
    <row r="1604" spans="1:20" x14ac:dyDescent="0.3">
      <c r="A1604" s="3">
        <v>2011</v>
      </c>
      <c r="B1604" s="3">
        <v>79</v>
      </c>
      <c r="C1604" s="3" t="s">
        <v>56</v>
      </c>
      <c r="D1604" s="3" t="s">
        <v>93</v>
      </c>
      <c r="E1604" s="3" t="s">
        <v>93</v>
      </c>
      <c r="F1604" s="3">
        <v>6088</v>
      </c>
      <c r="G1604" s="3">
        <f t="shared" si="77"/>
        <v>2011</v>
      </c>
      <c r="H1604" s="4">
        <v>3</v>
      </c>
      <c r="I1604" s="3" t="s">
        <v>36</v>
      </c>
      <c r="J1604" s="3">
        <v>3</v>
      </c>
      <c r="K1604" s="3">
        <v>7</v>
      </c>
      <c r="L1604" s="3">
        <v>4</v>
      </c>
      <c r="M1604" s="3">
        <v>0</v>
      </c>
      <c r="N1604" s="3">
        <v>0</v>
      </c>
      <c r="O1604" s="3">
        <v>0</v>
      </c>
      <c r="P1604" s="3">
        <f t="shared" si="76"/>
        <v>19.599999999999998</v>
      </c>
      <c r="Q1604" s="3">
        <v>91</v>
      </c>
      <c r="R1604" s="3">
        <f t="shared" si="75"/>
        <v>3</v>
      </c>
      <c r="S1604" s="3">
        <v>14</v>
      </c>
      <c r="T1604" s="3">
        <f>IF(AND(H1604&lt;5,S1604&gt;=VLOOKUP(A1604,anni!$A$1:$O$32,6,0)),1,0)</f>
        <v>0</v>
      </c>
    </row>
    <row r="1605" spans="1:20" x14ac:dyDescent="0.3">
      <c r="A1605" s="3">
        <v>2011</v>
      </c>
      <c r="B1605" s="3">
        <v>80</v>
      </c>
      <c r="C1605" s="3" t="s">
        <v>101</v>
      </c>
      <c r="D1605" s="3" t="s">
        <v>104</v>
      </c>
      <c r="E1605" s="3" t="s">
        <v>104</v>
      </c>
      <c r="F1605" s="3">
        <v>6051</v>
      </c>
      <c r="G1605" s="3">
        <f t="shared" si="77"/>
        <v>2011</v>
      </c>
      <c r="H1605" s="4">
        <v>4</v>
      </c>
      <c r="I1605" s="3" t="s">
        <v>36</v>
      </c>
      <c r="J1605" s="3">
        <v>0</v>
      </c>
      <c r="K1605" s="3">
        <v>7</v>
      </c>
      <c r="L1605" s="3">
        <v>0</v>
      </c>
      <c r="M1605" s="3">
        <v>0</v>
      </c>
      <c r="N1605" s="3">
        <v>0</v>
      </c>
      <c r="O1605" s="3">
        <v>0</v>
      </c>
      <c r="P1605" s="3">
        <f t="shared" si="76"/>
        <v>8.4</v>
      </c>
      <c r="Q1605" s="3">
        <v>184</v>
      </c>
      <c r="R1605" s="3">
        <f t="shared" si="75"/>
        <v>1</v>
      </c>
      <c r="S1605" s="3">
        <v>7</v>
      </c>
      <c r="T1605" s="3">
        <f>IF(AND(H1605&lt;5,S1605&gt;=VLOOKUP(A1605,anni!$A$1:$O$32,6,0)),1,0)</f>
        <v>0</v>
      </c>
    </row>
    <row r="1606" spans="1:20" x14ac:dyDescent="0.3">
      <c r="A1606" s="3">
        <v>2011</v>
      </c>
      <c r="B1606" s="3">
        <v>81</v>
      </c>
      <c r="C1606" s="3" t="s">
        <v>45</v>
      </c>
      <c r="D1606" s="3" t="s">
        <v>49</v>
      </c>
      <c r="E1606" s="3" t="s">
        <v>49</v>
      </c>
      <c r="F1606" s="3">
        <v>5719</v>
      </c>
      <c r="G1606" s="3">
        <f t="shared" si="77"/>
        <v>2011</v>
      </c>
      <c r="H1606" s="4">
        <v>4</v>
      </c>
      <c r="I1606" s="3" t="s">
        <v>36</v>
      </c>
      <c r="J1606" s="3">
        <v>7</v>
      </c>
      <c r="K1606" s="3">
        <v>7</v>
      </c>
      <c r="L1606" s="3">
        <v>7</v>
      </c>
      <c r="M1606" s="3">
        <v>0</v>
      </c>
      <c r="N1606" s="3">
        <v>0</v>
      </c>
      <c r="O1606" s="3">
        <v>0</v>
      </c>
      <c r="P1606" s="3">
        <f t="shared" si="76"/>
        <v>25.2</v>
      </c>
      <c r="Q1606" s="3">
        <v>29</v>
      </c>
      <c r="R1606" s="3">
        <f t="shared" si="75"/>
        <v>4</v>
      </c>
      <c r="S1606" s="3">
        <v>21</v>
      </c>
      <c r="T1606" s="3">
        <f>IF(AND(H1606&lt;5,S1606&gt;=VLOOKUP(A1606,anni!$A$1:$O$32,6,0)),1,0)</f>
        <v>0</v>
      </c>
    </row>
    <row r="1607" spans="1:20" x14ac:dyDescent="0.3">
      <c r="A1607" s="3">
        <v>2011</v>
      </c>
      <c r="B1607" s="3">
        <v>82</v>
      </c>
      <c r="C1607" s="3" t="s">
        <v>29</v>
      </c>
      <c r="D1607" s="3" t="s">
        <v>109</v>
      </c>
      <c r="E1607" s="3" t="s">
        <v>109</v>
      </c>
      <c r="F1607" s="3">
        <v>5847</v>
      </c>
      <c r="G1607" s="3">
        <f t="shared" si="77"/>
        <v>2011</v>
      </c>
      <c r="H1607" s="4">
        <v>5</v>
      </c>
      <c r="I1607" s="3" t="s">
        <v>36</v>
      </c>
      <c r="J1607" s="3">
        <v>7</v>
      </c>
      <c r="K1607" s="3">
        <v>7</v>
      </c>
      <c r="L1607" s="3">
        <v>0</v>
      </c>
      <c r="M1607" s="3">
        <v>0</v>
      </c>
      <c r="N1607" s="3">
        <v>0</v>
      </c>
      <c r="O1607" s="3">
        <v>0</v>
      </c>
      <c r="P1607" s="3">
        <f t="shared" si="76"/>
        <v>14</v>
      </c>
      <c r="Q1607" s="3">
        <v>91</v>
      </c>
      <c r="R1607" s="3">
        <f t="shared" si="75"/>
        <v>2</v>
      </c>
      <c r="S1607" s="3">
        <v>14</v>
      </c>
      <c r="T1607" s="3">
        <f>IF(AND(H1607&lt;5,S1607&gt;=VLOOKUP(A1607,anni!$A$1:$O$32,6,0)),1,0)</f>
        <v>0</v>
      </c>
    </row>
    <row r="1608" spans="1:20" x14ac:dyDescent="0.3">
      <c r="A1608" s="3">
        <v>2011</v>
      </c>
      <c r="B1608" s="3">
        <v>83</v>
      </c>
      <c r="C1608" s="3" t="s">
        <v>34</v>
      </c>
      <c r="D1608" s="3" t="s">
        <v>35</v>
      </c>
      <c r="E1608" s="3" t="s">
        <v>35</v>
      </c>
      <c r="F1608" s="3">
        <v>5927</v>
      </c>
      <c r="G1608" s="3">
        <f t="shared" si="77"/>
        <v>2011</v>
      </c>
      <c r="H1608" s="4">
        <v>3</v>
      </c>
      <c r="I1608" s="3" t="s">
        <v>36</v>
      </c>
      <c r="J1608" s="3">
        <v>7</v>
      </c>
      <c r="K1608" s="3">
        <v>7</v>
      </c>
      <c r="L1608" s="3">
        <v>6</v>
      </c>
      <c r="M1608" s="3">
        <v>0</v>
      </c>
      <c r="N1608" s="3">
        <v>0</v>
      </c>
      <c r="O1608" s="3">
        <v>2</v>
      </c>
      <c r="P1608" s="3">
        <f t="shared" si="76"/>
        <v>30.799999999999997</v>
      </c>
      <c r="Q1608" s="3">
        <v>23</v>
      </c>
      <c r="R1608" s="3">
        <f t="shared" si="75"/>
        <v>4</v>
      </c>
      <c r="S1608" s="3">
        <v>22</v>
      </c>
      <c r="T1608" s="3">
        <f>IF(AND(H1608&lt;5,S1608&gt;=VLOOKUP(A1608,anni!$A$1:$O$32,6,0)),1,0)</f>
        <v>0</v>
      </c>
    </row>
    <row r="1609" spans="1:20" x14ac:dyDescent="0.3">
      <c r="A1609" s="3">
        <v>2011</v>
      </c>
      <c r="B1609" s="3">
        <v>84</v>
      </c>
      <c r="C1609" s="3" t="s">
        <v>29</v>
      </c>
      <c r="D1609" s="3" t="s">
        <v>82</v>
      </c>
      <c r="E1609" s="3" t="s">
        <v>82</v>
      </c>
      <c r="F1609" s="3">
        <v>6052</v>
      </c>
      <c r="G1609" s="3">
        <f t="shared" si="77"/>
        <v>2011</v>
      </c>
      <c r="H1609" s="4">
        <v>4</v>
      </c>
      <c r="I1609" s="3" t="s">
        <v>36</v>
      </c>
      <c r="J1609" s="3">
        <v>6</v>
      </c>
      <c r="K1609" s="3">
        <v>5</v>
      </c>
      <c r="L1609" s="3">
        <v>0</v>
      </c>
      <c r="M1609" s="3">
        <v>0</v>
      </c>
      <c r="N1609" s="3">
        <v>0</v>
      </c>
      <c r="O1609" s="3">
        <v>0</v>
      </c>
      <c r="P1609" s="3">
        <f t="shared" si="76"/>
        <v>13.2</v>
      </c>
      <c r="Q1609" s="3">
        <v>133</v>
      </c>
      <c r="R1609" s="3">
        <f t="shared" si="75"/>
        <v>2</v>
      </c>
      <c r="S1609" s="3">
        <v>11</v>
      </c>
      <c r="T1609" s="3">
        <f>IF(AND(H1609&lt;5,S1609&gt;=VLOOKUP(A1609,anni!$A$1:$O$32,6,0)),1,0)</f>
        <v>0</v>
      </c>
    </row>
    <row r="1610" spans="1:20" x14ac:dyDescent="0.3">
      <c r="A1610" s="3">
        <v>2011</v>
      </c>
      <c r="B1610" s="3">
        <v>85</v>
      </c>
      <c r="C1610" s="3" t="s">
        <v>47</v>
      </c>
      <c r="D1610" s="3" t="s">
        <v>77</v>
      </c>
      <c r="E1610" s="3" t="s">
        <v>77</v>
      </c>
      <c r="F1610" s="3">
        <v>5974</v>
      </c>
      <c r="G1610" s="3">
        <f t="shared" si="77"/>
        <v>2011</v>
      </c>
      <c r="H1610" s="4">
        <v>5</v>
      </c>
      <c r="I1610" s="3" t="s">
        <v>36</v>
      </c>
      <c r="J1610" s="3">
        <v>0</v>
      </c>
      <c r="K1610" s="3">
        <v>0</v>
      </c>
      <c r="L1610" s="3">
        <v>3</v>
      </c>
      <c r="M1610" s="3">
        <v>0</v>
      </c>
      <c r="N1610" s="3">
        <v>0</v>
      </c>
      <c r="O1610" s="3">
        <v>0</v>
      </c>
      <c r="P1610" s="3">
        <f t="shared" si="76"/>
        <v>3</v>
      </c>
      <c r="Q1610" s="3">
        <v>251</v>
      </c>
      <c r="R1610" s="3">
        <f t="shared" si="75"/>
        <v>1</v>
      </c>
      <c r="S1610" s="3">
        <v>3</v>
      </c>
      <c r="T1610" s="3">
        <f>IF(AND(H1610&lt;5,S1610&gt;=VLOOKUP(A1610,anni!$A$1:$O$32,6,0)),1,0)</f>
        <v>0</v>
      </c>
    </row>
    <row r="1611" spans="1:20" x14ac:dyDescent="0.3">
      <c r="A1611" s="3">
        <v>2011</v>
      </c>
      <c r="B1611" s="3">
        <v>86</v>
      </c>
      <c r="C1611" s="3" t="s">
        <v>45</v>
      </c>
      <c r="D1611" s="3" t="s">
        <v>68</v>
      </c>
      <c r="E1611" s="3" t="s">
        <v>68</v>
      </c>
      <c r="F1611" s="3">
        <v>6120</v>
      </c>
      <c r="G1611" s="3">
        <f t="shared" si="77"/>
        <v>2011</v>
      </c>
      <c r="H1611" s="4">
        <v>2</v>
      </c>
      <c r="I1611" s="3" t="s">
        <v>31</v>
      </c>
      <c r="J1611" s="3">
        <v>7</v>
      </c>
      <c r="K1611" s="3">
        <v>7</v>
      </c>
      <c r="L1611" s="3">
        <v>7</v>
      </c>
      <c r="M1611" s="3">
        <v>0</v>
      </c>
      <c r="N1611" s="3">
        <v>1</v>
      </c>
      <c r="O1611" s="3">
        <v>2</v>
      </c>
      <c r="P1611" s="3">
        <f t="shared" si="76"/>
        <v>0</v>
      </c>
      <c r="Q1611" s="3">
        <v>14</v>
      </c>
      <c r="R1611" s="3">
        <f t="shared" si="75"/>
        <v>4</v>
      </c>
      <c r="S1611" s="3">
        <v>24</v>
      </c>
      <c r="T1611" s="3">
        <f>IF(AND(H1611&lt;5,S1611&gt;=VLOOKUP(A1611,anni!$A$1:$O$32,6,0)),1,0)</f>
        <v>1</v>
      </c>
    </row>
    <row r="1612" spans="1:20" x14ac:dyDescent="0.3">
      <c r="A1612" s="3">
        <v>2011</v>
      </c>
      <c r="B1612" s="3">
        <v>87</v>
      </c>
      <c r="C1612" s="3" t="s">
        <v>39</v>
      </c>
      <c r="D1612" s="3" t="s">
        <v>40</v>
      </c>
      <c r="E1612" s="3" t="s">
        <v>40</v>
      </c>
      <c r="F1612" s="3">
        <v>5364</v>
      </c>
      <c r="G1612" s="3">
        <f t="shared" si="77"/>
        <v>2011</v>
      </c>
      <c r="H1612" s="4">
        <v>5</v>
      </c>
      <c r="I1612" s="3" t="s">
        <v>36</v>
      </c>
      <c r="J1612" s="3">
        <v>7</v>
      </c>
      <c r="K1612" s="3">
        <v>7</v>
      </c>
      <c r="L1612" s="3">
        <v>0</v>
      </c>
      <c r="M1612" s="3">
        <v>0</v>
      </c>
      <c r="N1612" s="3">
        <v>2</v>
      </c>
      <c r="O1612" s="3">
        <v>0</v>
      </c>
      <c r="P1612" s="3">
        <f t="shared" si="76"/>
        <v>16</v>
      </c>
      <c r="Q1612" s="3">
        <v>62</v>
      </c>
      <c r="R1612" s="3">
        <f t="shared" si="75"/>
        <v>5</v>
      </c>
      <c r="S1612" s="3">
        <v>16</v>
      </c>
      <c r="T1612" s="3">
        <f>IF(AND(H1612&lt;5,S1612&gt;=VLOOKUP(A1612,anni!$A$1:$O$32,6,0)),1,0)</f>
        <v>0</v>
      </c>
    </row>
    <row r="1613" spans="1:20" x14ac:dyDescent="0.3">
      <c r="A1613" s="3">
        <v>2011</v>
      </c>
      <c r="B1613" s="3">
        <v>88</v>
      </c>
      <c r="C1613" s="3" t="s">
        <v>69</v>
      </c>
      <c r="D1613" s="3" t="s">
        <v>70</v>
      </c>
      <c r="E1613" s="3" t="s">
        <v>70</v>
      </c>
      <c r="F1613" s="3">
        <v>6053</v>
      </c>
      <c r="G1613" s="3">
        <f t="shared" si="77"/>
        <v>2011</v>
      </c>
      <c r="H1613" s="4">
        <v>4</v>
      </c>
      <c r="I1613" s="3" t="s">
        <v>36</v>
      </c>
      <c r="J1613" s="3">
        <v>0</v>
      </c>
      <c r="K1613" s="3">
        <v>1</v>
      </c>
      <c r="L1613" s="3">
        <v>0</v>
      </c>
      <c r="M1613" s="3">
        <v>1</v>
      </c>
      <c r="N1613" s="3">
        <v>0</v>
      </c>
      <c r="O1613" s="3">
        <v>0</v>
      </c>
      <c r="P1613" s="3">
        <f t="shared" si="76"/>
        <v>2.4</v>
      </c>
      <c r="Q1613" s="3">
        <v>259</v>
      </c>
      <c r="R1613" s="3">
        <f t="shared" si="75"/>
        <v>1</v>
      </c>
      <c r="S1613" s="3">
        <v>2</v>
      </c>
      <c r="T1613" s="3">
        <f>IF(AND(H1613&lt;5,S1613&gt;=VLOOKUP(A1613,anni!$A$1:$O$32,6,0)),1,0)</f>
        <v>0</v>
      </c>
    </row>
    <row r="1614" spans="1:20" x14ac:dyDescent="0.3">
      <c r="A1614" s="3">
        <v>2011</v>
      </c>
      <c r="B1614" s="3">
        <v>89</v>
      </c>
      <c r="C1614" s="3" t="s">
        <v>34</v>
      </c>
      <c r="D1614" s="3" t="s">
        <v>42</v>
      </c>
      <c r="E1614" s="3" t="s">
        <v>42</v>
      </c>
      <c r="F1614" s="3">
        <v>6135</v>
      </c>
      <c r="G1614" s="3">
        <f t="shared" si="77"/>
        <v>2011</v>
      </c>
      <c r="H1614" s="4">
        <v>1</v>
      </c>
      <c r="I1614" s="3" t="s">
        <v>31</v>
      </c>
      <c r="J1614" s="3">
        <v>4</v>
      </c>
      <c r="K1614" s="3">
        <v>7</v>
      </c>
      <c r="L1614" s="3">
        <v>0</v>
      </c>
      <c r="M1614" s="3">
        <v>0</v>
      </c>
      <c r="N1614" s="3">
        <v>0</v>
      </c>
      <c r="O1614" s="3">
        <v>0</v>
      </c>
      <c r="P1614" s="3">
        <f t="shared" si="76"/>
        <v>19.8</v>
      </c>
      <c r="Q1614" s="3">
        <v>133</v>
      </c>
      <c r="R1614" s="3">
        <f t="shared" si="75"/>
        <v>4</v>
      </c>
      <c r="S1614" s="3">
        <v>11</v>
      </c>
      <c r="T1614" s="3">
        <f>IF(AND(H1614&lt;5,S1614&gt;=VLOOKUP(A1614,anni!$A$1:$O$32,6,0)),1,0)</f>
        <v>0</v>
      </c>
    </row>
    <row r="1615" spans="1:20" x14ac:dyDescent="0.3">
      <c r="A1615" s="3">
        <v>2011</v>
      </c>
      <c r="B1615" s="3">
        <v>90</v>
      </c>
      <c r="C1615" s="3" t="s">
        <v>32</v>
      </c>
      <c r="D1615" s="3" t="s">
        <v>95</v>
      </c>
      <c r="E1615" s="3" t="s">
        <v>95</v>
      </c>
      <c r="F1615" s="3">
        <v>5975</v>
      </c>
      <c r="G1615" s="3">
        <f t="shared" si="77"/>
        <v>2011</v>
      </c>
      <c r="H1615" s="4">
        <v>5</v>
      </c>
      <c r="I1615" s="3" t="s">
        <v>36</v>
      </c>
      <c r="J1615" s="3">
        <v>4</v>
      </c>
      <c r="K1615" s="3">
        <v>0</v>
      </c>
      <c r="L1615" s="3">
        <v>0</v>
      </c>
      <c r="M1615" s="3">
        <v>0</v>
      </c>
      <c r="N1615" s="3">
        <v>0</v>
      </c>
      <c r="O1615" s="3">
        <v>2</v>
      </c>
      <c r="P1615" s="3">
        <f t="shared" si="76"/>
        <v>6</v>
      </c>
      <c r="Q1615" s="3">
        <v>203</v>
      </c>
      <c r="R1615" s="3">
        <f t="shared" si="75"/>
        <v>1</v>
      </c>
      <c r="S1615" s="3">
        <v>6</v>
      </c>
      <c r="T1615" s="3">
        <f>IF(AND(H1615&lt;5,S1615&gt;=VLOOKUP(A1615,anni!$A$1:$O$32,6,0)),1,0)</f>
        <v>0</v>
      </c>
    </row>
    <row r="1616" spans="1:20" x14ac:dyDescent="0.3">
      <c r="A1616" s="3">
        <v>2011</v>
      </c>
      <c r="B1616" s="3">
        <v>91</v>
      </c>
      <c r="C1616" s="3" t="s">
        <v>47</v>
      </c>
      <c r="D1616" s="3" t="s">
        <v>105</v>
      </c>
      <c r="E1616" s="3" t="s">
        <v>105</v>
      </c>
      <c r="F1616" s="3">
        <v>5976</v>
      </c>
      <c r="G1616" s="3">
        <f t="shared" si="77"/>
        <v>2011</v>
      </c>
      <c r="H1616" s="4">
        <v>5</v>
      </c>
      <c r="I1616" s="3" t="s">
        <v>36</v>
      </c>
      <c r="J1616" s="3">
        <v>0</v>
      </c>
      <c r="K1616" s="3">
        <v>7</v>
      </c>
      <c r="L1616" s="3">
        <v>0</v>
      </c>
      <c r="M1616" s="3">
        <v>0</v>
      </c>
      <c r="N1616" s="3">
        <v>1</v>
      </c>
      <c r="O1616" s="3">
        <v>0</v>
      </c>
      <c r="P1616" s="3">
        <f t="shared" si="76"/>
        <v>8</v>
      </c>
      <c r="Q1616" s="3">
        <v>171</v>
      </c>
      <c r="R1616" s="3">
        <f t="shared" si="75"/>
        <v>1</v>
      </c>
      <c r="S1616" s="3">
        <v>8</v>
      </c>
      <c r="T1616" s="3">
        <f>IF(AND(H1616&lt;5,S1616&gt;=VLOOKUP(A1616,anni!$A$1:$O$32,6,0)),1,0)</f>
        <v>0</v>
      </c>
    </row>
    <row r="1617" spans="1:20" x14ac:dyDescent="0.3">
      <c r="A1617" s="3">
        <v>2011</v>
      </c>
      <c r="B1617" s="3">
        <v>92</v>
      </c>
      <c r="C1617" s="3" t="s">
        <v>32</v>
      </c>
      <c r="D1617" s="3" t="s">
        <v>61</v>
      </c>
      <c r="E1617" s="3" t="s">
        <v>61</v>
      </c>
      <c r="F1617" s="3">
        <v>6121</v>
      </c>
      <c r="G1617" s="3">
        <f t="shared" si="77"/>
        <v>2011</v>
      </c>
      <c r="H1617" s="4">
        <v>2</v>
      </c>
      <c r="I1617" s="3" t="s">
        <v>31</v>
      </c>
      <c r="J1617" s="3">
        <v>4</v>
      </c>
      <c r="K1617" s="3">
        <v>4</v>
      </c>
      <c r="L1617" s="3">
        <v>0</v>
      </c>
      <c r="M1617" s="3">
        <v>0</v>
      </c>
      <c r="N1617" s="3">
        <v>0</v>
      </c>
      <c r="O1617" s="3">
        <v>0</v>
      </c>
      <c r="P1617" s="3">
        <f t="shared" si="76"/>
        <v>12.8</v>
      </c>
      <c r="Q1617" s="3">
        <v>171</v>
      </c>
      <c r="R1617" s="3">
        <f t="shared" si="75"/>
        <v>3</v>
      </c>
      <c r="S1617" s="3">
        <v>8</v>
      </c>
      <c r="T1617" s="3">
        <f>IF(AND(H1617&lt;5,S1617&gt;=VLOOKUP(A1617,anni!$A$1:$O$32,6,0)),1,0)</f>
        <v>0</v>
      </c>
    </row>
    <row r="1618" spans="1:20" x14ac:dyDescent="0.3">
      <c r="A1618" s="3">
        <v>2011</v>
      </c>
      <c r="B1618" s="3">
        <v>93</v>
      </c>
      <c r="C1618" s="3" t="s">
        <v>32</v>
      </c>
      <c r="D1618" s="3" t="s">
        <v>61</v>
      </c>
      <c r="E1618" s="3" t="s">
        <v>61</v>
      </c>
      <c r="F1618" s="3">
        <v>5849</v>
      </c>
      <c r="G1618" s="3">
        <f t="shared" si="77"/>
        <v>2011</v>
      </c>
      <c r="H1618" s="4">
        <v>5</v>
      </c>
      <c r="I1618" s="3" t="s">
        <v>36</v>
      </c>
      <c r="J1618" s="3">
        <v>0</v>
      </c>
      <c r="K1618" s="3">
        <v>7</v>
      </c>
      <c r="L1618" s="3">
        <v>0</v>
      </c>
      <c r="M1618" s="3">
        <v>0</v>
      </c>
      <c r="N1618" s="3">
        <v>2</v>
      </c>
      <c r="O1618" s="3">
        <v>0</v>
      </c>
      <c r="P1618" s="3">
        <f t="shared" si="76"/>
        <v>9</v>
      </c>
      <c r="Q1618" s="3">
        <v>160</v>
      </c>
      <c r="R1618" s="3">
        <f t="shared" si="75"/>
        <v>2</v>
      </c>
      <c r="S1618" s="3">
        <v>9</v>
      </c>
      <c r="T1618" s="3">
        <f>IF(AND(H1618&lt;5,S1618&gt;=VLOOKUP(A1618,anni!$A$1:$O$32,6,0)),1,0)</f>
        <v>0</v>
      </c>
    </row>
    <row r="1619" spans="1:20" x14ac:dyDescent="0.3">
      <c r="A1619" s="3">
        <v>2011</v>
      </c>
      <c r="B1619" s="3">
        <v>94</v>
      </c>
      <c r="C1619" s="3" t="s">
        <v>106</v>
      </c>
      <c r="D1619" s="3" t="s">
        <v>141</v>
      </c>
      <c r="E1619" s="3" t="s">
        <v>141</v>
      </c>
      <c r="F1619" s="3">
        <v>5977</v>
      </c>
      <c r="G1619" s="3">
        <f t="shared" si="77"/>
        <v>2011</v>
      </c>
      <c r="H1619" s="4">
        <v>5</v>
      </c>
      <c r="I1619" s="3" t="s">
        <v>36</v>
      </c>
      <c r="P1619" s="3">
        <f t="shared" si="76"/>
        <v>-1</v>
      </c>
      <c r="Q1619" s="3">
        <v>298</v>
      </c>
      <c r="R1619" s="3">
        <f t="shared" si="75"/>
        <v>1</v>
      </c>
      <c r="S1619" s="3">
        <v>-1</v>
      </c>
      <c r="T1619" s="3">
        <f>IF(AND(H1619&lt;5,S1619&gt;=VLOOKUP(A1619,anni!$A$1:$O$32,6,0)),1,0)</f>
        <v>0</v>
      </c>
    </row>
    <row r="1620" spans="1:20" x14ac:dyDescent="0.3">
      <c r="A1620" s="3">
        <v>2011</v>
      </c>
      <c r="B1620" s="3">
        <v>95</v>
      </c>
      <c r="C1620" s="3" t="s">
        <v>47</v>
      </c>
      <c r="D1620" s="3" t="s">
        <v>118</v>
      </c>
      <c r="E1620" s="3" t="s">
        <v>118</v>
      </c>
      <c r="F1620" s="3">
        <v>5978</v>
      </c>
      <c r="G1620" s="3">
        <f t="shared" si="77"/>
        <v>2011</v>
      </c>
      <c r="H1620" s="4">
        <v>5</v>
      </c>
      <c r="I1620" s="3" t="s">
        <v>36</v>
      </c>
      <c r="J1620" s="3">
        <v>1</v>
      </c>
      <c r="K1620" s="3">
        <v>7</v>
      </c>
      <c r="L1620" s="3">
        <v>0</v>
      </c>
      <c r="M1620" s="3">
        <v>0</v>
      </c>
      <c r="N1620" s="3">
        <v>0</v>
      </c>
      <c r="O1620" s="3">
        <v>0</v>
      </c>
      <c r="P1620" s="3">
        <f t="shared" si="76"/>
        <v>8</v>
      </c>
      <c r="Q1620" s="3">
        <v>171</v>
      </c>
      <c r="R1620" s="3">
        <f t="shared" si="75"/>
        <v>1</v>
      </c>
      <c r="S1620" s="3">
        <v>8</v>
      </c>
      <c r="T1620" s="3">
        <f>IF(AND(H1620&lt;5,S1620&gt;=VLOOKUP(A1620,anni!$A$1:$O$32,6,0)),1,0)</f>
        <v>0</v>
      </c>
    </row>
    <row r="1621" spans="1:20" x14ac:dyDescent="0.3">
      <c r="A1621" s="3">
        <v>2011</v>
      </c>
      <c r="B1621" s="3">
        <v>96</v>
      </c>
      <c r="C1621" s="3" t="s">
        <v>101</v>
      </c>
      <c r="D1621" s="3" t="s">
        <v>102</v>
      </c>
      <c r="E1621" s="3" t="s">
        <v>102</v>
      </c>
      <c r="F1621" s="3">
        <v>5721</v>
      </c>
      <c r="G1621" s="3">
        <f t="shared" si="77"/>
        <v>2011</v>
      </c>
      <c r="H1621" s="4">
        <v>4</v>
      </c>
      <c r="I1621" s="3" t="s">
        <v>36</v>
      </c>
      <c r="J1621" s="3">
        <v>4</v>
      </c>
      <c r="K1621" s="3">
        <v>0</v>
      </c>
      <c r="L1621" s="3">
        <v>7</v>
      </c>
      <c r="M1621" s="3">
        <v>5</v>
      </c>
      <c r="N1621" s="3">
        <v>0</v>
      </c>
      <c r="O1621" s="3">
        <v>0</v>
      </c>
      <c r="P1621" s="3">
        <f t="shared" si="76"/>
        <v>19.2</v>
      </c>
      <c r="Q1621" s="3">
        <v>62</v>
      </c>
      <c r="R1621" s="3">
        <f t="shared" si="75"/>
        <v>4</v>
      </c>
      <c r="S1621" s="3">
        <v>16</v>
      </c>
      <c r="T1621" s="3">
        <f>IF(AND(H1621&lt;5,S1621&gt;=VLOOKUP(A1621,anni!$A$1:$O$32,6,0)),1,0)</f>
        <v>0</v>
      </c>
    </row>
    <row r="1622" spans="1:20" x14ac:dyDescent="0.3">
      <c r="A1622" s="3">
        <v>2011</v>
      </c>
      <c r="B1622" s="3">
        <v>97</v>
      </c>
      <c r="C1622" s="3" t="s">
        <v>29</v>
      </c>
      <c r="D1622" s="3" t="s">
        <v>122</v>
      </c>
      <c r="E1622" s="3" t="s">
        <v>122</v>
      </c>
      <c r="F1622" s="3">
        <v>5979</v>
      </c>
      <c r="G1622" s="3">
        <f t="shared" si="77"/>
        <v>2011</v>
      </c>
      <c r="H1622" s="4">
        <v>5</v>
      </c>
      <c r="I1622" s="3" t="s">
        <v>36</v>
      </c>
      <c r="J1622" s="3">
        <v>0</v>
      </c>
      <c r="K1622" s="3">
        <v>0</v>
      </c>
      <c r="L1622" s="3">
        <v>0</v>
      </c>
      <c r="M1622" s="3">
        <v>0</v>
      </c>
      <c r="N1622" s="3">
        <v>0</v>
      </c>
      <c r="O1622" s="3">
        <v>0</v>
      </c>
      <c r="P1622" s="3">
        <f t="shared" si="76"/>
        <v>0</v>
      </c>
      <c r="Q1622" s="3">
        <v>280</v>
      </c>
      <c r="R1622" s="3">
        <f t="shared" si="75"/>
        <v>1</v>
      </c>
      <c r="S1622" s="3">
        <v>0</v>
      </c>
      <c r="T1622" s="3">
        <f>IF(AND(H1622&lt;5,S1622&gt;=VLOOKUP(A1622,anni!$A$1:$O$32,6,0)),1,0)</f>
        <v>0</v>
      </c>
    </row>
    <row r="1623" spans="1:20" x14ac:dyDescent="0.3">
      <c r="A1623" s="3">
        <v>2011</v>
      </c>
      <c r="B1623" s="3">
        <v>98</v>
      </c>
      <c r="C1623" s="3" t="s">
        <v>37</v>
      </c>
      <c r="D1623" s="3" t="s">
        <v>96</v>
      </c>
      <c r="E1623" s="3" t="s">
        <v>96</v>
      </c>
      <c r="F1623" s="3">
        <v>5694</v>
      </c>
      <c r="G1623" s="3">
        <f t="shared" si="77"/>
        <v>2011</v>
      </c>
      <c r="H1623" s="4">
        <v>5</v>
      </c>
      <c r="I1623" s="3" t="s">
        <v>36</v>
      </c>
      <c r="J1623" s="3">
        <v>2</v>
      </c>
      <c r="K1623" s="3">
        <v>5</v>
      </c>
      <c r="L1623" s="3">
        <v>0</v>
      </c>
      <c r="M1623" s="3">
        <v>0</v>
      </c>
      <c r="N1623" s="3">
        <v>1</v>
      </c>
      <c r="O1623" s="3">
        <v>0</v>
      </c>
      <c r="P1623" s="3">
        <f t="shared" si="76"/>
        <v>8</v>
      </c>
      <c r="Q1623" s="3">
        <v>171</v>
      </c>
      <c r="R1623" s="3">
        <f t="shared" si="75"/>
        <v>3</v>
      </c>
      <c r="S1623" s="3">
        <v>8</v>
      </c>
      <c r="T1623" s="3">
        <f>IF(AND(H1623&lt;5,S1623&gt;=VLOOKUP(A1623,anni!$A$1:$O$32,6,0)),1,0)</f>
        <v>0</v>
      </c>
    </row>
    <row r="1624" spans="1:20" x14ac:dyDescent="0.3">
      <c r="A1624" s="3">
        <v>2011</v>
      </c>
      <c r="B1624" s="3">
        <v>99</v>
      </c>
      <c r="C1624" s="3" t="s">
        <v>29</v>
      </c>
      <c r="D1624" s="3" t="s">
        <v>75</v>
      </c>
      <c r="E1624" s="3" t="s">
        <v>75</v>
      </c>
      <c r="F1624" s="3">
        <v>5929</v>
      </c>
      <c r="G1624" s="3">
        <f t="shared" si="77"/>
        <v>2011</v>
      </c>
      <c r="H1624" s="4">
        <v>3</v>
      </c>
      <c r="I1624" s="3" t="s">
        <v>36</v>
      </c>
      <c r="J1624" s="3">
        <v>3</v>
      </c>
      <c r="K1624" s="3">
        <v>7</v>
      </c>
      <c r="L1624" s="3">
        <v>0</v>
      </c>
      <c r="M1624" s="3">
        <v>0</v>
      </c>
      <c r="N1624" s="3">
        <v>0</v>
      </c>
      <c r="O1624" s="3">
        <v>0</v>
      </c>
      <c r="P1624" s="3">
        <f t="shared" si="76"/>
        <v>14</v>
      </c>
      <c r="Q1624" s="3">
        <v>152</v>
      </c>
      <c r="R1624" s="3">
        <f t="shared" si="75"/>
        <v>4</v>
      </c>
      <c r="S1624" s="3">
        <v>10</v>
      </c>
      <c r="T1624" s="3">
        <f>IF(AND(H1624&lt;5,S1624&gt;=VLOOKUP(A1624,anni!$A$1:$O$32,6,0)),1,0)</f>
        <v>0</v>
      </c>
    </row>
    <row r="1625" spans="1:20" x14ac:dyDescent="0.3">
      <c r="A1625" s="3">
        <v>2011</v>
      </c>
      <c r="B1625" s="3">
        <v>100</v>
      </c>
      <c r="C1625" s="3" t="s">
        <v>34</v>
      </c>
      <c r="D1625" s="3" t="s">
        <v>42</v>
      </c>
      <c r="E1625" s="3" t="s">
        <v>42</v>
      </c>
      <c r="F1625" s="3">
        <v>5980</v>
      </c>
      <c r="G1625" s="3">
        <f t="shared" si="77"/>
        <v>2011</v>
      </c>
      <c r="H1625" s="4">
        <v>5</v>
      </c>
      <c r="I1625" s="3" t="s">
        <v>36</v>
      </c>
      <c r="P1625" s="3">
        <f t="shared" si="76"/>
        <v>-1</v>
      </c>
      <c r="Q1625" s="3">
        <v>298</v>
      </c>
      <c r="R1625" s="3">
        <f t="shared" si="75"/>
        <v>1</v>
      </c>
      <c r="S1625" s="3">
        <v>-1</v>
      </c>
      <c r="T1625" s="3">
        <f>IF(AND(H1625&lt;5,S1625&gt;=VLOOKUP(A1625,anni!$A$1:$O$32,6,0)),1,0)</f>
        <v>0</v>
      </c>
    </row>
    <row r="1626" spans="1:20" x14ac:dyDescent="0.3">
      <c r="A1626" s="3">
        <v>2011</v>
      </c>
      <c r="B1626" s="3">
        <v>101</v>
      </c>
      <c r="C1626" s="3" t="s">
        <v>53</v>
      </c>
      <c r="D1626" s="3" t="s">
        <v>54</v>
      </c>
      <c r="E1626" s="3" t="s">
        <v>54</v>
      </c>
      <c r="F1626" s="3">
        <v>5695</v>
      </c>
      <c r="G1626" s="3">
        <f t="shared" si="77"/>
        <v>2011</v>
      </c>
      <c r="H1626" s="4">
        <v>5</v>
      </c>
      <c r="I1626" s="3" t="s">
        <v>36</v>
      </c>
      <c r="J1626" s="3">
        <v>4</v>
      </c>
      <c r="K1626" s="3">
        <v>0</v>
      </c>
      <c r="L1626" s="3">
        <v>0</v>
      </c>
      <c r="M1626" s="3">
        <v>0</v>
      </c>
      <c r="N1626" s="3">
        <v>0</v>
      </c>
      <c r="O1626" s="3">
        <v>2</v>
      </c>
      <c r="P1626" s="3">
        <f t="shared" si="76"/>
        <v>6</v>
      </c>
      <c r="Q1626" s="3">
        <v>203</v>
      </c>
      <c r="R1626" s="3">
        <f t="shared" si="75"/>
        <v>3</v>
      </c>
      <c r="S1626" s="3">
        <v>6</v>
      </c>
      <c r="T1626" s="3">
        <f>IF(AND(H1626&lt;5,S1626&gt;=VLOOKUP(A1626,anni!$A$1:$O$32,6,0)),1,0)</f>
        <v>0</v>
      </c>
    </row>
    <row r="1627" spans="1:20" x14ac:dyDescent="0.3">
      <c r="A1627" s="3">
        <v>2011</v>
      </c>
      <c r="B1627" s="3">
        <v>102</v>
      </c>
      <c r="C1627" s="3" t="s">
        <v>29</v>
      </c>
      <c r="D1627" s="3" t="s">
        <v>129</v>
      </c>
      <c r="E1627" s="3" t="s">
        <v>129</v>
      </c>
      <c r="F1627" s="3">
        <v>5529</v>
      </c>
      <c r="G1627" s="3">
        <f t="shared" si="77"/>
        <v>2011</v>
      </c>
      <c r="H1627" s="4">
        <v>5</v>
      </c>
      <c r="I1627" s="3" t="s">
        <v>36</v>
      </c>
      <c r="J1627" s="3">
        <v>0</v>
      </c>
      <c r="K1627" s="3">
        <v>0</v>
      </c>
      <c r="L1627" s="3">
        <v>0</v>
      </c>
      <c r="M1627" s="3">
        <v>0</v>
      </c>
      <c r="N1627" s="3">
        <v>0</v>
      </c>
      <c r="O1627" s="3">
        <v>2</v>
      </c>
      <c r="P1627" s="3">
        <f t="shared" si="76"/>
        <v>2</v>
      </c>
      <c r="Q1627" s="3">
        <v>259</v>
      </c>
      <c r="R1627" s="3">
        <f t="shared" si="75"/>
        <v>2</v>
      </c>
      <c r="S1627" s="3">
        <v>2</v>
      </c>
      <c r="T1627" s="3">
        <f>IF(AND(H1627&lt;5,S1627&gt;=VLOOKUP(A1627,anni!$A$1:$O$32,6,0)),1,0)</f>
        <v>0</v>
      </c>
    </row>
    <row r="1628" spans="1:20" x14ac:dyDescent="0.3">
      <c r="A1628" s="3">
        <v>2011</v>
      </c>
      <c r="B1628" s="3">
        <v>103</v>
      </c>
      <c r="C1628" s="3" t="s">
        <v>47</v>
      </c>
      <c r="D1628" s="3" t="s">
        <v>52</v>
      </c>
      <c r="E1628" s="3" t="s">
        <v>52</v>
      </c>
      <c r="F1628" s="3">
        <v>6054</v>
      </c>
      <c r="G1628" s="3">
        <f t="shared" si="77"/>
        <v>2011</v>
      </c>
      <c r="H1628" s="4">
        <v>4</v>
      </c>
      <c r="I1628" s="3" t="s">
        <v>36</v>
      </c>
      <c r="J1628" s="3">
        <v>1</v>
      </c>
      <c r="K1628" s="3">
        <v>0</v>
      </c>
      <c r="L1628" s="3">
        <v>0</v>
      </c>
      <c r="M1628" s="3">
        <v>0</v>
      </c>
      <c r="N1628" s="3">
        <v>0</v>
      </c>
      <c r="O1628" s="3">
        <v>0</v>
      </c>
      <c r="P1628" s="3">
        <f t="shared" si="76"/>
        <v>1.2</v>
      </c>
      <c r="Q1628" s="3">
        <v>266</v>
      </c>
      <c r="R1628" s="3">
        <f t="shared" si="75"/>
        <v>1</v>
      </c>
      <c r="S1628" s="3">
        <v>1</v>
      </c>
      <c r="T1628" s="3">
        <f>IF(AND(H1628&lt;5,S1628&gt;=VLOOKUP(A1628,anni!$A$1:$O$32,6,0)),1,0)</f>
        <v>0</v>
      </c>
    </row>
    <row r="1629" spans="1:20" x14ac:dyDescent="0.3">
      <c r="A1629" s="3">
        <v>2011</v>
      </c>
      <c r="B1629" s="3">
        <v>104</v>
      </c>
      <c r="C1629" s="3" t="s">
        <v>47</v>
      </c>
      <c r="D1629" s="3" t="s">
        <v>48</v>
      </c>
      <c r="E1629" s="3" t="s">
        <v>48</v>
      </c>
      <c r="F1629" s="3">
        <v>5981</v>
      </c>
      <c r="G1629" s="3">
        <f t="shared" si="77"/>
        <v>2011</v>
      </c>
      <c r="H1629" s="4">
        <v>5</v>
      </c>
      <c r="I1629" s="3" t="s">
        <v>36</v>
      </c>
      <c r="J1629" s="3">
        <v>6</v>
      </c>
      <c r="K1629" s="3">
        <v>3</v>
      </c>
      <c r="L1629" s="3">
        <v>0</v>
      </c>
      <c r="M1629" s="3">
        <v>0</v>
      </c>
      <c r="N1629" s="3">
        <v>0</v>
      </c>
      <c r="O1629" s="3">
        <v>0</v>
      </c>
      <c r="P1629" s="3">
        <f t="shared" si="76"/>
        <v>9</v>
      </c>
      <c r="Q1629" s="3">
        <v>160</v>
      </c>
      <c r="R1629" s="3">
        <f t="shared" si="75"/>
        <v>1</v>
      </c>
      <c r="S1629" s="3">
        <v>9</v>
      </c>
      <c r="T1629" s="3">
        <f>IF(AND(H1629&lt;5,S1629&gt;=VLOOKUP(A1629,anni!$A$1:$O$32,6,0)),1,0)</f>
        <v>0</v>
      </c>
    </row>
    <row r="1630" spans="1:20" x14ac:dyDescent="0.3">
      <c r="A1630" s="3">
        <v>2011</v>
      </c>
      <c r="B1630" s="3">
        <v>105</v>
      </c>
      <c r="C1630" s="3" t="s">
        <v>32</v>
      </c>
      <c r="D1630" s="3" t="s">
        <v>95</v>
      </c>
      <c r="E1630" s="3" t="s">
        <v>95</v>
      </c>
      <c r="F1630" s="3">
        <v>5982</v>
      </c>
      <c r="G1630" s="3">
        <f t="shared" si="77"/>
        <v>2011</v>
      </c>
      <c r="H1630" s="4">
        <v>5</v>
      </c>
      <c r="I1630" s="3" t="s">
        <v>36</v>
      </c>
      <c r="J1630" s="3">
        <v>0</v>
      </c>
      <c r="K1630" s="3">
        <v>4</v>
      </c>
      <c r="L1630" s="3">
        <v>0</v>
      </c>
      <c r="M1630" s="3">
        <v>0</v>
      </c>
      <c r="N1630" s="3">
        <v>0</v>
      </c>
      <c r="O1630" s="3">
        <v>0</v>
      </c>
      <c r="P1630" s="3">
        <f t="shared" si="76"/>
        <v>4</v>
      </c>
      <c r="Q1630" s="3">
        <v>229</v>
      </c>
      <c r="R1630" s="3">
        <f t="shared" si="75"/>
        <v>1</v>
      </c>
      <c r="S1630" s="3">
        <v>4</v>
      </c>
      <c r="T1630" s="3">
        <f>IF(AND(H1630&lt;5,S1630&gt;=VLOOKUP(A1630,anni!$A$1:$O$32,6,0)),1,0)</f>
        <v>0</v>
      </c>
    </row>
    <row r="1631" spans="1:20" x14ac:dyDescent="0.3">
      <c r="A1631" s="3">
        <v>2011</v>
      </c>
      <c r="B1631" s="3">
        <v>106</v>
      </c>
      <c r="C1631" s="3" t="s">
        <v>79</v>
      </c>
      <c r="D1631" s="3" t="s">
        <v>84</v>
      </c>
      <c r="E1631" s="3" t="s">
        <v>84</v>
      </c>
      <c r="F1631" s="3">
        <v>5983</v>
      </c>
      <c r="G1631" s="3">
        <f t="shared" si="77"/>
        <v>2011</v>
      </c>
      <c r="H1631" s="4">
        <v>5</v>
      </c>
      <c r="I1631" s="3" t="s">
        <v>36</v>
      </c>
      <c r="J1631" s="3">
        <v>6</v>
      </c>
      <c r="K1631" s="3">
        <v>5</v>
      </c>
      <c r="L1631" s="3">
        <v>1</v>
      </c>
      <c r="M1631" s="3">
        <v>0</v>
      </c>
      <c r="N1631" s="3">
        <v>0</v>
      </c>
      <c r="O1631" s="3">
        <v>0</v>
      </c>
      <c r="P1631" s="3">
        <f t="shared" si="76"/>
        <v>12</v>
      </c>
      <c r="Q1631" s="3">
        <v>124</v>
      </c>
      <c r="R1631" s="3">
        <f t="shared" si="75"/>
        <v>1</v>
      </c>
      <c r="S1631" s="3">
        <v>12</v>
      </c>
      <c r="T1631" s="3">
        <f>IF(AND(H1631&lt;5,S1631&gt;=VLOOKUP(A1631,anni!$A$1:$O$32,6,0)),1,0)</f>
        <v>0</v>
      </c>
    </row>
    <row r="1632" spans="1:20" x14ac:dyDescent="0.3">
      <c r="A1632" s="3">
        <v>2011</v>
      </c>
      <c r="B1632" s="3">
        <v>107</v>
      </c>
      <c r="C1632" s="3" t="s">
        <v>34</v>
      </c>
      <c r="D1632" s="3" t="s">
        <v>88</v>
      </c>
      <c r="E1632" s="3" t="s">
        <v>88</v>
      </c>
      <c r="F1632" s="3">
        <v>6089</v>
      </c>
      <c r="G1632" s="3">
        <f t="shared" si="77"/>
        <v>2011</v>
      </c>
      <c r="H1632" s="4">
        <v>3</v>
      </c>
      <c r="I1632" s="3" t="s">
        <v>36</v>
      </c>
      <c r="J1632" s="3">
        <v>6</v>
      </c>
      <c r="K1632" s="3">
        <v>5</v>
      </c>
      <c r="L1632" s="3">
        <v>0</v>
      </c>
      <c r="M1632" s="3">
        <v>0</v>
      </c>
      <c r="N1632" s="3">
        <v>0</v>
      </c>
      <c r="O1632" s="3">
        <v>0</v>
      </c>
      <c r="P1632" s="3">
        <f t="shared" si="76"/>
        <v>15.399999999999999</v>
      </c>
      <c r="Q1632" s="3">
        <v>133</v>
      </c>
      <c r="R1632" s="3">
        <f t="shared" si="75"/>
        <v>2</v>
      </c>
      <c r="S1632" s="3">
        <v>11</v>
      </c>
      <c r="T1632" s="3">
        <f>IF(AND(H1632&lt;5,S1632&gt;=VLOOKUP(A1632,anni!$A$1:$O$32,6,0)),1,0)</f>
        <v>0</v>
      </c>
    </row>
    <row r="1633" spans="1:20" x14ac:dyDescent="0.3">
      <c r="A1633" s="3">
        <v>2011</v>
      </c>
      <c r="B1633" s="3">
        <v>108</v>
      </c>
      <c r="C1633" s="3" t="s">
        <v>86</v>
      </c>
      <c r="D1633" s="3" t="s">
        <v>87</v>
      </c>
      <c r="E1633" s="3" t="s">
        <v>87</v>
      </c>
      <c r="F1633" s="3">
        <v>5954</v>
      </c>
      <c r="G1633" s="3">
        <f t="shared" si="77"/>
        <v>2011</v>
      </c>
      <c r="H1633" s="4">
        <v>2</v>
      </c>
      <c r="I1633" s="3" t="s">
        <v>31</v>
      </c>
      <c r="J1633" s="3">
        <v>0</v>
      </c>
      <c r="K1633" s="3">
        <v>6</v>
      </c>
      <c r="L1633" s="3">
        <v>0</v>
      </c>
      <c r="M1633" s="3">
        <v>0</v>
      </c>
      <c r="N1633" s="3">
        <v>0</v>
      </c>
      <c r="O1633" s="3">
        <v>2</v>
      </c>
      <c r="P1633" s="3">
        <f t="shared" si="76"/>
        <v>12.8</v>
      </c>
      <c r="Q1633" s="3">
        <v>171</v>
      </c>
      <c r="R1633" s="3">
        <f t="shared" ref="R1633:R1696" si="78">COUNTIF($F$609:$F$5991,F1633)</f>
        <v>2</v>
      </c>
      <c r="S1633" s="3">
        <v>8</v>
      </c>
      <c r="T1633" s="3">
        <f>IF(AND(H1633&lt;5,S1633&gt;=VLOOKUP(A1633,anni!$A$1:$O$32,6,0)),1,0)</f>
        <v>0</v>
      </c>
    </row>
    <row r="1634" spans="1:20" x14ac:dyDescent="0.3">
      <c r="A1634" s="3">
        <v>2011</v>
      </c>
      <c r="B1634" s="3">
        <v>109</v>
      </c>
      <c r="C1634" s="3" t="s">
        <v>37</v>
      </c>
      <c r="D1634" s="3" t="s">
        <v>96</v>
      </c>
      <c r="E1634" s="3" t="s">
        <v>96</v>
      </c>
      <c r="F1634" s="3">
        <v>5984</v>
      </c>
      <c r="G1634" s="3">
        <f t="shared" si="77"/>
        <v>2011</v>
      </c>
      <c r="H1634" s="4">
        <v>5</v>
      </c>
      <c r="I1634" s="3" t="s">
        <v>36</v>
      </c>
      <c r="J1634" s="3">
        <v>4</v>
      </c>
      <c r="K1634" s="3">
        <v>7</v>
      </c>
      <c r="L1634" s="3">
        <v>0</v>
      </c>
      <c r="M1634" s="3">
        <v>0</v>
      </c>
      <c r="N1634" s="3">
        <v>0</v>
      </c>
      <c r="O1634" s="3">
        <v>2</v>
      </c>
      <c r="P1634" s="3">
        <f t="shared" si="76"/>
        <v>13</v>
      </c>
      <c r="Q1634" s="3">
        <v>114</v>
      </c>
      <c r="R1634" s="3">
        <f t="shared" si="78"/>
        <v>1</v>
      </c>
      <c r="S1634" s="3">
        <v>13</v>
      </c>
      <c r="T1634" s="3">
        <f>IF(AND(H1634&lt;5,S1634&gt;=VLOOKUP(A1634,anni!$A$1:$O$32,6,0)),1,0)</f>
        <v>0</v>
      </c>
    </row>
    <row r="1635" spans="1:20" x14ac:dyDescent="0.3">
      <c r="A1635" s="3">
        <v>2011</v>
      </c>
      <c r="B1635" s="3">
        <v>110</v>
      </c>
      <c r="C1635" s="3" t="s">
        <v>56</v>
      </c>
      <c r="D1635" s="3" t="s">
        <v>85</v>
      </c>
      <c r="E1635" s="3" t="s">
        <v>85</v>
      </c>
      <c r="F1635" s="3">
        <v>5985</v>
      </c>
      <c r="G1635" s="3">
        <f t="shared" si="77"/>
        <v>2011</v>
      </c>
      <c r="H1635" s="4">
        <v>5</v>
      </c>
      <c r="I1635" s="3" t="s">
        <v>36</v>
      </c>
      <c r="J1635" s="3">
        <v>4</v>
      </c>
      <c r="K1635" s="3">
        <v>0</v>
      </c>
      <c r="L1635" s="3">
        <v>0</v>
      </c>
      <c r="M1635" s="3">
        <v>0</v>
      </c>
      <c r="N1635" s="3">
        <v>0</v>
      </c>
      <c r="O1635" s="3">
        <v>0</v>
      </c>
      <c r="P1635" s="3">
        <f t="shared" si="76"/>
        <v>4</v>
      </c>
      <c r="Q1635" s="3">
        <v>229</v>
      </c>
      <c r="R1635" s="3">
        <f t="shared" si="78"/>
        <v>1</v>
      </c>
      <c r="S1635" s="3">
        <v>4</v>
      </c>
      <c r="T1635" s="3">
        <f>IF(AND(H1635&lt;5,S1635&gt;=VLOOKUP(A1635,anni!$A$1:$O$32,6,0)),1,0)</f>
        <v>0</v>
      </c>
    </row>
    <row r="1636" spans="1:20" x14ac:dyDescent="0.3">
      <c r="A1636" s="3">
        <v>2011</v>
      </c>
      <c r="B1636" s="3">
        <v>111</v>
      </c>
      <c r="C1636" s="3" t="s">
        <v>34</v>
      </c>
      <c r="D1636" s="3" t="s">
        <v>42</v>
      </c>
      <c r="E1636" s="3" t="s">
        <v>42</v>
      </c>
      <c r="F1636" s="3">
        <v>6090</v>
      </c>
      <c r="G1636" s="3">
        <f t="shared" si="77"/>
        <v>2011</v>
      </c>
      <c r="H1636" s="4">
        <v>3</v>
      </c>
      <c r="I1636" s="3" t="s">
        <v>36</v>
      </c>
      <c r="J1636" s="3">
        <v>7</v>
      </c>
      <c r="K1636" s="3">
        <v>7</v>
      </c>
      <c r="L1636" s="3">
        <v>1</v>
      </c>
      <c r="M1636" s="3">
        <v>0</v>
      </c>
      <c r="N1636" s="3">
        <v>0</v>
      </c>
      <c r="O1636" s="3">
        <v>0</v>
      </c>
      <c r="P1636" s="3">
        <f t="shared" si="76"/>
        <v>21</v>
      </c>
      <c r="Q1636" s="3">
        <v>72</v>
      </c>
      <c r="R1636" s="3">
        <f t="shared" si="78"/>
        <v>3</v>
      </c>
      <c r="S1636" s="3">
        <v>15</v>
      </c>
      <c r="T1636" s="3">
        <f>IF(AND(H1636&lt;5,S1636&gt;=VLOOKUP(A1636,anni!$A$1:$O$32,6,0)),1,0)</f>
        <v>0</v>
      </c>
    </row>
    <row r="1637" spans="1:20" x14ac:dyDescent="0.3">
      <c r="A1637" s="3">
        <v>2011</v>
      </c>
      <c r="B1637" s="3">
        <v>112</v>
      </c>
      <c r="C1637" s="3" t="s">
        <v>62</v>
      </c>
      <c r="D1637" s="3" t="s">
        <v>134</v>
      </c>
      <c r="E1637" s="3" t="s">
        <v>134</v>
      </c>
      <c r="F1637" s="3">
        <v>5986</v>
      </c>
      <c r="G1637" s="3">
        <f t="shared" si="77"/>
        <v>2011</v>
      </c>
      <c r="H1637" s="4">
        <v>5</v>
      </c>
      <c r="I1637" s="3" t="s">
        <v>36</v>
      </c>
      <c r="J1637" s="3">
        <v>5</v>
      </c>
      <c r="K1637" s="3">
        <v>0</v>
      </c>
      <c r="L1637" s="3">
        <v>6</v>
      </c>
      <c r="M1637" s="3">
        <v>0</v>
      </c>
      <c r="N1637" s="3">
        <v>0</v>
      </c>
      <c r="O1637" s="3">
        <v>0</v>
      </c>
      <c r="P1637" s="3">
        <f t="shared" si="76"/>
        <v>11</v>
      </c>
      <c r="Q1637" s="3">
        <v>133</v>
      </c>
      <c r="R1637" s="3">
        <f t="shared" si="78"/>
        <v>1</v>
      </c>
      <c r="S1637" s="3">
        <v>11</v>
      </c>
      <c r="T1637" s="3">
        <f>IF(AND(H1637&lt;5,S1637&gt;=VLOOKUP(A1637,anni!$A$1:$O$32,6,0)),1,0)</f>
        <v>0</v>
      </c>
    </row>
    <row r="1638" spans="1:20" x14ac:dyDescent="0.3">
      <c r="A1638" s="3">
        <v>2011</v>
      </c>
      <c r="B1638" s="3">
        <v>113</v>
      </c>
      <c r="C1638" s="3" t="s">
        <v>59</v>
      </c>
      <c r="D1638" s="3" t="s">
        <v>60</v>
      </c>
      <c r="E1638" s="3" t="s">
        <v>60</v>
      </c>
      <c r="F1638" s="3">
        <v>6091</v>
      </c>
      <c r="G1638" s="3">
        <f t="shared" si="77"/>
        <v>2011</v>
      </c>
      <c r="H1638" s="4">
        <v>3</v>
      </c>
      <c r="I1638" s="3" t="s">
        <v>36</v>
      </c>
      <c r="J1638" s="3">
        <v>7</v>
      </c>
      <c r="K1638" s="3">
        <v>5</v>
      </c>
      <c r="L1638" s="3">
        <v>7</v>
      </c>
      <c r="M1638" s="3">
        <v>0</v>
      </c>
      <c r="N1638" s="3">
        <v>0</v>
      </c>
      <c r="O1638" s="3">
        <v>0</v>
      </c>
      <c r="P1638" s="3">
        <f t="shared" si="76"/>
        <v>26.599999999999998</v>
      </c>
      <c r="Q1638" s="3">
        <v>42</v>
      </c>
      <c r="R1638" s="3">
        <f t="shared" si="78"/>
        <v>3</v>
      </c>
      <c r="S1638" s="3">
        <v>19</v>
      </c>
      <c r="T1638" s="3">
        <f>IF(AND(H1638&lt;5,S1638&gt;=VLOOKUP(A1638,anni!$A$1:$O$32,6,0)),1,0)</f>
        <v>0</v>
      </c>
    </row>
    <row r="1639" spans="1:20" x14ac:dyDescent="0.3">
      <c r="A1639" s="3">
        <v>2011</v>
      </c>
      <c r="B1639" s="3">
        <v>114</v>
      </c>
      <c r="C1639" s="3" t="s">
        <v>34</v>
      </c>
      <c r="D1639" s="3" t="s">
        <v>41</v>
      </c>
      <c r="E1639" s="3" t="s">
        <v>41</v>
      </c>
      <c r="F1639" s="3">
        <v>6092</v>
      </c>
      <c r="G1639" s="3">
        <f t="shared" si="77"/>
        <v>2011</v>
      </c>
      <c r="H1639" s="4">
        <v>3</v>
      </c>
      <c r="I1639" s="3" t="s">
        <v>36</v>
      </c>
      <c r="J1639" s="3">
        <v>7</v>
      </c>
      <c r="K1639" s="3">
        <v>6</v>
      </c>
      <c r="L1639" s="3">
        <v>5</v>
      </c>
      <c r="M1639" s="3">
        <v>0</v>
      </c>
      <c r="N1639" s="3">
        <v>0</v>
      </c>
      <c r="O1639" s="3">
        <v>0</v>
      </c>
      <c r="P1639" s="3">
        <f t="shared" si="76"/>
        <v>25.2</v>
      </c>
      <c r="Q1639" s="3">
        <v>46</v>
      </c>
      <c r="R1639" s="3">
        <f t="shared" si="78"/>
        <v>2</v>
      </c>
      <c r="S1639" s="3">
        <v>18</v>
      </c>
      <c r="T1639" s="3">
        <f>IF(AND(H1639&lt;5,S1639&gt;=VLOOKUP(A1639,anni!$A$1:$O$32,6,0)),1,0)</f>
        <v>0</v>
      </c>
    </row>
    <row r="1640" spans="1:20" x14ac:dyDescent="0.3">
      <c r="A1640" s="3">
        <v>2011</v>
      </c>
      <c r="B1640" s="3">
        <v>115</v>
      </c>
      <c r="C1640" s="3" t="s">
        <v>29</v>
      </c>
      <c r="D1640" s="3" t="s">
        <v>139</v>
      </c>
      <c r="E1640" s="3" t="s">
        <v>139</v>
      </c>
      <c r="F1640" s="3">
        <v>6136</v>
      </c>
      <c r="G1640" s="3">
        <f t="shared" si="77"/>
        <v>2011</v>
      </c>
      <c r="H1640" s="4">
        <v>1</v>
      </c>
      <c r="I1640" s="3" t="s">
        <v>31</v>
      </c>
      <c r="J1640" s="3">
        <v>0</v>
      </c>
      <c r="K1640" s="3">
        <v>1</v>
      </c>
      <c r="L1640" s="3">
        <v>2</v>
      </c>
      <c r="M1640" s="3">
        <v>0</v>
      </c>
      <c r="N1640" s="3">
        <v>0</v>
      </c>
      <c r="O1640" s="3">
        <v>1</v>
      </c>
      <c r="P1640" s="3">
        <f t="shared" si="76"/>
        <v>7.2</v>
      </c>
      <c r="Q1640" s="3">
        <v>229</v>
      </c>
      <c r="R1640" s="3">
        <f t="shared" si="78"/>
        <v>3</v>
      </c>
      <c r="S1640" s="3">
        <v>4</v>
      </c>
      <c r="T1640" s="3">
        <f>IF(AND(H1640&lt;5,S1640&gt;=VLOOKUP(A1640,anni!$A$1:$O$32,6,0)),1,0)</f>
        <v>0</v>
      </c>
    </row>
    <row r="1641" spans="1:20" x14ac:dyDescent="0.3">
      <c r="A1641" s="3">
        <v>2011</v>
      </c>
      <c r="B1641" s="3">
        <v>116</v>
      </c>
      <c r="C1641" s="3" t="s">
        <v>56</v>
      </c>
      <c r="D1641" s="3" t="s">
        <v>57</v>
      </c>
      <c r="E1641" s="3" t="s">
        <v>57</v>
      </c>
      <c r="F1641" s="3">
        <v>5955</v>
      </c>
      <c r="G1641" s="3">
        <f t="shared" si="77"/>
        <v>2011</v>
      </c>
      <c r="H1641" s="4">
        <v>2</v>
      </c>
      <c r="I1641" s="3" t="s">
        <v>31</v>
      </c>
      <c r="J1641" s="3">
        <v>2</v>
      </c>
      <c r="K1641" s="3">
        <v>7</v>
      </c>
      <c r="L1641" s="3">
        <v>1</v>
      </c>
      <c r="M1641" s="3">
        <v>0</v>
      </c>
      <c r="N1641" s="3">
        <v>2</v>
      </c>
      <c r="O1641" s="3">
        <v>0</v>
      </c>
      <c r="P1641" s="3">
        <f t="shared" si="76"/>
        <v>19.200000000000003</v>
      </c>
      <c r="Q1641" s="3">
        <v>124</v>
      </c>
      <c r="R1641" s="3">
        <f t="shared" si="78"/>
        <v>5</v>
      </c>
      <c r="S1641" s="3">
        <v>12</v>
      </c>
      <c r="T1641" s="3">
        <f>IF(AND(H1641&lt;5,S1641&gt;=VLOOKUP(A1641,anni!$A$1:$O$32,6,0)),1,0)</f>
        <v>0</v>
      </c>
    </row>
    <row r="1642" spans="1:20" x14ac:dyDescent="0.3">
      <c r="A1642" s="3">
        <v>2011</v>
      </c>
      <c r="B1642" s="3">
        <v>117</v>
      </c>
      <c r="C1642" s="3" t="s">
        <v>32</v>
      </c>
      <c r="D1642" s="3" t="s">
        <v>95</v>
      </c>
      <c r="E1642" s="3" t="s">
        <v>95</v>
      </c>
      <c r="F1642" s="3">
        <v>5987</v>
      </c>
      <c r="G1642" s="3">
        <f t="shared" si="77"/>
        <v>2011</v>
      </c>
      <c r="H1642" s="4">
        <v>5</v>
      </c>
      <c r="I1642" s="3" t="s">
        <v>36</v>
      </c>
      <c r="J1642" s="3">
        <v>0</v>
      </c>
      <c r="K1642" s="3">
        <v>0</v>
      </c>
      <c r="L1642" s="3">
        <v>0</v>
      </c>
      <c r="M1642" s="3">
        <v>0</v>
      </c>
      <c r="N1642" s="3">
        <v>0</v>
      </c>
      <c r="O1642" s="3">
        <v>0</v>
      </c>
      <c r="P1642" s="3">
        <f t="shared" si="76"/>
        <v>0</v>
      </c>
      <c r="Q1642" s="3">
        <v>280</v>
      </c>
      <c r="R1642" s="3">
        <f t="shared" si="78"/>
        <v>1</v>
      </c>
      <c r="S1642" s="3">
        <v>0</v>
      </c>
      <c r="T1642" s="3">
        <f>IF(AND(H1642&lt;5,S1642&gt;=VLOOKUP(A1642,anni!$A$1:$O$32,6,0)),1,0)</f>
        <v>0</v>
      </c>
    </row>
    <row r="1643" spans="1:20" x14ac:dyDescent="0.3">
      <c r="A1643" s="3">
        <v>2011</v>
      </c>
      <c r="B1643" s="3">
        <v>118</v>
      </c>
      <c r="C1643" s="3" t="s">
        <v>56</v>
      </c>
      <c r="D1643" s="3" t="s">
        <v>57</v>
      </c>
      <c r="E1643" s="3" t="s">
        <v>57</v>
      </c>
      <c r="F1643" s="3">
        <v>6093</v>
      </c>
      <c r="G1643" s="3">
        <f t="shared" si="77"/>
        <v>2011</v>
      </c>
      <c r="H1643" s="4">
        <v>3</v>
      </c>
      <c r="I1643" s="3" t="s">
        <v>36</v>
      </c>
      <c r="J1643" s="3">
        <v>7</v>
      </c>
      <c r="K1643" s="3">
        <v>7</v>
      </c>
      <c r="L1643" s="3">
        <v>0</v>
      </c>
      <c r="M1643" s="3">
        <v>0</v>
      </c>
      <c r="N1643" s="3">
        <v>1</v>
      </c>
      <c r="O1643" s="3">
        <v>0</v>
      </c>
      <c r="P1643" s="3">
        <f t="shared" si="76"/>
        <v>21</v>
      </c>
      <c r="Q1643" s="3">
        <v>72</v>
      </c>
      <c r="R1643" s="3">
        <f t="shared" si="78"/>
        <v>2</v>
      </c>
      <c r="S1643" s="3">
        <v>15</v>
      </c>
      <c r="T1643" s="3">
        <f>IF(AND(H1643&lt;5,S1643&gt;=VLOOKUP(A1643,anni!$A$1:$O$32,6,0)),1,0)</f>
        <v>0</v>
      </c>
    </row>
    <row r="1644" spans="1:20" x14ac:dyDescent="0.3">
      <c r="A1644" s="3">
        <v>2011</v>
      </c>
      <c r="B1644" s="3">
        <v>119</v>
      </c>
      <c r="C1644" s="3" t="s">
        <v>45</v>
      </c>
      <c r="D1644" s="3" t="s">
        <v>136</v>
      </c>
      <c r="E1644" s="3" t="s">
        <v>136</v>
      </c>
      <c r="F1644" s="3">
        <v>6094</v>
      </c>
      <c r="G1644" s="3">
        <f t="shared" si="77"/>
        <v>2011</v>
      </c>
      <c r="H1644" s="4">
        <v>3</v>
      </c>
      <c r="I1644" s="3" t="s">
        <v>36</v>
      </c>
      <c r="J1644" s="3">
        <v>4</v>
      </c>
      <c r="K1644" s="3">
        <v>4</v>
      </c>
      <c r="L1644" s="3">
        <v>2</v>
      </c>
      <c r="M1644" s="3">
        <v>0</v>
      </c>
      <c r="N1644" s="3">
        <v>2</v>
      </c>
      <c r="O1644" s="3">
        <v>0</v>
      </c>
      <c r="P1644" s="3">
        <f t="shared" si="76"/>
        <v>16.799999999999997</v>
      </c>
      <c r="Q1644" s="3">
        <v>124</v>
      </c>
      <c r="R1644" s="3">
        <f t="shared" si="78"/>
        <v>2</v>
      </c>
      <c r="S1644" s="3">
        <v>12</v>
      </c>
      <c r="T1644" s="3">
        <f>IF(AND(H1644&lt;5,S1644&gt;=VLOOKUP(A1644,anni!$A$1:$O$32,6,0)),1,0)</f>
        <v>0</v>
      </c>
    </row>
    <row r="1645" spans="1:20" x14ac:dyDescent="0.3">
      <c r="A1645" s="3">
        <v>2011</v>
      </c>
      <c r="B1645" s="3">
        <v>120</v>
      </c>
      <c r="C1645" s="3" t="s">
        <v>45</v>
      </c>
      <c r="D1645" s="3" t="s">
        <v>67</v>
      </c>
      <c r="E1645" s="3" t="s">
        <v>67</v>
      </c>
      <c r="F1645" s="3">
        <v>5988</v>
      </c>
      <c r="G1645" s="3">
        <f t="shared" si="77"/>
        <v>2011</v>
      </c>
      <c r="H1645" s="4">
        <v>5</v>
      </c>
      <c r="I1645" s="3" t="s">
        <v>36</v>
      </c>
      <c r="J1645" s="3">
        <v>3</v>
      </c>
      <c r="K1645" s="3">
        <v>1</v>
      </c>
      <c r="L1645" s="3">
        <v>0</v>
      </c>
      <c r="M1645" s="3">
        <v>0</v>
      </c>
      <c r="N1645" s="3">
        <v>0</v>
      </c>
      <c r="O1645" s="3">
        <v>0</v>
      </c>
      <c r="P1645" s="3">
        <f t="shared" si="76"/>
        <v>4</v>
      </c>
      <c r="Q1645" s="3">
        <v>229</v>
      </c>
      <c r="R1645" s="3">
        <f t="shared" si="78"/>
        <v>1</v>
      </c>
      <c r="S1645" s="3">
        <v>4</v>
      </c>
      <c r="T1645" s="3">
        <f>IF(AND(H1645&lt;5,S1645&gt;=VLOOKUP(A1645,anni!$A$1:$O$32,6,0)),1,0)</f>
        <v>0</v>
      </c>
    </row>
    <row r="1646" spans="1:20" x14ac:dyDescent="0.3">
      <c r="A1646" s="3">
        <v>2011</v>
      </c>
      <c r="B1646" s="3">
        <v>121</v>
      </c>
      <c r="C1646" s="3" t="s">
        <v>47</v>
      </c>
      <c r="D1646" s="3" t="s">
        <v>118</v>
      </c>
      <c r="E1646" s="3" t="s">
        <v>118</v>
      </c>
      <c r="F1646" s="3">
        <v>5725</v>
      </c>
      <c r="G1646" s="3">
        <f t="shared" si="77"/>
        <v>2011</v>
      </c>
      <c r="H1646" s="4">
        <v>4</v>
      </c>
      <c r="I1646" s="3" t="s">
        <v>36</v>
      </c>
      <c r="J1646" s="3">
        <v>5</v>
      </c>
      <c r="K1646" s="3">
        <v>0</v>
      </c>
      <c r="L1646" s="3">
        <v>0</v>
      </c>
      <c r="M1646" s="3">
        <v>0</v>
      </c>
      <c r="N1646" s="3">
        <v>0</v>
      </c>
      <c r="O1646" s="3">
        <v>2</v>
      </c>
      <c r="P1646" s="3">
        <f t="shared" si="76"/>
        <v>8.4</v>
      </c>
      <c r="Q1646" s="3">
        <v>184</v>
      </c>
      <c r="R1646" s="3">
        <f t="shared" si="78"/>
        <v>3</v>
      </c>
      <c r="S1646" s="3">
        <v>7</v>
      </c>
      <c r="T1646" s="3">
        <f>IF(AND(H1646&lt;5,S1646&gt;=VLOOKUP(A1646,anni!$A$1:$O$32,6,0)),1,0)</f>
        <v>0</v>
      </c>
    </row>
    <row r="1647" spans="1:20" x14ac:dyDescent="0.3">
      <c r="A1647" s="3">
        <v>2011</v>
      </c>
      <c r="B1647" s="3">
        <v>122</v>
      </c>
      <c r="C1647" s="3" t="s">
        <v>56</v>
      </c>
      <c r="D1647" s="3" t="s">
        <v>66</v>
      </c>
      <c r="E1647" s="3" t="s">
        <v>66</v>
      </c>
      <c r="F1647" s="3">
        <v>5696</v>
      </c>
      <c r="G1647" s="3">
        <f t="shared" si="77"/>
        <v>2011</v>
      </c>
      <c r="H1647" s="4">
        <v>5</v>
      </c>
      <c r="I1647" s="3" t="s">
        <v>36</v>
      </c>
      <c r="J1647" s="3">
        <v>7</v>
      </c>
      <c r="K1647" s="3">
        <v>5</v>
      </c>
      <c r="L1647" s="3">
        <v>1</v>
      </c>
      <c r="M1647" s="3">
        <v>0</v>
      </c>
      <c r="N1647" s="3">
        <v>2</v>
      </c>
      <c r="O1647" s="3">
        <v>0</v>
      </c>
      <c r="P1647" s="3">
        <f t="shared" si="76"/>
        <v>15</v>
      </c>
      <c r="Q1647" s="3">
        <v>72</v>
      </c>
      <c r="R1647" s="3">
        <f t="shared" si="78"/>
        <v>3</v>
      </c>
      <c r="S1647" s="3">
        <v>15</v>
      </c>
      <c r="T1647" s="3">
        <f>IF(AND(H1647&lt;5,S1647&gt;=VLOOKUP(A1647,anni!$A$1:$O$32,6,0)),1,0)</f>
        <v>0</v>
      </c>
    </row>
    <row r="1648" spans="1:20" x14ac:dyDescent="0.3">
      <c r="A1648" s="3">
        <v>2011</v>
      </c>
      <c r="B1648" s="3">
        <v>123</v>
      </c>
      <c r="C1648" s="3" t="s">
        <v>56</v>
      </c>
      <c r="D1648" s="3" t="s">
        <v>71</v>
      </c>
      <c r="E1648" s="3" t="s">
        <v>71</v>
      </c>
      <c r="F1648" s="3">
        <v>5930</v>
      </c>
      <c r="G1648" s="3">
        <f t="shared" si="77"/>
        <v>2011</v>
      </c>
      <c r="H1648" s="4">
        <v>3</v>
      </c>
      <c r="I1648" s="3" t="s">
        <v>36</v>
      </c>
      <c r="J1648" s="3">
        <v>4</v>
      </c>
      <c r="K1648" s="3">
        <v>4</v>
      </c>
      <c r="L1648" s="3">
        <v>1</v>
      </c>
      <c r="M1648" s="3">
        <v>0</v>
      </c>
      <c r="N1648" s="3">
        <v>0</v>
      </c>
      <c r="O1648" s="3">
        <v>0</v>
      </c>
      <c r="P1648" s="3">
        <f t="shared" si="76"/>
        <v>12.6</v>
      </c>
      <c r="Q1648" s="3">
        <v>160</v>
      </c>
      <c r="R1648" s="3">
        <f t="shared" si="78"/>
        <v>4</v>
      </c>
      <c r="S1648" s="3">
        <v>9</v>
      </c>
      <c r="T1648" s="3">
        <f>IF(AND(H1648&lt;5,S1648&gt;=VLOOKUP(A1648,anni!$A$1:$O$32,6,0)),1,0)</f>
        <v>0</v>
      </c>
    </row>
    <row r="1649" spans="1:20" x14ac:dyDescent="0.3">
      <c r="A1649" s="3">
        <v>2011</v>
      </c>
      <c r="B1649" s="3">
        <v>124</v>
      </c>
      <c r="C1649" s="3" t="s">
        <v>69</v>
      </c>
      <c r="D1649" s="3" t="s">
        <v>72</v>
      </c>
      <c r="E1649" s="3" t="s">
        <v>72</v>
      </c>
      <c r="F1649" s="3">
        <v>5989</v>
      </c>
      <c r="G1649" s="3">
        <f t="shared" si="77"/>
        <v>2011</v>
      </c>
      <c r="H1649" s="4">
        <v>5</v>
      </c>
      <c r="I1649" s="3" t="s">
        <v>36</v>
      </c>
      <c r="J1649" s="3">
        <v>1</v>
      </c>
      <c r="K1649" s="3">
        <v>0</v>
      </c>
      <c r="L1649" s="3">
        <v>0</v>
      </c>
      <c r="M1649" s="3">
        <v>0</v>
      </c>
      <c r="N1649" s="3">
        <v>0</v>
      </c>
      <c r="O1649" s="3">
        <v>2</v>
      </c>
      <c r="P1649" s="3">
        <f t="shared" si="76"/>
        <v>3</v>
      </c>
      <c r="Q1649" s="3">
        <v>251</v>
      </c>
      <c r="R1649" s="3">
        <f t="shared" si="78"/>
        <v>1</v>
      </c>
      <c r="S1649" s="3">
        <v>3</v>
      </c>
      <c r="T1649" s="3">
        <f>IF(AND(H1649&lt;5,S1649&gt;=VLOOKUP(A1649,anni!$A$1:$O$32,6,0)),1,0)</f>
        <v>0</v>
      </c>
    </row>
    <row r="1650" spans="1:20" x14ac:dyDescent="0.3">
      <c r="A1650" s="3">
        <v>2011</v>
      </c>
      <c r="B1650" s="3">
        <v>125</v>
      </c>
      <c r="C1650" s="3" t="s">
        <v>43</v>
      </c>
      <c r="D1650" s="3" t="s">
        <v>58</v>
      </c>
      <c r="E1650" s="3" t="s">
        <v>58</v>
      </c>
      <c r="F1650" s="3">
        <v>5931</v>
      </c>
      <c r="G1650" s="3">
        <f t="shared" si="77"/>
        <v>2011</v>
      </c>
      <c r="H1650" s="4">
        <v>3</v>
      </c>
      <c r="I1650" s="3" t="s">
        <v>36</v>
      </c>
      <c r="J1650" s="3">
        <v>4</v>
      </c>
      <c r="K1650" s="3">
        <v>7</v>
      </c>
      <c r="L1650" s="3">
        <v>7</v>
      </c>
      <c r="M1650" s="3">
        <v>0</v>
      </c>
      <c r="N1650" s="3">
        <v>2</v>
      </c>
      <c r="O1650" s="3">
        <v>0</v>
      </c>
      <c r="P1650" s="3">
        <f t="shared" si="76"/>
        <v>28</v>
      </c>
      <c r="Q1650" s="3">
        <v>32</v>
      </c>
      <c r="R1650" s="3">
        <f t="shared" si="78"/>
        <v>4</v>
      </c>
      <c r="S1650" s="3">
        <v>20</v>
      </c>
      <c r="T1650" s="3">
        <f>IF(AND(H1650&lt;5,S1650&gt;=VLOOKUP(A1650,anni!$A$1:$O$32,6,0)),1,0)</f>
        <v>0</v>
      </c>
    </row>
    <row r="1651" spans="1:20" x14ac:dyDescent="0.3">
      <c r="A1651" s="3">
        <v>2011</v>
      </c>
      <c r="B1651" s="3">
        <v>126</v>
      </c>
      <c r="C1651" s="3" t="s">
        <v>37</v>
      </c>
      <c r="D1651" s="3" t="s">
        <v>115</v>
      </c>
      <c r="E1651" s="3" t="s">
        <v>115</v>
      </c>
      <c r="F1651" s="3">
        <v>5726</v>
      </c>
      <c r="G1651" s="3">
        <f t="shared" si="77"/>
        <v>2011</v>
      </c>
      <c r="H1651" s="4">
        <v>4</v>
      </c>
      <c r="I1651" s="3" t="s">
        <v>36</v>
      </c>
      <c r="J1651" s="3">
        <v>4</v>
      </c>
      <c r="K1651" s="3">
        <v>7</v>
      </c>
      <c r="L1651" s="3">
        <v>0</v>
      </c>
      <c r="M1651" s="3">
        <v>0</v>
      </c>
      <c r="N1651" s="3">
        <v>0</v>
      </c>
      <c r="O1651" s="3">
        <v>0</v>
      </c>
      <c r="P1651" s="3">
        <f t="shared" si="76"/>
        <v>13.2</v>
      </c>
      <c r="Q1651" s="3">
        <v>133</v>
      </c>
      <c r="R1651" s="3">
        <f t="shared" si="78"/>
        <v>3</v>
      </c>
      <c r="S1651" s="3">
        <v>11</v>
      </c>
      <c r="T1651" s="3">
        <f>IF(AND(H1651&lt;5,S1651&gt;=VLOOKUP(A1651,anni!$A$1:$O$32,6,0)),1,0)</f>
        <v>0</v>
      </c>
    </row>
    <row r="1652" spans="1:20" x14ac:dyDescent="0.3">
      <c r="A1652" s="3">
        <v>2011</v>
      </c>
      <c r="B1652" s="3">
        <v>127</v>
      </c>
      <c r="C1652" s="3" t="s">
        <v>34</v>
      </c>
      <c r="D1652" s="3" t="s">
        <v>103</v>
      </c>
      <c r="E1652" s="3" t="s">
        <v>103</v>
      </c>
      <c r="F1652" s="3">
        <v>5990</v>
      </c>
      <c r="G1652" s="3">
        <f t="shared" si="77"/>
        <v>2011</v>
      </c>
      <c r="H1652" s="4">
        <v>5</v>
      </c>
      <c r="I1652" s="3" t="s">
        <v>36</v>
      </c>
      <c r="J1652" s="3">
        <v>6</v>
      </c>
      <c r="K1652" s="3">
        <v>0</v>
      </c>
      <c r="L1652" s="3">
        <v>0</v>
      </c>
      <c r="M1652" s="3">
        <v>0</v>
      </c>
      <c r="N1652" s="3">
        <v>0</v>
      </c>
      <c r="O1652" s="3">
        <v>0</v>
      </c>
      <c r="P1652" s="3">
        <f t="shared" si="76"/>
        <v>6</v>
      </c>
      <c r="Q1652" s="3">
        <v>203</v>
      </c>
      <c r="R1652" s="3">
        <f t="shared" si="78"/>
        <v>1</v>
      </c>
      <c r="S1652" s="3">
        <v>6</v>
      </c>
      <c r="T1652" s="3">
        <f>IF(AND(H1652&lt;5,S1652&gt;=VLOOKUP(A1652,anni!$A$1:$O$32,6,0)),1,0)</f>
        <v>0</v>
      </c>
    </row>
    <row r="1653" spans="1:20" x14ac:dyDescent="0.3">
      <c r="A1653" s="3">
        <v>2011</v>
      </c>
      <c r="B1653" s="3">
        <v>128</v>
      </c>
      <c r="C1653" s="3" t="s">
        <v>47</v>
      </c>
      <c r="D1653" s="3" t="s">
        <v>105</v>
      </c>
      <c r="E1653" s="3" t="s">
        <v>105</v>
      </c>
      <c r="F1653" s="3">
        <v>5900</v>
      </c>
      <c r="G1653" s="3">
        <f t="shared" si="77"/>
        <v>2011</v>
      </c>
      <c r="H1653" s="4">
        <v>4</v>
      </c>
      <c r="I1653" s="3" t="s">
        <v>36</v>
      </c>
      <c r="J1653" s="3">
        <v>7</v>
      </c>
      <c r="K1653" s="3">
        <v>7</v>
      </c>
      <c r="L1653" s="3">
        <v>0</v>
      </c>
      <c r="M1653" s="3">
        <v>0</v>
      </c>
      <c r="N1653" s="3">
        <v>0</v>
      </c>
      <c r="O1653" s="3">
        <v>0</v>
      </c>
      <c r="P1653" s="3">
        <f t="shared" si="76"/>
        <v>16.8</v>
      </c>
      <c r="Q1653" s="3">
        <v>91</v>
      </c>
      <c r="R1653" s="3">
        <f t="shared" si="78"/>
        <v>2</v>
      </c>
      <c r="S1653" s="3">
        <v>14</v>
      </c>
      <c r="T1653" s="3">
        <f>IF(AND(H1653&lt;5,S1653&gt;=VLOOKUP(A1653,anni!$A$1:$O$32,6,0)),1,0)</f>
        <v>0</v>
      </c>
    </row>
    <row r="1654" spans="1:20" x14ac:dyDescent="0.3">
      <c r="A1654" s="3">
        <v>2011</v>
      </c>
      <c r="B1654" s="3">
        <v>129</v>
      </c>
      <c r="C1654" s="3" t="s">
        <v>29</v>
      </c>
      <c r="D1654" s="3" t="s">
        <v>124</v>
      </c>
      <c r="E1654" s="3" t="s">
        <v>124</v>
      </c>
      <c r="F1654" s="3">
        <v>5901</v>
      </c>
      <c r="G1654" s="3">
        <f t="shared" si="77"/>
        <v>2011</v>
      </c>
      <c r="H1654" s="4">
        <v>4</v>
      </c>
      <c r="I1654" s="3" t="s">
        <v>36</v>
      </c>
      <c r="J1654" s="3">
        <v>7</v>
      </c>
      <c r="K1654" s="3">
        <v>7</v>
      </c>
      <c r="L1654" s="3">
        <v>0</v>
      </c>
      <c r="M1654" s="3">
        <v>0</v>
      </c>
      <c r="N1654" s="3">
        <v>1</v>
      </c>
      <c r="O1654" s="3">
        <v>0</v>
      </c>
      <c r="P1654" s="3">
        <f t="shared" ref="P1654:P1717" si="79">IF(T1654=0,IF(S1654=-1,-1,S1654*HLOOKUP(H1654,$U$1:$Y$2,2,0)),0)</f>
        <v>18</v>
      </c>
      <c r="Q1654" s="3">
        <v>72</v>
      </c>
      <c r="R1654" s="3">
        <f t="shared" si="78"/>
        <v>3</v>
      </c>
      <c r="S1654" s="3">
        <v>15</v>
      </c>
      <c r="T1654" s="3">
        <f>IF(AND(H1654&lt;5,S1654&gt;=VLOOKUP(A1654,anni!$A$1:$O$32,6,0)),1,0)</f>
        <v>0</v>
      </c>
    </row>
    <row r="1655" spans="1:20" x14ac:dyDescent="0.3">
      <c r="A1655" s="3">
        <v>2011</v>
      </c>
      <c r="B1655" s="3">
        <v>130</v>
      </c>
      <c r="C1655" s="3" t="s">
        <v>50</v>
      </c>
      <c r="D1655" s="3" t="s">
        <v>140</v>
      </c>
      <c r="E1655" s="3" t="s">
        <v>140</v>
      </c>
      <c r="F1655" s="3">
        <v>5991</v>
      </c>
      <c r="G1655" s="3">
        <f t="shared" si="77"/>
        <v>2011</v>
      </c>
      <c r="H1655" s="4">
        <v>5</v>
      </c>
      <c r="I1655" s="3" t="s">
        <v>36</v>
      </c>
      <c r="J1655" s="3">
        <v>3</v>
      </c>
      <c r="K1655" s="3">
        <v>0</v>
      </c>
      <c r="L1655" s="3">
        <v>0</v>
      </c>
      <c r="M1655" s="3">
        <v>0</v>
      </c>
      <c r="N1655" s="3">
        <v>0</v>
      </c>
      <c r="O1655" s="3">
        <v>2</v>
      </c>
      <c r="P1655" s="3">
        <f t="shared" si="79"/>
        <v>5</v>
      </c>
      <c r="Q1655" s="3">
        <v>216</v>
      </c>
      <c r="R1655" s="3">
        <f t="shared" si="78"/>
        <v>1</v>
      </c>
      <c r="S1655" s="3">
        <v>5</v>
      </c>
      <c r="T1655" s="3">
        <f>IF(AND(H1655&lt;5,S1655&gt;=VLOOKUP(A1655,anni!$A$1:$O$32,6,0)),1,0)</f>
        <v>0</v>
      </c>
    </row>
    <row r="1656" spans="1:20" x14ac:dyDescent="0.3">
      <c r="A1656" s="3">
        <v>2011</v>
      </c>
      <c r="B1656" s="3">
        <v>131</v>
      </c>
      <c r="C1656" s="3" t="s">
        <v>47</v>
      </c>
      <c r="D1656" s="3" t="s">
        <v>81</v>
      </c>
      <c r="E1656" s="3" t="s">
        <v>81</v>
      </c>
      <c r="F1656" s="3">
        <v>5992</v>
      </c>
      <c r="G1656" s="3">
        <f t="shared" si="77"/>
        <v>2011</v>
      </c>
      <c r="H1656" s="4">
        <v>5</v>
      </c>
      <c r="I1656" s="3" t="s">
        <v>36</v>
      </c>
      <c r="J1656" s="3">
        <v>4</v>
      </c>
      <c r="K1656" s="3">
        <v>3</v>
      </c>
      <c r="L1656" s="3">
        <v>0</v>
      </c>
      <c r="M1656" s="3">
        <v>0</v>
      </c>
      <c r="N1656" s="3">
        <v>0</v>
      </c>
      <c r="O1656" s="3">
        <v>0</v>
      </c>
      <c r="P1656" s="3">
        <f t="shared" si="79"/>
        <v>7</v>
      </c>
      <c r="Q1656" s="3">
        <v>184</v>
      </c>
      <c r="R1656" s="3">
        <f t="shared" si="78"/>
        <v>1</v>
      </c>
      <c r="S1656" s="3">
        <v>7</v>
      </c>
      <c r="T1656" s="3">
        <f>IF(AND(H1656&lt;5,S1656&gt;=VLOOKUP(A1656,anni!$A$1:$O$32,6,0)),1,0)</f>
        <v>0</v>
      </c>
    </row>
    <row r="1657" spans="1:20" x14ac:dyDescent="0.3">
      <c r="A1657" s="3">
        <v>2011</v>
      </c>
      <c r="B1657" s="3">
        <v>132</v>
      </c>
      <c r="C1657" s="3" t="s">
        <v>39</v>
      </c>
      <c r="D1657" s="3" t="s">
        <v>40</v>
      </c>
      <c r="E1657" s="3" t="s">
        <v>40</v>
      </c>
      <c r="F1657" s="3">
        <v>6095</v>
      </c>
      <c r="G1657" s="3">
        <f t="shared" si="77"/>
        <v>2011</v>
      </c>
      <c r="H1657" s="4">
        <v>3</v>
      </c>
      <c r="I1657" s="3" t="s">
        <v>36</v>
      </c>
      <c r="J1657" s="3">
        <v>0</v>
      </c>
      <c r="K1657" s="3">
        <v>0</v>
      </c>
      <c r="L1657" s="3">
        <v>0</v>
      </c>
      <c r="M1657" s="3">
        <v>0</v>
      </c>
      <c r="N1657" s="3">
        <v>1</v>
      </c>
      <c r="O1657" s="3">
        <v>0</v>
      </c>
      <c r="P1657" s="3">
        <f t="shared" si="79"/>
        <v>1.4</v>
      </c>
      <c r="Q1657" s="3">
        <v>266</v>
      </c>
      <c r="R1657" s="3">
        <f t="shared" si="78"/>
        <v>1</v>
      </c>
      <c r="S1657" s="3">
        <v>1</v>
      </c>
      <c r="T1657" s="3">
        <f>IF(AND(H1657&lt;5,S1657&gt;=VLOOKUP(A1657,anni!$A$1:$O$32,6,0)),1,0)</f>
        <v>0</v>
      </c>
    </row>
    <row r="1658" spans="1:20" x14ac:dyDescent="0.3">
      <c r="A1658" s="3">
        <v>2011</v>
      </c>
      <c r="B1658" s="3">
        <v>133</v>
      </c>
      <c r="C1658" s="3" t="s">
        <v>37</v>
      </c>
      <c r="D1658" s="3" t="s">
        <v>55</v>
      </c>
      <c r="E1658" s="3" t="s">
        <v>55</v>
      </c>
      <c r="F1658" s="3">
        <v>6055</v>
      </c>
      <c r="G1658" s="3">
        <f t="shared" si="77"/>
        <v>2011</v>
      </c>
      <c r="H1658" s="4">
        <v>4</v>
      </c>
      <c r="I1658" s="3" t="s">
        <v>36</v>
      </c>
      <c r="J1658" s="3">
        <v>0</v>
      </c>
      <c r="K1658" s="3">
        <v>0</v>
      </c>
      <c r="L1658" s="3">
        <v>0</v>
      </c>
      <c r="M1658" s="3">
        <v>2</v>
      </c>
      <c r="N1658" s="3">
        <v>0</v>
      </c>
      <c r="O1658" s="3">
        <v>0</v>
      </c>
      <c r="P1658" s="3">
        <f t="shared" si="79"/>
        <v>2.4</v>
      </c>
      <c r="Q1658" s="3">
        <v>259</v>
      </c>
      <c r="R1658" s="3">
        <f t="shared" si="78"/>
        <v>1</v>
      </c>
      <c r="S1658" s="3">
        <v>2</v>
      </c>
      <c r="T1658" s="3">
        <f>IF(AND(H1658&lt;5,S1658&gt;=VLOOKUP(A1658,anni!$A$1:$O$32,6,0)),1,0)</f>
        <v>0</v>
      </c>
    </row>
    <row r="1659" spans="1:20" x14ac:dyDescent="0.3">
      <c r="A1659" s="3">
        <v>2011</v>
      </c>
      <c r="B1659" s="3">
        <v>134</v>
      </c>
      <c r="C1659" s="3" t="s">
        <v>32</v>
      </c>
      <c r="D1659" s="3" t="s">
        <v>95</v>
      </c>
      <c r="E1659" s="3" t="s">
        <v>95</v>
      </c>
      <c r="F1659" s="3">
        <v>5854</v>
      </c>
      <c r="G1659" s="3">
        <f t="shared" si="77"/>
        <v>2011</v>
      </c>
      <c r="H1659" s="4">
        <v>5</v>
      </c>
      <c r="I1659" s="3" t="s">
        <v>36</v>
      </c>
      <c r="J1659" s="3">
        <v>1</v>
      </c>
      <c r="K1659" s="3">
        <v>7</v>
      </c>
      <c r="L1659" s="3">
        <v>0</v>
      </c>
      <c r="M1659" s="3">
        <v>0</v>
      </c>
      <c r="N1659" s="3">
        <v>1</v>
      </c>
      <c r="O1659" s="3">
        <v>0</v>
      </c>
      <c r="P1659" s="3">
        <f t="shared" si="79"/>
        <v>9</v>
      </c>
      <c r="Q1659" s="3">
        <v>160</v>
      </c>
      <c r="R1659" s="3">
        <f t="shared" si="78"/>
        <v>2</v>
      </c>
      <c r="S1659" s="3">
        <v>9</v>
      </c>
      <c r="T1659" s="3">
        <f>IF(AND(H1659&lt;5,S1659&gt;=VLOOKUP(A1659,anni!$A$1:$O$32,6,0)),1,0)</f>
        <v>0</v>
      </c>
    </row>
    <row r="1660" spans="1:20" x14ac:dyDescent="0.3">
      <c r="A1660" s="3">
        <v>2011</v>
      </c>
      <c r="B1660" s="3">
        <v>135</v>
      </c>
      <c r="C1660" s="3" t="s">
        <v>56</v>
      </c>
      <c r="D1660" s="3" t="s">
        <v>57</v>
      </c>
      <c r="E1660" s="3" t="s">
        <v>57</v>
      </c>
      <c r="F1660" s="3">
        <v>5993</v>
      </c>
      <c r="G1660" s="3">
        <f t="shared" si="77"/>
        <v>2011</v>
      </c>
      <c r="H1660" s="4">
        <v>5</v>
      </c>
      <c r="I1660" s="3" t="s">
        <v>36</v>
      </c>
      <c r="J1660" s="3">
        <v>4</v>
      </c>
      <c r="K1660" s="3">
        <v>6</v>
      </c>
      <c r="L1660" s="3">
        <v>0</v>
      </c>
      <c r="M1660" s="3">
        <v>0</v>
      </c>
      <c r="N1660" s="3">
        <v>0</v>
      </c>
      <c r="O1660" s="3">
        <v>0</v>
      </c>
      <c r="P1660" s="3">
        <f t="shared" si="79"/>
        <v>10</v>
      </c>
      <c r="Q1660" s="3">
        <v>152</v>
      </c>
      <c r="R1660" s="3">
        <f t="shared" si="78"/>
        <v>1</v>
      </c>
      <c r="S1660" s="3">
        <v>10</v>
      </c>
      <c r="T1660" s="3">
        <f>IF(AND(H1660&lt;5,S1660&gt;=VLOOKUP(A1660,anni!$A$1:$O$32,6,0)),1,0)</f>
        <v>0</v>
      </c>
    </row>
    <row r="1661" spans="1:20" x14ac:dyDescent="0.3">
      <c r="A1661" s="3">
        <v>2011</v>
      </c>
      <c r="B1661" s="3">
        <v>136</v>
      </c>
      <c r="C1661" s="3" t="s">
        <v>45</v>
      </c>
      <c r="D1661" s="3" t="s">
        <v>74</v>
      </c>
      <c r="E1661" s="3" t="s">
        <v>74</v>
      </c>
      <c r="F1661" s="3">
        <v>5532</v>
      </c>
      <c r="G1661" s="3">
        <f t="shared" si="77"/>
        <v>2011</v>
      </c>
      <c r="H1661" s="4">
        <v>5</v>
      </c>
      <c r="I1661" s="3" t="s">
        <v>36</v>
      </c>
      <c r="J1661" s="3">
        <v>7</v>
      </c>
      <c r="K1661" s="3">
        <v>7</v>
      </c>
      <c r="L1661" s="3">
        <v>0</v>
      </c>
      <c r="M1661" s="3">
        <v>0</v>
      </c>
      <c r="N1661" s="3">
        <v>0</v>
      </c>
      <c r="O1661" s="3">
        <v>0</v>
      </c>
      <c r="P1661" s="3">
        <f t="shared" si="79"/>
        <v>14</v>
      </c>
      <c r="Q1661" s="3">
        <v>91</v>
      </c>
      <c r="R1661" s="3">
        <f t="shared" si="78"/>
        <v>4</v>
      </c>
      <c r="S1661" s="3">
        <v>14</v>
      </c>
      <c r="T1661" s="3">
        <f>IF(AND(H1661&lt;5,S1661&gt;=VLOOKUP(A1661,anni!$A$1:$O$32,6,0)),1,0)</f>
        <v>0</v>
      </c>
    </row>
    <row r="1662" spans="1:20" x14ac:dyDescent="0.3">
      <c r="A1662" s="3">
        <v>2011</v>
      </c>
      <c r="B1662" s="3">
        <v>137</v>
      </c>
      <c r="C1662" s="3" t="s">
        <v>69</v>
      </c>
      <c r="D1662" s="3" t="s">
        <v>78</v>
      </c>
      <c r="E1662" s="3" t="s">
        <v>78</v>
      </c>
      <c r="F1662" s="3">
        <v>6056</v>
      </c>
      <c r="G1662" s="3">
        <f t="shared" si="77"/>
        <v>2011</v>
      </c>
      <c r="H1662" s="4">
        <v>4</v>
      </c>
      <c r="I1662" s="3" t="s">
        <v>36</v>
      </c>
      <c r="J1662" s="3">
        <v>7</v>
      </c>
      <c r="K1662" s="3">
        <v>5</v>
      </c>
      <c r="L1662" s="3">
        <v>0</v>
      </c>
      <c r="M1662" s="3">
        <v>2</v>
      </c>
      <c r="N1662" s="3">
        <v>1</v>
      </c>
      <c r="O1662" s="3">
        <v>0</v>
      </c>
      <c r="P1662" s="3">
        <f t="shared" si="79"/>
        <v>18</v>
      </c>
      <c r="Q1662" s="3">
        <v>72</v>
      </c>
      <c r="R1662" s="3">
        <f t="shared" si="78"/>
        <v>2</v>
      </c>
      <c r="S1662" s="3">
        <v>15</v>
      </c>
      <c r="T1662" s="3">
        <f>IF(AND(H1662&lt;5,S1662&gt;=VLOOKUP(A1662,anni!$A$1:$O$32,6,0)),1,0)</f>
        <v>0</v>
      </c>
    </row>
    <row r="1663" spans="1:20" x14ac:dyDescent="0.3">
      <c r="A1663" s="3">
        <v>2011</v>
      </c>
      <c r="B1663" s="3">
        <v>138</v>
      </c>
      <c r="C1663" s="3" t="s">
        <v>32</v>
      </c>
      <c r="D1663" s="3" t="s">
        <v>95</v>
      </c>
      <c r="E1663" s="3" t="s">
        <v>95</v>
      </c>
      <c r="F1663" s="3">
        <v>5365</v>
      </c>
      <c r="G1663" s="3">
        <f t="shared" si="77"/>
        <v>2011</v>
      </c>
      <c r="H1663" s="4">
        <v>5</v>
      </c>
      <c r="I1663" s="3" t="s">
        <v>36</v>
      </c>
      <c r="J1663" s="3">
        <v>6</v>
      </c>
      <c r="K1663" s="3">
        <v>7</v>
      </c>
      <c r="L1663" s="3">
        <v>0</v>
      </c>
      <c r="M1663" s="3">
        <v>1</v>
      </c>
      <c r="N1663" s="3">
        <v>0</v>
      </c>
      <c r="O1663" s="3">
        <v>0</v>
      </c>
      <c r="P1663" s="3">
        <f t="shared" si="79"/>
        <v>14</v>
      </c>
      <c r="Q1663" s="3">
        <v>91</v>
      </c>
      <c r="R1663" s="3">
        <f t="shared" si="78"/>
        <v>5</v>
      </c>
      <c r="S1663" s="3">
        <v>14</v>
      </c>
      <c r="T1663" s="3">
        <f>IF(AND(H1663&lt;5,S1663&gt;=VLOOKUP(A1663,anni!$A$1:$O$32,6,0)),1,0)</f>
        <v>0</v>
      </c>
    </row>
    <row r="1664" spans="1:20" x14ac:dyDescent="0.3">
      <c r="A1664" s="3">
        <v>2011</v>
      </c>
      <c r="B1664" s="3">
        <v>139</v>
      </c>
      <c r="C1664" s="3" t="s">
        <v>101</v>
      </c>
      <c r="D1664" s="3" t="s">
        <v>104</v>
      </c>
      <c r="E1664" s="3" t="s">
        <v>104</v>
      </c>
      <c r="F1664" s="3">
        <v>5994</v>
      </c>
      <c r="G1664" s="3">
        <f t="shared" si="77"/>
        <v>2011</v>
      </c>
      <c r="H1664" s="4">
        <v>5</v>
      </c>
      <c r="I1664" s="3" t="s">
        <v>36</v>
      </c>
      <c r="J1664" s="3">
        <v>1</v>
      </c>
      <c r="K1664" s="3">
        <v>0</v>
      </c>
      <c r="L1664" s="3">
        <v>0</v>
      </c>
      <c r="M1664" s="3">
        <v>0</v>
      </c>
      <c r="N1664" s="3">
        <v>0</v>
      </c>
      <c r="O1664" s="3">
        <v>0</v>
      </c>
      <c r="P1664" s="3">
        <f t="shared" si="79"/>
        <v>1</v>
      </c>
      <c r="Q1664" s="3">
        <v>266</v>
      </c>
      <c r="R1664" s="3">
        <f t="shared" si="78"/>
        <v>1</v>
      </c>
      <c r="S1664" s="3">
        <v>1</v>
      </c>
      <c r="T1664" s="3">
        <f>IF(AND(H1664&lt;5,S1664&gt;=VLOOKUP(A1664,anni!$A$1:$O$32,6,0)),1,0)</f>
        <v>0</v>
      </c>
    </row>
    <row r="1665" spans="1:20" x14ac:dyDescent="0.3">
      <c r="A1665" s="3">
        <v>2011</v>
      </c>
      <c r="B1665" s="3">
        <v>140</v>
      </c>
      <c r="C1665" s="3" t="s">
        <v>34</v>
      </c>
      <c r="D1665" s="3" t="s">
        <v>41</v>
      </c>
      <c r="E1665" s="3" t="s">
        <v>41</v>
      </c>
      <c r="F1665" s="3">
        <v>5855</v>
      </c>
      <c r="G1665" s="3">
        <f t="shared" si="77"/>
        <v>2011</v>
      </c>
      <c r="H1665" s="4">
        <v>5</v>
      </c>
      <c r="I1665" s="3" t="s">
        <v>36</v>
      </c>
      <c r="J1665" s="3">
        <v>0</v>
      </c>
      <c r="K1665" s="3">
        <v>4</v>
      </c>
      <c r="L1665" s="3">
        <v>0</v>
      </c>
      <c r="M1665" s="3">
        <v>0</v>
      </c>
      <c r="N1665" s="3">
        <v>0</v>
      </c>
      <c r="O1665" s="3">
        <v>2</v>
      </c>
      <c r="P1665" s="3">
        <f t="shared" si="79"/>
        <v>6</v>
      </c>
      <c r="Q1665" s="3">
        <v>203</v>
      </c>
      <c r="R1665" s="3">
        <f t="shared" si="78"/>
        <v>2</v>
      </c>
      <c r="S1665" s="3">
        <v>6</v>
      </c>
      <c r="T1665" s="3">
        <f>IF(AND(H1665&lt;5,S1665&gt;=VLOOKUP(A1665,anni!$A$1:$O$32,6,0)),1,0)</f>
        <v>0</v>
      </c>
    </row>
    <row r="1666" spans="1:20" x14ac:dyDescent="0.3">
      <c r="A1666" s="3">
        <v>2011</v>
      </c>
      <c r="B1666" s="3">
        <v>141</v>
      </c>
      <c r="C1666" s="3" t="s">
        <v>101</v>
      </c>
      <c r="D1666" s="3" t="s">
        <v>102</v>
      </c>
      <c r="E1666" s="3" t="s">
        <v>102</v>
      </c>
      <c r="F1666" s="3">
        <v>6057</v>
      </c>
      <c r="G1666" s="3">
        <f t="shared" ref="G1666:G1729" si="80">A1666</f>
        <v>2011</v>
      </c>
      <c r="H1666" s="4">
        <v>4</v>
      </c>
      <c r="I1666" s="3" t="s">
        <v>36</v>
      </c>
      <c r="J1666" s="3">
        <v>0</v>
      </c>
      <c r="K1666" s="3">
        <v>0</v>
      </c>
      <c r="L1666" s="3">
        <v>0</v>
      </c>
      <c r="M1666" s="3">
        <v>0</v>
      </c>
      <c r="N1666" s="3">
        <v>1</v>
      </c>
      <c r="O1666" s="3">
        <v>2</v>
      </c>
      <c r="P1666" s="3">
        <f t="shared" si="79"/>
        <v>3.5999999999999996</v>
      </c>
      <c r="Q1666" s="3">
        <v>251</v>
      </c>
      <c r="R1666" s="3">
        <f t="shared" si="78"/>
        <v>1</v>
      </c>
      <c r="S1666" s="3">
        <v>3</v>
      </c>
      <c r="T1666" s="3">
        <f>IF(AND(H1666&lt;5,S1666&gt;=VLOOKUP(A1666,anni!$A$1:$O$32,6,0)),1,0)</f>
        <v>0</v>
      </c>
    </row>
    <row r="1667" spans="1:20" x14ac:dyDescent="0.3">
      <c r="A1667" s="3">
        <v>2011</v>
      </c>
      <c r="B1667" s="3">
        <v>142</v>
      </c>
      <c r="C1667" s="3" t="s">
        <v>69</v>
      </c>
      <c r="D1667" s="3" t="s">
        <v>137</v>
      </c>
      <c r="E1667" s="3" t="s">
        <v>137</v>
      </c>
      <c r="F1667" s="3">
        <v>6096</v>
      </c>
      <c r="G1667" s="3">
        <f t="shared" si="80"/>
        <v>2011</v>
      </c>
      <c r="H1667" s="4">
        <v>3</v>
      </c>
      <c r="I1667" s="3" t="s">
        <v>36</v>
      </c>
      <c r="J1667" s="3">
        <v>4</v>
      </c>
      <c r="K1667" s="3">
        <v>0</v>
      </c>
      <c r="L1667" s="3">
        <v>1</v>
      </c>
      <c r="M1667" s="3">
        <v>0</v>
      </c>
      <c r="N1667" s="3">
        <v>0</v>
      </c>
      <c r="O1667" s="3">
        <v>0</v>
      </c>
      <c r="P1667" s="3">
        <f t="shared" si="79"/>
        <v>7</v>
      </c>
      <c r="Q1667" s="3">
        <v>216</v>
      </c>
      <c r="R1667" s="3">
        <f t="shared" si="78"/>
        <v>2</v>
      </c>
      <c r="S1667" s="3">
        <v>5</v>
      </c>
      <c r="T1667" s="3">
        <f>IF(AND(H1667&lt;5,S1667&gt;=VLOOKUP(A1667,anni!$A$1:$O$32,6,0)),1,0)</f>
        <v>0</v>
      </c>
    </row>
    <row r="1668" spans="1:20" x14ac:dyDescent="0.3">
      <c r="A1668" s="3">
        <v>2011</v>
      </c>
      <c r="B1668" s="3">
        <v>143</v>
      </c>
      <c r="C1668" s="3" t="s">
        <v>39</v>
      </c>
      <c r="D1668" s="3" t="s">
        <v>40</v>
      </c>
      <c r="E1668" s="3" t="s">
        <v>40</v>
      </c>
      <c r="F1668" s="3">
        <v>5856</v>
      </c>
      <c r="G1668" s="3">
        <f t="shared" si="80"/>
        <v>2011</v>
      </c>
      <c r="H1668" s="4">
        <v>5</v>
      </c>
      <c r="I1668" s="3" t="s">
        <v>36</v>
      </c>
      <c r="J1668" s="3">
        <v>7</v>
      </c>
      <c r="K1668" s="3">
        <v>2</v>
      </c>
      <c r="L1668" s="3">
        <v>0</v>
      </c>
      <c r="M1668" s="3">
        <v>0</v>
      </c>
      <c r="N1668" s="3">
        <v>1</v>
      </c>
      <c r="O1668" s="3">
        <v>0</v>
      </c>
      <c r="P1668" s="3">
        <f t="shared" si="79"/>
        <v>10</v>
      </c>
      <c r="Q1668" s="3">
        <v>152</v>
      </c>
      <c r="R1668" s="3">
        <f t="shared" si="78"/>
        <v>2</v>
      </c>
      <c r="S1668" s="3">
        <v>10</v>
      </c>
      <c r="T1668" s="3">
        <f>IF(AND(H1668&lt;5,S1668&gt;=VLOOKUP(A1668,anni!$A$1:$O$32,6,0)),1,0)</f>
        <v>0</v>
      </c>
    </row>
    <row r="1669" spans="1:20" x14ac:dyDescent="0.3">
      <c r="A1669" s="3">
        <v>2011</v>
      </c>
      <c r="B1669" s="3">
        <v>144</v>
      </c>
      <c r="C1669" s="3" t="s">
        <v>39</v>
      </c>
      <c r="D1669" s="3" t="s">
        <v>40</v>
      </c>
      <c r="E1669" s="3" t="s">
        <v>40</v>
      </c>
      <c r="F1669" s="3">
        <v>5744</v>
      </c>
      <c r="G1669" s="3">
        <f t="shared" si="80"/>
        <v>2011</v>
      </c>
      <c r="H1669" s="4">
        <v>3</v>
      </c>
      <c r="I1669" s="3" t="s">
        <v>36</v>
      </c>
      <c r="J1669" s="3">
        <v>6</v>
      </c>
      <c r="K1669" s="3">
        <v>7</v>
      </c>
      <c r="L1669" s="3">
        <v>6</v>
      </c>
      <c r="M1669" s="3">
        <v>2</v>
      </c>
      <c r="N1669" s="3">
        <v>7</v>
      </c>
      <c r="O1669" s="3">
        <v>1</v>
      </c>
      <c r="P1669" s="3">
        <f t="shared" si="79"/>
        <v>0</v>
      </c>
      <c r="Q1669" s="3">
        <v>4</v>
      </c>
      <c r="R1669" s="3">
        <f t="shared" si="78"/>
        <v>5</v>
      </c>
      <c r="S1669" s="3">
        <v>29</v>
      </c>
      <c r="T1669" s="3">
        <f>IF(AND(H1669&lt;5,S1669&gt;=VLOOKUP(A1669,anni!$A$1:$O$32,6,0)),1,0)</f>
        <v>1</v>
      </c>
    </row>
    <row r="1670" spans="1:20" x14ac:dyDescent="0.3">
      <c r="A1670" s="3">
        <v>2011</v>
      </c>
      <c r="B1670" s="3">
        <v>145</v>
      </c>
      <c r="C1670" s="3" t="s">
        <v>45</v>
      </c>
      <c r="D1670" s="3" t="s">
        <v>49</v>
      </c>
      <c r="E1670" s="3" t="s">
        <v>49</v>
      </c>
      <c r="F1670" s="3">
        <v>5995</v>
      </c>
      <c r="G1670" s="3">
        <f t="shared" si="80"/>
        <v>2011</v>
      </c>
      <c r="H1670" s="4">
        <v>5</v>
      </c>
      <c r="I1670" s="3" t="s">
        <v>36</v>
      </c>
      <c r="J1670" s="3">
        <v>1</v>
      </c>
      <c r="K1670" s="3">
        <v>0</v>
      </c>
      <c r="L1670" s="3">
        <v>0</v>
      </c>
      <c r="M1670" s="3">
        <v>0</v>
      </c>
      <c r="N1670" s="3">
        <v>1</v>
      </c>
      <c r="O1670" s="3">
        <v>2</v>
      </c>
      <c r="P1670" s="3">
        <f t="shared" si="79"/>
        <v>4</v>
      </c>
      <c r="Q1670" s="3">
        <v>229</v>
      </c>
      <c r="R1670" s="3">
        <f t="shared" si="78"/>
        <v>1</v>
      </c>
      <c r="S1670" s="3">
        <v>4</v>
      </c>
      <c r="T1670" s="3">
        <f>IF(AND(H1670&lt;5,S1670&gt;=VLOOKUP(A1670,anni!$A$1:$O$32,6,0)),1,0)</f>
        <v>0</v>
      </c>
    </row>
    <row r="1671" spans="1:20" x14ac:dyDescent="0.3">
      <c r="A1671" s="3">
        <v>2011</v>
      </c>
      <c r="B1671" s="3">
        <v>146</v>
      </c>
      <c r="C1671" s="3" t="s">
        <v>45</v>
      </c>
      <c r="D1671" s="3" t="s">
        <v>49</v>
      </c>
      <c r="E1671" s="3" t="s">
        <v>49</v>
      </c>
      <c r="F1671" s="3">
        <v>5858</v>
      </c>
      <c r="G1671" s="3">
        <f t="shared" si="80"/>
        <v>2011</v>
      </c>
      <c r="H1671" s="4">
        <v>5</v>
      </c>
      <c r="I1671" s="3" t="s">
        <v>36</v>
      </c>
      <c r="J1671" s="3">
        <v>7</v>
      </c>
      <c r="K1671" s="3">
        <v>0</v>
      </c>
      <c r="L1671" s="3">
        <v>7</v>
      </c>
      <c r="M1671" s="3">
        <v>0</v>
      </c>
      <c r="N1671" s="3">
        <v>0</v>
      </c>
      <c r="O1671" s="3">
        <v>2</v>
      </c>
      <c r="P1671" s="3">
        <f t="shared" si="79"/>
        <v>16</v>
      </c>
      <c r="Q1671" s="3">
        <v>62</v>
      </c>
      <c r="R1671" s="3">
        <f t="shared" si="78"/>
        <v>2</v>
      </c>
      <c r="S1671" s="3">
        <v>16</v>
      </c>
      <c r="T1671" s="3">
        <f>IF(AND(H1671&lt;5,S1671&gt;=VLOOKUP(A1671,anni!$A$1:$O$32,6,0)),1,0)</f>
        <v>0</v>
      </c>
    </row>
    <row r="1672" spans="1:20" x14ac:dyDescent="0.3">
      <c r="A1672" s="3">
        <v>2011</v>
      </c>
      <c r="B1672" s="3">
        <v>147</v>
      </c>
      <c r="C1672" s="3" t="s">
        <v>62</v>
      </c>
      <c r="D1672" s="3" t="s">
        <v>134</v>
      </c>
      <c r="E1672" s="3" t="s">
        <v>134</v>
      </c>
      <c r="F1672" s="3">
        <v>5996</v>
      </c>
      <c r="G1672" s="3">
        <f t="shared" si="80"/>
        <v>2011</v>
      </c>
      <c r="H1672" s="4">
        <v>5</v>
      </c>
      <c r="I1672" s="3" t="s">
        <v>36</v>
      </c>
      <c r="J1672" s="3">
        <v>3</v>
      </c>
      <c r="K1672" s="3">
        <v>2</v>
      </c>
      <c r="L1672" s="3">
        <v>0</v>
      </c>
      <c r="M1672" s="3">
        <v>0</v>
      </c>
      <c r="N1672" s="3">
        <v>0</v>
      </c>
      <c r="O1672" s="3">
        <v>0</v>
      </c>
      <c r="P1672" s="3">
        <f t="shared" si="79"/>
        <v>5</v>
      </c>
      <c r="Q1672" s="3">
        <v>216</v>
      </c>
      <c r="R1672" s="3">
        <f t="shared" si="78"/>
        <v>1</v>
      </c>
      <c r="S1672" s="3">
        <v>5</v>
      </c>
      <c r="T1672" s="3">
        <f>IF(AND(H1672&lt;5,S1672&gt;=VLOOKUP(A1672,anni!$A$1:$O$32,6,0)),1,0)</f>
        <v>0</v>
      </c>
    </row>
    <row r="1673" spans="1:20" x14ac:dyDescent="0.3">
      <c r="A1673" s="3">
        <v>2011</v>
      </c>
      <c r="B1673" s="3">
        <v>148</v>
      </c>
      <c r="C1673" s="3" t="s">
        <v>62</v>
      </c>
      <c r="D1673" s="3" t="s">
        <v>142</v>
      </c>
      <c r="E1673" s="3" t="s">
        <v>142</v>
      </c>
      <c r="F1673" s="3">
        <v>6122</v>
      </c>
      <c r="G1673" s="3">
        <f t="shared" si="80"/>
        <v>2011</v>
      </c>
      <c r="H1673" s="4">
        <v>2</v>
      </c>
      <c r="I1673" s="3" t="s">
        <v>31</v>
      </c>
      <c r="J1673" s="3">
        <v>0</v>
      </c>
      <c r="K1673" s="3">
        <v>0</v>
      </c>
      <c r="L1673" s="3">
        <v>0</v>
      </c>
      <c r="M1673" s="3">
        <v>0</v>
      </c>
      <c r="N1673" s="3">
        <v>0</v>
      </c>
      <c r="O1673" s="3">
        <v>0</v>
      </c>
      <c r="P1673" s="3">
        <f t="shared" si="79"/>
        <v>0</v>
      </c>
      <c r="Q1673" s="3">
        <v>280</v>
      </c>
      <c r="R1673" s="3">
        <f t="shared" si="78"/>
        <v>1</v>
      </c>
      <c r="S1673" s="3">
        <v>0</v>
      </c>
      <c r="T1673" s="3">
        <f>IF(AND(H1673&lt;5,S1673&gt;=VLOOKUP(A1673,anni!$A$1:$O$32,6,0)),1,0)</f>
        <v>0</v>
      </c>
    </row>
    <row r="1674" spans="1:20" x14ac:dyDescent="0.3">
      <c r="A1674" s="3">
        <v>2011</v>
      </c>
      <c r="B1674" s="3">
        <v>149</v>
      </c>
      <c r="C1674" s="3" t="s">
        <v>56</v>
      </c>
      <c r="D1674" s="3" t="s">
        <v>57</v>
      </c>
      <c r="E1674" s="3" t="s">
        <v>57</v>
      </c>
      <c r="F1674" s="3">
        <v>5859</v>
      </c>
      <c r="G1674" s="3">
        <f t="shared" si="80"/>
        <v>2011</v>
      </c>
      <c r="H1674" s="4">
        <v>5</v>
      </c>
      <c r="I1674" s="3" t="s">
        <v>36</v>
      </c>
      <c r="J1674" s="3">
        <v>7</v>
      </c>
      <c r="K1674" s="3">
        <v>7</v>
      </c>
      <c r="L1674" s="3">
        <v>7</v>
      </c>
      <c r="M1674" s="3">
        <v>1</v>
      </c>
      <c r="N1674" s="3">
        <v>2</v>
      </c>
      <c r="O1674" s="3">
        <v>0</v>
      </c>
      <c r="P1674" s="3">
        <f t="shared" si="79"/>
        <v>24</v>
      </c>
      <c r="Q1674" s="3">
        <v>14</v>
      </c>
      <c r="R1674" s="3">
        <f t="shared" si="78"/>
        <v>2</v>
      </c>
      <c r="S1674" s="3">
        <v>24</v>
      </c>
      <c r="T1674" s="3">
        <f>IF(AND(H1674&lt;5,S1674&gt;=VLOOKUP(A1674,anni!$A$1:$O$32,6,0)),1,0)</f>
        <v>0</v>
      </c>
    </row>
    <row r="1675" spans="1:20" x14ac:dyDescent="0.3">
      <c r="A1675" s="3">
        <v>2011</v>
      </c>
      <c r="B1675" s="3">
        <v>150</v>
      </c>
      <c r="C1675" s="3" t="s">
        <v>45</v>
      </c>
      <c r="D1675" s="3" t="s">
        <v>46</v>
      </c>
      <c r="E1675" s="3" t="s">
        <v>46</v>
      </c>
      <c r="F1675" s="3">
        <v>5745</v>
      </c>
      <c r="G1675" s="3">
        <f t="shared" si="80"/>
        <v>2011</v>
      </c>
      <c r="H1675" s="4">
        <v>3</v>
      </c>
      <c r="I1675" s="3" t="s">
        <v>36</v>
      </c>
      <c r="J1675" s="3">
        <v>4</v>
      </c>
      <c r="K1675" s="3">
        <v>7</v>
      </c>
      <c r="L1675" s="3">
        <v>5</v>
      </c>
      <c r="M1675" s="3">
        <v>0</v>
      </c>
      <c r="N1675" s="3">
        <v>1</v>
      </c>
      <c r="O1675" s="3">
        <v>2</v>
      </c>
      <c r="P1675" s="3">
        <f t="shared" si="79"/>
        <v>26.599999999999998</v>
      </c>
      <c r="Q1675" s="3">
        <v>42</v>
      </c>
      <c r="R1675" s="3">
        <f t="shared" si="78"/>
        <v>5</v>
      </c>
      <c r="S1675" s="3">
        <v>19</v>
      </c>
      <c r="T1675" s="3">
        <f>IF(AND(H1675&lt;5,S1675&gt;=VLOOKUP(A1675,anni!$A$1:$O$32,6,0)),1,0)</f>
        <v>0</v>
      </c>
    </row>
    <row r="1676" spans="1:20" x14ac:dyDescent="0.3">
      <c r="A1676" s="3">
        <v>2011</v>
      </c>
      <c r="B1676" s="3">
        <v>151</v>
      </c>
      <c r="C1676" s="3" t="s">
        <v>47</v>
      </c>
      <c r="D1676" s="3" t="s">
        <v>121</v>
      </c>
      <c r="E1676" s="3" t="s">
        <v>121</v>
      </c>
      <c r="F1676" s="3">
        <v>5698</v>
      </c>
      <c r="G1676" s="3">
        <f t="shared" si="80"/>
        <v>2011</v>
      </c>
      <c r="H1676" s="4">
        <v>5</v>
      </c>
      <c r="I1676" s="3" t="s">
        <v>36</v>
      </c>
      <c r="J1676" s="3">
        <v>7</v>
      </c>
      <c r="K1676" s="3">
        <v>7</v>
      </c>
      <c r="L1676" s="3">
        <v>0</v>
      </c>
      <c r="M1676" s="3">
        <v>0</v>
      </c>
      <c r="N1676" s="3">
        <v>1</v>
      </c>
      <c r="O1676" s="3">
        <v>2</v>
      </c>
      <c r="P1676" s="3">
        <f t="shared" si="79"/>
        <v>17</v>
      </c>
      <c r="Q1676" s="3">
        <v>52</v>
      </c>
      <c r="R1676" s="3">
        <f t="shared" si="78"/>
        <v>3</v>
      </c>
      <c r="S1676" s="3">
        <v>17</v>
      </c>
      <c r="T1676" s="3">
        <f>IF(AND(H1676&lt;5,S1676&gt;=VLOOKUP(A1676,anni!$A$1:$O$32,6,0)),1,0)</f>
        <v>0</v>
      </c>
    </row>
    <row r="1677" spans="1:20" x14ac:dyDescent="0.3">
      <c r="A1677" s="3">
        <v>2011</v>
      </c>
      <c r="B1677" s="3">
        <v>152</v>
      </c>
      <c r="C1677" s="3" t="s">
        <v>29</v>
      </c>
      <c r="D1677" s="3" t="s">
        <v>129</v>
      </c>
      <c r="E1677" s="3" t="s">
        <v>129</v>
      </c>
      <c r="F1677" s="3">
        <v>6097</v>
      </c>
      <c r="G1677" s="3">
        <f t="shared" si="80"/>
        <v>2011</v>
      </c>
      <c r="H1677" s="4">
        <v>3</v>
      </c>
      <c r="I1677" s="3" t="s">
        <v>36</v>
      </c>
      <c r="J1677" s="3">
        <v>1</v>
      </c>
      <c r="K1677" s="3">
        <v>7</v>
      </c>
      <c r="L1677" s="3">
        <v>7</v>
      </c>
      <c r="M1677" s="3">
        <v>0</v>
      </c>
      <c r="N1677" s="3">
        <v>0</v>
      </c>
      <c r="O1677" s="3">
        <v>0</v>
      </c>
      <c r="P1677" s="3">
        <f t="shared" si="79"/>
        <v>21</v>
      </c>
      <c r="Q1677" s="3">
        <v>72</v>
      </c>
      <c r="R1677" s="3">
        <f t="shared" si="78"/>
        <v>3</v>
      </c>
      <c r="S1677" s="3">
        <v>15</v>
      </c>
      <c r="T1677" s="3">
        <f>IF(AND(H1677&lt;5,S1677&gt;=VLOOKUP(A1677,anni!$A$1:$O$32,6,0)),1,0)</f>
        <v>0</v>
      </c>
    </row>
    <row r="1678" spans="1:20" x14ac:dyDescent="0.3">
      <c r="A1678" s="3">
        <v>2011</v>
      </c>
      <c r="B1678" s="3">
        <v>153</v>
      </c>
      <c r="C1678" s="3" t="s">
        <v>34</v>
      </c>
      <c r="D1678" s="3" t="s">
        <v>35</v>
      </c>
      <c r="E1678" s="3" t="s">
        <v>35</v>
      </c>
      <c r="F1678" s="3">
        <v>5700</v>
      </c>
      <c r="G1678" s="3">
        <f t="shared" si="80"/>
        <v>2011</v>
      </c>
      <c r="H1678" s="4">
        <v>5</v>
      </c>
      <c r="I1678" s="3" t="s">
        <v>36</v>
      </c>
      <c r="J1678" s="3">
        <v>3</v>
      </c>
      <c r="K1678" s="3">
        <v>7</v>
      </c>
      <c r="L1678" s="3">
        <v>7</v>
      </c>
      <c r="M1678" s="3">
        <v>3</v>
      </c>
      <c r="N1678" s="3">
        <v>0</v>
      </c>
      <c r="O1678" s="3">
        <v>0</v>
      </c>
      <c r="P1678" s="3">
        <f t="shared" si="79"/>
        <v>20</v>
      </c>
      <c r="Q1678" s="3">
        <v>32</v>
      </c>
      <c r="R1678" s="3">
        <f t="shared" si="78"/>
        <v>2</v>
      </c>
      <c r="S1678" s="3">
        <v>20</v>
      </c>
      <c r="T1678" s="3">
        <f>IF(AND(H1678&lt;5,S1678&gt;=VLOOKUP(A1678,anni!$A$1:$O$32,6,0)),1,0)</f>
        <v>0</v>
      </c>
    </row>
    <row r="1679" spans="1:20" x14ac:dyDescent="0.3">
      <c r="A1679" s="3">
        <v>2011</v>
      </c>
      <c r="B1679" s="3">
        <v>154</v>
      </c>
      <c r="C1679" s="3" t="s">
        <v>29</v>
      </c>
      <c r="D1679" s="3" t="s">
        <v>114</v>
      </c>
      <c r="E1679" s="3" t="s">
        <v>114</v>
      </c>
      <c r="F1679" s="3">
        <v>5997</v>
      </c>
      <c r="G1679" s="3">
        <f t="shared" si="80"/>
        <v>2011</v>
      </c>
      <c r="H1679" s="4">
        <v>5</v>
      </c>
      <c r="I1679" s="3" t="s">
        <v>36</v>
      </c>
      <c r="J1679" s="3">
        <v>0</v>
      </c>
      <c r="K1679" s="3">
        <v>0</v>
      </c>
      <c r="L1679" s="3">
        <v>0</v>
      </c>
      <c r="M1679" s="3">
        <v>0</v>
      </c>
      <c r="N1679" s="3">
        <v>0</v>
      </c>
      <c r="O1679" s="3">
        <v>0</v>
      </c>
      <c r="P1679" s="3">
        <f t="shared" si="79"/>
        <v>0</v>
      </c>
      <c r="Q1679" s="3">
        <v>280</v>
      </c>
      <c r="R1679" s="3">
        <f t="shared" si="78"/>
        <v>1</v>
      </c>
      <c r="S1679" s="3">
        <v>0</v>
      </c>
      <c r="T1679" s="3">
        <f>IF(AND(H1679&lt;5,S1679&gt;=VLOOKUP(A1679,anni!$A$1:$O$32,6,0)),1,0)</f>
        <v>0</v>
      </c>
    </row>
    <row r="1680" spans="1:20" x14ac:dyDescent="0.3">
      <c r="A1680" s="3">
        <v>2011</v>
      </c>
      <c r="B1680" s="3">
        <v>155</v>
      </c>
      <c r="C1680" s="3" t="s">
        <v>135</v>
      </c>
      <c r="D1680" s="3" t="s">
        <v>145</v>
      </c>
      <c r="E1680" s="3" t="s">
        <v>145</v>
      </c>
      <c r="F1680" s="3">
        <v>5860</v>
      </c>
      <c r="G1680" s="3">
        <f t="shared" si="80"/>
        <v>2011</v>
      </c>
      <c r="H1680" s="4">
        <v>5</v>
      </c>
      <c r="I1680" s="3" t="s">
        <v>36</v>
      </c>
      <c r="J1680" s="3">
        <v>4</v>
      </c>
      <c r="K1680" s="3">
        <v>7</v>
      </c>
      <c r="L1680" s="3">
        <v>0</v>
      </c>
      <c r="M1680" s="3">
        <v>0</v>
      </c>
      <c r="N1680" s="3">
        <v>0</v>
      </c>
      <c r="O1680" s="3">
        <v>0</v>
      </c>
      <c r="P1680" s="3">
        <f t="shared" si="79"/>
        <v>11</v>
      </c>
      <c r="Q1680" s="3">
        <v>133</v>
      </c>
      <c r="R1680" s="3">
        <f t="shared" si="78"/>
        <v>2</v>
      </c>
      <c r="S1680" s="3">
        <v>11</v>
      </c>
      <c r="T1680" s="3">
        <f>IF(AND(H1680&lt;5,S1680&gt;=VLOOKUP(A1680,anni!$A$1:$O$32,6,0)),1,0)</f>
        <v>0</v>
      </c>
    </row>
    <row r="1681" spans="1:20" x14ac:dyDescent="0.3">
      <c r="A1681" s="3">
        <v>2011</v>
      </c>
      <c r="B1681" s="3">
        <v>156</v>
      </c>
      <c r="C1681" s="3" t="s">
        <v>62</v>
      </c>
      <c r="D1681" s="3" t="s">
        <v>63</v>
      </c>
      <c r="E1681" s="3" t="s">
        <v>63</v>
      </c>
      <c r="F1681" s="3">
        <v>5701</v>
      </c>
      <c r="G1681" s="3">
        <f t="shared" si="80"/>
        <v>2011</v>
      </c>
      <c r="H1681" s="4">
        <v>5</v>
      </c>
      <c r="I1681" s="3" t="s">
        <v>36</v>
      </c>
      <c r="J1681" s="3">
        <v>7</v>
      </c>
      <c r="K1681" s="3">
        <v>7</v>
      </c>
      <c r="L1681" s="3">
        <v>7</v>
      </c>
      <c r="M1681" s="3">
        <v>0</v>
      </c>
      <c r="N1681" s="3">
        <v>4</v>
      </c>
      <c r="O1681" s="3">
        <v>0</v>
      </c>
      <c r="P1681" s="3">
        <f t="shared" si="79"/>
        <v>25</v>
      </c>
      <c r="Q1681" s="3">
        <v>9</v>
      </c>
      <c r="R1681" s="3">
        <f t="shared" si="78"/>
        <v>3</v>
      </c>
      <c r="S1681" s="3">
        <v>25</v>
      </c>
      <c r="T1681" s="3">
        <f>IF(AND(H1681&lt;5,S1681&gt;=VLOOKUP(A1681,anni!$A$1:$O$32,6,0)),1,0)</f>
        <v>0</v>
      </c>
    </row>
    <row r="1682" spans="1:20" x14ac:dyDescent="0.3">
      <c r="A1682" s="3">
        <v>2011</v>
      </c>
      <c r="B1682" s="3">
        <v>157</v>
      </c>
      <c r="C1682" s="3" t="s">
        <v>39</v>
      </c>
      <c r="D1682" s="3" t="s">
        <v>40</v>
      </c>
      <c r="E1682" s="3" t="s">
        <v>40</v>
      </c>
      <c r="F1682" s="3">
        <v>6123</v>
      </c>
      <c r="G1682" s="3">
        <f t="shared" si="80"/>
        <v>2011</v>
      </c>
      <c r="H1682" s="4">
        <v>2</v>
      </c>
      <c r="I1682" s="3" t="s">
        <v>31</v>
      </c>
      <c r="J1682" s="3">
        <v>4</v>
      </c>
      <c r="K1682" s="3">
        <v>7</v>
      </c>
      <c r="L1682" s="3">
        <v>7</v>
      </c>
      <c r="M1682" s="3">
        <v>0</v>
      </c>
      <c r="N1682" s="3">
        <v>2</v>
      </c>
      <c r="O1682" s="3">
        <v>0</v>
      </c>
      <c r="P1682" s="3">
        <f t="shared" si="79"/>
        <v>32</v>
      </c>
      <c r="Q1682" s="3">
        <v>32</v>
      </c>
      <c r="R1682" s="3">
        <f t="shared" si="78"/>
        <v>4</v>
      </c>
      <c r="S1682" s="3">
        <v>20</v>
      </c>
      <c r="T1682" s="3">
        <f>IF(AND(H1682&lt;5,S1682&gt;=VLOOKUP(A1682,anni!$A$1:$O$32,6,0)),1,0)</f>
        <v>0</v>
      </c>
    </row>
    <row r="1683" spans="1:20" x14ac:dyDescent="0.3">
      <c r="A1683" s="3">
        <v>2011</v>
      </c>
      <c r="B1683" s="3">
        <v>158</v>
      </c>
      <c r="C1683" s="3" t="s">
        <v>45</v>
      </c>
      <c r="D1683" s="3" t="s">
        <v>132</v>
      </c>
      <c r="E1683" s="3" t="s">
        <v>132</v>
      </c>
      <c r="F1683" s="3">
        <v>5998</v>
      </c>
      <c r="G1683" s="3">
        <f t="shared" si="80"/>
        <v>2011</v>
      </c>
      <c r="H1683" s="4">
        <v>5</v>
      </c>
      <c r="I1683" s="3" t="s">
        <v>36</v>
      </c>
      <c r="J1683" s="3">
        <v>0</v>
      </c>
      <c r="K1683" s="3">
        <v>0</v>
      </c>
      <c r="L1683" s="3">
        <v>0</v>
      </c>
      <c r="M1683" s="3">
        <v>1</v>
      </c>
      <c r="N1683" s="3">
        <v>0</v>
      </c>
      <c r="O1683" s="3">
        <v>0</v>
      </c>
      <c r="P1683" s="3">
        <f t="shared" si="79"/>
        <v>1</v>
      </c>
      <c r="Q1683" s="3">
        <v>266</v>
      </c>
      <c r="R1683" s="3">
        <f t="shared" si="78"/>
        <v>1</v>
      </c>
      <c r="S1683" s="3">
        <v>1</v>
      </c>
      <c r="T1683" s="3">
        <f>IF(AND(H1683&lt;5,S1683&gt;=VLOOKUP(A1683,anni!$A$1:$O$32,6,0)),1,0)</f>
        <v>0</v>
      </c>
    </row>
    <row r="1684" spans="1:20" x14ac:dyDescent="0.3">
      <c r="A1684" s="3">
        <v>2011</v>
      </c>
      <c r="B1684" s="3">
        <v>159</v>
      </c>
      <c r="C1684" s="3" t="s">
        <v>34</v>
      </c>
      <c r="D1684" s="3" t="s">
        <v>35</v>
      </c>
      <c r="E1684" s="3" t="s">
        <v>35</v>
      </c>
      <c r="F1684" s="3">
        <v>5935</v>
      </c>
      <c r="G1684" s="3">
        <f t="shared" si="80"/>
        <v>2011</v>
      </c>
      <c r="H1684" s="4">
        <v>3</v>
      </c>
      <c r="I1684" s="3" t="s">
        <v>36</v>
      </c>
      <c r="J1684" s="3">
        <v>7</v>
      </c>
      <c r="K1684" s="3">
        <v>4</v>
      </c>
      <c r="L1684" s="3">
        <v>7</v>
      </c>
      <c r="M1684" s="3">
        <v>0</v>
      </c>
      <c r="N1684" s="3">
        <v>1</v>
      </c>
      <c r="O1684" s="3">
        <v>0</v>
      </c>
      <c r="P1684" s="3">
        <f t="shared" si="79"/>
        <v>26.599999999999998</v>
      </c>
      <c r="Q1684" s="3">
        <v>42</v>
      </c>
      <c r="R1684" s="3">
        <f t="shared" si="78"/>
        <v>3</v>
      </c>
      <c r="S1684" s="3">
        <v>19</v>
      </c>
      <c r="T1684" s="3">
        <f>IF(AND(H1684&lt;5,S1684&gt;=VLOOKUP(A1684,anni!$A$1:$O$32,6,0)),1,0)</f>
        <v>0</v>
      </c>
    </row>
    <row r="1685" spans="1:20" x14ac:dyDescent="0.3">
      <c r="A1685" s="3">
        <v>2011</v>
      </c>
      <c r="B1685" s="3">
        <v>160</v>
      </c>
      <c r="C1685" s="3" t="s">
        <v>34</v>
      </c>
      <c r="D1685" s="3" t="s">
        <v>41</v>
      </c>
      <c r="E1685" s="3" t="s">
        <v>41</v>
      </c>
      <c r="F1685" s="3">
        <v>6124</v>
      </c>
      <c r="G1685" s="3">
        <f t="shared" si="80"/>
        <v>2011</v>
      </c>
      <c r="H1685" s="4">
        <v>2</v>
      </c>
      <c r="I1685" s="3" t="s">
        <v>31</v>
      </c>
      <c r="J1685" s="3">
        <v>3</v>
      </c>
      <c r="K1685" s="3">
        <v>0</v>
      </c>
      <c r="L1685" s="3">
        <v>0</v>
      </c>
      <c r="M1685" s="3">
        <v>0</v>
      </c>
      <c r="N1685" s="3">
        <v>0</v>
      </c>
      <c r="O1685" s="3">
        <v>2</v>
      </c>
      <c r="P1685" s="3">
        <f t="shared" si="79"/>
        <v>8</v>
      </c>
      <c r="Q1685" s="3">
        <v>216</v>
      </c>
      <c r="R1685" s="3">
        <f t="shared" si="78"/>
        <v>4</v>
      </c>
      <c r="S1685" s="3">
        <v>5</v>
      </c>
      <c r="T1685" s="3">
        <f>IF(AND(H1685&lt;5,S1685&gt;=VLOOKUP(A1685,anni!$A$1:$O$32,6,0)),1,0)</f>
        <v>0</v>
      </c>
    </row>
    <row r="1686" spans="1:20" x14ac:dyDescent="0.3">
      <c r="A1686" s="3">
        <v>2011</v>
      </c>
      <c r="B1686" s="3">
        <v>161</v>
      </c>
      <c r="C1686" s="3" t="s">
        <v>56</v>
      </c>
      <c r="D1686" s="3" t="s">
        <v>66</v>
      </c>
      <c r="E1686" s="3" t="s">
        <v>66</v>
      </c>
      <c r="F1686" s="3">
        <v>5533</v>
      </c>
      <c r="G1686" s="3">
        <f t="shared" si="80"/>
        <v>2011</v>
      </c>
      <c r="H1686" s="4">
        <v>5</v>
      </c>
      <c r="I1686" s="3" t="s">
        <v>36</v>
      </c>
      <c r="J1686" s="3">
        <v>5</v>
      </c>
      <c r="K1686" s="3">
        <v>6</v>
      </c>
      <c r="L1686" s="3">
        <v>7</v>
      </c>
      <c r="M1686" s="3">
        <v>0</v>
      </c>
      <c r="N1686" s="3">
        <v>2</v>
      </c>
      <c r="O1686" s="3">
        <v>0</v>
      </c>
      <c r="P1686" s="3">
        <f t="shared" si="79"/>
        <v>20</v>
      </c>
      <c r="Q1686" s="3">
        <v>32</v>
      </c>
      <c r="R1686" s="3">
        <f t="shared" si="78"/>
        <v>3</v>
      </c>
      <c r="S1686" s="3">
        <v>20</v>
      </c>
      <c r="T1686" s="3">
        <f>IF(AND(H1686&lt;5,S1686&gt;=VLOOKUP(A1686,anni!$A$1:$O$32,6,0)),1,0)</f>
        <v>0</v>
      </c>
    </row>
    <row r="1687" spans="1:20" x14ac:dyDescent="0.3">
      <c r="A1687" s="3">
        <v>2011</v>
      </c>
      <c r="B1687" s="3">
        <v>162</v>
      </c>
      <c r="C1687" s="3" t="s">
        <v>39</v>
      </c>
      <c r="D1687" s="3" t="s">
        <v>40</v>
      </c>
      <c r="E1687" s="3" t="s">
        <v>40</v>
      </c>
      <c r="F1687" s="3">
        <v>5366</v>
      </c>
      <c r="G1687" s="3">
        <f t="shared" si="80"/>
        <v>2011</v>
      </c>
      <c r="H1687" s="4">
        <v>5</v>
      </c>
      <c r="I1687" s="3" t="s">
        <v>36</v>
      </c>
      <c r="J1687" s="3">
        <v>7</v>
      </c>
      <c r="K1687" s="3">
        <v>7</v>
      </c>
      <c r="L1687" s="3">
        <v>0</v>
      </c>
      <c r="M1687" s="3">
        <v>5</v>
      </c>
      <c r="N1687" s="3">
        <v>7</v>
      </c>
      <c r="O1687" s="3">
        <v>4</v>
      </c>
      <c r="P1687" s="3">
        <f t="shared" si="79"/>
        <v>30</v>
      </c>
      <c r="Q1687" s="3">
        <v>2</v>
      </c>
      <c r="R1687" s="3">
        <f t="shared" si="78"/>
        <v>5</v>
      </c>
      <c r="S1687" s="3">
        <v>30</v>
      </c>
      <c r="T1687" s="3">
        <f>IF(AND(H1687&lt;5,S1687&gt;=VLOOKUP(A1687,anni!$A$1:$O$32,6,0)),1,0)</f>
        <v>0</v>
      </c>
    </row>
    <row r="1688" spans="1:20" x14ac:dyDescent="0.3">
      <c r="A1688" s="3">
        <v>2011</v>
      </c>
      <c r="B1688" s="3">
        <v>163</v>
      </c>
      <c r="C1688" s="3" t="s">
        <v>47</v>
      </c>
      <c r="D1688" s="3" t="s">
        <v>100</v>
      </c>
      <c r="E1688" s="3" t="s">
        <v>100</v>
      </c>
      <c r="F1688" s="3">
        <v>5746</v>
      </c>
      <c r="G1688" s="3">
        <f t="shared" si="80"/>
        <v>2011</v>
      </c>
      <c r="H1688" s="4">
        <v>3</v>
      </c>
      <c r="I1688" s="3" t="s">
        <v>36</v>
      </c>
      <c r="J1688" s="3">
        <v>6</v>
      </c>
      <c r="K1688" s="3">
        <v>5</v>
      </c>
      <c r="L1688" s="3">
        <v>1</v>
      </c>
      <c r="M1688" s="3">
        <v>0</v>
      </c>
      <c r="N1688" s="3">
        <v>0</v>
      </c>
      <c r="O1688" s="3">
        <v>0</v>
      </c>
      <c r="P1688" s="3">
        <f t="shared" si="79"/>
        <v>16.799999999999997</v>
      </c>
      <c r="Q1688" s="3">
        <v>124</v>
      </c>
      <c r="R1688" s="3">
        <f t="shared" si="78"/>
        <v>4</v>
      </c>
      <c r="S1688" s="3">
        <v>12</v>
      </c>
      <c r="T1688" s="3">
        <f>IF(AND(H1688&lt;5,S1688&gt;=VLOOKUP(A1688,anni!$A$1:$O$32,6,0)),1,0)</f>
        <v>0</v>
      </c>
    </row>
    <row r="1689" spans="1:20" x14ac:dyDescent="0.3">
      <c r="A1689" s="3">
        <v>2011</v>
      </c>
      <c r="B1689" s="3">
        <v>164</v>
      </c>
      <c r="C1689" s="3" t="s">
        <v>43</v>
      </c>
      <c r="D1689" s="3" t="s">
        <v>92</v>
      </c>
      <c r="E1689" s="3" t="s">
        <v>92</v>
      </c>
      <c r="F1689" s="3">
        <v>5999</v>
      </c>
      <c r="G1689" s="3">
        <f t="shared" si="80"/>
        <v>2011</v>
      </c>
      <c r="H1689" s="4">
        <v>5</v>
      </c>
      <c r="I1689" s="3" t="s">
        <v>36</v>
      </c>
      <c r="J1689" s="3">
        <v>7</v>
      </c>
      <c r="K1689" s="3">
        <v>5</v>
      </c>
      <c r="L1689" s="3">
        <v>0</v>
      </c>
      <c r="M1689" s="3">
        <v>1</v>
      </c>
      <c r="N1689" s="3">
        <v>0</v>
      </c>
      <c r="O1689" s="3">
        <v>0</v>
      </c>
      <c r="P1689" s="3">
        <f t="shared" si="79"/>
        <v>13</v>
      </c>
      <c r="Q1689" s="3">
        <v>114</v>
      </c>
      <c r="R1689" s="3">
        <f t="shared" si="78"/>
        <v>1</v>
      </c>
      <c r="S1689" s="3">
        <v>13</v>
      </c>
      <c r="T1689" s="3">
        <f>IF(AND(H1689&lt;5,S1689&gt;=VLOOKUP(A1689,anni!$A$1:$O$32,6,0)),1,0)</f>
        <v>0</v>
      </c>
    </row>
    <row r="1690" spans="1:20" x14ac:dyDescent="0.3">
      <c r="A1690" s="3">
        <v>2011</v>
      </c>
      <c r="B1690" s="3">
        <v>165</v>
      </c>
      <c r="C1690" s="3" t="s">
        <v>32</v>
      </c>
      <c r="D1690" s="3" t="s">
        <v>61</v>
      </c>
      <c r="E1690" s="3" t="s">
        <v>61</v>
      </c>
      <c r="F1690" s="3">
        <v>5727</v>
      </c>
      <c r="G1690" s="3">
        <f t="shared" si="80"/>
        <v>2011</v>
      </c>
      <c r="H1690" s="4">
        <v>4</v>
      </c>
      <c r="I1690" s="3" t="s">
        <v>36</v>
      </c>
      <c r="J1690" s="3">
        <v>7</v>
      </c>
      <c r="K1690" s="3">
        <v>7</v>
      </c>
      <c r="L1690" s="3">
        <v>6</v>
      </c>
      <c r="M1690" s="3">
        <v>1</v>
      </c>
      <c r="N1690" s="3">
        <v>2</v>
      </c>
      <c r="O1690" s="3">
        <v>0</v>
      </c>
      <c r="P1690" s="3">
        <f t="shared" si="79"/>
        <v>0</v>
      </c>
      <c r="Q1690" s="3">
        <v>17</v>
      </c>
      <c r="R1690" s="3">
        <f t="shared" si="78"/>
        <v>4</v>
      </c>
      <c r="S1690" s="3">
        <v>23</v>
      </c>
      <c r="T1690" s="3">
        <f>IF(AND(H1690&lt;5,S1690&gt;=VLOOKUP(A1690,anni!$A$1:$O$32,6,0)),1,0)</f>
        <v>1</v>
      </c>
    </row>
    <row r="1691" spans="1:20" x14ac:dyDescent="0.3">
      <c r="A1691" s="3">
        <v>2011</v>
      </c>
      <c r="B1691" s="3">
        <v>166</v>
      </c>
      <c r="C1691" s="3" t="s">
        <v>86</v>
      </c>
      <c r="D1691" s="3" t="s">
        <v>87</v>
      </c>
      <c r="E1691" s="3" t="s">
        <v>87</v>
      </c>
      <c r="F1691" s="3">
        <v>5906</v>
      </c>
      <c r="G1691" s="3">
        <f t="shared" si="80"/>
        <v>2011</v>
      </c>
      <c r="H1691" s="4">
        <v>4</v>
      </c>
      <c r="I1691" s="3" t="s">
        <v>36</v>
      </c>
      <c r="J1691" s="3">
        <v>7</v>
      </c>
      <c r="K1691" s="3">
        <v>7</v>
      </c>
      <c r="L1691" s="3">
        <v>0</v>
      </c>
      <c r="M1691" s="3">
        <v>0</v>
      </c>
      <c r="N1691" s="3">
        <v>0</v>
      </c>
      <c r="O1691" s="3">
        <v>0</v>
      </c>
      <c r="P1691" s="3">
        <f t="shared" si="79"/>
        <v>16.8</v>
      </c>
      <c r="Q1691" s="3">
        <v>91</v>
      </c>
      <c r="R1691" s="3">
        <f t="shared" si="78"/>
        <v>3</v>
      </c>
      <c r="S1691" s="3">
        <v>14</v>
      </c>
      <c r="T1691" s="3">
        <f>IF(AND(H1691&lt;5,S1691&gt;=VLOOKUP(A1691,anni!$A$1:$O$32,6,0)),1,0)</f>
        <v>0</v>
      </c>
    </row>
    <row r="1692" spans="1:20" x14ac:dyDescent="0.3">
      <c r="A1692" s="3">
        <v>2011</v>
      </c>
      <c r="B1692" s="3">
        <v>167</v>
      </c>
      <c r="C1692" s="3" t="s">
        <v>45</v>
      </c>
      <c r="D1692" s="3" t="s">
        <v>49</v>
      </c>
      <c r="E1692" s="3" t="s">
        <v>49</v>
      </c>
      <c r="F1692" s="3">
        <v>5937</v>
      </c>
      <c r="G1692" s="3">
        <f t="shared" si="80"/>
        <v>2011</v>
      </c>
      <c r="H1692" s="4">
        <v>3</v>
      </c>
      <c r="I1692" s="3" t="s">
        <v>36</v>
      </c>
      <c r="J1692" s="3">
        <v>6</v>
      </c>
      <c r="K1692" s="3">
        <v>7</v>
      </c>
      <c r="L1692" s="3">
        <v>4</v>
      </c>
      <c r="M1692" s="3">
        <v>0</v>
      </c>
      <c r="N1692" s="3">
        <v>1</v>
      </c>
      <c r="O1692" s="3">
        <v>2</v>
      </c>
      <c r="P1692" s="3">
        <f t="shared" si="79"/>
        <v>28</v>
      </c>
      <c r="Q1692" s="3">
        <v>32</v>
      </c>
      <c r="R1692" s="3">
        <f t="shared" si="78"/>
        <v>4</v>
      </c>
      <c r="S1692" s="3">
        <v>20</v>
      </c>
      <c r="T1692" s="3">
        <f>IF(AND(H1692&lt;5,S1692&gt;=VLOOKUP(A1692,anni!$A$1:$O$32,6,0)),1,0)</f>
        <v>0</v>
      </c>
    </row>
    <row r="1693" spans="1:20" x14ac:dyDescent="0.3">
      <c r="A1693" s="3">
        <v>2011</v>
      </c>
      <c r="B1693" s="3">
        <v>168</v>
      </c>
      <c r="C1693" s="3" t="s">
        <v>79</v>
      </c>
      <c r="D1693" s="3" t="s">
        <v>80</v>
      </c>
      <c r="E1693" s="3" t="s">
        <v>80</v>
      </c>
      <c r="F1693" s="3">
        <v>6000</v>
      </c>
      <c r="G1693" s="3">
        <f t="shared" si="80"/>
        <v>2011</v>
      </c>
      <c r="H1693" s="4">
        <v>5</v>
      </c>
      <c r="I1693" s="3" t="s">
        <v>36</v>
      </c>
      <c r="J1693" s="3">
        <v>7</v>
      </c>
      <c r="K1693" s="3">
        <v>6</v>
      </c>
      <c r="L1693" s="3">
        <v>0</v>
      </c>
      <c r="M1693" s="3">
        <v>0</v>
      </c>
      <c r="N1693" s="3">
        <v>2</v>
      </c>
      <c r="O1693" s="3">
        <v>2</v>
      </c>
      <c r="P1693" s="3">
        <f t="shared" si="79"/>
        <v>17</v>
      </c>
      <c r="Q1693" s="3">
        <v>52</v>
      </c>
      <c r="R1693" s="3">
        <f t="shared" si="78"/>
        <v>1</v>
      </c>
      <c r="S1693" s="3">
        <v>17</v>
      </c>
      <c r="T1693" s="3">
        <f>IF(AND(H1693&lt;5,S1693&gt;=VLOOKUP(A1693,anni!$A$1:$O$32,6,0)),1,0)</f>
        <v>0</v>
      </c>
    </row>
    <row r="1694" spans="1:20" x14ac:dyDescent="0.3">
      <c r="A1694" s="3">
        <v>2011</v>
      </c>
      <c r="B1694" s="3">
        <v>169</v>
      </c>
      <c r="C1694" s="3" t="s">
        <v>45</v>
      </c>
      <c r="D1694" s="3" t="s">
        <v>49</v>
      </c>
      <c r="E1694" s="3" t="s">
        <v>49</v>
      </c>
      <c r="F1694" s="3">
        <v>6001</v>
      </c>
      <c r="G1694" s="3">
        <f t="shared" si="80"/>
        <v>2011</v>
      </c>
      <c r="H1694" s="4">
        <v>5</v>
      </c>
      <c r="I1694" s="3" t="s">
        <v>36</v>
      </c>
      <c r="J1694" s="3">
        <v>7</v>
      </c>
      <c r="K1694" s="3">
        <v>7</v>
      </c>
      <c r="L1694" s="3">
        <v>0</v>
      </c>
      <c r="M1694" s="3">
        <v>0</v>
      </c>
      <c r="N1694" s="3">
        <v>1</v>
      </c>
      <c r="O1694" s="3">
        <v>0</v>
      </c>
      <c r="P1694" s="3">
        <f t="shared" si="79"/>
        <v>15</v>
      </c>
      <c r="Q1694" s="3">
        <v>72</v>
      </c>
      <c r="R1694" s="3">
        <f t="shared" si="78"/>
        <v>1</v>
      </c>
      <c r="S1694" s="3">
        <v>15</v>
      </c>
      <c r="T1694" s="3">
        <f>IF(AND(H1694&lt;5,S1694&gt;=VLOOKUP(A1694,anni!$A$1:$O$32,6,0)),1,0)</f>
        <v>0</v>
      </c>
    </row>
    <row r="1695" spans="1:20" x14ac:dyDescent="0.3">
      <c r="A1695" s="3">
        <v>2011</v>
      </c>
      <c r="B1695" s="3">
        <v>170</v>
      </c>
      <c r="C1695" s="3" t="s">
        <v>32</v>
      </c>
      <c r="D1695" s="3" t="s">
        <v>33</v>
      </c>
      <c r="E1695" s="3" t="s">
        <v>33</v>
      </c>
      <c r="F1695" s="3">
        <v>6002</v>
      </c>
      <c r="G1695" s="3">
        <f t="shared" si="80"/>
        <v>2011</v>
      </c>
      <c r="H1695" s="4">
        <v>5</v>
      </c>
      <c r="I1695" s="3" t="s">
        <v>36</v>
      </c>
      <c r="J1695" s="3">
        <v>2</v>
      </c>
      <c r="K1695" s="3">
        <v>4</v>
      </c>
      <c r="L1695" s="3">
        <v>0</v>
      </c>
      <c r="M1695" s="3">
        <v>0</v>
      </c>
      <c r="N1695" s="3">
        <v>1</v>
      </c>
      <c r="O1695" s="3">
        <v>0</v>
      </c>
      <c r="P1695" s="3">
        <f t="shared" si="79"/>
        <v>7</v>
      </c>
      <c r="Q1695" s="3">
        <v>184</v>
      </c>
      <c r="R1695" s="3">
        <f t="shared" si="78"/>
        <v>1</v>
      </c>
      <c r="S1695" s="3">
        <v>7</v>
      </c>
      <c r="T1695" s="3">
        <f>IF(AND(H1695&lt;5,S1695&gt;=VLOOKUP(A1695,anni!$A$1:$O$32,6,0)),1,0)</f>
        <v>0</v>
      </c>
    </row>
    <row r="1696" spans="1:20" x14ac:dyDescent="0.3">
      <c r="A1696" s="3">
        <v>2011</v>
      </c>
      <c r="B1696" s="3">
        <v>171</v>
      </c>
      <c r="C1696" s="3" t="s">
        <v>34</v>
      </c>
      <c r="D1696" s="3" t="s">
        <v>64</v>
      </c>
      <c r="E1696" s="3" t="s">
        <v>64</v>
      </c>
      <c r="F1696" s="3">
        <v>6003</v>
      </c>
      <c r="G1696" s="3">
        <f t="shared" si="80"/>
        <v>2011</v>
      </c>
      <c r="H1696" s="4">
        <v>5</v>
      </c>
      <c r="I1696" s="3" t="s">
        <v>36</v>
      </c>
      <c r="J1696" s="3">
        <v>0</v>
      </c>
      <c r="K1696" s="3">
        <v>0</v>
      </c>
      <c r="L1696" s="3">
        <v>1</v>
      </c>
      <c r="M1696" s="3">
        <v>0</v>
      </c>
      <c r="N1696" s="3">
        <v>0</v>
      </c>
      <c r="O1696" s="3">
        <v>0</v>
      </c>
      <c r="P1696" s="3">
        <f t="shared" si="79"/>
        <v>1</v>
      </c>
      <c r="Q1696" s="3">
        <v>266</v>
      </c>
      <c r="R1696" s="3">
        <f t="shared" si="78"/>
        <v>1</v>
      </c>
      <c r="S1696" s="3">
        <v>1</v>
      </c>
      <c r="T1696" s="3">
        <f>IF(AND(H1696&lt;5,S1696&gt;=VLOOKUP(A1696,anni!$A$1:$O$32,6,0)),1,0)</f>
        <v>0</v>
      </c>
    </row>
    <row r="1697" spans="1:20" x14ac:dyDescent="0.3">
      <c r="A1697" s="3">
        <v>2011</v>
      </c>
      <c r="B1697" s="3">
        <v>172</v>
      </c>
      <c r="C1697" s="3" t="s">
        <v>56</v>
      </c>
      <c r="D1697" s="3" t="s">
        <v>57</v>
      </c>
      <c r="E1697" s="3" t="s">
        <v>57</v>
      </c>
      <c r="F1697" s="3">
        <v>5731</v>
      </c>
      <c r="G1697" s="3">
        <f t="shared" si="80"/>
        <v>2011</v>
      </c>
      <c r="H1697" s="4">
        <v>4</v>
      </c>
      <c r="I1697" s="3" t="s">
        <v>36</v>
      </c>
      <c r="J1697" s="3">
        <v>7</v>
      </c>
      <c r="K1697" s="3">
        <v>0</v>
      </c>
      <c r="L1697" s="3">
        <v>7</v>
      </c>
      <c r="M1697" s="3">
        <v>0</v>
      </c>
      <c r="N1697" s="3">
        <v>1</v>
      </c>
      <c r="O1697" s="3">
        <v>0</v>
      </c>
      <c r="P1697" s="3">
        <f t="shared" si="79"/>
        <v>18</v>
      </c>
      <c r="Q1697" s="3">
        <v>72</v>
      </c>
      <c r="R1697" s="3">
        <f t="shared" ref="R1697:R1760" si="81">COUNTIF($F$609:$F$5991,F1697)</f>
        <v>3</v>
      </c>
      <c r="S1697" s="3">
        <v>15</v>
      </c>
      <c r="T1697" s="3">
        <f>IF(AND(H1697&lt;5,S1697&gt;=VLOOKUP(A1697,anni!$A$1:$O$32,6,0)),1,0)</f>
        <v>0</v>
      </c>
    </row>
    <row r="1698" spans="1:20" x14ac:dyDescent="0.3">
      <c r="A1698" s="3">
        <v>2011</v>
      </c>
      <c r="B1698" s="3">
        <v>173</v>
      </c>
      <c r="C1698" s="3" t="s">
        <v>69</v>
      </c>
      <c r="D1698" s="3" t="s">
        <v>78</v>
      </c>
      <c r="E1698" s="3" t="s">
        <v>78</v>
      </c>
      <c r="F1698" s="3">
        <v>5861</v>
      </c>
      <c r="G1698" s="3">
        <f t="shared" si="80"/>
        <v>2011</v>
      </c>
      <c r="H1698" s="4">
        <v>5</v>
      </c>
      <c r="I1698" s="3" t="s">
        <v>36</v>
      </c>
      <c r="J1698" s="3">
        <v>7</v>
      </c>
      <c r="K1698" s="3">
        <v>7</v>
      </c>
      <c r="L1698" s="3">
        <v>7</v>
      </c>
      <c r="M1698" s="3">
        <v>0</v>
      </c>
      <c r="N1698" s="3">
        <v>0</v>
      </c>
      <c r="O1698" s="3">
        <v>0</v>
      </c>
      <c r="P1698" s="3">
        <f t="shared" si="79"/>
        <v>21</v>
      </c>
      <c r="Q1698" s="3">
        <v>29</v>
      </c>
      <c r="R1698" s="3">
        <f t="shared" si="81"/>
        <v>2</v>
      </c>
      <c r="S1698" s="3">
        <v>21</v>
      </c>
      <c r="T1698" s="3">
        <f>IF(AND(H1698&lt;5,S1698&gt;=VLOOKUP(A1698,anni!$A$1:$O$32,6,0)),1,0)</f>
        <v>0</v>
      </c>
    </row>
    <row r="1699" spans="1:20" x14ac:dyDescent="0.3">
      <c r="A1699" s="3">
        <v>2011</v>
      </c>
      <c r="B1699" s="3">
        <v>174</v>
      </c>
      <c r="C1699" s="3" t="s">
        <v>37</v>
      </c>
      <c r="D1699" s="3" t="s">
        <v>55</v>
      </c>
      <c r="E1699" s="3" t="s">
        <v>55</v>
      </c>
      <c r="F1699" s="3">
        <v>6004</v>
      </c>
      <c r="G1699" s="3">
        <f t="shared" si="80"/>
        <v>2011</v>
      </c>
      <c r="H1699" s="4">
        <v>5</v>
      </c>
      <c r="I1699" s="3" t="s">
        <v>36</v>
      </c>
      <c r="J1699" s="3">
        <v>4</v>
      </c>
      <c r="K1699" s="3">
        <v>0</v>
      </c>
      <c r="L1699" s="3">
        <v>0</v>
      </c>
      <c r="M1699" s="3">
        <v>0</v>
      </c>
      <c r="N1699" s="3">
        <v>2</v>
      </c>
      <c r="O1699" s="3">
        <v>0</v>
      </c>
      <c r="P1699" s="3">
        <f t="shared" si="79"/>
        <v>6</v>
      </c>
      <c r="Q1699" s="3">
        <v>203</v>
      </c>
      <c r="R1699" s="3">
        <f t="shared" si="81"/>
        <v>1</v>
      </c>
      <c r="S1699" s="3">
        <v>6</v>
      </c>
      <c r="T1699" s="3">
        <f>IF(AND(H1699&lt;5,S1699&gt;=VLOOKUP(A1699,anni!$A$1:$O$32,6,0)),1,0)</f>
        <v>0</v>
      </c>
    </row>
    <row r="1700" spans="1:20" x14ac:dyDescent="0.3">
      <c r="A1700" s="3">
        <v>2011</v>
      </c>
      <c r="B1700" s="3">
        <v>175</v>
      </c>
      <c r="C1700" s="3" t="s">
        <v>50</v>
      </c>
      <c r="D1700" s="3" t="s">
        <v>51</v>
      </c>
      <c r="E1700" s="3" t="s">
        <v>51</v>
      </c>
      <c r="F1700" s="3">
        <v>6005</v>
      </c>
      <c r="G1700" s="3">
        <f t="shared" si="80"/>
        <v>2011</v>
      </c>
      <c r="H1700" s="4">
        <v>5</v>
      </c>
      <c r="I1700" s="3" t="s">
        <v>36</v>
      </c>
      <c r="J1700" s="3">
        <v>4</v>
      </c>
      <c r="K1700" s="3">
        <v>0</v>
      </c>
      <c r="L1700" s="3">
        <v>0</v>
      </c>
      <c r="M1700" s="3">
        <v>0</v>
      </c>
      <c r="N1700" s="3">
        <v>0</v>
      </c>
      <c r="O1700" s="3">
        <v>2</v>
      </c>
      <c r="P1700" s="3">
        <f t="shared" si="79"/>
        <v>6</v>
      </c>
      <c r="Q1700" s="3">
        <v>203</v>
      </c>
      <c r="R1700" s="3">
        <f t="shared" si="81"/>
        <v>1</v>
      </c>
      <c r="S1700" s="3">
        <v>6</v>
      </c>
      <c r="T1700" s="3">
        <f>IF(AND(H1700&lt;5,S1700&gt;=VLOOKUP(A1700,anni!$A$1:$O$32,6,0)),1,0)</f>
        <v>0</v>
      </c>
    </row>
    <row r="1701" spans="1:20" x14ac:dyDescent="0.3">
      <c r="A1701" s="3">
        <v>2011</v>
      </c>
      <c r="B1701" s="3">
        <v>176</v>
      </c>
      <c r="C1701" s="3" t="s">
        <v>32</v>
      </c>
      <c r="D1701" s="3" t="s">
        <v>95</v>
      </c>
      <c r="E1701" s="3" t="s">
        <v>95</v>
      </c>
      <c r="F1701" s="3">
        <v>5939</v>
      </c>
      <c r="G1701" s="3">
        <f t="shared" si="80"/>
        <v>2011</v>
      </c>
      <c r="H1701" s="4">
        <v>3</v>
      </c>
      <c r="I1701" s="3" t="s">
        <v>36</v>
      </c>
      <c r="J1701" s="3">
        <v>7</v>
      </c>
      <c r="K1701" s="3">
        <v>7</v>
      </c>
      <c r="L1701" s="3">
        <v>4</v>
      </c>
      <c r="M1701" s="3">
        <v>0</v>
      </c>
      <c r="N1701" s="3">
        <v>0</v>
      </c>
      <c r="O1701" s="3">
        <v>2</v>
      </c>
      <c r="P1701" s="3">
        <f t="shared" si="79"/>
        <v>28</v>
      </c>
      <c r="Q1701" s="3">
        <v>32</v>
      </c>
      <c r="R1701" s="3">
        <f t="shared" si="81"/>
        <v>4</v>
      </c>
      <c r="S1701" s="3">
        <v>20</v>
      </c>
      <c r="T1701" s="3">
        <f>IF(AND(H1701&lt;5,S1701&gt;=VLOOKUP(A1701,anni!$A$1:$O$32,6,0)),1,0)</f>
        <v>0</v>
      </c>
    </row>
    <row r="1702" spans="1:20" x14ac:dyDescent="0.3">
      <c r="A1702" s="3">
        <v>2011</v>
      </c>
      <c r="B1702" s="3">
        <v>177</v>
      </c>
      <c r="C1702" s="3" t="s">
        <v>34</v>
      </c>
      <c r="D1702" s="3" t="s">
        <v>83</v>
      </c>
      <c r="E1702" s="3" t="s">
        <v>83</v>
      </c>
      <c r="F1702" s="3">
        <v>5907</v>
      </c>
      <c r="G1702" s="3">
        <f t="shared" si="80"/>
        <v>2011</v>
      </c>
      <c r="H1702" s="4">
        <v>4</v>
      </c>
      <c r="I1702" s="3" t="s">
        <v>36</v>
      </c>
      <c r="J1702" s="3">
        <v>4</v>
      </c>
      <c r="K1702" s="3">
        <v>7</v>
      </c>
      <c r="L1702" s="3">
        <v>2</v>
      </c>
      <c r="M1702" s="3">
        <v>0</v>
      </c>
      <c r="N1702" s="3">
        <v>1</v>
      </c>
      <c r="O1702" s="3">
        <v>2</v>
      </c>
      <c r="P1702" s="3">
        <f t="shared" si="79"/>
        <v>19.2</v>
      </c>
      <c r="Q1702" s="3">
        <v>62</v>
      </c>
      <c r="R1702" s="3">
        <f t="shared" si="81"/>
        <v>3</v>
      </c>
      <c r="S1702" s="3">
        <v>16</v>
      </c>
      <c r="T1702" s="3">
        <f>IF(AND(H1702&lt;5,S1702&gt;=VLOOKUP(A1702,anni!$A$1:$O$32,6,0)),1,0)</f>
        <v>0</v>
      </c>
    </row>
    <row r="1703" spans="1:20" x14ac:dyDescent="0.3">
      <c r="A1703" s="3">
        <v>2011</v>
      </c>
      <c r="B1703" s="3">
        <v>178</v>
      </c>
      <c r="C1703" s="3" t="s">
        <v>45</v>
      </c>
      <c r="D1703" s="3" t="s">
        <v>49</v>
      </c>
      <c r="E1703" s="3" t="s">
        <v>49</v>
      </c>
      <c r="F1703" s="3">
        <v>6058</v>
      </c>
      <c r="G1703" s="3">
        <f t="shared" si="80"/>
        <v>2011</v>
      </c>
      <c r="H1703" s="4">
        <v>4</v>
      </c>
      <c r="I1703" s="3" t="s">
        <v>36</v>
      </c>
      <c r="J1703" s="3">
        <v>1</v>
      </c>
      <c r="K1703" s="3">
        <v>0</v>
      </c>
      <c r="L1703" s="3">
        <v>1</v>
      </c>
      <c r="M1703" s="3">
        <v>0</v>
      </c>
      <c r="N1703" s="3">
        <v>0</v>
      </c>
      <c r="O1703" s="3">
        <v>0</v>
      </c>
      <c r="P1703" s="3">
        <f t="shared" si="79"/>
        <v>2.4</v>
      </c>
      <c r="Q1703" s="3">
        <v>259</v>
      </c>
      <c r="R1703" s="3">
        <f t="shared" si="81"/>
        <v>2</v>
      </c>
      <c r="S1703" s="3">
        <v>2</v>
      </c>
      <c r="T1703" s="3">
        <f>IF(AND(H1703&lt;5,S1703&gt;=VLOOKUP(A1703,anni!$A$1:$O$32,6,0)),1,0)</f>
        <v>0</v>
      </c>
    </row>
    <row r="1704" spans="1:20" x14ac:dyDescent="0.3">
      <c r="A1704" s="3">
        <v>2011</v>
      </c>
      <c r="B1704" s="3">
        <v>179</v>
      </c>
      <c r="C1704" s="3" t="s">
        <v>69</v>
      </c>
      <c r="D1704" s="3" t="s">
        <v>78</v>
      </c>
      <c r="E1704" s="3" t="s">
        <v>78</v>
      </c>
      <c r="F1704" s="3">
        <v>5940</v>
      </c>
      <c r="G1704" s="3">
        <f t="shared" si="80"/>
        <v>2011</v>
      </c>
      <c r="H1704" s="4">
        <v>3</v>
      </c>
      <c r="I1704" s="3" t="s">
        <v>36</v>
      </c>
      <c r="J1704" s="3">
        <v>6</v>
      </c>
      <c r="K1704" s="3">
        <v>7</v>
      </c>
      <c r="L1704" s="3">
        <v>5</v>
      </c>
      <c r="M1704" s="3">
        <v>0</v>
      </c>
      <c r="N1704" s="3">
        <v>1</v>
      </c>
      <c r="O1704" s="3">
        <v>0</v>
      </c>
      <c r="P1704" s="3">
        <f t="shared" si="79"/>
        <v>26.599999999999998</v>
      </c>
      <c r="Q1704" s="3">
        <v>42</v>
      </c>
      <c r="R1704" s="3">
        <f t="shared" si="81"/>
        <v>4</v>
      </c>
      <c r="S1704" s="3">
        <v>19</v>
      </c>
      <c r="T1704" s="3">
        <f>IF(AND(H1704&lt;5,S1704&gt;=VLOOKUP(A1704,anni!$A$1:$O$32,6,0)),1,0)</f>
        <v>0</v>
      </c>
    </row>
    <row r="1705" spans="1:20" x14ac:dyDescent="0.3">
      <c r="A1705" s="3">
        <v>2011</v>
      </c>
      <c r="B1705" s="3">
        <v>180</v>
      </c>
      <c r="C1705" s="3" t="s">
        <v>34</v>
      </c>
      <c r="D1705" s="3" t="s">
        <v>41</v>
      </c>
      <c r="E1705" s="3" t="s">
        <v>41</v>
      </c>
      <c r="F1705" s="3">
        <v>6098</v>
      </c>
      <c r="G1705" s="3">
        <f t="shared" si="80"/>
        <v>2011</v>
      </c>
      <c r="H1705" s="4">
        <v>3</v>
      </c>
      <c r="I1705" s="3" t="s">
        <v>36</v>
      </c>
      <c r="J1705" s="3">
        <v>2</v>
      </c>
      <c r="K1705" s="3">
        <v>0</v>
      </c>
      <c r="L1705" s="3">
        <v>0</v>
      </c>
      <c r="M1705" s="3">
        <v>0</v>
      </c>
      <c r="N1705" s="3">
        <v>2</v>
      </c>
      <c r="O1705" s="3">
        <v>0</v>
      </c>
      <c r="P1705" s="3">
        <f t="shared" si="79"/>
        <v>5.6</v>
      </c>
      <c r="Q1705" s="3">
        <v>229</v>
      </c>
      <c r="R1705" s="3">
        <f t="shared" si="81"/>
        <v>2</v>
      </c>
      <c r="S1705" s="3">
        <v>4</v>
      </c>
      <c r="T1705" s="3">
        <f>IF(AND(H1705&lt;5,S1705&gt;=VLOOKUP(A1705,anni!$A$1:$O$32,6,0)),1,0)</f>
        <v>0</v>
      </c>
    </row>
    <row r="1706" spans="1:20" x14ac:dyDescent="0.3">
      <c r="A1706" s="3">
        <v>2011</v>
      </c>
      <c r="B1706" s="3">
        <v>181</v>
      </c>
      <c r="C1706" s="3" t="s">
        <v>39</v>
      </c>
      <c r="D1706" s="3" t="s">
        <v>40</v>
      </c>
      <c r="E1706" s="3" t="s">
        <v>40</v>
      </c>
      <c r="F1706" s="3">
        <v>6125</v>
      </c>
      <c r="G1706" s="3">
        <f t="shared" si="80"/>
        <v>2011</v>
      </c>
      <c r="H1706" s="4">
        <v>2</v>
      </c>
      <c r="I1706" s="3" t="s">
        <v>31</v>
      </c>
      <c r="J1706" s="3">
        <v>7</v>
      </c>
      <c r="K1706" s="3">
        <v>6</v>
      </c>
      <c r="L1706" s="3">
        <v>0</v>
      </c>
      <c r="M1706" s="3">
        <v>0</v>
      </c>
      <c r="N1706" s="3">
        <v>0</v>
      </c>
      <c r="O1706" s="3">
        <v>0</v>
      </c>
      <c r="P1706" s="3">
        <f t="shared" si="79"/>
        <v>20.8</v>
      </c>
      <c r="Q1706" s="3">
        <v>114</v>
      </c>
      <c r="R1706" s="3">
        <f t="shared" si="81"/>
        <v>4</v>
      </c>
      <c r="S1706" s="3">
        <v>13</v>
      </c>
      <c r="T1706" s="3">
        <f>IF(AND(H1706&lt;5,S1706&gt;=VLOOKUP(A1706,anni!$A$1:$O$32,6,0)),1,0)</f>
        <v>0</v>
      </c>
    </row>
    <row r="1707" spans="1:20" x14ac:dyDescent="0.3">
      <c r="A1707" s="3">
        <v>2011</v>
      </c>
      <c r="B1707" s="3">
        <v>182</v>
      </c>
      <c r="C1707" s="3" t="s">
        <v>47</v>
      </c>
      <c r="D1707" s="3" t="s">
        <v>108</v>
      </c>
      <c r="E1707" s="3" t="s">
        <v>108</v>
      </c>
      <c r="F1707" s="3">
        <v>6006</v>
      </c>
      <c r="G1707" s="3">
        <f t="shared" si="80"/>
        <v>2011</v>
      </c>
      <c r="H1707" s="4">
        <v>5</v>
      </c>
      <c r="I1707" s="3" t="s">
        <v>36</v>
      </c>
      <c r="J1707" s="3">
        <v>1</v>
      </c>
      <c r="K1707" s="3">
        <v>0</v>
      </c>
      <c r="L1707" s="3">
        <v>0</v>
      </c>
      <c r="M1707" s="3">
        <v>0</v>
      </c>
      <c r="N1707" s="3">
        <v>0</v>
      </c>
      <c r="O1707" s="3">
        <v>0</v>
      </c>
      <c r="P1707" s="3">
        <f t="shared" si="79"/>
        <v>1</v>
      </c>
      <c r="Q1707" s="3">
        <v>266</v>
      </c>
      <c r="R1707" s="3">
        <f t="shared" si="81"/>
        <v>1</v>
      </c>
      <c r="S1707" s="3">
        <v>1</v>
      </c>
      <c r="T1707" s="3">
        <f>IF(AND(H1707&lt;5,S1707&gt;=VLOOKUP(A1707,anni!$A$1:$O$32,6,0)),1,0)</f>
        <v>0</v>
      </c>
    </row>
    <row r="1708" spans="1:20" x14ac:dyDescent="0.3">
      <c r="A1708" s="3">
        <v>2011</v>
      </c>
      <c r="B1708" s="3">
        <v>183</v>
      </c>
      <c r="C1708" s="3" t="s">
        <v>50</v>
      </c>
      <c r="D1708" s="3" t="s">
        <v>51</v>
      </c>
      <c r="E1708" s="3" t="s">
        <v>51</v>
      </c>
      <c r="F1708" s="3">
        <v>6007</v>
      </c>
      <c r="G1708" s="3">
        <f t="shared" si="80"/>
        <v>2011</v>
      </c>
      <c r="H1708" s="4">
        <v>5</v>
      </c>
      <c r="I1708" s="3" t="s">
        <v>36</v>
      </c>
      <c r="J1708" s="3">
        <v>7</v>
      </c>
      <c r="K1708" s="3">
        <v>2</v>
      </c>
      <c r="L1708" s="3">
        <v>4</v>
      </c>
      <c r="M1708" s="3">
        <v>0</v>
      </c>
      <c r="N1708" s="3">
        <v>1</v>
      </c>
      <c r="O1708" s="3">
        <v>0</v>
      </c>
      <c r="P1708" s="3">
        <f t="shared" si="79"/>
        <v>14</v>
      </c>
      <c r="Q1708" s="3">
        <v>91</v>
      </c>
      <c r="R1708" s="3">
        <f t="shared" si="81"/>
        <v>1</v>
      </c>
      <c r="S1708" s="3">
        <v>14</v>
      </c>
      <c r="T1708" s="3">
        <f>IF(AND(H1708&lt;5,S1708&gt;=VLOOKUP(A1708,anni!$A$1:$O$32,6,0)),1,0)</f>
        <v>0</v>
      </c>
    </row>
    <row r="1709" spans="1:20" x14ac:dyDescent="0.3">
      <c r="A1709" s="3">
        <v>2011</v>
      </c>
      <c r="B1709" s="3">
        <v>184</v>
      </c>
      <c r="C1709" s="3" t="s">
        <v>69</v>
      </c>
      <c r="D1709" s="3" t="s">
        <v>72</v>
      </c>
      <c r="E1709" s="3" t="s">
        <v>72</v>
      </c>
      <c r="F1709" s="3">
        <v>6008</v>
      </c>
      <c r="G1709" s="3">
        <f t="shared" si="80"/>
        <v>2011</v>
      </c>
      <c r="H1709" s="4">
        <v>5</v>
      </c>
      <c r="I1709" s="3" t="s">
        <v>36</v>
      </c>
      <c r="J1709" s="3">
        <v>7</v>
      </c>
      <c r="K1709" s="3">
        <v>0</v>
      </c>
      <c r="L1709" s="3">
        <v>0</v>
      </c>
      <c r="M1709" s="3">
        <v>0</v>
      </c>
      <c r="N1709" s="3">
        <v>0</v>
      </c>
      <c r="O1709" s="3">
        <v>0</v>
      </c>
      <c r="P1709" s="3">
        <f t="shared" si="79"/>
        <v>7</v>
      </c>
      <c r="Q1709" s="3">
        <v>184</v>
      </c>
      <c r="R1709" s="3">
        <f t="shared" si="81"/>
        <v>1</v>
      </c>
      <c r="S1709" s="3">
        <v>7</v>
      </c>
      <c r="T1709" s="3">
        <f>IF(AND(H1709&lt;5,S1709&gt;=VLOOKUP(A1709,anni!$A$1:$O$32,6,0)),1,0)</f>
        <v>0</v>
      </c>
    </row>
    <row r="1710" spans="1:20" x14ac:dyDescent="0.3">
      <c r="A1710" s="3">
        <v>2011</v>
      </c>
      <c r="B1710" s="3">
        <v>185</v>
      </c>
      <c r="C1710" s="3" t="s">
        <v>106</v>
      </c>
      <c r="D1710" s="3" t="s">
        <v>107</v>
      </c>
      <c r="E1710" s="3" t="s">
        <v>107</v>
      </c>
      <c r="F1710" s="3">
        <v>5367</v>
      </c>
      <c r="G1710" s="3">
        <f t="shared" si="80"/>
        <v>2011</v>
      </c>
      <c r="H1710" s="4">
        <v>5</v>
      </c>
      <c r="I1710" s="3" t="s">
        <v>36</v>
      </c>
      <c r="J1710" s="3">
        <v>5</v>
      </c>
      <c r="K1710" s="3">
        <v>4</v>
      </c>
      <c r="L1710" s="3">
        <v>0</v>
      </c>
      <c r="M1710" s="3">
        <v>0</v>
      </c>
      <c r="N1710" s="3">
        <v>2</v>
      </c>
      <c r="O1710" s="3">
        <v>0</v>
      </c>
      <c r="P1710" s="3">
        <f t="shared" si="79"/>
        <v>11</v>
      </c>
      <c r="Q1710" s="3">
        <v>133</v>
      </c>
      <c r="R1710" s="3">
        <f t="shared" si="81"/>
        <v>2</v>
      </c>
      <c r="S1710" s="3">
        <v>11</v>
      </c>
      <c r="T1710" s="3">
        <f>IF(AND(H1710&lt;5,S1710&gt;=VLOOKUP(A1710,anni!$A$1:$O$32,6,0)),1,0)</f>
        <v>0</v>
      </c>
    </row>
    <row r="1711" spans="1:20" x14ac:dyDescent="0.3">
      <c r="A1711" s="3">
        <v>2011</v>
      </c>
      <c r="B1711" s="3">
        <v>186</v>
      </c>
      <c r="C1711" s="3" t="s">
        <v>32</v>
      </c>
      <c r="D1711" s="3" t="s">
        <v>143</v>
      </c>
      <c r="E1711" s="3" t="s">
        <v>143</v>
      </c>
      <c r="F1711" s="3">
        <v>6009</v>
      </c>
      <c r="G1711" s="3">
        <f t="shared" si="80"/>
        <v>2011</v>
      </c>
      <c r="H1711" s="4">
        <v>5</v>
      </c>
      <c r="I1711" s="3" t="s">
        <v>36</v>
      </c>
      <c r="J1711" s="3">
        <v>3</v>
      </c>
      <c r="K1711" s="3">
        <v>4</v>
      </c>
      <c r="L1711" s="3">
        <v>1</v>
      </c>
      <c r="M1711" s="3">
        <v>0</v>
      </c>
      <c r="N1711" s="3">
        <v>0</v>
      </c>
      <c r="O1711" s="3">
        <v>2</v>
      </c>
      <c r="P1711" s="3">
        <f t="shared" si="79"/>
        <v>10</v>
      </c>
      <c r="Q1711" s="3">
        <v>152</v>
      </c>
      <c r="R1711" s="3">
        <f t="shared" si="81"/>
        <v>1</v>
      </c>
      <c r="S1711" s="3">
        <v>10</v>
      </c>
      <c r="T1711" s="3">
        <f>IF(AND(H1711&lt;5,S1711&gt;=VLOOKUP(A1711,anni!$A$1:$O$32,6,0)),1,0)</f>
        <v>0</v>
      </c>
    </row>
    <row r="1712" spans="1:20" x14ac:dyDescent="0.3">
      <c r="A1712" s="3">
        <v>2011</v>
      </c>
      <c r="B1712" s="3">
        <v>187</v>
      </c>
      <c r="C1712" s="3" t="s">
        <v>45</v>
      </c>
      <c r="D1712" s="3" t="s">
        <v>49</v>
      </c>
      <c r="E1712" s="3" t="s">
        <v>49</v>
      </c>
      <c r="F1712" s="3">
        <v>6099</v>
      </c>
      <c r="G1712" s="3">
        <f t="shared" si="80"/>
        <v>2011</v>
      </c>
      <c r="H1712" s="4">
        <v>3</v>
      </c>
      <c r="I1712" s="3" t="s">
        <v>36</v>
      </c>
      <c r="J1712" s="3">
        <v>0</v>
      </c>
      <c r="K1712" s="3">
        <v>0</v>
      </c>
      <c r="L1712" s="3">
        <v>0</v>
      </c>
      <c r="M1712" s="3">
        <v>0</v>
      </c>
      <c r="N1712" s="3">
        <v>0</v>
      </c>
      <c r="O1712" s="3">
        <v>0</v>
      </c>
      <c r="P1712" s="3">
        <f t="shared" si="79"/>
        <v>0</v>
      </c>
      <c r="Q1712" s="3">
        <v>280</v>
      </c>
      <c r="R1712" s="3">
        <f t="shared" si="81"/>
        <v>3</v>
      </c>
      <c r="S1712" s="3">
        <v>0</v>
      </c>
      <c r="T1712" s="3">
        <f>IF(AND(H1712&lt;5,S1712&gt;=VLOOKUP(A1712,anni!$A$1:$O$32,6,0)),1,0)</f>
        <v>0</v>
      </c>
    </row>
    <row r="1713" spans="1:20" x14ac:dyDescent="0.3">
      <c r="A1713" s="3">
        <v>2011</v>
      </c>
      <c r="B1713" s="3">
        <v>188</v>
      </c>
      <c r="C1713" s="3" t="s">
        <v>34</v>
      </c>
      <c r="D1713" s="3" t="s">
        <v>41</v>
      </c>
      <c r="E1713" s="3" t="s">
        <v>41</v>
      </c>
      <c r="F1713" s="3">
        <v>6010</v>
      </c>
      <c r="G1713" s="3">
        <f t="shared" si="80"/>
        <v>2011</v>
      </c>
      <c r="H1713" s="4">
        <v>5</v>
      </c>
      <c r="I1713" s="3" t="s">
        <v>36</v>
      </c>
      <c r="J1713" s="3">
        <v>7</v>
      </c>
      <c r="K1713" s="3">
        <v>7</v>
      </c>
      <c r="L1713" s="3">
        <v>0</v>
      </c>
      <c r="M1713" s="3">
        <v>0</v>
      </c>
      <c r="N1713" s="3">
        <v>0</v>
      </c>
      <c r="O1713" s="3">
        <v>0</v>
      </c>
      <c r="P1713" s="3">
        <f t="shared" si="79"/>
        <v>14</v>
      </c>
      <c r="Q1713" s="3">
        <v>91</v>
      </c>
      <c r="R1713" s="3">
        <f t="shared" si="81"/>
        <v>1</v>
      </c>
      <c r="S1713" s="3">
        <v>14</v>
      </c>
      <c r="T1713" s="3">
        <f>IF(AND(H1713&lt;5,S1713&gt;=VLOOKUP(A1713,anni!$A$1:$O$32,6,0)),1,0)</f>
        <v>0</v>
      </c>
    </row>
    <row r="1714" spans="1:20" x14ac:dyDescent="0.3">
      <c r="A1714" s="3">
        <v>2011</v>
      </c>
      <c r="B1714" s="3">
        <v>189</v>
      </c>
      <c r="C1714" s="3" t="s">
        <v>34</v>
      </c>
      <c r="D1714" s="3" t="s">
        <v>41</v>
      </c>
      <c r="E1714" s="3" t="s">
        <v>41</v>
      </c>
      <c r="F1714" s="3">
        <v>6011</v>
      </c>
      <c r="G1714" s="3">
        <f t="shared" si="80"/>
        <v>2011</v>
      </c>
      <c r="H1714" s="4">
        <v>5</v>
      </c>
      <c r="I1714" s="3" t="s">
        <v>36</v>
      </c>
      <c r="J1714" s="3">
        <v>7</v>
      </c>
      <c r="K1714" s="3">
        <v>7</v>
      </c>
      <c r="L1714" s="3">
        <v>1</v>
      </c>
      <c r="M1714" s="3">
        <v>0</v>
      </c>
      <c r="N1714" s="3">
        <v>2</v>
      </c>
      <c r="O1714" s="3">
        <v>0</v>
      </c>
      <c r="P1714" s="3">
        <f t="shared" si="79"/>
        <v>17</v>
      </c>
      <c r="Q1714" s="3">
        <v>52</v>
      </c>
      <c r="R1714" s="3">
        <f t="shared" si="81"/>
        <v>1</v>
      </c>
      <c r="S1714" s="3">
        <v>17</v>
      </c>
      <c r="T1714" s="3">
        <f>IF(AND(H1714&lt;5,S1714&gt;=VLOOKUP(A1714,anni!$A$1:$O$32,6,0)),1,0)</f>
        <v>0</v>
      </c>
    </row>
    <row r="1715" spans="1:20" x14ac:dyDescent="0.3">
      <c r="A1715" s="3">
        <v>2011</v>
      </c>
      <c r="B1715" s="3">
        <v>190</v>
      </c>
      <c r="C1715" s="3" t="s">
        <v>34</v>
      </c>
      <c r="D1715" s="3" t="s">
        <v>42</v>
      </c>
      <c r="E1715" s="3" t="s">
        <v>42</v>
      </c>
      <c r="F1715" s="3">
        <v>6012</v>
      </c>
      <c r="G1715" s="3">
        <f t="shared" si="80"/>
        <v>2011</v>
      </c>
      <c r="H1715" s="4">
        <v>5</v>
      </c>
      <c r="I1715" s="3" t="s">
        <v>36</v>
      </c>
      <c r="J1715" s="3">
        <v>7</v>
      </c>
      <c r="K1715" s="3">
        <v>0</v>
      </c>
      <c r="L1715" s="3">
        <v>0</v>
      </c>
      <c r="M1715" s="3">
        <v>1</v>
      </c>
      <c r="N1715" s="3">
        <v>0</v>
      </c>
      <c r="O1715" s="3">
        <v>0</v>
      </c>
      <c r="P1715" s="3">
        <f t="shared" si="79"/>
        <v>8</v>
      </c>
      <c r="Q1715" s="3">
        <v>171</v>
      </c>
      <c r="R1715" s="3">
        <f t="shared" si="81"/>
        <v>1</v>
      </c>
      <c r="S1715" s="3">
        <v>8</v>
      </c>
      <c r="T1715" s="3">
        <f>IF(AND(H1715&lt;5,S1715&gt;=VLOOKUP(A1715,anni!$A$1:$O$32,6,0)),1,0)</f>
        <v>0</v>
      </c>
    </row>
    <row r="1716" spans="1:20" x14ac:dyDescent="0.3">
      <c r="A1716" s="3">
        <v>2011</v>
      </c>
      <c r="B1716" s="3">
        <v>191</v>
      </c>
      <c r="C1716" s="3" t="s">
        <v>39</v>
      </c>
      <c r="D1716" s="3" t="s">
        <v>111</v>
      </c>
      <c r="E1716" s="3" t="s">
        <v>111</v>
      </c>
      <c r="F1716" s="3">
        <v>6013</v>
      </c>
      <c r="G1716" s="3">
        <f t="shared" si="80"/>
        <v>2011</v>
      </c>
      <c r="H1716" s="4">
        <v>5</v>
      </c>
      <c r="I1716" s="3" t="s">
        <v>36</v>
      </c>
      <c r="J1716" s="3">
        <v>7</v>
      </c>
      <c r="K1716" s="3">
        <v>0</v>
      </c>
      <c r="L1716" s="3">
        <v>6</v>
      </c>
      <c r="M1716" s="3">
        <v>1</v>
      </c>
      <c r="N1716" s="3">
        <v>1</v>
      </c>
      <c r="O1716" s="3">
        <v>0</v>
      </c>
      <c r="P1716" s="3">
        <f t="shared" si="79"/>
        <v>15</v>
      </c>
      <c r="Q1716" s="3">
        <v>72</v>
      </c>
      <c r="R1716" s="3">
        <f t="shared" si="81"/>
        <v>1</v>
      </c>
      <c r="S1716" s="3">
        <v>15</v>
      </c>
      <c r="T1716" s="3">
        <f>IF(AND(H1716&lt;5,S1716&gt;=VLOOKUP(A1716,anni!$A$1:$O$32,6,0)),1,0)</f>
        <v>0</v>
      </c>
    </row>
    <row r="1717" spans="1:20" x14ac:dyDescent="0.3">
      <c r="A1717" s="3">
        <v>2011</v>
      </c>
      <c r="B1717" s="3">
        <v>192</v>
      </c>
      <c r="C1717" s="3" t="s">
        <v>45</v>
      </c>
      <c r="D1717" s="3" t="s">
        <v>49</v>
      </c>
      <c r="E1717" s="3" t="s">
        <v>49</v>
      </c>
      <c r="F1717" s="3">
        <v>5862</v>
      </c>
      <c r="G1717" s="3">
        <f t="shared" si="80"/>
        <v>2011</v>
      </c>
      <c r="H1717" s="4">
        <v>5</v>
      </c>
      <c r="I1717" s="3" t="s">
        <v>36</v>
      </c>
      <c r="J1717" s="3">
        <v>7</v>
      </c>
      <c r="K1717" s="3">
        <v>7</v>
      </c>
      <c r="L1717" s="3">
        <v>0</v>
      </c>
      <c r="M1717" s="3">
        <v>2</v>
      </c>
      <c r="N1717" s="3">
        <v>2</v>
      </c>
      <c r="O1717" s="3">
        <v>0</v>
      </c>
      <c r="P1717" s="3">
        <f t="shared" si="79"/>
        <v>18</v>
      </c>
      <c r="Q1717" s="3">
        <v>46</v>
      </c>
      <c r="R1717" s="3">
        <f t="shared" si="81"/>
        <v>2</v>
      </c>
      <c r="S1717" s="3">
        <v>18</v>
      </c>
      <c r="T1717" s="3">
        <f>IF(AND(H1717&lt;5,S1717&gt;=VLOOKUP(A1717,anni!$A$1:$O$32,6,0)),1,0)</f>
        <v>0</v>
      </c>
    </row>
    <row r="1718" spans="1:20" x14ac:dyDescent="0.3">
      <c r="A1718" s="3">
        <v>2011</v>
      </c>
      <c r="B1718" s="3">
        <v>193</v>
      </c>
      <c r="C1718" s="3" t="s">
        <v>29</v>
      </c>
      <c r="D1718" s="3" t="s">
        <v>75</v>
      </c>
      <c r="E1718" s="3" t="s">
        <v>75</v>
      </c>
      <c r="F1718" s="3">
        <v>6059</v>
      </c>
      <c r="G1718" s="3">
        <f t="shared" si="80"/>
        <v>2011</v>
      </c>
      <c r="H1718" s="4">
        <v>4</v>
      </c>
      <c r="I1718" s="3" t="s">
        <v>36</v>
      </c>
      <c r="J1718" s="3">
        <v>0</v>
      </c>
      <c r="K1718" s="3">
        <v>7</v>
      </c>
      <c r="L1718" s="3">
        <v>0</v>
      </c>
      <c r="M1718" s="3">
        <v>0</v>
      </c>
      <c r="N1718" s="3">
        <v>0</v>
      </c>
      <c r="O1718" s="3">
        <v>0</v>
      </c>
      <c r="P1718" s="3">
        <f t="shared" ref="P1718:P1781" si="82">IF(T1718=0,IF(S1718=-1,-1,S1718*HLOOKUP(H1718,$U$1:$Y$2,2,0)),0)</f>
        <v>8.4</v>
      </c>
      <c r="Q1718" s="3">
        <v>184</v>
      </c>
      <c r="R1718" s="3">
        <f t="shared" si="81"/>
        <v>2</v>
      </c>
      <c r="S1718" s="3">
        <v>7</v>
      </c>
      <c r="T1718" s="3">
        <f>IF(AND(H1718&lt;5,S1718&gt;=VLOOKUP(A1718,anni!$A$1:$O$32,6,0)),1,0)</f>
        <v>0</v>
      </c>
    </row>
    <row r="1719" spans="1:20" x14ac:dyDescent="0.3">
      <c r="A1719" s="3">
        <v>2011</v>
      </c>
      <c r="B1719" s="3">
        <v>194</v>
      </c>
      <c r="C1719" s="3" t="s">
        <v>69</v>
      </c>
      <c r="D1719" s="3" t="s">
        <v>70</v>
      </c>
      <c r="E1719" s="3" t="s">
        <v>70</v>
      </c>
      <c r="F1719" s="3">
        <v>6126</v>
      </c>
      <c r="G1719" s="3">
        <f t="shared" si="80"/>
        <v>2011</v>
      </c>
      <c r="H1719" s="4">
        <v>2</v>
      </c>
      <c r="I1719" s="3" t="s">
        <v>31</v>
      </c>
      <c r="J1719" s="3">
        <v>1</v>
      </c>
      <c r="K1719" s="3">
        <v>0</v>
      </c>
      <c r="L1719" s="3">
        <v>7</v>
      </c>
      <c r="M1719" s="3">
        <v>0</v>
      </c>
      <c r="N1719" s="3">
        <v>0</v>
      </c>
      <c r="O1719" s="3">
        <v>0</v>
      </c>
      <c r="P1719" s="3">
        <f t="shared" si="82"/>
        <v>12.8</v>
      </c>
      <c r="Q1719" s="3">
        <v>171</v>
      </c>
      <c r="R1719" s="3">
        <f t="shared" si="81"/>
        <v>1</v>
      </c>
      <c r="S1719" s="3">
        <v>8</v>
      </c>
      <c r="T1719" s="3">
        <f>IF(AND(H1719&lt;5,S1719&gt;=VLOOKUP(A1719,anni!$A$1:$O$32,6,0)),1,0)</f>
        <v>0</v>
      </c>
    </row>
    <row r="1720" spans="1:20" x14ac:dyDescent="0.3">
      <c r="A1720" s="3">
        <v>2011</v>
      </c>
      <c r="B1720" s="3">
        <v>195</v>
      </c>
      <c r="C1720" s="3" t="s">
        <v>101</v>
      </c>
      <c r="D1720" s="3" t="s">
        <v>116</v>
      </c>
      <c r="E1720" s="3" t="s">
        <v>116</v>
      </c>
      <c r="F1720" s="3">
        <v>6060</v>
      </c>
      <c r="G1720" s="3">
        <f t="shared" si="80"/>
        <v>2011</v>
      </c>
      <c r="H1720" s="4">
        <v>4</v>
      </c>
      <c r="I1720" s="3" t="s">
        <v>36</v>
      </c>
      <c r="J1720" s="3">
        <v>6</v>
      </c>
      <c r="K1720" s="3">
        <v>0</v>
      </c>
      <c r="L1720" s="3">
        <v>7</v>
      </c>
      <c r="M1720" s="3">
        <v>0</v>
      </c>
      <c r="N1720" s="3">
        <v>1</v>
      </c>
      <c r="O1720" s="3">
        <v>0</v>
      </c>
      <c r="P1720" s="3">
        <f t="shared" si="82"/>
        <v>16.8</v>
      </c>
      <c r="Q1720" s="3">
        <v>91</v>
      </c>
      <c r="R1720" s="3">
        <f t="shared" si="81"/>
        <v>2</v>
      </c>
      <c r="S1720" s="3">
        <v>14</v>
      </c>
      <c r="T1720" s="3">
        <f>IF(AND(H1720&lt;5,S1720&gt;=VLOOKUP(A1720,anni!$A$1:$O$32,6,0)),1,0)</f>
        <v>0</v>
      </c>
    </row>
    <row r="1721" spans="1:20" x14ac:dyDescent="0.3">
      <c r="A1721" s="3">
        <v>2011</v>
      </c>
      <c r="B1721" s="3">
        <v>196</v>
      </c>
      <c r="C1721" s="3" t="s">
        <v>101</v>
      </c>
      <c r="D1721" s="3" t="s">
        <v>117</v>
      </c>
      <c r="E1721" s="3" t="s">
        <v>117</v>
      </c>
      <c r="F1721" s="3">
        <v>6100</v>
      </c>
      <c r="G1721" s="3">
        <f t="shared" si="80"/>
        <v>2011</v>
      </c>
      <c r="H1721" s="4">
        <v>3</v>
      </c>
      <c r="I1721" s="3" t="s">
        <v>36</v>
      </c>
      <c r="J1721" s="3">
        <v>3</v>
      </c>
      <c r="K1721" s="3">
        <v>0</v>
      </c>
      <c r="L1721" s="3">
        <v>0</v>
      </c>
      <c r="M1721" s="3">
        <v>0</v>
      </c>
      <c r="N1721" s="3">
        <v>0</v>
      </c>
      <c r="O1721" s="3">
        <v>0</v>
      </c>
      <c r="P1721" s="3">
        <f t="shared" si="82"/>
        <v>4.1999999999999993</v>
      </c>
      <c r="Q1721" s="3">
        <v>251</v>
      </c>
      <c r="R1721" s="3">
        <f t="shared" si="81"/>
        <v>3</v>
      </c>
      <c r="S1721" s="3">
        <v>3</v>
      </c>
      <c r="T1721" s="3">
        <f>IF(AND(H1721&lt;5,S1721&gt;=VLOOKUP(A1721,anni!$A$1:$O$32,6,0)),1,0)</f>
        <v>0</v>
      </c>
    </row>
    <row r="1722" spans="1:20" x14ac:dyDescent="0.3">
      <c r="A1722" s="3">
        <v>2011</v>
      </c>
      <c r="B1722" s="3">
        <v>197</v>
      </c>
      <c r="C1722" s="3" t="s">
        <v>50</v>
      </c>
      <c r="D1722" s="3" t="s">
        <v>51</v>
      </c>
      <c r="E1722" s="3" t="s">
        <v>51</v>
      </c>
      <c r="F1722" s="3">
        <v>6061</v>
      </c>
      <c r="G1722" s="3">
        <f t="shared" si="80"/>
        <v>2011</v>
      </c>
      <c r="H1722" s="4">
        <v>4</v>
      </c>
      <c r="I1722" s="3" t="s">
        <v>36</v>
      </c>
      <c r="J1722" s="3">
        <v>7</v>
      </c>
      <c r="K1722" s="3">
        <v>7</v>
      </c>
      <c r="L1722" s="3">
        <v>0</v>
      </c>
      <c r="M1722" s="3">
        <v>0</v>
      </c>
      <c r="N1722" s="3">
        <v>2</v>
      </c>
      <c r="O1722" s="3">
        <v>2</v>
      </c>
      <c r="P1722" s="3">
        <f t="shared" si="82"/>
        <v>21.599999999999998</v>
      </c>
      <c r="Q1722" s="3">
        <v>46</v>
      </c>
      <c r="R1722" s="3">
        <f t="shared" si="81"/>
        <v>2</v>
      </c>
      <c r="S1722" s="3">
        <v>18</v>
      </c>
      <c r="T1722" s="3">
        <f>IF(AND(H1722&lt;5,S1722&gt;=VLOOKUP(A1722,anni!$A$1:$O$32,6,0)),1,0)</f>
        <v>0</v>
      </c>
    </row>
    <row r="1723" spans="1:20" x14ac:dyDescent="0.3">
      <c r="A1723" s="3">
        <v>2011</v>
      </c>
      <c r="B1723" s="3">
        <v>198</v>
      </c>
      <c r="C1723" s="3" t="s">
        <v>59</v>
      </c>
      <c r="D1723" s="3" t="s">
        <v>128</v>
      </c>
      <c r="E1723" s="3" t="s">
        <v>128</v>
      </c>
      <c r="F1723" s="3">
        <v>5942</v>
      </c>
      <c r="G1723" s="3">
        <f t="shared" si="80"/>
        <v>2011</v>
      </c>
      <c r="H1723" s="4">
        <v>3</v>
      </c>
      <c r="I1723" s="3" t="s">
        <v>36</v>
      </c>
      <c r="J1723" s="3">
        <v>7</v>
      </c>
      <c r="K1723" s="3">
        <v>7</v>
      </c>
      <c r="L1723" s="3">
        <v>4</v>
      </c>
      <c r="M1723" s="3">
        <v>0</v>
      </c>
      <c r="N1723" s="3">
        <v>2</v>
      </c>
      <c r="O1723" s="3">
        <v>0</v>
      </c>
      <c r="P1723" s="3">
        <f t="shared" si="82"/>
        <v>28</v>
      </c>
      <c r="Q1723" s="3">
        <v>32</v>
      </c>
      <c r="R1723" s="3">
        <f t="shared" si="81"/>
        <v>4</v>
      </c>
      <c r="S1723" s="3">
        <v>20</v>
      </c>
      <c r="T1723" s="3">
        <f>IF(AND(H1723&lt;5,S1723&gt;=VLOOKUP(A1723,anni!$A$1:$O$32,6,0)),1,0)</f>
        <v>0</v>
      </c>
    </row>
    <row r="1724" spans="1:20" x14ac:dyDescent="0.3">
      <c r="A1724" s="3">
        <v>2011</v>
      </c>
      <c r="B1724" s="3">
        <v>199</v>
      </c>
      <c r="C1724" s="3" t="s">
        <v>43</v>
      </c>
      <c r="D1724" s="3" t="s">
        <v>58</v>
      </c>
      <c r="E1724" s="3" t="s">
        <v>58</v>
      </c>
      <c r="F1724" s="3">
        <v>5536</v>
      </c>
      <c r="G1724" s="3">
        <f t="shared" si="80"/>
        <v>2011</v>
      </c>
      <c r="H1724" s="4">
        <v>5</v>
      </c>
      <c r="I1724" s="3" t="s">
        <v>36</v>
      </c>
      <c r="J1724" s="3">
        <v>4</v>
      </c>
      <c r="K1724" s="3">
        <v>7</v>
      </c>
      <c r="L1724" s="3">
        <v>0</v>
      </c>
      <c r="M1724" s="3">
        <v>1</v>
      </c>
      <c r="N1724" s="3">
        <v>2</v>
      </c>
      <c r="O1724" s="3">
        <v>0</v>
      </c>
      <c r="P1724" s="3">
        <f t="shared" si="82"/>
        <v>14</v>
      </c>
      <c r="Q1724" s="3">
        <v>91</v>
      </c>
      <c r="R1724" s="3">
        <f t="shared" si="81"/>
        <v>3</v>
      </c>
      <c r="S1724" s="3">
        <v>14</v>
      </c>
      <c r="T1724" s="3">
        <f>IF(AND(H1724&lt;5,S1724&gt;=VLOOKUP(A1724,anni!$A$1:$O$32,6,0)),1,0)</f>
        <v>0</v>
      </c>
    </row>
    <row r="1725" spans="1:20" x14ac:dyDescent="0.3">
      <c r="A1725" s="3">
        <v>2011</v>
      </c>
      <c r="B1725" s="3">
        <v>200</v>
      </c>
      <c r="C1725" s="3" t="s">
        <v>32</v>
      </c>
      <c r="D1725" s="3" t="s">
        <v>127</v>
      </c>
      <c r="E1725" s="3" t="s">
        <v>127</v>
      </c>
      <c r="F1725" s="3">
        <v>6014</v>
      </c>
      <c r="G1725" s="3">
        <f t="shared" si="80"/>
        <v>2011</v>
      </c>
      <c r="H1725" s="4">
        <v>5</v>
      </c>
      <c r="I1725" s="3" t="s">
        <v>36</v>
      </c>
      <c r="J1725" s="3">
        <v>1</v>
      </c>
      <c r="K1725" s="3">
        <v>0</v>
      </c>
      <c r="L1725" s="3">
        <v>1</v>
      </c>
      <c r="M1725" s="3">
        <v>2</v>
      </c>
      <c r="N1725" s="3">
        <v>0</v>
      </c>
      <c r="O1725" s="3">
        <v>0</v>
      </c>
      <c r="P1725" s="3">
        <f t="shared" si="82"/>
        <v>4</v>
      </c>
      <c r="Q1725" s="3">
        <v>229</v>
      </c>
      <c r="R1725" s="3">
        <f t="shared" si="81"/>
        <v>1</v>
      </c>
      <c r="S1725" s="3">
        <v>4</v>
      </c>
      <c r="T1725" s="3">
        <f>IF(AND(H1725&lt;5,S1725&gt;=VLOOKUP(A1725,anni!$A$1:$O$32,6,0)),1,0)</f>
        <v>0</v>
      </c>
    </row>
    <row r="1726" spans="1:20" x14ac:dyDescent="0.3">
      <c r="A1726" s="3">
        <v>2011</v>
      </c>
      <c r="B1726" s="3">
        <v>201</v>
      </c>
      <c r="C1726" s="3" t="s">
        <v>59</v>
      </c>
      <c r="D1726" s="3" t="s">
        <v>60</v>
      </c>
      <c r="E1726" s="3" t="s">
        <v>60</v>
      </c>
      <c r="F1726" s="3">
        <v>6015</v>
      </c>
      <c r="G1726" s="3">
        <f t="shared" si="80"/>
        <v>2011</v>
      </c>
      <c r="H1726" s="4">
        <v>5</v>
      </c>
      <c r="I1726" s="3" t="s">
        <v>36</v>
      </c>
      <c r="J1726" s="3">
        <v>4</v>
      </c>
      <c r="K1726" s="3">
        <v>7</v>
      </c>
      <c r="L1726" s="3">
        <v>1</v>
      </c>
      <c r="M1726" s="3">
        <v>0</v>
      </c>
      <c r="N1726" s="3">
        <v>0</v>
      </c>
      <c r="O1726" s="3">
        <v>0</v>
      </c>
      <c r="P1726" s="3">
        <f t="shared" si="82"/>
        <v>12</v>
      </c>
      <c r="Q1726" s="3">
        <v>124</v>
      </c>
      <c r="R1726" s="3">
        <f t="shared" si="81"/>
        <v>1</v>
      </c>
      <c r="S1726" s="3">
        <v>12</v>
      </c>
      <c r="T1726" s="3">
        <f>IF(AND(H1726&lt;5,S1726&gt;=VLOOKUP(A1726,anni!$A$1:$O$32,6,0)),1,0)</f>
        <v>0</v>
      </c>
    </row>
    <row r="1727" spans="1:20" x14ac:dyDescent="0.3">
      <c r="A1727" s="3">
        <v>2011</v>
      </c>
      <c r="B1727" s="3">
        <v>202</v>
      </c>
      <c r="C1727" s="3" t="s">
        <v>69</v>
      </c>
      <c r="D1727" s="3" t="s">
        <v>70</v>
      </c>
      <c r="E1727" s="3" t="s">
        <v>70</v>
      </c>
      <c r="F1727" s="3">
        <v>5538</v>
      </c>
      <c r="G1727" s="3">
        <f t="shared" si="80"/>
        <v>2011</v>
      </c>
      <c r="H1727" s="4">
        <v>5</v>
      </c>
      <c r="I1727" s="3" t="s">
        <v>36</v>
      </c>
      <c r="J1727" s="3">
        <v>6</v>
      </c>
      <c r="K1727" s="3">
        <v>6</v>
      </c>
      <c r="L1727" s="3">
        <v>7</v>
      </c>
      <c r="M1727" s="3">
        <v>0</v>
      </c>
      <c r="N1727" s="3">
        <v>1</v>
      </c>
      <c r="O1727" s="3">
        <v>2</v>
      </c>
      <c r="P1727" s="3">
        <f t="shared" si="82"/>
        <v>22</v>
      </c>
      <c r="Q1727" s="3">
        <v>23</v>
      </c>
      <c r="R1727" s="3">
        <f t="shared" si="81"/>
        <v>3</v>
      </c>
      <c r="S1727" s="3">
        <v>22</v>
      </c>
      <c r="T1727" s="3">
        <f>IF(AND(H1727&lt;5,S1727&gt;=VLOOKUP(A1727,anni!$A$1:$O$32,6,0)),1,0)</f>
        <v>0</v>
      </c>
    </row>
    <row r="1728" spans="1:20" x14ac:dyDescent="0.3">
      <c r="A1728" s="3">
        <v>2011</v>
      </c>
      <c r="B1728" s="3">
        <v>203</v>
      </c>
      <c r="C1728" s="3" t="s">
        <v>37</v>
      </c>
      <c r="D1728" s="3" t="s">
        <v>38</v>
      </c>
      <c r="E1728" s="3" t="s">
        <v>38</v>
      </c>
      <c r="F1728" s="3">
        <v>5943</v>
      </c>
      <c r="G1728" s="3">
        <f t="shared" si="80"/>
        <v>2011</v>
      </c>
      <c r="H1728" s="4">
        <v>3</v>
      </c>
      <c r="I1728" s="3" t="s">
        <v>36</v>
      </c>
      <c r="J1728" s="3">
        <v>7</v>
      </c>
      <c r="K1728" s="3">
        <v>7</v>
      </c>
      <c r="L1728" s="3">
        <v>7</v>
      </c>
      <c r="M1728" s="3">
        <v>0</v>
      </c>
      <c r="N1728" s="3">
        <v>2</v>
      </c>
      <c r="O1728" s="3">
        <v>2</v>
      </c>
      <c r="P1728" s="3">
        <f t="shared" si="82"/>
        <v>0</v>
      </c>
      <c r="Q1728" s="3">
        <v>9</v>
      </c>
      <c r="R1728" s="3">
        <f t="shared" si="81"/>
        <v>4</v>
      </c>
      <c r="S1728" s="3">
        <v>25</v>
      </c>
      <c r="T1728" s="3">
        <f>IF(AND(H1728&lt;5,S1728&gt;=VLOOKUP(A1728,anni!$A$1:$O$32,6,0)),1,0)</f>
        <v>1</v>
      </c>
    </row>
    <row r="1729" spans="1:20" x14ac:dyDescent="0.3">
      <c r="A1729" s="3">
        <v>2011</v>
      </c>
      <c r="B1729" s="3">
        <v>204</v>
      </c>
      <c r="C1729" s="3" t="s">
        <v>34</v>
      </c>
      <c r="D1729" s="3" t="s">
        <v>41</v>
      </c>
      <c r="E1729" s="3" t="s">
        <v>41</v>
      </c>
      <c r="F1729" s="3">
        <v>5865</v>
      </c>
      <c r="G1729" s="3">
        <f t="shared" si="80"/>
        <v>2011</v>
      </c>
      <c r="H1729" s="4">
        <v>5</v>
      </c>
      <c r="I1729" s="3" t="s">
        <v>36</v>
      </c>
      <c r="J1729" s="3">
        <v>7</v>
      </c>
      <c r="K1729" s="3">
        <v>7</v>
      </c>
      <c r="L1729" s="3">
        <v>5</v>
      </c>
      <c r="M1729" s="3">
        <v>7</v>
      </c>
      <c r="N1729" s="3">
        <v>0</v>
      </c>
      <c r="O1729" s="3">
        <v>0</v>
      </c>
      <c r="P1729" s="3">
        <f t="shared" si="82"/>
        <v>26</v>
      </c>
      <c r="Q1729" s="3">
        <v>7</v>
      </c>
      <c r="R1729" s="3">
        <f t="shared" si="81"/>
        <v>2</v>
      </c>
      <c r="S1729" s="3">
        <v>26</v>
      </c>
      <c r="T1729" s="3">
        <f>IF(AND(H1729&lt;5,S1729&gt;=VLOOKUP(A1729,anni!$A$1:$O$32,6,0)),1,0)</f>
        <v>0</v>
      </c>
    </row>
    <row r="1730" spans="1:20" x14ac:dyDescent="0.3">
      <c r="A1730" s="3">
        <v>2011</v>
      </c>
      <c r="B1730" s="3">
        <v>205</v>
      </c>
      <c r="C1730" s="3" t="s">
        <v>43</v>
      </c>
      <c r="D1730" s="3" t="s">
        <v>92</v>
      </c>
      <c r="E1730" s="3" t="s">
        <v>92</v>
      </c>
      <c r="F1730" s="3">
        <v>6062</v>
      </c>
      <c r="G1730" s="3">
        <f t="shared" ref="G1730:G1793" si="83">A1730</f>
        <v>2011</v>
      </c>
      <c r="H1730" s="4">
        <v>4</v>
      </c>
      <c r="I1730" s="3" t="s">
        <v>36</v>
      </c>
      <c r="J1730" s="3">
        <v>7</v>
      </c>
      <c r="K1730" s="3">
        <v>7</v>
      </c>
      <c r="L1730" s="3">
        <v>7</v>
      </c>
      <c r="M1730" s="3">
        <v>0</v>
      </c>
      <c r="N1730" s="3">
        <v>0</v>
      </c>
      <c r="O1730" s="3">
        <v>0</v>
      </c>
      <c r="P1730" s="3">
        <f t="shared" si="82"/>
        <v>25.2</v>
      </c>
      <c r="Q1730" s="3">
        <v>29</v>
      </c>
      <c r="R1730" s="3">
        <f t="shared" si="81"/>
        <v>2</v>
      </c>
      <c r="S1730" s="3">
        <v>21</v>
      </c>
      <c r="T1730" s="3">
        <f>IF(AND(H1730&lt;5,S1730&gt;=VLOOKUP(A1730,anni!$A$1:$O$32,6,0)),1,0)</f>
        <v>0</v>
      </c>
    </row>
    <row r="1731" spans="1:20" x14ac:dyDescent="0.3">
      <c r="A1731" s="3">
        <v>2011</v>
      </c>
      <c r="B1731" s="3">
        <v>206</v>
      </c>
      <c r="C1731" s="3" t="s">
        <v>53</v>
      </c>
      <c r="D1731" s="3" t="s">
        <v>54</v>
      </c>
      <c r="E1731" s="3" t="s">
        <v>54</v>
      </c>
      <c r="F1731" s="3">
        <v>5944</v>
      </c>
      <c r="G1731" s="3">
        <f t="shared" si="83"/>
        <v>2011</v>
      </c>
      <c r="H1731" s="4">
        <v>3</v>
      </c>
      <c r="I1731" s="3" t="s">
        <v>36</v>
      </c>
      <c r="J1731" s="3">
        <v>4</v>
      </c>
      <c r="K1731" s="3">
        <v>7</v>
      </c>
      <c r="L1731" s="3">
        <v>0</v>
      </c>
      <c r="M1731" s="3">
        <v>0</v>
      </c>
      <c r="N1731" s="3">
        <v>0</v>
      </c>
      <c r="O1731" s="3">
        <v>2</v>
      </c>
      <c r="P1731" s="3">
        <f t="shared" si="82"/>
        <v>18.2</v>
      </c>
      <c r="Q1731" s="3">
        <v>114</v>
      </c>
      <c r="R1731" s="3">
        <f t="shared" si="81"/>
        <v>4</v>
      </c>
      <c r="S1731" s="3">
        <v>13</v>
      </c>
      <c r="T1731" s="3">
        <f>IF(AND(H1731&lt;5,S1731&gt;=VLOOKUP(A1731,anni!$A$1:$O$32,6,0)),1,0)</f>
        <v>0</v>
      </c>
    </row>
    <row r="1732" spans="1:20" x14ac:dyDescent="0.3">
      <c r="A1732" s="3">
        <v>2011</v>
      </c>
      <c r="B1732" s="3">
        <v>207</v>
      </c>
      <c r="C1732" s="3" t="s">
        <v>69</v>
      </c>
      <c r="D1732" s="3" t="s">
        <v>119</v>
      </c>
      <c r="E1732" s="3" t="s">
        <v>119</v>
      </c>
      <c r="F1732" s="3">
        <v>6101</v>
      </c>
      <c r="G1732" s="3">
        <f t="shared" si="83"/>
        <v>2011</v>
      </c>
      <c r="H1732" s="4">
        <v>3</v>
      </c>
      <c r="I1732" s="3" t="s">
        <v>36</v>
      </c>
      <c r="J1732" s="3">
        <v>6</v>
      </c>
      <c r="K1732" s="3">
        <v>7</v>
      </c>
      <c r="L1732" s="3">
        <v>4</v>
      </c>
      <c r="M1732" s="3">
        <v>0</v>
      </c>
      <c r="N1732" s="3">
        <v>0</v>
      </c>
      <c r="O1732" s="3">
        <v>0</v>
      </c>
      <c r="P1732" s="3">
        <f t="shared" si="82"/>
        <v>23.799999999999997</v>
      </c>
      <c r="Q1732" s="3">
        <v>52</v>
      </c>
      <c r="R1732" s="3">
        <f t="shared" si="81"/>
        <v>3</v>
      </c>
      <c r="S1732" s="3">
        <v>17</v>
      </c>
      <c r="T1732" s="3">
        <f>IF(AND(H1732&lt;5,S1732&gt;=VLOOKUP(A1732,anni!$A$1:$O$32,6,0)),1,0)</f>
        <v>0</v>
      </c>
    </row>
    <row r="1733" spans="1:20" x14ac:dyDescent="0.3">
      <c r="A1733" s="3">
        <v>2011</v>
      </c>
      <c r="B1733" s="3">
        <v>208</v>
      </c>
      <c r="C1733" s="3" t="s">
        <v>62</v>
      </c>
      <c r="D1733" s="3" t="s">
        <v>110</v>
      </c>
      <c r="E1733" s="3" t="s">
        <v>110</v>
      </c>
      <c r="F1733" s="3">
        <v>6016</v>
      </c>
      <c r="G1733" s="3">
        <f t="shared" si="83"/>
        <v>2011</v>
      </c>
      <c r="H1733" s="4">
        <v>5</v>
      </c>
      <c r="I1733" s="3" t="s">
        <v>36</v>
      </c>
      <c r="J1733" s="3">
        <v>7</v>
      </c>
      <c r="K1733" s="3">
        <v>0</v>
      </c>
      <c r="L1733" s="3">
        <v>0</v>
      </c>
      <c r="M1733" s="3">
        <v>0</v>
      </c>
      <c r="N1733" s="3">
        <v>0</v>
      </c>
      <c r="O1733" s="3">
        <v>0</v>
      </c>
      <c r="P1733" s="3">
        <f t="shared" si="82"/>
        <v>7</v>
      </c>
      <c r="Q1733" s="3">
        <v>184</v>
      </c>
      <c r="R1733" s="3">
        <f t="shared" si="81"/>
        <v>1</v>
      </c>
      <c r="S1733" s="3">
        <v>7</v>
      </c>
      <c r="T1733" s="3">
        <f>IF(AND(H1733&lt;5,S1733&gt;=VLOOKUP(A1733,anni!$A$1:$O$32,6,0)),1,0)</f>
        <v>0</v>
      </c>
    </row>
    <row r="1734" spans="1:20" x14ac:dyDescent="0.3">
      <c r="A1734" s="3">
        <v>2011</v>
      </c>
      <c r="B1734" s="3">
        <v>209</v>
      </c>
      <c r="C1734" s="3" t="s">
        <v>39</v>
      </c>
      <c r="D1734" s="3" t="s">
        <v>40</v>
      </c>
      <c r="E1734" s="3" t="s">
        <v>40</v>
      </c>
      <c r="F1734" s="3">
        <v>5945</v>
      </c>
      <c r="G1734" s="3">
        <f t="shared" si="83"/>
        <v>2011</v>
      </c>
      <c r="H1734" s="4">
        <v>3</v>
      </c>
      <c r="I1734" s="3" t="s">
        <v>36</v>
      </c>
      <c r="J1734" s="3">
        <v>0</v>
      </c>
      <c r="K1734" s="3">
        <v>7</v>
      </c>
      <c r="L1734" s="3">
        <v>6</v>
      </c>
      <c r="M1734" s="3">
        <v>0</v>
      </c>
      <c r="N1734" s="3">
        <v>1</v>
      </c>
      <c r="O1734" s="3">
        <v>0</v>
      </c>
      <c r="P1734" s="3">
        <f t="shared" si="82"/>
        <v>19.599999999999998</v>
      </c>
      <c r="Q1734" s="3">
        <v>91</v>
      </c>
      <c r="R1734" s="3">
        <f t="shared" si="81"/>
        <v>4</v>
      </c>
      <c r="S1734" s="3">
        <v>14</v>
      </c>
      <c r="T1734" s="3">
        <f>IF(AND(H1734&lt;5,S1734&gt;=VLOOKUP(A1734,anni!$A$1:$O$32,6,0)),1,0)</f>
        <v>0</v>
      </c>
    </row>
    <row r="1735" spans="1:20" x14ac:dyDescent="0.3">
      <c r="A1735" s="3">
        <v>2011</v>
      </c>
      <c r="B1735" s="3">
        <v>210</v>
      </c>
      <c r="C1735" s="3" t="s">
        <v>69</v>
      </c>
      <c r="D1735" s="3" t="s">
        <v>76</v>
      </c>
      <c r="E1735" s="3" t="s">
        <v>76</v>
      </c>
      <c r="F1735" s="3">
        <v>5912</v>
      </c>
      <c r="G1735" s="3">
        <f t="shared" si="83"/>
        <v>2011</v>
      </c>
      <c r="H1735" s="4">
        <v>4</v>
      </c>
      <c r="I1735" s="3" t="s">
        <v>36</v>
      </c>
      <c r="J1735" s="3">
        <v>7</v>
      </c>
      <c r="K1735" s="3">
        <v>1</v>
      </c>
      <c r="L1735" s="3">
        <v>0</v>
      </c>
      <c r="M1735" s="3">
        <v>0</v>
      </c>
      <c r="N1735" s="3">
        <v>0</v>
      </c>
      <c r="O1735" s="3">
        <v>0</v>
      </c>
      <c r="P1735" s="3">
        <f t="shared" si="82"/>
        <v>9.6</v>
      </c>
      <c r="Q1735" s="3">
        <v>171</v>
      </c>
      <c r="R1735" s="3">
        <f t="shared" si="81"/>
        <v>3</v>
      </c>
      <c r="S1735" s="3">
        <v>8</v>
      </c>
      <c r="T1735" s="3">
        <f>IF(AND(H1735&lt;5,S1735&gt;=VLOOKUP(A1735,anni!$A$1:$O$32,6,0)),1,0)</f>
        <v>0</v>
      </c>
    </row>
    <row r="1736" spans="1:20" x14ac:dyDescent="0.3">
      <c r="A1736" s="3">
        <v>2011</v>
      </c>
      <c r="B1736" s="3">
        <v>211</v>
      </c>
      <c r="C1736" s="3" t="s">
        <v>86</v>
      </c>
      <c r="D1736" s="3" t="s">
        <v>150</v>
      </c>
      <c r="E1736" s="3" t="s">
        <v>150</v>
      </c>
      <c r="F1736" s="3">
        <v>6017</v>
      </c>
      <c r="G1736" s="3">
        <f t="shared" si="83"/>
        <v>2011</v>
      </c>
      <c r="H1736" s="4">
        <v>5</v>
      </c>
      <c r="I1736" s="3" t="s">
        <v>36</v>
      </c>
      <c r="J1736" s="3">
        <v>0</v>
      </c>
      <c r="K1736" s="3">
        <v>0</v>
      </c>
      <c r="L1736" s="3">
        <v>0</v>
      </c>
      <c r="M1736" s="3">
        <v>0</v>
      </c>
      <c r="N1736" s="3">
        <v>0</v>
      </c>
      <c r="O1736" s="3">
        <v>0</v>
      </c>
      <c r="P1736" s="3">
        <f t="shared" si="82"/>
        <v>0</v>
      </c>
      <c r="Q1736" s="3">
        <v>280</v>
      </c>
      <c r="R1736" s="3">
        <f t="shared" si="81"/>
        <v>1</v>
      </c>
      <c r="S1736" s="3">
        <v>0</v>
      </c>
      <c r="T1736" s="3">
        <f>IF(AND(H1736&lt;5,S1736&gt;=VLOOKUP(A1736,anni!$A$1:$O$32,6,0)),1,0)</f>
        <v>0</v>
      </c>
    </row>
    <row r="1737" spans="1:20" x14ac:dyDescent="0.3">
      <c r="A1737" s="3">
        <v>2011</v>
      </c>
      <c r="B1737" s="3">
        <v>212</v>
      </c>
      <c r="C1737" s="3" t="s">
        <v>39</v>
      </c>
      <c r="D1737" s="3" t="s">
        <v>40</v>
      </c>
      <c r="E1737" s="3" t="s">
        <v>40</v>
      </c>
      <c r="F1737" s="3">
        <v>6127</v>
      </c>
      <c r="G1737" s="3">
        <f t="shared" si="83"/>
        <v>2011</v>
      </c>
      <c r="H1737" s="4">
        <v>2</v>
      </c>
      <c r="I1737" s="3" t="s">
        <v>31</v>
      </c>
      <c r="J1737" s="3">
        <v>3</v>
      </c>
      <c r="K1737" s="3">
        <v>0</v>
      </c>
      <c r="L1737" s="3">
        <v>0</v>
      </c>
      <c r="M1737" s="3">
        <v>0</v>
      </c>
      <c r="N1737" s="3">
        <v>0</v>
      </c>
      <c r="O1737" s="3">
        <v>0</v>
      </c>
      <c r="P1737" s="3">
        <f t="shared" si="82"/>
        <v>4.8000000000000007</v>
      </c>
      <c r="Q1737" s="3">
        <v>251</v>
      </c>
      <c r="R1737" s="3">
        <f t="shared" si="81"/>
        <v>2</v>
      </c>
      <c r="S1737" s="3">
        <v>3</v>
      </c>
      <c r="T1737" s="3">
        <f>IF(AND(H1737&lt;5,S1737&gt;=VLOOKUP(A1737,anni!$A$1:$O$32,6,0)),1,0)</f>
        <v>0</v>
      </c>
    </row>
    <row r="1738" spans="1:20" x14ac:dyDescent="0.3">
      <c r="A1738" s="3">
        <v>2011</v>
      </c>
      <c r="B1738" s="3">
        <v>213</v>
      </c>
      <c r="C1738" s="3" t="s">
        <v>50</v>
      </c>
      <c r="D1738" s="3" t="s">
        <v>51</v>
      </c>
      <c r="E1738" s="3" t="s">
        <v>51</v>
      </c>
      <c r="F1738" s="3">
        <v>5867</v>
      </c>
      <c r="G1738" s="3">
        <f t="shared" si="83"/>
        <v>2011</v>
      </c>
      <c r="H1738" s="4">
        <v>5</v>
      </c>
      <c r="I1738" s="3" t="s">
        <v>36</v>
      </c>
      <c r="J1738" s="3">
        <v>7</v>
      </c>
      <c r="K1738" s="3">
        <v>7</v>
      </c>
      <c r="L1738" s="3">
        <v>7</v>
      </c>
      <c r="M1738" s="3">
        <v>0</v>
      </c>
      <c r="N1738" s="3">
        <v>7</v>
      </c>
      <c r="O1738" s="3">
        <v>0</v>
      </c>
      <c r="P1738" s="3">
        <f t="shared" si="82"/>
        <v>28</v>
      </c>
      <c r="Q1738" s="3">
        <v>5</v>
      </c>
      <c r="R1738" s="3">
        <f t="shared" si="81"/>
        <v>2</v>
      </c>
      <c r="S1738" s="3">
        <v>28</v>
      </c>
      <c r="T1738" s="3">
        <f>IF(AND(H1738&lt;5,S1738&gt;=VLOOKUP(A1738,anni!$A$1:$O$32,6,0)),1,0)</f>
        <v>0</v>
      </c>
    </row>
    <row r="1739" spans="1:20" x14ac:dyDescent="0.3">
      <c r="A1739" s="3">
        <v>2011</v>
      </c>
      <c r="B1739" s="3">
        <v>214</v>
      </c>
      <c r="C1739" s="3" t="s">
        <v>56</v>
      </c>
      <c r="D1739" s="3" t="s">
        <v>71</v>
      </c>
      <c r="E1739" s="3" t="s">
        <v>71</v>
      </c>
      <c r="F1739" s="3">
        <v>6018</v>
      </c>
      <c r="G1739" s="3">
        <f t="shared" si="83"/>
        <v>2011</v>
      </c>
      <c r="H1739" s="4">
        <v>5</v>
      </c>
      <c r="I1739" s="3" t="s">
        <v>36</v>
      </c>
      <c r="J1739" s="3">
        <v>1</v>
      </c>
      <c r="K1739" s="3">
        <v>0</v>
      </c>
      <c r="L1739" s="3">
        <v>0</v>
      </c>
      <c r="M1739" s="3">
        <v>0</v>
      </c>
      <c r="N1739" s="3">
        <v>0</v>
      </c>
      <c r="O1739" s="3">
        <v>0</v>
      </c>
      <c r="P1739" s="3">
        <f t="shared" si="82"/>
        <v>1</v>
      </c>
      <c r="Q1739" s="3">
        <v>266</v>
      </c>
      <c r="R1739" s="3">
        <f t="shared" si="81"/>
        <v>1</v>
      </c>
      <c r="S1739" s="3">
        <v>1</v>
      </c>
      <c r="T1739" s="3">
        <f>IF(AND(H1739&lt;5,S1739&gt;=VLOOKUP(A1739,anni!$A$1:$O$32,6,0)),1,0)</f>
        <v>0</v>
      </c>
    </row>
    <row r="1740" spans="1:20" x14ac:dyDescent="0.3">
      <c r="A1740" s="3">
        <v>2011</v>
      </c>
      <c r="B1740" s="3">
        <v>215</v>
      </c>
      <c r="C1740" s="3" t="s">
        <v>43</v>
      </c>
      <c r="D1740" s="3" t="s">
        <v>91</v>
      </c>
      <c r="E1740" s="3" t="s">
        <v>91</v>
      </c>
      <c r="F1740" s="3">
        <v>5705</v>
      </c>
      <c r="G1740" s="3">
        <f t="shared" si="83"/>
        <v>2011</v>
      </c>
      <c r="H1740" s="4">
        <v>5</v>
      </c>
      <c r="I1740" s="3" t="s">
        <v>36</v>
      </c>
      <c r="J1740" s="3">
        <v>0</v>
      </c>
      <c r="K1740" s="3">
        <v>0</v>
      </c>
      <c r="L1740" s="3">
        <v>7</v>
      </c>
      <c r="M1740" s="3">
        <v>1</v>
      </c>
      <c r="N1740" s="3">
        <v>0</v>
      </c>
      <c r="O1740" s="3">
        <v>2</v>
      </c>
      <c r="P1740" s="3">
        <f t="shared" si="82"/>
        <v>10</v>
      </c>
      <c r="Q1740" s="3">
        <v>152</v>
      </c>
      <c r="R1740" s="3">
        <f t="shared" si="81"/>
        <v>3</v>
      </c>
      <c r="S1740" s="3">
        <v>10</v>
      </c>
      <c r="T1740" s="3">
        <f>IF(AND(H1740&lt;5,S1740&gt;=VLOOKUP(A1740,anni!$A$1:$O$32,6,0)),1,0)</f>
        <v>0</v>
      </c>
    </row>
    <row r="1741" spans="1:20" x14ac:dyDescent="0.3">
      <c r="A1741" s="3">
        <v>2011</v>
      </c>
      <c r="B1741" s="3">
        <v>216</v>
      </c>
      <c r="C1741" s="3" t="s">
        <v>39</v>
      </c>
      <c r="D1741" s="3" t="s">
        <v>65</v>
      </c>
      <c r="E1741" s="3" t="s">
        <v>65</v>
      </c>
      <c r="F1741" s="3">
        <v>6102</v>
      </c>
      <c r="G1741" s="3">
        <f t="shared" si="83"/>
        <v>2011</v>
      </c>
      <c r="H1741" s="4">
        <v>3</v>
      </c>
      <c r="I1741" s="3" t="s">
        <v>36</v>
      </c>
      <c r="J1741" s="3">
        <v>7</v>
      </c>
      <c r="K1741" s="3">
        <v>6</v>
      </c>
      <c r="L1741" s="3">
        <v>0</v>
      </c>
      <c r="M1741" s="3">
        <v>0</v>
      </c>
      <c r="N1741" s="3">
        <v>1</v>
      </c>
      <c r="O1741" s="3">
        <v>0</v>
      </c>
      <c r="P1741" s="3">
        <f t="shared" si="82"/>
        <v>19.599999999999998</v>
      </c>
      <c r="Q1741" s="3">
        <v>91</v>
      </c>
      <c r="R1741" s="3">
        <f t="shared" si="81"/>
        <v>3</v>
      </c>
      <c r="S1741" s="3">
        <v>14</v>
      </c>
      <c r="T1741" s="3">
        <f>IF(AND(H1741&lt;5,S1741&gt;=VLOOKUP(A1741,anni!$A$1:$O$32,6,0)),1,0)</f>
        <v>0</v>
      </c>
    </row>
    <row r="1742" spans="1:20" x14ac:dyDescent="0.3">
      <c r="A1742" s="3">
        <v>2011</v>
      </c>
      <c r="B1742" s="3">
        <v>217</v>
      </c>
      <c r="C1742" s="3" t="s">
        <v>37</v>
      </c>
      <c r="D1742" s="3" t="s">
        <v>38</v>
      </c>
      <c r="E1742" s="3" t="s">
        <v>38</v>
      </c>
      <c r="F1742" s="3">
        <v>6063</v>
      </c>
      <c r="G1742" s="3">
        <f t="shared" si="83"/>
        <v>2011</v>
      </c>
      <c r="H1742" s="4">
        <v>4</v>
      </c>
      <c r="I1742" s="3" t="s">
        <v>36</v>
      </c>
      <c r="J1742" s="3">
        <v>7</v>
      </c>
      <c r="K1742" s="3">
        <v>7</v>
      </c>
      <c r="L1742" s="3">
        <v>0</v>
      </c>
      <c r="M1742" s="3">
        <v>0</v>
      </c>
      <c r="N1742" s="3">
        <v>2</v>
      </c>
      <c r="O1742" s="3">
        <v>0</v>
      </c>
      <c r="P1742" s="3">
        <f t="shared" si="82"/>
        <v>19.2</v>
      </c>
      <c r="Q1742" s="3">
        <v>62</v>
      </c>
      <c r="R1742" s="3">
        <f t="shared" si="81"/>
        <v>2</v>
      </c>
      <c r="S1742" s="3">
        <v>16</v>
      </c>
      <c r="T1742" s="3">
        <f>IF(AND(H1742&lt;5,S1742&gt;=VLOOKUP(A1742,anni!$A$1:$O$32,6,0)),1,0)</f>
        <v>0</v>
      </c>
    </row>
    <row r="1743" spans="1:20" x14ac:dyDescent="0.3">
      <c r="A1743" s="3">
        <v>2011</v>
      </c>
      <c r="B1743" s="3">
        <v>218</v>
      </c>
      <c r="C1743" s="3" t="s">
        <v>34</v>
      </c>
      <c r="D1743" s="3" t="s">
        <v>41</v>
      </c>
      <c r="E1743" s="3" t="s">
        <v>41</v>
      </c>
      <c r="F1743" s="3">
        <v>5869</v>
      </c>
      <c r="G1743" s="3">
        <f t="shared" si="83"/>
        <v>2011</v>
      </c>
      <c r="H1743" s="4">
        <v>5</v>
      </c>
      <c r="I1743" s="3" t="s">
        <v>36</v>
      </c>
      <c r="J1743" s="3">
        <v>3</v>
      </c>
      <c r="K1743" s="3">
        <v>5</v>
      </c>
      <c r="L1743" s="3">
        <v>0</v>
      </c>
      <c r="M1743" s="3">
        <v>0</v>
      </c>
      <c r="N1743" s="3">
        <v>0</v>
      </c>
      <c r="O1743" s="3">
        <v>0</v>
      </c>
      <c r="P1743" s="3">
        <f t="shared" si="82"/>
        <v>8</v>
      </c>
      <c r="Q1743" s="3">
        <v>171</v>
      </c>
      <c r="R1743" s="3">
        <f t="shared" si="81"/>
        <v>2</v>
      </c>
      <c r="S1743" s="3">
        <v>8</v>
      </c>
      <c r="T1743" s="3">
        <f>IF(AND(H1743&lt;5,S1743&gt;=VLOOKUP(A1743,anni!$A$1:$O$32,6,0)),1,0)</f>
        <v>0</v>
      </c>
    </row>
    <row r="1744" spans="1:20" x14ac:dyDescent="0.3">
      <c r="A1744" s="3">
        <v>2011</v>
      </c>
      <c r="B1744" s="3">
        <v>219</v>
      </c>
      <c r="C1744" s="3" t="s">
        <v>56</v>
      </c>
      <c r="D1744" s="3" t="s">
        <v>57</v>
      </c>
      <c r="E1744" s="3" t="s">
        <v>57</v>
      </c>
      <c r="F1744" s="3">
        <v>5870</v>
      </c>
      <c r="G1744" s="3">
        <f t="shared" si="83"/>
        <v>2011</v>
      </c>
      <c r="H1744" s="4">
        <v>5</v>
      </c>
      <c r="I1744" s="3" t="s">
        <v>36</v>
      </c>
      <c r="J1744" s="3">
        <v>7</v>
      </c>
      <c r="K1744" s="3">
        <v>7</v>
      </c>
      <c r="L1744" s="3">
        <v>0</v>
      </c>
      <c r="M1744" s="3">
        <v>0</v>
      </c>
      <c r="N1744" s="3">
        <v>0</v>
      </c>
      <c r="O1744" s="3">
        <v>1</v>
      </c>
      <c r="P1744" s="3">
        <f t="shared" si="82"/>
        <v>15</v>
      </c>
      <c r="Q1744" s="3">
        <v>72</v>
      </c>
      <c r="R1744" s="3">
        <f t="shared" si="81"/>
        <v>2</v>
      </c>
      <c r="S1744" s="3">
        <v>15</v>
      </c>
      <c r="T1744" s="3">
        <f>IF(AND(H1744&lt;5,S1744&gt;=VLOOKUP(A1744,anni!$A$1:$O$32,6,0)),1,0)</f>
        <v>0</v>
      </c>
    </row>
    <row r="1745" spans="1:20" x14ac:dyDescent="0.3">
      <c r="A1745" s="3">
        <v>2011</v>
      </c>
      <c r="B1745" s="3">
        <v>220</v>
      </c>
      <c r="C1745" s="3" t="s">
        <v>39</v>
      </c>
      <c r="D1745" s="3" t="s">
        <v>40</v>
      </c>
      <c r="E1745" s="3" t="s">
        <v>40</v>
      </c>
      <c r="F1745" s="3">
        <v>6137</v>
      </c>
      <c r="G1745" s="3">
        <f t="shared" si="83"/>
        <v>2011</v>
      </c>
      <c r="H1745" s="4">
        <v>1</v>
      </c>
      <c r="I1745" s="3" t="s">
        <v>31</v>
      </c>
      <c r="J1745" s="3">
        <v>0</v>
      </c>
      <c r="K1745" s="3">
        <v>2</v>
      </c>
      <c r="L1745" s="3">
        <v>0</v>
      </c>
      <c r="M1745" s="3">
        <v>0</v>
      </c>
      <c r="N1745" s="3">
        <v>0</v>
      </c>
      <c r="O1745" s="3">
        <v>0</v>
      </c>
      <c r="P1745" s="3">
        <f t="shared" si="82"/>
        <v>3.6</v>
      </c>
      <c r="Q1745" s="3">
        <v>259</v>
      </c>
      <c r="R1745" s="3">
        <f t="shared" si="81"/>
        <v>1</v>
      </c>
      <c r="S1745" s="3">
        <v>2</v>
      </c>
      <c r="T1745" s="3">
        <f>IF(AND(H1745&lt;5,S1745&gt;=VLOOKUP(A1745,anni!$A$1:$O$32,6,0)),1,0)</f>
        <v>0</v>
      </c>
    </row>
    <row r="1746" spans="1:20" x14ac:dyDescent="0.3">
      <c r="A1746" s="3">
        <v>2011</v>
      </c>
      <c r="B1746" s="3">
        <v>221</v>
      </c>
      <c r="C1746" s="3" t="s">
        <v>34</v>
      </c>
      <c r="D1746" s="3" t="s">
        <v>103</v>
      </c>
      <c r="E1746" s="3" t="s">
        <v>103</v>
      </c>
      <c r="F1746" s="3">
        <v>5706</v>
      </c>
      <c r="G1746" s="3">
        <f t="shared" si="83"/>
        <v>2011</v>
      </c>
      <c r="H1746" s="4">
        <v>5</v>
      </c>
      <c r="I1746" s="3" t="s">
        <v>36</v>
      </c>
      <c r="J1746" s="3">
        <v>7</v>
      </c>
      <c r="K1746" s="3">
        <v>7</v>
      </c>
      <c r="L1746" s="3">
        <v>0</v>
      </c>
      <c r="M1746" s="3">
        <v>0</v>
      </c>
      <c r="N1746" s="3">
        <v>2</v>
      </c>
      <c r="O1746" s="3">
        <v>0</v>
      </c>
      <c r="P1746" s="3">
        <f t="shared" si="82"/>
        <v>16</v>
      </c>
      <c r="Q1746" s="3">
        <v>62</v>
      </c>
      <c r="R1746" s="3">
        <f t="shared" si="81"/>
        <v>3</v>
      </c>
      <c r="S1746" s="3">
        <v>16</v>
      </c>
      <c r="T1746" s="3">
        <f>IF(AND(H1746&lt;5,S1746&gt;=VLOOKUP(A1746,anni!$A$1:$O$32,6,0)),1,0)</f>
        <v>0</v>
      </c>
    </row>
    <row r="1747" spans="1:20" x14ac:dyDescent="0.3">
      <c r="A1747" s="3">
        <v>2011</v>
      </c>
      <c r="B1747" s="3">
        <v>222</v>
      </c>
      <c r="C1747" s="3" t="s">
        <v>34</v>
      </c>
      <c r="D1747" s="3" t="s">
        <v>83</v>
      </c>
      <c r="E1747" s="3" t="s">
        <v>83</v>
      </c>
      <c r="F1747" s="3">
        <v>6103</v>
      </c>
      <c r="G1747" s="3">
        <f t="shared" si="83"/>
        <v>2011</v>
      </c>
      <c r="H1747" s="4">
        <v>3</v>
      </c>
      <c r="I1747" s="3" t="s">
        <v>36</v>
      </c>
      <c r="J1747" s="3">
        <v>7</v>
      </c>
      <c r="K1747" s="3">
        <v>0</v>
      </c>
      <c r="L1747" s="3">
        <v>0</v>
      </c>
      <c r="M1747" s="3">
        <v>0</v>
      </c>
      <c r="N1747" s="3">
        <v>0</v>
      </c>
      <c r="O1747" s="3">
        <v>0</v>
      </c>
      <c r="P1747" s="3">
        <f t="shared" si="82"/>
        <v>9.7999999999999989</v>
      </c>
      <c r="Q1747" s="3">
        <v>184</v>
      </c>
      <c r="R1747" s="3">
        <f t="shared" si="81"/>
        <v>1</v>
      </c>
      <c r="S1747" s="3">
        <v>7</v>
      </c>
      <c r="T1747" s="3">
        <f>IF(AND(H1747&lt;5,S1747&gt;=VLOOKUP(A1747,anni!$A$1:$O$32,6,0)),1,0)</f>
        <v>0</v>
      </c>
    </row>
    <row r="1748" spans="1:20" x14ac:dyDescent="0.3">
      <c r="A1748" s="3">
        <v>2011</v>
      </c>
      <c r="B1748" s="3">
        <v>223</v>
      </c>
      <c r="C1748" s="3" t="s">
        <v>69</v>
      </c>
      <c r="D1748" s="3" t="s">
        <v>90</v>
      </c>
      <c r="E1748" s="3" t="s">
        <v>90</v>
      </c>
      <c r="F1748" s="3">
        <v>5735</v>
      </c>
      <c r="G1748" s="3">
        <f t="shared" si="83"/>
        <v>2011</v>
      </c>
      <c r="H1748" s="4">
        <v>4</v>
      </c>
      <c r="I1748" s="3" t="s">
        <v>36</v>
      </c>
      <c r="J1748" s="3">
        <v>7</v>
      </c>
      <c r="K1748" s="3">
        <v>6</v>
      </c>
      <c r="L1748" s="3">
        <v>7</v>
      </c>
      <c r="M1748" s="3">
        <v>0</v>
      </c>
      <c r="N1748" s="3">
        <v>0</v>
      </c>
      <c r="O1748" s="3">
        <v>0</v>
      </c>
      <c r="P1748" s="3">
        <f t="shared" si="82"/>
        <v>24</v>
      </c>
      <c r="Q1748" s="3">
        <v>32</v>
      </c>
      <c r="R1748" s="3">
        <f t="shared" si="81"/>
        <v>4</v>
      </c>
      <c r="S1748" s="3">
        <v>20</v>
      </c>
      <c r="T1748" s="3">
        <f>IF(AND(H1748&lt;5,S1748&gt;=VLOOKUP(A1748,anni!$A$1:$O$32,6,0)),1,0)</f>
        <v>0</v>
      </c>
    </row>
    <row r="1749" spans="1:20" x14ac:dyDescent="0.3">
      <c r="A1749" s="3">
        <v>2011</v>
      </c>
      <c r="B1749" s="3">
        <v>224</v>
      </c>
      <c r="C1749" s="3" t="s">
        <v>86</v>
      </c>
      <c r="D1749" s="3" t="s">
        <v>131</v>
      </c>
      <c r="E1749" s="3" t="s">
        <v>131</v>
      </c>
      <c r="F1749" s="3">
        <v>5736</v>
      </c>
      <c r="G1749" s="3">
        <f t="shared" si="83"/>
        <v>2011</v>
      </c>
      <c r="H1749" s="4">
        <v>4</v>
      </c>
      <c r="I1749" s="3" t="s">
        <v>36</v>
      </c>
      <c r="J1749" s="3">
        <v>4</v>
      </c>
      <c r="K1749" s="3">
        <v>2</v>
      </c>
      <c r="L1749" s="3">
        <v>6</v>
      </c>
      <c r="M1749" s="3">
        <v>2</v>
      </c>
      <c r="N1749" s="3">
        <v>0</v>
      </c>
      <c r="O1749" s="3">
        <v>0</v>
      </c>
      <c r="P1749" s="3">
        <f t="shared" si="82"/>
        <v>16.8</v>
      </c>
      <c r="Q1749" s="3">
        <v>91</v>
      </c>
      <c r="R1749" s="3">
        <f t="shared" si="81"/>
        <v>3</v>
      </c>
      <c r="S1749" s="3">
        <v>14</v>
      </c>
      <c r="T1749" s="3">
        <f>IF(AND(H1749&lt;5,S1749&gt;=VLOOKUP(A1749,anni!$A$1:$O$32,6,0)),1,0)</f>
        <v>0</v>
      </c>
    </row>
    <row r="1750" spans="1:20" x14ac:dyDescent="0.3">
      <c r="A1750" s="3">
        <v>2011</v>
      </c>
      <c r="B1750" s="3">
        <v>225</v>
      </c>
      <c r="C1750" s="3" t="s">
        <v>86</v>
      </c>
      <c r="D1750" s="3" t="s">
        <v>87</v>
      </c>
      <c r="E1750" s="3" t="s">
        <v>87</v>
      </c>
      <c r="F1750" s="3">
        <v>6064</v>
      </c>
      <c r="G1750" s="3">
        <f t="shared" si="83"/>
        <v>2011</v>
      </c>
      <c r="H1750" s="4">
        <v>4</v>
      </c>
      <c r="I1750" s="3" t="s">
        <v>36</v>
      </c>
      <c r="J1750" s="3">
        <v>1</v>
      </c>
      <c r="K1750" s="3">
        <v>4</v>
      </c>
      <c r="L1750" s="3">
        <v>0</v>
      </c>
      <c r="M1750" s="3">
        <v>0</v>
      </c>
      <c r="N1750" s="3">
        <v>0</v>
      </c>
      <c r="O1750" s="3">
        <v>0</v>
      </c>
      <c r="P1750" s="3">
        <f t="shared" si="82"/>
        <v>6</v>
      </c>
      <c r="Q1750" s="3">
        <v>216</v>
      </c>
      <c r="R1750" s="3">
        <f t="shared" si="81"/>
        <v>2</v>
      </c>
      <c r="S1750" s="3">
        <v>5</v>
      </c>
      <c r="T1750" s="3">
        <f>IF(AND(H1750&lt;5,S1750&gt;=VLOOKUP(A1750,anni!$A$1:$O$32,6,0)),1,0)</f>
        <v>0</v>
      </c>
    </row>
    <row r="1751" spans="1:20" x14ac:dyDescent="0.3">
      <c r="A1751" s="3">
        <v>2011</v>
      </c>
      <c r="B1751" s="3">
        <v>226</v>
      </c>
      <c r="C1751" s="3" t="s">
        <v>29</v>
      </c>
      <c r="D1751" s="3" t="s">
        <v>75</v>
      </c>
      <c r="E1751" s="3" t="s">
        <v>75</v>
      </c>
      <c r="F1751" s="3">
        <v>6128</v>
      </c>
      <c r="G1751" s="3">
        <f t="shared" si="83"/>
        <v>2011</v>
      </c>
      <c r="H1751" s="4">
        <v>2</v>
      </c>
      <c r="I1751" s="3" t="s">
        <v>31</v>
      </c>
      <c r="J1751" s="3">
        <v>0</v>
      </c>
      <c r="K1751" s="3">
        <v>5</v>
      </c>
      <c r="L1751" s="3">
        <v>0</v>
      </c>
      <c r="M1751" s="3">
        <v>0</v>
      </c>
      <c r="N1751" s="3">
        <v>0</v>
      </c>
      <c r="O1751" s="3">
        <v>0</v>
      </c>
      <c r="P1751" s="3">
        <f t="shared" si="82"/>
        <v>8</v>
      </c>
      <c r="Q1751" s="3">
        <v>216</v>
      </c>
      <c r="R1751" s="3">
        <f t="shared" si="81"/>
        <v>1</v>
      </c>
      <c r="S1751" s="3">
        <v>5</v>
      </c>
      <c r="T1751" s="3">
        <f>IF(AND(H1751&lt;5,S1751&gt;=VLOOKUP(A1751,anni!$A$1:$O$32,6,0)),1,0)</f>
        <v>0</v>
      </c>
    </row>
    <row r="1752" spans="1:20" x14ac:dyDescent="0.3">
      <c r="A1752" s="3">
        <v>2011</v>
      </c>
      <c r="B1752" s="3">
        <v>227</v>
      </c>
      <c r="C1752" s="3" t="s">
        <v>45</v>
      </c>
      <c r="D1752" s="3" t="s">
        <v>68</v>
      </c>
      <c r="E1752" s="3" t="s">
        <v>68</v>
      </c>
      <c r="F1752" s="3">
        <v>6019</v>
      </c>
      <c r="G1752" s="3">
        <f t="shared" si="83"/>
        <v>2011</v>
      </c>
      <c r="H1752" s="4">
        <v>5</v>
      </c>
      <c r="I1752" s="3" t="s">
        <v>36</v>
      </c>
      <c r="J1752" s="3">
        <v>0</v>
      </c>
      <c r="K1752" s="3">
        <v>0</v>
      </c>
      <c r="L1752" s="3">
        <v>7</v>
      </c>
      <c r="M1752" s="3">
        <v>0</v>
      </c>
      <c r="N1752" s="3">
        <v>0</v>
      </c>
      <c r="O1752" s="3">
        <v>2</v>
      </c>
      <c r="P1752" s="3">
        <f t="shared" si="82"/>
        <v>9</v>
      </c>
      <c r="Q1752" s="3">
        <v>160</v>
      </c>
      <c r="R1752" s="3">
        <f t="shared" si="81"/>
        <v>1</v>
      </c>
      <c r="S1752" s="3">
        <v>9</v>
      </c>
      <c r="T1752" s="3">
        <f>IF(AND(H1752&lt;5,S1752&gt;=VLOOKUP(A1752,anni!$A$1:$O$32,6,0)),1,0)</f>
        <v>0</v>
      </c>
    </row>
    <row r="1753" spans="1:20" x14ac:dyDescent="0.3">
      <c r="A1753" s="3">
        <v>2011</v>
      </c>
      <c r="B1753" s="3">
        <v>228</v>
      </c>
      <c r="C1753" s="3" t="s">
        <v>32</v>
      </c>
      <c r="D1753" s="3" t="s">
        <v>95</v>
      </c>
      <c r="E1753" s="3" t="s">
        <v>95</v>
      </c>
      <c r="F1753" s="3">
        <v>6138</v>
      </c>
      <c r="G1753" s="3">
        <f t="shared" si="83"/>
        <v>2011</v>
      </c>
      <c r="H1753" s="4">
        <v>1</v>
      </c>
      <c r="I1753" s="3" t="s">
        <v>31</v>
      </c>
      <c r="J1753" s="3">
        <v>1</v>
      </c>
      <c r="K1753" s="3">
        <v>6</v>
      </c>
      <c r="L1753" s="3">
        <v>0</v>
      </c>
      <c r="M1753" s="3">
        <v>0</v>
      </c>
      <c r="N1753" s="3">
        <v>0</v>
      </c>
      <c r="O1753" s="3">
        <v>0</v>
      </c>
      <c r="P1753" s="3">
        <f t="shared" si="82"/>
        <v>12.6</v>
      </c>
      <c r="Q1753" s="3">
        <v>184</v>
      </c>
      <c r="R1753" s="3">
        <f t="shared" si="81"/>
        <v>4</v>
      </c>
      <c r="S1753" s="3">
        <v>7</v>
      </c>
      <c r="T1753" s="3">
        <f>IF(AND(H1753&lt;5,S1753&gt;=VLOOKUP(A1753,anni!$A$1:$O$32,6,0)),1,0)</f>
        <v>0</v>
      </c>
    </row>
    <row r="1754" spans="1:20" x14ac:dyDescent="0.3">
      <c r="A1754" s="3">
        <v>2011</v>
      </c>
      <c r="B1754" s="3">
        <v>229</v>
      </c>
      <c r="C1754" s="3" t="s">
        <v>34</v>
      </c>
      <c r="D1754" s="3" t="s">
        <v>41</v>
      </c>
      <c r="E1754" s="3" t="s">
        <v>41</v>
      </c>
      <c r="F1754" s="3">
        <v>6065</v>
      </c>
      <c r="G1754" s="3">
        <f t="shared" si="83"/>
        <v>2011</v>
      </c>
      <c r="H1754" s="4">
        <v>4</v>
      </c>
      <c r="I1754" s="3" t="s">
        <v>36</v>
      </c>
      <c r="J1754" s="3">
        <v>5</v>
      </c>
      <c r="K1754" s="3">
        <v>7</v>
      </c>
      <c r="L1754" s="3">
        <v>3</v>
      </c>
      <c r="M1754" s="3">
        <v>0</v>
      </c>
      <c r="N1754" s="3">
        <v>2</v>
      </c>
      <c r="O1754" s="3">
        <v>0</v>
      </c>
      <c r="P1754" s="3">
        <f t="shared" si="82"/>
        <v>20.399999999999999</v>
      </c>
      <c r="Q1754" s="3">
        <v>52</v>
      </c>
      <c r="R1754" s="3">
        <f t="shared" si="81"/>
        <v>2</v>
      </c>
      <c r="S1754" s="3">
        <v>17</v>
      </c>
      <c r="T1754" s="3">
        <f>IF(AND(H1754&lt;5,S1754&gt;=VLOOKUP(A1754,anni!$A$1:$O$32,6,0)),1,0)</f>
        <v>0</v>
      </c>
    </row>
    <row r="1755" spans="1:20" x14ac:dyDescent="0.3">
      <c r="A1755" s="3">
        <v>2011</v>
      </c>
      <c r="B1755" s="3">
        <v>230</v>
      </c>
      <c r="C1755" s="3" t="s">
        <v>39</v>
      </c>
      <c r="D1755" s="3" t="s">
        <v>40</v>
      </c>
      <c r="E1755" s="3" t="s">
        <v>40</v>
      </c>
      <c r="F1755" s="3">
        <v>5748</v>
      </c>
      <c r="G1755" s="3">
        <f t="shared" si="83"/>
        <v>2011</v>
      </c>
      <c r="H1755" s="4">
        <v>3</v>
      </c>
      <c r="I1755" s="3" t="s">
        <v>36</v>
      </c>
      <c r="J1755" s="3">
        <v>7</v>
      </c>
      <c r="K1755" s="3">
        <v>7</v>
      </c>
      <c r="L1755" s="3">
        <v>5</v>
      </c>
      <c r="M1755" s="3">
        <v>1</v>
      </c>
      <c r="N1755" s="3">
        <v>2</v>
      </c>
      <c r="O1755" s="3">
        <v>0</v>
      </c>
      <c r="P1755" s="3">
        <f t="shared" si="82"/>
        <v>30.799999999999997</v>
      </c>
      <c r="Q1755" s="3">
        <v>23</v>
      </c>
      <c r="R1755" s="3">
        <f t="shared" si="81"/>
        <v>5</v>
      </c>
      <c r="S1755" s="3">
        <v>22</v>
      </c>
      <c r="T1755" s="3">
        <f>IF(AND(H1755&lt;5,S1755&gt;=VLOOKUP(A1755,anni!$A$1:$O$32,6,0)),1,0)</f>
        <v>0</v>
      </c>
    </row>
    <row r="1756" spans="1:20" x14ac:dyDescent="0.3">
      <c r="A1756" s="3">
        <v>2011</v>
      </c>
      <c r="B1756" s="3">
        <v>231</v>
      </c>
      <c r="C1756" s="3" t="s">
        <v>39</v>
      </c>
      <c r="D1756" s="3" t="s">
        <v>40</v>
      </c>
      <c r="E1756" s="3" t="s">
        <v>40</v>
      </c>
      <c r="F1756" s="3">
        <v>5872</v>
      </c>
      <c r="G1756" s="3">
        <f t="shared" si="83"/>
        <v>2011</v>
      </c>
      <c r="H1756" s="4">
        <v>5</v>
      </c>
      <c r="I1756" s="3" t="s">
        <v>36</v>
      </c>
      <c r="J1756" s="3">
        <v>4</v>
      </c>
      <c r="K1756" s="3">
        <v>7</v>
      </c>
      <c r="L1756" s="3">
        <v>0</v>
      </c>
      <c r="M1756" s="3">
        <v>0</v>
      </c>
      <c r="N1756" s="3">
        <v>0</v>
      </c>
      <c r="O1756" s="3">
        <v>0</v>
      </c>
      <c r="P1756" s="3">
        <f t="shared" si="82"/>
        <v>11</v>
      </c>
      <c r="Q1756" s="3">
        <v>133</v>
      </c>
      <c r="R1756" s="3">
        <f t="shared" si="81"/>
        <v>2</v>
      </c>
      <c r="S1756" s="3">
        <v>11</v>
      </c>
      <c r="T1756" s="3">
        <f>IF(AND(H1756&lt;5,S1756&gt;=VLOOKUP(A1756,anni!$A$1:$O$32,6,0)),1,0)</f>
        <v>0</v>
      </c>
    </row>
    <row r="1757" spans="1:20" x14ac:dyDescent="0.3">
      <c r="A1757" s="3">
        <v>2011</v>
      </c>
      <c r="B1757" s="3">
        <v>232</v>
      </c>
      <c r="C1757" s="3" t="s">
        <v>37</v>
      </c>
      <c r="D1757" s="3" t="s">
        <v>55</v>
      </c>
      <c r="E1757" s="3" t="s">
        <v>55</v>
      </c>
      <c r="F1757" s="3">
        <v>5913</v>
      </c>
      <c r="G1757" s="3">
        <f t="shared" si="83"/>
        <v>2011</v>
      </c>
      <c r="H1757" s="4">
        <v>4</v>
      </c>
      <c r="I1757" s="3" t="s">
        <v>36</v>
      </c>
      <c r="J1757" s="3">
        <v>4</v>
      </c>
      <c r="K1757" s="3">
        <v>7</v>
      </c>
      <c r="L1757" s="3">
        <v>0</v>
      </c>
      <c r="M1757" s="3">
        <v>0</v>
      </c>
      <c r="N1757" s="3">
        <v>1</v>
      </c>
      <c r="O1757" s="3">
        <v>0</v>
      </c>
      <c r="P1757" s="3">
        <f t="shared" si="82"/>
        <v>14.399999999999999</v>
      </c>
      <c r="Q1757" s="3">
        <v>124</v>
      </c>
      <c r="R1757" s="3">
        <f t="shared" si="81"/>
        <v>3</v>
      </c>
      <c r="S1757" s="3">
        <v>12</v>
      </c>
      <c r="T1757" s="3">
        <f>IF(AND(H1757&lt;5,S1757&gt;=VLOOKUP(A1757,anni!$A$1:$O$32,6,0)),1,0)</f>
        <v>0</v>
      </c>
    </row>
    <row r="1758" spans="1:20" x14ac:dyDescent="0.3">
      <c r="A1758" s="3">
        <v>2011</v>
      </c>
      <c r="B1758" s="3">
        <v>233</v>
      </c>
      <c r="C1758" s="3" t="s">
        <v>62</v>
      </c>
      <c r="D1758" s="3" t="s">
        <v>134</v>
      </c>
      <c r="E1758" s="3" t="s">
        <v>134</v>
      </c>
      <c r="F1758" s="3">
        <v>6104</v>
      </c>
      <c r="G1758" s="3">
        <f t="shared" si="83"/>
        <v>2011</v>
      </c>
      <c r="H1758" s="4">
        <v>3</v>
      </c>
      <c r="I1758" s="3" t="s">
        <v>36</v>
      </c>
      <c r="J1758" s="3">
        <v>0</v>
      </c>
      <c r="K1758" s="3">
        <v>0</v>
      </c>
      <c r="L1758" s="3">
        <v>0</v>
      </c>
      <c r="M1758" s="3">
        <v>0</v>
      </c>
      <c r="N1758" s="3">
        <v>0</v>
      </c>
      <c r="O1758" s="3">
        <v>0</v>
      </c>
      <c r="P1758" s="3">
        <f t="shared" si="82"/>
        <v>0</v>
      </c>
      <c r="Q1758" s="3">
        <v>280</v>
      </c>
      <c r="R1758" s="3">
        <f t="shared" si="81"/>
        <v>1</v>
      </c>
      <c r="S1758" s="3">
        <v>0</v>
      </c>
      <c r="T1758" s="3">
        <f>IF(AND(H1758&lt;5,S1758&gt;=VLOOKUP(A1758,anni!$A$1:$O$32,6,0)),1,0)</f>
        <v>0</v>
      </c>
    </row>
    <row r="1759" spans="1:20" x14ac:dyDescent="0.3">
      <c r="A1759" s="3">
        <v>2011</v>
      </c>
      <c r="B1759" s="3">
        <v>234</v>
      </c>
      <c r="C1759" s="3" t="s">
        <v>39</v>
      </c>
      <c r="D1759" s="3" t="s">
        <v>146</v>
      </c>
      <c r="E1759" s="3" t="s">
        <v>146</v>
      </c>
      <c r="F1759" s="3">
        <v>6066</v>
      </c>
      <c r="G1759" s="3">
        <f t="shared" si="83"/>
        <v>2011</v>
      </c>
      <c r="H1759" s="4">
        <v>4</v>
      </c>
      <c r="I1759" s="3" t="s">
        <v>36</v>
      </c>
      <c r="J1759" s="3">
        <v>0</v>
      </c>
      <c r="K1759" s="3">
        <v>0</v>
      </c>
      <c r="L1759" s="3">
        <v>1</v>
      </c>
      <c r="M1759" s="3">
        <v>0</v>
      </c>
      <c r="N1759" s="3">
        <v>0</v>
      </c>
      <c r="O1759" s="3">
        <v>2</v>
      </c>
      <c r="P1759" s="3">
        <f t="shared" si="82"/>
        <v>3.5999999999999996</v>
      </c>
      <c r="Q1759" s="3">
        <v>251</v>
      </c>
      <c r="R1759" s="3">
        <f t="shared" si="81"/>
        <v>1</v>
      </c>
      <c r="S1759" s="3">
        <v>3</v>
      </c>
      <c r="T1759" s="3">
        <f>IF(AND(H1759&lt;5,S1759&gt;=VLOOKUP(A1759,anni!$A$1:$O$32,6,0)),1,0)</f>
        <v>0</v>
      </c>
    </row>
    <row r="1760" spans="1:20" x14ac:dyDescent="0.3">
      <c r="A1760" s="3">
        <v>2011</v>
      </c>
      <c r="B1760" s="3">
        <v>235</v>
      </c>
      <c r="C1760" s="3" t="s">
        <v>39</v>
      </c>
      <c r="D1760" s="3" t="s">
        <v>40</v>
      </c>
      <c r="E1760" s="3" t="s">
        <v>40</v>
      </c>
      <c r="F1760" s="3">
        <v>6020</v>
      </c>
      <c r="G1760" s="3">
        <f t="shared" si="83"/>
        <v>2011</v>
      </c>
      <c r="H1760" s="4">
        <v>5</v>
      </c>
      <c r="I1760" s="3" t="s">
        <v>36</v>
      </c>
      <c r="J1760" s="3">
        <v>4</v>
      </c>
      <c r="K1760" s="3">
        <v>0</v>
      </c>
      <c r="L1760" s="3">
        <v>0</v>
      </c>
      <c r="M1760" s="3">
        <v>0</v>
      </c>
      <c r="N1760" s="3">
        <v>0</v>
      </c>
      <c r="O1760" s="3">
        <v>0</v>
      </c>
      <c r="P1760" s="3">
        <f t="shared" si="82"/>
        <v>4</v>
      </c>
      <c r="Q1760" s="3">
        <v>229</v>
      </c>
      <c r="R1760" s="3">
        <f t="shared" si="81"/>
        <v>1</v>
      </c>
      <c r="S1760" s="3">
        <v>4</v>
      </c>
      <c r="T1760" s="3">
        <f>IF(AND(H1760&lt;5,S1760&gt;=VLOOKUP(A1760,anni!$A$1:$O$32,6,0)),1,0)</f>
        <v>0</v>
      </c>
    </row>
    <row r="1761" spans="1:20" x14ac:dyDescent="0.3">
      <c r="A1761" s="3">
        <v>2011</v>
      </c>
      <c r="B1761" s="3">
        <v>236</v>
      </c>
      <c r="C1761" s="3" t="s">
        <v>56</v>
      </c>
      <c r="D1761" s="3" t="s">
        <v>93</v>
      </c>
      <c r="E1761" s="3" t="s">
        <v>93</v>
      </c>
      <c r="F1761" s="3">
        <v>5709</v>
      </c>
      <c r="G1761" s="3">
        <f t="shared" si="83"/>
        <v>2011</v>
      </c>
      <c r="H1761" s="4">
        <v>5</v>
      </c>
      <c r="I1761" s="3" t="s">
        <v>36</v>
      </c>
      <c r="J1761" s="3">
        <v>4</v>
      </c>
      <c r="K1761" s="3">
        <v>4</v>
      </c>
      <c r="L1761" s="3">
        <v>0</v>
      </c>
      <c r="M1761" s="3">
        <v>0</v>
      </c>
      <c r="N1761" s="3">
        <v>1</v>
      </c>
      <c r="O1761" s="3">
        <v>2</v>
      </c>
      <c r="P1761" s="3">
        <f t="shared" si="82"/>
        <v>11</v>
      </c>
      <c r="Q1761" s="3">
        <v>133</v>
      </c>
      <c r="R1761" s="3">
        <f t="shared" ref="R1761:R1824" si="84">COUNTIF($F$609:$F$5991,F1761)</f>
        <v>2</v>
      </c>
      <c r="S1761" s="3">
        <v>11</v>
      </c>
      <c r="T1761" s="3">
        <f>IF(AND(H1761&lt;5,S1761&gt;=VLOOKUP(A1761,anni!$A$1:$O$32,6,0)),1,0)</f>
        <v>0</v>
      </c>
    </row>
    <row r="1762" spans="1:20" x14ac:dyDescent="0.3">
      <c r="A1762" s="3">
        <v>2011</v>
      </c>
      <c r="B1762" s="3">
        <v>237</v>
      </c>
      <c r="C1762" s="3" t="s">
        <v>53</v>
      </c>
      <c r="D1762" s="3" t="s">
        <v>98</v>
      </c>
      <c r="E1762" s="3" t="s">
        <v>98</v>
      </c>
      <c r="F1762" s="3">
        <v>6021</v>
      </c>
      <c r="G1762" s="3">
        <f t="shared" si="83"/>
        <v>2011</v>
      </c>
      <c r="H1762" s="4">
        <v>5</v>
      </c>
      <c r="I1762" s="3" t="s">
        <v>36</v>
      </c>
      <c r="J1762" s="3">
        <v>7</v>
      </c>
      <c r="K1762" s="3">
        <v>1</v>
      </c>
      <c r="L1762" s="3">
        <v>0</v>
      </c>
      <c r="M1762" s="3">
        <v>0</v>
      </c>
      <c r="N1762" s="3">
        <v>0</v>
      </c>
      <c r="O1762" s="3">
        <v>0</v>
      </c>
      <c r="P1762" s="3">
        <f t="shared" si="82"/>
        <v>8</v>
      </c>
      <c r="Q1762" s="3">
        <v>171</v>
      </c>
      <c r="R1762" s="3">
        <f t="shared" si="84"/>
        <v>1</v>
      </c>
      <c r="S1762" s="3">
        <v>8</v>
      </c>
      <c r="T1762" s="3">
        <f>IF(AND(H1762&lt;5,S1762&gt;=VLOOKUP(A1762,anni!$A$1:$O$32,6,0)),1,0)</f>
        <v>0</v>
      </c>
    </row>
    <row r="1763" spans="1:20" x14ac:dyDescent="0.3">
      <c r="A1763" s="3">
        <v>2011</v>
      </c>
      <c r="B1763" s="3">
        <v>238</v>
      </c>
      <c r="C1763" s="3" t="s">
        <v>34</v>
      </c>
      <c r="D1763" s="3" t="s">
        <v>97</v>
      </c>
      <c r="E1763" s="3" t="s">
        <v>97</v>
      </c>
      <c r="F1763" s="3">
        <v>6022</v>
      </c>
      <c r="G1763" s="3">
        <f t="shared" si="83"/>
        <v>2011</v>
      </c>
      <c r="H1763" s="4">
        <v>5</v>
      </c>
      <c r="I1763" s="3" t="s">
        <v>36</v>
      </c>
      <c r="J1763" s="3">
        <v>0</v>
      </c>
      <c r="K1763" s="3">
        <v>0</v>
      </c>
      <c r="L1763" s="3">
        <v>0</v>
      </c>
      <c r="M1763" s="3">
        <v>0</v>
      </c>
      <c r="N1763" s="3">
        <v>0</v>
      </c>
      <c r="O1763" s="3">
        <v>0</v>
      </c>
      <c r="P1763" s="3">
        <f t="shared" si="82"/>
        <v>0</v>
      </c>
      <c r="Q1763" s="3">
        <v>280</v>
      </c>
      <c r="R1763" s="3">
        <f t="shared" si="84"/>
        <v>1</v>
      </c>
      <c r="S1763" s="3">
        <v>0</v>
      </c>
      <c r="T1763" s="3">
        <f>IF(AND(H1763&lt;5,S1763&gt;=VLOOKUP(A1763,anni!$A$1:$O$32,6,0)),1,0)</f>
        <v>0</v>
      </c>
    </row>
    <row r="1764" spans="1:20" x14ac:dyDescent="0.3">
      <c r="A1764" s="3">
        <v>2011</v>
      </c>
      <c r="B1764" s="3">
        <v>239</v>
      </c>
      <c r="C1764" s="3" t="s">
        <v>34</v>
      </c>
      <c r="D1764" s="3" t="s">
        <v>94</v>
      </c>
      <c r="E1764" s="3" t="s">
        <v>94</v>
      </c>
      <c r="F1764" s="3">
        <v>6067</v>
      </c>
      <c r="G1764" s="3">
        <f t="shared" si="83"/>
        <v>2011</v>
      </c>
      <c r="H1764" s="4">
        <v>4</v>
      </c>
      <c r="I1764" s="3" t="s">
        <v>36</v>
      </c>
      <c r="J1764" s="3">
        <v>4</v>
      </c>
      <c r="K1764" s="3">
        <v>0</v>
      </c>
      <c r="L1764" s="3">
        <v>0</v>
      </c>
      <c r="M1764" s="3">
        <v>1</v>
      </c>
      <c r="N1764" s="3">
        <v>0</v>
      </c>
      <c r="O1764" s="3">
        <v>0</v>
      </c>
      <c r="P1764" s="3">
        <f t="shared" si="82"/>
        <v>6</v>
      </c>
      <c r="Q1764" s="3">
        <v>216</v>
      </c>
      <c r="R1764" s="3">
        <f t="shared" si="84"/>
        <v>1</v>
      </c>
      <c r="S1764" s="3">
        <v>5</v>
      </c>
      <c r="T1764" s="3">
        <f>IF(AND(H1764&lt;5,S1764&gt;=VLOOKUP(A1764,anni!$A$1:$O$32,6,0)),1,0)</f>
        <v>0</v>
      </c>
    </row>
    <row r="1765" spans="1:20" x14ac:dyDescent="0.3">
      <c r="A1765" s="3">
        <v>2011</v>
      </c>
      <c r="B1765" s="3">
        <v>240</v>
      </c>
      <c r="C1765" s="3" t="s">
        <v>69</v>
      </c>
      <c r="D1765" s="3" t="s">
        <v>90</v>
      </c>
      <c r="E1765" s="3" t="s">
        <v>90</v>
      </c>
      <c r="F1765" s="3">
        <v>6139</v>
      </c>
      <c r="G1765" s="3">
        <f t="shared" si="83"/>
        <v>2011</v>
      </c>
      <c r="H1765" s="4">
        <v>1</v>
      </c>
      <c r="I1765" s="3" t="s">
        <v>31</v>
      </c>
      <c r="J1765" s="3">
        <v>4</v>
      </c>
      <c r="K1765" s="3">
        <v>7</v>
      </c>
      <c r="L1765" s="3">
        <v>0</v>
      </c>
      <c r="M1765" s="3">
        <v>0</v>
      </c>
      <c r="N1765" s="3">
        <v>2</v>
      </c>
      <c r="O1765" s="3">
        <v>0</v>
      </c>
      <c r="P1765" s="3">
        <f t="shared" si="82"/>
        <v>23.400000000000002</v>
      </c>
      <c r="Q1765" s="3">
        <v>114</v>
      </c>
      <c r="R1765" s="3">
        <f t="shared" si="84"/>
        <v>4</v>
      </c>
      <c r="S1765" s="3">
        <v>13</v>
      </c>
      <c r="T1765" s="3">
        <f>IF(AND(H1765&lt;5,S1765&gt;=VLOOKUP(A1765,anni!$A$1:$O$32,6,0)),1,0)</f>
        <v>0</v>
      </c>
    </row>
    <row r="1766" spans="1:20" x14ac:dyDescent="0.3">
      <c r="A1766" s="3">
        <v>2011</v>
      </c>
      <c r="B1766" s="3">
        <v>241</v>
      </c>
      <c r="C1766" s="3" t="s">
        <v>47</v>
      </c>
      <c r="D1766" s="3" t="s">
        <v>105</v>
      </c>
      <c r="E1766" s="3" t="s">
        <v>105</v>
      </c>
      <c r="F1766" s="3">
        <v>6023</v>
      </c>
      <c r="G1766" s="3">
        <f t="shared" si="83"/>
        <v>2011</v>
      </c>
      <c r="H1766" s="4">
        <v>5</v>
      </c>
      <c r="I1766" s="3" t="s">
        <v>36</v>
      </c>
      <c r="J1766" s="3">
        <v>4</v>
      </c>
      <c r="K1766" s="3">
        <v>0</v>
      </c>
      <c r="L1766" s="3">
        <v>0</v>
      </c>
      <c r="M1766" s="3">
        <v>0</v>
      </c>
      <c r="N1766" s="3">
        <v>2</v>
      </c>
      <c r="O1766" s="3">
        <v>0</v>
      </c>
      <c r="P1766" s="3">
        <f t="shared" si="82"/>
        <v>6</v>
      </c>
      <c r="Q1766" s="3">
        <v>203</v>
      </c>
      <c r="R1766" s="3">
        <f t="shared" si="84"/>
        <v>1</v>
      </c>
      <c r="S1766" s="3">
        <v>6</v>
      </c>
      <c r="T1766" s="3">
        <f>IF(AND(H1766&lt;5,S1766&gt;=VLOOKUP(A1766,anni!$A$1:$O$32,6,0)),1,0)</f>
        <v>0</v>
      </c>
    </row>
    <row r="1767" spans="1:20" x14ac:dyDescent="0.3">
      <c r="A1767" s="3">
        <v>2011</v>
      </c>
      <c r="B1767" s="3">
        <v>242</v>
      </c>
      <c r="C1767" s="3" t="s">
        <v>45</v>
      </c>
      <c r="D1767" s="3" t="s">
        <v>68</v>
      </c>
      <c r="E1767" s="3" t="s">
        <v>68</v>
      </c>
      <c r="F1767" s="3">
        <v>6024</v>
      </c>
      <c r="G1767" s="3">
        <f t="shared" si="83"/>
        <v>2011</v>
      </c>
      <c r="H1767" s="4">
        <v>5</v>
      </c>
      <c r="I1767" s="3" t="s">
        <v>36</v>
      </c>
      <c r="J1767" s="3">
        <v>0</v>
      </c>
      <c r="K1767" s="3">
        <v>0</v>
      </c>
      <c r="L1767" s="3">
        <v>0</v>
      </c>
      <c r="M1767" s="3">
        <v>0</v>
      </c>
      <c r="N1767" s="3">
        <v>0</v>
      </c>
      <c r="O1767" s="3">
        <v>0</v>
      </c>
      <c r="P1767" s="3">
        <f t="shared" si="82"/>
        <v>0</v>
      </c>
      <c r="Q1767" s="3">
        <v>280</v>
      </c>
      <c r="R1767" s="3">
        <f t="shared" si="84"/>
        <v>1</v>
      </c>
      <c r="S1767" s="3">
        <v>0</v>
      </c>
      <c r="T1767" s="3">
        <f>IF(AND(H1767&lt;5,S1767&gt;=VLOOKUP(A1767,anni!$A$1:$O$32,6,0)),1,0)</f>
        <v>0</v>
      </c>
    </row>
    <row r="1768" spans="1:20" x14ac:dyDescent="0.3">
      <c r="A1768" s="3">
        <v>2011</v>
      </c>
      <c r="B1768" s="3">
        <v>243</v>
      </c>
      <c r="C1768" s="3" t="s">
        <v>37</v>
      </c>
      <c r="D1768" s="3" t="s">
        <v>55</v>
      </c>
      <c r="E1768" s="3" t="s">
        <v>55</v>
      </c>
      <c r="F1768" s="3">
        <v>6025</v>
      </c>
      <c r="G1768" s="3">
        <f t="shared" si="83"/>
        <v>2011</v>
      </c>
      <c r="H1768" s="4">
        <v>5</v>
      </c>
      <c r="I1768" s="3" t="s">
        <v>36</v>
      </c>
      <c r="J1768" s="3">
        <v>3</v>
      </c>
      <c r="K1768" s="3">
        <v>0</v>
      </c>
      <c r="L1768" s="3">
        <v>0</v>
      </c>
      <c r="M1768" s="3">
        <v>1</v>
      </c>
      <c r="N1768" s="3">
        <v>0</v>
      </c>
      <c r="O1768" s="3">
        <v>0</v>
      </c>
      <c r="P1768" s="3">
        <f t="shared" si="82"/>
        <v>4</v>
      </c>
      <c r="Q1768" s="3">
        <v>229</v>
      </c>
      <c r="R1768" s="3">
        <f t="shared" si="84"/>
        <v>1</v>
      </c>
      <c r="S1768" s="3">
        <v>4</v>
      </c>
      <c r="T1768" s="3">
        <f>IF(AND(H1768&lt;5,S1768&gt;=VLOOKUP(A1768,anni!$A$1:$O$32,6,0)),1,0)</f>
        <v>0</v>
      </c>
    </row>
    <row r="1769" spans="1:20" x14ac:dyDescent="0.3">
      <c r="A1769" s="3">
        <v>2011</v>
      </c>
      <c r="B1769" s="3">
        <v>244</v>
      </c>
      <c r="C1769" s="3" t="s">
        <v>37</v>
      </c>
      <c r="D1769" s="3" t="s">
        <v>112</v>
      </c>
      <c r="E1769" s="3" t="s">
        <v>112</v>
      </c>
      <c r="F1769" s="3">
        <v>6129</v>
      </c>
      <c r="G1769" s="3">
        <f t="shared" si="83"/>
        <v>2011</v>
      </c>
      <c r="H1769" s="4">
        <v>2</v>
      </c>
      <c r="I1769" s="3" t="s">
        <v>31</v>
      </c>
      <c r="J1769" s="3">
        <v>3</v>
      </c>
      <c r="K1769" s="3">
        <v>0</v>
      </c>
      <c r="L1769" s="3">
        <v>0</v>
      </c>
      <c r="M1769" s="3">
        <v>0</v>
      </c>
      <c r="N1769" s="3">
        <v>1</v>
      </c>
      <c r="O1769" s="3">
        <v>0</v>
      </c>
      <c r="P1769" s="3">
        <f t="shared" si="82"/>
        <v>6.4</v>
      </c>
      <c r="Q1769" s="3">
        <v>229</v>
      </c>
      <c r="R1769" s="3">
        <f t="shared" si="84"/>
        <v>1</v>
      </c>
      <c r="S1769" s="3">
        <v>4</v>
      </c>
      <c r="T1769" s="3">
        <f>IF(AND(H1769&lt;5,S1769&gt;=VLOOKUP(A1769,anni!$A$1:$O$32,6,0)),1,0)</f>
        <v>0</v>
      </c>
    </row>
    <row r="1770" spans="1:20" x14ac:dyDescent="0.3">
      <c r="A1770" s="3">
        <v>2011</v>
      </c>
      <c r="B1770" s="3">
        <v>245</v>
      </c>
      <c r="C1770" s="3" t="s">
        <v>39</v>
      </c>
      <c r="D1770" s="3" t="s">
        <v>40</v>
      </c>
      <c r="E1770" s="3" t="s">
        <v>40</v>
      </c>
      <c r="F1770" s="3">
        <v>5544</v>
      </c>
      <c r="G1770" s="3">
        <f t="shared" si="83"/>
        <v>2011</v>
      </c>
      <c r="H1770" s="4">
        <v>5</v>
      </c>
      <c r="I1770" s="3" t="s">
        <v>36</v>
      </c>
      <c r="J1770" s="3">
        <v>6</v>
      </c>
      <c r="K1770" s="3">
        <v>6</v>
      </c>
      <c r="L1770" s="3">
        <v>0</v>
      </c>
      <c r="M1770" s="3">
        <v>1</v>
      </c>
      <c r="N1770" s="3">
        <v>0</v>
      </c>
      <c r="O1770" s="3">
        <v>0</v>
      </c>
      <c r="P1770" s="3">
        <f t="shared" si="82"/>
        <v>13</v>
      </c>
      <c r="Q1770" s="3">
        <v>114</v>
      </c>
      <c r="R1770" s="3">
        <f t="shared" si="84"/>
        <v>3</v>
      </c>
      <c r="S1770" s="3">
        <v>13</v>
      </c>
      <c r="T1770" s="3">
        <f>IF(AND(H1770&lt;5,S1770&gt;=VLOOKUP(A1770,anni!$A$1:$O$32,6,0)),1,0)</f>
        <v>0</v>
      </c>
    </row>
    <row r="1771" spans="1:20" x14ac:dyDescent="0.3">
      <c r="A1771" s="3">
        <v>2011</v>
      </c>
      <c r="B1771" s="3">
        <v>246</v>
      </c>
      <c r="C1771" s="3" t="s">
        <v>69</v>
      </c>
      <c r="D1771" s="3" t="s">
        <v>70</v>
      </c>
      <c r="E1771" s="3" t="s">
        <v>70</v>
      </c>
      <c r="F1771" s="3">
        <v>6026</v>
      </c>
      <c r="G1771" s="3">
        <f t="shared" si="83"/>
        <v>2011</v>
      </c>
      <c r="H1771" s="4">
        <v>5</v>
      </c>
      <c r="I1771" s="3" t="s">
        <v>36</v>
      </c>
      <c r="J1771" s="3">
        <v>7</v>
      </c>
      <c r="K1771" s="3">
        <v>7</v>
      </c>
      <c r="L1771" s="3">
        <v>0</v>
      </c>
      <c r="M1771" s="3">
        <v>0</v>
      </c>
      <c r="N1771" s="3">
        <v>0</v>
      </c>
      <c r="O1771" s="3">
        <v>0</v>
      </c>
      <c r="P1771" s="3">
        <f t="shared" si="82"/>
        <v>14</v>
      </c>
      <c r="Q1771" s="3">
        <v>91</v>
      </c>
      <c r="R1771" s="3">
        <f t="shared" si="84"/>
        <v>1</v>
      </c>
      <c r="S1771" s="3">
        <v>14</v>
      </c>
      <c r="T1771" s="3">
        <f>IF(AND(H1771&lt;5,S1771&gt;=VLOOKUP(A1771,anni!$A$1:$O$32,6,0)),1,0)</f>
        <v>0</v>
      </c>
    </row>
    <row r="1772" spans="1:20" x14ac:dyDescent="0.3">
      <c r="A1772" s="3">
        <v>2011</v>
      </c>
      <c r="B1772" s="3">
        <v>247</v>
      </c>
      <c r="C1772" s="3" t="s">
        <v>34</v>
      </c>
      <c r="D1772" s="3" t="s">
        <v>83</v>
      </c>
      <c r="E1772" s="3" t="s">
        <v>83</v>
      </c>
      <c r="F1772" s="3">
        <v>6105</v>
      </c>
      <c r="G1772" s="3">
        <f t="shared" si="83"/>
        <v>2011</v>
      </c>
      <c r="H1772" s="4">
        <v>3</v>
      </c>
      <c r="I1772" s="3" t="s">
        <v>36</v>
      </c>
      <c r="J1772" s="3">
        <v>7</v>
      </c>
      <c r="K1772" s="3">
        <v>0</v>
      </c>
      <c r="L1772" s="3">
        <v>0</v>
      </c>
      <c r="M1772" s="3">
        <v>0</v>
      </c>
      <c r="N1772" s="3">
        <v>0</v>
      </c>
      <c r="O1772" s="3">
        <v>0</v>
      </c>
      <c r="P1772" s="3">
        <f t="shared" si="82"/>
        <v>9.7999999999999989</v>
      </c>
      <c r="Q1772" s="3">
        <v>184</v>
      </c>
      <c r="R1772" s="3">
        <f t="shared" si="84"/>
        <v>3</v>
      </c>
      <c r="S1772" s="3">
        <v>7</v>
      </c>
      <c r="T1772" s="3">
        <f>IF(AND(H1772&lt;5,S1772&gt;=VLOOKUP(A1772,anni!$A$1:$O$32,6,0)),1,0)</f>
        <v>0</v>
      </c>
    </row>
    <row r="1773" spans="1:20" x14ac:dyDescent="0.3">
      <c r="A1773" s="3">
        <v>2011</v>
      </c>
      <c r="B1773" s="3">
        <v>248</v>
      </c>
      <c r="C1773" s="3" t="s">
        <v>37</v>
      </c>
      <c r="D1773" s="3" t="s">
        <v>55</v>
      </c>
      <c r="E1773" s="3" t="s">
        <v>55</v>
      </c>
      <c r="F1773" s="3">
        <v>6068</v>
      </c>
      <c r="G1773" s="3">
        <f t="shared" si="83"/>
        <v>2011</v>
      </c>
      <c r="H1773" s="4">
        <v>4</v>
      </c>
      <c r="I1773" s="3" t="s">
        <v>36</v>
      </c>
      <c r="J1773" s="3">
        <v>6</v>
      </c>
      <c r="K1773" s="3">
        <v>0</v>
      </c>
      <c r="L1773" s="3">
        <v>4</v>
      </c>
      <c r="M1773" s="3">
        <v>0</v>
      </c>
      <c r="N1773" s="3">
        <v>0</v>
      </c>
      <c r="O1773" s="3">
        <v>0</v>
      </c>
      <c r="P1773" s="3">
        <f t="shared" si="82"/>
        <v>12</v>
      </c>
      <c r="Q1773" s="3">
        <v>152</v>
      </c>
      <c r="R1773" s="3">
        <f t="shared" si="84"/>
        <v>1</v>
      </c>
      <c r="S1773" s="3">
        <v>10</v>
      </c>
      <c r="T1773" s="3">
        <f>IF(AND(H1773&lt;5,S1773&gt;=VLOOKUP(A1773,anni!$A$1:$O$32,6,0)),1,0)</f>
        <v>0</v>
      </c>
    </row>
    <row r="1774" spans="1:20" x14ac:dyDescent="0.3">
      <c r="A1774" s="3">
        <v>2011</v>
      </c>
      <c r="B1774" s="3">
        <v>249</v>
      </c>
      <c r="C1774" s="3" t="s">
        <v>45</v>
      </c>
      <c r="D1774" s="3" t="s">
        <v>49</v>
      </c>
      <c r="E1774" s="3" t="s">
        <v>49</v>
      </c>
      <c r="F1774" s="3">
        <v>6069</v>
      </c>
      <c r="G1774" s="3">
        <f t="shared" si="83"/>
        <v>2011</v>
      </c>
      <c r="H1774" s="4">
        <v>4</v>
      </c>
      <c r="I1774" s="3" t="s">
        <v>36</v>
      </c>
      <c r="J1774" s="3">
        <v>3</v>
      </c>
      <c r="K1774" s="3">
        <v>7</v>
      </c>
      <c r="L1774" s="3">
        <v>7</v>
      </c>
      <c r="M1774" s="3">
        <v>0</v>
      </c>
      <c r="N1774" s="3">
        <v>0</v>
      </c>
      <c r="O1774" s="3">
        <v>0</v>
      </c>
      <c r="P1774" s="3">
        <f t="shared" si="82"/>
        <v>20.399999999999999</v>
      </c>
      <c r="Q1774" s="3">
        <v>52</v>
      </c>
      <c r="R1774" s="3">
        <f t="shared" si="84"/>
        <v>2</v>
      </c>
      <c r="S1774" s="3">
        <v>17</v>
      </c>
      <c r="T1774" s="3">
        <f>IF(AND(H1774&lt;5,S1774&gt;=VLOOKUP(A1774,anni!$A$1:$O$32,6,0)),1,0)</f>
        <v>0</v>
      </c>
    </row>
    <row r="1775" spans="1:20" x14ac:dyDescent="0.3">
      <c r="A1775" s="3">
        <v>2011</v>
      </c>
      <c r="B1775" s="3">
        <v>250</v>
      </c>
      <c r="C1775" s="3" t="s">
        <v>34</v>
      </c>
      <c r="D1775" s="3" t="s">
        <v>123</v>
      </c>
      <c r="E1775" s="3" t="s">
        <v>123</v>
      </c>
      <c r="F1775" s="3">
        <v>5914</v>
      </c>
      <c r="G1775" s="3">
        <f t="shared" si="83"/>
        <v>2011</v>
      </c>
      <c r="H1775" s="4">
        <v>4</v>
      </c>
      <c r="I1775" s="3" t="s">
        <v>36</v>
      </c>
      <c r="J1775" s="3">
        <v>4</v>
      </c>
      <c r="K1775" s="3">
        <v>0</v>
      </c>
      <c r="L1775" s="3">
        <v>0</v>
      </c>
      <c r="M1775" s="3">
        <v>0</v>
      </c>
      <c r="N1775" s="3">
        <v>0</v>
      </c>
      <c r="O1775" s="3">
        <v>0</v>
      </c>
      <c r="P1775" s="3">
        <f t="shared" si="82"/>
        <v>4.8</v>
      </c>
      <c r="Q1775" s="3">
        <v>229</v>
      </c>
      <c r="R1775" s="3">
        <f t="shared" si="84"/>
        <v>2</v>
      </c>
      <c r="S1775" s="3">
        <v>4</v>
      </c>
      <c r="T1775" s="3">
        <f>IF(AND(H1775&lt;5,S1775&gt;=VLOOKUP(A1775,anni!$A$1:$O$32,6,0)),1,0)</f>
        <v>0</v>
      </c>
    </row>
    <row r="1776" spans="1:20" x14ac:dyDescent="0.3">
      <c r="A1776" s="3">
        <v>2011</v>
      </c>
      <c r="B1776" s="3">
        <v>251</v>
      </c>
      <c r="C1776" s="3" t="s">
        <v>29</v>
      </c>
      <c r="D1776" s="3" t="s">
        <v>30</v>
      </c>
      <c r="E1776" s="3" t="s">
        <v>30</v>
      </c>
      <c r="F1776" s="3">
        <v>6027</v>
      </c>
      <c r="G1776" s="3">
        <f t="shared" si="83"/>
        <v>2011</v>
      </c>
      <c r="H1776" s="4">
        <v>5</v>
      </c>
      <c r="I1776" s="3" t="s">
        <v>36</v>
      </c>
      <c r="J1776" s="3">
        <v>2</v>
      </c>
      <c r="K1776" s="3">
        <v>0</v>
      </c>
      <c r="L1776" s="3">
        <v>0</v>
      </c>
      <c r="M1776" s="3">
        <v>0</v>
      </c>
      <c r="N1776" s="3">
        <v>0</v>
      </c>
      <c r="O1776" s="3">
        <v>0</v>
      </c>
      <c r="P1776" s="3">
        <f t="shared" si="82"/>
        <v>2</v>
      </c>
      <c r="Q1776" s="3">
        <v>259</v>
      </c>
      <c r="R1776" s="3">
        <f t="shared" si="84"/>
        <v>1</v>
      </c>
      <c r="S1776" s="3">
        <v>2</v>
      </c>
      <c r="T1776" s="3">
        <f>IF(AND(H1776&lt;5,S1776&gt;=VLOOKUP(A1776,anni!$A$1:$O$32,6,0)),1,0)</f>
        <v>0</v>
      </c>
    </row>
    <row r="1777" spans="1:20" x14ac:dyDescent="0.3">
      <c r="A1777" s="3">
        <v>2011</v>
      </c>
      <c r="B1777" s="3">
        <v>252</v>
      </c>
      <c r="C1777" s="3" t="s">
        <v>50</v>
      </c>
      <c r="D1777" s="3" t="s">
        <v>120</v>
      </c>
      <c r="E1777" s="3" t="s">
        <v>120</v>
      </c>
      <c r="F1777" s="3">
        <v>6028</v>
      </c>
      <c r="G1777" s="3">
        <f t="shared" si="83"/>
        <v>2011</v>
      </c>
      <c r="H1777" s="4">
        <v>5</v>
      </c>
      <c r="I1777" s="3" t="s">
        <v>36</v>
      </c>
      <c r="J1777" s="3">
        <v>1</v>
      </c>
      <c r="K1777" s="3">
        <v>0</v>
      </c>
      <c r="L1777" s="3">
        <v>0</v>
      </c>
      <c r="M1777" s="3">
        <v>0</v>
      </c>
      <c r="N1777" s="3">
        <v>0</v>
      </c>
      <c r="O1777" s="3">
        <v>0</v>
      </c>
      <c r="P1777" s="3">
        <f t="shared" si="82"/>
        <v>1</v>
      </c>
      <c r="Q1777" s="3">
        <v>266</v>
      </c>
      <c r="R1777" s="3">
        <f t="shared" si="84"/>
        <v>1</v>
      </c>
      <c r="S1777" s="3">
        <v>1</v>
      </c>
      <c r="T1777" s="3">
        <f>IF(AND(H1777&lt;5,S1777&gt;=VLOOKUP(A1777,anni!$A$1:$O$32,6,0)),1,0)</f>
        <v>0</v>
      </c>
    </row>
    <row r="1778" spans="1:20" x14ac:dyDescent="0.3">
      <c r="A1778" s="3">
        <v>2011</v>
      </c>
      <c r="B1778" s="3">
        <v>253</v>
      </c>
      <c r="C1778" s="3" t="s">
        <v>50</v>
      </c>
      <c r="D1778" s="3" t="s">
        <v>138</v>
      </c>
      <c r="E1778" s="3" t="s">
        <v>138</v>
      </c>
      <c r="F1778" s="3">
        <v>5916</v>
      </c>
      <c r="G1778" s="3">
        <f t="shared" si="83"/>
        <v>2011</v>
      </c>
      <c r="H1778" s="4">
        <v>4</v>
      </c>
      <c r="I1778" s="3" t="s">
        <v>36</v>
      </c>
      <c r="J1778" s="3">
        <v>0</v>
      </c>
      <c r="K1778" s="3">
        <v>7</v>
      </c>
      <c r="L1778" s="3">
        <v>0</v>
      </c>
      <c r="M1778" s="3">
        <v>0</v>
      </c>
      <c r="N1778" s="3">
        <v>0</v>
      </c>
      <c r="O1778" s="3">
        <v>2</v>
      </c>
      <c r="P1778" s="3">
        <f t="shared" si="82"/>
        <v>10.799999999999999</v>
      </c>
      <c r="Q1778" s="3">
        <v>160</v>
      </c>
      <c r="R1778" s="3">
        <f t="shared" si="84"/>
        <v>3</v>
      </c>
      <c r="S1778" s="3">
        <v>9</v>
      </c>
      <c r="T1778" s="3">
        <f>IF(AND(H1778&lt;5,S1778&gt;=VLOOKUP(A1778,anni!$A$1:$O$32,6,0)),1,0)</f>
        <v>0</v>
      </c>
    </row>
    <row r="1779" spans="1:20" x14ac:dyDescent="0.3">
      <c r="A1779" s="3">
        <v>2011</v>
      </c>
      <c r="B1779" s="3">
        <v>254</v>
      </c>
      <c r="C1779" s="3" t="s">
        <v>43</v>
      </c>
      <c r="D1779" s="3" t="s">
        <v>58</v>
      </c>
      <c r="E1779" s="3" t="s">
        <v>58</v>
      </c>
      <c r="F1779" s="3">
        <v>5917</v>
      </c>
      <c r="G1779" s="3">
        <f t="shared" si="83"/>
        <v>2011</v>
      </c>
      <c r="H1779" s="4">
        <v>4</v>
      </c>
      <c r="I1779" s="3" t="s">
        <v>36</v>
      </c>
      <c r="J1779" s="3">
        <v>7</v>
      </c>
      <c r="K1779" s="3">
        <v>7</v>
      </c>
      <c r="L1779" s="3">
        <v>7</v>
      </c>
      <c r="M1779" s="3">
        <v>0</v>
      </c>
      <c r="N1779" s="3">
        <v>2</v>
      </c>
      <c r="O1779" s="3">
        <v>0</v>
      </c>
      <c r="P1779" s="3">
        <f t="shared" si="82"/>
        <v>0</v>
      </c>
      <c r="Q1779" s="3">
        <v>17</v>
      </c>
      <c r="R1779" s="3">
        <f t="shared" si="84"/>
        <v>3</v>
      </c>
      <c r="S1779" s="3">
        <v>23</v>
      </c>
      <c r="T1779" s="3">
        <f>IF(AND(H1779&lt;5,S1779&gt;=VLOOKUP(A1779,anni!$A$1:$O$32,6,0)),1,0)</f>
        <v>1</v>
      </c>
    </row>
    <row r="1780" spans="1:20" x14ac:dyDescent="0.3">
      <c r="A1780" s="3">
        <v>2011</v>
      </c>
      <c r="B1780" s="3">
        <v>255</v>
      </c>
      <c r="C1780" s="3" t="s">
        <v>32</v>
      </c>
      <c r="D1780" s="3" t="s">
        <v>61</v>
      </c>
      <c r="E1780" s="3" t="s">
        <v>61</v>
      </c>
      <c r="F1780" s="3">
        <v>6106</v>
      </c>
      <c r="G1780" s="3">
        <f t="shared" si="83"/>
        <v>2011</v>
      </c>
      <c r="H1780" s="4">
        <v>3</v>
      </c>
      <c r="I1780" s="3" t="s">
        <v>36</v>
      </c>
      <c r="J1780" s="3">
        <v>4</v>
      </c>
      <c r="K1780" s="3">
        <v>2</v>
      </c>
      <c r="L1780" s="3">
        <v>0</v>
      </c>
      <c r="M1780" s="3">
        <v>0</v>
      </c>
      <c r="N1780" s="3">
        <v>0</v>
      </c>
      <c r="O1780" s="3">
        <v>0</v>
      </c>
      <c r="P1780" s="3">
        <f t="shared" si="82"/>
        <v>8.3999999999999986</v>
      </c>
      <c r="Q1780" s="3">
        <v>203</v>
      </c>
      <c r="R1780" s="3">
        <f t="shared" si="84"/>
        <v>1</v>
      </c>
      <c r="S1780" s="3">
        <v>6</v>
      </c>
      <c r="T1780" s="3">
        <f>IF(AND(H1780&lt;5,S1780&gt;=VLOOKUP(A1780,anni!$A$1:$O$32,6,0)),1,0)</f>
        <v>0</v>
      </c>
    </row>
    <row r="1781" spans="1:20" x14ac:dyDescent="0.3">
      <c r="A1781" s="3">
        <v>2011</v>
      </c>
      <c r="B1781" s="3">
        <v>256</v>
      </c>
      <c r="C1781" s="3" t="s">
        <v>39</v>
      </c>
      <c r="D1781" s="3" t="s">
        <v>40</v>
      </c>
      <c r="E1781" s="3" t="s">
        <v>40</v>
      </c>
      <c r="F1781" s="3">
        <v>5947</v>
      </c>
      <c r="G1781" s="3">
        <f t="shared" si="83"/>
        <v>2011</v>
      </c>
      <c r="H1781" s="4">
        <v>3</v>
      </c>
      <c r="I1781" s="3" t="s">
        <v>36</v>
      </c>
      <c r="J1781" s="3">
        <v>7</v>
      </c>
      <c r="K1781" s="3">
        <v>7</v>
      </c>
      <c r="L1781" s="3">
        <v>0</v>
      </c>
      <c r="M1781" s="3">
        <v>0</v>
      </c>
      <c r="N1781" s="3">
        <v>0</v>
      </c>
      <c r="O1781" s="3">
        <v>0</v>
      </c>
      <c r="P1781" s="3">
        <f t="shared" si="82"/>
        <v>19.599999999999998</v>
      </c>
      <c r="Q1781" s="3">
        <v>91</v>
      </c>
      <c r="R1781" s="3">
        <f t="shared" si="84"/>
        <v>4</v>
      </c>
      <c r="S1781" s="3">
        <v>14</v>
      </c>
      <c r="T1781" s="3">
        <f>IF(AND(H1781&lt;5,S1781&gt;=VLOOKUP(A1781,anni!$A$1:$O$32,6,0)),1,0)</f>
        <v>0</v>
      </c>
    </row>
    <row r="1782" spans="1:20" x14ac:dyDescent="0.3">
      <c r="A1782" s="3">
        <v>2011</v>
      </c>
      <c r="B1782" s="3">
        <v>257</v>
      </c>
      <c r="C1782" s="3" t="s">
        <v>29</v>
      </c>
      <c r="D1782" s="3" t="s">
        <v>114</v>
      </c>
      <c r="E1782" s="3" t="s">
        <v>114</v>
      </c>
      <c r="F1782" s="3">
        <v>6070</v>
      </c>
      <c r="G1782" s="3">
        <f t="shared" si="83"/>
        <v>2011</v>
      </c>
      <c r="H1782" s="4">
        <v>4</v>
      </c>
      <c r="I1782" s="3" t="s">
        <v>36</v>
      </c>
      <c r="J1782" s="3">
        <v>1</v>
      </c>
      <c r="K1782" s="3">
        <v>0</v>
      </c>
      <c r="L1782" s="3">
        <v>0</v>
      </c>
      <c r="M1782" s="3">
        <v>0</v>
      </c>
      <c r="N1782" s="3">
        <v>0</v>
      </c>
      <c r="O1782" s="3">
        <v>2</v>
      </c>
      <c r="P1782" s="3">
        <f t="shared" ref="P1782:P1845" si="85">IF(T1782=0,IF(S1782=-1,-1,S1782*HLOOKUP(H1782,$U$1:$Y$2,2,0)),0)</f>
        <v>3.5999999999999996</v>
      </c>
      <c r="Q1782" s="3">
        <v>251</v>
      </c>
      <c r="R1782" s="3">
        <f t="shared" si="84"/>
        <v>1</v>
      </c>
      <c r="S1782" s="3">
        <v>3</v>
      </c>
      <c r="T1782" s="3">
        <f>IF(AND(H1782&lt;5,S1782&gt;=VLOOKUP(A1782,anni!$A$1:$O$32,6,0)),1,0)</f>
        <v>0</v>
      </c>
    </row>
    <row r="1783" spans="1:20" x14ac:dyDescent="0.3">
      <c r="A1783" s="3">
        <v>2011</v>
      </c>
      <c r="B1783" s="3">
        <v>258</v>
      </c>
      <c r="C1783" s="3" t="s">
        <v>56</v>
      </c>
      <c r="D1783" s="3" t="s">
        <v>93</v>
      </c>
      <c r="E1783" s="3" t="s">
        <v>93</v>
      </c>
      <c r="F1783" s="3">
        <v>5875</v>
      </c>
      <c r="G1783" s="3">
        <f t="shared" si="83"/>
        <v>2011</v>
      </c>
      <c r="H1783" s="4">
        <v>5</v>
      </c>
      <c r="I1783" s="3" t="s">
        <v>36</v>
      </c>
      <c r="J1783" s="3">
        <v>5</v>
      </c>
      <c r="K1783" s="3">
        <v>7</v>
      </c>
      <c r="L1783" s="3">
        <v>0</v>
      </c>
      <c r="M1783" s="3">
        <v>3</v>
      </c>
      <c r="N1783" s="3">
        <v>0</v>
      </c>
      <c r="O1783" s="3">
        <v>0</v>
      </c>
      <c r="P1783" s="3">
        <f t="shared" si="85"/>
        <v>15</v>
      </c>
      <c r="Q1783" s="3">
        <v>72</v>
      </c>
      <c r="R1783" s="3">
        <f t="shared" si="84"/>
        <v>2</v>
      </c>
      <c r="S1783" s="3">
        <v>15</v>
      </c>
      <c r="T1783" s="3">
        <f>IF(AND(H1783&lt;5,S1783&gt;=VLOOKUP(A1783,anni!$A$1:$O$32,6,0)),1,0)</f>
        <v>0</v>
      </c>
    </row>
    <row r="1784" spans="1:20" x14ac:dyDescent="0.3">
      <c r="A1784" s="3">
        <v>2011</v>
      </c>
      <c r="B1784" s="3">
        <v>259</v>
      </c>
      <c r="C1784" s="3" t="s">
        <v>45</v>
      </c>
      <c r="D1784" s="3" t="s">
        <v>67</v>
      </c>
      <c r="E1784" s="3" t="s">
        <v>67</v>
      </c>
      <c r="F1784" s="3">
        <v>6071</v>
      </c>
      <c r="G1784" s="3">
        <f t="shared" si="83"/>
        <v>2011</v>
      </c>
      <c r="H1784" s="4">
        <v>4</v>
      </c>
      <c r="I1784" s="3" t="s">
        <v>36</v>
      </c>
      <c r="J1784" s="3">
        <v>4</v>
      </c>
      <c r="K1784" s="3">
        <v>0</v>
      </c>
      <c r="L1784" s="3">
        <v>0</v>
      </c>
      <c r="M1784" s="3">
        <v>0</v>
      </c>
      <c r="N1784" s="3">
        <v>0</v>
      </c>
      <c r="O1784" s="3">
        <v>0</v>
      </c>
      <c r="P1784" s="3">
        <f t="shared" si="85"/>
        <v>4.8</v>
      </c>
      <c r="Q1784" s="3">
        <v>229</v>
      </c>
      <c r="R1784" s="3">
        <f t="shared" si="84"/>
        <v>1</v>
      </c>
      <c r="S1784" s="3">
        <v>4</v>
      </c>
      <c r="T1784" s="3">
        <f>IF(AND(H1784&lt;5,S1784&gt;=VLOOKUP(A1784,anni!$A$1:$O$32,6,0)),1,0)</f>
        <v>0</v>
      </c>
    </row>
    <row r="1785" spans="1:20" x14ac:dyDescent="0.3">
      <c r="A1785" s="3">
        <v>2011</v>
      </c>
      <c r="B1785" s="3">
        <v>260</v>
      </c>
      <c r="C1785" s="3" t="s">
        <v>43</v>
      </c>
      <c r="D1785" s="3" t="s">
        <v>92</v>
      </c>
      <c r="E1785" s="3" t="s">
        <v>92</v>
      </c>
      <c r="F1785" s="3">
        <v>5876</v>
      </c>
      <c r="G1785" s="3">
        <f t="shared" si="83"/>
        <v>2011</v>
      </c>
      <c r="H1785" s="4">
        <v>5</v>
      </c>
      <c r="I1785" s="3" t="s">
        <v>36</v>
      </c>
      <c r="J1785" s="3">
        <v>6</v>
      </c>
      <c r="K1785" s="3">
        <v>0</v>
      </c>
      <c r="L1785" s="3">
        <v>5</v>
      </c>
      <c r="M1785" s="3">
        <v>0</v>
      </c>
      <c r="N1785" s="3">
        <v>0</v>
      </c>
      <c r="O1785" s="3">
        <v>3</v>
      </c>
      <c r="P1785" s="3">
        <f t="shared" si="85"/>
        <v>14</v>
      </c>
      <c r="Q1785" s="3">
        <v>91</v>
      </c>
      <c r="R1785" s="3">
        <f t="shared" si="84"/>
        <v>2</v>
      </c>
      <c r="S1785" s="3">
        <v>14</v>
      </c>
      <c r="T1785" s="3">
        <f>IF(AND(H1785&lt;5,S1785&gt;=VLOOKUP(A1785,anni!$A$1:$O$32,6,0)),1,0)</f>
        <v>0</v>
      </c>
    </row>
    <row r="1786" spans="1:20" x14ac:dyDescent="0.3">
      <c r="A1786" s="3">
        <v>2011</v>
      </c>
      <c r="B1786" s="3">
        <v>261</v>
      </c>
      <c r="C1786" s="3" t="s">
        <v>45</v>
      </c>
      <c r="D1786" s="3" t="s">
        <v>49</v>
      </c>
      <c r="E1786" s="3" t="s">
        <v>49</v>
      </c>
      <c r="F1786" s="3">
        <v>6029</v>
      </c>
      <c r="G1786" s="3">
        <f t="shared" si="83"/>
        <v>2011</v>
      </c>
      <c r="H1786" s="4">
        <v>5</v>
      </c>
      <c r="I1786" s="3" t="s">
        <v>36</v>
      </c>
      <c r="J1786" s="3">
        <v>0</v>
      </c>
      <c r="K1786" s="3">
        <v>7</v>
      </c>
      <c r="L1786" s="3">
        <v>5</v>
      </c>
      <c r="M1786" s="3">
        <v>0</v>
      </c>
      <c r="N1786" s="3">
        <v>0</v>
      </c>
      <c r="O1786" s="3">
        <v>0</v>
      </c>
      <c r="P1786" s="3">
        <f t="shared" si="85"/>
        <v>12</v>
      </c>
      <c r="Q1786" s="3">
        <v>124</v>
      </c>
      <c r="R1786" s="3">
        <f t="shared" si="84"/>
        <v>1</v>
      </c>
      <c r="S1786" s="3">
        <v>12</v>
      </c>
      <c r="T1786" s="3">
        <f>IF(AND(H1786&lt;5,S1786&gt;=VLOOKUP(A1786,anni!$A$1:$O$32,6,0)),1,0)</f>
        <v>0</v>
      </c>
    </row>
    <row r="1787" spans="1:20" x14ac:dyDescent="0.3">
      <c r="A1787" s="3">
        <v>2011</v>
      </c>
      <c r="B1787" s="3">
        <v>262</v>
      </c>
      <c r="C1787" s="3" t="s">
        <v>45</v>
      </c>
      <c r="D1787" s="3" t="s">
        <v>49</v>
      </c>
      <c r="E1787" s="3" t="s">
        <v>49</v>
      </c>
      <c r="F1787" s="3">
        <v>5711</v>
      </c>
      <c r="G1787" s="3">
        <f t="shared" si="83"/>
        <v>2011</v>
      </c>
      <c r="H1787" s="4">
        <v>5</v>
      </c>
      <c r="I1787" s="3" t="s">
        <v>36</v>
      </c>
      <c r="J1787" s="3">
        <v>4</v>
      </c>
      <c r="K1787" s="3">
        <v>7</v>
      </c>
      <c r="L1787" s="3">
        <v>4</v>
      </c>
      <c r="M1787" s="3">
        <v>0</v>
      </c>
      <c r="N1787" s="3">
        <v>0</v>
      </c>
      <c r="O1787" s="3">
        <v>0</v>
      </c>
      <c r="P1787" s="3">
        <f t="shared" si="85"/>
        <v>15</v>
      </c>
      <c r="Q1787" s="3">
        <v>72</v>
      </c>
      <c r="R1787" s="3">
        <f t="shared" si="84"/>
        <v>2</v>
      </c>
      <c r="S1787" s="3">
        <v>15</v>
      </c>
      <c r="T1787" s="3">
        <f>IF(AND(H1787&lt;5,S1787&gt;=VLOOKUP(A1787,anni!$A$1:$O$32,6,0)),1,0)</f>
        <v>0</v>
      </c>
    </row>
    <row r="1788" spans="1:20" x14ac:dyDescent="0.3">
      <c r="A1788" s="3">
        <v>2011</v>
      </c>
      <c r="B1788" s="3">
        <v>263</v>
      </c>
      <c r="C1788" s="3" t="s">
        <v>34</v>
      </c>
      <c r="D1788" s="3" t="s">
        <v>64</v>
      </c>
      <c r="E1788" s="3" t="s">
        <v>64</v>
      </c>
      <c r="F1788" s="3">
        <v>6072</v>
      </c>
      <c r="G1788" s="3">
        <f t="shared" si="83"/>
        <v>2011</v>
      </c>
      <c r="H1788" s="4">
        <v>4</v>
      </c>
      <c r="I1788" s="3" t="s">
        <v>36</v>
      </c>
      <c r="J1788" s="3">
        <v>3</v>
      </c>
      <c r="K1788" s="3">
        <v>2</v>
      </c>
      <c r="L1788" s="3">
        <v>0</v>
      </c>
      <c r="M1788" s="3">
        <v>0</v>
      </c>
      <c r="N1788" s="3">
        <v>0</v>
      </c>
      <c r="O1788" s="3">
        <v>0</v>
      </c>
      <c r="P1788" s="3">
        <f t="shared" si="85"/>
        <v>6</v>
      </c>
      <c r="Q1788" s="3">
        <v>216</v>
      </c>
      <c r="R1788" s="3">
        <f t="shared" si="84"/>
        <v>1</v>
      </c>
      <c r="S1788" s="3">
        <v>5</v>
      </c>
      <c r="T1788" s="3">
        <f>IF(AND(H1788&lt;5,S1788&gt;=VLOOKUP(A1788,anni!$A$1:$O$32,6,0)),1,0)</f>
        <v>0</v>
      </c>
    </row>
    <row r="1789" spans="1:20" x14ac:dyDescent="0.3">
      <c r="A1789" s="3">
        <v>2011</v>
      </c>
      <c r="B1789" s="3">
        <v>264</v>
      </c>
      <c r="C1789" s="3" t="s">
        <v>62</v>
      </c>
      <c r="D1789" s="3" t="s">
        <v>63</v>
      </c>
      <c r="E1789" s="3" t="s">
        <v>63</v>
      </c>
      <c r="F1789" s="3">
        <v>6073</v>
      </c>
      <c r="G1789" s="3">
        <f t="shared" si="83"/>
        <v>2011</v>
      </c>
      <c r="H1789" s="4">
        <v>4</v>
      </c>
      <c r="I1789" s="3" t="s">
        <v>36</v>
      </c>
      <c r="J1789" s="3">
        <v>7</v>
      </c>
      <c r="K1789" s="3">
        <v>3</v>
      </c>
      <c r="L1789" s="3">
        <v>5</v>
      </c>
      <c r="M1789" s="3">
        <v>0</v>
      </c>
      <c r="N1789" s="3">
        <v>0</v>
      </c>
      <c r="O1789" s="3">
        <v>0</v>
      </c>
      <c r="P1789" s="3">
        <f t="shared" si="85"/>
        <v>18</v>
      </c>
      <c r="Q1789" s="3">
        <v>72</v>
      </c>
      <c r="R1789" s="3">
        <f t="shared" si="84"/>
        <v>2</v>
      </c>
      <c r="S1789" s="3">
        <v>15</v>
      </c>
      <c r="T1789" s="3">
        <f>IF(AND(H1789&lt;5,S1789&gt;=VLOOKUP(A1789,anni!$A$1:$O$32,6,0)),1,0)</f>
        <v>0</v>
      </c>
    </row>
    <row r="1790" spans="1:20" x14ac:dyDescent="0.3">
      <c r="A1790" s="3">
        <v>2011</v>
      </c>
      <c r="B1790" s="3">
        <v>265</v>
      </c>
      <c r="C1790" s="3" t="s">
        <v>32</v>
      </c>
      <c r="D1790" s="3" t="s">
        <v>95</v>
      </c>
      <c r="E1790" s="3" t="s">
        <v>95</v>
      </c>
      <c r="F1790" s="3">
        <v>6130</v>
      </c>
      <c r="G1790" s="3">
        <f t="shared" si="83"/>
        <v>2011</v>
      </c>
      <c r="H1790" s="4">
        <v>2</v>
      </c>
      <c r="I1790" s="3" t="s">
        <v>31</v>
      </c>
      <c r="J1790" s="3">
        <v>7</v>
      </c>
      <c r="K1790" s="3">
        <v>0</v>
      </c>
      <c r="L1790" s="3">
        <v>0</v>
      </c>
      <c r="M1790" s="3">
        <v>0</v>
      </c>
      <c r="N1790" s="3">
        <v>0</v>
      </c>
      <c r="O1790" s="3">
        <v>0</v>
      </c>
      <c r="P1790" s="3">
        <f t="shared" si="85"/>
        <v>11.200000000000001</v>
      </c>
      <c r="Q1790" s="3">
        <v>184</v>
      </c>
      <c r="R1790" s="3">
        <f t="shared" si="84"/>
        <v>4</v>
      </c>
      <c r="S1790" s="3">
        <v>7</v>
      </c>
      <c r="T1790" s="3">
        <f>IF(AND(H1790&lt;5,S1790&gt;=VLOOKUP(A1790,anni!$A$1:$O$32,6,0)),1,0)</f>
        <v>0</v>
      </c>
    </row>
    <row r="1791" spans="1:20" x14ac:dyDescent="0.3">
      <c r="A1791" s="3">
        <v>2011</v>
      </c>
      <c r="B1791" s="3">
        <v>266</v>
      </c>
      <c r="C1791" s="3" t="s">
        <v>34</v>
      </c>
      <c r="D1791" s="3" t="s">
        <v>94</v>
      </c>
      <c r="E1791" s="3" t="s">
        <v>94</v>
      </c>
      <c r="F1791" s="3">
        <v>6030</v>
      </c>
      <c r="G1791" s="3">
        <f t="shared" si="83"/>
        <v>2011</v>
      </c>
      <c r="H1791" s="4">
        <v>5</v>
      </c>
      <c r="I1791" s="3" t="s">
        <v>36</v>
      </c>
      <c r="J1791" s="3">
        <v>7</v>
      </c>
      <c r="K1791" s="3">
        <v>7</v>
      </c>
      <c r="L1791" s="3">
        <v>0</v>
      </c>
      <c r="M1791" s="3">
        <v>0</v>
      </c>
      <c r="N1791" s="3">
        <v>2</v>
      </c>
      <c r="O1791" s="3">
        <v>0</v>
      </c>
      <c r="P1791" s="3">
        <f t="shared" si="85"/>
        <v>16</v>
      </c>
      <c r="Q1791" s="3">
        <v>62</v>
      </c>
      <c r="R1791" s="3">
        <f t="shared" si="84"/>
        <v>1</v>
      </c>
      <c r="S1791" s="3">
        <v>16</v>
      </c>
      <c r="T1791" s="3">
        <f>IF(AND(H1791&lt;5,S1791&gt;=VLOOKUP(A1791,anni!$A$1:$O$32,6,0)),1,0)</f>
        <v>0</v>
      </c>
    </row>
    <row r="1792" spans="1:20" x14ac:dyDescent="0.3">
      <c r="A1792" s="3">
        <v>2011</v>
      </c>
      <c r="B1792" s="3">
        <v>267</v>
      </c>
      <c r="C1792" s="3" t="s">
        <v>79</v>
      </c>
      <c r="D1792" s="3" t="s">
        <v>84</v>
      </c>
      <c r="E1792" s="3" t="s">
        <v>84</v>
      </c>
      <c r="F1792" s="3">
        <v>5878</v>
      </c>
      <c r="G1792" s="3">
        <f t="shared" si="83"/>
        <v>2011</v>
      </c>
      <c r="H1792" s="4">
        <v>5</v>
      </c>
      <c r="I1792" s="3" t="s">
        <v>36</v>
      </c>
      <c r="J1792" s="3">
        <v>4</v>
      </c>
      <c r="K1792" s="3">
        <v>7</v>
      </c>
      <c r="L1792" s="3">
        <v>0</v>
      </c>
      <c r="M1792" s="3">
        <v>1</v>
      </c>
      <c r="N1792" s="3">
        <v>2</v>
      </c>
      <c r="O1792" s="3">
        <v>0</v>
      </c>
      <c r="P1792" s="3">
        <f t="shared" si="85"/>
        <v>14</v>
      </c>
      <c r="Q1792" s="3">
        <v>91</v>
      </c>
      <c r="R1792" s="3">
        <f t="shared" si="84"/>
        <v>2</v>
      </c>
      <c r="S1792" s="3">
        <v>14</v>
      </c>
      <c r="T1792" s="3">
        <f>IF(AND(H1792&lt;5,S1792&gt;=VLOOKUP(A1792,anni!$A$1:$O$32,6,0)),1,0)</f>
        <v>0</v>
      </c>
    </row>
    <row r="1793" spans="1:20" x14ac:dyDescent="0.3">
      <c r="A1793" s="3">
        <v>2011</v>
      </c>
      <c r="B1793" s="3">
        <v>268</v>
      </c>
      <c r="C1793" s="3" t="s">
        <v>56</v>
      </c>
      <c r="D1793" s="3" t="s">
        <v>66</v>
      </c>
      <c r="E1793" s="3" t="s">
        <v>66</v>
      </c>
      <c r="F1793" s="3">
        <v>6131</v>
      </c>
      <c r="G1793" s="3">
        <f t="shared" si="83"/>
        <v>2011</v>
      </c>
      <c r="H1793" s="4">
        <v>2</v>
      </c>
      <c r="I1793" s="3" t="s">
        <v>31</v>
      </c>
      <c r="J1793" s="3">
        <v>0</v>
      </c>
      <c r="K1793" s="3">
        <v>5</v>
      </c>
      <c r="L1793" s="3">
        <v>0</v>
      </c>
      <c r="M1793" s="3">
        <v>0</v>
      </c>
      <c r="N1793" s="3">
        <v>1</v>
      </c>
      <c r="O1793" s="3">
        <v>2</v>
      </c>
      <c r="P1793" s="3">
        <f t="shared" si="85"/>
        <v>12.8</v>
      </c>
      <c r="Q1793" s="3">
        <v>171</v>
      </c>
      <c r="R1793" s="3">
        <f t="shared" si="84"/>
        <v>2</v>
      </c>
      <c r="S1793" s="3">
        <v>8</v>
      </c>
      <c r="T1793" s="3">
        <f>IF(AND(H1793&lt;5,S1793&gt;=VLOOKUP(A1793,anni!$A$1:$O$32,6,0)),1,0)</f>
        <v>0</v>
      </c>
    </row>
    <row r="1794" spans="1:20" x14ac:dyDescent="0.3">
      <c r="A1794" s="3">
        <v>2011</v>
      </c>
      <c r="B1794" s="3">
        <v>269</v>
      </c>
      <c r="C1794" s="3" t="s">
        <v>59</v>
      </c>
      <c r="D1794" s="3" t="s">
        <v>60</v>
      </c>
      <c r="E1794" s="3" t="s">
        <v>60</v>
      </c>
      <c r="F1794" s="3">
        <v>5879</v>
      </c>
      <c r="G1794" s="3">
        <f t="shared" ref="G1794:G1857" si="86">A1794</f>
        <v>2011</v>
      </c>
      <c r="H1794" s="4">
        <v>5</v>
      </c>
      <c r="I1794" s="3" t="s">
        <v>36</v>
      </c>
      <c r="J1794" s="3">
        <v>6</v>
      </c>
      <c r="K1794" s="3">
        <v>2</v>
      </c>
      <c r="L1794" s="3">
        <v>0</v>
      </c>
      <c r="M1794" s="3">
        <v>0</v>
      </c>
      <c r="N1794" s="3">
        <v>2</v>
      </c>
      <c r="O1794" s="3">
        <v>2</v>
      </c>
      <c r="P1794" s="3">
        <f t="shared" si="85"/>
        <v>12</v>
      </c>
      <c r="Q1794" s="3">
        <v>124</v>
      </c>
      <c r="R1794" s="3">
        <f t="shared" si="84"/>
        <v>2</v>
      </c>
      <c r="S1794" s="3">
        <v>12</v>
      </c>
      <c r="T1794" s="3">
        <f>IF(AND(H1794&lt;5,S1794&gt;=VLOOKUP(A1794,anni!$A$1:$O$32,6,0)),1,0)</f>
        <v>0</v>
      </c>
    </row>
    <row r="1795" spans="1:20" x14ac:dyDescent="0.3">
      <c r="A1795" s="3">
        <v>2011</v>
      </c>
      <c r="B1795" s="3">
        <v>270</v>
      </c>
      <c r="C1795" s="3" t="s">
        <v>39</v>
      </c>
      <c r="D1795" s="3" t="s">
        <v>40</v>
      </c>
      <c r="E1795" s="3" t="s">
        <v>40</v>
      </c>
      <c r="F1795" s="3">
        <v>6074</v>
      </c>
      <c r="G1795" s="3">
        <f t="shared" si="86"/>
        <v>2011</v>
      </c>
      <c r="H1795" s="4">
        <v>4</v>
      </c>
      <c r="I1795" s="3" t="s">
        <v>36</v>
      </c>
      <c r="J1795" s="3">
        <v>4</v>
      </c>
      <c r="K1795" s="3">
        <v>0</v>
      </c>
      <c r="L1795" s="3">
        <v>0</v>
      </c>
      <c r="M1795" s="3">
        <v>0</v>
      </c>
      <c r="N1795" s="3">
        <v>0</v>
      </c>
      <c r="O1795" s="3">
        <v>0</v>
      </c>
      <c r="P1795" s="3">
        <f t="shared" si="85"/>
        <v>4.8</v>
      </c>
      <c r="Q1795" s="3">
        <v>229</v>
      </c>
      <c r="R1795" s="3">
        <f t="shared" si="84"/>
        <v>1</v>
      </c>
      <c r="S1795" s="3">
        <v>4</v>
      </c>
      <c r="T1795" s="3">
        <f>IF(AND(H1795&lt;5,S1795&gt;=VLOOKUP(A1795,anni!$A$1:$O$32,6,0)),1,0)</f>
        <v>0</v>
      </c>
    </row>
    <row r="1796" spans="1:20" x14ac:dyDescent="0.3">
      <c r="A1796" s="3">
        <v>2011</v>
      </c>
      <c r="B1796" s="3">
        <v>271</v>
      </c>
      <c r="C1796" s="3" t="s">
        <v>43</v>
      </c>
      <c r="D1796" s="3" t="s">
        <v>44</v>
      </c>
      <c r="E1796" s="3" t="s">
        <v>44</v>
      </c>
      <c r="F1796" s="3">
        <v>6031</v>
      </c>
      <c r="G1796" s="3">
        <f t="shared" si="86"/>
        <v>2011</v>
      </c>
      <c r="H1796" s="4">
        <v>5</v>
      </c>
      <c r="I1796" s="3" t="s">
        <v>36</v>
      </c>
      <c r="J1796" s="3">
        <v>4</v>
      </c>
      <c r="K1796" s="3">
        <v>0</v>
      </c>
      <c r="L1796" s="3">
        <v>0</v>
      </c>
      <c r="M1796" s="3">
        <v>0</v>
      </c>
      <c r="N1796" s="3">
        <v>0</v>
      </c>
      <c r="O1796" s="3">
        <v>0</v>
      </c>
      <c r="P1796" s="3">
        <f t="shared" si="85"/>
        <v>4</v>
      </c>
      <c r="Q1796" s="3">
        <v>229</v>
      </c>
      <c r="R1796" s="3">
        <f t="shared" si="84"/>
        <v>1</v>
      </c>
      <c r="S1796" s="3">
        <v>4</v>
      </c>
      <c r="T1796" s="3">
        <f>IF(AND(H1796&lt;5,S1796&gt;=VLOOKUP(A1796,anni!$A$1:$O$32,6,0)),1,0)</f>
        <v>0</v>
      </c>
    </row>
    <row r="1797" spans="1:20" x14ac:dyDescent="0.3">
      <c r="A1797" s="3">
        <v>2011</v>
      </c>
      <c r="B1797" s="3">
        <v>272</v>
      </c>
      <c r="C1797" s="3" t="s">
        <v>39</v>
      </c>
      <c r="D1797" s="3" t="s">
        <v>65</v>
      </c>
      <c r="E1797" s="3" t="s">
        <v>65</v>
      </c>
      <c r="F1797" s="3">
        <v>5880</v>
      </c>
      <c r="G1797" s="3">
        <f t="shared" si="86"/>
        <v>2011</v>
      </c>
      <c r="H1797" s="4">
        <v>5</v>
      </c>
      <c r="I1797" s="3" t="s">
        <v>36</v>
      </c>
      <c r="J1797" s="3">
        <v>4</v>
      </c>
      <c r="K1797" s="3">
        <v>1</v>
      </c>
      <c r="L1797" s="3">
        <v>0</v>
      </c>
      <c r="M1797" s="3">
        <v>0</v>
      </c>
      <c r="N1797" s="3">
        <v>0</v>
      </c>
      <c r="O1797" s="3">
        <v>0</v>
      </c>
      <c r="P1797" s="3">
        <f t="shared" si="85"/>
        <v>5</v>
      </c>
      <c r="Q1797" s="3">
        <v>216</v>
      </c>
      <c r="R1797" s="3">
        <f t="shared" si="84"/>
        <v>2</v>
      </c>
      <c r="S1797" s="3">
        <v>5</v>
      </c>
      <c r="T1797" s="3">
        <f>IF(AND(H1797&lt;5,S1797&gt;=VLOOKUP(A1797,anni!$A$1:$O$32,6,0)),1,0)</f>
        <v>0</v>
      </c>
    </row>
    <row r="1798" spans="1:20" x14ac:dyDescent="0.3">
      <c r="A1798" s="3">
        <v>2011</v>
      </c>
      <c r="B1798" s="3">
        <v>273</v>
      </c>
      <c r="C1798" s="3" t="s">
        <v>34</v>
      </c>
      <c r="D1798" s="3" t="s">
        <v>41</v>
      </c>
      <c r="E1798" s="3" t="s">
        <v>41</v>
      </c>
      <c r="F1798" s="3">
        <v>6032</v>
      </c>
      <c r="G1798" s="3">
        <f t="shared" si="86"/>
        <v>2011</v>
      </c>
      <c r="H1798" s="4">
        <v>5</v>
      </c>
      <c r="I1798" s="3" t="s">
        <v>36</v>
      </c>
      <c r="J1798" s="3">
        <v>1</v>
      </c>
      <c r="K1798" s="3">
        <v>0</v>
      </c>
      <c r="L1798" s="3">
        <v>0</v>
      </c>
      <c r="M1798" s="3">
        <v>0</v>
      </c>
      <c r="N1798" s="3">
        <v>0</v>
      </c>
      <c r="O1798" s="3">
        <v>2</v>
      </c>
      <c r="P1798" s="3">
        <f t="shared" si="85"/>
        <v>3</v>
      </c>
      <c r="Q1798" s="3">
        <v>251</v>
      </c>
      <c r="R1798" s="3">
        <f t="shared" si="84"/>
        <v>1</v>
      </c>
      <c r="S1798" s="3">
        <v>3</v>
      </c>
      <c r="T1798" s="3">
        <f>IF(AND(H1798&lt;5,S1798&gt;=VLOOKUP(A1798,anni!$A$1:$O$32,6,0)),1,0)</f>
        <v>0</v>
      </c>
    </row>
    <row r="1799" spans="1:20" x14ac:dyDescent="0.3">
      <c r="A1799" s="3">
        <v>2011</v>
      </c>
      <c r="B1799" s="3">
        <v>274</v>
      </c>
      <c r="C1799" s="3" t="s">
        <v>34</v>
      </c>
      <c r="D1799" s="3" t="s">
        <v>35</v>
      </c>
      <c r="E1799" s="3" t="s">
        <v>35</v>
      </c>
      <c r="F1799" s="3">
        <v>5548</v>
      </c>
      <c r="G1799" s="3">
        <f t="shared" si="86"/>
        <v>2011</v>
      </c>
      <c r="H1799" s="4">
        <v>5</v>
      </c>
      <c r="I1799" s="3" t="s">
        <v>36</v>
      </c>
      <c r="J1799" s="3">
        <v>7</v>
      </c>
      <c r="K1799" s="3">
        <v>7</v>
      </c>
      <c r="L1799" s="3">
        <v>6</v>
      </c>
      <c r="M1799" s="3">
        <v>0</v>
      </c>
      <c r="N1799" s="3">
        <v>3</v>
      </c>
      <c r="O1799" s="3">
        <v>2</v>
      </c>
      <c r="P1799" s="3">
        <f t="shared" si="85"/>
        <v>25</v>
      </c>
      <c r="Q1799" s="3">
        <v>9</v>
      </c>
      <c r="R1799" s="3">
        <f t="shared" si="84"/>
        <v>2</v>
      </c>
      <c r="S1799" s="3">
        <v>25</v>
      </c>
      <c r="T1799" s="3">
        <f>IF(AND(H1799&lt;5,S1799&gt;=VLOOKUP(A1799,anni!$A$1:$O$32,6,0)),1,0)</f>
        <v>0</v>
      </c>
    </row>
    <row r="1800" spans="1:20" x14ac:dyDescent="0.3">
      <c r="A1800" s="3">
        <v>2011</v>
      </c>
      <c r="B1800" s="3">
        <v>275</v>
      </c>
      <c r="C1800" s="3" t="s">
        <v>34</v>
      </c>
      <c r="D1800" s="3" t="s">
        <v>41</v>
      </c>
      <c r="E1800" s="3" t="s">
        <v>41</v>
      </c>
      <c r="F1800" s="3">
        <v>6075</v>
      </c>
      <c r="G1800" s="3">
        <f t="shared" si="86"/>
        <v>2011</v>
      </c>
      <c r="H1800" s="4">
        <v>4</v>
      </c>
      <c r="I1800" s="3" t="s">
        <v>36</v>
      </c>
      <c r="J1800" s="3">
        <v>0</v>
      </c>
      <c r="K1800" s="3">
        <v>0</v>
      </c>
      <c r="L1800" s="3">
        <v>4</v>
      </c>
      <c r="M1800" s="3">
        <v>0</v>
      </c>
      <c r="N1800" s="3">
        <v>1</v>
      </c>
      <c r="O1800" s="3">
        <v>0</v>
      </c>
      <c r="P1800" s="3">
        <f t="shared" si="85"/>
        <v>6</v>
      </c>
      <c r="Q1800" s="3">
        <v>216</v>
      </c>
      <c r="R1800" s="3">
        <f t="shared" si="84"/>
        <v>1</v>
      </c>
      <c r="S1800" s="3">
        <v>5</v>
      </c>
      <c r="T1800" s="3">
        <f>IF(AND(H1800&lt;5,S1800&gt;=VLOOKUP(A1800,anni!$A$1:$O$32,6,0)),1,0)</f>
        <v>0</v>
      </c>
    </row>
    <row r="1801" spans="1:20" x14ac:dyDescent="0.3">
      <c r="A1801" s="3">
        <v>2011</v>
      </c>
      <c r="B1801" s="3">
        <v>276</v>
      </c>
      <c r="C1801" s="3" t="s">
        <v>56</v>
      </c>
      <c r="D1801" s="3" t="s">
        <v>93</v>
      </c>
      <c r="E1801" s="3" t="s">
        <v>93</v>
      </c>
      <c r="F1801" s="3">
        <v>6132</v>
      </c>
      <c r="G1801" s="3">
        <f t="shared" si="86"/>
        <v>2011</v>
      </c>
      <c r="H1801" s="4">
        <v>2</v>
      </c>
      <c r="I1801" s="3" t="s">
        <v>31</v>
      </c>
      <c r="J1801" s="3">
        <v>4</v>
      </c>
      <c r="K1801" s="3">
        <v>0</v>
      </c>
      <c r="L1801" s="3">
        <v>0</v>
      </c>
      <c r="M1801" s="3">
        <v>0</v>
      </c>
      <c r="N1801" s="3">
        <v>0</v>
      </c>
      <c r="O1801" s="3">
        <v>0</v>
      </c>
      <c r="P1801" s="3">
        <f t="shared" si="85"/>
        <v>6.4</v>
      </c>
      <c r="Q1801" s="3">
        <v>229</v>
      </c>
      <c r="R1801" s="3">
        <f t="shared" si="84"/>
        <v>4</v>
      </c>
      <c r="S1801" s="3">
        <v>4</v>
      </c>
      <c r="T1801" s="3">
        <f>IF(AND(H1801&lt;5,S1801&gt;=VLOOKUP(A1801,anni!$A$1:$O$32,6,0)),1,0)</f>
        <v>0</v>
      </c>
    </row>
    <row r="1802" spans="1:20" x14ac:dyDescent="0.3">
      <c r="A1802" s="3">
        <v>2011</v>
      </c>
      <c r="B1802" s="3">
        <v>277</v>
      </c>
      <c r="C1802" s="3" t="s">
        <v>56</v>
      </c>
      <c r="D1802" s="3" t="s">
        <v>57</v>
      </c>
      <c r="E1802" s="3" t="s">
        <v>57</v>
      </c>
      <c r="F1802" s="3">
        <v>5750</v>
      </c>
      <c r="G1802" s="3">
        <f t="shared" si="86"/>
        <v>2011</v>
      </c>
      <c r="H1802" s="4">
        <v>3</v>
      </c>
      <c r="I1802" s="3" t="s">
        <v>36</v>
      </c>
      <c r="J1802" s="3">
        <v>7</v>
      </c>
      <c r="K1802" s="3">
        <v>7</v>
      </c>
      <c r="L1802" s="3">
        <v>7</v>
      </c>
      <c r="M1802" s="3">
        <v>0</v>
      </c>
      <c r="N1802" s="3">
        <v>2</v>
      </c>
      <c r="O1802" s="3">
        <v>0</v>
      </c>
      <c r="P1802" s="3">
        <f t="shared" si="85"/>
        <v>0</v>
      </c>
      <c r="Q1802" s="3">
        <v>17</v>
      </c>
      <c r="R1802" s="3">
        <f t="shared" si="84"/>
        <v>5</v>
      </c>
      <c r="S1802" s="3">
        <v>23</v>
      </c>
      <c r="T1802" s="3">
        <f>IF(AND(H1802&lt;5,S1802&gt;=VLOOKUP(A1802,anni!$A$1:$O$32,6,0)),1,0)</f>
        <v>1</v>
      </c>
    </row>
    <row r="1803" spans="1:20" x14ac:dyDescent="0.3">
      <c r="A1803" s="3">
        <v>2011</v>
      </c>
      <c r="B1803" s="3">
        <v>278</v>
      </c>
      <c r="C1803" s="3" t="s">
        <v>45</v>
      </c>
      <c r="D1803" s="3" t="s">
        <v>49</v>
      </c>
      <c r="E1803" s="3" t="s">
        <v>49</v>
      </c>
      <c r="F1803" s="3">
        <v>5949</v>
      </c>
      <c r="G1803" s="3">
        <f t="shared" si="86"/>
        <v>2011</v>
      </c>
      <c r="H1803" s="4">
        <v>3</v>
      </c>
      <c r="I1803" s="3" t="s">
        <v>36</v>
      </c>
      <c r="J1803" s="3">
        <v>4</v>
      </c>
      <c r="K1803" s="3">
        <v>7</v>
      </c>
      <c r="L1803" s="3">
        <v>0</v>
      </c>
      <c r="M1803" s="3">
        <v>0</v>
      </c>
      <c r="N1803" s="3">
        <v>2</v>
      </c>
      <c r="O1803" s="3">
        <v>0</v>
      </c>
      <c r="P1803" s="3">
        <f t="shared" si="85"/>
        <v>18.2</v>
      </c>
      <c r="Q1803" s="3">
        <v>114</v>
      </c>
      <c r="R1803" s="3">
        <f t="shared" si="84"/>
        <v>4</v>
      </c>
      <c r="S1803" s="3">
        <v>13</v>
      </c>
      <c r="T1803" s="3">
        <f>IF(AND(H1803&lt;5,S1803&gt;=VLOOKUP(A1803,anni!$A$1:$O$32,6,0)),1,0)</f>
        <v>0</v>
      </c>
    </row>
    <row r="1804" spans="1:20" x14ac:dyDescent="0.3">
      <c r="A1804" s="3">
        <v>2011</v>
      </c>
      <c r="B1804" s="3">
        <v>279</v>
      </c>
      <c r="C1804" s="3" t="s">
        <v>56</v>
      </c>
      <c r="D1804" s="3" t="s">
        <v>99</v>
      </c>
      <c r="E1804" s="3" t="s">
        <v>99</v>
      </c>
      <c r="F1804" s="3">
        <v>6107</v>
      </c>
      <c r="G1804" s="3">
        <f t="shared" si="86"/>
        <v>2011</v>
      </c>
      <c r="H1804" s="4">
        <v>3</v>
      </c>
      <c r="I1804" s="3" t="s">
        <v>36</v>
      </c>
      <c r="J1804" s="3">
        <v>0</v>
      </c>
      <c r="K1804" s="3">
        <v>6</v>
      </c>
      <c r="L1804" s="3">
        <v>0</v>
      </c>
      <c r="M1804" s="3">
        <v>0</v>
      </c>
      <c r="N1804" s="3">
        <v>0</v>
      </c>
      <c r="O1804" s="3">
        <v>0</v>
      </c>
      <c r="P1804" s="3">
        <f t="shared" si="85"/>
        <v>8.3999999999999986</v>
      </c>
      <c r="Q1804" s="3">
        <v>203</v>
      </c>
      <c r="R1804" s="3">
        <f t="shared" si="84"/>
        <v>3</v>
      </c>
      <c r="S1804" s="3">
        <v>6</v>
      </c>
      <c r="T1804" s="3">
        <f>IF(AND(H1804&lt;5,S1804&gt;=VLOOKUP(A1804,anni!$A$1:$O$32,6,0)),1,0)</f>
        <v>0</v>
      </c>
    </row>
    <row r="1805" spans="1:20" x14ac:dyDescent="0.3">
      <c r="A1805" s="3">
        <v>2011</v>
      </c>
      <c r="B1805" s="3">
        <v>280</v>
      </c>
      <c r="C1805" s="3" t="s">
        <v>34</v>
      </c>
      <c r="D1805" s="3" t="s">
        <v>42</v>
      </c>
      <c r="E1805" s="3" t="s">
        <v>42</v>
      </c>
      <c r="F1805" s="3">
        <v>6033</v>
      </c>
      <c r="G1805" s="3">
        <f t="shared" si="86"/>
        <v>2011</v>
      </c>
      <c r="H1805" s="4">
        <v>5</v>
      </c>
      <c r="I1805" s="3" t="s">
        <v>36</v>
      </c>
      <c r="J1805" s="3">
        <v>7</v>
      </c>
      <c r="K1805" s="3">
        <v>0</v>
      </c>
      <c r="L1805" s="3">
        <v>7</v>
      </c>
      <c r="M1805" s="3">
        <v>0</v>
      </c>
      <c r="N1805" s="3">
        <v>0</v>
      </c>
      <c r="O1805" s="3">
        <v>0</v>
      </c>
      <c r="P1805" s="3">
        <f t="shared" si="85"/>
        <v>14</v>
      </c>
      <c r="Q1805" s="3">
        <v>91</v>
      </c>
      <c r="R1805" s="3">
        <f t="shared" si="84"/>
        <v>1</v>
      </c>
      <c r="S1805" s="3">
        <v>14</v>
      </c>
      <c r="T1805" s="3">
        <f>IF(AND(H1805&lt;5,S1805&gt;=VLOOKUP(A1805,anni!$A$1:$O$32,6,0)),1,0)</f>
        <v>0</v>
      </c>
    </row>
    <row r="1806" spans="1:20" x14ac:dyDescent="0.3">
      <c r="A1806" s="3">
        <v>2011</v>
      </c>
      <c r="B1806" s="3">
        <v>281</v>
      </c>
      <c r="C1806" s="3" t="s">
        <v>37</v>
      </c>
      <c r="D1806" s="3" t="s">
        <v>112</v>
      </c>
      <c r="E1806" s="3" t="s">
        <v>112</v>
      </c>
      <c r="F1806" s="3">
        <v>6034</v>
      </c>
      <c r="G1806" s="3">
        <f t="shared" si="86"/>
        <v>2011</v>
      </c>
      <c r="H1806" s="4">
        <v>5</v>
      </c>
      <c r="I1806" s="3" t="s">
        <v>36</v>
      </c>
      <c r="J1806" s="3">
        <v>0</v>
      </c>
      <c r="K1806" s="3">
        <v>0</v>
      </c>
      <c r="L1806" s="3">
        <v>0</v>
      </c>
      <c r="M1806" s="3">
        <v>0</v>
      </c>
      <c r="N1806" s="3">
        <v>0</v>
      </c>
      <c r="O1806" s="3">
        <v>0</v>
      </c>
      <c r="P1806" s="3">
        <f t="shared" si="85"/>
        <v>0</v>
      </c>
      <c r="Q1806" s="3">
        <v>280</v>
      </c>
      <c r="R1806" s="3">
        <f t="shared" si="84"/>
        <v>1</v>
      </c>
      <c r="S1806" s="3">
        <v>0</v>
      </c>
      <c r="T1806" s="3">
        <f>IF(AND(H1806&lt;5,S1806&gt;=VLOOKUP(A1806,anni!$A$1:$O$32,6,0)),1,0)</f>
        <v>0</v>
      </c>
    </row>
    <row r="1807" spans="1:20" x14ac:dyDescent="0.3">
      <c r="A1807" s="3">
        <v>2011</v>
      </c>
      <c r="B1807" s="3">
        <v>282</v>
      </c>
      <c r="C1807" s="3" t="s">
        <v>56</v>
      </c>
      <c r="D1807" s="3" t="s">
        <v>126</v>
      </c>
      <c r="E1807" s="3" t="s">
        <v>126</v>
      </c>
      <c r="F1807" s="3">
        <v>5881</v>
      </c>
      <c r="G1807" s="3">
        <f t="shared" si="86"/>
        <v>2011</v>
      </c>
      <c r="H1807" s="4">
        <v>5</v>
      </c>
      <c r="I1807" s="3" t="s">
        <v>36</v>
      </c>
      <c r="J1807" s="3">
        <v>4</v>
      </c>
      <c r="K1807" s="3">
        <v>7</v>
      </c>
      <c r="L1807" s="3">
        <v>0</v>
      </c>
      <c r="M1807" s="3">
        <v>0</v>
      </c>
      <c r="N1807" s="3">
        <v>1</v>
      </c>
      <c r="O1807" s="3">
        <v>2</v>
      </c>
      <c r="P1807" s="3">
        <f t="shared" si="85"/>
        <v>14</v>
      </c>
      <c r="Q1807" s="3">
        <v>91</v>
      </c>
      <c r="R1807" s="3">
        <f t="shared" si="84"/>
        <v>2</v>
      </c>
      <c r="S1807" s="3">
        <v>14</v>
      </c>
      <c r="T1807" s="3">
        <f>IF(AND(H1807&lt;5,S1807&gt;=VLOOKUP(A1807,anni!$A$1:$O$32,6,0)),1,0)</f>
        <v>0</v>
      </c>
    </row>
    <row r="1808" spans="1:20" x14ac:dyDescent="0.3">
      <c r="A1808" s="3">
        <v>2011</v>
      </c>
      <c r="B1808" s="3">
        <v>283</v>
      </c>
      <c r="C1808" s="3" t="s">
        <v>56</v>
      </c>
      <c r="D1808" s="3" t="s">
        <v>85</v>
      </c>
      <c r="E1808" s="3" t="s">
        <v>85</v>
      </c>
      <c r="F1808" s="3">
        <v>6108</v>
      </c>
      <c r="G1808" s="3">
        <f t="shared" si="86"/>
        <v>2011</v>
      </c>
      <c r="H1808" s="4">
        <v>3</v>
      </c>
      <c r="I1808" s="3" t="s">
        <v>36</v>
      </c>
      <c r="J1808" s="3">
        <v>4</v>
      </c>
      <c r="K1808" s="3">
        <v>7</v>
      </c>
      <c r="L1808" s="3">
        <v>0</v>
      </c>
      <c r="M1808" s="3">
        <v>0</v>
      </c>
      <c r="N1808" s="3">
        <v>0</v>
      </c>
      <c r="O1808" s="3">
        <v>0</v>
      </c>
      <c r="P1808" s="3">
        <f t="shared" si="85"/>
        <v>15.399999999999999</v>
      </c>
      <c r="Q1808" s="3">
        <v>133</v>
      </c>
      <c r="R1808" s="3">
        <f t="shared" si="84"/>
        <v>3</v>
      </c>
      <c r="S1808" s="3">
        <v>11</v>
      </c>
      <c r="T1808" s="3">
        <f>IF(AND(H1808&lt;5,S1808&gt;=VLOOKUP(A1808,anni!$A$1:$O$32,6,0)),1,0)</f>
        <v>0</v>
      </c>
    </row>
    <row r="1809" spans="1:20" x14ac:dyDescent="0.3">
      <c r="A1809" s="3">
        <v>2011</v>
      </c>
      <c r="B1809" s="3">
        <v>284</v>
      </c>
      <c r="C1809" s="3" t="s">
        <v>37</v>
      </c>
      <c r="D1809" s="3" t="s">
        <v>38</v>
      </c>
      <c r="E1809" s="3" t="s">
        <v>38</v>
      </c>
      <c r="F1809" s="3">
        <v>6035</v>
      </c>
      <c r="G1809" s="3">
        <f t="shared" si="86"/>
        <v>2011</v>
      </c>
      <c r="H1809" s="4">
        <v>5</v>
      </c>
      <c r="I1809" s="3" t="s">
        <v>36</v>
      </c>
      <c r="J1809" s="3">
        <v>4</v>
      </c>
      <c r="K1809" s="3">
        <v>0</v>
      </c>
      <c r="L1809" s="3">
        <v>0</v>
      </c>
      <c r="M1809" s="3">
        <v>0</v>
      </c>
      <c r="N1809" s="3">
        <v>1</v>
      </c>
      <c r="O1809" s="3">
        <v>0</v>
      </c>
      <c r="P1809" s="3">
        <f t="shared" si="85"/>
        <v>5</v>
      </c>
      <c r="Q1809" s="3">
        <v>216</v>
      </c>
      <c r="R1809" s="3">
        <f t="shared" si="84"/>
        <v>1</v>
      </c>
      <c r="S1809" s="3">
        <v>5</v>
      </c>
      <c r="T1809" s="3">
        <f>IF(AND(H1809&lt;5,S1809&gt;=VLOOKUP(A1809,anni!$A$1:$O$32,6,0)),1,0)</f>
        <v>0</v>
      </c>
    </row>
    <row r="1810" spans="1:20" x14ac:dyDescent="0.3">
      <c r="A1810" s="3">
        <v>2011</v>
      </c>
      <c r="B1810" s="3">
        <v>285</v>
      </c>
      <c r="C1810" s="3" t="s">
        <v>56</v>
      </c>
      <c r="D1810" s="3" t="s">
        <v>93</v>
      </c>
      <c r="E1810" s="3" t="s">
        <v>93</v>
      </c>
      <c r="F1810" s="3">
        <v>5919</v>
      </c>
      <c r="G1810" s="3">
        <f t="shared" si="86"/>
        <v>2011</v>
      </c>
      <c r="H1810" s="4">
        <v>4</v>
      </c>
      <c r="I1810" s="3" t="s">
        <v>36</v>
      </c>
      <c r="J1810" s="3">
        <v>7</v>
      </c>
      <c r="K1810" s="3">
        <v>4</v>
      </c>
      <c r="L1810" s="3">
        <v>0</v>
      </c>
      <c r="M1810" s="3">
        <v>0</v>
      </c>
      <c r="N1810" s="3">
        <v>0</v>
      </c>
      <c r="O1810" s="3">
        <v>0</v>
      </c>
      <c r="P1810" s="3">
        <f t="shared" si="85"/>
        <v>13.2</v>
      </c>
      <c r="Q1810" s="3">
        <v>133</v>
      </c>
      <c r="R1810" s="3">
        <f t="shared" si="84"/>
        <v>3</v>
      </c>
      <c r="S1810" s="3">
        <v>11</v>
      </c>
      <c r="T1810" s="3">
        <f>IF(AND(H1810&lt;5,S1810&gt;=VLOOKUP(A1810,anni!$A$1:$O$32,6,0)),1,0)</f>
        <v>0</v>
      </c>
    </row>
    <row r="1811" spans="1:20" x14ac:dyDescent="0.3">
      <c r="A1811" s="3">
        <v>2011</v>
      </c>
      <c r="B1811" s="3">
        <v>286</v>
      </c>
      <c r="C1811" s="3" t="s">
        <v>50</v>
      </c>
      <c r="D1811" s="3" t="s">
        <v>51</v>
      </c>
      <c r="E1811" s="3" t="s">
        <v>51</v>
      </c>
      <c r="F1811" s="3">
        <v>5739</v>
      </c>
      <c r="G1811" s="3">
        <f t="shared" si="86"/>
        <v>2011</v>
      </c>
      <c r="H1811" s="4">
        <v>4</v>
      </c>
      <c r="I1811" s="3" t="s">
        <v>36</v>
      </c>
      <c r="J1811" s="3">
        <v>7</v>
      </c>
      <c r="K1811" s="3">
        <v>7</v>
      </c>
      <c r="L1811" s="3">
        <v>7</v>
      </c>
      <c r="M1811" s="3">
        <v>0</v>
      </c>
      <c r="N1811" s="3">
        <v>2</v>
      </c>
      <c r="O1811" s="3">
        <v>0</v>
      </c>
      <c r="P1811" s="3">
        <f t="shared" si="85"/>
        <v>0</v>
      </c>
      <c r="Q1811" s="3">
        <v>17</v>
      </c>
      <c r="R1811" s="3">
        <f t="shared" si="84"/>
        <v>4</v>
      </c>
      <c r="S1811" s="3">
        <v>23</v>
      </c>
      <c r="T1811" s="3">
        <f>IF(AND(H1811&lt;5,S1811&gt;=VLOOKUP(A1811,anni!$A$1:$O$32,6,0)),1,0)</f>
        <v>1</v>
      </c>
    </row>
    <row r="1812" spans="1:20" x14ac:dyDescent="0.3">
      <c r="A1812" s="3">
        <v>2011</v>
      </c>
      <c r="B1812" s="3">
        <v>287</v>
      </c>
      <c r="C1812" s="3" t="s">
        <v>32</v>
      </c>
      <c r="D1812" s="3" t="s">
        <v>61</v>
      </c>
      <c r="E1812" s="3" t="s">
        <v>61</v>
      </c>
      <c r="F1812" s="3">
        <v>6076</v>
      </c>
      <c r="G1812" s="3">
        <f t="shared" si="86"/>
        <v>2011</v>
      </c>
      <c r="H1812" s="4">
        <v>4</v>
      </c>
      <c r="I1812" s="3" t="s">
        <v>36</v>
      </c>
      <c r="J1812" s="3">
        <v>4</v>
      </c>
      <c r="K1812" s="3">
        <v>7</v>
      </c>
      <c r="L1812" s="3">
        <v>7</v>
      </c>
      <c r="M1812" s="3">
        <v>1</v>
      </c>
      <c r="N1812" s="3">
        <v>3</v>
      </c>
      <c r="O1812" s="3">
        <v>0</v>
      </c>
      <c r="P1812" s="3">
        <f t="shared" si="85"/>
        <v>26.4</v>
      </c>
      <c r="Q1812" s="3">
        <v>23</v>
      </c>
      <c r="R1812" s="3">
        <f t="shared" si="84"/>
        <v>2</v>
      </c>
      <c r="S1812" s="3">
        <v>22</v>
      </c>
      <c r="T1812" s="3">
        <f>IF(AND(H1812&lt;5,S1812&gt;=VLOOKUP(A1812,anni!$A$1:$O$32,6,0)),1,0)</f>
        <v>0</v>
      </c>
    </row>
    <row r="1813" spans="1:20" x14ac:dyDescent="0.3">
      <c r="A1813" s="3">
        <v>2011</v>
      </c>
      <c r="B1813" s="3">
        <v>288</v>
      </c>
      <c r="C1813" s="3" t="s">
        <v>56</v>
      </c>
      <c r="D1813" s="3" t="s">
        <v>71</v>
      </c>
      <c r="E1813" s="3" t="s">
        <v>71</v>
      </c>
      <c r="F1813" s="3">
        <v>6077</v>
      </c>
      <c r="G1813" s="3">
        <f t="shared" si="86"/>
        <v>2011</v>
      </c>
      <c r="H1813" s="4">
        <v>4</v>
      </c>
      <c r="I1813" s="3" t="s">
        <v>36</v>
      </c>
      <c r="J1813" s="3">
        <v>0</v>
      </c>
      <c r="K1813" s="3">
        <v>7</v>
      </c>
      <c r="L1813" s="3">
        <v>7</v>
      </c>
      <c r="M1813" s="3">
        <v>0</v>
      </c>
      <c r="N1813" s="3">
        <v>1</v>
      </c>
      <c r="O1813" s="3">
        <v>2</v>
      </c>
      <c r="P1813" s="3">
        <f t="shared" si="85"/>
        <v>20.399999999999999</v>
      </c>
      <c r="Q1813" s="3">
        <v>52</v>
      </c>
      <c r="R1813" s="3">
        <f t="shared" si="84"/>
        <v>2</v>
      </c>
      <c r="S1813" s="3">
        <v>17</v>
      </c>
      <c r="T1813" s="3">
        <f>IF(AND(H1813&lt;5,S1813&gt;=VLOOKUP(A1813,anni!$A$1:$O$32,6,0)),1,0)</f>
        <v>0</v>
      </c>
    </row>
    <row r="1814" spans="1:20" x14ac:dyDescent="0.3">
      <c r="A1814" s="3">
        <v>2011</v>
      </c>
      <c r="B1814" s="3">
        <v>289</v>
      </c>
      <c r="C1814" s="3" t="s">
        <v>47</v>
      </c>
      <c r="D1814" s="3" t="s">
        <v>52</v>
      </c>
      <c r="E1814" s="3" t="s">
        <v>52</v>
      </c>
      <c r="F1814" s="3">
        <v>5882</v>
      </c>
      <c r="G1814" s="3">
        <f t="shared" si="86"/>
        <v>2011</v>
      </c>
      <c r="H1814" s="4">
        <v>5</v>
      </c>
      <c r="I1814" s="3" t="s">
        <v>36</v>
      </c>
      <c r="J1814" s="3">
        <v>0</v>
      </c>
      <c r="K1814" s="3">
        <v>6</v>
      </c>
      <c r="L1814" s="3">
        <v>7</v>
      </c>
      <c r="M1814" s="3">
        <v>0</v>
      </c>
      <c r="N1814" s="3">
        <v>2</v>
      </c>
      <c r="O1814" s="3">
        <v>0</v>
      </c>
      <c r="P1814" s="3">
        <f t="shared" si="85"/>
        <v>15</v>
      </c>
      <c r="Q1814" s="3">
        <v>72</v>
      </c>
      <c r="R1814" s="3">
        <f t="shared" si="84"/>
        <v>2</v>
      </c>
      <c r="S1814" s="3">
        <v>15</v>
      </c>
      <c r="T1814" s="3">
        <f>IF(AND(H1814&lt;5,S1814&gt;=VLOOKUP(A1814,anni!$A$1:$O$32,6,0)),1,0)</f>
        <v>0</v>
      </c>
    </row>
    <row r="1815" spans="1:20" x14ac:dyDescent="0.3">
      <c r="A1815" s="3">
        <v>2011</v>
      </c>
      <c r="B1815" s="3">
        <v>290</v>
      </c>
      <c r="C1815" s="3" t="s">
        <v>45</v>
      </c>
      <c r="D1815" s="3" t="s">
        <v>49</v>
      </c>
      <c r="E1815" s="3" t="s">
        <v>49</v>
      </c>
      <c r="F1815" s="3">
        <v>5550</v>
      </c>
      <c r="G1815" s="3">
        <f t="shared" si="86"/>
        <v>2011</v>
      </c>
      <c r="H1815" s="4">
        <v>5</v>
      </c>
      <c r="I1815" s="3" t="s">
        <v>36</v>
      </c>
      <c r="J1815" s="3">
        <v>7</v>
      </c>
      <c r="K1815" s="3">
        <v>7</v>
      </c>
      <c r="L1815" s="3">
        <v>4</v>
      </c>
      <c r="M1815" s="3">
        <v>0</v>
      </c>
      <c r="N1815" s="3">
        <v>0</v>
      </c>
      <c r="O1815" s="3">
        <v>0</v>
      </c>
      <c r="P1815" s="3">
        <f t="shared" si="85"/>
        <v>18</v>
      </c>
      <c r="Q1815" s="3">
        <v>46</v>
      </c>
      <c r="R1815" s="3">
        <f t="shared" si="84"/>
        <v>4</v>
      </c>
      <c r="S1815" s="3">
        <v>18</v>
      </c>
      <c r="T1815" s="3">
        <f>IF(AND(H1815&lt;5,S1815&gt;=VLOOKUP(A1815,anni!$A$1:$O$32,6,0)),1,0)</f>
        <v>0</v>
      </c>
    </row>
    <row r="1816" spans="1:20" x14ac:dyDescent="0.3">
      <c r="A1816" s="3">
        <v>2011</v>
      </c>
      <c r="B1816" s="3">
        <v>291</v>
      </c>
      <c r="C1816" s="3" t="s">
        <v>37</v>
      </c>
      <c r="D1816" s="3" t="s">
        <v>38</v>
      </c>
      <c r="E1816" s="3" t="s">
        <v>38</v>
      </c>
      <c r="F1816" s="3">
        <v>5713</v>
      </c>
      <c r="G1816" s="3">
        <f t="shared" si="86"/>
        <v>2011</v>
      </c>
      <c r="H1816" s="4">
        <v>5</v>
      </c>
      <c r="I1816" s="3" t="s">
        <v>36</v>
      </c>
      <c r="J1816" s="3">
        <v>7</v>
      </c>
      <c r="K1816" s="3">
        <v>7</v>
      </c>
      <c r="L1816" s="3">
        <v>7</v>
      </c>
      <c r="M1816" s="3">
        <v>0</v>
      </c>
      <c r="N1816" s="3">
        <v>0</v>
      </c>
      <c r="O1816" s="3">
        <v>2</v>
      </c>
      <c r="P1816" s="3">
        <f t="shared" si="85"/>
        <v>23</v>
      </c>
      <c r="Q1816" s="3">
        <v>17</v>
      </c>
      <c r="R1816" s="3">
        <f t="shared" si="84"/>
        <v>3</v>
      </c>
      <c r="S1816" s="3">
        <v>23</v>
      </c>
      <c r="T1816" s="3">
        <f>IF(AND(H1816&lt;5,S1816&gt;=VLOOKUP(A1816,anni!$A$1:$O$32,6,0)),1,0)</f>
        <v>0</v>
      </c>
    </row>
    <row r="1817" spans="1:20" x14ac:dyDescent="0.3">
      <c r="A1817" s="3">
        <v>2011</v>
      </c>
      <c r="B1817" s="3">
        <v>292</v>
      </c>
      <c r="C1817" s="3" t="s">
        <v>45</v>
      </c>
      <c r="D1817" s="3" t="s">
        <v>144</v>
      </c>
      <c r="E1817" s="3" t="s">
        <v>144</v>
      </c>
      <c r="F1817" s="3">
        <v>6036</v>
      </c>
      <c r="G1817" s="3">
        <f t="shared" si="86"/>
        <v>2011</v>
      </c>
      <c r="H1817" s="4">
        <v>5</v>
      </c>
      <c r="I1817" s="3" t="s">
        <v>36</v>
      </c>
      <c r="J1817" s="3">
        <v>4</v>
      </c>
      <c r="K1817" s="3">
        <v>0</v>
      </c>
      <c r="L1817" s="3">
        <v>7</v>
      </c>
      <c r="M1817" s="3">
        <v>0</v>
      </c>
      <c r="N1817" s="3">
        <v>0</v>
      </c>
      <c r="O1817" s="3">
        <v>0</v>
      </c>
      <c r="P1817" s="3">
        <f t="shared" si="85"/>
        <v>11</v>
      </c>
      <c r="Q1817" s="3">
        <v>133</v>
      </c>
      <c r="R1817" s="3">
        <f t="shared" si="84"/>
        <v>1</v>
      </c>
      <c r="S1817" s="3">
        <v>11</v>
      </c>
      <c r="T1817" s="3">
        <f>IF(AND(H1817&lt;5,S1817&gt;=VLOOKUP(A1817,anni!$A$1:$O$32,6,0)),1,0)</f>
        <v>0</v>
      </c>
    </row>
    <row r="1818" spans="1:20" x14ac:dyDescent="0.3">
      <c r="A1818" s="3">
        <v>2011</v>
      </c>
      <c r="B1818" s="3">
        <v>293</v>
      </c>
      <c r="C1818" s="3" t="s">
        <v>56</v>
      </c>
      <c r="D1818" s="3" t="s">
        <v>71</v>
      </c>
      <c r="E1818" s="3" t="s">
        <v>71</v>
      </c>
      <c r="F1818" s="3">
        <v>6078</v>
      </c>
      <c r="G1818" s="3">
        <f t="shared" si="86"/>
        <v>2011</v>
      </c>
      <c r="H1818" s="4">
        <v>4</v>
      </c>
      <c r="I1818" s="3" t="s">
        <v>36</v>
      </c>
      <c r="J1818" s="3">
        <v>6</v>
      </c>
      <c r="K1818" s="3">
        <v>5</v>
      </c>
      <c r="L1818" s="3">
        <v>0</v>
      </c>
      <c r="M1818" s="3">
        <v>0</v>
      </c>
      <c r="N1818" s="3">
        <v>0</v>
      </c>
      <c r="O1818" s="3">
        <v>0</v>
      </c>
      <c r="P1818" s="3">
        <f t="shared" si="85"/>
        <v>13.2</v>
      </c>
      <c r="Q1818" s="3">
        <v>133</v>
      </c>
      <c r="R1818" s="3">
        <f t="shared" si="84"/>
        <v>1</v>
      </c>
      <c r="S1818" s="3">
        <v>11</v>
      </c>
      <c r="T1818" s="3">
        <f>IF(AND(H1818&lt;5,S1818&gt;=VLOOKUP(A1818,anni!$A$1:$O$32,6,0)),1,0)</f>
        <v>0</v>
      </c>
    </row>
    <row r="1819" spans="1:20" x14ac:dyDescent="0.3">
      <c r="A1819" s="3">
        <v>2011</v>
      </c>
      <c r="B1819" s="3">
        <v>294</v>
      </c>
      <c r="C1819" s="3" t="s">
        <v>56</v>
      </c>
      <c r="D1819" s="3" t="s">
        <v>71</v>
      </c>
      <c r="E1819" s="3" t="s">
        <v>71</v>
      </c>
      <c r="F1819" s="3">
        <v>5886</v>
      </c>
      <c r="G1819" s="3">
        <f t="shared" si="86"/>
        <v>2011</v>
      </c>
      <c r="H1819" s="4">
        <v>5</v>
      </c>
      <c r="I1819" s="3" t="s">
        <v>36</v>
      </c>
      <c r="J1819" s="3">
        <v>5</v>
      </c>
      <c r="K1819" s="3">
        <v>0</v>
      </c>
      <c r="L1819" s="3">
        <v>0</v>
      </c>
      <c r="M1819" s="3">
        <v>0</v>
      </c>
      <c r="N1819" s="3">
        <v>0</v>
      </c>
      <c r="O1819" s="3">
        <v>0</v>
      </c>
      <c r="P1819" s="3">
        <f t="shared" si="85"/>
        <v>5</v>
      </c>
      <c r="Q1819" s="3">
        <v>216</v>
      </c>
      <c r="R1819" s="3">
        <f t="shared" si="84"/>
        <v>2</v>
      </c>
      <c r="S1819" s="3">
        <v>5</v>
      </c>
      <c r="T1819" s="3">
        <f>IF(AND(H1819&lt;5,S1819&gt;=VLOOKUP(A1819,anni!$A$1:$O$32,6,0)),1,0)</f>
        <v>0</v>
      </c>
    </row>
    <row r="1820" spans="1:20" x14ac:dyDescent="0.3">
      <c r="A1820" s="3">
        <v>2011</v>
      </c>
      <c r="B1820" s="3">
        <v>295</v>
      </c>
      <c r="C1820" s="3" t="s">
        <v>56</v>
      </c>
      <c r="D1820" s="3" t="s">
        <v>93</v>
      </c>
      <c r="E1820" s="3" t="s">
        <v>93</v>
      </c>
      <c r="F1820" s="3">
        <v>5751</v>
      </c>
      <c r="G1820" s="3">
        <f t="shared" si="86"/>
        <v>2011</v>
      </c>
      <c r="H1820" s="4">
        <v>3</v>
      </c>
      <c r="I1820" s="3" t="s">
        <v>36</v>
      </c>
      <c r="J1820" s="3">
        <v>7</v>
      </c>
      <c r="K1820" s="3">
        <v>7</v>
      </c>
      <c r="L1820" s="3">
        <v>7</v>
      </c>
      <c r="M1820" s="3">
        <v>0</v>
      </c>
      <c r="N1820" s="3">
        <v>7</v>
      </c>
      <c r="O1820" s="3">
        <v>0</v>
      </c>
      <c r="P1820" s="3">
        <f t="shared" si="85"/>
        <v>0</v>
      </c>
      <c r="Q1820" s="3">
        <v>5</v>
      </c>
      <c r="R1820" s="3">
        <f t="shared" si="84"/>
        <v>5</v>
      </c>
      <c r="S1820" s="3">
        <v>28</v>
      </c>
      <c r="T1820" s="3">
        <f>IF(AND(H1820&lt;5,S1820&gt;=VLOOKUP(A1820,anni!$A$1:$O$32,6,0)),1,0)</f>
        <v>1</v>
      </c>
    </row>
    <row r="1821" spans="1:20" x14ac:dyDescent="0.3">
      <c r="A1821" s="3">
        <v>2011</v>
      </c>
      <c r="B1821" s="3">
        <v>296</v>
      </c>
      <c r="C1821" s="3" t="s">
        <v>34</v>
      </c>
      <c r="D1821" s="3" t="s">
        <v>41</v>
      </c>
      <c r="E1821" s="3" t="s">
        <v>41</v>
      </c>
      <c r="F1821" s="3">
        <v>6109</v>
      </c>
      <c r="G1821" s="3">
        <f t="shared" si="86"/>
        <v>2011</v>
      </c>
      <c r="H1821" s="4">
        <v>3</v>
      </c>
      <c r="I1821" s="3" t="s">
        <v>36</v>
      </c>
      <c r="J1821" s="3">
        <v>0</v>
      </c>
      <c r="K1821" s="3">
        <v>0</v>
      </c>
      <c r="L1821" s="3">
        <v>0</v>
      </c>
      <c r="M1821" s="3">
        <v>0</v>
      </c>
      <c r="N1821" s="3">
        <v>0</v>
      </c>
      <c r="O1821" s="3">
        <v>2</v>
      </c>
      <c r="P1821" s="3">
        <f t="shared" si="85"/>
        <v>2.8</v>
      </c>
      <c r="Q1821" s="3">
        <v>259</v>
      </c>
      <c r="R1821" s="3">
        <f t="shared" si="84"/>
        <v>1</v>
      </c>
      <c r="S1821" s="3">
        <v>2</v>
      </c>
      <c r="T1821" s="3">
        <f>IF(AND(H1821&lt;5,S1821&gt;=VLOOKUP(A1821,anni!$A$1:$O$32,6,0)),1,0)</f>
        <v>0</v>
      </c>
    </row>
    <row r="1822" spans="1:20" x14ac:dyDescent="0.3">
      <c r="A1822" s="3">
        <v>2011</v>
      </c>
      <c r="B1822" s="3">
        <v>297</v>
      </c>
      <c r="C1822" s="3" t="s">
        <v>34</v>
      </c>
      <c r="D1822" s="3" t="s">
        <v>41</v>
      </c>
      <c r="E1822" s="3" t="s">
        <v>41</v>
      </c>
      <c r="F1822" s="3">
        <v>6079</v>
      </c>
      <c r="G1822" s="3">
        <f t="shared" si="86"/>
        <v>2011</v>
      </c>
      <c r="H1822" s="4">
        <v>4</v>
      </c>
      <c r="I1822" s="3" t="s">
        <v>36</v>
      </c>
      <c r="J1822" s="3">
        <v>3</v>
      </c>
      <c r="K1822" s="3">
        <v>1</v>
      </c>
      <c r="L1822" s="3">
        <v>0</v>
      </c>
      <c r="M1822" s="3">
        <v>0</v>
      </c>
      <c r="N1822" s="3">
        <v>0</v>
      </c>
      <c r="O1822" s="3">
        <v>0</v>
      </c>
      <c r="P1822" s="3">
        <f t="shared" si="85"/>
        <v>4.8</v>
      </c>
      <c r="Q1822" s="3">
        <v>229</v>
      </c>
      <c r="R1822" s="3">
        <f t="shared" si="84"/>
        <v>1</v>
      </c>
      <c r="S1822" s="3">
        <v>4</v>
      </c>
      <c r="T1822" s="3">
        <f>IF(AND(H1822&lt;5,S1822&gt;=VLOOKUP(A1822,anni!$A$1:$O$32,6,0)),1,0)</f>
        <v>0</v>
      </c>
    </row>
    <row r="1823" spans="1:20" x14ac:dyDescent="0.3">
      <c r="A1823" s="3">
        <v>2011</v>
      </c>
      <c r="B1823" s="3">
        <v>298</v>
      </c>
      <c r="C1823" s="3" t="s">
        <v>45</v>
      </c>
      <c r="D1823" s="3" t="s">
        <v>46</v>
      </c>
      <c r="E1823" s="3" t="s">
        <v>46</v>
      </c>
      <c r="F1823" s="3">
        <v>6037</v>
      </c>
      <c r="G1823" s="3">
        <f t="shared" si="86"/>
        <v>2011</v>
      </c>
      <c r="H1823" s="4">
        <v>5</v>
      </c>
      <c r="I1823" s="3" t="s">
        <v>36</v>
      </c>
      <c r="J1823" s="3">
        <v>0</v>
      </c>
      <c r="K1823" s="3">
        <v>0</v>
      </c>
      <c r="L1823" s="3">
        <v>0</v>
      </c>
      <c r="M1823" s="3">
        <v>0</v>
      </c>
      <c r="N1823" s="3">
        <v>0</v>
      </c>
      <c r="O1823" s="3">
        <v>0</v>
      </c>
      <c r="P1823" s="3">
        <f t="shared" si="85"/>
        <v>0</v>
      </c>
      <c r="Q1823" s="3">
        <v>280</v>
      </c>
      <c r="R1823" s="3">
        <f t="shared" si="84"/>
        <v>1</v>
      </c>
      <c r="S1823" s="3">
        <v>0</v>
      </c>
      <c r="T1823" s="3">
        <f>IF(AND(H1823&lt;5,S1823&gt;=VLOOKUP(A1823,anni!$A$1:$O$32,6,0)),1,0)</f>
        <v>0</v>
      </c>
    </row>
    <row r="1824" spans="1:20" x14ac:dyDescent="0.3">
      <c r="A1824" s="3">
        <v>2011</v>
      </c>
      <c r="B1824" s="3">
        <v>299</v>
      </c>
      <c r="C1824" s="3" t="s">
        <v>56</v>
      </c>
      <c r="D1824" s="3" t="s">
        <v>66</v>
      </c>
      <c r="E1824" s="3" t="s">
        <v>66</v>
      </c>
      <c r="F1824" s="3">
        <v>6038</v>
      </c>
      <c r="G1824" s="3">
        <f t="shared" si="86"/>
        <v>2011</v>
      </c>
      <c r="H1824" s="4">
        <v>5</v>
      </c>
      <c r="I1824" s="3" t="s">
        <v>36</v>
      </c>
      <c r="J1824" s="3">
        <v>7</v>
      </c>
      <c r="K1824" s="3">
        <v>7</v>
      </c>
      <c r="L1824" s="3">
        <v>0</v>
      </c>
      <c r="M1824" s="3">
        <v>0</v>
      </c>
      <c r="N1824" s="3">
        <v>0</v>
      </c>
      <c r="O1824" s="3">
        <v>0</v>
      </c>
      <c r="P1824" s="3">
        <f t="shared" si="85"/>
        <v>14</v>
      </c>
      <c r="Q1824" s="3">
        <v>91</v>
      </c>
      <c r="R1824" s="3">
        <f t="shared" si="84"/>
        <v>1</v>
      </c>
      <c r="S1824" s="3">
        <v>14</v>
      </c>
      <c r="T1824" s="3">
        <f>IF(AND(H1824&lt;5,S1824&gt;=VLOOKUP(A1824,anni!$A$1:$O$32,6,0)),1,0)</f>
        <v>0</v>
      </c>
    </row>
    <row r="1825" spans="1:20" x14ac:dyDescent="0.3">
      <c r="A1825" s="3">
        <v>2011</v>
      </c>
      <c r="B1825" s="3">
        <v>300</v>
      </c>
      <c r="C1825" s="3" t="s">
        <v>45</v>
      </c>
      <c r="D1825" s="3" t="s">
        <v>49</v>
      </c>
      <c r="E1825" s="3" t="s">
        <v>49</v>
      </c>
      <c r="F1825" s="3">
        <v>6133</v>
      </c>
      <c r="G1825" s="3">
        <f t="shared" si="86"/>
        <v>2011</v>
      </c>
      <c r="H1825" s="4">
        <v>2</v>
      </c>
      <c r="I1825" s="3" t="s">
        <v>31</v>
      </c>
      <c r="J1825" s="3">
        <v>1</v>
      </c>
      <c r="K1825" s="3">
        <v>0</v>
      </c>
      <c r="L1825" s="3">
        <v>0</v>
      </c>
      <c r="M1825" s="3">
        <v>0</v>
      </c>
      <c r="N1825" s="3">
        <v>0</v>
      </c>
      <c r="O1825" s="3">
        <v>0</v>
      </c>
      <c r="P1825" s="3">
        <f t="shared" si="85"/>
        <v>1.6</v>
      </c>
      <c r="Q1825" s="3">
        <v>266</v>
      </c>
      <c r="R1825" s="3">
        <f t="shared" ref="R1825:R1888" si="87">COUNTIF($F$609:$F$5991,F1825)</f>
        <v>1</v>
      </c>
      <c r="S1825" s="3">
        <v>1</v>
      </c>
      <c r="T1825" s="3">
        <f>IF(AND(H1825&lt;5,S1825&gt;=VLOOKUP(A1825,anni!$A$1:$O$32,6,0)),1,0)</f>
        <v>0</v>
      </c>
    </row>
    <row r="1826" spans="1:20" x14ac:dyDescent="0.3">
      <c r="A1826" s="3">
        <v>2010</v>
      </c>
      <c r="B1826" s="3">
        <v>1</v>
      </c>
      <c r="C1826" s="3" t="s">
        <v>29</v>
      </c>
      <c r="D1826" s="3" t="s">
        <v>129</v>
      </c>
      <c r="E1826" s="3" t="s">
        <v>129</v>
      </c>
      <c r="F1826" s="3">
        <v>5829</v>
      </c>
      <c r="G1826" s="3">
        <f t="shared" si="86"/>
        <v>2010</v>
      </c>
      <c r="H1826" s="4">
        <v>4</v>
      </c>
      <c r="I1826" s="3" t="s">
        <v>36</v>
      </c>
      <c r="J1826" s="3">
        <v>3</v>
      </c>
      <c r="K1826" s="3">
        <v>6</v>
      </c>
      <c r="L1826" s="3">
        <v>1</v>
      </c>
      <c r="M1826" s="3">
        <v>0</v>
      </c>
      <c r="N1826" s="3">
        <v>1</v>
      </c>
      <c r="O1826" s="3">
        <v>0</v>
      </c>
      <c r="P1826" s="3">
        <f t="shared" si="85"/>
        <v>13.2</v>
      </c>
      <c r="Q1826" s="3">
        <v>77</v>
      </c>
      <c r="R1826" s="3">
        <f t="shared" si="87"/>
        <v>1</v>
      </c>
      <c r="S1826" s="3">
        <v>11</v>
      </c>
      <c r="T1826" s="3">
        <f>IF(AND(H1826&lt;5,S1826&gt;=VLOOKUP(A1826,anni!$A$1:$O$32,6,0)),1,0)</f>
        <v>0</v>
      </c>
    </row>
    <row r="1827" spans="1:20" x14ac:dyDescent="0.3">
      <c r="A1827" s="3">
        <v>2010</v>
      </c>
      <c r="B1827" s="3">
        <v>2</v>
      </c>
      <c r="C1827" s="3" t="s">
        <v>56</v>
      </c>
      <c r="D1827" s="3" t="s">
        <v>93</v>
      </c>
      <c r="E1827" s="3" t="s">
        <v>93</v>
      </c>
      <c r="F1827" s="3">
        <v>5920</v>
      </c>
      <c r="G1827" s="3">
        <f t="shared" si="86"/>
        <v>2010</v>
      </c>
      <c r="H1827" s="4">
        <v>2</v>
      </c>
      <c r="I1827" s="3" t="s">
        <v>31</v>
      </c>
      <c r="J1827" s="3">
        <v>0</v>
      </c>
      <c r="K1827" s="3">
        <v>2</v>
      </c>
      <c r="L1827" s="3">
        <v>1</v>
      </c>
      <c r="M1827" s="3">
        <v>0</v>
      </c>
      <c r="N1827" s="3">
        <v>0</v>
      </c>
      <c r="O1827" s="3">
        <v>0</v>
      </c>
      <c r="P1827" s="3">
        <f t="shared" si="85"/>
        <v>4.8000000000000007</v>
      </c>
      <c r="Q1827" s="3">
        <v>245</v>
      </c>
      <c r="R1827" s="3">
        <f t="shared" si="87"/>
        <v>3</v>
      </c>
      <c r="S1827" s="3">
        <v>3</v>
      </c>
      <c r="T1827" s="3">
        <f>IF(AND(H1827&lt;5,S1827&gt;=VLOOKUP(A1827,anni!$A$1:$O$32,6,0)),1,0)</f>
        <v>0</v>
      </c>
    </row>
    <row r="1828" spans="1:20" x14ac:dyDescent="0.3">
      <c r="A1828" s="3">
        <v>2010</v>
      </c>
      <c r="B1828" s="3">
        <v>3</v>
      </c>
      <c r="C1828" s="3" t="s">
        <v>34</v>
      </c>
      <c r="D1828" s="3" t="s">
        <v>41</v>
      </c>
      <c r="E1828" s="3" t="s">
        <v>41</v>
      </c>
      <c r="F1828" s="3">
        <v>5740</v>
      </c>
      <c r="G1828" s="3">
        <f t="shared" si="86"/>
        <v>2010</v>
      </c>
      <c r="H1828" s="4">
        <v>2</v>
      </c>
      <c r="I1828" s="3" t="s">
        <v>31</v>
      </c>
      <c r="J1828" s="3">
        <v>3</v>
      </c>
      <c r="K1828" s="3">
        <v>3</v>
      </c>
      <c r="L1828" s="3">
        <v>1</v>
      </c>
      <c r="M1828" s="3">
        <v>1</v>
      </c>
      <c r="N1828" s="3">
        <v>2</v>
      </c>
      <c r="O1828" s="3">
        <v>0</v>
      </c>
      <c r="P1828" s="3">
        <f t="shared" si="85"/>
        <v>16</v>
      </c>
      <c r="Q1828" s="3">
        <v>98</v>
      </c>
      <c r="R1828" s="3">
        <f t="shared" si="87"/>
        <v>3</v>
      </c>
      <c r="S1828" s="3">
        <v>10</v>
      </c>
      <c r="T1828" s="3">
        <f>IF(AND(H1828&lt;5,S1828&gt;=VLOOKUP(A1828,anni!$A$1:$O$32,6,0)),1,0)</f>
        <v>0</v>
      </c>
    </row>
    <row r="1829" spans="1:20" x14ac:dyDescent="0.3">
      <c r="A1829" s="3">
        <v>2010</v>
      </c>
      <c r="B1829" s="3">
        <v>4</v>
      </c>
      <c r="C1829" s="3" t="s">
        <v>50</v>
      </c>
      <c r="D1829" s="3" t="s">
        <v>120</v>
      </c>
      <c r="E1829" s="3" t="s">
        <v>120</v>
      </c>
      <c r="F1829" s="3">
        <v>5752</v>
      </c>
      <c r="G1829" s="3">
        <f t="shared" si="86"/>
        <v>2010</v>
      </c>
      <c r="H1829" s="4">
        <v>5</v>
      </c>
      <c r="I1829" s="3" t="s">
        <v>36</v>
      </c>
      <c r="J1829" s="3">
        <v>3</v>
      </c>
      <c r="K1829" s="3">
        <v>1</v>
      </c>
      <c r="L1829" s="3">
        <v>0</v>
      </c>
      <c r="M1829" s="3">
        <v>0</v>
      </c>
      <c r="N1829" s="3">
        <v>0</v>
      </c>
      <c r="O1829" s="3">
        <v>0</v>
      </c>
      <c r="P1829" s="3">
        <f t="shared" si="85"/>
        <v>4</v>
      </c>
      <c r="Q1829" s="3">
        <v>218</v>
      </c>
      <c r="R1829" s="3">
        <f t="shared" si="87"/>
        <v>1</v>
      </c>
      <c r="S1829" s="3">
        <v>4</v>
      </c>
      <c r="T1829" s="3">
        <f>IF(AND(H1829&lt;5,S1829&gt;=VLOOKUP(A1829,anni!$A$1:$O$32,6,0)),1,0)</f>
        <v>0</v>
      </c>
    </row>
    <row r="1830" spans="1:20" x14ac:dyDescent="0.3">
      <c r="A1830" s="3">
        <v>2010</v>
      </c>
      <c r="B1830" s="3">
        <v>5</v>
      </c>
      <c r="C1830" s="3" t="s">
        <v>34</v>
      </c>
      <c r="D1830" s="3" t="s">
        <v>41</v>
      </c>
      <c r="E1830" s="3" t="s">
        <v>41</v>
      </c>
      <c r="F1830" s="3">
        <v>5637</v>
      </c>
      <c r="G1830" s="3">
        <f t="shared" si="86"/>
        <v>2010</v>
      </c>
      <c r="H1830" s="4">
        <v>5</v>
      </c>
      <c r="I1830" s="3" t="s">
        <v>36</v>
      </c>
      <c r="J1830" s="3">
        <v>3</v>
      </c>
      <c r="K1830" s="3">
        <v>3</v>
      </c>
      <c r="L1830" s="3">
        <v>4</v>
      </c>
      <c r="M1830" s="3">
        <v>0</v>
      </c>
      <c r="N1830" s="3">
        <v>1</v>
      </c>
      <c r="O1830" s="3">
        <v>0</v>
      </c>
      <c r="P1830" s="3">
        <f t="shared" si="85"/>
        <v>11</v>
      </c>
      <c r="Q1830" s="3">
        <v>77</v>
      </c>
      <c r="R1830" s="3">
        <f t="shared" si="87"/>
        <v>2</v>
      </c>
      <c r="S1830" s="3">
        <v>11</v>
      </c>
      <c r="T1830" s="3">
        <f>IF(AND(H1830&lt;5,S1830&gt;=VLOOKUP(A1830,anni!$A$1:$O$32,6,0)),1,0)</f>
        <v>0</v>
      </c>
    </row>
    <row r="1831" spans="1:20" x14ac:dyDescent="0.3">
      <c r="A1831" s="3">
        <v>2010</v>
      </c>
      <c r="B1831" s="3">
        <v>6</v>
      </c>
      <c r="C1831" s="3" t="s">
        <v>39</v>
      </c>
      <c r="D1831" s="3" t="s">
        <v>40</v>
      </c>
      <c r="E1831" s="3" t="s">
        <v>40</v>
      </c>
      <c r="F1831" s="3">
        <v>5753</v>
      </c>
      <c r="G1831" s="3">
        <f t="shared" si="86"/>
        <v>2010</v>
      </c>
      <c r="H1831" s="4">
        <v>5</v>
      </c>
      <c r="I1831" s="3" t="s">
        <v>36</v>
      </c>
      <c r="J1831" s="3">
        <v>6</v>
      </c>
      <c r="K1831" s="3">
        <v>4</v>
      </c>
      <c r="L1831" s="3">
        <v>5</v>
      </c>
      <c r="M1831" s="3">
        <v>0</v>
      </c>
      <c r="N1831" s="3">
        <v>0</v>
      </c>
      <c r="O1831" s="3">
        <v>0</v>
      </c>
      <c r="P1831" s="3">
        <f t="shared" si="85"/>
        <v>15</v>
      </c>
      <c r="Q1831" s="3">
        <v>30</v>
      </c>
      <c r="R1831" s="3">
        <f t="shared" si="87"/>
        <v>1</v>
      </c>
      <c r="S1831" s="3">
        <v>15</v>
      </c>
      <c r="T1831" s="3">
        <f>IF(AND(H1831&lt;5,S1831&gt;=VLOOKUP(A1831,anni!$A$1:$O$32,6,0)),1,0)</f>
        <v>0</v>
      </c>
    </row>
    <row r="1832" spans="1:20" x14ac:dyDescent="0.3">
      <c r="A1832" s="3">
        <v>2010</v>
      </c>
      <c r="B1832" s="3">
        <v>7</v>
      </c>
      <c r="C1832" s="3" t="s">
        <v>47</v>
      </c>
      <c r="D1832" s="3" t="s">
        <v>48</v>
      </c>
      <c r="E1832" s="3" t="s">
        <v>48</v>
      </c>
      <c r="F1832" s="3">
        <v>5639</v>
      </c>
      <c r="G1832" s="3">
        <f t="shared" si="86"/>
        <v>2010</v>
      </c>
      <c r="H1832" s="4">
        <v>5</v>
      </c>
      <c r="I1832" s="3" t="s">
        <v>36</v>
      </c>
      <c r="J1832" s="3">
        <v>7</v>
      </c>
      <c r="K1832" s="3">
        <v>2</v>
      </c>
      <c r="L1832" s="3">
        <v>3</v>
      </c>
      <c r="M1832" s="3">
        <v>0</v>
      </c>
      <c r="N1832" s="3">
        <v>2</v>
      </c>
      <c r="O1832" s="3">
        <v>0</v>
      </c>
      <c r="P1832" s="3">
        <f t="shared" si="85"/>
        <v>14</v>
      </c>
      <c r="Q1832" s="3">
        <v>40</v>
      </c>
      <c r="R1832" s="3">
        <f t="shared" si="87"/>
        <v>2</v>
      </c>
      <c r="S1832" s="3">
        <v>14</v>
      </c>
      <c r="T1832" s="3">
        <f>IF(AND(H1832&lt;5,S1832&gt;=VLOOKUP(A1832,anni!$A$1:$O$32,6,0)),1,0)</f>
        <v>0</v>
      </c>
    </row>
    <row r="1833" spans="1:20" x14ac:dyDescent="0.3">
      <c r="A1833" s="3">
        <v>2010</v>
      </c>
      <c r="B1833" s="3">
        <v>8</v>
      </c>
      <c r="C1833" s="3" t="s">
        <v>135</v>
      </c>
      <c r="D1833" s="3" t="s">
        <v>145</v>
      </c>
      <c r="E1833" s="3" t="s">
        <v>145</v>
      </c>
      <c r="F1833" s="3">
        <v>5496</v>
      </c>
      <c r="G1833" s="3">
        <f t="shared" si="86"/>
        <v>2010</v>
      </c>
      <c r="H1833" s="4">
        <v>5</v>
      </c>
      <c r="I1833" s="3" t="s">
        <v>36</v>
      </c>
      <c r="J1833" s="3">
        <v>3</v>
      </c>
      <c r="K1833" s="3">
        <v>3</v>
      </c>
      <c r="L1833" s="3">
        <v>7</v>
      </c>
      <c r="M1833" s="3">
        <v>0</v>
      </c>
      <c r="N1833" s="3">
        <v>0</v>
      </c>
      <c r="O1833" s="3">
        <v>0</v>
      </c>
      <c r="P1833" s="3">
        <f t="shared" si="85"/>
        <v>13</v>
      </c>
      <c r="Q1833" s="3">
        <v>49</v>
      </c>
      <c r="R1833" s="3">
        <f t="shared" si="87"/>
        <v>3</v>
      </c>
      <c r="S1833" s="3">
        <v>13</v>
      </c>
      <c r="T1833" s="3">
        <f>IF(AND(H1833&lt;5,S1833&gt;=VLOOKUP(A1833,anni!$A$1:$O$32,6,0)),1,0)</f>
        <v>0</v>
      </c>
    </row>
    <row r="1834" spans="1:20" x14ac:dyDescent="0.3">
      <c r="A1834" s="3">
        <v>2010</v>
      </c>
      <c r="B1834" s="3">
        <v>9</v>
      </c>
      <c r="C1834" s="3" t="s">
        <v>29</v>
      </c>
      <c r="D1834" s="3" t="s">
        <v>30</v>
      </c>
      <c r="E1834" s="3" t="s">
        <v>30</v>
      </c>
      <c r="F1834" s="3">
        <v>5830</v>
      </c>
      <c r="G1834" s="3">
        <f t="shared" si="86"/>
        <v>2010</v>
      </c>
      <c r="H1834" s="4">
        <v>4</v>
      </c>
      <c r="I1834" s="3" t="s">
        <v>36</v>
      </c>
      <c r="J1834" s="3">
        <v>3</v>
      </c>
      <c r="K1834" s="3">
        <v>0</v>
      </c>
      <c r="L1834" s="3">
        <v>0</v>
      </c>
      <c r="M1834" s="3">
        <v>0</v>
      </c>
      <c r="N1834" s="3">
        <v>0</v>
      </c>
      <c r="O1834" s="3">
        <v>0</v>
      </c>
      <c r="P1834" s="3">
        <f t="shared" si="85"/>
        <v>3.5999999999999996</v>
      </c>
      <c r="Q1834" s="3">
        <v>245</v>
      </c>
      <c r="R1834" s="3">
        <f t="shared" si="87"/>
        <v>1</v>
      </c>
      <c r="S1834" s="3">
        <v>3</v>
      </c>
      <c r="T1834" s="3">
        <f>IF(AND(H1834&lt;5,S1834&gt;=VLOOKUP(A1834,anni!$A$1:$O$32,6,0)),1,0)</f>
        <v>0</v>
      </c>
    </row>
    <row r="1835" spans="1:20" x14ac:dyDescent="0.3">
      <c r="A1835" s="3">
        <v>2010</v>
      </c>
      <c r="B1835" s="3">
        <v>10</v>
      </c>
      <c r="C1835" s="3" t="s">
        <v>29</v>
      </c>
      <c r="D1835" s="3" t="s">
        <v>75</v>
      </c>
      <c r="E1835" s="3" t="s">
        <v>75</v>
      </c>
      <c r="F1835" s="3">
        <v>5921</v>
      </c>
      <c r="G1835" s="3">
        <f t="shared" si="86"/>
        <v>2010</v>
      </c>
      <c r="H1835" s="4">
        <v>2</v>
      </c>
      <c r="I1835" s="3" t="s">
        <v>31</v>
      </c>
      <c r="J1835" s="3">
        <v>3</v>
      </c>
      <c r="K1835" s="3">
        <v>2</v>
      </c>
      <c r="L1835" s="3">
        <v>1</v>
      </c>
      <c r="M1835" s="3">
        <v>0</v>
      </c>
      <c r="N1835" s="3">
        <v>1</v>
      </c>
      <c r="O1835" s="3">
        <v>0</v>
      </c>
      <c r="P1835" s="3">
        <f t="shared" si="85"/>
        <v>11.200000000000001</v>
      </c>
      <c r="Q1835" s="3">
        <v>149</v>
      </c>
      <c r="R1835" s="3">
        <f t="shared" si="87"/>
        <v>4</v>
      </c>
      <c r="S1835" s="3">
        <v>7</v>
      </c>
      <c r="T1835" s="3">
        <f>IF(AND(H1835&lt;5,S1835&gt;=VLOOKUP(A1835,anni!$A$1:$O$32,6,0)),1,0)</f>
        <v>0</v>
      </c>
    </row>
    <row r="1836" spans="1:20" x14ac:dyDescent="0.3">
      <c r="A1836" s="3">
        <v>2010</v>
      </c>
      <c r="B1836" s="3">
        <v>11</v>
      </c>
      <c r="C1836" s="3" t="s">
        <v>56</v>
      </c>
      <c r="D1836" s="3" t="s">
        <v>99</v>
      </c>
      <c r="E1836" s="3" t="s">
        <v>99</v>
      </c>
      <c r="F1836" s="3">
        <v>5888</v>
      </c>
      <c r="G1836" s="3">
        <f t="shared" si="86"/>
        <v>2010</v>
      </c>
      <c r="H1836" s="4">
        <v>3</v>
      </c>
      <c r="I1836" s="3" t="s">
        <v>36</v>
      </c>
      <c r="J1836" s="3">
        <v>3</v>
      </c>
      <c r="K1836" s="3">
        <v>0</v>
      </c>
      <c r="L1836" s="3">
        <v>1</v>
      </c>
      <c r="M1836" s="3">
        <v>0</v>
      </c>
      <c r="N1836" s="3">
        <v>0</v>
      </c>
      <c r="O1836" s="3">
        <v>0</v>
      </c>
      <c r="P1836" s="3">
        <f t="shared" si="85"/>
        <v>5.6</v>
      </c>
      <c r="Q1836" s="3">
        <v>218</v>
      </c>
      <c r="R1836" s="3">
        <f t="shared" si="87"/>
        <v>1</v>
      </c>
      <c r="S1836" s="3">
        <v>4</v>
      </c>
      <c r="T1836" s="3">
        <f>IF(AND(H1836&lt;5,S1836&gt;=VLOOKUP(A1836,anni!$A$1:$O$32,6,0)),1,0)</f>
        <v>0</v>
      </c>
    </row>
    <row r="1837" spans="1:20" x14ac:dyDescent="0.3">
      <c r="A1837" s="3">
        <v>2010</v>
      </c>
      <c r="B1837" s="3">
        <v>12</v>
      </c>
      <c r="C1837" s="3" t="s">
        <v>69</v>
      </c>
      <c r="D1837" s="3" t="s">
        <v>119</v>
      </c>
      <c r="E1837" s="3" t="s">
        <v>119</v>
      </c>
      <c r="F1837" s="3">
        <v>5686</v>
      </c>
      <c r="G1837" s="3">
        <f t="shared" si="86"/>
        <v>2010</v>
      </c>
      <c r="H1837" s="4">
        <v>4</v>
      </c>
      <c r="I1837" s="3" t="s">
        <v>36</v>
      </c>
      <c r="J1837" s="3">
        <v>6</v>
      </c>
      <c r="K1837" s="3">
        <v>3</v>
      </c>
      <c r="L1837" s="3">
        <v>0</v>
      </c>
      <c r="M1837" s="3">
        <v>0</v>
      </c>
      <c r="N1837" s="3">
        <v>3</v>
      </c>
      <c r="O1837" s="3">
        <v>0</v>
      </c>
      <c r="P1837" s="3">
        <f t="shared" si="85"/>
        <v>14.399999999999999</v>
      </c>
      <c r="Q1837" s="3">
        <v>62</v>
      </c>
      <c r="R1837" s="3">
        <f t="shared" si="87"/>
        <v>3</v>
      </c>
      <c r="S1837" s="3">
        <v>12</v>
      </c>
      <c r="T1837" s="3">
        <f>IF(AND(H1837&lt;5,S1837&gt;=VLOOKUP(A1837,anni!$A$1:$O$32,6,0)),1,0)</f>
        <v>0</v>
      </c>
    </row>
    <row r="1838" spans="1:20" x14ac:dyDescent="0.3">
      <c r="A1838" s="3">
        <v>2010</v>
      </c>
      <c r="B1838" s="3">
        <v>13</v>
      </c>
      <c r="C1838" s="3" t="s">
        <v>45</v>
      </c>
      <c r="D1838" s="3" t="s">
        <v>132</v>
      </c>
      <c r="E1838" s="3" t="s">
        <v>132</v>
      </c>
      <c r="F1838" s="3">
        <v>5499</v>
      </c>
      <c r="G1838" s="3">
        <f t="shared" si="86"/>
        <v>2010</v>
      </c>
      <c r="H1838" s="4">
        <v>5</v>
      </c>
      <c r="I1838" s="3" t="s">
        <v>36</v>
      </c>
      <c r="J1838" s="3">
        <v>6</v>
      </c>
      <c r="K1838" s="3">
        <v>0</v>
      </c>
      <c r="L1838" s="3">
        <v>0</v>
      </c>
      <c r="M1838" s="3">
        <v>0</v>
      </c>
      <c r="N1838" s="3">
        <v>0</v>
      </c>
      <c r="O1838" s="3">
        <v>0</v>
      </c>
      <c r="P1838" s="3">
        <f t="shared" si="85"/>
        <v>6</v>
      </c>
      <c r="Q1838" s="3">
        <v>168</v>
      </c>
      <c r="R1838" s="3">
        <f t="shared" si="87"/>
        <v>3</v>
      </c>
      <c r="S1838" s="3">
        <v>6</v>
      </c>
      <c r="T1838" s="3">
        <f>IF(AND(H1838&lt;5,S1838&gt;=VLOOKUP(A1838,anni!$A$1:$O$32,6,0)),1,0)</f>
        <v>0</v>
      </c>
    </row>
    <row r="1839" spans="1:20" x14ac:dyDescent="0.3">
      <c r="A1839" s="3">
        <v>2010</v>
      </c>
      <c r="B1839" s="3">
        <v>14</v>
      </c>
      <c r="C1839" s="3" t="s">
        <v>37</v>
      </c>
      <c r="D1839" s="3" t="s">
        <v>55</v>
      </c>
      <c r="E1839" s="3" t="s">
        <v>55</v>
      </c>
      <c r="F1839" s="3">
        <v>5741</v>
      </c>
      <c r="G1839" s="3">
        <f t="shared" si="86"/>
        <v>2010</v>
      </c>
      <c r="H1839" s="4">
        <v>2</v>
      </c>
      <c r="I1839" s="3" t="s">
        <v>31</v>
      </c>
      <c r="J1839" s="3">
        <v>5</v>
      </c>
      <c r="K1839" s="3">
        <v>7</v>
      </c>
      <c r="L1839" s="3">
        <v>7</v>
      </c>
      <c r="M1839" s="3">
        <v>0</v>
      </c>
      <c r="N1839" s="3">
        <v>0</v>
      </c>
      <c r="O1839" s="3">
        <v>0</v>
      </c>
      <c r="P1839" s="3">
        <f t="shared" si="85"/>
        <v>0</v>
      </c>
      <c r="Q1839" s="3">
        <v>16</v>
      </c>
      <c r="R1839" s="3">
        <f t="shared" si="87"/>
        <v>5</v>
      </c>
      <c r="S1839" s="3">
        <v>19</v>
      </c>
      <c r="T1839" s="3">
        <f>IF(AND(H1839&lt;5,S1839&gt;=VLOOKUP(A1839,anni!$A$1:$O$32,6,0)),1,0)</f>
        <v>1</v>
      </c>
    </row>
    <row r="1840" spans="1:20" x14ac:dyDescent="0.3">
      <c r="A1840" s="3">
        <v>2010</v>
      </c>
      <c r="B1840" s="3">
        <v>15</v>
      </c>
      <c r="C1840" s="3" t="s">
        <v>39</v>
      </c>
      <c r="D1840" s="3" t="s">
        <v>40</v>
      </c>
      <c r="E1840" s="3" t="s">
        <v>40</v>
      </c>
      <c r="F1840" s="3">
        <v>5831</v>
      </c>
      <c r="G1840" s="3">
        <f t="shared" si="86"/>
        <v>2010</v>
      </c>
      <c r="H1840" s="4">
        <v>4</v>
      </c>
      <c r="I1840" s="3" t="s">
        <v>36</v>
      </c>
      <c r="J1840" s="3">
        <v>0</v>
      </c>
      <c r="K1840" s="3">
        <v>6</v>
      </c>
      <c r="L1840" s="3">
        <v>0</v>
      </c>
      <c r="M1840" s="3">
        <v>0</v>
      </c>
      <c r="N1840" s="3">
        <v>1</v>
      </c>
      <c r="O1840" s="3">
        <v>0</v>
      </c>
      <c r="P1840" s="3">
        <f t="shared" si="85"/>
        <v>8.4</v>
      </c>
      <c r="Q1840" s="3">
        <v>149</v>
      </c>
      <c r="R1840" s="3">
        <f t="shared" si="87"/>
        <v>2</v>
      </c>
      <c r="S1840" s="3">
        <v>7</v>
      </c>
      <c r="T1840" s="3">
        <f>IF(AND(H1840&lt;5,S1840&gt;=VLOOKUP(A1840,anni!$A$1:$O$32,6,0)),1,0)</f>
        <v>0</v>
      </c>
    </row>
    <row r="1841" spans="1:20" x14ac:dyDescent="0.3">
      <c r="A1841" s="3">
        <v>2010</v>
      </c>
      <c r="B1841" s="3">
        <v>16</v>
      </c>
      <c r="C1841" s="3" t="s">
        <v>39</v>
      </c>
      <c r="D1841" s="3" t="s">
        <v>40</v>
      </c>
      <c r="E1841" s="3" t="s">
        <v>40</v>
      </c>
      <c r="F1841" s="3">
        <v>5950</v>
      </c>
      <c r="G1841" s="3">
        <f t="shared" si="86"/>
        <v>2010</v>
      </c>
      <c r="H1841" s="4">
        <v>1</v>
      </c>
      <c r="I1841" s="3" t="s">
        <v>31</v>
      </c>
      <c r="J1841" s="3">
        <v>2</v>
      </c>
      <c r="K1841" s="3">
        <v>1</v>
      </c>
      <c r="L1841" s="3">
        <v>0</v>
      </c>
      <c r="M1841" s="3">
        <v>0</v>
      </c>
      <c r="N1841" s="3">
        <v>0</v>
      </c>
      <c r="O1841" s="3">
        <v>0</v>
      </c>
      <c r="P1841" s="3">
        <f t="shared" si="85"/>
        <v>5.4</v>
      </c>
      <c r="Q1841" s="3">
        <v>245</v>
      </c>
      <c r="R1841" s="3">
        <f t="shared" si="87"/>
        <v>5</v>
      </c>
      <c r="S1841" s="3">
        <v>3</v>
      </c>
      <c r="T1841" s="3">
        <f>IF(AND(H1841&lt;5,S1841&gt;=VLOOKUP(A1841,anni!$A$1:$O$32,6,0)),1,0)</f>
        <v>0</v>
      </c>
    </row>
    <row r="1842" spans="1:20" x14ac:dyDescent="0.3">
      <c r="A1842" s="3">
        <v>2010</v>
      </c>
      <c r="B1842" s="3">
        <v>17</v>
      </c>
      <c r="C1842" s="3" t="s">
        <v>29</v>
      </c>
      <c r="D1842" s="3" t="s">
        <v>75</v>
      </c>
      <c r="E1842" s="3" t="s">
        <v>75</v>
      </c>
      <c r="F1842" s="3">
        <v>5754</v>
      </c>
      <c r="G1842" s="3">
        <f t="shared" si="86"/>
        <v>2010</v>
      </c>
      <c r="H1842" s="4">
        <v>5</v>
      </c>
      <c r="I1842" s="3" t="s">
        <v>36</v>
      </c>
      <c r="J1842" s="3">
        <v>3</v>
      </c>
      <c r="K1842" s="3">
        <v>0</v>
      </c>
      <c r="L1842" s="3">
        <v>1</v>
      </c>
      <c r="M1842" s="3">
        <v>0</v>
      </c>
      <c r="N1842" s="3">
        <v>4</v>
      </c>
      <c r="O1842" s="3">
        <v>0</v>
      </c>
      <c r="P1842" s="3">
        <f t="shared" si="85"/>
        <v>8</v>
      </c>
      <c r="Q1842" s="3">
        <v>130</v>
      </c>
      <c r="R1842" s="3">
        <f t="shared" si="87"/>
        <v>1</v>
      </c>
      <c r="S1842" s="3">
        <v>8</v>
      </c>
      <c r="T1842" s="3">
        <f>IF(AND(H1842&lt;5,S1842&gt;=VLOOKUP(A1842,anni!$A$1:$O$32,6,0)),1,0)</f>
        <v>0</v>
      </c>
    </row>
    <row r="1843" spans="1:20" x14ac:dyDescent="0.3">
      <c r="A1843" s="3">
        <v>2010</v>
      </c>
      <c r="B1843" s="3">
        <v>18</v>
      </c>
      <c r="C1843" s="3" t="s">
        <v>47</v>
      </c>
      <c r="D1843" s="3" t="s">
        <v>118</v>
      </c>
      <c r="E1843" s="3" t="s">
        <v>118</v>
      </c>
      <c r="F1843" s="3">
        <v>5755</v>
      </c>
      <c r="G1843" s="3">
        <f t="shared" si="86"/>
        <v>2010</v>
      </c>
      <c r="H1843" s="4">
        <v>5</v>
      </c>
      <c r="I1843" s="3" t="s">
        <v>36</v>
      </c>
      <c r="J1843" s="3">
        <v>3</v>
      </c>
      <c r="K1843" s="3">
        <v>7</v>
      </c>
      <c r="L1843" s="3">
        <v>2</v>
      </c>
      <c r="M1843" s="3">
        <v>0</v>
      </c>
      <c r="N1843" s="3">
        <v>0</v>
      </c>
      <c r="O1843" s="3">
        <v>0</v>
      </c>
      <c r="P1843" s="3">
        <f t="shared" si="85"/>
        <v>12</v>
      </c>
      <c r="Q1843" s="3">
        <v>62</v>
      </c>
      <c r="R1843" s="3">
        <f t="shared" si="87"/>
        <v>1</v>
      </c>
      <c r="S1843" s="3">
        <v>12</v>
      </c>
      <c r="T1843" s="3">
        <f>IF(AND(H1843&lt;5,S1843&gt;=VLOOKUP(A1843,anni!$A$1:$O$32,6,0)),1,0)</f>
        <v>0</v>
      </c>
    </row>
    <row r="1844" spans="1:20" x14ac:dyDescent="0.3">
      <c r="A1844" s="3">
        <v>2010</v>
      </c>
      <c r="B1844" s="3">
        <v>19</v>
      </c>
      <c r="C1844" s="3" t="s">
        <v>47</v>
      </c>
      <c r="D1844" s="3" t="s">
        <v>105</v>
      </c>
      <c r="E1844" s="3" t="s">
        <v>105</v>
      </c>
      <c r="F1844" s="3">
        <v>5756</v>
      </c>
      <c r="G1844" s="3">
        <f t="shared" si="86"/>
        <v>2010</v>
      </c>
      <c r="H1844" s="4">
        <v>5</v>
      </c>
      <c r="I1844" s="3" t="s">
        <v>36</v>
      </c>
      <c r="J1844" s="3">
        <v>5</v>
      </c>
      <c r="K1844" s="3">
        <v>0</v>
      </c>
      <c r="L1844" s="3">
        <v>2</v>
      </c>
      <c r="M1844" s="3">
        <v>0</v>
      </c>
      <c r="N1844" s="3">
        <v>0</v>
      </c>
      <c r="O1844" s="3">
        <v>1</v>
      </c>
      <c r="P1844" s="3">
        <f t="shared" si="85"/>
        <v>8</v>
      </c>
      <c r="Q1844" s="3">
        <v>130</v>
      </c>
      <c r="R1844" s="3">
        <f t="shared" si="87"/>
        <v>1</v>
      </c>
      <c r="S1844" s="3">
        <v>8</v>
      </c>
      <c r="T1844" s="3">
        <f>IF(AND(H1844&lt;5,S1844&gt;=VLOOKUP(A1844,anni!$A$1:$O$32,6,0)),1,0)</f>
        <v>0</v>
      </c>
    </row>
    <row r="1845" spans="1:20" x14ac:dyDescent="0.3">
      <c r="A1845" s="3">
        <v>2010</v>
      </c>
      <c r="B1845" s="3">
        <v>20</v>
      </c>
      <c r="C1845" s="3" t="s">
        <v>45</v>
      </c>
      <c r="D1845" s="3" t="s">
        <v>67</v>
      </c>
      <c r="E1845" s="3" t="s">
        <v>67</v>
      </c>
      <c r="F1845" s="3">
        <v>5716</v>
      </c>
      <c r="G1845" s="3">
        <f t="shared" si="86"/>
        <v>2010</v>
      </c>
      <c r="H1845" s="4">
        <v>3</v>
      </c>
      <c r="I1845" s="3" t="s">
        <v>36</v>
      </c>
      <c r="J1845" s="3">
        <v>4</v>
      </c>
      <c r="K1845" s="3">
        <v>3</v>
      </c>
      <c r="L1845" s="3">
        <v>1</v>
      </c>
      <c r="M1845" s="3">
        <v>0</v>
      </c>
      <c r="N1845" s="3">
        <v>0</v>
      </c>
      <c r="O1845" s="3">
        <v>0</v>
      </c>
      <c r="P1845" s="3">
        <f t="shared" si="85"/>
        <v>11.2</v>
      </c>
      <c r="Q1845" s="3">
        <v>130</v>
      </c>
      <c r="R1845" s="3">
        <f t="shared" si="87"/>
        <v>4</v>
      </c>
      <c r="S1845" s="3">
        <v>8</v>
      </c>
      <c r="T1845" s="3">
        <f>IF(AND(H1845&lt;5,S1845&gt;=VLOOKUP(A1845,anni!$A$1:$O$32,6,0)),1,0)</f>
        <v>0</v>
      </c>
    </row>
    <row r="1846" spans="1:20" x14ac:dyDescent="0.3">
      <c r="A1846" s="3">
        <v>2010</v>
      </c>
      <c r="B1846" s="3">
        <v>21</v>
      </c>
      <c r="C1846" s="3" t="s">
        <v>43</v>
      </c>
      <c r="D1846" s="3" t="s">
        <v>91</v>
      </c>
      <c r="E1846" s="3" t="s">
        <v>91</v>
      </c>
      <c r="F1846" s="3">
        <v>5889</v>
      </c>
      <c r="G1846" s="3">
        <f t="shared" si="86"/>
        <v>2010</v>
      </c>
      <c r="H1846" s="4">
        <v>3</v>
      </c>
      <c r="I1846" s="3" t="s">
        <v>36</v>
      </c>
      <c r="J1846" s="3">
        <v>0</v>
      </c>
      <c r="K1846" s="3">
        <v>1</v>
      </c>
      <c r="L1846" s="3">
        <v>0</v>
      </c>
      <c r="M1846" s="3">
        <v>0</v>
      </c>
      <c r="N1846" s="3">
        <v>0</v>
      </c>
      <c r="O1846" s="3">
        <v>0</v>
      </c>
      <c r="P1846" s="3">
        <f t="shared" ref="P1846:P1909" si="88">IF(T1846=0,IF(S1846=-1,-1,S1846*HLOOKUP(H1846,$U$1:$Y$2,2,0)),0)</f>
        <v>1.4</v>
      </c>
      <c r="Q1846" s="3">
        <v>274</v>
      </c>
      <c r="R1846" s="3">
        <f t="shared" si="87"/>
        <v>1</v>
      </c>
      <c r="S1846" s="3">
        <v>1</v>
      </c>
      <c r="T1846" s="3">
        <f>IF(AND(H1846&lt;5,S1846&gt;=VLOOKUP(A1846,anni!$A$1:$O$32,6,0)),1,0)</f>
        <v>0</v>
      </c>
    </row>
    <row r="1847" spans="1:20" x14ac:dyDescent="0.3">
      <c r="A1847" s="3">
        <v>2010</v>
      </c>
      <c r="B1847" s="3">
        <v>22</v>
      </c>
      <c r="C1847" s="3" t="s">
        <v>34</v>
      </c>
      <c r="D1847" s="3" t="s">
        <v>94</v>
      </c>
      <c r="E1847" s="3" t="s">
        <v>94</v>
      </c>
      <c r="F1847" s="3">
        <v>5832</v>
      </c>
      <c r="G1847" s="3">
        <f t="shared" si="86"/>
        <v>2010</v>
      </c>
      <c r="H1847" s="4">
        <v>4</v>
      </c>
      <c r="I1847" s="3" t="s">
        <v>36</v>
      </c>
      <c r="J1847" s="3">
        <v>3</v>
      </c>
      <c r="K1847" s="3">
        <v>4</v>
      </c>
      <c r="L1847" s="3">
        <v>2</v>
      </c>
      <c r="M1847" s="3">
        <v>0</v>
      </c>
      <c r="N1847" s="3">
        <v>1</v>
      </c>
      <c r="O1847" s="3">
        <v>0</v>
      </c>
      <c r="P1847" s="3">
        <f t="shared" si="88"/>
        <v>12</v>
      </c>
      <c r="Q1847" s="3">
        <v>98</v>
      </c>
      <c r="R1847" s="3">
        <f t="shared" si="87"/>
        <v>1</v>
      </c>
      <c r="S1847" s="3">
        <v>10</v>
      </c>
      <c r="T1847" s="3">
        <f>IF(AND(H1847&lt;5,S1847&gt;=VLOOKUP(A1847,anni!$A$1:$O$32,6,0)),1,0)</f>
        <v>0</v>
      </c>
    </row>
    <row r="1848" spans="1:20" x14ac:dyDescent="0.3">
      <c r="A1848" s="3">
        <v>2010</v>
      </c>
      <c r="B1848" s="3">
        <v>23</v>
      </c>
      <c r="C1848" s="3" t="s">
        <v>32</v>
      </c>
      <c r="D1848" s="3" t="s">
        <v>95</v>
      </c>
      <c r="E1848" s="3" t="s">
        <v>95</v>
      </c>
      <c r="F1848" s="3">
        <v>5951</v>
      </c>
      <c r="G1848" s="3">
        <f t="shared" si="86"/>
        <v>2010</v>
      </c>
      <c r="H1848" s="4">
        <v>1</v>
      </c>
      <c r="I1848" s="3" t="s">
        <v>31</v>
      </c>
      <c r="J1848" s="3">
        <v>0</v>
      </c>
      <c r="K1848" s="3">
        <v>1</v>
      </c>
      <c r="L1848" s="3">
        <v>0</v>
      </c>
      <c r="M1848" s="3">
        <v>0</v>
      </c>
      <c r="N1848" s="3">
        <v>0</v>
      </c>
      <c r="O1848" s="3">
        <v>0</v>
      </c>
      <c r="P1848" s="3">
        <f t="shared" si="88"/>
        <v>1.8</v>
      </c>
      <c r="Q1848" s="3">
        <v>274</v>
      </c>
      <c r="R1848" s="3">
        <f t="shared" si="87"/>
        <v>5</v>
      </c>
      <c r="S1848" s="3">
        <v>1</v>
      </c>
      <c r="T1848" s="3">
        <f>IF(AND(H1848&lt;5,S1848&gt;=VLOOKUP(A1848,anni!$A$1:$O$32,6,0)),1,0)</f>
        <v>0</v>
      </c>
    </row>
    <row r="1849" spans="1:20" x14ac:dyDescent="0.3">
      <c r="A1849" s="3">
        <v>2010</v>
      </c>
      <c r="B1849" s="3">
        <v>24</v>
      </c>
      <c r="C1849" s="3" t="s">
        <v>45</v>
      </c>
      <c r="D1849" s="3" t="s">
        <v>68</v>
      </c>
      <c r="E1849" s="3" t="s">
        <v>68</v>
      </c>
      <c r="F1849" s="3">
        <v>5640</v>
      </c>
      <c r="G1849" s="3">
        <f t="shared" si="86"/>
        <v>2010</v>
      </c>
      <c r="H1849" s="4">
        <v>5</v>
      </c>
      <c r="I1849" s="3" t="s">
        <v>36</v>
      </c>
      <c r="J1849" s="3">
        <v>3</v>
      </c>
      <c r="K1849" s="3">
        <v>6</v>
      </c>
      <c r="L1849" s="3">
        <v>0</v>
      </c>
      <c r="M1849" s="3">
        <v>2</v>
      </c>
      <c r="N1849" s="3">
        <v>3</v>
      </c>
      <c r="O1849" s="3">
        <v>0</v>
      </c>
      <c r="P1849" s="3">
        <f t="shared" si="88"/>
        <v>14</v>
      </c>
      <c r="Q1849" s="3">
        <v>40</v>
      </c>
      <c r="R1849" s="3">
        <f t="shared" si="87"/>
        <v>2</v>
      </c>
      <c r="S1849" s="3">
        <v>14</v>
      </c>
      <c r="T1849" s="3">
        <f>IF(AND(H1849&lt;5,S1849&gt;=VLOOKUP(A1849,anni!$A$1:$O$32,6,0)),1,0)</f>
        <v>0</v>
      </c>
    </row>
    <row r="1850" spans="1:20" x14ac:dyDescent="0.3">
      <c r="A1850" s="3">
        <v>2010</v>
      </c>
      <c r="B1850" s="3">
        <v>25</v>
      </c>
      <c r="C1850" s="3" t="s">
        <v>29</v>
      </c>
      <c r="D1850" s="3" t="s">
        <v>82</v>
      </c>
      <c r="E1850" s="3" t="s">
        <v>82</v>
      </c>
      <c r="F1850" s="3">
        <v>5362</v>
      </c>
      <c r="G1850" s="3">
        <f t="shared" si="86"/>
        <v>2010</v>
      </c>
      <c r="H1850" s="4">
        <v>4</v>
      </c>
      <c r="I1850" s="3" t="s">
        <v>36</v>
      </c>
      <c r="J1850" s="3">
        <v>7</v>
      </c>
      <c r="K1850" s="3">
        <v>5</v>
      </c>
      <c r="L1850" s="3">
        <v>1</v>
      </c>
      <c r="M1850" s="3">
        <v>0</v>
      </c>
      <c r="N1850" s="3">
        <v>2</v>
      </c>
      <c r="O1850" s="3">
        <v>0</v>
      </c>
      <c r="P1850" s="3">
        <f t="shared" si="88"/>
        <v>18</v>
      </c>
      <c r="Q1850" s="3">
        <v>30</v>
      </c>
      <c r="R1850" s="3">
        <f t="shared" si="87"/>
        <v>5</v>
      </c>
      <c r="S1850" s="3">
        <v>15</v>
      </c>
      <c r="T1850" s="3">
        <f>IF(AND(H1850&lt;5,S1850&gt;=VLOOKUP(A1850,anni!$A$1:$O$32,6,0)),1,0)</f>
        <v>0</v>
      </c>
    </row>
    <row r="1851" spans="1:20" x14ac:dyDescent="0.3">
      <c r="A1851" s="3">
        <v>2010</v>
      </c>
      <c r="B1851" s="3">
        <v>26</v>
      </c>
      <c r="C1851" s="3" t="s">
        <v>69</v>
      </c>
      <c r="D1851" s="3" t="s">
        <v>119</v>
      </c>
      <c r="E1851" s="3" t="s">
        <v>119</v>
      </c>
      <c r="F1851" s="3">
        <v>5833</v>
      </c>
      <c r="G1851" s="3">
        <f t="shared" si="86"/>
        <v>2010</v>
      </c>
      <c r="H1851" s="4">
        <v>4</v>
      </c>
      <c r="I1851" s="3" t="s">
        <v>36</v>
      </c>
      <c r="J1851" s="3">
        <v>4</v>
      </c>
      <c r="K1851" s="3">
        <v>0</v>
      </c>
      <c r="L1851" s="3">
        <v>1</v>
      </c>
      <c r="M1851" s="3">
        <v>0</v>
      </c>
      <c r="N1851" s="3">
        <v>1</v>
      </c>
      <c r="O1851" s="3">
        <v>0</v>
      </c>
      <c r="P1851" s="3">
        <f t="shared" si="88"/>
        <v>7.1999999999999993</v>
      </c>
      <c r="Q1851" s="3">
        <v>168</v>
      </c>
      <c r="R1851" s="3">
        <f t="shared" si="87"/>
        <v>1</v>
      </c>
      <c r="S1851" s="3">
        <v>6</v>
      </c>
      <c r="T1851" s="3">
        <f>IF(AND(H1851&lt;5,S1851&gt;=VLOOKUP(A1851,anni!$A$1:$O$32,6,0)),1,0)</f>
        <v>0</v>
      </c>
    </row>
    <row r="1852" spans="1:20" x14ac:dyDescent="0.3">
      <c r="A1852" s="3">
        <v>2010</v>
      </c>
      <c r="B1852" s="3">
        <v>27</v>
      </c>
      <c r="C1852" s="3" t="s">
        <v>34</v>
      </c>
      <c r="D1852" s="3" t="s">
        <v>42</v>
      </c>
      <c r="E1852" s="3" t="s">
        <v>42</v>
      </c>
      <c r="F1852" s="3">
        <v>5890</v>
      </c>
      <c r="G1852" s="3">
        <f t="shared" si="86"/>
        <v>2010</v>
      </c>
      <c r="H1852" s="4">
        <v>3</v>
      </c>
      <c r="I1852" s="3" t="s">
        <v>36</v>
      </c>
      <c r="J1852" s="3">
        <v>2</v>
      </c>
      <c r="K1852" s="3">
        <v>0</v>
      </c>
      <c r="L1852" s="3">
        <v>1</v>
      </c>
      <c r="M1852" s="3">
        <v>0</v>
      </c>
      <c r="N1852" s="3">
        <v>0</v>
      </c>
      <c r="O1852" s="3">
        <v>0</v>
      </c>
      <c r="P1852" s="3">
        <f t="shared" si="88"/>
        <v>4.1999999999999993</v>
      </c>
      <c r="Q1852" s="3">
        <v>245</v>
      </c>
      <c r="R1852" s="3">
        <f t="shared" si="87"/>
        <v>3</v>
      </c>
      <c r="S1852" s="3">
        <v>3</v>
      </c>
      <c r="T1852" s="3">
        <f>IF(AND(H1852&lt;5,S1852&gt;=VLOOKUP(A1852,anni!$A$1:$O$32,6,0)),1,0)</f>
        <v>0</v>
      </c>
    </row>
    <row r="1853" spans="1:20" x14ac:dyDescent="0.3">
      <c r="A1853" s="3">
        <v>2010</v>
      </c>
      <c r="B1853" s="3">
        <v>28</v>
      </c>
      <c r="C1853" s="3" t="s">
        <v>56</v>
      </c>
      <c r="D1853" s="3" t="s">
        <v>57</v>
      </c>
      <c r="E1853" s="3" t="s">
        <v>57</v>
      </c>
      <c r="F1853" s="3">
        <v>5334</v>
      </c>
      <c r="G1853" s="3">
        <f t="shared" si="86"/>
        <v>2010</v>
      </c>
      <c r="H1853" s="4">
        <v>5</v>
      </c>
      <c r="I1853" s="3" t="s">
        <v>36</v>
      </c>
      <c r="J1853" s="3">
        <v>7</v>
      </c>
      <c r="K1853" s="3">
        <v>7</v>
      </c>
      <c r="L1853" s="3">
        <v>2</v>
      </c>
      <c r="M1853" s="3">
        <v>4</v>
      </c>
      <c r="N1853" s="3">
        <v>2</v>
      </c>
      <c r="O1853" s="3">
        <v>0</v>
      </c>
      <c r="P1853" s="3">
        <f t="shared" si="88"/>
        <v>22</v>
      </c>
      <c r="Q1853" s="3">
        <v>10</v>
      </c>
      <c r="R1853" s="3">
        <f t="shared" si="87"/>
        <v>4</v>
      </c>
      <c r="S1853" s="3">
        <v>22</v>
      </c>
      <c r="T1853" s="3">
        <f>IF(AND(H1853&lt;5,S1853&gt;=VLOOKUP(A1853,anni!$A$1:$O$32,6,0)),1,0)</f>
        <v>0</v>
      </c>
    </row>
    <row r="1854" spans="1:20" x14ac:dyDescent="0.3">
      <c r="A1854" s="3">
        <v>2010</v>
      </c>
      <c r="B1854" s="3">
        <v>29</v>
      </c>
      <c r="C1854" s="3" t="s">
        <v>34</v>
      </c>
      <c r="D1854" s="3" t="s">
        <v>41</v>
      </c>
      <c r="E1854" s="3" t="s">
        <v>41</v>
      </c>
      <c r="F1854" s="3">
        <v>5757</v>
      </c>
      <c r="G1854" s="3">
        <f t="shared" si="86"/>
        <v>2010</v>
      </c>
      <c r="H1854" s="4">
        <v>5</v>
      </c>
      <c r="I1854" s="3" t="s">
        <v>36</v>
      </c>
      <c r="J1854" s="3">
        <v>5</v>
      </c>
      <c r="K1854" s="3">
        <v>1</v>
      </c>
      <c r="L1854" s="3">
        <v>1</v>
      </c>
      <c r="M1854" s="3">
        <v>0</v>
      </c>
      <c r="N1854" s="3">
        <v>2</v>
      </c>
      <c r="O1854" s="3">
        <v>0</v>
      </c>
      <c r="P1854" s="3">
        <f t="shared" si="88"/>
        <v>9</v>
      </c>
      <c r="Q1854" s="3">
        <v>116</v>
      </c>
      <c r="R1854" s="3">
        <f t="shared" si="87"/>
        <v>1</v>
      </c>
      <c r="S1854" s="3">
        <v>9</v>
      </c>
      <c r="T1854" s="3">
        <f>IF(AND(H1854&lt;5,S1854&gt;=VLOOKUP(A1854,anni!$A$1:$O$32,6,0)),1,0)</f>
        <v>0</v>
      </c>
    </row>
    <row r="1855" spans="1:20" x14ac:dyDescent="0.3">
      <c r="A1855" s="3">
        <v>2010</v>
      </c>
      <c r="B1855" s="3">
        <v>30</v>
      </c>
      <c r="C1855" s="3" t="s">
        <v>69</v>
      </c>
      <c r="D1855" s="3" t="s">
        <v>78</v>
      </c>
      <c r="E1855" s="3" t="s">
        <v>78</v>
      </c>
      <c r="F1855" s="3">
        <v>5834</v>
      </c>
      <c r="G1855" s="3">
        <f t="shared" si="86"/>
        <v>2010</v>
      </c>
      <c r="H1855" s="4">
        <v>4</v>
      </c>
      <c r="I1855" s="3" t="s">
        <v>36</v>
      </c>
      <c r="J1855" s="3">
        <v>5</v>
      </c>
      <c r="K1855" s="3">
        <v>4</v>
      </c>
      <c r="L1855" s="3">
        <v>1</v>
      </c>
      <c r="M1855" s="3">
        <v>1</v>
      </c>
      <c r="N1855" s="3">
        <v>0</v>
      </c>
      <c r="O1855" s="3">
        <v>0</v>
      </c>
      <c r="P1855" s="3">
        <f t="shared" si="88"/>
        <v>13.2</v>
      </c>
      <c r="Q1855" s="3">
        <v>77</v>
      </c>
      <c r="R1855" s="3">
        <f t="shared" si="87"/>
        <v>2</v>
      </c>
      <c r="S1855" s="3">
        <v>11</v>
      </c>
      <c r="T1855" s="3">
        <f>IF(AND(H1855&lt;5,S1855&gt;=VLOOKUP(A1855,anni!$A$1:$O$32,6,0)),1,0)</f>
        <v>0</v>
      </c>
    </row>
    <row r="1856" spans="1:20" x14ac:dyDescent="0.3">
      <c r="A1856" s="3">
        <v>2010</v>
      </c>
      <c r="B1856" s="3">
        <v>31</v>
      </c>
      <c r="C1856" s="3" t="s">
        <v>34</v>
      </c>
      <c r="D1856" s="3" t="s">
        <v>42</v>
      </c>
      <c r="E1856" s="3" t="s">
        <v>42</v>
      </c>
      <c r="F1856" s="3">
        <v>5500</v>
      </c>
      <c r="G1856" s="3">
        <f t="shared" si="86"/>
        <v>2010</v>
      </c>
      <c r="H1856" s="4">
        <v>5</v>
      </c>
      <c r="I1856" s="3" t="s">
        <v>36</v>
      </c>
      <c r="J1856" s="3">
        <v>3</v>
      </c>
      <c r="K1856" s="3">
        <v>7</v>
      </c>
      <c r="L1856" s="3">
        <v>7</v>
      </c>
      <c r="M1856" s="3">
        <v>7</v>
      </c>
      <c r="N1856" s="3">
        <v>0</v>
      </c>
      <c r="O1856" s="3">
        <v>0</v>
      </c>
      <c r="P1856" s="3">
        <f t="shared" si="88"/>
        <v>24</v>
      </c>
      <c r="Q1856" s="3">
        <v>5</v>
      </c>
      <c r="R1856" s="3">
        <f t="shared" si="87"/>
        <v>3</v>
      </c>
      <c r="S1856" s="3">
        <v>24</v>
      </c>
      <c r="T1856" s="3">
        <f>IF(AND(H1856&lt;5,S1856&gt;=VLOOKUP(A1856,anni!$A$1:$O$32,6,0)),1,0)</f>
        <v>0</v>
      </c>
    </row>
    <row r="1857" spans="1:20" x14ac:dyDescent="0.3">
      <c r="A1857" s="3">
        <v>2010</v>
      </c>
      <c r="B1857" s="3">
        <v>32</v>
      </c>
      <c r="C1857" s="3" t="s">
        <v>34</v>
      </c>
      <c r="D1857" s="3" t="s">
        <v>41</v>
      </c>
      <c r="E1857" s="3" t="s">
        <v>41</v>
      </c>
      <c r="F1857" s="3">
        <v>5758</v>
      </c>
      <c r="G1857" s="3">
        <f t="shared" si="86"/>
        <v>2010</v>
      </c>
      <c r="H1857" s="4">
        <v>5</v>
      </c>
      <c r="I1857" s="3" t="s">
        <v>36</v>
      </c>
      <c r="J1857" s="3">
        <v>3</v>
      </c>
      <c r="K1857" s="3">
        <v>3</v>
      </c>
      <c r="L1857" s="3">
        <v>1</v>
      </c>
      <c r="M1857" s="3">
        <v>0</v>
      </c>
      <c r="N1857" s="3">
        <v>0</v>
      </c>
      <c r="O1857" s="3">
        <v>0</v>
      </c>
      <c r="P1857" s="3">
        <f t="shared" si="88"/>
        <v>7</v>
      </c>
      <c r="Q1857" s="3">
        <v>149</v>
      </c>
      <c r="R1857" s="3">
        <f t="shared" si="87"/>
        <v>1</v>
      </c>
      <c r="S1857" s="3">
        <v>7</v>
      </c>
      <c r="T1857" s="3">
        <f>IF(AND(H1857&lt;5,S1857&gt;=VLOOKUP(A1857,anni!$A$1:$O$32,6,0)),1,0)</f>
        <v>0</v>
      </c>
    </row>
    <row r="1858" spans="1:20" x14ac:dyDescent="0.3">
      <c r="A1858" s="3">
        <v>2010</v>
      </c>
      <c r="B1858" s="3">
        <v>33</v>
      </c>
      <c r="C1858" s="3" t="s">
        <v>101</v>
      </c>
      <c r="D1858" s="3" t="s">
        <v>104</v>
      </c>
      <c r="E1858" s="3" t="s">
        <v>104</v>
      </c>
      <c r="F1858" s="3">
        <v>5922</v>
      </c>
      <c r="G1858" s="3">
        <f t="shared" ref="G1858:G1921" si="89">A1858</f>
        <v>2010</v>
      </c>
      <c r="H1858" s="4">
        <v>2</v>
      </c>
      <c r="I1858" s="3" t="s">
        <v>31</v>
      </c>
      <c r="J1858" s="3">
        <v>3</v>
      </c>
      <c r="K1858" s="3">
        <v>0</v>
      </c>
      <c r="L1858" s="3">
        <v>0</v>
      </c>
      <c r="M1858" s="3">
        <v>0</v>
      </c>
      <c r="N1858" s="3">
        <v>0</v>
      </c>
      <c r="O1858" s="3">
        <v>0</v>
      </c>
      <c r="P1858" s="3">
        <f t="shared" si="88"/>
        <v>4.8000000000000007</v>
      </c>
      <c r="Q1858" s="3">
        <v>245</v>
      </c>
      <c r="R1858" s="3">
        <f t="shared" si="87"/>
        <v>1</v>
      </c>
      <c r="S1858" s="3">
        <v>3</v>
      </c>
      <c r="T1858" s="3">
        <f>IF(AND(H1858&lt;5,S1858&gt;=VLOOKUP(A1858,anni!$A$1:$O$32,6,0)),1,0)</f>
        <v>0</v>
      </c>
    </row>
    <row r="1859" spans="1:20" x14ac:dyDescent="0.3">
      <c r="A1859" s="3">
        <v>2010</v>
      </c>
      <c r="B1859" s="3">
        <v>34</v>
      </c>
      <c r="C1859" s="3" t="s">
        <v>45</v>
      </c>
      <c r="D1859" s="3" t="s">
        <v>74</v>
      </c>
      <c r="E1859" s="3" t="s">
        <v>74</v>
      </c>
      <c r="F1859" s="3">
        <v>5835</v>
      </c>
      <c r="G1859" s="3">
        <f t="shared" si="89"/>
        <v>2010</v>
      </c>
      <c r="H1859" s="4">
        <v>4</v>
      </c>
      <c r="I1859" s="3" t="s">
        <v>36</v>
      </c>
      <c r="J1859" s="3">
        <v>3</v>
      </c>
      <c r="K1859" s="3">
        <v>5</v>
      </c>
      <c r="L1859" s="3">
        <v>1</v>
      </c>
      <c r="M1859" s="3">
        <v>0</v>
      </c>
      <c r="N1859" s="3">
        <v>0</v>
      </c>
      <c r="O1859" s="3">
        <v>0</v>
      </c>
      <c r="P1859" s="3">
        <f t="shared" si="88"/>
        <v>10.799999999999999</v>
      </c>
      <c r="Q1859" s="3">
        <v>116</v>
      </c>
      <c r="R1859" s="3">
        <f t="shared" si="87"/>
        <v>2</v>
      </c>
      <c r="S1859" s="3">
        <v>9</v>
      </c>
      <c r="T1859" s="3">
        <f>IF(AND(H1859&lt;5,S1859&gt;=VLOOKUP(A1859,anni!$A$1:$O$32,6,0)),1,0)</f>
        <v>0</v>
      </c>
    </row>
    <row r="1860" spans="1:20" x14ac:dyDescent="0.3">
      <c r="A1860" s="3">
        <v>2010</v>
      </c>
      <c r="B1860" s="3">
        <v>35</v>
      </c>
      <c r="C1860" s="3" t="s">
        <v>50</v>
      </c>
      <c r="D1860" s="3" t="s">
        <v>51</v>
      </c>
      <c r="E1860" s="3" t="s">
        <v>51</v>
      </c>
      <c r="F1860" s="3">
        <v>5759</v>
      </c>
      <c r="G1860" s="3">
        <f t="shared" si="89"/>
        <v>2010</v>
      </c>
      <c r="H1860" s="4">
        <v>5</v>
      </c>
      <c r="I1860" s="3" t="s">
        <v>36</v>
      </c>
      <c r="J1860" s="3">
        <v>0</v>
      </c>
      <c r="K1860" s="3">
        <v>1</v>
      </c>
      <c r="L1860" s="3">
        <v>1</v>
      </c>
      <c r="M1860" s="3">
        <v>0</v>
      </c>
      <c r="N1860" s="3">
        <v>0</v>
      </c>
      <c r="O1860" s="3">
        <v>0</v>
      </c>
      <c r="P1860" s="3">
        <f t="shared" si="88"/>
        <v>2</v>
      </c>
      <c r="Q1860" s="3">
        <v>265</v>
      </c>
      <c r="R1860" s="3">
        <f t="shared" si="87"/>
        <v>1</v>
      </c>
      <c r="S1860" s="3">
        <v>2</v>
      </c>
      <c r="T1860" s="3">
        <f>IF(AND(H1860&lt;5,S1860&gt;=VLOOKUP(A1860,anni!$A$1:$O$32,6,0)),1,0)</f>
        <v>0</v>
      </c>
    </row>
    <row r="1861" spans="1:20" x14ac:dyDescent="0.3">
      <c r="A1861" s="3">
        <v>2010</v>
      </c>
      <c r="B1861" s="3">
        <v>36</v>
      </c>
      <c r="C1861" s="3" t="s">
        <v>47</v>
      </c>
      <c r="D1861" s="3" t="s">
        <v>52</v>
      </c>
      <c r="E1861" s="3" t="s">
        <v>52</v>
      </c>
      <c r="F1861" s="3">
        <v>5952</v>
      </c>
      <c r="G1861" s="3">
        <f t="shared" si="89"/>
        <v>2010</v>
      </c>
      <c r="H1861" s="4">
        <v>1</v>
      </c>
      <c r="I1861" s="3" t="s">
        <v>31</v>
      </c>
      <c r="J1861" s="3">
        <v>5</v>
      </c>
      <c r="K1861" s="3">
        <v>6</v>
      </c>
      <c r="L1861" s="3">
        <v>1</v>
      </c>
      <c r="M1861" s="3">
        <v>0</v>
      </c>
      <c r="N1861" s="3">
        <v>1</v>
      </c>
      <c r="O1861" s="3">
        <v>0</v>
      </c>
      <c r="P1861" s="3">
        <f t="shared" si="88"/>
        <v>23.400000000000002</v>
      </c>
      <c r="Q1861" s="3">
        <v>49</v>
      </c>
      <c r="R1861" s="3">
        <f t="shared" si="87"/>
        <v>5</v>
      </c>
      <c r="S1861" s="3">
        <v>13</v>
      </c>
      <c r="T1861" s="3">
        <f>IF(AND(H1861&lt;5,S1861&gt;=VLOOKUP(A1861,anni!$A$1:$O$32,6,0)),1,0)</f>
        <v>0</v>
      </c>
    </row>
    <row r="1862" spans="1:20" x14ac:dyDescent="0.3">
      <c r="A1862" s="3">
        <v>2010</v>
      </c>
      <c r="B1862" s="3">
        <v>37</v>
      </c>
      <c r="C1862" s="3" t="s">
        <v>34</v>
      </c>
      <c r="D1862" s="3" t="s">
        <v>41</v>
      </c>
      <c r="E1862" s="3" t="s">
        <v>41</v>
      </c>
      <c r="F1862" s="3">
        <v>5836</v>
      </c>
      <c r="G1862" s="3">
        <f t="shared" si="89"/>
        <v>2010</v>
      </c>
      <c r="H1862" s="4">
        <v>4</v>
      </c>
      <c r="I1862" s="3" t="s">
        <v>36</v>
      </c>
      <c r="J1862" s="3">
        <v>3</v>
      </c>
      <c r="K1862" s="3">
        <v>1</v>
      </c>
      <c r="L1862" s="3">
        <v>0</v>
      </c>
      <c r="M1862" s="3">
        <v>0</v>
      </c>
      <c r="N1862" s="3">
        <v>1</v>
      </c>
      <c r="O1862" s="3">
        <v>0</v>
      </c>
      <c r="P1862" s="3">
        <f t="shared" si="88"/>
        <v>6</v>
      </c>
      <c r="Q1862" s="3">
        <v>189</v>
      </c>
      <c r="R1862" s="3">
        <f t="shared" si="87"/>
        <v>1</v>
      </c>
      <c r="S1862" s="3">
        <v>5</v>
      </c>
      <c r="T1862" s="3">
        <f>IF(AND(H1862&lt;5,S1862&gt;=VLOOKUP(A1862,anni!$A$1:$O$32,6,0)),1,0)</f>
        <v>0</v>
      </c>
    </row>
    <row r="1863" spans="1:20" x14ac:dyDescent="0.3">
      <c r="A1863" s="3">
        <v>2010</v>
      </c>
      <c r="B1863" s="3">
        <v>38</v>
      </c>
      <c r="C1863" s="3" t="s">
        <v>53</v>
      </c>
      <c r="D1863" s="3" t="s">
        <v>54</v>
      </c>
      <c r="E1863" s="3" t="s">
        <v>54</v>
      </c>
      <c r="F1863" s="3">
        <v>5891</v>
      </c>
      <c r="G1863" s="3">
        <f t="shared" si="89"/>
        <v>2010</v>
      </c>
      <c r="H1863" s="4">
        <v>3</v>
      </c>
      <c r="I1863" s="3" t="s">
        <v>36</v>
      </c>
      <c r="J1863" s="3">
        <v>2</v>
      </c>
      <c r="K1863" s="3">
        <v>0</v>
      </c>
      <c r="L1863" s="3">
        <v>0</v>
      </c>
      <c r="M1863" s="3">
        <v>0</v>
      </c>
      <c r="N1863" s="3">
        <v>1</v>
      </c>
      <c r="O1863" s="3">
        <v>0</v>
      </c>
      <c r="P1863" s="3">
        <f t="shared" si="88"/>
        <v>4.1999999999999993</v>
      </c>
      <c r="Q1863" s="3">
        <v>245</v>
      </c>
      <c r="R1863" s="3">
        <f t="shared" si="87"/>
        <v>2</v>
      </c>
      <c r="S1863" s="3">
        <v>3</v>
      </c>
      <c r="T1863" s="3">
        <f>IF(AND(H1863&lt;5,S1863&gt;=VLOOKUP(A1863,anni!$A$1:$O$32,6,0)),1,0)</f>
        <v>0</v>
      </c>
    </row>
    <row r="1864" spans="1:20" x14ac:dyDescent="0.3">
      <c r="A1864" s="3">
        <v>2010</v>
      </c>
      <c r="B1864" s="3">
        <v>39</v>
      </c>
      <c r="C1864" s="3" t="s">
        <v>47</v>
      </c>
      <c r="D1864" s="3" t="s">
        <v>48</v>
      </c>
      <c r="E1864" s="3" t="s">
        <v>48</v>
      </c>
      <c r="F1864" s="3">
        <v>5687</v>
      </c>
      <c r="G1864" s="3">
        <f t="shared" si="89"/>
        <v>2010</v>
      </c>
      <c r="H1864" s="4">
        <v>4</v>
      </c>
      <c r="I1864" s="3" t="s">
        <v>36</v>
      </c>
      <c r="J1864" s="3">
        <v>3</v>
      </c>
      <c r="K1864" s="3">
        <v>2</v>
      </c>
      <c r="L1864" s="3">
        <v>1</v>
      </c>
      <c r="M1864" s="3">
        <v>0</v>
      </c>
      <c r="N1864" s="3">
        <v>4</v>
      </c>
      <c r="O1864" s="3">
        <v>0</v>
      </c>
      <c r="P1864" s="3">
        <f t="shared" si="88"/>
        <v>12</v>
      </c>
      <c r="Q1864" s="3">
        <v>98</v>
      </c>
      <c r="R1864" s="3">
        <f t="shared" si="87"/>
        <v>3</v>
      </c>
      <c r="S1864" s="3">
        <v>10</v>
      </c>
      <c r="T1864" s="3">
        <f>IF(AND(H1864&lt;5,S1864&gt;=VLOOKUP(A1864,anni!$A$1:$O$32,6,0)),1,0)</f>
        <v>0</v>
      </c>
    </row>
    <row r="1865" spans="1:20" x14ac:dyDescent="0.3">
      <c r="A1865" s="3">
        <v>2010</v>
      </c>
      <c r="B1865" s="3">
        <v>40</v>
      </c>
      <c r="C1865" s="3" t="s">
        <v>39</v>
      </c>
      <c r="D1865" s="3" t="s">
        <v>65</v>
      </c>
      <c r="E1865" s="3" t="s">
        <v>65</v>
      </c>
      <c r="F1865" s="3">
        <v>5523</v>
      </c>
      <c r="G1865" s="3">
        <f t="shared" si="89"/>
        <v>2010</v>
      </c>
      <c r="H1865" s="4">
        <v>4</v>
      </c>
      <c r="I1865" s="3" t="s">
        <v>36</v>
      </c>
      <c r="J1865" s="3">
        <v>7</v>
      </c>
      <c r="K1865" s="3">
        <v>7</v>
      </c>
      <c r="L1865" s="3">
        <v>7</v>
      </c>
      <c r="M1865" s="3">
        <v>0</v>
      </c>
      <c r="N1865" s="3">
        <v>7</v>
      </c>
      <c r="O1865" s="3">
        <v>0</v>
      </c>
      <c r="P1865" s="3">
        <f t="shared" si="88"/>
        <v>0</v>
      </c>
      <c r="Q1865" s="3">
        <v>4</v>
      </c>
      <c r="R1865" s="3">
        <f t="shared" si="87"/>
        <v>4</v>
      </c>
      <c r="S1865" s="3">
        <v>28</v>
      </c>
      <c r="T1865" s="3">
        <f>IF(AND(H1865&lt;5,S1865&gt;=VLOOKUP(A1865,anni!$A$1:$O$32,6,0)),1,0)</f>
        <v>1</v>
      </c>
    </row>
    <row r="1866" spans="1:20" x14ac:dyDescent="0.3">
      <c r="A1866" s="3">
        <v>2010</v>
      </c>
      <c r="B1866" s="3">
        <v>41</v>
      </c>
      <c r="C1866" s="3" t="s">
        <v>69</v>
      </c>
      <c r="D1866" s="3" t="s">
        <v>89</v>
      </c>
      <c r="E1866" s="3" t="s">
        <v>89</v>
      </c>
      <c r="F1866" s="3">
        <v>5689</v>
      </c>
      <c r="G1866" s="3">
        <f t="shared" si="89"/>
        <v>2010</v>
      </c>
      <c r="H1866" s="4">
        <v>4</v>
      </c>
      <c r="I1866" s="3" t="s">
        <v>36</v>
      </c>
      <c r="J1866" s="3">
        <v>3</v>
      </c>
      <c r="K1866" s="3">
        <v>2</v>
      </c>
      <c r="L1866" s="3">
        <v>7</v>
      </c>
      <c r="M1866" s="3">
        <v>0</v>
      </c>
      <c r="N1866" s="3">
        <v>0</v>
      </c>
      <c r="O1866" s="3">
        <v>0</v>
      </c>
      <c r="P1866" s="3">
        <f t="shared" si="88"/>
        <v>14.399999999999999</v>
      </c>
      <c r="Q1866" s="3">
        <v>62</v>
      </c>
      <c r="R1866" s="3">
        <f t="shared" si="87"/>
        <v>3</v>
      </c>
      <c r="S1866" s="3">
        <v>12</v>
      </c>
      <c r="T1866" s="3">
        <f>IF(AND(H1866&lt;5,S1866&gt;=VLOOKUP(A1866,anni!$A$1:$O$32,6,0)),1,0)</f>
        <v>0</v>
      </c>
    </row>
    <row r="1867" spans="1:20" x14ac:dyDescent="0.3">
      <c r="A1867" s="3">
        <v>2010</v>
      </c>
      <c r="B1867" s="3">
        <v>42</v>
      </c>
      <c r="C1867" s="3" t="s">
        <v>45</v>
      </c>
      <c r="D1867" s="3" t="s">
        <v>49</v>
      </c>
      <c r="E1867" s="3" t="s">
        <v>49</v>
      </c>
      <c r="F1867" s="3">
        <v>5335</v>
      </c>
      <c r="G1867" s="3">
        <f t="shared" si="89"/>
        <v>2010</v>
      </c>
      <c r="H1867" s="4">
        <v>5</v>
      </c>
      <c r="I1867" s="3" t="s">
        <v>36</v>
      </c>
      <c r="J1867" s="3">
        <v>7</v>
      </c>
      <c r="K1867" s="3">
        <v>7</v>
      </c>
      <c r="L1867" s="3">
        <v>7</v>
      </c>
      <c r="M1867" s="3">
        <v>0</v>
      </c>
      <c r="N1867" s="3">
        <v>7</v>
      </c>
      <c r="O1867" s="3">
        <v>3</v>
      </c>
      <c r="P1867" s="3">
        <f t="shared" si="88"/>
        <v>31</v>
      </c>
      <c r="Q1867" s="3">
        <v>3</v>
      </c>
      <c r="R1867" s="3">
        <f t="shared" si="87"/>
        <v>4</v>
      </c>
      <c r="S1867" s="3">
        <v>31</v>
      </c>
      <c r="T1867" s="3">
        <f>IF(AND(H1867&lt;5,S1867&gt;=VLOOKUP(A1867,anni!$A$1:$O$32,6,0)),1,0)</f>
        <v>0</v>
      </c>
    </row>
    <row r="1868" spans="1:20" x14ac:dyDescent="0.3">
      <c r="A1868" s="3">
        <v>2010</v>
      </c>
      <c r="B1868" s="3">
        <v>43</v>
      </c>
      <c r="C1868" s="3" t="s">
        <v>34</v>
      </c>
      <c r="D1868" s="3" t="s">
        <v>64</v>
      </c>
      <c r="E1868" s="3" t="s">
        <v>64</v>
      </c>
      <c r="F1868" s="3">
        <v>5690</v>
      </c>
      <c r="G1868" s="3">
        <f t="shared" si="89"/>
        <v>2010</v>
      </c>
      <c r="H1868" s="4">
        <v>4</v>
      </c>
      <c r="I1868" s="3" t="s">
        <v>36</v>
      </c>
      <c r="J1868" s="3">
        <v>3</v>
      </c>
      <c r="K1868" s="3">
        <v>4</v>
      </c>
      <c r="L1868" s="3">
        <v>1</v>
      </c>
      <c r="M1868" s="3">
        <v>0</v>
      </c>
      <c r="N1868" s="3">
        <v>3</v>
      </c>
      <c r="O1868" s="3">
        <v>0</v>
      </c>
      <c r="P1868" s="3">
        <f t="shared" si="88"/>
        <v>13.2</v>
      </c>
      <c r="Q1868" s="3">
        <v>77</v>
      </c>
      <c r="R1868" s="3">
        <f t="shared" si="87"/>
        <v>3</v>
      </c>
      <c r="S1868" s="3">
        <v>11</v>
      </c>
      <c r="T1868" s="3">
        <f>IF(AND(H1868&lt;5,S1868&gt;=VLOOKUP(A1868,anni!$A$1:$O$32,6,0)),1,0)</f>
        <v>0</v>
      </c>
    </row>
    <row r="1869" spans="1:20" x14ac:dyDescent="0.3">
      <c r="A1869" s="3">
        <v>2010</v>
      </c>
      <c r="B1869" s="3">
        <v>44</v>
      </c>
      <c r="C1869" s="3" t="s">
        <v>39</v>
      </c>
      <c r="D1869" s="3" t="s">
        <v>40</v>
      </c>
      <c r="E1869" s="3" t="s">
        <v>40</v>
      </c>
      <c r="F1869" s="3">
        <v>5524</v>
      </c>
      <c r="G1869" s="3">
        <f t="shared" si="89"/>
        <v>2010</v>
      </c>
      <c r="H1869" s="4">
        <v>4</v>
      </c>
      <c r="I1869" s="3" t="s">
        <v>36</v>
      </c>
      <c r="J1869" s="3">
        <v>3</v>
      </c>
      <c r="K1869" s="3">
        <v>7</v>
      </c>
      <c r="L1869" s="3">
        <v>7</v>
      </c>
      <c r="M1869" s="3">
        <v>0</v>
      </c>
      <c r="N1869" s="3">
        <v>0</v>
      </c>
      <c r="O1869" s="3">
        <v>7</v>
      </c>
      <c r="P1869" s="3">
        <f t="shared" si="88"/>
        <v>0</v>
      </c>
      <c r="Q1869" s="3">
        <v>5</v>
      </c>
      <c r="R1869" s="3">
        <f t="shared" si="87"/>
        <v>4</v>
      </c>
      <c r="S1869" s="3">
        <v>24</v>
      </c>
      <c r="T1869" s="3">
        <f>IF(AND(H1869&lt;5,S1869&gt;=VLOOKUP(A1869,anni!$A$1:$O$32,6,0)),1,0)</f>
        <v>1</v>
      </c>
    </row>
    <row r="1870" spans="1:20" x14ac:dyDescent="0.3">
      <c r="A1870" s="3">
        <v>2010</v>
      </c>
      <c r="B1870" s="3">
        <v>45</v>
      </c>
      <c r="C1870" s="3" t="s">
        <v>56</v>
      </c>
      <c r="D1870" s="3" t="s">
        <v>57</v>
      </c>
      <c r="E1870" s="3" t="s">
        <v>57</v>
      </c>
      <c r="F1870" s="3">
        <v>5760</v>
      </c>
      <c r="G1870" s="3">
        <f t="shared" si="89"/>
        <v>2010</v>
      </c>
      <c r="H1870" s="4">
        <v>5</v>
      </c>
      <c r="I1870" s="3" t="s">
        <v>36</v>
      </c>
      <c r="J1870" s="3">
        <v>5</v>
      </c>
      <c r="K1870" s="3">
        <v>3</v>
      </c>
      <c r="L1870" s="3">
        <v>1</v>
      </c>
      <c r="M1870" s="3">
        <v>0</v>
      </c>
      <c r="N1870" s="3">
        <v>0</v>
      </c>
      <c r="O1870" s="3">
        <v>0</v>
      </c>
      <c r="P1870" s="3">
        <f t="shared" si="88"/>
        <v>9</v>
      </c>
      <c r="Q1870" s="3">
        <v>116</v>
      </c>
      <c r="R1870" s="3">
        <f t="shared" si="87"/>
        <v>1</v>
      </c>
      <c r="S1870" s="3">
        <v>9</v>
      </c>
      <c r="T1870" s="3">
        <f>IF(AND(H1870&lt;5,S1870&gt;=VLOOKUP(A1870,anni!$A$1:$O$32,6,0)),1,0)</f>
        <v>0</v>
      </c>
    </row>
    <row r="1871" spans="1:20" x14ac:dyDescent="0.3">
      <c r="A1871" s="3">
        <v>2010</v>
      </c>
      <c r="B1871" s="3">
        <v>46</v>
      </c>
      <c r="C1871" s="3" t="s">
        <v>34</v>
      </c>
      <c r="D1871" s="3" t="s">
        <v>41</v>
      </c>
      <c r="E1871" s="3" t="s">
        <v>41</v>
      </c>
      <c r="F1871" s="3">
        <v>5336</v>
      </c>
      <c r="G1871" s="3">
        <f t="shared" si="89"/>
        <v>2010</v>
      </c>
      <c r="H1871" s="4">
        <v>5</v>
      </c>
      <c r="I1871" s="3" t="s">
        <v>36</v>
      </c>
      <c r="J1871" s="3">
        <v>6</v>
      </c>
      <c r="K1871" s="3">
        <v>0</v>
      </c>
      <c r="L1871" s="3">
        <v>2</v>
      </c>
      <c r="M1871" s="3">
        <v>0</v>
      </c>
      <c r="N1871" s="3">
        <v>1</v>
      </c>
      <c r="O1871" s="3">
        <v>0</v>
      </c>
      <c r="P1871" s="3">
        <f t="shared" si="88"/>
        <v>9</v>
      </c>
      <c r="Q1871" s="3">
        <v>116</v>
      </c>
      <c r="R1871" s="3">
        <f t="shared" si="87"/>
        <v>2</v>
      </c>
      <c r="S1871" s="3">
        <v>9</v>
      </c>
      <c r="T1871" s="3">
        <f>IF(AND(H1871&lt;5,S1871&gt;=VLOOKUP(A1871,anni!$A$1:$O$32,6,0)),1,0)</f>
        <v>0</v>
      </c>
    </row>
    <row r="1872" spans="1:20" x14ac:dyDescent="0.3">
      <c r="A1872" s="3">
        <v>2010</v>
      </c>
      <c r="B1872" s="3">
        <v>47</v>
      </c>
      <c r="C1872" s="3" t="s">
        <v>37</v>
      </c>
      <c r="D1872" s="3" t="s">
        <v>55</v>
      </c>
      <c r="E1872" s="3" t="s">
        <v>55</v>
      </c>
      <c r="F1872" s="3">
        <v>5837</v>
      </c>
      <c r="G1872" s="3">
        <f t="shared" si="89"/>
        <v>2010</v>
      </c>
      <c r="H1872" s="4">
        <v>4</v>
      </c>
      <c r="I1872" s="3" t="s">
        <v>36</v>
      </c>
      <c r="J1872" s="3">
        <v>1</v>
      </c>
      <c r="K1872" s="3">
        <v>0</v>
      </c>
      <c r="L1872" s="3">
        <v>0</v>
      </c>
      <c r="M1872" s="3">
        <v>0</v>
      </c>
      <c r="N1872" s="3">
        <v>0</v>
      </c>
      <c r="O1872" s="3">
        <v>0</v>
      </c>
      <c r="P1872" s="3">
        <f t="shared" si="88"/>
        <v>1.2</v>
      </c>
      <c r="Q1872" s="3">
        <v>274</v>
      </c>
      <c r="R1872" s="3">
        <f t="shared" si="87"/>
        <v>1</v>
      </c>
      <c r="S1872" s="3">
        <v>1</v>
      </c>
      <c r="T1872" s="3">
        <f>IF(AND(H1872&lt;5,S1872&gt;=VLOOKUP(A1872,anni!$A$1:$O$32,6,0)),1,0)</f>
        <v>0</v>
      </c>
    </row>
    <row r="1873" spans="1:20" x14ac:dyDescent="0.3">
      <c r="A1873" s="3">
        <v>2010</v>
      </c>
      <c r="B1873" s="3">
        <v>48</v>
      </c>
      <c r="C1873" s="3" t="s">
        <v>34</v>
      </c>
      <c r="D1873" s="3" t="s">
        <v>42</v>
      </c>
      <c r="E1873" s="3" t="s">
        <v>42</v>
      </c>
      <c r="F1873" s="3">
        <v>5838</v>
      </c>
      <c r="G1873" s="3">
        <f t="shared" si="89"/>
        <v>2010</v>
      </c>
      <c r="H1873" s="4">
        <v>4</v>
      </c>
      <c r="I1873" s="3" t="s">
        <v>36</v>
      </c>
      <c r="J1873" s="3">
        <v>5</v>
      </c>
      <c r="K1873" s="3">
        <v>1</v>
      </c>
      <c r="L1873" s="3">
        <v>1</v>
      </c>
      <c r="M1873" s="3">
        <v>0</v>
      </c>
      <c r="N1873" s="3">
        <v>1</v>
      </c>
      <c r="O1873" s="3">
        <v>0</v>
      </c>
      <c r="P1873" s="3">
        <f t="shared" si="88"/>
        <v>9.6</v>
      </c>
      <c r="Q1873" s="3">
        <v>130</v>
      </c>
      <c r="R1873" s="3">
        <f t="shared" si="87"/>
        <v>1</v>
      </c>
      <c r="S1873" s="3">
        <v>8</v>
      </c>
      <c r="T1873" s="3">
        <f>IF(AND(H1873&lt;5,S1873&gt;=VLOOKUP(A1873,anni!$A$1:$O$32,6,0)),1,0)</f>
        <v>0</v>
      </c>
    </row>
    <row r="1874" spans="1:20" x14ac:dyDescent="0.3">
      <c r="A1874" s="3">
        <v>2010</v>
      </c>
      <c r="B1874" s="3">
        <v>49</v>
      </c>
      <c r="C1874" s="3" t="s">
        <v>69</v>
      </c>
      <c r="D1874" s="3" t="s">
        <v>70</v>
      </c>
      <c r="E1874" s="3" t="s">
        <v>70</v>
      </c>
      <c r="F1874" s="3">
        <v>5923</v>
      </c>
      <c r="G1874" s="3">
        <f t="shared" si="89"/>
        <v>2010</v>
      </c>
      <c r="H1874" s="4">
        <v>2</v>
      </c>
      <c r="I1874" s="3" t="s">
        <v>31</v>
      </c>
      <c r="J1874" s="3">
        <v>2</v>
      </c>
      <c r="K1874" s="3">
        <v>4</v>
      </c>
      <c r="L1874" s="3">
        <v>1</v>
      </c>
      <c r="M1874" s="3">
        <v>0</v>
      </c>
      <c r="N1874" s="3">
        <v>0</v>
      </c>
      <c r="O1874" s="3">
        <v>0</v>
      </c>
      <c r="P1874" s="3">
        <f t="shared" si="88"/>
        <v>11.200000000000001</v>
      </c>
      <c r="Q1874" s="3">
        <v>149</v>
      </c>
      <c r="R1874" s="3">
        <f t="shared" si="87"/>
        <v>1</v>
      </c>
      <c r="S1874" s="3">
        <v>7</v>
      </c>
      <c r="T1874" s="3">
        <f>IF(AND(H1874&lt;5,S1874&gt;=VLOOKUP(A1874,anni!$A$1:$O$32,6,0)),1,0)</f>
        <v>0</v>
      </c>
    </row>
    <row r="1875" spans="1:20" x14ac:dyDescent="0.3">
      <c r="A1875" s="3">
        <v>2010</v>
      </c>
      <c r="B1875" s="3">
        <v>50</v>
      </c>
      <c r="C1875" s="3" t="s">
        <v>47</v>
      </c>
      <c r="D1875" s="3" t="s">
        <v>118</v>
      </c>
      <c r="E1875" s="3" t="s">
        <v>118</v>
      </c>
      <c r="F1875" s="3">
        <v>5892</v>
      </c>
      <c r="G1875" s="3">
        <f t="shared" si="89"/>
        <v>2010</v>
      </c>
      <c r="H1875" s="4">
        <v>3</v>
      </c>
      <c r="I1875" s="3" t="s">
        <v>36</v>
      </c>
      <c r="J1875" s="3">
        <v>3</v>
      </c>
      <c r="K1875" s="3">
        <v>7</v>
      </c>
      <c r="L1875" s="3">
        <v>0</v>
      </c>
      <c r="M1875" s="3">
        <v>0</v>
      </c>
      <c r="N1875" s="3">
        <v>0</v>
      </c>
      <c r="O1875" s="3">
        <v>0</v>
      </c>
      <c r="P1875" s="3">
        <f t="shared" si="88"/>
        <v>14</v>
      </c>
      <c r="Q1875" s="3">
        <v>98</v>
      </c>
      <c r="R1875" s="3">
        <f t="shared" si="87"/>
        <v>1</v>
      </c>
      <c r="S1875" s="3">
        <v>10</v>
      </c>
      <c r="T1875" s="3">
        <f>IF(AND(H1875&lt;5,S1875&gt;=VLOOKUP(A1875,anni!$A$1:$O$32,6,0)),1,0)</f>
        <v>0</v>
      </c>
    </row>
    <row r="1876" spans="1:20" x14ac:dyDescent="0.3">
      <c r="A1876" s="3">
        <v>2010</v>
      </c>
      <c r="B1876" s="3">
        <v>51</v>
      </c>
      <c r="C1876" s="3" t="s">
        <v>34</v>
      </c>
      <c r="D1876" s="3" t="s">
        <v>41</v>
      </c>
      <c r="E1876" s="3" t="s">
        <v>41</v>
      </c>
      <c r="F1876" s="3">
        <v>5761</v>
      </c>
      <c r="G1876" s="3">
        <f t="shared" si="89"/>
        <v>2010</v>
      </c>
      <c r="H1876" s="4">
        <v>5</v>
      </c>
      <c r="I1876" s="3" t="s">
        <v>36</v>
      </c>
      <c r="J1876" s="3">
        <v>6</v>
      </c>
      <c r="K1876" s="3">
        <v>7</v>
      </c>
      <c r="L1876" s="3">
        <v>7</v>
      </c>
      <c r="M1876" s="3">
        <v>0</v>
      </c>
      <c r="N1876" s="3">
        <v>2</v>
      </c>
      <c r="O1876" s="3">
        <v>0</v>
      </c>
      <c r="P1876" s="3">
        <f t="shared" si="88"/>
        <v>22</v>
      </c>
      <c r="Q1876" s="3">
        <v>10</v>
      </c>
      <c r="R1876" s="3">
        <f t="shared" si="87"/>
        <v>1</v>
      </c>
      <c r="S1876" s="3">
        <v>22</v>
      </c>
      <c r="T1876" s="3">
        <f>IF(AND(H1876&lt;5,S1876&gt;=VLOOKUP(A1876,anni!$A$1:$O$32,6,0)),1,0)</f>
        <v>0</v>
      </c>
    </row>
    <row r="1877" spans="1:20" x14ac:dyDescent="0.3">
      <c r="A1877" s="3">
        <v>2010</v>
      </c>
      <c r="B1877" s="3">
        <v>52</v>
      </c>
      <c r="C1877" s="3" t="s">
        <v>79</v>
      </c>
      <c r="D1877" s="3" t="s">
        <v>84</v>
      </c>
      <c r="E1877" s="3" t="s">
        <v>84</v>
      </c>
      <c r="F1877" s="3">
        <v>5762</v>
      </c>
      <c r="G1877" s="3">
        <f t="shared" si="89"/>
        <v>2010</v>
      </c>
      <c r="H1877" s="4">
        <v>5</v>
      </c>
      <c r="I1877" s="3" t="s">
        <v>36</v>
      </c>
      <c r="J1877" s="3">
        <v>1</v>
      </c>
      <c r="K1877" s="3">
        <v>0</v>
      </c>
      <c r="L1877" s="3">
        <v>1</v>
      </c>
      <c r="M1877" s="3">
        <v>5</v>
      </c>
      <c r="N1877" s="3">
        <v>0</v>
      </c>
      <c r="O1877" s="3">
        <v>0</v>
      </c>
      <c r="P1877" s="3">
        <f t="shared" si="88"/>
        <v>7</v>
      </c>
      <c r="Q1877" s="3">
        <v>149</v>
      </c>
      <c r="R1877" s="3">
        <f t="shared" si="87"/>
        <v>1</v>
      </c>
      <c r="S1877" s="3">
        <v>7</v>
      </c>
      <c r="T1877" s="3">
        <f>IF(AND(H1877&lt;5,S1877&gt;=VLOOKUP(A1877,anni!$A$1:$O$32,6,0)),1,0)</f>
        <v>0</v>
      </c>
    </row>
    <row r="1878" spans="1:20" x14ac:dyDescent="0.3">
      <c r="A1878" s="3">
        <v>2010</v>
      </c>
      <c r="B1878" s="3">
        <v>53</v>
      </c>
      <c r="C1878" s="3" t="s">
        <v>69</v>
      </c>
      <c r="D1878" s="3" t="s">
        <v>72</v>
      </c>
      <c r="E1878" s="3" t="s">
        <v>72</v>
      </c>
      <c r="F1878" s="3">
        <v>5924</v>
      </c>
      <c r="G1878" s="3">
        <f t="shared" si="89"/>
        <v>2010</v>
      </c>
      <c r="H1878" s="4">
        <v>2</v>
      </c>
      <c r="I1878" s="3" t="s">
        <v>31</v>
      </c>
      <c r="J1878" s="3">
        <v>2</v>
      </c>
      <c r="K1878" s="3">
        <v>0</v>
      </c>
      <c r="L1878" s="3">
        <v>0</v>
      </c>
      <c r="M1878" s="3">
        <v>0</v>
      </c>
      <c r="N1878" s="3">
        <v>1</v>
      </c>
      <c r="O1878" s="3">
        <v>0</v>
      </c>
      <c r="P1878" s="3">
        <f t="shared" si="88"/>
        <v>4.8000000000000007</v>
      </c>
      <c r="Q1878" s="3">
        <v>245</v>
      </c>
      <c r="R1878" s="3">
        <f t="shared" si="87"/>
        <v>4</v>
      </c>
      <c r="S1878" s="3">
        <v>3</v>
      </c>
      <c r="T1878" s="3">
        <f>IF(AND(H1878&lt;5,S1878&gt;=VLOOKUP(A1878,anni!$A$1:$O$32,6,0)),1,0)</f>
        <v>0</v>
      </c>
    </row>
    <row r="1879" spans="1:20" x14ac:dyDescent="0.3">
      <c r="A1879" s="3">
        <v>2010</v>
      </c>
      <c r="B1879" s="3">
        <v>54</v>
      </c>
      <c r="C1879" s="3" t="s">
        <v>34</v>
      </c>
      <c r="D1879" s="3" t="s">
        <v>42</v>
      </c>
      <c r="E1879" s="3" t="s">
        <v>42</v>
      </c>
      <c r="F1879" s="3">
        <v>5839</v>
      </c>
      <c r="G1879" s="3">
        <f t="shared" si="89"/>
        <v>2010</v>
      </c>
      <c r="H1879" s="4">
        <v>4</v>
      </c>
      <c r="I1879" s="3" t="s">
        <v>36</v>
      </c>
      <c r="J1879" s="3">
        <v>6</v>
      </c>
      <c r="K1879" s="3">
        <v>7</v>
      </c>
      <c r="L1879" s="3">
        <v>1</v>
      </c>
      <c r="M1879" s="3">
        <v>1</v>
      </c>
      <c r="N1879" s="3">
        <v>0</v>
      </c>
      <c r="O1879" s="3">
        <v>0</v>
      </c>
      <c r="P1879" s="3">
        <f t="shared" si="88"/>
        <v>18</v>
      </c>
      <c r="Q1879" s="3">
        <v>30</v>
      </c>
      <c r="R1879" s="3">
        <f t="shared" si="87"/>
        <v>2</v>
      </c>
      <c r="S1879" s="3">
        <v>15</v>
      </c>
      <c r="T1879" s="3">
        <f>IF(AND(H1879&lt;5,S1879&gt;=VLOOKUP(A1879,anni!$A$1:$O$32,6,0)),1,0)</f>
        <v>0</v>
      </c>
    </row>
    <row r="1880" spans="1:20" x14ac:dyDescent="0.3">
      <c r="A1880" s="3">
        <v>2010</v>
      </c>
      <c r="B1880" s="3">
        <v>55</v>
      </c>
      <c r="C1880" s="3" t="s">
        <v>50</v>
      </c>
      <c r="D1880" s="3" t="s">
        <v>51</v>
      </c>
      <c r="E1880" s="3" t="s">
        <v>51</v>
      </c>
      <c r="F1880" s="3">
        <v>5338</v>
      </c>
      <c r="G1880" s="3">
        <f t="shared" si="89"/>
        <v>2010</v>
      </c>
      <c r="H1880" s="4">
        <v>5</v>
      </c>
      <c r="I1880" s="3" t="s">
        <v>36</v>
      </c>
      <c r="J1880" s="3">
        <v>6</v>
      </c>
      <c r="K1880" s="3">
        <v>1</v>
      </c>
      <c r="L1880" s="3">
        <v>6</v>
      </c>
      <c r="M1880" s="3">
        <v>0</v>
      </c>
      <c r="N1880" s="3">
        <v>1</v>
      </c>
      <c r="O1880" s="3">
        <v>0</v>
      </c>
      <c r="P1880" s="3">
        <f t="shared" si="88"/>
        <v>14</v>
      </c>
      <c r="Q1880" s="3">
        <v>40</v>
      </c>
      <c r="R1880" s="3">
        <f t="shared" si="87"/>
        <v>3</v>
      </c>
      <c r="S1880" s="3">
        <v>14</v>
      </c>
      <c r="T1880" s="3">
        <f>IF(AND(H1880&lt;5,S1880&gt;=VLOOKUP(A1880,anni!$A$1:$O$32,6,0)),1,0)</f>
        <v>0</v>
      </c>
    </row>
    <row r="1881" spans="1:20" x14ac:dyDescent="0.3">
      <c r="A1881" s="3">
        <v>2010</v>
      </c>
      <c r="B1881" s="3">
        <v>56</v>
      </c>
      <c r="C1881" s="3" t="s">
        <v>39</v>
      </c>
      <c r="D1881" s="3" t="s">
        <v>40</v>
      </c>
      <c r="E1881" s="3" t="s">
        <v>40</v>
      </c>
      <c r="F1881" s="3">
        <v>5840</v>
      </c>
      <c r="G1881" s="3">
        <f t="shared" si="89"/>
        <v>2010</v>
      </c>
      <c r="H1881" s="4">
        <v>4</v>
      </c>
      <c r="I1881" s="3" t="s">
        <v>36</v>
      </c>
      <c r="J1881" s="3">
        <v>3</v>
      </c>
      <c r="K1881" s="3">
        <v>1</v>
      </c>
      <c r="L1881" s="3">
        <v>0</v>
      </c>
      <c r="M1881" s="3">
        <v>0</v>
      </c>
      <c r="N1881" s="3">
        <v>1</v>
      </c>
      <c r="O1881" s="3">
        <v>0</v>
      </c>
      <c r="P1881" s="3">
        <f t="shared" si="88"/>
        <v>6</v>
      </c>
      <c r="Q1881" s="3">
        <v>189</v>
      </c>
      <c r="R1881" s="3">
        <f t="shared" si="87"/>
        <v>1</v>
      </c>
      <c r="S1881" s="3">
        <v>5</v>
      </c>
      <c r="T1881" s="3">
        <f>IF(AND(H1881&lt;5,S1881&gt;=VLOOKUP(A1881,anni!$A$1:$O$32,6,0)),1,0)</f>
        <v>0</v>
      </c>
    </row>
    <row r="1882" spans="1:20" x14ac:dyDescent="0.3">
      <c r="A1882" s="3">
        <v>2010</v>
      </c>
      <c r="B1882" s="3">
        <v>57</v>
      </c>
      <c r="C1882" s="3" t="s">
        <v>39</v>
      </c>
      <c r="D1882" s="3" t="s">
        <v>40</v>
      </c>
      <c r="E1882" s="3" t="s">
        <v>40</v>
      </c>
      <c r="F1882" s="3">
        <v>5953</v>
      </c>
      <c r="G1882" s="3">
        <f t="shared" si="89"/>
        <v>2010</v>
      </c>
      <c r="H1882" s="4">
        <v>1</v>
      </c>
      <c r="I1882" s="3" t="s">
        <v>31</v>
      </c>
      <c r="J1882" s="3">
        <v>0</v>
      </c>
      <c r="K1882" s="3">
        <v>0</v>
      </c>
      <c r="L1882" s="3">
        <v>0</v>
      </c>
      <c r="M1882" s="3">
        <v>0</v>
      </c>
      <c r="N1882" s="3">
        <v>0</v>
      </c>
      <c r="O1882" s="3">
        <v>0</v>
      </c>
      <c r="P1882" s="3">
        <f t="shared" si="88"/>
        <v>0</v>
      </c>
      <c r="Q1882" s="3">
        <v>287</v>
      </c>
      <c r="R1882" s="3">
        <f t="shared" si="87"/>
        <v>1</v>
      </c>
      <c r="S1882" s="3">
        <v>0</v>
      </c>
      <c r="T1882" s="3">
        <f>IF(AND(H1882&lt;5,S1882&gt;=VLOOKUP(A1882,anni!$A$1:$O$32,6,0)),1,0)</f>
        <v>0</v>
      </c>
    </row>
    <row r="1883" spans="1:20" x14ac:dyDescent="0.3">
      <c r="A1883" s="3">
        <v>2010</v>
      </c>
      <c r="B1883" s="3">
        <v>58</v>
      </c>
      <c r="C1883" s="3" t="s">
        <v>62</v>
      </c>
      <c r="D1883" s="3" t="s">
        <v>142</v>
      </c>
      <c r="E1883" s="3" t="s">
        <v>142</v>
      </c>
      <c r="F1883" s="3">
        <v>5841</v>
      </c>
      <c r="G1883" s="3">
        <f t="shared" si="89"/>
        <v>2010</v>
      </c>
      <c r="H1883" s="4">
        <v>4</v>
      </c>
      <c r="I1883" s="3" t="s">
        <v>36</v>
      </c>
      <c r="J1883" s="3">
        <v>0</v>
      </c>
      <c r="K1883" s="3">
        <v>0</v>
      </c>
      <c r="L1883" s="3">
        <v>0</v>
      </c>
      <c r="M1883" s="3">
        <v>0</v>
      </c>
      <c r="N1883" s="3">
        <v>0</v>
      </c>
      <c r="O1883" s="3">
        <v>0</v>
      </c>
      <c r="P1883" s="3">
        <f t="shared" si="88"/>
        <v>0</v>
      </c>
      <c r="Q1883" s="3">
        <v>287</v>
      </c>
      <c r="R1883" s="3">
        <f t="shared" si="87"/>
        <v>1</v>
      </c>
      <c r="S1883" s="3">
        <v>0</v>
      </c>
      <c r="T1883" s="3">
        <f>IF(AND(H1883&lt;5,S1883&gt;=VLOOKUP(A1883,anni!$A$1:$O$32,6,0)),1,0)</f>
        <v>0</v>
      </c>
    </row>
    <row r="1884" spans="1:20" x14ac:dyDescent="0.3">
      <c r="A1884" s="3">
        <v>2010</v>
      </c>
      <c r="B1884" s="3">
        <v>59</v>
      </c>
      <c r="C1884" s="3" t="s">
        <v>50</v>
      </c>
      <c r="D1884" s="3" t="s">
        <v>51</v>
      </c>
      <c r="E1884" s="3" t="s">
        <v>51</v>
      </c>
      <c r="F1884" s="3">
        <v>5842</v>
      </c>
      <c r="G1884" s="3">
        <f t="shared" si="89"/>
        <v>2010</v>
      </c>
      <c r="H1884" s="4">
        <v>4</v>
      </c>
      <c r="I1884" s="3" t="s">
        <v>36</v>
      </c>
      <c r="J1884" s="3">
        <v>5</v>
      </c>
      <c r="K1884" s="3">
        <v>2</v>
      </c>
      <c r="L1884" s="3">
        <v>1</v>
      </c>
      <c r="M1884" s="3">
        <v>0</v>
      </c>
      <c r="N1884" s="3">
        <v>1</v>
      </c>
      <c r="O1884" s="3">
        <v>0</v>
      </c>
      <c r="P1884" s="3">
        <f t="shared" si="88"/>
        <v>10.799999999999999</v>
      </c>
      <c r="Q1884" s="3">
        <v>116</v>
      </c>
      <c r="R1884" s="3">
        <f t="shared" si="87"/>
        <v>2</v>
      </c>
      <c r="S1884" s="3">
        <v>9</v>
      </c>
      <c r="T1884" s="3">
        <f>IF(AND(H1884&lt;5,S1884&gt;=VLOOKUP(A1884,anni!$A$1:$O$32,6,0)),1,0)</f>
        <v>0</v>
      </c>
    </row>
    <row r="1885" spans="1:20" x14ac:dyDescent="0.3">
      <c r="A1885" s="3">
        <v>2010</v>
      </c>
      <c r="B1885" s="3">
        <v>60</v>
      </c>
      <c r="C1885" s="3" t="s">
        <v>86</v>
      </c>
      <c r="D1885" s="3" t="s">
        <v>87</v>
      </c>
      <c r="E1885" s="3" t="s">
        <v>87</v>
      </c>
      <c r="F1885" s="3">
        <v>5526</v>
      </c>
      <c r="G1885" s="3">
        <f t="shared" si="89"/>
        <v>2010</v>
      </c>
      <c r="H1885" s="4">
        <v>4</v>
      </c>
      <c r="I1885" s="3" t="s">
        <v>36</v>
      </c>
      <c r="J1885" s="3">
        <v>3</v>
      </c>
      <c r="K1885" s="3">
        <v>4</v>
      </c>
      <c r="L1885" s="3">
        <v>2</v>
      </c>
      <c r="M1885" s="3">
        <v>0</v>
      </c>
      <c r="N1885" s="3">
        <v>2</v>
      </c>
      <c r="O1885" s="3">
        <v>0</v>
      </c>
      <c r="P1885" s="3">
        <f t="shared" si="88"/>
        <v>13.2</v>
      </c>
      <c r="Q1885" s="3">
        <v>77</v>
      </c>
      <c r="R1885" s="3">
        <f t="shared" si="87"/>
        <v>2</v>
      </c>
      <c r="S1885" s="3">
        <v>11</v>
      </c>
      <c r="T1885" s="3">
        <f>IF(AND(H1885&lt;5,S1885&gt;=VLOOKUP(A1885,anni!$A$1:$O$32,6,0)),1,0)</f>
        <v>0</v>
      </c>
    </row>
    <row r="1886" spans="1:20" x14ac:dyDescent="0.3">
      <c r="A1886" s="3">
        <v>2010</v>
      </c>
      <c r="B1886" s="3">
        <v>61</v>
      </c>
      <c r="C1886" s="3" t="s">
        <v>34</v>
      </c>
      <c r="D1886" s="3" t="s">
        <v>41</v>
      </c>
      <c r="E1886" s="3" t="s">
        <v>41</v>
      </c>
      <c r="F1886" s="3">
        <v>5843</v>
      </c>
      <c r="G1886" s="3">
        <f t="shared" si="89"/>
        <v>2010</v>
      </c>
      <c r="H1886" s="4">
        <v>4</v>
      </c>
      <c r="I1886" s="3" t="s">
        <v>36</v>
      </c>
      <c r="J1886" s="3">
        <v>0</v>
      </c>
      <c r="K1886" s="3">
        <v>4</v>
      </c>
      <c r="L1886" s="3">
        <v>0</v>
      </c>
      <c r="M1886" s="3">
        <v>0</v>
      </c>
      <c r="N1886" s="3">
        <v>0</v>
      </c>
      <c r="O1886" s="3">
        <v>0</v>
      </c>
      <c r="P1886" s="3">
        <f t="shared" si="88"/>
        <v>4.8</v>
      </c>
      <c r="Q1886" s="3">
        <v>218</v>
      </c>
      <c r="R1886" s="3">
        <f t="shared" si="87"/>
        <v>1</v>
      </c>
      <c r="S1886" s="3">
        <v>4</v>
      </c>
      <c r="T1886" s="3">
        <f>IF(AND(H1886&lt;5,S1886&gt;=VLOOKUP(A1886,anni!$A$1:$O$32,6,0)),1,0)</f>
        <v>0</v>
      </c>
    </row>
    <row r="1887" spans="1:20" x14ac:dyDescent="0.3">
      <c r="A1887" s="3">
        <v>2010</v>
      </c>
      <c r="B1887" s="3">
        <v>62</v>
      </c>
      <c r="C1887" s="3" t="s">
        <v>39</v>
      </c>
      <c r="D1887" s="3" t="s">
        <v>40</v>
      </c>
      <c r="E1887" s="3" t="s">
        <v>40</v>
      </c>
      <c r="F1887" s="3">
        <v>5763</v>
      </c>
      <c r="G1887" s="3">
        <f t="shared" si="89"/>
        <v>2010</v>
      </c>
      <c r="H1887" s="4">
        <v>5</v>
      </c>
      <c r="I1887" s="3" t="s">
        <v>36</v>
      </c>
      <c r="J1887" s="3">
        <v>2</v>
      </c>
      <c r="K1887" s="3">
        <v>0</v>
      </c>
      <c r="L1887" s="3">
        <v>2</v>
      </c>
      <c r="M1887" s="3">
        <v>0</v>
      </c>
      <c r="N1887" s="3">
        <v>0</v>
      </c>
      <c r="O1887" s="3">
        <v>0</v>
      </c>
      <c r="P1887" s="3">
        <f t="shared" si="88"/>
        <v>4</v>
      </c>
      <c r="Q1887" s="3">
        <v>218</v>
      </c>
      <c r="R1887" s="3">
        <f t="shared" si="87"/>
        <v>1</v>
      </c>
      <c r="S1887" s="3">
        <v>4</v>
      </c>
      <c r="T1887" s="3">
        <f>IF(AND(H1887&lt;5,S1887&gt;=VLOOKUP(A1887,anni!$A$1:$O$32,6,0)),1,0)</f>
        <v>0</v>
      </c>
    </row>
    <row r="1888" spans="1:20" x14ac:dyDescent="0.3">
      <c r="A1888" s="3">
        <v>2010</v>
      </c>
      <c r="B1888" s="3">
        <v>63</v>
      </c>
      <c r="C1888" s="3" t="s">
        <v>29</v>
      </c>
      <c r="D1888" s="3" t="s">
        <v>124</v>
      </c>
      <c r="E1888" s="3" t="s">
        <v>124</v>
      </c>
      <c r="F1888" s="3">
        <v>5644</v>
      </c>
      <c r="G1888" s="3">
        <f t="shared" si="89"/>
        <v>2010</v>
      </c>
      <c r="H1888" s="4">
        <v>5</v>
      </c>
      <c r="I1888" s="3" t="s">
        <v>36</v>
      </c>
      <c r="J1888" s="3">
        <v>3</v>
      </c>
      <c r="K1888" s="3">
        <v>1</v>
      </c>
      <c r="L1888" s="3">
        <v>0</v>
      </c>
      <c r="M1888" s="3">
        <v>0</v>
      </c>
      <c r="N1888" s="3">
        <v>0</v>
      </c>
      <c r="O1888" s="3">
        <v>0</v>
      </c>
      <c r="P1888" s="3">
        <f t="shared" si="88"/>
        <v>4</v>
      </c>
      <c r="Q1888" s="3">
        <v>218</v>
      </c>
      <c r="R1888" s="3">
        <f t="shared" si="87"/>
        <v>2</v>
      </c>
      <c r="S1888" s="3">
        <v>4</v>
      </c>
      <c r="T1888" s="3">
        <f>IF(AND(H1888&lt;5,S1888&gt;=VLOOKUP(A1888,anni!$A$1:$O$32,6,0)),1,0)</f>
        <v>0</v>
      </c>
    </row>
    <row r="1889" spans="1:20" x14ac:dyDescent="0.3">
      <c r="A1889" s="3">
        <v>2010</v>
      </c>
      <c r="B1889" s="3">
        <v>64</v>
      </c>
      <c r="C1889" s="3" t="s">
        <v>50</v>
      </c>
      <c r="D1889" s="3" t="s">
        <v>51</v>
      </c>
      <c r="E1889" s="3" t="s">
        <v>51</v>
      </c>
      <c r="F1889" s="3">
        <v>5844</v>
      </c>
      <c r="G1889" s="3">
        <f t="shared" si="89"/>
        <v>2010</v>
      </c>
      <c r="H1889" s="4">
        <v>4</v>
      </c>
      <c r="I1889" s="3" t="s">
        <v>36</v>
      </c>
      <c r="J1889" s="3">
        <v>6</v>
      </c>
      <c r="K1889" s="3">
        <v>4</v>
      </c>
      <c r="L1889" s="3">
        <v>0</v>
      </c>
      <c r="M1889" s="3">
        <v>0</v>
      </c>
      <c r="N1889" s="3">
        <v>0</v>
      </c>
      <c r="O1889" s="3">
        <v>0</v>
      </c>
      <c r="P1889" s="3">
        <f t="shared" si="88"/>
        <v>12</v>
      </c>
      <c r="Q1889" s="3">
        <v>98</v>
      </c>
      <c r="R1889" s="3">
        <f t="shared" ref="R1889:R1952" si="90">COUNTIF($F$609:$F$5991,F1889)</f>
        <v>2</v>
      </c>
      <c r="S1889" s="3">
        <v>10</v>
      </c>
      <c r="T1889" s="3">
        <f>IF(AND(H1889&lt;5,S1889&gt;=VLOOKUP(A1889,anni!$A$1:$O$32,6,0)),1,0)</f>
        <v>0</v>
      </c>
    </row>
    <row r="1890" spans="1:20" x14ac:dyDescent="0.3">
      <c r="A1890" s="3">
        <v>2010</v>
      </c>
      <c r="B1890" s="3">
        <v>65</v>
      </c>
      <c r="C1890" s="3" t="s">
        <v>39</v>
      </c>
      <c r="D1890" s="3" t="s">
        <v>65</v>
      </c>
      <c r="E1890" s="3" t="s">
        <v>65</v>
      </c>
      <c r="F1890" s="3">
        <v>5645</v>
      </c>
      <c r="G1890" s="3">
        <f t="shared" si="89"/>
        <v>2010</v>
      </c>
      <c r="H1890" s="4">
        <v>5</v>
      </c>
      <c r="I1890" s="3" t="s">
        <v>36</v>
      </c>
      <c r="J1890" s="3">
        <v>3</v>
      </c>
      <c r="K1890" s="3">
        <v>3</v>
      </c>
      <c r="L1890" s="3">
        <v>0</v>
      </c>
      <c r="M1890" s="3">
        <v>0</v>
      </c>
      <c r="N1890" s="3">
        <v>0</v>
      </c>
      <c r="O1890" s="3">
        <v>0</v>
      </c>
      <c r="P1890" s="3">
        <f t="shared" si="88"/>
        <v>6</v>
      </c>
      <c r="Q1890" s="3">
        <v>168</v>
      </c>
      <c r="R1890" s="3">
        <f t="shared" si="90"/>
        <v>2</v>
      </c>
      <c r="S1890" s="3">
        <v>6</v>
      </c>
      <c r="T1890" s="3">
        <f>IF(AND(H1890&lt;5,S1890&gt;=VLOOKUP(A1890,anni!$A$1:$O$32,6,0)),1,0)</f>
        <v>0</v>
      </c>
    </row>
    <row r="1891" spans="1:20" x14ac:dyDescent="0.3">
      <c r="A1891" s="3">
        <v>2010</v>
      </c>
      <c r="B1891" s="3">
        <v>66</v>
      </c>
      <c r="C1891" s="3" t="s">
        <v>152</v>
      </c>
      <c r="D1891" s="3" t="s">
        <v>133</v>
      </c>
      <c r="E1891" s="3" t="s">
        <v>133</v>
      </c>
      <c r="F1891" s="3">
        <v>5893</v>
      </c>
      <c r="G1891" s="3">
        <f t="shared" si="89"/>
        <v>2010</v>
      </c>
      <c r="H1891" s="4">
        <v>3</v>
      </c>
      <c r="I1891" s="3" t="s">
        <v>36</v>
      </c>
      <c r="P1891" s="3">
        <f t="shared" si="88"/>
        <v>-1</v>
      </c>
      <c r="Q1891" s="3">
        <v>297</v>
      </c>
      <c r="R1891" s="3">
        <f t="shared" si="90"/>
        <v>2</v>
      </c>
      <c r="S1891" s="3">
        <v>-1</v>
      </c>
      <c r="T1891" s="3">
        <f>IF(AND(H1891&lt;5,S1891&gt;=VLOOKUP(A1891,anni!$A$1:$O$32,6,0)),1,0)</f>
        <v>0</v>
      </c>
    </row>
    <row r="1892" spans="1:20" x14ac:dyDescent="0.3">
      <c r="A1892" s="3">
        <v>2010</v>
      </c>
      <c r="B1892" s="3">
        <v>67</v>
      </c>
      <c r="C1892" s="3" t="s">
        <v>39</v>
      </c>
      <c r="D1892" s="3" t="s">
        <v>148</v>
      </c>
      <c r="E1892" s="3" t="s">
        <v>148</v>
      </c>
      <c r="F1892" s="3">
        <v>5894</v>
      </c>
      <c r="G1892" s="3">
        <f t="shared" si="89"/>
        <v>2010</v>
      </c>
      <c r="H1892" s="4">
        <v>3</v>
      </c>
      <c r="I1892" s="3" t="s">
        <v>36</v>
      </c>
      <c r="J1892" s="3">
        <v>1</v>
      </c>
      <c r="K1892" s="3">
        <v>7</v>
      </c>
      <c r="L1892" s="3">
        <v>1</v>
      </c>
      <c r="M1892" s="3">
        <v>0</v>
      </c>
      <c r="N1892" s="3">
        <v>0</v>
      </c>
      <c r="O1892" s="3">
        <v>0</v>
      </c>
      <c r="P1892" s="3">
        <f t="shared" si="88"/>
        <v>12.6</v>
      </c>
      <c r="Q1892" s="3">
        <v>116</v>
      </c>
      <c r="R1892" s="3">
        <f t="shared" si="90"/>
        <v>3</v>
      </c>
      <c r="S1892" s="3">
        <v>9</v>
      </c>
      <c r="T1892" s="3">
        <f>IF(AND(H1892&lt;5,S1892&gt;=VLOOKUP(A1892,anni!$A$1:$O$32,6,0)),1,0)</f>
        <v>0</v>
      </c>
    </row>
    <row r="1893" spans="1:20" x14ac:dyDescent="0.3">
      <c r="A1893" s="3">
        <v>2010</v>
      </c>
      <c r="B1893" s="3">
        <v>68</v>
      </c>
      <c r="C1893" s="3" t="s">
        <v>47</v>
      </c>
      <c r="D1893" s="3" t="s">
        <v>100</v>
      </c>
      <c r="E1893" s="3" t="s">
        <v>100</v>
      </c>
      <c r="F1893" s="3">
        <v>5764</v>
      </c>
      <c r="G1893" s="3">
        <f t="shared" si="89"/>
        <v>2010</v>
      </c>
      <c r="H1893" s="4">
        <v>5</v>
      </c>
      <c r="I1893" s="3" t="s">
        <v>36</v>
      </c>
      <c r="J1893" s="3">
        <v>3</v>
      </c>
      <c r="K1893" s="3">
        <v>3</v>
      </c>
      <c r="L1893" s="3">
        <v>3</v>
      </c>
      <c r="M1893" s="3">
        <v>0</v>
      </c>
      <c r="N1893" s="3">
        <v>1</v>
      </c>
      <c r="O1893" s="3">
        <v>0</v>
      </c>
      <c r="P1893" s="3">
        <f t="shared" si="88"/>
        <v>10</v>
      </c>
      <c r="Q1893" s="3">
        <v>98</v>
      </c>
      <c r="R1893" s="3">
        <f t="shared" si="90"/>
        <v>1</v>
      </c>
      <c r="S1893" s="3">
        <v>10</v>
      </c>
      <c r="T1893" s="3">
        <f>IF(AND(H1893&lt;5,S1893&gt;=VLOOKUP(A1893,anni!$A$1:$O$32,6,0)),1,0)</f>
        <v>0</v>
      </c>
    </row>
    <row r="1894" spans="1:20" x14ac:dyDescent="0.3">
      <c r="A1894" s="3">
        <v>2010</v>
      </c>
      <c r="B1894" s="3">
        <v>69</v>
      </c>
      <c r="C1894" s="3" t="s">
        <v>56</v>
      </c>
      <c r="D1894" s="3" t="s">
        <v>66</v>
      </c>
      <c r="E1894" s="3" t="s">
        <v>66</v>
      </c>
      <c r="F1894" s="3">
        <v>5179</v>
      </c>
      <c r="G1894" s="3">
        <f t="shared" si="89"/>
        <v>2010</v>
      </c>
      <c r="H1894" s="4">
        <v>5</v>
      </c>
      <c r="I1894" s="3" t="s">
        <v>36</v>
      </c>
      <c r="J1894" s="3">
        <v>3</v>
      </c>
      <c r="K1894" s="3">
        <v>0</v>
      </c>
      <c r="L1894" s="3">
        <v>0</v>
      </c>
      <c r="M1894" s="3">
        <v>0</v>
      </c>
      <c r="N1894" s="3">
        <v>0</v>
      </c>
      <c r="O1894" s="3">
        <v>0</v>
      </c>
      <c r="P1894" s="3">
        <f t="shared" si="88"/>
        <v>3</v>
      </c>
      <c r="Q1894" s="3">
        <v>245</v>
      </c>
      <c r="R1894" s="3">
        <f t="shared" si="90"/>
        <v>3</v>
      </c>
      <c r="S1894" s="3">
        <v>3</v>
      </c>
      <c r="T1894" s="3">
        <f>IF(AND(H1894&lt;5,S1894&gt;=VLOOKUP(A1894,anni!$A$1:$O$32,6,0)),1,0)</f>
        <v>0</v>
      </c>
    </row>
    <row r="1895" spans="1:20" x14ac:dyDescent="0.3">
      <c r="A1895" s="3">
        <v>2010</v>
      </c>
      <c r="B1895" s="3">
        <v>70</v>
      </c>
      <c r="C1895" s="3" t="s">
        <v>56</v>
      </c>
      <c r="D1895" s="3" t="s">
        <v>93</v>
      </c>
      <c r="E1895" s="3" t="s">
        <v>93</v>
      </c>
      <c r="F1895" s="3">
        <v>5845</v>
      </c>
      <c r="G1895" s="3">
        <f t="shared" si="89"/>
        <v>2010</v>
      </c>
      <c r="H1895" s="4">
        <v>4</v>
      </c>
      <c r="I1895" s="3" t="s">
        <v>36</v>
      </c>
      <c r="J1895" s="3">
        <v>3</v>
      </c>
      <c r="K1895" s="3">
        <v>1</v>
      </c>
      <c r="L1895" s="3">
        <v>2</v>
      </c>
      <c r="M1895" s="3">
        <v>0</v>
      </c>
      <c r="N1895" s="3">
        <v>3</v>
      </c>
      <c r="O1895" s="3">
        <v>0</v>
      </c>
      <c r="P1895" s="3">
        <f t="shared" si="88"/>
        <v>10.799999999999999</v>
      </c>
      <c r="Q1895" s="3">
        <v>116</v>
      </c>
      <c r="R1895" s="3">
        <f t="shared" si="90"/>
        <v>1</v>
      </c>
      <c r="S1895" s="3">
        <v>9</v>
      </c>
      <c r="T1895" s="3">
        <f>IF(AND(H1895&lt;5,S1895&gt;=VLOOKUP(A1895,anni!$A$1:$O$32,6,0)),1,0)</f>
        <v>0</v>
      </c>
    </row>
    <row r="1896" spans="1:20" x14ac:dyDescent="0.3">
      <c r="A1896" s="3">
        <v>2010</v>
      </c>
      <c r="B1896" s="3">
        <v>71</v>
      </c>
      <c r="C1896" s="3" t="s">
        <v>34</v>
      </c>
      <c r="D1896" s="3" t="s">
        <v>88</v>
      </c>
      <c r="E1896" s="3" t="s">
        <v>88</v>
      </c>
      <c r="F1896" s="3">
        <v>5895</v>
      </c>
      <c r="G1896" s="3">
        <f t="shared" si="89"/>
        <v>2010</v>
      </c>
      <c r="H1896" s="4">
        <v>3</v>
      </c>
      <c r="I1896" s="3" t="s">
        <v>36</v>
      </c>
      <c r="J1896" s="3">
        <v>1</v>
      </c>
      <c r="K1896" s="3">
        <v>1</v>
      </c>
      <c r="L1896" s="3">
        <v>1</v>
      </c>
      <c r="M1896" s="3">
        <v>0</v>
      </c>
      <c r="N1896" s="3">
        <v>1</v>
      </c>
      <c r="O1896" s="3">
        <v>0</v>
      </c>
      <c r="P1896" s="3">
        <f t="shared" si="88"/>
        <v>5.6</v>
      </c>
      <c r="Q1896" s="3">
        <v>218</v>
      </c>
      <c r="R1896" s="3">
        <f t="shared" si="90"/>
        <v>1</v>
      </c>
      <c r="S1896" s="3">
        <v>4</v>
      </c>
      <c r="T1896" s="3">
        <f>IF(AND(H1896&lt;5,S1896&gt;=VLOOKUP(A1896,anni!$A$1:$O$32,6,0)),1,0)</f>
        <v>0</v>
      </c>
    </row>
    <row r="1897" spans="1:20" x14ac:dyDescent="0.3">
      <c r="A1897" s="3">
        <v>2010</v>
      </c>
      <c r="B1897" s="3">
        <v>72</v>
      </c>
      <c r="C1897" s="3" t="s">
        <v>56</v>
      </c>
      <c r="D1897" s="3" t="s">
        <v>126</v>
      </c>
      <c r="E1897" s="3" t="s">
        <v>126</v>
      </c>
      <c r="F1897" s="3">
        <v>5765</v>
      </c>
      <c r="G1897" s="3">
        <f t="shared" si="89"/>
        <v>2010</v>
      </c>
      <c r="H1897" s="4">
        <v>5</v>
      </c>
      <c r="I1897" s="3" t="s">
        <v>36</v>
      </c>
      <c r="J1897" s="3">
        <v>3</v>
      </c>
      <c r="K1897" s="3">
        <v>0</v>
      </c>
      <c r="L1897" s="3">
        <v>2</v>
      </c>
      <c r="M1897" s="3">
        <v>0</v>
      </c>
      <c r="N1897" s="3">
        <v>0</v>
      </c>
      <c r="O1897" s="3">
        <v>0</v>
      </c>
      <c r="P1897" s="3">
        <f t="shared" si="88"/>
        <v>5</v>
      </c>
      <c r="Q1897" s="3">
        <v>189</v>
      </c>
      <c r="R1897" s="3">
        <f t="shared" si="90"/>
        <v>1</v>
      </c>
      <c r="S1897" s="3">
        <v>5</v>
      </c>
      <c r="T1897" s="3">
        <f>IF(AND(H1897&lt;5,S1897&gt;=VLOOKUP(A1897,anni!$A$1:$O$32,6,0)),1,0)</f>
        <v>0</v>
      </c>
    </row>
    <row r="1898" spans="1:20" x14ac:dyDescent="0.3">
      <c r="A1898" s="3">
        <v>2010</v>
      </c>
      <c r="B1898" s="3">
        <v>73</v>
      </c>
      <c r="C1898" s="3" t="s">
        <v>69</v>
      </c>
      <c r="D1898" s="3" t="s">
        <v>78</v>
      </c>
      <c r="E1898" s="3" t="s">
        <v>78</v>
      </c>
      <c r="F1898" s="3">
        <v>5846</v>
      </c>
      <c r="G1898" s="3">
        <f t="shared" si="89"/>
        <v>2010</v>
      </c>
      <c r="H1898" s="4">
        <v>4</v>
      </c>
      <c r="I1898" s="3" t="s">
        <v>36</v>
      </c>
      <c r="J1898" s="3">
        <v>3</v>
      </c>
      <c r="K1898" s="3">
        <v>2</v>
      </c>
      <c r="L1898" s="3">
        <v>1</v>
      </c>
      <c r="M1898" s="3">
        <v>0</v>
      </c>
      <c r="N1898" s="3">
        <v>0</v>
      </c>
      <c r="O1898" s="3">
        <v>0</v>
      </c>
      <c r="P1898" s="3">
        <f t="shared" si="88"/>
        <v>7.1999999999999993</v>
      </c>
      <c r="Q1898" s="3">
        <v>168</v>
      </c>
      <c r="R1898" s="3">
        <f t="shared" si="90"/>
        <v>1</v>
      </c>
      <c r="S1898" s="3">
        <v>6</v>
      </c>
      <c r="T1898" s="3">
        <f>IF(AND(H1898&lt;5,S1898&gt;=VLOOKUP(A1898,anni!$A$1:$O$32,6,0)),1,0)</f>
        <v>0</v>
      </c>
    </row>
    <row r="1899" spans="1:20" x14ac:dyDescent="0.3">
      <c r="A1899" s="3">
        <v>2010</v>
      </c>
      <c r="B1899" s="3">
        <v>74</v>
      </c>
      <c r="C1899" s="3" t="s">
        <v>37</v>
      </c>
      <c r="D1899" s="3" t="s">
        <v>38</v>
      </c>
      <c r="E1899" s="3" t="s">
        <v>38</v>
      </c>
      <c r="F1899" s="3">
        <v>5180</v>
      </c>
      <c r="G1899" s="3">
        <f t="shared" si="89"/>
        <v>2010</v>
      </c>
      <c r="H1899" s="4">
        <v>5</v>
      </c>
      <c r="I1899" s="3" t="s">
        <v>36</v>
      </c>
      <c r="J1899" s="3">
        <v>3</v>
      </c>
      <c r="K1899" s="3">
        <v>3</v>
      </c>
      <c r="L1899" s="3">
        <v>7</v>
      </c>
      <c r="M1899" s="3">
        <v>0</v>
      </c>
      <c r="N1899" s="3">
        <v>1</v>
      </c>
      <c r="O1899" s="3">
        <v>0</v>
      </c>
      <c r="P1899" s="3">
        <f t="shared" si="88"/>
        <v>14</v>
      </c>
      <c r="Q1899" s="3">
        <v>40</v>
      </c>
      <c r="R1899" s="3">
        <f t="shared" si="90"/>
        <v>5</v>
      </c>
      <c r="S1899" s="3">
        <v>14</v>
      </c>
      <c r="T1899" s="3">
        <f>IF(AND(H1899&lt;5,S1899&gt;=VLOOKUP(A1899,anni!$A$1:$O$32,6,0)),1,0)</f>
        <v>0</v>
      </c>
    </row>
    <row r="1900" spans="1:20" x14ac:dyDescent="0.3">
      <c r="A1900" s="3">
        <v>2010</v>
      </c>
      <c r="B1900" s="3">
        <v>75</v>
      </c>
      <c r="C1900" s="3" t="s">
        <v>56</v>
      </c>
      <c r="D1900" s="3" t="s">
        <v>85</v>
      </c>
      <c r="E1900" s="3" t="s">
        <v>85</v>
      </c>
      <c r="F1900" s="3">
        <v>5925</v>
      </c>
      <c r="G1900" s="3">
        <f t="shared" si="89"/>
        <v>2010</v>
      </c>
      <c r="H1900" s="4">
        <v>2</v>
      </c>
      <c r="I1900" s="3" t="s">
        <v>31</v>
      </c>
      <c r="J1900" s="3">
        <v>3</v>
      </c>
      <c r="K1900" s="3">
        <v>0</v>
      </c>
      <c r="L1900" s="3">
        <v>0</v>
      </c>
      <c r="M1900" s="3">
        <v>0</v>
      </c>
      <c r="N1900" s="3">
        <v>2</v>
      </c>
      <c r="O1900" s="3">
        <v>0</v>
      </c>
      <c r="P1900" s="3">
        <f t="shared" si="88"/>
        <v>8</v>
      </c>
      <c r="Q1900" s="3">
        <v>189</v>
      </c>
      <c r="R1900" s="3">
        <f t="shared" si="90"/>
        <v>1</v>
      </c>
      <c r="S1900" s="3">
        <v>5</v>
      </c>
      <c r="T1900" s="3">
        <f>IF(AND(H1900&lt;5,S1900&gt;=VLOOKUP(A1900,anni!$A$1:$O$32,6,0)),1,0)</f>
        <v>0</v>
      </c>
    </row>
    <row r="1901" spans="1:20" x14ac:dyDescent="0.3">
      <c r="A1901" s="3">
        <v>2010</v>
      </c>
      <c r="B1901" s="3">
        <v>76</v>
      </c>
      <c r="C1901" s="3" t="s">
        <v>34</v>
      </c>
      <c r="D1901" s="3" t="s">
        <v>41</v>
      </c>
      <c r="E1901" s="3" t="s">
        <v>41</v>
      </c>
      <c r="F1901" s="3">
        <v>5766</v>
      </c>
      <c r="G1901" s="3">
        <f t="shared" si="89"/>
        <v>2010</v>
      </c>
      <c r="H1901" s="4">
        <v>5</v>
      </c>
      <c r="I1901" s="3" t="s">
        <v>36</v>
      </c>
      <c r="J1901" s="3">
        <v>0</v>
      </c>
      <c r="K1901" s="3">
        <v>0</v>
      </c>
      <c r="L1901" s="3">
        <v>0</v>
      </c>
      <c r="M1901" s="3">
        <v>0</v>
      </c>
      <c r="N1901" s="3">
        <v>0</v>
      </c>
      <c r="O1901" s="3">
        <v>0</v>
      </c>
      <c r="P1901" s="3">
        <f t="shared" si="88"/>
        <v>0</v>
      </c>
      <c r="Q1901" s="3">
        <v>287</v>
      </c>
      <c r="R1901" s="3">
        <f t="shared" si="90"/>
        <v>1</v>
      </c>
      <c r="S1901" s="3">
        <v>0</v>
      </c>
      <c r="T1901" s="3">
        <f>IF(AND(H1901&lt;5,S1901&gt;=VLOOKUP(A1901,anni!$A$1:$O$32,6,0)),1,0)</f>
        <v>0</v>
      </c>
    </row>
    <row r="1902" spans="1:20" x14ac:dyDescent="0.3">
      <c r="A1902" s="3">
        <v>2010</v>
      </c>
      <c r="B1902" s="3">
        <v>77</v>
      </c>
      <c r="C1902" s="3" t="s">
        <v>29</v>
      </c>
      <c r="D1902" s="3" t="s">
        <v>139</v>
      </c>
      <c r="E1902" s="3" t="s">
        <v>139</v>
      </c>
      <c r="F1902" s="3">
        <v>5926</v>
      </c>
      <c r="G1902" s="3">
        <f t="shared" si="89"/>
        <v>2010</v>
      </c>
      <c r="H1902" s="4">
        <v>2</v>
      </c>
      <c r="I1902" s="3" t="s">
        <v>31</v>
      </c>
      <c r="J1902" s="3">
        <v>3</v>
      </c>
      <c r="K1902" s="3">
        <v>5</v>
      </c>
      <c r="L1902" s="3">
        <v>4</v>
      </c>
      <c r="M1902" s="3">
        <v>0</v>
      </c>
      <c r="N1902" s="3">
        <v>1</v>
      </c>
      <c r="O1902" s="3">
        <v>0</v>
      </c>
      <c r="P1902" s="3">
        <f t="shared" si="88"/>
        <v>20.8</v>
      </c>
      <c r="Q1902" s="3">
        <v>49</v>
      </c>
      <c r="R1902" s="3">
        <f t="shared" si="90"/>
        <v>3</v>
      </c>
      <c r="S1902" s="3">
        <v>13</v>
      </c>
      <c r="T1902" s="3">
        <f>IF(AND(H1902&lt;5,S1902&gt;=VLOOKUP(A1902,anni!$A$1:$O$32,6,0)),1,0)</f>
        <v>0</v>
      </c>
    </row>
    <row r="1903" spans="1:20" x14ac:dyDescent="0.3">
      <c r="A1903" s="3">
        <v>2010</v>
      </c>
      <c r="B1903" s="3">
        <v>78</v>
      </c>
      <c r="C1903" s="3" t="s">
        <v>47</v>
      </c>
      <c r="D1903" s="3" t="s">
        <v>105</v>
      </c>
      <c r="E1903" s="3" t="s">
        <v>105</v>
      </c>
      <c r="F1903" s="3">
        <v>5767</v>
      </c>
      <c r="G1903" s="3">
        <f t="shared" si="89"/>
        <v>2010</v>
      </c>
      <c r="H1903" s="4">
        <v>5</v>
      </c>
      <c r="I1903" s="3" t="s">
        <v>36</v>
      </c>
      <c r="J1903" s="3">
        <v>3</v>
      </c>
      <c r="K1903" s="3">
        <v>7</v>
      </c>
      <c r="L1903" s="3">
        <v>2</v>
      </c>
      <c r="M1903" s="3">
        <v>0</v>
      </c>
      <c r="N1903" s="3">
        <v>0</v>
      </c>
      <c r="O1903" s="3">
        <v>0</v>
      </c>
      <c r="P1903" s="3">
        <f t="shared" si="88"/>
        <v>12</v>
      </c>
      <c r="Q1903" s="3">
        <v>62</v>
      </c>
      <c r="R1903" s="3">
        <f t="shared" si="90"/>
        <v>1</v>
      </c>
      <c r="S1903" s="3">
        <v>12</v>
      </c>
      <c r="T1903" s="3">
        <f>IF(AND(H1903&lt;5,S1903&gt;=VLOOKUP(A1903,anni!$A$1:$O$32,6,0)),1,0)</f>
        <v>0</v>
      </c>
    </row>
    <row r="1904" spans="1:20" x14ac:dyDescent="0.3">
      <c r="A1904" s="3">
        <v>2010</v>
      </c>
      <c r="B1904" s="3">
        <v>79</v>
      </c>
      <c r="C1904" s="3" t="s">
        <v>37</v>
      </c>
      <c r="D1904" s="3" t="s">
        <v>38</v>
      </c>
      <c r="E1904" s="3" t="s">
        <v>38</v>
      </c>
      <c r="F1904" s="3">
        <v>5768</v>
      </c>
      <c r="G1904" s="3">
        <f t="shared" si="89"/>
        <v>2010</v>
      </c>
      <c r="H1904" s="4">
        <v>5</v>
      </c>
      <c r="I1904" s="3" t="s">
        <v>36</v>
      </c>
      <c r="J1904" s="3">
        <v>3</v>
      </c>
      <c r="K1904" s="3">
        <v>1</v>
      </c>
      <c r="L1904" s="3">
        <v>1</v>
      </c>
      <c r="M1904" s="3">
        <v>0</v>
      </c>
      <c r="N1904" s="3">
        <v>1</v>
      </c>
      <c r="O1904" s="3">
        <v>0</v>
      </c>
      <c r="P1904" s="3">
        <f t="shared" si="88"/>
        <v>6</v>
      </c>
      <c r="Q1904" s="3">
        <v>168</v>
      </c>
      <c r="R1904" s="3">
        <f t="shared" si="90"/>
        <v>1</v>
      </c>
      <c r="S1904" s="3">
        <v>6</v>
      </c>
      <c r="T1904" s="3">
        <f>IF(AND(H1904&lt;5,S1904&gt;=VLOOKUP(A1904,anni!$A$1:$O$32,6,0)),1,0)</f>
        <v>0</v>
      </c>
    </row>
    <row r="1905" spans="1:20" x14ac:dyDescent="0.3">
      <c r="A1905" s="3">
        <v>2010</v>
      </c>
      <c r="B1905" s="3">
        <v>80</v>
      </c>
      <c r="C1905" s="3" t="s">
        <v>34</v>
      </c>
      <c r="D1905" s="3" t="s">
        <v>94</v>
      </c>
      <c r="E1905" s="3" t="s">
        <v>94</v>
      </c>
      <c r="F1905" s="3">
        <v>5743</v>
      </c>
      <c r="G1905" s="3">
        <f t="shared" si="89"/>
        <v>2010</v>
      </c>
      <c r="H1905" s="4">
        <v>2</v>
      </c>
      <c r="I1905" s="3" t="s">
        <v>31</v>
      </c>
      <c r="J1905" s="3">
        <v>3</v>
      </c>
      <c r="K1905" s="3">
        <v>4</v>
      </c>
      <c r="L1905" s="3">
        <v>1</v>
      </c>
      <c r="M1905" s="3">
        <v>0</v>
      </c>
      <c r="N1905" s="3">
        <v>0</v>
      </c>
      <c r="O1905" s="3">
        <v>0</v>
      </c>
      <c r="P1905" s="3">
        <f t="shared" si="88"/>
        <v>12.8</v>
      </c>
      <c r="Q1905" s="3">
        <v>130</v>
      </c>
      <c r="R1905" s="3">
        <f t="shared" si="90"/>
        <v>5</v>
      </c>
      <c r="S1905" s="3">
        <v>8</v>
      </c>
      <c r="T1905" s="3">
        <f>IF(AND(H1905&lt;5,S1905&gt;=VLOOKUP(A1905,anni!$A$1:$O$32,6,0)),1,0)</f>
        <v>0</v>
      </c>
    </row>
    <row r="1906" spans="1:20" x14ac:dyDescent="0.3">
      <c r="A1906" s="3">
        <v>2010</v>
      </c>
      <c r="B1906" s="3">
        <v>81</v>
      </c>
      <c r="C1906" s="3" t="s">
        <v>50</v>
      </c>
      <c r="D1906" s="3" t="s">
        <v>51</v>
      </c>
      <c r="E1906" s="3" t="s">
        <v>51</v>
      </c>
      <c r="F1906" s="3">
        <v>5896</v>
      </c>
      <c r="G1906" s="3">
        <f t="shared" si="89"/>
        <v>2010</v>
      </c>
      <c r="H1906" s="4">
        <v>3</v>
      </c>
      <c r="I1906" s="3" t="s">
        <v>36</v>
      </c>
      <c r="J1906" s="3">
        <v>0</v>
      </c>
      <c r="K1906" s="3">
        <v>0</v>
      </c>
      <c r="L1906" s="3">
        <v>0</v>
      </c>
      <c r="M1906" s="3">
        <v>0</v>
      </c>
      <c r="N1906" s="3">
        <v>0</v>
      </c>
      <c r="O1906" s="3">
        <v>0</v>
      </c>
      <c r="P1906" s="3">
        <f t="shared" si="88"/>
        <v>0</v>
      </c>
      <c r="Q1906" s="3">
        <v>287</v>
      </c>
      <c r="R1906" s="3">
        <f t="shared" si="90"/>
        <v>2</v>
      </c>
      <c r="S1906" s="3">
        <v>0</v>
      </c>
      <c r="T1906" s="3">
        <f>IF(AND(H1906&lt;5,S1906&gt;=VLOOKUP(A1906,anni!$A$1:$O$32,6,0)),1,0)</f>
        <v>0</v>
      </c>
    </row>
    <row r="1907" spans="1:20" x14ac:dyDescent="0.3">
      <c r="A1907" s="3">
        <v>2010</v>
      </c>
      <c r="B1907" s="3">
        <v>82</v>
      </c>
      <c r="C1907" s="3" t="s">
        <v>56</v>
      </c>
      <c r="D1907" s="3" t="s">
        <v>85</v>
      </c>
      <c r="E1907" s="3" t="s">
        <v>85</v>
      </c>
      <c r="F1907" s="3">
        <v>5769</v>
      </c>
      <c r="G1907" s="3">
        <f t="shared" si="89"/>
        <v>2010</v>
      </c>
      <c r="H1907" s="4">
        <v>5</v>
      </c>
      <c r="I1907" s="3" t="s">
        <v>36</v>
      </c>
      <c r="J1907" s="3">
        <v>3</v>
      </c>
      <c r="K1907" s="3">
        <v>0</v>
      </c>
      <c r="L1907" s="3">
        <v>1</v>
      </c>
      <c r="M1907" s="3">
        <v>1</v>
      </c>
      <c r="N1907" s="3">
        <v>1</v>
      </c>
      <c r="O1907" s="3">
        <v>0</v>
      </c>
      <c r="P1907" s="3">
        <f t="shared" si="88"/>
        <v>6</v>
      </c>
      <c r="Q1907" s="3">
        <v>168</v>
      </c>
      <c r="R1907" s="3">
        <f t="shared" si="90"/>
        <v>1</v>
      </c>
      <c r="S1907" s="3">
        <v>6</v>
      </c>
      <c r="T1907" s="3">
        <f>IF(AND(H1907&lt;5,S1907&gt;=VLOOKUP(A1907,anni!$A$1:$O$32,6,0)),1,0)</f>
        <v>0</v>
      </c>
    </row>
    <row r="1908" spans="1:20" x14ac:dyDescent="0.3">
      <c r="A1908" s="3">
        <v>2010</v>
      </c>
      <c r="B1908" s="3">
        <v>83</v>
      </c>
      <c r="C1908" s="3" t="s">
        <v>37</v>
      </c>
      <c r="D1908" s="3" t="s">
        <v>38</v>
      </c>
      <c r="E1908" s="3" t="s">
        <v>38</v>
      </c>
      <c r="F1908" s="3">
        <v>5897</v>
      </c>
      <c r="G1908" s="3">
        <f t="shared" si="89"/>
        <v>2010</v>
      </c>
      <c r="H1908" s="4">
        <v>3</v>
      </c>
      <c r="I1908" s="3" t="s">
        <v>36</v>
      </c>
      <c r="J1908" s="3">
        <v>3</v>
      </c>
      <c r="K1908" s="3">
        <v>0</v>
      </c>
      <c r="L1908" s="3">
        <v>3</v>
      </c>
      <c r="M1908" s="3">
        <v>0</v>
      </c>
      <c r="N1908" s="3">
        <v>1</v>
      </c>
      <c r="O1908" s="3">
        <v>0</v>
      </c>
      <c r="P1908" s="3">
        <f t="shared" si="88"/>
        <v>9.7999999999999989</v>
      </c>
      <c r="Q1908" s="3">
        <v>149</v>
      </c>
      <c r="R1908" s="3">
        <f t="shared" si="90"/>
        <v>3</v>
      </c>
      <c r="S1908" s="3">
        <v>7</v>
      </c>
      <c r="T1908" s="3">
        <f>IF(AND(H1908&lt;5,S1908&gt;=VLOOKUP(A1908,anni!$A$1:$O$32,6,0)),1,0)</f>
        <v>0</v>
      </c>
    </row>
    <row r="1909" spans="1:20" x14ac:dyDescent="0.3">
      <c r="A1909" s="3">
        <v>2010</v>
      </c>
      <c r="B1909" s="3">
        <v>84</v>
      </c>
      <c r="C1909" s="3" t="s">
        <v>45</v>
      </c>
      <c r="D1909" s="3" t="s">
        <v>49</v>
      </c>
      <c r="E1909" s="3" t="s">
        <v>49</v>
      </c>
      <c r="F1909" s="3">
        <v>5719</v>
      </c>
      <c r="G1909" s="3">
        <f t="shared" si="89"/>
        <v>2010</v>
      </c>
      <c r="H1909" s="4">
        <v>3</v>
      </c>
      <c r="I1909" s="3" t="s">
        <v>36</v>
      </c>
      <c r="J1909" s="3">
        <v>3</v>
      </c>
      <c r="K1909" s="3">
        <v>7</v>
      </c>
      <c r="L1909" s="3">
        <v>0</v>
      </c>
      <c r="M1909" s="3">
        <v>0</v>
      </c>
      <c r="N1909" s="3">
        <v>0</v>
      </c>
      <c r="O1909" s="3">
        <v>0</v>
      </c>
      <c r="P1909" s="3">
        <f t="shared" si="88"/>
        <v>14</v>
      </c>
      <c r="Q1909" s="3">
        <v>98</v>
      </c>
      <c r="R1909" s="3">
        <f t="shared" si="90"/>
        <v>4</v>
      </c>
      <c r="S1909" s="3">
        <v>10</v>
      </c>
      <c r="T1909" s="3">
        <f>IF(AND(H1909&lt;5,S1909&gt;=VLOOKUP(A1909,anni!$A$1:$O$32,6,0)),1,0)</f>
        <v>0</v>
      </c>
    </row>
    <row r="1910" spans="1:20" x14ac:dyDescent="0.3">
      <c r="A1910" s="3">
        <v>2010</v>
      </c>
      <c r="B1910" s="3">
        <v>85</v>
      </c>
      <c r="C1910" s="3" t="s">
        <v>29</v>
      </c>
      <c r="D1910" s="3" t="s">
        <v>109</v>
      </c>
      <c r="E1910" s="3" t="s">
        <v>109</v>
      </c>
      <c r="F1910" s="3">
        <v>5847</v>
      </c>
      <c r="G1910" s="3">
        <f t="shared" si="89"/>
        <v>2010</v>
      </c>
      <c r="H1910" s="4">
        <v>4</v>
      </c>
      <c r="I1910" s="3" t="s">
        <v>36</v>
      </c>
      <c r="J1910" s="3">
        <v>0</v>
      </c>
      <c r="K1910" s="3">
        <v>4</v>
      </c>
      <c r="L1910" s="3">
        <v>2</v>
      </c>
      <c r="M1910" s="3">
        <v>0</v>
      </c>
      <c r="N1910" s="3">
        <v>0</v>
      </c>
      <c r="O1910" s="3">
        <v>0</v>
      </c>
      <c r="P1910" s="3">
        <f t="shared" ref="P1910:P1973" si="91">IF(T1910=0,IF(S1910=-1,-1,S1910*HLOOKUP(H1910,$U$1:$Y$2,2,0)),0)</f>
        <v>7.1999999999999993</v>
      </c>
      <c r="Q1910" s="3">
        <v>168</v>
      </c>
      <c r="R1910" s="3">
        <f t="shared" si="90"/>
        <v>2</v>
      </c>
      <c r="S1910" s="3">
        <v>6</v>
      </c>
      <c r="T1910" s="3">
        <f>IF(AND(H1910&lt;5,S1910&gt;=VLOOKUP(A1910,anni!$A$1:$O$32,6,0)),1,0)</f>
        <v>0</v>
      </c>
    </row>
    <row r="1911" spans="1:20" x14ac:dyDescent="0.3">
      <c r="A1911" s="3">
        <v>2010</v>
      </c>
      <c r="B1911" s="3">
        <v>86</v>
      </c>
      <c r="C1911" s="3" t="s">
        <v>34</v>
      </c>
      <c r="D1911" s="3" t="s">
        <v>35</v>
      </c>
      <c r="E1911" s="3" t="s">
        <v>35</v>
      </c>
      <c r="F1911" s="3">
        <v>5927</v>
      </c>
      <c r="G1911" s="3">
        <f t="shared" si="89"/>
        <v>2010</v>
      </c>
      <c r="H1911" s="4">
        <v>2</v>
      </c>
      <c r="I1911" s="3" t="s">
        <v>31</v>
      </c>
      <c r="J1911" s="3">
        <v>3</v>
      </c>
      <c r="K1911" s="3">
        <v>6</v>
      </c>
      <c r="L1911" s="3">
        <v>0</v>
      </c>
      <c r="M1911" s="3">
        <v>0</v>
      </c>
      <c r="N1911" s="3">
        <v>1</v>
      </c>
      <c r="O1911" s="3">
        <v>0</v>
      </c>
      <c r="P1911" s="3">
        <f t="shared" si="91"/>
        <v>16</v>
      </c>
      <c r="Q1911" s="3">
        <v>98</v>
      </c>
      <c r="R1911" s="3">
        <f t="shared" si="90"/>
        <v>4</v>
      </c>
      <c r="S1911" s="3">
        <v>10</v>
      </c>
      <c r="T1911" s="3">
        <f>IF(AND(H1911&lt;5,S1911&gt;=VLOOKUP(A1911,anni!$A$1:$O$32,6,0)),1,0)</f>
        <v>0</v>
      </c>
    </row>
    <row r="1912" spans="1:20" x14ac:dyDescent="0.3">
      <c r="A1912" s="3">
        <v>2010</v>
      </c>
      <c r="B1912" s="3">
        <v>87</v>
      </c>
      <c r="C1912" s="3" t="s">
        <v>69</v>
      </c>
      <c r="D1912" s="3" t="s">
        <v>72</v>
      </c>
      <c r="E1912" s="3" t="s">
        <v>72</v>
      </c>
      <c r="F1912" s="3">
        <v>5770</v>
      </c>
      <c r="G1912" s="3">
        <f t="shared" si="89"/>
        <v>2010</v>
      </c>
      <c r="H1912" s="4">
        <v>5</v>
      </c>
      <c r="I1912" s="3" t="s">
        <v>36</v>
      </c>
      <c r="J1912" s="3">
        <v>3</v>
      </c>
      <c r="K1912" s="3">
        <v>0</v>
      </c>
      <c r="L1912" s="3">
        <v>2</v>
      </c>
      <c r="M1912" s="3">
        <v>0</v>
      </c>
      <c r="N1912" s="3">
        <v>0</v>
      </c>
      <c r="O1912" s="3">
        <v>0</v>
      </c>
      <c r="P1912" s="3">
        <f t="shared" si="91"/>
        <v>5</v>
      </c>
      <c r="Q1912" s="3">
        <v>189</v>
      </c>
      <c r="R1912" s="3">
        <f t="shared" si="90"/>
        <v>1</v>
      </c>
      <c r="S1912" s="3">
        <v>5</v>
      </c>
      <c r="T1912" s="3">
        <f>IF(AND(H1912&lt;5,S1912&gt;=VLOOKUP(A1912,anni!$A$1:$O$32,6,0)),1,0)</f>
        <v>0</v>
      </c>
    </row>
    <row r="1913" spans="1:20" x14ac:dyDescent="0.3">
      <c r="A1913" s="3">
        <v>2010</v>
      </c>
      <c r="B1913" s="3">
        <v>88</v>
      </c>
      <c r="C1913" s="3" t="s">
        <v>45</v>
      </c>
      <c r="D1913" s="3" t="s">
        <v>68</v>
      </c>
      <c r="E1913" s="3" t="s">
        <v>68</v>
      </c>
      <c r="F1913" s="3">
        <v>5648</v>
      </c>
      <c r="G1913" s="3">
        <f t="shared" si="89"/>
        <v>2010</v>
      </c>
      <c r="H1913" s="4">
        <v>5</v>
      </c>
      <c r="I1913" s="3" t="s">
        <v>36</v>
      </c>
      <c r="J1913" s="3">
        <v>3</v>
      </c>
      <c r="K1913" s="3">
        <v>3</v>
      </c>
      <c r="L1913" s="3">
        <v>1</v>
      </c>
      <c r="M1913" s="3">
        <v>0</v>
      </c>
      <c r="N1913" s="3">
        <v>0</v>
      </c>
      <c r="O1913" s="3">
        <v>0</v>
      </c>
      <c r="P1913" s="3">
        <f t="shared" si="91"/>
        <v>7</v>
      </c>
      <c r="Q1913" s="3">
        <v>149</v>
      </c>
      <c r="R1913" s="3">
        <f t="shared" si="90"/>
        <v>2</v>
      </c>
      <c r="S1913" s="3">
        <v>7</v>
      </c>
      <c r="T1913" s="3">
        <f>IF(AND(H1913&lt;5,S1913&gt;=VLOOKUP(A1913,anni!$A$1:$O$32,6,0)),1,0)</f>
        <v>0</v>
      </c>
    </row>
    <row r="1914" spans="1:20" x14ac:dyDescent="0.3">
      <c r="A1914" s="3">
        <v>2010</v>
      </c>
      <c r="B1914" s="3">
        <v>89</v>
      </c>
      <c r="C1914" s="3" t="s">
        <v>32</v>
      </c>
      <c r="D1914" s="3" t="s">
        <v>143</v>
      </c>
      <c r="E1914" s="3" t="s">
        <v>143</v>
      </c>
      <c r="F1914" s="3">
        <v>5771</v>
      </c>
      <c r="G1914" s="3">
        <f t="shared" si="89"/>
        <v>2010</v>
      </c>
      <c r="H1914" s="4">
        <v>5</v>
      </c>
      <c r="I1914" s="3" t="s">
        <v>36</v>
      </c>
      <c r="J1914" s="3">
        <v>1</v>
      </c>
      <c r="K1914" s="3">
        <v>0</v>
      </c>
      <c r="L1914" s="3">
        <v>0</v>
      </c>
      <c r="M1914" s="3">
        <v>0</v>
      </c>
      <c r="N1914" s="3">
        <v>0</v>
      </c>
      <c r="O1914" s="3">
        <v>0</v>
      </c>
      <c r="P1914" s="3">
        <f t="shared" si="91"/>
        <v>1</v>
      </c>
      <c r="Q1914" s="3">
        <v>274</v>
      </c>
      <c r="R1914" s="3">
        <f t="shared" si="90"/>
        <v>1</v>
      </c>
      <c r="S1914" s="3">
        <v>1</v>
      </c>
      <c r="T1914" s="3">
        <f>IF(AND(H1914&lt;5,S1914&gt;=VLOOKUP(A1914,anni!$A$1:$O$32,6,0)),1,0)</f>
        <v>0</v>
      </c>
    </row>
    <row r="1915" spans="1:20" x14ac:dyDescent="0.3">
      <c r="A1915" s="3">
        <v>2010</v>
      </c>
      <c r="B1915" s="3">
        <v>90</v>
      </c>
      <c r="C1915" s="3" t="s">
        <v>62</v>
      </c>
      <c r="D1915" s="3" t="s">
        <v>110</v>
      </c>
      <c r="E1915" s="3" t="s">
        <v>110</v>
      </c>
      <c r="F1915" s="3">
        <v>5649</v>
      </c>
      <c r="G1915" s="3">
        <f t="shared" si="89"/>
        <v>2010</v>
      </c>
      <c r="H1915" s="4">
        <v>5</v>
      </c>
      <c r="I1915" s="3" t="s">
        <v>36</v>
      </c>
      <c r="J1915" s="3">
        <v>3</v>
      </c>
      <c r="K1915" s="3">
        <v>1</v>
      </c>
      <c r="L1915" s="3">
        <v>1</v>
      </c>
      <c r="M1915" s="3">
        <v>0</v>
      </c>
      <c r="N1915" s="3">
        <v>0</v>
      </c>
      <c r="O1915" s="3">
        <v>0</v>
      </c>
      <c r="P1915" s="3">
        <f t="shared" si="91"/>
        <v>5</v>
      </c>
      <c r="Q1915" s="3">
        <v>189</v>
      </c>
      <c r="R1915" s="3">
        <f t="shared" si="90"/>
        <v>2</v>
      </c>
      <c r="S1915" s="3">
        <v>5</v>
      </c>
      <c r="T1915" s="3">
        <f>IF(AND(H1915&lt;5,S1915&gt;=VLOOKUP(A1915,anni!$A$1:$O$32,6,0)),1,0)</f>
        <v>0</v>
      </c>
    </row>
    <row r="1916" spans="1:20" x14ac:dyDescent="0.3">
      <c r="A1916" s="3">
        <v>2010</v>
      </c>
      <c r="B1916" s="3">
        <v>91</v>
      </c>
      <c r="C1916" s="3" t="s">
        <v>39</v>
      </c>
      <c r="D1916" s="3" t="s">
        <v>40</v>
      </c>
      <c r="E1916" s="3" t="s">
        <v>40</v>
      </c>
      <c r="F1916" s="3">
        <v>5364</v>
      </c>
      <c r="G1916" s="3">
        <f t="shared" si="89"/>
        <v>2010</v>
      </c>
      <c r="H1916" s="4">
        <v>4</v>
      </c>
      <c r="I1916" s="3" t="s">
        <v>36</v>
      </c>
      <c r="J1916" s="3">
        <v>0</v>
      </c>
      <c r="K1916" s="3">
        <v>4</v>
      </c>
      <c r="L1916" s="3">
        <v>2</v>
      </c>
      <c r="M1916" s="3">
        <v>0</v>
      </c>
      <c r="N1916" s="3">
        <v>0</v>
      </c>
      <c r="O1916" s="3">
        <v>0</v>
      </c>
      <c r="P1916" s="3">
        <f t="shared" si="91"/>
        <v>7.1999999999999993</v>
      </c>
      <c r="Q1916" s="3">
        <v>168</v>
      </c>
      <c r="R1916" s="3">
        <f t="shared" si="90"/>
        <v>5</v>
      </c>
      <c r="S1916" s="3">
        <v>6</v>
      </c>
      <c r="T1916" s="3">
        <f>IF(AND(H1916&lt;5,S1916&gt;=VLOOKUP(A1916,anni!$A$1:$O$32,6,0)),1,0)</f>
        <v>0</v>
      </c>
    </row>
    <row r="1917" spans="1:20" x14ac:dyDescent="0.3">
      <c r="A1917" s="3">
        <v>2010</v>
      </c>
      <c r="B1917" s="3">
        <v>92</v>
      </c>
      <c r="C1917" s="3" t="s">
        <v>56</v>
      </c>
      <c r="D1917" s="3" t="s">
        <v>66</v>
      </c>
      <c r="E1917" s="3" t="s">
        <v>66</v>
      </c>
      <c r="F1917" s="3">
        <v>5650</v>
      </c>
      <c r="G1917" s="3">
        <f t="shared" si="89"/>
        <v>2010</v>
      </c>
      <c r="H1917" s="4">
        <v>5</v>
      </c>
      <c r="I1917" s="3" t="s">
        <v>36</v>
      </c>
      <c r="J1917" s="3">
        <v>2</v>
      </c>
      <c r="K1917" s="3">
        <v>0</v>
      </c>
      <c r="L1917" s="3">
        <v>0</v>
      </c>
      <c r="M1917" s="3">
        <v>0</v>
      </c>
      <c r="N1917" s="3">
        <v>2</v>
      </c>
      <c r="O1917" s="3">
        <v>0</v>
      </c>
      <c r="P1917" s="3">
        <f t="shared" si="91"/>
        <v>4</v>
      </c>
      <c r="Q1917" s="3">
        <v>218</v>
      </c>
      <c r="R1917" s="3">
        <f t="shared" si="90"/>
        <v>2</v>
      </c>
      <c r="S1917" s="3">
        <v>4</v>
      </c>
      <c r="T1917" s="3">
        <f>IF(AND(H1917&lt;5,S1917&gt;=VLOOKUP(A1917,anni!$A$1:$O$32,6,0)),1,0)</f>
        <v>0</v>
      </c>
    </row>
    <row r="1918" spans="1:20" x14ac:dyDescent="0.3">
      <c r="A1918" s="3">
        <v>2010</v>
      </c>
      <c r="B1918" s="3">
        <v>93</v>
      </c>
      <c r="C1918" s="3" t="s">
        <v>56</v>
      </c>
      <c r="D1918" s="3" t="s">
        <v>57</v>
      </c>
      <c r="E1918" s="3" t="s">
        <v>57</v>
      </c>
      <c r="F1918" s="3">
        <v>5772</v>
      </c>
      <c r="G1918" s="3">
        <f t="shared" si="89"/>
        <v>2010</v>
      </c>
      <c r="H1918" s="4">
        <v>5</v>
      </c>
      <c r="I1918" s="3" t="s">
        <v>36</v>
      </c>
      <c r="J1918" s="3">
        <v>4</v>
      </c>
      <c r="K1918" s="3">
        <v>7</v>
      </c>
      <c r="L1918" s="3">
        <v>2</v>
      </c>
      <c r="M1918" s="3">
        <v>0</v>
      </c>
      <c r="N1918" s="3">
        <v>4</v>
      </c>
      <c r="O1918" s="3">
        <v>0</v>
      </c>
      <c r="P1918" s="3">
        <f t="shared" si="91"/>
        <v>17</v>
      </c>
      <c r="Q1918" s="3">
        <v>23</v>
      </c>
      <c r="R1918" s="3">
        <f t="shared" si="90"/>
        <v>1</v>
      </c>
      <c r="S1918" s="3">
        <v>17</v>
      </c>
      <c r="T1918" s="3">
        <f>IF(AND(H1918&lt;5,S1918&gt;=VLOOKUP(A1918,anni!$A$1:$O$32,6,0)),1,0)</f>
        <v>0</v>
      </c>
    </row>
    <row r="1919" spans="1:20" x14ac:dyDescent="0.3">
      <c r="A1919" s="3">
        <v>2010</v>
      </c>
      <c r="B1919" s="3">
        <v>94</v>
      </c>
      <c r="C1919" s="3" t="s">
        <v>32</v>
      </c>
      <c r="D1919" s="3" t="s">
        <v>33</v>
      </c>
      <c r="E1919" s="3" t="s">
        <v>33</v>
      </c>
      <c r="F1919" s="3">
        <v>5773</v>
      </c>
      <c r="G1919" s="3">
        <f t="shared" si="89"/>
        <v>2010</v>
      </c>
      <c r="H1919" s="4">
        <v>5</v>
      </c>
      <c r="I1919" s="3" t="s">
        <v>36</v>
      </c>
      <c r="P1919" s="3">
        <f t="shared" si="91"/>
        <v>-1</v>
      </c>
      <c r="Q1919" s="3">
        <v>297</v>
      </c>
      <c r="R1919" s="3">
        <f t="shared" si="90"/>
        <v>1</v>
      </c>
      <c r="S1919" s="3">
        <v>-1</v>
      </c>
      <c r="T1919" s="3">
        <f>IF(AND(H1919&lt;5,S1919&gt;=VLOOKUP(A1919,anni!$A$1:$O$32,6,0)),1,0)</f>
        <v>0</v>
      </c>
    </row>
    <row r="1920" spans="1:20" x14ac:dyDescent="0.3">
      <c r="A1920" s="3">
        <v>2010</v>
      </c>
      <c r="B1920" s="3">
        <v>95</v>
      </c>
      <c r="C1920" s="3" t="s">
        <v>45</v>
      </c>
      <c r="D1920" s="3" t="s">
        <v>46</v>
      </c>
      <c r="E1920" s="3" t="s">
        <v>46</v>
      </c>
      <c r="F1920" s="3">
        <v>5848</v>
      </c>
      <c r="G1920" s="3">
        <f t="shared" si="89"/>
        <v>2010</v>
      </c>
      <c r="H1920" s="4">
        <v>4</v>
      </c>
      <c r="I1920" s="3" t="s">
        <v>36</v>
      </c>
      <c r="J1920" s="3">
        <v>3</v>
      </c>
      <c r="K1920" s="3">
        <v>0</v>
      </c>
      <c r="L1920" s="3">
        <v>2</v>
      </c>
      <c r="M1920" s="3">
        <v>0</v>
      </c>
      <c r="N1920" s="3">
        <v>0</v>
      </c>
      <c r="O1920" s="3">
        <v>0</v>
      </c>
      <c r="P1920" s="3">
        <f t="shared" si="91"/>
        <v>6</v>
      </c>
      <c r="Q1920" s="3">
        <v>189</v>
      </c>
      <c r="R1920" s="3">
        <f t="shared" si="90"/>
        <v>1</v>
      </c>
      <c r="S1920" s="3">
        <v>5</v>
      </c>
      <c r="T1920" s="3">
        <f>IF(AND(H1920&lt;5,S1920&gt;=VLOOKUP(A1920,anni!$A$1:$O$32,6,0)),1,0)</f>
        <v>0</v>
      </c>
    </row>
    <row r="1921" spans="1:20" x14ac:dyDescent="0.3">
      <c r="A1921" s="3">
        <v>2010</v>
      </c>
      <c r="B1921" s="3">
        <v>96</v>
      </c>
      <c r="C1921" s="3" t="s">
        <v>34</v>
      </c>
      <c r="D1921" s="3" t="s">
        <v>88</v>
      </c>
      <c r="E1921" s="3" t="s">
        <v>88</v>
      </c>
      <c r="F1921" s="3">
        <v>5774</v>
      </c>
      <c r="G1921" s="3">
        <f t="shared" si="89"/>
        <v>2010</v>
      </c>
      <c r="H1921" s="4">
        <v>5</v>
      </c>
      <c r="I1921" s="3" t="s">
        <v>36</v>
      </c>
      <c r="J1921" s="3">
        <v>6</v>
      </c>
      <c r="K1921" s="3">
        <v>7</v>
      </c>
      <c r="L1921" s="3">
        <v>1</v>
      </c>
      <c r="M1921" s="3">
        <v>0</v>
      </c>
      <c r="N1921" s="3">
        <v>1</v>
      </c>
      <c r="O1921" s="3">
        <v>0</v>
      </c>
      <c r="P1921" s="3">
        <f t="shared" si="91"/>
        <v>15</v>
      </c>
      <c r="Q1921" s="3">
        <v>30</v>
      </c>
      <c r="R1921" s="3">
        <f t="shared" si="90"/>
        <v>1</v>
      </c>
      <c r="S1921" s="3">
        <v>15</v>
      </c>
      <c r="T1921" s="3">
        <f>IF(AND(H1921&lt;5,S1921&gt;=VLOOKUP(A1921,anni!$A$1:$O$32,6,0)),1,0)</f>
        <v>0</v>
      </c>
    </row>
    <row r="1922" spans="1:20" x14ac:dyDescent="0.3">
      <c r="A1922" s="3">
        <v>2010</v>
      </c>
      <c r="B1922" s="3">
        <v>97</v>
      </c>
      <c r="C1922" s="3" t="s">
        <v>32</v>
      </c>
      <c r="D1922" s="3" t="s">
        <v>61</v>
      </c>
      <c r="E1922" s="3" t="s">
        <v>61</v>
      </c>
      <c r="F1922" s="3">
        <v>5849</v>
      </c>
      <c r="G1922" s="3">
        <f t="shared" ref="G1922:G1985" si="92">A1922</f>
        <v>2010</v>
      </c>
      <c r="H1922" s="4">
        <v>4</v>
      </c>
      <c r="I1922" s="3" t="s">
        <v>36</v>
      </c>
      <c r="J1922" s="3">
        <v>3</v>
      </c>
      <c r="K1922" s="3">
        <v>7</v>
      </c>
      <c r="L1922" s="3">
        <v>0</v>
      </c>
      <c r="M1922" s="3">
        <v>0</v>
      </c>
      <c r="N1922" s="3">
        <v>1</v>
      </c>
      <c r="O1922" s="3">
        <v>0</v>
      </c>
      <c r="P1922" s="3">
        <f t="shared" si="91"/>
        <v>13.2</v>
      </c>
      <c r="Q1922" s="3">
        <v>77</v>
      </c>
      <c r="R1922" s="3">
        <f t="shared" si="90"/>
        <v>2</v>
      </c>
      <c r="S1922" s="3">
        <v>11</v>
      </c>
      <c r="T1922" s="3">
        <f>IF(AND(H1922&lt;5,S1922&gt;=VLOOKUP(A1922,anni!$A$1:$O$32,6,0)),1,0)</f>
        <v>0</v>
      </c>
    </row>
    <row r="1923" spans="1:20" x14ac:dyDescent="0.3">
      <c r="A1923" s="3">
        <v>2010</v>
      </c>
      <c r="B1923" s="3">
        <v>98</v>
      </c>
      <c r="C1923" s="3" t="s">
        <v>39</v>
      </c>
      <c r="D1923" s="3" t="s">
        <v>146</v>
      </c>
      <c r="E1923" s="3" t="s">
        <v>146</v>
      </c>
      <c r="F1923" s="3">
        <v>5850</v>
      </c>
      <c r="G1923" s="3">
        <f t="shared" si="92"/>
        <v>2010</v>
      </c>
      <c r="H1923" s="4">
        <v>4</v>
      </c>
      <c r="I1923" s="3" t="s">
        <v>36</v>
      </c>
      <c r="J1923" s="3">
        <v>5</v>
      </c>
      <c r="K1923" s="3">
        <v>0</v>
      </c>
      <c r="L1923" s="3">
        <v>1</v>
      </c>
      <c r="M1923" s="3">
        <v>0</v>
      </c>
      <c r="N1923" s="3">
        <v>0</v>
      </c>
      <c r="O1923" s="3">
        <v>0</v>
      </c>
      <c r="P1923" s="3">
        <f t="shared" si="91"/>
        <v>7.1999999999999993</v>
      </c>
      <c r="Q1923" s="3">
        <v>168</v>
      </c>
      <c r="R1923" s="3">
        <f t="shared" si="90"/>
        <v>1</v>
      </c>
      <c r="S1923" s="3">
        <v>6</v>
      </c>
      <c r="T1923" s="3">
        <f>IF(AND(H1923&lt;5,S1923&gt;=VLOOKUP(A1923,anni!$A$1:$O$32,6,0)),1,0)</f>
        <v>0</v>
      </c>
    </row>
    <row r="1924" spans="1:20" x14ac:dyDescent="0.3">
      <c r="A1924" s="3">
        <v>2010</v>
      </c>
      <c r="B1924" s="3">
        <v>99</v>
      </c>
      <c r="C1924" s="3" t="s">
        <v>56</v>
      </c>
      <c r="D1924" s="3" t="s">
        <v>66</v>
      </c>
      <c r="E1924" s="3" t="s">
        <v>66</v>
      </c>
      <c r="F1924" s="3">
        <v>5928</v>
      </c>
      <c r="G1924" s="3">
        <f t="shared" si="92"/>
        <v>2010</v>
      </c>
      <c r="H1924" s="4">
        <v>2</v>
      </c>
      <c r="I1924" s="3" t="s">
        <v>31</v>
      </c>
      <c r="J1924" s="3">
        <v>3</v>
      </c>
      <c r="K1924" s="3">
        <v>2</v>
      </c>
      <c r="L1924" s="3">
        <v>0</v>
      </c>
      <c r="M1924" s="3">
        <v>0</v>
      </c>
      <c r="N1924" s="3">
        <v>0</v>
      </c>
      <c r="O1924" s="3">
        <v>0</v>
      </c>
      <c r="P1924" s="3">
        <f t="shared" si="91"/>
        <v>8</v>
      </c>
      <c r="Q1924" s="3">
        <v>189</v>
      </c>
      <c r="R1924" s="3">
        <f t="shared" si="90"/>
        <v>2</v>
      </c>
      <c r="S1924" s="3">
        <v>5</v>
      </c>
      <c r="T1924" s="3">
        <f>IF(AND(H1924&lt;5,S1924&gt;=VLOOKUP(A1924,anni!$A$1:$O$32,6,0)),1,0)</f>
        <v>0</v>
      </c>
    </row>
    <row r="1925" spans="1:20" x14ac:dyDescent="0.3">
      <c r="A1925" s="3">
        <v>2010</v>
      </c>
      <c r="B1925" s="3">
        <v>100</v>
      </c>
      <c r="C1925" s="3" t="s">
        <v>47</v>
      </c>
      <c r="D1925" s="3" t="s">
        <v>81</v>
      </c>
      <c r="E1925" s="3" t="s">
        <v>81</v>
      </c>
      <c r="F1925" s="3">
        <v>5851</v>
      </c>
      <c r="G1925" s="3">
        <f t="shared" si="92"/>
        <v>2010</v>
      </c>
      <c r="H1925" s="4">
        <v>4</v>
      </c>
      <c r="I1925" s="3" t="s">
        <v>36</v>
      </c>
      <c r="J1925" s="3">
        <v>1</v>
      </c>
      <c r="K1925" s="3">
        <v>1</v>
      </c>
      <c r="L1925" s="3">
        <v>1</v>
      </c>
      <c r="M1925" s="3">
        <v>0</v>
      </c>
      <c r="N1925" s="3">
        <v>0</v>
      </c>
      <c r="O1925" s="3">
        <v>0</v>
      </c>
      <c r="P1925" s="3">
        <f t="shared" si="91"/>
        <v>3.5999999999999996</v>
      </c>
      <c r="Q1925" s="3">
        <v>245</v>
      </c>
      <c r="R1925" s="3">
        <f t="shared" si="90"/>
        <v>1</v>
      </c>
      <c r="S1925" s="3">
        <v>3</v>
      </c>
      <c r="T1925" s="3">
        <f>IF(AND(H1925&lt;5,S1925&gt;=VLOOKUP(A1925,anni!$A$1:$O$32,6,0)),1,0)</f>
        <v>0</v>
      </c>
    </row>
    <row r="1926" spans="1:20" x14ac:dyDescent="0.3">
      <c r="A1926" s="3">
        <v>2010</v>
      </c>
      <c r="B1926" s="3">
        <v>101</v>
      </c>
      <c r="C1926" s="3" t="s">
        <v>56</v>
      </c>
      <c r="D1926" s="3" t="s">
        <v>99</v>
      </c>
      <c r="E1926" s="3" t="s">
        <v>99</v>
      </c>
      <c r="F1926" s="3">
        <v>5775</v>
      </c>
      <c r="G1926" s="3">
        <f t="shared" si="92"/>
        <v>2010</v>
      </c>
      <c r="H1926" s="4">
        <v>5</v>
      </c>
      <c r="I1926" s="3" t="s">
        <v>36</v>
      </c>
      <c r="J1926" s="3">
        <v>1</v>
      </c>
      <c r="K1926" s="3">
        <v>0</v>
      </c>
      <c r="L1926" s="3">
        <v>2</v>
      </c>
      <c r="M1926" s="3">
        <v>0</v>
      </c>
      <c r="N1926" s="3">
        <v>0</v>
      </c>
      <c r="O1926" s="3">
        <v>0</v>
      </c>
      <c r="P1926" s="3">
        <f t="shared" si="91"/>
        <v>3</v>
      </c>
      <c r="Q1926" s="3">
        <v>245</v>
      </c>
      <c r="R1926" s="3">
        <f t="shared" si="90"/>
        <v>1</v>
      </c>
      <c r="S1926" s="3">
        <v>3</v>
      </c>
      <c r="T1926" s="3">
        <f>IF(AND(H1926&lt;5,S1926&gt;=VLOOKUP(A1926,anni!$A$1:$O$32,6,0)),1,0)</f>
        <v>0</v>
      </c>
    </row>
    <row r="1927" spans="1:20" x14ac:dyDescent="0.3">
      <c r="A1927" s="3">
        <v>2010</v>
      </c>
      <c r="B1927" s="3">
        <v>102</v>
      </c>
      <c r="C1927" s="3" t="s">
        <v>59</v>
      </c>
      <c r="D1927" s="3" t="s">
        <v>60</v>
      </c>
      <c r="E1927" s="3" t="s">
        <v>60</v>
      </c>
      <c r="F1927" s="3">
        <v>5651</v>
      </c>
      <c r="G1927" s="3">
        <f t="shared" si="92"/>
        <v>2010</v>
      </c>
      <c r="H1927" s="4">
        <v>5</v>
      </c>
      <c r="I1927" s="3" t="s">
        <v>36</v>
      </c>
      <c r="J1927" s="3">
        <v>3</v>
      </c>
      <c r="K1927" s="3">
        <v>7</v>
      </c>
      <c r="L1927" s="3">
        <v>0</v>
      </c>
      <c r="M1927" s="3">
        <v>0</v>
      </c>
      <c r="N1927" s="3">
        <v>5</v>
      </c>
      <c r="O1927" s="3">
        <v>0</v>
      </c>
      <c r="P1927" s="3">
        <f t="shared" si="91"/>
        <v>15</v>
      </c>
      <c r="Q1927" s="3">
        <v>30</v>
      </c>
      <c r="R1927" s="3">
        <f t="shared" si="90"/>
        <v>2</v>
      </c>
      <c r="S1927" s="3">
        <v>15</v>
      </c>
      <c r="T1927" s="3">
        <f>IF(AND(H1927&lt;5,S1927&gt;=VLOOKUP(A1927,anni!$A$1:$O$32,6,0)),1,0)</f>
        <v>0</v>
      </c>
    </row>
    <row r="1928" spans="1:20" x14ac:dyDescent="0.3">
      <c r="A1928" s="3">
        <v>2010</v>
      </c>
      <c r="B1928" s="3">
        <v>103</v>
      </c>
      <c r="C1928" s="3" t="s">
        <v>69</v>
      </c>
      <c r="D1928" s="3" t="s">
        <v>137</v>
      </c>
      <c r="E1928" s="3" t="s">
        <v>137</v>
      </c>
      <c r="F1928" s="3">
        <v>5852</v>
      </c>
      <c r="G1928" s="3">
        <f t="shared" si="92"/>
        <v>2010</v>
      </c>
      <c r="H1928" s="4">
        <v>4</v>
      </c>
      <c r="I1928" s="3" t="s">
        <v>36</v>
      </c>
      <c r="J1928" s="3">
        <v>3</v>
      </c>
      <c r="K1928" s="3">
        <v>0</v>
      </c>
      <c r="L1928" s="3">
        <v>0</v>
      </c>
      <c r="M1928" s="3">
        <v>0</v>
      </c>
      <c r="N1928" s="3">
        <v>1</v>
      </c>
      <c r="O1928" s="3">
        <v>0</v>
      </c>
      <c r="P1928" s="3">
        <f t="shared" si="91"/>
        <v>4.8</v>
      </c>
      <c r="Q1928" s="3">
        <v>218</v>
      </c>
      <c r="R1928" s="3">
        <f t="shared" si="90"/>
        <v>1</v>
      </c>
      <c r="S1928" s="3">
        <v>4</v>
      </c>
      <c r="T1928" s="3">
        <f>IF(AND(H1928&lt;5,S1928&gt;=VLOOKUP(A1928,anni!$A$1:$O$32,6,0)),1,0)</f>
        <v>0</v>
      </c>
    </row>
    <row r="1929" spans="1:20" x14ac:dyDescent="0.3">
      <c r="A1929" s="3">
        <v>2010</v>
      </c>
      <c r="B1929" s="3">
        <v>104</v>
      </c>
      <c r="C1929" s="3" t="s">
        <v>45</v>
      </c>
      <c r="D1929" s="3" t="s">
        <v>67</v>
      </c>
      <c r="E1929" s="3" t="s">
        <v>67</v>
      </c>
      <c r="F1929" s="3">
        <v>5652</v>
      </c>
      <c r="G1929" s="3">
        <f t="shared" si="92"/>
        <v>2010</v>
      </c>
      <c r="H1929" s="4">
        <v>5</v>
      </c>
      <c r="I1929" s="3" t="s">
        <v>36</v>
      </c>
      <c r="J1929" s="3">
        <v>3</v>
      </c>
      <c r="K1929" s="3">
        <v>0</v>
      </c>
      <c r="L1929" s="3">
        <v>0</v>
      </c>
      <c r="M1929" s="3">
        <v>0</v>
      </c>
      <c r="N1929" s="3">
        <v>1</v>
      </c>
      <c r="O1929" s="3">
        <v>0</v>
      </c>
      <c r="P1929" s="3">
        <f t="shared" si="91"/>
        <v>4</v>
      </c>
      <c r="Q1929" s="3">
        <v>218</v>
      </c>
      <c r="R1929" s="3">
        <f t="shared" si="90"/>
        <v>2</v>
      </c>
      <c r="S1929" s="3">
        <v>4</v>
      </c>
      <c r="T1929" s="3">
        <f>IF(AND(H1929&lt;5,S1929&gt;=VLOOKUP(A1929,anni!$A$1:$O$32,6,0)),1,0)</f>
        <v>0</v>
      </c>
    </row>
    <row r="1930" spans="1:20" x14ac:dyDescent="0.3">
      <c r="A1930" s="3">
        <v>2010</v>
      </c>
      <c r="B1930" s="3">
        <v>105</v>
      </c>
      <c r="C1930" s="3" t="s">
        <v>101</v>
      </c>
      <c r="D1930" s="3" t="s">
        <v>102</v>
      </c>
      <c r="E1930" s="3" t="s">
        <v>102</v>
      </c>
      <c r="F1930" s="3">
        <v>5721</v>
      </c>
      <c r="G1930" s="3">
        <f t="shared" si="92"/>
        <v>2010</v>
      </c>
      <c r="H1930" s="4">
        <v>3</v>
      </c>
      <c r="I1930" s="3" t="s">
        <v>36</v>
      </c>
      <c r="J1930" s="3">
        <v>4</v>
      </c>
      <c r="K1930" s="3">
        <v>7</v>
      </c>
      <c r="L1930" s="3">
        <v>7</v>
      </c>
      <c r="M1930" s="3">
        <v>0</v>
      </c>
      <c r="N1930" s="3">
        <v>0</v>
      </c>
      <c r="O1930" s="3">
        <v>0</v>
      </c>
      <c r="P1930" s="3">
        <f t="shared" si="91"/>
        <v>0</v>
      </c>
      <c r="Q1930" s="3">
        <v>21</v>
      </c>
      <c r="R1930" s="3">
        <f t="shared" si="90"/>
        <v>4</v>
      </c>
      <c r="S1930" s="3">
        <v>18</v>
      </c>
      <c r="T1930" s="3">
        <f>IF(AND(H1930&lt;5,S1930&gt;=VLOOKUP(A1930,anni!$A$1:$O$32,6,0)),1,0)</f>
        <v>1</v>
      </c>
    </row>
    <row r="1931" spans="1:20" x14ac:dyDescent="0.3">
      <c r="A1931" s="3">
        <v>2010</v>
      </c>
      <c r="B1931" s="3">
        <v>106</v>
      </c>
      <c r="C1931" s="3" t="s">
        <v>37</v>
      </c>
      <c r="D1931" s="3" t="s">
        <v>96</v>
      </c>
      <c r="E1931" s="3" t="s">
        <v>96</v>
      </c>
      <c r="F1931" s="3">
        <v>5694</v>
      </c>
      <c r="G1931" s="3">
        <f t="shared" si="92"/>
        <v>2010</v>
      </c>
      <c r="H1931" s="4">
        <v>4</v>
      </c>
      <c r="I1931" s="3" t="s">
        <v>36</v>
      </c>
      <c r="J1931" s="3">
        <v>3</v>
      </c>
      <c r="K1931" s="3">
        <v>0</v>
      </c>
      <c r="L1931" s="3">
        <v>0</v>
      </c>
      <c r="M1931" s="3">
        <v>0</v>
      </c>
      <c r="N1931" s="3">
        <v>1</v>
      </c>
      <c r="O1931" s="3">
        <v>0</v>
      </c>
      <c r="P1931" s="3">
        <f t="shared" si="91"/>
        <v>4.8</v>
      </c>
      <c r="Q1931" s="3">
        <v>218</v>
      </c>
      <c r="R1931" s="3">
        <f t="shared" si="90"/>
        <v>3</v>
      </c>
      <c r="S1931" s="3">
        <v>4</v>
      </c>
      <c r="T1931" s="3">
        <f>IF(AND(H1931&lt;5,S1931&gt;=VLOOKUP(A1931,anni!$A$1:$O$32,6,0)),1,0)</f>
        <v>0</v>
      </c>
    </row>
    <row r="1932" spans="1:20" x14ac:dyDescent="0.3">
      <c r="A1932" s="3">
        <v>2010</v>
      </c>
      <c r="B1932" s="3">
        <v>107</v>
      </c>
      <c r="C1932" s="3" t="s">
        <v>29</v>
      </c>
      <c r="D1932" s="3" t="s">
        <v>75</v>
      </c>
      <c r="E1932" s="3" t="s">
        <v>75</v>
      </c>
      <c r="F1932" s="3">
        <v>5929</v>
      </c>
      <c r="G1932" s="3">
        <f t="shared" si="92"/>
        <v>2010</v>
      </c>
      <c r="H1932" s="4">
        <v>2</v>
      </c>
      <c r="I1932" s="3" t="s">
        <v>31</v>
      </c>
      <c r="J1932" s="3">
        <v>1</v>
      </c>
      <c r="K1932" s="3">
        <v>0</v>
      </c>
      <c r="L1932" s="3">
        <v>0</v>
      </c>
      <c r="M1932" s="3">
        <v>0</v>
      </c>
      <c r="N1932" s="3">
        <v>0</v>
      </c>
      <c r="O1932" s="3">
        <v>0</v>
      </c>
      <c r="P1932" s="3">
        <f t="shared" si="91"/>
        <v>1.6</v>
      </c>
      <c r="Q1932" s="3">
        <v>274</v>
      </c>
      <c r="R1932" s="3">
        <f t="shared" si="90"/>
        <v>4</v>
      </c>
      <c r="S1932" s="3">
        <v>1</v>
      </c>
      <c r="T1932" s="3">
        <f>IF(AND(H1932&lt;5,S1932&gt;=VLOOKUP(A1932,anni!$A$1:$O$32,6,0)),1,0)</f>
        <v>0</v>
      </c>
    </row>
    <row r="1933" spans="1:20" x14ac:dyDescent="0.3">
      <c r="A1933" s="3">
        <v>2010</v>
      </c>
      <c r="B1933" s="3">
        <v>108</v>
      </c>
      <c r="C1933" s="3" t="s">
        <v>29</v>
      </c>
      <c r="D1933" s="3" t="s">
        <v>139</v>
      </c>
      <c r="E1933" s="3" t="s">
        <v>139</v>
      </c>
      <c r="F1933" s="3">
        <v>5341</v>
      </c>
      <c r="G1933" s="3">
        <f t="shared" si="92"/>
        <v>2010</v>
      </c>
      <c r="H1933" s="4">
        <v>5</v>
      </c>
      <c r="I1933" s="3" t="s">
        <v>36</v>
      </c>
      <c r="J1933" s="3">
        <v>0</v>
      </c>
      <c r="K1933" s="3">
        <v>1</v>
      </c>
      <c r="L1933" s="3">
        <v>0</v>
      </c>
      <c r="M1933" s="3">
        <v>0</v>
      </c>
      <c r="N1933" s="3">
        <v>0</v>
      </c>
      <c r="O1933" s="3">
        <v>0</v>
      </c>
      <c r="P1933" s="3">
        <f t="shared" si="91"/>
        <v>1</v>
      </c>
      <c r="Q1933" s="3">
        <v>274</v>
      </c>
      <c r="R1933" s="3">
        <f t="shared" si="90"/>
        <v>3</v>
      </c>
      <c r="S1933" s="3">
        <v>1</v>
      </c>
      <c r="T1933" s="3">
        <f>IF(AND(H1933&lt;5,S1933&gt;=VLOOKUP(A1933,anni!$A$1:$O$32,6,0)),1,0)</f>
        <v>0</v>
      </c>
    </row>
    <row r="1934" spans="1:20" x14ac:dyDescent="0.3">
      <c r="A1934" s="3">
        <v>2010</v>
      </c>
      <c r="B1934" s="3">
        <v>109</v>
      </c>
      <c r="C1934" s="3" t="s">
        <v>53</v>
      </c>
      <c r="D1934" s="3" t="s">
        <v>54</v>
      </c>
      <c r="E1934" s="3" t="s">
        <v>54</v>
      </c>
      <c r="F1934" s="3">
        <v>5695</v>
      </c>
      <c r="G1934" s="3">
        <f t="shared" si="92"/>
        <v>2010</v>
      </c>
      <c r="H1934" s="4">
        <v>4</v>
      </c>
      <c r="I1934" s="3" t="s">
        <v>36</v>
      </c>
      <c r="J1934" s="3">
        <v>3</v>
      </c>
      <c r="K1934" s="3">
        <v>1</v>
      </c>
      <c r="L1934" s="3">
        <v>1</v>
      </c>
      <c r="M1934" s="3">
        <v>0</v>
      </c>
      <c r="N1934" s="3">
        <v>1</v>
      </c>
      <c r="O1934" s="3">
        <v>0</v>
      </c>
      <c r="P1934" s="3">
        <f t="shared" si="91"/>
        <v>7.1999999999999993</v>
      </c>
      <c r="Q1934" s="3">
        <v>168</v>
      </c>
      <c r="R1934" s="3">
        <f t="shared" si="90"/>
        <v>3</v>
      </c>
      <c r="S1934" s="3">
        <v>6</v>
      </c>
      <c r="T1934" s="3">
        <f>IF(AND(H1934&lt;5,S1934&gt;=VLOOKUP(A1934,anni!$A$1:$O$32,6,0)),1,0)</f>
        <v>0</v>
      </c>
    </row>
    <row r="1935" spans="1:20" x14ac:dyDescent="0.3">
      <c r="A1935" s="3">
        <v>2010</v>
      </c>
      <c r="B1935" s="3">
        <v>110</v>
      </c>
      <c r="C1935" s="3" t="s">
        <v>53</v>
      </c>
      <c r="D1935" s="3" t="s">
        <v>113</v>
      </c>
      <c r="E1935" s="3" t="s">
        <v>113</v>
      </c>
      <c r="F1935" s="3">
        <v>5898</v>
      </c>
      <c r="G1935" s="3">
        <f t="shared" si="92"/>
        <v>2010</v>
      </c>
      <c r="H1935" s="4">
        <v>3</v>
      </c>
      <c r="I1935" s="3" t="s">
        <v>36</v>
      </c>
      <c r="J1935" s="3">
        <v>0</v>
      </c>
      <c r="K1935" s="3">
        <v>0</v>
      </c>
      <c r="L1935" s="3">
        <v>0</v>
      </c>
      <c r="M1935" s="3">
        <v>0</v>
      </c>
      <c r="N1935" s="3">
        <v>0</v>
      </c>
      <c r="O1935" s="3">
        <v>0</v>
      </c>
      <c r="P1935" s="3">
        <f t="shared" si="91"/>
        <v>0</v>
      </c>
      <c r="Q1935" s="3">
        <v>287</v>
      </c>
      <c r="R1935" s="3">
        <f t="shared" si="90"/>
        <v>1</v>
      </c>
      <c r="S1935" s="3">
        <v>0</v>
      </c>
      <c r="T1935" s="3">
        <f>IF(AND(H1935&lt;5,S1935&gt;=VLOOKUP(A1935,anni!$A$1:$O$32,6,0)),1,0)</f>
        <v>0</v>
      </c>
    </row>
    <row r="1936" spans="1:20" x14ac:dyDescent="0.3">
      <c r="A1936" s="3">
        <v>2010</v>
      </c>
      <c r="B1936" s="3">
        <v>111</v>
      </c>
      <c r="C1936" s="3" t="s">
        <v>53</v>
      </c>
      <c r="D1936" s="3" t="s">
        <v>151</v>
      </c>
      <c r="E1936" s="3" t="s">
        <v>151</v>
      </c>
      <c r="F1936" s="3">
        <v>5776</v>
      </c>
      <c r="G1936" s="3">
        <f t="shared" si="92"/>
        <v>2010</v>
      </c>
      <c r="H1936" s="4">
        <v>5</v>
      </c>
      <c r="I1936" s="3" t="s">
        <v>36</v>
      </c>
      <c r="J1936" s="3">
        <v>3</v>
      </c>
      <c r="K1936" s="3">
        <v>0</v>
      </c>
      <c r="L1936" s="3">
        <v>1</v>
      </c>
      <c r="M1936" s="3">
        <v>0</v>
      </c>
      <c r="N1936" s="3">
        <v>1</v>
      </c>
      <c r="O1936" s="3">
        <v>0</v>
      </c>
      <c r="P1936" s="3">
        <f t="shared" si="91"/>
        <v>5</v>
      </c>
      <c r="Q1936" s="3">
        <v>189</v>
      </c>
      <c r="R1936" s="3">
        <f t="shared" si="90"/>
        <v>1</v>
      </c>
      <c r="S1936" s="3">
        <v>5</v>
      </c>
      <c r="T1936" s="3">
        <f>IF(AND(H1936&lt;5,S1936&gt;=VLOOKUP(A1936,anni!$A$1:$O$32,6,0)),1,0)</f>
        <v>0</v>
      </c>
    </row>
    <row r="1937" spans="1:20" x14ac:dyDescent="0.3">
      <c r="A1937" s="3">
        <v>2010</v>
      </c>
      <c r="B1937" s="3">
        <v>112</v>
      </c>
      <c r="C1937" s="3" t="s">
        <v>106</v>
      </c>
      <c r="D1937" s="3" t="s">
        <v>141</v>
      </c>
      <c r="E1937" s="3" t="s">
        <v>141</v>
      </c>
      <c r="F1937" s="3">
        <v>5853</v>
      </c>
      <c r="G1937" s="3">
        <f t="shared" si="92"/>
        <v>2010</v>
      </c>
      <c r="H1937" s="4">
        <v>4</v>
      </c>
      <c r="I1937" s="3" t="s">
        <v>36</v>
      </c>
      <c r="J1937" s="3">
        <v>4</v>
      </c>
      <c r="K1937" s="3">
        <v>0</v>
      </c>
      <c r="L1937" s="3">
        <v>0</v>
      </c>
      <c r="M1937" s="3">
        <v>0</v>
      </c>
      <c r="N1937" s="3">
        <v>0</v>
      </c>
      <c r="O1937" s="3">
        <v>0</v>
      </c>
      <c r="P1937" s="3">
        <f t="shared" si="91"/>
        <v>4.8</v>
      </c>
      <c r="Q1937" s="3">
        <v>218</v>
      </c>
      <c r="R1937" s="3">
        <f t="shared" si="90"/>
        <v>1</v>
      </c>
      <c r="S1937" s="3">
        <v>4</v>
      </c>
      <c r="T1937" s="3">
        <f>IF(AND(H1937&lt;5,S1937&gt;=VLOOKUP(A1937,anni!$A$1:$O$32,6,0)),1,0)</f>
        <v>0</v>
      </c>
    </row>
    <row r="1938" spans="1:20" x14ac:dyDescent="0.3">
      <c r="A1938" s="3">
        <v>2010</v>
      </c>
      <c r="B1938" s="3">
        <v>113</v>
      </c>
      <c r="C1938" s="3" t="s">
        <v>45</v>
      </c>
      <c r="D1938" s="3" t="s">
        <v>68</v>
      </c>
      <c r="E1938" s="3" t="s">
        <v>68</v>
      </c>
      <c r="F1938" s="3">
        <v>5503</v>
      </c>
      <c r="G1938" s="3">
        <f t="shared" si="92"/>
        <v>2010</v>
      </c>
      <c r="H1938" s="4">
        <v>5</v>
      </c>
      <c r="I1938" s="3" t="s">
        <v>36</v>
      </c>
      <c r="J1938" s="3">
        <v>3</v>
      </c>
      <c r="K1938" s="3">
        <v>2</v>
      </c>
      <c r="L1938" s="3">
        <v>1</v>
      </c>
      <c r="M1938" s="3">
        <v>0</v>
      </c>
      <c r="N1938" s="3">
        <v>7</v>
      </c>
      <c r="O1938" s="3">
        <v>0</v>
      </c>
      <c r="P1938" s="3">
        <f t="shared" si="91"/>
        <v>13</v>
      </c>
      <c r="Q1938" s="3">
        <v>49</v>
      </c>
      <c r="R1938" s="3">
        <f t="shared" si="90"/>
        <v>3</v>
      </c>
      <c r="S1938" s="3">
        <v>13</v>
      </c>
      <c r="T1938" s="3">
        <f>IF(AND(H1938&lt;5,S1938&gt;=VLOOKUP(A1938,anni!$A$1:$O$32,6,0)),1,0)</f>
        <v>0</v>
      </c>
    </row>
    <row r="1939" spans="1:20" x14ac:dyDescent="0.3">
      <c r="A1939" s="3">
        <v>2010</v>
      </c>
      <c r="B1939" s="3">
        <v>114</v>
      </c>
      <c r="C1939" s="3" t="s">
        <v>45</v>
      </c>
      <c r="D1939" s="3" t="s">
        <v>74</v>
      </c>
      <c r="E1939" s="3" t="s">
        <v>74</v>
      </c>
      <c r="F1939" s="3">
        <v>5342</v>
      </c>
      <c r="G1939" s="3">
        <f t="shared" si="92"/>
        <v>2010</v>
      </c>
      <c r="H1939" s="4">
        <v>5</v>
      </c>
      <c r="I1939" s="3" t="s">
        <v>36</v>
      </c>
      <c r="J1939" s="3">
        <v>7</v>
      </c>
      <c r="K1939" s="3">
        <v>4</v>
      </c>
      <c r="L1939" s="3">
        <v>1</v>
      </c>
      <c r="M1939" s="3">
        <v>0</v>
      </c>
      <c r="N1939" s="3">
        <v>0</v>
      </c>
      <c r="O1939" s="3">
        <v>0</v>
      </c>
      <c r="P1939" s="3">
        <f t="shared" si="91"/>
        <v>12</v>
      </c>
      <c r="Q1939" s="3">
        <v>62</v>
      </c>
      <c r="R1939" s="3">
        <f t="shared" si="90"/>
        <v>4</v>
      </c>
      <c r="S1939" s="3">
        <v>12</v>
      </c>
      <c r="T1939" s="3">
        <f>IF(AND(H1939&lt;5,S1939&gt;=VLOOKUP(A1939,anni!$A$1:$O$32,6,0)),1,0)</f>
        <v>0</v>
      </c>
    </row>
    <row r="1940" spans="1:20" x14ac:dyDescent="0.3">
      <c r="A1940" s="3">
        <v>2010</v>
      </c>
      <c r="B1940" s="3">
        <v>115</v>
      </c>
      <c r="C1940" s="3" t="s">
        <v>45</v>
      </c>
      <c r="D1940" s="3" t="s">
        <v>49</v>
      </c>
      <c r="E1940" s="3" t="s">
        <v>49</v>
      </c>
      <c r="F1940" s="3">
        <v>5653</v>
      </c>
      <c r="G1940" s="3">
        <f t="shared" si="92"/>
        <v>2010</v>
      </c>
      <c r="H1940" s="4">
        <v>5</v>
      </c>
      <c r="I1940" s="3" t="s">
        <v>36</v>
      </c>
      <c r="J1940" s="3">
        <v>4</v>
      </c>
      <c r="K1940" s="3">
        <v>7</v>
      </c>
      <c r="L1940" s="3">
        <v>2</v>
      </c>
      <c r="M1940" s="3">
        <v>0</v>
      </c>
      <c r="N1940" s="3">
        <v>0</v>
      </c>
      <c r="O1940" s="3">
        <v>0</v>
      </c>
      <c r="P1940" s="3">
        <f t="shared" si="91"/>
        <v>13</v>
      </c>
      <c r="Q1940" s="3">
        <v>49</v>
      </c>
      <c r="R1940" s="3">
        <f t="shared" si="90"/>
        <v>2</v>
      </c>
      <c r="S1940" s="3">
        <v>13</v>
      </c>
      <c r="T1940" s="3">
        <f>IF(AND(H1940&lt;5,S1940&gt;=VLOOKUP(A1940,anni!$A$1:$O$32,6,0)),1,0)</f>
        <v>0</v>
      </c>
    </row>
    <row r="1941" spans="1:20" x14ac:dyDescent="0.3">
      <c r="A1941" s="3">
        <v>2010</v>
      </c>
      <c r="B1941" s="3">
        <v>116</v>
      </c>
      <c r="C1941" s="3" t="s">
        <v>86</v>
      </c>
      <c r="D1941" s="3" t="s">
        <v>87</v>
      </c>
      <c r="E1941" s="3" t="s">
        <v>87</v>
      </c>
      <c r="F1941" s="3">
        <v>5954</v>
      </c>
      <c r="G1941" s="3">
        <f t="shared" si="92"/>
        <v>2010</v>
      </c>
      <c r="H1941" s="4">
        <v>1</v>
      </c>
      <c r="I1941" s="3" t="s">
        <v>31</v>
      </c>
      <c r="J1941" s="3">
        <v>0</v>
      </c>
      <c r="K1941" s="3">
        <v>2</v>
      </c>
      <c r="L1941" s="3">
        <v>0</v>
      </c>
      <c r="M1941" s="3">
        <v>0</v>
      </c>
      <c r="N1941" s="3">
        <v>0</v>
      </c>
      <c r="O1941" s="3">
        <v>0</v>
      </c>
      <c r="P1941" s="3">
        <f t="shared" si="91"/>
        <v>3.6</v>
      </c>
      <c r="Q1941" s="3">
        <v>265</v>
      </c>
      <c r="R1941" s="3">
        <f t="shared" si="90"/>
        <v>2</v>
      </c>
      <c r="S1941" s="3">
        <v>2</v>
      </c>
      <c r="T1941" s="3">
        <f>IF(AND(H1941&lt;5,S1941&gt;=VLOOKUP(A1941,anni!$A$1:$O$32,6,0)),1,0)</f>
        <v>0</v>
      </c>
    </row>
    <row r="1942" spans="1:20" x14ac:dyDescent="0.3">
      <c r="A1942" s="3">
        <v>2010</v>
      </c>
      <c r="B1942" s="3">
        <v>117</v>
      </c>
      <c r="C1942" s="3" t="s">
        <v>37</v>
      </c>
      <c r="D1942" s="3" t="s">
        <v>55</v>
      </c>
      <c r="E1942" s="3" t="s">
        <v>55</v>
      </c>
      <c r="F1942" s="3">
        <v>5777</v>
      </c>
      <c r="G1942" s="3">
        <f t="shared" si="92"/>
        <v>2010</v>
      </c>
      <c r="H1942" s="4">
        <v>5</v>
      </c>
      <c r="I1942" s="3" t="s">
        <v>36</v>
      </c>
      <c r="J1942" s="3">
        <v>1</v>
      </c>
      <c r="K1942" s="3">
        <v>4</v>
      </c>
      <c r="L1942" s="3">
        <v>0</v>
      </c>
      <c r="M1942" s="3">
        <v>0</v>
      </c>
      <c r="N1942" s="3">
        <v>0</v>
      </c>
      <c r="O1942" s="3">
        <v>0</v>
      </c>
      <c r="P1942" s="3">
        <f t="shared" si="91"/>
        <v>5</v>
      </c>
      <c r="Q1942" s="3">
        <v>189</v>
      </c>
      <c r="R1942" s="3">
        <f t="shared" si="90"/>
        <v>1</v>
      </c>
      <c r="S1942" s="3">
        <v>5</v>
      </c>
      <c r="T1942" s="3">
        <f>IF(AND(H1942&lt;5,S1942&gt;=VLOOKUP(A1942,anni!$A$1:$O$32,6,0)),1,0)</f>
        <v>0</v>
      </c>
    </row>
    <row r="1943" spans="1:20" x14ac:dyDescent="0.3">
      <c r="A1943" s="3">
        <v>2010</v>
      </c>
      <c r="B1943" s="3">
        <v>118</v>
      </c>
      <c r="C1943" s="3" t="s">
        <v>56</v>
      </c>
      <c r="D1943" s="3" t="s">
        <v>71</v>
      </c>
      <c r="E1943" s="3" t="s">
        <v>71</v>
      </c>
      <c r="F1943" s="3">
        <v>5778</v>
      </c>
      <c r="G1943" s="3">
        <f t="shared" si="92"/>
        <v>2010</v>
      </c>
      <c r="H1943" s="4">
        <v>5</v>
      </c>
      <c r="I1943" s="3" t="s">
        <v>36</v>
      </c>
      <c r="J1943" s="3">
        <v>3</v>
      </c>
      <c r="K1943" s="3">
        <v>0</v>
      </c>
      <c r="L1943" s="3">
        <v>1</v>
      </c>
      <c r="M1943" s="3">
        <v>0</v>
      </c>
      <c r="N1943" s="3">
        <v>1</v>
      </c>
      <c r="O1943" s="3">
        <v>0</v>
      </c>
      <c r="P1943" s="3">
        <f t="shared" si="91"/>
        <v>5</v>
      </c>
      <c r="Q1943" s="3">
        <v>189</v>
      </c>
      <c r="R1943" s="3">
        <f t="shared" si="90"/>
        <v>1</v>
      </c>
      <c r="S1943" s="3">
        <v>5</v>
      </c>
      <c r="T1943" s="3">
        <f>IF(AND(H1943&lt;5,S1943&gt;=VLOOKUP(A1943,anni!$A$1:$O$32,6,0)),1,0)</f>
        <v>0</v>
      </c>
    </row>
    <row r="1944" spans="1:20" x14ac:dyDescent="0.3">
      <c r="A1944" s="3">
        <v>2010</v>
      </c>
      <c r="B1944" s="3">
        <v>119</v>
      </c>
      <c r="C1944" s="3" t="s">
        <v>53</v>
      </c>
      <c r="D1944" s="3" t="s">
        <v>54</v>
      </c>
      <c r="E1944" s="3" t="s">
        <v>54</v>
      </c>
      <c r="F1944" s="3">
        <v>5657</v>
      </c>
      <c r="G1944" s="3">
        <f t="shared" si="92"/>
        <v>2010</v>
      </c>
      <c r="H1944" s="4">
        <v>5</v>
      </c>
      <c r="I1944" s="3" t="s">
        <v>36</v>
      </c>
      <c r="J1944" s="3">
        <v>7</v>
      </c>
      <c r="K1944" s="3">
        <v>1</v>
      </c>
      <c r="L1944" s="3">
        <v>0</v>
      </c>
      <c r="M1944" s="3">
        <v>3</v>
      </c>
      <c r="N1944" s="3">
        <v>0</v>
      </c>
      <c r="O1944" s="3">
        <v>0</v>
      </c>
      <c r="P1944" s="3">
        <f t="shared" si="91"/>
        <v>11</v>
      </c>
      <c r="Q1944" s="3">
        <v>77</v>
      </c>
      <c r="R1944" s="3">
        <f t="shared" si="90"/>
        <v>2</v>
      </c>
      <c r="S1944" s="3">
        <v>11</v>
      </c>
      <c r="T1944" s="3">
        <f>IF(AND(H1944&lt;5,S1944&gt;=VLOOKUP(A1944,anni!$A$1:$O$32,6,0)),1,0)</f>
        <v>0</v>
      </c>
    </row>
    <row r="1945" spans="1:20" x14ac:dyDescent="0.3">
      <c r="A1945" s="3">
        <v>2010</v>
      </c>
      <c r="B1945" s="3">
        <v>120</v>
      </c>
      <c r="C1945" s="3" t="s">
        <v>50</v>
      </c>
      <c r="D1945" s="3" t="s">
        <v>51</v>
      </c>
      <c r="E1945" s="3" t="s">
        <v>51</v>
      </c>
      <c r="F1945" s="3">
        <v>5779</v>
      </c>
      <c r="G1945" s="3">
        <f t="shared" si="92"/>
        <v>2010</v>
      </c>
      <c r="H1945" s="4">
        <v>5</v>
      </c>
      <c r="I1945" s="3" t="s">
        <v>36</v>
      </c>
      <c r="J1945" s="3">
        <v>3</v>
      </c>
      <c r="K1945" s="3">
        <v>7</v>
      </c>
      <c r="L1945" s="3">
        <v>1</v>
      </c>
      <c r="M1945" s="3">
        <v>0</v>
      </c>
      <c r="N1945" s="3">
        <v>0</v>
      </c>
      <c r="O1945" s="3">
        <v>0</v>
      </c>
      <c r="P1945" s="3">
        <f t="shared" si="91"/>
        <v>11</v>
      </c>
      <c r="Q1945" s="3">
        <v>77</v>
      </c>
      <c r="R1945" s="3">
        <f t="shared" si="90"/>
        <v>1</v>
      </c>
      <c r="S1945" s="3">
        <v>11</v>
      </c>
      <c r="T1945" s="3">
        <f>IF(AND(H1945&lt;5,S1945&gt;=VLOOKUP(A1945,anni!$A$1:$O$32,6,0)),1,0)</f>
        <v>0</v>
      </c>
    </row>
    <row r="1946" spans="1:20" x14ac:dyDescent="0.3">
      <c r="A1946" s="3">
        <v>2010</v>
      </c>
      <c r="B1946" s="3">
        <v>121</v>
      </c>
      <c r="C1946" s="3" t="s">
        <v>34</v>
      </c>
      <c r="D1946" s="3" t="s">
        <v>42</v>
      </c>
      <c r="E1946" s="3" t="s">
        <v>42</v>
      </c>
      <c r="F1946" s="3">
        <v>5658</v>
      </c>
      <c r="G1946" s="3">
        <f t="shared" si="92"/>
        <v>2010</v>
      </c>
      <c r="H1946" s="4">
        <v>5</v>
      </c>
      <c r="I1946" s="3" t="s">
        <v>36</v>
      </c>
      <c r="J1946" s="3">
        <v>7</v>
      </c>
      <c r="K1946" s="3">
        <v>7</v>
      </c>
      <c r="L1946" s="3">
        <v>2</v>
      </c>
      <c r="M1946" s="3">
        <v>0</v>
      </c>
      <c r="N1946" s="3">
        <v>0</v>
      </c>
      <c r="O1946" s="3">
        <v>0</v>
      </c>
      <c r="P1946" s="3">
        <f t="shared" si="91"/>
        <v>16</v>
      </c>
      <c r="Q1946" s="3">
        <v>27</v>
      </c>
      <c r="R1946" s="3">
        <f t="shared" si="90"/>
        <v>2</v>
      </c>
      <c r="S1946" s="3">
        <v>16</v>
      </c>
      <c r="T1946" s="3">
        <f>IF(AND(H1946&lt;5,S1946&gt;=VLOOKUP(A1946,anni!$A$1:$O$32,6,0)),1,0)</f>
        <v>0</v>
      </c>
    </row>
    <row r="1947" spans="1:20" x14ac:dyDescent="0.3">
      <c r="A1947" s="3">
        <v>2010</v>
      </c>
      <c r="B1947" s="3">
        <v>122</v>
      </c>
      <c r="C1947" s="3" t="s">
        <v>69</v>
      </c>
      <c r="D1947" s="3" t="s">
        <v>89</v>
      </c>
      <c r="E1947" s="3" t="s">
        <v>89</v>
      </c>
      <c r="F1947" s="3">
        <v>5504</v>
      </c>
      <c r="G1947" s="3">
        <f t="shared" si="92"/>
        <v>2010</v>
      </c>
      <c r="H1947" s="4">
        <v>5</v>
      </c>
      <c r="I1947" s="3" t="s">
        <v>36</v>
      </c>
      <c r="J1947" s="3">
        <v>7</v>
      </c>
      <c r="K1947" s="3">
        <v>7</v>
      </c>
      <c r="L1947" s="3">
        <v>7</v>
      </c>
      <c r="M1947" s="3">
        <v>0</v>
      </c>
      <c r="N1947" s="3">
        <v>3</v>
      </c>
      <c r="O1947" s="3">
        <v>0</v>
      </c>
      <c r="P1947" s="3">
        <f t="shared" si="91"/>
        <v>24</v>
      </c>
      <c r="Q1947" s="3">
        <v>5</v>
      </c>
      <c r="R1947" s="3">
        <f t="shared" si="90"/>
        <v>3</v>
      </c>
      <c r="S1947" s="3">
        <v>24</v>
      </c>
      <c r="T1947" s="3">
        <f>IF(AND(H1947&lt;5,S1947&gt;=VLOOKUP(A1947,anni!$A$1:$O$32,6,0)),1,0)</f>
        <v>0</v>
      </c>
    </row>
    <row r="1948" spans="1:20" x14ac:dyDescent="0.3">
      <c r="A1948" s="3">
        <v>2010</v>
      </c>
      <c r="B1948" s="3">
        <v>123</v>
      </c>
      <c r="C1948" s="3" t="s">
        <v>29</v>
      </c>
      <c r="D1948" s="3" t="s">
        <v>82</v>
      </c>
      <c r="E1948" s="3" t="s">
        <v>82</v>
      </c>
      <c r="F1948" s="3">
        <v>5659</v>
      </c>
      <c r="G1948" s="3">
        <f t="shared" si="92"/>
        <v>2010</v>
      </c>
      <c r="H1948" s="4">
        <v>5</v>
      </c>
      <c r="I1948" s="3" t="s">
        <v>36</v>
      </c>
      <c r="J1948" s="3">
        <v>1</v>
      </c>
      <c r="K1948" s="3">
        <v>1</v>
      </c>
      <c r="L1948" s="3">
        <v>2</v>
      </c>
      <c r="M1948" s="3">
        <v>0</v>
      </c>
      <c r="N1948" s="3">
        <v>0</v>
      </c>
      <c r="O1948" s="3">
        <v>0</v>
      </c>
      <c r="P1948" s="3">
        <f t="shared" si="91"/>
        <v>4</v>
      </c>
      <c r="Q1948" s="3">
        <v>218</v>
      </c>
      <c r="R1948" s="3">
        <f t="shared" si="90"/>
        <v>2</v>
      </c>
      <c r="S1948" s="3">
        <v>4</v>
      </c>
      <c r="T1948" s="3">
        <f>IF(AND(H1948&lt;5,S1948&gt;=VLOOKUP(A1948,anni!$A$1:$O$32,6,0)),1,0)</f>
        <v>0</v>
      </c>
    </row>
    <row r="1949" spans="1:20" x14ac:dyDescent="0.3">
      <c r="A1949" s="3">
        <v>2010</v>
      </c>
      <c r="B1949" s="3">
        <v>124</v>
      </c>
      <c r="C1949" s="3" t="s">
        <v>86</v>
      </c>
      <c r="D1949" s="3" t="s">
        <v>150</v>
      </c>
      <c r="E1949" s="3" t="s">
        <v>150</v>
      </c>
      <c r="F1949" s="3">
        <v>5780</v>
      </c>
      <c r="G1949" s="3">
        <f t="shared" si="92"/>
        <v>2010</v>
      </c>
      <c r="H1949" s="4">
        <v>5</v>
      </c>
      <c r="I1949" s="3" t="s">
        <v>36</v>
      </c>
      <c r="J1949" s="3">
        <v>1</v>
      </c>
      <c r="K1949" s="3">
        <v>0</v>
      </c>
      <c r="L1949" s="3">
        <v>0</v>
      </c>
      <c r="M1949" s="3">
        <v>1</v>
      </c>
      <c r="N1949" s="3">
        <v>0</v>
      </c>
      <c r="O1949" s="3">
        <v>0</v>
      </c>
      <c r="P1949" s="3">
        <f t="shared" si="91"/>
        <v>2</v>
      </c>
      <c r="Q1949" s="3">
        <v>265</v>
      </c>
      <c r="R1949" s="3">
        <f t="shared" si="90"/>
        <v>1</v>
      </c>
      <c r="S1949" s="3">
        <v>2</v>
      </c>
      <c r="T1949" s="3">
        <f>IF(AND(H1949&lt;5,S1949&gt;=VLOOKUP(A1949,anni!$A$1:$O$32,6,0)),1,0)</f>
        <v>0</v>
      </c>
    </row>
    <row r="1950" spans="1:20" x14ac:dyDescent="0.3">
      <c r="A1950" s="3">
        <v>2010</v>
      </c>
      <c r="B1950" s="3">
        <v>125</v>
      </c>
      <c r="C1950" s="3" t="s">
        <v>56</v>
      </c>
      <c r="D1950" s="3" t="s">
        <v>57</v>
      </c>
      <c r="E1950" s="3" t="s">
        <v>57</v>
      </c>
      <c r="F1950" s="3">
        <v>5955</v>
      </c>
      <c r="G1950" s="3">
        <f t="shared" si="92"/>
        <v>2010</v>
      </c>
      <c r="H1950" s="4">
        <v>1</v>
      </c>
      <c r="I1950" s="3" t="s">
        <v>31</v>
      </c>
      <c r="J1950" s="3">
        <v>3</v>
      </c>
      <c r="K1950" s="3">
        <v>0</v>
      </c>
      <c r="L1950" s="3">
        <v>1</v>
      </c>
      <c r="M1950" s="3">
        <v>0</v>
      </c>
      <c r="N1950" s="3">
        <v>3</v>
      </c>
      <c r="O1950" s="3">
        <v>0</v>
      </c>
      <c r="P1950" s="3">
        <f t="shared" si="91"/>
        <v>12.6</v>
      </c>
      <c r="Q1950" s="3">
        <v>149</v>
      </c>
      <c r="R1950" s="3">
        <f t="shared" si="90"/>
        <v>5</v>
      </c>
      <c r="S1950" s="3">
        <v>7</v>
      </c>
      <c r="T1950" s="3">
        <f>IF(AND(H1950&lt;5,S1950&gt;=VLOOKUP(A1950,anni!$A$1:$O$32,6,0)),1,0)</f>
        <v>0</v>
      </c>
    </row>
    <row r="1951" spans="1:20" x14ac:dyDescent="0.3">
      <c r="A1951" s="3">
        <v>2010</v>
      </c>
      <c r="B1951" s="3">
        <v>126</v>
      </c>
      <c r="C1951" s="3" t="s">
        <v>43</v>
      </c>
      <c r="D1951" s="3" t="s">
        <v>44</v>
      </c>
      <c r="E1951" s="3" t="s">
        <v>44</v>
      </c>
      <c r="F1951" s="3">
        <v>5182</v>
      </c>
      <c r="G1951" s="3">
        <f t="shared" si="92"/>
        <v>2010</v>
      </c>
      <c r="H1951" s="4">
        <v>5</v>
      </c>
      <c r="I1951" s="3" t="s">
        <v>36</v>
      </c>
      <c r="J1951" s="3">
        <v>0</v>
      </c>
      <c r="K1951" s="3">
        <v>5</v>
      </c>
      <c r="L1951" s="3">
        <v>7</v>
      </c>
      <c r="M1951" s="3">
        <v>0</v>
      </c>
      <c r="N1951" s="3">
        <v>4</v>
      </c>
      <c r="O1951" s="3">
        <v>0</v>
      </c>
      <c r="P1951" s="3">
        <f t="shared" si="91"/>
        <v>16</v>
      </c>
      <c r="Q1951" s="3">
        <v>27</v>
      </c>
      <c r="R1951" s="3">
        <f t="shared" si="90"/>
        <v>5</v>
      </c>
      <c r="S1951" s="3">
        <v>16</v>
      </c>
      <c r="T1951" s="3">
        <f>IF(AND(H1951&lt;5,S1951&gt;=VLOOKUP(A1951,anni!$A$1:$O$32,6,0)),1,0)</f>
        <v>0</v>
      </c>
    </row>
    <row r="1952" spans="1:20" x14ac:dyDescent="0.3">
      <c r="A1952" s="3">
        <v>2010</v>
      </c>
      <c r="B1952" s="3">
        <v>127</v>
      </c>
      <c r="C1952" s="3" t="s">
        <v>56</v>
      </c>
      <c r="D1952" s="3" t="s">
        <v>66</v>
      </c>
      <c r="E1952" s="3" t="s">
        <v>66</v>
      </c>
      <c r="F1952" s="3">
        <v>5696</v>
      </c>
      <c r="G1952" s="3">
        <f t="shared" si="92"/>
        <v>2010</v>
      </c>
      <c r="H1952" s="4">
        <v>4</v>
      </c>
      <c r="I1952" s="3" t="s">
        <v>36</v>
      </c>
      <c r="J1952" s="3">
        <v>6</v>
      </c>
      <c r="K1952" s="3">
        <v>4</v>
      </c>
      <c r="L1952" s="3">
        <v>0</v>
      </c>
      <c r="M1952" s="3">
        <v>0</v>
      </c>
      <c r="N1952" s="3">
        <v>0</v>
      </c>
      <c r="O1952" s="3">
        <v>0</v>
      </c>
      <c r="P1952" s="3">
        <f t="shared" si="91"/>
        <v>12</v>
      </c>
      <c r="Q1952" s="3">
        <v>98</v>
      </c>
      <c r="R1952" s="3">
        <f t="shared" si="90"/>
        <v>3</v>
      </c>
      <c r="S1952" s="3">
        <v>10</v>
      </c>
      <c r="T1952" s="3">
        <f>IF(AND(H1952&lt;5,S1952&gt;=VLOOKUP(A1952,anni!$A$1:$O$32,6,0)),1,0)</f>
        <v>0</v>
      </c>
    </row>
    <row r="1953" spans="1:20" x14ac:dyDescent="0.3">
      <c r="A1953" s="3">
        <v>2010</v>
      </c>
      <c r="B1953" s="3">
        <v>128</v>
      </c>
      <c r="C1953" s="3" t="s">
        <v>56</v>
      </c>
      <c r="D1953" s="3" t="s">
        <v>71</v>
      </c>
      <c r="E1953" s="3" t="s">
        <v>71</v>
      </c>
      <c r="F1953" s="3">
        <v>5930</v>
      </c>
      <c r="G1953" s="3">
        <f t="shared" si="92"/>
        <v>2010</v>
      </c>
      <c r="H1953" s="4">
        <v>2</v>
      </c>
      <c r="I1953" s="3" t="s">
        <v>31</v>
      </c>
      <c r="J1953" s="3">
        <v>0</v>
      </c>
      <c r="K1953" s="3">
        <v>1</v>
      </c>
      <c r="L1953" s="3">
        <v>1</v>
      </c>
      <c r="M1953" s="3">
        <v>0</v>
      </c>
      <c r="N1953" s="3">
        <v>0</v>
      </c>
      <c r="O1953" s="3">
        <v>0</v>
      </c>
      <c r="P1953" s="3">
        <f t="shared" si="91"/>
        <v>3.2</v>
      </c>
      <c r="Q1953" s="3">
        <v>265</v>
      </c>
      <c r="R1953" s="3">
        <f t="shared" ref="R1953:R2016" si="93">COUNTIF($F$609:$F$5991,F1953)</f>
        <v>4</v>
      </c>
      <c r="S1953" s="3">
        <v>2</v>
      </c>
      <c r="T1953" s="3">
        <f>IF(AND(H1953&lt;5,S1953&gt;=VLOOKUP(A1953,anni!$A$1:$O$32,6,0)),1,0)</f>
        <v>0</v>
      </c>
    </row>
    <row r="1954" spans="1:20" x14ac:dyDescent="0.3">
      <c r="A1954" s="3">
        <v>2010</v>
      </c>
      <c r="B1954" s="3">
        <v>129</v>
      </c>
      <c r="C1954" s="3" t="s">
        <v>43</v>
      </c>
      <c r="D1954" s="3" t="s">
        <v>58</v>
      </c>
      <c r="E1954" s="3" t="s">
        <v>58</v>
      </c>
      <c r="F1954" s="3">
        <v>5931</v>
      </c>
      <c r="G1954" s="3">
        <f t="shared" si="92"/>
        <v>2010</v>
      </c>
      <c r="H1954" s="4">
        <v>2</v>
      </c>
      <c r="I1954" s="3" t="s">
        <v>31</v>
      </c>
      <c r="J1954" s="3">
        <v>7</v>
      </c>
      <c r="K1954" s="3">
        <v>3</v>
      </c>
      <c r="L1954" s="3">
        <v>1</v>
      </c>
      <c r="M1954" s="3">
        <v>0</v>
      </c>
      <c r="N1954" s="3">
        <v>1</v>
      </c>
      <c r="O1954" s="3">
        <v>0</v>
      </c>
      <c r="P1954" s="3">
        <f t="shared" si="91"/>
        <v>19.200000000000003</v>
      </c>
      <c r="Q1954" s="3">
        <v>62</v>
      </c>
      <c r="R1954" s="3">
        <f t="shared" si="93"/>
        <v>4</v>
      </c>
      <c r="S1954" s="3">
        <v>12</v>
      </c>
      <c r="T1954" s="3">
        <f>IF(AND(H1954&lt;5,S1954&gt;=VLOOKUP(A1954,anni!$A$1:$O$32,6,0)),1,0)</f>
        <v>0</v>
      </c>
    </row>
    <row r="1955" spans="1:20" x14ac:dyDescent="0.3">
      <c r="A1955" s="3">
        <v>2010</v>
      </c>
      <c r="B1955" s="3">
        <v>130</v>
      </c>
      <c r="C1955" s="3" t="s">
        <v>34</v>
      </c>
      <c r="D1955" s="3" t="s">
        <v>35</v>
      </c>
      <c r="E1955" s="3" t="s">
        <v>35</v>
      </c>
      <c r="F1955" s="3">
        <v>5899</v>
      </c>
      <c r="G1955" s="3">
        <f t="shared" si="92"/>
        <v>2010</v>
      </c>
      <c r="H1955" s="4">
        <v>3</v>
      </c>
      <c r="I1955" s="3" t="s">
        <v>36</v>
      </c>
      <c r="J1955" s="3">
        <v>4</v>
      </c>
      <c r="K1955" s="3">
        <v>7</v>
      </c>
      <c r="L1955" s="3">
        <v>1</v>
      </c>
      <c r="M1955" s="3">
        <v>0</v>
      </c>
      <c r="N1955" s="3">
        <v>2</v>
      </c>
      <c r="O1955" s="3">
        <v>0</v>
      </c>
      <c r="P1955" s="3">
        <f t="shared" si="91"/>
        <v>19.599999999999998</v>
      </c>
      <c r="Q1955" s="3">
        <v>40</v>
      </c>
      <c r="R1955" s="3">
        <f t="shared" si="93"/>
        <v>1</v>
      </c>
      <c r="S1955" s="3">
        <v>14</v>
      </c>
      <c r="T1955" s="3">
        <f>IF(AND(H1955&lt;5,S1955&gt;=VLOOKUP(A1955,anni!$A$1:$O$32,6,0)),1,0)</f>
        <v>0</v>
      </c>
    </row>
    <row r="1956" spans="1:20" x14ac:dyDescent="0.3">
      <c r="A1956" s="3">
        <v>2010</v>
      </c>
      <c r="B1956" s="3">
        <v>131</v>
      </c>
      <c r="C1956" s="3" t="s">
        <v>47</v>
      </c>
      <c r="D1956" s="3" t="s">
        <v>105</v>
      </c>
      <c r="E1956" s="3" t="s">
        <v>105</v>
      </c>
      <c r="F1956" s="3">
        <v>5900</v>
      </c>
      <c r="G1956" s="3">
        <f t="shared" si="92"/>
        <v>2010</v>
      </c>
      <c r="H1956" s="4">
        <v>3</v>
      </c>
      <c r="I1956" s="3" t="s">
        <v>36</v>
      </c>
      <c r="J1956" s="3">
        <v>2</v>
      </c>
      <c r="K1956" s="3">
        <v>1</v>
      </c>
      <c r="L1956" s="3">
        <v>0</v>
      </c>
      <c r="M1956" s="3">
        <v>0</v>
      </c>
      <c r="N1956" s="3">
        <v>0</v>
      </c>
      <c r="O1956" s="3">
        <v>0</v>
      </c>
      <c r="P1956" s="3">
        <f t="shared" si="91"/>
        <v>4.1999999999999993</v>
      </c>
      <c r="Q1956" s="3">
        <v>245</v>
      </c>
      <c r="R1956" s="3">
        <f t="shared" si="93"/>
        <v>2</v>
      </c>
      <c r="S1956" s="3">
        <v>3</v>
      </c>
      <c r="T1956" s="3">
        <f>IF(AND(H1956&lt;5,S1956&gt;=VLOOKUP(A1956,anni!$A$1:$O$32,6,0)),1,0)</f>
        <v>0</v>
      </c>
    </row>
    <row r="1957" spans="1:20" x14ac:dyDescent="0.3">
      <c r="A1957" s="3">
        <v>2010</v>
      </c>
      <c r="B1957" s="3">
        <v>132</v>
      </c>
      <c r="C1957" s="3" t="s">
        <v>29</v>
      </c>
      <c r="D1957" s="3" t="s">
        <v>124</v>
      </c>
      <c r="E1957" s="3" t="s">
        <v>124</v>
      </c>
      <c r="F1957" s="3">
        <v>5901</v>
      </c>
      <c r="G1957" s="3">
        <f t="shared" si="92"/>
        <v>2010</v>
      </c>
      <c r="H1957" s="4">
        <v>3</v>
      </c>
      <c r="I1957" s="3" t="s">
        <v>36</v>
      </c>
      <c r="J1957" s="3">
        <v>3</v>
      </c>
      <c r="K1957" s="3">
        <v>7</v>
      </c>
      <c r="L1957" s="3">
        <v>1</v>
      </c>
      <c r="M1957" s="3">
        <v>0</v>
      </c>
      <c r="N1957" s="3">
        <v>0</v>
      </c>
      <c r="O1957" s="3">
        <v>0</v>
      </c>
      <c r="P1957" s="3">
        <f t="shared" si="91"/>
        <v>15.399999999999999</v>
      </c>
      <c r="Q1957" s="3">
        <v>77</v>
      </c>
      <c r="R1957" s="3">
        <f t="shared" si="93"/>
        <v>3</v>
      </c>
      <c r="S1957" s="3">
        <v>11</v>
      </c>
      <c r="T1957" s="3">
        <f>IF(AND(H1957&lt;5,S1957&gt;=VLOOKUP(A1957,anni!$A$1:$O$32,6,0)),1,0)</f>
        <v>0</v>
      </c>
    </row>
    <row r="1958" spans="1:20" x14ac:dyDescent="0.3">
      <c r="A1958" s="3">
        <v>2010</v>
      </c>
      <c r="B1958" s="3">
        <v>133</v>
      </c>
      <c r="C1958" s="3" t="s">
        <v>37</v>
      </c>
      <c r="D1958" s="3" t="s">
        <v>55</v>
      </c>
      <c r="E1958" s="3" t="s">
        <v>55</v>
      </c>
      <c r="F1958" s="3">
        <v>5932</v>
      </c>
      <c r="G1958" s="3">
        <f t="shared" si="92"/>
        <v>2010</v>
      </c>
      <c r="H1958" s="4">
        <v>2</v>
      </c>
      <c r="I1958" s="3" t="s">
        <v>31</v>
      </c>
      <c r="J1958" s="3">
        <v>0</v>
      </c>
      <c r="K1958" s="3">
        <v>0</v>
      </c>
      <c r="L1958" s="3">
        <v>0</v>
      </c>
      <c r="M1958" s="3">
        <v>0</v>
      </c>
      <c r="N1958" s="3">
        <v>0</v>
      </c>
      <c r="O1958" s="3">
        <v>0</v>
      </c>
      <c r="P1958" s="3">
        <f t="shared" si="91"/>
        <v>0</v>
      </c>
      <c r="Q1958" s="3">
        <v>287</v>
      </c>
      <c r="R1958" s="3">
        <f t="shared" si="93"/>
        <v>1</v>
      </c>
      <c r="S1958" s="3">
        <v>0</v>
      </c>
      <c r="T1958" s="3">
        <f>IF(AND(H1958&lt;5,S1958&gt;=VLOOKUP(A1958,anni!$A$1:$O$32,6,0)),1,0)</f>
        <v>0</v>
      </c>
    </row>
    <row r="1959" spans="1:20" x14ac:dyDescent="0.3">
      <c r="A1959" s="3">
        <v>2010</v>
      </c>
      <c r="B1959" s="3">
        <v>134</v>
      </c>
      <c r="C1959" s="3" t="s">
        <v>69</v>
      </c>
      <c r="D1959" s="3" t="s">
        <v>147</v>
      </c>
      <c r="E1959" s="3" t="s">
        <v>147</v>
      </c>
      <c r="F1959" s="3">
        <v>5781</v>
      </c>
      <c r="G1959" s="3">
        <f t="shared" si="92"/>
        <v>2010</v>
      </c>
      <c r="H1959" s="4">
        <v>5</v>
      </c>
      <c r="I1959" s="3" t="s">
        <v>36</v>
      </c>
      <c r="J1959" s="3">
        <v>5</v>
      </c>
      <c r="K1959" s="3">
        <v>2</v>
      </c>
      <c r="L1959" s="3">
        <v>0</v>
      </c>
      <c r="M1959" s="3">
        <v>0</v>
      </c>
      <c r="N1959" s="3">
        <v>1</v>
      </c>
      <c r="O1959" s="3">
        <v>0</v>
      </c>
      <c r="P1959" s="3">
        <f t="shared" si="91"/>
        <v>8</v>
      </c>
      <c r="Q1959" s="3">
        <v>130</v>
      </c>
      <c r="R1959" s="3">
        <f t="shared" si="93"/>
        <v>1</v>
      </c>
      <c r="S1959" s="3">
        <v>8</v>
      </c>
      <c r="T1959" s="3">
        <f>IF(AND(H1959&lt;5,S1959&gt;=VLOOKUP(A1959,anni!$A$1:$O$32,6,0)),1,0)</f>
        <v>0</v>
      </c>
    </row>
    <row r="1960" spans="1:20" x14ac:dyDescent="0.3">
      <c r="A1960" s="3">
        <v>2010</v>
      </c>
      <c r="B1960" s="3">
        <v>135</v>
      </c>
      <c r="C1960" s="3" t="s">
        <v>32</v>
      </c>
      <c r="D1960" s="3" t="s">
        <v>95</v>
      </c>
      <c r="E1960" s="3" t="s">
        <v>95</v>
      </c>
      <c r="F1960" s="3">
        <v>5933</v>
      </c>
      <c r="G1960" s="3">
        <f t="shared" si="92"/>
        <v>2010</v>
      </c>
      <c r="H1960" s="4">
        <v>2</v>
      </c>
      <c r="I1960" s="3" t="s">
        <v>31</v>
      </c>
      <c r="J1960" s="3">
        <v>0</v>
      </c>
      <c r="K1960" s="3">
        <v>0</v>
      </c>
      <c r="L1960" s="3">
        <v>0</v>
      </c>
      <c r="M1960" s="3">
        <v>0</v>
      </c>
      <c r="N1960" s="3">
        <v>0</v>
      </c>
      <c r="O1960" s="3">
        <v>0</v>
      </c>
      <c r="P1960" s="3">
        <f t="shared" si="91"/>
        <v>0</v>
      </c>
      <c r="Q1960" s="3">
        <v>287</v>
      </c>
      <c r="R1960" s="3">
        <f t="shared" si="93"/>
        <v>1</v>
      </c>
      <c r="S1960" s="3">
        <v>0</v>
      </c>
      <c r="T1960" s="3">
        <f>IF(AND(H1960&lt;5,S1960&gt;=VLOOKUP(A1960,anni!$A$1:$O$32,6,0)),1,0)</f>
        <v>0</v>
      </c>
    </row>
    <row r="1961" spans="1:20" x14ac:dyDescent="0.3">
      <c r="A1961" s="3">
        <v>2010</v>
      </c>
      <c r="B1961" s="3">
        <v>136</v>
      </c>
      <c r="C1961" s="3" t="s">
        <v>47</v>
      </c>
      <c r="D1961" s="3" t="s">
        <v>81</v>
      </c>
      <c r="E1961" s="3" t="s">
        <v>81</v>
      </c>
      <c r="F1961" s="3">
        <v>5183</v>
      </c>
      <c r="G1961" s="3">
        <f t="shared" si="92"/>
        <v>2010</v>
      </c>
      <c r="H1961" s="4">
        <v>5</v>
      </c>
      <c r="I1961" s="3" t="s">
        <v>36</v>
      </c>
      <c r="J1961" s="3">
        <v>3</v>
      </c>
      <c r="K1961" s="3">
        <v>3</v>
      </c>
      <c r="L1961" s="3">
        <v>7</v>
      </c>
      <c r="M1961" s="3">
        <v>0</v>
      </c>
      <c r="N1961" s="3">
        <v>2</v>
      </c>
      <c r="O1961" s="3">
        <v>0</v>
      </c>
      <c r="P1961" s="3">
        <f t="shared" si="91"/>
        <v>15</v>
      </c>
      <c r="Q1961" s="3">
        <v>30</v>
      </c>
      <c r="R1961" s="3">
        <f t="shared" si="93"/>
        <v>3</v>
      </c>
      <c r="S1961" s="3">
        <v>15</v>
      </c>
      <c r="T1961" s="3">
        <f>IF(AND(H1961&lt;5,S1961&gt;=VLOOKUP(A1961,anni!$A$1:$O$32,6,0)),1,0)</f>
        <v>0</v>
      </c>
    </row>
    <row r="1962" spans="1:20" x14ac:dyDescent="0.3">
      <c r="A1962" s="3">
        <v>2010</v>
      </c>
      <c r="B1962" s="3">
        <v>137</v>
      </c>
      <c r="C1962" s="3" t="s">
        <v>37</v>
      </c>
      <c r="D1962" s="3" t="s">
        <v>112</v>
      </c>
      <c r="E1962" s="3" t="s">
        <v>112</v>
      </c>
      <c r="F1962" s="3">
        <v>5934</v>
      </c>
      <c r="G1962" s="3">
        <f t="shared" si="92"/>
        <v>2010</v>
      </c>
      <c r="H1962" s="4">
        <v>2</v>
      </c>
      <c r="I1962" s="3" t="s">
        <v>31</v>
      </c>
      <c r="J1962" s="3">
        <v>1</v>
      </c>
      <c r="K1962" s="3">
        <v>0</v>
      </c>
      <c r="L1962" s="3">
        <v>1</v>
      </c>
      <c r="M1962" s="3">
        <v>0</v>
      </c>
      <c r="N1962" s="3">
        <v>0</v>
      </c>
      <c r="O1962" s="3">
        <v>0</v>
      </c>
      <c r="P1962" s="3">
        <f t="shared" si="91"/>
        <v>3.2</v>
      </c>
      <c r="Q1962" s="3">
        <v>265</v>
      </c>
      <c r="R1962" s="3">
        <f t="shared" si="93"/>
        <v>1</v>
      </c>
      <c r="S1962" s="3">
        <v>2</v>
      </c>
      <c r="T1962" s="3">
        <f>IF(AND(H1962&lt;5,S1962&gt;=VLOOKUP(A1962,anni!$A$1:$O$32,6,0)),1,0)</f>
        <v>0</v>
      </c>
    </row>
    <row r="1963" spans="1:20" x14ac:dyDescent="0.3">
      <c r="A1963" s="3">
        <v>2010</v>
      </c>
      <c r="B1963" s="3">
        <v>138</v>
      </c>
      <c r="C1963" s="3" t="s">
        <v>47</v>
      </c>
      <c r="D1963" s="3" t="s">
        <v>118</v>
      </c>
      <c r="E1963" s="3" t="s">
        <v>118</v>
      </c>
      <c r="F1963" s="3">
        <v>5184</v>
      </c>
      <c r="G1963" s="3">
        <f t="shared" si="92"/>
        <v>2010</v>
      </c>
      <c r="H1963" s="4">
        <v>5</v>
      </c>
      <c r="I1963" s="3" t="s">
        <v>36</v>
      </c>
      <c r="J1963" s="3">
        <v>3</v>
      </c>
      <c r="K1963" s="3">
        <v>1</v>
      </c>
      <c r="L1963" s="3">
        <v>1</v>
      </c>
      <c r="M1963" s="3">
        <v>0</v>
      </c>
      <c r="N1963" s="3">
        <v>0</v>
      </c>
      <c r="O1963" s="3">
        <v>0</v>
      </c>
      <c r="P1963" s="3">
        <f t="shared" si="91"/>
        <v>5</v>
      </c>
      <c r="Q1963" s="3">
        <v>189</v>
      </c>
      <c r="R1963" s="3">
        <f t="shared" si="93"/>
        <v>2</v>
      </c>
      <c r="S1963" s="3">
        <v>5</v>
      </c>
      <c r="T1963" s="3">
        <f>IF(AND(H1963&lt;5,S1963&gt;=VLOOKUP(A1963,anni!$A$1:$O$32,6,0)),1,0)</f>
        <v>0</v>
      </c>
    </row>
    <row r="1964" spans="1:20" x14ac:dyDescent="0.3">
      <c r="A1964" s="3">
        <v>2010</v>
      </c>
      <c r="B1964" s="3">
        <v>139</v>
      </c>
      <c r="C1964" s="3" t="s">
        <v>37</v>
      </c>
      <c r="D1964" s="3" t="s">
        <v>112</v>
      </c>
      <c r="E1964" s="3" t="s">
        <v>112</v>
      </c>
      <c r="F1964" s="3">
        <v>5506</v>
      </c>
      <c r="G1964" s="3">
        <f t="shared" si="92"/>
        <v>2010</v>
      </c>
      <c r="H1964" s="4">
        <v>5</v>
      </c>
      <c r="I1964" s="3" t="s">
        <v>36</v>
      </c>
      <c r="J1964" s="3">
        <v>4</v>
      </c>
      <c r="K1964" s="3">
        <v>1</v>
      </c>
      <c r="L1964" s="3">
        <v>3</v>
      </c>
      <c r="M1964" s="3">
        <v>0</v>
      </c>
      <c r="N1964" s="3">
        <v>0</v>
      </c>
      <c r="O1964" s="3">
        <v>0</v>
      </c>
      <c r="P1964" s="3">
        <f t="shared" si="91"/>
        <v>8</v>
      </c>
      <c r="Q1964" s="3">
        <v>130</v>
      </c>
      <c r="R1964" s="3">
        <f t="shared" si="93"/>
        <v>3</v>
      </c>
      <c r="S1964" s="3">
        <v>8</v>
      </c>
      <c r="T1964" s="3">
        <f>IF(AND(H1964&lt;5,S1964&gt;=VLOOKUP(A1964,anni!$A$1:$O$32,6,0)),1,0)</f>
        <v>0</v>
      </c>
    </row>
    <row r="1965" spans="1:20" x14ac:dyDescent="0.3">
      <c r="A1965" s="3">
        <v>2010</v>
      </c>
      <c r="B1965" s="3">
        <v>140</v>
      </c>
      <c r="C1965" s="3" t="s">
        <v>32</v>
      </c>
      <c r="D1965" s="3" t="s">
        <v>95</v>
      </c>
      <c r="E1965" s="3" t="s">
        <v>95</v>
      </c>
      <c r="F1965" s="3">
        <v>5854</v>
      </c>
      <c r="G1965" s="3">
        <f t="shared" si="92"/>
        <v>2010</v>
      </c>
      <c r="H1965" s="4">
        <v>4</v>
      </c>
      <c r="I1965" s="3" t="s">
        <v>36</v>
      </c>
      <c r="J1965" s="3">
        <v>3</v>
      </c>
      <c r="K1965" s="3">
        <v>2</v>
      </c>
      <c r="L1965" s="3">
        <v>7</v>
      </c>
      <c r="M1965" s="3">
        <v>0</v>
      </c>
      <c r="N1965" s="3">
        <v>1</v>
      </c>
      <c r="O1965" s="3">
        <v>0</v>
      </c>
      <c r="P1965" s="3">
        <f t="shared" si="91"/>
        <v>15.6</v>
      </c>
      <c r="Q1965" s="3">
        <v>49</v>
      </c>
      <c r="R1965" s="3">
        <f t="shared" si="93"/>
        <v>2</v>
      </c>
      <c r="S1965" s="3">
        <v>13</v>
      </c>
      <c r="T1965" s="3">
        <f>IF(AND(H1965&lt;5,S1965&gt;=VLOOKUP(A1965,anni!$A$1:$O$32,6,0)),1,0)</f>
        <v>0</v>
      </c>
    </row>
    <row r="1966" spans="1:20" x14ac:dyDescent="0.3">
      <c r="A1966" s="3">
        <v>2010</v>
      </c>
      <c r="B1966" s="3">
        <v>141</v>
      </c>
      <c r="C1966" s="3" t="s">
        <v>45</v>
      </c>
      <c r="D1966" s="3" t="s">
        <v>74</v>
      </c>
      <c r="E1966" s="3" t="s">
        <v>74</v>
      </c>
      <c r="F1966" s="3">
        <v>5532</v>
      </c>
      <c r="G1966" s="3">
        <f t="shared" si="92"/>
        <v>2010</v>
      </c>
      <c r="H1966" s="4">
        <v>4</v>
      </c>
      <c r="I1966" s="3" t="s">
        <v>36</v>
      </c>
      <c r="J1966" s="3">
        <v>7</v>
      </c>
      <c r="K1966" s="3">
        <v>4</v>
      </c>
      <c r="L1966" s="3">
        <v>1</v>
      </c>
      <c r="M1966" s="3">
        <v>0</v>
      </c>
      <c r="N1966" s="3">
        <v>0</v>
      </c>
      <c r="O1966" s="3">
        <v>0</v>
      </c>
      <c r="P1966" s="3">
        <f t="shared" si="91"/>
        <v>14.399999999999999</v>
      </c>
      <c r="Q1966" s="3">
        <v>62</v>
      </c>
      <c r="R1966" s="3">
        <f t="shared" si="93"/>
        <v>4</v>
      </c>
      <c r="S1966" s="3">
        <v>12</v>
      </c>
      <c r="T1966" s="3">
        <f>IF(AND(H1966&lt;5,S1966&gt;=VLOOKUP(A1966,anni!$A$1:$O$32,6,0)),1,0)</f>
        <v>0</v>
      </c>
    </row>
    <row r="1967" spans="1:20" x14ac:dyDescent="0.3">
      <c r="A1967" s="3">
        <v>2010</v>
      </c>
      <c r="B1967" s="3">
        <v>142</v>
      </c>
      <c r="C1967" s="3" t="s">
        <v>29</v>
      </c>
      <c r="D1967" s="3" t="s">
        <v>114</v>
      </c>
      <c r="E1967" s="3" t="s">
        <v>114</v>
      </c>
      <c r="F1967" s="3">
        <v>5782</v>
      </c>
      <c r="G1967" s="3">
        <f t="shared" si="92"/>
        <v>2010</v>
      </c>
      <c r="H1967" s="4">
        <v>5</v>
      </c>
      <c r="I1967" s="3" t="s">
        <v>36</v>
      </c>
      <c r="J1967" s="3">
        <v>0</v>
      </c>
      <c r="K1967" s="3">
        <v>2</v>
      </c>
      <c r="L1967" s="3">
        <v>0</v>
      </c>
      <c r="M1967" s="3">
        <v>0</v>
      </c>
      <c r="N1967" s="3">
        <v>0</v>
      </c>
      <c r="O1967" s="3">
        <v>0</v>
      </c>
      <c r="P1967" s="3">
        <f t="shared" si="91"/>
        <v>2</v>
      </c>
      <c r="Q1967" s="3">
        <v>265</v>
      </c>
      <c r="R1967" s="3">
        <f t="shared" si="93"/>
        <v>1</v>
      </c>
      <c r="S1967" s="3">
        <v>2</v>
      </c>
      <c r="T1967" s="3">
        <f>IF(AND(H1967&lt;5,S1967&gt;=VLOOKUP(A1967,anni!$A$1:$O$32,6,0)),1,0)</f>
        <v>0</v>
      </c>
    </row>
    <row r="1968" spans="1:20" x14ac:dyDescent="0.3">
      <c r="A1968" s="3">
        <v>2010</v>
      </c>
      <c r="B1968" s="3">
        <v>143</v>
      </c>
      <c r="C1968" s="3" t="s">
        <v>101</v>
      </c>
      <c r="D1968" s="3" t="s">
        <v>102</v>
      </c>
      <c r="E1968" s="3" t="s">
        <v>102</v>
      </c>
      <c r="F1968" s="3">
        <v>5783</v>
      </c>
      <c r="G1968" s="3">
        <f t="shared" si="92"/>
        <v>2010</v>
      </c>
      <c r="H1968" s="4">
        <v>5</v>
      </c>
      <c r="I1968" s="3" t="s">
        <v>36</v>
      </c>
      <c r="J1968" s="3">
        <v>0</v>
      </c>
      <c r="K1968" s="3">
        <v>0</v>
      </c>
      <c r="L1968" s="3">
        <v>0</v>
      </c>
      <c r="M1968" s="3">
        <v>0</v>
      </c>
      <c r="N1968" s="3">
        <v>0</v>
      </c>
      <c r="O1968" s="3">
        <v>0</v>
      </c>
      <c r="P1968" s="3">
        <f t="shared" si="91"/>
        <v>0</v>
      </c>
      <c r="Q1968" s="3">
        <v>287</v>
      </c>
      <c r="R1968" s="3">
        <f t="shared" si="93"/>
        <v>1</v>
      </c>
      <c r="S1968" s="3">
        <v>0</v>
      </c>
      <c r="T1968" s="3">
        <f>IF(AND(H1968&lt;5,S1968&gt;=VLOOKUP(A1968,anni!$A$1:$O$32,6,0)),1,0)</f>
        <v>0</v>
      </c>
    </row>
    <row r="1969" spans="1:20" x14ac:dyDescent="0.3">
      <c r="A1969" s="3">
        <v>2010</v>
      </c>
      <c r="B1969" s="3">
        <v>144</v>
      </c>
      <c r="C1969" s="3" t="s">
        <v>45</v>
      </c>
      <c r="D1969" s="3" t="s">
        <v>49</v>
      </c>
      <c r="E1969" s="3" t="s">
        <v>49</v>
      </c>
      <c r="F1969" s="3">
        <v>5784</v>
      </c>
      <c r="G1969" s="3">
        <f t="shared" si="92"/>
        <v>2010</v>
      </c>
      <c r="H1969" s="4">
        <v>5</v>
      </c>
      <c r="I1969" s="3" t="s">
        <v>31</v>
      </c>
      <c r="J1969" s="3">
        <v>1</v>
      </c>
      <c r="K1969" s="3">
        <v>2</v>
      </c>
      <c r="L1969" s="3">
        <v>7</v>
      </c>
      <c r="M1969" s="3">
        <v>7</v>
      </c>
      <c r="N1969" s="3">
        <v>0</v>
      </c>
      <c r="O1969" s="3">
        <v>0</v>
      </c>
      <c r="P1969" s="3">
        <f t="shared" si="91"/>
        <v>17</v>
      </c>
      <c r="Q1969" s="3">
        <v>23</v>
      </c>
      <c r="R1969" s="3">
        <f t="shared" si="93"/>
        <v>1</v>
      </c>
      <c r="S1969" s="3">
        <v>17</v>
      </c>
      <c r="T1969" s="3">
        <f>IF(AND(H1969&lt;5,S1969&gt;=VLOOKUP(A1969,anni!$A$1:$O$32,6,0)),1,0)</f>
        <v>0</v>
      </c>
    </row>
    <row r="1970" spans="1:20" x14ac:dyDescent="0.3">
      <c r="A1970" s="3">
        <v>2010</v>
      </c>
      <c r="B1970" s="3">
        <v>145</v>
      </c>
      <c r="C1970" s="3" t="s">
        <v>29</v>
      </c>
      <c r="D1970" s="3" t="s">
        <v>114</v>
      </c>
      <c r="E1970" s="3" t="s">
        <v>114</v>
      </c>
      <c r="F1970" s="3">
        <v>5785</v>
      </c>
      <c r="G1970" s="3">
        <f t="shared" si="92"/>
        <v>2010</v>
      </c>
      <c r="H1970" s="4">
        <v>5</v>
      </c>
      <c r="I1970" s="3" t="s">
        <v>36</v>
      </c>
      <c r="J1970" s="3">
        <v>3</v>
      </c>
      <c r="K1970" s="3">
        <v>4</v>
      </c>
      <c r="L1970" s="3">
        <v>1</v>
      </c>
      <c r="M1970" s="3">
        <v>0</v>
      </c>
      <c r="N1970" s="3">
        <v>0</v>
      </c>
      <c r="O1970" s="3">
        <v>0</v>
      </c>
      <c r="P1970" s="3">
        <f t="shared" si="91"/>
        <v>8</v>
      </c>
      <c r="Q1970" s="3">
        <v>130</v>
      </c>
      <c r="R1970" s="3">
        <f t="shared" si="93"/>
        <v>1</v>
      </c>
      <c r="S1970" s="3">
        <v>8</v>
      </c>
      <c r="T1970" s="3">
        <f>IF(AND(H1970&lt;5,S1970&gt;=VLOOKUP(A1970,anni!$A$1:$O$32,6,0)),1,0)</f>
        <v>0</v>
      </c>
    </row>
    <row r="1971" spans="1:20" x14ac:dyDescent="0.3">
      <c r="A1971" s="3">
        <v>2010</v>
      </c>
      <c r="B1971" s="3">
        <v>146</v>
      </c>
      <c r="C1971" s="3" t="s">
        <v>32</v>
      </c>
      <c r="D1971" s="3" t="s">
        <v>95</v>
      </c>
      <c r="E1971" s="3" t="s">
        <v>95</v>
      </c>
      <c r="F1971" s="3">
        <v>5365</v>
      </c>
      <c r="G1971" s="3">
        <f t="shared" si="92"/>
        <v>2010</v>
      </c>
      <c r="H1971" s="4">
        <v>4</v>
      </c>
      <c r="I1971" s="3" t="s">
        <v>36</v>
      </c>
      <c r="J1971" s="3">
        <v>3</v>
      </c>
      <c r="K1971" s="3">
        <v>4</v>
      </c>
      <c r="L1971" s="3">
        <v>7</v>
      </c>
      <c r="M1971" s="3">
        <v>6</v>
      </c>
      <c r="N1971" s="3">
        <v>1</v>
      </c>
      <c r="O1971" s="3">
        <v>0</v>
      </c>
      <c r="P1971" s="3">
        <f t="shared" si="91"/>
        <v>0</v>
      </c>
      <c r="Q1971" s="3">
        <v>13</v>
      </c>
      <c r="R1971" s="3">
        <f t="shared" si="93"/>
        <v>5</v>
      </c>
      <c r="S1971" s="3">
        <v>21</v>
      </c>
      <c r="T1971" s="3">
        <f>IF(AND(H1971&lt;5,S1971&gt;=VLOOKUP(A1971,anni!$A$1:$O$32,6,0)),1,0)</f>
        <v>1</v>
      </c>
    </row>
    <row r="1972" spans="1:20" x14ac:dyDescent="0.3">
      <c r="A1972" s="3">
        <v>2010</v>
      </c>
      <c r="B1972" s="3">
        <v>147</v>
      </c>
      <c r="C1972" s="3" t="s">
        <v>34</v>
      </c>
      <c r="D1972" s="3" t="s">
        <v>35</v>
      </c>
      <c r="E1972" s="3" t="s">
        <v>35</v>
      </c>
      <c r="F1972" s="3">
        <v>5185</v>
      </c>
      <c r="G1972" s="3">
        <f t="shared" si="92"/>
        <v>2010</v>
      </c>
      <c r="H1972" s="4">
        <v>5</v>
      </c>
      <c r="I1972" s="3" t="s">
        <v>36</v>
      </c>
      <c r="J1972" s="3">
        <v>6</v>
      </c>
      <c r="K1972" s="3">
        <v>7</v>
      </c>
      <c r="L1972" s="3">
        <v>7</v>
      </c>
      <c r="M1972" s="3">
        <v>7</v>
      </c>
      <c r="N1972" s="3">
        <v>7</v>
      </c>
      <c r="O1972" s="3">
        <v>2</v>
      </c>
      <c r="P1972" s="3">
        <f t="shared" si="91"/>
        <v>36</v>
      </c>
      <c r="Q1972" s="3">
        <v>1</v>
      </c>
      <c r="R1972" s="3">
        <f t="shared" si="93"/>
        <v>5</v>
      </c>
      <c r="S1972" s="3">
        <v>36</v>
      </c>
      <c r="T1972" s="3">
        <f>IF(AND(H1972&lt;5,S1972&gt;=VLOOKUP(A1972,anni!$A$1:$O$32,6,0)),1,0)</f>
        <v>0</v>
      </c>
    </row>
    <row r="1973" spans="1:20" x14ac:dyDescent="0.3">
      <c r="A1973" s="3">
        <v>2010</v>
      </c>
      <c r="B1973" s="3">
        <v>148</v>
      </c>
      <c r="C1973" s="3" t="s">
        <v>53</v>
      </c>
      <c r="D1973" s="3" t="s">
        <v>98</v>
      </c>
      <c r="E1973" s="3" t="s">
        <v>98</v>
      </c>
      <c r="F1973" s="3">
        <v>5902</v>
      </c>
      <c r="G1973" s="3">
        <f t="shared" si="92"/>
        <v>2010</v>
      </c>
      <c r="H1973" s="4">
        <v>3</v>
      </c>
      <c r="I1973" s="3" t="s">
        <v>36</v>
      </c>
      <c r="J1973" s="3">
        <v>4</v>
      </c>
      <c r="K1973" s="3">
        <v>0</v>
      </c>
      <c r="L1973" s="3">
        <v>1</v>
      </c>
      <c r="M1973" s="3">
        <v>0</v>
      </c>
      <c r="N1973" s="3">
        <v>0</v>
      </c>
      <c r="O1973" s="3">
        <v>0</v>
      </c>
      <c r="P1973" s="3">
        <f t="shared" si="91"/>
        <v>7</v>
      </c>
      <c r="Q1973" s="3">
        <v>189</v>
      </c>
      <c r="R1973" s="3">
        <f t="shared" si="93"/>
        <v>1</v>
      </c>
      <c r="S1973" s="3">
        <v>5</v>
      </c>
      <c r="T1973" s="3">
        <f>IF(AND(H1973&lt;5,S1973&gt;=VLOOKUP(A1973,anni!$A$1:$O$32,6,0)),1,0)</f>
        <v>0</v>
      </c>
    </row>
    <row r="1974" spans="1:20" x14ac:dyDescent="0.3">
      <c r="A1974" s="3">
        <v>2010</v>
      </c>
      <c r="B1974" s="3">
        <v>149</v>
      </c>
      <c r="C1974" s="3" t="s">
        <v>34</v>
      </c>
      <c r="D1974" s="3" t="s">
        <v>41</v>
      </c>
      <c r="E1974" s="3" t="s">
        <v>41</v>
      </c>
      <c r="F1974" s="3">
        <v>5855</v>
      </c>
      <c r="G1974" s="3">
        <f t="shared" si="92"/>
        <v>2010</v>
      </c>
      <c r="H1974" s="4">
        <v>4</v>
      </c>
      <c r="I1974" s="3" t="s">
        <v>36</v>
      </c>
      <c r="J1974" s="3">
        <v>0</v>
      </c>
      <c r="K1974" s="3">
        <v>0</v>
      </c>
      <c r="L1974" s="3">
        <v>1</v>
      </c>
      <c r="M1974" s="3">
        <v>0</v>
      </c>
      <c r="N1974" s="3">
        <v>0</v>
      </c>
      <c r="O1974" s="3">
        <v>0</v>
      </c>
      <c r="P1974" s="3">
        <f t="shared" ref="P1974:P2037" si="94">IF(T1974=0,IF(S1974=-1,-1,S1974*HLOOKUP(H1974,$U$1:$Y$2,2,0)),0)</f>
        <v>1.2</v>
      </c>
      <c r="Q1974" s="3">
        <v>274</v>
      </c>
      <c r="R1974" s="3">
        <f t="shared" si="93"/>
        <v>2</v>
      </c>
      <c r="S1974" s="3">
        <v>1</v>
      </c>
      <c r="T1974" s="3">
        <f>IF(AND(H1974&lt;5,S1974&gt;=VLOOKUP(A1974,anni!$A$1:$O$32,6,0)),1,0)</f>
        <v>0</v>
      </c>
    </row>
    <row r="1975" spans="1:20" x14ac:dyDescent="0.3">
      <c r="A1975" s="3">
        <v>2010</v>
      </c>
      <c r="B1975" s="3">
        <v>150</v>
      </c>
      <c r="C1975" s="3" t="s">
        <v>34</v>
      </c>
      <c r="D1975" s="3" t="s">
        <v>64</v>
      </c>
      <c r="E1975" s="3" t="s">
        <v>64</v>
      </c>
      <c r="F1975" s="3">
        <v>5786</v>
      </c>
      <c r="G1975" s="3">
        <f t="shared" si="92"/>
        <v>2010</v>
      </c>
      <c r="H1975" s="4">
        <v>5</v>
      </c>
      <c r="I1975" s="3" t="s">
        <v>36</v>
      </c>
      <c r="J1975" s="3">
        <v>1</v>
      </c>
      <c r="K1975" s="3">
        <v>0</v>
      </c>
      <c r="L1975" s="3">
        <v>0</v>
      </c>
      <c r="M1975" s="3">
        <v>0</v>
      </c>
      <c r="N1975" s="3">
        <v>0</v>
      </c>
      <c r="O1975" s="3">
        <v>0</v>
      </c>
      <c r="P1975" s="3">
        <f t="shared" si="94"/>
        <v>1</v>
      </c>
      <c r="Q1975" s="3">
        <v>274</v>
      </c>
      <c r="R1975" s="3">
        <f t="shared" si="93"/>
        <v>1</v>
      </c>
      <c r="S1975" s="3">
        <v>1</v>
      </c>
      <c r="T1975" s="3">
        <f>IF(AND(H1975&lt;5,S1975&gt;=VLOOKUP(A1975,anni!$A$1:$O$32,6,0)),1,0)</f>
        <v>0</v>
      </c>
    </row>
    <row r="1976" spans="1:20" x14ac:dyDescent="0.3">
      <c r="A1976" s="3">
        <v>2010</v>
      </c>
      <c r="B1976" s="3">
        <v>151</v>
      </c>
      <c r="C1976" s="3" t="s">
        <v>39</v>
      </c>
      <c r="D1976" s="3" t="s">
        <v>65</v>
      </c>
      <c r="E1976" s="3" t="s">
        <v>65</v>
      </c>
      <c r="F1976" s="3">
        <v>5186</v>
      </c>
      <c r="G1976" s="3">
        <f t="shared" si="92"/>
        <v>2010</v>
      </c>
      <c r="H1976" s="4">
        <v>5</v>
      </c>
      <c r="I1976" s="3" t="s">
        <v>36</v>
      </c>
      <c r="J1976" s="3">
        <v>3</v>
      </c>
      <c r="K1976" s="3">
        <v>7</v>
      </c>
      <c r="L1976" s="3">
        <v>1</v>
      </c>
      <c r="M1976" s="3">
        <v>0</v>
      </c>
      <c r="N1976" s="3">
        <v>0</v>
      </c>
      <c r="O1976" s="3">
        <v>0</v>
      </c>
      <c r="P1976" s="3">
        <f t="shared" si="94"/>
        <v>11</v>
      </c>
      <c r="Q1976" s="3">
        <v>77</v>
      </c>
      <c r="R1976" s="3">
        <f t="shared" si="93"/>
        <v>3</v>
      </c>
      <c r="S1976" s="3">
        <v>11</v>
      </c>
      <c r="T1976" s="3">
        <f>IF(AND(H1976&lt;5,S1976&gt;=VLOOKUP(A1976,anni!$A$1:$O$32,6,0)),1,0)</f>
        <v>0</v>
      </c>
    </row>
    <row r="1977" spans="1:20" x14ac:dyDescent="0.3">
      <c r="A1977" s="3">
        <v>2010</v>
      </c>
      <c r="B1977" s="3">
        <v>152</v>
      </c>
      <c r="C1977" s="3" t="s">
        <v>29</v>
      </c>
      <c r="D1977" s="3" t="s">
        <v>122</v>
      </c>
      <c r="E1977" s="3" t="s">
        <v>122</v>
      </c>
      <c r="F1977" s="3">
        <v>5903</v>
      </c>
      <c r="G1977" s="3">
        <f t="shared" si="92"/>
        <v>2010</v>
      </c>
      <c r="H1977" s="4">
        <v>3</v>
      </c>
      <c r="I1977" s="3" t="s">
        <v>36</v>
      </c>
      <c r="J1977" s="3">
        <v>7</v>
      </c>
      <c r="K1977" s="3">
        <v>3</v>
      </c>
      <c r="L1977" s="3">
        <v>1</v>
      </c>
      <c r="M1977" s="3">
        <v>0</v>
      </c>
      <c r="N1977" s="3">
        <v>1</v>
      </c>
      <c r="O1977" s="3">
        <v>0</v>
      </c>
      <c r="P1977" s="3">
        <f t="shared" si="94"/>
        <v>16.799999999999997</v>
      </c>
      <c r="Q1977" s="3">
        <v>62</v>
      </c>
      <c r="R1977" s="3">
        <f t="shared" si="93"/>
        <v>2</v>
      </c>
      <c r="S1977" s="3">
        <v>12</v>
      </c>
      <c r="T1977" s="3">
        <f>IF(AND(H1977&lt;5,S1977&gt;=VLOOKUP(A1977,anni!$A$1:$O$32,6,0)),1,0)</f>
        <v>0</v>
      </c>
    </row>
    <row r="1978" spans="1:20" x14ac:dyDescent="0.3">
      <c r="A1978" s="3">
        <v>2010</v>
      </c>
      <c r="B1978" s="3">
        <v>153</v>
      </c>
      <c r="C1978" s="3" t="s">
        <v>39</v>
      </c>
      <c r="D1978" s="3" t="s">
        <v>40</v>
      </c>
      <c r="E1978" s="3" t="s">
        <v>40</v>
      </c>
      <c r="F1978" s="3">
        <v>5856</v>
      </c>
      <c r="G1978" s="3">
        <f t="shared" si="92"/>
        <v>2010</v>
      </c>
      <c r="H1978" s="4">
        <v>4</v>
      </c>
      <c r="I1978" s="3" t="s">
        <v>36</v>
      </c>
      <c r="J1978" s="3">
        <v>6</v>
      </c>
      <c r="K1978" s="3">
        <v>1</v>
      </c>
      <c r="L1978" s="3">
        <v>1</v>
      </c>
      <c r="M1978" s="3">
        <v>0</v>
      </c>
      <c r="N1978" s="3">
        <v>0</v>
      </c>
      <c r="O1978" s="3">
        <v>0</v>
      </c>
      <c r="P1978" s="3">
        <f t="shared" si="94"/>
        <v>9.6</v>
      </c>
      <c r="Q1978" s="3">
        <v>130</v>
      </c>
      <c r="R1978" s="3">
        <f t="shared" si="93"/>
        <v>2</v>
      </c>
      <c r="S1978" s="3">
        <v>8</v>
      </c>
      <c r="T1978" s="3">
        <f>IF(AND(H1978&lt;5,S1978&gt;=VLOOKUP(A1978,anni!$A$1:$O$32,6,0)),1,0)</f>
        <v>0</v>
      </c>
    </row>
    <row r="1979" spans="1:20" x14ac:dyDescent="0.3">
      <c r="A1979" s="3">
        <v>2010</v>
      </c>
      <c r="B1979" s="3">
        <v>154</v>
      </c>
      <c r="C1979" s="3" t="s">
        <v>39</v>
      </c>
      <c r="D1979" s="3" t="s">
        <v>40</v>
      </c>
      <c r="E1979" s="3" t="s">
        <v>40</v>
      </c>
      <c r="F1979" s="3">
        <v>5744</v>
      </c>
      <c r="G1979" s="3">
        <f t="shared" si="92"/>
        <v>2010</v>
      </c>
      <c r="H1979" s="4">
        <v>2</v>
      </c>
      <c r="I1979" s="3" t="s">
        <v>31</v>
      </c>
      <c r="J1979" s="3">
        <v>5</v>
      </c>
      <c r="K1979" s="3">
        <v>7</v>
      </c>
      <c r="L1979" s="3">
        <v>7</v>
      </c>
      <c r="M1979" s="3">
        <v>0</v>
      </c>
      <c r="N1979" s="3">
        <v>3</v>
      </c>
      <c r="O1979" s="3">
        <v>0</v>
      </c>
      <c r="P1979" s="3">
        <f t="shared" si="94"/>
        <v>0</v>
      </c>
      <c r="Q1979" s="3">
        <v>10</v>
      </c>
      <c r="R1979" s="3">
        <f t="shared" si="93"/>
        <v>5</v>
      </c>
      <c r="S1979" s="3">
        <v>22</v>
      </c>
      <c r="T1979" s="3">
        <f>IF(AND(H1979&lt;5,S1979&gt;=VLOOKUP(A1979,anni!$A$1:$O$32,6,0)),1,0)</f>
        <v>1</v>
      </c>
    </row>
    <row r="1980" spans="1:20" x14ac:dyDescent="0.3">
      <c r="A1980" s="3">
        <v>2010</v>
      </c>
      <c r="B1980" s="3">
        <v>155</v>
      </c>
      <c r="C1980" s="3" t="s">
        <v>43</v>
      </c>
      <c r="D1980" s="3" t="s">
        <v>58</v>
      </c>
      <c r="E1980" s="3" t="s">
        <v>58</v>
      </c>
      <c r="F1980" s="3">
        <v>5857</v>
      </c>
      <c r="G1980" s="3">
        <f t="shared" si="92"/>
        <v>2010</v>
      </c>
      <c r="H1980" s="4">
        <v>4</v>
      </c>
      <c r="I1980" s="3" t="s">
        <v>36</v>
      </c>
      <c r="J1980" s="3">
        <v>5</v>
      </c>
      <c r="K1980" s="3">
        <v>1</v>
      </c>
      <c r="L1980" s="3">
        <v>1</v>
      </c>
      <c r="M1980" s="3">
        <v>0</v>
      </c>
      <c r="N1980" s="3">
        <v>0</v>
      </c>
      <c r="O1980" s="3">
        <v>0</v>
      </c>
      <c r="P1980" s="3">
        <f t="shared" si="94"/>
        <v>8.4</v>
      </c>
      <c r="Q1980" s="3">
        <v>149</v>
      </c>
      <c r="R1980" s="3">
        <f t="shared" si="93"/>
        <v>1</v>
      </c>
      <c r="S1980" s="3">
        <v>7</v>
      </c>
      <c r="T1980" s="3">
        <f>IF(AND(H1980&lt;5,S1980&gt;=VLOOKUP(A1980,anni!$A$1:$O$32,6,0)),1,0)</f>
        <v>0</v>
      </c>
    </row>
    <row r="1981" spans="1:20" x14ac:dyDescent="0.3">
      <c r="A1981" s="3">
        <v>2010</v>
      </c>
      <c r="B1981" s="3">
        <v>156</v>
      </c>
      <c r="C1981" s="3" t="s">
        <v>45</v>
      </c>
      <c r="D1981" s="3" t="s">
        <v>49</v>
      </c>
      <c r="E1981" s="3" t="s">
        <v>49</v>
      </c>
      <c r="F1981" s="3">
        <v>5858</v>
      </c>
      <c r="G1981" s="3">
        <f t="shared" si="92"/>
        <v>2010</v>
      </c>
      <c r="H1981" s="4">
        <v>4</v>
      </c>
      <c r="I1981" s="3" t="s">
        <v>36</v>
      </c>
      <c r="J1981" s="3">
        <v>2</v>
      </c>
      <c r="K1981" s="3">
        <v>1</v>
      </c>
      <c r="L1981" s="3">
        <v>0</v>
      </c>
      <c r="M1981" s="3">
        <v>2</v>
      </c>
      <c r="N1981" s="3">
        <v>0</v>
      </c>
      <c r="P1981" s="3">
        <f t="shared" si="94"/>
        <v>6</v>
      </c>
      <c r="Q1981" s="3">
        <v>189</v>
      </c>
      <c r="R1981" s="3">
        <f t="shared" si="93"/>
        <v>2</v>
      </c>
      <c r="S1981" s="3">
        <v>5</v>
      </c>
      <c r="T1981" s="3">
        <f>IF(AND(H1981&lt;5,S1981&gt;=VLOOKUP(A1981,anni!$A$1:$O$32,6,0)),1,0)</f>
        <v>0</v>
      </c>
    </row>
    <row r="1982" spans="1:20" x14ac:dyDescent="0.3">
      <c r="A1982" s="3">
        <v>2010</v>
      </c>
      <c r="B1982" s="3">
        <v>157</v>
      </c>
      <c r="C1982" s="3" t="s">
        <v>56</v>
      </c>
      <c r="D1982" s="3" t="s">
        <v>57</v>
      </c>
      <c r="E1982" s="3" t="s">
        <v>57</v>
      </c>
      <c r="F1982" s="3">
        <v>5859</v>
      </c>
      <c r="G1982" s="3">
        <f t="shared" si="92"/>
        <v>2010</v>
      </c>
      <c r="H1982" s="4">
        <v>4</v>
      </c>
      <c r="I1982" s="3" t="s">
        <v>36</v>
      </c>
      <c r="J1982" s="3">
        <v>7</v>
      </c>
      <c r="K1982" s="3">
        <v>3</v>
      </c>
      <c r="L1982" s="3">
        <v>7</v>
      </c>
      <c r="M1982" s="3">
        <v>0</v>
      </c>
      <c r="N1982" s="3">
        <v>4</v>
      </c>
      <c r="O1982" s="3">
        <v>0</v>
      </c>
      <c r="P1982" s="3">
        <f t="shared" si="94"/>
        <v>0</v>
      </c>
      <c r="Q1982" s="3">
        <v>13</v>
      </c>
      <c r="R1982" s="3">
        <f t="shared" si="93"/>
        <v>2</v>
      </c>
      <c r="S1982" s="3">
        <v>21</v>
      </c>
      <c r="T1982" s="3">
        <f>IF(AND(H1982&lt;5,S1982&gt;=VLOOKUP(A1982,anni!$A$1:$O$32,6,0)),1,0)</f>
        <v>1</v>
      </c>
    </row>
    <row r="1983" spans="1:20" x14ac:dyDescent="0.3">
      <c r="A1983" s="3">
        <v>2010</v>
      </c>
      <c r="B1983" s="3">
        <v>158</v>
      </c>
      <c r="C1983" s="3" t="s">
        <v>45</v>
      </c>
      <c r="D1983" s="3" t="s">
        <v>46</v>
      </c>
      <c r="E1983" s="3" t="s">
        <v>46</v>
      </c>
      <c r="F1983" s="3">
        <v>5745</v>
      </c>
      <c r="G1983" s="3">
        <f t="shared" si="92"/>
        <v>2010</v>
      </c>
      <c r="H1983" s="4">
        <v>2</v>
      </c>
      <c r="I1983" s="3" t="s">
        <v>31</v>
      </c>
      <c r="J1983" s="3">
        <v>3</v>
      </c>
      <c r="K1983" s="3">
        <v>4</v>
      </c>
      <c r="L1983" s="3">
        <v>1</v>
      </c>
      <c r="M1983" s="3">
        <v>0</v>
      </c>
      <c r="N1983" s="3">
        <v>0</v>
      </c>
      <c r="O1983" s="3">
        <v>0</v>
      </c>
      <c r="P1983" s="3">
        <f t="shared" si="94"/>
        <v>12.8</v>
      </c>
      <c r="Q1983" s="3">
        <v>130</v>
      </c>
      <c r="R1983" s="3">
        <f t="shared" si="93"/>
        <v>5</v>
      </c>
      <c r="S1983" s="3">
        <v>8</v>
      </c>
      <c r="T1983" s="3">
        <f>IF(AND(H1983&lt;5,S1983&gt;=VLOOKUP(A1983,anni!$A$1:$O$32,6,0)),1,0)</f>
        <v>0</v>
      </c>
    </row>
    <row r="1984" spans="1:20" x14ac:dyDescent="0.3">
      <c r="A1984" s="3">
        <v>2010</v>
      </c>
      <c r="B1984" s="3">
        <v>159</v>
      </c>
      <c r="C1984" s="3" t="s">
        <v>47</v>
      </c>
      <c r="D1984" s="3" t="s">
        <v>121</v>
      </c>
      <c r="E1984" s="3" t="s">
        <v>121</v>
      </c>
      <c r="F1984" s="3">
        <v>5698</v>
      </c>
      <c r="G1984" s="3">
        <f t="shared" si="92"/>
        <v>2010</v>
      </c>
      <c r="H1984" s="4">
        <v>4</v>
      </c>
      <c r="I1984" s="3" t="s">
        <v>36</v>
      </c>
      <c r="J1984" s="3">
        <v>7</v>
      </c>
      <c r="K1984" s="3">
        <v>1</v>
      </c>
      <c r="L1984" s="3">
        <v>2</v>
      </c>
      <c r="M1984" s="3">
        <v>0</v>
      </c>
      <c r="N1984" s="3">
        <v>1</v>
      </c>
      <c r="O1984" s="3">
        <v>0</v>
      </c>
      <c r="P1984" s="3">
        <f t="shared" si="94"/>
        <v>13.2</v>
      </c>
      <c r="Q1984" s="3">
        <v>77</v>
      </c>
      <c r="R1984" s="3">
        <f t="shared" si="93"/>
        <v>3</v>
      </c>
      <c r="S1984" s="3">
        <v>11</v>
      </c>
      <c r="T1984" s="3">
        <f>IF(AND(H1984&lt;5,S1984&gt;=VLOOKUP(A1984,anni!$A$1:$O$32,6,0)),1,0)</f>
        <v>0</v>
      </c>
    </row>
    <row r="1985" spans="1:20" x14ac:dyDescent="0.3">
      <c r="A1985" s="3">
        <v>2010</v>
      </c>
      <c r="B1985" s="3">
        <v>160</v>
      </c>
      <c r="C1985" s="3" t="s">
        <v>135</v>
      </c>
      <c r="D1985" s="3" t="s">
        <v>145</v>
      </c>
      <c r="E1985" s="3" t="s">
        <v>145</v>
      </c>
      <c r="F1985" s="3">
        <v>5860</v>
      </c>
      <c r="G1985" s="3">
        <f t="shared" si="92"/>
        <v>2010</v>
      </c>
      <c r="H1985" s="4">
        <v>4</v>
      </c>
      <c r="I1985" s="3" t="s">
        <v>36</v>
      </c>
      <c r="J1985" s="3">
        <v>3</v>
      </c>
      <c r="K1985" s="3">
        <v>7</v>
      </c>
      <c r="L1985" s="3">
        <v>2</v>
      </c>
      <c r="M1985" s="3">
        <v>0</v>
      </c>
      <c r="N1985" s="3">
        <v>0</v>
      </c>
      <c r="O1985" s="3">
        <v>0</v>
      </c>
      <c r="P1985" s="3">
        <f t="shared" si="94"/>
        <v>14.399999999999999</v>
      </c>
      <c r="Q1985" s="3">
        <v>62</v>
      </c>
      <c r="R1985" s="3">
        <f t="shared" si="93"/>
        <v>2</v>
      </c>
      <c r="S1985" s="3">
        <v>12</v>
      </c>
      <c r="T1985" s="3">
        <f>IF(AND(H1985&lt;5,S1985&gt;=VLOOKUP(A1985,anni!$A$1:$O$32,6,0)),1,0)</f>
        <v>0</v>
      </c>
    </row>
    <row r="1986" spans="1:20" x14ac:dyDescent="0.3">
      <c r="A1986" s="3">
        <v>2010</v>
      </c>
      <c r="B1986" s="3">
        <v>161</v>
      </c>
      <c r="C1986" s="3" t="s">
        <v>53</v>
      </c>
      <c r="D1986" s="3" t="s">
        <v>113</v>
      </c>
      <c r="E1986" s="3" t="s">
        <v>113</v>
      </c>
      <c r="F1986" s="3">
        <v>5787</v>
      </c>
      <c r="G1986" s="3">
        <f t="shared" ref="G1986:G2049" si="95">A1986</f>
        <v>2010</v>
      </c>
      <c r="H1986" s="4">
        <v>5</v>
      </c>
      <c r="I1986" s="3" t="s">
        <v>36</v>
      </c>
      <c r="J1986" s="3">
        <v>3</v>
      </c>
      <c r="K1986" s="3">
        <v>2</v>
      </c>
      <c r="L1986" s="3">
        <v>1</v>
      </c>
      <c r="M1986" s="3">
        <v>0</v>
      </c>
      <c r="N1986" s="3">
        <v>0</v>
      </c>
      <c r="O1986" s="3">
        <v>0</v>
      </c>
      <c r="P1986" s="3">
        <f t="shared" si="94"/>
        <v>6</v>
      </c>
      <c r="Q1986" s="3">
        <v>168</v>
      </c>
      <c r="R1986" s="3">
        <f t="shared" si="93"/>
        <v>1</v>
      </c>
      <c r="S1986" s="3">
        <v>6</v>
      </c>
      <c r="T1986" s="3">
        <f>IF(AND(H1986&lt;5,S1986&gt;=VLOOKUP(A1986,anni!$A$1:$O$32,6,0)),1,0)</f>
        <v>0</v>
      </c>
    </row>
    <row r="1987" spans="1:20" x14ac:dyDescent="0.3">
      <c r="A1987" s="3">
        <v>2010</v>
      </c>
      <c r="B1987" s="3">
        <v>162</v>
      </c>
      <c r="C1987" s="3" t="s">
        <v>59</v>
      </c>
      <c r="D1987" s="3" t="s">
        <v>60</v>
      </c>
      <c r="E1987" s="3" t="s">
        <v>60</v>
      </c>
      <c r="F1987" s="3">
        <v>5788</v>
      </c>
      <c r="G1987" s="3">
        <f t="shared" si="95"/>
        <v>2010</v>
      </c>
      <c r="H1987" s="4">
        <v>5</v>
      </c>
      <c r="I1987" s="3" t="s">
        <v>36</v>
      </c>
      <c r="J1987" s="3">
        <v>3</v>
      </c>
      <c r="K1987" s="3">
        <v>5</v>
      </c>
      <c r="L1987" s="3">
        <v>1</v>
      </c>
      <c r="M1987" s="3">
        <v>0</v>
      </c>
      <c r="N1987" s="3">
        <v>0</v>
      </c>
      <c r="O1987" s="3">
        <v>0</v>
      </c>
      <c r="P1987" s="3">
        <f t="shared" si="94"/>
        <v>9</v>
      </c>
      <c r="Q1987" s="3">
        <v>116</v>
      </c>
      <c r="R1987" s="3">
        <f t="shared" si="93"/>
        <v>1</v>
      </c>
      <c r="S1987" s="3">
        <v>9</v>
      </c>
      <c r="T1987" s="3">
        <f>IF(AND(H1987&lt;5,S1987&gt;=VLOOKUP(A1987,anni!$A$1:$O$32,6,0)),1,0)</f>
        <v>0</v>
      </c>
    </row>
    <row r="1988" spans="1:20" x14ac:dyDescent="0.3">
      <c r="A1988" s="3">
        <v>2010</v>
      </c>
      <c r="B1988" s="3">
        <v>163</v>
      </c>
      <c r="C1988" s="3" t="s">
        <v>62</v>
      </c>
      <c r="D1988" s="3" t="s">
        <v>63</v>
      </c>
      <c r="E1988" s="3" t="s">
        <v>63</v>
      </c>
      <c r="F1988" s="3">
        <v>5701</v>
      </c>
      <c r="G1988" s="3">
        <f t="shared" si="95"/>
        <v>2010</v>
      </c>
      <c r="H1988" s="4">
        <v>4</v>
      </c>
      <c r="I1988" s="3" t="s">
        <v>36</v>
      </c>
      <c r="J1988" s="3">
        <v>5</v>
      </c>
      <c r="K1988" s="3">
        <v>7</v>
      </c>
      <c r="L1988" s="3">
        <v>2</v>
      </c>
      <c r="M1988" s="3">
        <v>0</v>
      </c>
      <c r="N1988" s="3">
        <v>1</v>
      </c>
      <c r="O1988" s="3">
        <v>0</v>
      </c>
      <c r="P1988" s="3">
        <f t="shared" si="94"/>
        <v>18</v>
      </c>
      <c r="Q1988" s="3">
        <v>30</v>
      </c>
      <c r="R1988" s="3">
        <f t="shared" si="93"/>
        <v>3</v>
      </c>
      <c r="S1988" s="3">
        <v>15</v>
      </c>
      <c r="T1988" s="3">
        <f>IF(AND(H1988&lt;5,S1988&gt;=VLOOKUP(A1988,anni!$A$1:$O$32,6,0)),1,0)</f>
        <v>0</v>
      </c>
    </row>
    <row r="1989" spans="1:20" x14ac:dyDescent="0.3">
      <c r="A1989" s="3">
        <v>2010</v>
      </c>
      <c r="B1989" s="3">
        <v>164</v>
      </c>
      <c r="C1989" s="3" t="s">
        <v>62</v>
      </c>
      <c r="D1989" s="3" t="s">
        <v>134</v>
      </c>
      <c r="E1989" s="3" t="s">
        <v>134</v>
      </c>
      <c r="F1989" s="3">
        <v>5789</v>
      </c>
      <c r="G1989" s="3">
        <f t="shared" si="95"/>
        <v>2010</v>
      </c>
      <c r="H1989" s="4">
        <v>5</v>
      </c>
      <c r="I1989" s="3" t="s">
        <v>36</v>
      </c>
      <c r="J1989" s="3">
        <v>3</v>
      </c>
      <c r="K1989" s="3">
        <v>2</v>
      </c>
      <c r="L1989" s="3">
        <v>2</v>
      </c>
      <c r="M1989" s="3">
        <v>0</v>
      </c>
      <c r="N1989" s="3">
        <v>0</v>
      </c>
      <c r="O1989" s="3">
        <v>0</v>
      </c>
      <c r="P1989" s="3">
        <f t="shared" si="94"/>
        <v>7</v>
      </c>
      <c r="Q1989" s="3">
        <v>149</v>
      </c>
      <c r="R1989" s="3">
        <f t="shared" si="93"/>
        <v>1</v>
      </c>
      <c r="S1989" s="3">
        <v>7</v>
      </c>
      <c r="T1989" s="3">
        <f>IF(AND(H1989&lt;5,S1989&gt;=VLOOKUP(A1989,anni!$A$1:$O$32,6,0)),1,0)</f>
        <v>0</v>
      </c>
    </row>
    <row r="1990" spans="1:20" x14ac:dyDescent="0.3">
      <c r="A1990" s="3">
        <v>2010</v>
      </c>
      <c r="B1990" s="3">
        <v>165</v>
      </c>
      <c r="C1990" s="3" t="s">
        <v>47</v>
      </c>
      <c r="D1990" s="3" t="s">
        <v>77</v>
      </c>
      <c r="E1990" s="3" t="s">
        <v>77</v>
      </c>
      <c r="F1990" s="3">
        <v>5507</v>
      </c>
      <c r="G1990" s="3">
        <f t="shared" si="95"/>
        <v>2010</v>
      </c>
      <c r="H1990" s="4">
        <v>5</v>
      </c>
      <c r="I1990" s="3" t="s">
        <v>36</v>
      </c>
      <c r="J1990" s="3">
        <v>5</v>
      </c>
      <c r="K1990" s="3">
        <v>2</v>
      </c>
      <c r="L1990" s="3">
        <v>7</v>
      </c>
      <c r="M1990" s="3">
        <v>0</v>
      </c>
      <c r="N1990" s="3">
        <v>0</v>
      </c>
      <c r="O1990" s="3">
        <v>0</v>
      </c>
      <c r="P1990" s="3">
        <f t="shared" si="94"/>
        <v>14</v>
      </c>
      <c r="Q1990" s="3">
        <v>40</v>
      </c>
      <c r="R1990" s="3">
        <f t="shared" si="93"/>
        <v>2</v>
      </c>
      <c r="S1990" s="3">
        <v>14</v>
      </c>
      <c r="T1990" s="3">
        <f>IF(AND(H1990&lt;5,S1990&gt;=VLOOKUP(A1990,anni!$A$1:$O$32,6,0)),1,0)</f>
        <v>0</v>
      </c>
    </row>
    <row r="1991" spans="1:20" x14ac:dyDescent="0.3">
      <c r="A1991" s="3">
        <v>2010</v>
      </c>
      <c r="B1991" s="3">
        <v>166</v>
      </c>
      <c r="C1991" s="3" t="s">
        <v>101</v>
      </c>
      <c r="D1991" s="3" t="s">
        <v>116</v>
      </c>
      <c r="E1991" s="3" t="s">
        <v>116</v>
      </c>
      <c r="F1991" s="3">
        <v>5904</v>
      </c>
      <c r="G1991" s="3">
        <f t="shared" si="95"/>
        <v>2010</v>
      </c>
      <c r="H1991" s="4">
        <v>3</v>
      </c>
      <c r="I1991" s="3" t="s">
        <v>36</v>
      </c>
      <c r="J1991" s="3">
        <v>0</v>
      </c>
      <c r="K1991" s="3">
        <v>1</v>
      </c>
      <c r="L1991" s="3">
        <v>1</v>
      </c>
      <c r="M1991" s="3">
        <v>0</v>
      </c>
      <c r="N1991" s="3">
        <v>0</v>
      </c>
      <c r="O1991" s="3">
        <v>1</v>
      </c>
      <c r="P1991" s="3">
        <f t="shared" si="94"/>
        <v>4.1999999999999993</v>
      </c>
      <c r="Q1991" s="3">
        <v>245</v>
      </c>
      <c r="R1991" s="3">
        <f t="shared" si="93"/>
        <v>1</v>
      </c>
      <c r="S1991" s="3">
        <v>3</v>
      </c>
      <c r="T1991" s="3">
        <f>IF(AND(H1991&lt;5,S1991&gt;=VLOOKUP(A1991,anni!$A$1:$O$32,6,0)),1,0)</f>
        <v>0</v>
      </c>
    </row>
    <row r="1992" spans="1:20" x14ac:dyDescent="0.3">
      <c r="A1992" s="3">
        <v>2010</v>
      </c>
      <c r="B1992" s="3">
        <v>167</v>
      </c>
      <c r="C1992" s="3" t="s">
        <v>34</v>
      </c>
      <c r="D1992" s="3" t="s">
        <v>35</v>
      </c>
      <c r="E1992" s="3" t="s">
        <v>35</v>
      </c>
      <c r="F1992" s="3">
        <v>5935</v>
      </c>
      <c r="G1992" s="3">
        <f t="shared" si="95"/>
        <v>2010</v>
      </c>
      <c r="H1992" s="4">
        <v>2</v>
      </c>
      <c r="I1992" s="3" t="s">
        <v>31</v>
      </c>
      <c r="J1992" s="3">
        <v>4</v>
      </c>
      <c r="K1992" s="3">
        <v>7</v>
      </c>
      <c r="L1992" s="3">
        <v>1</v>
      </c>
      <c r="M1992" s="3">
        <v>0</v>
      </c>
      <c r="N1992" s="3">
        <v>0</v>
      </c>
      <c r="O1992" s="3">
        <v>0</v>
      </c>
      <c r="P1992" s="3">
        <f t="shared" si="94"/>
        <v>19.200000000000003</v>
      </c>
      <c r="Q1992" s="3">
        <v>62</v>
      </c>
      <c r="R1992" s="3">
        <f t="shared" si="93"/>
        <v>3</v>
      </c>
      <c r="S1992" s="3">
        <v>12</v>
      </c>
      <c r="T1992" s="3">
        <f>IF(AND(H1992&lt;5,S1992&gt;=VLOOKUP(A1992,anni!$A$1:$O$32,6,0)),1,0)</f>
        <v>0</v>
      </c>
    </row>
    <row r="1993" spans="1:20" x14ac:dyDescent="0.3">
      <c r="A1993" s="3">
        <v>2010</v>
      </c>
      <c r="B1993" s="3">
        <v>168</v>
      </c>
      <c r="C1993" s="3" t="s">
        <v>39</v>
      </c>
      <c r="D1993" s="3" t="s">
        <v>40</v>
      </c>
      <c r="E1993" s="3" t="s">
        <v>40</v>
      </c>
      <c r="F1993" s="3">
        <v>5345</v>
      </c>
      <c r="G1993" s="3">
        <f t="shared" si="95"/>
        <v>2010</v>
      </c>
      <c r="H1993" s="4">
        <v>5</v>
      </c>
      <c r="I1993" s="3" t="s">
        <v>36</v>
      </c>
      <c r="J1993" s="3">
        <v>3</v>
      </c>
      <c r="K1993" s="3">
        <v>4</v>
      </c>
      <c r="L1993" s="3">
        <v>7</v>
      </c>
      <c r="M1993" s="3">
        <v>0</v>
      </c>
      <c r="N1993" s="3">
        <v>0</v>
      </c>
      <c r="O1993" s="3">
        <v>0</v>
      </c>
      <c r="P1993" s="3">
        <f t="shared" si="94"/>
        <v>14</v>
      </c>
      <c r="Q1993" s="3">
        <v>40</v>
      </c>
      <c r="R1993" s="3">
        <f t="shared" si="93"/>
        <v>4</v>
      </c>
      <c r="S1993" s="3">
        <v>14</v>
      </c>
      <c r="T1993" s="3">
        <f>IF(AND(H1993&lt;5,S1993&gt;=VLOOKUP(A1993,anni!$A$1:$O$32,6,0)),1,0)</f>
        <v>0</v>
      </c>
    </row>
    <row r="1994" spans="1:20" x14ac:dyDescent="0.3">
      <c r="A1994" s="3">
        <v>2010</v>
      </c>
      <c r="B1994" s="3">
        <v>169</v>
      </c>
      <c r="C1994" s="3" t="s">
        <v>32</v>
      </c>
      <c r="D1994" s="3" t="s">
        <v>61</v>
      </c>
      <c r="E1994" s="3" t="s">
        <v>61</v>
      </c>
      <c r="F1994" s="3">
        <v>5936</v>
      </c>
      <c r="G1994" s="3">
        <f t="shared" si="95"/>
        <v>2010</v>
      </c>
      <c r="H1994" s="4">
        <v>2</v>
      </c>
      <c r="I1994" s="3" t="s">
        <v>31</v>
      </c>
      <c r="J1994" s="3">
        <v>1</v>
      </c>
      <c r="K1994" s="3">
        <v>5</v>
      </c>
      <c r="L1994" s="3">
        <v>0</v>
      </c>
      <c r="M1994" s="3">
        <v>0</v>
      </c>
      <c r="N1994" s="3">
        <v>1</v>
      </c>
      <c r="O1994" s="3">
        <v>0</v>
      </c>
      <c r="P1994" s="3">
        <f t="shared" si="94"/>
        <v>11.200000000000001</v>
      </c>
      <c r="Q1994" s="3">
        <v>149</v>
      </c>
      <c r="R1994" s="3">
        <f t="shared" si="93"/>
        <v>1</v>
      </c>
      <c r="S1994" s="3">
        <v>7</v>
      </c>
      <c r="T1994" s="3">
        <f>IF(AND(H1994&lt;5,S1994&gt;=VLOOKUP(A1994,anni!$A$1:$O$32,6,0)),1,0)</f>
        <v>0</v>
      </c>
    </row>
    <row r="1995" spans="1:20" x14ac:dyDescent="0.3">
      <c r="A1995" s="3">
        <v>2010</v>
      </c>
      <c r="B1995" s="3">
        <v>170</v>
      </c>
      <c r="C1995" s="3" t="s">
        <v>37</v>
      </c>
      <c r="D1995" s="3" t="s">
        <v>115</v>
      </c>
      <c r="E1995" s="3" t="s">
        <v>115</v>
      </c>
      <c r="F1995" s="3">
        <v>5905</v>
      </c>
      <c r="G1995" s="3">
        <f t="shared" si="95"/>
        <v>2010</v>
      </c>
      <c r="H1995" s="4">
        <v>3</v>
      </c>
      <c r="I1995" s="3" t="s">
        <v>36</v>
      </c>
      <c r="J1995" s="3">
        <v>3</v>
      </c>
      <c r="K1995" s="3">
        <v>0</v>
      </c>
      <c r="L1995" s="3">
        <v>0</v>
      </c>
      <c r="M1995" s="3">
        <v>0</v>
      </c>
      <c r="N1995" s="3">
        <v>0</v>
      </c>
      <c r="O1995" s="3">
        <v>0</v>
      </c>
      <c r="P1995" s="3">
        <f t="shared" si="94"/>
        <v>4.1999999999999993</v>
      </c>
      <c r="Q1995" s="3">
        <v>245</v>
      </c>
      <c r="R1995" s="3">
        <f t="shared" si="93"/>
        <v>1</v>
      </c>
      <c r="S1995" s="3">
        <v>3</v>
      </c>
      <c r="T1995" s="3">
        <f>IF(AND(H1995&lt;5,S1995&gt;=VLOOKUP(A1995,anni!$A$1:$O$32,6,0)),1,0)</f>
        <v>0</v>
      </c>
    </row>
    <row r="1996" spans="1:20" x14ac:dyDescent="0.3">
      <c r="A1996" s="3">
        <v>2010</v>
      </c>
      <c r="B1996" s="3">
        <v>171</v>
      </c>
      <c r="C1996" s="3" t="s">
        <v>39</v>
      </c>
      <c r="D1996" s="3" t="s">
        <v>40</v>
      </c>
      <c r="E1996" s="3" t="s">
        <v>40</v>
      </c>
      <c r="F1996" s="3">
        <v>5366</v>
      </c>
      <c r="G1996" s="3">
        <f t="shared" si="95"/>
        <v>2010</v>
      </c>
      <c r="H1996" s="4">
        <v>4</v>
      </c>
      <c r="I1996" s="3" t="s">
        <v>36</v>
      </c>
      <c r="J1996" s="3">
        <v>7</v>
      </c>
      <c r="K1996" s="3">
        <v>7</v>
      </c>
      <c r="L1996" s="3">
        <v>7</v>
      </c>
      <c r="M1996" s="3">
        <v>0</v>
      </c>
      <c r="N1996" s="3">
        <v>2</v>
      </c>
      <c r="O1996" s="3">
        <v>0</v>
      </c>
      <c r="P1996" s="3">
        <f t="shared" si="94"/>
        <v>0</v>
      </c>
      <c r="Q1996" s="3">
        <v>8</v>
      </c>
      <c r="R1996" s="3">
        <f t="shared" si="93"/>
        <v>5</v>
      </c>
      <c r="S1996" s="3">
        <v>23</v>
      </c>
      <c r="T1996" s="3">
        <f>IF(AND(H1996&lt;5,S1996&gt;=VLOOKUP(A1996,anni!$A$1:$O$32,6,0)),1,0)</f>
        <v>1</v>
      </c>
    </row>
    <row r="1997" spans="1:20" x14ac:dyDescent="0.3">
      <c r="A1997" s="3">
        <v>2010</v>
      </c>
      <c r="B1997" s="3">
        <v>172</v>
      </c>
      <c r="C1997" s="3" t="s">
        <v>32</v>
      </c>
      <c r="D1997" s="3" t="s">
        <v>61</v>
      </c>
      <c r="E1997" s="3" t="s">
        <v>61</v>
      </c>
      <c r="F1997" s="3">
        <v>5727</v>
      </c>
      <c r="G1997" s="3">
        <f t="shared" si="95"/>
        <v>2010</v>
      </c>
      <c r="H1997" s="4">
        <v>3</v>
      </c>
      <c r="I1997" s="3" t="s">
        <v>36</v>
      </c>
      <c r="J1997" s="3">
        <v>4</v>
      </c>
      <c r="K1997" s="3">
        <v>2</v>
      </c>
      <c r="L1997" s="3">
        <v>7</v>
      </c>
      <c r="M1997" s="3">
        <v>0</v>
      </c>
      <c r="N1997" s="3">
        <v>0</v>
      </c>
      <c r="O1997" s="3">
        <v>0</v>
      </c>
      <c r="P1997" s="3">
        <f t="shared" si="94"/>
        <v>18.2</v>
      </c>
      <c r="Q1997" s="3">
        <v>49</v>
      </c>
      <c r="R1997" s="3">
        <f t="shared" si="93"/>
        <v>4</v>
      </c>
      <c r="S1997" s="3">
        <v>13</v>
      </c>
      <c r="T1997" s="3">
        <f>IF(AND(H1997&lt;5,S1997&gt;=VLOOKUP(A1997,anni!$A$1:$O$32,6,0)),1,0)</f>
        <v>0</v>
      </c>
    </row>
    <row r="1998" spans="1:20" x14ac:dyDescent="0.3">
      <c r="A1998" s="3">
        <v>2010</v>
      </c>
      <c r="B1998" s="3">
        <v>173</v>
      </c>
      <c r="C1998" s="3" t="s">
        <v>29</v>
      </c>
      <c r="D1998" s="3" t="s">
        <v>75</v>
      </c>
      <c r="E1998" s="3" t="s">
        <v>75</v>
      </c>
      <c r="F1998" s="3">
        <v>5666</v>
      </c>
      <c r="G1998" s="3">
        <f t="shared" si="95"/>
        <v>2010</v>
      </c>
      <c r="H1998" s="4">
        <v>5</v>
      </c>
      <c r="I1998" s="3" t="s">
        <v>36</v>
      </c>
      <c r="J1998" s="3">
        <v>3</v>
      </c>
      <c r="K1998" s="3">
        <v>0</v>
      </c>
      <c r="L1998" s="3">
        <v>0</v>
      </c>
      <c r="M1998" s="3">
        <v>0</v>
      </c>
      <c r="N1998" s="3">
        <v>0</v>
      </c>
      <c r="O1998" s="3">
        <v>0</v>
      </c>
      <c r="P1998" s="3">
        <f t="shared" si="94"/>
        <v>3</v>
      </c>
      <c r="Q1998" s="3">
        <v>245</v>
      </c>
      <c r="R1998" s="3">
        <f t="shared" si="93"/>
        <v>2</v>
      </c>
      <c r="S1998" s="3">
        <v>3</v>
      </c>
      <c r="T1998" s="3">
        <f>IF(AND(H1998&lt;5,S1998&gt;=VLOOKUP(A1998,anni!$A$1:$O$32,6,0)),1,0)</f>
        <v>0</v>
      </c>
    </row>
    <row r="1999" spans="1:20" x14ac:dyDescent="0.3">
      <c r="A1999" s="3">
        <v>2010</v>
      </c>
      <c r="B1999" s="3">
        <v>174</v>
      </c>
      <c r="C1999" s="3" t="s">
        <v>86</v>
      </c>
      <c r="D1999" s="3" t="s">
        <v>87</v>
      </c>
      <c r="E1999" s="3" t="s">
        <v>87</v>
      </c>
      <c r="F1999" s="3">
        <v>5906</v>
      </c>
      <c r="G1999" s="3">
        <f t="shared" si="95"/>
        <v>2010</v>
      </c>
      <c r="H1999" s="4">
        <v>3</v>
      </c>
      <c r="I1999" s="3" t="s">
        <v>36</v>
      </c>
      <c r="J1999" s="3">
        <v>5</v>
      </c>
      <c r="K1999" s="3">
        <v>7</v>
      </c>
      <c r="L1999" s="3">
        <v>2</v>
      </c>
      <c r="M1999" s="3">
        <v>0</v>
      </c>
      <c r="N1999" s="3">
        <v>0</v>
      </c>
      <c r="O1999" s="3">
        <v>0</v>
      </c>
      <c r="P1999" s="3">
        <f t="shared" si="94"/>
        <v>19.599999999999998</v>
      </c>
      <c r="Q1999" s="3">
        <v>40</v>
      </c>
      <c r="R1999" s="3">
        <f t="shared" si="93"/>
        <v>3</v>
      </c>
      <c r="S1999" s="3">
        <v>14</v>
      </c>
      <c r="T1999" s="3">
        <f>IF(AND(H1999&lt;5,S1999&gt;=VLOOKUP(A1999,anni!$A$1:$O$32,6,0)),1,0)</f>
        <v>0</v>
      </c>
    </row>
    <row r="2000" spans="1:20" x14ac:dyDescent="0.3">
      <c r="A2000" s="3">
        <v>2010</v>
      </c>
      <c r="B2000" s="3">
        <v>175</v>
      </c>
      <c r="C2000" s="3" t="s">
        <v>45</v>
      </c>
      <c r="D2000" s="3" t="s">
        <v>49</v>
      </c>
      <c r="E2000" s="3" t="s">
        <v>49</v>
      </c>
      <c r="F2000" s="3">
        <v>5937</v>
      </c>
      <c r="G2000" s="3">
        <f t="shared" si="95"/>
        <v>2010</v>
      </c>
      <c r="H2000" s="4">
        <v>2</v>
      </c>
      <c r="I2000" s="3" t="s">
        <v>31</v>
      </c>
      <c r="J2000" s="3">
        <v>3</v>
      </c>
      <c r="K2000" s="3">
        <v>1</v>
      </c>
      <c r="L2000" s="3">
        <v>1</v>
      </c>
      <c r="M2000" s="3">
        <v>0</v>
      </c>
      <c r="N2000" s="3">
        <v>1</v>
      </c>
      <c r="O2000" s="3">
        <v>0</v>
      </c>
      <c r="P2000" s="3">
        <f t="shared" si="94"/>
        <v>9.6000000000000014</v>
      </c>
      <c r="Q2000" s="3">
        <v>168</v>
      </c>
      <c r="R2000" s="3">
        <f t="shared" si="93"/>
        <v>4</v>
      </c>
      <c r="S2000" s="3">
        <v>6</v>
      </c>
      <c r="T2000" s="3">
        <f>IF(AND(H2000&lt;5,S2000&gt;=VLOOKUP(A2000,anni!$A$1:$O$32,6,0)),1,0)</f>
        <v>0</v>
      </c>
    </row>
    <row r="2001" spans="1:20" x14ac:dyDescent="0.3">
      <c r="A2001" s="3">
        <v>2010</v>
      </c>
      <c r="B2001" s="3">
        <v>176</v>
      </c>
      <c r="C2001" s="3" t="s">
        <v>56</v>
      </c>
      <c r="D2001" s="3" t="s">
        <v>71</v>
      </c>
      <c r="E2001" s="3" t="s">
        <v>71</v>
      </c>
      <c r="F2001" s="3">
        <v>5790</v>
      </c>
      <c r="G2001" s="3">
        <f t="shared" si="95"/>
        <v>2010</v>
      </c>
      <c r="H2001" s="4">
        <v>5</v>
      </c>
      <c r="I2001" s="3" t="s">
        <v>36</v>
      </c>
      <c r="J2001" s="3">
        <v>3</v>
      </c>
      <c r="K2001" s="3">
        <v>2</v>
      </c>
      <c r="L2001" s="3">
        <v>1</v>
      </c>
      <c r="M2001" s="3">
        <v>1</v>
      </c>
      <c r="N2001" s="3">
        <v>0</v>
      </c>
      <c r="O2001" s="3">
        <v>0</v>
      </c>
      <c r="P2001" s="3">
        <f t="shared" si="94"/>
        <v>7</v>
      </c>
      <c r="Q2001" s="3">
        <v>149</v>
      </c>
      <c r="R2001" s="3">
        <f t="shared" si="93"/>
        <v>1</v>
      </c>
      <c r="S2001" s="3">
        <v>7</v>
      </c>
      <c r="T2001" s="3">
        <f>IF(AND(H2001&lt;5,S2001&gt;=VLOOKUP(A2001,anni!$A$1:$O$32,6,0)),1,0)</f>
        <v>0</v>
      </c>
    </row>
    <row r="2002" spans="1:20" x14ac:dyDescent="0.3">
      <c r="A2002" s="3">
        <v>2010</v>
      </c>
      <c r="B2002" s="3">
        <v>177</v>
      </c>
      <c r="C2002" s="3" t="s">
        <v>45</v>
      </c>
      <c r="D2002" s="3" t="s">
        <v>136</v>
      </c>
      <c r="E2002" s="3" t="s">
        <v>136</v>
      </c>
      <c r="F2002" s="3">
        <v>5346</v>
      </c>
      <c r="G2002" s="3">
        <f t="shared" si="95"/>
        <v>2010</v>
      </c>
      <c r="H2002" s="4">
        <v>5</v>
      </c>
      <c r="I2002" s="3" t="s">
        <v>36</v>
      </c>
      <c r="J2002" s="3">
        <v>2</v>
      </c>
      <c r="K2002" s="3">
        <v>5</v>
      </c>
      <c r="L2002" s="3">
        <v>2</v>
      </c>
      <c r="M2002" s="3">
        <v>1</v>
      </c>
      <c r="N2002" s="3">
        <v>0</v>
      </c>
      <c r="O2002" s="3">
        <v>0</v>
      </c>
      <c r="P2002" s="3">
        <f t="shared" si="94"/>
        <v>10</v>
      </c>
      <c r="Q2002" s="3">
        <v>98</v>
      </c>
      <c r="R2002" s="3">
        <f t="shared" si="93"/>
        <v>2</v>
      </c>
      <c r="S2002" s="3">
        <v>10</v>
      </c>
      <c r="T2002" s="3">
        <f>IF(AND(H2002&lt;5,S2002&gt;=VLOOKUP(A2002,anni!$A$1:$O$32,6,0)),1,0)</f>
        <v>0</v>
      </c>
    </row>
    <row r="2003" spans="1:20" x14ac:dyDescent="0.3">
      <c r="A2003" s="3">
        <v>2010</v>
      </c>
      <c r="B2003" s="3">
        <v>178</v>
      </c>
      <c r="C2003" s="3" t="s">
        <v>62</v>
      </c>
      <c r="D2003" s="3" t="s">
        <v>149</v>
      </c>
      <c r="E2003" s="3" t="s">
        <v>149</v>
      </c>
      <c r="F2003" s="3">
        <v>5791</v>
      </c>
      <c r="G2003" s="3">
        <f t="shared" si="95"/>
        <v>2010</v>
      </c>
      <c r="H2003" s="4">
        <v>5</v>
      </c>
      <c r="I2003" s="3" t="s">
        <v>36</v>
      </c>
      <c r="J2003" s="3">
        <v>3</v>
      </c>
      <c r="K2003" s="3">
        <v>3</v>
      </c>
      <c r="L2003" s="3">
        <v>2</v>
      </c>
      <c r="M2003" s="3">
        <v>0</v>
      </c>
      <c r="N2003" s="3">
        <v>0</v>
      </c>
      <c r="O2003" s="3">
        <v>0</v>
      </c>
      <c r="P2003" s="3">
        <f t="shared" si="94"/>
        <v>8</v>
      </c>
      <c r="Q2003" s="3">
        <v>130</v>
      </c>
      <c r="R2003" s="3">
        <f t="shared" si="93"/>
        <v>1</v>
      </c>
      <c r="S2003" s="3">
        <v>8</v>
      </c>
      <c r="T2003" s="3">
        <f>IF(AND(H2003&lt;5,S2003&gt;=VLOOKUP(A2003,anni!$A$1:$O$32,6,0)),1,0)</f>
        <v>0</v>
      </c>
    </row>
    <row r="2004" spans="1:20" x14ac:dyDescent="0.3">
      <c r="A2004" s="3">
        <v>2010</v>
      </c>
      <c r="B2004" s="3">
        <v>179</v>
      </c>
      <c r="C2004" s="3" t="s">
        <v>34</v>
      </c>
      <c r="D2004" s="3" t="s">
        <v>42</v>
      </c>
      <c r="E2004" s="3" t="s">
        <v>42</v>
      </c>
      <c r="F2004" s="3">
        <v>5792</v>
      </c>
      <c r="G2004" s="3">
        <f t="shared" si="95"/>
        <v>2010</v>
      </c>
      <c r="H2004" s="4">
        <v>5</v>
      </c>
      <c r="I2004" s="3" t="s">
        <v>36</v>
      </c>
      <c r="J2004" s="3">
        <v>3</v>
      </c>
      <c r="K2004" s="3">
        <v>0</v>
      </c>
      <c r="L2004" s="3">
        <v>1</v>
      </c>
      <c r="M2004" s="3">
        <v>0</v>
      </c>
      <c r="N2004" s="3">
        <v>0</v>
      </c>
      <c r="O2004" s="3">
        <v>0</v>
      </c>
      <c r="P2004" s="3">
        <f t="shared" si="94"/>
        <v>4</v>
      </c>
      <c r="Q2004" s="3">
        <v>218</v>
      </c>
      <c r="R2004" s="3">
        <f t="shared" si="93"/>
        <v>1</v>
      </c>
      <c r="S2004" s="3">
        <v>4</v>
      </c>
      <c r="T2004" s="3">
        <f>IF(AND(H2004&lt;5,S2004&gt;=VLOOKUP(A2004,anni!$A$1:$O$32,6,0)),1,0)</f>
        <v>0</v>
      </c>
    </row>
    <row r="2005" spans="1:20" x14ac:dyDescent="0.3">
      <c r="A2005" s="3">
        <v>2010</v>
      </c>
      <c r="B2005" s="3">
        <v>180</v>
      </c>
      <c r="C2005" s="3" t="s">
        <v>69</v>
      </c>
      <c r="D2005" s="3" t="s">
        <v>78</v>
      </c>
      <c r="E2005" s="3" t="s">
        <v>78</v>
      </c>
      <c r="F2005" s="3">
        <v>5861</v>
      </c>
      <c r="G2005" s="3">
        <f t="shared" si="95"/>
        <v>2010</v>
      </c>
      <c r="H2005" s="4">
        <v>4</v>
      </c>
      <c r="I2005" s="3" t="s">
        <v>36</v>
      </c>
      <c r="J2005" s="3">
        <v>7</v>
      </c>
      <c r="K2005" s="3">
        <v>7</v>
      </c>
      <c r="L2005" s="3">
        <v>7</v>
      </c>
      <c r="M2005" s="3">
        <v>0</v>
      </c>
      <c r="N2005" s="3">
        <v>2</v>
      </c>
      <c r="O2005" s="3">
        <v>0</v>
      </c>
      <c r="P2005" s="3">
        <f t="shared" si="94"/>
        <v>0</v>
      </c>
      <c r="Q2005" s="3">
        <v>8</v>
      </c>
      <c r="R2005" s="3">
        <f t="shared" si="93"/>
        <v>2</v>
      </c>
      <c r="S2005" s="3">
        <v>23</v>
      </c>
      <c r="T2005" s="3">
        <f>IF(AND(H2005&lt;5,S2005&gt;=VLOOKUP(A2005,anni!$A$1:$O$32,6,0)),1,0)</f>
        <v>1</v>
      </c>
    </row>
    <row r="2006" spans="1:20" x14ac:dyDescent="0.3">
      <c r="A2006" s="3">
        <v>2010</v>
      </c>
      <c r="B2006" s="3">
        <v>181</v>
      </c>
      <c r="C2006" s="3" t="s">
        <v>32</v>
      </c>
      <c r="D2006" s="3" t="s">
        <v>95</v>
      </c>
      <c r="E2006" s="3" t="s">
        <v>95</v>
      </c>
      <c r="F2006" s="3">
        <v>5793</v>
      </c>
      <c r="G2006" s="3">
        <f t="shared" si="95"/>
        <v>2010</v>
      </c>
      <c r="H2006" s="4">
        <v>5</v>
      </c>
      <c r="I2006" s="3" t="s">
        <v>36</v>
      </c>
      <c r="J2006" s="3">
        <v>3</v>
      </c>
      <c r="K2006" s="3">
        <v>0</v>
      </c>
      <c r="L2006" s="3">
        <v>3</v>
      </c>
      <c r="M2006" s="3">
        <v>0</v>
      </c>
      <c r="N2006" s="3">
        <v>1</v>
      </c>
      <c r="O2006" s="3">
        <v>0</v>
      </c>
      <c r="P2006" s="3">
        <f t="shared" si="94"/>
        <v>7</v>
      </c>
      <c r="Q2006" s="3">
        <v>149</v>
      </c>
      <c r="R2006" s="3">
        <f t="shared" si="93"/>
        <v>1</v>
      </c>
      <c r="S2006" s="3">
        <v>7</v>
      </c>
      <c r="T2006" s="3">
        <f>IF(AND(H2006&lt;5,S2006&gt;=VLOOKUP(A2006,anni!$A$1:$O$32,6,0)),1,0)</f>
        <v>0</v>
      </c>
    </row>
    <row r="2007" spans="1:20" x14ac:dyDescent="0.3">
      <c r="A2007" s="3">
        <v>2010</v>
      </c>
      <c r="B2007" s="3">
        <v>182</v>
      </c>
      <c r="C2007" s="3" t="s">
        <v>47</v>
      </c>
      <c r="D2007" s="3" t="s">
        <v>48</v>
      </c>
      <c r="E2007" s="3" t="s">
        <v>48</v>
      </c>
      <c r="F2007" s="3">
        <v>5794</v>
      </c>
      <c r="G2007" s="3">
        <f t="shared" si="95"/>
        <v>2010</v>
      </c>
      <c r="H2007" s="4">
        <v>5</v>
      </c>
      <c r="I2007" s="3" t="s">
        <v>36</v>
      </c>
      <c r="J2007" s="3">
        <v>3</v>
      </c>
      <c r="K2007" s="3">
        <v>1</v>
      </c>
      <c r="L2007" s="3">
        <v>1</v>
      </c>
      <c r="M2007" s="3">
        <v>0</v>
      </c>
      <c r="N2007" s="3">
        <v>1</v>
      </c>
      <c r="O2007" s="3">
        <v>0</v>
      </c>
      <c r="P2007" s="3">
        <f t="shared" si="94"/>
        <v>6</v>
      </c>
      <c r="Q2007" s="3">
        <v>168</v>
      </c>
      <c r="R2007" s="3">
        <f t="shared" si="93"/>
        <v>1</v>
      </c>
      <c r="S2007" s="3">
        <v>6</v>
      </c>
      <c r="T2007" s="3">
        <f>IF(AND(H2007&lt;5,S2007&gt;=VLOOKUP(A2007,anni!$A$1:$O$32,6,0)),1,0)</f>
        <v>0</v>
      </c>
    </row>
    <row r="2008" spans="1:20" x14ac:dyDescent="0.3">
      <c r="A2008" s="3">
        <v>2010</v>
      </c>
      <c r="B2008" s="3">
        <v>183</v>
      </c>
      <c r="C2008" s="3" t="s">
        <v>32</v>
      </c>
      <c r="D2008" s="3" t="s">
        <v>95</v>
      </c>
      <c r="E2008" s="3" t="s">
        <v>95</v>
      </c>
      <c r="F2008" s="3">
        <v>5939</v>
      </c>
      <c r="G2008" s="3">
        <f t="shared" si="95"/>
        <v>2010</v>
      </c>
      <c r="H2008" s="4">
        <v>2</v>
      </c>
      <c r="I2008" s="3" t="s">
        <v>31</v>
      </c>
      <c r="J2008" s="3">
        <v>3</v>
      </c>
      <c r="K2008" s="3">
        <v>0</v>
      </c>
      <c r="L2008" s="3">
        <v>0</v>
      </c>
      <c r="M2008" s="3">
        <v>0</v>
      </c>
      <c r="N2008" s="3">
        <v>0</v>
      </c>
      <c r="O2008" s="3">
        <v>0</v>
      </c>
      <c r="P2008" s="3">
        <f t="shared" si="94"/>
        <v>4.8000000000000007</v>
      </c>
      <c r="Q2008" s="3">
        <v>245</v>
      </c>
      <c r="R2008" s="3">
        <f t="shared" si="93"/>
        <v>4</v>
      </c>
      <c r="S2008" s="3">
        <v>3</v>
      </c>
      <c r="T2008" s="3">
        <f>IF(AND(H2008&lt;5,S2008&gt;=VLOOKUP(A2008,anni!$A$1:$O$32,6,0)),1,0)</f>
        <v>0</v>
      </c>
    </row>
    <row r="2009" spans="1:20" x14ac:dyDescent="0.3">
      <c r="A2009" s="3">
        <v>2010</v>
      </c>
      <c r="B2009" s="3">
        <v>184</v>
      </c>
      <c r="C2009" s="3" t="s">
        <v>34</v>
      </c>
      <c r="D2009" s="3" t="s">
        <v>83</v>
      </c>
      <c r="E2009" s="3" t="s">
        <v>83</v>
      </c>
      <c r="F2009" s="3">
        <v>5907</v>
      </c>
      <c r="G2009" s="3">
        <f t="shared" si="95"/>
        <v>2010</v>
      </c>
      <c r="H2009" s="4">
        <v>3</v>
      </c>
      <c r="I2009" s="3" t="s">
        <v>36</v>
      </c>
      <c r="J2009" s="3">
        <v>2</v>
      </c>
      <c r="K2009" s="3">
        <v>0</v>
      </c>
      <c r="L2009" s="3">
        <v>0</v>
      </c>
      <c r="M2009" s="3">
        <v>0</v>
      </c>
      <c r="N2009" s="3">
        <v>3</v>
      </c>
      <c r="O2009" s="3">
        <v>0</v>
      </c>
      <c r="P2009" s="3">
        <f t="shared" si="94"/>
        <v>7</v>
      </c>
      <c r="Q2009" s="3">
        <v>189</v>
      </c>
      <c r="R2009" s="3">
        <f t="shared" si="93"/>
        <v>3</v>
      </c>
      <c r="S2009" s="3">
        <v>5</v>
      </c>
      <c r="T2009" s="3">
        <f>IF(AND(H2009&lt;5,S2009&gt;=VLOOKUP(A2009,anni!$A$1:$O$32,6,0)),1,0)</f>
        <v>0</v>
      </c>
    </row>
    <row r="2010" spans="1:20" x14ac:dyDescent="0.3">
      <c r="A2010" s="3">
        <v>2010</v>
      </c>
      <c r="B2010" s="3">
        <v>185</v>
      </c>
      <c r="C2010" s="3" t="s">
        <v>69</v>
      </c>
      <c r="D2010" s="3" t="s">
        <v>78</v>
      </c>
      <c r="E2010" s="3" t="s">
        <v>78</v>
      </c>
      <c r="F2010" s="3">
        <v>5940</v>
      </c>
      <c r="G2010" s="3">
        <f t="shared" si="95"/>
        <v>2010</v>
      </c>
      <c r="H2010" s="4">
        <v>2</v>
      </c>
      <c r="I2010" s="3" t="s">
        <v>31</v>
      </c>
      <c r="J2010" s="3">
        <v>6</v>
      </c>
      <c r="K2010" s="3">
        <v>7</v>
      </c>
      <c r="L2010" s="3">
        <v>2</v>
      </c>
      <c r="M2010" s="3">
        <v>0</v>
      </c>
      <c r="N2010" s="3">
        <v>2</v>
      </c>
      <c r="O2010" s="3">
        <v>0</v>
      </c>
      <c r="P2010" s="3">
        <f t="shared" si="94"/>
        <v>0</v>
      </c>
      <c r="Q2010" s="3">
        <v>23</v>
      </c>
      <c r="R2010" s="3">
        <f t="shared" si="93"/>
        <v>4</v>
      </c>
      <c r="S2010" s="3">
        <v>17</v>
      </c>
      <c r="T2010" s="3">
        <f>IF(AND(H2010&lt;5,S2010&gt;=VLOOKUP(A2010,anni!$A$1:$O$32,6,0)),1,0)</f>
        <v>1</v>
      </c>
    </row>
    <row r="2011" spans="1:20" x14ac:dyDescent="0.3">
      <c r="A2011" s="3">
        <v>2010</v>
      </c>
      <c r="B2011" s="3">
        <v>186</v>
      </c>
      <c r="C2011" s="3" t="s">
        <v>39</v>
      </c>
      <c r="D2011" s="3" t="s">
        <v>40</v>
      </c>
      <c r="E2011" s="3" t="s">
        <v>40</v>
      </c>
      <c r="F2011" s="3">
        <v>5908</v>
      </c>
      <c r="G2011" s="3">
        <f t="shared" si="95"/>
        <v>2010</v>
      </c>
      <c r="H2011" s="4">
        <v>3</v>
      </c>
      <c r="I2011" s="3" t="s">
        <v>36</v>
      </c>
      <c r="J2011" s="3">
        <v>4</v>
      </c>
      <c r="K2011" s="3">
        <v>4</v>
      </c>
      <c r="L2011" s="3">
        <v>1</v>
      </c>
      <c r="M2011" s="3">
        <v>0</v>
      </c>
      <c r="N2011" s="3">
        <v>1</v>
      </c>
      <c r="O2011" s="3">
        <v>0</v>
      </c>
      <c r="P2011" s="3">
        <f t="shared" si="94"/>
        <v>14</v>
      </c>
      <c r="Q2011" s="3">
        <v>98</v>
      </c>
      <c r="R2011" s="3">
        <f t="shared" si="93"/>
        <v>1</v>
      </c>
      <c r="S2011" s="3">
        <v>10</v>
      </c>
      <c r="T2011" s="3">
        <f>IF(AND(H2011&lt;5,S2011&gt;=VLOOKUP(A2011,anni!$A$1:$O$32,6,0)),1,0)</f>
        <v>0</v>
      </c>
    </row>
    <row r="2012" spans="1:20" x14ac:dyDescent="0.3">
      <c r="A2012" s="3">
        <v>2010</v>
      </c>
      <c r="B2012" s="3">
        <v>187</v>
      </c>
      <c r="C2012" s="3" t="s">
        <v>86</v>
      </c>
      <c r="D2012" s="3" t="s">
        <v>125</v>
      </c>
      <c r="E2012" s="3" t="s">
        <v>125</v>
      </c>
      <c r="F2012" s="3">
        <v>5909</v>
      </c>
      <c r="G2012" s="3">
        <f t="shared" si="95"/>
        <v>2010</v>
      </c>
      <c r="H2012" s="4">
        <v>3</v>
      </c>
      <c r="I2012" s="3" t="s">
        <v>36</v>
      </c>
      <c r="J2012" s="3">
        <v>0</v>
      </c>
      <c r="K2012" s="3">
        <v>0</v>
      </c>
      <c r="L2012" s="3">
        <v>0</v>
      </c>
      <c r="M2012" s="3">
        <v>0</v>
      </c>
      <c r="N2012" s="3">
        <v>0</v>
      </c>
      <c r="O2012" s="3">
        <v>0</v>
      </c>
      <c r="P2012" s="3">
        <f t="shared" si="94"/>
        <v>0</v>
      </c>
      <c r="Q2012" s="3">
        <v>287</v>
      </c>
      <c r="R2012" s="3">
        <f t="shared" si="93"/>
        <v>1</v>
      </c>
      <c r="S2012" s="3">
        <v>0</v>
      </c>
      <c r="T2012" s="3">
        <f>IF(AND(H2012&lt;5,S2012&gt;=VLOOKUP(A2012,anni!$A$1:$O$32,6,0)),1,0)</f>
        <v>0</v>
      </c>
    </row>
    <row r="2013" spans="1:20" x14ac:dyDescent="0.3">
      <c r="A2013" s="3">
        <v>2010</v>
      </c>
      <c r="B2013" s="3">
        <v>188</v>
      </c>
      <c r="C2013" s="3" t="s">
        <v>29</v>
      </c>
      <c r="D2013" s="3" t="s">
        <v>129</v>
      </c>
      <c r="E2013" s="3" t="s">
        <v>129</v>
      </c>
      <c r="F2013" s="3">
        <v>5667</v>
      </c>
      <c r="G2013" s="3">
        <f t="shared" si="95"/>
        <v>2010</v>
      </c>
      <c r="H2013" s="4">
        <v>5</v>
      </c>
      <c r="I2013" s="3" t="s">
        <v>36</v>
      </c>
      <c r="J2013" s="3">
        <v>1</v>
      </c>
      <c r="K2013" s="3">
        <v>0</v>
      </c>
      <c r="L2013" s="3">
        <v>1</v>
      </c>
      <c r="M2013" s="3">
        <v>0</v>
      </c>
      <c r="N2013" s="3">
        <v>0</v>
      </c>
      <c r="O2013" s="3">
        <v>0</v>
      </c>
      <c r="P2013" s="3">
        <f t="shared" si="94"/>
        <v>2</v>
      </c>
      <c r="Q2013" s="3">
        <v>265</v>
      </c>
      <c r="R2013" s="3">
        <f t="shared" si="93"/>
        <v>2</v>
      </c>
      <c r="S2013" s="3">
        <v>2</v>
      </c>
      <c r="T2013" s="3">
        <f>IF(AND(H2013&lt;5,S2013&gt;=VLOOKUP(A2013,anni!$A$1:$O$32,6,0)),1,0)</f>
        <v>0</v>
      </c>
    </row>
    <row r="2014" spans="1:20" x14ac:dyDescent="0.3">
      <c r="A2014" s="3">
        <v>2010</v>
      </c>
      <c r="B2014" s="3">
        <v>189</v>
      </c>
      <c r="C2014" s="3" t="s">
        <v>34</v>
      </c>
      <c r="D2014" s="3" t="s">
        <v>83</v>
      </c>
      <c r="E2014" s="3" t="s">
        <v>83</v>
      </c>
      <c r="F2014" s="3">
        <v>5795</v>
      </c>
      <c r="G2014" s="3">
        <f t="shared" si="95"/>
        <v>2010</v>
      </c>
      <c r="H2014" s="4">
        <v>5</v>
      </c>
      <c r="I2014" s="3" t="s">
        <v>36</v>
      </c>
      <c r="J2014" s="3">
        <v>0</v>
      </c>
      <c r="K2014" s="3">
        <v>2</v>
      </c>
      <c r="L2014" s="3">
        <v>1</v>
      </c>
      <c r="M2014" s="3">
        <v>0</v>
      </c>
      <c r="N2014" s="3">
        <v>0</v>
      </c>
      <c r="O2014" s="3">
        <v>0</v>
      </c>
      <c r="P2014" s="3">
        <f t="shared" si="94"/>
        <v>3</v>
      </c>
      <c r="Q2014" s="3">
        <v>245</v>
      </c>
      <c r="R2014" s="3">
        <f t="shared" si="93"/>
        <v>1</v>
      </c>
      <c r="S2014" s="3">
        <v>3</v>
      </c>
      <c r="T2014" s="3">
        <f>IF(AND(H2014&lt;5,S2014&gt;=VLOOKUP(A2014,anni!$A$1:$O$32,6,0)),1,0)</f>
        <v>0</v>
      </c>
    </row>
    <row r="2015" spans="1:20" x14ac:dyDescent="0.3">
      <c r="A2015" s="3">
        <v>2010</v>
      </c>
      <c r="B2015" s="3">
        <v>190</v>
      </c>
      <c r="C2015" s="3" t="s">
        <v>62</v>
      </c>
      <c r="D2015" s="3" t="s">
        <v>110</v>
      </c>
      <c r="E2015" s="3" t="s">
        <v>110</v>
      </c>
      <c r="F2015" s="3">
        <v>5796</v>
      </c>
      <c r="G2015" s="3">
        <f t="shared" si="95"/>
        <v>2010</v>
      </c>
      <c r="H2015" s="4">
        <v>5</v>
      </c>
      <c r="I2015" s="3" t="s">
        <v>36</v>
      </c>
      <c r="J2015" s="3">
        <v>3</v>
      </c>
      <c r="K2015" s="3">
        <v>1</v>
      </c>
      <c r="L2015" s="3">
        <v>0</v>
      </c>
      <c r="M2015" s="3">
        <v>0</v>
      </c>
      <c r="N2015" s="3">
        <v>2</v>
      </c>
      <c r="O2015" s="3">
        <v>0</v>
      </c>
      <c r="P2015" s="3">
        <f t="shared" si="94"/>
        <v>6</v>
      </c>
      <c r="Q2015" s="3">
        <v>168</v>
      </c>
      <c r="R2015" s="3">
        <f t="shared" si="93"/>
        <v>1</v>
      </c>
      <c r="S2015" s="3">
        <v>6</v>
      </c>
      <c r="T2015" s="3">
        <f>IF(AND(H2015&lt;5,S2015&gt;=VLOOKUP(A2015,anni!$A$1:$O$32,6,0)),1,0)</f>
        <v>0</v>
      </c>
    </row>
    <row r="2016" spans="1:20" x14ac:dyDescent="0.3">
      <c r="A2016" s="3">
        <v>2010</v>
      </c>
      <c r="B2016" s="3">
        <v>191</v>
      </c>
      <c r="C2016" s="3" t="s">
        <v>34</v>
      </c>
      <c r="D2016" s="3" t="s">
        <v>130</v>
      </c>
      <c r="E2016" s="3" t="s">
        <v>130</v>
      </c>
      <c r="F2016" s="3">
        <v>5910</v>
      </c>
      <c r="G2016" s="3">
        <f t="shared" si="95"/>
        <v>2010</v>
      </c>
      <c r="H2016" s="4">
        <v>3</v>
      </c>
      <c r="I2016" s="3" t="s">
        <v>36</v>
      </c>
      <c r="J2016" s="3">
        <v>3</v>
      </c>
      <c r="K2016" s="3">
        <v>0</v>
      </c>
      <c r="L2016" s="3">
        <v>0</v>
      </c>
      <c r="M2016" s="3">
        <v>0</v>
      </c>
      <c r="N2016" s="3">
        <v>0</v>
      </c>
      <c r="O2016" s="3">
        <v>0</v>
      </c>
      <c r="P2016" s="3">
        <f t="shared" si="94"/>
        <v>4.1999999999999993</v>
      </c>
      <c r="Q2016" s="3">
        <v>245</v>
      </c>
      <c r="R2016" s="3">
        <f t="shared" si="93"/>
        <v>1</v>
      </c>
      <c r="S2016" s="3">
        <v>3</v>
      </c>
      <c r="T2016" s="3">
        <f>IF(AND(H2016&lt;5,S2016&gt;=VLOOKUP(A2016,anni!$A$1:$O$32,6,0)),1,0)</f>
        <v>0</v>
      </c>
    </row>
    <row r="2017" spans="1:20" x14ac:dyDescent="0.3">
      <c r="A2017" s="3">
        <v>2010</v>
      </c>
      <c r="B2017" s="3">
        <v>192</v>
      </c>
      <c r="C2017" s="3" t="s">
        <v>56</v>
      </c>
      <c r="D2017" s="3" t="s">
        <v>99</v>
      </c>
      <c r="E2017" s="3" t="s">
        <v>99</v>
      </c>
      <c r="F2017" s="3">
        <v>5797</v>
      </c>
      <c r="G2017" s="3">
        <f t="shared" si="95"/>
        <v>2010</v>
      </c>
      <c r="H2017" s="4">
        <v>5</v>
      </c>
      <c r="I2017" s="3" t="s">
        <v>36</v>
      </c>
      <c r="J2017" s="3">
        <v>3</v>
      </c>
      <c r="K2017" s="3">
        <v>0</v>
      </c>
      <c r="L2017" s="3">
        <v>1</v>
      </c>
      <c r="M2017" s="3">
        <v>0</v>
      </c>
      <c r="N2017" s="3">
        <v>0</v>
      </c>
      <c r="O2017" s="3">
        <v>0</v>
      </c>
      <c r="P2017" s="3">
        <f t="shared" si="94"/>
        <v>4</v>
      </c>
      <c r="Q2017" s="3">
        <v>218</v>
      </c>
      <c r="R2017" s="3">
        <f t="shared" ref="R2017:R2080" si="96">COUNTIF($F$609:$F$5991,F2017)</f>
        <v>1</v>
      </c>
      <c r="S2017" s="3">
        <v>4</v>
      </c>
      <c r="T2017" s="3">
        <f>IF(AND(H2017&lt;5,S2017&gt;=VLOOKUP(A2017,anni!$A$1:$O$32,6,0)),1,0)</f>
        <v>0</v>
      </c>
    </row>
    <row r="2018" spans="1:20" x14ac:dyDescent="0.3">
      <c r="A2018" s="3">
        <v>2010</v>
      </c>
      <c r="B2018" s="3">
        <v>193</v>
      </c>
      <c r="C2018" s="3" t="s">
        <v>79</v>
      </c>
      <c r="D2018" s="3" t="s">
        <v>80</v>
      </c>
      <c r="E2018" s="3" t="s">
        <v>80</v>
      </c>
      <c r="F2018" s="3">
        <v>5798</v>
      </c>
      <c r="G2018" s="3">
        <f t="shared" si="95"/>
        <v>2010</v>
      </c>
      <c r="H2018" s="4">
        <v>5</v>
      </c>
      <c r="I2018" s="3" t="s">
        <v>36</v>
      </c>
      <c r="J2018" s="3">
        <v>3</v>
      </c>
      <c r="K2018" s="3">
        <v>3</v>
      </c>
      <c r="L2018" s="3">
        <v>2</v>
      </c>
      <c r="M2018" s="3">
        <v>0</v>
      </c>
      <c r="N2018" s="3">
        <v>0</v>
      </c>
      <c r="O2018" s="3">
        <v>0</v>
      </c>
      <c r="P2018" s="3">
        <f t="shared" si="94"/>
        <v>8</v>
      </c>
      <c r="Q2018" s="3">
        <v>130</v>
      </c>
      <c r="R2018" s="3">
        <f t="shared" si="96"/>
        <v>1</v>
      </c>
      <c r="S2018" s="3">
        <v>8</v>
      </c>
      <c r="T2018" s="3">
        <f>IF(AND(H2018&lt;5,S2018&gt;=VLOOKUP(A2018,anni!$A$1:$O$32,6,0)),1,0)</f>
        <v>0</v>
      </c>
    </row>
    <row r="2019" spans="1:20" x14ac:dyDescent="0.3">
      <c r="A2019" s="3">
        <v>2010</v>
      </c>
      <c r="B2019" s="3">
        <v>194</v>
      </c>
      <c r="C2019" s="3" t="s">
        <v>45</v>
      </c>
      <c r="D2019" s="3" t="s">
        <v>49</v>
      </c>
      <c r="E2019" s="3" t="s">
        <v>49</v>
      </c>
      <c r="F2019" s="3">
        <v>5862</v>
      </c>
      <c r="G2019" s="3">
        <f t="shared" si="95"/>
        <v>2010</v>
      </c>
      <c r="H2019" s="4">
        <v>4</v>
      </c>
      <c r="I2019" s="3" t="s">
        <v>36</v>
      </c>
      <c r="J2019" s="3">
        <v>5</v>
      </c>
      <c r="K2019" s="3">
        <v>0</v>
      </c>
      <c r="L2019" s="3">
        <v>6</v>
      </c>
      <c r="M2019" s="3">
        <v>0</v>
      </c>
      <c r="N2019" s="3">
        <v>0</v>
      </c>
      <c r="O2019" s="3">
        <v>0</v>
      </c>
      <c r="P2019" s="3">
        <f t="shared" si="94"/>
        <v>13.2</v>
      </c>
      <c r="Q2019" s="3">
        <v>77</v>
      </c>
      <c r="R2019" s="3">
        <f t="shared" si="96"/>
        <v>2</v>
      </c>
      <c r="S2019" s="3">
        <v>11</v>
      </c>
      <c r="T2019" s="3">
        <f>IF(AND(H2019&lt;5,S2019&gt;=VLOOKUP(A2019,anni!$A$1:$O$32,6,0)),1,0)</f>
        <v>0</v>
      </c>
    </row>
    <row r="2020" spans="1:20" x14ac:dyDescent="0.3">
      <c r="A2020" s="3">
        <v>2010</v>
      </c>
      <c r="B2020" s="3">
        <v>195</v>
      </c>
      <c r="C2020" s="3" t="s">
        <v>34</v>
      </c>
      <c r="D2020" s="3" t="s">
        <v>94</v>
      </c>
      <c r="E2020" s="3" t="s">
        <v>94</v>
      </c>
      <c r="F2020" s="3">
        <v>5799</v>
      </c>
      <c r="G2020" s="3">
        <f t="shared" si="95"/>
        <v>2010</v>
      </c>
      <c r="H2020" s="4">
        <v>5</v>
      </c>
      <c r="I2020" s="3" t="s">
        <v>36</v>
      </c>
      <c r="J2020" s="3">
        <v>5</v>
      </c>
      <c r="K2020" s="3">
        <v>1</v>
      </c>
      <c r="L2020" s="3">
        <v>7</v>
      </c>
      <c r="M2020" s="3">
        <v>0</v>
      </c>
      <c r="N2020" s="3">
        <v>0</v>
      </c>
      <c r="O2020" s="3">
        <v>0</v>
      </c>
      <c r="P2020" s="3">
        <f t="shared" si="94"/>
        <v>13</v>
      </c>
      <c r="Q2020" s="3">
        <v>49</v>
      </c>
      <c r="R2020" s="3">
        <f t="shared" si="96"/>
        <v>1</v>
      </c>
      <c r="S2020" s="3">
        <v>13</v>
      </c>
      <c r="T2020" s="3">
        <f>IF(AND(H2020&lt;5,S2020&gt;=VLOOKUP(A2020,anni!$A$1:$O$32,6,0)),1,0)</f>
        <v>0</v>
      </c>
    </row>
    <row r="2021" spans="1:20" x14ac:dyDescent="0.3">
      <c r="A2021" s="3">
        <v>2010</v>
      </c>
      <c r="B2021" s="3">
        <v>196</v>
      </c>
      <c r="C2021" s="3" t="s">
        <v>37</v>
      </c>
      <c r="D2021" s="3" t="s">
        <v>55</v>
      </c>
      <c r="E2021" s="3" t="s">
        <v>55</v>
      </c>
      <c r="F2021" s="3">
        <v>5941</v>
      </c>
      <c r="G2021" s="3">
        <f t="shared" si="95"/>
        <v>2010</v>
      </c>
      <c r="H2021" s="4">
        <v>2</v>
      </c>
      <c r="I2021" s="3" t="s">
        <v>31</v>
      </c>
      <c r="J2021" s="3">
        <v>3</v>
      </c>
      <c r="K2021" s="3">
        <v>1</v>
      </c>
      <c r="L2021" s="3">
        <v>0</v>
      </c>
      <c r="M2021" s="3">
        <v>0</v>
      </c>
      <c r="N2021" s="3">
        <v>0</v>
      </c>
      <c r="O2021" s="3">
        <v>0</v>
      </c>
      <c r="P2021" s="3">
        <f t="shared" si="94"/>
        <v>6.4</v>
      </c>
      <c r="Q2021" s="3">
        <v>218</v>
      </c>
      <c r="R2021" s="3">
        <f t="shared" si="96"/>
        <v>3</v>
      </c>
      <c r="S2021" s="3">
        <v>4</v>
      </c>
      <c r="T2021" s="3">
        <f>IF(AND(H2021&lt;5,S2021&gt;=VLOOKUP(A2021,anni!$A$1:$O$32,6,0)),1,0)</f>
        <v>0</v>
      </c>
    </row>
    <row r="2022" spans="1:20" x14ac:dyDescent="0.3">
      <c r="A2022" s="3">
        <v>2010</v>
      </c>
      <c r="B2022" s="3">
        <v>197</v>
      </c>
      <c r="C2022" s="3" t="s">
        <v>32</v>
      </c>
      <c r="D2022" s="3" t="s">
        <v>61</v>
      </c>
      <c r="E2022" s="3" t="s">
        <v>61</v>
      </c>
      <c r="F2022" s="3">
        <v>5800</v>
      </c>
      <c r="G2022" s="3">
        <f t="shared" si="95"/>
        <v>2010</v>
      </c>
      <c r="H2022" s="4">
        <v>5</v>
      </c>
      <c r="I2022" s="3" t="s">
        <v>36</v>
      </c>
      <c r="J2022" s="3">
        <v>3</v>
      </c>
      <c r="K2022" s="3">
        <v>3</v>
      </c>
      <c r="L2022" s="3">
        <v>1</v>
      </c>
      <c r="M2022" s="3">
        <v>0</v>
      </c>
      <c r="N2022" s="3">
        <v>1</v>
      </c>
      <c r="O2022" s="3">
        <v>0</v>
      </c>
      <c r="P2022" s="3">
        <f t="shared" si="94"/>
        <v>8</v>
      </c>
      <c r="Q2022" s="3">
        <v>130</v>
      </c>
      <c r="R2022" s="3">
        <f t="shared" si="96"/>
        <v>1</v>
      </c>
      <c r="S2022" s="3">
        <v>8</v>
      </c>
      <c r="T2022" s="3">
        <f>IF(AND(H2022&lt;5,S2022&gt;=VLOOKUP(A2022,anni!$A$1:$O$32,6,0)),1,0)</f>
        <v>0</v>
      </c>
    </row>
    <row r="2023" spans="1:20" x14ac:dyDescent="0.3">
      <c r="A2023" s="3">
        <v>2010</v>
      </c>
      <c r="B2023" s="3">
        <v>198</v>
      </c>
      <c r="C2023" s="3" t="s">
        <v>69</v>
      </c>
      <c r="D2023" s="3" t="s">
        <v>72</v>
      </c>
      <c r="E2023" s="3" t="s">
        <v>72</v>
      </c>
      <c r="F2023" s="3">
        <v>5672</v>
      </c>
      <c r="G2023" s="3">
        <f t="shared" si="95"/>
        <v>2010</v>
      </c>
      <c r="H2023" s="4">
        <v>5</v>
      </c>
      <c r="I2023" s="3" t="s">
        <v>36</v>
      </c>
      <c r="J2023" s="3">
        <v>5</v>
      </c>
      <c r="K2023" s="3">
        <v>1</v>
      </c>
      <c r="L2023" s="3">
        <v>1</v>
      </c>
      <c r="M2023" s="3">
        <v>0</v>
      </c>
      <c r="N2023" s="3">
        <v>0</v>
      </c>
      <c r="O2023" s="3">
        <v>0</v>
      </c>
      <c r="P2023" s="3">
        <f t="shared" si="94"/>
        <v>7</v>
      </c>
      <c r="Q2023" s="3">
        <v>149</v>
      </c>
      <c r="R2023" s="3">
        <f t="shared" si="96"/>
        <v>2</v>
      </c>
      <c r="S2023" s="3">
        <v>7</v>
      </c>
      <c r="T2023" s="3">
        <f>IF(AND(H2023&lt;5,S2023&gt;=VLOOKUP(A2023,anni!$A$1:$O$32,6,0)),1,0)</f>
        <v>0</v>
      </c>
    </row>
    <row r="2024" spans="1:20" x14ac:dyDescent="0.3">
      <c r="A2024" s="3">
        <v>2010</v>
      </c>
      <c r="B2024" s="3">
        <v>199</v>
      </c>
      <c r="C2024" s="3" t="s">
        <v>39</v>
      </c>
      <c r="D2024" s="3" t="s">
        <v>40</v>
      </c>
      <c r="E2024" s="3" t="s">
        <v>40</v>
      </c>
      <c r="F2024" s="3">
        <v>5801</v>
      </c>
      <c r="G2024" s="3">
        <f t="shared" si="95"/>
        <v>2010</v>
      </c>
      <c r="H2024" s="4">
        <v>5</v>
      </c>
      <c r="I2024" s="3" t="s">
        <v>36</v>
      </c>
      <c r="J2024" s="3">
        <v>3</v>
      </c>
      <c r="K2024" s="3">
        <v>1</v>
      </c>
      <c r="L2024" s="3">
        <v>0</v>
      </c>
      <c r="M2024" s="3">
        <v>0</v>
      </c>
      <c r="N2024" s="3">
        <v>1</v>
      </c>
      <c r="O2024" s="3">
        <v>0</v>
      </c>
      <c r="P2024" s="3">
        <f t="shared" si="94"/>
        <v>5</v>
      </c>
      <c r="Q2024" s="3">
        <v>189</v>
      </c>
      <c r="R2024" s="3">
        <f t="shared" si="96"/>
        <v>1</v>
      </c>
      <c r="S2024" s="3">
        <v>5</v>
      </c>
      <c r="T2024" s="3">
        <f>IF(AND(H2024&lt;5,S2024&gt;=VLOOKUP(A2024,anni!$A$1:$O$32,6,0)),1,0)</f>
        <v>0</v>
      </c>
    </row>
    <row r="2025" spans="1:20" x14ac:dyDescent="0.3">
      <c r="A2025" s="3">
        <v>2010</v>
      </c>
      <c r="B2025" s="3">
        <v>200</v>
      </c>
      <c r="C2025" s="3" t="s">
        <v>39</v>
      </c>
      <c r="D2025" s="3" t="s">
        <v>111</v>
      </c>
      <c r="E2025" s="3" t="s">
        <v>111</v>
      </c>
      <c r="F2025" s="3">
        <v>5863</v>
      </c>
      <c r="G2025" s="3">
        <f t="shared" si="95"/>
        <v>2010</v>
      </c>
      <c r="H2025" s="4">
        <v>4</v>
      </c>
      <c r="I2025" s="3" t="s">
        <v>36</v>
      </c>
      <c r="J2025" s="3">
        <v>0</v>
      </c>
      <c r="K2025" s="3">
        <v>0</v>
      </c>
      <c r="L2025" s="3">
        <v>1</v>
      </c>
      <c r="M2025" s="3">
        <v>0</v>
      </c>
      <c r="N2025" s="3">
        <v>0</v>
      </c>
      <c r="O2025" s="3">
        <v>0</v>
      </c>
      <c r="P2025" s="3">
        <f t="shared" si="94"/>
        <v>1.2</v>
      </c>
      <c r="Q2025" s="3">
        <v>274</v>
      </c>
      <c r="R2025" s="3">
        <f t="shared" si="96"/>
        <v>1</v>
      </c>
      <c r="S2025" s="3">
        <v>1</v>
      </c>
      <c r="T2025" s="3">
        <f>IF(AND(H2025&lt;5,S2025&gt;=VLOOKUP(A2025,anni!$A$1:$O$32,6,0)),1,0)</f>
        <v>0</v>
      </c>
    </row>
    <row r="2026" spans="1:20" x14ac:dyDescent="0.3">
      <c r="A2026" s="3">
        <v>2010</v>
      </c>
      <c r="B2026" s="3">
        <v>201</v>
      </c>
      <c r="C2026" s="3" t="s">
        <v>59</v>
      </c>
      <c r="D2026" s="3" t="s">
        <v>128</v>
      </c>
      <c r="E2026" s="3" t="s">
        <v>128</v>
      </c>
      <c r="F2026" s="3">
        <v>5942</v>
      </c>
      <c r="G2026" s="3">
        <f t="shared" si="95"/>
        <v>2010</v>
      </c>
      <c r="H2026" s="4">
        <v>2</v>
      </c>
      <c r="I2026" s="3" t="s">
        <v>31</v>
      </c>
      <c r="J2026" s="3">
        <v>7</v>
      </c>
      <c r="K2026" s="3">
        <v>2</v>
      </c>
      <c r="L2026" s="3">
        <v>1</v>
      </c>
      <c r="M2026" s="3">
        <v>0</v>
      </c>
      <c r="N2026" s="3">
        <v>2</v>
      </c>
      <c r="O2026" s="3">
        <v>0</v>
      </c>
      <c r="P2026" s="3">
        <f t="shared" si="94"/>
        <v>19.200000000000003</v>
      </c>
      <c r="Q2026" s="3">
        <v>62</v>
      </c>
      <c r="R2026" s="3">
        <f t="shared" si="96"/>
        <v>4</v>
      </c>
      <c r="S2026" s="3">
        <v>12</v>
      </c>
      <c r="T2026" s="3">
        <f>IF(AND(H2026&lt;5,S2026&gt;=VLOOKUP(A2026,anni!$A$1:$O$32,6,0)),1,0)</f>
        <v>0</v>
      </c>
    </row>
    <row r="2027" spans="1:20" x14ac:dyDescent="0.3">
      <c r="A2027" s="3">
        <v>2010</v>
      </c>
      <c r="B2027" s="3">
        <v>202</v>
      </c>
      <c r="C2027" s="3" t="s">
        <v>34</v>
      </c>
      <c r="D2027" s="3" t="s">
        <v>64</v>
      </c>
      <c r="E2027" s="3" t="s">
        <v>64</v>
      </c>
      <c r="F2027" s="3">
        <v>5802</v>
      </c>
      <c r="G2027" s="3">
        <f t="shared" si="95"/>
        <v>2010</v>
      </c>
      <c r="H2027" s="4">
        <v>5</v>
      </c>
      <c r="I2027" s="3" t="s">
        <v>36</v>
      </c>
      <c r="J2027" s="3">
        <v>3</v>
      </c>
      <c r="K2027" s="3">
        <v>0</v>
      </c>
      <c r="L2027" s="3">
        <v>1</v>
      </c>
      <c r="M2027" s="3">
        <v>2</v>
      </c>
      <c r="N2027" s="3">
        <v>0</v>
      </c>
      <c r="O2027" s="3">
        <v>0</v>
      </c>
      <c r="P2027" s="3">
        <f t="shared" si="94"/>
        <v>6</v>
      </c>
      <c r="Q2027" s="3">
        <v>168</v>
      </c>
      <c r="R2027" s="3">
        <f t="shared" si="96"/>
        <v>1</v>
      </c>
      <c r="S2027" s="3">
        <v>6</v>
      </c>
      <c r="T2027" s="3">
        <f>IF(AND(H2027&lt;5,S2027&gt;=VLOOKUP(A2027,anni!$A$1:$O$32,6,0)),1,0)</f>
        <v>0</v>
      </c>
    </row>
    <row r="2028" spans="1:20" x14ac:dyDescent="0.3">
      <c r="A2028" s="3">
        <v>2010</v>
      </c>
      <c r="B2028" s="3">
        <v>203</v>
      </c>
      <c r="C2028" s="3" t="s">
        <v>43</v>
      </c>
      <c r="D2028" s="3" t="s">
        <v>92</v>
      </c>
      <c r="E2028" s="3" t="s">
        <v>92</v>
      </c>
      <c r="F2028" s="3">
        <v>5803</v>
      </c>
      <c r="G2028" s="3">
        <f t="shared" si="95"/>
        <v>2010</v>
      </c>
      <c r="H2028" s="4">
        <v>5</v>
      </c>
      <c r="I2028" s="3" t="s">
        <v>36</v>
      </c>
      <c r="J2028" s="3">
        <v>3</v>
      </c>
      <c r="K2028" s="3">
        <v>1</v>
      </c>
      <c r="L2028" s="3">
        <v>1</v>
      </c>
      <c r="M2028" s="3">
        <v>0</v>
      </c>
      <c r="N2028" s="3">
        <v>0</v>
      </c>
      <c r="O2028" s="3">
        <v>0</v>
      </c>
      <c r="P2028" s="3">
        <f t="shared" si="94"/>
        <v>5</v>
      </c>
      <c r="Q2028" s="3">
        <v>189</v>
      </c>
      <c r="R2028" s="3">
        <f t="shared" si="96"/>
        <v>1</v>
      </c>
      <c r="S2028" s="3">
        <v>5</v>
      </c>
      <c r="T2028" s="3">
        <f>IF(AND(H2028&lt;5,S2028&gt;=VLOOKUP(A2028,anni!$A$1:$O$32,6,0)),1,0)</f>
        <v>0</v>
      </c>
    </row>
    <row r="2029" spans="1:20" x14ac:dyDescent="0.3">
      <c r="A2029" s="3">
        <v>2010</v>
      </c>
      <c r="B2029" s="3">
        <v>204</v>
      </c>
      <c r="C2029" s="3" t="s">
        <v>86</v>
      </c>
      <c r="D2029" s="3" t="s">
        <v>131</v>
      </c>
      <c r="E2029" s="3" t="s">
        <v>131</v>
      </c>
      <c r="F2029" s="3">
        <v>5864</v>
      </c>
      <c r="G2029" s="3">
        <f t="shared" si="95"/>
        <v>2010</v>
      </c>
      <c r="H2029" s="4">
        <v>4</v>
      </c>
      <c r="I2029" s="3" t="s">
        <v>36</v>
      </c>
      <c r="J2029" s="3">
        <v>0</v>
      </c>
      <c r="K2029" s="3">
        <v>3</v>
      </c>
      <c r="L2029" s="3">
        <v>0</v>
      </c>
      <c r="M2029" s="3">
        <v>1</v>
      </c>
      <c r="N2029" s="3">
        <v>0</v>
      </c>
      <c r="O2029" s="3">
        <v>0</v>
      </c>
      <c r="P2029" s="3">
        <f t="shared" si="94"/>
        <v>4.8</v>
      </c>
      <c r="Q2029" s="3">
        <v>218</v>
      </c>
      <c r="R2029" s="3">
        <f t="shared" si="96"/>
        <v>1</v>
      </c>
      <c r="S2029" s="3">
        <v>4</v>
      </c>
      <c r="T2029" s="3">
        <f>IF(AND(H2029&lt;5,S2029&gt;=VLOOKUP(A2029,anni!$A$1:$O$32,6,0)),1,0)</f>
        <v>0</v>
      </c>
    </row>
    <row r="2030" spans="1:20" x14ac:dyDescent="0.3">
      <c r="A2030" s="3">
        <v>2010</v>
      </c>
      <c r="B2030" s="3">
        <v>205</v>
      </c>
      <c r="C2030" s="3" t="s">
        <v>47</v>
      </c>
      <c r="D2030" s="3" t="s">
        <v>118</v>
      </c>
      <c r="E2030" s="3" t="s">
        <v>118</v>
      </c>
      <c r="F2030" s="3">
        <v>5351</v>
      </c>
      <c r="G2030" s="3">
        <f t="shared" si="95"/>
        <v>2010</v>
      </c>
      <c r="H2030" s="4">
        <v>5</v>
      </c>
      <c r="I2030" s="3" t="s">
        <v>36</v>
      </c>
      <c r="J2030" s="3">
        <v>3</v>
      </c>
      <c r="K2030" s="3">
        <v>1</v>
      </c>
      <c r="L2030" s="3">
        <v>1</v>
      </c>
      <c r="M2030" s="3">
        <v>0</v>
      </c>
      <c r="N2030" s="3">
        <v>5</v>
      </c>
      <c r="O2030" s="3">
        <v>0</v>
      </c>
      <c r="P2030" s="3">
        <f t="shared" si="94"/>
        <v>10</v>
      </c>
      <c r="Q2030" s="3">
        <v>98</v>
      </c>
      <c r="R2030" s="3">
        <f t="shared" si="96"/>
        <v>4</v>
      </c>
      <c r="S2030" s="3">
        <v>10</v>
      </c>
      <c r="T2030" s="3">
        <f>IF(AND(H2030&lt;5,S2030&gt;=VLOOKUP(A2030,anni!$A$1:$O$32,6,0)),1,0)</f>
        <v>0</v>
      </c>
    </row>
    <row r="2031" spans="1:20" x14ac:dyDescent="0.3">
      <c r="A2031" s="3">
        <v>2010</v>
      </c>
      <c r="B2031" s="3">
        <v>206</v>
      </c>
      <c r="C2031" s="3" t="s">
        <v>69</v>
      </c>
      <c r="D2031" s="3" t="s">
        <v>70</v>
      </c>
      <c r="E2031" s="3" t="s">
        <v>70</v>
      </c>
      <c r="F2031" s="3">
        <v>5538</v>
      </c>
      <c r="G2031" s="3">
        <f t="shared" si="95"/>
        <v>2010</v>
      </c>
      <c r="H2031" s="4">
        <v>4</v>
      </c>
      <c r="I2031" s="3" t="s">
        <v>36</v>
      </c>
      <c r="J2031" s="3">
        <v>1</v>
      </c>
      <c r="K2031" s="3">
        <v>0</v>
      </c>
      <c r="L2031" s="3">
        <v>0</v>
      </c>
      <c r="M2031" s="3">
        <v>0</v>
      </c>
      <c r="N2031" s="3">
        <v>0</v>
      </c>
      <c r="O2031" s="3">
        <v>0</v>
      </c>
      <c r="P2031" s="3">
        <f t="shared" si="94"/>
        <v>1.2</v>
      </c>
      <c r="Q2031" s="3">
        <v>274</v>
      </c>
      <c r="R2031" s="3">
        <f t="shared" si="96"/>
        <v>3</v>
      </c>
      <c r="S2031" s="3">
        <v>1</v>
      </c>
      <c r="T2031" s="3">
        <f>IF(AND(H2031&lt;5,S2031&gt;=VLOOKUP(A2031,anni!$A$1:$O$32,6,0)),1,0)</f>
        <v>0</v>
      </c>
    </row>
    <row r="2032" spans="1:20" x14ac:dyDescent="0.3">
      <c r="A2032" s="3">
        <v>2010</v>
      </c>
      <c r="B2032" s="3">
        <v>207</v>
      </c>
      <c r="C2032" s="3" t="s">
        <v>56</v>
      </c>
      <c r="D2032" s="3" t="s">
        <v>71</v>
      </c>
      <c r="E2032" s="3" t="s">
        <v>71</v>
      </c>
      <c r="F2032" s="3">
        <v>5511</v>
      </c>
      <c r="G2032" s="3">
        <f t="shared" si="95"/>
        <v>2010</v>
      </c>
      <c r="H2032" s="4">
        <v>5</v>
      </c>
      <c r="I2032" s="3" t="s">
        <v>36</v>
      </c>
      <c r="J2032" s="3">
        <v>7</v>
      </c>
      <c r="K2032" s="3">
        <v>6</v>
      </c>
      <c r="L2032" s="3">
        <v>0</v>
      </c>
      <c r="M2032" s="3">
        <v>0</v>
      </c>
      <c r="N2032" s="3">
        <v>4</v>
      </c>
      <c r="O2032" s="3">
        <v>0</v>
      </c>
      <c r="P2032" s="3">
        <f t="shared" si="94"/>
        <v>17</v>
      </c>
      <c r="Q2032" s="3">
        <v>23</v>
      </c>
      <c r="R2032" s="3">
        <f t="shared" si="96"/>
        <v>3</v>
      </c>
      <c r="S2032" s="3">
        <v>17</v>
      </c>
      <c r="T2032" s="3">
        <f>IF(AND(H2032&lt;5,S2032&gt;=VLOOKUP(A2032,anni!$A$1:$O$32,6,0)),1,0)</f>
        <v>0</v>
      </c>
    </row>
    <row r="2033" spans="1:20" x14ac:dyDescent="0.3">
      <c r="A2033" s="3">
        <v>2010</v>
      </c>
      <c r="B2033" s="3">
        <v>208</v>
      </c>
      <c r="C2033" s="3" t="s">
        <v>43</v>
      </c>
      <c r="D2033" s="3" t="s">
        <v>44</v>
      </c>
      <c r="E2033" s="3" t="s">
        <v>44</v>
      </c>
      <c r="F2033" s="3">
        <v>5804</v>
      </c>
      <c r="G2033" s="3">
        <f t="shared" si="95"/>
        <v>2010</v>
      </c>
      <c r="H2033" s="4">
        <v>5</v>
      </c>
      <c r="I2033" s="3" t="s">
        <v>36</v>
      </c>
      <c r="J2033" s="3">
        <v>3</v>
      </c>
      <c r="K2033" s="3">
        <v>0</v>
      </c>
      <c r="L2033" s="3">
        <v>0</v>
      </c>
      <c r="M2033" s="3">
        <v>0</v>
      </c>
      <c r="N2033" s="3">
        <v>0</v>
      </c>
      <c r="O2033" s="3">
        <v>0</v>
      </c>
      <c r="P2033" s="3">
        <f t="shared" si="94"/>
        <v>3</v>
      </c>
      <c r="Q2033" s="3">
        <v>245</v>
      </c>
      <c r="R2033" s="3">
        <f t="shared" si="96"/>
        <v>1</v>
      </c>
      <c r="S2033" s="3">
        <v>3</v>
      </c>
      <c r="T2033" s="3">
        <f>IF(AND(H2033&lt;5,S2033&gt;=VLOOKUP(A2033,anni!$A$1:$O$32,6,0)),1,0)</f>
        <v>0</v>
      </c>
    </row>
    <row r="2034" spans="1:20" x14ac:dyDescent="0.3">
      <c r="A2034" s="3">
        <v>2010</v>
      </c>
      <c r="B2034" s="3">
        <v>209</v>
      </c>
      <c r="C2034" s="3" t="s">
        <v>39</v>
      </c>
      <c r="D2034" s="3" t="s">
        <v>40</v>
      </c>
      <c r="E2034" s="3" t="s">
        <v>40</v>
      </c>
      <c r="F2034" s="3">
        <v>5805</v>
      </c>
      <c r="G2034" s="3">
        <f t="shared" si="95"/>
        <v>2010</v>
      </c>
      <c r="H2034" s="4">
        <v>5</v>
      </c>
      <c r="I2034" s="3" t="s">
        <v>36</v>
      </c>
      <c r="J2034" s="3">
        <v>3</v>
      </c>
      <c r="K2034" s="3">
        <v>0</v>
      </c>
      <c r="L2034" s="3">
        <v>0</v>
      </c>
      <c r="M2034" s="3">
        <v>0</v>
      </c>
      <c r="N2034" s="3">
        <v>0</v>
      </c>
      <c r="O2034" s="3">
        <v>0</v>
      </c>
      <c r="P2034" s="3">
        <f t="shared" si="94"/>
        <v>3</v>
      </c>
      <c r="Q2034" s="3">
        <v>245</v>
      </c>
      <c r="R2034" s="3">
        <f t="shared" si="96"/>
        <v>1</v>
      </c>
      <c r="S2034" s="3">
        <v>3</v>
      </c>
      <c r="T2034" s="3">
        <f>IF(AND(H2034&lt;5,S2034&gt;=VLOOKUP(A2034,anni!$A$1:$O$32,6,0)),1,0)</f>
        <v>0</v>
      </c>
    </row>
    <row r="2035" spans="1:20" x14ac:dyDescent="0.3">
      <c r="A2035" s="3">
        <v>2010</v>
      </c>
      <c r="B2035" s="3">
        <v>210</v>
      </c>
      <c r="C2035" s="3" t="s">
        <v>37</v>
      </c>
      <c r="D2035" s="3" t="s">
        <v>38</v>
      </c>
      <c r="E2035" s="3" t="s">
        <v>38</v>
      </c>
      <c r="F2035" s="3">
        <v>5943</v>
      </c>
      <c r="G2035" s="3">
        <f t="shared" si="95"/>
        <v>2010</v>
      </c>
      <c r="H2035" s="4">
        <v>2</v>
      </c>
      <c r="I2035" s="3" t="s">
        <v>31</v>
      </c>
      <c r="J2035" s="3">
        <v>3</v>
      </c>
      <c r="K2035" s="3">
        <v>7</v>
      </c>
      <c r="L2035" s="3">
        <v>1</v>
      </c>
      <c r="M2035" s="3">
        <v>0</v>
      </c>
      <c r="N2035" s="3">
        <v>2</v>
      </c>
      <c r="O2035" s="3">
        <v>0</v>
      </c>
      <c r="P2035" s="3">
        <f t="shared" si="94"/>
        <v>20.8</v>
      </c>
      <c r="Q2035" s="3">
        <v>49</v>
      </c>
      <c r="R2035" s="3">
        <f t="shared" si="96"/>
        <v>4</v>
      </c>
      <c r="S2035" s="3">
        <v>13</v>
      </c>
      <c r="T2035" s="3">
        <f>IF(AND(H2035&lt;5,S2035&gt;=VLOOKUP(A2035,anni!$A$1:$O$32,6,0)),1,0)</f>
        <v>0</v>
      </c>
    </row>
    <row r="2036" spans="1:20" x14ac:dyDescent="0.3">
      <c r="A2036" s="3">
        <v>2010</v>
      </c>
      <c r="B2036" s="3">
        <v>211</v>
      </c>
      <c r="C2036" s="3" t="s">
        <v>34</v>
      </c>
      <c r="D2036" s="3" t="s">
        <v>41</v>
      </c>
      <c r="E2036" s="3" t="s">
        <v>41</v>
      </c>
      <c r="F2036" s="3">
        <v>5865</v>
      </c>
      <c r="G2036" s="3">
        <f t="shared" si="95"/>
        <v>2010</v>
      </c>
      <c r="H2036" s="4">
        <v>4</v>
      </c>
      <c r="I2036" s="3" t="s">
        <v>36</v>
      </c>
      <c r="J2036" s="3">
        <v>3</v>
      </c>
      <c r="K2036" s="3">
        <v>3</v>
      </c>
      <c r="L2036" s="3">
        <v>7</v>
      </c>
      <c r="M2036" s="3">
        <v>0</v>
      </c>
      <c r="N2036" s="3">
        <v>6</v>
      </c>
      <c r="O2036" s="3">
        <v>0</v>
      </c>
      <c r="P2036" s="3">
        <f t="shared" si="94"/>
        <v>0</v>
      </c>
      <c r="Q2036" s="3">
        <v>16</v>
      </c>
      <c r="R2036" s="3">
        <f t="shared" si="96"/>
        <v>2</v>
      </c>
      <c r="S2036" s="3">
        <v>19</v>
      </c>
      <c r="T2036" s="3">
        <f>IF(AND(H2036&lt;5,S2036&gt;=VLOOKUP(A2036,anni!$A$1:$O$32,6,0)),1,0)</f>
        <v>1</v>
      </c>
    </row>
    <row r="2037" spans="1:20" x14ac:dyDescent="0.3">
      <c r="A2037" s="3">
        <v>2010</v>
      </c>
      <c r="B2037" s="3">
        <v>212</v>
      </c>
      <c r="C2037" s="3" t="s">
        <v>47</v>
      </c>
      <c r="D2037" s="3" t="s">
        <v>118</v>
      </c>
      <c r="E2037" s="3" t="s">
        <v>118</v>
      </c>
      <c r="F2037" s="3">
        <v>5806</v>
      </c>
      <c r="G2037" s="3">
        <f t="shared" si="95"/>
        <v>2010</v>
      </c>
      <c r="H2037" s="4">
        <v>5</v>
      </c>
      <c r="I2037" s="3" t="s">
        <v>36</v>
      </c>
      <c r="J2037" s="3">
        <v>3</v>
      </c>
      <c r="K2037" s="3">
        <v>4</v>
      </c>
      <c r="L2037" s="3">
        <v>1</v>
      </c>
      <c r="M2037" s="3">
        <v>1</v>
      </c>
      <c r="N2037" s="3">
        <v>0</v>
      </c>
      <c r="O2037" s="3">
        <v>0</v>
      </c>
      <c r="P2037" s="3">
        <f t="shared" si="94"/>
        <v>9</v>
      </c>
      <c r="Q2037" s="3">
        <v>116</v>
      </c>
      <c r="R2037" s="3">
        <f t="shared" si="96"/>
        <v>1</v>
      </c>
      <c r="S2037" s="3">
        <v>9</v>
      </c>
      <c r="T2037" s="3">
        <f>IF(AND(H2037&lt;5,S2037&gt;=VLOOKUP(A2037,anni!$A$1:$O$32,6,0)),1,0)</f>
        <v>0</v>
      </c>
    </row>
    <row r="2038" spans="1:20" x14ac:dyDescent="0.3">
      <c r="A2038" s="3">
        <v>2010</v>
      </c>
      <c r="B2038" s="3">
        <v>213</v>
      </c>
      <c r="C2038" s="3" t="s">
        <v>53</v>
      </c>
      <c r="D2038" s="3" t="s">
        <v>54</v>
      </c>
      <c r="E2038" s="3" t="s">
        <v>54</v>
      </c>
      <c r="F2038" s="3">
        <v>5944</v>
      </c>
      <c r="G2038" s="3">
        <f t="shared" si="95"/>
        <v>2010</v>
      </c>
      <c r="H2038" s="4">
        <v>2</v>
      </c>
      <c r="I2038" s="3" t="s">
        <v>31</v>
      </c>
      <c r="J2038" s="3">
        <v>3</v>
      </c>
      <c r="K2038" s="3">
        <v>1</v>
      </c>
      <c r="L2038" s="3">
        <v>3</v>
      </c>
      <c r="M2038" s="3">
        <v>0</v>
      </c>
      <c r="N2038" s="3">
        <v>0</v>
      </c>
      <c r="O2038" s="3">
        <v>0</v>
      </c>
      <c r="P2038" s="3">
        <f t="shared" ref="P2038:P2101" si="97">IF(T2038=0,IF(S2038=-1,-1,S2038*HLOOKUP(H2038,$U$1:$Y$2,2,0)),0)</f>
        <v>11.200000000000001</v>
      </c>
      <c r="Q2038" s="3">
        <v>149</v>
      </c>
      <c r="R2038" s="3">
        <f t="shared" si="96"/>
        <v>4</v>
      </c>
      <c r="S2038" s="3">
        <v>7</v>
      </c>
      <c r="T2038" s="3">
        <f>IF(AND(H2038&lt;5,S2038&gt;=VLOOKUP(A2038,anni!$A$1:$O$32,6,0)),1,0)</f>
        <v>0</v>
      </c>
    </row>
    <row r="2039" spans="1:20" x14ac:dyDescent="0.3">
      <c r="A2039" s="3">
        <v>2010</v>
      </c>
      <c r="B2039" s="3">
        <v>214</v>
      </c>
      <c r="C2039" s="3" t="s">
        <v>32</v>
      </c>
      <c r="D2039" s="3" t="s">
        <v>95</v>
      </c>
      <c r="E2039" s="3" t="s">
        <v>95</v>
      </c>
      <c r="F2039" s="3">
        <v>5673</v>
      </c>
      <c r="G2039" s="3">
        <f t="shared" si="95"/>
        <v>2010</v>
      </c>
      <c r="H2039" s="4">
        <v>5</v>
      </c>
      <c r="I2039" s="3" t="s">
        <v>36</v>
      </c>
      <c r="J2039" s="3">
        <v>3</v>
      </c>
      <c r="K2039" s="3">
        <v>1</v>
      </c>
      <c r="L2039" s="3">
        <v>0</v>
      </c>
      <c r="M2039" s="3">
        <v>0</v>
      </c>
      <c r="N2039" s="3">
        <v>0</v>
      </c>
      <c r="O2039" s="3">
        <v>0</v>
      </c>
      <c r="P2039" s="3">
        <f t="shared" si="97"/>
        <v>4</v>
      </c>
      <c r="Q2039" s="3">
        <v>218</v>
      </c>
      <c r="R2039" s="3">
        <f t="shared" si="96"/>
        <v>2</v>
      </c>
      <c r="S2039" s="3">
        <v>4</v>
      </c>
      <c r="T2039" s="3">
        <f>IF(AND(H2039&lt;5,S2039&gt;=VLOOKUP(A2039,anni!$A$1:$O$32,6,0)),1,0)</f>
        <v>0</v>
      </c>
    </row>
    <row r="2040" spans="1:20" x14ac:dyDescent="0.3">
      <c r="A2040" s="3">
        <v>2010</v>
      </c>
      <c r="B2040" s="3">
        <v>215</v>
      </c>
      <c r="C2040" s="3" t="s">
        <v>45</v>
      </c>
      <c r="D2040" s="3" t="s">
        <v>49</v>
      </c>
      <c r="E2040" s="3" t="s">
        <v>49</v>
      </c>
      <c r="F2040" s="3">
        <v>5911</v>
      </c>
      <c r="G2040" s="3">
        <f t="shared" si="95"/>
        <v>2010</v>
      </c>
      <c r="H2040" s="4">
        <v>3</v>
      </c>
      <c r="I2040" s="3" t="s">
        <v>36</v>
      </c>
      <c r="J2040" s="3">
        <v>3</v>
      </c>
      <c r="K2040" s="3">
        <v>1</v>
      </c>
      <c r="L2040" s="3">
        <v>1</v>
      </c>
      <c r="M2040" s="3">
        <v>0</v>
      </c>
      <c r="N2040" s="3">
        <v>6</v>
      </c>
      <c r="O2040" s="3">
        <v>0</v>
      </c>
      <c r="P2040" s="3">
        <f t="shared" si="97"/>
        <v>15.399999999999999</v>
      </c>
      <c r="Q2040" s="3">
        <v>77</v>
      </c>
      <c r="R2040" s="3">
        <f t="shared" si="96"/>
        <v>1</v>
      </c>
      <c r="S2040" s="3">
        <v>11</v>
      </c>
      <c r="T2040" s="3">
        <f>IF(AND(H2040&lt;5,S2040&gt;=VLOOKUP(A2040,anni!$A$1:$O$32,6,0)),1,0)</f>
        <v>0</v>
      </c>
    </row>
    <row r="2041" spans="1:20" x14ac:dyDescent="0.3">
      <c r="A2041" s="3">
        <v>2010</v>
      </c>
      <c r="B2041" s="3">
        <v>216</v>
      </c>
      <c r="C2041" s="3" t="s">
        <v>32</v>
      </c>
      <c r="D2041" s="3" t="s">
        <v>127</v>
      </c>
      <c r="E2041" s="3" t="s">
        <v>127</v>
      </c>
      <c r="F2041" s="3">
        <v>5807</v>
      </c>
      <c r="G2041" s="3">
        <f t="shared" si="95"/>
        <v>2010</v>
      </c>
      <c r="H2041" s="4">
        <v>5</v>
      </c>
      <c r="I2041" s="3" t="s">
        <v>36</v>
      </c>
      <c r="J2041" s="3">
        <v>3</v>
      </c>
      <c r="K2041" s="3">
        <v>2</v>
      </c>
      <c r="L2041" s="3">
        <v>0</v>
      </c>
      <c r="M2041" s="3">
        <v>0</v>
      </c>
      <c r="N2041" s="3">
        <v>0</v>
      </c>
      <c r="O2041" s="3">
        <v>0</v>
      </c>
      <c r="P2041" s="3">
        <f t="shared" si="97"/>
        <v>5</v>
      </c>
      <c r="Q2041" s="3">
        <v>189</v>
      </c>
      <c r="R2041" s="3">
        <f t="shared" si="96"/>
        <v>1</v>
      </c>
      <c r="S2041" s="3">
        <v>5</v>
      </c>
      <c r="T2041" s="3">
        <f>IF(AND(H2041&lt;5,S2041&gt;=VLOOKUP(A2041,anni!$A$1:$O$32,6,0)),1,0)</f>
        <v>0</v>
      </c>
    </row>
    <row r="2042" spans="1:20" x14ac:dyDescent="0.3">
      <c r="A2042" s="3">
        <v>2010</v>
      </c>
      <c r="B2042" s="3">
        <v>217</v>
      </c>
      <c r="C2042" s="3" t="s">
        <v>34</v>
      </c>
      <c r="D2042" s="3" t="s">
        <v>42</v>
      </c>
      <c r="E2042" s="3" t="s">
        <v>42</v>
      </c>
      <c r="F2042" s="3">
        <v>5352</v>
      </c>
      <c r="G2042" s="3">
        <f t="shared" si="95"/>
        <v>2010</v>
      </c>
      <c r="H2042" s="4">
        <v>5</v>
      </c>
      <c r="I2042" s="3" t="s">
        <v>36</v>
      </c>
      <c r="J2042" s="3">
        <v>7</v>
      </c>
      <c r="K2042" s="3">
        <v>7</v>
      </c>
      <c r="L2042" s="3">
        <v>7</v>
      </c>
      <c r="M2042" s="3">
        <v>0</v>
      </c>
      <c r="N2042" s="3">
        <v>5</v>
      </c>
      <c r="O2042" s="3">
        <v>7</v>
      </c>
      <c r="P2042" s="3">
        <f t="shared" si="97"/>
        <v>33</v>
      </c>
      <c r="Q2042" s="3">
        <v>2</v>
      </c>
      <c r="R2042" s="3">
        <f t="shared" si="96"/>
        <v>4</v>
      </c>
      <c r="S2042" s="3">
        <v>33</v>
      </c>
      <c r="T2042" s="3">
        <f>IF(AND(H2042&lt;5,S2042&gt;=VLOOKUP(A2042,anni!$A$1:$O$32,6,0)),1,0)</f>
        <v>0</v>
      </c>
    </row>
    <row r="2043" spans="1:20" x14ac:dyDescent="0.3">
      <c r="A2043" s="3">
        <v>2010</v>
      </c>
      <c r="B2043" s="3">
        <v>218</v>
      </c>
      <c r="C2043" s="3" t="s">
        <v>106</v>
      </c>
      <c r="D2043" s="3" t="s">
        <v>107</v>
      </c>
      <c r="E2043" s="3" t="s">
        <v>107</v>
      </c>
      <c r="F2043" s="3">
        <v>5866</v>
      </c>
      <c r="G2043" s="3">
        <f t="shared" si="95"/>
        <v>2010</v>
      </c>
      <c r="H2043" s="4">
        <v>4</v>
      </c>
      <c r="I2043" s="3" t="s">
        <v>36</v>
      </c>
      <c r="J2043" s="3">
        <v>6</v>
      </c>
      <c r="K2043" s="3">
        <v>0</v>
      </c>
      <c r="L2043" s="3">
        <v>1</v>
      </c>
      <c r="M2043" s="3">
        <v>0</v>
      </c>
      <c r="N2043" s="3">
        <v>0</v>
      </c>
      <c r="O2043" s="3">
        <v>0</v>
      </c>
      <c r="P2043" s="3">
        <f t="shared" si="97"/>
        <v>8.4</v>
      </c>
      <c r="Q2043" s="3">
        <v>149</v>
      </c>
      <c r="R2043" s="3">
        <f t="shared" si="96"/>
        <v>1</v>
      </c>
      <c r="S2043" s="3">
        <v>7</v>
      </c>
      <c r="T2043" s="3">
        <f>IF(AND(H2043&lt;5,S2043&gt;=VLOOKUP(A2043,anni!$A$1:$O$32,6,0)),1,0)</f>
        <v>0</v>
      </c>
    </row>
    <row r="2044" spans="1:20" x14ac:dyDescent="0.3">
      <c r="A2044" s="3">
        <v>2010</v>
      </c>
      <c r="B2044" s="3">
        <v>219</v>
      </c>
      <c r="C2044" s="3" t="s">
        <v>79</v>
      </c>
      <c r="D2044" s="3" t="s">
        <v>84</v>
      </c>
      <c r="E2044" s="3" t="s">
        <v>84</v>
      </c>
      <c r="F2044" s="3">
        <v>5808</v>
      </c>
      <c r="G2044" s="3">
        <f t="shared" si="95"/>
        <v>2010</v>
      </c>
      <c r="H2044" s="4">
        <v>5</v>
      </c>
      <c r="I2044" s="3" t="s">
        <v>36</v>
      </c>
      <c r="J2044" s="3">
        <v>6</v>
      </c>
      <c r="K2044" s="3">
        <v>0</v>
      </c>
      <c r="L2044" s="3">
        <v>1</v>
      </c>
      <c r="M2044" s="3">
        <v>0</v>
      </c>
      <c r="N2044" s="3">
        <v>1</v>
      </c>
      <c r="O2044" s="3">
        <v>0</v>
      </c>
      <c r="P2044" s="3">
        <f t="shared" si="97"/>
        <v>8</v>
      </c>
      <c r="Q2044" s="3">
        <v>130</v>
      </c>
      <c r="R2044" s="3">
        <f t="shared" si="96"/>
        <v>1</v>
      </c>
      <c r="S2044" s="3">
        <v>8</v>
      </c>
      <c r="T2044" s="3">
        <f>IF(AND(H2044&lt;5,S2044&gt;=VLOOKUP(A2044,anni!$A$1:$O$32,6,0)),1,0)</f>
        <v>0</v>
      </c>
    </row>
    <row r="2045" spans="1:20" x14ac:dyDescent="0.3">
      <c r="A2045" s="3">
        <v>2010</v>
      </c>
      <c r="B2045" s="3">
        <v>220</v>
      </c>
      <c r="C2045" s="3" t="s">
        <v>39</v>
      </c>
      <c r="D2045" s="3" t="s">
        <v>40</v>
      </c>
      <c r="E2045" s="3" t="s">
        <v>40</v>
      </c>
      <c r="F2045" s="3">
        <v>5945</v>
      </c>
      <c r="G2045" s="3">
        <f t="shared" si="95"/>
        <v>2010</v>
      </c>
      <c r="H2045" s="4">
        <v>2</v>
      </c>
      <c r="I2045" s="3" t="s">
        <v>31</v>
      </c>
      <c r="J2045" s="3">
        <v>3</v>
      </c>
      <c r="K2045" s="3">
        <v>1</v>
      </c>
      <c r="L2045" s="3">
        <v>1</v>
      </c>
      <c r="M2045" s="3">
        <v>0</v>
      </c>
      <c r="N2045" s="3">
        <v>0</v>
      </c>
      <c r="O2045" s="3">
        <v>0</v>
      </c>
      <c r="P2045" s="3">
        <f t="shared" si="97"/>
        <v>8</v>
      </c>
      <c r="Q2045" s="3">
        <v>189</v>
      </c>
      <c r="R2045" s="3">
        <f t="shared" si="96"/>
        <v>4</v>
      </c>
      <c r="S2045" s="3">
        <v>5</v>
      </c>
      <c r="T2045" s="3">
        <f>IF(AND(H2045&lt;5,S2045&gt;=VLOOKUP(A2045,anni!$A$1:$O$32,6,0)),1,0)</f>
        <v>0</v>
      </c>
    </row>
    <row r="2046" spans="1:20" x14ac:dyDescent="0.3">
      <c r="A2046" s="3">
        <v>2010</v>
      </c>
      <c r="B2046" s="3">
        <v>221</v>
      </c>
      <c r="C2046" s="3" t="s">
        <v>45</v>
      </c>
      <c r="D2046" s="3" t="s">
        <v>49</v>
      </c>
      <c r="E2046" s="3" t="s">
        <v>49</v>
      </c>
      <c r="F2046" s="3">
        <v>5809</v>
      </c>
      <c r="G2046" s="3">
        <f t="shared" si="95"/>
        <v>2010</v>
      </c>
      <c r="H2046" s="4">
        <v>5</v>
      </c>
      <c r="I2046" s="3" t="s">
        <v>36</v>
      </c>
      <c r="J2046" s="3">
        <v>2</v>
      </c>
      <c r="K2046" s="3">
        <v>1</v>
      </c>
      <c r="L2046" s="3">
        <v>2</v>
      </c>
      <c r="M2046" s="3">
        <v>0</v>
      </c>
      <c r="N2046" s="3">
        <v>0</v>
      </c>
      <c r="O2046" s="3">
        <v>0</v>
      </c>
      <c r="P2046" s="3">
        <f t="shared" si="97"/>
        <v>5</v>
      </c>
      <c r="Q2046" s="3">
        <v>189</v>
      </c>
      <c r="R2046" s="3">
        <f t="shared" si="96"/>
        <v>1</v>
      </c>
      <c r="S2046" s="3">
        <v>5</v>
      </c>
      <c r="T2046" s="3">
        <f>IF(AND(H2046&lt;5,S2046&gt;=VLOOKUP(A2046,anni!$A$1:$O$32,6,0)),1,0)</f>
        <v>0</v>
      </c>
    </row>
    <row r="2047" spans="1:20" x14ac:dyDescent="0.3">
      <c r="A2047" s="3">
        <v>2010</v>
      </c>
      <c r="B2047" s="3">
        <v>222</v>
      </c>
      <c r="C2047" s="3" t="s">
        <v>69</v>
      </c>
      <c r="D2047" s="3" t="s">
        <v>76</v>
      </c>
      <c r="E2047" s="3" t="s">
        <v>76</v>
      </c>
      <c r="F2047" s="3">
        <v>5912</v>
      </c>
      <c r="G2047" s="3">
        <f t="shared" si="95"/>
        <v>2010</v>
      </c>
      <c r="H2047" s="4">
        <v>3</v>
      </c>
      <c r="I2047" s="3" t="s">
        <v>36</v>
      </c>
      <c r="J2047" s="3">
        <v>3</v>
      </c>
      <c r="K2047" s="3">
        <v>7</v>
      </c>
      <c r="L2047" s="3">
        <v>1</v>
      </c>
      <c r="M2047" s="3">
        <v>0</v>
      </c>
      <c r="N2047" s="3">
        <v>0</v>
      </c>
      <c r="O2047" s="3">
        <v>0</v>
      </c>
      <c r="P2047" s="3">
        <f t="shared" si="97"/>
        <v>15.399999999999999</v>
      </c>
      <c r="Q2047" s="3">
        <v>77</v>
      </c>
      <c r="R2047" s="3">
        <f t="shared" si="96"/>
        <v>3</v>
      </c>
      <c r="S2047" s="3">
        <v>11</v>
      </c>
      <c r="T2047" s="3">
        <f>IF(AND(H2047&lt;5,S2047&gt;=VLOOKUP(A2047,anni!$A$1:$O$32,6,0)),1,0)</f>
        <v>0</v>
      </c>
    </row>
    <row r="2048" spans="1:20" x14ac:dyDescent="0.3">
      <c r="A2048" s="3">
        <v>2010</v>
      </c>
      <c r="B2048" s="3">
        <v>223</v>
      </c>
      <c r="C2048" s="3" t="s">
        <v>47</v>
      </c>
      <c r="D2048" s="3" t="s">
        <v>52</v>
      </c>
      <c r="E2048" s="3" t="s">
        <v>52</v>
      </c>
      <c r="F2048" s="3">
        <v>5810</v>
      </c>
      <c r="G2048" s="3">
        <f t="shared" si="95"/>
        <v>2010</v>
      </c>
      <c r="H2048" s="4">
        <v>5</v>
      </c>
      <c r="I2048" s="3" t="s">
        <v>36</v>
      </c>
      <c r="J2048" s="3">
        <v>3</v>
      </c>
      <c r="K2048" s="3">
        <v>0</v>
      </c>
      <c r="L2048" s="3">
        <v>1</v>
      </c>
      <c r="M2048" s="3">
        <v>0</v>
      </c>
      <c r="N2048" s="3">
        <v>0</v>
      </c>
      <c r="O2048" s="3">
        <v>0</v>
      </c>
      <c r="P2048" s="3">
        <f t="shared" si="97"/>
        <v>4</v>
      </c>
      <c r="Q2048" s="3">
        <v>218</v>
      </c>
      <c r="R2048" s="3">
        <f t="shared" si="96"/>
        <v>1</v>
      </c>
      <c r="S2048" s="3">
        <v>4</v>
      </c>
      <c r="T2048" s="3">
        <f>IF(AND(H2048&lt;5,S2048&gt;=VLOOKUP(A2048,anni!$A$1:$O$32,6,0)),1,0)</f>
        <v>0</v>
      </c>
    </row>
    <row r="2049" spans="1:20" x14ac:dyDescent="0.3">
      <c r="A2049" s="3">
        <v>2010</v>
      </c>
      <c r="B2049" s="3">
        <v>224</v>
      </c>
      <c r="C2049" s="3" t="s">
        <v>50</v>
      </c>
      <c r="D2049" s="3" t="s">
        <v>51</v>
      </c>
      <c r="E2049" s="3" t="s">
        <v>51</v>
      </c>
      <c r="F2049" s="3">
        <v>5867</v>
      </c>
      <c r="G2049" s="3">
        <f t="shared" si="95"/>
        <v>2010</v>
      </c>
      <c r="H2049" s="4">
        <v>4</v>
      </c>
      <c r="I2049" s="3" t="s">
        <v>36</v>
      </c>
      <c r="J2049" s="3">
        <v>7</v>
      </c>
      <c r="K2049" s="3">
        <v>7</v>
      </c>
      <c r="L2049" s="3">
        <v>7</v>
      </c>
      <c r="M2049" s="3">
        <v>0</v>
      </c>
      <c r="N2049" s="3">
        <v>0</v>
      </c>
      <c r="O2049" s="3">
        <v>0</v>
      </c>
      <c r="P2049" s="3">
        <f t="shared" si="97"/>
        <v>0</v>
      </c>
      <c r="Q2049" s="3">
        <v>13</v>
      </c>
      <c r="R2049" s="3">
        <f t="shared" si="96"/>
        <v>2</v>
      </c>
      <c r="S2049" s="3">
        <v>21</v>
      </c>
      <c r="T2049" s="3">
        <f>IF(AND(H2049&lt;5,S2049&gt;=VLOOKUP(A2049,anni!$A$1:$O$32,6,0)),1,0)</f>
        <v>1</v>
      </c>
    </row>
    <row r="2050" spans="1:20" x14ac:dyDescent="0.3">
      <c r="A2050" s="3">
        <v>2010</v>
      </c>
      <c r="B2050" s="3">
        <v>225</v>
      </c>
      <c r="C2050" s="3" t="s">
        <v>32</v>
      </c>
      <c r="D2050" s="3" t="s">
        <v>143</v>
      </c>
      <c r="E2050" s="3" t="s">
        <v>143</v>
      </c>
      <c r="F2050" s="3">
        <v>5811</v>
      </c>
      <c r="G2050" s="3">
        <f t="shared" ref="G2050:G2113" si="98">A2050</f>
        <v>2010</v>
      </c>
      <c r="H2050" s="4">
        <v>5</v>
      </c>
      <c r="I2050" s="3" t="s">
        <v>36</v>
      </c>
      <c r="J2050" s="3">
        <v>3</v>
      </c>
      <c r="K2050" s="3">
        <v>0</v>
      </c>
      <c r="L2050" s="3">
        <v>1</v>
      </c>
      <c r="M2050" s="3">
        <v>0</v>
      </c>
      <c r="N2050" s="3">
        <v>1</v>
      </c>
      <c r="O2050" s="3">
        <v>0</v>
      </c>
      <c r="P2050" s="3">
        <f t="shared" si="97"/>
        <v>5</v>
      </c>
      <c r="Q2050" s="3">
        <v>189</v>
      </c>
      <c r="R2050" s="3">
        <f t="shared" si="96"/>
        <v>1</v>
      </c>
      <c r="S2050" s="3">
        <v>5</v>
      </c>
      <c r="T2050" s="3">
        <f>IF(AND(H2050&lt;5,S2050&gt;=VLOOKUP(A2050,anni!$A$1:$O$32,6,0)),1,0)</f>
        <v>0</v>
      </c>
    </row>
    <row r="2051" spans="1:20" x14ac:dyDescent="0.3">
      <c r="A2051" s="3">
        <v>2010</v>
      </c>
      <c r="B2051" s="3">
        <v>226</v>
      </c>
      <c r="C2051" s="3" t="s">
        <v>56</v>
      </c>
      <c r="D2051" s="3" t="s">
        <v>66</v>
      </c>
      <c r="E2051" s="3" t="s">
        <v>66</v>
      </c>
      <c r="F2051" s="3">
        <v>5868</v>
      </c>
      <c r="G2051" s="3">
        <f t="shared" si="98"/>
        <v>2010</v>
      </c>
      <c r="H2051" s="4">
        <v>4</v>
      </c>
      <c r="I2051" s="3" t="s">
        <v>36</v>
      </c>
      <c r="J2051" s="3">
        <v>3</v>
      </c>
      <c r="K2051" s="3">
        <v>4</v>
      </c>
      <c r="L2051" s="3">
        <v>1</v>
      </c>
      <c r="M2051" s="3">
        <v>0</v>
      </c>
      <c r="N2051" s="3">
        <v>0</v>
      </c>
      <c r="O2051" s="3">
        <v>0</v>
      </c>
      <c r="P2051" s="3">
        <f t="shared" si="97"/>
        <v>9.6</v>
      </c>
      <c r="Q2051" s="3">
        <v>130</v>
      </c>
      <c r="R2051" s="3">
        <f t="shared" si="96"/>
        <v>1</v>
      </c>
      <c r="S2051" s="3">
        <v>8</v>
      </c>
      <c r="T2051" s="3">
        <f>IF(AND(H2051&lt;5,S2051&gt;=VLOOKUP(A2051,anni!$A$1:$O$32,6,0)),1,0)</f>
        <v>0</v>
      </c>
    </row>
    <row r="2052" spans="1:20" x14ac:dyDescent="0.3">
      <c r="A2052" s="3">
        <v>2010</v>
      </c>
      <c r="B2052" s="3">
        <v>227</v>
      </c>
      <c r="C2052" s="3" t="s">
        <v>43</v>
      </c>
      <c r="D2052" s="3" t="s">
        <v>91</v>
      </c>
      <c r="E2052" s="3" t="s">
        <v>91</v>
      </c>
      <c r="F2052" s="3">
        <v>5705</v>
      </c>
      <c r="G2052" s="3">
        <f t="shared" si="98"/>
        <v>2010</v>
      </c>
      <c r="H2052" s="4">
        <v>4</v>
      </c>
      <c r="I2052" s="3" t="s">
        <v>36</v>
      </c>
      <c r="J2052" s="3">
        <v>1</v>
      </c>
      <c r="K2052" s="3">
        <v>7</v>
      </c>
      <c r="L2052" s="3">
        <v>2</v>
      </c>
      <c r="M2052" s="3">
        <v>0</v>
      </c>
      <c r="N2052" s="3">
        <v>5</v>
      </c>
      <c r="O2052" s="3">
        <v>0</v>
      </c>
      <c r="P2052" s="3">
        <f t="shared" si="97"/>
        <v>18</v>
      </c>
      <c r="Q2052" s="3">
        <v>30</v>
      </c>
      <c r="R2052" s="3">
        <f t="shared" si="96"/>
        <v>3</v>
      </c>
      <c r="S2052" s="3">
        <v>15</v>
      </c>
      <c r="T2052" s="3">
        <f>IF(AND(H2052&lt;5,S2052&gt;=VLOOKUP(A2052,anni!$A$1:$O$32,6,0)),1,0)</f>
        <v>0</v>
      </c>
    </row>
    <row r="2053" spans="1:20" x14ac:dyDescent="0.3">
      <c r="A2053" s="3">
        <v>2010</v>
      </c>
      <c r="B2053" s="3">
        <v>228</v>
      </c>
      <c r="C2053" s="3" t="s">
        <v>34</v>
      </c>
      <c r="D2053" s="3" t="s">
        <v>41</v>
      </c>
      <c r="E2053" s="3" t="s">
        <v>41</v>
      </c>
      <c r="F2053" s="3">
        <v>5869</v>
      </c>
      <c r="G2053" s="3">
        <f t="shared" si="98"/>
        <v>2010</v>
      </c>
      <c r="H2053" s="4">
        <v>4</v>
      </c>
      <c r="I2053" s="3" t="s">
        <v>36</v>
      </c>
      <c r="J2053" s="3">
        <v>6</v>
      </c>
      <c r="K2053" s="3">
        <v>0</v>
      </c>
      <c r="L2053" s="3">
        <v>2</v>
      </c>
      <c r="M2053" s="3">
        <v>0</v>
      </c>
      <c r="N2053" s="3">
        <v>2</v>
      </c>
      <c r="O2053" s="3">
        <v>0</v>
      </c>
      <c r="P2053" s="3">
        <f t="shared" si="97"/>
        <v>12</v>
      </c>
      <c r="Q2053" s="3">
        <v>98</v>
      </c>
      <c r="R2053" s="3">
        <f t="shared" si="96"/>
        <v>2</v>
      </c>
      <c r="S2053" s="3">
        <v>10</v>
      </c>
      <c r="T2053" s="3">
        <f>IF(AND(H2053&lt;5,S2053&gt;=VLOOKUP(A2053,anni!$A$1:$O$32,6,0)),1,0)</f>
        <v>0</v>
      </c>
    </row>
    <row r="2054" spans="1:20" x14ac:dyDescent="0.3">
      <c r="A2054" s="3">
        <v>2010</v>
      </c>
      <c r="B2054" s="3">
        <v>229</v>
      </c>
      <c r="C2054" s="3" t="s">
        <v>56</v>
      </c>
      <c r="D2054" s="3" t="s">
        <v>57</v>
      </c>
      <c r="E2054" s="3" t="s">
        <v>57</v>
      </c>
      <c r="F2054" s="3">
        <v>5870</v>
      </c>
      <c r="G2054" s="3">
        <f t="shared" si="98"/>
        <v>2010</v>
      </c>
      <c r="H2054" s="4">
        <v>4</v>
      </c>
      <c r="I2054" s="3" t="s">
        <v>36</v>
      </c>
      <c r="J2054" s="3">
        <v>5</v>
      </c>
      <c r="K2054" s="3">
        <v>1</v>
      </c>
      <c r="L2054" s="3">
        <v>0</v>
      </c>
      <c r="M2054" s="3">
        <v>0</v>
      </c>
      <c r="N2054" s="3">
        <v>0</v>
      </c>
      <c r="O2054" s="3">
        <v>0</v>
      </c>
      <c r="P2054" s="3">
        <f t="shared" si="97"/>
        <v>7.1999999999999993</v>
      </c>
      <c r="Q2054" s="3">
        <v>168</v>
      </c>
      <c r="R2054" s="3">
        <f t="shared" si="96"/>
        <v>2</v>
      </c>
      <c r="S2054" s="3">
        <v>6</v>
      </c>
      <c r="T2054" s="3">
        <f>IF(AND(H2054&lt;5,S2054&gt;=VLOOKUP(A2054,anni!$A$1:$O$32,6,0)),1,0)</f>
        <v>0</v>
      </c>
    </row>
    <row r="2055" spans="1:20" x14ac:dyDescent="0.3">
      <c r="A2055" s="3">
        <v>2010</v>
      </c>
      <c r="B2055" s="3">
        <v>230</v>
      </c>
      <c r="C2055" s="3" t="s">
        <v>62</v>
      </c>
      <c r="D2055" s="3" t="s">
        <v>134</v>
      </c>
      <c r="E2055" s="3" t="s">
        <v>134</v>
      </c>
      <c r="F2055" s="3">
        <v>5812</v>
      </c>
      <c r="G2055" s="3">
        <f t="shared" si="98"/>
        <v>2010</v>
      </c>
      <c r="H2055" s="4">
        <v>5</v>
      </c>
      <c r="I2055" s="3" t="s">
        <v>36</v>
      </c>
      <c r="J2055" s="3">
        <v>5</v>
      </c>
      <c r="K2055" s="3">
        <v>5</v>
      </c>
      <c r="L2055" s="3">
        <v>0</v>
      </c>
      <c r="M2055" s="3">
        <v>0</v>
      </c>
      <c r="N2055" s="3">
        <v>1</v>
      </c>
      <c r="O2055" s="3">
        <v>0</v>
      </c>
      <c r="P2055" s="3">
        <f t="shared" si="97"/>
        <v>11</v>
      </c>
      <c r="Q2055" s="3">
        <v>77</v>
      </c>
      <c r="R2055" s="3">
        <f t="shared" si="96"/>
        <v>1</v>
      </c>
      <c r="S2055" s="3">
        <v>11</v>
      </c>
      <c r="T2055" s="3">
        <f>IF(AND(H2055&lt;5,S2055&gt;=VLOOKUP(A2055,anni!$A$1:$O$32,6,0)),1,0)</f>
        <v>0</v>
      </c>
    </row>
    <row r="2056" spans="1:20" x14ac:dyDescent="0.3">
      <c r="A2056" s="3">
        <v>2010</v>
      </c>
      <c r="B2056" s="3">
        <v>231</v>
      </c>
      <c r="C2056" s="3" t="s">
        <v>34</v>
      </c>
      <c r="D2056" s="3" t="s">
        <v>103</v>
      </c>
      <c r="E2056" s="3" t="s">
        <v>103</v>
      </c>
      <c r="F2056" s="3">
        <v>5706</v>
      </c>
      <c r="G2056" s="3">
        <f t="shared" si="98"/>
        <v>2010</v>
      </c>
      <c r="H2056" s="4">
        <v>4</v>
      </c>
      <c r="I2056" s="3" t="s">
        <v>36</v>
      </c>
      <c r="J2056" s="3">
        <v>7</v>
      </c>
      <c r="K2056" s="3">
        <v>1</v>
      </c>
      <c r="L2056" s="3">
        <v>0</v>
      </c>
      <c r="M2056" s="3">
        <v>0</v>
      </c>
      <c r="N2056" s="3">
        <v>0</v>
      </c>
      <c r="O2056" s="3">
        <v>0</v>
      </c>
      <c r="P2056" s="3">
        <f t="shared" si="97"/>
        <v>9.6</v>
      </c>
      <c r="Q2056" s="3">
        <v>130</v>
      </c>
      <c r="R2056" s="3">
        <f t="shared" si="96"/>
        <v>3</v>
      </c>
      <c r="S2056" s="3">
        <v>8</v>
      </c>
      <c r="T2056" s="3">
        <f>IF(AND(H2056&lt;5,S2056&gt;=VLOOKUP(A2056,anni!$A$1:$O$32,6,0)),1,0)</f>
        <v>0</v>
      </c>
    </row>
    <row r="2057" spans="1:20" x14ac:dyDescent="0.3">
      <c r="A2057" s="3">
        <v>2010</v>
      </c>
      <c r="B2057" s="3">
        <v>232</v>
      </c>
      <c r="C2057" s="3" t="s">
        <v>69</v>
      </c>
      <c r="D2057" s="3" t="s">
        <v>90</v>
      </c>
      <c r="E2057" s="3" t="s">
        <v>90</v>
      </c>
      <c r="F2057" s="3">
        <v>5735</v>
      </c>
      <c r="G2057" s="3">
        <f t="shared" si="98"/>
        <v>2010</v>
      </c>
      <c r="H2057" s="4">
        <v>3</v>
      </c>
      <c r="I2057" s="3" t="s">
        <v>36</v>
      </c>
      <c r="J2057" s="3">
        <v>0</v>
      </c>
      <c r="K2057" s="3">
        <v>3</v>
      </c>
      <c r="L2057" s="3">
        <v>3</v>
      </c>
      <c r="M2057" s="3">
        <v>0</v>
      </c>
      <c r="N2057" s="3">
        <v>1</v>
      </c>
      <c r="O2057" s="3">
        <v>0</v>
      </c>
      <c r="P2057" s="3">
        <f t="shared" si="97"/>
        <v>9.7999999999999989</v>
      </c>
      <c r="Q2057" s="3">
        <v>149</v>
      </c>
      <c r="R2057" s="3">
        <f t="shared" si="96"/>
        <v>4</v>
      </c>
      <c r="S2057" s="3">
        <v>7</v>
      </c>
      <c r="T2057" s="3">
        <f>IF(AND(H2057&lt;5,S2057&gt;=VLOOKUP(A2057,anni!$A$1:$O$32,6,0)),1,0)</f>
        <v>0</v>
      </c>
    </row>
    <row r="2058" spans="1:20" x14ac:dyDescent="0.3">
      <c r="A2058" s="3">
        <v>2010</v>
      </c>
      <c r="B2058" s="3">
        <v>233</v>
      </c>
      <c r="C2058" s="3" t="s">
        <v>53</v>
      </c>
      <c r="D2058" s="3" t="s">
        <v>98</v>
      </c>
      <c r="E2058" s="3" t="s">
        <v>98</v>
      </c>
      <c r="F2058" s="3">
        <v>5871</v>
      </c>
      <c r="G2058" s="3">
        <f t="shared" si="98"/>
        <v>2010</v>
      </c>
      <c r="H2058" s="4">
        <v>4</v>
      </c>
      <c r="I2058" s="3" t="s">
        <v>36</v>
      </c>
      <c r="J2058" s="3">
        <v>0</v>
      </c>
      <c r="K2058" s="3">
        <v>0</v>
      </c>
      <c r="L2058" s="3">
        <v>0</v>
      </c>
      <c r="M2058" s="3">
        <v>0</v>
      </c>
      <c r="N2058" s="3">
        <v>0</v>
      </c>
      <c r="O2058" s="3">
        <v>0</v>
      </c>
      <c r="P2058" s="3">
        <f t="shared" si="97"/>
        <v>0</v>
      </c>
      <c r="Q2058" s="3">
        <v>287</v>
      </c>
      <c r="R2058" s="3">
        <f t="shared" si="96"/>
        <v>1</v>
      </c>
      <c r="S2058" s="3">
        <v>0</v>
      </c>
      <c r="T2058" s="3">
        <f>IF(AND(H2058&lt;5,S2058&gt;=VLOOKUP(A2058,anni!$A$1:$O$32,6,0)),1,0)</f>
        <v>0</v>
      </c>
    </row>
    <row r="2059" spans="1:20" x14ac:dyDescent="0.3">
      <c r="A2059" s="3">
        <v>2010</v>
      </c>
      <c r="B2059" s="3">
        <v>234</v>
      </c>
      <c r="C2059" s="3" t="s">
        <v>47</v>
      </c>
      <c r="D2059" s="3" t="s">
        <v>48</v>
      </c>
      <c r="E2059" s="3" t="s">
        <v>48</v>
      </c>
      <c r="F2059" s="3">
        <v>5514</v>
      </c>
      <c r="G2059" s="3">
        <f t="shared" si="98"/>
        <v>2010</v>
      </c>
      <c r="H2059" s="4">
        <v>5</v>
      </c>
      <c r="I2059" s="3" t="s">
        <v>36</v>
      </c>
      <c r="J2059" s="3">
        <v>3</v>
      </c>
      <c r="K2059" s="3">
        <v>0</v>
      </c>
      <c r="L2059" s="3">
        <v>2</v>
      </c>
      <c r="M2059" s="3">
        <v>0</v>
      </c>
      <c r="N2059" s="3">
        <v>0</v>
      </c>
      <c r="O2059" s="3">
        <v>0</v>
      </c>
      <c r="P2059" s="3">
        <f t="shared" si="97"/>
        <v>5</v>
      </c>
      <c r="Q2059" s="3">
        <v>189</v>
      </c>
      <c r="R2059" s="3">
        <f t="shared" si="96"/>
        <v>2</v>
      </c>
      <c r="S2059" s="3">
        <v>5</v>
      </c>
      <c r="T2059" s="3">
        <f>IF(AND(H2059&lt;5,S2059&gt;=VLOOKUP(A2059,anni!$A$1:$O$32,6,0)),1,0)</f>
        <v>0</v>
      </c>
    </row>
    <row r="2060" spans="1:20" x14ac:dyDescent="0.3">
      <c r="A2060" s="3">
        <v>2010</v>
      </c>
      <c r="B2060" s="3">
        <v>235</v>
      </c>
      <c r="C2060" s="3" t="s">
        <v>69</v>
      </c>
      <c r="D2060" s="3" t="s">
        <v>76</v>
      </c>
      <c r="E2060" s="3" t="s">
        <v>76</v>
      </c>
      <c r="F2060" s="3">
        <v>5946</v>
      </c>
      <c r="G2060" s="3">
        <f t="shared" si="98"/>
        <v>2010</v>
      </c>
      <c r="H2060" s="4">
        <v>2</v>
      </c>
      <c r="I2060" s="3" t="s">
        <v>31</v>
      </c>
      <c r="J2060" s="3">
        <v>3</v>
      </c>
      <c r="K2060" s="3">
        <v>1</v>
      </c>
      <c r="L2060" s="3">
        <v>0</v>
      </c>
      <c r="M2060" s="3">
        <v>0</v>
      </c>
      <c r="N2060" s="3">
        <v>0</v>
      </c>
      <c r="O2060" s="3">
        <v>0</v>
      </c>
      <c r="P2060" s="3">
        <f t="shared" si="97"/>
        <v>6.4</v>
      </c>
      <c r="Q2060" s="3">
        <v>218</v>
      </c>
      <c r="R2060" s="3">
        <f t="shared" si="96"/>
        <v>3</v>
      </c>
      <c r="S2060" s="3">
        <v>4</v>
      </c>
      <c r="T2060" s="3">
        <f>IF(AND(H2060&lt;5,S2060&gt;=VLOOKUP(A2060,anni!$A$1:$O$32,6,0)),1,0)</f>
        <v>0</v>
      </c>
    </row>
    <row r="2061" spans="1:20" x14ac:dyDescent="0.3">
      <c r="A2061" s="3">
        <v>2010</v>
      </c>
      <c r="B2061" s="3">
        <v>236</v>
      </c>
      <c r="C2061" s="3" t="s">
        <v>47</v>
      </c>
      <c r="D2061" s="3" t="s">
        <v>108</v>
      </c>
      <c r="E2061" s="3" t="s">
        <v>108</v>
      </c>
      <c r="F2061" s="3">
        <v>5813</v>
      </c>
      <c r="G2061" s="3">
        <f t="shared" si="98"/>
        <v>2010</v>
      </c>
      <c r="H2061" s="4">
        <v>5</v>
      </c>
      <c r="I2061" s="3" t="s">
        <v>36</v>
      </c>
      <c r="J2061" s="3">
        <v>3</v>
      </c>
      <c r="K2061" s="3">
        <v>0</v>
      </c>
      <c r="L2061" s="3">
        <v>1</v>
      </c>
      <c r="M2061" s="3">
        <v>0</v>
      </c>
      <c r="N2061" s="3">
        <v>0</v>
      </c>
      <c r="O2061" s="3">
        <v>0</v>
      </c>
      <c r="P2061" s="3">
        <f t="shared" si="97"/>
        <v>4</v>
      </c>
      <c r="Q2061" s="3">
        <v>218</v>
      </c>
      <c r="R2061" s="3">
        <f t="shared" si="96"/>
        <v>1</v>
      </c>
      <c r="S2061" s="3">
        <v>4</v>
      </c>
      <c r="T2061" s="3">
        <f>IF(AND(H2061&lt;5,S2061&gt;=VLOOKUP(A2061,anni!$A$1:$O$32,6,0)),1,0)</f>
        <v>0</v>
      </c>
    </row>
    <row r="2062" spans="1:20" x14ac:dyDescent="0.3">
      <c r="A2062" s="3">
        <v>2010</v>
      </c>
      <c r="B2062" s="3">
        <v>237</v>
      </c>
      <c r="C2062" s="3" t="s">
        <v>39</v>
      </c>
      <c r="D2062" s="3" t="s">
        <v>40</v>
      </c>
      <c r="E2062" s="3" t="s">
        <v>40</v>
      </c>
      <c r="F2062" s="3">
        <v>5748</v>
      </c>
      <c r="G2062" s="3">
        <f t="shared" si="98"/>
        <v>2010</v>
      </c>
      <c r="H2062" s="4">
        <v>2</v>
      </c>
      <c r="I2062" s="3" t="s">
        <v>31</v>
      </c>
      <c r="J2062" s="3">
        <v>3</v>
      </c>
      <c r="K2062" s="3">
        <v>1</v>
      </c>
      <c r="L2062" s="3">
        <v>2</v>
      </c>
      <c r="M2062" s="3">
        <v>0</v>
      </c>
      <c r="N2062" s="3">
        <v>0</v>
      </c>
      <c r="O2062" s="3">
        <v>0</v>
      </c>
      <c r="P2062" s="3">
        <f t="shared" si="97"/>
        <v>9.6000000000000014</v>
      </c>
      <c r="Q2062" s="3">
        <v>168</v>
      </c>
      <c r="R2062" s="3">
        <f t="shared" si="96"/>
        <v>5</v>
      </c>
      <c r="S2062" s="3">
        <v>6</v>
      </c>
      <c r="T2062" s="3">
        <f>IF(AND(H2062&lt;5,S2062&gt;=VLOOKUP(A2062,anni!$A$1:$O$32,6,0)),1,0)</f>
        <v>0</v>
      </c>
    </row>
    <row r="2063" spans="1:20" x14ac:dyDescent="0.3">
      <c r="A2063" s="3">
        <v>2010</v>
      </c>
      <c r="B2063" s="3">
        <v>238</v>
      </c>
      <c r="C2063" s="3" t="s">
        <v>45</v>
      </c>
      <c r="D2063" s="3" t="s">
        <v>67</v>
      </c>
      <c r="E2063" s="3" t="s">
        <v>67</v>
      </c>
      <c r="F2063" s="3">
        <v>5814</v>
      </c>
      <c r="G2063" s="3">
        <f t="shared" si="98"/>
        <v>2010</v>
      </c>
      <c r="H2063" s="4">
        <v>5</v>
      </c>
      <c r="I2063" s="3" t="s">
        <v>36</v>
      </c>
      <c r="J2063" s="3">
        <v>4</v>
      </c>
      <c r="K2063" s="3">
        <v>3</v>
      </c>
      <c r="L2063" s="3">
        <v>1</v>
      </c>
      <c r="M2063" s="3">
        <v>0</v>
      </c>
      <c r="N2063" s="3">
        <v>0</v>
      </c>
      <c r="O2063" s="3">
        <v>0</v>
      </c>
      <c r="P2063" s="3">
        <f t="shared" si="97"/>
        <v>8</v>
      </c>
      <c r="Q2063" s="3">
        <v>130</v>
      </c>
      <c r="R2063" s="3">
        <f t="shared" si="96"/>
        <v>1</v>
      </c>
      <c r="S2063" s="3">
        <v>8</v>
      </c>
      <c r="T2063" s="3">
        <f>IF(AND(H2063&lt;5,S2063&gt;=VLOOKUP(A2063,anni!$A$1:$O$32,6,0)),1,0)</f>
        <v>0</v>
      </c>
    </row>
    <row r="2064" spans="1:20" x14ac:dyDescent="0.3">
      <c r="A2064" s="3">
        <v>2010</v>
      </c>
      <c r="B2064" s="3">
        <v>239</v>
      </c>
      <c r="C2064" s="3" t="s">
        <v>62</v>
      </c>
      <c r="D2064" s="3" t="s">
        <v>63</v>
      </c>
      <c r="E2064" s="3" t="s">
        <v>63</v>
      </c>
      <c r="F2064" s="3">
        <v>5815</v>
      </c>
      <c r="G2064" s="3">
        <f t="shared" si="98"/>
        <v>2010</v>
      </c>
      <c r="H2064" s="4">
        <v>5</v>
      </c>
      <c r="I2064" s="3" t="s">
        <v>36</v>
      </c>
      <c r="J2064" s="3">
        <v>0</v>
      </c>
      <c r="K2064" s="3">
        <v>1</v>
      </c>
      <c r="L2064" s="3">
        <v>1</v>
      </c>
      <c r="M2064" s="3">
        <v>0</v>
      </c>
      <c r="N2064" s="3">
        <v>2</v>
      </c>
      <c r="O2064" s="3">
        <v>0</v>
      </c>
      <c r="P2064" s="3">
        <f t="shared" si="97"/>
        <v>4</v>
      </c>
      <c r="Q2064" s="3">
        <v>218</v>
      </c>
      <c r="R2064" s="3">
        <f t="shared" si="96"/>
        <v>1</v>
      </c>
      <c r="S2064" s="3">
        <v>4</v>
      </c>
      <c r="T2064" s="3">
        <f>IF(AND(H2064&lt;5,S2064&gt;=VLOOKUP(A2064,anni!$A$1:$O$32,6,0)),1,0)</f>
        <v>0</v>
      </c>
    </row>
    <row r="2065" spans="1:20" x14ac:dyDescent="0.3">
      <c r="A2065" s="3">
        <v>2010</v>
      </c>
      <c r="B2065" s="3">
        <v>240</v>
      </c>
      <c r="C2065" s="3" t="s">
        <v>39</v>
      </c>
      <c r="D2065" s="3" t="s">
        <v>40</v>
      </c>
      <c r="E2065" s="3" t="s">
        <v>40</v>
      </c>
      <c r="F2065" s="3">
        <v>5872</v>
      </c>
      <c r="G2065" s="3">
        <f t="shared" si="98"/>
        <v>2010</v>
      </c>
      <c r="H2065" s="4">
        <v>4</v>
      </c>
      <c r="I2065" s="3" t="s">
        <v>36</v>
      </c>
      <c r="J2065" s="3">
        <v>5</v>
      </c>
      <c r="K2065" s="3">
        <v>1</v>
      </c>
      <c r="L2065" s="3">
        <v>2</v>
      </c>
      <c r="M2065" s="3">
        <v>0</v>
      </c>
      <c r="N2065" s="3">
        <v>0</v>
      </c>
      <c r="O2065" s="3">
        <v>0</v>
      </c>
      <c r="P2065" s="3">
        <f t="shared" si="97"/>
        <v>9.6</v>
      </c>
      <c r="Q2065" s="3">
        <v>130</v>
      </c>
      <c r="R2065" s="3">
        <f t="shared" si="96"/>
        <v>2</v>
      </c>
      <c r="S2065" s="3">
        <v>8</v>
      </c>
      <c r="T2065" s="3">
        <f>IF(AND(H2065&lt;5,S2065&gt;=VLOOKUP(A2065,anni!$A$1:$O$32,6,0)),1,0)</f>
        <v>0</v>
      </c>
    </row>
    <row r="2066" spans="1:20" x14ac:dyDescent="0.3">
      <c r="A2066" s="3">
        <v>2010</v>
      </c>
      <c r="B2066" s="3">
        <v>241</v>
      </c>
      <c r="C2066" s="3" t="s">
        <v>34</v>
      </c>
      <c r="D2066" s="3" t="s">
        <v>97</v>
      </c>
      <c r="E2066" s="3" t="s">
        <v>97</v>
      </c>
      <c r="F2066" s="3">
        <v>5816</v>
      </c>
      <c r="G2066" s="3">
        <f t="shared" si="98"/>
        <v>2010</v>
      </c>
      <c r="H2066" s="4">
        <v>5</v>
      </c>
      <c r="I2066" s="3" t="s">
        <v>36</v>
      </c>
      <c r="J2066" s="3">
        <v>3</v>
      </c>
      <c r="K2066" s="3">
        <v>2</v>
      </c>
      <c r="L2066" s="3">
        <v>1</v>
      </c>
      <c r="M2066" s="3">
        <v>0</v>
      </c>
      <c r="N2066" s="3">
        <v>1</v>
      </c>
      <c r="O2066" s="3">
        <v>0</v>
      </c>
      <c r="P2066" s="3">
        <f t="shared" si="97"/>
        <v>7</v>
      </c>
      <c r="Q2066" s="3">
        <v>149</v>
      </c>
      <c r="R2066" s="3">
        <f t="shared" si="96"/>
        <v>1</v>
      </c>
      <c r="S2066" s="3">
        <v>7</v>
      </c>
      <c r="T2066" s="3">
        <f>IF(AND(H2066&lt;5,S2066&gt;=VLOOKUP(A2066,anni!$A$1:$O$32,6,0)),1,0)</f>
        <v>0</v>
      </c>
    </row>
    <row r="2067" spans="1:20" x14ac:dyDescent="0.3">
      <c r="A2067" s="3">
        <v>2010</v>
      </c>
      <c r="B2067" s="3">
        <v>242</v>
      </c>
      <c r="C2067" s="3" t="s">
        <v>37</v>
      </c>
      <c r="D2067" s="3" t="s">
        <v>55</v>
      </c>
      <c r="E2067" s="3" t="s">
        <v>55</v>
      </c>
      <c r="F2067" s="3">
        <v>5913</v>
      </c>
      <c r="G2067" s="3">
        <f t="shared" si="98"/>
        <v>2010</v>
      </c>
      <c r="H2067" s="4">
        <v>3</v>
      </c>
      <c r="I2067" s="3" t="s">
        <v>36</v>
      </c>
      <c r="J2067" s="3">
        <v>3</v>
      </c>
      <c r="K2067" s="3">
        <v>1</v>
      </c>
      <c r="L2067" s="3">
        <v>0</v>
      </c>
      <c r="M2067" s="3">
        <v>0</v>
      </c>
      <c r="N2067" s="3">
        <v>0</v>
      </c>
      <c r="O2067" s="3">
        <v>0</v>
      </c>
      <c r="P2067" s="3">
        <f t="shared" si="97"/>
        <v>5.6</v>
      </c>
      <c r="Q2067" s="3">
        <v>218</v>
      </c>
      <c r="R2067" s="3">
        <f t="shared" si="96"/>
        <v>3</v>
      </c>
      <c r="S2067" s="3">
        <v>4</v>
      </c>
      <c r="T2067" s="3">
        <f>IF(AND(H2067&lt;5,S2067&gt;=VLOOKUP(A2067,anni!$A$1:$O$32,6,0)),1,0)</f>
        <v>0</v>
      </c>
    </row>
    <row r="2068" spans="1:20" x14ac:dyDescent="0.3">
      <c r="A2068" s="3">
        <v>2010</v>
      </c>
      <c r="B2068" s="3">
        <v>243</v>
      </c>
      <c r="C2068" s="3" t="s">
        <v>47</v>
      </c>
      <c r="D2068" s="3" t="s">
        <v>77</v>
      </c>
      <c r="E2068" s="3" t="s">
        <v>77</v>
      </c>
      <c r="F2068" s="3">
        <v>5817</v>
      </c>
      <c r="G2068" s="3">
        <f t="shared" si="98"/>
        <v>2010</v>
      </c>
      <c r="H2068" s="4">
        <v>5</v>
      </c>
      <c r="I2068" s="3" t="s">
        <v>36</v>
      </c>
      <c r="J2068" s="3">
        <v>1</v>
      </c>
      <c r="K2068" s="3">
        <v>3</v>
      </c>
      <c r="L2068" s="3">
        <v>0</v>
      </c>
      <c r="M2068" s="3">
        <v>0</v>
      </c>
      <c r="N2068" s="3">
        <v>0</v>
      </c>
      <c r="O2068" s="3">
        <v>0</v>
      </c>
      <c r="P2068" s="3">
        <f t="shared" si="97"/>
        <v>4</v>
      </c>
      <c r="Q2068" s="3">
        <v>218</v>
      </c>
      <c r="R2068" s="3">
        <f t="shared" si="96"/>
        <v>1</v>
      </c>
      <c r="S2068" s="3">
        <v>4</v>
      </c>
      <c r="T2068" s="3">
        <f>IF(AND(H2068&lt;5,S2068&gt;=VLOOKUP(A2068,anni!$A$1:$O$32,6,0)),1,0)</f>
        <v>0</v>
      </c>
    </row>
    <row r="2069" spans="1:20" x14ac:dyDescent="0.3">
      <c r="A2069" s="3">
        <v>2010</v>
      </c>
      <c r="B2069" s="3">
        <v>244</v>
      </c>
      <c r="C2069" s="3" t="s">
        <v>69</v>
      </c>
      <c r="D2069" s="3" t="s">
        <v>90</v>
      </c>
      <c r="E2069" s="3" t="s">
        <v>90</v>
      </c>
      <c r="F2069" s="3">
        <v>5873</v>
      </c>
      <c r="G2069" s="3">
        <f t="shared" si="98"/>
        <v>2010</v>
      </c>
      <c r="H2069" s="4">
        <v>4</v>
      </c>
      <c r="I2069" s="3" t="s">
        <v>36</v>
      </c>
      <c r="J2069" s="3">
        <v>3</v>
      </c>
      <c r="K2069" s="3">
        <v>0</v>
      </c>
      <c r="L2069" s="3">
        <v>0</v>
      </c>
      <c r="M2069" s="3">
        <v>0</v>
      </c>
      <c r="N2069" s="3">
        <v>1</v>
      </c>
      <c r="O2069" s="3">
        <v>0</v>
      </c>
      <c r="P2069" s="3">
        <f t="shared" si="97"/>
        <v>4.8</v>
      </c>
      <c r="Q2069" s="3">
        <v>218</v>
      </c>
      <c r="R2069" s="3">
        <f t="shared" si="96"/>
        <v>1</v>
      </c>
      <c r="S2069" s="3">
        <v>4</v>
      </c>
      <c r="T2069" s="3">
        <f>IF(AND(H2069&lt;5,S2069&gt;=VLOOKUP(A2069,anni!$A$1:$O$32,6,0)),1,0)</f>
        <v>0</v>
      </c>
    </row>
    <row r="2070" spans="1:20" x14ac:dyDescent="0.3">
      <c r="A2070" s="3">
        <v>2010</v>
      </c>
      <c r="B2070" s="3">
        <v>245</v>
      </c>
      <c r="C2070" s="3" t="s">
        <v>45</v>
      </c>
      <c r="D2070" s="3" t="s">
        <v>67</v>
      </c>
      <c r="E2070" s="3" t="s">
        <v>67</v>
      </c>
      <c r="F2070" s="3">
        <v>5956</v>
      </c>
      <c r="G2070" s="3">
        <f t="shared" si="98"/>
        <v>2010</v>
      </c>
      <c r="H2070" s="4">
        <v>1</v>
      </c>
      <c r="I2070" s="3" t="s">
        <v>31</v>
      </c>
      <c r="J2070" s="3">
        <v>0</v>
      </c>
      <c r="K2070" s="3">
        <v>0</v>
      </c>
      <c r="L2070" s="3">
        <v>0</v>
      </c>
      <c r="M2070" s="3">
        <v>0</v>
      </c>
      <c r="N2070" s="3">
        <v>1</v>
      </c>
      <c r="O2070" s="3">
        <v>0</v>
      </c>
      <c r="P2070" s="3">
        <f t="shared" si="97"/>
        <v>1.8</v>
      </c>
      <c r="Q2070" s="3">
        <v>274</v>
      </c>
      <c r="R2070" s="3">
        <f t="shared" si="96"/>
        <v>1</v>
      </c>
      <c r="S2070" s="3">
        <v>1</v>
      </c>
      <c r="T2070" s="3">
        <f>IF(AND(H2070&lt;5,S2070&gt;=VLOOKUP(A2070,anni!$A$1:$O$32,6,0)),1,0)</f>
        <v>0</v>
      </c>
    </row>
    <row r="2071" spans="1:20" x14ac:dyDescent="0.3">
      <c r="A2071" s="3">
        <v>2010</v>
      </c>
      <c r="B2071" s="3">
        <v>246</v>
      </c>
      <c r="C2071" s="3" t="s">
        <v>39</v>
      </c>
      <c r="D2071" s="3" t="s">
        <v>40</v>
      </c>
      <c r="E2071" s="3" t="s">
        <v>40</v>
      </c>
      <c r="F2071" s="3">
        <v>5187</v>
      </c>
      <c r="G2071" s="3">
        <f t="shared" si="98"/>
        <v>2010</v>
      </c>
      <c r="H2071" s="4">
        <v>5</v>
      </c>
      <c r="I2071" s="3" t="s">
        <v>36</v>
      </c>
      <c r="J2071" s="3">
        <v>7</v>
      </c>
      <c r="K2071" s="3">
        <v>1</v>
      </c>
      <c r="L2071" s="3">
        <v>1</v>
      </c>
      <c r="M2071" s="3">
        <v>0</v>
      </c>
      <c r="N2071" s="3">
        <v>3</v>
      </c>
      <c r="O2071" s="3">
        <v>0</v>
      </c>
      <c r="P2071" s="3">
        <f t="shared" si="97"/>
        <v>12</v>
      </c>
      <c r="Q2071" s="3">
        <v>62</v>
      </c>
      <c r="R2071" s="3">
        <f t="shared" si="96"/>
        <v>3</v>
      </c>
      <c r="S2071" s="3">
        <v>12</v>
      </c>
      <c r="T2071" s="3">
        <f>IF(AND(H2071&lt;5,S2071&gt;=VLOOKUP(A2071,anni!$A$1:$O$32,6,0)),1,0)</f>
        <v>0</v>
      </c>
    </row>
    <row r="2072" spans="1:20" x14ac:dyDescent="0.3">
      <c r="A2072" s="3">
        <v>2010</v>
      </c>
      <c r="B2072" s="3">
        <v>247</v>
      </c>
      <c r="C2072" s="3" t="s">
        <v>69</v>
      </c>
      <c r="D2072" s="3" t="s">
        <v>70</v>
      </c>
      <c r="E2072" s="3" t="s">
        <v>70</v>
      </c>
      <c r="F2072" s="3">
        <v>5818</v>
      </c>
      <c r="G2072" s="3">
        <f t="shared" si="98"/>
        <v>2010</v>
      </c>
      <c r="H2072" s="4">
        <v>5</v>
      </c>
      <c r="I2072" s="3" t="s">
        <v>36</v>
      </c>
      <c r="J2072" s="3">
        <v>5</v>
      </c>
      <c r="K2072" s="3">
        <v>3</v>
      </c>
      <c r="L2072" s="3">
        <v>1</v>
      </c>
      <c r="M2072" s="3">
        <v>0</v>
      </c>
      <c r="N2072" s="3">
        <v>0</v>
      </c>
      <c r="O2072" s="3">
        <v>0</v>
      </c>
      <c r="P2072" s="3">
        <f t="shared" si="97"/>
        <v>9</v>
      </c>
      <c r="Q2072" s="3">
        <v>116</v>
      </c>
      <c r="R2072" s="3">
        <f t="shared" si="96"/>
        <v>1</v>
      </c>
      <c r="S2072" s="3">
        <v>9</v>
      </c>
      <c r="T2072" s="3">
        <f>IF(AND(H2072&lt;5,S2072&gt;=VLOOKUP(A2072,anni!$A$1:$O$32,6,0)),1,0)</f>
        <v>0</v>
      </c>
    </row>
    <row r="2073" spans="1:20" x14ac:dyDescent="0.3">
      <c r="A2073" s="3">
        <v>2010</v>
      </c>
      <c r="B2073" s="3">
        <v>248</v>
      </c>
      <c r="C2073" s="3" t="s">
        <v>37</v>
      </c>
      <c r="D2073" s="3" t="s">
        <v>96</v>
      </c>
      <c r="E2073" s="3" t="s">
        <v>96</v>
      </c>
      <c r="F2073" s="3">
        <v>5355</v>
      </c>
      <c r="G2073" s="3">
        <f t="shared" si="98"/>
        <v>2010</v>
      </c>
      <c r="H2073" s="4">
        <v>5</v>
      </c>
      <c r="I2073" s="3" t="s">
        <v>36</v>
      </c>
      <c r="J2073" s="3">
        <v>3</v>
      </c>
      <c r="K2073" s="3">
        <v>0</v>
      </c>
      <c r="L2073" s="3">
        <v>1</v>
      </c>
      <c r="M2073" s="3">
        <v>0</v>
      </c>
      <c r="N2073" s="3">
        <v>0</v>
      </c>
      <c r="O2073" s="3">
        <v>0</v>
      </c>
      <c r="P2073" s="3">
        <f t="shared" si="97"/>
        <v>4</v>
      </c>
      <c r="Q2073" s="3">
        <v>218</v>
      </c>
      <c r="R2073" s="3">
        <f t="shared" si="96"/>
        <v>2</v>
      </c>
      <c r="S2073" s="3">
        <v>4</v>
      </c>
      <c r="T2073" s="3">
        <f>IF(AND(H2073&lt;5,S2073&gt;=VLOOKUP(A2073,anni!$A$1:$O$32,6,0)),1,0)</f>
        <v>0</v>
      </c>
    </row>
    <row r="2074" spans="1:20" x14ac:dyDescent="0.3">
      <c r="A2074" s="3">
        <v>2010</v>
      </c>
      <c r="B2074" s="3">
        <v>249</v>
      </c>
      <c r="C2074" s="3" t="s">
        <v>39</v>
      </c>
      <c r="D2074" s="3" t="s">
        <v>40</v>
      </c>
      <c r="E2074" s="3" t="s">
        <v>40</v>
      </c>
      <c r="F2074" s="3">
        <v>5544</v>
      </c>
      <c r="G2074" s="3">
        <f t="shared" si="98"/>
        <v>2010</v>
      </c>
      <c r="H2074" s="4">
        <v>4</v>
      </c>
      <c r="I2074" s="3" t="s">
        <v>36</v>
      </c>
      <c r="J2074" s="3">
        <v>3</v>
      </c>
      <c r="K2074" s="3">
        <v>4</v>
      </c>
      <c r="L2074" s="3">
        <v>2</v>
      </c>
      <c r="M2074" s="3">
        <v>0</v>
      </c>
      <c r="N2074" s="3">
        <v>1</v>
      </c>
      <c r="O2074" s="3">
        <v>0</v>
      </c>
      <c r="P2074" s="3">
        <f t="shared" si="97"/>
        <v>12</v>
      </c>
      <c r="Q2074" s="3">
        <v>98</v>
      </c>
      <c r="R2074" s="3">
        <f t="shared" si="96"/>
        <v>3</v>
      </c>
      <c r="S2074" s="3">
        <v>10</v>
      </c>
      <c r="T2074" s="3">
        <f>IF(AND(H2074&lt;5,S2074&gt;=VLOOKUP(A2074,anni!$A$1:$O$32,6,0)),1,0)</f>
        <v>0</v>
      </c>
    </row>
    <row r="2075" spans="1:20" x14ac:dyDescent="0.3">
      <c r="A2075" s="3">
        <v>2010</v>
      </c>
      <c r="B2075" s="3">
        <v>250</v>
      </c>
      <c r="C2075" s="3" t="s">
        <v>34</v>
      </c>
      <c r="D2075" s="3" t="s">
        <v>103</v>
      </c>
      <c r="E2075" s="3" t="s">
        <v>103</v>
      </c>
      <c r="F2075" s="3">
        <v>5819</v>
      </c>
      <c r="G2075" s="3">
        <f t="shared" si="98"/>
        <v>2010</v>
      </c>
      <c r="H2075" s="4">
        <v>5</v>
      </c>
      <c r="I2075" s="3" t="s">
        <v>36</v>
      </c>
      <c r="J2075" s="3">
        <v>3</v>
      </c>
      <c r="K2075" s="3">
        <v>1</v>
      </c>
      <c r="L2075" s="3">
        <v>1</v>
      </c>
      <c r="M2075" s="3">
        <v>0</v>
      </c>
      <c r="N2075" s="3">
        <v>1</v>
      </c>
      <c r="O2075" s="3">
        <v>0</v>
      </c>
      <c r="P2075" s="3">
        <f t="shared" si="97"/>
        <v>6</v>
      </c>
      <c r="Q2075" s="3">
        <v>168</v>
      </c>
      <c r="R2075" s="3">
        <f t="shared" si="96"/>
        <v>1</v>
      </c>
      <c r="S2075" s="3">
        <v>6</v>
      </c>
      <c r="T2075" s="3">
        <f>IF(AND(H2075&lt;5,S2075&gt;=VLOOKUP(A2075,anni!$A$1:$O$32,6,0)),1,0)</f>
        <v>0</v>
      </c>
    </row>
    <row r="2076" spans="1:20" x14ac:dyDescent="0.3">
      <c r="A2076" s="3">
        <v>2010</v>
      </c>
      <c r="B2076" s="3">
        <v>251</v>
      </c>
      <c r="C2076" s="3" t="s">
        <v>29</v>
      </c>
      <c r="D2076" s="3" t="s">
        <v>75</v>
      </c>
      <c r="E2076" s="3" t="s">
        <v>75</v>
      </c>
      <c r="F2076" s="3">
        <v>5676</v>
      </c>
      <c r="G2076" s="3">
        <f t="shared" si="98"/>
        <v>2010</v>
      </c>
      <c r="H2076" s="4">
        <v>5</v>
      </c>
      <c r="I2076" s="3" t="s">
        <v>36</v>
      </c>
      <c r="J2076" s="3">
        <v>3</v>
      </c>
      <c r="K2076" s="3">
        <v>1</v>
      </c>
      <c r="L2076" s="3">
        <v>1</v>
      </c>
      <c r="M2076" s="3">
        <v>0</v>
      </c>
      <c r="N2076" s="3">
        <v>0</v>
      </c>
      <c r="O2076" s="3">
        <v>0</v>
      </c>
      <c r="P2076" s="3">
        <f t="shared" si="97"/>
        <v>5</v>
      </c>
      <c r="Q2076" s="3">
        <v>189</v>
      </c>
      <c r="R2076" s="3">
        <f t="shared" si="96"/>
        <v>2</v>
      </c>
      <c r="S2076" s="3">
        <v>5</v>
      </c>
      <c r="T2076" s="3">
        <f>IF(AND(H2076&lt;5,S2076&gt;=VLOOKUP(A2076,anni!$A$1:$O$32,6,0)),1,0)</f>
        <v>0</v>
      </c>
    </row>
    <row r="2077" spans="1:20" x14ac:dyDescent="0.3">
      <c r="A2077" s="3">
        <v>2010</v>
      </c>
      <c r="B2077" s="3">
        <v>252</v>
      </c>
      <c r="C2077" s="3" t="s">
        <v>62</v>
      </c>
      <c r="D2077" s="3" t="s">
        <v>134</v>
      </c>
      <c r="E2077" s="3" t="s">
        <v>134</v>
      </c>
      <c r="F2077" s="3">
        <v>5356</v>
      </c>
      <c r="G2077" s="3">
        <f t="shared" si="98"/>
        <v>2010</v>
      </c>
      <c r="H2077" s="4">
        <v>5</v>
      </c>
      <c r="I2077" s="3" t="s">
        <v>36</v>
      </c>
      <c r="J2077" s="3">
        <v>0</v>
      </c>
      <c r="K2077" s="3">
        <v>1</v>
      </c>
      <c r="L2077" s="3">
        <v>0</v>
      </c>
      <c r="M2077" s="3">
        <v>0</v>
      </c>
      <c r="N2077" s="3">
        <v>0</v>
      </c>
      <c r="O2077" s="3">
        <v>0</v>
      </c>
      <c r="P2077" s="3">
        <f t="shared" si="97"/>
        <v>1</v>
      </c>
      <c r="Q2077" s="3">
        <v>274</v>
      </c>
      <c r="R2077" s="3">
        <f t="shared" si="96"/>
        <v>3</v>
      </c>
      <c r="S2077" s="3">
        <v>1</v>
      </c>
      <c r="T2077" s="3">
        <f>IF(AND(H2077&lt;5,S2077&gt;=VLOOKUP(A2077,anni!$A$1:$O$32,6,0)),1,0)</f>
        <v>0</v>
      </c>
    </row>
    <row r="2078" spans="1:20" x14ac:dyDescent="0.3">
      <c r="A2078" s="3">
        <v>2010</v>
      </c>
      <c r="B2078" s="3">
        <v>253</v>
      </c>
      <c r="C2078" s="3" t="s">
        <v>34</v>
      </c>
      <c r="D2078" s="3" t="s">
        <v>123</v>
      </c>
      <c r="E2078" s="3" t="s">
        <v>123</v>
      </c>
      <c r="F2078" s="3">
        <v>5914</v>
      </c>
      <c r="G2078" s="3">
        <f t="shared" si="98"/>
        <v>2010</v>
      </c>
      <c r="H2078" s="4">
        <v>3</v>
      </c>
      <c r="I2078" s="3" t="s">
        <v>36</v>
      </c>
      <c r="J2078" s="3">
        <v>0</v>
      </c>
      <c r="K2078" s="3">
        <v>1</v>
      </c>
      <c r="L2078" s="3">
        <v>1</v>
      </c>
      <c r="M2078" s="3">
        <v>0</v>
      </c>
      <c r="N2078" s="3">
        <v>2</v>
      </c>
      <c r="O2078" s="3">
        <v>0</v>
      </c>
      <c r="P2078" s="3">
        <f t="shared" si="97"/>
        <v>5.6</v>
      </c>
      <c r="Q2078" s="3">
        <v>218</v>
      </c>
      <c r="R2078" s="3">
        <f t="shared" si="96"/>
        <v>2</v>
      </c>
      <c r="S2078" s="3">
        <v>4</v>
      </c>
      <c r="T2078" s="3">
        <f>IF(AND(H2078&lt;5,S2078&gt;=VLOOKUP(A2078,anni!$A$1:$O$32,6,0)),1,0)</f>
        <v>0</v>
      </c>
    </row>
    <row r="2079" spans="1:20" x14ac:dyDescent="0.3">
      <c r="A2079" s="3">
        <v>2010</v>
      </c>
      <c r="B2079" s="3">
        <v>254</v>
      </c>
      <c r="C2079" s="3" t="s">
        <v>45</v>
      </c>
      <c r="D2079" s="3" t="s">
        <v>144</v>
      </c>
      <c r="E2079" s="3" t="s">
        <v>144</v>
      </c>
      <c r="F2079" s="3">
        <v>5915</v>
      </c>
      <c r="G2079" s="3">
        <f t="shared" si="98"/>
        <v>2010</v>
      </c>
      <c r="H2079" s="4">
        <v>3</v>
      </c>
      <c r="I2079" s="3" t="s">
        <v>36</v>
      </c>
      <c r="J2079" s="3">
        <v>3</v>
      </c>
      <c r="K2079" s="3">
        <v>2</v>
      </c>
      <c r="L2079" s="3">
        <v>0</v>
      </c>
      <c r="M2079" s="3">
        <v>0</v>
      </c>
      <c r="N2079" s="3">
        <v>0</v>
      </c>
      <c r="O2079" s="3">
        <v>0</v>
      </c>
      <c r="P2079" s="3">
        <f t="shared" si="97"/>
        <v>7</v>
      </c>
      <c r="Q2079" s="3">
        <v>189</v>
      </c>
      <c r="R2079" s="3">
        <f t="shared" si="96"/>
        <v>1</v>
      </c>
      <c r="S2079" s="3">
        <v>5</v>
      </c>
      <c r="T2079" s="3">
        <f>IF(AND(H2079&lt;5,S2079&gt;=VLOOKUP(A2079,anni!$A$1:$O$32,6,0)),1,0)</f>
        <v>0</v>
      </c>
    </row>
    <row r="2080" spans="1:20" x14ac:dyDescent="0.3">
      <c r="A2080" s="3">
        <v>2010</v>
      </c>
      <c r="B2080" s="3">
        <v>255</v>
      </c>
      <c r="C2080" s="3" t="s">
        <v>45</v>
      </c>
      <c r="D2080" s="3" t="s">
        <v>49</v>
      </c>
      <c r="E2080" s="3" t="s">
        <v>49</v>
      </c>
      <c r="F2080" s="3">
        <v>5874</v>
      </c>
      <c r="G2080" s="3">
        <f t="shared" si="98"/>
        <v>2010</v>
      </c>
      <c r="H2080" s="4">
        <v>4</v>
      </c>
      <c r="I2080" s="3" t="s">
        <v>36</v>
      </c>
      <c r="J2080" s="3">
        <v>3</v>
      </c>
      <c r="K2080" s="3">
        <v>2</v>
      </c>
      <c r="L2080" s="3">
        <v>1</v>
      </c>
      <c r="M2080" s="3">
        <v>0</v>
      </c>
      <c r="N2080" s="3">
        <v>0</v>
      </c>
      <c r="O2080" s="3">
        <v>0</v>
      </c>
      <c r="P2080" s="3">
        <f t="shared" si="97"/>
        <v>7.1999999999999993</v>
      </c>
      <c r="Q2080" s="3">
        <v>168</v>
      </c>
      <c r="R2080" s="3">
        <f t="shared" si="96"/>
        <v>1</v>
      </c>
      <c r="S2080" s="3">
        <v>6</v>
      </c>
      <c r="T2080" s="3">
        <f>IF(AND(H2080&lt;5,S2080&gt;=VLOOKUP(A2080,anni!$A$1:$O$32,6,0)),1,0)</f>
        <v>0</v>
      </c>
    </row>
    <row r="2081" spans="1:20" x14ac:dyDescent="0.3">
      <c r="A2081" s="3">
        <v>2010</v>
      </c>
      <c r="B2081" s="3">
        <v>256</v>
      </c>
      <c r="C2081" s="3" t="s">
        <v>50</v>
      </c>
      <c r="D2081" s="3" t="s">
        <v>138</v>
      </c>
      <c r="E2081" s="3" t="s">
        <v>138</v>
      </c>
      <c r="F2081" s="3">
        <v>5916</v>
      </c>
      <c r="G2081" s="3">
        <f t="shared" si="98"/>
        <v>2010</v>
      </c>
      <c r="H2081" s="4">
        <v>3</v>
      </c>
      <c r="I2081" s="3" t="s">
        <v>36</v>
      </c>
      <c r="J2081" s="3">
        <v>3</v>
      </c>
      <c r="K2081" s="3">
        <v>7</v>
      </c>
      <c r="L2081" s="3">
        <v>1</v>
      </c>
      <c r="M2081" s="3">
        <v>0</v>
      </c>
      <c r="N2081" s="3">
        <v>0</v>
      </c>
      <c r="O2081" s="3">
        <v>0</v>
      </c>
      <c r="P2081" s="3">
        <f t="shared" si="97"/>
        <v>15.399999999999999</v>
      </c>
      <c r="Q2081" s="3">
        <v>77</v>
      </c>
      <c r="R2081" s="3">
        <f t="shared" ref="R2081:R2144" si="99">COUNTIF($F$609:$F$5991,F2081)</f>
        <v>3</v>
      </c>
      <c r="S2081" s="3">
        <v>11</v>
      </c>
      <c r="T2081" s="3">
        <f>IF(AND(H2081&lt;5,S2081&gt;=VLOOKUP(A2081,anni!$A$1:$O$32,6,0)),1,0)</f>
        <v>0</v>
      </c>
    </row>
    <row r="2082" spans="1:20" x14ac:dyDescent="0.3">
      <c r="A2082" s="3">
        <v>2010</v>
      </c>
      <c r="B2082" s="3">
        <v>257</v>
      </c>
      <c r="C2082" s="3" t="s">
        <v>43</v>
      </c>
      <c r="D2082" s="3" t="s">
        <v>58</v>
      </c>
      <c r="E2082" s="3" t="s">
        <v>58</v>
      </c>
      <c r="F2082" s="3">
        <v>5917</v>
      </c>
      <c r="G2082" s="3">
        <f t="shared" si="98"/>
        <v>2010</v>
      </c>
      <c r="H2082" s="4">
        <v>3</v>
      </c>
      <c r="I2082" s="3" t="s">
        <v>36</v>
      </c>
      <c r="J2082" s="3">
        <v>5</v>
      </c>
      <c r="K2082" s="3">
        <v>4</v>
      </c>
      <c r="L2082" s="3">
        <v>7</v>
      </c>
      <c r="M2082" s="3">
        <v>0</v>
      </c>
      <c r="N2082" s="3">
        <v>3</v>
      </c>
      <c r="O2082" s="3">
        <v>0</v>
      </c>
      <c r="P2082" s="3">
        <f t="shared" si="97"/>
        <v>0</v>
      </c>
      <c r="Q2082" s="3">
        <v>16</v>
      </c>
      <c r="R2082" s="3">
        <f t="shared" si="99"/>
        <v>3</v>
      </c>
      <c r="S2082" s="3">
        <v>19</v>
      </c>
      <c r="T2082" s="3">
        <f>IF(AND(H2082&lt;5,S2082&gt;=VLOOKUP(A2082,anni!$A$1:$O$32,6,0)),1,0)</f>
        <v>1</v>
      </c>
    </row>
    <row r="2083" spans="1:20" x14ac:dyDescent="0.3">
      <c r="A2083" s="3">
        <v>2010</v>
      </c>
      <c r="B2083" s="3">
        <v>258</v>
      </c>
      <c r="C2083" s="3" t="s">
        <v>39</v>
      </c>
      <c r="D2083" s="3" t="s">
        <v>40</v>
      </c>
      <c r="E2083" s="3" t="s">
        <v>40</v>
      </c>
      <c r="F2083" s="3">
        <v>5947</v>
      </c>
      <c r="G2083" s="3">
        <f t="shared" si="98"/>
        <v>2010</v>
      </c>
      <c r="H2083" s="4">
        <v>2</v>
      </c>
      <c r="I2083" s="3" t="s">
        <v>31</v>
      </c>
      <c r="J2083" s="3">
        <v>0</v>
      </c>
      <c r="K2083" s="3">
        <v>0</v>
      </c>
      <c r="L2083" s="3">
        <v>3</v>
      </c>
      <c r="M2083" s="3">
        <v>0</v>
      </c>
      <c r="N2083" s="3">
        <v>0</v>
      </c>
      <c r="O2083" s="3">
        <v>0</v>
      </c>
      <c r="P2083" s="3">
        <f t="shared" si="97"/>
        <v>4.8000000000000007</v>
      </c>
      <c r="Q2083" s="3">
        <v>245</v>
      </c>
      <c r="R2083" s="3">
        <f t="shared" si="99"/>
        <v>4</v>
      </c>
      <c r="S2083" s="3">
        <v>3</v>
      </c>
      <c r="T2083" s="3">
        <f>IF(AND(H2083&lt;5,S2083&gt;=VLOOKUP(A2083,anni!$A$1:$O$32,6,0)),1,0)</f>
        <v>0</v>
      </c>
    </row>
    <row r="2084" spans="1:20" x14ac:dyDescent="0.3">
      <c r="A2084" s="3">
        <v>2010</v>
      </c>
      <c r="B2084" s="3">
        <v>259</v>
      </c>
      <c r="C2084" s="3" t="s">
        <v>29</v>
      </c>
      <c r="D2084" s="3" t="s">
        <v>114</v>
      </c>
      <c r="E2084" s="3" t="s">
        <v>114</v>
      </c>
      <c r="F2084" s="3">
        <v>5516</v>
      </c>
      <c r="G2084" s="3">
        <f t="shared" si="98"/>
        <v>2010</v>
      </c>
      <c r="H2084" s="4">
        <v>5</v>
      </c>
      <c r="I2084" s="3" t="s">
        <v>36</v>
      </c>
      <c r="J2084" s="3">
        <v>3</v>
      </c>
      <c r="K2084" s="3">
        <v>2</v>
      </c>
      <c r="L2084" s="3">
        <v>0</v>
      </c>
      <c r="M2084" s="3">
        <v>0</v>
      </c>
      <c r="N2084" s="3">
        <v>0</v>
      </c>
      <c r="O2084" s="3">
        <v>0</v>
      </c>
      <c r="P2084" s="3">
        <f t="shared" si="97"/>
        <v>5</v>
      </c>
      <c r="Q2084" s="3">
        <v>189</v>
      </c>
      <c r="R2084" s="3">
        <f t="shared" si="99"/>
        <v>2</v>
      </c>
      <c r="S2084" s="3">
        <v>5</v>
      </c>
      <c r="T2084" s="3">
        <f>IF(AND(H2084&lt;5,S2084&gt;=VLOOKUP(A2084,anni!$A$1:$O$32,6,0)),1,0)</f>
        <v>0</v>
      </c>
    </row>
    <row r="2085" spans="1:20" x14ac:dyDescent="0.3">
      <c r="A2085" s="3">
        <v>2010</v>
      </c>
      <c r="B2085" s="3">
        <v>260</v>
      </c>
      <c r="C2085" s="3" t="s">
        <v>32</v>
      </c>
      <c r="D2085" s="3" t="s">
        <v>95</v>
      </c>
      <c r="E2085" s="3" t="s">
        <v>95</v>
      </c>
      <c r="F2085" s="3">
        <v>5918</v>
      </c>
      <c r="G2085" s="3">
        <f t="shared" si="98"/>
        <v>2010</v>
      </c>
      <c r="H2085" s="4">
        <v>3</v>
      </c>
      <c r="I2085" s="3" t="s">
        <v>36</v>
      </c>
      <c r="J2085" s="3">
        <v>0</v>
      </c>
      <c r="K2085" s="3">
        <v>2</v>
      </c>
      <c r="L2085" s="3">
        <v>0</v>
      </c>
      <c r="M2085" s="3">
        <v>0</v>
      </c>
      <c r="N2085" s="3">
        <v>0</v>
      </c>
      <c r="O2085" s="3">
        <v>0</v>
      </c>
      <c r="P2085" s="3">
        <f t="shared" si="97"/>
        <v>2.8</v>
      </c>
      <c r="Q2085" s="3">
        <v>265</v>
      </c>
      <c r="R2085" s="3">
        <f t="shared" si="99"/>
        <v>1</v>
      </c>
      <c r="S2085" s="3">
        <v>2</v>
      </c>
      <c r="T2085" s="3">
        <f>IF(AND(H2085&lt;5,S2085&gt;=VLOOKUP(A2085,anni!$A$1:$O$32,6,0)),1,0)</f>
        <v>0</v>
      </c>
    </row>
    <row r="2086" spans="1:20" x14ac:dyDescent="0.3">
      <c r="A2086" s="3">
        <v>2010</v>
      </c>
      <c r="B2086" s="3">
        <v>261</v>
      </c>
      <c r="C2086" s="3" t="s">
        <v>101</v>
      </c>
      <c r="D2086" s="3" t="s">
        <v>104</v>
      </c>
      <c r="E2086" s="3" t="s">
        <v>104</v>
      </c>
      <c r="F2086" s="3">
        <v>5820</v>
      </c>
      <c r="G2086" s="3">
        <f t="shared" si="98"/>
        <v>2010</v>
      </c>
      <c r="H2086" s="4">
        <v>5</v>
      </c>
      <c r="I2086" s="3" t="s">
        <v>36</v>
      </c>
      <c r="J2086" s="3">
        <v>5</v>
      </c>
      <c r="K2086" s="3">
        <v>0</v>
      </c>
      <c r="L2086" s="3">
        <v>0</v>
      </c>
      <c r="M2086" s="3">
        <v>0</v>
      </c>
      <c r="N2086" s="3">
        <v>1</v>
      </c>
      <c r="O2086" s="3">
        <v>0</v>
      </c>
      <c r="P2086" s="3">
        <f t="shared" si="97"/>
        <v>6</v>
      </c>
      <c r="Q2086" s="3">
        <v>168</v>
      </c>
      <c r="R2086" s="3">
        <f t="shared" si="99"/>
        <v>1</v>
      </c>
      <c r="S2086" s="3">
        <v>6</v>
      </c>
      <c r="T2086" s="3">
        <f>IF(AND(H2086&lt;5,S2086&gt;=VLOOKUP(A2086,anni!$A$1:$O$32,6,0)),1,0)</f>
        <v>0</v>
      </c>
    </row>
    <row r="2087" spans="1:20" x14ac:dyDescent="0.3">
      <c r="A2087" s="3">
        <v>2010</v>
      </c>
      <c r="B2087" s="3">
        <v>262</v>
      </c>
      <c r="C2087" s="3" t="s">
        <v>29</v>
      </c>
      <c r="D2087" s="3" t="s">
        <v>75</v>
      </c>
      <c r="E2087" s="3" t="s">
        <v>75</v>
      </c>
      <c r="F2087" s="3">
        <v>5821</v>
      </c>
      <c r="G2087" s="3">
        <f t="shared" si="98"/>
        <v>2010</v>
      </c>
      <c r="H2087" s="4">
        <v>5</v>
      </c>
      <c r="I2087" s="3" t="s">
        <v>36</v>
      </c>
      <c r="J2087" s="3">
        <v>3</v>
      </c>
      <c r="K2087" s="3">
        <v>4</v>
      </c>
      <c r="L2087" s="3">
        <v>1</v>
      </c>
      <c r="M2087" s="3">
        <v>0</v>
      </c>
      <c r="N2087" s="3">
        <v>1</v>
      </c>
      <c r="O2087" s="3">
        <v>0</v>
      </c>
      <c r="P2087" s="3">
        <f t="shared" si="97"/>
        <v>9</v>
      </c>
      <c r="Q2087" s="3">
        <v>116</v>
      </c>
      <c r="R2087" s="3">
        <f t="shared" si="99"/>
        <v>1</v>
      </c>
      <c r="S2087" s="3">
        <v>9</v>
      </c>
      <c r="T2087" s="3">
        <f>IF(AND(H2087&lt;5,S2087&gt;=VLOOKUP(A2087,anni!$A$1:$O$32,6,0)),1,0)</f>
        <v>0</v>
      </c>
    </row>
    <row r="2088" spans="1:20" x14ac:dyDescent="0.3">
      <c r="A2088" s="3">
        <v>2010</v>
      </c>
      <c r="B2088" s="3">
        <v>263</v>
      </c>
      <c r="C2088" s="3" t="s">
        <v>43</v>
      </c>
      <c r="D2088" s="3" t="s">
        <v>58</v>
      </c>
      <c r="E2088" s="3" t="s">
        <v>58</v>
      </c>
      <c r="F2088" s="3">
        <v>5357</v>
      </c>
      <c r="G2088" s="3">
        <f t="shared" si="98"/>
        <v>2010</v>
      </c>
      <c r="H2088" s="4">
        <v>5</v>
      </c>
      <c r="I2088" s="3" t="s">
        <v>36</v>
      </c>
      <c r="J2088" s="3">
        <v>3</v>
      </c>
      <c r="K2088" s="3">
        <v>2</v>
      </c>
      <c r="L2088" s="3">
        <v>6</v>
      </c>
      <c r="M2088" s="3">
        <v>0</v>
      </c>
      <c r="N2088" s="3">
        <v>0</v>
      </c>
      <c r="O2088" s="3">
        <v>0</v>
      </c>
      <c r="P2088" s="3">
        <f t="shared" si="97"/>
        <v>11</v>
      </c>
      <c r="Q2088" s="3">
        <v>77</v>
      </c>
      <c r="R2088" s="3">
        <f t="shared" si="99"/>
        <v>2</v>
      </c>
      <c r="S2088" s="3">
        <v>11</v>
      </c>
      <c r="T2088" s="3">
        <f>IF(AND(H2088&lt;5,S2088&gt;=VLOOKUP(A2088,anni!$A$1:$O$32,6,0)),1,0)</f>
        <v>0</v>
      </c>
    </row>
    <row r="2089" spans="1:20" x14ac:dyDescent="0.3">
      <c r="A2089" s="3">
        <v>2010</v>
      </c>
      <c r="B2089" s="3">
        <v>264</v>
      </c>
      <c r="C2089" s="3" t="s">
        <v>56</v>
      </c>
      <c r="D2089" s="3" t="s">
        <v>93</v>
      </c>
      <c r="E2089" s="3" t="s">
        <v>93</v>
      </c>
      <c r="F2089" s="3">
        <v>5875</v>
      </c>
      <c r="G2089" s="3">
        <f t="shared" si="98"/>
        <v>2010</v>
      </c>
      <c r="H2089" s="4">
        <v>4</v>
      </c>
      <c r="I2089" s="3" t="s">
        <v>36</v>
      </c>
      <c r="J2089" s="3">
        <v>6</v>
      </c>
      <c r="K2089" s="3">
        <v>4</v>
      </c>
      <c r="L2089" s="3">
        <v>0</v>
      </c>
      <c r="M2089" s="3">
        <v>0</v>
      </c>
      <c r="N2089" s="3">
        <v>3</v>
      </c>
      <c r="O2089" s="3">
        <v>0</v>
      </c>
      <c r="P2089" s="3">
        <f t="shared" si="97"/>
        <v>15.6</v>
      </c>
      <c r="Q2089" s="3">
        <v>49</v>
      </c>
      <c r="R2089" s="3">
        <f t="shared" si="99"/>
        <v>2</v>
      </c>
      <c r="S2089" s="3">
        <v>13</v>
      </c>
      <c r="T2089" s="3">
        <f>IF(AND(H2089&lt;5,S2089&gt;=VLOOKUP(A2089,anni!$A$1:$O$32,6,0)),1,0)</f>
        <v>0</v>
      </c>
    </row>
    <row r="2090" spans="1:20" x14ac:dyDescent="0.3">
      <c r="A2090" s="3">
        <v>2010</v>
      </c>
      <c r="B2090" s="3">
        <v>265</v>
      </c>
      <c r="C2090" s="3" t="s">
        <v>43</v>
      </c>
      <c r="D2090" s="3" t="s">
        <v>92</v>
      </c>
      <c r="E2090" s="3" t="s">
        <v>92</v>
      </c>
      <c r="F2090" s="3">
        <v>5876</v>
      </c>
      <c r="G2090" s="3">
        <f t="shared" si="98"/>
        <v>2010</v>
      </c>
      <c r="H2090" s="4">
        <v>4</v>
      </c>
      <c r="I2090" s="3" t="s">
        <v>36</v>
      </c>
      <c r="J2090" s="3">
        <v>7</v>
      </c>
      <c r="K2090" s="3">
        <v>7</v>
      </c>
      <c r="L2090" s="3">
        <v>1</v>
      </c>
      <c r="M2090" s="3">
        <v>0</v>
      </c>
      <c r="N2090" s="3">
        <v>0</v>
      </c>
      <c r="O2090" s="3">
        <v>0</v>
      </c>
      <c r="P2090" s="3">
        <f t="shared" si="97"/>
        <v>18</v>
      </c>
      <c r="Q2090" s="3">
        <v>30</v>
      </c>
      <c r="R2090" s="3">
        <f t="shared" si="99"/>
        <v>2</v>
      </c>
      <c r="S2090" s="3">
        <v>15</v>
      </c>
      <c r="T2090" s="3">
        <f>IF(AND(H2090&lt;5,S2090&gt;=VLOOKUP(A2090,anni!$A$1:$O$32,6,0)),1,0)</f>
        <v>0</v>
      </c>
    </row>
    <row r="2091" spans="1:20" x14ac:dyDescent="0.3">
      <c r="A2091" s="3">
        <v>2010</v>
      </c>
      <c r="B2091" s="3">
        <v>266</v>
      </c>
      <c r="C2091" s="3" t="s">
        <v>59</v>
      </c>
      <c r="D2091" s="3" t="s">
        <v>128</v>
      </c>
      <c r="E2091" s="3" t="s">
        <v>128</v>
      </c>
      <c r="F2091" s="3">
        <v>5822</v>
      </c>
      <c r="G2091" s="3">
        <f t="shared" si="98"/>
        <v>2010</v>
      </c>
      <c r="H2091" s="4">
        <v>5</v>
      </c>
      <c r="I2091" s="3" t="s">
        <v>36</v>
      </c>
      <c r="P2091" s="3">
        <f t="shared" si="97"/>
        <v>-1</v>
      </c>
      <c r="Q2091" s="3">
        <v>297</v>
      </c>
      <c r="R2091" s="3">
        <f t="shared" si="99"/>
        <v>1</v>
      </c>
      <c r="S2091" s="3">
        <v>-1</v>
      </c>
      <c r="T2091" s="3">
        <f>IF(AND(H2091&lt;5,S2091&gt;=VLOOKUP(A2091,anni!$A$1:$O$32,6,0)),1,0)</f>
        <v>0</v>
      </c>
    </row>
    <row r="2092" spans="1:20" x14ac:dyDescent="0.3">
      <c r="A2092" s="3">
        <v>2010</v>
      </c>
      <c r="B2092" s="3">
        <v>267</v>
      </c>
      <c r="C2092" s="3" t="s">
        <v>34</v>
      </c>
      <c r="D2092" s="3" t="s">
        <v>103</v>
      </c>
      <c r="E2092" s="3" t="s">
        <v>103</v>
      </c>
      <c r="F2092" s="3">
        <v>5877</v>
      </c>
      <c r="G2092" s="3">
        <f t="shared" si="98"/>
        <v>2010</v>
      </c>
      <c r="H2092" s="4">
        <v>4</v>
      </c>
      <c r="I2092" s="3" t="s">
        <v>36</v>
      </c>
      <c r="J2092" s="3">
        <v>0</v>
      </c>
      <c r="K2092" s="3">
        <v>1</v>
      </c>
      <c r="L2092" s="3">
        <v>0</v>
      </c>
      <c r="M2092" s="3">
        <v>0</v>
      </c>
      <c r="N2092" s="3">
        <v>0</v>
      </c>
      <c r="O2092" s="3">
        <v>0</v>
      </c>
      <c r="P2092" s="3">
        <f t="shared" si="97"/>
        <v>1.2</v>
      </c>
      <c r="Q2092" s="3">
        <v>274</v>
      </c>
      <c r="R2092" s="3">
        <f t="shared" si="99"/>
        <v>1</v>
      </c>
      <c r="S2092" s="3">
        <v>1</v>
      </c>
      <c r="T2092" s="3">
        <f>IF(AND(H2092&lt;5,S2092&gt;=VLOOKUP(A2092,anni!$A$1:$O$32,6,0)),1,0)</f>
        <v>0</v>
      </c>
    </row>
    <row r="2093" spans="1:20" x14ac:dyDescent="0.3">
      <c r="A2093" s="3">
        <v>2010</v>
      </c>
      <c r="B2093" s="3">
        <v>268</v>
      </c>
      <c r="C2093" s="3" t="s">
        <v>39</v>
      </c>
      <c r="D2093" s="3" t="s">
        <v>40</v>
      </c>
      <c r="E2093" s="3" t="s">
        <v>40</v>
      </c>
      <c r="F2093" s="3">
        <v>5749</v>
      </c>
      <c r="G2093" s="3">
        <f t="shared" si="98"/>
        <v>2010</v>
      </c>
      <c r="H2093" s="4">
        <v>2</v>
      </c>
      <c r="I2093" s="3" t="s">
        <v>31</v>
      </c>
      <c r="J2093" s="3">
        <v>3</v>
      </c>
      <c r="K2093" s="3">
        <v>1</v>
      </c>
      <c r="L2093" s="3">
        <v>0</v>
      </c>
      <c r="M2093" s="3">
        <v>1</v>
      </c>
      <c r="N2093" s="3">
        <v>0</v>
      </c>
      <c r="O2093" s="3">
        <v>0</v>
      </c>
      <c r="P2093" s="3">
        <f t="shared" si="97"/>
        <v>8</v>
      </c>
      <c r="Q2093" s="3">
        <v>189</v>
      </c>
      <c r="R2093" s="3">
        <f t="shared" si="99"/>
        <v>3</v>
      </c>
      <c r="S2093" s="3">
        <v>5</v>
      </c>
      <c r="T2093" s="3">
        <f>IF(AND(H2093&lt;5,S2093&gt;=VLOOKUP(A2093,anni!$A$1:$O$32,6,0)),1,0)</f>
        <v>0</v>
      </c>
    </row>
    <row r="2094" spans="1:20" x14ac:dyDescent="0.3">
      <c r="A2094" s="3">
        <v>2010</v>
      </c>
      <c r="B2094" s="3">
        <v>269</v>
      </c>
      <c r="C2094" s="3" t="s">
        <v>79</v>
      </c>
      <c r="D2094" s="3" t="s">
        <v>84</v>
      </c>
      <c r="E2094" s="3" t="s">
        <v>84</v>
      </c>
      <c r="F2094" s="3">
        <v>5878</v>
      </c>
      <c r="G2094" s="3">
        <f t="shared" si="98"/>
        <v>2010</v>
      </c>
      <c r="H2094" s="4">
        <v>4</v>
      </c>
      <c r="I2094" s="3" t="s">
        <v>36</v>
      </c>
      <c r="J2094" s="3">
        <v>3</v>
      </c>
      <c r="K2094" s="3">
        <v>7</v>
      </c>
      <c r="L2094" s="3">
        <v>0</v>
      </c>
      <c r="M2094" s="3">
        <v>0</v>
      </c>
      <c r="N2094" s="3">
        <v>3</v>
      </c>
      <c r="O2094" s="3">
        <v>0</v>
      </c>
      <c r="P2094" s="3">
        <f t="shared" si="97"/>
        <v>15.6</v>
      </c>
      <c r="Q2094" s="3">
        <v>49</v>
      </c>
      <c r="R2094" s="3">
        <f t="shared" si="99"/>
        <v>2</v>
      </c>
      <c r="S2094" s="3">
        <v>13</v>
      </c>
      <c r="T2094" s="3">
        <f>IF(AND(H2094&lt;5,S2094&gt;=VLOOKUP(A2094,anni!$A$1:$O$32,6,0)),1,0)</f>
        <v>0</v>
      </c>
    </row>
    <row r="2095" spans="1:20" x14ac:dyDescent="0.3">
      <c r="A2095" s="3">
        <v>2010</v>
      </c>
      <c r="B2095" s="3">
        <v>270</v>
      </c>
      <c r="C2095" s="3" t="s">
        <v>32</v>
      </c>
      <c r="D2095" s="3" t="s">
        <v>95</v>
      </c>
      <c r="E2095" s="3" t="s">
        <v>95</v>
      </c>
      <c r="F2095" s="3">
        <v>5518</v>
      </c>
      <c r="G2095" s="3">
        <f t="shared" si="98"/>
        <v>2010</v>
      </c>
      <c r="H2095" s="4">
        <v>5</v>
      </c>
      <c r="I2095" s="3" t="s">
        <v>36</v>
      </c>
      <c r="J2095" s="3">
        <v>6</v>
      </c>
      <c r="K2095" s="3">
        <v>7</v>
      </c>
      <c r="L2095" s="3">
        <v>0</v>
      </c>
      <c r="M2095" s="3">
        <v>0</v>
      </c>
      <c r="N2095" s="3">
        <v>0</v>
      </c>
      <c r="O2095" s="3">
        <v>0</v>
      </c>
      <c r="P2095" s="3">
        <f t="shared" si="97"/>
        <v>13</v>
      </c>
      <c r="Q2095" s="3">
        <v>49</v>
      </c>
      <c r="R2095" s="3">
        <f t="shared" si="99"/>
        <v>3</v>
      </c>
      <c r="S2095" s="3">
        <v>13</v>
      </c>
      <c r="T2095" s="3">
        <f>IF(AND(H2095&lt;5,S2095&gt;=VLOOKUP(A2095,anni!$A$1:$O$32,6,0)),1,0)</f>
        <v>0</v>
      </c>
    </row>
    <row r="2096" spans="1:20" x14ac:dyDescent="0.3">
      <c r="A2096" s="3">
        <v>2010</v>
      </c>
      <c r="B2096" s="3">
        <v>271</v>
      </c>
      <c r="C2096" s="3" t="s">
        <v>45</v>
      </c>
      <c r="D2096" s="3" t="s">
        <v>49</v>
      </c>
      <c r="E2096" s="3" t="s">
        <v>49</v>
      </c>
      <c r="F2096" s="3">
        <v>5679</v>
      </c>
      <c r="G2096" s="3">
        <f t="shared" si="98"/>
        <v>2010</v>
      </c>
      <c r="H2096" s="4">
        <v>5</v>
      </c>
      <c r="I2096" s="3" t="s">
        <v>36</v>
      </c>
      <c r="J2096" s="3">
        <v>6</v>
      </c>
      <c r="K2096" s="3">
        <v>2</v>
      </c>
      <c r="L2096" s="3">
        <v>1</v>
      </c>
      <c r="M2096" s="3">
        <v>0</v>
      </c>
      <c r="N2096" s="3">
        <v>3</v>
      </c>
      <c r="O2096" s="3">
        <v>0</v>
      </c>
      <c r="P2096" s="3">
        <f t="shared" si="97"/>
        <v>12</v>
      </c>
      <c r="Q2096" s="3">
        <v>62</v>
      </c>
      <c r="R2096" s="3">
        <f t="shared" si="99"/>
        <v>2</v>
      </c>
      <c r="S2096" s="3">
        <v>12</v>
      </c>
      <c r="T2096" s="3">
        <f>IF(AND(H2096&lt;5,S2096&gt;=VLOOKUP(A2096,anni!$A$1:$O$32,6,0)),1,0)</f>
        <v>0</v>
      </c>
    </row>
    <row r="2097" spans="1:20" x14ac:dyDescent="0.3">
      <c r="A2097" s="3">
        <v>2010</v>
      </c>
      <c r="B2097" s="3">
        <v>272</v>
      </c>
      <c r="C2097" s="3" t="s">
        <v>59</v>
      </c>
      <c r="D2097" s="3" t="s">
        <v>60</v>
      </c>
      <c r="E2097" s="3" t="s">
        <v>60</v>
      </c>
      <c r="F2097" s="3">
        <v>5879</v>
      </c>
      <c r="G2097" s="3">
        <f t="shared" si="98"/>
        <v>2010</v>
      </c>
      <c r="H2097" s="4">
        <v>4</v>
      </c>
      <c r="I2097" s="3" t="s">
        <v>36</v>
      </c>
      <c r="J2097" s="3">
        <v>2</v>
      </c>
      <c r="K2097" s="3">
        <v>6</v>
      </c>
      <c r="L2097" s="3">
        <v>1</v>
      </c>
      <c r="M2097" s="3">
        <v>0</v>
      </c>
      <c r="N2097" s="3">
        <v>1</v>
      </c>
      <c r="O2097" s="3">
        <v>0</v>
      </c>
      <c r="P2097" s="3">
        <f t="shared" si="97"/>
        <v>12</v>
      </c>
      <c r="Q2097" s="3">
        <v>98</v>
      </c>
      <c r="R2097" s="3">
        <f t="shared" si="99"/>
        <v>2</v>
      </c>
      <c r="S2097" s="3">
        <v>10</v>
      </c>
      <c r="T2097" s="3">
        <f>IF(AND(H2097&lt;5,S2097&gt;=VLOOKUP(A2097,anni!$A$1:$O$32,6,0)),1,0)</f>
        <v>0</v>
      </c>
    </row>
    <row r="2098" spans="1:20" x14ac:dyDescent="0.3">
      <c r="A2098" s="3">
        <v>2010</v>
      </c>
      <c r="B2098" s="3">
        <v>273</v>
      </c>
      <c r="C2098" s="3" t="s">
        <v>50</v>
      </c>
      <c r="D2098" s="3" t="s">
        <v>140</v>
      </c>
      <c r="E2098" s="3" t="s">
        <v>140</v>
      </c>
      <c r="F2098" s="3">
        <v>5823</v>
      </c>
      <c r="G2098" s="3">
        <f t="shared" si="98"/>
        <v>2010</v>
      </c>
      <c r="H2098" s="4">
        <v>5</v>
      </c>
      <c r="I2098" s="3" t="s">
        <v>36</v>
      </c>
      <c r="J2098" s="3">
        <v>0</v>
      </c>
      <c r="K2098" s="3">
        <v>2</v>
      </c>
      <c r="L2098" s="3">
        <v>1</v>
      </c>
      <c r="M2098" s="3">
        <v>0</v>
      </c>
      <c r="N2098" s="3">
        <v>1</v>
      </c>
      <c r="O2098" s="3">
        <v>0</v>
      </c>
      <c r="P2098" s="3">
        <f t="shared" si="97"/>
        <v>4</v>
      </c>
      <c r="Q2098" s="3">
        <v>218</v>
      </c>
      <c r="R2098" s="3">
        <f t="shared" si="99"/>
        <v>1</v>
      </c>
      <c r="S2098" s="3">
        <v>4</v>
      </c>
      <c r="T2098" s="3">
        <f>IF(AND(H2098&lt;5,S2098&gt;=VLOOKUP(A2098,anni!$A$1:$O$32,6,0)),1,0)</f>
        <v>0</v>
      </c>
    </row>
    <row r="2099" spans="1:20" x14ac:dyDescent="0.3">
      <c r="A2099" s="3">
        <v>2010</v>
      </c>
      <c r="B2099" s="3">
        <v>274</v>
      </c>
      <c r="C2099" s="3" t="s">
        <v>34</v>
      </c>
      <c r="D2099" s="3" t="s">
        <v>83</v>
      </c>
      <c r="E2099" s="3" t="s">
        <v>83</v>
      </c>
      <c r="F2099" s="3">
        <v>5948</v>
      </c>
      <c r="G2099" s="3">
        <f t="shared" si="98"/>
        <v>2010</v>
      </c>
      <c r="H2099" s="4">
        <v>2</v>
      </c>
      <c r="I2099" s="3" t="s">
        <v>31</v>
      </c>
      <c r="J2099" s="3">
        <v>7</v>
      </c>
      <c r="K2099" s="3">
        <v>0</v>
      </c>
      <c r="L2099" s="3">
        <v>4</v>
      </c>
      <c r="M2099" s="3">
        <v>0</v>
      </c>
      <c r="N2099" s="3">
        <v>1</v>
      </c>
      <c r="O2099" s="3">
        <v>0</v>
      </c>
      <c r="P2099" s="3">
        <f t="shared" si="97"/>
        <v>19.200000000000003</v>
      </c>
      <c r="Q2099" s="3">
        <v>62</v>
      </c>
      <c r="R2099" s="3">
        <f t="shared" si="99"/>
        <v>3</v>
      </c>
      <c r="S2099" s="3">
        <v>12</v>
      </c>
      <c r="T2099" s="3">
        <f>IF(AND(H2099&lt;5,S2099&gt;=VLOOKUP(A2099,anni!$A$1:$O$32,6,0)),1,0)</f>
        <v>0</v>
      </c>
    </row>
    <row r="2100" spans="1:20" x14ac:dyDescent="0.3">
      <c r="A2100" s="3">
        <v>2010</v>
      </c>
      <c r="B2100" s="3">
        <v>275</v>
      </c>
      <c r="C2100" s="3" t="s">
        <v>56</v>
      </c>
      <c r="D2100" s="3" t="s">
        <v>93</v>
      </c>
      <c r="E2100" s="3" t="s">
        <v>93</v>
      </c>
      <c r="F2100" s="3">
        <v>5188</v>
      </c>
      <c r="G2100" s="3">
        <f t="shared" si="98"/>
        <v>2010</v>
      </c>
      <c r="H2100" s="4">
        <v>5</v>
      </c>
      <c r="I2100" s="3" t="s">
        <v>36</v>
      </c>
      <c r="J2100" s="3">
        <v>7</v>
      </c>
      <c r="K2100" s="3">
        <v>2</v>
      </c>
      <c r="L2100" s="3">
        <v>1</v>
      </c>
      <c r="M2100" s="3">
        <v>0</v>
      </c>
      <c r="N2100" s="3">
        <v>0</v>
      </c>
      <c r="O2100" s="3">
        <v>0</v>
      </c>
      <c r="P2100" s="3">
        <f t="shared" si="97"/>
        <v>10</v>
      </c>
      <c r="Q2100" s="3">
        <v>98</v>
      </c>
      <c r="R2100" s="3">
        <f t="shared" si="99"/>
        <v>5</v>
      </c>
      <c r="S2100" s="3">
        <v>10</v>
      </c>
      <c r="T2100" s="3">
        <f>IF(AND(H2100&lt;5,S2100&gt;=VLOOKUP(A2100,anni!$A$1:$O$32,6,0)),1,0)</f>
        <v>0</v>
      </c>
    </row>
    <row r="2101" spans="1:20" x14ac:dyDescent="0.3">
      <c r="A2101" s="3">
        <v>2010</v>
      </c>
      <c r="B2101" s="3">
        <v>276</v>
      </c>
      <c r="C2101" s="3" t="s">
        <v>37</v>
      </c>
      <c r="D2101" s="3" t="s">
        <v>55</v>
      </c>
      <c r="E2101" s="3" t="s">
        <v>55</v>
      </c>
      <c r="F2101" s="3">
        <v>5360</v>
      </c>
      <c r="G2101" s="3">
        <f t="shared" si="98"/>
        <v>2010</v>
      </c>
      <c r="H2101" s="4">
        <v>5</v>
      </c>
      <c r="I2101" s="3" t="s">
        <v>36</v>
      </c>
      <c r="J2101" s="3">
        <v>7</v>
      </c>
      <c r="K2101" s="3">
        <v>4</v>
      </c>
      <c r="L2101" s="3">
        <v>7</v>
      </c>
      <c r="M2101" s="3">
        <v>0</v>
      </c>
      <c r="N2101" s="3">
        <v>1</v>
      </c>
      <c r="O2101" s="3">
        <v>0</v>
      </c>
      <c r="P2101" s="3">
        <f t="shared" si="97"/>
        <v>19</v>
      </c>
      <c r="Q2101" s="3">
        <v>16</v>
      </c>
      <c r="R2101" s="3">
        <f t="shared" si="99"/>
        <v>4</v>
      </c>
      <c r="S2101" s="3">
        <v>19</v>
      </c>
      <c r="T2101" s="3">
        <f>IF(AND(H2101&lt;5,S2101&gt;=VLOOKUP(A2101,anni!$A$1:$O$32,6,0)),1,0)</f>
        <v>0</v>
      </c>
    </row>
    <row r="2102" spans="1:20" x14ac:dyDescent="0.3">
      <c r="A2102" s="3">
        <v>2010</v>
      </c>
      <c r="B2102" s="3">
        <v>277</v>
      </c>
      <c r="C2102" s="3" t="s">
        <v>39</v>
      </c>
      <c r="D2102" s="3" t="s">
        <v>65</v>
      </c>
      <c r="E2102" s="3" t="s">
        <v>65</v>
      </c>
      <c r="F2102" s="3">
        <v>5880</v>
      </c>
      <c r="G2102" s="3">
        <f t="shared" si="98"/>
        <v>2010</v>
      </c>
      <c r="H2102" s="4">
        <v>4</v>
      </c>
      <c r="I2102" s="3" t="s">
        <v>36</v>
      </c>
      <c r="J2102" s="3">
        <v>3</v>
      </c>
      <c r="K2102" s="3">
        <v>5</v>
      </c>
      <c r="L2102" s="3">
        <v>1</v>
      </c>
      <c r="M2102" s="3">
        <v>0</v>
      </c>
      <c r="N2102" s="3">
        <v>0</v>
      </c>
      <c r="O2102" s="3">
        <v>0</v>
      </c>
      <c r="P2102" s="3">
        <f t="shared" ref="P2102:P2125" si="100">IF(T2102=0,IF(S2102=-1,-1,S2102*HLOOKUP(H2102,$U$1:$Y$2,2,0)),0)</f>
        <v>10.799999999999999</v>
      </c>
      <c r="Q2102" s="3">
        <v>116</v>
      </c>
      <c r="R2102" s="3">
        <f t="shared" si="99"/>
        <v>2</v>
      </c>
      <c r="S2102" s="3">
        <v>9</v>
      </c>
      <c r="T2102" s="3">
        <f>IF(AND(H2102&lt;5,S2102&gt;=VLOOKUP(A2102,anni!$A$1:$O$32,6,0)),1,0)</f>
        <v>0</v>
      </c>
    </row>
    <row r="2103" spans="1:20" x14ac:dyDescent="0.3">
      <c r="A2103" s="3">
        <v>2010</v>
      </c>
      <c r="B2103" s="3">
        <v>278</v>
      </c>
      <c r="C2103" s="3" t="s">
        <v>43</v>
      </c>
      <c r="D2103" s="3" t="s">
        <v>92</v>
      </c>
      <c r="E2103" s="3" t="s">
        <v>92</v>
      </c>
      <c r="F2103" s="3">
        <v>5824</v>
      </c>
      <c r="G2103" s="3">
        <f t="shared" si="98"/>
        <v>2010</v>
      </c>
      <c r="H2103" s="4">
        <v>5</v>
      </c>
      <c r="I2103" s="3" t="s">
        <v>36</v>
      </c>
      <c r="J2103" s="3">
        <v>5</v>
      </c>
      <c r="K2103" s="3">
        <v>0</v>
      </c>
      <c r="L2103" s="3">
        <v>2</v>
      </c>
      <c r="M2103" s="3">
        <v>0</v>
      </c>
      <c r="N2103" s="3">
        <v>2</v>
      </c>
      <c r="O2103" s="3">
        <v>0</v>
      </c>
      <c r="P2103" s="3">
        <f t="shared" si="100"/>
        <v>9</v>
      </c>
      <c r="Q2103" s="3">
        <v>116</v>
      </c>
      <c r="R2103" s="3">
        <f t="shared" si="99"/>
        <v>1</v>
      </c>
      <c r="S2103" s="3">
        <v>9</v>
      </c>
      <c r="T2103" s="3">
        <f>IF(AND(H2103&lt;5,S2103&gt;=VLOOKUP(A2103,anni!$A$1:$O$32,6,0)),1,0)</f>
        <v>0</v>
      </c>
    </row>
    <row r="2104" spans="1:20" x14ac:dyDescent="0.3">
      <c r="A2104" s="3">
        <v>2010</v>
      </c>
      <c r="B2104" s="3">
        <v>279</v>
      </c>
      <c r="C2104" s="3" t="s">
        <v>56</v>
      </c>
      <c r="D2104" s="3" t="s">
        <v>57</v>
      </c>
      <c r="E2104" s="3" t="s">
        <v>57</v>
      </c>
      <c r="F2104" s="3">
        <v>5750</v>
      </c>
      <c r="G2104" s="3">
        <f t="shared" si="98"/>
        <v>2010</v>
      </c>
      <c r="H2104" s="4">
        <v>2</v>
      </c>
      <c r="I2104" s="3" t="s">
        <v>31</v>
      </c>
      <c r="J2104" s="3">
        <v>6</v>
      </c>
      <c r="K2104" s="3">
        <v>5</v>
      </c>
      <c r="L2104" s="3">
        <v>2</v>
      </c>
      <c r="M2104" s="3">
        <v>0</v>
      </c>
      <c r="N2104" s="3">
        <v>6</v>
      </c>
      <c r="O2104" s="3">
        <v>0</v>
      </c>
      <c r="P2104" s="3">
        <f t="shared" si="100"/>
        <v>0</v>
      </c>
      <c r="Q2104" s="3">
        <v>16</v>
      </c>
      <c r="R2104" s="3">
        <f t="shared" si="99"/>
        <v>5</v>
      </c>
      <c r="S2104" s="3">
        <v>19</v>
      </c>
      <c r="T2104" s="3">
        <f>IF(AND(H2104&lt;5,S2104&gt;=VLOOKUP(A2104,anni!$A$1:$O$32,6,0)),1,0)</f>
        <v>1</v>
      </c>
    </row>
    <row r="2105" spans="1:20" x14ac:dyDescent="0.3">
      <c r="A2105" s="3">
        <v>2010</v>
      </c>
      <c r="B2105" s="3">
        <v>280</v>
      </c>
      <c r="C2105" s="3" t="s">
        <v>34</v>
      </c>
      <c r="D2105" s="3" t="s">
        <v>94</v>
      </c>
      <c r="E2105" s="3" t="s">
        <v>94</v>
      </c>
      <c r="F2105" s="3">
        <v>5519</v>
      </c>
      <c r="G2105" s="3">
        <f t="shared" si="98"/>
        <v>2010</v>
      </c>
      <c r="H2105" s="4">
        <v>5</v>
      </c>
      <c r="I2105" s="3" t="s">
        <v>36</v>
      </c>
      <c r="J2105" s="3">
        <v>5</v>
      </c>
      <c r="K2105" s="3">
        <v>1</v>
      </c>
      <c r="L2105" s="3">
        <v>7</v>
      </c>
      <c r="M2105" s="3">
        <v>3</v>
      </c>
      <c r="N2105" s="3">
        <v>2</v>
      </c>
      <c r="O2105" s="3">
        <v>0</v>
      </c>
      <c r="P2105" s="3">
        <f t="shared" si="100"/>
        <v>18</v>
      </c>
      <c r="Q2105" s="3">
        <v>21</v>
      </c>
      <c r="R2105" s="3">
        <f t="shared" si="99"/>
        <v>3</v>
      </c>
      <c r="S2105" s="3">
        <v>18</v>
      </c>
      <c r="T2105" s="3">
        <f>IF(AND(H2105&lt;5,S2105&gt;=VLOOKUP(A2105,anni!$A$1:$O$32,6,0)),1,0)</f>
        <v>0</v>
      </c>
    </row>
    <row r="2106" spans="1:20" x14ac:dyDescent="0.3">
      <c r="A2106" s="3">
        <v>2010</v>
      </c>
      <c r="B2106" s="3">
        <v>281</v>
      </c>
      <c r="C2106" s="3" t="s">
        <v>45</v>
      </c>
      <c r="D2106" s="3" t="s">
        <v>49</v>
      </c>
      <c r="E2106" s="3" t="s">
        <v>49</v>
      </c>
      <c r="F2106" s="3">
        <v>5949</v>
      </c>
      <c r="G2106" s="3">
        <f t="shared" si="98"/>
        <v>2010</v>
      </c>
      <c r="H2106" s="4">
        <v>2</v>
      </c>
      <c r="I2106" s="3" t="s">
        <v>31</v>
      </c>
      <c r="J2106" s="3">
        <v>0</v>
      </c>
      <c r="K2106" s="3">
        <v>0</v>
      </c>
      <c r="L2106" s="3">
        <v>0</v>
      </c>
      <c r="M2106" s="3">
        <v>0</v>
      </c>
      <c r="N2106" s="3">
        <v>2</v>
      </c>
      <c r="O2106" s="3">
        <v>0</v>
      </c>
      <c r="P2106" s="3">
        <f t="shared" si="100"/>
        <v>3.2</v>
      </c>
      <c r="Q2106" s="3">
        <v>265</v>
      </c>
      <c r="R2106" s="3">
        <f t="shared" si="99"/>
        <v>4</v>
      </c>
      <c r="S2106" s="3">
        <v>2</v>
      </c>
      <c r="T2106" s="3">
        <f>IF(AND(H2106&lt;5,S2106&gt;=VLOOKUP(A2106,anni!$A$1:$O$32,6,0)),1,0)</f>
        <v>0</v>
      </c>
    </row>
    <row r="2107" spans="1:20" x14ac:dyDescent="0.3">
      <c r="A2107" s="3">
        <v>2010</v>
      </c>
      <c r="B2107" s="3">
        <v>282</v>
      </c>
      <c r="C2107" s="3" t="s">
        <v>47</v>
      </c>
      <c r="D2107" s="3" t="s">
        <v>81</v>
      </c>
      <c r="E2107" s="3" t="s">
        <v>81</v>
      </c>
      <c r="F2107" s="3">
        <v>5825</v>
      </c>
      <c r="G2107" s="3">
        <f t="shared" si="98"/>
        <v>2010</v>
      </c>
      <c r="H2107" s="4">
        <v>5</v>
      </c>
      <c r="I2107" s="3" t="s">
        <v>36</v>
      </c>
      <c r="J2107" s="3">
        <v>3</v>
      </c>
      <c r="K2107" s="3">
        <v>3</v>
      </c>
      <c r="L2107" s="3">
        <v>1</v>
      </c>
      <c r="M2107" s="3">
        <v>0</v>
      </c>
      <c r="N2107" s="3">
        <v>1</v>
      </c>
      <c r="O2107" s="3">
        <v>0</v>
      </c>
      <c r="P2107" s="3">
        <f t="shared" si="100"/>
        <v>8</v>
      </c>
      <c r="Q2107" s="3">
        <v>130</v>
      </c>
      <c r="R2107" s="3">
        <f t="shared" si="99"/>
        <v>1</v>
      </c>
      <c r="S2107" s="3">
        <v>8</v>
      </c>
      <c r="T2107" s="3">
        <f>IF(AND(H2107&lt;5,S2107&gt;=VLOOKUP(A2107,anni!$A$1:$O$32,6,0)),1,0)</f>
        <v>0</v>
      </c>
    </row>
    <row r="2108" spans="1:20" x14ac:dyDescent="0.3">
      <c r="A2108" s="3">
        <v>2010</v>
      </c>
      <c r="B2108" s="3">
        <v>283</v>
      </c>
      <c r="C2108" s="3" t="s">
        <v>56</v>
      </c>
      <c r="D2108" s="3" t="s">
        <v>126</v>
      </c>
      <c r="E2108" s="3" t="s">
        <v>126</v>
      </c>
      <c r="F2108" s="3">
        <v>5881</v>
      </c>
      <c r="G2108" s="3">
        <f t="shared" si="98"/>
        <v>2010</v>
      </c>
      <c r="H2108" s="4">
        <v>4</v>
      </c>
      <c r="I2108" s="3" t="s">
        <v>36</v>
      </c>
      <c r="J2108" s="3">
        <v>3</v>
      </c>
      <c r="K2108" s="3">
        <v>5</v>
      </c>
      <c r="L2108" s="3">
        <v>1</v>
      </c>
      <c r="M2108" s="3">
        <v>0</v>
      </c>
      <c r="N2108" s="3">
        <v>0</v>
      </c>
      <c r="O2108" s="3">
        <v>0</v>
      </c>
      <c r="P2108" s="3">
        <f t="shared" si="100"/>
        <v>10.799999999999999</v>
      </c>
      <c r="Q2108" s="3">
        <v>116</v>
      </c>
      <c r="R2108" s="3">
        <f t="shared" si="99"/>
        <v>2</v>
      </c>
      <c r="S2108" s="3">
        <v>9</v>
      </c>
      <c r="T2108" s="3">
        <f>IF(AND(H2108&lt;5,S2108&gt;=VLOOKUP(A2108,anni!$A$1:$O$32,6,0)),1,0)</f>
        <v>0</v>
      </c>
    </row>
    <row r="2109" spans="1:20" x14ac:dyDescent="0.3">
      <c r="A2109" s="3">
        <v>2010</v>
      </c>
      <c r="B2109" s="3">
        <v>284</v>
      </c>
      <c r="C2109" s="3" t="s">
        <v>101</v>
      </c>
      <c r="D2109" s="3" t="s">
        <v>117</v>
      </c>
      <c r="E2109" s="3" t="s">
        <v>117</v>
      </c>
      <c r="F2109" s="3">
        <v>5826</v>
      </c>
      <c r="G2109" s="3">
        <f t="shared" si="98"/>
        <v>2010</v>
      </c>
      <c r="H2109" s="4">
        <v>5</v>
      </c>
      <c r="I2109" s="3" t="s">
        <v>36</v>
      </c>
      <c r="P2109" s="3">
        <f t="shared" si="100"/>
        <v>-1</v>
      </c>
      <c r="Q2109" s="3">
        <v>297</v>
      </c>
      <c r="R2109" s="3">
        <f t="shared" si="99"/>
        <v>1</v>
      </c>
      <c r="S2109" s="3">
        <v>-1</v>
      </c>
      <c r="T2109" s="3">
        <f>IF(AND(H2109&lt;5,S2109&gt;=VLOOKUP(A2109,anni!$A$1:$O$32,6,0)),1,0)</f>
        <v>0</v>
      </c>
    </row>
    <row r="2110" spans="1:20" x14ac:dyDescent="0.3">
      <c r="A2110" s="3">
        <v>2010</v>
      </c>
      <c r="B2110" s="3">
        <v>285</v>
      </c>
      <c r="C2110" s="3" t="s">
        <v>56</v>
      </c>
      <c r="D2110" s="3" t="s">
        <v>93</v>
      </c>
      <c r="E2110" s="3" t="s">
        <v>93</v>
      </c>
      <c r="F2110" s="3">
        <v>5919</v>
      </c>
      <c r="G2110" s="3">
        <f t="shared" si="98"/>
        <v>2010</v>
      </c>
      <c r="H2110" s="4">
        <v>3</v>
      </c>
      <c r="I2110" s="3" t="s">
        <v>36</v>
      </c>
      <c r="J2110" s="3">
        <v>3</v>
      </c>
      <c r="K2110" s="3">
        <v>5</v>
      </c>
      <c r="L2110" s="3">
        <v>7</v>
      </c>
      <c r="M2110" s="3">
        <v>0</v>
      </c>
      <c r="N2110" s="3">
        <v>0</v>
      </c>
      <c r="O2110" s="3">
        <v>0</v>
      </c>
      <c r="P2110" s="3">
        <f t="shared" si="100"/>
        <v>21</v>
      </c>
      <c r="Q2110" s="3">
        <v>30</v>
      </c>
      <c r="R2110" s="3">
        <f t="shared" si="99"/>
        <v>3</v>
      </c>
      <c r="S2110" s="3">
        <v>15</v>
      </c>
      <c r="T2110" s="3">
        <f>IF(AND(H2110&lt;5,S2110&gt;=VLOOKUP(A2110,anni!$A$1:$O$32,6,0)),1,0)</f>
        <v>0</v>
      </c>
    </row>
    <row r="2111" spans="1:20" x14ac:dyDescent="0.3">
      <c r="A2111" s="3">
        <v>2010</v>
      </c>
      <c r="B2111" s="3">
        <v>286</v>
      </c>
      <c r="C2111" s="3" t="s">
        <v>45</v>
      </c>
      <c r="D2111" s="3" t="s">
        <v>49</v>
      </c>
      <c r="E2111" s="3" t="s">
        <v>49</v>
      </c>
      <c r="F2111" s="3">
        <v>5683</v>
      </c>
      <c r="G2111" s="3">
        <f t="shared" si="98"/>
        <v>2010</v>
      </c>
      <c r="H2111" s="4">
        <v>5</v>
      </c>
      <c r="I2111" s="3" t="s">
        <v>36</v>
      </c>
      <c r="J2111" s="3">
        <v>7</v>
      </c>
      <c r="K2111" s="3">
        <v>7</v>
      </c>
      <c r="L2111" s="3">
        <v>2</v>
      </c>
      <c r="M2111" s="3">
        <v>0</v>
      </c>
      <c r="N2111" s="3">
        <v>0</v>
      </c>
      <c r="O2111" s="3">
        <v>0</v>
      </c>
      <c r="P2111" s="3">
        <f t="shared" si="100"/>
        <v>16</v>
      </c>
      <c r="Q2111" s="3">
        <v>27</v>
      </c>
      <c r="R2111" s="3">
        <f t="shared" si="99"/>
        <v>2</v>
      </c>
      <c r="S2111" s="3">
        <v>16</v>
      </c>
      <c r="T2111" s="3">
        <f>IF(AND(H2111&lt;5,S2111&gt;=VLOOKUP(A2111,anni!$A$1:$O$32,6,0)),1,0)</f>
        <v>0</v>
      </c>
    </row>
    <row r="2112" spans="1:20" x14ac:dyDescent="0.3">
      <c r="A2112" s="3">
        <v>2010</v>
      </c>
      <c r="B2112" s="3">
        <v>287</v>
      </c>
      <c r="C2112" s="3" t="s">
        <v>50</v>
      </c>
      <c r="D2112" s="3" t="s">
        <v>51</v>
      </c>
      <c r="E2112" s="3" t="s">
        <v>51</v>
      </c>
      <c r="F2112" s="3">
        <v>5739</v>
      </c>
      <c r="G2112" s="3">
        <f t="shared" si="98"/>
        <v>2010</v>
      </c>
      <c r="H2112" s="4">
        <v>3</v>
      </c>
      <c r="I2112" s="3" t="s">
        <v>36</v>
      </c>
      <c r="J2112" s="3">
        <v>7</v>
      </c>
      <c r="K2112" s="3">
        <v>6</v>
      </c>
      <c r="L2112" s="3">
        <v>0</v>
      </c>
      <c r="M2112" s="3">
        <v>0</v>
      </c>
      <c r="N2112" s="3">
        <v>0</v>
      </c>
      <c r="O2112" s="3">
        <v>0</v>
      </c>
      <c r="P2112" s="3">
        <f t="shared" si="100"/>
        <v>18.2</v>
      </c>
      <c r="Q2112" s="3">
        <v>49</v>
      </c>
      <c r="R2112" s="3">
        <f t="shared" si="99"/>
        <v>4</v>
      </c>
      <c r="S2112" s="3">
        <v>13</v>
      </c>
      <c r="T2112" s="3">
        <f>IF(AND(H2112&lt;5,S2112&gt;=VLOOKUP(A2112,anni!$A$1:$O$32,6,0)),1,0)</f>
        <v>0</v>
      </c>
    </row>
    <row r="2113" spans="1:20" x14ac:dyDescent="0.3">
      <c r="A2113" s="3">
        <v>2010</v>
      </c>
      <c r="B2113" s="3">
        <v>288</v>
      </c>
      <c r="C2113" s="3" t="s">
        <v>47</v>
      </c>
      <c r="D2113" s="3" t="s">
        <v>52</v>
      </c>
      <c r="E2113" s="3" t="s">
        <v>52</v>
      </c>
      <c r="F2113" s="3">
        <v>5882</v>
      </c>
      <c r="G2113" s="3">
        <f t="shared" si="98"/>
        <v>2010</v>
      </c>
      <c r="H2113" s="4">
        <v>4</v>
      </c>
      <c r="I2113" s="3" t="s">
        <v>36</v>
      </c>
      <c r="J2113" s="3">
        <v>3</v>
      </c>
      <c r="K2113" s="3">
        <v>1</v>
      </c>
      <c r="L2113" s="3">
        <v>7</v>
      </c>
      <c r="M2113" s="3">
        <v>0</v>
      </c>
      <c r="N2113" s="3">
        <v>0</v>
      </c>
      <c r="O2113" s="3">
        <v>0</v>
      </c>
      <c r="P2113" s="3">
        <f t="shared" si="100"/>
        <v>13.2</v>
      </c>
      <c r="Q2113" s="3">
        <v>77</v>
      </c>
      <c r="R2113" s="3">
        <f t="shared" si="99"/>
        <v>2</v>
      </c>
      <c r="S2113" s="3">
        <v>11</v>
      </c>
      <c r="T2113" s="3">
        <f>IF(AND(H2113&lt;5,S2113&gt;=VLOOKUP(A2113,anni!$A$1:$O$32,6,0)),1,0)</f>
        <v>0</v>
      </c>
    </row>
    <row r="2114" spans="1:20" x14ac:dyDescent="0.3">
      <c r="A2114" s="3">
        <v>2010</v>
      </c>
      <c r="B2114" s="3">
        <v>289</v>
      </c>
      <c r="C2114" s="3" t="s">
        <v>69</v>
      </c>
      <c r="D2114" s="3" t="s">
        <v>70</v>
      </c>
      <c r="E2114" s="3" t="s">
        <v>70</v>
      </c>
      <c r="F2114" s="3">
        <v>5883</v>
      </c>
      <c r="G2114" s="3">
        <f t="shared" ref="G2114:G2177" si="101">A2114</f>
        <v>2010</v>
      </c>
      <c r="H2114" s="4">
        <v>4</v>
      </c>
      <c r="I2114" s="3" t="s">
        <v>36</v>
      </c>
      <c r="J2114" s="3">
        <v>3</v>
      </c>
      <c r="K2114" s="3">
        <v>6</v>
      </c>
      <c r="L2114" s="3">
        <v>1</v>
      </c>
      <c r="M2114" s="3">
        <v>0</v>
      </c>
      <c r="N2114" s="3">
        <v>1</v>
      </c>
      <c r="O2114" s="3">
        <v>0</v>
      </c>
      <c r="P2114" s="3">
        <f t="shared" si="100"/>
        <v>13.2</v>
      </c>
      <c r="Q2114" s="3">
        <v>77</v>
      </c>
      <c r="R2114" s="3">
        <f t="shared" si="99"/>
        <v>1</v>
      </c>
      <c r="S2114" s="3">
        <v>11</v>
      </c>
      <c r="T2114" s="3">
        <f>IF(AND(H2114&lt;5,S2114&gt;=VLOOKUP(A2114,anni!$A$1:$O$32,6,0)),1,0)</f>
        <v>0</v>
      </c>
    </row>
    <row r="2115" spans="1:20" x14ac:dyDescent="0.3">
      <c r="A2115" s="3">
        <v>2010</v>
      </c>
      <c r="B2115" s="3">
        <v>290</v>
      </c>
      <c r="C2115" s="3" t="s">
        <v>34</v>
      </c>
      <c r="D2115" s="3" t="s">
        <v>41</v>
      </c>
      <c r="E2115" s="3" t="s">
        <v>41</v>
      </c>
      <c r="F2115" s="3">
        <v>5938</v>
      </c>
      <c r="G2115" s="3">
        <f t="shared" si="101"/>
        <v>2010</v>
      </c>
      <c r="H2115" s="4">
        <v>2</v>
      </c>
      <c r="I2115" s="3" t="s">
        <v>31</v>
      </c>
      <c r="J2115" s="3">
        <v>6</v>
      </c>
      <c r="K2115" s="3">
        <v>1</v>
      </c>
      <c r="L2115" s="3">
        <v>2</v>
      </c>
      <c r="M2115" s="3">
        <v>0</v>
      </c>
      <c r="N2115" s="3">
        <v>1</v>
      </c>
      <c r="O2115" s="3">
        <v>0</v>
      </c>
      <c r="P2115" s="3">
        <f t="shared" si="100"/>
        <v>16</v>
      </c>
      <c r="Q2115" s="3">
        <v>98</v>
      </c>
      <c r="R2115" s="3">
        <f t="shared" si="99"/>
        <v>3</v>
      </c>
      <c r="S2115" s="3">
        <v>10</v>
      </c>
      <c r="T2115" s="3">
        <f>IF(AND(H2115&lt;5,S2115&gt;=VLOOKUP(A2115,anni!$A$1:$O$32,6,0)),1,0)</f>
        <v>0</v>
      </c>
    </row>
    <row r="2116" spans="1:20" x14ac:dyDescent="0.3">
      <c r="A2116" s="3">
        <v>2010</v>
      </c>
      <c r="B2116" s="3">
        <v>291</v>
      </c>
      <c r="C2116" s="3" t="s">
        <v>45</v>
      </c>
      <c r="D2116" s="3" t="s">
        <v>49</v>
      </c>
      <c r="E2116" s="3" t="s">
        <v>49</v>
      </c>
      <c r="F2116" s="3">
        <v>5550</v>
      </c>
      <c r="G2116" s="3">
        <f t="shared" si="101"/>
        <v>2010</v>
      </c>
      <c r="H2116" s="4">
        <v>4</v>
      </c>
      <c r="I2116" s="3" t="s">
        <v>36</v>
      </c>
      <c r="J2116" s="3">
        <v>3</v>
      </c>
      <c r="K2116" s="3">
        <v>5</v>
      </c>
      <c r="L2116" s="3">
        <v>1</v>
      </c>
      <c r="M2116" s="3">
        <v>0</v>
      </c>
      <c r="N2116" s="3">
        <v>2</v>
      </c>
      <c r="O2116" s="3">
        <v>0</v>
      </c>
      <c r="P2116" s="3">
        <f t="shared" si="100"/>
        <v>13.2</v>
      </c>
      <c r="Q2116" s="3">
        <v>77</v>
      </c>
      <c r="R2116" s="3">
        <f t="shared" si="99"/>
        <v>4</v>
      </c>
      <c r="S2116" s="3">
        <v>11</v>
      </c>
      <c r="T2116" s="3">
        <f>IF(AND(H2116&lt;5,S2116&gt;=VLOOKUP(A2116,anni!$A$1:$O$32,6,0)),1,0)</f>
        <v>0</v>
      </c>
    </row>
    <row r="2117" spans="1:20" x14ac:dyDescent="0.3">
      <c r="A2117" s="3">
        <v>2010</v>
      </c>
      <c r="B2117" s="3">
        <v>292</v>
      </c>
      <c r="C2117" s="3" t="s">
        <v>37</v>
      </c>
      <c r="D2117" s="3" t="s">
        <v>38</v>
      </c>
      <c r="E2117" s="3" t="s">
        <v>38</v>
      </c>
      <c r="F2117" s="3">
        <v>5713</v>
      </c>
      <c r="G2117" s="3">
        <f t="shared" si="101"/>
        <v>2010</v>
      </c>
      <c r="H2117" s="4">
        <v>4</v>
      </c>
      <c r="I2117" s="3" t="s">
        <v>36</v>
      </c>
      <c r="J2117" s="3">
        <v>5</v>
      </c>
      <c r="K2117" s="3">
        <v>6</v>
      </c>
      <c r="L2117" s="3">
        <v>1</v>
      </c>
      <c r="M2117" s="3">
        <v>0</v>
      </c>
      <c r="N2117" s="3">
        <v>0</v>
      </c>
      <c r="O2117" s="3">
        <v>0</v>
      </c>
      <c r="P2117" s="3">
        <f t="shared" si="100"/>
        <v>14.399999999999999</v>
      </c>
      <c r="Q2117" s="3">
        <v>62</v>
      </c>
      <c r="R2117" s="3">
        <f t="shared" si="99"/>
        <v>3</v>
      </c>
      <c r="S2117" s="3">
        <v>12</v>
      </c>
      <c r="T2117" s="3">
        <f>IF(AND(H2117&lt;5,S2117&gt;=VLOOKUP(A2117,anni!$A$1:$O$32,6,0)),1,0)</f>
        <v>0</v>
      </c>
    </row>
    <row r="2118" spans="1:20" x14ac:dyDescent="0.3">
      <c r="A2118" s="3">
        <v>2010</v>
      </c>
      <c r="B2118" s="3">
        <v>293</v>
      </c>
      <c r="C2118" s="3" t="s">
        <v>69</v>
      </c>
      <c r="D2118" s="3" t="s">
        <v>76</v>
      </c>
      <c r="E2118" s="3" t="s">
        <v>76</v>
      </c>
      <c r="F2118" s="3">
        <v>5884</v>
      </c>
      <c r="G2118" s="3">
        <f t="shared" si="101"/>
        <v>2010</v>
      </c>
      <c r="H2118" s="4">
        <v>4</v>
      </c>
      <c r="I2118" s="3" t="s">
        <v>36</v>
      </c>
      <c r="J2118" s="3">
        <v>3</v>
      </c>
      <c r="K2118" s="3">
        <v>2</v>
      </c>
      <c r="L2118" s="3">
        <v>0</v>
      </c>
      <c r="M2118" s="3">
        <v>1</v>
      </c>
      <c r="N2118" s="3">
        <v>1</v>
      </c>
      <c r="O2118" s="3">
        <v>0</v>
      </c>
      <c r="P2118" s="3">
        <f t="shared" si="100"/>
        <v>8.4</v>
      </c>
      <c r="Q2118" s="3">
        <v>149</v>
      </c>
      <c r="R2118" s="3">
        <f t="shared" si="99"/>
        <v>1</v>
      </c>
      <c r="S2118" s="3">
        <v>7</v>
      </c>
      <c r="T2118" s="3">
        <f>IF(AND(H2118&lt;5,S2118&gt;=VLOOKUP(A2118,anni!$A$1:$O$32,6,0)),1,0)</f>
        <v>0</v>
      </c>
    </row>
    <row r="2119" spans="1:20" x14ac:dyDescent="0.3">
      <c r="A2119" s="3">
        <v>2010</v>
      </c>
      <c r="B2119" s="3">
        <v>294</v>
      </c>
      <c r="C2119" s="3" t="s">
        <v>34</v>
      </c>
      <c r="D2119" s="3" t="s">
        <v>97</v>
      </c>
      <c r="E2119" s="3" t="s">
        <v>97</v>
      </c>
      <c r="F2119" s="3">
        <v>5885</v>
      </c>
      <c r="G2119" s="3">
        <f t="shared" si="101"/>
        <v>2010</v>
      </c>
      <c r="H2119" s="4">
        <v>4</v>
      </c>
      <c r="I2119" s="3" t="s">
        <v>36</v>
      </c>
      <c r="J2119" s="3">
        <v>3</v>
      </c>
      <c r="K2119" s="3">
        <v>1</v>
      </c>
      <c r="L2119" s="3">
        <v>0</v>
      </c>
      <c r="M2119" s="3">
        <v>0</v>
      </c>
      <c r="N2119" s="3">
        <v>1</v>
      </c>
      <c r="O2119" s="3">
        <v>0</v>
      </c>
      <c r="P2119" s="3">
        <f t="shared" si="100"/>
        <v>6</v>
      </c>
      <c r="Q2119" s="3">
        <v>189</v>
      </c>
      <c r="R2119" s="3">
        <f t="shared" si="99"/>
        <v>1</v>
      </c>
      <c r="S2119" s="3">
        <v>5</v>
      </c>
      <c r="T2119" s="3">
        <f>IF(AND(H2119&lt;5,S2119&gt;=VLOOKUP(A2119,anni!$A$1:$O$32,6,0)),1,0)</f>
        <v>0</v>
      </c>
    </row>
    <row r="2120" spans="1:20" x14ac:dyDescent="0.3">
      <c r="A2120" s="3">
        <v>2010</v>
      </c>
      <c r="B2120" s="3">
        <v>295</v>
      </c>
      <c r="C2120" s="3" t="s">
        <v>56</v>
      </c>
      <c r="D2120" s="3" t="s">
        <v>71</v>
      </c>
      <c r="E2120" s="3" t="s">
        <v>71</v>
      </c>
      <c r="F2120" s="3">
        <v>5886</v>
      </c>
      <c r="G2120" s="3">
        <f t="shared" si="101"/>
        <v>2010</v>
      </c>
      <c r="H2120" s="4">
        <v>4</v>
      </c>
      <c r="I2120" s="3" t="s">
        <v>36</v>
      </c>
      <c r="J2120" s="3">
        <v>3</v>
      </c>
      <c r="K2120" s="3">
        <v>1</v>
      </c>
      <c r="L2120" s="3">
        <v>1</v>
      </c>
      <c r="M2120" s="3">
        <v>0</v>
      </c>
      <c r="N2120" s="3">
        <v>0</v>
      </c>
      <c r="O2120" s="3">
        <v>0</v>
      </c>
      <c r="P2120" s="3">
        <f t="shared" si="100"/>
        <v>6</v>
      </c>
      <c r="Q2120" s="3">
        <v>189</v>
      </c>
      <c r="R2120" s="3">
        <f t="shared" si="99"/>
        <v>2</v>
      </c>
      <c r="S2120" s="3">
        <v>5</v>
      </c>
      <c r="T2120" s="3">
        <f>IF(AND(H2120&lt;5,S2120&gt;=VLOOKUP(A2120,anni!$A$1:$O$32,6,0)),1,0)</f>
        <v>0</v>
      </c>
    </row>
    <row r="2121" spans="1:20" x14ac:dyDescent="0.3">
      <c r="A2121" s="3">
        <v>2010</v>
      </c>
      <c r="B2121" s="3">
        <v>296</v>
      </c>
      <c r="C2121" s="3" t="s">
        <v>56</v>
      </c>
      <c r="D2121" s="3" t="s">
        <v>93</v>
      </c>
      <c r="E2121" s="3" t="s">
        <v>93</v>
      </c>
      <c r="F2121" s="3">
        <v>5751</v>
      </c>
      <c r="G2121" s="3">
        <f t="shared" si="101"/>
        <v>2010</v>
      </c>
      <c r="H2121" s="4">
        <v>2</v>
      </c>
      <c r="I2121" s="3" t="s">
        <v>31</v>
      </c>
      <c r="J2121" s="3">
        <v>3</v>
      </c>
      <c r="K2121" s="3">
        <v>7</v>
      </c>
      <c r="L2121" s="3">
        <v>1</v>
      </c>
      <c r="M2121" s="3">
        <v>0</v>
      </c>
      <c r="N2121" s="3">
        <v>0</v>
      </c>
      <c r="O2121" s="3">
        <v>0</v>
      </c>
      <c r="P2121" s="3">
        <f t="shared" si="100"/>
        <v>17.600000000000001</v>
      </c>
      <c r="Q2121" s="3">
        <v>77</v>
      </c>
      <c r="R2121" s="3">
        <f t="shared" si="99"/>
        <v>5</v>
      </c>
      <c r="S2121" s="3">
        <v>11</v>
      </c>
      <c r="T2121" s="3">
        <f>IF(AND(H2121&lt;5,S2121&gt;=VLOOKUP(A2121,anni!$A$1:$O$32,6,0)),1,0)</f>
        <v>0</v>
      </c>
    </row>
    <row r="2122" spans="1:20" x14ac:dyDescent="0.3">
      <c r="A2122" s="3">
        <v>2010</v>
      </c>
      <c r="B2122" s="3">
        <v>297</v>
      </c>
      <c r="C2122" s="3" t="s">
        <v>47</v>
      </c>
      <c r="D2122" s="3" t="s">
        <v>73</v>
      </c>
      <c r="E2122" s="3" t="s">
        <v>73</v>
      </c>
      <c r="F2122" s="3">
        <v>5827</v>
      </c>
      <c r="G2122" s="3">
        <f t="shared" si="101"/>
        <v>2010</v>
      </c>
      <c r="H2122" s="4">
        <v>5</v>
      </c>
      <c r="I2122" s="3" t="s">
        <v>36</v>
      </c>
      <c r="J2122" s="3">
        <v>3</v>
      </c>
      <c r="K2122" s="3">
        <v>4</v>
      </c>
      <c r="L2122" s="3">
        <v>7</v>
      </c>
      <c r="M2122" s="3">
        <v>0</v>
      </c>
      <c r="N2122" s="3">
        <v>0</v>
      </c>
      <c r="O2122" s="3">
        <v>0</v>
      </c>
      <c r="P2122" s="3">
        <f t="shared" si="100"/>
        <v>14</v>
      </c>
      <c r="Q2122" s="3">
        <v>40</v>
      </c>
      <c r="R2122" s="3">
        <f t="shared" si="99"/>
        <v>1</v>
      </c>
      <c r="S2122" s="3">
        <v>14</v>
      </c>
      <c r="T2122" s="3">
        <f>IF(AND(H2122&lt;5,S2122&gt;=VLOOKUP(A2122,anni!$A$1:$O$32,6,0)),1,0)</f>
        <v>0</v>
      </c>
    </row>
    <row r="2123" spans="1:20" x14ac:dyDescent="0.3">
      <c r="A2123" s="3">
        <v>2010</v>
      </c>
      <c r="B2123" s="3">
        <v>298</v>
      </c>
      <c r="C2123" s="3" t="s">
        <v>69</v>
      </c>
      <c r="D2123" s="3" t="s">
        <v>72</v>
      </c>
      <c r="E2123" s="3" t="s">
        <v>72</v>
      </c>
      <c r="F2123" s="3">
        <v>5887</v>
      </c>
      <c r="G2123" s="3">
        <f t="shared" si="101"/>
        <v>2010</v>
      </c>
      <c r="H2123" s="4">
        <v>4</v>
      </c>
      <c r="I2123" s="3" t="s">
        <v>36</v>
      </c>
      <c r="J2123" s="3">
        <v>3</v>
      </c>
      <c r="K2123" s="3">
        <v>1</v>
      </c>
      <c r="L2123" s="3">
        <v>2</v>
      </c>
      <c r="M2123" s="3">
        <v>0</v>
      </c>
      <c r="N2123" s="3">
        <v>0</v>
      </c>
      <c r="O2123" s="3">
        <v>0</v>
      </c>
      <c r="P2123" s="3">
        <f t="shared" si="100"/>
        <v>7.1999999999999993</v>
      </c>
      <c r="Q2123" s="3">
        <v>168</v>
      </c>
      <c r="R2123" s="3">
        <f t="shared" si="99"/>
        <v>1</v>
      </c>
      <c r="S2123" s="3">
        <v>6</v>
      </c>
      <c r="T2123" s="3">
        <f>IF(AND(H2123&lt;5,S2123&gt;=VLOOKUP(A2123,anni!$A$1:$O$32,6,0)),1,0)</f>
        <v>0</v>
      </c>
    </row>
    <row r="2124" spans="1:20" x14ac:dyDescent="0.3">
      <c r="A2124" s="3">
        <v>2010</v>
      </c>
      <c r="B2124" s="3">
        <v>299</v>
      </c>
      <c r="C2124" s="3" t="s">
        <v>39</v>
      </c>
      <c r="D2124" s="3" t="s">
        <v>40</v>
      </c>
      <c r="E2124" s="3" t="s">
        <v>40</v>
      </c>
      <c r="F2124" s="3">
        <v>5190</v>
      </c>
      <c r="G2124" s="3">
        <f t="shared" si="101"/>
        <v>2010</v>
      </c>
      <c r="H2124" s="4">
        <v>5</v>
      </c>
      <c r="I2124" s="3" t="s">
        <v>36</v>
      </c>
      <c r="J2124" s="3">
        <v>1</v>
      </c>
      <c r="K2124" s="3">
        <v>1</v>
      </c>
      <c r="L2124" s="3">
        <v>2</v>
      </c>
      <c r="M2124" s="3">
        <v>0</v>
      </c>
      <c r="N2124" s="3">
        <v>1</v>
      </c>
      <c r="O2124" s="3">
        <v>0</v>
      </c>
      <c r="P2124" s="3">
        <f t="shared" si="100"/>
        <v>5</v>
      </c>
      <c r="Q2124" s="3">
        <v>189</v>
      </c>
      <c r="R2124" s="3">
        <f t="shared" si="99"/>
        <v>3</v>
      </c>
      <c r="S2124" s="3">
        <v>5</v>
      </c>
      <c r="T2124" s="3">
        <f>IF(AND(H2124&lt;5,S2124&gt;=VLOOKUP(A2124,anni!$A$1:$O$32,6,0)),1,0)</f>
        <v>0</v>
      </c>
    </row>
    <row r="2125" spans="1:20" x14ac:dyDescent="0.3">
      <c r="A2125" s="3">
        <v>2010</v>
      </c>
      <c r="B2125" s="3">
        <v>300</v>
      </c>
      <c r="C2125" s="3" t="s">
        <v>56</v>
      </c>
      <c r="D2125" s="3" t="s">
        <v>85</v>
      </c>
      <c r="E2125" s="3" t="s">
        <v>85</v>
      </c>
      <c r="F2125" s="3">
        <v>5828</v>
      </c>
      <c r="G2125" s="3">
        <f t="shared" si="101"/>
        <v>2010</v>
      </c>
      <c r="H2125" s="4">
        <v>5</v>
      </c>
      <c r="I2125" s="3" t="s">
        <v>36</v>
      </c>
      <c r="J2125" s="3">
        <v>4</v>
      </c>
      <c r="K2125" s="3">
        <v>4</v>
      </c>
      <c r="L2125" s="3">
        <v>0</v>
      </c>
      <c r="M2125" s="3">
        <v>0</v>
      </c>
      <c r="N2125" s="3">
        <v>2</v>
      </c>
      <c r="O2125" s="3">
        <v>0</v>
      </c>
      <c r="P2125" s="3">
        <f t="shared" si="100"/>
        <v>10</v>
      </c>
      <c r="Q2125" s="3">
        <v>98</v>
      </c>
      <c r="R2125" s="3">
        <f t="shared" si="99"/>
        <v>1</v>
      </c>
      <c r="S2125" s="3">
        <v>10</v>
      </c>
      <c r="T2125" s="3">
        <f>IF(AND(H2125&lt;5,S2125&gt;=VLOOKUP(A2125,anni!$A$1:$O$32,6,0)),1,0)</f>
        <v>0</v>
      </c>
    </row>
    <row r="2126" spans="1:20" x14ac:dyDescent="0.3">
      <c r="A2126" s="3">
        <v>2009</v>
      </c>
      <c r="B2126" s="3">
        <v>1</v>
      </c>
      <c r="C2126" s="3" t="s">
        <v>62</v>
      </c>
      <c r="D2126" s="3" t="s">
        <v>134</v>
      </c>
      <c r="E2126" s="3" t="s">
        <v>134</v>
      </c>
      <c r="F2126" s="3">
        <v>5714</v>
      </c>
      <c r="G2126" s="3">
        <f t="shared" si="101"/>
        <v>2009</v>
      </c>
      <c r="H2126" s="4">
        <v>2</v>
      </c>
      <c r="I2126" s="3" t="s">
        <v>31</v>
      </c>
      <c r="J2126" s="3">
        <v>7</v>
      </c>
      <c r="K2126" s="3">
        <v>0</v>
      </c>
      <c r="L2126" s="3">
        <v>2</v>
      </c>
      <c r="M2126" s="3">
        <v>0</v>
      </c>
      <c r="N2126" s="3">
        <v>0</v>
      </c>
      <c r="O2126" s="3">
        <v>0</v>
      </c>
      <c r="P2126" s="3">
        <f t="shared" ref="P2126:P2146" si="102">IF(T2126=0,IF(S2126=-1,-1,S2126*HLOOKUP(H2126,$U$1:$Y$2,2,0)),0)</f>
        <v>14.4</v>
      </c>
      <c r="Q2126" s="3">
        <v>223</v>
      </c>
      <c r="R2126" s="3">
        <f t="shared" si="99"/>
        <v>2</v>
      </c>
      <c r="S2126" s="3">
        <v>9</v>
      </c>
      <c r="T2126" s="3">
        <f>IF(AND(H2126&lt;5,S2126&gt;=VLOOKUP(A2126,anni!$A$1:$O$32,6,0)),1,0)</f>
        <v>0</v>
      </c>
    </row>
    <row r="2127" spans="1:20" x14ac:dyDescent="0.3">
      <c r="A2127" s="3">
        <v>2009</v>
      </c>
      <c r="B2127" s="3">
        <v>2</v>
      </c>
      <c r="C2127" s="3" t="s">
        <v>34</v>
      </c>
      <c r="D2127" s="3" t="s">
        <v>41</v>
      </c>
      <c r="E2127" s="3" t="s">
        <v>41</v>
      </c>
      <c r="F2127" s="3">
        <v>5740</v>
      </c>
      <c r="G2127" s="3">
        <f t="shared" si="101"/>
        <v>2009</v>
      </c>
      <c r="H2127" s="4">
        <v>1</v>
      </c>
      <c r="I2127" s="3" t="s">
        <v>31</v>
      </c>
      <c r="J2127" s="3">
        <v>7</v>
      </c>
      <c r="K2127" s="3">
        <v>0</v>
      </c>
      <c r="L2127" s="3">
        <v>1</v>
      </c>
      <c r="M2127" s="3">
        <v>2</v>
      </c>
      <c r="N2127" s="3">
        <v>0</v>
      </c>
      <c r="O2127" s="3">
        <v>0</v>
      </c>
      <c r="P2127" s="3">
        <f t="shared" si="102"/>
        <v>18</v>
      </c>
      <c r="Q2127" s="3">
        <v>210</v>
      </c>
      <c r="R2127" s="3">
        <f t="shared" si="99"/>
        <v>3</v>
      </c>
      <c r="S2127" s="3">
        <v>10</v>
      </c>
      <c r="T2127" s="3">
        <f>IF(AND(H2127&lt;5,S2127&gt;=VLOOKUP(A2127,anni!$A$1:$O$32,6,0)),1,0)</f>
        <v>0</v>
      </c>
    </row>
    <row r="2128" spans="1:20" x14ac:dyDescent="0.3">
      <c r="A2128" s="3">
        <v>2009</v>
      </c>
      <c r="B2128" s="3">
        <v>3</v>
      </c>
      <c r="C2128" s="3" t="s">
        <v>86</v>
      </c>
      <c r="D2128" s="3" t="s">
        <v>150</v>
      </c>
      <c r="E2128" s="3" t="s">
        <v>150</v>
      </c>
      <c r="F2128" s="3">
        <v>5636</v>
      </c>
      <c r="G2128" s="3">
        <f t="shared" si="101"/>
        <v>2009</v>
      </c>
      <c r="H2128" s="4">
        <v>4</v>
      </c>
      <c r="I2128" s="3" t="s">
        <v>36</v>
      </c>
      <c r="J2128" s="3">
        <v>2</v>
      </c>
      <c r="K2128" s="3">
        <v>0</v>
      </c>
      <c r="L2128" s="3">
        <v>0</v>
      </c>
      <c r="M2128" s="3">
        <v>0</v>
      </c>
      <c r="N2128" s="3">
        <v>0</v>
      </c>
      <c r="O2128" s="3">
        <v>0</v>
      </c>
      <c r="P2128" s="3">
        <f t="shared" si="102"/>
        <v>2.4</v>
      </c>
      <c r="Q2128" s="3">
        <v>274</v>
      </c>
      <c r="R2128" s="3">
        <f t="shared" si="99"/>
        <v>1</v>
      </c>
      <c r="S2128" s="3">
        <v>2</v>
      </c>
      <c r="T2128" s="3">
        <f>IF(AND(H2128&lt;5,S2128&gt;=VLOOKUP(A2128,anni!$A$1:$O$32,6,0)),1,0)</f>
        <v>0</v>
      </c>
    </row>
    <row r="2129" spans="1:20" x14ac:dyDescent="0.3">
      <c r="A2129" s="3">
        <v>2009</v>
      </c>
      <c r="B2129" s="3">
        <v>4</v>
      </c>
      <c r="C2129" s="3" t="s">
        <v>47</v>
      </c>
      <c r="D2129" s="3" t="s">
        <v>48</v>
      </c>
      <c r="E2129" s="3" t="s">
        <v>48</v>
      </c>
      <c r="F2129" s="3">
        <v>5715</v>
      </c>
      <c r="G2129" s="3">
        <f t="shared" si="101"/>
        <v>2009</v>
      </c>
      <c r="H2129" s="4">
        <v>2</v>
      </c>
      <c r="I2129" s="3" t="s">
        <v>31</v>
      </c>
      <c r="P2129" s="3">
        <f t="shared" si="102"/>
        <v>-1</v>
      </c>
      <c r="Q2129" s="3">
        <v>297</v>
      </c>
      <c r="R2129" s="3">
        <f t="shared" si="99"/>
        <v>1</v>
      </c>
      <c r="S2129" s="3">
        <v>-1</v>
      </c>
      <c r="T2129" s="3">
        <f>IF(AND(H2129&lt;5,S2129&gt;=VLOOKUP(A2129,anni!$A$1:$O$32,6,0)),1,0)</f>
        <v>0</v>
      </c>
    </row>
    <row r="2130" spans="1:20" x14ac:dyDescent="0.3">
      <c r="A2130" s="3">
        <v>2009</v>
      </c>
      <c r="B2130" s="3">
        <v>5</v>
      </c>
      <c r="C2130" s="3" t="s">
        <v>34</v>
      </c>
      <c r="D2130" s="3" t="s">
        <v>41</v>
      </c>
      <c r="E2130" s="3" t="s">
        <v>41</v>
      </c>
      <c r="F2130" s="3">
        <v>5637</v>
      </c>
      <c r="G2130" s="3">
        <f t="shared" si="101"/>
        <v>2009</v>
      </c>
      <c r="H2130" s="4">
        <v>4</v>
      </c>
      <c r="I2130" s="3" t="s">
        <v>36</v>
      </c>
      <c r="J2130" s="3">
        <v>6</v>
      </c>
      <c r="K2130" s="3">
        <v>0</v>
      </c>
      <c r="L2130" s="3">
        <v>0</v>
      </c>
      <c r="M2130" s="3">
        <v>0</v>
      </c>
      <c r="N2130" s="3">
        <v>0</v>
      </c>
      <c r="O2130" s="3">
        <v>0</v>
      </c>
      <c r="P2130" s="3">
        <f t="shared" si="102"/>
        <v>7.1999999999999993</v>
      </c>
      <c r="Q2130" s="3">
        <v>254</v>
      </c>
      <c r="R2130" s="3">
        <f t="shared" si="99"/>
        <v>2</v>
      </c>
      <c r="S2130" s="3">
        <v>6</v>
      </c>
      <c r="T2130" s="3">
        <f>IF(AND(H2130&lt;5,S2130&gt;=VLOOKUP(A2130,anni!$A$1:$O$32,6,0)),1,0)</f>
        <v>0</v>
      </c>
    </row>
    <row r="2131" spans="1:20" x14ac:dyDescent="0.3">
      <c r="A2131" s="3">
        <v>2009</v>
      </c>
      <c r="B2131" s="3">
        <v>6</v>
      </c>
      <c r="C2131" s="3" t="s">
        <v>39</v>
      </c>
      <c r="D2131" s="3" t="s">
        <v>148</v>
      </c>
      <c r="E2131" s="3" t="s">
        <v>148</v>
      </c>
      <c r="F2131" s="3">
        <v>5638</v>
      </c>
      <c r="G2131" s="3">
        <f t="shared" si="101"/>
        <v>2009</v>
      </c>
      <c r="H2131" s="4">
        <v>4</v>
      </c>
      <c r="I2131" s="3" t="s">
        <v>36</v>
      </c>
      <c r="J2131" s="3">
        <v>2</v>
      </c>
      <c r="K2131" s="3">
        <v>0</v>
      </c>
      <c r="L2131" s="3">
        <v>0</v>
      </c>
      <c r="M2131" s="3">
        <v>0</v>
      </c>
      <c r="N2131" s="3">
        <v>0</v>
      </c>
      <c r="O2131" s="3">
        <v>0</v>
      </c>
      <c r="P2131" s="3">
        <f t="shared" si="102"/>
        <v>2.4</v>
      </c>
      <c r="Q2131" s="3">
        <v>274</v>
      </c>
      <c r="R2131" s="3">
        <f t="shared" si="99"/>
        <v>1</v>
      </c>
      <c r="S2131" s="3">
        <v>2</v>
      </c>
      <c r="T2131" s="3">
        <f>IF(AND(H2131&lt;5,S2131&gt;=VLOOKUP(A2131,anni!$A$1:$O$32,6,0)),1,0)</f>
        <v>0</v>
      </c>
    </row>
    <row r="2132" spans="1:20" x14ac:dyDescent="0.3">
      <c r="A2132" s="3">
        <v>2009</v>
      </c>
      <c r="B2132" s="3">
        <v>7</v>
      </c>
      <c r="C2132" s="3" t="s">
        <v>47</v>
      </c>
      <c r="D2132" s="3" t="s">
        <v>48</v>
      </c>
      <c r="E2132" s="3" t="s">
        <v>48</v>
      </c>
      <c r="F2132" s="3">
        <v>5639</v>
      </c>
      <c r="G2132" s="3">
        <f t="shared" si="101"/>
        <v>2009</v>
      </c>
      <c r="H2132" s="4">
        <v>4</v>
      </c>
      <c r="I2132" s="3" t="s">
        <v>36</v>
      </c>
      <c r="J2132" s="3">
        <v>7</v>
      </c>
      <c r="K2132" s="3">
        <v>7</v>
      </c>
      <c r="L2132" s="3">
        <v>1</v>
      </c>
      <c r="M2132" s="3">
        <v>0</v>
      </c>
      <c r="N2132" s="3">
        <v>3</v>
      </c>
      <c r="O2132" s="3">
        <v>0</v>
      </c>
      <c r="P2132" s="3">
        <f t="shared" si="102"/>
        <v>21.599999999999998</v>
      </c>
      <c r="Q2132" s="3">
        <v>110</v>
      </c>
      <c r="R2132" s="3">
        <f t="shared" si="99"/>
        <v>2</v>
      </c>
      <c r="S2132" s="3">
        <v>18</v>
      </c>
      <c r="T2132" s="3">
        <f>IF(AND(H2132&lt;5,S2132&gt;=VLOOKUP(A2132,anni!$A$1:$O$32,6,0)),1,0)</f>
        <v>0</v>
      </c>
    </row>
    <row r="2133" spans="1:20" x14ac:dyDescent="0.3">
      <c r="A2133" s="3">
        <v>2009</v>
      </c>
      <c r="B2133" s="3">
        <v>8</v>
      </c>
      <c r="C2133" s="3" t="s">
        <v>34</v>
      </c>
      <c r="D2133" s="3" t="s">
        <v>83</v>
      </c>
      <c r="E2133" s="3" t="s">
        <v>83</v>
      </c>
      <c r="F2133" s="3">
        <v>5521</v>
      </c>
      <c r="G2133" s="3">
        <f t="shared" si="101"/>
        <v>2009</v>
      </c>
      <c r="H2133" s="4">
        <v>3</v>
      </c>
      <c r="I2133" s="3" t="s">
        <v>36</v>
      </c>
      <c r="J2133" s="3">
        <v>7</v>
      </c>
      <c r="K2133" s="3">
        <v>7</v>
      </c>
      <c r="L2133" s="3">
        <v>2</v>
      </c>
      <c r="M2133" s="3">
        <v>1</v>
      </c>
      <c r="N2133" s="3">
        <v>0</v>
      </c>
      <c r="O2133" s="3">
        <v>0</v>
      </c>
      <c r="P2133" s="3">
        <f t="shared" si="102"/>
        <v>23.799999999999997</v>
      </c>
      <c r="Q2133" s="3">
        <v>123</v>
      </c>
      <c r="R2133" s="3">
        <f t="shared" si="99"/>
        <v>2</v>
      </c>
      <c r="S2133" s="3">
        <v>17</v>
      </c>
      <c r="T2133" s="3">
        <f>IF(AND(H2133&lt;5,S2133&gt;=VLOOKUP(A2133,anni!$A$1:$O$32,6,0)),1,0)</f>
        <v>0</v>
      </c>
    </row>
    <row r="2134" spans="1:20" x14ac:dyDescent="0.3">
      <c r="A2134" s="3">
        <v>2009</v>
      </c>
      <c r="B2134" s="3">
        <v>9</v>
      </c>
      <c r="C2134" s="3" t="s">
        <v>135</v>
      </c>
      <c r="D2134" s="3" t="s">
        <v>145</v>
      </c>
      <c r="E2134" s="3" t="s">
        <v>145</v>
      </c>
      <c r="F2134" s="3">
        <v>5496</v>
      </c>
      <c r="G2134" s="3">
        <f t="shared" si="101"/>
        <v>2009</v>
      </c>
      <c r="H2134" s="4">
        <v>4</v>
      </c>
      <c r="I2134" s="3" t="s">
        <v>36</v>
      </c>
      <c r="J2134" s="3">
        <v>7</v>
      </c>
      <c r="K2134" s="3">
        <v>7</v>
      </c>
      <c r="L2134" s="3">
        <v>7</v>
      </c>
      <c r="M2134" s="3">
        <v>2</v>
      </c>
      <c r="N2134" s="3">
        <v>0</v>
      </c>
      <c r="O2134" s="3">
        <v>0</v>
      </c>
      <c r="P2134" s="3">
        <f t="shared" si="102"/>
        <v>27.599999999999998</v>
      </c>
      <c r="Q2134" s="3">
        <v>54</v>
      </c>
      <c r="R2134" s="3">
        <f t="shared" si="99"/>
        <v>3</v>
      </c>
      <c r="S2134" s="3">
        <v>23</v>
      </c>
      <c r="T2134" s="3">
        <f>IF(AND(H2134&lt;5,S2134&gt;=VLOOKUP(A2134,anni!$A$1:$O$32,6,0)),1,0)</f>
        <v>0</v>
      </c>
    </row>
    <row r="2135" spans="1:20" x14ac:dyDescent="0.3">
      <c r="A2135" s="3">
        <v>2009</v>
      </c>
      <c r="B2135" s="3">
        <v>10</v>
      </c>
      <c r="C2135" s="3" t="s">
        <v>29</v>
      </c>
      <c r="D2135" s="3" t="s">
        <v>75</v>
      </c>
      <c r="E2135" s="3" t="s">
        <v>75</v>
      </c>
      <c r="F2135" s="3">
        <v>5141</v>
      </c>
      <c r="G2135" s="3">
        <f t="shared" si="101"/>
        <v>2009</v>
      </c>
      <c r="H2135" s="4">
        <v>5</v>
      </c>
      <c r="I2135" s="3" t="s">
        <v>36</v>
      </c>
      <c r="J2135" s="3">
        <v>7</v>
      </c>
      <c r="K2135" s="3">
        <v>7</v>
      </c>
      <c r="L2135" s="3">
        <v>7</v>
      </c>
      <c r="M2135" s="3">
        <v>6</v>
      </c>
      <c r="N2135" s="3">
        <v>2</v>
      </c>
      <c r="O2135" s="3">
        <v>0</v>
      </c>
      <c r="P2135" s="3">
        <f t="shared" si="102"/>
        <v>29</v>
      </c>
      <c r="Q2135" s="3">
        <v>16</v>
      </c>
      <c r="R2135" s="3">
        <f t="shared" si="99"/>
        <v>4</v>
      </c>
      <c r="S2135" s="3">
        <v>29</v>
      </c>
      <c r="T2135" s="3">
        <f>IF(AND(H2135&lt;5,S2135&gt;=VLOOKUP(A2135,anni!$A$1:$O$32,6,0)),1,0)</f>
        <v>0</v>
      </c>
    </row>
    <row r="2136" spans="1:20" x14ac:dyDescent="0.3">
      <c r="A2136" s="3">
        <v>2009</v>
      </c>
      <c r="B2136" s="3">
        <v>11</v>
      </c>
      <c r="C2136" s="3" t="s">
        <v>69</v>
      </c>
      <c r="D2136" s="3" t="s">
        <v>119</v>
      </c>
      <c r="E2136" s="3" t="s">
        <v>119</v>
      </c>
      <c r="F2136" s="3">
        <v>5686</v>
      </c>
      <c r="G2136" s="3">
        <f t="shared" si="101"/>
        <v>2009</v>
      </c>
      <c r="H2136" s="4">
        <v>3</v>
      </c>
      <c r="I2136" s="3" t="s">
        <v>36</v>
      </c>
      <c r="J2136" s="3">
        <v>7</v>
      </c>
      <c r="K2136" s="3">
        <v>7</v>
      </c>
      <c r="L2136" s="3">
        <v>4</v>
      </c>
      <c r="M2136" s="3">
        <v>7</v>
      </c>
      <c r="N2136" s="3">
        <v>0</v>
      </c>
      <c r="O2136" s="3">
        <v>0</v>
      </c>
      <c r="P2136" s="3">
        <f t="shared" si="102"/>
        <v>35</v>
      </c>
      <c r="Q2136" s="3">
        <v>41</v>
      </c>
      <c r="R2136" s="3">
        <f t="shared" si="99"/>
        <v>3</v>
      </c>
      <c r="S2136" s="3">
        <v>25</v>
      </c>
      <c r="T2136" s="3">
        <f>IF(AND(H2136&lt;5,S2136&gt;=VLOOKUP(A2136,anni!$A$1:$O$32,6,0)),1,0)</f>
        <v>0</v>
      </c>
    </row>
    <row r="2137" spans="1:20" x14ac:dyDescent="0.3">
      <c r="A2137" s="3">
        <v>2009</v>
      </c>
      <c r="B2137" s="3">
        <v>12</v>
      </c>
      <c r="C2137" s="3" t="s">
        <v>45</v>
      </c>
      <c r="D2137" s="3" t="s">
        <v>132</v>
      </c>
      <c r="E2137" s="3" t="s">
        <v>132</v>
      </c>
      <c r="F2137" s="3">
        <v>5499</v>
      </c>
      <c r="G2137" s="3">
        <f t="shared" si="101"/>
        <v>2009</v>
      </c>
      <c r="H2137" s="4">
        <v>4</v>
      </c>
      <c r="I2137" s="3" t="s">
        <v>36</v>
      </c>
      <c r="J2137" s="3">
        <v>2</v>
      </c>
      <c r="K2137" s="3">
        <v>6</v>
      </c>
      <c r="L2137" s="3">
        <v>0</v>
      </c>
      <c r="M2137" s="3">
        <v>1</v>
      </c>
      <c r="N2137" s="3">
        <v>0</v>
      </c>
      <c r="O2137" s="3">
        <v>0</v>
      </c>
      <c r="P2137" s="3">
        <f t="shared" si="102"/>
        <v>10.799999999999999</v>
      </c>
      <c r="Q2137" s="3">
        <v>223</v>
      </c>
      <c r="R2137" s="3">
        <f t="shared" si="99"/>
        <v>3</v>
      </c>
      <c r="S2137" s="3">
        <v>9</v>
      </c>
      <c r="T2137" s="3">
        <f>IF(AND(H2137&lt;5,S2137&gt;=VLOOKUP(A2137,anni!$A$1:$O$32,6,0)),1,0)</f>
        <v>0</v>
      </c>
    </row>
    <row r="2138" spans="1:20" x14ac:dyDescent="0.3">
      <c r="A2138" s="3">
        <v>2009</v>
      </c>
      <c r="B2138" s="3">
        <v>13</v>
      </c>
      <c r="C2138" s="3" t="s">
        <v>37</v>
      </c>
      <c r="D2138" s="3" t="s">
        <v>55</v>
      </c>
      <c r="E2138" s="3" t="s">
        <v>55</v>
      </c>
      <c r="F2138" s="3">
        <v>5741</v>
      </c>
      <c r="G2138" s="3">
        <f t="shared" si="101"/>
        <v>2009</v>
      </c>
      <c r="H2138" s="4">
        <v>1</v>
      </c>
      <c r="I2138" s="3" t="s">
        <v>31</v>
      </c>
      <c r="J2138" s="3">
        <v>7</v>
      </c>
      <c r="K2138" s="3">
        <v>7</v>
      </c>
      <c r="L2138" s="3">
        <v>3</v>
      </c>
      <c r="M2138" s="3">
        <v>0</v>
      </c>
      <c r="N2138" s="3">
        <v>0</v>
      </c>
      <c r="O2138" s="3">
        <v>0</v>
      </c>
      <c r="P2138" s="3">
        <f t="shared" si="102"/>
        <v>30.6</v>
      </c>
      <c r="Q2138" s="3">
        <v>123</v>
      </c>
      <c r="R2138" s="3">
        <f t="shared" si="99"/>
        <v>5</v>
      </c>
      <c r="S2138" s="3">
        <v>17</v>
      </c>
      <c r="T2138" s="3">
        <f>IF(AND(H2138&lt;5,S2138&gt;=VLOOKUP(A2138,anni!$A$1:$O$32,6,0)),1,0)</f>
        <v>0</v>
      </c>
    </row>
    <row r="2139" spans="1:20" x14ac:dyDescent="0.3">
      <c r="A2139" s="3">
        <v>2009</v>
      </c>
      <c r="B2139" s="3">
        <v>14</v>
      </c>
      <c r="C2139" s="3" t="s">
        <v>34</v>
      </c>
      <c r="D2139" s="3" t="s">
        <v>130</v>
      </c>
      <c r="E2139" s="3" t="s">
        <v>130</v>
      </c>
      <c r="F2139" s="3">
        <v>5443</v>
      </c>
      <c r="G2139" s="3">
        <f t="shared" si="101"/>
        <v>2009</v>
      </c>
      <c r="H2139" s="4">
        <v>5</v>
      </c>
      <c r="I2139" s="3" t="s">
        <v>36</v>
      </c>
      <c r="J2139" s="3">
        <v>4</v>
      </c>
      <c r="K2139" s="3">
        <v>7</v>
      </c>
      <c r="L2139" s="3">
        <v>6</v>
      </c>
      <c r="M2139" s="3">
        <v>0</v>
      </c>
      <c r="N2139" s="3">
        <v>0</v>
      </c>
      <c r="O2139" s="3">
        <v>0</v>
      </c>
      <c r="P2139" s="3">
        <f t="shared" si="102"/>
        <v>17</v>
      </c>
      <c r="Q2139" s="3">
        <v>123</v>
      </c>
      <c r="R2139" s="3">
        <f t="shared" si="99"/>
        <v>2</v>
      </c>
      <c r="S2139" s="3">
        <v>17</v>
      </c>
      <c r="T2139" s="3">
        <f>IF(AND(H2139&lt;5,S2139&gt;=VLOOKUP(A2139,anni!$A$1:$O$32,6,0)),1,0)</f>
        <v>0</v>
      </c>
    </row>
    <row r="2140" spans="1:20" x14ac:dyDescent="0.3">
      <c r="A2140" s="3">
        <v>2009</v>
      </c>
      <c r="B2140" s="3">
        <v>15</v>
      </c>
      <c r="C2140" s="3" t="s">
        <v>34</v>
      </c>
      <c r="D2140" s="3" t="s">
        <v>41</v>
      </c>
      <c r="E2140" s="3" t="s">
        <v>41</v>
      </c>
      <c r="F2140" s="3">
        <v>5552</v>
      </c>
      <c r="G2140" s="3">
        <f t="shared" si="101"/>
        <v>2009</v>
      </c>
      <c r="H2140" s="4">
        <v>5</v>
      </c>
      <c r="I2140" s="3" t="s">
        <v>36</v>
      </c>
      <c r="J2140" s="3">
        <v>7</v>
      </c>
      <c r="K2140" s="3">
        <v>7</v>
      </c>
      <c r="L2140" s="3">
        <v>4</v>
      </c>
      <c r="M2140" s="3">
        <v>2</v>
      </c>
      <c r="N2140" s="3">
        <v>0</v>
      </c>
      <c r="O2140" s="3">
        <v>0</v>
      </c>
      <c r="P2140" s="3">
        <f t="shared" si="102"/>
        <v>20</v>
      </c>
      <c r="Q2140" s="3">
        <v>89</v>
      </c>
      <c r="R2140" s="3">
        <f t="shared" si="99"/>
        <v>1</v>
      </c>
      <c r="S2140" s="3">
        <v>20</v>
      </c>
      <c r="T2140" s="3">
        <f>IF(AND(H2140&lt;5,S2140&gt;=VLOOKUP(A2140,anni!$A$1:$O$32,6,0)),1,0)</f>
        <v>0</v>
      </c>
    </row>
    <row r="2141" spans="1:20" x14ac:dyDescent="0.3">
      <c r="A2141" s="3">
        <v>2009</v>
      </c>
      <c r="B2141" s="3">
        <v>16</v>
      </c>
      <c r="C2141" s="3" t="s">
        <v>47</v>
      </c>
      <c r="D2141" s="3" t="s">
        <v>81</v>
      </c>
      <c r="E2141" s="3" t="s">
        <v>81</v>
      </c>
      <c r="F2141" s="3">
        <v>5553</v>
      </c>
      <c r="G2141" s="3">
        <f t="shared" si="101"/>
        <v>2009</v>
      </c>
      <c r="H2141" s="4">
        <v>5</v>
      </c>
      <c r="I2141" s="3" t="s">
        <v>36</v>
      </c>
      <c r="J2141" s="3">
        <v>7</v>
      </c>
      <c r="K2141" s="3">
        <v>0</v>
      </c>
      <c r="L2141" s="3">
        <v>3</v>
      </c>
      <c r="M2141" s="3">
        <v>0</v>
      </c>
      <c r="N2141" s="3">
        <v>0</v>
      </c>
      <c r="O2141" s="3">
        <v>0</v>
      </c>
      <c r="P2141" s="3">
        <f t="shared" si="102"/>
        <v>10</v>
      </c>
      <c r="Q2141" s="3">
        <v>210</v>
      </c>
      <c r="R2141" s="3">
        <f t="shared" si="99"/>
        <v>1</v>
      </c>
      <c r="S2141" s="3">
        <v>10</v>
      </c>
      <c r="T2141" s="3">
        <f>IF(AND(H2141&lt;5,S2141&gt;=VLOOKUP(A2141,anni!$A$1:$O$32,6,0)),1,0)</f>
        <v>0</v>
      </c>
    </row>
    <row r="2142" spans="1:20" x14ac:dyDescent="0.3">
      <c r="A2142" s="3">
        <v>2009</v>
      </c>
      <c r="B2142" s="3">
        <v>17</v>
      </c>
      <c r="C2142" s="3" t="s">
        <v>45</v>
      </c>
      <c r="D2142" s="3" t="s">
        <v>74</v>
      </c>
      <c r="E2142" s="3" t="s">
        <v>74</v>
      </c>
      <c r="F2142" s="3">
        <v>5554</v>
      </c>
      <c r="G2142" s="3">
        <f t="shared" si="101"/>
        <v>2009</v>
      </c>
      <c r="H2142" s="4">
        <v>5</v>
      </c>
      <c r="I2142" s="3" t="s">
        <v>36</v>
      </c>
      <c r="J2142" s="3">
        <v>4</v>
      </c>
      <c r="K2142" s="3">
        <v>3</v>
      </c>
      <c r="L2142" s="3">
        <v>0</v>
      </c>
      <c r="M2142" s="3">
        <v>1</v>
      </c>
      <c r="N2142" s="3">
        <v>0</v>
      </c>
      <c r="O2142" s="3">
        <v>0</v>
      </c>
      <c r="P2142" s="3">
        <f t="shared" si="102"/>
        <v>8</v>
      </c>
      <c r="Q2142" s="3">
        <v>236</v>
      </c>
      <c r="R2142" s="3">
        <f t="shared" si="99"/>
        <v>1</v>
      </c>
      <c r="S2142" s="3">
        <v>8</v>
      </c>
      <c r="T2142" s="3">
        <f>IF(AND(H2142&lt;5,S2142&gt;=VLOOKUP(A2142,anni!$A$1:$O$32,6,0)),1,0)</f>
        <v>0</v>
      </c>
    </row>
    <row r="2143" spans="1:20" x14ac:dyDescent="0.3">
      <c r="A2143" s="3">
        <v>2009</v>
      </c>
      <c r="B2143" s="3">
        <v>18</v>
      </c>
      <c r="C2143" s="3" t="s">
        <v>45</v>
      </c>
      <c r="D2143" s="3" t="s">
        <v>67</v>
      </c>
      <c r="E2143" s="3" t="s">
        <v>67</v>
      </c>
      <c r="F2143" s="3">
        <v>5716</v>
      </c>
      <c r="G2143" s="3">
        <f t="shared" si="101"/>
        <v>2009</v>
      </c>
      <c r="H2143" s="4">
        <v>2</v>
      </c>
      <c r="I2143" s="3" t="s">
        <v>31</v>
      </c>
      <c r="J2143" s="3">
        <v>7</v>
      </c>
      <c r="K2143" s="3">
        <v>3</v>
      </c>
      <c r="L2143" s="3">
        <v>2</v>
      </c>
      <c r="M2143" s="3">
        <v>1</v>
      </c>
      <c r="N2143" s="3">
        <v>0</v>
      </c>
      <c r="O2143" s="3">
        <v>0</v>
      </c>
      <c r="P2143" s="3">
        <f t="shared" si="102"/>
        <v>20.8</v>
      </c>
      <c r="Q2143" s="3">
        <v>183</v>
      </c>
      <c r="R2143" s="3">
        <f t="shared" si="99"/>
        <v>4</v>
      </c>
      <c r="S2143" s="3">
        <v>13</v>
      </c>
      <c r="T2143" s="3">
        <f>IF(AND(H2143&lt;5,S2143&gt;=VLOOKUP(A2143,anni!$A$1:$O$32,6,0)),1,0)</f>
        <v>0</v>
      </c>
    </row>
    <row r="2144" spans="1:20" x14ac:dyDescent="0.3">
      <c r="A2144" s="3">
        <v>2009</v>
      </c>
      <c r="B2144" s="3">
        <v>19</v>
      </c>
      <c r="C2144" s="3" t="s">
        <v>45</v>
      </c>
      <c r="D2144" s="3" t="s">
        <v>132</v>
      </c>
      <c r="E2144" s="3" t="s">
        <v>132</v>
      </c>
      <c r="F2144" s="3">
        <v>5555</v>
      </c>
      <c r="G2144" s="3">
        <f t="shared" si="101"/>
        <v>2009</v>
      </c>
      <c r="H2144" s="4">
        <v>5</v>
      </c>
      <c r="I2144" s="3" t="s">
        <v>36</v>
      </c>
      <c r="J2144" s="3">
        <v>5</v>
      </c>
      <c r="K2144" s="3">
        <v>0</v>
      </c>
      <c r="L2144" s="3">
        <v>1</v>
      </c>
      <c r="M2144" s="3">
        <v>0</v>
      </c>
      <c r="N2144" s="3">
        <v>0</v>
      </c>
      <c r="O2144" s="3">
        <v>0</v>
      </c>
      <c r="P2144" s="3">
        <f t="shared" si="102"/>
        <v>6</v>
      </c>
      <c r="Q2144" s="3">
        <v>254</v>
      </c>
      <c r="R2144" s="3">
        <f t="shared" si="99"/>
        <v>1</v>
      </c>
      <c r="S2144" s="3">
        <v>6</v>
      </c>
      <c r="T2144" s="3">
        <f>IF(AND(H2144&lt;5,S2144&gt;=VLOOKUP(A2144,anni!$A$1:$O$32,6,0)),1,0)</f>
        <v>0</v>
      </c>
    </row>
    <row r="2145" spans="1:20" x14ac:dyDescent="0.3">
      <c r="A2145" s="3">
        <v>2009</v>
      </c>
      <c r="B2145" s="3">
        <v>20</v>
      </c>
      <c r="C2145" s="3" t="s">
        <v>39</v>
      </c>
      <c r="D2145" s="3" t="s">
        <v>40</v>
      </c>
      <c r="E2145" s="3" t="s">
        <v>40</v>
      </c>
      <c r="F2145" s="3">
        <v>5742</v>
      </c>
      <c r="G2145" s="3">
        <f t="shared" si="101"/>
        <v>2009</v>
      </c>
      <c r="H2145" s="4">
        <v>1</v>
      </c>
      <c r="I2145" s="3" t="s">
        <v>31</v>
      </c>
      <c r="J2145" s="3">
        <v>7</v>
      </c>
      <c r="K2145" s="3">
        <v>6</v>
      </c>
      <c r="L2145" s="3">
        <v>4</v>
      </c>
      <c r="M2145" s="3">
        <v>0</v>
      </c>
      <c r="N2145" s="3">
        <v>0</v>
      </c>
      <c r="O2145" s="3">
        <v>0</v>
      </c>
      <c r="P2145" s="3">
        <f t="shared" si="102"/>
        <v>30.6</v>
      </c>
      <c r="Q2145" s="3">
        <v>123</v>
      </c>
      <c r="R2145" s="3">
        <f t="shared" ref="R2145:R2208" si="103">COUNTIF($F$609:$F$5991,F2145)</f>
        <v>2</v>
      </c>
      <c r="S2145" s="3">
        <v>17</v>
      </c>
      <c r="T2145" s="3">
        <f>IF(AND(H2145&lt;5,S2145&gt;=VLOOKUP(A2145,anni!$A$1:$O$32,6,0)),1,0)</f>
        <v>0</v>
      </c>
    </row>
    <row r="2146" spans="1:20" x14ac:dyDescent="0.3">
      <c r="A2146" s="3">
        <v>2009</v>
      </c>
      <c r="B2146" s="3">
        <v>21</v>
      </c>
      <c r="C2146" s="3" t="s">
        <v>45</v>
      </c>
      <c r="D2146" s="3" t="s">
        <v>68</v>
      </c>
      <c r="E2146" s="3" t="s">
        <v>68</v>
      </c>
      <c r="F2146" s="3">
        <v>5640</v>
      </c>
      <c r="G2146" s="3">
        <f t="shared" si="101"/>
        <v>2009</v>
      </c>
      <c r="H2146" s="4">
        <v>4</v>
      </c>
      <c r="I2146" s="3" t="s">
        <v>36</v>
      </c>
      <c r="J2146" s="3">
        <v>7</v>
      </c>
      <c r="K2146" s="3">
        <v>7</v>
      </c>
      <c r="L2146" s="3">
        <v>1</v>
      </c>
      <c r="M2146" s="3">
        <v>0</v>
      </c>
      <c r="N2146" s="3">
        <v>0</v>
      </c>
      <c r="O2146" s="3">
        <v>4</v>
      </c>
      <c r="P2146" s="3">
        <f t="shared" si="102"/>
        <v>22.8</v>
      </c>
      <c r="Q2146" s="3">
        <v>101</v>
      </c>
      <c r="R2146" s="3">
        <f t="shared" si="103"/>
        <v>2</v>
      </c>
      <c r="S2146" s="3">
        <v>19</v>
      </c>
      <c r="T2146" s="3">
        <f>IF(AND(H2146&lt;5,S2146&gt;=VLOOKUP(A2146,anni!$A$1:$O$32,6,0)),1,0)</f>
        <v>0</v>
      </c>
    </row>
    <row r="2147" spans="1:20" x14ac:dyDescent="0.3">
      <c r="A2147" s="3">
        <v>2009</v>
      </c>
      <c r="B2147" s="3">
        <v>22</v>
      </c>
      <c r="C2147" s="3" t="s">
        <v>29</v>
      </c>
      <c r="D2147" s="3" t="s">
        <v>82</v>
      </c>
      <c r="E2147" s="3" t="s">
        <v>82</v>
      </c>
      <c r="F2147" s="3">
        <v>5362</v>
      </c>
      <c r="G2147" s="3">
        <f t="shared" si="101"/>
        <v>2009</v>
      </c>
      <c r="H2147" s="4">
        <v>3</v>
      </c>
      <c r="I2147" s="3" t="s">
        <v>36</v>
      </c>
      <c r="J2147" s="3">
        <v>7</v>
      </c>
      <c r="K2147" s="3">
        <v>7</v>
      </c>
      <c r="L2147" s="3">
        <v>7</v>
      </c>
      <c r="M2147" s="3">
        <v>1</v>
      </c>
      <c r="N2147" s="3">
        <v>5</v>
      </c>
      <c r="O2147" s="3">
        <v>3</v>
      </c>
      <c r="P2147" s="3">
        <f t="shared" ref="P2147:P2210" si="104">IF(T2147=0,IF(S2147=-1,-1,S2147*HLOOKUP(H2147,$U$1:$Y$2,2,0)),0)</f>
        <v>0</v>
      </c>
      <c r="Q2147" s="3">
        <v>14</v>
      </c>
      <c r="R2147" s="3">
        <f t="shared" si="103"/>
        <v>5</v>
      </c>
      <c r="S2147" s="3">
        <v>30</v>
      </c>
      <c r="T2147" s="3">
        <f>IF(AND(H2147&lt;5,S2147&gt;=VLOOKUP(A2147,anni!$A$1:$O$32,6,0)),1,0)</f>
        <v>1</v>
      </c>
    </row>
    <row r="2148" spans="1:20" x14ac:dyDescent="0.3">
      <c r="A2148" s="3">
        <v>2009</v>
      </c>
      <c r="B2148" s="3">
        <v>23</v>
      </c>
      <c r="C2148" s="3" t="s">
        <v>56</v>
      </c>
      <c r="D2148" s="3" t="s">
        <v>57</v>
      </c>
      <c r="E2148" s="3" t="s">
        <v>57</v>
      </c>
      <c r="F2148" s="3">
        <v>5334</v>
      </c>
      <c r="G2148" s="3">
        <f t="shared" si="101"/>
        <v>2009</v>
      </c>
      <c r="H2148" s="4">
        <v>4</v>
      </c>
      <c r="I2148" s="3" t="s">
        <v>36</v>
      </c>
      <c r="J2148" s="3">
        <v>7</v>
      </c>
      <c r="K2148" s="3">
        <v>7</v>
      </c>
      <c r="L2148" s="3">
        <v>4</v>
      </c>
      <c r="M2148" s="3">
        <v>6</v>
      </c>
      <c r="N2148" s="3">
        <v>7</v>
      </c>
      <c r="O2148" s="3">
        <v>1</v>
      </c>
      <c r="P2148" s="3">
        <f t="shared" si="104"/>
        <v>0</v>
      </c>
      <c r="Q2148" s="3">
        <v>10</v>
      </c>
      <c r="R2148" s="3">
        <f t="shared" si="103"/>
        <v>4</v>
      </c>
      <c r="S2148" s="3">
        <v>32</v>
      </c>
      <c r="T2148" s="3">
        <f>IF(AND(H2148&lt;5,S2148&gt;=VLOOKUP(A2148,anni!$A$1:$O$32,6,0)),1,0)</f>
        <v>1</v>
      </c>
    </row>
    <row r="2149" spans="1:20" x14ac:dyDescent="0.3">
      <c r="A2149" s="3">
        <v>2009</v>
      </c>
      <c r="B2149" s="3">
        <v>24</v>
      </c>
      <c r="C2149" s="3" t="s">
        <v>34</v>
      </c>
      <c r="D2149" s="3" t="s">
        <v>41</v>
      </c>
      <c r="E2149" s="3" t="s">
        <v>41</v>
      </c>
      <c r="F2149" s="3">
        <v>5144</v>
      </c>
      <c r="G2149" s="3">
        <f t="shared" si="101"/>
        <v>2009</v>
      </c>
      <c r="H2149" s="4">
        <v>5</v>
      </c>
      <c r="I2149" s="3" t="s">
        <v>36</v>
      </c>
      <c r="J2149" s="3">
        <v>7</v>
      </c>
      <c r="K2149" s="3">
        <v>7</v>
      </c>
      <c r="L2149" s="3">
        <v>2</v>
      </c>
      <c r="M2149" s="3">
        <v>2</v>
      </c>
      <c r="N2149" s="3">
        <v>0</v>
      </c>
      <c r="O2149" s="3">
        <v>0</v>
      </c>
      <c r="P2149" s="3">
        <f t="shared" si="104"/>
        <v>18</v>
      </c>
      <c r="Q2149" s="3">
        <v>110</v>
      </c>
      <c r="R2149" s="3">
        <f t="shared" si="103"/>
        <v>3</v>
      </c>
      <c r="S2149" s="3">
        <v>18</v>
      </c>
      <c r="T2149" s="3">
        <f>IF(AND(H2149&lt;5,S2149&gt;=VLOOKUP(A2149,anni!$A$1:$O$32,6,0)),1,0)</f>
        <v>0</v>
      </c>
    </row>
    <row r="2150" spans="1:20" x14ac:dyDescent="0.3">
      <c r="A2150" s="3">
        <v>2009</v>
      </c>
      <c r="B2150" s="3">
        <v>25</v>
      </c>
      <c r="C2150" s="3" t="s">
        <v>34</v>
      </c>
      <c r="D2150" s="3" t="s">
        <v>42</v>
      </c>
      <c r="E2150" s="3" t="s">
        <v>42</v>
      </c>
      <c r="F2150" s="3">
        <v>5500</v>
      </c>
      <c r="G2150" s="3">
        <f t="shared" si="101"/>
        <v>2009</v>
      </c>
      <c r="H2150" s="4">
        <v>4</v>
      </c>
      <c r="I2150" s="3" t="s">
        <v>36</v>
      </c>
      <c r="J2150" s="3">
        <v>7</v>
      </c>
      <c r="K2150" s="3">
        <v>7</v>
      </c>
      <c r="L2150" s="3">
        <v>2</v>
      </c>
      <c r="M2150" s="3">
        <v>1</v>
      </c>
      <c r="N2150" s="3">
        <v>2</v>
      </c>
      <c r="O2150" s="3">
        <v>0</v>
      </c>
      <c r="P2150" s="3">
        <f t="shared" si="104"/>
        <v>22.8</v>
      </c>
      <c r="Q2150" s="3">
        <v>101</v>
      </c>
      <c r="R2150" s="3">
        <f t="shared" si="103"/>
        <v>3</v>
      </c>
      <c r="S2150" s="3">
        <v>19</v>
      </c>
      <c r="T2150" s="3">
        <f>IF(AND(H2150&lt;5,S2150&gt;=VLOOKUP(A2150,anni!$A$1:$O$32,6,0)),1,0)</f>
        <v>0</v>
      </c>
    </row>
    <row r="2151" spans="1:20" x14ac:dyDescent="0.3">
      <c r="A2151" s="3">
        <v>2009</v>
      </c>
      <c r="B2151" s="3">
        <v>26</v>
      </c>
      <c r="C2151" s="3" t="s">
        <v>34</v>
      </c>
      <c r="D2151" s="3" t="s">
        <v>83</v>
      </c>
      <c r="E2151" s="3" t="s">
        <v>83</v>
      </c>
      <c r="F2151" s="3">
        <v>5556</v>
      </c>
      <c r="G2151" s="3">
        <f t="shared" si="101"/>
        <v>2009</v>
      </c>
      <c r="H2151" s="4">
        <v>5</v>
      </c>
      <c r="I2151" s="3" t="s">
        <v>36</v>
      </c>
      <c r="J2151" s="3">
        <v>3</v>
      </c>
      <c r="K2151" s="3">
        <v>7</v>
      </c>
      <c r="L2151" s="3">
        <v>1</v>
      </c>
      <c r="M2151" s="3">
        <v>0</v>
      </c>
      <c r="N2151" s="3">
        <v>1</v>
      </c>
      <c r="O2151" s="3">
        <v>0</v>
      </c>
      <c r="P2151" s="3">
        <f t="shared" si="104"/>
        <v>12</v>
      </c>
      <c r="Q2151" s="3">
        <v>193</v>
      </c>
      <c r="R2151" s="3">
        <f t="shared" si="103"/>
        <v>1</v>
      </c>
      <c r="S2151" s="3">
        <v>12</v>
      </c>
      <c r="T2151" s="3">
        <f>IF(AND(H2151&lt;5,S2151&gt;=VLOOKUP(A2151,anni!$A$1:$O$32,6,0)),1,0)</f>
        <v>0</v>
      </c>
    </row>
    <row r="2152" spans="1:20" x14ac:dyDescent="0.3">
      <c r="A2152" s="3">
        <v>2009</v>
      </c>
      <c r="B2152" s="3">
        <v>27</v>
      </c>
      <c r="C2152" s="3" t="s">
        <v>106</v>
      </c>
      <c r="D2152" s="3" t="s">
        <v>107</v>
      </c>
      <c r="E2152" s="3" t="s">
        <v>107</v>
      </c>
      <c r="F2152" s="3">
        <v>5641</v>
      </c>
      <c r="G2152" s="3">
        <f t="shared" si="101"/>
        <v>2009</v>
      </c>
      <c r="H2152" s="4">
        <v>4</v>
      </c>
      <c r="I2152" s="3" t="s">
        <v>36</v>
      </c>
      <c r="J2152" s="3">
        <v>7</v>
      </c>
      <c r="K2152" s="3">
        <v>0</v>
      </c>
      <c r="L2152" s="3">
        <v>2</v>
      </c>
      <c r="M2152" s="3">
        <v>0</v>
      </c>
      <c r="N2152" s="3">
        <v>0</v>
      </c>
      <c r="O2152" s="3">
        <v>1</v>
      </c>
      <c r="P2152" s="3">
        <f t="shared" si="104"/>
        <v>12</v>
      </c>
      <c r="Q2152" s="3">
        <v>210</v>
      </c>
      <c r="R2152" s="3">
        <f t="shared" si="103"/>
        <v>1</v>
      </c>
      <c r="S2152" s="3">
        <v>10</v>
      </c>
      <c r="T2152" s="3">
        <f>IF(AND(H2152&lt;5,S2152&gt;=VLOOKUP(A2152,anni!$A$1:$O$32,6,0)),1,0)</f>
        <v>0</v>
      </c>
    </row>
    <row r="2153" spans="1:20" x14ac:dyDescent="0.3">
      <c r="A2153" s="3">
        <v>2009</v>
      </c>
      <c r="B2153" s="3">
        <v>28</v>
      </c>
      <c r="C2153" s="3" t="s">
        <v>69</v>
      </c>
      <c r="D2153" s="3" t="s">
        <v>70</v>
      </c>
      <c r="E2153" s="3" t="s">
        <v>70</v>
      </c>
      <c r="F2153" s="3">
        <v>5717</v>
      </c>
      <c r="G2153" s="3">
        <f t="shared" si="101"/>
        <v>2009</v>
      </c>
      <c r="H2153" s="4">
        <v>2</v>
      </c>
      <c r="I2153" s="3" t="s">
        <v>31</v>
      </c>
      <c r="J2153" s="3">
        <v>7</v>
      </c>
      <c r="K2153" s="3">
        <v>0</v>
      </c>
      <c r="L2153" s="3">
        <v>2</v>
      </c>
      <c r="M2153" s="3">
        <v>4</v>
      </c>
      <c r="N2153" s="3">
        <v>0</v>
      </c>
      <c r="O2153" s="3">
        <v>0</v>
      </c>
      <c r="P2153" s="3">
        <f t="shared" si="104"/>
        <v>20.8</v>
      </c>
      <c r="Q2153" s="3">
        <v>183</v>
      </c>
      <c r="R2153" s="3">
        <f t="shared" si="103"/>
        <v>2</v>
      </c>
      <c r="S2153" s="3">
        <v>13</v>
      </c>
      <c r="T2153" s="3">
        <f>IF(AND(H2153&lt;5,S2153&gt;=VLOOKUP(A2153,anni!$A$1:$O$32,6,0)),1,0)</f>
        <v>0</v>
      </c>
    </row>
    <row r="2154" spans="1:20" x14ac:dyDescent="0.3">
      <c r="A2154" s="3">
        <v>2009</v>
      </c>
      <c r="B2154" s="3">
        <v>29</v>
      </c>
      <c r="C2154" s="3" t="s">
        <v>39</v>
      </c>
      <c r="D2154" s="3" t="s">
        <v>40</v>
      </c>
      <c r="E2154" s="3" t="s">
        <v>40</v>
      </c>
      <c r="F2154" s="3">
        <v>5642</v>
      </c>
      <c r="G2154" s="3">
        <f t="shared" si="101"/>
        <v>2009</v>
      </c>
      <c r="H2154" s="4">
        <v>4</v>
      </c>
      <c r="I2154" s="3" t="s">
        <v>36</v>
      </c>
      <c r="J2154" s="3">
        <v>7</v>
      </c>
      <c r="K2154" s="3">
        <v>7</v>
      </c>
      <c r="L2154" s="3">
        <v>7</v>
      </c>
      <c r="M2154" s="3">
        <v>6</v>
      </c>
      <c r="N2154" s="3">
        <v>0</v>
      </c>
      <c r="O2154" s="3">
        <v>0</v>
      </c>
      <c r="P2154" s="3">
        <f t="shared" si="104"/>
        <v>32.4</v>
      </c>
      <c r="Q2154" s="3">
        <v>27</v>
      </c>
      <c r="R2154" s="3">
        <f t="shared" si="103"/>
        <v>1</v>
      </c>
      <c r="S2154" s="3">
        <v>27</v>
      </c>
      <c r="T2154" s="3">
        <f>IF(AND(H2154&lt;5,S2154&gt;=VLOOKUP(A2154,anni!$A$1:$O$32,6,0)),1,0)</f>
        <v>0</v>
      </c>
    </row>
    <row r="2155" spans="1:20" x14ac:dyDescent="0.3">
      <c r="A2155" s="3">
        <v>2009</v>
      </c>
      <c r="B2155" s="3">
        <v>30</v>
      </c>
      <c r="C2155" s="3" t="s">
        <v>34</v>
      </c>
      <c r="D2155" s="3" t="s">
        <v>64</v>
      </c>
      <c r="E2155" s="3" t="s">
        <v>64</v>
      </c>
      <c r="F2155" s="3">
        <v>5557</v>
      </c>
      <c r="G2155" s="3">
        <f t="shared" si="101"/>
        <v>2009</v>
      </c>
      <c r="H2155" s="4">
        <v>5</v>
      </c>
      <c r="I2155" s="3" t="s">
        <v>36</v>
      </c>
      <c r="J2155" s="3">
        <v>7</v>
      </c>
      <c r="K2155" s="3">
        <v>7</v>
      </c>
      <c r="L2155" s="3">
        <v>7</v>
      </c>
      <c r="M2155" s="3">
        <v>1</v>
      </c>
      <c r="N2155" s="3">
        <v>0</v>
      </c>
      <c r="O2155" s="3">
        <v>0</v>
      </c>
      <c r="P2155" s="3">
        <f t="shared" si="104"/>
        <v>22</v>
      </c>
      <c r="Q2155" s="3">
        <v>61</v>
      </c>
      <c r="R2155" s="3">
        <f t="shared" si="103"/>
        <v>1</v>
      </c>
      <c r="S2155" s="3">
        <v>22</v>
      </c>
      <c r="T2155" s="3">
        <f>IF(AND(H2155&lt;5,S2155&gt;=VLOOKUP(A2155,anni!$A$1:$O$32,6,0)),1,0)</f>
        <v>0</v>
      </c>
    </row>
    <row r="2156" spans="1:20" x14ac:dyDescent="0.3">
      <c r="A2156" s="3">
        <v>2009</v>
      </c>
      <c r="B2156" s="3">
        <v>31</v>
      </c>
      <c r="C2156" s="3" t="s">
        <v>69</v>
      </c>
      <c r="D2156" s="3" t="s">
        <v>78</v>
      </c>
      <c r="E2156" s="3" t="s">
        <v>78</v>
      </c>
      <c r="F2156" s="3">
        <v>5558</v>
      </c>
      <c r="G2156" s="3">
        <f t="shared" si="101"/>
        <v>2009</v>
      </c>
      <c r="H2156" s="4">
        <v>5</v>
      </c>
      <c r="I2156" s="3" t="s">
        <v>36</v>
      </c>
      <c r="J2156" s="3">
        <v>7</v>
      </c>
      <c r="K2156" s="3">
        <v>7</v>
      </c>
      <c r="L2156" s="3">
        <v>2</v>
      </c>
      <c r="M2156" s="3">
        <v>0</v>
      </c>
      <c r="N2156" s="3">
        <v>0</v>
      </c>
      <c r="O2156" s="3">
        <v>1</v>
      </c>
      <c r="P2156" s="3">
        <f t="shared" si="104"/>
        <v>17</v>
      </c>
      <c r="Q2156" s="3">
        <v>123</v>
      </c>
      <c r="R2156" s="3">
        <f t="shared" si="103"/>
        <v>1</v>
      </c>
      <c r="S2156" s="3">
        <v>17</v>
      </c>
      <c r="T2156" s="3">
        <f>IF(AND(H2156&lt;5,S2156&gt;=VLOOKUP(A2156,anni!$A$1:$O$32,6,0)),1,0)</f>
        <v>0</v>
      </c>
    </row>
    <row r="2157" spans="1:20" x14ac:dyDescent="0.3">
      <c r="A2157" s="3">
        <v>2009</v>
      </c>
      <c r="B2157" s="3">
        <v>32</v>
      </c>
      <c r="C2157" s="3" t="s">
        <v>34</v>
      </c>
      <c r="D2157" s="3" t="s">
        <v>41</v>
      </c>
      <c r="E2157" s="3" t="s">
        <v>41</v>
      </c>
      <c r="F2157" s="3">
        <v>5559</v>
      </c>
      <c r="G2157" s="3">
        <f t="shared" si="101"/>
        <v>2009</v>
      </c>
      <c r="H2157" s="4">
        <v>5</v>
      </c>
      <c r="I2157" s="3" t="s">
        <v>36</v>
      </c>
      <c r="J2157" s="3">
        <v>7</v>
      </c>
      <c r="K2157" s="3">
        <v>0</v>
      </c>
      <c r="L2157" s="3">
        <v>7</v>
      </c>
      <c r="M2157" s="3">
        <v>1</v>
      </c>
      <c r="N2157" s="3">
        <v>0</v>
      </c>
      <c r="O2157" s="3">
        <v>0</v>
      </c>
      <c r="P2157" s="3">
        <f t="shared" si="104"/>
        <v>15</v>
      </c>
      <c r="Q2157" s="3">
        <v>156</v>
      </c>
      <c r="R2157" s="3">
        <f t="shared" si="103"/>
        <v>1</v>
      </c>
      <c r="S2157" s="3">
        <v>15</v>
      </c>
      <c r="T2157" s="3">
        <f>IF(AND(H2157&lt;5,S2157&gt;=VLOOKUP(A2157,anni!$A$1:$O$32,6,0)),1,0)</f>
        <v>0</v>
      </c>
    </row>
    <row r="2158" spans="1:20" x14ac:dyDescent="0.3">
      <c r="A2158" s="3">
        <v>2009</v>
      </c>
      <c r="B2158" s="3">
        <v>33</v>
      </c>
      <c r="C2158" s="3" t="s">
        <v>50</v>
      </c>
      <c r="D2158" s="3" t="s">
        <v>140</v>
      </c>
      <c r="E2158" s="3" t="s">
        <v>140</v>
      </c>
      <c r="F2158" s="3">
        <v>5560</v>
      </c>
      <c r="G2158" s="3">
        <f t="shared" si="101"/>
        <v>2009</v>
      </c>
      <c r="H2158" s="4">
        <v>5</v>
      </c>
      <c r="I2158" s="3" t="s">
        <v>36</v>
      </c>
      <c r="J2158" s="3">
        <v>7</v>
      </c>
      <c r="K2158" s="3">
        <v>0</v>
      </c>
      <c r="L2158" s="3">
        <v>1</v>
      </c>
      <c r="M2158" s="3">
        <v>0</v>
      </c>
      <c r="N2158" s="3">
        <v>0</v>
      </c>
      <c r="O2158" s="3">
        <v>0</v>
      </c>
      <c r="P2158" s="3">
        <f t="shared" si="104"/>
        <v>8</v>
      </c>
      <c r="Q2158" s="3">
        <v>236</v>
      </c>
      <c r="R2158" s="3">
        <f t="shared" si="103"/>
        <v>1</v>
      </c>
      <c r="S2158" s="3">
        <v>8</v>
      </c>
      <c r="T2158" s="3">
        <f>IF(AND(H2158&lt;5,S2158&gt;=VLOOKUP(A2158,anni!$A$1:$O$32,6,0)),1,0)</f>
        <v>0</v>
      </c>
    </row>
    <row r="2159" spans="1:20" x14ac:dyDescent="0.3">
      <c r="A2159" s="3">
        <v>2009</v>
      </c>
      <c r="B2159" s="3">
        <v>34</v>
      </c>
      <c r="C2159" s="3" t="s">
        <v>47</v>
      </c>
      <c r="D2159" s="3" t="s">
        <v>48</v>
      </c>
      <c r="E2159" s="3" t="s">
        <v>48</v>
      </c>
      <c r="F2159" s="3">
        <v>5687</v>
      </c>
      <c r="G2159" s="3">
        <f t="shared" si="101"/>
        <v>2009</v>
      </c>
      <c r="H2159" s="4">
        <v>3</v>
      </c>
      <c r="I2159" s="3" t="s">
        <v>36</v>
      </c>
      <c r="J2159" s="3">
        <v>2</v>
      </c>
      <c r="K2159" s="3">
        <v>7</v>
      </c>
      <c r="L2159" s="3">
        <v>2</v>
      </c>
      <c r="M2159" s="3">
        <v>0</v>
      </c>
      <c r="N2159" s="3">
        <v>0</v>
      </c>
      <c r="O2159" s="3">
        <v>0</v>
      </c>
      <c r="P2159" s="3">
        <f t="shared" si="104"/>
        <v>15.399999999999999</v>
      </c>
      <c r="Q2159" s="3">
        <v>201</v>
      </c>
      <c r="R2159" s="3">
        <f t="shared" si="103"/>
        <v>3</v>
      </c>
      <c r="S2159" s="3">
        <v>11</v>
      </c>
      <c r="T2159" s="3">
        <f>IF(AND(H2159&lt;5,S2159&gt;=VLOOKUP(A2159,anni!$A$1:$O$32,6,0)),1,0)</f>
        <v>0</v>
      </c>
    </row>
    <row r="2160" spans="1:20" x14ac:dyDescent="0.3">
      <c r="A2160" s="3">
        <v>2009</v>
      </c>
      <c r="B2160" s="3">
        <v>35</v>
      </c>
      <c r="C2160" s="3" t="s">
        <v>39</v>
      </c>
      <c r="D2160" s="3" t="s">
        <v>65</v>
      </c>
      <c r="E2160" s="3" t="s">
        <v>65</v>
      </c>
      <c r="F2160" s="3">
        <v>5523</v>
      </c>
      <c r="G2160" s="3">
        <f t="shared" si="101"/>
        <v>2009</v>
      </c>
      <c r="H2160" s="4">
        <v>3</v>
      </c>
      <c r="I2160" s="3" t="s">
        <v>36</v>
      </c>
      <c r="J2160" s="3">
        <v>7</v>
      </c>
      <c r="K2160" s="3">
        <v>7</v>
      </c>
      <c r="L2160" s="3">
        <v>7</v>
      </c>
      <c r="M2160" s="3">
        <v>7</v>
      </c>
      <c r="N2160" s="3">
        <v>7</v>
      </c>
      <c r="O2160" s="3">
        <v>7</v>
      </c>
      <c r="P2160" s="3">
        <f t="shared" si="104"/>
        <v>0</v>
      </c>
      <c r="Q2160" s="3">
        <v>1</v>
      </c>
      <c r="R2160" s="3">
        <f t="shared" si="103"/>
        <v>4</v>
      </c>
      <c r="S2160" s="3">
        <v>42</v>
      </c>
      <c r="T2160" s="3">
        <f>IF(AND(H2160&lt;5,S2160&gt;=VLOOKUP(A2160,anni!$A$1:$O$32,6,0)),1,0)</f>
        <v>1</v>
      </c>
    </row>
    <row r="2161" spans="1:20" x14ac:dyDescent="0.3">
      <c r="A2161" s="3">
        <v>2009</v>
      </c>
      <c r="B2161" s="3">
        <v>36</v>
      </c>
      <c r="C2161" s="3" t="s">
        <v>34</v>
      </c>
      <c r="D2161" s="3" t="s">
        <v>94</v>
      </c>
      <c r="E2161" s="3" t="s">
        <v>94</v>
      </c>
      <c r="F2161" s="3">
        <v>5561</v>
      </c>
      <c r="G2161" s="3">
        <f t="shared" si="101"/>
        <v>2009</v>
      </c>
      <c r="H2161" s="4">
        <v>5</v>
      </c>
      <c r="I2161" s="3" t="s">
        <v>36</v>
      </c>
      <c r="J2161" s="3">
        <v>7</v>
      </c>
      <c r="K2161" s="3">
        <v>7</v>
      </c>
      <c r="L2161" s="3">
        <v>1</v>
      </c>
      <c r="M2161" s="3">
        <v>1</v>
      </c>
      <c r="N2161" s="3">
        <v>0</v>
      </c>
      <c r="O2161" s="3">
        <v>0</v>
      </c>
      <c r="P2161" s="3">
        <f t="shared" si="104"/>
        <v>16</v>
      </c>
      <c r="Q2161" s="3">
        <v>138</v>
      </c>
      <c r="R2161" s="3">
        <f t="shared" si="103"/>
        <v>1</v>
      </c>
      <c r="S2161" s="3">
        <v>16</v>
      </c>
      <c r="T2161" s="3">
        <f>IF(AND(H2161&lt;5,S2161&gt;=VLOOKUP(A2161,anni!$A$1:$O$32,6,0)),1,0)</f>
        <v>0</v>
      </c>
    </row>
    <row r="2162" spans="1:20" x14ac:dyDescent="0.3">
      <c r="A2162" s="3">
        <v>2009</v>
      </c>
      <c r="B2162" s="3">
        <v>37</v>
      </c>
      <c r="C2162" s="3" t="s">
        <v>39</v>
      </c>
      <c r="D2162" s="3" t="s">
        <v>40</v>
      </c>
      <c r="E2162" s="3" t="s">
        <v>40</v>
      </c>
      <c r="F2162" s="3">
        <v>5688</v>
      </c>
      <c r="G2162" s="3">
        <f t="shared" si="101"/>
        <v>2009</v>
      </c>
      <c r="H2162" s="4">
        <v>3</v>
      </c>
      <c r="I2162" s="3" t="s">
        <v>36</v>
      </c>
      <c r="J2162" s="3">
        <v>1</v>
      </c>
      <c r="K2162" s="3">
        <v>0</v>
      </c>
      <c r="L2162" s="3">
        <v>1</v>
      </c>
      <c r="M2162" s="3">
        <v>0</v>
      </c>
      <c r="N2162" s="3">
        <v>0</v>
      </c>
      <c r="O2162" s="3">
        <v>0</v>
      </c>
      <c r="P2162" s="3">
        <f t="shared" si="104"/>
        <v>2.8</v>
      </c>
      <c r="Q2162" s="3">
        <v>274</v>
      </c>
      <c r="R2162" s="3">
        <f t="shared" si="103"/>
        <v>1</v>
      </c>
      <c r="S2162" s="3">
        <v>2</v>
      </c>
      <c r="T2162" s="3">
        <f>IF(AND(H2162&lt;5,S2162&gt;=VLOOKUP(A2162,anni!$A$1:$O$32,6,0)),1,0)</f>
        <v>0</v>
      </c>
    </row>
    <row r="2163" spans="1:20" x14ac:dyDescent="0.3">
      <c r="A2163" s="3">
        <v>2009</v>
      </c>
      <c r="B2163" s="3">
        <v>38</v>
      </c>
      <c r="C2163" s="3" t="s">
        <v>69</v>
      </c>
      <c r="D2163" s="3" t="s">
        <v>89</v>
      </c>
      <c r="E2163" s="3" t="s">
        <v>89</v>
      </c>
      <c r="F2163" s="3">
        <v>5689</v>
      </c>
      <c r="G2163" s="3">
        <f t="shared" si="101"/>
        <v>2009</v>
      </c>
      <c r="H2163" s="4">
        <v>3</v>
      </c>
      <c r="I2163" s="3" t="s">
        <v>36</v>
      </c>
      <c r="J2163" s="3">
        <v>4</v>
      </c>
      <c r="K2163" s="3">
        <v>7</v>
      </c>
      <c r="L2163" s="3">
        <v>1</v>
      </c>
      <c r="M2163" s="3">
        <v>1</v>
      </c>
      <c r="N2163" s="3">
        <v>0</v>
      </c>
      <c r="O2163" s="3">
        <v>0</v>
      </c>
      <c r="P2163" s="3">
        <f t="shared" si="104"/>
        <v>18.2</v>
      </c>
      <c r="Q2163" s="3">
        <v>183</v>
      </c>
      <c r="R2163" s="3">
        <f t="shared" si="103"/>
        <v>3</v>
      </c>
      <c r="S2163" s="3">
        <v>13</v>
      </c>
      <c r="T2163" s="3">
        <f>IF(AND(H2163&lt;5,S2163&gt;=VLOOKUP(A2163,anni!$A$1:$O$32,6,0)),1,0)</f>
        <v>0</v>
      </c>
    </row>
    <row r="2164" spans="1:20" x14ac:dyDescent="0.3">
      <c r="A2164" s="3">
        <v>2009</v>
      </c>
      <c r="B2164" s="3">
        <v>39</v>
      </c>
      <c r="C2164" s="3" t="s">
        <v>45</v>
      </c>
      <c r="D2164" s="3" t="s">
        <v>49</v>
      </c>
      <c r="E2164" s="3" t="s">
        <v>49</v>
      </c>
      <c r="F2164" s="3">
        <v>5335</v>
      </c>
      <c r="G2164" s="3">
        <f t="shared" si="101"/>
        <v>2009</v>
      </c>
      <c r="H2164" s="4">
        <v>4</v>
      </c>
      <c r="I2164" s="3" t="s">
        <v>36</v>
      </c>
      <c r="J2164" s="3">
        <v>7</v>
      </c>
      <c r="K2164" s="3">
        <v>7</v>
      </c>
      <c r="L2164" s="3">
        <v>7</v>
      </c>
      <c r="M2164" s="3">
        <v>6</v>
      </c>
      <c r="N2164" s="3">
        <v>7</v>
      </c>
      <c r="O2164" s="3">
        <v>0</v>
      </c>
      <c r="P2164" s="3">
        <f t="shared" si="104"/>
        <v>0</v>
      </c>
      <c r="Q2164" s="3">
        <v>6</v>
      </c>
      <c r="R2164" s="3">
        <f t="shared" si="103"/>
        <v>4</v>
      </c>
      <c r="S2164" s="3">
        <v>34</v>
      </c>
      <c r="T2164" s="3">
        <f>IF(AND(H2164&lt;5,S2164&gt;=VLOOKUP(A2164,anni!$A$1:$O$32,6,0)),1,0)</f>
        <v>1</v>
      </c>
    </row>
    <row r="2165" spans="1:20" x14ac:dyDescent="0.3">
      <c r="A2165" s="3">
        <v>2009</v>
      </c>
      <c r="B2165" s="3">
        <v>40</v>
      </c>
      <c r="C2165" s="3" t="s">
        <v>34</v>
      </c>
      <c r="D2165" s="3" t="s">
        <v>42</v>
      </c>
      <c r="E2165" s="3" t="s">
        <v>42</v>
      </c>
      <c r="F2165" s="3">
        <v>5444</v>
      </c>
      <c r="G2165" s="3">
        <f t="shared" si="101"/>
        <v>2009</v>
      </c>
      <c r="H2165" s="4">
        <v>5</v>
      </c>
      <c r="I2165" s="3" t="s">
        <v>36</v>
      </c>
      <c r="J2165" s="3">
        <v>7</v>
      </c>
      <c r="K2165" s="3">
        <v>7</v>
      </c>
      <c r="L2165" s="3">
        <v>4</v>
      </c>
      <c r="M2165" s="3">
        <v>3</v>
      </c>
      <c r="N2165" s="3">
        <v>0</v>
      </c>
      <c r="O2165" s="3">
        <v>3</v>
      </c>
      <c r="P2165" s="3">
        <f t="shared" si="104"/>
        <v>24</v>
      </c>
      <c r="Q2165" s="3">
        <v>47</v>
      </c>
      <c r="R2165" s="3">
        <f t="shared" si="103"/>
        <v>2</v>
      </c>
      <c r="S2165" s="3">
        <v>24</v>
      </c>
      <c r="T2165" s="3">
        <f>IF(AND(H2165&lt;5,S2165&gt;=VLOOKUP(A2165,anni!$A$1:$O$32,6,0)),1,0)</f>
        <v>0</v>
      </c>
    </row>
    <row r="2166" spans="1:20" x14ac:dyDescent="0.3">
      <c r="A2166" s="3">
        <v>2009</v>
      </c>
      <c r="B2166" s="3">
        <v>41</v>
      </c>
      <c r="C2166" s="3" t="s">
        <v>34</v>
      </c>
      <c r="D2166" s="3" t="s">
        <v>64</v>
      </c>
      <c r="E2166" s="3" t="s">
        <v>64</v>
      </c>
      <c r="F2166" s="3">
        <v>5690</v>
      </c>
      <c r="G2166" s="3">
        <f t="shared" si="101"/>
        <v>2009</v>
      </c>
      <c r="H2166" s="4">
        <v>3</v>
      </c>
      <c r="I2166" s="3" t="s">
        <v>36</v>
      </c>
      <c r="J2166" s="3">
        <v>7</v>
      </c>
      <c r="K2166" s="3">
        <v>7</v>
      </c>
      <c r="L2166" s="3">
        <v>0</v>
      </c>
      <c r="M2166" s="3">
        <v>1</v>
      </c>
      <c r="N2166" s="3">
        <v>0</v>
      </c>
      <c r="O2166" s="3">
        <v>0</v>
      </c>
      <c r="P2166" s="3">
        <f t="shared" si="104"/>
        <v>21</v>
      </c>
      <c r="Q2166" s="3">
        <v>156</v>
      </c>
      <c r="R2166" s="3">
        <f t="shared" si="103"/>
        <v>3</v>
      </c>
      <c r="S2166" s="3">
        <v>15</v>
      </c>
      <c r="T2166" s="3">
        <f>IF(AND(H2166&lt;5,S2166&gt;=VLOOKUP(A2166,anni!$A$1:$O$32,6,0)),1,0)</f>
        <v>0</v>
      </c>
    </row>
    <row r="2167" spans="1:20" x14ac:dyDescent="0.3">
      <c r="A2167" s="3">
        <v>2009</v>
      </c>
      <c r="B2167" s="3">
        <v>42</v>
      </c>
      <c r="C2167" s="3" t="s">
        <v>47</v>
      </c>
      <c r="D2167" s="3" t="s">
        <v>105</v>
      </c>
      <c r="E2167" s="3" t="s">
        <v>105</v>
      </c>
      <c r="F2167" s="3">
        <v>5445</v>
      </c>
      <c r="G2167" s="3">
        <f t="shared" si="101"/>
        <v>2009</v>
      </c>
      <c r="H2167" s="4">
        <v>5</v>
      </c>
      <c r="I2167" s="3" t="s">
        <v>36</v>
      </c>
      <c r="J2167" s="3">
        <v>7</v>
      </c>
      <c r="K2167" s="3">
        <v>7</v>
      </c>
      <c r="L2167" s="3">
        <v>2</v>
      </c>
      <c r="M2167" s="3">
        <v>5</v>
      </c>
      <c r="N2167" s="3">
        <v>0</v>
      </c>
      <c r="O2167" s="3">
        <v>0</v>
      </c>
      <c r="P2167" s="3">
        <f t="shared" si="104"/>
        <v>21</v>
      </c>
      <c r="Q2167" s="3">
        <v>77</v>
      </c>
      <c r="R2167" s="3">
        <f t="shared" si="103"/>
        <v>2</v>
      </c>
      <c r="S2167" s="3">
        <v>21</v>
      </c>
      <c r="T2167" s="3">
        <f>IF(AND(H2167&lt;5,S2167&gt;=VLOOKUP(A2167,anni!$A$1:$O$32,6,0)),1,0)</f>
        <v>0</v>
      </c>
    </row>
    <row r="2168" spans="1:20" x14ac:dyDescent="0.3">
      <c r="A2168" s="3">
        <v>2009</v>
      </c>
      <c r="B2168" s="3">
        <v>43</v>
      </c>
      <c r="C2168" s="3" t="s">
        <v>34</v>
      </c>
      <c r="D2168" s="3" t="s">
        <v>123</v>
      </c>
      <c r="E2168" s="3" t="s">
        <v>123</v>
      </c>
      <c r="F2168" s="3">
        <v>4992</v>
      </c>
      <c r="G2168" s="3">
        <f t="shared" si="101"/>
        <v>2009</v>
      </c>
      <c r="H2168" s="4">
        <v>5</v>
      </c>
      <c r="I2168" s="3" t="s">
        <v>36</v>
      </c>
      <c r="J2168" s="3">
        <v>7</v>
      </c>
      <c r="K2168" s="3">
        <v>7</v>
      </c>
      <c r="L2168" s="3">
        <v>0</v>
      </c>
      <c r="M2168" s="3">
        <v>0</v>
      </c>
      <c r="N2168" s="3">
        <v>0</v>
      </c>
      <c r="O2168" s="3">
        <v>0</v>
      </c>
      <c r="P2168" s="3">
        <f t="shared" si="104"/>
        <v>14</v>
      </c>
      <c r="Q2168" s="3">
        <v>173</v>
      </c>
      <c r="R2168" s="3">
        <f t="shared" si="103"/>
        <v>4</v>
      </c>
      <c r="S2168" s="3">
        <v>14</v>
      </c>
      <c r="T2168" s="3">
        <f>IF(AND(H2168&lt;5,S2168&gt;=VLOOKUP(A2168,anni!$A$1:$O$32,6,0)),1,0)</f>
        <v>0</v>
      </c>
    </row>
    <row r="2169" spans="1:20" x14ac:dyDescent="0.3">
      <c r="A2169" s="3">
        <v>2009</v>
      </c>
      <c r="B2169" s="3">
        <v>44</v>
      </c>
      <c r="C2169" s="3" t="s">
        <v>79</v>
      </c>
      <c r="D2169" s="3" t="s">
        <v>84</v>
      </c>
      <c r="E2169" s="3" t="s">
        <v>84</v>
      </c>
      <c r="F2169" s="3">
        <v>5447</v>
      </c>
      <c r="G2169" s="3">
        <f t="shared" si="101"/>
        <v>2009</v>
      </c>
      <c r="H2169" s="4">
        <v>5</v>
      </c>
      <c r="I2169" s="3" t="s">
        <v>36</v>
      </c>
      <c r="J2169" s="3">
        <v>7</v>
      </c>
      <c r="K2169" s="3">
        <v>7</v>
      </c>
      <c r="L2169" s="3">
        <v>1</v>
      </c>
      <c r="M2169" s="3">
        <v>1</v>
      </c>
      <c r="N2169" s="3">
        <v>0</v>
      </c>
      <c r="O2169" s="3">
        <v>0</v>
      </c>
      <c r="P2169" s="3">
        <f t="shared" si="104"/>
        <v>16</v>
      </c>
      <c r="Q2169" s="3">
        <v>138</v>
      </c>
      <c r="R2169" s="3">
        <f t="shared" si="103"/>
        <v>2</v>
      </c>
      <c r="S2169" s="3">
        <v>16</v>
      </c>
      <c r="T2169" s="3">
        <f>IF(AND(H2169&lt;5,S2169&gt;=VLOOKUP(A2169,anni!$A$1:$O$32,6,0)),1,0)</f>
        <v>0</v>
      </c>
    </row>
    <row r="2170" spans="1:20" x14ac:dyDescent="0.3">
      <c r="A2170" s="3">
        <v>2009</v>
      </c>
      <c r="B2170" s="3">
        <v>45</v>
      </c>
      <c r="C2170" s="3" t="s">
        <v>39</v>
      </c>
      <c r="D2170" s="3" t="s">
        <v>40</v>
      </c>
      <c r="E2170" s="3" t="s">
        <v>40</v>
      </c>
      <c r="F2170" s="3">
        <v>5524</v>
      </c>
      <c r="G2170" s="3">
        <f t="shared" si="101"/>
        <v>2009</v>
      </c>
      <c r="H2170" s="4">
        <v>3</v>
      </c>
      <c r="I2170" s="3" t="s">
        <v>36</v>
      </c>
      <c r="J2170" s="3">
        <v>7</v>
      </c>
      <c r="K2170" s="3">
        <v>7</v>
      </c>
      <c r="L2170" s="3">
        <v>6</v>
      </c>
      <c r="M2170" s="3">
        <v>5</v>
      </c>
      <c r="N2170" s="3">
        <v>0</v>
      </c>
      <c r="O2170" s="3">
        <v>0</v>
      </c>
      <c r="P2170" s="3">
        <f t="shared" si="104"/>
        <v>35</v>
      </c>
      <c r="Q2170" s="3">
        <v>41</v>
      </c>
      <c r="R2170" s="3">
        <f t="shared" si="103"/>
        <v>4</v>
      </c>
      <c r="S2170" s="3">
        <v>25</v>
      </c>
      <c r="T2170" s="3">
        <f>IF(AND(H2170&lt;5,S2170&gt;=VLOOKUP(A2170,anni!$A$1:$O$32,6,0)),1,0)</f>
        <v>0</v>
      </c>
    </row>
    <row r="2171" spans="1:20" x14ac:dyDescent="0.3">
      <c r="A2171" s="3">
        <v>2009</v>
      </c>
      <c r="B2171" s="3">
        <v>46</v>
      </c>
      <c r="C2171" s="3" t="s">
        <v>56</v>
      </c>
      <c r="D2171" s="3" t="s">
        <v>126</v>
      </c>
      <c r="E2171" s="3" t="s">
        <v>126</v>
      </c>
      <c r="F2171" s="3">
        <v>5691</v>
      </c>
      <c r="G2171" s="3">
        <f t="shared" si="101"/>
        <v>2009</v>
      </c>
      <c r="H2171" s="4">
        <v>3</v>
      </c>
      <c r="I2171" s="3" t="s">
        <v>36</v>
      </c>
      <c r="J2171" s="3">
        <v>7</v>
      </c>
      <c r="K2171" s="3">
        <v>7</v>
      </c>
      <c r="L2171" s="3">
        <v>1</v>
      </c>
      <c r="M2171" s="3">
        <v>0</v>
      </c>
      <c r="N2171" s="3">
        <v>0</v>
      </c>
      <c r="O2171" s="3">
        <v>0</v>
      </c>
      <c r="P2171" s="3">
        <f t="shared" si="104"/>
        <v>21</v>
      </c>
      <c r="Q2171" s="3">
        <v>156</v>
      </c>
      <c r="R2171" s="3">
        <f t="shared" si="103"/>
        <v>2</v>
      </c>
      <c r="S2171" s="3">
        <v>15</v>
      </c>
      <c r="T2171" s="3">
        <f>IF(AND(H2171&lt;5,S2171&gt;=VLOOKUP(A2171,anni!$A$1:$O$32,6,0)),1,0)</f>
        <v>0</v>
      </c>
    </row>
    <row r="2172" spans="1:20" x14ac:dyDescent="0.3">
      <c r="A2172" s="3">
        <v>2009</v>
      </c>
      <c r="B2172" s="3">
        <v>47</v>
      </c>
      <c r="C2172" s="3" t="s">
        <v>56</v>
      </c>
      <c r="D2172" s="3" t="s">
        <v>85</v>
      </c>
      <c r="E2172" s="3" t="s">
        <v>85</v>
      </c>
      <c r="F2172" s="3">
        <v>5643</v>
      </c>
      <c r="G2172" s="3">
        <f t="shared" si="101"/>
        <v>2009</v>
      </c>
      <c r="H2172" s="4">
        <v>4</v>
      </c>
      <c r="I2172" s="3" t="s">
        <v>36</v>
      </c>
      <c r="J2172" s="3">
        <v>2</v>
      </c>
      <c r="K2172" s="3">
        <v>0</v>
      </c>
      <c r="L2172" s="3">
        <v>1</v>
      </c>
      <c r="M2172" s="3">
        <v>0</v>
      </c>
      <c r="N2172" s="3">
        <v>0</v>
      </c>
      <c r="O2172" s="3">
        <v>0</v>
      </c>
      <c r="P2172" s="3">
        <f t="shared" si="104"/>
        <v>3.5999999999999996</v>
      </c>
      <c r="Q2172" s="3">
        <v>268</v>
      </c>
      <c r="R2172" s="3">
        <f t="shared" si="103"/>
        <v>1</v>
      </c>
      <c r="S2172" s="3">
        <v>3</v>
      </c>
      <c r="T2172" s="3">
        <f>IF(AND(H2172&lt;5,S2172&gt;=VLOOKUP(A2172,anni!$A$1:$O$32,6,0)),1,0)</f>
        <v>0</v>
      </c>
    </row>
    <row r="2173" spans="1:20" x14ac:dyDescent="0.3">
      <c r="A2173" s="3">
        <v>2009</v>
      </c>
      <c r="B2173" s="3">
        <v>48</v>
      </c>
      <c r="C2173" s="3" t="s">
        <v>34</v>
      </c>
      <c r="D2173" s="3" t="s">
        <v>41</v>
      </c>
      <c r="E2173" s="3" t="s">
        <v>41</v>
      </c>
      <c r="F2173" s="3">
        <v>5149</v>
      </c>
      <c r="G2173" s="3">
        <f t="shared" si="101"/>
        <v>2009</v>
      </c>
      <c r="H2173" s="4">
        <v>5</v>
      </c>
      <c r="I2173" s="3" t="s">
        <v>36</v>
      </c>
      <c r="J2173" s="3">
        <v>7</v>
      </c>
      <c r="K2173" s="3">
        <v>7</v>
      </c>
      <c r="L2173" s="3">
        <v>7</v>
      </c>
      <c r="M2173" s="3">
        <v>7</v>
      </c>
      <c r="N2173" s="3">
        <v>0</v>
      </c>
      <c r="O2173" s="3">
        <v>0</v>
      </c>
      <c r="P2173" s="3">
        <f t="shared" si="104"/>
        <v>28</v>
      </c>
      <c r="Q2173" s="3">
        <v>19</v>
      </c>
      <c r="R2173" s="3">
        <f t="shared" si="103"/>
        <v>3</v>
      </c>
      <c r="S2173" s="3">
        <v>28</v>
      </c>
      <c r="T2173" s="3">
        <f>IF(AND(H2173&lt;5,S2173&gt;=VLOOKUP(A2173,anni!$A$1:$O$32,6,0)),1,0)</f>
        <v>0</v>
      </c>
    </row>
    <row r="2174" spans="1:20" x14ac:dyDescent="0.3">
      <c r="A2174" s="3">
        <v>2009</v>
      </c>
      <c r="B2174" s="3">
        <v>49</v>
      </c>
      <c r="C2174" s="3" t="s">
        <v>43</v>
      </c>
      <c r="D2174" s="3" t="s">
        <v>44</v>
      </c>
      <c r="E2174" s="3" t="s">
        <v>44</v>
      </c>
      <c r="F2174" s="3">
        <v>5562</v>
      </c>
      <c r="G2174" s="3">
        <f t="shared" si="101"/>
        <v>2009</v>
      </c>
      <c r="H2174" s="4">
        <v>5</v>
      </c>
      <c r="I2174" s="3" t="s">
        <v>36</v>
      </c>
      <c r="J2174" s="3">
        <v>4</v>
      </c>
      <c r="K2174" s="3">
        <v>1</v>
      </c>
      <c r="L2174" s="3">
        <v>0</v>
      </c>
      <c r="M2174" s="3">
        <v>0</v>
      </c>
      <c r="N2174" s="3">
        <v>0</v>
      </c>
      <c r="O2174" s="3">
        <v>0</v>
      </c>
      <c r="P2174" s="3">
        <f t="shared" si="104"/>
        <v>5</v>
      </c>
      <c r="Q2174" s="3">
        <v>259</v>
      </c>
      <c r="R2174" s="3">
        <f t="shared" si="103"/>
        <v>1</v>
      </c>
      <c r="S2174" s="3">
        <v>5</v>
      </c>
      <c r="T2174" s="3">
        <f>IF(AND(H2174&lt;5,S2174&gt;=VLOOKUP(A2174,anni!$A$1:$O$32,6,0)),1,0)</f>
        <v>0</v>
      </c>
    </row>
    <row r="2175" spans="1:20" x14ac:dyDescent="0.3">
      <c r="A2175" s="3">
        <v>2009</v>
      </c>
      <c r="B2175" s="3">
        <v>50</v>
      </c>
      <c r="C2175" s="3" t="s">
        <v>50</v>
      </c>
      <c r="D2175" s="3" t="s">
        <v>51</v>
      </c>
      <c r="E2175" s="3" t="s">
        <v>51</v>
      </c>
      <c r="F2175" s="3">
        <v>5338</v>
      </c>
      <c r="G2175" s="3">
        <f t="shared" si="101"/>
        <v>2009</v>
      </c>
      <c r="H2175" s="4">
        <v>4</v>
      </c>
      <c r="I2175" s="3" t="s">
        <v>36</v>
      </c>
      <c r="J2175" s="3">
        <v>7</v>
      </c>
      <c r="K2175" s="3">
        <v>7</v>
      </c>
      <c r="L2175" s="3">
        <v>7</v>
      </c>
      <c r="M2175" s="3">
        <v>7</v>
      </c>
      <c r="N2175" s="3">
        <v>0</v>
      </c>
      <c r="O2175" s="3">
        <v>0</v>
      </c>
      <c r="P2175" s="3">
        <f t="shared" si="104"/>
        <v>0</v>
      </c>
      <c r="Q2175" s="3">
        <v>19</v>
      </c>
      <c r="R2175" s="3">
        <f t="shared" si="103"/>
        <v>3</v>
      </c>
      <c r="S2175" s="3">
        <v>28</v>
      </c>
      <c r="T2175" s="3">
        <f>IF(AND(H2175&lt;5,S2175&gt;=VLOOKUP(A2175,anni!$A$1:$O$32,6,0)),1,0)</f>
        <v>1</v>
      </c>
    </row>
    <row r="2176" spans="1:20" x14ac:dyDescent="0.3">
      <c r="A2176" s="3">
        <v>2009</v>
      </c>
      <c r="B2176" s="3">
        <v>51</v>
      </c>
      <c r="C2176" s="3" t="s">
        <v>79</v>
      </c>
      <c r="D2176" s="3" t="s">
        <v>84</v>
      </c>
      <c r="E2176" s="3" t="s">
        <v>84</v>
      </c>
      <c r="F2176" s="3">
        <v>5318</v>
      </c>
      <c r="G2176" s="3">
        <f t="shared" si="101"/>
        <v>2009</v>
      </c>
      <c r="H2176" s="4">
        <v>5</v>
      </c>
      <c r="I2176" s="3" t="s">
        <v>36</v>
      </c>
      <c r="J2176" s="3">
        <v>7</v>
      </c>
      <c r="K2176" s="3">
        <v>7</v>
      </c>
      <c r="L2176" s="3">
        <v>5</v>
      </c>
      <c r="M2176" s="3">
        <v>2</v>
      </c>
      <c r="N2176" s="3">
        <v>0</v>
      </c>
      <c r="O2176" s="3">
        <v>3</v>
      </c>
      <c r="P2176" s="3">
        <f t="shared" si="104"/>
        <v>24</v>
      </c>
      <c r="Q2176" s="3">
        <v>47</v>
      </c>
      <c r="R2176" s="3">
        <f t="shared" si="103"/>
        <v>3</v>
      </c>
      <c r="S2176" s="3">
        <v>24</v>
      </c>
      <c r="T2176" s="3">
        <f>IF(AND(H2176&lt;5,S2176&gt;=VLOOKUP(A2176,anni!$A$1:$O$32,6,0)),1,0)</f>
        <v>0</v>
      </c>
    </row>
    <row r="2177" spans="1:20" x14ac:dyDescent="0.3">
      <c r="A2177" s="3">
        <v>2009</v>
      </c>
      <c r="B2177" s="3">
        <v>52</v>
      </c>
      <c r="C2177" s="3" t="s">
        <v>50</v>
      </c>
      <c r="D2177" s="3" t="s">
        <v>51</v>
      </c>
      <c r="E2177" s="3" t="s">
        <v>51</v>
      </c>
      <c r="F2177" s="3">
        <v>5563</v>
      </c>
      <c r="G2177" s="3">
        <f t="shared" si="101"/>
        <v>2009</v>
      </c>
      <c r="H2177" s="4">
        <v>5</v>
      </c>
      <c r="I2177" s="3" t="s">
        <v>36</v>
      </c>
      <c r="J2177" s="3">
        <v>7</v>
      </c>
      <c r="K2177" s="3">
        <v>7</v>
      </c>
      <c r="L2177" s="3">
        <v>2</v>
      </c>
      <c r="M2177" s="3">
        <v>0</v>
      </c>
      <c r="N2177" s="3">
        <v>0</v>
      </c>
      <c r="O2177" s="3">
        <v>0</v>
      </c>
      <c r="P2177" s="3">
        <f t="shared" si="104"/>
        <v>16</v>
      </c>
      <c r="Q2177" s="3">
        <v>138</v>
      </c>
      <c r="R2177" s="3">
        <f t="shared" si="103"/>
        <v>1</v>
      </c>
      <c r="S2177" s="3">
        <v>16</v>
      </c>
      <c r="T2177" s="3">
        <f>IF(AND(H2177&lt;5,S2177&gt;=VLOOKUP(A2177,anni!$A$1:$O$32,6,0)),1,0)</f>
        <v>0</v>
      </c>
    </row>
    <row r="2178" spans="1:20" x14ac:dyDescent="0.3">
      <c r="A2178" s="3">
        <v>2009</v>
      </c>
      <c r="B2178" s="3">
        <v>53</v>
      </c>
      <c r="C2178" s="3" t="s">
        <v>39</v>
      </c>
      <c r="D2178" s="3" t="s">
        <v>65</v>
      </c>
      <c r="E2178" s="3" t="s">
        <v>65</v>
      </c>
      <c r="F2178" s="3">
        <v>5718</v>
      </c>
      <c r="G2178" s="3">
        <f t="shared" ref="G2178:G2241" si="105">A2178</f>
        <v>2009</v>
      </c>
      <c r="H2178" s="4">
        <v>2</v>
      </c>
      <c r="I2178" s="3" t="s">
        <v>31</v>
      </c>
      <c r="J2178" s="3">
        <v>7</v>
      </c>
      <c r="K2178" s="3">
        <v>0</v>
      </c>
      <c r="L2178" s="3">
        <v>0</v>
      </c>
      <c r="M2178" s="3">
        <v>0</v>
      </c>
      <c r="N2178" s="3">
        <v>1</v>
      </c>
      <c r="O2178" s="3">
        <v>1</v>
      </c>
      <c r="P2178" s="3">
        <f t="shared" si="104"/>
        <v>14.4</v>
      </c>
      <c r="Q2178" s="3">
        <v>223</v>
      </c>
      <c r="R2178" s="3">
        <f t="shared" si="103"/>
        <v>1</v>
      </c>
      <c r="S2178" s="3">
        <v>9</v>
      </c>
      <c r="T2178" s="3">
        <f>IF(AND(H2178&lt;5,S2178&gt;=VLOOKUP(A2178,anni!$A$1:$O$32,6,0)),1,0)</f>
        <v>0</v>
      </c>
    </row>
    <row r="2179" spans="1:20" x14ac:dyDescent="0.3">
      <c r="A2179" s="3">
        <v>2009</v>
      </c>
      <c r="B2179" s="3">
        <v>54</v>
      </c>
      <c r="C2179" s="3" t="s">
        <v>34</v>
      </c>
      <c r="D2179" s="3" t="s">
        <v>88</v>
      </c>
      <c r="E2179" s="3" t="s">
        <v>88</v>
      </c>
      <c r="F2179" s="3">
        <v>5564</v>
      </c>
      <c r="G2179" s="3">
        <f t="shared" si="105"/>
        <v>2009</v>
      </c>
      <c r="H2179" s="4">
        <v>5</v>
      </c>
      <c r="I2179" s="3" t="s">
        <v>36</v>
      </c>
      <c r="J2179" s="3">
        <v>7</v>
      </c>
      <c r="K2179" s="3">
        <v>7</v>
      </c>
      <c r="L2179" s="3">
        <v>0</v>
      </c>
      <c r="M2179" s="3">
        <v>0</v>
      </c>
      <c r="N2179" s="3">
        <v>0</v>
      </c>
      <c r="O2179" s="3">
        <v>1</v>
      </c>
      <c r="P2179" s="3">
        <f t="shared" si="104"/>
        <v>15</v>
      </c>
      <c r="Q2179" s="3">
        <v>156</v>
      </c>
      <c r="R2179" s="3">
        <f t="shared" si="103"/>
        <v>1</v>
      </c>
      <c r="S2179" s="3">
        <v>15</v>
      </c>
      <c r="T2179" s="3">
        <f>IF(AND(H2179&lt;5,S2179&gt;=VLOOKUP(A2179,anni!$A$1:$O$32,6,0)),1,0)</f>
        <v>0</v>
      </c>
    </row>
    <row r="2180" spans="1:20" x14ac:dyDescent="0.3">
      <c r="A2180" s="3">
        <v>2009</v>
      </c>
      <c r="B2180" s="3">
        <v>55</v>
      </c>
      <c r="C2180" s="3" t="s">
        <v>47</v>
      </c>
      <c r="D2180" s="3" t="s">
        <v>73</v>
      </c>
      <c r="E2180" s="3" t="s">
        <v>73</v>
      </c>
      <c r="F2180" s="3">
        <v>5151</v>
      </c>
      <c r="G2180" s="3">
        <f t="shared" si="105"/>
        <v>2009</v>
      </c>
      <c r="H2180" s="4">
        <v>5</v>
      </c>
      <c r="I2180" s="3" t="s">
        <v>36</v>
      </c>
      <c r="J2180" s="3">
        <v>7</v>
      </c>
      <c r="K2180" s="3">
        <v>4</v>
      </c>
      <c r="L2180" s="3">
        <v>0</v>
      </c>
      <c r="M2180" s="3">
        <v>0</v>
      </c>
      <c r="N2180" s="3">
        <v>0</v>
      </c>
      <c r="O2180" s="3">
        <v>0</v>
      </c>
      <c r="P2180" s="3">
        <f t="shared" si="104"/>
        <v>11</v>
      </c>
      <c r="Q2180" s="3">
        <v>201</v>
      </c>
      <c r="R2180" s="3">
        <f t="shared" si="103"/>
        <v>3</v>
      </c>
      <c r="S2180" s="3">
        <v>11</v>
      </c>
      <c r="T2180" s="3">
        <f>IF(AND(H2180&lt;5,S2180&gt;=VLOOKUP(A2180,anni!$A$1:$O$32,6,0)),1,0)</f>
        <v>0</v>
      </c>
    </row>
    <row r="2181" spans="1:20" x14ac:dyDescent="0.3">
      <c r="A2181" s="3">
        <v>2009</v>
      </c>
      <c r="B2181" s="3">
        <v>56</v>
      </c>
      <c r="C2181" s="3" t="s">
        <v>62</v>
      </c>
      <c r="D2181" s="3" t="s">
        <v>134</v>
      </c>
      <c r="E2181" s="3" t="s">
        <v>134</v>
      </c>
      <c r="F2181" s="3">
        <v>5565</v>
      </c>
      <c r="G2181" s="3">
        <f t="shared" si="105"/>
        <v>2009</v>
      </c>
      <c r="H2181" s="4">
        <v>5</v>
      </c>
      <c r="I2181" s="3" t="s">
        <v>36</v>
      </c>
      <c r="J2181" s="3">
        <v>6</v>
      </c>
      <c r="K2181" s="3">
        <v>1</v>
      </c>
      <c r="L2181" s="3">
        <v>0</v>
      </c>
      <c r="M2181" s="3">
        <v>0</v>
      </c>
      <c r="N2181" s="3">
        <v>0</v>
      </c>
      <c r="O2181" s="3">
        <v>0</v>
      </c>
      <c r="P2181" s="3">
        <f t="shared" si="104"/>
        <v>7</v>
      </c>
      <c r="Q2181" s="3">
        <v>245</v>
      </c>
      <c r="R2181" s="3">
        <f t="shared" si="103"/>
        <v>1</v>
      </c>
      <c r="S2181" s="3">
        <v>7</v>
      </c>
      <c r="T2181" s="3">
        <f>IF(AND(H2181&lt;5,S2181&gt;=VLOOKUP(A2181,anni!$A$1:$O$32,6,0)),1,0)</f>
        <v>0</v>
      </c>
    </row>
    <row r="2182" spans="1:20" x14ac:dyDescent="0.3">
      <c r="A2182" s="3">
        <v>2009</v>
      </c>
      <c r="B2182" s="3">
        <v>57</v>
      </c>
      <c r="C2182" s="3" t="s">
        <v>29</v>
      </c>
      <c r="D2182" s="3" t="s">
        <v>124</v>
      </c>
      <c r="E2182" s="3" t="s">
        <v>124</v>
      </c>
      <c r="F2182" s="3">
        <v>5644</v>
      </c>
      <c r="G2182" s="3">
        <f t="shared" si="105"/>
        <v>2009</v>
      </c>
      <c r="H2182" s="4">
        <v>4</v>
      </c>
      <c r="I2182" s="3" t="s">
        <v>36</v>
      </c>
      <c r="J2182" s="3">
        <v>7</v>
      </c>
      <c r="K2182" s="3">
        <v>7</v>
      </c>
      <c r="L2182" s="3">
        <v>2</v>
      </c>
      <c r="M2182" s="3">
        <v>0</v>
      </c>
      <c r="N2182" s="3">
        <v>0</v>
      </c>
      <c r="O2182" s="3">
        <v>0</v>
      </c>
      <c r="P2182" s="3">
        <f t="shared" si="104"/>
        <v>19.2</v>
      </c>
      <c r="Q2182" s="3">
        <v>138</v>
      </c>
      <c r="R2182" s="3">
        <f t="shared" si="103"/>
        <v>2</v>
      </c>
      <c r="S2182" s="3">
        <v>16</v>
      </c>
      <c r="T2182" s="3">
        <f>IF(AND(H2182&lt;5,S2182&gt;=VLOOKUP(A2182,anni!$A$1:$O$32,6,0)),1,0)</f>
        <v>0</v>
      </c>
    </row>
    <row r="2183" spans="1:20" x14ac:dyDescent="0.3">
      <c r="A2183" s="3">
        <v>2009</v>
      </c>
      <c r="B2183" s="3">
        <v>58</v>
      </c>
      <c r="C2183" s="3" t="s">
        <v>50</v>
      </c>
      <c r="D2183" s="3" t="s">
        <v>51</v>
      </c>
      <c r="E2183" s="3" t="s">
        <v>51</v>
      </c>
      <c r="F2183" s="3">
        <v>5566</v>
      </c>
      <c r="G2183" s="3">
        <f t="shared" si="105"/>
        <v>2009</v>
      </c>
      <c r="H2183" s="4">
        <v>5</v>
      </c>
      <c r="I2183" s="3" t="s">
        <v>36</v>
      </c>
      <c r="J2183" s="3">
        <v>7</v>
      </c>
      <c r="K2183" s="3">
        <v>7</v>
      </c>
      <c r="L2183" s="3">
        <v>1</v>
      </c>
      <c r="M2183" s="3">
        <v>2</v>
      </c>
      <c r="N2183" s="3">
        <v>0</v>
      </c>
      <c r="O2183" s="3">
        <v>0</v>
      </c>
      <c r="P2183" s="3">
        <f t="shared" si="104"/>
        <v>17</v>
      </c>
      <c r="Q2183" s="3">
        <v>123</v>
      </c>
      <c r="R2183" s="3">
        <f t="shared" si="103"/>
        <v>1</v>
      </c>
      <c r="S2183" s="3">
        <v>17</v>
      </c>
      <c r="T2183" s="3">
        <f>IF(AND(H2183&lt;5,S2183&gt;=VLOOKUP(A2183,anni!$A$1:$O$32,6,0)),1,0)</f>
        <v>0</v>
      </c>
    </row>
    <row r="2184" spans="1:20" x14ac:dyDescent="0.3">
      <c r="A2184" s="3">
        <v>2009</v>
      </c>
      <c r="B2184" s="3">
        <v>59</v>
      </c>
      <c r="C2184" s="3" t="s">
        <v>39</v>
      </c>
      <c r="D2184" s="3" t="s">
        <v>65</v>
      </c>
      <c r="E2184" s="3" t="s">
        <v>65</v>
      </c>
      <c r="F2184" s="3">
        <v>5645</v>
      </c>
      <c r="G2184" s="3">
        <f t="shared" si="105"/>
        <v>2009</v>
      </c>
      <c r="H2184" s="4">
        <v>4</v>
      </c>
      <c r="I2184" s="3" t="s">
        <v>36</v>
      </c>
      <c r="J2184" s="3">
        <v>7</v>
      </c>
      <c r="K2184" s="3">
        <v>7</v>
      </c>
      <c r="L2184" s="3">
        <v>2</v>
      </c>
      <c r="M2184" s="3">
        <v>0</v>
      </c>
      <c r="N2184" s="3">
        <v>0</v>
      </c>
      <c r="O2184" s="3">
        <v>0</v>
      </c>
      <c r="P2184" s="3">
        <f t="shared" si="104"/>
        <v>19.2</v>
      </c>
      <c r="Q2184" s="3">
        <v>138</v>
      </c>
      <c r="R2184" s="3">
        <f t="shared" si="103"/>
        <v>2</v>
      </c>
      <c r="S2184" s="3">
        <v>16</v>
      </c>
      <c r="T2184" s="3">
        <f>IF(AND(H2184&lt;5,S2184&gt;=VLOOKUP(A2184,anni!$A$1:$O$32,6,0)),1,0)</f>
        <v>0</v>
      </c>
    </row>
    <row r="2185" spans="1:20" x14ac:dyDescent="0.3">
      <c r="A2185" s="3">
        <v>2009</v>
      </c>
      <c r="B2185" s="3">
        <v>60</v>
      </c>
      <c r="C2185" s="3" t="s">
        <v>34</v>
      </c>
      <c r="D2185" s="3" t="s">
        <v>35</v>
      </c>
      <c r="E2185" s="3" t="s">
        <v>35</v>
      </c>
      <c r="F2185" s="3">
        <v>5646</v>
      </c>
      <c r="G2185" s="3">
        <f t="shared" si="105"/>
        <v>2009</v>
      </c>
      <c r="H2185" s="4">
        <v>4</v>
      </c>
      <c r="I2185" s="3" t="s">
        <v>36</v>
      </c>
      <c r="J2185" s="3">
        <v>7</v>
      </c>
      <c r="K2185" s="3">
        <v>7</v>
      </c>
      <c r="L2185" s="3">
        <v>0</v>
      </c>
      <c r="M2185" s="3">
        <v>1</v>
      </c>
      <c r="N2185" s="3">
        <v>0</v>
      </c>
      <c r="O2185" s="3">
        <v>0</v>
      </c>
      <c r="P2185" s="3">
        <f t="shared" si="104"/>
        <v>18</v>
      </c>
      <c r="Q2185" s="3">
        <v>156</v>
      </c>
      <c r="R2185" s="3">
        <f t="shared" si="103"/>
        <v>1</v>
      </c>
      <c r="S2185" s="3">
        <v>15</v>
      </c>
      <c r="T2185" s="3">
        <f>IF(AND(H2185&lt;5,S2185&gt;=VLOOKUP(A2185,anni!$A$1:$O$32,6,0)),1,0)</f>
        <v>0</v>
      </c>
    </row>
    <row r="2186" spans="1:20" x14ac:dyDescent="0.3">
      <c r="A2186" s="3">
        <v>2009</v>
      </c>
      <c r="B2186" s="3">
        <v>61</v>
      </c>
      <c r="C2186" s="3" t="s">
        <v>62</v>
      </c>
      <c r="D2186" s="3" t="s">
        <v>134</v>
      </c>
      <c r="E2186" s="3" t="s">
        <v>134</v>
      </c>
      <c r="F2186" s="3">
        <v>5692</v>
      </c>
      <c r="G2186" s="3">
        <f t="shared" si="105"/>
        <v>2009</v>
      </c>
      <c r="H2186" s="4">
        <v>3</v>
      </c>
      <c r="I2186" s="3" t="s">
        <v>36</v>
      </c>
      <c r="J2186" s="3">
        <v>2</v>
      </c>
      <c r="K2186" s="3">
        <v>0</v>
      </c>
      <c r="L2186" s="3">
        <v>2</v>
      </c>
      <c r="M2186" s="3">
        <v>1</v>
      </c>
      <c r="N2186" s="3">
        <v>0</v>
      </c>
      <c r="O2186" s="3">
        <v>0</v>
      </c>
      <c r="P2186" s="3">
        <f t="shared" si="104"/>
        <v>7</v>
      </c>
      <c r="Q2186" s="3">
        <v>259</v>
      </c>
      <c r="R2186" s="3">
        <f t="shared" si="103"/>
        <v>1</v>
      </c>
      <c r="S2186" s="3">
        <v>5</v>
      </c>
      <c r="T2186" s="3">
        <f>IF(AND(H2186&lt;5,S2186&gt;=VLOOKUP(A2186,anni!$A$1:$O$32,6,0)),1,0)</f>
        <v>0</v>
      </c>
    </row>
    <row r="2187" spans="1:20" x14ac:dyDescent="0.3">
      <c r="A2187" s="3">
        <v>2009</v>
      </c>
      <c r="B2187" s="3">
        <v>62</v>
      </c>
      <c r="C2187" s="3" t="s">
        <v>32</v>
      </c>
      <c r="D2187" s="3" t="s">
        <v>61</v>
      </c>
      <c r="E2187" s="3" t="s">
        <v>61</v>
      </c>
      <c r="F2187" s="3">
        <v>5567</v>
      </c>
      <c r="G2187" s="3">
        <f t="shared" si="105"/>
        <v>2009</v>
      </c>
      <c r="H2187" s="4">
        <v>5</v>
      </c>
      <c r="I2187" s="3" t="s">
        <v>36</v>
      </c>
      <c r="J2187" s="3">
        <v>4</v>
      </c>
      <c r="K2187" s="3">
        <v>0</v>
      </c>
      <c r="L2187" s="3">
        <v>1</v>
      </c>
      <c r="M2187" s="3">
        <v>1</v>
      </c>
      <c r="N2187" s="3">
        <v>0</v>
      </c>
      <c r="O2187" s="3">
        <v>0</v>
      </c>
      <c r="P2187" s="3">
        <f t="shared" si="104"/>
        <v>6</v>
      </c>
      <c r="Q2187" s="3">
        <v>254</v>
      </c>
      <c r="R2187" s="3">
        <f t="shared" si="103"/>
        <v>1</v>
      </c>
      <c r="S2187" s="3">
        <v>6</v>
      </c>
      <c r="T2187" s="3">
        <f>IF(AND(H2187&lt;5,S2187&gt;=VLOOKUP(A2187,anni!$A$1:$O$32,6,0)),1,0)</f>
        <v>0</v>
      </c>
    </row>
    <row r="2188" spans="1:20" x14ac:dyDescent="0.3">
      <c r="A2188" s="3">
        <v>2009</v>
      </c>
      <c r="B2188" s="3">
        <v>63</v>
      </c>
      <c r="C2188" s="3" t="s">
        <v>37</v>
      </c>
      <c r="D2188" s="3" t="s">
        <v>38</v>
      </c>
      <c r="E2188" s="3" t="s">
        <v>38</v>
      </c>
      <c r="F2188" s="3">
        <v>5180</v>
      </c>
      <c r="G2188" s="3">
        <f t="shared" si="105"/>
        <v>2009</v>
      </c>
      <c r="H2188" s="4">
        <v>4</v>
      </c>
      <c r="I2188" s="3" t="s">
        <v>36</v>
      </c>
      <c r="J2188" s="3">
        <v>7</v>
      </c>
      <c r="K2188" s="3">
        <v>7</v>
      </c>
      <c r="L2188" s="3">
        <v>7</v>
      </c>
      <c r="M2188" s="3">
        <v>0</v>
      </c>
      <c r="N2188" s="3">
        <v>1</v>
      </c>
      <c r="O2188" s="3">
        <v>0</v>
      </c>
      <c r="P2188" s="3">
        <f t="shared" si="104"/>
        <v>26.4</v>
      </c>
      <c r="Q2188" s="3">
        <v>61</v>
      </c>
      <c r="R2188" s="3">
        <f t="shared" si="103"/>
        <v>5</v>
      </c>
      <c r="S2188" s="3">
        <v>22</v>
      </c>
      <c r="T2188" s="3">
        <f>IF(AND(H2188&lt;5,S2188&gt;=VLOOKUP(A2188,anni!$A$1:$O$32,6,0)),1,0)</f>
        <v>0</v>
      </c>
    </row>
    <row r="2189" spans="1:20" x14ac:dyDescent="0.3">
      <c r="A2189" s="3">
        <v>2009</v>
      </c>
      <c r="B2189" s="3">
        <v>64</v>
      </c>
      <c r="C2189" s="3" t="s">
        <v>62</v>
      </c>
      <c r="D2189" s="3" t="s">
        <v>110</v>
      </c>
      <c r="E2189" s="3" t="s">
        <v>110</v>
      </c>
      <c r="F2189" s="3">
        <v>5451</v>
      </c>
      <c r="G2189" s="3">
        <f t="shared" si="105"/>
        <v>2009</v>
      </c>
      <c r="H2189" s="4">
        <v>5</v>
      </c>
      <c r="I2189" s="3" t="s">
        <v>36</v>
      </c>
      <c r="J2189" s="3">
        <v>7</v>
      </c>
      <c r="K2189" s="3">
        <v>7</v>
      </c>
      <c r="L2189" s="3">
        <v>2</v>
      </c>
      <c r="M2189" s="3">
        <v>1</v>
      </c>
      <c r="N2189" s="3">
        <v>1</v>
      </c>
      <c r="O2189" s="3">
        <v>0</v>
      </c>
      <c r="P2189" s="3">
        <f t="shared" si="104"/>
        <v>18</v>
      </c>
      <c r="Q2189" s="3">
        <v>110</v>
      </c>
      <c r="R2189" s="3">
        <f t="shared" si="103"/>
        <v>2</v>
      </c>
      <c r="S2189" s="3">
        <v>18</v>
      </c>
      <c r="T2189" s="3">
        <f>IF(AND(H2189&lt;5,S2189&gt;=VLOOKUP(A2189,anni!$A$1:$O$32,6,0)),1,0)</f>
        <v>0</v>
      </c>
    </row>
    <row r="2190" spans="1:20" x14ac:dyDescent="0.3">
      <c r="A2190" s="3">
        <v>2009</v>
      </c>
      <c r="B2190" s="3">
        <v>65</v>
      </c>
      <c r="C2190" s="3" t="s">
        <v>37</v>
      </c>
      <c r="D2190" s="3" t="s">
        <v>96</v>
      </c>
      <c r="E2190" s="3" t="s">
        <v>96</v>
      </c>
      <c r="F2190" s="3">
        <v>5568</v>
      </c>
      <c r="G2190" s="3">
        <f t="shared" si="105"/>
        <v>2009</v>
      </c>
      <c r="H2190" s="4">
        <v>5</v>
      </c>
      <c r="I2190" s="3" t="s">
        <v>36</v>
      </c>
      <c r="J2190" s="3">
        <v>7</v>
      </c>
      <c r="K2190" s="3">
        <v>0</v>
      </c>
      <c r="L2190" s="3">
        <v>0</v>
      </c>
      <c r="M2190" s="3">
        <v>0</v>
      </c>
      <c r="N2190" s="3">
        <v>0</v>
      </c>
      <c r="O2190" s="3">
        <v>0</v>
      </c>
      <c r="P2190" s="3">
        <f t="shared" si="104"/>
        <v>7</v>
      </c>
      <c r="Q2190" s="3">
        <v>245</v>
      </c>
      <c r="R2190" s="3">
        <f t="shared" si="103"/>
        <v>1</v>
      </c>
      <c r="S2190" s="3">
        <v>7</v>
      </c>
      <c r="T2190" s="3">
        <f>IF(AND(H2190&lt;5,S2190&gt;=VLOOKUP(A2190,anni!$A$1:$O$32,6,0)),1,0)</f>
        <v>0</v>
      </c>
    </row>
    <row r="2191" spans="1:20" x14ac:dyDescent="0.3">
      <c r="A2191" s="3">
        <v>2009</v>
      </c>
      <c r="B2191" s="3">
        <v>66</v>
      </c>
      <c r="C2191" s="3" t="s">
        <v>34</v>
      </c>
      <c r="D2191" s="3" t="s">
        <v>94</v>
      </c>
      <c r="E2191" s="3" t="s">
        <v>94</v>
      </c>
      <c r="F2191" s="3">
        <v>5743</v>
      </c>
      <c r="G2191" s="3">
        <f t="shared" si="105"/>
        <v>2009</v>
      </c>
      <c r="H2191" s="4">
        <v>1</v>
      </c>
      <c r="I2191" s="3" t="s">
        <v>31</v>
      </c>
      <c r="J2191" s="3">
        <v>2</v>
      </c>
      <c r="K2191" s="3">
        <v>5</v>
      </c>
      <c r="L2191" s="3">
        <v>3</v>
      </c>
      <c r="M2191" s="3">
        <v>1</v>
      </c>
      <c r="N2191" s="3">
        <v>0</v>
      </c>
      <c r="O2191" s="3">
        <v>0</v>
      </c>
      <c r="P2191" s="3">
        <f t="shared" si="104"/>
        <v>19.8</v>
      </c>
      <c r="Q2191" s="3">
        <v>201</v>
      </c>
      <c r="R2191" s="3">
        <f t="shared" si="103"/>
        <v>5</v>
      </c>
      <c r="S2191" s="3">
        <v>11</v>
      </c>
      <c r="T2191" s="3">
        <f>IF(AND(H2191&lt;5,S2191&gt;=VLOOKUP(A2191,anni!$A$1:$O$32,6,0)),1,0)</f>
        <v>0</v>
      </c>
    </row>
    <row r="2192" spans="1:20" x14ac:dyDescent="0.3">
      <c r="A2192" s="3">
        <v>2009</v>
      </c>
      <c r="B2192" s="3">
        <v>67</v>
      </c>
      <c r="C2192" s="3" t="s">
        <v>50</v>
      </c>
      <c r="D2192" s="3" t="s">
        <v>51</v>
      </c>
      <c r="E2192" s="3" t="s">
        <v>51</v>
      </c>
      <c r="F2192" s="3">
        <v>5569</v>
      </c>
      <c r="G2192" s="3">
        <f t="shared" si="105"/>
        <v>2009</v>
      </c>
      <c r="H2192" s="4">
        <v>5</v>
      </c>
      <c r="I2192" s="3" t="s">
        <v>36</v>
      </c>
      <c r="J2192" s="3">
        <v>7</v>
      </c>
      <c r="K2192" s="3">
        <v>7</v>
      </c>
      <c r="L2192" s="3">
        <v>7</v>
      </c>
      <c r="M2192" s="3">
        <v>6</v>
      </c>
      <c r="N2192" s="3">
        <v>0</v>
      </c>
      <c r="O2192" s="3">
        <v>0</v>
      </c>
      <c r="P2192" s="3">
        <f t="shared" si="104"/>
        <v>27</v>
      </c>
      <c r="Q2192" s="3">
        <v>27</v>
      </c>
      <c r="R2192" s="3">
        <f t="shared" si="103"/>
        <v>1</v>
      </c>
      <c r="S2192" s="3">
        <v>27</v>
      </c>
      <c r="T2192" s="3">
        <f>IF(AND(H2192&lt;5,S2192&gt;=VLOOKUP(A2192,anni!$A$1:$O$32,6,0)),1,0)</f>
        <v>0</v>
      </c>
    </row>
    <row r="2193" spans="1:20" x14ac:dyDescent="0.3">
      <c r="A2193" s="3">
        <v>2009</v>
      </c>
      <c r="B2193" s="3">
        <v>68</v>
      </c>
      <c r="C2193" s="3" t="s">
        <v>47</v>
      </c>
      <c r="D2193" s="3" t="s">
        <v>121</v>
      </c>
      <c r="E2193" s="3" t="s">
        <v>121</v>
      </c>
      <c r="F2193" s="3">
        <v>5693</v>
      </c>
      <c r="G2193" s="3">
        <f t="shared" si="105"/>
        <v>2009</v>
      </c>
      <c r="H2193" s="4">
        <v>3</v>
      </c>
      <c r="I2193" s="3" t="s">
        <v>36</v>
      </c>
      <c r="J2193" s="3">
        <v>1</v>
      </c>
      <c r="K2193" s="3">
        <v>0</v>
      </c>
      <c r="L2193" s="3">
        <v>2</v>
      </c>
      <c r="M2193" s="3">
        <v>0</v>
      </c>
      <c r="N2193" s="3">
        <v>0</v>
      </c>
      <c r="O2193" s="3">
        <v>0</v>
      </c>
      <c r="P2193" s="3">
        <f t="shared" si="104"/>
        <v>4.1999999999999993</v>
      </c>
      <c r="Q2193" s="3">
        <v>268</v>
      </c>
      <c r="R2193" s="3">
        <f t="shared" si="103"/>
        <v>1</v>
      </c>
      <c r="S2193" s="3">
        <v>3</v>
      </c>
      <c r="T2193" s="3">
        <f>IF(AND(H2193&lt;5,S2193&gt;=VLOOKUP(A2193,anni!$A$1:$O$32,6,0)),1,0)</f>
        <v>0</v>
      </c>
    </row>
    <row r="2194" spans="1:20" x14ac:dyDescent="0.3">
      <c r="A2194" s="3">
        <v>2009</v>
      </c>
      <c r="B2194" s="3">
        <v>69</v>
      </c>
      <c r="C2194" s="3" t="s">
        <v>39</v>
      </c>
      <c r="D2194" s="3" t="s">
        <v>40</v>
      </c>
      <c r="E2194" s="3" t="s">
        <v>40</v>
      </c>
      <c r="F2194" s="3">
        <v>5570</v>
      </c>
      <c r="G2194" s="3">
        <f t="shared" si="105"/>
        <v>2009</v>
      </c>
      <c r="H2194" s="4">
        <v>5</v>
      </c>
      <c r="I2194" s="3" t="s">
        <v>36</v>
      </c>
      <c r="J2194" s="3">
        <v>4</v>
      </c>
      <c r="K2194" s="3">
        <v>4</v>
      </c>
      <c r="L2194" s="3">
        <v>5</v>
      </c>
      <c r="M2194" s="3">
        <v>0</v>
      </c>
      <c r="N2194" s="3">
        <v>0</v>
      </c>
      <c r="O2194" s="3">
        <v>0</v>
      </c>
      <c r="P2194" s="3">
        <f t="shared" si="104"/>
        <v>13</v>
      </c>
      <c r="Q2194" s="3">
        <v>183</v>
      </c>
      <c r="R2194" s="3">
        <f t="shared" si="103"/>
        <v>1</v>
      </c>
      <c r="S2194" s="3">
        <v>13</v>
      </c>
      <c r="T2194" s="3">
        <f>IF(AND(H2194&lt;5,S2194&gt;=VLOOKUP(A2194,anni!$A$1:$O$32,6,0)),1,0)</f>
        <v>0</v>
      </c>
    </row>
    <row r="2195" spans="1:20" x14ac:dyDescent="0.3">
      <c r="A2195" s="3">
        <v>2009</v>
      </c>
      <c r="B2195" s="3">
        <v>70</v>
      </c>
      <c r="C2195" s="3" t="s">
        <v>34</v>
      </c>
      <c r="D2195" s="3" t="s">
        <v>83</v>
      </c>
      <c r="E2195" s="3" t="s">
        <v>83</v>
      </c>
      <c r="F2195" s="3">
        <v>5319</v>
      </c>
      <c r="G2195" s="3">
        <f t="shared" si="105"/>
        <v>2009</v>
      </c>
      <c r="H2195" s="4">
        <v>5</v>
      </c>
      <c r="I2195" s="3" t="s">
        <v>36</v>
      </c>
      <c r="J2195" s="3">
        <v>7</v>
      </c>
      <c r="K2195" s="3">
        <v>7</v>
      </c>
      <c r="L2195" s="3">
        <v>2</v>
      </c>
      <c r="M2195" s="3">
        <v>0</v>
      </c>
      <c r="N2195" s="3">
        <v>0</v>
      </c>
      <c r="O2195" s="3">
        <v>0</v>
      </c>
      <c r="P2195" s="3">
        <f t="shared" si="104"/>
        <v>16</v>
      </c>
      <c r="Q2195" s="3">
        <v>138</v>
      </c>
      <c r="R2195" s="3">
        <f t="shared" si="103"/>
        <v>3</v>
      </c>
      <c r="S2195" s="3">
        <v>16</v>
      </c>
      <c r="T2195" s="3">
        <f>IF(AND(H2195&lt;5,S2195&gt;=VLOOKUP(A2195,anni!$A$1:$O$32,6,0)),1,0)</f>
        <v>0</v>
      </c>
    </row>
    <row r="2196" spans="1:20" x14ac:dyDescent="0.3">
      <c r="A2196" s="3">
        <v>2009</v>
      </c>
      <c r="B2196" s="3">
        <v>71</v>
      </c>
      <c r="C2196" s="3" t="s">
        <v>45</v>
      </c>
      <c r="D2196" s="3" t="s">
        <v>49</v>
      </c>
      <c r="E2196" s="3" t="s">
        <v>49</v>
      </c>
      <c r="F2196" s="3">
        <v>5719</v>
      </c>
      <c r="G2196" s="3">
        <f t="shared" si="105"/>
        <v>2009</v>
      </c>
      <c r="H2196" s="4">
        <v>2</v>
      </c>
      <c r="I2196" s="3" t="s">
        <v>31</v>
      </c>
      <c r="J2196" s="3">
        <v>7</v>
      </c>
      <c r="K2196" s="3">
        <v>0</v>
      </c>
      <c r="L2196" s="3">
        <v>5</v>
      </c>
      <c r="M2196" s="3">
        <v>6</v>
      </c>
      <c r="N2196" s="3">
        <v>0</v>
      </c>
      <c r="O2196" s="3">
        <v>0</v>
      </c>
      <c r="P2196" s="3">
        <f t="shared" si="104"/>
        <v>28.8</v>
      </c>
      <c r="Q2196" s="3">
        <v>110</v>
      </c>
      <c r="R2196" s="3">
        <f t="shared" si="103"/>
        <v>4</v>
      </c>
      <c r="S2196" s="3">
        <v>18</v>
      </c>
      <c r="T2196" s="3">
        <f>IF(AND(H2196&lt;5,S2196&gt;=VLOOKUP(A2196,anni!$A$1:$O$32,6,0)),1,0)</f>
        <v>0</v>
      </c>
    </row>
    <row r="2197" spans="1:20" x14ac:dyDescent="0.3">
      <c r="A2197" s="3">
        <v>2009</v>
      </c>
      <c r="B2197" s="3">
        <v>72</v>
      </c>
      <c r="C2197" s="3" t="s">
        <v>69</v>
      </c>
      <c r="D2197" s="3" t="s">
        <v>119</v>
      </c>
      <c r="E2197" s="3" t="s">
        <v>119</v>
      </c>
      <c r="F2197" s="3">
        <v>5154</v>
      </c>
      <c r="G2197" s="3">
        <f t="shared" si="105"/>
        <v>2009</v>
      </c>
      <c r="H2197" s="4">
        <v>5</v>
      </c>
      <c r="I2197" s="3" t="s">
        <v>36</v>
      </c>
      <c r="J2197" s="3">
        <v>2</v>
      </c>
      <c r="K2197" s="3">
        <v>7</v>
      </c>
      <c r="L2197" s="3">
        <v>0</v>
      </c>
      <c r="M2197" s="3">
        <v>3</v>
      </c>
      <c r="N2197" s="3">
        <v>0</v>
      </c>
      <c r="O2197" s="3">
        <v>0</v>
      </c>
      <c r="P2197" s="3">
        <f t="shared" si="104"/>
        <v>12</v>
      </c>
      <c r="Q2197" s="3">
        <v>193</v>
      </c>
      <c r="R2197" s="3">
        <f t="shared" si="103"/>
        <v>2</v>
      </c>
      <c r="S2197" s="3">
        <v>12</v>
      </c>
      <c r="T2197" s="3">
        <f>IF(AND(H2197&lt;5,S2197&gt;=VLOOKUP(A2197,anni!$A$1:$O$32,6,0)),1,0)</f>
        <v>0</v>
      </c>
    </row>
    <row r="2198" spans="1:20" x14ac:dyDescent="0.3">
      <c r="A2198" s="3">
        <v>2009</v>
      </c>
      <c r="B2198" s="3">
        <v>73</v>
      </c>
      <c r="C2198" s="3" t="s">
        <v>69</v>
      </c>
      <c r="D2198" s="3" t="s">
        <v>78</v>
      </c>
      <c r="E2198" s="3" t="s">
        <v>78</v>
      </c>
      <c r="F2198" s="3">
        <v>5571</v>
      </c>
      <c r="G2198" s="3">
        <f t="shared" si="105"/>
        <v>2009</v>
      </c>
      <c r="H2198" s="4">
        <v>5</v>
      </c>
      <c r="I2198" s="3" t="s">
        <v>36</v>
      </c>
      <c r="J2198" s="3">
        <v>7</v>
      </c>
      <c r="K2198" s="3">
        <v>4</v>
      </c>
      <c r="L2198" s="3">
        <v>7</v>
      </c>
      <c r="M2198" s="3">
        <v>0</v>
      </c>
      <c r="N2198" s="3">
        <v>0</v>
      </c>
      <c r="O2198" s="3">
        <v>0</v>
      </c>
      <c r="P2198" s="3">
        <f t="shared" si="104"/>
        <v>18</v>
      </c>
      <c r="Q2198" s="3">
        <v>110</v>
      </c>
      <c r="R2198" s="3">
        <f t="shared" si="103"/>
        <v>1</v>
      </c>
      <c r="S2198" s="3">
        <v>18</v>
      </c>
      <c r="T2198" s="3">
        <f>IF(AND(H2198&lt;5,S2198&gt;=VLOOKUP(A2198,anni!$A$1:$O$32,6,0)),1,0)</f>
        <v>0</v>
      </c>
    </row>
    <row r="2199" spans="1:20" x14ac:dyDescent="0.3">
      <c r="A2199" s="3">
        <v>2009</v>
      </c>
      <c r="B2199" s="3">
        <v>74</v>
      </c>
      <c r="C2199" s="3" t="s">
        <v>106</v>
      </c>
      <c r="D2199" s="3" t="s">
        <v>141</v>
      </c>
      <c r="E2199" s="3" t="s">
        <v>141</v>
      </c>
      <c r="F2199" s="3">
        <v>5647</v>
      </c>
      <c r="G2199" s="3">
        <f t="shared" si="105"/>
        <v>2009</v>
      </c>
      <c r="H2199" s="4">
        <v>4</v>
      </c>
      <c r="I2199" s="3" t="s">
        <v>36</v>
      </c>
      <c r="J2199" s="3">
        <v>7</v>
      </c>
      <c r="K2199" s="3">
        <v>3</v>
      </c>
      <c r="L2199" s="3">
        <v>0</v>
      </c>
      <c r="M2199" s="3">
        <v>0</v>
      </c>
      <c r="N2199" s="3">
        <v>0</v>
      </c>
      <c r="O2199" s="3">
        <v>0</v>
      </c>
      <c r="P2199" s="3">
        <f t="shared" si="104"/>
        <v>12</v>
      </c>
      <c r="Q2199" s="3">
        <v>210</v>
      </c>
      <c r="R2199" s="3">
        <f t="shared" si="103"/>
        <v>1</v>
      </c>
      <c r="S2199" s="3">
        <v>10</v>
      </c>
      <c r="T2199" s="3">
        <f>IF(AND(H2199&lt;5,S2199&gt;=VLOOKUP(A2199,anni!$A$1:$O$32,6,0)),1,0)</f>
        <v>0</v>
      </c>
    </row>
    <row r="2200" spans="1:20" x14ac:dyDescent="0.3">
      <c r="A2200" s="3">
        <v>2009</v>
      </c>
      <c r="B2200" s="3">
        <v>75</v>
      </c>
      <c r="C2200" s="3" t="s">
        <v>53</v>
      </c>
      <c r="D2200" s="3" t="s">
        <v>54</v>
      </c>
      <c r="E2200" s="3" t="s">
        <v>54</v>
      </c>
      <c r="F2200" s="3">
        <v>5339</v>
      </c>
      <c r="G2200" s="3">
        <f t="shared" si="105"/>
        <v>2009</v>
      </c>
      <c r="H2200" s="4">
        <v>4</v>
      </c>
      <c r="I2200" s="3" t="s">
        <v>36</v>
      </c>
      <c r="J2200" s="3">
        <v>7</v>
      </c>
      <c r="K2200" s="3">
        <v>0</v>
      </c>
      <c r="L2200" s="3">
        <v>1</v>
      </c>
      <c r="M2200" s="3">
        <v>7</v>
      </c>
      <c r="N2200" s="3">
        <v>0</v>
      </c>
      <c r="O2200" s="3">
        <v>0</v>
      </c>
      <c r="P2200" s="3">
        <f t="shared" si="104"/>
        <v>18</v>
      </c>
      <c r="Q2200" s="3">
        <v>156</v>
      </c>
      <c r="R2200" s="3">
        <f t="shared" si="103"/>
        <v>2</v>
      </c>
      <c r="S2200" s="3">
        <v>15</v>
      </c>
      <c r="T2200" s="3">
        <f>IF(AND(H2200&lt;5,S2200&gt;=VLOOKUP(A2200,anni!$A$1:$O$32,6,0)),1,0)</f>
        <v>0</v>
      </c>
    </row>
    <row r="2201" spans="1:20" x14ac:dyDescent="0.3">
      <c r="A2201" s="3">
        <v>2009</v>
      </c>
      <c r="B2201" s="3">
        <v>76</v>
      </c>
      <c r="C2201" s="3" t="s">
        <v>45</v>
      </c>
      <c r="D2201" s="3" t="s">
        <v>68</v>
      </c>
      <c r="E2201" s="3" t="s">
        <v>68</v>
      </c>
      <c r="F2201" s="3">
        <v>5648</v>
      </c>
      <c r="G2201" s="3">
        <f t="shared" si="105"/>
        <v>2009</v>
      </c>
      <c r="H2201" s="4">
        <v>4</v>
      </c>
      <c r="I2201" s="3" t="s">
        <v>36</v>
      </c>
      <c r="J2201" s="3">
        <v>7</v>
      </c>
      <c r="K2201" s="3">
        <v>7</v>
      </c>
      <c r="L2201" s="3">
        <v>3</v>
      </c>
      <c r="M2201" s="3">
        <v>2</v>
      </c>
      <c r="N2201" s="3">
        <v>0</v>
      </c>
      <c r="O2201" s="3">
        <v>0</v>
      </c>
      <c r="P2201" s="3">
        <f t="shared" si="104"/>
        <v>22.8</v>
      </c>
      <c r="Q2201" s="3">
        <v>101</v>
      </c>
      <c r="R2201" s="3">
        <f t="shared" si="103"/>
        <v>2</v>
      </c>
      <c r="S2201" s="3">
        <v>19</v>
      </c>
      <c r="T2201" s="3">
        <f>IF(AND(H2201&lt;5,S2201&gt;=VLOOKUP(A2201,anni!$A$1:$O$32,6,0)),1,0)</f>
        <v>0</v>
      </c>
    </row>
    <row r="2202" spans="1:20" x14ac:dyDescent="0.3">
      <c r="A2202" s="3">
        <v>2009</v>
      </c>
      <c r="B2202" s="3">
        <v>77</v>
      </c>
      <c r="C2202" s="3" t="s">
        <v>34</v>
      </c>
      <c r="D2202" s="3" t="s">
        <v>41</v>
      </c>
      <c r="E2202" s="3" t="s">
        <v>41</v>
      </c>
      <c r="F2202" s="3">
        <v>5572</v>
      </c>
      <c r="G2202" s="3">
        <f t="shared" si="105"/>
        <v>2009</v>
      </c>
      <c r="H2202" s="4">
        <v>5</v>
      </c>
      <c r="I2202" s="3" t="s">
        <v>36</v>
      </c>
      <c r="J2202" s="3">
        <v>7</v>
      </c>
      <c r="K2202" s="3">
        <v>7</v>
      </c>
      <c r="L2202" s="3">
        <v>3</v>
      </c>
      <c r="M2202" s="3">
        <v>0</v>
      </c>
      <c r="N2202" s="3">
        <v>0</v>
      </c>
      <c r="O2202" s="3">
        <v>0</v>
      </c>
      <c r="P2202" s="3">
        <f t="shared" si="104"/>
        <v>17</v>
      </c>
      <c r="Q2202" s="3">
        <v>123</v>
      </c>
      <c r="R2202" s="3">
        <f t="shared" si="103"/>
        <v>1</v>
      </c>
      <c r="S2202" s="3">
        <v>17</v>
      </c>
      <c r="T2202" s="3">
        <f>IF(AND(H2202&lt;5,S2202&gt;=VLOOKUP(A2202,anni!$A$1:$O$32,6,0)),1,0)</f>
        <v>0</v>
      </c>
    </row>
    <row r="2203" spans="1:20" x14ac:dyDescent="0.3">
      <c r="A2203" s="3">
        <v>2009</v>
      </c>
      <c r="B2203" s="3">
        <v>78</v>
      </c>
      <c r="C2203" s="3" t="s">
        <v>62</v>
      </c>
      <c r="D2203" s="3" t="s">
        <v>110</v>
      </c>
      <c r="E2203" s="3" t="s">
        <v>110</v>
      </c>
      <c r="F2203" s="3">
        <v>5649</v>
      </c>
      <c r="G2203" s="3">
        <f t="shared" si="105"/>
        <v>2009</v>
      </c>
      <c r="H2203" s="4">
        <v>4</v>
      </c>
      <c r="I2203" s="3" t="s">
        <v>36</v>
      </c>
      <c r="J2203" s="3">
        <v>4</v>
      </c>
      <c r="K2203" s="3">
        <v>7</v>
      </c>
      <c r="L2203" s="3">
        <v>0</v>
      </c>
      <c r="M2203" s="3">
        <v>0</v>
      </c>
      <c r="N2203" s="3">
        <v>0</v>
      </c>
      <c r="O2203" s="3">
        <v>1</v>
      </c>
      <c r="P2203" s="3">
        <f t="shared" si="104"/>
        <v>14.399999999999999</v>
      </c>
      <c r="Q2203" s="3">
        <v>193</v>
      </c>
      <c r="R2203" s="3">
        <f t="shared" si="103"/>
        <v>2</v>
      </c>
      <c r="S2203" s="3">
        <v>12</v>
      </c>
      <c r="T2203" s="3">
        <f>IF(AND(H2203&lt;5,S2203&gt;=VLOOKUP(A2203,anni!$A$1:$O$32,6,0)),1,0)</f>
        <v>0</v>
      </c>
    </row>
    <row r="2204" spans="1:20" x14ac:dyDescent="0.3">
      <c r="A2204" s="3">
        <v>2009</v>
      </c>
      <c r="B2204" s="3">
        <v>79</v>
      </c>
      <c r="C2204" s="3" t="s">
        <v>39</v>
      </c>
      <c r="D2204" s="3" t="s">
        <v>40</v>
      </c>
      <c r="E2204" s="3" t="s">
        <v>40</v>
      </c>
      <c r="F2204" s="3">
        <v>5364</v>
      </c>
      <c r="G2204" s="3">
        <f t="shared" si="105"/>
        <v>2009</v>
      </c>
      <c r="H2204" s="4">
        <v>3</v>
      </c>
      <c r="I2204" s="3" t="s">
        <v>36</v>
      </c>
      <c r="J2204" s="3">
        <v>4</v>
      </c>
      <c r="K2204" s="3">
        <v>7</v>
      </c>
      <c r="L2204" s="3">
        <v>2</v>
      </c>
      <c r="M2204" s="3">
        <v>7</v>
      </c>
      <c r="N2204" s="3">
        <v>0</v>
      </c>
      <c r="O2204" s="3">
        <v>0</v>
      </c>
      <c r="P2204" s="3">
        <f t="shared" si="104"/>
        <v>28</v>
      </c>
      <c r="Q2204" s="3">
        <v>89</v>
      </c>
      <c r="R2204" s="3">
        <f t="shared" si="103"/>
        <v>5</v>
      </c>
      <c r="S2204" s="3">
        <v>20</v>
      </c>
      <c r="T2204" s="3">
        <f>IF(AND(H2204&lt;5,S2204&gt;=VLOOKUP(A2204,anni!$A$1:$O$32,6,0)),1,0)</f>
        <v>0</v>
      </c>
    </row>
    <row r="2205" spans="1:20" x14ac:dyDescent="0.3">
      <c r="A2205" s="3">
        <v>2009</v>
      </c>
      <c r="B2205" s="3">
        <v>80</v>
      </c>
      <c r="C2205" s="3" t="s">
        <v>53</v>
      </c>
      <c r="D2205" s="3" t="s">
        <v>113</v>
      </c>
      <c r="E2205" s="3" t="s">
        <v>113</v>
      </c>
      <c r="F2205" s="3">
        <v>5573</v>
      </c>
      <c r="G2205" s="3">
        <f t="shared" si="105"/>
        <v>2009</v>
      </c>
      <c r="H2205" s="4">
        <v>5</v>
      </c>
      <c r="I2205" s="3" t="s">
        <v>36</v>
      </c>
      <c r="J2205" s="3">
        <v>2</v>
      </c>
      <c r="K2205" s="3">
        <v>7</v>
      </c>
      <c r="L2205" s="3">
        <v>3</v>
      </c>
      <c r="M2205" s="3">
        <v>0</v>
      </c>
      <c r="N2205" s="3">
        <v>0</v>
      </c>
      <c r="O2205" s="3">
        <v>0</v>
      </c>
      <c r="P2205" s="3">
        <f t="shared" si="104"/>
        <v>12</v>
      </c>
      <c r="Q2205" s="3">
        <v>193</v>
      </c>
      <c r="R2205" s="3">
        <f t="shared" si="103"/>
        <v>1</v>
      </c>
      <c r="S2205" s="3">
        <v>12</v>
      </c>
      <c r="T2205" s="3">
        <f>IF(AND(H2205&lt;5,S2205&gt;=VLOOKUP(A2205,anni!$A$1:$O$32,6,0)),1,0)</f>
        <v>0</v>
      </c>
    </row>
    <row r="2206" spans="1:20" x14ac:dyDescent="0.3">
      <c r="A2206" s="3">
        <v>2009</v>
      </c>
      <c r="B2206" s="3">
        <v>81</v>
      </c>
      <c r="C2206" s="3" t="s">
        <v>29</v>
      </c>
      <c r="D2206" s="3" t="s">
        <v>109</v>
      </c>
      <c r="E2206" s="3" t="s">
        <v>109</v>
      </c>
      <c r="F2206" s="3">
        <v>5574</v>
      </c>
      <c r="G2206" s="3">
        <f t="shared" si="105"/>
        <v>2009</v>
      </c>
      <c r="H2206" s="4">
        <v>5</v>
      </c>
      <c r="I2206" s="3" t="s">
        <v>36</v>
      </c>
      <c r="J2206" s="3">
        <v>0</v>
      </c>
      <c r="K2206" s="3">
        <v>0</v>
      </c>
      <c r="L2206" s="3">
        <v>0</v>
      </c>
      <c r="M2206" s="3">
        <v>0</v>
      </c>
      <c r="N2206" s="3">
        <v>1</v>
      </c>
      <c r="O2206" s="3">
        <v>0</v>
      </c>
      <c r="P2206" s="3">
        <f t="shared" si="104"/>
        <v>1</v>
      </c>
      <c r="Q2206" s="3">
        <v>282</v>
      </c>
      <c r="R2206" s="3">
        <f t="shared" si="103"/>
        <v>1</v>
      </c>
      <c r="S2206" s="3">
        <v>1</v>
      </c>
      <c r="T2206" s="3">
        <f>IF(AND(H2206&lt;5,S2206&gt;=VLOOKUP(A2206,anni!$A$1:$O$32,6,0)),1,0)</f>
        <v>0</v>
      </c>
    </row>
    <row r="2207" spans="1:20" x14ac:dyDescent="0.3">
      <c r="A2207" s="3">
        <v>2009</v>
      </c>
      <c r="B2207" s="3">
        <v>82</v>
      </c>
      <c r="C2207" s="3" t="s">
        <v>56</v>
      </c>
      <c r="D2207" s="3" t="s">
        <v>66</v>
      </c>
      <c r="E2207" s="3" t="s">
        <v>66</v>
      </c>
      <c r="F2207" s="3">
        <v>5650</v>
      </c>
      <c r="G2207" s="3">
        <f t="shared" si="105"/>
        <v>2009</v>
      </c>
      <c r="H2207" s="4">
        <v>4</v>
      </c>
      <c r="I2207" s="3" t="s">
        <v>36</v>
      </c>
      <c r="J2207" s="3">
        <v>7</v>
      </c>
      <c r="K2207" s="3">
        <v>0</v>
      </c>
      <c r="L2207" s="3">
        <v>7</v>
      </c>
      <c r="M2207" s="3">
        <v>1</v>
      </c>
      <c r="N2207" s="3">
        <v>0</v>
      </c>
      <c r="O2207" s="3">
        <v>0</v>
      </c>
      <c r="P2207" s="3">
        <f t="shared" si="104"/>
        <v>18</v>
      </c>
      <c r="Q2207" s="3">
        <v>156</v>
      </c>
      <c r="R2207" s="3">
        <f t="shared" si="103"/>
        <v>2</v>
      </c>
      <c r="S2207" s="3">
        <v>15</v>
      </c>
      <c r="T2207" s="3">
        <f>IF(AND(H2207&lt;5,S2207&gt;=VLOOKUP(A2207,anni!$A$1:$O$32,6,0)),1,0)</f>
        <v>0</v>
      </c>
    </row>
    <row r="2208" spans="1:20" x14ac:dyDescent="0.3">
      <c r="A2208" s="3">
        <v>2009</v>
      </c>
      <c r="B2208" s="3">
        <v>83</v>
      </c>
      <c r="C2208" s="3" t="s">
        <v>39</v>
      </c>
      <c r="D2208" s="3" t="s">
        <v>40</v>
      </c>
      <c r="E2208" s="3" t="s">
        <v>40</v>
      </c>
      <c r="F2208" s="3">
        <v>5720</v>
      </c>
      <c r="G2208" s="3">
        <f t="shared" si="105"/>
        <v>2009</v>
      </c>
      <c r="H2208" s="4">
        <v>2</v>
      </c>
      <c r="I2208" s="3" t="s">
        <v>31</v>
      </c>
      <c r="J2208" s="3">
        <v>1</v>
      </c>
      <c r="K2208" s="3">
        <v>0</v>
      </c>
      <c r="L2208" s="3">
        <v>0</v>
      </c>
      <c r="M2208" s="3">
        <v>0</v>
      </c>
      <c r="N2208" s="3">
        <v>0</v>
      </c>
      <c r="O2208" s="3">
        <v>0</v>
      </c>
      <c r="P2208" s="3">
        <f t="shared" si="104"/>
        <v>1.6</v>
      </c>
      <c r="Q2208" s="3">
        <v>282</v>
      </c>
      <c r="R2208" s="3">
        <f t="shared" si="103"/>
        <v>1</v>
      </c>
      <c r="S2208" s="3">
        <v>1</v>
      </c>
      <c r="T2208" s="3">
        <f>IF(AND(H2208&lt;5,S2208&gt;=VLOOKUP(A2208,anni!$A$1:$O$32,6,0)),1,0)</f>
        <v>0</v>
      </c>
    </row>
    <row r="2209" spans="1:20" x14ac:dyDescent="0.3">
      <c r="A2209" s="3">
        <v>2009</v>
      </c>
      <c r="B2209" s="3">
        <v>84</v>
      </c>
      <c r="C2209" s="3" t="s">
        <v>32</v>
      </c>
      <c r="D2209" s="3" t="s">
        <v>127</v>
      </c>
      <c r="E2209" s="3" t="s">
        <v>127</v>
      </c>
      <c r="F2209" s="3">
        <v>5575</v>
      </c>
      <c r="G2209" s="3">
        <f t="shared" si="105"/>
        <v>2009</v>
      </c>
      <c r="H2209" s="4">
        <v>5</v>
      </c>
      <c r="I2209" s="3" t="s">
        <v>36</v>
      </c>
      <c r="J2209" s="3">
        <v>2</v>
      </c>
      <c r="K2209" s="3">
        <v>0</v>
      </c>
      <c r="L2209" s="3">
        <v>0</v>
      </c>
      <c r="M2209" s="3">
        <v>0</v>
      </c>
      <c r="N2209" s="3">
        <v>0</v>
      </c>
      <c r="O2209" s="3">
        <v>0</v>
      </c>
      <c r="P2209" s="3">
        <f t="shared" si="104"/>
        <v>2</v>
      </c>
      <c r="Q2209" s="3">
        <v>274</v>
      </c>
      <c r="R2209" s="3">
        <f t="shared" ref="R2209:R2272" si="106">COUNTIF($F$609:$F$5991,F2209)</f>
        <v>1</v>
      </c>
      <c r="S2209" s="3">
        <v>2</v>
      </c>
      <c r="T2209" s="3">
        <f>IF(AND(H2209&lt;5,S2209&gt;=VLOOKUP(A2209,anni!$A$1:$O$32,6,0)),1,0)</f>
        <v>0</v>
      </c>
    </row>
    <row r="2210" spans="1:20" x14ac:dyDescent="0.3">
      <c r="A2210" s="3">
        <v>2009</v>
      </c>
      <c r="B2210" s="3">
        <v>85</v>
      </c>
      <c r="C2210" s="3" t="s">
        <v>56</v>
      </c>
      <c r="D2210" s="3" t="s">
        <v>71</v>
      </c>
      <c r="E2210" s="3" t="s">
        <v>71</v>
      </c>
      <c r="F2210" s="3">
        <v>5453</v>
      </c>
      <c r="G2210" s="3">
        <f t="shared" si="105"/>
        <v>2009</v>
      </c>
      <c r="H2210" s="4">
        <v>5</v>
      </c>
      <c r="I2210" s="3" t="s">
        <v>36</v>
      </c>
      <c r="J2210" s="3">
        <v>7</v>
      </c>
      <c r="K2210" s="3">
        <v>7</v>
      </c>
      <c r="L2210" s="3">
        <v>7</v>
      </c>
      <c r="M2210" s="3">
        <v>6</v>
      </c>
      <c r="N2210" s="3">
        <v>7</v>
      </c>
      <c r="O2210" s="3">
        <v>0</v>
      </c>
      <c r="P2210" s="3">
        <f t="shared" si="104"/>
        <v>34</v>
      </c>
      <c r="Q2210" s="3">
        <v>6</v>
      </c>
      <c r="R2210" s="3">
        <f t="shared" si="106"/>
        <v>2</v>
      </c>
      <c r="S2210" s="3">
        <v>34</v>
      </c>
      <c r="T2210" s="3">
        <f>IF(AND(H2210&lt;5,S2210&gt;=VLOOKUP(A2210,anni!$A$1:$O$32,6,0)),1,0)</f>
        <v>0</v>
      </c>
    </row>
    <row r="2211" spans="1:20" x14ac:dyDescent="0.3">
      <c r="A2211" s="3">
        <v>2009</v>
      </c>
      <c r="B2211" s="3">
        <v>86</v>
      </c>
      <c r="C2211" s="3" t="s">
        <v>32</v>
      </c>
      <c r="D2211" s="3" t="s">
        <v>95</v>
      </c>
      <c r="E2211" s="3" t="s">
        <v>95</v>
      </c>
      <c r="F2211" s="3">
        <v>5576</v>
      </c>
      <c r="G2211" s="3">
        <f t="shared" si="105"/>
        <v>2009</v>
      </c>
      <c r="H2211" s="4">
        <v>5</v>
      </c>
      <c r="I2211" s="3" t="s">
        <v>36</v>
      </c>
      <c r="J2211" s="3">
        <v>7</v>
      </c>
      <c r="K2211" s="3">
        <v>0</v>
      </c>
      <c r="L2211" s="3">
        <v>0</v>
      </c>
      <c r="M2211" s="3">
        <v>2</v>
      </c>
      <c r="N2211" s="3">
        <v>0</v>
      </c>
      <c r="O2211" s="3">
        <v>0</v>
      </c>
      <c r="P2211" s="3">
        <f t="shared" ref="P2211:P2274" si="107">IF(T2211=0,IF(S2211=-1,-1,S2211*HLOOKUP(H2211,$U$1:$Y$2,2,0)),0)</f>
        <v>9</v>
      </c>
      <c r="Q2211" s="3">
        <v>223</v>
      </c>
      <c r="R2211" s="3">
        <f t="shared" si="106"/>
        <v>1</v>
      </c>
      <c r="S2211" s="3">
        <v>9</v>
      </c>
      <c r="T2211" s="3">
        <f>IF(AND(H2211&lt;5,S2211&gt;=VLOOKUP(A2211,anni!$A$1:$O$32,6,0)),1,0)</f>
        <v>0</v>
      </c>
    </row>
    <row r="2212" spans="1:20" x14ac:dyDescent="0.3">
      <c r="A2212" s="3">
        <v>2009</v>
      </c>
      <c r="B2212" s="3">
        <v>87</v>
      </c>
      <c r="C2212" s="3" t="s">
        <v>56</v>
      </c>
      <c r="D2212" s="3" t="s">
        <v>71</v>
      </c>
      <c r="E2212" s="3" t="s">
        <v>71</v>
      </c>
      <c r="F2212" s="3">
        <v>5577</v>
      </c>
      <c r="G2212" s="3">
        <f t="shared" si="105"/>
        <v>2009</v>
      </c>
      <c r="H2212" s="4">
        <v>5</v>
      </c>
      <c r="I2212" s="3" t="s">
        <v>36</v>
      </c>
      <c r="J2212" s="3">
        <v>7</v>
      </c>
      <c r="K2212" s="3">
        <v>7</v>
      </c>
      <c r="L2212" s="3">
        <v>2</v>
      </c>
      <c r="M2212" s="3">
        <v>1</v>
      </c>
      <c r="N2212" s="3">
        <v>0</v>
      </c>
      <c r="O2212" s="3">
        <v>0</v>
      </c>
      <c r="P2212" s="3">
        <f t="shared" si="107"/>
        <v>17</v>
      </c>
      <c r="Q2212" s="3">
        <v>123</v>
      </c>
      <c r="R2212" s="3">
        <f t="shared" si="106"/>
        <v>1</v>
      </c>
      <c r="S2212" s="3">
        <v>17</v>
      </c>
      <c r="T2212" s="3">
        <f>IF(AND(H2212&lt;5,S2212&gt;=VLOOKUP(A2212,anni!$A$1:$O$32,6,0)),1,0)</f>
        <v>0</v>
      </c>
    </row>
    <row r="2213" spans="1:20" x14ac:dyDescent="0.3">
      <c r="A2213" s="3">
        <v>2009</v>
      </c>
      <c r="B2213" s="3">
        <v>88</v>
      </c>
      <c r="C2213" s="3" t="s">
        <v>50</v>
      </c>
      <c r="D2213" s="3" t="s">
        <v>120</v>
      </c>
      <c r="E2213" s="3" t="s">
        <v>120</v>
      </c>
      <c r="F2213" s="3">
        <v>5578</v>
      </c>
      <c r="G2213" s="3">
        <f t="shared" si="105"/>
        <v>2009</v>
      </c>
      <c r="H2213" s="4">
        <v>5</v>
      </c>
      <c r="I2213" s="3" t="s">
        <v>36</v>
      </c>
      <c r="J2213" s="3">
        <v>1</v>
      </c>
      <c r="K2213" s="3">
        <v>7</v>
      </c>
      <c r="L2213" s="3">
        <v>0</v>
      </c>
      <c r="M2213" s="3">
        <v>0</v>
      </c>
      <c r="N2213" s="3">
        <v>0</v>
      </c>
      <c r="O2213" s="3">
        <v>0</v>
      </c>
      <c r="P2213" s="3">
        <f t="shared" si="107"/>
        <v>8</v>
      </c>
      <c r="Q2213" s="3">
        <v>236</v>
      </c>
      <c r="R2213" s="3">
        <f t="shared" si="106"/>
        <v>1</v>
      </c>
      <c r="S2213" s="3">
        <v>8</v>
      </c>
      <c r="T2213" s="3">
        <f>IF(AND(H2213&lt;5,S2213&gt;=VLOOKUP(A2213,anni!$A$1:$O$32,6,0)),1,0)</f>
        <v>0</v>
      </c>
    </row>
    <row r="2214" spans="1:20" x14ac:dyDescent="0.3">
      <c r="A2214" s="3">
        <v>2009</v>
      </c>
      <c r="B2214" s="3">
        <v>89</v>
      </c>
      <c r="C2214" s="3" t="s">
        <v>43</v>
      </c>
      <c r="D2214" s="3" t="s">
        <v>58</v>
      </c>
      <c r="E2214" s="3" t="s">
        <v>58</v>
      </c>
      <c r="F2214" s="3">
        <v>5157</v>
      </c>
      <c r="G2214" s="3">
        <f t="shared" si="105"/>
        <v>2009</v>
      </c>
      <c r="H2214" s="4">
        <v>5</v>
      </c>
      <c r="I2214" s="3" t="s">
        <v>36</v>
      </c>
      <c r="J2214" s="3">
        <v>7</v>
      </c>
      <c r="K2214" s="3">
        <v>7</v>
      </c>
      <c r="L2214" s="3">
        <v>7</v>
      </c>
      <c r="M2214" s="3">
        <v>6</v>
      </c>
      <c r="N2214" s="3">
        <v>7</v>
      </c>
      <c r="O2214" s="3">
        <v>0</v>
      </c>
      <c r="P2214" s="3">
        <f t="shared" si="107"/>
        <v>34</v>
      </c>
      <c r="Q2214" s="3">
        <v>6</v>
      </c>
      <c r="R2214" s="3">
        <f t="shared" si="106"/>
        <v>4</v>
      </c>
      <c r="S2214" s="3">
        <v>34</v>
      </c>
      <c r="T2214" s="3">
        <f>IF(AND(H2214&lt;5,S2214&gt;=VLOOKUP(A2214,anni!$A$1:$O$32,6,0)),1,0)</f>
        <v>0</v>
      </c>
    </row>
    <row r="2215" spans="1:20" x14ac:dyDescent="0.3">
      <c r="A2215" s="3">
        <v>2009</v>
      </c>
      <c r="B2215" s="3">
        <v>90</v>
      </c>
      <c r="C2215" s="3" t="s">
        <v>32</v>
      </c>
      <c r="D2215" s="3" t="s">
        <v>95</v>
      </c>
      <c r="E2215" s="3" t="s">
        <v>95</v>
      </c>
      <c r="F2215" s="3">
        <v>5321</v>
      </c>
      <c r="G2215" s="3">
        <f t="shared" si="105"/>
        <v>2009</v>
      </c>
      <c r="H2215" s="4">
        <v>5</v>
      </c>
      <c r="I2215" s="3" t="s">
        <v>36</v>
      </c>
      <c r="J2215" s="3">
        <v>7</v>
      </c>
      <c r="K2215" s="3">
        <v>0</v>
      </c>
      <c r="L2215" s="3">
        <v>7</v>
      </c>
      <c r="M2215" s="3">
        <v>4</v>
      </c>
      <c r="N2215" s="3">
        <v>0</v>
      </c>
      <c r="O2215" s="3">
        <v>0</v>
      </c>
      <c r="P2215" s="3">
        <f t="shared" si="107"/>
        <v>18</v>
      </c>
      <c r="Q2215" s="3">
        <v>110</v>
      </c>
      <c r="R2215" s="3">
        <f t="shared" si="106"/>
        <v>3</v>
      </c>
      <c r="S2215" s="3">
        <v>18</v>
      </c>
      <c r="T2215" s="3">
        <f>IF(AND(H2215&lt;5,S2215&gt;=VLOOKUP(A2215,anni!$A$1:$O$32,6,0)),1,0)</f>
        <v>0</v>
      </c>
    </row>
    <row r="2216" spans="1:20" x14ac:dyDescent="0.3">
      <c r="A2216" s="3">
        <v>2009</v>
      </c>
      <c r="B2216" s="3">
        <v>91</v>
      </c>
      <c r="C2216" s="3" t="s">
        <v>59</v>
      </c>
      <c r="D2216" s="3" t="s">
        <v>60</v>
      </c>
      <c r="E2216" s="3" t="s">
        <v>60</v>
      </c>
      <c r="F2216" s="3">
        <v>5651</v>
      </c>
      <c r="G2216" s="3">
        <f t="shared" si="105"/>
        <v>2009</v>
      </c>
      <c r="H2216" s="4">
        <v>4</v>
      </c>
      <c r="I2216" s="3" t="s">
        <v>36</v>
      </c>
      <c r="J2216" s="3">
        <v>7</v>
      </c>
      <c r="K2216" s="3">
        <v>0</v>
      </c>
      <c r="L2216" s="3">
        <v>6</v>
      </c>
      <c r="M2216" s="3">
        <v>0</v>
      </c>
      <c r="N2216" s="3">
        <v>0</v>
      </c>
      <c r="O2216" s="3">
        <v>1</v>
      </c>
      <c r="P2216" s="3">
        <f t="shared" si="107"/>
        <v>16.8</v>
      </c>
      <c r="Q2216" s="3">
        <v>173</v>
      </c>
      <c r="R2216" s="3">
        <f t="shared" si="106"/>
        <v>2</v>
      </c>
      <c r="S2216" s="3">
        <v>14</v>
      </c>
      <c r="T2216" s="3">
        <f>IF(AND(H2216&lt;5,S2216&gt;=VLOOKUP(A2216,anni!$A$1:$O$32,6,0)),1,0)</f>
        <v>0</v>
      </c>
    </row>
    <row r="2217" spans="1:20" x14ac:dyDescent="0.3">
      <c r="A2217" s="3">
        <v>2009</v>
      </c>
      <c r="B2217" s="3">
        <v>92</v>
      </c>
      <c r="C2217" s="3" t="s">
        <v>45</v>
      </c>
      <c r="D2217" s="3" t="s">
        <v>67</v>
      </c>
      <c r="E2217" s="3" t="s">
        <v>67</v>
      </c>
      <c r="F2217" s="3">
        <v>5652</v>
      </c>
      <c r="G2217" s="3">
        <f t="shared" si="105"/>
        <v>2009</v>
      </c>
      <c r="H2217" s="4">
        <v>4</v>
      </c>
      <c r="I2217" s="3" t="s">
        <v>36</v>
      </c>
      <c r="J2217" s="3">
        <v>7</v>
      </c>
      <c r="K2217" s="3">
        <v>7</v>
      </c>
      <c r="L2217" s="3">
        <v>3</v>
      </c>
      <c r="M2217" s="3">
        <v>0</v>
      </c>
      <c r="N2217" s="3">
        <v>0</v>
      </c>
      <c r="O2217" s="3">
        <v>0</v>
      </c>
      <c r="P2217" s="3">
        <f t="shared" si="107"/>
        <v>20.399999999999999</v>
      </c>
      <c r="Q2217" s="3">
        <v>123</v>
      </c>
      <c r="R2217" s="3">
        <f t="shared" si="106"/>
        <v>2</v>
      </c>
      <c r="S2217" s="3">
        <v>17</v>
      </c>
      <c r="T2217" s="3">
        <f>IF(AND(H2217&lt;5,S2217&gt;=VLOOKUP(A2217,anni!$A$1:$O$32,6,0)),1,0)</f>
        <v>0</v>
      </c>
    </row>
    <row r="2218" spans="1:20" x14ac:dyDescent="0.3">
      <c r="A2218" s="3">
        <v>2009</v>
      </c>
      <c r="B2218" s="3">
        <v>93</v>
      </c>
      <c r="C2218" s="3" t="s">
        <v>101</v>
      </c>
      <c r="D2218" s="3" t="s">
        <v>102</v>
      </c>
      <c r="E2218" s="3" t="s">
        <v>102</v>
      </c>
      <c r="F2218" s="3">
        <v>5721</v>
      </c>
      <c r="G2218" s="3">
        <f t="shared" si="105"/>
        <v>2009</v>
      </c>
      <c r="H2218" s="4">
        <v>2</v>
      </c>
      <c r="I2218" s="3" t="s">
        <v>31</v>
      </c>
      <c r="J2218" s="3">
        <v>5</v>
      </c>
      <c r="K2218" s="3">
        <v>7</v>
      </c>
      <c r="L2218" s="3">
        <v>7</v>
      </c>
      <c r="M2218" s="3">
        <v>0</v>
      </c>
      <c r="N2218" s="3">
        <v>2</v>
      </c>
      <c r="O2218" s="3">
        <v>0</v>
      </c>
      <c r="P2218" s="3">
        <f t="shared" si="107"/>
        <v>33.6</v>
      </c>
      <c r="Q2218" s="3">
        <v>77</v>
      </c>
      <c r="R2218" s="3">
        <f t="shared" si="106"/>
        <v>4</v>
      </c>
      <c r="S2218" s="3">
        <v>21</v>
      </c>
      <c r="T2218" s="3">
        <f>IF(AND(H2218&lt;5,S2218&gt;=VLOOKUP(A2218,anni!$A$1:$O$32,6,0)),1,0)</f>
        <v>0</v>
      </c>
    </row>
    <row r="2219" spans="1:20" x14ac:dyDescent="0.3">
      <c r="A2219" s="3">
        <v>2009</v>
      </c>
      <c r="B2219" s="3">
        <v>94</v>
      </c>
      <c r="C2219" s="3" t="s">
        <v>86</v>
      </c>
      <c r="D2219" s="3" t="s">
        <v>87</v>
      </c>
      <c r="E2219" s="3" t="s">
        <v>87</v>
      </c>
      <c r="F2219" s="3">
        <v>5579</v>
      </c>
      <c r="G2219" s="3">
        <f t="shared" si="105"/>
        <v>2009</v>
      </c>
      <c r="H2219" s="4">
        <v>5</v>
      </c>
      <c r="I2219" s="3" t="s">
        <v>36</v>
      </c>
      <c r="J2219" s="3">
        <v>7</v>
      </c>
      <c r="K2219" s="3">
        <v>0</v>
      </c>
      <c r="L2219" s="3">
        <v>3</v>
      </c>
      <c r="M2219" s="3">
        <v>0</v>
      </c>
      <c r="N2219" s="3">
        <v>0</v>
      </c>
      <c r="O2219" s="3">
        <v>0</v>
      </c>
      <c r="P2219" s="3">
        <f t="shared" si="107"/>
        <v>10</v>
      </c>
      <c r="Q2219" s="3">
        <v>210</v>
      </c>
      <c r="R2219" s="3">
        <f t="shared" si="106"/>
        <v>1</v>
      </c>
      <c r="S2219" s="3">
        <v>10</v>
      </c>
      <c r="T2219" s="3">
        <f>IF(AND(H2219&lt;5,S2219&gt;=VLOOKUP(A2219,anni!$A$1:$O$32,6,0)),1,0)</f>
        <v>0</v>
      </c>
    </row>
    <row r="2220" spans="1:20" x14ac:dyDescent="0.3">
      <c r="A2220" s="3">
        <v>2009</v>
      </c>
      <c r="B2220" s="3">
        <v>95</v>
      </c>
      <c r="C2220" s="3" t="s">
        <v>37</v>
      </c>
      <c r="D2220" s="3" t="s">
        <v>96</v>
      </c>
      <c r="E2220" s="3" t="s">
        <v>96</v>
      </c>
      <c r="F2220" s="3">
        <v>5694</v>
      </c>
      <c r="G2220" s="3">
        <f t="shared" si="105"/>
        <v>2009</v>
      </c>
      <c r="H2220" s="4">
        <v>3</v>
      </c>
      <c r="I2220" s="3" t="s">
        <v>36</v>
      </c>
      <c r="J2220" s="3">
        <v>7</v>
      </c>
      <c r="K2220" s="3">
        <v>2</v>
      </c>
      <c r="L2220" s="3">
        <v>0</v>
      </c>
      <c r="M2220" s="3">
        <v>0</v>
      </c>
      <c r="N2220" s="3">
        <v>0</v>
      </c>
      <c r="O2220" s="3">
        <v>0</v>
      </c>
      <c r="P2220" s="3">
        <f t="shared" si="107"/>
        <v>12.6</v>
      </c>
      <c r="Q2220" s="3">
        <v>223</v>
      </c>
      <c r="R2220" s="3">
        <f t="shared" si="106"/>
        <v>3</v>
      </c>
      <c r="S2220" s="3">
        <v>9</v>
      </c>
      <c r="T2220" s="3">
        <f>IF(AND(H2220&lt;5,S2220&gt;=VLOOKUP(A2220,anni!$A$1:$O$32,6,0)),1,0)</f>
        <v>0</v>
      </c>
    </row>
    <row r="2221" spans="1:20" x14ac:dyDescent="0.3">
      <c r="A2221" s="3">
        <v>2009</v>
      </c>
      <c r="B2221" s="3">
        <v>96</v>
      </c>
      <c r="C2221" s="3" t="s">
        <v>29</v>
      </c>
      <c r="D2221" s="3" t="s">
        <v>139</v>
      </c>
      <c r="E2221" s="3" t="s">
        <v>139</v>
      </c>
      <c r="F2221" s="3">
        <v>5341</v>
      </c>
      <c r="G2221" s="3">
        <f t="shared" si="105"/>
        <v>2009</v>
      </c>
      <c r="H2221" s="4">
        <v>4</v>
      </c>
      <c r="I2221" s="3" t="s">
        <v>36</v>
      </c>
      <c r="J2221" s="3">
        <v>5</v>
      </c>
      <c r="K2221" s="3">
        <v>0</v>
      </c>
      <c r="L2221" s="3">
        <v>0</v>
      </c>
      <c r="M2221" s="3">
        <v>0</v>
      </c>
      <c r="N2221" s="3">
        <v>0</v>
      </c>
      <c r="O2221" s="3">
        <v>0</v>
      </c>
      <c r="P2221" s="3">
        <f t="shared" si="107"/>
        <v>6</v>
      </c>
      <c r="Q2221" s="3">
        <v>259</v>
      </c>
      <c r="R2221" s="3">
        <f t="shared" si="106"/>
        <v>3</v>
      </c>
      <c r="S2221" s="3">
        <v>5</v>
      </c>
      <c r="T2221" s="3">
        <f>IF(AND(H2221&lt;5,S2221&gt;=VLOOKUP(A2221,anni!$A$1:$O$32,6,0)),1,0)</f>
        <v>0</v>
      </c>
    </row>
    <row r="2222" spans="1:20" x14ac:dyDescent="0.3">
      <c r="A2222" s="3">
        <v>2009</v>
      </c>
      <c r="B2222" s="3">
        <v>97</v>
      </c>
      <c r="C2222" s="3" t="s">
        <v>53</v>
      </c>
      <c r="D2222" s="3" t="s">
        <v>54</v>
      </c>
      <c r="E2222" s="3" t="s">
        <v>54</v>
      </c>
      <c r="F2222" s="3">
        <v>5695</v>
      </c>
      <c r="G2222" s="3">
        <f t="shared" si="105"/>
        <v>2009</v>
      </c>
      <c r="H2222" s="4">
        <v>3</v>
      </c>
      <c r="I2222" s="3" t="s">
        <v>36</v>
      </c>
      <c r="J2222" s="3">
        <v>2</v>
      </c>
      <c r="K2222" s="3">
        <v>0</v>
      </c>
      <c r="L2222" s="3">
        <v>1</v>
      </c>
      <c r="M2222" s="3">
        <v>0</v>
      </c>
      <c r="N2222" s="3">
        <v>0</v>
      </c>
      <c r="O2222" s="3">
        <v>0</v>
      </c>
      <c r="P2222" s="3">
        <f t="shared" si="107"/>
        <v>4.1999999999999993</v>
      </c>
      <c r="Q2222" s="3">
        <v>268</v>
      </c>
      <c r="R2222" s="3">
        <f t="shared" si="106"/>
        <v>3</v>
      </c>
      <c r="S2222" s="3">
        <v>3</v>
      </c>
      <c r="T2222" s="3">
        <f>IF(AND(H2222&lt;5,S2222&gt;=VLOOKUP(A2222,anni!$A$1:$O$32,6,0)),1,0)</f>
        <v>0</v>
      </c>
    </row>
    <row r="2223" spans="1:20" x14ac:dyDescent="0.3">
      <c r="A2223" s="3">
        <v>2009</v>
      </c>
      <c r="B2223" s="3">
        <v>98</v>
      </c>
      <c r="C2223" s="3" t="s">
        <v>53</v>
      </c>
      <c r="D2223" s="3" t="s">
        <v>98</v>
      </c>
      <c r="E2223" s="3" t="s">
        <v>98</v>
      </c>
      <c r="F2223" s="3">
        <v>5580</v>
      </c>
      <c r="G2223" s="3">
        <f t="shared" si="105"/>
        <v>2009</v>
      </c>
      <c r="H2223" s="4">
        <v>5</v>
      </c>
      <c r="I2223" s="3" t="s">
        <v>36</v>
      </c>
      <c r="J2223" s="3">
        <v>4</v>
      </c>
      <c r="K2223" s="3">
        <v>7</v>
      </c>
      <c r="L2223" s="3">
        <v>0</v>
      </c>
      <c r="M2223" s="3">
        <v>0</v>
      </c>
      <c r="N2223" s="3">
        <v>0</v>
      </c>
      <c r="O2223" s="3">
        <v>0</v>
      </c>
      <c r="P2223" s="3">
        <f t="shared" si="107"/>
        <v>11</v>
      </c>
      <c r="Q2223" s="3">
        <v>201</v>
      </c>
      <c r="R2223" s="3">
        <f t="shared" si="106"/>
        <v>1</v>
      </c>
      <c r="S2223" s="3">
        <v>11</v>
      </c>
      <c r="T2223" s="3">
        <f>IF(AND(H2223&lt;5,S2223&gt;=VLOOKUP(A2223,anni!$A$1:$O$32,6,0)),1,0)</f>
        <v>0</v>
      </c>
    </row>
    <row r="2224" spans="1:20" x14ac:dyDescent="0.3">
      <c r="A2224" s="3">
        <v>2009</v>
      </c>
      <c r="B2224" s="3">
        <v>99</v>
      </c>
      <c r="C2224" s="3" t="s">
        <v>37</v>
      </c>
      <c r="D2224" s="3" t="s">
        <v>55</v>
      </c>
      <c r="E2224" s="3" t="s">
        <v>55</v>
      </c>
      <c r="F2224" s="3">
        <v>5454</v>
      </c>
      <c r="G2224" s="3">
        <f t="shared" si="105"/>
        <v>2009</v>
      </c>
      <c r="H2224" s="4">
        <v>5</v>
      </c>
      <c r="I2224" s="3" t="s">
        <v>36</v>
      </c>
      <c r="J2224" s="3">
        <v>7</v>
      </c>
      <c r="K2224" s="3">
        <v>7</v>
      </c>
      <c r="L2224" s="3">
        <v>7</v>
      </c>
      <c r="M2224" s="3">
        <v>0</v>
      </c>
      <c r="N2224" s="3">
        <v>0</v>
      </c>
      <c r="O2224" s="3">
        <v>0</v>
      </c>
      <c r="P2224" s="3">
        <f t="shared" si="107"/>
        <v>21</v>
      </c>
      <c r="Q2224" s="3">
        <v>77</v>
      </c>
      <c r="R2224" s="3">
        <f t="shared" si="106"/>
        <v>2</v>
      </c>
      <c r="S2224" s="3">
        <v>21</v>
      </c>
      <c r="T2224" s="3">
        <f>IF(AND(H2224&lt;5,S2224&gt;=VLOOKUP(A2224,anni!$A$1:$O$32,6,0)),1,0)</f>
        <v>0</v>
      </c>
    </row>
    <row r="2225" spans="1:20" x14ac:dyDescent="0.3">
      <c r="A2225" s="3">
        <v>2009</v>
      </c>
      <c r="B2225" s="3">
        <v>100</v>
      </c>
      <c r="C2225" s="3" t="s">
        <v>152</v>
      </c>
      <c r="D2225" s="3" t="s">
        <v>133</v>
      </c>
      <c r="E2225" s="3" t="s">
        <v>133</v>
      </c>
      <c r="F2225" s="3">
        <v>5722</v>
      </c>
      <c r="G2225" s="3">
        <f t="shared" si="105"/>
        <v>2009</v>
      </c>
      <c r="H2225" s="4">
        <v>2</v>
      </c>
      <c r="I2225" s="3" t="s">
        <v>31</v>
      </c>
      <c r="J2225" s="3">
        <v>7</v>
      </c>
      <c r="K2225" s="3">
        <v>6</v>
      </c>
      <c r="L2225" s="3">
        <v>0</v>
      </c>
      <c r="M2225" s="3">
        <v>0</v>
      </c>
      <c r="N2225" s="3">
        <v>0</v>
      </c>
      <c r="O2225" s="3">
        <v>0</v>
      </c>
      <c r="P2225" s="3">
        <f t="shared" si="107"/>
        <v>20.8</v>
      </c>
      <c r="Q2225" s="3">
        <v>183</v>
      </c>
      <c r="R2225" s="3">
        <f t="shared" si="106"/>
        <v>2</v>
      </c>
      <c r="S2225" s="3">
        <v>13</v>
      </c>
      <c r="T2225" s="3">
        <f>IF(AND(H2225&lt;5,S2225&gt;=VLOOKUP(A2225,anni!$A$1:$O$32,6,0)),1,0)</f>
        <v>0</v>
      </c>
    </row>
    <row r="2226" spans="1:20" x14ac:dyDescent="0.3">
      <c r="A2226" s="3">
        <v>2009</v>
      </c>
      <c r="B2226" s="3">
        <v>101</v>
      </c>
      <c r="C2226" s="3" t="s">
        <v>45</v>
      </c>
      <c r="D2226" s="3" t="s">
        <v>68</v>
      </c>
      <c r="E2226" s="3" t="s">
        <v>68</v>
      </c>
      <c r="F2226" s="3">
        <v>5503</v>
      </c>
      <c r="G2226" s="3">
        <f t="shared" si="105"/>
        <v>2009</v>
      </c>
      <c r="H2226" s="4">
        <v>4</v>
      </c>
      <c r="I2226" s="3" t="s">
        <v>36</v>
      </c>
      <c r="J2226" s="3">
        <v>7</v>
      </c>
      <c r="K2226" s="3">
        <v>7</v>
      </c>
      <c r="L2226" s="3">
        <v>7</v>
      </c>
      <c r="M2226" s="3">
        <v>5</v>
      </c>
      <c r="N2226" s="3">
        <v>0</v>
      </c>
      <c r="O2226" s="3">
        <v>0</v>
      </c>
      <c r="P2226" s="3">
        <f t="shared" si="107"/>
        <v>31.2</v>
      </c>
      <c r="Q2226" s="3">
        <v>34</v>
      </c>
      <c r="R2226" s="3">
        <f t="shared" si="106"/>
        <v>3</v>
      </c>
      <c r="S2226" s="3">
        <v>26</v>
      </c>
      <c r="T2226" s="3">
        <f>IF(AND(H2226&lt;5,S2226&gt;=VLOOKUP(A2226,anni!$A$1:$O$32,6,0)),1,0)</f>
        <v>0</v>
      </c>
    </row>
    <row r="2227" spans="1:20" x14ac:dyDescent="0.3">
      <c r="A2227" s="3">
        <v>2009</v>
      </c>
      <c r="B2227" s="3">
        <v>102</v>
      </c>
      <c r="C2227" s="3" t="s">
        <v>69</v>
      </c>
      <c r="D2227" s="3" t="s">
        <v>70</v>
      </c>
      <c r="E2227" s="3" t="s">
        <v>70</v>
      </c>
      <c r="F2227" s="3">
        <v>5455</v>
      </c>
      <c r="G2227" s="3">
        <f t="shared" si="105"/>
        <v>2009</v>
      </c>
      <c r="H2227" s="4">
        <v>5</v>
      </c>
      <c r="I2227" s="3" t="s">
        <v>36</v>
      </c>
      <c r="J2227" s="3">
        <v>7</v>
      </c>
      <c r="K2227" s="3">
        <v>7</v>
      </c>
      <c r="L2227" s="3">
        <v>7</v>
      </c>
      <c r="M2227" s="3">
        <v>7</v>
      </c>
      <c r="N2227" s="3">
        <v>0</v>
      </c>
      <c r="O2227" s="3">
        <v>0</v>
      </c>
      <c r="P2227" s="3">
        <f t="shared" si="107"/>
        <v>28</v>
      </c>
      <c r="Q2227" s="3">
        <v>19</v>
      </c>
      <c r="R2227" s="3">
        <f t="shared" si="106"/>
        <v>2</v>
      </c>
      <c r="S2227" s="3">
        <v>28</v>
      </c>
      <c r="T2227" s="3">
        <f>IF(AND(H2227&lt;5,S2227&gt;=VLOOKUP(A2227,anni!$A$1:$O$32,6,0)),1,0)</f>
        <v>0</v>
      </c>
    </row>
    <row r="2228" spans="1:20" x14ac:dyDescent="0.3">
      <c r="A2228" s="3">
        <v>2009</v>
      </c>
      <c r="B2228" s="3">
        <v>103</v>
      </c>
      <c r="C2228" s="3" t="s">
        <v>45</v>
      </c>
      <c r="D2228" s="3" t="s">
        <v>74</v>
      </c>
      <c r="E2228" s="3" t="s">
        <v>74</v>
      </c>
      <c r="F2228" s="3">
        <v>5342</v>
      </c>
      <c r="G2228" s="3">
        <f t="shared" si="105"/>
        <v>2009</v>
      </c>
      <c r="H2228" s="4">
        <v>4</v>
      </c>
      <c r="I2228" s="3" t="s">
        <v>36</v>
      </c>
      <c r="J2228" s="3">
        <v>7</v>
      </c>
      <c r="K2228" s="3">
        <v>7</v>
      </c>
      <c r="L2228" s="3">
        <v>7</v>
      </c>
      <c r="M2228" s="3">
        <v>3</v>
      </c>
      <c r="N2228" s="3">
        <v>0</v>
      </c>
      <c r="O2228" s="3">
        <v>0</v>
      </c>
      <c r="P2228" s="3">
        <f t="shared" si="107"/>
        <v>28.799999999999997</v>
      </c>
      <c r="Q2228" s="3">
        <v>47</v>
      </c>
      <c r="R2228" s="3">
        <f t="shared" si="106"/>
        <v>4</v>
      </c>
      <c r="S2228" s="3">
        <v>24</v>
      </c>
      <c r="T2228" s="3">
        <f>IF(AND(H2228&lt;5,S2228&gt;=VLOOKUP(A2228,anni!$A$1:$O$32,6,0)),1,0)</f>
        <v>0</v>
      </c>
    </row>
    <row r="2229" spans="1:20" x14ac:dyDescent="0.3">
      <c r="A2229" s="3">
        <v>2009</v>
      </c>
      <c r="B2229" s="3">
        <v>104</v>
      </c>
      <c r="C2229" s="3" t="s">
        <v>47</v>
      </c>
      <c r="D2229" s="3" t="s">
        <v>108</v>
      </c>
      <c r="E2229" s="3" t="s">
        <v>108</v>
      </c>
      <c r="F2229" s="3">
        <v>5581</v>
      </c>
      <c r="G2229" s="3">
        <f t="shared" si="105"/>
        <v>2009</v>
      </c>
      <c r="H2229" s="4">
        <v>5</v>
      </c>
      <c r="I2229" s="3" t="s">
        <v>36</v>
      </c>
      <c r="J2229" s="3">
        <v>3</v>
      </c>
      <c r="K2229" s="3">
        <v>0</v>
      </c>
      <c r="L2229" s="3">
        <v>0</v>
      </c>
      <c r="M2229" s="3">
        <v>0</v>
      </c>
      <c r="N2229" s="3">
        <v>0</v>
      </c>
      <c r="O2229" s="3">
        <v>0</v>
      </c>
      <c r="P2229" s="3">
        <f t="shared" si="107"/>
        <v>3</v>
      </c>
      <c r="Q2229" s="3">
        <v>268</v>
      </c>
      <c r="R2229" s="3">
        <f t="shared" si="106"/>
        <v>1</v>
      </c>
      <c r="S2229" s="3">
        <v>3</v>
      </c>
      <c r="T2229" s="3">
        <f>IF(AND(H2229&lt;5,S2229&gt;=VLOOKUP(A2229,anni!$A$1:$O$32,6,0)),1,0)</f>
        <v>0</v>
      </c>
    </row>
    <row r="2230" spans="1:20" x14ac:dyDescent="0.3">
      <c r="A2230" s="3">
        <v>2009</v>
      </c>
      <c r="B2230" s="3">
        <v>105</v>
      </c>
      <c r="C2230" s="3" t="s">
        <v>45</v>
      </c>
      <c r="D2230" s="3" t="s">
        <v>49</v>
      </c>
      <c r="E2230" s="3" t="s">
        <v>49</v>
      </c>
      <c r="F2230" s="3">
        <v>5653</v>
      </c>
      <c r="G2230" s="3">
        <f t="shared" si="105"/>
        <v>2009</v>
      </c>
      <c r="H2230" s="4">
        <v>4</v>
      </c>
      <c r="I2230" s="3" t="s">
        <v>36</v>
      </c>
      <c r="J2230" s="3">
        <v>7</v>
      </c>
      <c r="K2230" s="3">
        <v>7</v>
      </c>
      <c r="L2230" s="3">
        <v>7</v>
      </c>
      <c r="M2230" s="3">
        <v>1</v>
      </c>
      <c r="N2230" s="3">
        <v>0</v>
      </c>
      <c r="O2230" s="3">
        <v>0</v>
      </c>
      <c r="P2230" s="3">
        <f t="shared" si="107"/>
        <v>26.4</v>
      </c>
      <c r="Q2230" s="3">
        <v>61</v>
      </c>
      <c r="R2230" s="3">
        <f t="shared" si="106"/>
        <v>2</v>
      </c>
      <c r="S2230" s="3">
        <v>22</v>
      </c>
      <c r="T2230" s="3">
        <f>IF(AND(H2230&lt;5,S2230&gt;=VLOOKUP(A2230,anni!$A$1:$O$32,6,0)),1,0)</f>
        <v>0</v>
      </c>
    </row>
    <row r="2231" spans="1:20" x14ac:dyDescent="0.3">
      <c r="A2231" s="3">
        <v>2009</v>
      </c>
      <c r="B2231" s="3">
        <v>106</v>
      </c>
      <c r="C2231" s="3" t="s">
        <v>39</v>
      </c>
      <c r="D2231" s="3" t="s">
        <v>40</v>
      </c>
      <c r="E2231" s="3" t="s">
        <v>40</v>
      </c>
      <c r="F2231" s="3">
        <v>5582</v>
      </c>
      <c r="G2231" s="3">
        <f t="shared" si="105"/>
        <v>2009</v>
      </c>
      <c r="H2231" s="4">
        <v>5</v>
      </c>
      <c r="I2231" s="3" t="s">
        <v>36</v>
      </c>
      <c r="J2231" s="3">
        <v>7</v>
      </c>
      <c r="K2231" s="3">
        <v>7</v>
      </c>
      <c r="L2231" s="3">
        <v>1</v>
      </c>
      <c r="M2231" s="3">
        <v>1</v>
      </c>
      <c r="N2231" s="3">
        <v>0</v>
      </c>
      <c r="O2231" s="3">
        <v>0</v>
      </c>
      <c r="P2231" s="3">
        <f t="shared" si="107"/>
        <v>16</v>
      </c>
      <c r="Q2231" s="3">
        <v>138</v>
      </c>
      <c r="R2231" s="3">
        <f t="shared" si="106"/>
        <v>1</v>
      </c>
      <c r="S2231" s="3">
        <v>16</v>
      </c>
      <c r="T2231" s="3">
        <f>IF(AND(H2231&lt;5,S2231&gt;=VLOOKUP(A2231,anni!$A$1:$O$32,6,0)),1,0)</f>
        <v>0</v>
      </c>
    </row>
    <row r="2232" spans="1:20" x14ac:dyDescent="0.3">
      <c r="A2232" s="3">
        <v>2009</v>
      </c>
      <c r="B2232" s="3">
        <v>107</v>
      </c>
      <c r="C2232" s="3" t="s">
        <v>47</v>
      </c>
      <c r="D2232" s="3" t="s">
        <v>118</v>
      </c>
      <c r="E2232" s="3" t="s">
        <v>118</v>
      </c>
      <c r="F2232" s="3">
        <v>5654</v>
      </c>
      <c r="G2232" s="3">
        <f t="shared" si="105"/>
        <v>2009</v>
      </c>
      <c r="H2232" s="4">
        <v>4</v>
      </c>
      <c r="I2232" s="3" t="s">
        <v>36</v>
      </c>
      <c r="J2232" s="3">
        <v>7</v>
      </c>
      <c r="K2232" s="3">
        <v>5</v>
      </c>
      <c r="L2232" s="3">
        <v>0</v>
      </c>
      <c r="M2232" s="3">
        <v>1</v>
      </c>
      <c r="N2232" s="3">
        <v>0</v>
      </c>
      <c r="O2232" s="3">
        <v>1</v>
      </c>
      <c r="P2232" s="3">
        <f t="shared" si="107"/>
        <v>16.8</v>
      </c>
      <c r="Q2232" s="3">
        <v>173</v>
      </c>
      <c r="R2232" s="3">
        <f t="shared" si="106"/>
        <v>1</v>
      </c>
      <c r="S2232" s="3">
        <v>14</v>
      </c>
      <c r="T2232" s="3">
        <f>IF(AND(H2232&lt;5,S2232&gt;=VLOOKUP(A2232,anni!$A$1:$O$32,6,0)),1,0)</f>
        <v>0</v>
      </c>
    </row>
    <row r="2233" spans="1:20" x14ac:dyDescent="0.3">
      <c r="A2233" s="3">
        <v>2009</v>
      </c>
      <c r="B2233" s="3">
        <v>108</v>
      </c>
      <c r="C2233" s="3" t="s">
        <v>32</v>
      </c>
      <c r="D2233" s="3" t="s">
        <v>33</v>
      </c>
      <c r="E2233" s="3" t="s">
        <v>33</v>
      </c>
      <c r="F2233" s="3">
        <v>5531</v>
      </c>
      <c r="G2233" s="3">
        <f t="shared" si="105"/>
        <v>2009</v>
      </c>
      <c r="H2233" s="4">
        <v>3</v>
      </c>
      <c r="I2233" s="3" t="s">
        <v>36</v>
      </c>
      <c r="P2233" s="3">
        <f t="shared" si="107"/>
        <v>-1</v>
      </c>
      <c r="Q2233" s="3">
        <v>297</v>
      </c>
      <c r="R2233" s="3">
        <f t="shared" si="106"/>
        <v>2</v>
      </c>
      <c r="S2233" s="3">
        <v>-1</v>
      </c>
      <c r="T2233" s="3">
        <f>IF(AND(H2233&lt;5,S2233&gt;=VLOOKUP(A2233,anni!$A$1:$O$32,6,0)),1,0)</f>
        <v>0</v>
      </c>
    </row>
    <row r="2234" spans="1:20" x14ac:dyDescent="0.3">
      <c r="A2234" s="3">
        <v>2009</v>
      </c>
      <c r="B2234" s="3">
        <v>109</v>
      </c>
      <c r="C2234" s="3" t="s">
        <v>32</v>
      </c>
      <c r="D2234" s="3" t="s">
        <v>127</v>
      </c>
      <c r="E2234" s="3" t="s">
        <v>127</v>
      </c>
      <c r="F2234" s="3">
        <v>5723</v>
      </c>
      <c r="G2234" s="3">
        <f t="shared" si="105"/>
        <v>2009</v>
      </c>
      <c r="H2234" s="4">
        <v>2</v>
      </c>
      <c r="I2234" s="3" t="s">
        <v>31</v>
      </c>
      <c r="J2234" s="3">
        <v>0</v>
      </c>
      <c r="K2234" s="3">
        <v>0</v>
      </c>
      <c r="L2234" s="3">
        <v>0</v>
      </c>
      <c r="M2234" s="3">
        <v>0</v>
      </c>
      <c r="N2234" s="3">
        <v>0</v>
      </c>
      <c r="O2234" s="3">
        <v>0</v>
      </c>
      <c r="P2234" s="3">
        <f t="shared" si="107"/>
        <v>0</v>
      </c>
      <c r="Q2234" s="3">
        <v>288</v>
      </c>
      <c r="R2234" s="3">
        <f t="shared" si="106"/>
        <v>1</v>
      </c>
      <c r="S2234" s="3">
        <v>0</v>
      </c>
      <c r="T2234" s="3">
        <f>IF(AND(H2234&lt;5,S2234&gt;=VLOOKUP(A2234,anni!$A$1:$O$32,6,0)),1,0)</f>
        <v>0</v>
      </c>
    </row>
    <row r="2235" spans="1:20" x14ac:dyDescent="0.3">
      <c r="A2235" s="3">
        <v>2009</v>
      </c>
      <c r="B2235" s="3">
        <v>110</v>
      </c>
      <c r="C2235" s="3" t="s">
        <v>56</v>
      </c>
      <c r="D2235" s="3" t="s">
        <v>99</v>
      </c>
      <c r="E2235" s="3" t="s">
        <v>99</v>
      </c>
      <c r="F2235" s="3">
        <v>5583</v>
      </c>
      <c r="G2235" s="3">
        <f t="shared" si="105"/>
        <v>2009</v>
      </c>
      <c r="H2235" s="4">
        <v>5</v>
      </c>
      <c r="I2235" s="3" t="s">
        <v>36</v>
      </c>
      <c r="J2235" s="3">
        <v>7</v>
      </c>
      <c r="K2235" s="3">
        <v>7</v>
      </c>
      <c r="L2235" s="3">
        <v>0</v>
      </c>
      <c r="M2235" s="3">
        <v>6</v>
      </c>
      <c r="N2235" s="3">
        <v>0</v>
      </c>
      <c r="O2235" s="3">
        <v>0</v>
      </c>
      <c r="P2235" s="3">
        <f t="shared" si="107"/>
        <v>20</v>
      </c>
      <c r="Q2235" s="3">
        <v>89</v>
      </c>
      <c r="R2235" s="3">
        <f t="shared" si="106"/>
        <v>1</v>
      </c>
      <c r="S2235" s="3">
        <v>20</v>
      </c>
      <c r="T2235" s="3">
        <f>IF(AND(H2235&lt;5,S2235&gt;=VLOOKUP(A2235,anni!$A$1:$O$32,6,0)),1,0)</f>
        <v>0</v>
      </c>
    </row>
    <row r="2236" spans="1:20" x14ac:dyDescent="0.3">
      <c r="A2236" s="3">
        <v>2009</v>
      </c>
      <c r="B2236" s="3">
        <v>111</v>
      </c>
      <c r="C2236" s="3" t="s">
        <v>101</v>
      </c>
      <c r="D2236" s="3" t="s">
        <v>116</v>
      </c>
      <c r="E2236" s="3" t="s">
        <v>116</v>
      </c>
      <c r="F2236" s="3">
        <v>5655</v>
      </c>
      <c r="G2236" s="3">
        <f t="shared" si="105"/>
        <v>2009</v>
      </c>
      <c r="H2236" s="4">
        <v>4</v>
      </c>
      <c r="I2236" s="3" t="s">
        <v>36</v>
      </c>
      <c r="P2236" s="3">
        <f t="shared" si="107"/>
        <v>-1</v>
      </c>
      <c r="Q2236" s="3">
        <v>297</v>
      </c>
      <c r="R2236" s="3">
        <f t="shared" si="106"/>
        <v>1</v>
      </c>
      <c r="S2236" s="3">
        <v>-1</v>
      </c>
      <c r="T2236" s="3">
        <f>IF(AND(H2236&lt;5,S2236&gt;=VLOOKUP(A2236,anni!$A$1:$O$32,6,0)),1,0)</f>
        <v>0</v>
      </c>
    </row>
    <row r="2237" spans="1:20" x14ac:dyDescent="0.3">
      <c r="A2237" s="3">
        <v>2009</v>
      </c>
      <c r="B2237" s="3">
        <v>112</v>
      </c>
      <c r="C2237" s="3" t="s">
        <v>32</v>
      </c>
      <c r="D2237" s="3" t="s">
        <v>61</v>
      </c>
      <c r="E2237" s="3" t="s">
        <v>61</v>
      </c>
      <c r="F2237" s="3">
        <v>5656</v>
      </c>
      <c r="G2237" s="3">
        <f t="shared" si="105"/>
        <v>2009</v>
      </c>
      <c r="H2237" s="4">
        <v>4</v>
      </c>
      <c r="I2237" s="3" t="s">
        <v>36</v>
      </c>
      <c r="J2237" s="3">
        <v>7</v>
      </c>
      <c r="K2237" s="3">
        <v>0</v>
      </c>
      <c r="L2237" s="3">
        <v>0</v>
      </c>
      <c r="M2237" s="3">
        <v>0</v>
      </c>
      <c r="N2237" s="3">
        <v>0</v>
      </c>
      <c r="O2237" s="3">
        <v>0</v>
      </c>
      <c r="P2237" s="3">
        <f t="shared" si="107"/>
        <v>8.4</v>
      </c>
      <c r="Q2237" s="3">
        <v>245</v>
      </c>
      <c r="R2237" s="3">
        <f t="shared" si="106"/>
        <v>1</v>
      </c>
      <c r="S2237" s="3">
        <v>7</v>
      </c>
      <c r="T2237" s="3">
        <f>IF(AND(H2237&lt;5,S2237&gt;=VLOOKUP(A2237,anni!$A$1:$O$32,6,0)),1,0)</f>
        <v>0</v>
      </c>
    </row>
    <row r="2238" spans="1:20" x14ac:dyDescent="0.3">
      <c r="A2238" s="3">
        <v>2009</v>
      </c>
      <c r="B2238" s="3">
        <v>113</v>
      </c>
      <c r="C2238" s="3" t="s">
        <v>69</v>
      </c>
      <c r="D2238" s="3" t="s">
        <v>72</v>
      </c>
      <c r="E2238" s="3" t="s">
        <v>72</v>
      </c>
      <c r="F2238" s="3">
        <v>5456</v>
      </c>
      <c r="G2238" s="3">
        <f t="shared" si="105"/>
        <v>2009</v>
      </c>
      <c r="H2238" s="4">
        <v>5</v>
      </c>
      <c r="I2238" s="3" t="s">
        <v>36</v>
      </c>
      <c r="J2238" s="3">
        <v>7</v>
      </c>
      <c r="K2238" s="3">
        <v>7</v>
      </c>
      <c r="L2238" s="3">
        <v>6</v>
      </c>
      <c r="M2238" s="3">
        <v>0</v>
      </c>
      <c r="N2238" s="3">
        <v>0</v>
      </c>
      <c r="O2238" s="3">
        <v>0</v>
      </c>
      <c r="P2238" s="3">
        <f t="shared" si="107"/>
        <v>20</v>
      </c>
      <c r="Q2238" s="3">
        <v>89</v>
      </c>
      <c r="R2238" s="3">
        <f t="shared" si="106"/>
        <v>2</v>
      </c>
      <c r="S2238" s="3">
        <v>20</v>
      </c>
      <c r="T2238" s="3">
        <f>IF(AND(H2238&lt;5,S2238&gt;=VLOOKUP(A2238,anni!$A$1:$O$32,6,0)),1,0)</f>
        <v>0</v>
      </c>
    </row>
    <row r="2239" spans="1:20" x14ac:dyDescent="0.3">
      <c r="A2239" s="3">
        <v>2009</v>
      </c>
      <c r="B2239" s="3">
        <v>114</v>
      </c>
      <c r="C2239" s="3" t="s">
        <v>34</v>
      </c>
      <c r="D2239" s="3" t="s">
        <v>42</v>
      </c>
      <c r="E2239" s="3" t="s">
        <v>42</v>
      </c>
      <c r="F2239" s="3">
        <v>5584</v>
      </c>
      <c r="G2239" s="3">
        <f t="shared" si="105"/>
        <v>2009</v>
      </c>
      <c r="H2239" s="4">
        <v>5</v>
      </c>
      <c r="I2239" s="3" t="s">
        <v>36</v>
      </c>
      <c r="J2239" s="3">
        <v>7</v>
      </c>
      <c r="K2239" s="3">
        <v>7</v>
      </c>
      <c r="L2239" s="3">
        <v>2</v>
      </c>
      <c r="M2239" s="3">
        <v>0</v>
      </c>
      <c r="N2239" s="3">
        <v>0</v>
      </c>
      <c r="O2239" s="3">
        <v>0</v>
      </c>
      <c r="P2239" s="3">
        <f t="shared" si="107"/>
        <v>16</v>
      </c>
      <c r="Q2239" s="3">
        <v>138</v>
      </c>
      <c r="R2239" s="3">
        <f t="shared" si="106"/>
        <v>1</v>
      </c>
      <c r="S2239" s="3">
        <v>16</v>
      </c>
      <c r="T2239" s="3">
        <f>IF(AND(H2239&lt;5,S2239&gt;=VLOOKUP(A2239,anni!$A$1:$O$32,6,0)),1,0)</f>
        <v>0</v>
      </c>
    </row>
    <row r="2240" spans="1:20" x14ac:dyDescent="0.3">
      <c r="A2240" s="3">
        <v>2009</v>
      </c>
      <c r="B2240" s="3">
        <v>115</v>
      </c>
      <c r="C2240" s="3" t="s">
        <v>56</v>
      </c>
      <c r="D2240" s="3" t="s">
        <v>85</v>
      </c>
      <c r="E2240" s="3" t="s">
        <v>85</v>
      </c>
      <c r="F2240" s="3">
        <v>5724</v>
      </c>
      <c r="G2240" s="3">
        <f t="shared" si="105"/>
        <v>2009</v>
      </c>
      <c r="H2240" s="4">
        <v>2</v>
      </c>
      <c r="I2240" s="3" t="s">
        <v>31</v>
      </c>
      <c r="J2240" s="3">
        <v>2</v>
      </c>
      <c r="K2240" s="3">
        <v>0</v>
      </c>
      <c r="L2240" s="3">
        <v>0</v>
      </c>
      <c r="M2240" s="3">
        <v>0</v>
      </c>
      <c r="N2240" s="3">
        <v>0</v>
      </c>
      <c r="O2240" s="3">
        <v>0</v>
      </c>
      <c r="P2240" s="3">
        <f t="shared" si="107"/>
        <v>3.2</v>
      </c>
      <c r="Q2240" s="3">
        <v>274</v>
      </c>
      <c r="R2240" s="3">
        <f t="shared" si="106"/>
        <v>1</v>
      </c>
      <c r="S2240" s="3">
        <v>2</v>
      </c>
      <c r="T2240" s="3">
        <f>IF(AND(H2240&lt;5,S2240&gt;=VLOOKUP(A2240,anni!$A$1:$O$32,6,0)),1,0)</f>
        <v>0</v>
      </c>
    </row>
    <row r="2241" spans="1:20" x14ac:dyDescent="0.3">
      <c r="A2241" s="3">
        <v>2009</v>
      </c>
      <c r="B2241" s="3">
        <v>116</v>
      </c>
      <c r="C2241" s="3" t="s">
        <v>53</v>
      </c>
      <c r="D2241" s="3" t="s">
        <v>54</v>
      </c>
      <c r="E2241" s="3" t="s">
        <v>54</v>
      </c>
      <c r="F2241" s="3">
        <v>5657</v>
      </c>
      <c r="G2241" s="3">
        <f t="shared" si="105"/>
        <v>2009</v>
      </c>
      <c r="H2241" s="4">
        <v>4</v>
      </c>
      <c r="I2241" s="3" t="s">
        <v>36</v>
      </c>
      <c r="J2241" s="3">
        <v>7</v>
      </c>
      <c r="K2241" s="3">
        <v>7</v>
      </c>
      <c r="L2241" s="3">
        <v>7</v>
      </c>
      <c r="M2241" s="3">
        <v>6</v>
      </c>
      <c r="N2241" s="3">
        <v>1</v>
      </c>
      <c r="O2241" s="3">
        <v>0</v>
      </c>
      <c r="P2241" s="3">
        <f t="shared" si="107"/>
        <v>0</v>
      </c>
      <c r="Q2241" s="3">
        <v>19</v>
      </c>
      <c r="R2241" s="3">
        <f t="shared" si="106"/>
        <v>2</v>
      </c>
      <c r="S2241" s="3">
        <v>28</v>
      </c>
      <c r="T2241" s="3">
        <f>IF(AND(H2241&lt;5,S2241&gt;=VLOOKUP(A2241,anni!$A$1:$O$32,6,0)),1,0)</f>
        <v>1</v>
      </c>
    </row>
    <row r="2242" spans="1:20" x14ac:dyDescent="0.3">
      <c r="A2242" s="3">
        <v>2009</v>
      </c>
      <c r="B2242" s="3">
        <v>117</v>
      </c>
      <c r="C2242" s="3" t="s">
        <v>53</v>
      </c>
      <c r="D2242" s="3" t="s">
        <v>98</v>
      </c>
      <c r="E2242" s="3" t="s">
        <v>98</v>
      </c>
      <c r="F2242" s="3">
        <v>5585</v>
      </c>
      <c r="G2242" s="3">
        <f t="shared" ref="G2242:G2305" si="108">A2242</f>
        <v>2009</v>
      </c>
      <c r="H2242" s="4">
        <v>5</v>
      </c>
      <c r="I2242" s="3" t="s">
        <v>36</v>
      </c>
      <c r="J2242" s="3">
        <v>4</v>
      </c>
      <c r="K2242" s="3">
        <v>7</v>
      </c>
      <c r="L2242" s="3">
        <v>5</v>
      </c>
      <c r="M2242" s="3">
        <v>4</v>
      </c>
      <c r="N2242" s="3">
        <v>0</v>
      </c>
      <c r="O2242" s="3">
        <v>0</v>
      </c>
      <c r="P2242" s="3">
        <f t="shared" si="107"/>
        <v>20</v>
      </c>
      <c r="Q2242" s="3">
        <v>89</v>
      </c>
      <c r="R2242" s="3">
        <f t="shared" si="106"/>
        <v>1</v>
      </c>
      <c r="S2242" s="3">
        <v>20</v>
      </c>
      <c r="T2242" s="3">
        <f>IF(AND(H2242&lt;5,S2242&gt;=VLOOKUP(A2242,anni!$A$1:$O$32,6,0)),1,0)</f>
        <v>0</v>
      </c>
    </row>
    <row r="2243" spans="1:20" x14ac:dyDescent="0.3">
      <c r="A2243" s="3">
        <v>2009</v>
      </c>
      <c r="B2243" s="3">
        <v>118</v>
      </c>
      <c r="C2243" s="3" t="s">
        <v>34</v>
      </c>
      <c r="D2243" s="3" t="s">
        <v>64</v>
      </c>
      <c r="E2243" s="3" t="s">
        <v>64</v>
      </c>
      <c r="F2243" s="3">
        <v>5586</v>
      </c>
      <c r="G2243" s="3">
        <f t="shared" si="108"/>
        <v>2009</v>
      </c>
      <c r="H2243" s="4">
        <v>5</v>
      </c>
      <c r="I2243" s="3" t="s">
        <v>36</v>
      </c>
      <c r="J2243" s="3">
        <v>5</v>
      </c>
      <c r="K2243" s="3">
        <v>7</v>
      </c>
      <c r="L2243" s="3">
        <v>4</v>
      </c>
      <c r="M2243" s="3">
        <v>1</v>
      </c>
      <c r="N2243" s="3">
        <v>0</v>
      </c>
      <c r="O2243" s="3">
        <v>2</v>
      </c>
      <c r="P2243" s="3">
        <f t="shared" si="107"/>
        <v>19</v>
      </c>
      <c r="Q2243" s="3">
        <v>101</v>
      </c>
      <c r="R2243" s="3">
        <f t="shared" si="106"/>
        <v>1</v>
      </c>
      <c r="S2243" s="3">
        <v>19</v>
      </c>
      <c r="T2243" s="3">
        <f>IF(AND(H2243&lt;5,S2243&gt;=VLOOKUP(A2243,anni!$A$1:$O$32,6,0)),1,0)</f>
        <v>0</v>
      </c>
    </row>
    <row r="2244" spans="1:20" x14ac:dyDescent="0.3">
      <c r="A2244" s="3">
        <v>2009</v>
      </c>
      <c r="B2244" s="3">
        <v>119</v>
      </c>
      <c r="C2244" s="3" t="s">
        <v>34</v>
      </c>
      <c r="D2244" s="3" t="s">
        <v>42</v>
      </c>
      <c r="E2244" s="3" t="s">
        <v>42</v>
      </c>
      <c r="F2244" s="3">
        <v>5658</v>
      </c>
      <c r="G2244" s="3">
        <f t="shared" si="108"/>
        <v>2009</v>
      </c>
      <c r="H2244" s="4">
        <v>4</v>
      </c>
      <c r="I2244" s="3" t="s">
        <v>36</v>
      </c>
      <c r="J2244" s="3">
        <v>7</v>
      </c>
      <c r="K2244" s="3">
        <v>7</v>
      </c>
      <c r="L2244" s="3">
        <v>0</v>
      </c>
      <c r="M2244" s="3">
        <v>5</v>
      </c>
      <c r="N2244" s="3">
        <v>0</v>
      </c>
      <c r="O2244" s="3">
        <v>0</v>
      </c>
      <c r="P2244" s="3">
        <f t="shared" si="107"/>
        <v>22.8</v>
      </c>
      <c r="Q2244" s="3">
        <v>101</v>
      </c>
      <c r="R2244" s="3">
        <f t="shared" si="106"/>
        <v>2</v>
      </c>
      <c r="S2244" s="3">
        <v>19</v>
      </c>
      <c r="T2244" s="3">
        <f>IF(AND(H2244&lt;5,S2244&gt;=VLOOKUP(A2244,anni!$A$1:$O$32,6,0)),1,0)</f>
        <v>0</v>
      </c>
    </row>
    <row r="2245" spans="1:20" x14ac:dyDescent="0.3">
      <c r="A2245" s="3">
        <v>2009</v>
      </c>
      <c r="B2245" s="3">
        <v>120</v>
      </c>
      <c r="C2245" s="3" t="s">
        <v>69</v>
      </c>
      <c r="D2245" s="3" t="s">
        <v>89</v>
      </c>
      <c r="E2245" s="3" t="s">
        <v>89</v>
      </c>
      <c r="F2245" s="3">
        <v>5504</v>
      </c>
      <c r="G2245" s="3">
        <f t="shared" si="108"/>
        <v>2009</v>
      </c>
      <c r="H2245" s="4">
        <v>4</v>
      </c>
      <c r="I2245" s="3" t="s">
        <v>36</v>
      </c>
      <c r="J2245" s="3">
        <v>7</v>
      </c>
      <c r="K2245" s="3">
        <v>7</v>
      </c>
      <c r="L2245" s="3">
        <v>7</v>
      </c>
      <c r="M2245" s="3">
        <v>0</v>
      </c>
      <c r="N2245" s="3">
        <v>6</v>
      </c>
      <c r="O2245" s="3">
        <v>0</v>
      </c>
      <c r="P2245" s="3">
        <f t="shared" si="107"/>
        <v>32.4</v>
      </c>
      <c r="Q2245" s="3">
        <v>27</v>
      </c>
      <c r="R2245" s="3">
        <f t="shared" si="106"/>
        <v>3</v>
      </c>
      <c r="S2245" s="3">
        <v>27</v>
      </c>
      <c r="T2245" s="3">
        <f>IF(AND(H2245&lt;5,S2245&gt;=VLOOKUP(A2245,anni!$A$1:$O$32,6,0)),1,0)</f>
        <v>0</v>
      </c>
    </row>
    <row r="2246" spans="1:20" x14ac:dyDescent="0.3">
      <c r="A2246" s="3">
        <v>2009</v>
      </c>
      <c r="B2246" s="3">
        <v>121</v>
      </c>
      <c r="C2246" s="3" t="s">
        <v>32</v>
      </c>
      <c r="D2246" s="3" t="s">
        <v>33</v>
      </c>
      <c r="E2246" s="3" t="s">
        <v>33</v>
      </c>
      <c r="F2246" s="3">
        <v>5458</v>
      </c>
      <c r="G2246" s="3">
        <f t="shared" si="108"/>
        <v>2009</v>
      </c>
      <c r="H2246" s="4">
        <v>5</v>
      </c>
      <c r="I2246" s="3" t="s">
        <v>36</v>
      </c>
      <c r="J2246" s="3">
        <v>1</v>
      </c>
      <c r="K2246" s="3">
        <v>0</v>
      </c>
      <c r="L2246" s="3">
        <v>1</v>
      </c>
      <c r="M2246" s="3">
        <v>1</v>
      </c>
      <c r="N2246" s="3">
        <v>0</v>
      </c>
      <c r="O2246" s="3">
        <v>0</v>
      </c>
      <c r="P2246" s="3">
        <f t="shared" si="107"/>
        <v>3</v>
      </c>
      <c r="Q2246" s="3">
        <v>268</v>
      </c>
      <c r="R2246" s="3">
        <f t="shared" si="106"/>
        <v>2</v>
      </c>
      <c r="S2246" s="3">
        <v>3</v>
      </c>
      <c r="T2246" s="3">
        <f>IF(AND(H2246&lt;5,S2246&gt;=VLOOKUP(A2246,anni!$A$1:$O$32,6,0)),1,0)</f>
        <v>0</v>
      </c>
    </row>
    <row r="2247" spans="1:20" x14ac:dyDescent="0.3">
      <c r="A2247" s="3">
        <v>2009</v>
      </c>
      <c r="B2247" s="3">
        <v>122</v>
      </c>
      <c r="C2247" s="3" t="s">
        <v>29</v>
      </c>
      <c r="D2247" s="3" t="s">
        <v>82</v>
      </c>
      <c r="E2247" s="3" t="s">
        <v>82</v>
      </c>
      <c r="F2247" s="3">
        <v>5659</v>
      </c>
      <c r="G2247" s="3">
        <f t="shared" si="108"/>
        <v>2009</v>
      </c>
      <c r="H2247" s="4">
        <v>4</v>
      </c>
      <c r="I2247" s="3" t="s">
        <v>36</v>
      </c>
      <c r="J2247" s="3">
        <v>0</v>
      </c>
      <c r="K2247" s="3">
        <v>0</v>
      </c>
      <c r="L2247" s="3">
        <v>0</v>
      </c>
      <c r="M2247" s="3">
        <v>0</v>
      </c>
      <c r="N2247" s="3">
        <v>0</v>
      </c>
      <c r="O2247" s="3">
        <v>0</v>
      </c>
      <c r="P2247" s="3">
        <f t="shared" si="107"/>
        <v>0</v>
      </c>
      <c r="Q2247" s="3">
        <v>288</v>
      </c>
      <c r="R2247" s="3">
        <f t="shared" si="106"/>
        <v>2</v>
      </c>
      <c r="S2247" s="3">
        <v>0</v>
      </c>
      <c r="T2247" s="3">
        <f>IF(AND(H2247&lt;5,S2247&gt;=VLOOKUP(A2247,anni!$A$1:$O$32,6,0)),1,0)</f>
        <v>0</v>
      </c>
    </row>
    <row r="2248" spans="1:20" x14ac:dyDescent="0.3">
      <c r="A2248" s="3">
        <v>2009</v>
      </c>
      <c r="B2248" s="3">
        <v>123</v>
      </c>
      <c r="C2248" s="3" t="s">
        <v>43</v>
      </c>
      <c r="D2248" s="3" t="s">
        <v>44</v>
      </c>
      <c r="E2248" s="3" t="s">
        <v>44</v>
      </c>
      <c r="F2248" s="3">
        <v>5182</v>
      </c>
      <c r="G2248" s="3">
        <f t="shared" si="108"/>
        <v>2009</v>
      </c>
      <c r="H2248" s="4">
        <v>4</v>
      </c>
      <c r="I2248" s="3" t="s">
        <v>36</v>
      </c>
      <c r="J2248" s="3">
        <v>7</v>
      </c>
      <c r="K2248" s="3">
        <v>7</v>
      </c>
      <c r="L2248" s="3">
        <v>7</v>
      </c>
      <c r="M2248" s="3">
        <v>7</v>
      </c>
      <c r="N2248" s="3">
        <v>7</v>
      </c>
      <c r="O2248" s="3">
        <v>4</v>
      </c>
      <c r="P2248" s="3">
        <f t="shared" si="107"/>
        <v>0</v>
      </c>
      <c r="Q2248" s="3">
        <v>3</v>
      </c>
      <c r="R2248" s="3">
        <f t="shared" si="106"/>
        <v>5</v>
      </c>
      <c r="S2248" s="3">
        <v>39</v>
      </c>
      <c r="T2248" s="3">
        <f>IF(AND(H2248&lt;5,S2248&gt;=VLOOKUP(A2248,anni!$A$1:$O$32,6,0)),1,0)</f>
        <v>1</v>
      </c>
    </row>
    <row r="2249" spans="1:20" x14ac:dyDescent="0.3">
      <c r="A2249" s="3">
        <v>2009</v>
      </c>
      <c r="B2249" s="3">
        <v>124</v>
      </c>
      <c r="C2249" s="3" t="s">
        <v>34</v>
      </c>
      <c r="D2249" s="3" t="s">
        <v>42</v>
      </c>
      <c r="E2249" s="3" t="s">
        <v>42</v>
      </c>
      <c r="F2249" s="3">
        <v>5460</v>
      </c>
      <c r="G2249" s="3">
        <f t="shared" si="108"/>
        <v>2009</v>
      </c>
      <c r="H2249" s="4">
        <v>5</v>
      </c>
      <c r="I2249" s="3" t="s">
        <v>36</v>
      </c>
      <c r="J2249" s="3">
        <v>7</v>
      </c>
      <c r="K2249" s="3">
        <v>7</v>
      </c>
      <c r="L2249" s="3">
        <v>5</v>
      </c>
      <c r="M2249" s="3">
        <v>5</v>
      </c>
      <c r="N2249" s="3">
        <v>1</v>
      </c>
      <c r="O2249" s="3">
        <v>0</v>
      </c>
      <c r="P2249" s="3">
        <f t="shared" si="107"/>
        <v>25</v>
      </c>
      <c r="Q2249" s="3">
        <v>41</v>
      </c>
      <c r="R2249" s="3">
        <f t="shared" si="106"/>
        <v>2</v>
      </c>
      <c r="S2249" s="3">
        <v>25</v>
      </c>
      <c r="T2249" s="3">
        <f>IF(AND(H2249&lt;5,S2249&gt;=VLOOKUP(A2249,anni!$A$1:$O$32,6,0)),1,0)</f>
        <v>0</v>
      </c>
    </row>
    <row r="2250" spans="1:20" x14ac:dyDescent="0.3">
      <c r="A2250" s="3">
        <v>2009</v>
      </c>
      <c r="B2250" s="3">
        <v>125</v>
      </c>
      <c r="C2250" s="3" t="s">
        <v>47</v>
      </c>
      <c r="D2250" s="3" t="s">
        <v>118</v>
      </c>
      <c r="E2250" s="3" t="s">
        <v>118</v>
      </c>
      <c r="F2250" s="3">
        <v>5725</v>
      </c>
      <c r="G2250" s="3">
        <f t="shared" si="108"/>
        <v>2009</v>
      </c>
      <c r="H2250" s="4">
        <v>2</v>
      </c>
      <c r="I2250" s="3" t="s">
        <v>31</v>
      </c>
      <c r="J2250" s="3">
        <v>7</v>
      </c>
      <c r="K2250" s="3">
        <v>7</v>
      </c>
      <c r="L2250" s="3">
        <v>2</v>
      </c>
      <c r="M2250" s="3">
        <v>2</v>
      </c>
      <c r="N2250" s="3">
        <v>0</v>
      </c>
      <c r="O2250" s="3">
        <v>0</v>
      </c>
      <c r="P2250" s="3">
        <f t="shared" si="107"/>
        <v>28.8</v>
      </c>
      <c r="Q2250" s="3">
        <v>110</v>
      </c>
      <c r="R2250" s="3">
        <f t="shared" si="106"/>
        <v>3</v>
      </c>
      <c r="S2250" s="3">
        <v>18</v>
      </c>
      <c r="T2250" s="3">
        <f>IF(AND(H2250&lt;5,S2250&gt;=VLOOKUP(A2250,anni!$A$1:$O$32,6,0)),1,0)</f>
        <v>0</v>
      </c>
    </row>
    <row r="2251" spans="1:20" x14ac:dyDescent="0.3">
      <c r="A2251" s="3">
        <v>2009</v>
      </c>
      <c r="B2251" s="3">
        <v>126</v>
      </c>
      <c r="C2251" s="3" t="s">
        <v>56</v>
      </c>
      <c r="D2251" s="3" t="s">
        <v>66</v>
      </c>
      <c r="E2251" s="3" t="s">
        <v>66</v>
      </c>
      <c r="F2251" s="3">
        <v>5696</v>
      </c>
      <c r="G2251" s="3">
        <f t="shared" si="108"/>
        <v>2009</v>
      </c>
      <c r="H2251" s="4">
        <v>3</v>
      </c>
      <c r="I2251" s="3" t="s">
        <v>36</v>
      </c>
      <c r="J2251" s="3">
        <v>7</v>
      </c>
      <c r="K2251" s="3">
        <v>0</v>
      </c>
      <c r="L2251" s="3">
        <v>1</v>
      </c>
      <c r="M2251" s="3">
        <v>1</v>
      </c>
      <c r="N2251" s="3">
        <v>0</v>
      </c>
      <c r="O2251" s="3">
        <v>0</v>
      </c>
      <c r="P2251" s="3">
        <f t="shared" si="107"/>
        <v>12.6</v>
      </c>
      <c r="Q2251" s="3">
        <v>223</v>
      </c>
      <c r="R2251" s="3">
        <f t="shared" si="106"/>
        <v>3</v>
      </c>
      <c r="S2251" s="3">
        <v>9</v>
      </c>
      <c r="T2251" s="3">
        <f>IF(AND(H2251&lt;5,S2251&gt;=VLOOKUP(A2251,anni!$A$1:$O$32,6,0)),1,0)</f>
        <v>0</v>
      </c>
    </row>
    <row r="2252" spans="1:20" x14ac:dyDescent="0.3">
      <c r="A2252" s="3">
        <v>2009</v>
      </c>
      <c r="B2252" s="3">
        <v>127</v>
      </c>
      <c r="C2252" s="3" t="s">
        <v>37</v>
      </c>
      <c r="D2252" s="3" t="s">
        <v>115</v>
      </c>
      <c r="E2252" s="3" t="s">
        <v>115</v>
      </c>
      <c r="F2252" s="3">
        <v>5726</v>
      </c>
      <c r="G2252" s="3">
        <f t="shared" si="108"/>
        <v>2009</v>
      </c>
      <c r="H2252" s="4">
        <v>2</v>
      </c>
      <c r="I2252" s="3" t="s">
        <v>31</v>
      </c>
      <c r="J2252" s="3">
        <v>0</v>
      </c>
      <c r="K2252" s="3">
        <v>0</v>
      </c>
      <c r="L2252" s="3">
        <v>7</v>
      </c>
      <c r="M2252" s="3">
        <v>0</v>
      </c>
      <c r="N2252" s="3">
        <v>0</v>
      </c>
      <c r="O2252" s="3">
        <v>1</v>
      </c>
      <c r="P2252" s="3">
        <f t="shared" si="107"/>
        <v>12.8</v>
      </c>
      <c r="Q2252" s="3">
        <v>236</v>
      </c>
      <c r="R2252" s="3">
        <f t="shared" si="106"/>
        <v>3</v>
      </c>
      <c r="S2252" s="3">
        <v>8</v>
      </c>
      <c r="T2252" s="3">
        <f>IF(AND(H2252&lt;5,S2252&gt;=VLOOKUP(A2252,anni!$A$1:$O$32,6,0)),1,0)</f>
        <v>0</v>
      </c>
    </row>
    <row r="2253" spans="1:20" x14ac:dyDescent="0.3">
      <c r="A2253" s="3">
        <v>2009</v>
      </c>
      <c r="B2253" s="3">
        <v>128</v>
      </c>
      <c r="C2253" s="3" t="s">
        <v>37</v>
      </c>
      <c r="D2253" s="3" t="s">
        <v>55</v>
      </c>
      <c r="E2253" s="3" t="s">
        <v>55</v>
      </c>
      <c r="F2253" s="3">
        <v>5587</v>
      </c>
      <c r="G2253" s="3">
        <f t="shared" si="108"/>
        <v>2009</v>
      </c>
      <c r="H2253" s="4">
        <v>5</v>
      </c>
      <c r="I2253" s="3" t="s">
        <v>36</v>
      </c>
      <c r="P2253" s="3">
        <f t="shared" si="107"/>
        <v>-1</v>
      </c>
      <c r="Q2253" s="3">
        <v>297</v>
      </c>
      <c r="R2253" s="3">
        <f t="shared" si="106"/>
        <v>1</v>
      </c>
      <c r="S2253" s="3">
        <v>-1</v>
      </c>
      <c r="T2253" s="3">
        <f>IF(AND(H2253&lt;5,S2253&gt;=VLOOKUP(A2253,anni!$A$1:$O$32,6,0)),1,0)</f>
        <v>0</v>
      </c>
    </row>
    <row r="2254" spans="1:20" x14ac:dyDescent="0.3">
      <c r="A2254" s="3">
        <v>2009</v>
      </c>
      <c r="B2254" s="3">
        <v>129</v>
      </c>
      <c r="C2254" s="3" t="s">
        <v>47</v>
      </c>
      <c r="D2254" s="3" t="s">
        <v>81</v>
      </c>
      <c r="E2254" s="3" t="s">
        <v>81</v>
      </c>
      <c r="F2254" s="3">
        <v>5183</v>
      </c>
      <c r="G2254" s="3">
        <f t="shared" si="108"/>
        <v>2009</v>
      </c>
      <c r="H2254" s="4">
        <v>4</v>
      </c>
      <c r="I2254" s="3" t="s">
        <v>36</v>
      </c>
      <c r="J2254" s="3">
        <v>7</v>
      </c>
      <c r="K2254" s="3">
        <v>7</v>
      </c>
      <c r="L2254" s="3">
        <v>4</v>
      </c>
      <c r="M2254" s="3">
        <v>0</v>
      </c>
      <c r="N2254" s="3">
        <v>0</v>
      </c>
      <c r="O2254" s="3">
        <v>0</v>
      </c>
      <c r="P2254" s="3">
        <f t="shared" si="107"/>
        <v>21.599999999999998</v>
      </c>
      <c r="Q2254" s="3">
        <v>110</v>
      </c>
      <c r="R2254" s="3">
        <f t="shared" si="106"/>
        <v>3</v>
      </c>
      <c r="S2254" s="3">
        <v>18</v>
      </c>
      <c r="T2254" s="3">
        <f>IF(AND(H2254&lt;5,S2254&gt;=VLOOKUP(A2254,anni!$A$1:$O$32,6,0)),1,0)</f>
        <v>0</v>
      </c>
    </row>
    <row r="2255" spans="1:20" x14ac:dyDescent="0.3">
      <c r="A2255" s="3">
        <v>2009</v>
      </c>
      <c r="B2255" s="3">
        <v>130</v>
      </c>
      <c r="C2255" s="3" t="s">
        <v>37</v>
      </c>
      <c r="D2255" s="3" t="s">
        <v>112</v>
      </c>
      <c r="E2255" s="3" t="s">
        <v>112</v>
      </c>
      <c r="F2255" s="3">
        <v>5506</v>
      </c>
      <c r="G2255" s="3">
        <f t="shared" si="108"/>
        <v>2009</v>
      </c>
      <c r="H2255" s="4">
        <v>4</v>
      </c>
      <c r="I2255" s="3" t="s">
        <v>36</v>
      </c>
      <c r="J2255" s="3">
        <v>0</v>
      </c>
      <c r="K2255" s="3">
        <v>7</v>
      </c>
      <c r="L2255" s="3">
        <v>6</v>
      </c>
      <c r="M2255" s="3">
        <v>1</v>
      </c>
      <c r="N2255" s="3">
        <v>7</v>
      </c>
      <c r="O2255" s="3">
        <v>0</v>
      </c>
      <c r="P2255" s="3">
        <f t="shared" si="107"/>
        <v>25.2</v>
      </c>
      <c r="Q2255" s="3">
        <v>77</v>
      </c>
      <c r="R2255" s="3">
        <f t="shared" si="106"/>
        <v>3</v>
      </c>
      <c r="S2255" s="3">
        <v>21</v>
      </c>
      <c r="T2255" s="3">
        <f>IF(AND(H2255&lt;5,S2255&gt;=VLOOKUP(A2255,anni!$A$1:$O$32,6,0)),1,0)</f>
        <v>0</v>
      </c>
    </row>
    <row r="2256" spans="1:20" x14ac:dyDescent="0.3">
      <c r="A2256" s="3">
        <v>2009</v>
      </c>
      <c r="B2256" s="3">
        <v>131</v>
      </c>
      <c r="C2256" s="3" t="s">
        <v>45</v>
      </c>
      <c r="D2256" s="3" t="s">
        <v>74</v>
      </c>
      <c r="E2256" s="3" t="s">
        <v>74</v>
      </c>
      <c r="F2256" s="3">
        <v>5532</v>
      </c>
      <c r="G2256" s="3">
        <f t="shared" si="108"/>
        <v>2009</v>
      </c>
      <c r="H2256" s="4">
        <v>3</v>
      </c>
      <c r="I2256" s="3" t="s">
        <v>36</v>
      </c>
      <c r="J2256" s="3">
        <v>7</v>
      </c>
      <c r="K2256" s="3">
        <v>4</v>
      </c>
      <c r="L2256" s="3">
        <v>7</v>
      </c>
      <c r="M2256" s="3">
        <v>0</v>
      </c>
      <c r="N2256" s="3">
        <v>0</v>
      </c>
      <c r="O2256" s="3">
        <v>0</v>
      </c>
      <c r="P2256" s="3">
        <f t="shared" si="107"/>
        <v>25.2</v>
      </c>
      <c r="Q2256" s="3">
        <v>110</v>
      </c>
      <c r="R2256" s="3">
        <f t="shared" si="106"/>
        <v>4</v>
      </c>
      <c r="S2256" s="3">
        <v>18</v>
      </c>
      <c r="T2256" s="3">
        <f>IF(AND(H2256&lt;5,S2256&gt;=VLOOKUP(A2256,anni!$A$1:$O$32,6,0)),1,0)</f>
        <v>0</v>
      </c>
    </row>
    <row r="2257" spans="1:20" x14ac:dyDescent="0.3">
      <c r="A2257" s="3">
        <v>2009</v>
      </c>
      <c r="B2257" s="3">
        <v>132</v>
      </c>
      <c r="C2257" s="3" t="s">
        <v>56</v>
      </c>
      <c r="D2257" s="3" t="s">
        <v>66</v>
      </c>
      <c r="E2257" s="3" t="s">
        <v>66</v>
      </c>
      <c r="F2257" s="3">
        <v>5588</v>
      </c>
      <c r="G2257" s="3">
        <f t="shared" si="108"/>
        <v>2009</v>
      </c>
      <c r="H2257" s="4">
        <v>5</v>
      </c>
      <c r="I2257" s="3" t="s">
        <v>36</v>
      </c>
      <c r="J2257" s="3">
        <v>7</v>
      </c>
      <c r="K2257" s="3">
        <v>7</v>
      </c>
      <c r="L2257" s="3">
        <v>2</v>
      </c>
      <c r="M2257" s="3">
        <v>1</v>
      </c>
      <c r="N2257" s="3">
        <v>0</v>
      </c>
      <c r="O2257" s="3">
        <v>0</v>
      </c>
      <c r="P2257" s="3">
        <f t="shared" si="107"/>
        <v>17</v>
      </c>
      <c r="Q2257" s="3">
        <v>123</v>
      </c>
      <c r="R2257" s="3">
        <f t="shared" si="106"/>
        <v>1</v>
      </c>
      <c r="S2257" s="3">
        <v>17</v>
      </c>
      <c r="T2257" s="3">
        <f>IF(AND(H2257&lt;5,S2257&gt;=VLOOKUP(A2257,anni!$A$1:$O$32,6,0)),1,0)</f>
        <v>0</v>
      </c>
    </row>
    <row r="2258" spans="1:20" x14ac:dyDescent="0.3">
      <c r="A2258" s="3">
        <v>2009</v>
      </c>
      <c r="B2258" s="3">
        <v>133</v>
      </c>
      <c r="C2258" s="3" t="s">
        <v>101</v>
      </c>
      <c r="D2258" s="3" t="s">
        <v>104</v>
      </c>
      <c r="E2258" s="3" t="s">
        <v>104</v>
      </c>
      <c r="F2258" s="3">
        <v>5697</v>
      </c>
      <c r="G2258" s="3">
        <f t="shared" si="108"/>
        <v>2009</v>
      </c>
      <c r="H2258" s="4">
        <v>3</v>
      </c>
      <c r="I2258" s="3" t="s">
        <v>36</v>
      </c>
      <c r="J2258" s="3">
        <v>7</v>
      </c>
      <c r="K2258" s="3">
        <v>7</v>
      </c>
      <c r="L2258" s="3">
        <v>2</v>
      </c>
      <c r="M2258" s="3">
        <v>1</v>
      </c>
      <c r="N2258" s="3">
        <v>0</v>
      </c>
      <c r="O2258" s="3">
        <v>0</v>
      </c>
      <c r="P2258" s="3">
        <f t="shared" si="107"/>
        <v>23.799999999999997</v>
      </c>
      <c r="Q2258" s="3">
        <v>123</v>
      </c>
      <c r="R2258" s="3">
        <f t="shared" si="106"/>
        <v>1</v>
      </c>
      <c r="S2258" s="3">
        <v>17</v>
      </c>
      <c r="T2258" s="3">
        <f>IF(AND(H2258&lt;5,S2258&gt;=VLOOKUP(A2258,anni!$A$1:$O$32,6,0)),1,0)</f>
        <v>0</v>
      </c>
    </row>
    <row r="2259" spans="1:20" x14ac:dyDescent="0.3">
      <c r="A2259" s="3">
        <v>2009</v>
      </c>
      <c r="B2259" s="3">
        <v>134</v>
      </c>
      <c r="C2259" s="3" t="s">
        <v>32</v>
      </c>
      <c r="D2259" s="3" t="s">
        <v>95</v>
      </c>
      <c r="E2259" s="3" t="s">
        <v>95</v>
      </c>
      <c r="F2259" s="3">
        <v>5365</v>
      </c>
      <c r="G2259" s="3">
        <f t="shared" si="108"/>
        <v>2009</v>
      </c>
      <c r="H2259" s="4">
        <v>3</v>
      </c>
      <c r="I2259" s="3" t="s">
        <v>36</v>
      </c>
      <c r="J2259" s="3">
        <v>2</v>
      </c>
      <c r="K2259" s="3">
        <v>7</v>
      </c>
      <c r="L2259" s="3">
        <v>7</v>
      </c>
      <c r="M2259" s="3">
        <v>7</v>
      </c>
      <c r="N2259" s="3">
        <v>2</v>
      </c>
      <c r="O2259" s="3">
        <v>0</v>
      </c>
      <c r="P2259" s="3">
        <f t="shared" si="107"/>
        <v>35</v>
      </c>
      <c r="Q2259" s="3">
        <v>41</v>
      </c>
      <c r="R2259" s="3">
        <f t="shared" si="106"/>
        <v>5</v>
      </c>
      <c r="S2259" s="3">
        <v>25</v>
      </c>
      <c r="T2259" s="3">
        <f>IF(AND(H2259&lt;5,S2259&gt;=VLOOKUP(A2259,anni!$A$1:$O$32,6,0)),1,0)</f>
        <v>0</v>
      </c>
    </row>
    <row r="2260" spans="1:20" x14ac:dyDescent="0.3">
      <c r="A2260" s="3">
        <v>2009</v>
      </c>
      <c r="B2260" s="3">
        <v>135</v>
      </c>
      <c r="C2260" s="3" t="s">
        <v>34</v>
      </c>
      <c r="D2260" s="3" t="s">
        <v>35</v>
      </c>
      <c r="E2260" s="3" t="s">
        <v>35</v>
      </c>
      <c r="F2260" s="3">
        <v>5185</v>
      </c>
      <c r="G2260" s="3">
        <f t="shared" si="108"/>
        <v>2009</v>
      </c>
      <c r="H2260" s="4">
        <v>4</v>
      </c>
      <c r="I2260" s="3" t="s">
        <v>36</v>
      </c>
      <c r="J2260" s="3">
        <v>7</v>
      </c>
      <c r="K2260" s="3">
        <v>7</v>
      </c>
      <c r="L2260" s="3">
        <v>7</v>
      </c>
      <c r="M2260" s="3">
        <v>7</v>
      </c>
      <c r="N2260" s="3">
        <v>7</v>
      </c>
      <c r="O2260" s="3">
        <v>7</v>
      </c>
      <c r="P2260" s="3">
        <f t="shared" si="107"/>
        <v>0</v>
      </c>
      <c r="Q2260" s="3">
        <v>1</v>
      </c>
      <c r="R2260" s="3">
        <f t="shared" si="106"/>
        <v>5</v>
      </c>
      <c r="S2260" s="3">
        <v>42</v>
      </c>
      <c r="T2260" s="3">
        <f>IF(AND(H2260&lt;5,S2260&gt;=VLOOKUP(A2260,anni!$A$1:$O$32,6,0)),1,0)</f>
        <v>1</v>
      </c>
    </row>
    <row r="2261" spans="1:20" x14ac:dyDescent="0.3">
      <c r="A2261" s="3">
        <v>2009</v>
      </c>
      <c r="B2261" s="3">
        <v>136</v>
      </c>
      <c r="C2261" s="3" t="s">
        <v>45</v>
      </c>
      <c r="D2261" s="3" t="s">
        <v>67</v>
      </c>
      <c r="E2261" s="3" t="s">
        <v>67</v>
      </c>
      <c r="F2261" s="3">
        <v>5660</v>
      </c>
      <c r="G2261" s="3">
        <f t="shared" si="108"/>
        <v>2009</v>
      </c>
      <c r="H2261" s="4">
        <v>4</v>
      </c>
      <c r="I2261" s="3" t="s">
        <v>36</v>
      </c>
      <c r="J2261" s="3">
        <v>7</v>
      </c>
      <c r="K2261" s="3">
        <v>7</v>
      </c>
      <c r="L2261" s="3">
        <v>3</v>
      </c>
      <c r="M2261" s="3">
        <v>3</v>
      </c>
      <c r="N2261" s="3">
        <v>0</v>
      </c>
      <c r="O2261" s="3">
        <v>0</v>
      </c>
      <c r="P2261" s="3">
        <f t="shared" si="107"/>
        <v>24</v>
      </c>
      <c r="Q2261" s="3">
        <v>89</v>
      </c>
      <c r="R2261" s="3">
        <f t="shared" si="106"/>
        <v>1</v>
      </c>
      <c r="S2261" s="3">
        <v>20</v>
      </c>
      <c r="T2261" s="3">
        <f>IF(AND(H2261&lt;5,S2261&gt;=VLOOKUP(A2261,anni!$A$1:$O$32,6,0)),1,0)</f>
        <v>0</v>
      </c>
    </row>
    <row r="2262" spans="1:20" x14ac:dyDescent="0.3">
      <c r="A2262" s="3">
        <v>2009</v>
      </c>
      <c r="B2262" s="3">
        <v>137</v>
      </c>
      <c r="C2262" s="3" t="s">
        <v>101</v>
      </c>
      <c r="D2262" s="3" t="s">
        <v>104</v>
      </c>
      <c r="E2262" s="3" t="s">
        <v>104</v>
      </c>
      <c r="F2262" s="3">
        <v>5589</v>
      </c>
      <c r="G2262" s="3">
        <f t="shared" si="108"/>
        <v>2009</v>
      </c>
      <c r="H2262" s="4">
        <v>5</v>
      </c>
      <c r="I2262" s="3" t="s">
        <v>36</v>
      </c>
      <c r="J2262" s="3">
        <v>7</v>
      </c>
      <c r="K2262" s="3">
        <v>7</v>
      </c>
      <c r="L2262" s="3">
        <v>2</v>
      </c>
      <c r="M2262" s="3">
        <v>0</v>
      </c>
      <c r="N2262" s="3">
        <v>0</v>
      </c>
      <c r="O2262" s="3">
        <v>0</v>
      </c>
      <c r="P2262" s="3">
        <f t="shared" si="107"/>
        <v>16</v>
      </c>
      <c r="Q2262" s="3">
        <v>138</v>
      </c>
      <c r="R2262" s="3">
        <f t="shared" si="106"/>
        <v>1</v>
      </c>
      <c r="S2262" s="3">
        <v>16</v>
      </c>
      <c r="T2262" s="3">
        <f>IF(AND(H2262&lt;5,S2262&gt;=VLOOKUP(A2262,anni!$A$1:$O$32,6,0)),1,0)</f>
        <v>0</v>
      </c>
    </row>
    <row r="2263" spans="1:20" x14ac:dyDescent="0.3">
      <c r="A2263" s="3">
        <v>2009</v>
      </c>
      <c r="B2263" s="3">
        <v>138</v>
      </c>
      <c r="C2263" s="3" t="s">
        <v>29</v>
      </c>
      <c r="D2263" s="3" t="s">
        <v>122</v>
      </c>
      <c r="E2263" s="3" t="s">
        <v>122</v>
      </c>
      <c r="F2263" s="3">
        <v>5590</v>
      </c>
      <c r="G2263" s="3">
        <f t="shared" si="108"/>
        <v>2009</v>
      </c>
      <c r="H2263" s="4">
        <v>5</v>
      </c>
      <c r="I2263" s="3" t="s">
        <v>36</v>
      </c>
      <c r="J2263" s="3">
        <v>7</v>
      </c>
      <c r="K2263" s="3">
        <v>0</v>
      </c>
      <c r="L2263" s="3">
        <v>2</v>
      </c>
      <c r="M2263" s="3">
        <v>0</v>
      </c>
      <c r="N2263" s="3">
        <v>0</v>
      </c>
      <c r="O2263" s="3">
        <v>0</v>
      </c>
      <c r="P2263" s="3">
        <f t="shared" si="107"/>
        <v>9</v>
      </c>
      <c r="Q2263" s="3">
        <v>223</v>
      </c>
      <c r="R2263" s="3">
        <f t="shared" si="106"/>
        <v>1</v>
      </c>
      <c r="S2263" s="3">
        <v>9</v>
      </c>
      <c r="T2263" s="3">
        <f>IF(AND(H2263&lt;5,S2263&gt;=VLOOKUP(A2263,anni!$A$1:$O$32,6,0)),1,0)</f>
        <v>0</v>
      </c>
    </row>
    <row r="2264" spans="1:20" x14ac:dyDescent="0.3">
      <c r="A2264" s="3">
        <v>2009</v>
      </c>
      <c r="B2264" s="3">
        <v>139</v>
      </c>
      <c r="C2264" s="3" t="s">
        <v>47</v>
      </c>
      <c r="D2264" s="3" t="s">
        <v>52</v>
      </c>
      <c r="E2264" s="3" t="s">
        <v>52</v>
      </c>
      <c r="F2264" s="3">
        <v>5591</v>
      </c>
      <c r="G2264" s="3">
        <f t="shared" si="108"/>
        <v>2009</v>
      </c>
      <c r="H2264" s="4">
        <v>5</v>
      </c>
      <c r="I2264" s="3" t="s">
        <v>36</v>
      </c>
      <c r="J2264" s="3">
        <v>7</v>
      </c>
      <c r="K2264" s="3">
        <v>7</v>
      </c>
      <c r="L2264" s="3">
        <v>5</v>
      </c>
      <c r="M2264" s="3">
        <v>0</v>
      </c>
      <c r="N2264" s="3">
        <v>7</v>
      </c>
      <c r="O2264" s="3">
        <v>0</v>
      </c>
      <c r="P2264" s="3">
        <f t="shared" si="107"/>
        <v>26</v>
      </c>
      <c r="Q2264" s="3">
        <v>34</v>
      </c>
      <c r="R2264" s="3">
        <f t="shared" si="106"/>
        <v>1</v>
      </c>
      <c r="S2264" s="3">
        <v>26</v>
      </c>
      <c r="T2264" s="3">
        <f>IF(AND(H2264&lt;5,S2264&gt;=VLOOKUP(A2264,anni!$A$1:$O$32,6,0)),1,0)</f>
        <v>0</v>
      </c>
    </row>
    <row r="2265" spans="1:20" x14ac:dyDescent="0.3">
      <c r="A2265" s="3">
        <v>2009</v>
      </c>
      <c r="B2265" s="3">
        <v>140</v>
      </c>
      <c r="C2265" s="3" t="s">
        <v>59</v>
      </c>
      <c r="D2265" s="3" t="s">
        <v>128</v>
      </c>
      <c r="E2265" s="3" t="s">
        <v>128</v>
      </c>
      <c r="F2265" s="3">
        <v>5592</v>
      </c>
      <c r="G2265" s="3">
        <f t="shared" si="108"/>
        <v>2009</v>
      </c>
      <c r="H2265" s="4">
        <v>5</v>
      </c>
      <c r="I2265" s="3" t="s">
        <v>36</v>
      </c>
      <c r="J2265" s="3">
        <v>7</v>
      </c>
      <c r="K2265" s="3">
        <v>6</v>
      </c>
      <c r="L2265" s="3">
        <v>1</v>
      </c>
      <c r="M2265" s="3">
        <v>0</v>
      </c>
      <c r="N2265" s="3">
        <v>0</v>
      </c>
      <c r="O2265" s="3">
        <v>0</v>
      </c>
      <c r="P2265" s="3">
        <f t="shared" si="107"/>
        <v>14</v>
      </c>
      <c r="Q2265" s="3">
        <v>173</v>
      </c>
      <c r="R2265" s="3">
        <f t="shared" si="106"/>
        <v>1</v>
      </c>
      <c r="S2265" s="3">
        <v>14</v>
      </c>
      <c r="T2265" s="3">
        <f>IF(AND(H2265&lt;5,S2265&gt;=VLOOKUP(A2265,anni!$A$1:$O$32,6,0)),1,0)</f>
        <v>0</v>
      </c>
    </row>
    <row r="2266" spans="1:20" x14ac:dyDescent="0.3">
      <c r="A2266" s="3">
        <v>2009</v>
      </c>
      <c r="B2266" s="3">
        <v>141</v>
      </c>
      <c r="C2266" s="3" t="s">
        <v>43</v>
      </c>
      <c r="D2266" s="3" t="s">
        <v>58</v>
      </c>
      <c r="E2266" s="3" t="s">
        <v>58</v>
      </c>
      <c r="F2266" s="3">
        <v>5593</v>
      </c>
      <c r="G2266" s="3">
        <f t="shared" si="108"/>
        <v>2009</v>
      </c>
      <c r="H2266" s="4">
        <v>5</v>
      </c>
      <c r="I2266" s="3" t="s">
        <v>36</v>
      </c>
      <c r="J2266" s="3">
        <v>7</v>
      </c>
      <c r="K2266" s="3">
        <v>0</v>
      </c>
      <c r="L2266" s="3">
        <v>0</v>
      </c>
      <c r="M2266" s="3">
        <v>0</v>
      </c>
      <c r="N2266" s="3">
        <v>0</v>
      </c>
      <c r="O2266" s="3">
        <v>0</v>
      </c>
      <c r="P2266" s="3">
        <f t="shared" si="107"/>
        <v>7</v>
      </c>
      <c r="Q2266" s="3">
        <v>245</v>
      </c>
      <c r="R2266" s="3">
        <f t="shared" si="106"/>
        <v>1</v>
      </c>
      <c r="S2266" s="3">
        <v>7</v>
      </c>
      <c r="T2266" s="3">
        <f>IF(AND(H2266&lt;5,S2266&gt;=VLOOKUP(A2266,anni!$A$1:$O$32,6,0)),1,0)</f>
        <v>0</v>
      </c>
    </row>
    <row r="2267" spans="1:20" x14ac:dyDescent="0.3">
      <c r="A2267" s="3">
        <v>2009</v>
      </c>
      <c r="B2267" s="3">
        <v>142</v>
      </c>
      <c r="C2267" s="3" t="s">
        <v>39</v>
      </c>
      <c r="D2267" s="3" t="s">
        <v>40</v>
      </c>
      <c r="E2267" s="3" t="s">
        <v>40</v>
      </c>
      <c r="F2267" s="3">
        <v>5744</v>
      </c>
      <c r="G2267" s="3">
        <f t="shared" si="108"/>
        <v>2009</v>
      </c>
      <c r="H2267" s="4">
        <v>1</v>
      </c>
      <c r="I2267" s="3" t="s">
        <v>31</v>
      </c>
      <c r="J2267" s="3">
        <v>5</v>
      </c>
      <c r="K2267" s="3">
        <v>7</v>
      </c>
      <c r="L2267" s="3">
        <v>5</v>
      </c>
      <c r="M2267" s="3">
        <v>1</v>
      </c>
      <c r="N2267" s="3">
        <v>1</v>
      </c>
      <c r="O2267" s="3">
        <v>0</v>
      </c>
      <c r="P2267" s="3">
        <f t="shared" si="107"/>
        <v>34.200000000000003</v>
      </c>
      <c r="Q2267" s="3">
        <v>101</v>
      </c>
      <c r="R2267" s="3">
        <f t="shared" si="106"/>
        <v>5</v>
      </c>
      <c r="S2267" s="3">
        <v>19</v>
      </c>
      <c r="T2267" s="3">
        <f>IF(AND(H2267&lt;5,S2267&gt;=VLOOKUP(A2267,anni!$A$1:$O$32,6,0)),1,0)</f>
        <v>0</v>
      </c>
    </row>
    <row r="2268" spans="1:20" x14ac:dyDescent="0.3">
      <c r="A2268" s="3">
        <v>2009</v>
      </c>
      <c r="B2268" s="3">
        <v>143</v>
      </c>
      <c r="C2268" s="3" t="s">
        <v>56</v>
      </c>
      <c r="D2268" s="3" t="s">
        <v>85</v>
      </c>
      <c r="E2268" s="3" t="s">
        <v>85</v>
      </c>
      <c r="F2268" s="3">
        <v>5661</v>
      </c>
      <c r="G2268" s="3">
        <f t="shared" si="108"/>
        <v>2009</v>
      </c>
      <c r="H2268" s="4">
        <v>4</v>
      </c>
      <c r="I2268" s="3" t="s">
        <v>36</v>
      </c>
      <c r="J2268" s="3">
        <v>7</v>
      </c>
      <c r="K2268" s="3">
        <v>0</v>
      </c>
      <c r="L2268" s="3">
        <v>7</v>
      </c>
      <c r="M2268" s="3">
        <v>0</v>
      </c>
      <c r="N2268" s="3">
        <v>0</v>
      </c>
      <c r="O2268" s="3">
        <v>0</v>
      </c>
      <c r="P2268" s="3">
        <f t="shared" si="107"/>
        <v>16.8</v>
      </c>
      <c r="Q2268" s="3">
        <v>173</v>
      </c>
      <c r="R2268" s="3">
        <f t="shared" si="106"/>
        <v>1</v>
      </c>
      <c r="S2268" s="3">
        <v>14</v>
      </c>
      <c r="T2268" s="3">
        <f>IF(AND(H2268&lt;5,S2268&gt;=VLOOKUP(A2268,anni!$A$1:$O$32,6,0)),1,0)</f>
        <v>0</v>
      </c>
    </row>
    <row r="2269" spans="1:20" x14ac:dyDescent="0.3">
      <c r="A2269" s="3">
        <v>2009</v>
      </c>
      <c r="B2269" s="3">
        <v>144</v>
      </c>
      <c r="C2269" s="3" t="s">
        <v>56</v>
      </c>
      <c r="D2269" s="3" t="s">
        <v>57</v>
      </c>
      <c r="E2269" s="3" t="s">
        <v>57</v>
      </c>
      <c r="F2269" s="3">
        <v>5463</v>
      </c>
      <c r="G2269" s="3">
        <f t="shared" si="108"/>
        <v>2009</v>
      </c>
      <c r="H2269" s="4">
        <v>5</v>
      </c>
      <c r="I2269" s="3" t="s">
        <v>36</v>
      </c>
      <c r="J2269" s="3">
        <v>7</v>
      </c>
      <c r="K2269" s="3">
        <v>7</v>
      </c>
      <c r="L2269" s="3">
        <v>7</v>
      </c>
      <c r="M2269" s="3">
        <v>7</v>
      </c>
      <c r="N2269" s="3">
        <v>0</v>
      </c>
      <c r="O2269" s="3">
        <v>0</v>
      </c>
      <c r="P2269" s="3">
        <f t="shared" si="107"/>
        <v>28</v>
      </c>
      <c r="Q2269" s="3">
        <v>19</v>
      </c>
      <c r="R2269" s="3">
        <f t="shared" si="106"/>
        <v>2</v>
      </c>
      <c r="S2269" s="3">
        <v>28</v>
      </c>
      <c r="T2269" s="3">
        <f>IF(AND(H2269&lt;5,S2269&gt;=VLOOKUP(A2269,anni!$A$1:$O$32,6,0)),1,0)</f>
        <v>0</v>
      </c>
    </row>
    <row r="2270" spans="1:20" x14ac:dyDescent="0.3">
      <c r="A2270" s="3">
        <v>2009</v>
      </c>
      <c r="B2270" s="3">
        <v>145</v>
      </c>
      <c r="C2270" s="3" t="s">
        <v>39</v>
      </c>
      <c r="D2270" s="3" t="s">
        <v>146</v>
      </c>
      <c r="E2270" s="3" t="s">
        <v>146</v>
      </c>
      <c r="F2270" s="3">
        <v>5594</v>
      </c>
      <c r="G2270" s="3">
        <f t="shared" si="108"/>
        <v>2009</v>
      </c>
      <c r="H2270" s="4">
        <v>5</v>
      </c>
      <c r="I2270" s="3" t="s">
        <v>36</v>
      </c>
      <c r="J2270" s="3">
        <v>7</v>
      </c>
      <c r="K2270" s="3">
        <v>0</v>
      </c>
      <c r="L2270" s="3">
        <v>2</v>
      </c>
      <c r="M2270" s="3">
        <v>0</v>
      </c>
      <c r="N2270" s="3">
        <v>0</v>
      </c>
      <c r="O2270" s="3">
        <v>0</v>
      </c>
      <c r="P2270" s="3">
        <f t="shared" si="107"/>
        <v>9</v>
      </c>
      <c r="Q2270" s="3">
        <v>223</v>
      </c>
      <c r="R2270" s="3">
        <f t="shared" si="106"/>
        <v>1</v>
      </c>
      <c r="S2270" s="3">
        <v>9</v>
      </c>
      <c r="T2270" s="3">
        <f>IF(AND(H2270&lt;5,S2270&gt;=VLOOKUP(A2270,anni!$A$1:$O$32,6,0)),1,0)</f>
        <v>0</v>
      </c>
    </row>
    <row r="2271" spans="1:20" x14ac:dyDescent="0.3">
      <c r="A2271" s="3">
        <v>2009</v>
      </c>
      <c r="B2271" s="3">
        <v>146</v>
      </c>
      <c r="C2271" s="3" t="s">
        <v>34</v>
      </c>
      <c r="D2271" s="3" t="s">
        <v>97</v>
      </c>
      <c r="E2271" s="3" t="s">
        <v>97</v>
      </c>
      <c r="F2271" s="3">
        <v>5662</v>
      </c>
      <c r="G2271" s="3">
        <f t="shared" si="108"/>
        <v>2009</v>
      </c>
      <c r="H2271" s="4">
        <v>4</v>
      </c>
      <c r="I2271" s="3" t="s">
        <v>36</v>
      </c>
      <c r="J2271" s="3">
        <v>1</v>
      </c>
      <c r="K2271" s="3">
        <v>0</v>
      </c>
      <c r="L2271" s="3">
        <v>0</v>
      </c>
      <c r="M2271" s="3">
        <v>0</v>
      </c>
      <c r="N2271" s="3">
        <v>0</v>
      </c>
      <c r="O2271" s="3">
        <v>0</v>
      </c>
      <c r="P2271" s="3">
        <f t="shared" si="107"/>
        <v>1.2</v>
      </c>
      <c r="Q2271" s="3">
        <v>282</v>
      </c>
      <c r="R2271" s="3">
        <f t="shared" si="106"/>
        <v>1</v>
      </c>
      <c r="S2271" s="3">
        <v>1</v>
      </c>
      <c r="T2271" s="3">
        <f>IF(AND(H2271&lt;5,S2271&gt;=VLOOKUP(A2271,anni!$A$1:$O$32,6,0)),1,0)</f>
        <v>0</v>
      </c>
    </row>
    <row r="2272" spans="1:20" x14ac:dyDescent="0.3">
      <c r="A2272" s="3">
        <v>2009</v>
      </c>
      <c r="B2272" s="3">
        <v>147</v>
      </c>
      <c r="C2272" s="3" t="s">
        <v>43</v>
      </c>
      <c r="D2272" s="3" t="s">
        <v>91</v>
      </c>
      <c r="E2272" s="3" t="s">
        <v>91</v>
      </c>
      <c r="F2272" s="3">
        <v>5595</v>
      </c>
      <c r="G2272" s="3">
        <f t="shared" si="108"/>
        <v>2009</v>
      </c>
      <c r="H2272" s="4">
        <v>5</v>
      </c>
      <c r="I2272" s="3" t="s">
        <v>36</v>
      </c>
      <c r="J2272" s="3">
        <v>7</v>
      </c>
      <c r="K2272" s="3">
        <v>0</v>
      </c>
      <c r="L2272" s="3">
        <v>0</v>
      </c>
      <c r="M2272" s="3">
        <v>0</v>
      </c>
      <c r="N2272" s="3">
        <v>0</v>
      </c>
      <c r="O2272" s="3">
        <v>0</v>
      </c>
      <c r="P2272" s="3">
        <f t="shared" si="107"/>
        <v>7</v>
      </c>
      <c r="Q2272" s="3">
        <v>245</v>
      </c>
      <c r="R2272" s="3">
        <f t="shared" si="106"/>
        <v>1</v>
      </c>
      <c r="S2272" s="3">
        <v>7</v>
      </c>
      <c r="T2272" s="3">
        <f>IF(AND(H2272&lt;5,S2272&gt;=VLOOKUP(A2272,anni!$A$1:$O$32,6,0)),1,0)</f>
        <v>0</v>
      </c>
    </row>
    <row r="2273" spans="1:20" x14ac:dyDescent="0.3">
      <c r="A2273" s="3">
        <v>2009</v>
      </c>
      <c r="B2273" s="3">
        <v>148</v>
      </c>
      <c r="C2273" s="3" t="s">
        <v>45</v>
      </c>
      <c r="D2273" s="3" t="s">
        <v>46</v>
      </c>
      <c r="E2273" s="3" t="s">
        <v>46</v>
      </c>
      <c r="F2273" s="3">
        <v>5745</v>
      </c>
      <c r="G2273" s="3">
        <f t="shared" si="108"/>
        <v>2009</v>
      </c>
      <c r="H2273" s="4">
        <v>1</v>
      </c>
      <c r="I2273" s="3" t="s">
        <v>31</v>
      </c>
      <c r="J2273" s="3">
        <v>7</v>
      </c>
      <c r="K2273" s="3">
        <v>0</v>
      </c>
      <c r="L2273" s="3">
        <v>0</v>
      </c>
      <c r="M2273" s="3">
        <v>0</v>
      </c>
      <c r="N2273" s="3">
        <v>0</v>
      </c>
      <c r="O2273" s="3">
        <v>0</v>
      </c>
      <c r="P2273" s="3">
        <f t="shared" si="107"/>
        <v>12.6</v>
      </c>
      <c r="Q2273" s="3">
        <v>245</v>
      </c>
      <c r="R2273" s="3">
        <f t="shared" ref="R2273:R2336" si="109">COUNTIF($F$609:$F$5991,F2273)</f>
        <v>5</v>
      </c>
      <c r="S2273" s="3">
        <v>7</v>
      </c>
      <c r="T2273" s="3">
        <f>IF(AND(H2273&lt;5,S2273&gt;=VLOOKUP(A2273,anni!$A$1:$O$32,6,0)),1,0)</f>
        <v>0</v>
      </c>
    </row>
    <row r="2274" spans="1:20" x14ac:dyDescent="0.3">
      <c r="A2274" s="3">
        <v>2009</v>
      </c>
      <c r="B2274" s="3">
        <v>149</v>
      </c>
      <c r="C2274" s="3" t="s">
        <v>47</v>
      </c>
      <c r="D2274" s="3" t="s">
        <v>121</v>
      </c>
      <c r="E2274" s="3" t="s">
        <v>121</v>
      </c>
      <c r="F2274" s="3">
        <v>5698</v>
      </c>
      <c r="G2274" s="3">
        <f t="shared" si="108"/>
        <v>2009</v>
      </c>
      <c r="H2274" s="4">
        <v>3</v>
      </c>
      <c r="I2274" s="3" t="s">
        <v>36</v>
      </c>
      <c r="J2274" s="3">
        <v>7</v>
      </c>
      <c r="K2274" s="3">
        <v>0</v>
      </c>
      <c r="L2274" s="3">
        <v>2</v>
      </c>
      <c r="M2274" s="3">
        <v>0</v>
      </c>
      <c r="N2274" s="3">
        <v>0</v>
      </c>
      <c r="O2274" s="3">
        <v>0</v>
      </c>
      <c r="P2274" s="3">
        <f t="shared" si="107"/>
        <v>12.6</v>
      </c>
      <c r="Q2274" s="3">
        <v>223</v>
      </c>
      <c r="R2274" s="3">
        <f t="shared" si="109"/>
        <v>3</v>
      </c>
      <c r="S2274" s="3">
        <v>9</v>
      </c>
      <c r="T2274" s="3">
        <f>IF(AND(H2274&lt;5,S2274&gt;=VLOOKUP(A2274,anni!$A$1:$O$32,6,0)),1,0)</f>
        <v>0</v>
      </c>
    </row>
    <row r="2275" spans="1:20" x14ac:dyDescent="0.3">
      <c r="A2275" s="3">
        <v>2009</v>
      </c>
      <c r="B2275" s="3">
        <v>150</v>
      </c>
      <c r="C2275" s="3" t="s">
        <v>47</v>
      </c>
      <c r="D2275" s="3" t="s">
        <v>52</v>
      </c>
      <c r="E2275" s="3" t="s">
        <v>52</v>
      </c>
      <c r="F2275" s="3">
        <v>5699</v>
      </c>
      <c r="G2275" s="3">
        <f t="shared" si="108"/>
        <v>2009</v>
      </c>
      <c r="H2275" s="4">
        <v>3</v>
      </c>
      <c r="I2275" s="3" t="s">
        <v>36</v>
      </c>
      <c r="J2275" s="3">
        <v>7</v>
      </c>
      <c r="K2275" s="3">
        <v>7</v>
      </c>
      <c r="L2275" s="3">
        <v>7</v>
      </c>
      <c r="M2275" s="3">
        <v>1</v>
      </c>
      <c r="N2275" s="3">
        <v>0</v>
      </c>
      <c r="O2275" s="3">
        <v>0</v>
      </c>
      <c r="P2275" s="3">
        <f t="shared" ref="P2275:P2338" si="110">IF(T2275=0,IF(S2275=-1,-1,S2275*HLOOKUP(H2275,$U$1:$Y$2,2,0)),0)</f>
        <v>30.799999999999997</v>
      </c>
      <c r="Q2275" s="3">
        <v>61</v>
      </c>
      <c r="R2275" s="3">
        <f t="shared" si="109"/>
        <v>1</v>
      </c>
      <c r="S2275" s="3">
        <v>22</v>
      </c>
      <c r="T2275" s="3">
        <f>IF(AND(H2275&lt;5,S2275&gt;=VLOOKUP(A2275,anni!$A$1:$O$32,6,0)),1,0)</f>
        <v>0</v>
      </c>
    </row>
    <row r="2276" spans="1:20" x14ac:dyDescent="0.3">
      <c r="A2276" s="3">
        <v>2009</v>
      </c>
      <c r="B2276" s="3">
        <v>151</v>
      </c>
      <c r="C2276" s="3" t="s">
        <v>47</v>
      </c>
      <c r="D2276" s="3" t="s">
        <v>118</v>
      </c>
      <c r="E2276" s="3" t="s">
        <v>118</v>
      </c>
      <c r="F2276" s="3">
        <v>5663</v>
      </c>
      <c r="G2276" s="3">
        <f t="shared" si="108"/>
        <v>2009</v>
      </c>
      <c r="H2276" s="4">
        <v>4</v>
      </c>
      <c r="I2276" s="3" t="s">
        <v>36</v>
      </c>
      <c r="J2276" s="3">
        <v>7</v>
      </c>
      <c r="K2276" s="3">
        <v>7</v>
      </c>
      <c r="L2276" s="3">
        <v>3</v>
      </c>
      <c r="M2276" s="3">
        <v>0</v>
      </c>
      <c r="N2276" s="3">
        <v>0</v>
      </c>
      <c r="O2276" s="3">
        <v>0</v>
      </c>
      <c r="P2276" s="3">
        <f t="shared" si="110"/>
        <v>20.399999999999999</v>
      </c>
      <c r="Q2276" s="3">
        <v>123</v>
      </c>
      <c r="R2276" s="3">
        <f t="shared" si="109"/>
        <v>1</v>
      </c>
      <c r="S2276" s="3">
        <v>17</v>
      </c>
      <c r="T2276" s="3">
        <f>IF(AND(H2276&lt;5,S2276&gt;=VLOOKUP(A2276,anni!$A$1:$O$32,6,0)),1,0)</f>
        <v>0</v>
      </c>
    </row>
    <row r="2277" spans="1:20" x14ac:dyDescent="0.3">
      <c r="A2277" s="3">
        <v>2009</v>
      </c>
      <c r="B2277" s="3">
        <v>152</v>
      </c>
      <c r="C2277" s="3" t="s">
        <v>34</v>
      </c>
      <c r="D2277" s="3" t="s">
        <v>35</v>
      </c>
      <c r="E2277" s="3" t="s">
        <v>35</v>
      </c>
      <c r="F2277" s="3">
        <v>5700</v>
      </c>
      <c r="G2277" s="3">
        <f t="shared" si="108"/>
        <v>2009</v>
      </c>
      <c r="H2277" s="4">
        <v>3</v>
      </c>
      <c r="I2277" s="3" t="s">
        <v>36</v>
      </c>
      <c r="J2277" s="3">
        <v>7</v>
      </c>
      <c r="K2277" s="3">
        <v>7</v>
      </c>
      <c r="L2277" s="3">
        <v>0</v>
      </c>
      <c r="M2277" s="3">
        <v>0</v>
      </c>
      <c r="N2277" s="3">
        <v>0</v>
      </c>
      <c r="O2277" s="3">
        <v>0</v>
      </c>
      <c r="P2277" s="3">
        <f t="shared" si="110"/>
        <v>19.599999999999998</v>
      </c>
      <c r="Q2277" s="3">
        <v>173</v>
      </c>
      <c r="R2277" s="3">
        <f t="shared" si="109"/>
        <v>2</v>
      </c>
      <c r="S2277" s="3">
        <v>14</v>
      </c>
      <c r="T2277" s="3">
        <f>IF(AND(H2277&lt;5,S2277&gt;=VLOOKUP(A2277,anni!$A$1:$O$32,6,0)),1,0)</f>
        <v>0</v>
      </c>
    </row>
    <row r="2278" spans="1:20" x14ac:dyDescent="0.3">
      <c r="A2278" s="3">
        <v>2009</v>
      </c>
      <c r="B2278" s="3">
        <v>153</v>
      </c>
      <c r="C2278" s="3" t="s">
        <v>34</v>
      </c>
      <c r="D2278" s="3" t="s">
        <v>35</v>
      </c>
      <c r="E2278" s="3" t="s">
        <v>35</v>
      </c>
      <c r="F2278" s="3">
        <v>5596</v>
      </c>
      <c r="G2278" s="3">
        <f t="shared" si="108"/>
        <v>2009</v>
      </c>
      <c r="H2278" s="4">
        <v>5</v>
      </c>
      <c r="I2278" s="3" t="s">
        <v>36</v>
      </c>
      <c r="J2278" s="3">
        <v>7</v>
      </c>
      <c r="K2278" s="3">
        <v>7</v>
      </c>
      <c r="L2278" s="3">
        <v>2</v>
      </c>
      <c r="M2278" s="3">
        <v>0</v>
      </c>
      <c r="N2278" s="3">
        <v>2</v>
      </c>
      <c r="O2278" s="3">
        <v>0</v>
      </c>
      <c r="P2278" s="3">
        <f t="shared" si="110"/>
        <v>18</v>
      </c>
      <c r="Q2278" s="3">
        <v>110</v>
      </c>
      <c r="R2278" s="3">
        <f t="shared" si="109"/>
        <v>1</v>
      </c>
      <c r="S2278" s="3">
        <v>18</v>
      </c>
      <c r="T2278" s="3">
        <f>IF(AND(H2278&lt;5,S2278&gt;=VLOOKUP(A2278,anni!$A$1:$O$32,6,0)),1,0)</f>
        <v>0</v>
      </c>
    </row>
    <row r="2279" spans="1:20" x14ac:dyDescent="0.3">
      <c r="A2279" s="3">
        <v>2009</v>
      </c>
      <c r="B2279" s="3">
        <v>154</v>
      </c>
      <c r="C2279" s="3" t="s">
        <v>37</v>
      </c>
      <c r="D2279" s="3" t="s">
        <v>55</v>
      </c>
      <c r="E2279" s="3" t="s">
        <v>55</v>
      </c>
      <c r="F2279" s="3">
        <v>5466</v>
      </c>
      <c r="G2279" s="3">
        <f t="shared" si="108"/>
        <v>2009</v>
      </c>
      <c r="H2279" s="4">
        <v>5</v>
      </c>
      <c r="I2279" s="3" t="s">
        <v>36</v>
      </c>
      <c r="J2279" s="3">
        <v>7</v>
      </c>
      <c r="K2279" s="3">
        <v>6</v>
      </c>
      <c r="L2279" s="3">
        <v>2</v>
      </c>
      <c r="M2279" s="3">
        <v>6</v>
      </c>
      <c r="N2279" s="3">
        <v>0</v>
      </c>
      <c r="O2279" s="3">
        <v>0</v>
      </c>
      <c r="P2279" s="3">
        <f t="shared" si="110"/>
        <v>21</v>
      </c>
      <c r="Q2279" s="3">
        <v>77</v>
      </c>
      <c r="R2279" s="3">
        <f t="shared" si="109"/>
        <v>2</v>
      </c>
      <c r="S2279" s="3">
        <v>21</v>
      </c>
      <c r="T2279" s="3">
        <f>IF(AND(H2279&lt;5,S2279&gt;=VLOOKUP(A2279,anni!$A$1:$O$32,6,0)),1,0)</f>
        <v>0</v>
      </c>
    </row>
    <row r="2280" spans="1:20" x14ac:dyDescent="0.3">
      <c r="A2280" s="3">
        <v>2009</v>
      </c>
      <c r="B2280" s="3">
        <v>155</v>
      </c>
      <c r="C2280" s="3" t="s">
        <v>56</v>
      </c>
      <c r="D2280" s="3" t="s">
        <v>99</v>
      </c>
      <c r="E2280" s="3" t="s">
        <v>99</v>
      </c>
      <c r="F2280" s="3">
        <v>5467</v>
      </c>
      <c r="G2280" s="3">
        <f t="shared" si="108"/>
        <v>2009</v>
      </c>
      <c r="H2280" s="4">
        <v>5</v>
      </c>
      <c r="I2280" s="3" t="s">
        <v>36</v>
      </c>
      <c r="J2280" s="3">
        <v>7</v>
      </c>
      <c r="K2280" s="3">
        <v>7</v>
      </c>
      <c r="L2280" s="3">
        <v>7</v>
      </c>
      <c r="M2280" s="3">
        <v>7</v>
      </c>
      <c r="N2280" s="3">
        <v>1</v>
      </c>
      <c r="O2280" s="3">
        <v>2</v>
      </c>
      <c r="P2280" s="3">
        <f t="shared" si="110"/>
        <v>31</v>
      </c>
      <c r="Q2280" s="3">
        <v>12</v>
      </c>
      <c r="R2280" s="3">
        <f t="shared" si="109"/>
        <v>2</v>
      </c>
      <c r="S2280" s="3">
        <v>31</v>
      </c>
      <c r="T2280" s="3">
        <f>IF(AND(H2280&lt;5,S2280&gt;=VLOOKUP(A2280,anni!$A$1:$O$32,6,0)),1,0)</f>
        <v>0</v>
      </c>
    </row>
    <row r="2281" spans="1:20" x14ac:dyDescent="0.3">
      <c r="A2281" s="3">
        <v>2009</v>
      </c>
      <c r="B2281" s="3">
        <v>156</v>
      </c>
      <c r="C2281" s="3" t="s">
        <v>62</v>
      </c>
      <c r="D2281" s="3" t="s">
        <v>63</v>
      </c>
      <c r="E2281" s="3" t="s">
        <v>63</v>
      </c>
      <c r="F2281" s="3">
        <v>5701</v>
      </c>
      <c r="G2281" s="3">
        <f t="shared" si="108"/>
        <v>2009</v>
      </c>
      <c r="H2281" s="4">
        <v>3</v>
      </c>
      <c r="I2281" s="3" t="s">
        <v>36</v>
      </c>
      <c r="J2281" s="3">
        <v>7</v>
      </c>
      <c r="K2281" s="3">
        <v>4</v>
      </c>
      <c r="L2281" s="3">
        <v>3</v>
      </c>
      <c r="M2281" s="3">
        <v>0</v>
      </c>
      <c r="N2281" s="3">
        <v>0</v>
      </c>
      <c r="O2281" s="3">
        <v>1</v>
      </c>
      <c r="P2281" s="3">
        <f t="shared" si="110"/>
        <v>21</v>
      </c>
      <c r="Q2281" s="3">
        <v>156</v>
      </c>
      <c r="R2281" s="3">
        <f t="shared" si="109"/>
        <v>3</v>
      </c>
      <c r="S2281" s="3">
        <v>15</v>
      </c>
      <c r="T2281" s="3">
        <f>IF(AND(H2281&lt;5,S2281&gt;=VLOOKUP(A2281,anni!$A$1:$O$32,6,0)),1,0)</f>
        <v>0</v>
      </c>
    </row>
    <row r="2282" spans="1:20" x14ac:dyDescent="0.3">
      <c r="A2282" s="3">
        <v>2009</v>
      </c>
      <c r="B2282" s="3">
        <v>157</v>
      </c>
      <c r="C2282" s="3" t="s">
        <v>43</v>
      </c>
      <c r="D2282" s="3" t="s">
        <v>92</v>
      </c>
      <c r="E2282" s="3" t="s">
        <v>92</v>
      </c>
      <c r="F2282" s="3">
        <v>5664</v>
      </c>
      <c r="G2282" s="3">
        <f t="shared" si="108"/>
        <v>2009</v>
      </c>
      <c r="H2282" s="4">
        <v>4</v>
      </c>
      <c r="I2282" s="3" t="s">
        <v>36</v>
      </c>
      <c r="J2282" s="3">
        <v>7</v>
      </c>
      <c r="K2282" s="3">
        <v>7</v>
      </c>
      <c r="L2282" s="3">
        <v>0</v>
      </c>
      <c r="M2282" s="3">
        <v>0</v>
      </c>
      <c r="N2282" s="3">
        <v>2</v>
      </c>
      <c r="O2282" s="3">
        <v>0</v>
      </c>
      <c r="P2282" s="3">
        <f t="shared" si="110"/>
        <v>19.2</v>
      </c>
      <c r="Q2282" s="3">
        <v>138</v>
      </c>
      <c r="R2282" s="3">
        <f t="shared" si="109"/>
        <v>1</v>
      </c>
      <c r="S2282" s="3">
        <v>16</v>
      </c>
      <c r="T2282" s="3">
        <f>IF(AND(H2282&lt;5,S2282&gt;=VLOOKUP(A2282,anni!$A$1:$O$32,6,0)),1,0)</f>
        <v>0</v>
      </c>
    </row>
    <row r="2283" spans="1:20" x14ac:dyDescent="0.3">
      <c r="A2283" s="3">
        <v>2009</v>
      </c>
      <c r="B2283" s="3">
        <v>158</v>
      </c>
      <c r="C2283" s="3" t="s">
        <v>45</v>
      </c>
      <c r="D2283" s="3" t="s">
        <v>49</v>
      </c>
      <c r="E2283" s="3" t="s">
        <v>49</v>
      </c>
      <c r="F2283" s="3">
        <v>5160</v>
      </c>
      <c r="G2283" s="3">
        <f t="shared" si="108"/>
        <v>2009</v>
      </c>
      <c r="H2283" s="4">
        <v>5</v>
      </c>
      <c r="I2283" s="3" t="s">
        <v>36</v>
      </c>
      <c r="J2283" s="3">
        <v>7</v>
      </c>
      <c r="K2283" s="3">
        <v>7</v>
      </c>
      <c r="L2283" s="3">
        <v>6</v>
      </c>
      <c r="M2283" s="3">
        <v>7</v>
      </c>
      <c r="N2283" s="3">
        <v>7</v>
      </c>
      <c r="O2283" s="3">
        <v>3</v>
      </c>
      <c r="P2283" s="3">
        <f t="shared" si="110"/>
        <v>37</v>
      </c>
      <c r="Q2283" s="3">
        <v>5</v>
      </c>
      <c r="R2283" s="3">
        <f t="shared" si="109"/>
        <v>4</v>
      </c>
      <c r="S2283" s="3">
        <v>37</v>
      </c>
      <c r="T2283" s="3">
        <f>IF(AND(H2283&lt;5,S2283&gt;=VLOOKUP(A2283,anni!$A$1:$O$32,6,0)),1,0)</f>
        <v>0</v>
      </c>
    </row>
    <row r="2284" spans="1:20" x14ac:dyDescent="0.3">
      <c r="A2284" s="3">
        <v>2009</v>
      </c>
      <c r="B2284" s="3">
        <v>159</v>
      </c>
      <c r="C2284" s="3" t="s">
        <v>47</v>
      </c>
      <c r="D2284" s="3" t="s">
        <v>105</v>
      </c>
      <c r="E2284" s="3" t="s">
        <v>105</v>
      </c>
      <c r="F2284" s="3">
        <v>5597</v>
      </c>
      <c r="G2284" s="3">
        <f t="shared" si="108"/>
        <v>2009</v>
      </c>
      <c r="H2284" s="4">
        <v>5</v>
      </c>
      <c r="I2284" s="3" t="s">
        <v>36</v>
      </c>
      <c r="J2284" s="3">
        <v>7</v>
      </c>
      <c r="K2284" s="3">
        <v>7</v>
      </c>
      <c r="L2284" s="3">
        <v>2</v>
      </c>
      <c r="M2284" s="3">
        <v>0</v>
      </c>
      <c r="N2284" s="3">
        <v>0</v>
      </c>
      <c r="O2284" s="3">
        <v>0</v>
      </c>
      <c r="P2284" s="3">
        <f t="shared" si="110"/>
        <v>16</v>
      </c>
      <c r="Q2284" s="3">
        <v>138</v>
      </c>
      <c r="R2284" s="3">
        <f t="shared" si="109"/>
        <v>1</v>
      </c>
      <c r="S2284" s="3">
        <v>16</v>
      </c>
      <c r="T2284" s="3">
        <f>IF(AND(H2284&lt;5,S2284&gt;=VLOOKUP(A2284,anni!$A$1:$O$32,6,0)),1,0)</f>
        <v>0</v>
      </c>
    </row>
    <row r="2285" spans="1:20" x14ac:dyDescent="0.3">
      <c r="A2285" s="3">
        <v>2009</v>
      </c>
      <c r="B2285" s="3">
        <v>160</v>
      </c>
      <c r="C2285" s="3" t="s">
        <v>32</v>
      </c>
      <c r="D2285" s="3" t="s">
        <v>127</v>
      </c>
      <c r="E2285" s="3" t="s">
        <v>127</v>
      </c>
      <c r="F2285" s="3">
        <v>5665</v>
      </c>
      <c r="G2285" s="3">
        <f t="shared" si="108"/>
        <v>2009</v>
      </c>
      <c r="H2285" s="4">
        <v>4</v>
      </c>
      <c r="I2285" s="3" t="s">
        <v>36</v>
      </c>
      <c r="J2285" s="3">
        <v>0</v>
      </c>
      <c r="K2285" s="3">
        <v>0</v>
      </c>
      <c r="L2285" s="3">
        <v>0</v>
      </c>
      <c r="M2285" s="3">
        <v>0</v>
      </c>
      <c r="N2285" s="3">
        <v>0</v>
      </c>
      <c r="O2285" s="3">
        <v>0</v>
      </c>
      <c r="P2285" s="3">
        <f t="shared" si="110"/>
        <v>0</v>
      </c>
      <c r="Q2285" s="3">
        <v>288</v>
      </c>
      <c r="R2285" s="3">
        <f t="shared" si="109"/>
        <v>1</v>
      </c>
      <c r="S2285" s="3">
        <v>0</v>
      </c>
      <c r="T2285" s="3">
        <f>IF(AND(H2285&lt;5,S2285&gt;=VLOOKUP(A2285,anni!$A$1:$O$32,6,0)),1,0)</f>
        <v>0</v>
      </c>
    </row>
    <row r="2286" spans="1:20" x14ac:dyDescent="0.3">
      <c r="A2286" s="3">
        <v>2009</v>
      </c>
      <c r="B2286" s="3">
        <v>161</v>
      </c>
      <c r="C2286" s="3" t="s">
        <v>39</v>
      </c>
      <c r="D2286" s="3" t="s">
        <v>40</v>
      </c>
      <c r="E2286" s="3" t="s">
        <v>40</v>
      </c>
      <c r="F2286" s="3">
        <v>5345</v>
      </c>
      <c r="G2286" s="3">
        <f t="shared" si="108"/>
        <v>2009</v>
      </c>
      <c r="H2286" s="4">
        <v>4</v>
      </c>
      <c r="I2286" s="3" t="s">
        <v>36</v>
      </c>
      <c r="J2286" s="3">
        <v>7</v>
      </c>
      <c r="K2286" s="3">
        <v>7</v>
      </c>
      <c r="L2286" s="3">
        <v>7</v>
      </c>
      <c r="M2286" s="3">
        <v>0</v>
      </c>
      <c r="N2286" s="3">
        <v>4</v>
      </c>
      <c r="O2286" s="3">
        <v>0</v>
      </c>
      <c r="P2286" s="3">
        <f t="shared" si="110"/>
        <v>30</v>
      </c>
      <c r="Q2286" s="3">
        <v>41</v>
      </c>
      <c r="R2286" s="3">
        <f t="shared" si="109"/>
        <v>4</v>
      </c>
      <c r="S2286" s="3">
        <v>25</v>
      </c>
      <c r="T2286" s="3">
        <f>IF(AND(H2286&lt;5,S2286&gt;=VLOOKUP(A2286,anni!$A$1:$O$32,6,0)),1,0)</f>
        <v>0</v>
      </c>
    </row>
    <row r="2287" spans="1:20" x14ac:dyDescent="0.3">
      <c r="A2287" s="3">
        <v>2009</v>
      </c>
      <c r="B2287" s="3">
        <v>162</v>
      </c>
      <c r="C2287" s="3" t="s">
        <v>47</v>
      </c>
      <c r="D2287" s="3" t="s">
        <v>108</v>
      </c>
      <c r="E2287" s="3" t="s">
        <v>108</v>
      </c>
      <c r="F2287" s="3">
        <v>4993</v>
      </c>
      <c r="G2287" s="3">
        <f t="shared" si="108"/>
        <v>2009</v>
      </c>
      <c r="H2287" s="4">
        <v>5</v>
      </c>
      <c r="I2287" s="3" t="s">
        <v>36</v>
      </c>
      <c r="J2287" s="3">
        <v>7</v>
      </c>
      <c r="K2287" s="3">
        <v>6</v>
      </c>
      <c r="L2287" s="3">
        <v>0</v>
      </c>
      <c r="M2287" s="3">
        <v>2</v>
      </c>
      <c r="N2287" s="3">
        <v>0</v>
      </c>
      <c r="O2287" s="3">
        <v>0</v>
      </c>
      <c r="P2287" s="3">
        <f t="shared" si="110"/>
        <v>15</v>
      </c>
      <c r="Q2287" s="3">
        <v>156</v>
      </c>
      <c r="R2287" s="3">
        <f t="shared" si="109"/>
        <v>4</v>
      </c>
      <c r="S2287" s="3">
        <v>15</v>
      </c>
      <c r="T2287" s="3">
        <f>IF(AND(H2287&lt;5,S2287&gt;=VLOOKUP(A2287,anni!$A$1:$O$32,6,0)),1,0)</f>
        <v>0</v>
      </c>
    </row>
    <row r="2288" spans="1:20" x14ac:dyDescent="0.3">
      <c r="A2288" s="3">
        <v>2009</v>
      </c>
      <c r="B2288" s="3">
        <v>163</v>
      </c>
      <c r="C2288" s="3" t="s">
        <v>39</v>
      </c>
      <c r="D2288" s="3" t="s">
        <v>40</v>
      </c>
      <c r="E2288" s="3" t="s">
        <v>40</v>
      </c>
      <c r="F2288" s="3">
        <v>5598</v>
      </c>
      <c r="G2288" s="3">
        <f t="shared" si="108"/>
        <v>2009</v>
      </c>
      <c r="H2288" s="4">
        <v>5</v>
      </c>
      <c r="I2288" s="3" t="s">
        <v>36</v>
      </c>
      <c r="J2288" s="3">
        <v>7</v>
      </c>
      <c r="K2288" s="3">
        <v>7</v>
      </c>
      <c r="L2288" s="3">
        <v>2</v>
      </c>
      <c r="M2288" s="3">
        <v>4</v>
      </c>
      <c r="N2288" s="3">
        <v>2</v>
      </c>
      <c r="O2288" s="3">
        <v>0</v>
      </c>
      <c r="P2288" s="3">
        <f t="shared" si="110"/>
        <v>22</v>
      </c>
      <c r="Q2288" s="3">
        <v>61</v>
      </c>
      <c r="R2288" s="3">
        <f t="shared" si="109"/>
        <v>1</v>
      </c>
      <c r="S2288" s="3">
        <v>22</v>
      </c>
      <c r="T2288" s="3">
        <f>IF(AND(H2288&lt;5,S2288&gt;=VLOOKUP(A2288,anni!$A$1:$O$32,6,0)),1,0)</f>
        <v>0</v>
      </c>
    </row>
    <row r="2289" spans="1:20" x14ac:dyDescent="0.3">
      <c r="A2289" s="3">
        <v>2009</v>
      </c>
      <c r="B2289" s="3">
        <v>164</v>
      </c>
      <c r="C2289" s="3" t="s">
        <v>37</v>
      </c>
      <c r="D2289" s="3" t="s">
        <v>55</v>
      </c>
      <c r="E2289" s="3" t="s">
        <v>55</v>
      </c>
      <c r="F2289" s="3">
        <v>4994</v>
      </c>
      <c r="G2289" s="3">
        <f t="shared" si="108"/>
        <v>2009</v>
      </c>
      <c r="H2289" s="4">
        <v>5</v>
      </c>
      <c r="I2289" s="3" t="s">
        <v>36</v>
      </c>
      <c r="J2289" s="3">
        <v>7</v>
      </c>
      <c r="K2289" s="3">
        <v>7</v>
      </c>
      <c r="L2289" s="3">
        <v>7</v>
      </c>
      <c r="M2289" s="3">
        <v>0</v>
      </c>
      <c r="N2289" s="3">
        <v>0</v>
      </c>
      <c r="O2289" s="3">
        <v>0</v>
      </c>
      <c r="P2289" s="3">
        <f t="shared" si="110"/>
        <v>21</v>
      </c>
      <c r="Q2289" s="3">
        <v>77</v>
      </c>
      <c r="R2289" s="3">
        <f t="shared" si="109"/>
        <v>5</v>
      </c>
      <c r="S2289" s="3">
        <v>21</v>
      </c>
      <c r="T2289" s="3">
        <f>IF(AND(H2289&lt;5,S2289&gt;=VLOOKUP(A2289,anni!$A$1:$O$32,6,0)),1,0)</f>
        <v>0</v>
      </c>
    </row>
    <row r="2290" spans="1:20" x14ac:dyDescent="0.3">
      <c r="A2290" s="3">
        <v>2009</v>
      </c>
      <c r="B2290" s="3">
        <v>165</v>
      </c>
      <c r="C2290" s="3" t="s">
        <v>34</v>
      </c>
      <c r="D2290" s="3" t="s">
        <v>88</v>
      </c>
      <c r="E2290" s="3" t="s">
        <v>88</v>
      </c>
      <c r="F2290" s="3">
        <v>5468</v>
      </c>
      <c r="G2290" s="3">
        <f t="shared" si="108"/>
        <v>2009</v>
      </c>
      <c r="H2290" s="4">
        <v>5</v>
      </c>
      <c r="I2290" s="3" t="s">
        <v>36</v>
      </c>
      <c r="J2290" s="3">
        <v>7</v>
      </c>
      <c r="K2290" s="3">
        <v>7</v>
      </c>
      <c r="L2290" s="3">
        <v>3</v>
      </c>
      <c r="M2290" s="3">
        <v>7</v>
      </c>
      <c r="N2290" s="3">
        <v>0</v>
      </c>
      <c r="O2290" s="3">
        <v>0</v>
      </c>
      <c r="P2290" s="3">
        <f t="shared" si="110"/>
        <v>24</v>
      </c>
      <c r="Q2290" s="3">
        <v>47</v>
      </c>
      <c r="R2290" s="3">
        <f t="shared" si="109"/>
        <v>2</v>
      </c>
      <c r="S2290" s="3">
        <v>24</v>
      </c>
      <c r="T2290" s="3">
        <f>IF(AND(H2290&lt;5,S2290&gt;=VLOOKUP(A2290,anni!$A$1:$O$32,6,0)),1,0)</f>
        <v>0</v>
      </c>
    </row>
    <row r="2291" spans="1:20" x14ac:dyDescent="0.3">
      <c r="A2291" s="3">
        <v>2009</v>
      </c>
      <c r="B2291" s="3">
        <v>166</v>
      </c>
      <c r="C2291" s="3" t="s">
        <v>56</v>
      </c>
      <c r="D2291" s="3" t="s">
        <v>66</v>
      </c>
      <c r="E2291" s="3" t="s">
        <v>66</v>
      </c>
      <c r="F2291" s="3">
        <v>5533</v>
      </c>
      <c r="G2291" s="3">
        <f t="shared" si="108"/>
        <v>2009</v>
      </c>
      <c r="H2291" s="4">
        <v>3</v>
      </c>
      <c r="I2291" s="3" t="s">
        <v>36</v>
      </c>
      <c r="J2291" s="3">
        <v>7</v>
      </c>
      <c r="K2291" s="3">
        <v>7</v>
      </c>
      <c r="L2291" s="3">
        <v>4</v>
      </c>
      <c r="M2291" s="3">
        <v>1</v>
      </c>
      <c r="N2291" s="3">
        <v>1</v>
      </c>
      <c r="O2291" s="3">
        <v>0</v>
      </c>
      <c r="P2291" s="3">
        <f t="shared" si="110"/>
        <v>28</v>
      </c>
      <c r="Q2291" s="3">
        <v>89</v>
      </c>
      <c r="R2291" s="3">
        <f t="shared" si="109"/>
        <v>3</v>
      </c>
      <c r="S2291" s="3">
        <v>20</v>
      </c>
      <c r="T2291" s="3">
        <f>IF(AND(H2291&lt;5,S2291&gt;=VLOOKUP(A2291,anni!$A$1:$O$32,6,0)),1,0)</f>
        <v>0</v>
      </c>
    </row>
    <row r="2292" spans="1:20" x14ac:dyDescent="0.3">
      <c r="A2292" s="3">
        <v>2009</v>
      </c>
      <c r="B2292" s="3">
        <v>167</v>
      </c>
      <c r="C2292" s="3" t="s">
        <v>34</v>
      </c>
      <c r="D2292" s="3" t="s">
        <v>41</v>
      </c>
      <c r="E2292" s="3" t="s">
        <v>41</v>
      </c>
      <c r="F2292" s="3">
        <v>5599</v>
      </c>
      <c r="G2292" s="3">
        <f t="shared" si="108"/>
        <v>2009</v>
      </c>
      <c r="H2292" s="4">
        <v>5</v>
      </c>
      <c r="I2292" s="3" t="s">
        <v>36</v>
      </c>
      <c r="J2292" s="3">
        <v>7</v>
      </c>
      <c r="K2292" s="3">
        <v>0</v>
      </c>
      <c r="L2292" s="3">
        <v>3</v>
      </c>
      <c r="M2292" s="3">
        <v>1</v>
      </c>
      <c r="N2292" s="3">
        <v>0</v>
      </c>
      <c r="O2292" s="3">
        <v>0</v>
      </c>
      <c r="P2292" s="3">
        <f t="shared" si="110"/>
        <v>11</v>
      </c>
      <c r="Q2292" s="3">
        <v>201</v>
      </c>
      <c r="R2292" s="3">
        <f t="shared" si="109"/>
        <v>1</v>
      </c>
      <c r="S2292" s="3">
        <v>11</v>
      </c>
      <c r="T2292" s="3">
        <f>IF(AND(H2292&lt;5,S2292&gt;=VLOOKUP(A2292,anni!$A$1:$O$32,6,0)),1,0)</f>
        <v>0</v>
      </c>
    </row>
    <row r="2293" spans="1:20" x14ac:dyDescent="0.3">
      <c r="A2293" s="3">
        <v>2009</v>
      </c>
      <c r="B2293" s="3">
        <v>168</v>
      </c>
      <c r="C2293" s="3" t="s">
        <v>86</v>
      </c>
      <c r="D2293" s="3" t="s">
        <v>87</v>
      </c>
      <c r="E2293" s="3" t="s">
        <v>87</v>
      </c>
      <c r="F2293" s="3">
        <v>5600</v>
      </c>
      <c r="G2293" s="3">
        <f t="shared" si="108"/>
        <v>2009</v>
      </c>
      <c r="H2293" s="4">
        <v>5</v>
      </c>
      <c r="I2293" s="3" t="s">
        <v>36</v>
      </c>
      <c r="J2293" s="3">
        <v>7</v>
      </c>
      <c r="K2293" s="3">
        <v>7</v>
      </c>
      <c r="L2293" s="3">
        <v>2</v>
      </c>
      <c r="M2293" s="3">
        <v>0</v>
      </c>
      <c r="N2293" s="3">
        <v>0</v>
      </c>
      <c r="O2293" s="3">
        <v>0</v>
      </c>
      <c r="P2293" s="3">
        <f t="shared" si="110"/>
        <v>16</v>
      </c>
      <c r="Q2293" s="3">
        <v>138</v>
      </c>
      <c r="R2293" s="3">
        <f t="shared" si="109"/>
        <v>1</v>
      </c>
      <c r="S2293" s="3">
        <v>16</v>
      </c>
      <c r="T2293" s="3">
        <f>IF(AND(H2293&lt;5,S2293&gt;=VLOOKUP(A2293,anni!$A$1:$O$32,6,0)),1,0)</f>
        <v>0</v>
      </c>
    </row>
    <row r="2294" spans="1:20" x14ac:dyDescent="0.3">
      <c r="A2294" s="3">
        <v>2009</v>
      </c>
      <c r="B2294" s="3">
        <v>169</v>
      </c>
      <c r="C2294" s="3" t="s">
        <v>101</v>
      </c>
      <c r="D2294" s="3" t="s">
        <v>117</v>
      </c>
      <c r="E2294" s="3" t="s">
        <v>117</v>
      </c>
      <c r="F2294" s="3">
        <v>5601</v>
      </c>
      <c r="G2294" s="3">
        <f t="shared" si="108"/>
        <v>2009</v>
      </c>
      <c r="H2294" s="4">
        <v>5</v>
      </c>
      <c r="I2294" s="3" t="s">
        <v>36</v>
      </c>
      <c r="J2294" s="3">
        <v>4</v>
      </c>
      <c r="K2294" s="3">
        <v>5</v>
      </c>
      <c r="L2294" s="3">
        <v>1</v>
      </c>
      <c r="M2294" s="3">
        <v>2</v>
      </c>
      <c r="N2294" s="3">
        <v>0</v>
      </c>
      <c r="O2294" s="3">
        <v>0</v>
      </c>
      <c r="P2294" s="3">
        <f t="shared" si="110"/>
        <v>12</v>
      </c>
      <c r="Q2294" s="3">
        <v>193</v>
      </c>
      <c r="R2294" s="3">
        <f t="shared" si="109"/>
        <v>1</v>
      </c>
      <c r="S2294" s="3">
        <v>12</v>
      </c>
      <c r="T2294" s="3">
        <f>IF(AND(H2294&lt;5,S2294&gt;=VLOOKUP(A2294,anni!$A$1:$O$32,6,0)),1,0)</f>
        <v>0</v>
      </c>
    </row>
    <row r="2295" spans="1:20" x14ac:dyDescent="0.3">
      <c r="A2295" s="3">
        <v>2009</v>
      </c>
      <c r="B2295" s="3">
        <v>170</v>
      </c>
      <c r="C2295" s="3" t="s">
        <v>39</v>
      </c>
      <c r="D2295" s="3" t="s">
        <v>40</v>
      </c>
      <c r="E2295" s="3" t="s">
        <v>40</v>
      </c>
      <c r="F2295" s="3">
        <v>5366</v>
      </c>
      <c r="G2295" s="3">
        <f t="shared" si="108"/>
        <v>2009</v>
      </c>
      <c r="H2295" s="4">
        <v>3</v>
      </c>
      <c r="I2295" s="3" t="s">
        <v>36</v>
      </c>
      <c r="J2295" s="3">
        <v>7</v>
      </c>
      <c r="K2295" s="3">
        <v>7</v>
      </c>
      <c r="L2295" s="3">
        <v>7</v>
      </c>
      <c r="M2295" s="3">
        <v>7</v>
      </c>
      <c r="N2295" s="3">
        <v>0</v>
      </c>
      <c r="O2295" s="3">
        <v>2</v>
      </c>
      <c r="P2295" s="3">
        <f t="shared" si="110"/>
        <v>0</v>
      </c>
      <c r="Q2295" s="3">
        <v>14</v>
      </c>
      <c r="R2295" s="3">
        <f t="shared" si="109"/>
        <v>5</v>
      </c>
      <c r="S2295" s="3">
        <v>30</v>
      </c>
      <c r="T2295" s="3">
        <f>IF(AND(H2295&lt;5,S2295&gt;=VLOOKUP(A2295,anni!$A$1:$O$32,6,0)),1,0)</f>
        <v>1</v>
      </c>
    </row>
    <row r="2296" spans="1:20" x14ac:dyDescent="0.3">
      <c r="A2296" s="3">
        <v>2009</v>
      </c>
      <c r="B2296" s="3">
        <v>171</v>
      </c>
      <c r="C2296" s="3" t="s">
        <v>37</v>
      </c>
      <c r="D2296" s="3" t="s">
        <v>112</v>
      </c>
      <c r="E2296" s="3" t="s">
        <v>112</v>
      </c>
      <c r="F2296" s="3">
        <v>5602</v>
      </c>
      <c r="G2296" s="3">
        <f t="shared" si="108"/>
        <v>2009</v>
      </c>
      <c r="H2296" s="4">
        <v>5</v>
      </c>
      <c r="I2296" s="3" t="s">
        <v>36</v>
      </c>
      <c r="J2296" s="3">
        <v>7</v>
      </c>
      <c r="K2296" s="3">
        <v>7</v>
      </c>
      <c r="L2296" s="3">
        <v>0</v>
      </c>
      <c r="M2296" s="3">
        <v>0</v>
      </c>
      <c r="N2296" s="3">
        <v>0</v>
      </c>
      <c r="O2296" s="3">
        <v>0</v>
      </c>
      <c r="P2296" s="3">
        <f t="shared" si="110"/>
        <v>14</v>
      </c>
      <c r="Q2296" s="3">
        <v>173</v>
      </c>
      <c r="R2296" s="3">
        <f t="shared" si="109"/>
        <v>1</v>
      </c>
      <c r="S2296" s="3">
        <v>14</v>
      </c>
      <c r="T2296" s="3">
        <f>IF(AND(H2296&lt;5,S2296&gt;=VLOOKUP(A2296,anni!$A$1:$O$32,6,0)),1,0)</f>
        <v>0</v>
      </c>
    </row>
    <row r="2297" spans="1:20" x14ac:dyDescent="0.3">
      <c r="A2297" s="3">
        <v>2009</v>
      </c>
      <c r="B2297" s="3">
        <v>172</v>
      </c>
      <c r="C2297" s="3" t="s">
        <v>47</v>
      </c>
      <c r="D2297" s="3" t="s">
        <v>100</v>
      </c>
      <c r="E2297" s="3" t="s">
        <v>100</v>
      </c>
      <c r="F2297" s="3">
        <v>5746</v>
      </c>
      <c r="G2297" s="3">
        <f t="shared" si="108"/>
        <v>2009</v>
      </c>
      <c r="H2297" s="4">
        <v>1</v>
      </c>
      <c r="I2297" s="3" t="s">
        <v>31</v>
      </c>
      <c r="J2297" s="3">
        <v>7</v>
      </c>
      <c r="K2297" s="3">
        <v>7</v>
      </c>
      <c r="L2297" s="3">
        <v>1</v>
      </c>
      <c r="M2297" s="3">
        <v>1</v>
      </c>
      <c r="N2297" s="3">
        <v>0</v>
      </c>
      <c r="O2297" s="3">
        <v>1</v>
      </c>
      <c r="P2297" s="3">
        <f t="shared" si="110"/>
        <v>30.6</v>
      </c>
      <c r="Q2297" s="3">
        <v>123</v>
      </c>
      <c r="R2297" s="3">
        <f t="shared" si="109"/>
        <v>4</v>
      </c>
      <c r="S2297" s="3">
        <v>17</v>
      </c>
      <c r="T2297" s="3">
        <f>IF(AND(H2297&lt;5,S2297&gt;=VLOOKUP(A2297,anni!$A$1:$O$32,6,0)),1,0)</f>
        <v>0</v>
      </c>
    </row>
    <row r="2298" spans="1:20" x14ac:dyDescent="0.3">
      <c r="A2298" s="3">
        <v>2009</v>
      </c>
      <c r="B2298" s="3">
        <v>173</v>
      </c>
      <c r="C2298" s="3" t="s">
        <v>32</v>
      </c>
      <c r="D2298" s="3" t="s">
        <v>61</v>
      </c>
      <c r="E2298" s="3" t="s">
        <v>61</v>
      </c>
      <c r="F2298" s="3">
        <v>5727</v>
      </c>
      <c r="G2298" s="3">
        <f t="shared" si="108"/>
        <v>2009</v>
      </c>
      <c r="H2298" s="4">
        <v>2</v>
      </c>
      <c r="I2298" s="3" t="s">
        <v>31</v>
      </c>
      <c r="J2298" s="3">
        <v>7</v>
      </c>
      <c r="K2298" s="3">
        <v>7</v>
      </c>
      <c r="L2298" s="3">
        <v>6</v>
      </c>
      <c r="M2298" s="3">
        <v>0</v>
      </c>
      <c r="N2298" s="3">
        <v>0</v>
      </c>
      <c r="O2298" s="3">
        <v>0</v>
      </c>
      <c r="P2298" s="3">
        <f t="shared" si="110"/>
        <v>32</v>
      </c>
      <c r="Q2298" s="3">
        <v>89</v>
      </c>
      <c r="R2298" s="3">
        <f t="shared" si="109"/>
        <v>4</v>
      </c>
      <c r="S2298" s="3">
        <v>20</v>
      </c>
      <c r="T2298" s="3">
        <f>IF(AND(H2298&lt;5,S2298&gt;=VLOOKUP(A2298,anni!$A$1:$O$32,6,0)),1,0)</f>
        <v>0</v>
      </c>
    </row>
    <row r="2299" spans="1:20" x14ac:dyDescent="0.3">
      <c r="A2299" s="3">
        <v>2009</v>
      </c>
      <c r="B2299" s="3">
        <v>174</v>
      </c>
      <c r="C2299" s="3" t="s">
        <v>29</v>
      </c>
      <c r="D2299" s="3" t="s">
        <v>30</v>
      </c>
      <c r="E2299" s="3" t="s">
        <v>30</v>
      </c>
      <c r="F2299" s="3">
        <v>5728</v>
      </c>
      <c r="G2299" s="3">
        <f t="shared" si="108"/>
        <v>2009</v>
      </c>
      <c r="H2299" s="4">
        <v>2</v>
      </c>
      <c r="I2299" s="3" t="s">
        <v>31</v>
      </c>
      <c r="J2299" s="3">
        <v>7</v>
      </c>
      <c r="K2299" s="3">
        <v>0</v>
      </c>
      <c r="L2299" s="3">
        <v>1</v>
      </c>
      <c r="M2299" s="3">
        <v>0</v>
      </c>
      <c r="N2299" s="3">
        <v>0</v>
      </c>
      <c r="P2299" s="3">
        <f t="shared" si="110"/>
        <v>12.8</v>
      </c>
      <c r="Q2299" s="3">
        <v>236</v>
      </c>
      <c r="R2299" s="3">
        <f t="shared" si="109"/>
        <v>2</v>
      </c>
      <c r="S2299" s="3">
        <v>8</v>
      </c>
      <c r="T2299" s="3">
        <f>IF(AND(H2299&lt;5,S2299&gt;=VLOOKUP(A2299,anni!$A$1:$O$32,6,0)),1,0)</f>
        <v>0</v>
      </c>
    </row>
    <row r="2300" spans="1:20" x14ac:dyDescent="0.3">
      <c r="A2300" s="3">
        <v>2009</v>
      </c>
      <c r="B2300" s="3">
        <v>175</v>
      </c>
      <c r="C2300" s="3" t="s">
        <v>29</v>
      </c>
      <c r="D2300" s="3" t="s">
        <v>75</v>
      </c>
      <c r="E2300" s="3" t="s">
        <v>75</v>
      </c>
      <c r="F2300" s="3">
        <v>5666</v>
      </c>
      <c r="G2300" s="3">
        <f t="shared" si="108"/>
        <v>2009</v>
      </c>
      <c r="H2300" s="4">
        <v>4</v>
      </c>
      <c r="I2300" s="3" t="s">
        <v>36</v>
      </c>
      <c r="J2300" s="3">
        <v>7</v>
      </c>
      <c r="K2300" s="3">
        <v>0</v>
      </c>
      <c r="L2300" s="3">
        <v>6</v>
      </c>
      <c r="M2300" s="3">
        <v>0</v>
      </c>
      <c r="N2300" s="3">
        <v>0</v>
      </c>
      <c r="O2300" s="3">
        <v>0</v>
      </c>
      <c r="P2300" s="3">
        <f t="shared" si="110"/>
        <v>15.6</v>
      </c>
      <c r="Q2300" s="3">
        <v>183</v>
      </c>
      <c r="R2300" s="3">
        <f t="shared" si="109"/>
        <v>2</v>
      </c>
      <c r="S2300" s="3">
        <v>13</v>
      </c>
      <c r="T2300" s="3">
        <f>IF(AND(H2300&lt;5,S2300&gt;=VLOOKUP(A2300,anni!$A$1:$O$32,6,0)),1,0)</f>
        <v>0</v>
      </c>
    </row>
    <row r="2301" spans="1:20" x14ac:dyDescent="0.3">
      <c r="A2301" s="3">
        <v>2009</v>
      </c>
      <c r="B2301" s="3">
        <v>176</v>
      </c>
      <c r="C2301" s="3" t="s">
        <v>37</v>
      </c>
      <c r="D2301" s="3" t="s">
        <v>38</v>
      </c>
      <c r="E2301" s="3" t="s">
        <v>38</v>
      </c>
      <c r="F2301" s="3">
        <v>5162</v>
      </c>
      <c r="G2301" s="3">
        <f t="shared" si="108"/>
        <v>2009</v>
      </c>
      <c r="H2301" s="4">
        <v>5</v>
      </c>
      <c r="I2301" s="3" t="s">
        <v>36</v>
      </c>
      <c r="J2301" s="3">
        <v>7</v>
      </c>
      <c r="K2301" s="3">
        <v>7</v>
      </c>
      <c r="L2301" s="3">
        <v>7</v>
      </c>
      <c r="M2301" s="3">
        <v>0</v>
      </c>
      <c r="N2301" s="3">
        <v>1</v>
      </c>
      <c r="O2301" s="3">
        <v>0</v>
      </c>
      <c r="P2301" s="3">
        <f t="shared" si="110"/>
        <v>22</v>
      </c>
      <c r="Q2301" s="3">
        <v>61</v>
      </c>
      <c r="R2301" s="3">
        <f t="shared" si="109"/>
        <v>4</v>
      </c>
      <c r="S2301" s="3">
        <v>22</v>
      </c>
      <c r="T2301" s="3">
        <f>IF(AND(H2301&lt;5,S2301&gt;=VLOOKUP(A2301,anni!$A$1:$O$32,6,0)),1,0)</f>
        <v>0</v>
      </c>
    </row>
    <row r="2302" spans="1:20" x14ac:dyDescent="0.3">
      <c r="A2302" s="3">
        <v>2009</v>
      </c>
      <c r="B2302" s="3">
        <v>177</v>
      </c>
      <c r="C2302" s="3" t="s">
        <v>32</v>
      </c>
      <c r="D2302" s="3" t="s">
        <v>95</v>
      </c>
      <c r="E2302" s="3" t="s">
        <v>95</v>
      </c>
      <c r="F2302" s="3">
        <v>5729</v>
      </c>
      <c r="G2302" s="3">
        <f t="shared" si="108"/>
        <v>2009</v>
      </c>
      <c r="H2302" s="4">
        <v>2</v>
      </c>
      <c r="I2302" s="3" t="s">
        <v>31</v>
      </c>
      <c r="J2302" s="3">
        <v>7</v>
      </c>
      <c r="K2302" s="3">
        <v>0</v>
      </c>
      <c r="L2302" s="3">
        <v>6</v>
      </c>
      <c r="M2302" s="3">
        <v>0</v>
      </c>
      <c r="N2302" s="3">
        <v>0</v>
      </c>
      <c r="O2302" s="3">
        <v>0</v>
      </c>
      <c r="P2302" s="3">
        <f t="shared" si="110"/>
        <v>20.8</v>
      </c>
      <c r="Q2302" s="3">
        <v>183</v>
      </c>
      <c r="R2302" s="3">
        <f t="shared" si="109"/>
        <v>2</v>
      </c>
      <c r="S2302" s="3">
        <v>13</v>
      </c>
      <c r="T2302" s="3">
        <f>IF(AND(H2302&lt;5,S2302&gt;=VLOOKUP(A2302,anni!$A$1:$O$32,6,0)),1,0)</f>
        <v>0</v>
      </c>
    </row>
    <row r="2303" spans="1:20" x14ac:dyDescent="0.3">
      <c r="A2303" s="3">
        <v>2009</v>
      </c>
      <c r="B2303" s="3">
        <v>178</v>
      </c>
      <c r="C2303" s="3" t="s">
        <v>47</v>
      </c>
      <c r="D2303" s="3" t="s">
        <v>48</v>
      </c>
      <c r="E2303" s="3" t="s">
        <v>48</v>
      </c>
      <c r="F2303" s="3">
        <v>5702</v>
      </c>
      <c r="G2303" s="3">
        <f t="shared" si="108"/>
        <v>2009</v>
      </c>
      <c r="H2303" s="4">
        <v>3</v>
      </c>
      <c r="I2303" s="3" t="s">
        <v>36</v>
      </c>
      <c r="J2303" s="3">
        <v>7</v>
      </c>
      <c r="K2303" s="3">
        <v>7</v>
      </c>
      <c r="L2303" s="3">
        <v>1</v>
      </c>
      <c r="M2303" s="3">
        <v>0</v>
      </c>
      <c r="N2303" s="3">
        <v>0</v>
      </c>
      <c r="O2303" s="3">
        <v>0</v>
      </c>
      <c r="P2303" s="3">
        <f t="shared" si="110"/>
        <v>21</v>
      </c>
      <c r="Q2303" s="3">
        <v>156</v>
      </c>
      <c r="R2303" s="3">
        <f t="shared" si="109"/>
        <v>1</v>
      </c>
      <c r="S2303" s="3">
        <v>15</v>
      </c>
      <c r="T2303" s="3">
        <f>IF(AND(H2303&lt;5,S2303&gt;=VLOOKUP(A2303,anni!$A$1:$O$32,6,0)),1,0)</f>
        <v>0</v>
      </c>
    </row>
    <row r="2304" spans="1:20" x14ac:dyDescent="0.3">
      <c r="A2304" s="3">
        <v>2009</v>
      </c>
      <c r="B2304" s="3">
        <v>179</v>
      </c>
      <c r="C2304" s="3" t="s">
        <v>56</v>
      </c>
      <c r="D2304" s="3" t="s">
        <v>57</v>
      </c>
      <c r="E2304" s="3" t="s">
        <v>57</v>
      </c>
      <c r="F2304" s="3">
        <v>5163</v>
      </c>
      <c r="G2304" s="3">
        <f t="shared" si="108"/>
        <v>2009</v>
      </c>
      <c r="H2304" s="4">
        <v>5</v>
      </c>
      <c r="I2304" s="3" t="s">
        <v>36</v>
      </c>
      <c r="J2304" s="3">
        <v>7</v>
      </c>
      <c r="K2304" s="3">
        <v>7</v>
      </c>
      <c r="L2304" s="3">
        <v>3</v>
      </c>
      <c r="M2304" s="3">
        <v>6</v>
      </c>
      <c r="N2304" s="3">
        <v>0</v>
      </c>
      <c r="O2304" s="3">
        <v>0</v>
      </c>
      <c r="P2304" s="3">
        <f t="shared" si="110"/>
        <v>23</v>
      </c>
      <c r="Q2304" s="3">
        <v>54</v>
      </c>
      <c r="R2304" s="3">
        <f t="shared" si="109"/>
        <v>3</v>
      </c>
      <c r="S2304" s="3">
        <v>23</v>
      </c>
      <c r="T2304" s="3">
        <f>IF(AND(H2304&lt;5,S2304&gt;=VLOOKUP(A2304,anni!$A$1:$O$32,6,0)),1,0)</f>
        <v>0</v>
      </c>
    </row>
    <row r="2305" spans="1:20" x14ac:dyDescent="0.3">
      <c r="A2305" s="3">
        <v>2009</v>
      </c>
      <c r="B2305" s="3">
        <v>180</v>
      </c>
      <c r="C2305" s="3" t="s">
        <v>37</v>
      </c>
      <c r="D2305" s="3" t="s">
        <v>38</v>
      </c>
      <c r="E2305" s="3" t="s">
        <v>38</v>
      </c>
      <c r="F2305" s="3">
        <v>5703</v>
      </c>
      <c r="G2305" s="3">
        <f t="shared" si="108"/>
        <v>2009</v>
      </c>
      <c r="H2305" s="4">
        <v>3</v>
      </c>
      <c r="I2305" s="3" t="s">
        <v>36</v>
      </c>
      <c r="J2305" s="3">
        <v>0</v>
      </c>
      <c r="K2305" s="3">
        <v>0</v>
      </c>
      <c r="L2305" s="3">
        <v>0</v>
      </c>
      <c r="M2305" s="3">
        <v>0</v>
      </c>
      <c r="N2305" s="3">
        <v>0</v>
      </c>
      <c r="O2305" s="3">
        <v>0</v>
      </c>
      <c r="P2305" s="3">
        <f t="shared" si="110"/>
        <v>0</v>
      </c>
      <c r="Q2305" s="3">
        <v>288</v>
      </c>
      <c r="R2305" s="3">
        <f t="shared" si="109"/>
        <v>1</v>
      </c>
      <c r="S2305" s="3">
        <v>0</v>
      </c>
      <c r="T2305" s="3">
        <f>IF(AND(H2305&lt;5,S2305&gt;=VLOOKUP(A2305,anni!$A$1:$O$32,6,0)),1,0)</f>
        <v>0</v>
      </c>
    </row>
    <row r="2306" spans="1:20" x14ac:dyDescent="0.3">
      <c r="A2306" s="3">
        <v>2009</v>
      </c>
      <c r="B2306" s="3">
        <v>181</v>
      </c>
      <c r="C2306" s="3" t="s">
        <v>39</v>
      </c>
      <c r="D2306" s="3" t="s">
        <v>40</v>
      </c>
      <c r="E2306" s="3" t="s">
        <v>40</v>
      </c>
      <c r="F2306" s="3">
        <v>5324</v>
      </c>
      <c r="G2306" s="3">
        <f t="shared" ref="G2306:G2369" si="111">A2306</f>
        <v>2009</v>
      </c>
      <c r="H2306" s="4">
        <v>5</v>
      </c>
      <c r="I2306" s="3" t="s">
        <v>36</v>
      </c>
      <c r="J2306" s="3">
        <v>7</v>
      </c>
      <c r="K2306" s="3">
        <v>0</v>
      </c>
      <c r="L2306" s="3">
        <v>6</v>
      </c>
      <c r="M2306" s="3">
        <v>0</v>
      </c>
      <c r="N2306" s="3">
        <v>2</v>
      </c>
      <c r="O2306" s="3">
        <v>0</v>
      </c>
      <c r="P2306" s="3">
        <f t="shared" si="110"/>
        <v>15</v>
      </c>
      <c r="Q2306" s="3">
        <v>156</v>
      </c>
      <c r="R2306" s="3">
        <f t="shared" si="109"/>
        <v>3</v>
      </c>
      <c r="S2306" s="3">
        <v>15</v>
      </c>
      <c r="T2306" s="3">
        <f>IF(AND(H2306&lt;5,S2306&gt;=VLOOKUP(A2306,anni!$A$1:$O$32,6,0)),1,0)</f>
        <v>0</v>
      </c>
    </row>
    <row r="2307" spans="1:20" x14ac:dyDescent="0.3">
      <c r="A2307" s="3">
        <v>2009</v>
      </c>
      <c r="B2307" s="3">
        <v>182</v>
      </c>
      <c r="C2307" s="3" t="s">
        <v>39</v>
      </c>
      <c r="D2307" s="3" t="s">
        <v>65</v>
      </c>
      <c r="E2307" s="3" t="s">
        <v>65</v>
      </c>
      <c r="F2307" s="3">
        <v>5730</v>
      </c>
      <c r="G2307" s="3">
        <f t="shared" si="111"/>
        <v>2009</v>
      </c>
      <c r="H2307" s="4">
        <v>2</v>
      </c>
      <c r="I2307" s="3" t="s">
        <v>31</v>
      </c>
      <c r="J2307" s="3">
        <v>2</v>
      </c>
      <c r="K2307" s="3">
        <v>0</v>
      </c>
      <c r="L2307" s="3">
        <v>0</v>
      </c>
      <c r="M2307" s="3">
        <v>0</v>
      </c>
      <c r="N2307" s="3">
        <v>0</v>
      </c>
      <c r="O2307" s="3">
        <v>0</v>
      </c>
      <c r="P2307" s="3">
        <f t="shared" si="110"/>
        <v>3.2</v>
      </c>
      <c r="Q2307" s="3">
        <v>274</v>
      </c>
      <c r="R2307" s="3">
        <f t="shared" si="109"/>
        <v>1</v>
      </c>
      <c r="S2307" s="3">
        <v>2</v>
      </c>
      <c r="T2307" s="3">
        <f>IF(AND(H2307&lt;5,S2307&gt;=VLOOKUP(A2307,anni!$A$1:$O$32,6,0)),1,0)</f>
        <v>0</v>
      </c>
    </row>
    <row r="2308" spans="1:20" x14ac:dyDescent="0.3">
      <c r="A2308" s="3">
        <v>2009</v>
      </c>
      <c r="B2308" s="3">
        <v>183</v>
      </c>
      <c r="C2308" s="3" t="s">
        <v>56</v>
      </c>
      <c r="D2308" s="3" t="s">
        <v>57</v>
      </c>
      <c r="E2308" s="3" t="s">
        <v>57</v>
      </c>
      <c r="F2308" s="3">
        <v>5731</v>
      </c>
      <c r="G2308" s="3">
        <f t="shared" si="111"/>
        <v>2009</v>
      </c>
      <c r="H2308" s="4">
        <v>2</v>
      </c>
      <c r="I2308" s="3" t="s">
        <v>31</v>
      </c>
      <c r="J2308" s="3">
        <v>7</v>
      </c>
      <c r="K2308" s="3">
        <v>6</v>
      </c>
      <c r="L2308" s="3">
        <v>0</v>
      </c>
      <c r="M2308" s="3">
        <v>1</v>
      </c>
      <c r="N2308" s="3">
        <v>0</v>
      </c>
      <c r="O2308" s="3">
        <v>1</v>
      </c>
      <c r="P2308" s="3">
        <f t="shared" si="110"/>
        <v>24</v>
      </c>
      <c r="Q2308" s="3">
        <v>156</v>
      </c>
      <c r="R2308" s="3">
        <f t="shared" si="109"/>
        <v>3</v>
      </c>
      <c r="S2308" s="3">
        <v>15</v>
      </c>
      <c r="T2308" s="3">
        <f>IF(AND(H2308&lt;5,S2308&gt;=VLOOKUP(A2308,anni!$A$1:$O$32,6,0)),1,0)</f>
        <v>0</v>
      </c>
    </row>
    <row r="2309" spans="1:20" x14ac:dyDescent="0.3">
      <c r="A2309" s="3">
        <v>2009</v>
      </c>
      <c r="B2309" s="3">
        <v>184</v>
      </c>
      <c r="C2309" s="3" t="s">
        <v>37</v>
      </c>
      <c r="D2309" s="3" t="s">
        <v>38</v>
      </c>
      <c r="E2309" s="3" t="s">
        <v>38</v>
      </c>
      <c r="F2309" s="3">
        <v>5732</v>
      </c>
      <c r="G2309" s="3">
        <f t="shared" si="111"/>
        <v>2009</v>
      </c>
      <c r="H2309" s="4">
        <v>2</v>
      </c>
      <c r="I2309" s="3" t="s">
        <v>31</v>
      </c>
      <c r="J2309" s="3">
        <v>2</v>
      </c>
      <c r="K2309" s="3">
        <v>2</v>
      </c>
      <c r="L2309" s="3">
        <v>2</v>
      </c>
      <c r="M2309" s="3">
        <v>0</v>
      </c>
      <c r="N2309" s="3">
        <v>0</v>
      </c>
      <c r="O2309" s="3">
        <v>0</v>
      </c>
      <c r="P2309" s="3">
        <f t="shared" si="110"/>
        <v>9.6000000000000014</v>
      </c>
      <c r="Q2309" s="3">
        <v>254</v>
      </c>
      <c r="R2309" s="3">
        <f t="shared" si="109"/>
        <v>1</v>
      </c>
      <c r="S2309" s="3">
        <v>6</v>
      </c>
      <c r="T2309" s="3">
        <f>IF(AND(H2309&lt;5,S2309&gt;=VLOOKUP(A2309,anni!$A$1:$O$32,6,0)),1,0)</f>
        <v>0</v>
      </c>
    </row>
    <row r="2310" spans="1:20" x14ac:dyDescent="0.3">
      <c r="A2310" s="3">
        <v>2009</v>
      </c>
      <c r="B2310" s="3">
        <v>185</v>
      </c>
      <c r="C2310" s="3" t="s">
        <v>32</v>
      </c>
      <c r="D2310" s="3" t="s">
        <v>95</v>
      </c>
      <c r="E2310" s="3" t="s">
        <v>95</v>
      </c>
      <c r="F2310" s="3">
        <v>4995</v>
      </c>
      <c r="G2310" s="3">
        <f t="shared" si="111"/>
        <v>2009</v>
      </c>
      <c r="H2310" s="4">
        <v>5</v>
      </c>
      <c r="I2310" s="3" t="s">
        <v>36</v>
      </c>
      <c r="J2310" s="3">
        <v>7</v>
      </c>
      <c r="K2310" s="3">
        <v>7</v>
      </c>
      <c r="L2310" s="3">
        <v>7</v>
      </c>
      <c r="M2310" s="3">
        <v>3</v>
      </c>
      <c r="N2310" s="3">
        <v>2</v>
      </c>
      <c r="O2310" s="3">
        <v>0</v>
      </c>
      <c r="P2310" s="3">
        <f t="shared" si="110"/>
        <v>26</v>
      </c>
      <c r="Q2310" s="3">
        <v>34</v>
      </c>
      <c r="R2310" s="3">
        <f t="shared" si="109"/>
        <v>5</v>
      </c>
      <c r="S2310" s="3">
        <v>26</v>
      </c>
      <c r="T2310" s="3">
        <f>IF(AND(H2310&lt;5,S2310&gt;=VLOOKUP(A2310,anni!$A$1:$O$32,6,0)),1,0)</f>
        <v>0</v>
      </c>
    </row>
    <row r="2311" spans="1:20" x14ac:dyDescent="0.3">
      <c r="A2311" s="3">
        <v>2009</v>
      </c>
      <c r="B2311" s="3">
        <v>186</v>
      </c>
      <c r="C2311" s="3" t="s">
        <v>29</v>
      </c>
      <c r="D2311" s="3" t="s">
        <v>75</v>
      </c>
      <c r="E2311" s="3" t="s">
        <v>75</v>
      </c>
      <c r="F2311" s="3">
        <v>5164</v>
      </c>
      <c r="G2311" s="3">
        <f t="shared" si="111"/>
        <v>2009</v>
      </c>
      <c r="H2311" s="4">
        <v>5</v>
      </c>
      <c r="I2311" s="3" t="s">
        <v>36</v>
      </c>
      <c r="J2311" s="3">
        <v>7</v>
      </c>
      <c r="K2311" s="3">
        <v>7</v>
      </c>
      <c r="L2311" s="3">
        <v>7</v>
      </c>
      <c r="M2311" s="3">
        <v>6</v>
      </c>
      <c r="N2311" s="3">
        <v>0</v>
      </c>
      <c r="O2311" s="3">
        <v>0</v>
      </c>
      <c r="P2311" s="3">
        <f t="shared" si="110"/>
        <v>27</v>
      </c>
      <c r="Q2311" s="3">
        <v>27</v>
      </c>
      <c r="R2311" s="3">
        <f t="shared" si="109"/>
        <v>3</v>
      </c>
      <c r="S2311" s="3">
        <v>27</v>
      </c>
      <c r="T2311" s="3">
        <f>IF(AND(H2311&lt;5,S2311&gt;=VLOOKUP(A2311,anni!$A$1:$O$32,6,0)),1,0)</f>
        <v>0</v>
      </c>
    </row>
    <row r="2312" spans="1:20" x14ac:dyDescent="0.3">
      <c r="A2312" s="3">
        <v>2009</v>
      </c>
      <c r="B2312" s="3">
        <v>187</v>
      </c>
      <c r="C2312" s="3" t="s">
        <v>69</v>
      </c>
      <c r="D2312" s="3" t="s">
        <v>78</v>
      </c>
      <c r="E2312" s="3" t="s">
        <v>78</v>
      </c>
      <c r="F2312" s="3">
        <v>5469</v>
      </c>
      <c r="G2312" s="3">
        <f t="shared" si="111"/>
        <v>2009</v>
      </c>
      <c r="H2312" s="4">
        <v>5</v>
      </c>
      <c r="I2312" s="3" t="s">
        <v>36</v>
      </c>
      <c r="J2312" s="3">
        <v>7</v>
      </c>
      <c r="K2312" s="3">
        <v>7</v>
      </c>
      <c r="L2312" s="3">
        <v>7</v>
      </c>
      <c r="M2312" s="3">
        <v>6</v>
      </c>
      <c r="N2312" s="3">
        <v>0</v>
      </c>
      <c r="O2312" s="3">
        <v>0</v>
      </c>
      <c r="P2312" s="3">
        <f t="shared" si="110"/>
        <v>27</v>
      </c>
      <c r="Q2312" s="3">
        <v>27</v>
      </c>
      <c r="R2312" s="3">
        <f t="shared" si="109"/>
        <v>2</v>
      </c>
      <c r="S2312" s="3">
        <v>27</v>
      </c>
      <c r="T2312" s="3">
        <f>IF(AND(H2312&lt;5,S2312&gt;=VLOOKUP(A2312,anni!$A$1:$O$32,6,0)),1,0)</f>
        <v>0</v>
      </c>
    </row>
    <row r="2313" spans="1:20" x14ac:dyDescent="0.3">
      <c r="A2313" s="3">
        <v>2009</v>
      </c>
      <c r="B2313" s="3">
        <v>188</v>
      </c>
      <c r="C2313" s="3" t="s">
        <v>32</v>
      </c>
      <c r="D2313" s="3" t="s">
        <v>95</v>
      </c>
      <c r="E2313" s="3" t="s">
        <v>95</v>
      </c>
      <c r="F2313" s="3">
        <v>5704</v>
      </c>
      <c r="G2313" s="3">
        <f t="shared" si="111"/>
        <v>2009</v>
      </c>
      <c r="H2313" s="4">
        <v>3</v>
      </c>
      <c r="I2313" s="3" t="s">
        <v>36</v>
      </c>
      <c r="J2313" s="3">
        <v>0</v>
      </c>
      <c r="K2313" s="3">
        <v>0</v>
      </c>
      <c r="L2313" s="3">
        <v>0</v>
      </c>
      <c r="M2313" s="3">
        <v>0</v>
      </c>
      <c r="N2313" s="3">
        <v>0</v>
      </c>
      <c r="O2313" s="3">
        <v>0</v>
      </c>
      <c r="P2313" s="3">
        <f t="shared" si="110"/>
        <v>0</v>
      </c>
      <c r="Q2313" s="3">
        <v>288</v>
      </c>
      <c r="R2313" s="3">
        <f t="shared" si="109"/>
        <v>1</v>
      </c>
      <c r="S2313" s="3">
        <v>0</v>
      </c>
      <c r="T2313" s="3">
        <f>IF(AND(H2313&lt;5,S2313&gt;=VLOOKUP(A2313,anni!$A$1:$O$32,6,0)),1,0)</f>
        <v>0</v>
      </c>
    </row>
    <row r="2314" spans="1:20" x14ac:dyDescent="0.3">
      <c r="A2314" s="3">
        <v>2009</v>
      </c>
      <c r="B2314" s="3">
        <v>189</v>
      </c>
      <c r="C2314" s="3" t="s">
        <v>43</v>
      </c>
      <c r="D2314" s="3" t="s">
        <v>58</v>
      </c>
      <c r="E2314" s="3" t="s">
        <v>58</v>
      </c>
      <c r="F2314" s="3">
        <v>5603</v>
      </c>
      <c r="G2314" s="3">
        <f t="shared" si="111"/>
        <v>2009</v>
      </c>
      <c r="H2314" s="4">
        <v>5</v>
      </c>
      <c r="I2314" s="3" t="s">
        <v>36</v>
      </c>
      <c r="J2314" s="3">
        <v>7</v>
      </c>
      <c r="K2314" s="3">
        <v>7</v>
      </c>
      <c r="L2314" s="3">
        <v>7</v>
      </c>
      <c r="M2314" s="3">
        <v>5</v>
      </c>
      <c r="N2314" s="3">
        <v>0</v>
      </c>
      <c r="O2314" s="3">
        <v>0</v>
      </c>
      <c r="P2314" s="3">
        <f t="shared" si="110"/>
        <v>26</v>
      </c>
      <c r="Q2314" s="3">
        <v>34</v>
      </c>
      <c r="R2314" s="3">
        <f t="shared" si="109"/>
        <v>1</v>
      </c>
      <c r="S2314" s="3">
        <v>26</v>
      </c>
      <c r="T2314" s="3">
        <f>IF(AND(H2314&lt;5,S2314&gt;=VLOOKUP(A2314,anni!$A$1:$O$32,6,0)),1,0)</f>
        <v>0</v>
      </c>
    </row>
    <row r="2315" spans="1:20" x14ac:dyDescent="0.3">
      <c r="A2315" s="3">
        <v>2009</v>
      </c>
      <c r="B2315" s="3">
        <v>190</v>
      </c>
      <c r="C2315" s="3" t="s">
        <v>56</v>
      </c>
      <c r="D2315" s="3" t="s">
        <v>85</v>
      </c>
      <c r="E2315" s="3" t="s">
        <v>85</v>
      </c>
      <c r="F2315" s="3">
        <v>5604</v>
      </c>
      <c r="G2315" s="3">
        <f t="shared" si="111"/>
        <v>2009</v>
      </c>
      <c r="H2315" s="4">
        <v>5</v>
      </c>
      <c r="I2315" s="3" t="s">
        <v>36</v>
      </c>
      <c r="J2315" s="3">
        <v>2</v>
      </c>
      <c r="K2315" s="3">
        <v>0</v>
      </c>
      <c r="L2315" s="3">
        <v>7</v>
      </c>
      <c r="M2315" s="3">
        <v>0</v>
      </c>
      <c r="N2315" s="3">
        <v>0</v>
      </c>
      <c r="O2315" s="3">
        <v>0</v>
      </c>
      <c r="P2315" s="3">
        <f t="shared" si="110"/>
        <v>9</v>
      </c>
      <c r="Q2315" s="3">
        <v>223</v>
      </c>
      <c r="R2315" s="3">
        <f t="shared" si="109"/>
        <v>1</v>
      </c>
      <c r="S2315" s="3">
        <v>9</v>
      </c>
      <c r="T2315" s="3">
        <f>IF(AND(H2315&lt;5,S2315&gt;=VLOOKUP(A2315,anni!$A$1:$O$32,6,0)),1,0)</f>
        <v>0</v>
      </c>
    </row>
    <row r="2316" spans="1:20" x14ac:dyDescent="0.3">
      <c r="A2316" s="3">
        <v>2009</v>
      </c>
      <c r="B2316" s="3">
        <v>191</v>
      </c>
      <c r="C2316" s="3" t="s">
        <v>29</v>
      </c>
      <c r="D2316" s="3" t="s">
        <v>129</v>
      </c>
      <c r="E2316" s="3" t="s">
        <v>129</v>
      </c>
      <c r="F2316" s="3">
        <v>5347</v>
      </c>
      <c r="G2316" s="3">
        <f t="shared" si="111"/>
        <v>2009</v>
      </c>
      <c r="H2316" s="4">
        <v>4</v>
      </c>
      <c r="I2316" s="3" t="s">
        <v>36</v>
      </c>
      <c r="J2316" s="3">
        <v>7</v>
      </c>
      <c r="K2316" s="3">
        <v>6</v>
      </c>
      <c r="L2316" s="3">
        <v>2</v>
      </c>
      <c r="M2316" s="3">
        <v>1</v>
      </c>
      <c r="N2316" s="3">
        <v>0</v>
      </c>
      <c r="O2316" s="3">
        <v>0</v>
      </c>
      <c r="P2316" s="3">
        <f t="shared" si="110"/>
        <v>19.2</v>
      </c>
      <c r="Q2316" s="3">
        <v>138</v>
      </c>
      <c r="R2316" s="3">
        <f t="shared" si="109"/>
        <v>3</v>
      </c>
      <c r="S2316" s="3">
        <v>16</v>
      </c>
      <c r="T2316" s="3">
        <f>IF(AND(H2316&lt;5,S2316&gt;=VLOOKUP(A2316,anni!$A$1:$O$32,6,0)),1,0)</f>
        <v>0</v>
      </c>
    </row>
    <row r="2317" spans="1:20" x14ac:dyDescent="0.3">
      <c r="A2317" s="3">
        <v>2009</v>
      </c>
      <c r="B2317" s="3">
        <v>192</v>
      </c>
      <c r="C2317" s="3" t="s">
        <v>29</v>
      </c>
      <c r="D2317" s="3" t="s">
        <v>129</v>
      </c>
      <c r="E2317" s="3" t="s">
        <v>129</v>
      </c>
      <c r="F2317" s="3">
        <v>5667</v>
      </c>
      <c r="G2317" s="3">
        <f t="shared" si="111"/>
        <v>2009</v>
      </c>
      <c r="H2317" s="4">
        <v>4</v>
      </c>
      <c r="I2317" s="3" t="s">
        <v>36</v>
      </c>
      <c r="J2317" s="3">
        <v>7</v>
      </c>
      <c r="K2317" s="3">
        <v>6</v>
      </c>
      <c r="L2317" s="3">
        <v>0</v>
      </c>
      <c r="M2317" s="3">
        <v>0</v>
      </c>
      <c r="N2317" s="3">
        <v>0</v>
      </c>
      <c r="O2317" s="3">
        <v>0</v>
      </c>
      <c r="P2317" s="3">
        <f t="shared" si="110"/>
        <v>15.6</v>
      </c>
      <c r="Q2317" s="3">
        <v>183</v>
      </c>
      <c r="R2317" s="3">
        <f t="shared" si="109"/>
        <v>2</v>
      </c>
      <c r="S2317" s="3">
        <v>13</v>
      </c>
      <c r="T2317" s="3">
        <f>IF(AND(H2317&lt;5,S2317&gt;=VLOOKUP(A2317,anni!$A$1:$O$32,6,0)),1,0)</f>
        <v>0</v>
      </c>
    </row>
    <row r="2318" spans="1:20" x14ac:dyDescent="0.3">
      <c r="A2318" s="3">
        <v>2009</v>
      </c>
      <c r="B2318" s="3">
        <v>193</v>
      </c>
      <c r="C2318" s="3" t="s">
        <v>56</v>
      </c>
      <c r="D2318" s="3" t="s">
        <v>93</v>
      </c>
      <c r="E2318" s="3" t="s">
        <v>93</v>
      </c>
      <c r="F2318" s="3">
        <v>5605</v>
      </c>
      <c r="G2318" s="3">
        <f t="shared" si="111"/>
        <v>2009</v>
      </c>
      <c r="H2318" s="4">
        <v>5</v>
      </c>
      <c r="I2318" s="3" t="s">
        <v>36</v>
      </c>
      <c r="J2318" s="3">
        <v>7</v>
      </c>
      <c r="K2318" s="3">
        <v>7</v>
      </c>
      <c r="L2318" s="3">
        <v>2</v>
      </c>
      <c r="M2318" s="3">
        <v>6</v>
      </c>
      <c r="N2318" s="3">
        <v>7</v>
      </c>
      <c r="O2318" s="3">
        <v>0</v>
      </c>
      <c r="P2318" s="3">
        <f t="shared" si="110"/>
        <v>29</v>
      </c>
      <c r="Q2318" s="3">
        <v>16</v>
      </c>
      <c r="R2318" s="3">
        <f t="shared" si="109"/>
        <v>1</v>
      </c>
      <c r="S2318" s="3">
        <v>29</v>
      </c>
      <c r="T2318" s="3">
        <f>IF(AND(H2318&lt;5,S2318&gt;=VLOOKUP(A2318,anni!$A$1:$O$32,6,0)),1,0)</f>
        <v>0</v>
      </c>
    </row>
    <row r="2319" spans="1:20" x14ac:dyDescent="0.3">
      <c r="A2319" s="3">
        <v>2009</v>
      </c>
      <c r="B2319" s="3">
        <v>194</v>
      </c>
      <c r="C2319" s="3" t="s">
        <v>32</v>
      </c>
      <c r="D2319" s="3" t="s">
        <v>143</v>
      </c>
      <c r="E2319" s="3" t="s">
        <v>143</v>
      </c>
      <c r="F2319" s="3">
        <v>5508</v>
      </c>
      <c r="G2319" s="3">
        <f t="shared" si="111"/>
        <v>2009</v>
      </c>
      <c r="H2319" s="4">
        <v>4</v>
      </c>
      <c r="I2319" s="3" t="s">
        <v>36</v>
      </c>
      <c r="J2319" s="3">
        <v>7</v>
      </c>
      <c r="K2319" s="3">
        <v>0</v>
      </c>
      <c r="L2319" s="3">
        <v>2</v>
      </c>
      <c r="M2319" s="3">
        <v>0</v>
      </c>
      <c r="N2319" s="3">
        <v>0</v>
      </c>
      <c r="O2319" s="3">
        <v>0</v>
      </c>
      <c r="P2319" s="3">
        <f t="shared" si="110"/>
        <v>10.799999999999999</v>
      </c>
      <c r="Q2319" s="3">
        <v>223</v>
      </c>
      <c r="R2319" s="3">
        <f t="shared" si="109"/>
        <v>2</v>
      </c>
      <c r="S2319" s="3">
        <v>9</v>
      </c>
      <c r="T2319" s="3">
        <f>IF(AND(H2319&lt;5,S2319&gt;=VLOOKUP(A2319,anni!$A$1:$O$32,6,0)),1,0)</f>
        <v>0</v>
      </c>
    </row>
    <row r="2320" spans="1:20" x14ac:dyDescent="0.3">
      <c r="A2320" s="3">
        <v>2009</v>
      </c>
      <c r="B2320" s="3">
        <v>195</v>
      </c>
      <c r="C2320" s="3" t="s">
        <v>47</v>
      </c>
      <c r="D2320" s="3" t="s">
        <v>77</v>
      </c>
      <c r="E2320" s="3" t="s">
        <v>77</v>
      </c>
      <c r="F2320" s="3">
        <v>5668</v>
      </c>
      <c r="G2320" s="3">
        <f t="shared" si="111"/>
        <v>2009</v>
      </c>
      <c r="H2320" s="4">
        <v>4</v>
      </c>
      <c r="I2320" s="3" t="s">
        <v>36</v>
      </c>
      <c r="P2320" s="3">
        <f t="shared" si="110"/>
        <v>-1</v>
      </c>
      <c r="Q2320" s="3">
        <v>297</v>
      </c>
      <c r="R2320" s="3">
        <f t="shared" si="109"/>
        <v>1</v>
      </c>
      <c r="S2320" s="3">
        <v>-1</v>
      </c>
      <c r="T2320" s="3">
        <f>IF(AND(H2320&lt;5,S2320&gt;=VLOOKUP(A2320,anni!$A$1:$O$32,6,0)),1,0)</f>
        <v>0</v>
      </c>
    </row>
    <row r="2321" spans="1:20" x14ac:dyDescent="0.3">
      <c r="A2321" s="3">
        <v>2009</v>
      </c>
      <c r="B2321" s="3">
        <v>196</v>
      </c>
      <c r="C2321" s="3" t="s">
        <v>50</v>
      </c>
      <c r="D2321" s="3" t="s">
        <v>51</v>
      </c>
      <c r="E2321" s="3" t="s">
        <v>51</v>
      </c>
      <c r="F2321" s="3">
        <v>5470</v>
      </c>
      <c r="G2321" s="3">
        <f t="shared" si="111"/>
        <v>2009</v>
      </c>
      <c r="H2321" s="4">
        <v>5</v>
      </c>
      <c r="I2321" s="3" t="s">
        <v>36</v>
      </c>
      <c r="J2321" s="3">
        <v>7</v>
      </c>
      <c r="K2321" s="3">
        <v>7</v>
      </c>
      <c r="L2321" s="3">
        <v>7</v>
      </c>
      <c r="M2321" s="3">
        <v>7</v>
      </c>
      <c r="N2321" s="3">
        <v>0</v>
      </c>
      <c r="O2321" s="3">
        <v>0</v>
      </c>
      <c r="P2321" s="3">
        <f t="shared" si="110"/>
        <v>28</v>
      </c>
      <c r="Q2321" s="3">
        <v>19</v>
      </c>
      <c r="R2321" s="3">
        <f t="shared" si="109"/>
        <v>2</v>
      </c>
      <c r="S2321" s="3">
        <v>28</v>
      </c>
      <c r="T2321" s="3">
        <f>IF(AND(H2321&lt;5,S2321&gt;=VLOOKUP(A2321,anni!$A$1:$O$32,6,0)),1,0)</f>
        <v>0</v>
      </c>
    </row>
    <row r="2322" spans="1:20" x14ac:dyDescent="0.3">
      <c r="A2322" s="3">
        <v>2009</v>
      </c>
      <c r="B2322" s="3">
        <v>197</v>
      </c>
      <c r="C2322" s="3" t="s">
        <v>29</v>
      </c>
      <c r="D2322" s="3" t="s">
        <v>124</v>
      </c>
      <c r="E2322" s="3" t="s">
        <v>124</v>
      </c>
      <c r="F2322" s="3">
        <v>5669</v>
      </c>
      <c r="G2322" s="3">
        <f t="shared" si="111"/>
        <v>2009</v>
      </c>
      <c r="H2322" s="4">
        <v>4</v>
      </c>
      <c r="I2322" s="3" t="s">
        <v>36</v>
      </c>
      <c r="J2322" s="3">
        <v>1</v>
      </c>
      <c r="K2322" s="3">
        <v>0</v>
      </c>
      <c r="L2322" s="3">
        <v>1</v>
      </c>
      <c r="M2322" s="3">
        <v>0</v>
      </c>
      <c r="N2322" s="3">
        <v>0</v>
      </c>
      <c r="O2322" s="3">
        <v>0</v>
      </c>
      <c r="P2322" s="3">
        <f t="shared" si="110"/>
        <v>2.4</v>
      </c>
      <c r="Q2322" s="3">
        <v>274</v>
      </c>
      <c r="R2322" s="3">
        <f t="shared" si="109"/>
        <v>1</v>
      </c>
      <c r="S2322" s="3">
        <v>2</v>
      </c>
      <c r="T2322" s="3">
        <f>IF(AND(H2322&lt;5,S2322&gt;=VLOOKUP(A2322,anni!$A$1:$O$32,6,0)),1,0)</f>
        <v>0</v>
      </c>
    </row>
    <row r="2323" spans="1:20" x14ac:dyDescent="0.3">
      <c r="A2323" s="3">
        <v>2009</v>
      </c>
      <c r="B2323" s="3">
        <v>198</v>
      </c>
      <c r="C2323" s="3" t="s">
        <v>69</v>
      </c>
      <c r="D2323" s="3" t="s">
        <v>78</v>
      </c>
      <c r="E2323" s="3" t="s">
        <v>78</v>
      </c>
      <c r="F2323" s="3">
        <v>5165</v>
      </c>
      <c r="G2323" s="3">
        <f t="shared" si="111"/>
        <v>2009</v>
      </c>
      <c r="H2323" s="4">
        <v>5</v>
      </c>
      <c r="I2323" s="3" t="s">
        <v>36</v>
      </c>
      <c r="J2323" s="3">
        <v>7</v>
      </c>
      <c r="K2323" s="3">
        <v>5</v>
      </c>
      <c r="L2323" s="3">
        <v>7</v>
      </c>
      <c r="M2323" s="3">
        <v>0</v>
      </c>
      <c r="N2323" s="3">
        <v>1</v>
      </c>
      <c r="O2323" s="3">
        <v>2</v>
      </c>
      <c r="P2323" s="3">
        <f t="shared" si="110"/>
        <v>22</v>
      </c>
      <c r="Q2323" s="3">
        <v>61</v>
      </c>
      <c r="R2323" s="3">
        <f t="shared" si="109"/>
        <v>4</v>
      </c>
      <c r="S2323" s="3">
        <v>22</v>
      </c>
      <c r="T2323" s="3">
        <f>IF(AND(H2323&lt;5,S2323&gt;=VLOOKUP(A2323,anni!$A$1:$O$32,6,0)),1,0)</f>
        <v>0</v>
      </c>
    </row>
    <row r="2324" spans="1:20" x14ac:dyDescent="0.3">
      <c r="A2324" s="3">
        <v>2009</v>
      </c>
      <c r="B2324" s="3">
        <v>199</v>
      </c>
      <c r="C2324" s="3" t="s">
        <v>50</v>
      </c>
      <c r="D2324" s="3" t="s">
        <v>138</v>
      </c>
      <c r="E2324" s="3" t="s">
        <v>138</v>
      </c>
      <c r="F2324" s="3">
        <v>5606</v>
      </c>
      <c r="G2324" s="3">
        <f t="shared" si="111"/>
        <v>2009</v>
      </c>
      <c r="H2324" s="4">
        <v>5</v>
      </c>
      <c r="I2324" s="3" t="s">
        <v>36</v>
      </c>
      <c r="J2324" s="3">
        <v>7</v>
      </c>
      <c r="K2324" s="3">
        <v>7</v>
      </c>
      <c r="L2324" s="3">
        <v>7</v>
      </c>
      <c r="M2324" s="3">
        <v>1</v>
      </c>
      <c r="N2324" s="3">
        <v>0</v>
      </c>
      <c r="O2324" s="3">
        <v>1</v>
      </c>
      <c r="P2324" s="3">
        <f t="shared" si="110"/>
        <v>23</v>
      </c>
      <c r="Q2324" s="3">
        <v>54</v>
      </c>
      <c r="R2324" s="3">
        <f t="shared" si="109"/>
        <v>1</v>
      </c>
      <c r="S2324" s="3">
        <v>23</v>
      </c>
      <c r="T2324" s="3">
        <f>IF(AND(H2324&lt;5,S2324&gt;=VLOOKUP(A2324,anni!$A$1:$O$32,6,0)),1,0)</f>
        <v>0</v>
      </c>
    </row>
    <row r="2325" spans="1:20" x14ac:dyDescent="0.3">
      <c r="A2325" s="3">
        <v>2009</v>
      </c>
      <c r="B2325" s="3">
        <v>200</v>
      </c>
      <c r="C2325" s="3" t="s">
        <v>69</v>
      </c>
      <c r="D2325" s="3" t="s">
        <v>137</v>
      </c>
      <c r="E2325" s="3" t="s">
        <v>137</v>
      </c>
      <c r="F2325" s="3">
        <v>5670</v>
      </c>
      <c r="G2325" s="3">
        <f t="shared" si="111"/>
        <v>2009</v>
      </c>
      <c r="H2325" s="4">
        <v>4</v>
      </c>
      <c r="I2325" s="3" t="s">
        <v>36</v>
      </c>
      <c r="J2325" s="3">
        <v>7</v>
      </c>
      <c r="K2325" s="3">
        <v>7</v>
      </c>
      <c r="L2325" s="3">
        <v>1</v>
      </c>
      <c r="M2325" s="3">
        <v>4</v>
      </c>
      <c r="N2325" s="3">
        <v>0</v>
      </c>
      <c r="O2325" s="3">
        <v>0</v>
      </c>
      <c r="P2325" s="3">
        <f t="shared" si="110"/>
        <v>22.8</v>
      </c>
      <c r="Q2325" s="3">
        <v>101</v>
      </c>
      <c r="R2325" s="3">
        <f t="shared" si="109"/>
        <v>1</v>
      </c>
      <c r="S2325" s="3">
        <v>19</v>
      </c>
      <c r="T2325" s="3">
        <f>IF(AND(H2325&lt;5,S2325&gt;=VLOOKUP(A2325,anni!$A$1:$O$32,6,0)),1,0)</f>
        <v>0</v>
      </c>
    </row>
    <row r="2326" spans="1:20" x14ac:dyDescent="0.3">
      <c r="A2326" s="3">
        <v>2009</v>
      </c>
      <c r="B2326" s="3">
        <v>201</v>
      </c>
      <c r="C2326" s="3" t="s">
        <v>39</v>
      </c>
      <c r="D2326" s="3" t="s">
        <v>40</v>
      </c>
      <c r="E2326" s="3" t="s">
        <v>40</v>
      </c>
      <c r="F2326" s="3">
        <v>5607</v>
      </c>
      <c r="G2326" s="3">
        <f t="shared" si="111"/>
        <v>2009</v>
      </c>
      <c r="H2326" s="4">
        <v>5</v>
      </c>
      <c r="I2326" s="3" t="s">
        <v>36</v>
      </c>
      <c r="J2326" s="3">
        <v>7</v>
      </c>
      <c r="K2326" s="3">
        <v>0</v>
      </c>
      <c r="L2326" s="3">
        <v>7</v>
      </c>
      <c r="M2326" s="3">
        <v>0</v>
      </c>
      <c r="N2326" s="3">
        <v>0</v>
      </c>
      <c r="O2326" s="3">
        <v>0</v>
      </c>
      <c r="P2326" s="3">
        <f t="shared" si="110"/>
        <v>14</v>
      </c>
      <c r="Q2326" s="3">
        <v>173</v>
      </c>
      <c r="R2326" s="3">
        <f t="shared" si="109"/>
        <v>1</v>
      </c>
      <c r="S2326" s="3">
        <v>14</v>
      </c>
      <c r="T2326" s="3">
        <f>IF(AND(H2326&lt;5,S2326&gt;=VLOOKUP(A2326,anni!$A$1:$O$32,6,0)),1,0)</f>
        <v>0</v>
      </c>
    </row>
    <row r="2327" spans="1:20" x14ac:dyDescent="0.3">
      <c r="A2327" s="3">
        <v>2009</v>
      </c>
      <c r="B2327" s="3">
        <v>202</v>
      </c>
      <c r="C2327" s="3" t="s">
        <v>29</v>
      </c>
      <c r="D2327" s="3" t="s">
        <v>114</v>
      </c>
      <c r="E2327" s="3" t="s">
        <v>114</v>
      </c>
      <c r="F2327" s="3">
        <v>5671</v>
      </c>
      <c r="G2327" s="3">
        <f t="shared" si="111"/>
        <v>2009</v>
      </c>
      <c r="H2327" s="4">
        <v>4</v>
      </c>
      <c r="I2327" s="3" t="s">
        <v>36</v>
      </c>
      <c r="J2327" s="3">
        <v>7</v>
      </c>
      <c r="K2327" s="3">
        <v>1</v>
      </c>
      <c r="L2327" s="3">
        <v>2</v>
      </c>
      <c r="M2327" s="3">
        <v>1</v>
      </c>
      <c r="N2327" s="3">
        <v>0</v>
      </c>
      <c r="O2327" s="3">
        <v>0</v>
      </c>
      <c r="P2327" s="3">
        <f t="shared" si="110"/>
        <v>13.2</v>
      </c>
      <c r="Q2327" s="3">
        <v>201</v>
      </c>
      <c r="R2327" s="3">
        <f t="shared" si="109"/>
        <v>1</v>
      </c>
      <c r="S2327" s="3">
        <v>11</v>
      </c>
      <c r="T2327" s="3">
        <f>IF(AND(H2327&lt;5,S2327&gt;=VLOOKUP(A2327,anni!$A$1:$O$32,6,0)),1,0)</f>
        <v>0</v>
      </c>
    </row>
    <row r="2328" spans="1:20" x14ac:dyDescent="0.3">
      <c r="A2328" s="3">
        <v>2009</v>
      </c>
      <c r="B2328" s="3">
        <v>203</v>
      </c>
      <c r="C2328" s="3" t="s">
        <v>56</v>
      </c>
      <c r="D2328" s="3" t="s">
        <v>57</v>
      </c>
      <c r="E2328" s="3" t="s">
        <v>57</v>
      </c>
      <c r="F2328" s="3">
        <v>5166</v>
      </c>
      <c r="G2328" s="3">
        <f t="shared" si="111"/>
        <v>2009</v>
      </c>
      <c r="H2328" s="4">
        <v>5</v>
      </c>
      <c r="I2328" s="3" t="s">
        <v>36</v>
      </c>
      <c r="J2328" s="3">
        <v>7</v>
      </c>
      <c r="K2328" s="3">
        <v>7</v>
      </c>
      <c r="L2328" s="3">
        <v>7</v>
      </c>
      <c r="M2328" s="3">
        <v>7</v>
      </c>
      <c r="N2328" s="3">
        <v>0</v>
      </c>
      <c r="O2328" s="3">
        <v>0</v>
      </c>
      <c r="P2328" s="3">
        <f t="shared" si="110"/>
        <v>28</v>
      </c>
      <c r="Q2328" s="3">
        <v>19</v>
      </c>
      <c r="R2328" s="3">
        <f t="shared" si="109"/>
        <v>3</v>
      </c>
      <c r="S2328" s="3">
        <v>28</v>
      </c>
      <c r="T2328" s="3">
        <f>IF(AND(H2328&lt;5,S2328&gt;=VLOOKUP(A2328,anni!$A$1:$O$32,6,0)),1,0)</f>
        <v>0</v>
      </c>
    </row>
    <row r="2329" spans="1:20" x14ac:dyDescent="0.3">
      <c r="A2329" s="3">
        <v>2009</v>
      </c>
      <c r="B2329" s="3">
        <v>204</v>
      </c>
      <c r="C2329" s="3" t="s">
        <v>69</v>
      </c>
      <c r="D2329" s="3" t="s">
        <v>72</v>
      </c>
      <c r="E2329" s="3" t="s">
        <v>72</v>
      </c>
      <c r="F2329" s="3">
        <v>5672</v>
      </c>
      <c r="G2329" s="3">
        <f t="shared" si="111"/>
        <v>2009</v>
      </c>
      <c r="H2329" s="4">
        <v>4</v>
      </c>
      <c r="I2329" s="3" t="s">
        <v>36</v>
      </c>
      <c r="J2329" s="3">
        <v>4</v>
      </c>
      <c r="K2329" s="3">
        <v>7</v>
      </c>
      <c r="L2329" s="3">
        <v>1</v>
      </c>
      <c r="M2329" s="3">
        <v>0</v>
      </c>
      <c r="N2329" s="3">
        <v>0</v>
      </c>
      <c r="O2329" s="3">
        <v>0</v>
      </c>
      <c r="P2329" s="3">
        <f t="shared" si="110"/>
        <v>14.399999999999999</v>
      </c>
      <c r="Q2329" s="3">
        <v>193</v>
      </c>
      <c r="R2329" s="3">
        <f t="shared" si="109"/>
        <v>2</v>
      </c>
      <c r="S2329" s="3">
        <v>12</v>
      </c>
      <c r="T2329" s="3">
        <f>IF(AND(H2329&lt;5,S2329&gt;=VLOOKUP(A2329,anni!$A$1:$O$32,6,0)),1,0)</f>
        <v>0</v>
      </c>
    </row>
    <row r="2330" spans="1:20" x14ac:dyDescent="0.3">
      <c r="A2330" s="3">
        <v>2009</v>
      </c>
      <c r="B2330" s="3">
        <v>205</v>
      </c>
      <c r="C2330" s="3" t="s">
        <v>37</v>
      </c>
      <c r="D2330" s="3" t="s">
        <v>38</v>
      </c>
      <c r="E2330" s="3" t="s">
        <v>38</v>
      </c>
      <c r="F2330" s="3">
        <v>5608</v>
      </c>
      <c r="G2330" s="3">
        <f t="shared" si="111"/>
        <v>2009</v>
      </c>
      <c r="H2330" s="4">
        <v>5</v>
      </c>
      <c r="I2330" s="3" t="s">
        <v>36</v>
      </c>
      <c r="P2330" s="3">
        <f t="shared" si="110"/>
        <v>-1</v>
      </c>
      <c r="Q2330" s="3">
        <v>297</v>
      </c>
      <c r="R2330" s="3">
        <f t="shared" si="109"/>
        <v>1</v>
      </c>
      <c r="S2330" s="3">
        <v>-1</v>
      </c>
      <c r="T2330" s="3">
        <f>IF(AND(H2330&lt;5,S2330&gt;=VLOOKUP(A2330,anni!$A$1:$O$32,6,0)),1,0)</f>
        <v>0</v>
      </c>
    </row>
    <row r="2331" spans="1:20" x14ac:dyDescent="0.3">
      <c r="A2331" s="3">
        <v>2009</v>
      </c>
      <c r="B2331" s="3">
        <v>206</v>
      </c>
      <c r="C2331" s="3" t="s">
        <v>45</v>
      </c>
      <c r="D2331" s="3" t="s">
        <v>49</v>
      </c>
      <c r="E2331" s="3" t="s">
        <v>49</v>
      </c>
      <c r="F2331" s="3">
        <v>5733</v>
      </c>
      <c r="G2331" s="3">
        <f t="shared" si="111"/>
        <v>2009</v>
      </c>
      <c r="H2331" s="4">
        <v>2</v>
      </c>
      <c r="I2331" s="3" t="s">
        <v>31</v>
      </c>
      <c r="J2331" s="3">
        <v>7</v>
      </c>
      <c r="K2331" s="3">
        <v>0</v>
      </c>
      <c r="L2331" s="3">
        <v>7</v>
      </c>
      <c r="M2331" s="3">
        <v>0</v>
      </c>
      <c r="N2331" s="3">
        <v>0</v>
      </c>
      <c r="O2331" s="3">
        <v>1</v>
      </c>
      <c r="P2331" s="3">
        <f t="shared" si="110"/>
        <v>24</v>
      </c>
      <c r="Q2331" s="3">
        <v>156</v>
      </c>
      <c r="R2331" s="3">
        <f t="shared" si="109"/>
        <v>2</v>
      </c>
      <c r="S2331" s="3">
        <v>15</v>
      </c>
      <c r="T2331" s="3">
        <f>IF(AND(H2331&lt;5,S2331&gt;=VLOOKUP(A2331,anni!$A$1:$O$32,6,0)),1,0)</f>
        <v>0</v>
      </c>
    </row>
    <row r="2332" spans="1:20" x14ac:dyDescent="0.3">
      <c r="A2332" s="3">
        <v>2009</v>
      </c>
      <c r="B2332" s="3">
        <v>207</v>
      </c>
      <c r="C2332" s="3" t="s">
        <v>34</v>
      </c>
      <c r="D2332" s="3" t="s">
        <v>41</v>
      </c>
      <c r="E2332" s="3" t="s">
        <v>41</v>
      </c>
      <c r="F2332" s="3">
        <v>5325</v>
      </c>
      <c r="G2332" s="3">
        <f t="shared" si="111"/>
        <v>2009</v>
      </c>
      <c r="H2332" s="4">
        <v>5</v>
      </c>
      <c r="I2332" s="3" t="s">
        <v>36</v>
      </c>
      <c r="J2332" s="3">
        <v>7</v>
      </c>
      <c r="K2332" s="3">
        <v>7</v>
      </c>
      <c r="L2332" s="3">
        <v>7</v>
      </c>
      <c r="M2332" s="3">
        <v>0</v>
      </c>
      <c r="N2332" s="3">
        <v>0</v>
      </c>
      <c r="O2332" s="3">
        <v>0</v>
      </c>
      <c r="P2332" s="3">
        <f t="shared" si="110"/>
        <v>21</v>
      </c>
      <c r="Q2332" s="3">
        <v>77</v>
      </c>
      <c r="R2332" s="3">
        <f t="shared" si="109"/>
        <v>3</v>
      </c>
      <c r="S2332" s="3">
        <v>21</v>
      </c>
      <c r="T2332" s="3">
        <f>IF(AND(H2332&lt;5,S2332&gt;=VLOOKUP(A2332,anni!$A$1:$O$32,6,0)),1,0)</f>
        <v>0</v>
      </c>
    </row>
    <row r="2333" spans="1:20" x14ac:dyDescent="0.3">
      <c r="A2333" s="3">
        <v>2009</v>
      </c>
      <c r="B2333" s="3">
        <v>208</v>
      </c>
      <c r="C2333" s="3" t="s">
        <v>43</v>
      </c>
      <c r="D2333" s="3" t="s">
        <v>58</v>
      </c>
      <c r="E2333" s="3" t="s">
        <v>58</v>
      </c>
      <c r="F2333" s="3">
        <v>5536</v>
      </c>
      <c r="G2333" s="3">
        <f t="shared" si="111"/>
        <v>2009</v>
      </c>
      <c r="H2333" s="4">
        <v>3</v>
      </c>
      <c r="I2333" s="3" t="s">
        <v>36</v>
      </c>
      <c r="J2333" s="3">
        <v>7</v>
      </c>
      <c r="K2333" s="3">
        <v>7</v>
      </c>
      <c r="L2333" s="3">
        <v>6</v>
      </c>
      <c r="M2333" s="3">
        <v>5</v>
      </c>
      <c r="N2333" s="3">
        <v>0</v>
      </c>
      <c r="O2333" s="3">
        <v>1</v>
      </c>
      <c r="P2333" s="3">
        <f t="shared" si="110"/>
        <v>36.4</v>
      </c>
      <c r="Q2333" s="3">
        <v>34</v>
      </c>
      <c r="R2333" s="3">
        <f t="shared" si="109"/>
        <v>3</v>
      </c>
      <c r="S2333" s="3">
        <v>26</v>
      </c>
      <c r="T2333" s="3">
        <f>IF(AND(H2333&lt;5,S2333&gt;=VLOOKUP(A2333,anni!$A$1:$O$32,6,0)),1,0)</f>
        <v>0</v>
      </c>
    </row>
    <row r="2334" spans="1:20" x14ac:dyDescent="0.3">
      <c r="A2334" s="3">
        <v>2009</v>
      </c>
      <c r="B2334" s="3">
        <v>209</v>
      </c>
      <c r="C2334" s="3" t="s">
        <v>45</v>
      </c>
      <c r="D2334" s="3" t="s">
        <v>49</v>
      </c>
      <c r="E2334" s="3" t="s">
        <v>49</v>
      </c>
      <c r="F2334" s="3">
        <v>5609</v>
      </c>
      <c r="G2334" s="3">
        <f t="shared" si="111"/>
        <v>2009</v>
      </c>
      <c r="H2334" s="4">
        <v>5</v>
      </c>
      <c r="I2334" s="3" t="s">
        <v>36</v>
      </c>
      <c r="J2334" s="3">
        <v>2</v>
      </c>
      <c r="K2334" s="3">
        <v>7</v>
      </c>
      <c r="L2334" s="3">
        <v>5</v>
      </c>
      <c r="M2334" s="3">
        <v>2</v>
      </c>
      <c r="N2334" s="3">
        <v>1</v>
      </c>
      <c r="O2334" s="3">
        <v>0</v>
      </c>
      <c r="P2334" s="3">
        <f t="shared" si="110"/>
        <v>17</v>
      </c>
      <c r="Q2334" s="3">
        <v>123</v>
      </c>
      <c r="R2334" s="3">
        <f t="shared" si="109"/>
        <v>1</v>
      </c>
      <c r="S2334" s="3">
        <v>17</v>
      </c>
      <c r="T2334" s="3">
        <f>IF(AND(H2334&lt;5,S2334&gt;=VLOOKUP(A2334,anni!$A$1:$O$32,6,0)),1,0)</f>
        <v>0</v>
      </c>
    </row>
    <row r="2335" spans="1:20" x14ac:dyDescent="0.3">
      <c r="A2335" s="3">
        <v>2009</v>
      </c>
      <c r="B2335" s="3">
        <v>210</v>
      </c>
      <c r="C2335" s="3" t="s">
        <v>50</v>
      </c>
      <c r="D2335" s="3" t="s">
        <v>51</v>
      </c>
      <c r="E2335" s="3" t="s">
        <v>51</v>
      </c>
      <c r="F2335" s="3">
        <v>5168</v>
      </c>
      <c r="G2335" s="3">
        <f t="shared" si="111"/>
        <v>2009</v>
      </c>
      <c r="H2335" s="4">
        <v>5</v>
      </c>
      <c r="I2335" s="3" t="s">
        <v>36</v>
      </c>
      <c r="J2335" s="3">
        <v>7</v>
      </c>
      <c r="K2335" s="3">
        <v>7</v>
      </c>
      <c r="L2335" s="3">
        <v>6</v>
      </c>
      <c r="M2335" s="3">
        <v>1</v>
      </c>
      <c r="N2335" s="3">
        <v>0</v>
      </c>
      <c r="O2335" s="3">
        <v>1</v>
      </c>
      <c r="P2335" s="3">
        <f t="shared" si="110"/>
        <v>22</v>
      </c>
      <c r="Q2335" s="3">
        <v>61</v>
      </c>
      <c r="R2335" s="3">
        <f t="shared" si="109"/>
        <v>4</v>
      </c>
      <c r="S2335" s="3">
        <v>22</v>
      </c>
      <c r="T2335" s="3">
        <f>IF(AND(H2335&lt;5,S2335&gt;=VLOOKUP(A2335,anni!$A$1:$O$32,6,0)),1,0)</f>
        <v>0</v>
      </c>
    </row>
    <row r="2336" spans="1:20" x14ac:dyDescent="0.3">
      <c r="A2336" s="3">
        <v>2009</v>
      </c>
      <c r="B2336" s="3">
        <v>211</v>
      </c>
      <c r="C2336" s="3" t="s">
        <v>101</v>
      </c>
      <c r="D2336" s="3" t="s">
        <v>116</v>
      </c>
      <c r="E2336" s="3" t="s">
        <v>116</v>
      </c>
      <c r="F2336" s="3">
        <v>5610</v>
      </c>
      <c r="G2336" s="3">
        <f t="shared" si="111"/>
        <v>2009</v>
      </c>
      <c r="H2336" s="4">
        <v>5</v>
      </c>
      <c r="I2336" s="3" t="s">
        <v>36</v>
      </c>
      <c r="J2336" s="3">
        <v>7</v>
      </c>
      <c r="K2336" s="3">
        <v>0</v>
      </c>
      <c r="L2336" s="3">
        <v>5</v>
      </c>
      <c r="M2336" s="3">
        <v>0</v>
      </c>
      <c r="N2336" s="3">
        <v>0</v>
      </c>
      <c r="O2336" s="3">
        <v>1</v>
      </c>
      <c r="P2336" s="3">
        <f t="shared" si="110"/>
        <v>13</v>
      </c>
      <c r="Q2336" s="3">
        <v>183</v>
      </c>
      <c r="R2336" s="3">
        <f t="shared" si="109"/>
        <v>1</v>
      </c>
      <c r="S2336" s="3">
        <v>13</v>
      </c>
      <c r="T2336" s="3">
        <f>IF(AND(H2336&lt;5,S2336&gt;=VLOOKUP(A2336,anni!$A$1:$O$32,6,0)),1,0)</f>
        <v>0</v>
      </c>
    </row>
    <row r="2337" spans="1:20" x14ac:dyDescent="0.3">
      <c r="A2337" s="3">
        <v>2009</v>
      </c>
      <c r="B2337" s="3">
        <v>212</v>
      </c>
      <c r="C2337" s="3" t="s">
        <v>47</v>
      </c>
      <c r="D2337" s="3" t="s">
        <v>118</v>
      </c>
      <c r="E2337" s="3" t="s">
        <v>118</v>
      </c>
      <c r="F2337" s="3">
        <v>5351</v>
      </c>
      <c r="G2337" s="3">
        <f t="shared" si="111"/>
        <v>2009</v>
      </c>
      <c r="H2337" s="4">
        <v>4</v>
      </c>
      <c r="I2337" s="3" t="s">
        <v>36</v>
      </c>
      <c r="J2337" s="3">
        <v>7</v>
      </c>
      <c r="K2337" s="3">
        <v>7</v>
      </c>
      <c r="L2337" s="3">
        <v>7</v>
      </c>
      <c r="M2337" s="3">
        <v>0</v>
      </c>
      <c r="N2337" s="3">
        <v>0</v>
      </c>
      <c r="O2337" s="3">
        <v>1</v>
      </c>
      <c r="P2337" s="3">
        <f t="shared" si="110"/>
        <v>26.4</v>
      </c>
      <c r="Q2337" s="3">
        <v>61</v>
      </c>
      <c r="R2337" s="3">
        <f t="shared" ref="R2337:R2400" si="112">COUNTIF($F$609:$F$5991,F2337)</f>
        <v>4</v>
      </c>
      <c r="S2337" s="3">
        <v>22</v>
      </c>
      <c r="T2337" s="3">
        <f>IF(AND(H2337&lt;5,S2337&gt;=VLOOKUP(A2337,anni!$A$1:$O$32,6,0)),1,0)</f>
        <v>0</v>
      </c>
    </row>
    <row r="2338" spans="1:20" x14ac:dyDescent="0.3">
      <c r="A2338" s="3">
        <v>2009</v>
      </c>
      <c r="B2338" s="3">
        <v>213</v>
      </c>
      <c r="C2338" s="3" t="s">
        <v>56</v>
      </c>
      <c r="D2338" s="3" t="s">
        <v>71</v>
      </c>
      <c r="E2338" s="3" t="s">
        <v>71</v>
      </c>
      <c r="F2338" s="3">
        <v>5511</v>
      </c>
      <c r="G2338" s="3">
        <f t="shared" si="111"/>
        <v>2009</v>
      </c>
      <c r="H2338" s="4">
        <v>4</v>
      </c>
      <c r="I2338" s="3" t="s">
        <v>36</v>
      </c>
      <c r="J2338" s="3">
        <v>7</v>
      </c>
      <c r="K2338" s="3">
        <v>7</v>
      </c>
      <c r="L2338" s="3">
        <v>1</v>
      </c>
      <c r="M2338" s="3">
        <v>0</v>
      </c>
      <c r="N2338" s="3">
        <v>0</v>
      </c>
      <c r="O2338" s="3">
        <v>0</v>
      </c>
      <c r="P2338" s="3">
        <f t="shared" si="110"/>
        <v>18</v>
      </c>
      <c r="Q2338" s="3">
        <v>156</v>
      </c>
      <c r="R2338" s="3">
        <f t="shared" si="112"/>
        <v>3</v>
      </c>
      <c r="S2338" s="3">
        <v>15</v>
      </c>
      <c r="T2338" s="3">
        <f>IF(AND(H2338&lt;5,S2338&gt;=VLOOKUP(A2338,anni!$A$1:$O$32,6,0)),1,0)</f>
        <v>0</v>
      </c>
    </row>
    <row r="2339" spans="1:20" x14ac:dyDescent="0.3">
      <c r="A2339" s="3">
        <v>2009</v>
      </c>
      <c r="B2339" s="3">
        <v>214</v>
      </c>
      <c r="C2339" s="3" t="s">
        <v>53</v>
      </c>
      <c r="D2339" s="3" t="s">
        <v>151</v>
      </c>
      <c r="E2339" s="3" t="s">
        <v>151</v>
      </c>
      <c r="F2339" s="3">
        <v>5611</v>
      </c>
      <c r="G2339" s="3">
        <f t="shared" si="111"/>
        <v>2009</v>
      </c>
      <c r="H2339" s="4">
        <v>5</v>
      </c>
      <c r="I2339" s="3" t="s">
        <v>36</v>
      </c>
      <c r="J2339" s="3">
        <v>1</v>
      </c>
      <c r="K2339" s="3">
        <v>0</v>
      </c>
      <c r="L2339" s="3">
        <v>0</v>
      </c>
      <c r="M2339" s="3">
        <v>0</v>
      </c>
      <c r="N2339" s="3">
        <v>0</v>
      </c>
      <c r="O2339" s="3">
        <v>0</v>
      </c>
      <c r="P2339" s="3">
        <f t="shared" ref="P2339:P2402" si="113">IF(T2339=0,IF(S2339=-1,-1,S2339*HLOOKUP(H2339,$U$1:$Y$2,2,0)),0)</f>
        <v>1</v>
      </c>
      <c r="Q2339" s="3">
        <v>282</v>
      </c>
      <c r="R2339" s="3">
        <f t="shared" si="112"/>
        <v>1</v>
      </c>
      <c r="S2339" s="3">
        <v>1</v>
      </c>
      <c r="T2339" s="3">
        <f>IF(AND(H2339&lt;5,S2339&gt;=VLOOKUP(A2339,anni!$A$1:$O$32,6,0)),1,0)</f>
        <v>0</v>
      </c>
    </row>
    <row r="2340" spans="1:20" x14ac:dyDescent="0.3">
      <c r="A2340" s="3">
        <v>2009</v>
      </c>
      <c r="B2340" s="3">
        <v>215</v>
      </c>
      <c r="C2340" s="3" t="s">
        <v>86</v>
      </c>
      <c r="D2340" s="3" t="s">
        <v>125</v>
      </c>
      <c r="E2340" s="3" t="s">
        <v>125</v>
      </c>
      <c r="F2340" s="3">
        <v>5612</v>
      </c>
      <c r="G2340" s="3">
        <f t="shared" si="111"/>
        <v>2009</v>
      </c>
      <c r="H2340" s="4">
        <v>5</v>
      </c>
      <c r="I2340" s="3" t="s">
        <v>36</v>
      </c>
      <c r="J2340" s="3">
        <v>7</v>
      </c>
      <c r="K2340" s="3">
        <v>7</v>
      </c>
      <c r="L2340" s="3">
        <v>3</v>
      </c>
      <c r="M2340" s="3">
        <v>7</v>
      </c>
      <c r="N2340" s="3">
        <v>0</v>
      </c>
      <c r="O2340" s="3">
        <v>0</v>
      </c>
      <c r="P2340" s="3">
        <f t="shared" si="113"/>
        <v>24</v>
      </c>
      <c r="Q2340" s="3">
        <v>47</v>
      </c>
      <c r="R2340" s="3">
        <f t="shared" si="112"/>
        <v>1</v>
      </c>
      <c r="S2340" s="3">
        <v>24</v>
      </c>
      <c r="T2340" s="3">
        <f>IF(AND(H2340&lt;5,S2340&gt;=VLOOKUP(A2340,anni!$A$1:$O$32,6,0)),1,0)</f>
        <v>0</v>
      </c>
    </row>
    <row r="2341" spans="1:20" x14ac:dyDescent="0.3">
      <c r="A2341" s="3">
        <v>2009</v>
      </c>
      <c r="B2341" s="3">
        <v>216</v>
      </c>
      <c r="C2341" s="3" t="s">
        <v>69</v>
      </c>
      <c r="D2341" s="3" t="s">
        <v>70</v>
      </c>
      <c r="E2341" s="3" t="s">
        <v>70</v>
      </c>
      <c r="F2341" s="3">
        <v>5747</v>
      </c>
      <c r="G2341" s="3">
        <f t="shared" si="111"/>
        <v>2009</v>
      </c>
      <c r="H2341" s="4">
        <v>1</v>
      </c>
      <c r="I2341" s="3" t="s">
        <v>31</v>
      </c>
      <c r="J2341" s="3">
        <v>7</v>
      </c>
      <c r="K2341" s="3">
        <v>6</v>
      </c>
      <c r="L2341" s="3">
        <v>4</v>
      </c>
      <c r="M2341" s="3">
        <v>1</v>
      </c>
      <c r="N2341" s="3">
        <v>0</v>
      </c>
      <c r="O2341" s="3">
        <v>0</v>
      </c>
      <c r="P2341" s="3">
        <f t="shared" si="113"/>
        <v>32.4</v>
      </c>
      <c r="Q2341" s="3">
        <v>110</v>
      </c>
      <c r="R2341" s="3">
        <f t="shared" si="112"/>
        <v>1</v>
      </c>
      <c r="S2341" s="3">
        <v>18</v>
      </c>
      <c r="T2341" s="3">
        <f>IF(AND(H2341&lt;5,S2341&gt;=VLOOKUP(A2341,anni!$A$1:$O$32,6,0)),1,0)</f>
        <v>0</v>
      </c>
    </row>
    <row r="2342" spans="1:20" x14ac:dyDescent="0.3">
      <c r="A2342" s="3">
        <v>2009</v>
      </c>
      <c r="B2342" s="3">
        <v>217</v>
      </c>
      <c r="C2342" s="3" t="s">
        <v>32</v>
      </c>
      <c r="D2342" s="3" t="s">
        <v>95</v>
      </c>
      <c r="E2342" s="3" t="s">
        <v>95</v>
      </c>
      <c r="F2342" s="3">
        <v>5673</v>
      </c>
      <c r="G2342" s="3">
        <f t="shared" si="111"/>
        <v>2009</v>
      </c>
      <c r="H2342" s="4">
        <v>4</v>
      </c>
      <c r="I2342" s="3" t="s">
        <v>36</v>
      </c>
      <c r="J2342" s="3">
        <v>2</v>
      </c>
      <c r="K2342" s="3">
        <v>0</v>
      </c>
      <c r="L2342" s="3">
        <v>3</v>
      </c>
      <c r="M2342" s="3">
        <v>0</v>
      </c>
      <c r="N2342" s="3">
        <v>0</v>
      </c>
      <c r="O2342" s="3">
        <v>0</v>
      </c>
      <c r="P2342" s="3">
        <f t="shared" si="113"/>
        <v>6</v>
      </c>
      <c r="Q2342" s="3">
        <v>259</v>
      </c>
      <c r="R2342" s="3">
        <f t="shared" si="112"/>
        <v>2</v>
      </c>
      <c r="S2342" s="3">
        <v>5</v>
      </c>
      <c r="T2342" s="3">
        <f>IF(AND(H2342&lt;5,S2342&gt;=VLOOKUP(A2342,anni!$A$1:$O$32,6,0)),1,0)</f>
        <v>0</v>
      </c>
    </row>
    <row r="2343" spans="1:20" x14ac:dyDescent="0.3">
      <c r="A2343" s="3">
        <v>2009</v>
      </c>
      <c r="B2343" s="3">
        <v>218</v>
      </c>
      <c r="C2343" s="3" t="s">
        <v>34</v>
      </c>
      <c r="D2343" s="3" t="s">
        <v>42</v>
      </c>
      <c r="E2343" s="3" t="s">
        <v>42</v>
      </c>
      <c r="F2343" s="3">
        <v>5352</v>
      </c>
      <c r="G2343" s="3">
        <f t="shared" si="111"/>
        <v>2009</v>
      </c>
      <c r="H2343" s="4">
        <v>4</v>
      </c>
      <c r="I2343" s="3" t="s">
        <v>36</v>
      </c>
      <c r="J2343" s="3">
        <v>7</v>
      </c>
      <c r="K2343" s="3">
        <v>7</v>
      </c>
      <c r="L2343" s="3">
        <v>7</v>
      </c>
      <c r="M2343" s="3">
        <v>7</v>
      </c>
      <c r="N2343" s="3">
        <v>7</v>
      </c>
      <c r="O2343" s="3">
        <v>3</v>
      </c>
      <c r="P2343" s="3">
        <f t="shared" si="113"/>
        <v>0</v>
      </c>
      <c r="Q2343" s="3">
        <v>4</v>
      </c>
      <c r="R2343" s="3">
        <f t="shared" si="112"/>
        <v>4</v>
      </c>
      <c r="S2343" s="3">
        <v>38</v>
      </c>
      <c r="T2343" s="3">
        <f>IF(AND(H2343&lt;5,S2343&gt;=VLOOKUP(A2343,anni!$A$1:$O$32,6,0)),1,0)</f>
        <v>1</v>
      </c>
    </row>
    <row r="2344" spans="1:20" x14ac:dyDescent="0.3">
      <c r="A2344" s="3">
        <v>2009</v>
      </c>
      <c r="B2344" s="3">
        <v>219</v>
      </c>
      <c r="C2344" s="3" t="s">
        <v>34</v>
      </c>
      <c r="D2344" s="3" t="s">
        <v>41</v>
      </c>
      <c r="E2344" s="3" t="s">
        <v>41</v>
      </c>
      <c r="F2344" s="3">
        <v>5613</v>
      </c>
      <c r="G2344" s="3">
        <f t="shared" si="111"/>
        <v>2009</v>
      </c>
      <c r="H2344" s="4">
        <v>5</v>
      </c>
      <c r="I2344" s="3" t="s">
        <v>36</v>
      </c>
      <c r="J2344" s="3">
        <v>7</v>
      </c>
      <c r="K2344" s="3">
        <v>7</v>
      </c>
      <c r="L2344" s="3">
        <v>7</v>
      </c>
      <c r="M2344" s="3">
        <v>1</v>
      </c>
      <c r="N2344" s="3">
        <v>0</v>
      </c>
      <c r="O2344" s="3">
        <v>0</v>
      </c>
      <c r="P2344" s="3">
        <f t="shared" si="113"/>
        <v>22</v>
      </c>
      <c r="Q2344" s="3">
        <v>61</v>
      </c>
      <c r="R2344" s="3">
        <f t="shared" si="112"/>
        <v>1</v>
      </c>
      <c r="S2344" s="3">
        <v>22</v>
      </c>
      <c r="T2344" s="3">
        <f>IF(AND(H2344&lt;5,S2344&gt;=VLOOKUP(A2344,anni!$A$1:$O$32,6,0)),1,0)</f>
        <v>0</v>
      </c>
    </row>
    <row r="2345" spans="1:20" x14ac:dyDescent="0.3">
      <c r="A2345" s="3">
        <v>2009</v>
      </c>
      <c r="B2345" s="3">
        <v>220</v>
      </c>
      <c r="C2345" s="3" t="s">
        <v>69</v>
      </c>
      <c r="D2345" s="3" t="s">
        <v>70</v>
      </c>
      <c r="E2345" s="3" t="s">
        <v>70</v>
      </c>
      <c r="F2345" s="3">
        <v>5614</v>
      </c>
      <c r="G2345" s="3">
        <f t="shared" si="111"/>
        <v>2009</v>
      </c>
      <c r="H2345" s="4">
        <v>5</v>
      </c>
      <c r="I2345" s="3" t="s">
        <v>36</v>
      </c>
      <c r="J2345" s="3">
        <v>4</v>
      </c>
      <c r="K2345" s="3">
        <v>7</v>
      </c>
      <c r="L2345" s="3">
        <v>3</v>
      </c>
      <c r="M2345" s="3">
        <v>1</v>
      </c>
      <c r="N2345" s="3">
        <v>1</v>
      </c>
      <c r="O2345" s="3">
        <v>0</v>
      </c>
      <c r="P2345" s="3">
        <f t="shared" si="113"/>
        <v>16</v>
      </c>
      <c r="Q2345" s="3">
        <v>138</v>
      </c>
      <c r="R2345" s="3">
        <f t="shared" si="112"/>
        <v>1</v>
      </c>
      <c r="S2345" s="3">
        <v>16</v>
      </c>
      <c r="T2345" s="3">
        <f>IF(AND(H2345&lt;5,S2345&gt;=VLOOKUP(A2345,anni!$A$1:$O$32,6,0)),1,0)</f>
        <v>0</v>
      </c>
    </row>
    <row r="2346" spans="1:20" x14ac:dyDescent="0.3">
      <c r="A2346" s="3">
        <v>2009</v>
      </c>
      <c r="B2346" s="3">
        <v>221</v>
      </c>
      <c r="C2346" s="3" t="s">
        <v>34</v>
      </c>
      <c r="D2346" s="3" t="s">
        <v>41</v>
      </c>
      <c r="E2346" s="3" t="s">
        <v>41</v>
      </c>
      <c r="F2346" s="3">
        <v>5615</v>
      </c>
      <c r="G2346" s="3">
        <f t="shared" si="111"/>
        <v>2009</v>
      </c>
      <c r="H2346" s="4">
        <v>5</v>
      </c>
      <c r="I2346" s="3" t="s">
        <v>36</v>
      </c>
      <c r="J2346" s="3">
        <v>7</v>
      </c>
      <c r="K2346" s="3">
        <v>7</v>
      </c>
      <c r="L2346" s="3">
        <v>7</v>
      </c>
      <c r="M2346" s="3">
        <v>2</v>
      </c>
      <c r="N2346" s="3">
        <v>0</v>
      </c>
      <c r="O2346" s="3">
        <v>0</v>
      </c>
      <c r="P2346" s="3">
        <f t="shared" si="113"/>
        <v>23</v>
      </c>
      <c r="Q2346" s="3">
        <v>54</v>
      </c>
      <c r="R2346" s="3">
        <f t="shared" si="112"/>
        <v>1</v>
      </c>
      <c r="S2346" s="3">
        <v>23</v>
      </c>
      <c r="T2346" s="3">
        <f>IF(AND(H2346&lt;5,S2346&gt;=VLOOKUP(A2346,anni!$A$1:$O$32,6,0)),1,0)</f>
        <v>0</v>
      </c>
    </row>
    <row r="2347" spans="1:20" x14ac:dyDescent="0.3">
      <c r="A2347" s="3">
        <v>2009</v>
      </c>
      <c r="B2347" s="3">
        <v>222</v>
      </c>
      <c r="C2347" s="3" t="s">
        <v>37</v>
      </c>
      <c r="D2347" s="3" t="s">
        <v>55</v>
      </c>
      <c r="E2347" s="3" t="s">
        <v>55</v>
      </c>
      <c r="F2347" s="3">
        <v>5169</v>
      </c>
      <c r="G2347" s="3">
        <f t="shared" si="111"/>
        <v>2009</v>
      </c>
      <c r="H2347" s="4">
        <v>5</v>
      </c>
      <c r="I2347" s="3" t="s">
        <v>36</v>
      </c>
      <c r="J2347" s="3">
        <v>7</v>
      </c>
      <c r="K2347" s="3">
        <v>7</v>
      </c>
      <c r="L2347" s="3">
        <v>4</v>
      </c>
      <c r="M2347" s="3">
        <v>5</v>
      </c>
      <c r="N2347" s="3">
        <v>5</v>
      </c>
      <c r="O2347" s="3">
        <v>3</v>
      </c>
      <c r="P2347" s="3">
        <f t="shared" si="113"/>
        <v>31</v>
      </c>
      <c r="Q2347" s="3">
        <v>12</v>
      </c>
      <c r="R2347" s="3">
        <f t="shared" si="112"/>
        <v>4</v>
      </c>
      <c r="S2347" s="3">
        <v>31</v>
      </c>
      <c r="T2347" s="3">
        <f>IF(AND(H2347&lt;5,S2347&gt;=VLOOKUP(A2347,anni!$A$1:$O$32,6,0)),1,0)</f>
        <v>0</v>
      </c>
    </row>
    <row r="2348" spans="1:20" x14ac:dyDescent="0.3">
      <c r="A2348" s="3">
        <v>2009</v>
      </c>
      <c r="B2348" s="3">
        <v>223</v>
      </c>
      <c r="C2348" s="3" t="s">
        <v>69</v>
      </c>
      <c r="D2348" s="3" t="s">
        <v>90</v>
      </c>
      <c r="E2348" s="3" t="s">
        <v>90</v>
      </c>
      <c r="F2348" s="3">
        <v>5474</v>
      </c>
      <c r="G2348" s="3">
        <f t="shared" si="111"/>
        <v>2009</v>
      </c>
      <c r="H2348" s="4">
        <v>5</v>
      </c>
      <c r="I2348" s="3" t="s">
        <v>36</v>
      </c>
      <c r="J2348" s="3">
        <v>7</v>
      </c>
      <c r="K2348" s="3">
        <v>7</v>
      </c>
      <c r="L2348" s="3">
        <v>7</v>
      </c>
      <c r="M2348" s="3">
        <v>1</v>
      </c>
      <c r="N2348" s="3">
        <v>0</v>
      </c>
      <c r="O2348" s="3">
        <v>0</v>
      </c>
      <c r="P2348" s="3">
        <f t="shared" si="113"/>
        <v>22</v>
      </c>
      <c r="Q2348" s="3">
        <v>61</v>
      </c>
      <c r="R2348" s="3">
        <f t="shared" si="112"/>
        <v>2</v>
      </c>
      <c r="S2348" s="3">
        <v>22</v>
      </c>
      <c r="T2348" s="3">
        <f>IF(AND(H2348&lt;5,S2348&gt;=VLOOKUP(A2348,anni!$A$1:$O$32,6,0)),1,0)</f>
        <v>0</v>
      </c>
    </row>
    <row r="2349" spans="1:20" x14ac:dyDescent="0.3">
      <c r="A2349" s="3">
        <v>2009</v>
      </c>
      <c r="B2349" s="3">
        <v>224</v>
      </c>
      <c r="C2349" s="3" t="s">
        <v>29</v>
      </c>
      <c r="D2349" s="3" t="s">
        <v>75</v>
      </c>
      <c r="E2349" s="3" t="s">
        <v>75</v>
      </c>
      <c r="F2349" s="3">
        <v>5734</v>
      </c>
      <c r="G2349" s="3">
        <f t="shared" si="111"/>
        <v>2009</v>
      </c>
      <c r="H2349" s="4">
        <v>2</v>
      </c>
      <c r="I2349" s="3" t="s">
        <v>31</v>
      </c>
      <c r="J2349" s="3">
        <v>7</v>
      </c>
      <c r="K2349" s="3">
        <v>0</v>
      </c>
      <c r="L2349" s="3">
        <v>3</v>
      </c>
      <c r="M2349" s="3">
        <v>0</v>
      </c>
      <c r="N2349" s="3">
        <v>0</v>
      </c>
      <c r="O2349" s="3">
        <v>0</v>
      </c>
      <c r="P2349" s="3">
        <f t="shared" si="113"/>
        <v>16</v>
      </c>
      <c r="Q2349" s="3">
        <v>210</v>
      </c>
      <c r="R2349" s="3">
        <f t="shared" si="112"/>
        <v>1</v>
      </c>
      <c r="S2349" s="3">
        <v>10</v>
      </c>
      <c r="T2349" s="3">
        <f>IF(AND(H2349&lt;5,S2349&gt;=VLOOKUP(A2349,anni!$A$1:$O$32,6,0)),1,0)</f>
        <v>0</v>
      </c>
    </row>
    <row r="2350" spans="1:20" x14ac:dyDescent="0.3">
      <c r="A2350" s="3">
        <v>2009</v>
      </c>
      <c r="B2350" s="3">
        <v>225</v>
      </c>
      <c r="C2350" s="3" t="s">
        <v>47</v>
      </c>
      <c r="D2350" s="3" t="s">
        <v>81</v>
      </c>
      <c r="E2350" s="3" t="s">
        <v>81</v>
      </c>
      <c r="F2350" s="3">
        <v>5616</v>
      </c>
      <c r="G2350" s="3">
        <f t="shared" si="111"/>
        <v>2009</v>
      </c>
      <c r="H2350" s="4">
        <v>5</v>
      </c>
      <c r="I2350" s="3" t="s">
        <v>36</v>
      </c>
      <c r="J2350" s="3">
        <v>7</v>
      </c>
      <c r="K2350" s="3">
        <v>7</v>
      </c>
      <c r="L2350" s="3">
        <v>0</v>
      </c>
      <c r="M2350" s="3">
        <v>2</v>
      </c>
      <c r="N2350" s="3">
        <v>0</v>
      </c>
      <c r="O2350" s="3">
        <v>0</v>
      </c>
      <c r="P2350" s="3">
        <f t="shared" si="113"/>
        <v>16</v>
      </c>
      <c r="Q2350" s="3">
        <v>138</v>
      </c>
      <c r="R2350" s="3">
        <f t="shared" si="112"/>
        <v>1</v>
      </c>
      <c r="S2350" s="3">
        <v>16</v>
      </c>
      <c r="T2350" s="3">
        <f>IF(AND(H2350&lt;5,S2350&gt;=VLOOKUP(A2350,anni!$A$1:$O$32,6,0)),1,0)</f>
        <v>0</v>
      </c>
    </row>
    <row r="2351" spans="1:20" x14ac:dyDescent="0.3">
      <c r="A2351" s="3">
        <v>2009</v>
      </c>
      <c r="B2351" s="3">
        <v>226</v>
      </c>
      <c r="C2351" s="3" t="s">
        <v>56</v>
      </c>
      <c r="D2351" s="3" t="s">
        <v>126</v>
      </c>
      <c r="E2351" s="3" t="s">
        <v>126</v>
      </c>
      <c r="F2351" s="3">
        <v>5617</v>
      </c>
      <c r="G2351" s="3">
        <f t="shared" si="111"/>
        <v>2009</v>
      </c>
      <c r="H2351" s="4">
        <v>5</v>
      </c>
      <c r="I2351" s="3" t="s">
        <v>36</v>
      </c>
      <c r="J2351" s="3">
        <v>7</v>
      </c>
      <c r="K2351" s="3">
        <v>6</v>
      </c>
      <c r="L2351" s="3">
        <v>7</v>
      </c>
      <c r="M2351" s="3">
        <v>2</v>
      </c>
      <c r="N2351" s="3">
        <v>0</v>
      </c>
      <c r="O2351" s="3">
        <v>0</v>
      </c>
      <c r="P2351" s="3">
        <f t="shared" si="113"/>
        <v>22</v>
      </c>
      <c r="Q2351" s="3">
        <v>61</v>
      </c>
      <c r="R2351" s="3">
        <f t="shared" si="112"/>
        <v>1</v>
      </c>
      <c r="S2351" s="3">
        <v>22</v>
      </c>
      <c r="T2351" s="3">
        <f>IF(AND(H2351&lt;5,S2351&gt;=VLOOKUP(A2351,anni!$A$1:$O$32,6,0)),1,0)</f>
        <v>0</v>
      </c>
    </row>
    <row r="2352" spans="1:20" x14ac:dyDescent="0.3">
      <c r="A2352" s="3">
        <v>2009</v>
      </c>
      <c r="B2352" s="3">
        <v>227</v>
      </c>
      <c r="C2352" s="3" t="s">
        <v>43</v>
      </c>
      <c r="D2352" s="3" t="s">
        <v>92</v>
      </c>
      <c r="E2352" s="3" t="s">
        <v>92</v>
      </c>
      <c r="F2352" s="3">
        <v>5618</v>
      </c>
      <c r="G2352" s="3">
        <f t="shared" si="111"/>
        <v>2009</v>
      </c>
      <c r="H2352" s="4">
        <v>5</v>
      </c>
      <c r="I2352" s="3" t="s">
        <v>36</v>
      </c>
      <c r="J2352" s="3">
        <v>7</v>
      </c>
      <c r="K2352" s="3">
        <v>0</v>
      </c>
      <c r="L2352" s="3">
        <v>5</v>
      </c>
      <c r="M2352" s="3">
        <v>0</v>
      </c>
      <c r="N2352" s="3">
        <v>0</v>
      </c>
      <c r="O2352" s="3">
        <v>0</v>
      </c>
      <c r="P2352" s="3">
        <f t="shared" si="113"/>
        <v>12</v>
      </c>
      <c r="Q2352" s="3">
        <v>193</v>
      </c>
      <c r="R2352" s="3">
        <f t="shared" si="112"/>
        <v>1</v>
      </c>
      <c r="S2352" s="3">
        <v>12</v>
      </c>
      <c r="T2352" s="3">
        <f>IF(AND(H2352&lt;5,S2352&gt;=VLOOKUP(A2352,anni!$A$1:$O$32,6,0)),1,0)</f>
        <v>0</v>
      </c>
    </row>
    <row r="2353" spans="1:20" x14ac:dyDescent="0.3">
      <c r="A2353" s="3">
        <v>2009</v>
      </c>
      <c r="B2353" s="3">
        <v>228</v>
      </c>
      <c r="C2353" s="3" t="s">
        <v>45</v>
      </c>
      <c r="D2353" s="3" t="s">
        <v>67</v>
      </c>
      <c r="E2353" s="3" t="s">
        <v>67</v>
      </c>
      <c r="F2353" s="3">
        <v>5170</v>
      </c>
      <c r="G2353" s="3">
        <f t="shared" si="111"/>
        <v>2009</v>
      </c>
      <c r="H2353" s="4">
        <v>5</v>
      </c>
      <c r="I2353" s="3" t="s">
        <v>36</v>
      </c>
      <c r="J2353" s="3">
        <v>7</v>
      </c>
      <c r="K2353" s="3">
        <v>7</v>
      </c>
      <c r="L2353" s="3">
        <v>7</v>
      </c>
      <c r="M2353" s="3">
        <v>7</v>
      </c>
      <c r="N2353" s="3">
        <v>0</v>
      </c>
      <c r="O2353" s="3">
        <v>0</v>
      </c>
      <c r="P2353" s="3">
        <f t="shared" si="113"/>
        <v>28</v>
      </c>
      <c r="Q2353" s="3">
        <v>19</v>
      </c>
      <c r="R2353" s="3">
        <f t="shared" si="112"/>
        <v>4</v>
      </c>
      <c r="S2353" s="3">
        <v>28</v>
      </c>
      <c r="T2353" s="3">
        <f>IF(AND(H2353&lt;5,S2353&gt;=VLOOKUP(A2353,anni!$A$1:$O$32,6,0)),1,0)</f>
        <v>0</v>
      </c>
    </row>
    <row r="2354" spans="1:20" x14ac:dyDescent="0.3">
      <c r="A2354" s="3">
        <v>2009</v>
      </c>
      <c r="B2354" s="3">
        <v>229</v>
      </c>
      <c r="C2354" s="3" t="s">
        <v>69</v>
      </c>
      <c r="D2354" s="3" t="s">
        <v>76</v>
      </c>
      <c r="E2354" s="3" t="s">
        <v>76</v>
      </c>
      <c r="F2354" s="3">
        <v>5619</v>
      </c>
      <c r="G2354" s="3">
        <f t="shared" si="111"/>
        <v>2009</v>
      </c>
      <c r="H2354" s="4">
        <v>5</v>
      </c>
      <c r="I2354" s="3" t="s">
        <v>36</v>
      </c>
      <c r="J2354" s="3">
        <v>5</v>
      </c>
      <c r="K2354" s="3">
        <v>7</v>
      </c>
      <c r="L2354" s="3">
        <v>6</v>
      </c>
      <c r="M2354" s="3">
        <v>3</v>
      </c>
      <c r="N2354" s="3">
        <v>0</v>
      </c>
      <c r="O2354" s="3">
        <v>0</v>
      </c>
      <c r="P2354" s="3">
        <f t="shared" si="113"/>
        <v>21</v>
      </c>
      <c r="Q2354" s="3">
        <v>77</v>
      </c>
      <c r="R2354" s="3">
        <f t="shared" si="112"/>
        <v>1</v>
      </c>
      <c r="S2354" s="3">
        <v>21</v>
      </c>
      <c r="T2354" s="3">
        <f>IF(AND(H2354&lt;5,S2354&gt;=VLOOKUP(A2354,anni!$A$1:$O$32,6,0)),1,0)</f>
        <v>0</v>
      </c>
    </row>
    <row r="2355" spans="1:20" x14ac:dyDescent="0.3">
      <c r="A2355" s="3">
        <v>2009</v>
      </c>
      <c r="B2355" s="3">
        <v>230</v>
      </c>
      <c r="C2355" s="3" t="s">
        <v>43</v>
      </c>
      <c r="D2355" s="3" t="s">
        <v>91</v>
      </c>
      <c r="E2355" s="3" t="s">
        <v>91</v>
      </c>
      <c r="F2355" s="3">
        <v>5705</v>
      </c>
      <c r="G2355" s="3">
        <f t="shared" si="111"/>
        <v>2009</v>
      </c>
      <c r="H2355" s="4">
        <v>3</v>
      </c>
      <c r="I2355" s="3" t="s">
        <v>36</v>
      </c>
      <c r="J2355" s="3">
        <v>7</v>
      </c>
      <c r="K2355" s="3">
        <v>7</v>
      </c>
      <c r="L2355" s="3">
        <v>3</v>
      </c>
      <c r="M2355" s="3">
        <v>2</v>
      </c>
      <c r="N2355" s="3">
        <v>0</v>
      </c>
      <c r="O2355" s="3">
        <v>1</v>
      </c>
      <c r="P2355" s="3">
        <f t="shared" si="113"/>
        <v>28</v>
      </c>
      <c r="Q2355" s="3">
        <v>89</v>
      </c>
      <c r="R2355" s="3">
        <f t="shared" si="112"/>
        <v>3</v>
      </c>
      <c r="S2355" s="3">
        <v>20</v>
      </c>
      <c r="T2355" s="3">
        <f>IF(AND(H2355&lt;5,S2355&gt;=VLOOKUP(A2355,anni!$A$1:$O$32,6,0)),1,0)</f>
        <v>0</v>
      </c>
    </row>
    <row r="2356" spans="1:20" x14ac:dyDescent="0.3">
      <c r="A2356" s="3">
        <v>2009</v>
      </c>
      <c r="B2356" s="3">
        <v>231</v>
      </c>
      <c r="C2356" s="3" t="s">
        <v>69</v>
      </c>
      <c r="D2356" s="3" t="s">
        <v>147</v>
      </c>
      <c r="E2356" s="3" t="s">
        <v>147</v>
      </c>
      <c r="F2356" s="3">
        <v>5620</v>
      </c>
      <c r="G2356" s="3">
        <f t="shared" si="111"/>
        <v>2009</v>
      </c>
      <c r="H2356" s="4">
        <v>5</v>
      </c>
      <c r="I2356" s="3" t="s">
        <v>36</v>
      </c>
      <c r="J2356" s="3">
        <v>1</v>
      </c>
      <c r="K2356" s="3">
        <v>1</v>
      </c>
      <c r="L2356" s="3">
        <v>2</v>
      </c>
      <c r="M2356" s="3">
        <v>1</v>
      </c>
      <c r="N2356" s="3">
        <v>0</v>
      </c>
      <c r="O2356" s="3">
        <v>0</v>
      </c>
      <c r="P2356" s="3">
        <f t="shared" si="113"/>
        <v>5</v>
      </c>
      <c r="Q2356" s="3">
        <v>259</v>
      </c>
      <c r="R2356" s="3">
        <f t="shared" si="112"/>
        <v>1</v>
      </c>
      <c r="S2356" s="3">
        <v>5</v>
      </c>
      <c r="T2356" s="3">
        <f>IF(AND(H2356&lt;5,S2356&gt;=VLOOKUP(A2356,anni!$A$1:$O$32,6,0)),1,0)</f>
        <v>0</v>
      </c>
    </row>
    <row r="2357" spans="1:20" x14ac:dyDescent="0.3">
      <c r="A2357" s="3">
        <v>2009</v>
      </c>
      <c r="B2357" s="3">
        <v>232</v>
      </c>
      <c r="C2357" s="3" t="s">
        <v>32</v>
      </c>
      <c r="D2357" s="3" t="s">
        <v>61</v>
      </c>
      <c r="E2357" s="3" t="s">
        <v>61</v>
      </c>
      <c r="F2357" s="3">
        <v>5621</v>
      </c>
      <c r="G2357" s="3">
        <f t="shared" si="111"/>
        <v>2009</v>
      </c>
      <c r="H2357" s="4">
        <v>5</v>
      </c>
      <c r="I2357" s="3" t="s">
        <v>36</v>
      </c>
      <c r="J2357" s="3">
        <v>7</v>
      </c>
      <c r="K2357" s="3">
        <v>7</v>
      </c>
      <c r="L2357" s="3">
        <v>2</v>
      </c>
      <c r="M2357" s="3">
        <v>0</v>
      </c>
      <c r="N2357" s="3">
        <v>0</v>
      </c>
      <c r="O2357" s="3">
        <v>0</v>
      </c>
      <c r="P2357" s="3">
        <f t="shared" si="113"/>
        <v>16</v>
      </c>
      <c r="Q2357" s="3">
        <v>138</v>
      </c>
      <c r="R2357" s="3">
        <f t="shared" si="112"/>
        <v>1</v>
      </c>
      <c r="S2357" s="3">
        <v>16</v>
      </c>
      <c r="T2357" s="3">
        <f>IF(AND(H2357&lt;5,S2357&gt;=VLOOKUP(A2357,anni!$A$1:$O$32,6,0)),1,0)</f>
        <v>0</v>
      </c>
    </row>
    <row r="2358" spans="1:20" x14ac:dyDescent="0.3">
      <c r="A2358" s="3">
        <v>2009</v>
      </c>
      <c r="B2358" s="3">
        <v>233</v>
      </c>
      <c r="C2358" s="3" t="s">
        <v>34</v>
      </c>
      <c r="D2358" s="3" t="s">
        <v>103</v>
      </c>
      <c r="E2358" s="3" t="s">
        <v>103</v>
      </c>
      <c r="F2358" s="3">
        <v>5706</v>
      </c>
      <c r="G2358" s="3">
        <f t="shared" si="111"/>
        <v>2009</v>
      </c>
      <c r="H2358" s="4">
        <v>3</v>
      </c>
      <c r="I2358" s="3" t="s">
        <v>36</v>
      </c>
      <c r="J2358" s="3">
        <v>7</v>
      </c>
      <c r="K2358" s="3">
        <v>0</v>
      </c>
      <c r="L2358" s="3">
        <v>7</v>
      </c>
      <c r="M2358" s="3">
        <v>0</v>
      </c>
      <c r="N2358" s="3">
        <v>0</v>
      </c>
      <c r="O2358" s="3">
        <v>0</v>
      </c>
      <c r="P2358" s="3">
        <f t="shared" si="113"/>
        <v>19.599999999999998</v>
      </c>
      <c r="Q2358" s="3">
        <v>173</v>
      </c>
      <c r="R2358" s="3">
        <f t="shared" si="112"/>
        <v>3</v>
      </c>
      <c r="S2358" s="3">
        <v>14</v>
      </c>
      <c r="T2358" s="3">
        <f>IF(AND(H2358&lt;5,S2358&gt;=VLOOKUP(A2358,anni!$A$1:$O$32,6,0)),1,0)</f>
        <v>0</v>
      </c>
    </row>
    <row r="2359" spans="1:20" x14ac:dyDescent="0.3">
      <c r="A2359" s="3">
        <v>2009</v>
      </c>
      <c r="B2359" s="3">
        <v>234</v>
      </c>
      <c r="C2359" s="3" t="s">
        <v>56</v>
      </c>
      <c r="D2359" s="3" t="s">
        <v>71</v>
      </c>
      <c r="E2359" s="3" t="s">
        <v>71</v>
      </c>
      <c r="F2359" s="3">
        <v>5353</v>
      </c>
      <c r="G2359" s="3">
        <f t="shared" si="111"/>
        <v>2009</v>
      </c>
      <c r="H2359" s="4">
        <v>4</v>
      </c>
      <c r="I2359" s="3" t="s">
        <v>36</v>
      </c>
      <c r="J2359" s="3">
        <v>7</v>
      </c>
      <c r="K2359" s="3">
        <v>0</v>
      </c>
      <c r="L2359" s="3">
        <v>2</v>
      </c>
      <c r="M2359" s="3">
        <v>1</v>
      </c>
      <c r="N2359" s="3">
        <v>1</v>
      </c>
      <c r="O2359" s="3">
        <v>0</v>
      </c>
      <c r="P2359" s="3">
        <f t="shared" si="113"/>
        <v>13.2</v>
      </c>
      <c r="Q2359" s="3">
        <v>201</v>
      </c>
      <c r="R2359" s="3">
        <f t="shared" si="112"/>
        <v>2</v>
      </c>
      <c r="S2359" s="3">
        <v>11</v>
      </c>
      <c r="T2359" s="3">
        <f>IF(AND(H2359&lt;5,S2359&gt;=VLOOKUP(A2359,anni!$A$1:$O$32,6,0)),1,0)</f>
        <v>0</v>
      </c>
    </row>
    <row r="2360" spans="1:20" x14ac:dyDescent="0.3">
      <c r="A2360" s="3">
        <v>2009</v>
      </c>
      <c r="B2360" s="3">
        <v>235</v>
      </c>
      <c r="C2360" s="3" t="s">
        <v>69</v>
      </c>
      <c r="D2360" s="3" t="s">
        <v>90</v>
      </c>
      <c r="E2360" s="3" t="s">
        <v>90</v>
      </c>
      <c r="F2360" s="3">
        <v>5735</v>
      </c>
      <c r="G2360" s="3">
        <f t="shared" si="111"/>
        <v>2009</v>
      </c>
      <c r="H2360" s="4">
        <v>2</v>
      </c>
      <c r="I2360" s="3" t="s">
        <v>31</v>
      </c>
      <c r="J2360" s="3">
        <v>2</v>
      </c>
      <c r="K2360" s="3">
        <v>0</v>
      </c>
      <c r="L2360" s="3">
        <v>3</v>
      </c>
      <c r="M2360" s="3">
        <v>0</v>
      </c>
      <c r="N2360" s="3">
        <v>1</v>
      </c>
      <c r="O2360" s="3">
        <v>0</v>
      </c>
      <c r="P2360" s="3">
        <f t="shared" si="113"/>
        <v>9.6000000000000014</v>
      </c>
      <c r="Q2360" s="3">
        <v>254</v>
      </c>
      <c r="R2360" s="3">
        <f t="shared" si="112"/>
        <v>4</v>
      </c>
      <c r="S2360" s="3">
        <v>6</v>
      </c>
      <c r="T2360" s="3">
        <f>IF(AND(H2360&lt;5,S2360&gt;=VLOOKUP(A2360,anni!$A$1:$O$32,6,0)),1,0)</f>
        <v>0</v>
      </c>
    </row>
    <row r="2361" spans="1:20" x14ac:dyDescent="0.3">
      <c r="A2361" s="3">
        <v>2009</v>
      </c>
      <c r="B2361" s="3">
        <v>236</v>
      </c>
      <c r="C2361" s="3" t="s">
        <v>56</v>
      </c>
      <c r="D2361" s="3" t="s">
        <v>93</v>
      </c>
      <c r="E2361" s="3" t="s">
        <v>93</v>
      </c>
      <c r="F2361" s="3">
        <v>5674</v>
      </c>
      <c r="G2361" s="3">
        <f t="shared" si="111"/>
        <v>2009</v>
      </c>
      <c r="H2361" s="4">
        <v>4</v>
      </c>
      <c r="I2361" s="3" t="s">
        <v>36</v>
      </c>
      <c r="J2361" s="3">
        <v>7</v>
      </c>
      <c r="K2361" s="3">
        <v>0</v>
      </c>
      <c r="L2361" s="3">
        <v>1</v>
      </c>
      <c r="M2361" s="3">
        <v>2</v>
      </c>
      <c r="N2361" s="3">
        <v>0</v>
      </c>
      <c r="O2361" s="3">
        <v>0</v>
      </c>
      <c r="P2361" s="3">
        <f t="shared" si="113"/>
        <v>12</v>
      </c>
      <c r="Q2361" s="3">
        <v>210</v>
      </c>
      <c r="R2361" s="3">
        <f t="shared" si="112"/>
        <v>1</v>
      </c>
      <c r="S2361" s="3">
        <v>10</v>
      </c>
      <c r="T2361" s="3">
        <f>IF(AND(H2361&lt;5,S2361&gt;=VLOOKUP(A2361,anni!$A$1:$O$32,6,0)),1,0)</f>
        <v>0</v>
      </c>
    </row>
    <row r="2362" spans="1:20" x14ac:dyDescent="0.3">
      <c r="A2362" s="3">
        <v>2009</v>
      </c>
      <c r="B2362" s="3">
        <v>237</v>
      </c>
      <c r="C2362" s="3" t="s">
        <v>43</v>
      </c>
      <c r="D2362" s="3" t="s">
        <v>92</v>
      </c>
      <c r="E2362" s="3" t="s">
        <v>92</v>
      </c>
      <c r="F2362" s="3">
        <v>4996</v>
      </c>
      <c r="G2362" s="3">
        <f t="shared" si="111"/>
        <v>2009</v>
      </c>
      <c r="H2362" s="4">
        <v>5</v>
      </c>
      <c r="I2362" s="3" t="s">
        <v>36</v>
      </c>
      <c r="J2362" s="3">
        <v>7</v>
      </c>
      <c r="K2362" s="3">
        <v>0</v>
      </c>
      <c r="L2362" s="3">
        <v>6</v>
      </c>
      <c r="M2362" s="3">
        <v>7</v>
      </c>
      <c r="N2362" s="3">
        <v>0</v>
      </c>
      <c r="O2362" s="3">
        <v>3</v>
      </c>
      <c r="P2362" s="3">
        <f t="shared" si="113"/>
        <v>23</v>
      </c>
      <c r="Q2362" s="3">
        <v>54</v>
      </c>
      <c r="R2362" s="3">
        <f t="shared" si="112"/>
        <v>5</v>
      </c>
      <c r="S2362" s="3">
        <v>23</v>
      </c>
      <c r="T2362" s="3">
        <f>IF(AND(H2362&lt;5,S2362&gt;=VLOOKUP(A2362,anni!$A$1:$O$32,6,0)),1,0)</f>
        <v>0</v>
      </c>
    </row>
    <row r="2363" spans="1:20" x14ac:dyDescent="0.3">
      <c r="A2363" s="3">
        <v>2009</v>
      </c>
      <c r="B2363" s="3">
        <v>238</v>
      </c>
      <c r="C2363" s="3" t="s">
        <v>86</v>
      </c>
      <c r="D2363" s="3" t="s">
        <v>131</v>
      </c>
      <c r="E2363" s="3" t="s">
        <v>131</v>
      </c>
      <c r="F2363" s="3">
        <v>5736</v>
      </c>
      <c r="G2363" s="3">
        <f t="shared" si="111"/>
        <v>2009</v>
      </c>
      <c r="H2363" s="4">
        <v>2</v>
      </c>
      <c r="I2363" s="3" t="s">
        <v>31</v>
      </c>
      <c r="J2363" s="3">
        <v>7</v>
      </c>
      <c r="K2363" s="3">
        <v>0</v>
      </c>
      <c r="L2363" s="3">
        <v>7</v>
      </c>
      <c r="M2363" s="3">
        <v>0</v>
      </c>
      <c r="N2363" s="3">
        <v>0</v>
      </c>
      <c r="O2363" s="3">
        <v>0</v>
      </c>
      <c r="P2363" s="3">
        <f t="shared" si="113"/>
        <v>22.400000000000002</v>
      </c>
      <c r="Q2363" s="3">
        <v>173</v>
      </c>
      <c r="R2363" s="3">
        <f t="shared" si="112"/>
        <v>3</v>
      </c>
      <c r="S2363" s="3">
        <v>14</v>
      </c>
      <c r="T2363" s="3">
        <f>IF(AND(H2363&lt;5,S2363&gt;=VLOOKUP(A2363,anni!$A$1:$O$32,6,0)),1,0)</f>
        <v>0</v>
      </c>
    </row>
    <row r="2364" spans="1:20" x14ac:dyDescent="0.3">
      <c r="A2364" s="3">
        <v>2009</v>
      </c>
      <c r="B2364" s="3">
        <v>239</v>
      </c>
      <c r="C2364" s="3" t="s">
        <v>59</v>
      </c>
      <c r="D2364" s="3" t="s">
        <v>128</v>
      </c>
      <c r="E2364" s="3" t="s">
        <v>128</v>
      </c>
      <c r="F2364" s="3">
        <v>5707</v>
      </c>
      <c r="G2364" s="3">
        <f t="shared" si="111"/>
        <v>2009</v>
      </c>
      <c r="H2364" s="4">
        <v>3</v>
      </c>
      <c r="I2364" s="3" t="s">
        <v>36</v>
      </c>
      <c r="J2364" s="3">
        <v>2</v>
      </c>
      <c r="K2364" s="3">
        <v>4</v>
      </c>
      <c r="L2364" s="3">
        <v>1</v>
      </c>
      <c r="M2364" s="3">
        <v>0</v>
      </c>
      <c r="N2364" s="3">
        <v>0</v>
      </c>
      <c r="O2364" s="3">
        <v>0</v>
      </c>
      <c r="P2364" s="3">
        <f t="shared" si="113"/>
        <v>9.7999999999999989</v>
      </c>
      <c r="Q2364" s="3">
        <v>245</v>
      </c>
      <c r="R2364" s="3">
        <f t="shared" si="112"/>
        <v>1</v>
      </c>
      <c r="S2364" s="3">
        <v>7</v>
      </c>
      <c r="T2364" s="3">
        <f>IF(AND(H2364&lt;5,S2364&gt;=VLOOKUP(A2364,anni!$A$1:$O$32,6,0)),1,0)</f>
        <v>0</v>
      </c>
    </row>
    <row r="2365" spans="1:20" x14ac:dyDescent="0.3">
      <c r="A2365" s="3">
        <v>2009</v>
      </c>
      <c r="B2365" s="3">
        <v>240</v>
      </c>
      <c r="C2365" s="3" t="s">
        <v>53</v>
      </c>
      <c r="D2365" s="3" t="s">
        <v>113</v>
      </c>
      <c r="E2365" s="3" t="s">
        <v>113</v>
      </c>
      <c r="F2365" s="3">
        <v>5622</v>
      </c>
      <c r="G2365" s="3">
        <f t="shared" si="111"/>
        <v>2009</v>
      </c>
      <c r="H2365" s="4">
        <v>5</v>
      </c>
      <c r="I2365" s="3" t="s">
        <v>36</v>
      </c>
      <c r="J2365" s="3">
        <v>7</v>
      </c>
      <c r="K2365" s="3">
        <v>0</v>
      </c>
      <c r="L2365" s="3">
        <v>3</v>
      </c>
      <c r="M2365" s="3">
        <v>0</v>
      </c>
      <c r="N2365" s="3">
        <v>0</v>
      </c>
      <c r="O2365" s="3">
        <v>0</v>
      </c>
      <c r="P2365" s="3">
        <f t="shared" si="113"/>
        <v>10</v>
      </c>
      <c r="Q2365" s="3">
        <v>210</v>
      </c>
      <c r="R2365" s="3">
        <f t="shared" si="112"/>
        <v>1</v>
      </c>
      <c r="S2365" s="3">
        <v>10</v>
      </c>
      <c r="T2365" s="3">
        <f>IF(AND(H2365&lt;5,S2365&gt;=VLOOKUP(A2365,anni!$A$1:$O$32,6,0)),1,0)</f>
        <v>0</v>
      </c>
    </row>
    <row r="2366" spans="1:20" x14ac:dyDescent="0.3">
      <c r="A2366" s="3">
        <v>2009</v>
      </c>
      <c r="B2366" s="3">
        <v>241</v>
      </c>
      <c r="C2366" s="3" t="s">
        <v>86</v>
      </c>
      <c r="D2366" s="3" t="s">
        <v>87</v>
      </c>
      <c r="E2366" s="3" t="s">
        <v>87</v>
      </c>
      <c r="F2366" s="3">
        <v>5327</v>
      </c>
      <c r="G2366" s="3">
        <f t="shared" si="111"/>
        <v>2009</v>
      </c>
      <c r="H2366" s="4">
        <v>5</v>
      </c>
      <c r="I2366" s="3" t="s">
        <v>36</v>
      </c>
      <c r="J2366" s="3">
        <v>6</v>
      </c>
      <c r="K2366" s="3">
        <v>7</v>
      </c>
      <c r="L2366" s="3">
        <v>2</v>
      </c>
      <c r="M2366" s="3">
        <v>4</v>
      </c>
      <c r="N2366" s="3">
        <v>1</v>
      </c>
      <c r="O2366" s="3">
        <v>0</v>
      </c>
      <c r="P2366" s="3">
        <f t="shared" si="113"/>
        <v>20</v>
      </c>
      <c r="Q2366" s="3">
        <v>89</v>
      </c>
      <c r="R2366" s="3">
        <f t="shared" si="112"/>
        <v>3</v>
      </c>
      <c r="S2366" s="3">
        <v>20</v>
      </c>
      <c r="T2366" s="3">
        <f>IF(AND(H2366&lt;5,S2366&gt;=VLOOKUP(A2366,anni!$A$1:$O$32,6,0)),1,0)</f>
        <v>0</v>
      </c>
    </row>
    <row r="2367" spans="1:20" x14ac:dyDescent="0.3">
      <c r="A2367" s="3">
        <v>2009</v>
      </c>
      <c r="B2367" s="3">
        <v>242</v>
      </c>
      <c r="C2367" s="3" t="s">
        <v>69</v>
      </c>
      <c r="D2367" s="3" t="s">
        <v>72</v>
      </c>
      <c r="E2367" s="3" t="s">
        <v>72</v>
      </c>
      <c r="F2367" s="3">
        <v>5172</v>
      </c>
      <c r="G2367" s="3">
        <f t="shared" si="111"/>
        <v>2009</v>
      </c>
      <c r="H2367" s="4">
        <v>5</v>
      </c>
      <c r="I2367" s="3" t="s">
        <v>36</v>
      </c>
      <c r="J2367" s="3">
        <v>7</v>
      </c>
      <c r="K2367" s="3">
        <v>7</v>
      </c>
      <c r="L2367" s="3">
        <v>7</v>
      </c>
      <c r="M2367" s="3">
        <v>2</v>
      </c>
      <c r="N2367" s="3">
        <v>2</v>
      </c>
      <c r="O2367" s="3">
        <v>0</v>
      </c>
      <c r="P2367" s="3">
        <f t="shared" si="113"/>
        <v>25</v>
      </c>
      <c r="Q2367" s="3">
        <v>41</v>
      </c>
      <c r="R2367" s="3">
        <f t="shared" si="112"/>
        <v>4</v>
      </c>
      <c r="S2367" s="3">
        <v>25</v>
      </c>
      <c r="T2367" s="3">
        <f>IF(AND(H2367&lt;5,S2367&gt;=VLOOKUP(A2367,anni!$A$1:$O$32,6,0)),1,0)</f>
        <v>0</v>
      </c>
    </row>
    <row r="2368" spans="1:20" x14ac:dyDescent="0.3">
      <c r="A2368" s="3">
        <v>2009</v>
      </c>
      <c r="B2368" s="3">
        <v>243</v>
      </c>
      <c r="C2368" s="3" t="s">
        <v>29</v>
      </c>
      <c r="D2368" s="3" t="s">
        <v>139</v>
      </c>
      <c r="E2368" s="3" t="s">
        <v>139</v>
      </c>
      <c r="F2368" s="3">
        <v>5708</v>
      </c>
      <c r="G2368" s="3">
        <f t="shared" si="111"/>
        <v>2009</v>
      </c>
      <c r="H2368" s="4">
        <v>3</v>
      </c>
      <c r="I2368" s="3" t="s">
        <v>36</v>
      </c>
      <c r="J2368" s="3">
        <v>3</v>
      </c>
      <c r="K2368" s="3">
        <v>6</v>
      </c>
      <c r="L2368" s="3">
        <v>1</v>
      </c>
      <c r="M2368" s="3">
        <v>0</v>
      </c>
      <c r="N2368" s="3">
        <v>0</v>
      </c>
      <c r="O2368" s="3">
        <v>0</v>
      </c>
      <c r="P2368" s="3">
        <f t="shared" si="113"/>
        <v>14</v>
      </c>
      <c r="Q2368" s="3">
        <v>210</v>
      </c>
      <c r="R2368" s="3">
        <f t="shared" si="112"/>
        <v>1</v>
      </c>
      <c r="S2368" s="3">
        <v>10</v>
      </c>
      <c r="T2368" s="3">
        <f>IF(AND(H2368&lt;5,S2368&gt;=VLOOKUP(A2368,anni!$A$1:$O$32,6,0)),1,0)</f>
        <v>0</v>
      </c>
    </row>
    <row r="2369" spans="1:20" x14ac:dyDescent="0.3">
      <c r="A2369" s="3">
        <v>2009</v>
      </c>
      <c r="B2369" s="3">
        <v>244</v>
      </c>
      <c r="C2369" s="3" t="s">
        <v>39</v>
      </c>
      <c r="D2369" s="3" t="s">
        <v>40</v>
      </c>
      <c r="E2369" s="3" t="s">
        <v>40</v>
      </c>
      <c r="F2369" s="3">
        <v>5748</v>
      </c>
      <c r="G2369" s="3">
        <f t="shared" si="111"/>
        <v>2009</v>
      </c>
      <c r="H2369" s="4">
        <v>1</v>
      </c>
      <c r="I2369" s="3" t="s">
        <v>31</v>
      </c>
      <c r="J2369" s="3">
        <v>7</v>
      </c>
      <c r="K2369" s="3">
        <v>0</v>
      </c>
      <c r="L2369" s="3">
        <v>6</v>
      </c>
      <c r="M2369" s="3">
        <v>0</v>
      </c>
      <c r="N2369" s="3">
        <v>0</v>
      </c>
      <c r="O2369" s="3">
        <v>0</v>
      </c>
      <c r="P2369" s="3">
        <f t="shared" si="113"/>
        <v>23.400000000000002</v>
      </c>
      <c r="Q2369" s="3">
        <v>183</v>
      </c>
      <c r="R2369" s="3">
        <f t="shared" si="112"/>
        <v>5</v>
      </c>
      <c r="S2369" s="3">
        <v>13</v>
      </c>
      <c r="T2369" s="3">
        <f>IF(AND(H2369&lt;5,S2369&gt;=VLOOKUP(A2369,anni!$A$1:$O$32,6,0)),1,0)</f>
        <v>0</v>
      </c>
    </row>
    <row r="2370" spans="1:20" x14ac:dyDescent="0.3">
      <c r="A2370" s="3">
        <v>2009</v>
      </c>
      <c r="B2370" s="3">
        <v>245</v>
      </c>
      <c r="C2370" s="3" t="s">
        <v>56</v>
      </c>
      <c r="D2370" s="3" t="s">
        <v>71</v>
      </c>
      <c r="E2370" s="3" t="s">
        <v>71</v>
      </c>
      <c r="F2370" s="3">
        <v>5623</v>
      </c>
      <c r="G2370" s="3">
        <f t="shared" ref="G2370:G2433" si="114">A2370</f>
        <v>2009</v>
      </c>
      <c r="H2370" s="4">
        <v>5</v>
      </c>
      <c r="I2370" s="3" t="s">
        <v>36</v>
      </c>
      <c r="J2370" s="3">
        <v>7</v>
      </c>
      <c r="K2370" s="3">
        <v>0</v>
      </c>
      <c r="L2370" s="3">
        <v>0</v>
      </c>
      <c r="M2370" s="3">
        <v>0</v>
      </c>
      <c r="N2370" s="3">
        <v>0</v>
      </c>
      <c r="O2370" s="3">
        <v>0</v>
      </c>
      <c r="P2370" s="3">
        <f t="shared" si="113"/>
        <v>7</v>
      </c>
      <c r="Q2370" s="3">
        <v>245</v>
      </c>
      <c r="R2370" s="3">
        <f t="shared" si="112"/>
        <v>1</v>
      </c>
      <c r="S2370" s="3">
        <v>7</v>
      </c>
      <c r="T2370" s="3">
        <f>IF(AND(H2370&lt;5,S2370&gt;=VLOOKUP(A2370,anni!$A$1:$O$32,6,0)),1,0)</f>
        <v>0</v>
      </c>
    </row>
    <row r="2371" spans="1:20" x14ac:dyDescent="0.3">
      <c r="A2371" s="3">
        <v>2009</v>
      </c>
      <c r="B2371" s="3">
        <v>246</v>
      </c>
      <c r="C2371" s="3" t="s">
        <v>39</v>
      </c>
      <c r="D2371" s="3" t="s">
        <v>111</v>
      </c>
      <c r="E2371" s="3" t="s">
        <v>111</v>
      </c>
      <c r="F2371" s="3">
        <v>5675</v>
      </c>
      <c r="G2371" s="3">
        <f t="shared" si="114"/>
        <v>2009</v>
      </c>
      <c r="H2371" s="4">
        <v>4</v>
      </c>
      <c r="I2371" s="3" t="s">
        <v>36</v>
      </c>
      <c r="J2371" s="3">
        <v>7</v>
      </c>
      <c r="K2371" s="3">
        <v>1</v>
      </c>
      <c r="L2371" s="3">
        <v>0</v>
      </c>
      <c r="M2371" s="3">
        <v>0</v>
      </c>
      <c r="N2371" s="3">
        <v>0</v>
      </c>
      <c r="O2371" s="3">
        <v>0</v>
      </c>
      <c r="P2371" s="3">
        <f t="shared" si="113"/>
        <v>9.6</v>
      </c>
      <c r="Q2371" s="3">
        <v>236</v>
      </c>
      <c r="R2371" s="3">
        <f t="shared" si="112"/>
        <v>1</v>
      </c>
      <c r="S2371" s="3">
        <v>8</v>
      </c>
      <c r="T2371" s="3">
        <f>IF(AND(H2371&lt;5,S2371&gt;=VLOOKUP(A2371,anni!$A$1:$O$32,6,0)),1,0)</f>
        <v>0</v>
      </c>
    </row>
    <row r="2372" spans="1:20" x14ac:dyDescent="0.3">
      <c r="A2372" s="3">
        <v>2009</v>
      </c>
      <c r="B2372" s="3">
        <v>247</v>
      </c>
      <c r="C2372" s="3" t="s">
        <v>53</v>
      </c>
      <c r="D2372" s="3" t="s">
        <v>54</v>
      </c>
      <c r="E2372" s="3" t="s">
        <v>54</v>
      </c>
      <c r="F2372" s="3">
        <v>5624</v>
      </c>
      <c r="G2372" s="3">
        <f t="shared" si="114"/>
        <v>2009</v>
      </c>
      <c r="H2372" s="4">
        <v>5</v>
      </c>
      <c r="I2372" s="3" t="s">
        <v>36</v>
      </c>
      <c r="J2372" s="3">
        <v>7</v>
      </c>
      <c r="K2372" s="3">
        <v>0</v>
      </c>
      <c r="L2372" s="3">
        <v>2</v>
      </c>
      <c r="M2372" s="3">
        <v>1</v>
      </c>
      <c r="N2372" s="3">
        <v>0</v>
      </c>
      <c r="O2372" s="3">
        <v>0</v>
      </c>
      <c r="P2372" s="3">
        <f t="shared" si="113"/>
        <v>10</v>
      </c>
      <c r="Q2372" s="3">
        <v>210</v>
      </c>
      <c r="R2372" s="3">
        <f t="shared" si="112"/>
        <v>1</v>
      </c>
      <c r="S2372" s="3">
        <v>10</v>
      </c>
      <c r="T2372" s="3">
        <f>IF(AND(H2372&lt;5,S2372&gt;=VLOOKUP(A2372,anni!$A$1:$O$32,6,0)),1,0)</f>
        <v>0</v>
      </c>
    </row>
    <row r="2373" spans="1:20" x14ac:dyDescent="0.3">
      <c r="A2373" s="3">
        <v>2009</v>
      </c>
      <c r="B2373" s="3">
        <v>248</v>
      </c>
      <c r="C2373" s="3" t="s">
        <v>56</v>
      </c>
      <c r="D2373" s="3" t="s">
        <v>93</v>
      </c>
      <c r="E2373" s="3" t="s">
        <v>93</v>
      </c>
      <c r="F2373" s="3">
        <v>5709</v>
      </c>
      <c r="G2373" s="3">
        <f t="shared" si="114"/>
        <v>2009</v>
      </c>
      <c r="H2373" s="4">
        <v>3</v>
      </c>
      <c r="I2373" s="3" t="s">
        <v>36</v>
      </c>
      <c r="J2373" s="3">
        <v>7</v>
      </c>
      <c r="K2373" s="3">
        <v>7</v>
      </c>
      <c r="L2373" s="3">
        <v>3</v>
      </c>
      <c r="M2373" s="3">
        <v>3</v>
      </c>
      <c r="N2373" s="3">
        <v>0</v>
      </c>
      <c r="O2373" s="3">
        <v>0</v>
      </c>
      <c r="P2373" s="3">
        <f t="shared" si="113"/>
        <v>28</v>
      </c>
      <c r="Q2373" s="3">
        <v>89</v>
      </c>
      <c r="R2373" s="3">
        <f t="shared" si="112"/>
        <v>2</v>
      </c>
      <c r="S2373" s="3">
        <v>20</v>
      </c>
      <c r="T2373" s="3">
        <f>IF(AND(H2373&lt;5,S2373&gt;=VLOOKUP(A2373,anni!$A$1:$O$32,6,0)),1,0)</f>
        <v>0</v>
      </c>
    </row>
    <row r="2374" spans="1:20" x14ac:dyDescent="0.3">
      <c r="A2374" s="3">
        <v>2009</v>
      </c>
      <c r="B2374" s="3">
        <v>249</v>
      </c>
      <c r="C2374" s="3" t="s">
        <v>34</v>
      </c>
      <c r="D2374" s="3" t="s">
        <v>97</v>
      </c>
      <c r="E2374" s="3" t="s">
        <v>97</v>
      </c>
      <c r="F2374" s="3">
        <v>5477</v>
      </c>
      <c r="G2374" s="3">
        <f t="shared" si="114"/>
        <v>2009</v>
      </c>
      <c r="H2374" s="4">
        <v>5</v>
      </c>
      <c r="I2374" s="3" t="s">
        <v>36</v>
      </c>
      <c r="J2374" s="3">
        <v>7</v>
      </c>
      <c r="K2374" s="3">
        <v>7</v>
      </c>
      <c r="L2374" s="3">
        <v>7</v>
      </c>
      <c r="M2374" s="3">
        <v>1</v>
      </c>
      <c r="N2374" s="3">
        <v>0</v>
      </c>
      <c r="O2374" s="3">
        <v>0</v>
      </c>
      <c r="P2374" s="3">
        <f t="shared" si="113"/>
        <v>22</v>
      </c>
      <c r="Q2374" s="3">
        <v>61</v>
      </c>
      <c r="R2374" s="3">
        <f t="shared" si="112"/>
        <v>2</v>
      </c>
      <c r="S2374" s="3">
        <v>22</v>
      </c>
      <c r="T2374" s="3">
        <f>IF(AND(H2374&lt;5,S2374&gt;=VLOOKUP(A2374,anni!$A$1:$O$32,6,0)),1,0)</f>
        <v>0</v>
      </c>
    </row>
    <row r="2375" spans="1:20" x14ac:dyDescent="0.3">
      <c r="A2375" s="3">
        <v>2009</v>
      </c>
      <c r="B2375" s="3">
        <v>250</v>
      </c>
      <c r="C2375" s="3" t="s">
        <v>69</v>
      </c>
      <c r="D2375" s="3" t="s">
        <v>76</v>
      </c>
      <c r="E2375" s="3" t="s">
        <v>76</v>
      </c>
      <c r="F2375" s="3">
        <v>5625</v>
      </c>
      <c r="G2375" s="3">
        <f t="shared" si="114"/>
        <v>2009</v>
      </c>
      <c r="H2375" s="4">
        <v>5</v>
      </c>
      <c r="I2375" s="3" t="s">
        <v>36</v>
      </c>
      <c r="J2375" s="3">
        <v>7</v>
      </c>
      <c r="K2375" s="3">
        <v>7</v>
      </c>
      <c r="L2375" s="3">
        <v>7</v>
      </c>
      <c r="M2375" s="3">
        <v>0</v>
      </c>
      <c r="N2375" s="3">
        <v>0</v>
      </c>
      <c r="O2375" s="3">
        <v>0</v>
      </c>
      <c r="P2375" s="3">
        <f t="shared" si="113"/>
        <v>21</v>
      </c>
      <c r="Q2375" s="3">
        <v>77</v>
      </c>
      <c r="R2375" s="3">
        <f t="shared" si="112"/>
        <v>1</v>
      </c>
      <c r="S2375" s="3">
        <v>21</v>
      </c>
      <c r="T2375" s="3">
        <f>IF(AND(H2375&lt;5,S2375&gt;=VLOOKUP(A2375,anni!$A$1:$O$32,6,0)),1,0)</f>
        <v>0</v>
      </c>
    </row>
    <row r="2376" spans="1:20" x14ac:dyDescent="0.3">
      <c r="A2376" s="3">
        <v>2009</v>
      </c>
      <c r="B2376" s="3">
        <v>251</v>
      </c>
      <c r="C2376" s="3" t="s">
        <v>34</v>
      </c>
      <c r="D2376" s="3" t="s">
        <v>103</v>
      </c>
      <c r="E2376" s="3" t="s">
        <v>103</v>
      </c>
      <c r="F2376" s="3">
        <v>5626</v>
      </c>
      <c r="G2376" s="3">
        <f t="shared" si="114"/>
        <v>2009</v>
      </c>
      <c r="H2376" s="4">
        <v>5</v>
      </c>
      <c r="I2376" s="3" t="s">
        <v>36</v>
      </c>
      <c r="J2376" s="3">
        <v>3</v>
      </c>
      <c r="K2376" s="3">
        <v>7</v>
      </c>
      <c r="L2376" s="3">
        <v>0</v>
      </c>
      <c r="M2376" s="3">
        <v>2</v>
      </c>
      <c r="N2376" s="3">
        <v>0</v>
      </c>
      <c r="O2376" s="3">
        <v>0</v>
      </c>
      <c r="P2376" s="3">
        <f t="shared" si="113"/>
        <v>12</v>
      </c>
      <c r="Q2376" s="3">
        <v>193</v>
      </c>
      <c r="R2376" s="3">
        <f t="shared" si="112"/>
        <v>1</v>
      </c>
      <c r="S2376" s="3">
        <v>12</v>
      </c>
      <c r="T2376" s="3">
        <f>IF(AND(H2376&lt;5,S2376&gt;=VLOOKUP(A2376,anni!$A$1:$O$32,6,0)),1,0)</f>
        <v>0</v>
      </c>
    </row>
    <row r="2377" spans="1:20" x14ac:dyDescent="0.3">
      <c r="A2377" s="3">
        <v>2009</v>
      </c>
      <c r="B2377" s="3">
        <v>252</v>
      </c>
      <c r="C2377" s="3" t="s">
        <v>69</v>
      </c>
      <c r="D2377" s="3" t="s">
        <v>76</v>
      </c>
      <c r="E2377" s="3" t="s">
        <v>76</v>
      </c>
      <c r="F2377" s="3">
        <v>5627</v>
      </c>
      <c r="G2377" s="3">
        <f t="shared" si="114"/>
        <v>2009</v>
      </c>
      <c r="H2377" s="4">
        <v>5</v>
      </c>
      <c r="I2377" s="3" t="s">
        <v>36</v>
      </c>
      <c r="J2377" s="3">
        <v>7</v>
      </c>
      <c r="K2377" s="3">
        <v>0</v>
      </c>
      <c r="L2377" s="3">
        <v>1</v>
      </c>
      <c r="M2377" s="3">
        <v>0</v>
      </c>
      <c r="N2377" s="3">
        <v>0</v>
      </c>
      <c r="O2377" s="3">
        <v>0</v>
      </c>
      <c r="P2377" s="3">
        <f t="shared" si="113"/>
        <v>8</v>
      </c>
      <c r="Q2377" s="3">
        <v>236</v>
      </c>
      <c r="R2377" s="3">
        <f t="shared" si="112"/>
        <v>1</v>
      </c>
      <c r="S2377" s="3">
        <v>8</v>
      </c>
      <c r="T2377" s="3">
        <f>IF(AND(H2377&lt;5,S2377&gt;=VLOOKUP(A2377,anni!$A$1:$O$32,6,0)),1,0)</f>
        <v>0</v>
      </c>
    </row>
    <row r="2378" spans="1:20" x14ac:dyDescent="0.3">
      <c r="A2378" s="3">
        <v>2009</v>
      </c>
      <c r="B2378" s="3">
        <v>253</v>
      </c>
      <c r="C2378" s="3" t="s">
        <v>47</v>
      </c>
      <c r="D2378" s="3" t="s">
        <v>52</v>
      </c>
      <c r="E2378" s="3" t="s">
        <v>52</v>
      </c>
      <c r="F2378" s="3">
        <v>5328</v>
      </c>
      <c r="G2378" s="3">
        <f t="shared" si="114"/>
        <v>2009</v>
      </c>
      <c r="H2378" s="4">
        <v>5</v>
      </c>
      <c r="I2378" s="3" t="s">
        <v>36</v>
      </c>
      <c r="J2378" s="3">
        <v>7</v>
      </c>
      <c r="K2378" s="3">
        <v>7</v>
      </c>
      <c r="L2378" s="3">
        <v>7</v>
      </c>
      <c r="M2378" s="3">
        <v>4</v>
      </c>
      <c r="N2378" s="3">
        <v>7</v>
      </c>
      <c r="O2378" s="3">
        <v>0</v>
      </c>
      <c r="P2378" s="3">
        <f t="shared" si="113"/>
        <v>32</v>
      </c>
      <c r="Q2378" s="3">
        <v>10</v>
      </c>
      <c r="R2378" s="3">
        <f t="shared" si="112"/>
        <v>3</v>
      </c>
      <c r="S2378" s="3">
        <v>32</v>
      </c>
      <c r="T2378" s="3">
        <f>IF(AND(H2378&lt;5,S2378&gt;=VLOOKUP(A2378,anni!$A$1:$O$32,6,0)),1,0)</f>
        <v>0</v>
      </c>
    </row>
    <row r="2379" spans="1:20" x14ac:dyDescent="0.3">
      <c r="A2379" s="3">
        <v>2009</v>
      </c>
      <c r="B2379" s="3">
        <v>254</v>
      </c>
      <c r="C2379" s="3" t="s">
        <v>56</v>
      </c>
      <c r="D2379" s="3" t="s">
        <v>57</v>
      </c>
      <c r="E2379" s="3" t="s">
        <v>57</v>
      </c>
      <c r="F2379" s="3">
        <v>5628</v>
      </c>
      <c r="G2379" s="3">
        <f t="shared" si="114"/>
        <v>2009</v>
      </c>
      <c r="H2379" s="4">
        <v>5</v>
      </c>
      <c r="I2379" s="3" t="s">
        <v>36</v>
      </c>
      <c r="J2379" s="3">
        <v>2</v>
      </c>
      <c r="K2379" s="3">
        <v>7</v>
      </c>
      <c r="L2379" s="3">
        <v>1</v>
      </c>
      <c r="M2379" s="3">
        <v>0</v>
      </c>
      <c r="N2379" s="3">
        <v>1</v>
      </c>
      <c r="O2379" s="3">
        <v>0</v>
      </c>
      <c r="P2379" s="3">
        <f t="shared" si="113"/>
        <v>11</v>
      </c>
      <c r="Q2379" s="3">
        <v>201</v>
      </c>
      <c r="R2379" s="3">
        <f t="shared" si="112"/>
        <v>1</v>
      </c>
      <c r="S2379" s="3">
        <v>11</v>
      </c>
      <c r="T2379" s="3">
        <f>IF(AND(H2379&lt;5,S2379&gt;=VLOOKUP(A2379,anni!$A$1:$O$32,6,0)),1,0)</f>
        <v>0</v>
      </c>
    </row>
    <row r="2380" spans="1:20" x14ac:dyDescent="0.3">
      <c r="A2380" s="3">
        <v>2009</v>
      </c>
      <c r="B2380" s="3">
        <v>255</v>
      </c>
      <c r="C2380" s="3" t="s">
        <v>29</v>
      </c>
      <c r="D2380" s="3" t="s">
        <v>75</v>
      </c>
      <c r="E2380" s="3" t="s">
        <v>75</v>
      </c>
      <c r="F2380" s="3">
        <v>5676</v>
      </c>
      <c r="G2380" s="3">
        <f t="shared" si="114"/>
        <v>2009</v>
      </c>
      <c r="H2380" s="4">
        <v>4</v>
      </c>
      <c r="I2380" s="3" t="s">
        <v>36</v>
      </c>
      <c r="J2380" s="3">
        <v>7</v>
      </c>
      <c r="K2380" s="3">
        <v>0</v>
      </c>
      <c r="L2380" s="3">
        <v>0</v>
      </c>
      <c r="M2380" s="3">
        <v>0</v>
      </c>
      <c r="N2380" s="3">
        <v>1</v>
      </c>
      <c r="O2380" s="3">
        <v>0</v>
      </c>
      <c r="P2380" s="3">
        <f t="shared" si="113"/>
        <v>9.6</v>
      </c>
      <c r="Q2380" s="3">
        <v>236</v>
      </c>
      <c r="R2380" s="3">
        <f t="shared" si="112"/>
        <v>2</v>
      </c>
      <c r="S2380" s="3">
        <v>8</v>
      </c>
      <c r="T2380" s="3">
        <f>IF(AND(H2380&lt;5,S2380&gt;=VLOOKUP(A2380,anni!$A$1:$O$32,6,0)),1,0)</f>
        <v>0</v>
      </c>
    </row>
    <row r="2381" spans="1:20" x14ac:dyDescent="0.3">
      <c r="A2381" s="3">
        <v>2009</v>
      </c>
      <c r="B2381" s="3">
        <v>256</v>
      </c>
      <c r="C2381" s="3" t="s">
        <v>47</v>
      </c>
      <c r="D2381" s="3" t="s">
        <v>105</v>
      </c>
      <c r="E2381" s="3" t="s">
        <v>105</v>
      </c>
      <c r="F2381" s="3">
        <v>5329</v>
      </c>
      <c r="G2381" s="3">
        <f t="shared" si="114"/>
        <v>2009</v>
      </c>
      <c r="H2381" s="4">
        <v>5</v>
      </c>
      <c r="I2381" s="3" t="s">
        <v>36</v>
      </c>
      <c r="J2381" s="3">
        <v>7</v>
      </c>
      <c r="K2381" s="3">
        <v>7</v>
      </c>
      <c r="L2381" s="3">
        <v>0</v>
      </c>
      <c r="M2381" s="3">
        <v>6</v>
      </c>
      <c r="N2381" s="3">
        <v>2</v>
      </c>
      <c r="O2381" s="3">
        <v>0</v>
      </c>
      <c r="P2381" s="3">
        <f t="shared" si="113"/>
        <v>22</v>
      </c>
      <c r="Q2381" s="3">
        <v>61</v>
      </c>
      <c r="R2381" s="3">
        <f t="shared" si="112"/>
        <v>2</v>
      </c>
      <c r="S2381" s="3">
        <v>22</v>
      </c>
      <c r="T2381" s="3">
        <f>IF(AND(H2381&lt;5,S2381&gt;=VLOOKUP(A2381,anni!$A$1:$O$32,6,0)),1,0)</f>
        <v>0</v>
      </c>
    </row>
    <row r="2382" spans="1:20" x14ac:dyDescent="0.3">
      <c r="A2382" s="3">
        <v>2009</v>
      </c>
      <c r="B2382" s="3">
        <v>257</v>
      </c>
      <c r="C2382" s="3" t="s">
        <v>79</v>
      </c>
      <c r="D2382" s="3" t="s">
        <v>80</v>
      </c>
      <c r="E2382" s="3" t="s">
        <v>80</v>
      </c>
      <c r="F2382" s="3">
        <v>4997</v>
      </c>
      <c r="G2382" s="3">
        <f t="shared" si="114"/>
        <v>2009</v>
      </c>
      <c r="H2382" s="4">
        <v>5</v>
      </c>
      <c r="I2382" s="3" t="s">
        <v>36</v>
      </c>
      <c r="J2382" s="3">
        <v>7</v>
      </c>
      <c r="K2382" s="3">
        <v>6</v>
      </c>
      <c r="L2382" s="3">
        <v>7</v>
      </c>
      <c r="M2382" s="3">
        <v>0</v>
      </c>
      <c r="N2382" s="3">
        <v>1</v>
      </c>
      <c r="O2382" s="3">
        <v>2</v>
      </c>
      <c r="P2382" s="3">
        <f t="shared" si="113"/>
        <v>23</v>
      </c>
      <c r="Q2382" s="3">
        <v>54</v>
      </c>
      <c r="R2382" s="3">
        <f t="shared" si="112"/>
        <v>4</v>
      </c>
      <c r="S2382" s="3">
        <v>23</v>
      </c>
      <c r="T2382" s="3">
        <f>IF(AND(H2382&lt;5,S2382&gt;=VLOOKUP(A2382,anni!$A$1:$O$32,6,0)),1,0)</f>
        <v>0</v>
      </c>
    </row>
    <row r="2383" spans="1:20" x14ac:dyDescent="0.3">
      <c r="A2383" s="3">
        <v>2009</v>
      </c>
      <c r="B2383" s="3">
        <v>258</v>
      </c>
      <c r="C2383" s="3" t="s">
        <v>39</v>
      </c>
      <c r="D2383" s="3" t="s">
        <v>40</v>
      </c>
      <c r="E2383" s="3" t="s">
        <v>40</v>
      </c>
      <c r="F2383" s="3">
        <v>5737</v>
      </c>
      <c r="G2383" s="3">
        <f t="shared" si="114"/>
        <v>2009</v>
      </c>
      <c r="H2383" s="4">
        <v>2</v>
      </c>
      <c r="I2383" s="3" t="s">
        <v>31</v>
      </c>
      <c r="J2383" s="3">
        <v>0</v>
      </c>
      <c r="K2383" s="3">
        <v>0</v>
      </c>
      <c r="L2383" s="3">
        <v>0</v>
      </c>
      <c r="M2383" s="3">
        <v>0</v>
      </c>
      <c r="N2383" s="3">
        <v>0</v>
      </c>
      <c r="O2383" s="3">
        <v>0</v>
      </c>
      <c r="P2383" s="3">
        <f t="shared" si="113"/>
        <v>0</v>
      </c>
      <c r="Q2383" s="3">
        <v>288</v>
      </c>
      <c r="R2383" s="3">
        <f t="shared" si="112"/>
        <v>1</v>
      </c>
      <c r="S2383" s="3">
        <v>0</v>
      </c>
      <c r="T2383" s="3">
        <f>IF(AND(H2383&lt;5,S2383&gt;=VLOOKUP(A2383,anni!$A$1:$O$32,6,0)),1,0)</f>
        <v>0</v>
      </c>
    </row>
    <row r="2384" spans="1:20" x14ac:dyDescent="0.3">
      <c r="A2384" s="3">
        <v>2009</v>
      </c>
      <c r="B2384" s="3">
        <v>259</v>
      </c>
      <c r="C2384" s="3" t="s">
        <v>32</v>
      </c>
      <c r="D2384" s="3" t="s">
        <v>95</v>
      </c>
      <c r="E2384" s="3" t="s">
        <v>95</v>
      </c>
      <c r="F2384" s="3">
        <v>5677</v>
      </c>
      <c r="G2384" s="3">
        <f t="shared" si="114"/>
        <v>2009</v>
      </c>
      <c r="H2384" s="4">
        <v>4</v>
      </c>
      <c r="I2384" s="3" t="s">
        <v>36</v>
      </c>
      <c r="J2384" s="3">
        <v>4</v>
      </c>
      <c r="K2384" s="3">
        <v>6</v>
      </c>
      <c r="L2384" s="3">
        <v>0</v>
      </c>
      <c r="M2384" s="3">
        <v>0</v>
      </c>
      <c r="N2384" s="3">
        <v>0</v>
      </c>
      <c r="O2384" s="3">
        <v>1</v>
      </c>
      <c r="P2384" s="3">
        <f t="shared" si="113"/>
        <v>13.2</v>
      </c>
      <c r="Q2384" s="3">
        <v>201</v>
      </c>
      <c r="R2384" s="3">
        <f t="shared" si="112"/>
        <v>1</v>
      </c>
      <c r="S2384" s="3">
        <v>11</v>
      </c>
      <c r="T2384" s="3">
        <f>IF(AND(H2384&lt;5,S2384&gt;=VLOOKUP(A2384,anni!$A$1:$O$32,6,0)),1,0)</f>
        <v>0</v>
      </c>
    </row>
    <row r="2385" spans="1:20" x14ac:dyDescent="0.3">
      <c r="A2385" s="3">
        <v>2009</v>
      </c>
      <c r="B2385" s="3">
        <v>260</v>
      </c>
      <c r="C2385" s="3" t="s">
        <v>45</v>
      </c>
      <c r="D2385" s="3" t="s">
        <v>49</v>
      </c>
      <c r="E2385" s="3" t="s">
        <v>49</v>
      </c>
      <c r="F2385" s="3">
        <v>5629</v>
      </c>
      <c r="G2385" s="3">
        <f t="shared" si="114"/>
        <v>2009</v>
      </c>
      <c r="H2385" s="4">
        <v>5</v>
      </c>
      <c r="I2385" s="3" t="s">
        <v>36</v>
      </c>
      <c r="J2385" s="3">
        <v>2</v>
      </c>
      <c r="K2385" s="3">
        <v>0</v>
      </c>
      <c r="L2385" s="3">
        <v>0</v>
      </c>
      <c r="M2385" s="3">
        <v>0</v>
      </c>
      <c r="N2385" s="3">
        <v>0</v>
      </c>
      <c r="O2385" s="3">
        <v>0</v>
      </c>
      <c r="P2385" s="3">
        <f t="shared" si="113"/>
        <v>2</v>
      </c>
      <c r="Q2385" s="3">
        <v>274</v>
      </c>
      <c r="R2385" s="3">
        <f t="shared" si="112"/>
        <v>1</v>
      </c>
      <c r="S2385" s="3">
        <v>2</v>
      </c>
      <c r="T2385" s="3">
        <f>IF(AND(H2385&lt;5,S2385&gt;=VLOOKUP(A2385,anni!$A$1:$O$32,6,0)),1,0)</f>
        <v>0</v>
      </c>
    </row>
    <row r="2386" spans="1:20" x14ac:dyDescent="0.3">
      <c r="A2386" s="3">
        <v>2009</v>
      </c>
      <c r="B2386" s="3">
        <v>261</v>
      </c>
      <c r="C2386" s="3" t="s">
        <v>62</v>
      </c>
      <c r="D2386" s="3" t="s">
        <v>142</v>
      </c>
      <c r="E2386" s="3" t="s">
        <v>142</v>
      </c>
      <c r="F2386" s="3">
        <v>5630</v>
      </c>
      <c r="G2386" s="3">
        <f t="shared" si="114"/>
        <v>2009</v>
      </c>
      <c r="H2386" s="4">
        <v>5</v>
      </c>
      <c r="I2386" s="3" t="s">
        <v>36</v>
      </c>
      <c r="J2386" s="3">
        <v>0</v>
      </c>
      <c r="K2386" s="3">
        <v>0</v>
      </c>
      <c r="L2386" s="3">
        <v>0</v>
      </c>
      <c r="M2386" s="3">
        <v>0</v>
      </c>
      <c r="N2386" s="3">
        <v>0</v>
      </c>
      <c r="O2386" s="3">
        <v>0</v>
      </c>
      <c r="P2386" s="3">
        <f t="shared" si="113"/>
        <v>0</v>
      </c>
      <c r="Q2386" s="3">
        <v>288</v>
      </c>
      <c r="R2386" s="3">
        <f t="shared" si="112"/>
        <v>1</v>
      </c>
      <c r="S2386" s="3">
        <v>0</v>
      </c>
      <c r="T2386" s="3">
        <f>IF(AND(H2386&lt;5,S2386&gt;=VLOOKUP(A2386,anni!$A$1:$O$32,6,0)),1,0)</f>
        <v>0</v>
      </c>
    </row>
    <row r="2387" spans="1:20" x14ac:dyDescent="0.3">
      <c r="A2387" s="3">
        <v>2009</v>
      </c>
      <c r="B2387" s="3">
        <v>262</v>
      </c>
      <c r="C2387" s="3" t="s">
        <v>62</v>
      </c>
      <c r="D2387" s="3" t="s">
        <v>134</v>
      </c>
      <c r="E2387" s="3" t="s">
        <v>134</v>
      </c>
      <c r="F2387" s="3">
        <v>5356</v>
      </c>
      <c r="G2387" s="3">
        <f t="shared" si="114"/>
        <v>2009</v>
      </c>
      <c r="H2387" s="4">
        <v>4</v>
      </c>
      <c r="I2387" s="3" t="s">
        <v>36</v>
      </c>
      <c r="J2387" s="3">
        <v>3</v>
      </c>
      <c r="K2387" s="3">
        <v>0</v>
      </c>
      <c r="L2387" s="3">
        <v>0</v>
      </c>
      <c r="M2387" s="3">
        <v>0</v>
      </c>
      <c r="N2387" s="3">
        <v>0</v>
      </c>
      <c r="O2387" s="3">
        <v>0</v>
      </c>
      <c r="P2387" s="3">
        <f t="shared" si="113"/>
        <v>3.5999999999999996</v>
      </c>
      <c r="Q2387" s="3">
        <v>268</v>
      </c>
      <c r="R2387" s="3">
        <f t="shared" si="112"/>
        <v>3</v>
      </c>
      <c r="S2387" s="3">
        <v>3</v>
      </c>
      <c r="T2387" s="3">
        <f>IF(AND(H2387&lt;5,S2387&gt;=VLOOKUP(A2387,anni!$A$1:$O$32,6,0)),1,0)</f>
        <v>0</v>
      </c>
    </row>
    <row r="2388" spans="1:20" x14ac:dyDescent="0.3">
      <c r="A2388" s="3">
        <v>2009</v>
      </c>
      <c r="B2388" s="3">
        <v>263</v>
      </c>
      <c r="C2388" s="3" t="s">
        <v>47</v>
      </c>
      <c r="D2388" s="3" t="s">
        <v>77</v>
      </c>
      <c r="E2388" s="3" t="s">
        <v>77</v>
      </c>
      <c r="F2388" s="3">
        <v>5330</v>
      </c>
      <c r="G2388" s="3">
        <f t="shared" si="114"/>
        <v>2009</v>
      </c>
      <c r="H2388" s="4">
        <v>5</v>
      </c>
      <c r="I2388" s="3" t="s">
        <v>36</v>
      </c>
      <c r="J2388" s="3">
        <v>7</v>
      </c>
      <c r="K2388" s="3">
        <v>7</v>
      </c>
      <c r="L2388" s="3">
        <v>2</v>
      </c>
      <c r="M2388" s="3">
        <v>7</v>
      </c>
      <c r="N2388" s="3">
        <v>1</v>
      </c>
      <c r="O2388" s="3">
        <v>0</v>
      </c>
      <c r="P2388" s="3">
        <f t="shared" si="113"/>
        <v>24</v>
      </c>
      <c r="Q2388" s="3">
        <v>47</v>
      </c>
      <c r="R2388" s="3">
        <f t="shared" si="112"/>
        <v>3</v>
      </c>
      <c r="S2388" s="3">
        <v>24</v>
      </c>
      <c r="T2388" s="3">
        <f>IF(AND(H2388&lt;5,S2388&gt;=VLOOKUP(A2388,anni!$A$1:$O$32,6,0)),1,0)</f>
        <v>0</v>
      </c>
    </row>
    <row r="2389" spans="1:20" x14ac:dyDescent="0.3">
      <c r="A2389" s="3">
        <v>2009</v>
      </c>
      <c r="B2389" s="3">
        <v>264</v>
      </c>
      <c r="C2389" s="3" t="s">
        <v>32</v>
      </c>
      <c r="D2389" s="3" t="s">
        <v>143</v>
      </c>
      <c r="E2389" s="3" t="s">
        <v>143</v>
      </c>
      <c r="F2389" s="3">
        <v>5331</v>
      </c>
      <c r="G2389" s="3">
        <f t="shared" si="114"/>
        <v>2009</v>
      </c>
      <c r="H2389" s="4">
        <v>5</v>
      </c>
      <c r="I2389" s="3" t="s">
        <v>36</v>
      </c>
      <c r="J2389" s="3">
        <v>7</v>
      </c>
      <c r="K2389" s="3">
        <v>7</v>
      </c>
      <c r="L2389" s="3">
        <v>3</v>
      </c>
      <c r="M2389" s="3">
        <v>3</v>
      </c>
      <c r="N2389" s="3">
        <v>0</v>
      </c>
      <c r="O2389" s="3">
        <v>0</v>
      </c>
      <c r="P2389" s="3">
        <f t="shared" si="113"/>
        <v>20</v>
      </c>
      <c r="Q2389" s="3">
        <v>89</v>
      </c>
      <c r="R2389" s="3">
        <f t="shared" si="112"/>
        <v>3</v>
      </c>
      <c r="S2389" s="3">
        <v>20</v>
      </c>
      <c r="T2389" s="3">
        <f>IF(AND(H2389&lt;5,S2389&gt;=VLOOKUP(A2389,anni!$A$1:$O$32,6,0)),1,0)</f>
        <v>0</v>
      </c>
    </row>
    <row r="2390" spans="1:20" x14ac:dyDescent="0.3">
      <c r="A2390" s="3">
        <v>2009</v>
      </c>
      <c r="B2390" s="3">
        <v>265</v>
      </c>
      <c r="C2390" s="3" t="s">
        <v>56</v>
      </c>
      <c r="D2390" s="3" t="s">
        <v>66</v>
      </c>
      <c r="E2390" s="3" t="s">
        <v>66</v>
      </c>
      <c r="F2390" s="3">
        <v>5738</v>
      </c>
      <c r="G2390" s="3">
        <f t="shared" si="114"/>
        <v>2009</v>
      </c>
      <c r="H2390" s="4">
        <v>2</v>
      </c>
      <c r="I2390" s="3" t="s">
        <v>31</v>
      </c>
      <c r="J2390" s="3">
        <v>1</v>
      </c>
      <c r="K2390" s="3">
        <v>0</v>
      </c>
      <c r="L2390" s="3">
        <v>0</v>
      </c>
      <c r="M2390" s="3">
        <v>0</v>
      </c>
      <c r="N2390" s="3">
        <v>0</v>
      </c>
      <c r="O2390" s="3">
        <v>0</v>
      </c>
      <c r="P2390" s="3">
        <f t="shared" si="113"/>
        <v>1.6</v>
      </c>
      <c r="Q2390" s="3">
        <v>282</v>
      </c>
      <c r="R2390" s="3">
        <f t="shared" si="112"/>
        <v>1</v>
      </c>
      <c r="S2390" s="3">
        <v>1</v>
      </c>
      <c r="T2390" s="3">
        <f>IF(AND(H2390&lt;5,S2390&gt;=VLOOKUP(A2390,anni!$A$1:$O$32,6,0)),1,0)</f>
        <v>0</v>
      </c>
    </row>
    <row r="2391" spans="1:20" x14ac:dyDescent="0.3">
      <c r="A2391" s="3">
        <v>2009</v>
      </c>
      <c r="B2391" s="3">
        <v>266</v>
      </c>
      <c r="C2391" s="3" t="s">
        <v>45</v>
      </c>
      <c r="D2391" s="3" t="s">
        <v>144</v>
      </c>
      <c r="E2391" s="3" t="s">
        <v>144</v>
      </c>
      <c r="F2391" s="3">
        <v>5710</v>
      </c>
      <c r="G2391" s="3">
        <f t="shared" si="114"/>
        <v>2009</v>
      </c>
      <c r="H2391" s="4">
        <v>3</v>
      </c>
      <c r="I2391" s="3" t="s">
        <v>36</v>
      </c>
      <c r="J2391" s="3">
        <v>0</v>
      </c>
      <c r="K2391" s="3">
        <v>0</v>
      </c>
      <c r="L2391" s="3">
        <v>0</v>
      </c>
      <c r="M2391" s="3">
        <v>0</v>
      </c>
      <c r="N2391" s="3">
        <v>0</v>
      </c>
      <c r="O2391" s="3">
        <v>0</v>
      </c>
      <c r="P2391" s="3">
        <f t="shared" si="113"/>
        <v>0</v>
      </c>
      <c r="Q2391" s="3">
        <v>288</v>
      </c>
      <c r="R2391" s="3">
        <f t="shared" si="112"/>
        <v>1</v>
      </c>
      <c r="S2391" s="3">
        <v>0</v>
      </c>
      <c r="T2391" s="3">
        <f>IF(AND(H2391&lt;5,S2391&gt;=VLOOKUP(A2391,anni!$A$1:$O$32,6,0)),1,0)</f>
        <v>0</v>
      </c>
    </row>
    <row r="2392" spans="1:20" x14ac:dyDescent="0.3">
      <c r="A2392" s="3">
        <v>2009</v>
      </c>
      <c r="B2392" s="3">
        <v>267</v>
      </c>
      <c r="C2392" s="3" t="s">
        <v>45</v>
      </c>
      <c r="D2392" s="3" t="s">
        <v>46</v>
      </c>
      <c r="E2392" s="3" t="s">
        <v>46</v>
      </c>
      <c r="F2392" s="3">
        <v>5631</v>
      </c>
      <c r="G2392" s="3">
        <f t="shared" si="114"/>
        <v>2009</v>
      </c>
      <c r="H2392" s="4">
        <v>5</v>
      </c>
      <c r="I2392" s="3" t="s">
        <v>36</v>
      </c>
      <c r="J2392" s="3">
        <v>2</v>
      </c>
      <c r="K2392" s="3">
        <v>2</v>
      </c>
      <c r="L2392" s="3">
        <v>0</v>
      </c>
      <c r="M2392" s="3">
        <v>0</v>
      </c>
      <c r="N2392" s="3">
        <v>0</v>
      </c>
      <c r="O2392" s="3">
        <v>0</v>
      </c>
      <c r="P2392" s="3">
        <f t="shared" si="113"/>
        <v>4</v>
      </c>
      <c r="Q2392" s="3">
        <v>265</v>
      </c>
      <c r="R2392" s="3">
        <f t="shared" si="112"/>
        <v>1</v>
      </c>
      <c r="S2392" s="3">
        <v>4</v>
      </c>
      <c r="T2392" s="3">
        <f>IF(AND(H2392&lt;5,S2392&gt;=VLOOKUP(A2392,anni!$A$1:$O$32,6,0)),1,0)</f>
        <v>0</v>
      </c>
    </row>
    <row r="2393" spans="1:20" x14ac:dyDescent="0.3">
      <c r="A2393" s="3">
        <v>2009</v>
      </c>
      <c r="B2393" s="3">
        <v>268</v>
      </c>
      <c r="C2393" s="3" t="s">
        <v>135</v>
      </c>
      <c r="D2393" s="3" t="s">
        <v>145</v>
      </c>
      <c r="E2393" s="3" t="s">
        <v>145</v>
      </c>
      <c r="F2393" s="3">
        <v>5632</v>
      </c>
      <c r="G2393" s="3">
        <f t="shared" si="114"/>
        <v>2009</v>
      </c>
      <c r="H2393" s="4">
        <v>5</v>
      </c>
      <c r="I2393" s="3" t="s">
        <v>36</v>
      </c>
      <c r="J2393" s="3">
        <v>1</v>
      </c>
      <c r="K2393" s="3">
        <v>0</v>
      </c>
      <c r="L2393" s="3">
        <v>7</v>
      </c>
      <c r="M2393" s="3">
        <v>0</v>
      </c>
      <c r="N2393" s="3">
        <v>0</v>
      </c>
      <c r="O2393" s="3">
        <v>0</v>
      </c>
      <c r="P2393" s="3">
        <f t="shared" si="113"/>
        <v>8</v>
      </c>
      <c r="Q2393" s="3">
        <v>236</v>
      </c>
      <c r="R2393" s="3">
        <f t="shared" si="112"/>
        <v>1</v>
      </c>
      <c r="S2393" s="3">
        <v>8</v>
      </c>
      <c r="T2393" s="3">
        <f>IF(AND(H2393&lt;5,S2393&gt;=VLOOKUP(A2393,anni!$A$1:$O$32,6,0)),1,0)</f>
        <v>0</v>
      </c>
    </row>
    <row r="2394" spans="1:20" x14ac:dyDescent="0.3">
      <c r="A2394" s="3">
        <v>2009</v>
      </c>
      <c r="B2394" s="3">
        <v>269</v>
      </c>
      <c r="C2394" s="3" t="s">
        <v>39</v>
      </c>
      <c r="D2394" s="3" t="s">
        <v>40</v>
      </c>
      <c r="E2394" s="3" t="s">
        <v>40</v>
      </c>
      <c r="F2394" s="3">
        <v>5633</v>
      </c>
      <c r="G2394" s="3">
        <f t="shared" si="114"/>
        <v>2009</v>
      </c>
      <c r="H2394" s="4">
        <v>5</v>
      </c>
      <c r="I2394" s="3" t="s">
        <v>36</v>
      </c>
      <c r="J2394" s="3">
        <v>7</v>
      </c>
      <c r="K2394" s="3">
        <v>7</v>
      </c>
      <c r="L2394" s="3">
        <v>4</v>
      </c>
      <c r="M2394" s="3">
        <v>0</v>
      </c>
      <c r="N2394" s="3">
        <v>0</v>
      </c>
      <c r="O2394" s="3">
        <v>0</v>
      </c>
      <c r="P2394" s="3">
        <f t="shared" si="113"/>
        <v>18</v>
      </c>
      <c r="Q2394" s="3">
        <v>110</v>
      </c>
      <c r="R2394" s="3">
        <f t="shared" si="112"/>
        <v>1</v>
      </c>
      <c r="S2394" s="3">
        <v>18</v>
      </c>
      <c r="T2394" s="3">
        <f>IF(AND(H2394&lt;5,S2394&gt;=VLOOKUP(A2394,anni!$A$1:$O$32,6,0)),1,0)</f>
        <v>0</v>
      </c>
    </row>
    <row r="2395" spans="1:20" x14ac:dyDescent="0.3">
      <c r="A2395" s="3">
        <v>2009</v>
      </c>
      <c r="B2395" s="3">
        <v>270</v>
      </c>
      <c r="C2395" s="3" t="s">
        <v>39</v>
      </c>
      <c r="D2395" s="3" t="s">
        <v>40</v>
      </c>
      <c r="E2395" s="3" t="s">
        <v>40</v>
      </c>
      <c r="F2395" s="3">
        <v>5482</v>
      </c>
      <c r="G2395" s="3">
        <f t="shared" si="114"/>
        <v>2009</v>
      </c>
      <c r="H2395" s="4">
        <v>5</v>
      </c>
      <c r="I2395" s="3" t="s">
        <v>36</v>
      </c>
      <c r="J2395" s="3">
        <v>7</v>
      </c>
      <c r="K2395" s="3">
        <v>7</v>
      </c>
      <c r="L2395" s="3">
        <v>7</v>
      </c>
      <c r="M2395" s="3">
        <v>6</v>
      </c>
      <c r="N2395" s="3">
        <v>0</v>
      </c>
      <c r="O2395" s="3">
        <v>0</v>
      </c>
      <c r="P2395" s="3">
        <f t="shared" si="113"/>
        <v>27</v>
      </c>
      <c r="Q2395" s="3">
        <v>27</v>
      </c>
      <c r="R2395" s="3">
        <f t="shared" si="112"/>
        <v>2</v>
      </c>
      <c r="S2395" s="3">
        <v>27</v>
      </c>
      <c r="T2395" s="3">
        <f>IF(AND(H2395&lt;5,S2395&gt;=VLOOKUP(A2395,anni!$A$1:$O$32,6,0)),1,0)</f>
        <v>0</v>
      </c>
    </row>
    <row r="2396" spans="1:20" x14ac:dyDescent="0.3">
      <c r="A2396" s="3">
        <v>2009</v>
      </c>
      <c r="B2396" s="3">
        <v>271</v>
      </c>
      <c r="C2396" s="3" t="s">
        <v>69</v>
      </c>
      <c r="D2396" s="3" t="s">
        <v>72</v>
      </c>
      <c r="E2396" s="3" t="s">
        <v>72</v>
      </c>
      <c r="F2396" s="3">
        <v>5634</v>
      </c>
      <c r="G2396" s="3">
        <f t="shared" si="114"/>
        <v>2009</v>
      </c>
      <c r="H2396" s="4">
        <v>5</v>
      </c>
      <c r="I2396" s="3" t="s">
        <v>36</v>
      </c>
      <c r="J2396" s="3">
        <v>7</v>
      </c>
      <c r="K2396" s="3">
        <v>6</v>
      </c>
      <c r="L2396" s="3">
        <v>3</v>
      </c>
      <c r="M2396" s="3">
        <v>5</v>
      </c>
      <c r="N2396" s="3">
        <v>0</v>
      </c>
      <c r="O2396" s="3">
        <v>0</v>
      </c>
      <c r="P2396" s="3">
        <f t="shared" si="113"/>
        <v>21</v>
      </c>
      <c r="Q2396" s="3">
        <v>77</v>
      </c>
      <c r="R2396" s="3">
        <f t="shared" si="112"/>
        <v>1</v>
      </c>
      <c r="S2396" s="3">
        <v>21</v>
      </c>
      <c r="T2396" s="3">
        <f>IF(AND(H2396&lt;5,S2396&gt;=VLOOKUP(A2396,anni!$A$1:$O$32,6,0)),1,0)</f>
        <v>0</v>
      </c>
    </row>
    <row r="2397" spans="1:20" x14ac:dyDescent="0.3">
      <c r="A2397" s="3">
        <v>2009</v>
      </c>
      <c r="B2397" s="3">
        <v>272</v>
      </c>
      <c r="C2397" s="3" t="s">
        <v>45</v>
      </c>
      <c r="D2397" s="3" t="s">
        <v>49</v>
      </c>
      <c r="E2397" s="3" t="s">
        <v>49</v>
      </c>
      <c r="F2397" s="3">
        <v>4998</v>
      </c>
      <c r="G2397" s="3">
        <f t="shared" si="114"/>
        <v>2009</v>
      </c>
      <c r="H2397" s="4">
        <v>5</v>
      </c>
      <c r="I2397" s="3" t="s">
        <v>36</v>
      </c>
      <c r="J2397" s="3">
        <v>7</v>
      </c>
      <c r="K2397" s="3">
        <v>7</v>
      </c>
      <c r="L2397" s="3">
        <v>5</v>
      </c>
      <c r="M2397" s="3">
        <v>0</v>
      </c>
      <c r="N2397" s="3">
        <v>7</v>
      </c>
      <c r="O2397" s="3">
        <v>0</v>
      </c>
      <c r="P2397" s="3">
        <f t="shared" si="113"/>
        <v>26</v>
      </c>
      <c r="Q2397" s="3">
        <v>34</v>
      </c>
      <c r="R2397" s="3">
        <f t="shared" si="112"/>
        <v>5</v>
      </c>
      <c r="S2397" s="3">
        <v>26</v>
      </c>
      <c r="T2397" s="3">
        <f>IF(AND(H2397&lt;5,S2397&gt;=VLOOKUP(A2397,anni!$A$1:$O$32,6,0)),1,0)</f>
        <v>0</v>
      </c>
    </row>
    <row r="2398" spans="1:20" x14ac:dyDescent="0.3">
      <c r="A2398" s="3">
        <v>2009</v>
      </c>
      <c r="B2398" s="3">
        <v>273</v>
      </c>
      <c r="C2398" s="3" t="s">
        <v>45</v>
      </c>
      <c r="D2398" s="3" t="s">
        <v>49</v>
      </c>
      <c r="E2398" s="3" t="s">
        <v>49</v>
      </c>
      <c r="F2398" s="3">
        <v>5711</v>
      </c>
      <c r="G2398" s="3">
        <f t="shared" si="114"/>
        <v>2009</v>
      </c>
      <c r="H2398" s="4">
        <v>3</v>
      </c>
      <c r="I2398" s="3" t="s">
        <v>36</v>
      </c>
      <c r="J2398" s="3">
        <v>7</v>
      </c>
      <c r="K2398" s="3">
        <v>6</v>
      </c>
      <c r="L2398" s="3">
        <v>1</v>
      </c>
      <c r="M2398" s="3">
        <v>1</v>
      </c>
      <c r="N2398" s="3">
        <v>0</v>
      </c>
      <c r="O2398" s="3">
        <v>0</v>
      </c>
      <c r="P2398" s="3">
        <f t="shared" si="113"/>
        <v>21</v>
      </c>
      <c r="Q2398" s="3">
        <v>156</v>
      </c>
      <c r="R2398" s="3">
        <f t="shared" si="112"/>
        <v>2</v>
      </c>
      <c r="S2398" s="3">
        <v>15</v>
      </c>
      <c r="T2398" s="3">
        <f>IF(AND(H2398&lt;5,S2398&gt;=VLOOKUP(A2398,anni!$A$1:$O$32,6,0)),1,0)</f>
        <v>0</v>
      </c>
    </row>
    <row r="2399" spans="1:20" x14ac:dyDescent="0.3">
      <c r="A2399" s="3">
        <v>2009</v>
      </c>
      <c r="B2399" s="3">
        <v>274</v>
      </c>
      <c r="C2399" s="3" t="s">
        <v>39</v>
      </c>
      <c r="D2399" s="3" t="s">
        <v>40</v>
      </c>
      <c r="E2399" s="3" t="s">
        <v>40</v>
      </c>
      <c r="F2399" s="3">
        <v>5749</v>
      </c>
      <c r="G2399" s="3">
        <f t="shared" si="114"/>
        <v>2009</v>
      </c>
      <c r="H2399" s="4">
        <v>1</v>
      </c>
      <c r="I2399" s="3" t="s">
        <v>31</v>
      </c>
      <c r="J2399" s="3">
        <v>2</v>
      </c>
      <c r="K2399" s="3">
        <v>0</v>
      </c>
      <c r="L2399" s="3">
        <v>1</v>
      </c>
      <c r="M2399" s="3">
        <v>1</v>
      </c>
      <c r="N2399" s="3">
        <v>0</v>
      </c>
      <c r="O2399" s="3">
        <v>0</v>
      </c>
      <c r="P2399" s="3">
        <f t="shared" si="113"/>
        <v>7.2</v>
      </c>
      <c r="Q2399" s="3">
        <v>265</v>
      </c>
      <c r="R2399" s="3">
        <f t="shared" si="112"/>
        <v>3</v>
      </c>
      <c r="S2399" s="3">
        <v>4</v>
      </c>
      <c r="T2399" s="3">
        <f>IF(AND(H2399&lt;5,S2399&gt;=VLOOKUP(A2399,anni!$A$1:$O$32,6,0)),1,0)</f>
        <v>0</v>
      </c>
    </row>
    <row r="2400" spans="1:20" x14ac:dyDescent="0.3">
      <c r="A2400" s="3">
        <v>2009</v>
      </c>
      <c r="B2400" s="3">
        <v>275</v>
      </c>
      <c r="C2400" s="3" t="s">
        <v>59</v>
      </c>
      <c r="D2400" s="3" t="s">
        <v>60</v>
      </c>
      <c r="E2400" s="3" t="s">
        <v>60</v>
      </c>
      <c r="F2400" s="3">
        <v>5176</v>
      </c>
      <c r="G2400" s="3">
        <f t="shared" si="114"/>
        <v>2009</v>
      </c>
      <c r="H2400" s="4">
        <v>5</v>
      </c>
      <c r="I2400" s="3" t="s">
        <v>36</v>
      </c>
      <c r="J2400" s="3">
        <v>7</v>
      </c>
      <c r="K2400" s="3">
        <v>7</v>
      </c>
      <c r="L2400" s="3">
        <v>7</v>
      </c>
      <c r="M2400" s="3">
        <v>7</v>
      </c>
      <c r="N2400" s="3">
        <v>0</v>
      </c>
      <c r="O2400" s="3">
        <v>1</v>
      </c>
      <c r="P2400" s="3">
        <f t="shared" si="113"/>
        <v>29</v>
      </c>
      <c r="Q2400" s="3">
        <v>16</v>
      </c>
      <c r="R2400" s="3">
        <f t="shared" si="112"/>
        <v>4</v>
      </c>
      <c r="S2400" s="3">
        <v>29</v>
      </c>
      <c r="T2400" s="3">
        <f>IF(AND(H2400&lt;5,S2400&gt;=VLOOKUP(A2400,anni!$A$1:$O$32,6,0)),1,0)</f>
        <v>0</v>
      </c>
    </row>
    <row r="2401" spans="1:20" x14ac:dyDescent="0.3">
      <c r="A2401" s="3">
        <v>2009</v>
      </c>
      <c r="B2401" s="3">
        <v>276</v>
      </c>
      <c r="C2401" s="3" t="s">
        <v>34</v>
      </c>
      <c r="D2401" s="3" t="s">
        <v>88</v>
      </c>
      <c r="E2401" s="3" t="s">
        <v>88</v>
      </c>
      <c r="F2401" s="3">
        <v>5678</v>
      </c>
      <c r="G2401" s="3">
        <f t="shared" si="114"/>
        <v>2009</v>
      </c>
      <c r="H2401" s="4">
        <v>4</v>
      </c>
      <c r="I2401" s="3" t="s">
        <v>36</v>
      </c>
      <c r="J2401" s="3">
        <v>2</v>
      </c>
      <c r="K2401" s="3">
        <v>0</v>
      </c>
      <c r="L2401" s="3">
        <v>3</v>
      </c>
      <c r="M2401" s="3">
        <v>0</v>
      </c>
      <c r="N2401" s="3">
        <v>0</v>
      </c>
      <c r="O2401" s="3">
        <v>0</v>
      </c>
      <c r="P2401" s="3">
        <f t="shared" si="113"/>
        <v>6</v>
      </c>
      <c r="Q2401" s="3">
        <v>259</v>
      </c>
      <c r="R2401" s="3">
        <f t="shared" ref="R2401:R2464" si="115">COUNTIF($F$609:$F$5991,F2401)</f>
        <v>1</v>
      </c>
      <c r="S2401" s="3">
        <v>5</v>
      </c>
      <c r="T2401" s="3">
        <f>IF(AND(H2401&lt;5,S2401&gt;=VLOOKUP(A2401,anni!$A$1:$O$32,6,0)),1,0)</f>
        <v>0</v>
      </c>
    </row>
    <row r="2402" spans="1:20" x14ac:dyDescent="0.3">
      <c r="A2402" s="3">
        <v>2009</v>
      </c>
      <c r="B2402" s="3">
        <v>277</v>
      </c>
      <c r="C2402" s="3" t="s">
        <v>32</v>
      </c>
      <c r="D2402" s="3" t="s">
        <v>95</v>
      </c>
      <c r="E2402" s="3" t="s">
        <v>95</v>
      </c>
      <c r="F2402" s="3">
        <v>5518</v>
      </c>
      <c r="G2402" s="3">
        <f t="shared" si="114"/>
        <v>2009</v>
      </c>
      <c r="H2402" s="4">
        <v>4</v>
      </c>
      <c r="I2402" s="3" t="s">
        <v>36</v>
      </c>
      <c r="J2402" s="3">
        <v>7</v>
      </c>
      <c r="K2402" s="3">
        <v>7</v>
      </c>
      <c r="L2402" s="3">
        <v>5</v>
      </c>
      <c r="M2402" s="3">
        <v>0</v>
      </c>
      <c r="N2402" s="3">
        <v>0</v>
      </c>
      <c r="O2402" s="3">
        <v>0</v>
      </c>
      <c r="P2402" s="3">
        <f t="shared" si="113"/>
        <v>22.8</v>
      </c>
      <c r="Q2402" s="3">
        <v>101</v>
      </c>
      <c r="R2402" s="3">
        <f t="shared" si="115"/>
        <v>3</v>
      </c>
      <c r="S2402" s="3">
        <v>19</v>
      </c>
      <c r="T2402" s="3">
        <f>IF(AND(H2402&lt;5,S2402&gt;=VLOOKUP(A2402,anni!$A$1:$O$32,6,0)),1,0)</f>
        <v>0</v>
      </c>
    </row>
    <row r="2403" spans="1:20" x14ac:dyDescent="0.3">
      <c r="A2403" s="3">
        <v>2009</v>
      </c>
      <c r="B2403" s="3">
        <v>278</v>
      </c>
      <c r="C2403" s="3" t="s">
        <v>45</v>
      </c>
      <c r="D2403" s="3" t="s">
        <v>49</v>
      </c>
      <c r="E2403" s="3" t="s">
        <v>49</v>
      </c>
      <c r="F2403" s="3">
        <v>5679</v>
      </c>
      <c r="G2403" s="3">
        <f t="shared" si="114"/>
        <v>2009</v>
      </c>
      <c r="H2403" s="4">
        <v>4</v>
      </c>
      <c r="I2403" s="3" t="s">
        <v>36</v>
      </c>
      <c r="J2403" s="3">
        <v>7</v>
      </c>
      <c r="K2403" s="3">
        <v>7</v>
      </c>
      <c r="L2403" s="3">
        <v>7</v>
      </c>
      <c r="M2403" s="3">
        <v>2</v>
      </c>
      <c r="N2403" s="3">
        <v>0</v>
      </c>
      <c r="O2403" s="3">
        <v>1</v>
      </c>
      <c r="P2403" s="3">
        <f t="shared" ref="P2403:P2466" si="116">IF(T2403=0,IF(S2403=-1,-1,S2403*HLOOKUP(H2403,$U$1:$Y$2,2,0)),0)</f>
        <v>28.799999999999997</v>
      </c>
      <c r="Q2403" s="3">
        <v>47</v>
      </c>
      <c r="R2403" s="3">
        <f t="shared" si="115"/>
        <v>2</v>
      </c>
      <c r="S2403" s="3">
        <v>24</v>
      </c>
      <c r="T2403" s="3">
        <f>IF(AND(H2403&lt;5,S2403&gt;=VLOOKUP(A2403,anni!$A$1:$O$32,6,0)),1,0)</f>
        <v>0</v>
      </c>
    </row>
    <row r="2404" spans="1:20" x14ac:dyDescent="0.3">
      <c r="A2404" s="3">
        <v>2009</v>
      </c>
      <c r="B2404" s="3">
        <v>279</v>
      </c>
      <c r="C2404" s="3" t="s">
        <v>59</v>
      </c>
      <c r="D2404" s="3" t="s">
        <v>60</v>
      </c>
      <c r="E2404" s="3" t="s">
        <v>60</v>
      </c>
      <c r="F2404" s="3">
        <v>5680</v>
      </c>
      <c r="G2404" s="3">
        <f t="shared" si="114"/>
        <v>2009</v>
      </c>
      <c r="H2404" s="4">
        <v>4</v>
      </c>
      <c r="I2404" s="3" t="s">
        <v>36</v>
      </c>
      <c r="J2404" s="3">
        <v>2</v>
      </c>
      <c r="K2404" s="3">
        <v>3</v>
      </c>
      <c r="L2404" s="3">
        <v>1</v>
      </c>
      <c r="M2404" s="3">
        <v>1</v>
      </c>
      <c r="N2404" s="3">
        <v>0</v>
      </c>
      <c r="O2404" s="3">
        <v>0</v>
      </c>
      <c r="P2404" s="3">
        <f t="shared" si="116"/>
        <v>8.4</v>
      </c>
      <c r="Q2404" s="3">
        <v>245</v>
      </c>
      <c r="R2404" s="3">
        <f t="shared" si="115"/>
        <v>1</v>
      </c>
      <c r="S2404" s="3">
        <v>7</v>
      </c>
      <c r="T2404" s="3">
        <f>IF(AND(H2404&lt;5,S2404&gt;=VLOOKUP(A2404,anni!$A$1:$O$32,6,0)),1,0)</f>
        <v>0</v>
      </c>
    </row>
    <row r="2405" spans="1:20" x14ac:dyDescent="0.3">
      <c r="A2405" s="3">
        <v>2009</v>
      </c>
      <c r="B2405" s="3">
        <v>280</v>
      </c>
      <c r="C2405" s="3" t="s">
        <v>56</v>
      </c>
      <c r="D2405" s="3" t="s">
        <v>93</v>
      </c>
      <c r="E2405" s="3" t="s">
        <v>93</v>
      </c>
      <c r="F2405" s="3">
        <v>5188</v>
      </c>
      <c r="G2405" s="3">
        <f t="shared" si="114"/>
        <v>2009</v>
      </c>
      <c r="H2405" s="4">
        <v>4</v>
      </c>
      <c r="I2405" s="3" t="s">
        <v>36</v>
      </c>
      <c r="J2405" s="3">
        <v>7</v>
      </c>
      <c r="K2405" s="3">
        <v>7</v>
      </c>
      <c r="L2405" s="3">
        <v>5</v>
      </c>
      <c r="M2405" s="3">
        <v>0</v>
      </c>
      <c r="N2405" s="3">
        <v>0</v>
      </c>
      <c r="O2405" s="3">
        <v>0</v>
      </c>
      <c r="P2405" s="3">
        <f t="shared" si="116"/>
        <v>22.8</v>
      </c>
      <c r="Q2405" s="3">
        <v>101</v>
      </c>
      <c r="R2405" s="3">
        <f t="shared" si="115"/>
        <v>5</v>
      </c>
      <c r="S2405" s="3">
        <v>19</v>
      </c>
      <c r="T2405" s="3">
        <f>IF(AND(H2405&lt;5,S2405&gt;=VLOOKUP(A2405,anni!$A$1:$O$32,6,0)),1,0)</f>
        <v>0</v>
      </c>
    </row>
    <row r="2406" spans="1:20" x14ac:dyDescent="0.3">
      <c r="A2406" s="3">
        <v>2009</v>
      </c>
      <c r="B2406" s="3">
        <v>281</v>
      </c>
      <c r="C2406" s="3" t="s">
        <v>34</v>
      </c>
      <c r="D2406" s="3" t="s">
        <v>103</v>
      </c>
      <c r="E2406" s="3" t="s">
        <v>103</v>
      </c>
      <c r="F2406" s="3">
        <v>5485</v>
      </c>
      <c r="G2406" s="3">
        <f t="shared" si="114"/>
        <v>2009</v>
      </c>
      <c r="H2406" s="4">
        <v>5</v>
      </c>
      <c r="I2406" s="3" t="s">
        <v>36</v>
      </c>
      <c r="J2406" s="3">
        <v>3</v>
      </c>
      <c r="K2406" s="3">
        <v>7</v>
      </c>
      <c r="L2406" s="3">
        <v>2</v>
      </c>
      <c r="M2406" s="3">
        <v>0</v>
      </c>
      <c r="N2406" s="3">
        <v>3</v>
      </c>
      <c r="O2406" s="3">
        <v>0</v>
      </c>
      <c r="P2406" s="3">
        <f t="shared" si="116"/>
        <v>15</v>
      </c>
      <c r="Q2406" s="3">
        <v>156</v>
      </c>
      <c r="R2406" s="3">
        <f t="shared" si="115"/>
        <v>2</v>
      </c>
      <c r="S2406" s="3">
        <v>15</v>
      </c>
      <c r="T2406" s="3">
        <f>IF(AND(H2406&lt;5,S2406&gt;=VLOOKUP(A2406,anni!$A$1:$O$32,6,0)),1,0)</f>
        <v>0</v>
      </c>
    </row>
    <row r="2407" spans="1:20" x14ac:dyDescent="0.3">
      <c r="A2407" s="3">
        <v>2009</v>
      </c>
      <c r="B2407" s="3">
        <v>282</v>
      </c>
      <c r="C2407" s="3" t="s">
        <v>37</v>
      </c>
      <c r="D2407" s="3" t="s">
        <v>55</v>
      </c>
      <c r="E2407" s="3" t="s">
        <v>55</v>
      </c>
      <c r="F2407" s="3">
        <v>5360</v>
      </c>
      <c r="G2407" s="3">
        <f t="shared" si="114"/>
        <v>2009</v>
      </c>
      <c r="H2407" s="4">
        <v>4</v>
      </c>
      <c r="I2407" s="3" t="s">
        <v>36</v>
      </c>
      <c r="J2407" s="3">
        <v>0</v>
      </c>
      <c r="K2407" s="3">
        <v>7</v>
      </c>
      <c r="L2407" s="3">
        <v>6</v>
      </c>
      <c r="M2407" s="3">
        <v>7</v>
      </c>
      <c r="N2407" s="3">
        <v>2</v>
      </c>
      <c r="O2407" s="3">
        <v>0</v>
      </c>
      <c r="P2407" s="3">
        <f t="shared" si="116"/>
        <v>26.4</v>
      </c>
      <c r="Q2407" s="3">
        <v>61</v>
      </c>
      <c r="R2407" s="3">
        <f t="shared" si="115"/>
        <v>4</v>
      </c>
      <c r="S2407" s="3">
        <v>22</v>
      </c>
      <c r="T2407" s="3">
        <f>IF(AND(H2407&lt;5,S2407&gt;=VLOOKUP(A2407,anni!$A$1:$O$32,6,0)),1,0)</f>
        <v>0</v>
      </c>
    </row>
    <row r="2408" spans="1:20" x14ac:dyDescent="0.3">
      <c r="A2408" s="3">
        <v>2009</v>
      </c>
      <c r="B2408" s="3">
        <v>283</v>
      </c>
      <c r="C2408" s="3" t="s">
        <v>29</v>
      </c>
      <c r="D2408" s="3" t="s">
        <v>114</v>
      </c>
      <c r="E2408" s="3" t="s">
        <v>114</v>
      </c>
      <c r="F2408" s="3">
        <v>5681</v>
      </c>
      <c r="G2408" s="3">
        <f t="shared" si="114"/>
        <v>2009</v>
      </c>
      <c r="H2408" s="4">
        <v>4</v>
      </c>
      <c r="I2408" s="3" t="s">
        <v>36</v>
      </c>
      <c r="J2408" s="3">
        <v>7</v>
      </c>
      <c r="K2408" s="3">
        <v>7</v>
      </c>
      <c r="L2408" s="3">
        <v>1</v>
      </c>
      <c r="M2408" s="3">
        <v>2</v>
      </c>
      <c r="N2408" s="3">
        <v>0</v>
      </c>
      <c r="O2408" s="3">
        <v>1</v>
      </c>
      <c r="P2408" s="3">
        <f t="shared" si="116"/>
        <v>21.599999999999998</v>
      </c>
      <c r="Q2408" s="3">
        <v>110</v>
      </c>
      <c r="R2408" s="3">
        <f t="shared" si="115"/>
        <v>1</v>
      </c>
      <c r="S2408" s="3">
        <v>18</v>
      </c>
      <c r="T2408" s="3">
        <f>IF(AND(H2408&lt;5,S2408&gt;=VLOOKUP(A2408,anni!$A$1:$O$32,6,0)),1,0)</f>
        <v>0</v>
      </c>
    </row>
    <row r="2409" spans="1:20" x14ac:dyDescent="0.3">
      <c r="A2409" s="3">
        <v>2009</v>
      </c>
      <c r="B2409" s="3">
        <v>284</v>
      </c>
      <c r="C2409" s="3" t="s">
        <v>56</v>
      </c>
      <c r="D2409" s="3" t="s">
        <v>57</v>
      </c>
      <c r="E2409" s="3" t="s">
        <v>57</v>
      </c>
      <c r="F2409" s="3">
        <v>5750</v>
      </c>
      <c r="G2409" s="3">
        <f t="shared" si="114"/>
        <v>2009</v>
      </c>
      <c r="H2409" s="4">
        <v>1</v>
      </c>
      <c r="I2409" s="3" t="s">
        <v>31</v>
      </c>
      <c r="J2409" s="3">
        <v>7</v>
      </c>
      <c r="K2409" s="3">
        <v>0</v>
      </c>
      <c r="L2409" s="3">
        <v>7</v>
      </c>
      <c r="M2409" s="3">
        <v>1</v>
      </c>
      <c r="N2409" s="3">
        <v>0</v>
      </c>
      <c r="O2409" s="3">
        <v>0</v>
      </c>
      <c r="P2409" s="3">
        <f t="shared" si="116"/>
        <v>27</v>
      </c>
      <c r="Q2409" s="3">
        <v>156</v>
      </c>
      <c r="R2409" s="3">
        <f t="shared" si="115"/>
        <v>5</v>
      </c>
      <c r="S2409" s="3">
        <v>15</v>
      </c>
      <c r="T2409" s="3">
        <f>IF(AND(H2409&lt;5,S2409&gt;=VLOOKUP(A2409,anni!$A$1:$O$32,6,0)),1,0)</f>
        <v>0</v>
      </c>
    </row>
    <row r="2410" spans="1:20" x14ac:dyDescent="0.3">
      <c r="A2410" s="3">
        <v>2009</v>
      </c>
      <c r="B2410" s="3">
        <v>285</v>
      </c>
      <c r="C2410" s="3" t="s">
        <v>34</v>
      </c>
      <c r="D2410" s="3" t="s">
        <v>94</v>
      </c>
      <c r="E2410" s="3" t="s">
        <v>94</v>
      </c>
      <c r="F2410" s="3">
        <v>5519</v>
      </c>
      <c r="G2410" s="3">
        <f t="shared" si="114"/>
        <v>2009</v>
      </c>
      <c r="H2410" s="4">
        <v>4</v>
      </c>
      <c r="I2410" s="3" t="s">
        <v>36</v>
      </c>
      <c r="J2410" s="3">
        <v>7</v>
      </c>
      <c r="K2410" s="3">
        <v>7</v>
      </c>
      <c r="L2410" s="3">
        <v>2</v>
      </c>
      <c r="M2410" s="3">
        <v>0</v>
      </c>
      <c r="N2410" s="3">
        <v>0</v>
      </c>
      <c r="O2410" s="3">
        <v>0</v>
      </c>
      <c r="P2410" s="3">
        <f t="shared" si="116"/>
        <v>19.2</v>
      </c>
      <c r="Q2410" s="3">
        <v>138</v>
      </c>
      <c r="R2410" s="3">
        <f t="shared" si="115"/>
        <v>3</v>
      </c>
      <c r="S2410" s="3">
        <v>16</v>
      </c>
      <c r="T2410" s="3">
        <f>IF(AND(H2410&lt;5,S2410&gt;=VLOOKUP(A2410,anni!$A$1:$O$32,6,0)),1,0)</f>
        <v>0</v>
      </c>
    </row>
    <row r="2411" spans="1:20" x14ac:dyDescent="0.3">
      <c r="A2411" s="3">
        <v>2009</v>
      </c>
      <c r="B2411" s="3">
        <v>286</v>
      </c>
      <c r="C2411" s="3" t="s">
        <v>37</v>
      </c>
      <c r="D2411" s="3" t="s">
        <v>96</v>
      </c>
      <c r="E2411" s="3" t="s">
        <v>96</v>
      </c>
      <c r="F2411" s="3">
        <v>5712</v>
      </c>
      <c r="G2411" s="3">
        <f t="shared" si="114"/>
        <v>2009</v>
      </c>
      <c r="H2411" s="4">
        <v>3</v>
      </c>
      <c r="I2411" s="3" t="s">
        <v>36</v>
      </c>
      <c r="J2411" s="3">
        <v>0</v>
      </c>
      <c r="K2411" s="3">
        <v>0</v>
      </c>
      <c r="L2411" s="3">
        <v>4</v>
      </c>
      <c r="M2411" s="3">
        <v>0</v>
      </c>
      <c r="N2411" s="3">
        <v>0</v>
      </c>
      <c r="O2411" s="3">
        <v>0</v>
      </c>
      <c r="P2411" s="3">
        <f t="shared" si="116"/>
        <v>5.6</v>
      </c>
      <c r="Q2411" s="3">
        <v>265</v>
      </c>
      <c r="R2411" s="3">
        <f t="shared" si="115"/>
        <v>1</v>
      </c>
      <c r="S2411" s="3">
        <v>4</v>
      </c>
      <c r="T2411" s="3">
        <f>IF(AND(H2411&lt;5,S2411&gt;=VLOOKUP(A2411,anni!$A$1:$O$32,6,0)),1,0)</f>
        <v>0</v>
      </c>
    </row>
    <row r="2412" spans="1:20" x14ac:dyDescent="0.3">
      <c r="A2412" s="3">
        <v>2009</v>
      </c>
      <c r="B2412" s="3">
        <v>287</v>
      </c>
      <c r="C2412" s="3" t="s">
        <v>29</v>
      </c>
      <c r="D2412" s="3" t="s">
        <v>114</v>
      </c>
      <c r="E2412" s="3" t="s">
        <v>114</v>
      </c>
      <c r="F2412" s="3">
        <v>5488</v>
      </c>
      <c r="G2412" s="3">
        <f t="shared" si="114"/>
        <v>2009</v>
      </c>
      <c r="H2412" s="4">
        <v>5</v>
      </c>
      <c r="I2412" s="3" t="s">
        <v>36</v>
      </c>
      <c r="J2412" s="3">
        <v>7</v>
      </c>
      <c r="K2412" s="3">
        <v>7</v>
      </c>
      <c r="L2412" s="3">
        <v>7</v>
      </c>
      <c r="M2412" s="3">
        <v>0</v>
      </c>
      <c r="N2412" s="3">
        <v>0</v>
      </c>
      <c r="O2412" s="3">
        <v>0</v>
      </c>
      <c r="P2412" s="3">
        <f t="shared" si="116"/>
        <v>21</v>
      </c>
      <c r="Q2412" s="3">
        <v>77</v>
      </c>
      <c r="R2412" s="3">
        <f t="shared" si="115"/>
        <v>2</v>
      </c>
      <c r="S2412" s="3">
        <v>21</v>
      </c>
      <c r="T2412" s="3">
        <f>IF(AND(H2412&lt;5,S2412&gt;=VLOOKUP(A2412,anni!$A$1:$O$32,6,0)),1,0)</f>
        <v>0</v>
      </c>
    </row>
    <row r="2413" spans="1:20" x14ac:dyDescent="0.3">
      <c r="A2413" s="3">
        <v>2009</v>
      </c>
      <c r="B2413" s="3">
        <v>288</v>
      </c>
      <c r="C2413" s="3" t="s">
        <v>62</v>
      </c>
      <c r="D2413" s="3" t="s">
        <v>63</v>
      </c>
      <c r="E2413" s="3" t="s">
        <v>63</v>
      </c>
      <c r="F2413" s="3">
        <v>5489</v>
      </c>
      <c r="G2413" s="3">
        <f t="shared" si="114"/>
        <v>2009</v>
      </c>
      <c r="H2413" s="4">
        <v>5</v>
      </c>
      <c r="I2413" s="3" t="s">
        <v>36</v>
      </c>
      <c r="J2413" s="3">
        <v>0</v>
      </c>
      <c r="K2413" s="3">
        <v>7</v>
      </c>
      <c r="L2413" s="3">
        <v>3</v>
      </c>
      <c r="M2413" s="3">
        <v>0</v>
      </c>
      <c r="N2413" s="3">
        <v>0</v>
      </c>
      <c r="O2413" s="3">
        <v>0</v>
      </c>
      <c r="P2413" s="3">
        <f t="shared" si="116"/>
        <v>10</v>
      </c>
      <c r="Q2413" s="3">
        <v>210</v>
      </c>
      <c r="R2413" s="3">
        <f t="shared" si="115"/>
        <v>2</v>
      </c>
      <c r="S2413" s="3">
        <v>10</v>
      </c>
      <c r="T2413" s="3">
        <f>IF(AND(H2413&lt;5,S2413&gt;=VLOOKUP(A2413,anni!$A$1:$O$32,6,0)),1,0)</f>
        <v>0</v>
      </c>
    </row>
    <row r="2414" spans="1:20" x14ac:dyDescent="0.3">
      <c r="A2414" s="3">
        <v>2009</v>
      </c>
      <c r="B2414" s="3">
        <v>289</v>
      </c>
      <c r="C2414" s="3" t="s">
        <v>34</v>
      </c>
      <c r="D2414" s="3" t="s">
        <v>41</v>
      </c>
      <c r="E2414" s="3" t="s">
        <v>41</v>
      </c>
      <c r="F2414" s="3">
        <v>5682</v>
      </c>
      <c r="G2414" s="3">
        <f t="shared" si="114"/>
        <v>2009</v>
      </c>
      <c r="H2414" s="4">
        <v>4</v>
      </c>
      <c r="I2414" s="3" t="s">
        <v>36</v>
      </c>
      <c r="J2414" s="3">
        <v>7</v>
      </c>
      <c r="K2414" s="3">
        <v>2</v>
      </c>
      <c r="L2414" s="3">
        <v>7</v>
      </c>
      <c r="M2414" s="3">
        <v>0</v>
      </c>
      <c r="N2414" s="3">
        <v>0</v>
      </c>
      <c r="O2414" s="3">
        <v>0</v>
      </c>
      <c r="P2414" s="3">
        <f t="shared" si="116"/>
        <v>19.2</v>
      </c>
      <c r="Q2414" s="3">
        <v>138</v>
      </c>
      <c r="R2414" s="3">
        <f t="shared" si="115"/>
        <v>1</v>
      </c>
      <c r="S2414" s="3">
        <v>16</v>
      </c>
      <c r="T2414" s="3">
        <f>IF(AND(H2414&lt;5,S2414&gt;=VLOOKUP(A2414,anni!$A$1:$O$32,6,0)),1,0)</f>
        <v>0</v>
      </c>
    </row>
    <row r="2415" spans="1:20" x14ac:dyDescent="0.3">
      <c r="A2415" s="3">
        <v>2009</v>
      </c>
      <c r="B2415" s="3">
        <v>290</v>
      </c>
      <c r="C2415" s="3" t="s">
        <v>39</v>
      </c>
      <c r="D2415" s="3" t="s">
        <v>111</v>
      </c>
      <c r="E2415" s="3" t="s">
        <v>111</v>
      </c>
      <c r="F2415" s="3">
        <v>5635</v>
      </c>
      <c r="G2415" s="3">
        <f t="shared" si="114"/>
        <v>2009</v>
      </c>
      <c r="H2415" s="4">
        <v>5</v>
      </c>
      <c r="I2415" s="3" t="s">
        <v>36</v>
      </c>
      <c r="J2415" s="3">
        <v>1</v>
      </c>
      <c r="K2415" s="3">
        <v>0</v>
      </c>
      <c r="L2415" s="3">
        <v>0</v>
      </c>
      <c r="M2415" s="3">
        <v>0</v>
      </c>
      <c r="N2415" s="3">
        <v>0</v>
      </c>
      <c r="O2415" s="3">
        <v>0</v>
      </c>
      <c r="P2415" s="3">
        <f t="shared" si="116"/>
        <v>1</v>
      </c>
      <c r="Q2415" s="3">
        <v>282</v>
      </c>
      <c r="R2415" s="3">
        <f t="shared" si="115"/>
        <v>1</v>
      </c>
      <c r="S2415" s="3">
        <v>1</v>
      </c>
      <c r="T2415" s="3">
        <f>IF(AND(H2415&lt;5,S2415&gt;=VLOOKUP(A2415,anni!$A$1:$O$32,6,0)),1,0)</f>
        <v>0</v>
      </c>
    </row>
    <row r="2416" spans="1:20" x14ac:dyDescent="0.3">
      <c r="A2416" s="3">
        <v>2009</v>
      </c>
      <c r="B2416" s="3">
        <v>291</v>
      </c>
      <c r="C2416" s="3" t="s">
        <v>45</v>
      </c>
      <c r="D2416" s="3" t="s">
        <v>49</v>
      </c>
      <c r="E2416" s="3" t="s">
        <v>49</v>
      </c>
      <c r="F2416" s="3">
        <v>5683</v>
      </c>
      <c r="G2416" s="3">
        <f t="shared" si="114"/>
        <v>2009</v>
      </c>
      <c r="H2416" s="4">
        <v>4</v>
      </c>
      <c r="I2416" s="3" t="s">
        <v>36</v>
      </c>
      <c r="J2416" s="3">
        <v>7</v>
      </c>
      <c r="K2416" s="3">
        <v>7</v>
      </c>
      <c r="L2416" s="3">
        <v>7</v>
      </c>
      <c r="M2416" s="3">
        <v>6</v>
      </c>
      <c r="N2416" s="3">
        <v>0</v>
      </c>
      <c r="O2416" s="3">
        <v>0</v>
      </c>
      <c r="P2416" s="3">
        <f t="shared" si="116"/>
        <v>32.4</v>
      </c>
      <c r="Q2416" s="3">
        <v>27</v>
      </c>
      <c r="R2416" s="3">
        <f t="shared" si="115"/>
        <v>2</v>
      </c>
      <c r="S2416" s="3">
        <v>27</v>
      </c>
      <c r="T2416" s="3">
        <f>IF(AND(H2416&lt;5,S2416&gt;=VLOOKUP(A2416,anni!$A$1:$O$32,6,0)),1,0)</f>
        <v>0</v>
      </c>
    </row>
    <row r="2417" spans="1:20" x14ac:dyDescent="0.3">
      <c r="A2417" s="3">
        <v>2009</v>
      </c>
      <c r="B2417" s="3">
        <v>292</v>
      </c>
      <c r="C2417" s="3" t="s">
        <v>50</v>
      </c>
      <c r="D2417" s="3" t="s">
        <v>51</v>
      </c>
      <c r="E2417" s="3" t="s">
        <v>51</v>
      </c>
      <c r="F2417" s="3">
        <v>5739</v>
      </c>
      <c r="G2417" s="3">
        <f t="shared" si="114"/>
        <v>2009</v>
      </c>
      <c r="H2417" s="4">
        <v>2</v>
      </c>
      <c r="I2417" s="3" t="s">
        <v>31</v>
      </c>
      <c r="J2417" s="3">
        <v>7</v>
      </c>
      <c r="K2417" s="3">
        <v>7</v>
      </c>
      <c r="L2417" s="3">
        <v>2</v>
      </c>
      <c r="M2417" s="3">
        <v>6</v>
      </c>
      <c r="N2417" s="3">
        <v>0</v>
      </c>
      <c r="O2417" s="3">
        <v>0</v>
      </c>
      <c r="P2417" s="3">
        <f t="shared" si="116"/>
        <v>35.200000000000003</v>
      </c>
      <c r="Q2417" s="3">
        <v>61</v>
      </c>
      <c r="R2417" s="3">
        <f t="shared" si="115"/>
        <v>4</v>
      </c>
      <c r="S2417" s="3">
        <v>22</v>
      </c>
      <c r="T2417" s="3">
        <f>IF(AND(H2417&lt;5,S2417&gt;=VLOOKUP(A2417,anni!$A$1:$O$32,6,0)),1,0)</f>
        <v>0</v>
      </c>
    </row>
    <row r="2418" spans="1:20" x14ac:dyDescent="0.3">
      <c r="A2418" s="3">
        <v>2009</v>
      </c>
      <c r="B2418" s="3">
        <v>293</v>
      </c>
      <c r="C2418" s="3" t="s">
        <v>39</v>
      </c>
      <c r="D2418" s="3" t="s">
        <v>40</v>
      </c>
      <c r="E2418" s="3" t="s">
        <v>40</v>
      </c>
      <c r="F2418" s="3">
        <v>5177</v>
      </c>
      <c r="G2418" s="3">
        <f t="shared" si="114"/>
        <v>2009</v>
      </c>
      <c r="H2418" s="4">
        <v>5</v>
      </c>
      <c r="I2418" s="3" t="s">
        <v>36</v>
      </c>
      <c r="J2418" s="3">
        <v>7</v>
      </c>
      <c r="K2418" s="3">
        <v>7</v>
      </c>
      <c r="L2418" s="3">
        <v>7</v>
      </c>
      <c r="M2418" s="3">
        <v>6</v>
      </c>
      <c r="N2418" s="3">
        <v>7</v>
      </c>
      <c r="O2418" s="3">
        <v>0</v>
      </c>
      <c r="P2418" s="3">
        <f t="shared" si="116"/>
        <v>34</v>
      </c>
      <c r="Q2418" s="3">
        <v>6</v>
      </c>
      <c r="R2418" s="3">
        <f t="shared" si="115"/>
        <v>4</v>
      </c>
      <c r="S2418" s="3">
        <v>34</v>
      </c>
      <c r="T2418" s="3">
        <f>IF(AND(H2418&lt;5,S2418&gt;=VLOOKUP(A2418,anni!$A$1:$O$32,6,0)),1,0)</f>
        <v>0</v>
      </c>
    </row>
    <row r="2419" spans="1:20" x14ac:dyDescent="0.3">
      <c r="A2419" s="3">
        <v>2009</v>
      </c>
      <c r="B2419" s="3">
        <v>294</v>
      </c>
      <c r="C2419" s="3" t="s">
        <v>56</v>
      </c>
      <c r="D2419" s="3" t="s">
        <v>93</v>
      </c>
      <c r="E2419" s="3" t="s">
        <v>93</v>
      </c>
      <c r="F2419" s="3">
        <v>5490</v>
      </c>
      <c r="G2419" s="3">
        <f t="shared" si="114"/>
        <v>2009</v>
      </c>
      <c r="H2419" s="4">
        <v>5</v>
      </c>
      <c r="I2419" s="3" t="s">
        <v>36</v>
      </c>
      <c r="J2419" s="3">
        <v>7</v>
      </c>
      <c r="K2419" s="3">
        <v>7</v>
      </c>
      <c r="L2419" s="3">
        <v>1</v>
      </c>
      <c r="M2419" s="3">
        <v>6</v>
      </c>
      <c r="N2419" s="3">
        <v>5</v>
      </c>
      <c r="O2419" s="3">
        <v>0</v>
      </c>
      <c r="P2419" s="3">
        <f t="shared" si="116"/>
        <v>26</v>
      </c>
      <c r="Q2419" s="3">
        <v>34</v>
      </c>
      <c r="R2419" s="3">
        <f t="shared" si="115"/>
        <v>2</v>
      </c>
      <c r="S2419" s="3">
        <v>26</v>
      </c>
      <c r="T2419" s="3">
        <f>IF(AND(H2419&lt;5,S2419&gt;=VLOOKUP(A2419,anni!$A$1:$O$32,6,0)),1,0)</f>
        <v>0</v>
      </c>
    </row>
    <row r="2420" spans="1:20" x14ac:dyDescent="0.3">
      <c r="A2420" s="3">
        <v>2009</v>
      </c>
      <c r="B2420" s="3">
        <v>295</v>
      </c>
      <c r="C2420" s="3" t="s">
        <v>79</v>
      </c>
      <c r="D2420" s="3" t="s">
        <v>84</v>
      </c>
      <c r="E2420" s="3" t="s">
        <v>84</v>
      </c>
      <c r="F2420" s="3">
        <v>5684</v>
      </c>
      <c r="G2420" s="3">
        <f t="shared" si="114"/>
        <v>2009</v>
      </c>
      <c r="H2420" s="4">
        <v>4</v>
      </c>
      <c r="I2420" s="3" t="s">
        <v>36</v>
      </c>
      <c r="J2420" s="3">
        <v>7</v>
      </c>
      <c r="K2420" s="3">
        <v>0</v>
      </c>
      <c r="L2420" s="3">
        <v>2</v>
      </c>
      <c r="M2420" s="3">
        <v>0</v>
      </c>
      <c r="N2420" s="3">
        <v>0</v>
      </c>
      <c r="O2420" s="3">
        <v>0</v>
      </c>
      <c r="P2420" s="3">
        <f t="shared" si="116"/>
        <v>10.799999999999999</v>
      </c>
      <c r="Q2420" s="3">
        <v>223</v>
      </c>
      <c r="R2420" s="3">
        <f t="shared" si="115"/>
        <v>1</v>
      </c>
      <c r="S2420" s="3">
        <v>9</v>
      </c>
      <c r="T2420" s="3">
        <f>IF(AND(H2420&lt;5,S2420&gt;=VLOOKUP(A2420,anni!$A$1:$O$32,6,0)),1,0)</f>
        <v>0</v>
      </c>
    </row>
    <row r="2421" spans="1:20" x14ac:dyDescent="0.3">
      <c r="A2421" s="3">
        <v>2009</v>
      </c>
      <c r="B2421" s="3">
        <v>296</v>
      </c>
      <c r="C2421" s="3" t="s">
        <v>62</v>
      </c>
      <c r="D2421" s="3" t="s">
        <v>149</v>
      </c>
      <c r="E2421" s="3" t="s">
        <v>149</v>
      </c>
      <c r="F2421" s="3">
        <v>5685</v>
      </c>
      <c r="G2421" s="3">
        <f t="shared" si="114"/>
        <v>2009</v>
      </c>
      <c r="H2421" s="4">
        <v>4</v>
      </c>
      <c r="I2421" s="3" t="s">
        <v>36</v>
      </c>
      <c r="J2421" s="3">
        <v>0</v>
      </c>
      <c r="K2421" s="3">
        <v>0</v>
      </c>
      <c r="L2421" s="3">
        <v>0</v>
      </c>
      <c r="M2421" s="3">
        <v>0</v>
      </c>
      <c r="N2421" s="3">
        <v>0</v>
      </c>
      <c r="O2421" s="3">
        <v>0</v>
      </c>
      <c r="P2421" s="3">
        <f t="shared" si="116"/>
        <v>0</v>
      </c>
      <c r="Q2421" s="3">
        <v>288</v>
      </c>
      <c r="R2421" s="3">
        <f t="shared" si="115"/>
        <v>1</v>
      </c>
      <c r="S2421" s="3">
        <v>0</v>
      </c>
      <c r="T2421" s="3">
        <f>IF(AND(H2421&lt;5,S2421&gt;=VLOOKUP(A2421,anni!$A$1:$O$32,6,0)),1,0)</f>
        <v>0</v>
      </c>
    </row>
    <row r="2422" spans="1:20" x14ac:dyDescent="0.3">
      <c r="A2422" s="3">
        <v>2009</v>
      </c>
      <c r="B2422" s="3">
        <v>297</v>
      </c>
      <c r="C2422" s="3" t="s">
        <v>45</v>
      </c>
      <c r="D2422" s="3" t="s">
        <v>49</v>
      </c>
      <c r="E2422" s="3" t="s">
        <v>49</v>
      </c>
      <c r="F2422" s="3">
        <v>5550</v>
      </c>
      <c r="G2422" s="3">
        <f t="shared" si="114"/>
        <v>2009</v>
      </c>
      <c r="H2422" s="4">
        <v>3</v>
      </c>
      <c r="I2422" s="3" t="s">
        <v>36</v>
      </c>
      <c r="J2422" s="3">
        <v>7</v>
      </c>
      <c r="K2422" s="3">
        <v>7</v>
      </c>
      <c r="L2422" s="3">
        <v>7</v>
      </c>
      <c r="M2422" s="3">
        <v>0</v>
      </c>
      <c r="N2422" s="3">
        <v>0</v>
      </c>
      <c r="O2422" s="3">
        <v>0</v>
      </c>
      <c r="P2422" s="3">
        <f t="shared" si="116"/>
        <v>29.4</v>
      </c>
      <c r="Q2422" s="3">
        <v>77</v>
      </c>
      <c r="R2422" s="3">
        <f t="shared" si="115"/>
        <v>4</v>
      </c>
      <c r="S2422" s="3">
        <v>21</v>
      </c>
      <c r="T2422" s="3">
        <f>IF(AND(H2422&lt;5,S2422&gt;=VLOOKUP(A2422,anni!$A$1:$O$32,6,0)),1,0)</f>
        <v>0</v>
      </c>
    </row>
    <row r="2423" spans="1:20" x14ac:dyDescent="0.3">
      <c r="A2423" s="3">
        <v>2009</v>
      </c>
      <c r="B2423" s="3">
        <v>298</v>
      </c>
      <c r="C2423" s="3" t="s">
        <v>37</v>
      </c>
      <c r="D2423" s="3" t="s">
        <v>38</v>
      </c>
      <c r="E2423" s="3" t="s">
        <v>38</v>
      </c>
      <c r="F2423" s="3">
        <v>5713</v>
      </c>
      <c r="G2423" s="3">
        <f t="shared" si="114"/>
        <v>2009</v>
      </c>
      <c r="H2423" s="4">
        <v>3</v>
      </c>
      <c r="I2423" s="3" t="s">
        <v>36</v>
      </c>
      <c r="J2423" s="3">
        <v>7</v>
      </c>
      <c r="K2423" s="3">
        <v>0</v>
      </c>
      <c r="L2423" s="3">
        <v>2</v>
      </c>
      <c r="M2423" s="3">
        <v>0</v>
      </c>
      <c r="N2423" s="3">
        <v>0</v>
      </c>
      <c r="O2423" s="3">
        <v>1</v>
      </c>
      <c r="P2423" s="3">
        <f t="shared" si="116"/>
        <v>14</v>
      </c>
      <c r="Q2423" s="3">
        <v>210</v>
      </c>
      <c r="R2423" s="3">
        <f t="shared" si="115"/>
        <v>3</v>
      </c>
      <c r="S2423" s="3">
        <v>10</v>
      </c>
      <c r="T2423" s="3">
        <f>IF(AND(H2423&lt;5,S2423&gt;=VLOOKUP(A2423,anni!$A$1:$O$32,6,0)),1,0)</f>
        <v>0</v>
      </c>
    </row>
    <row r="2424" spans="1:20" x14ac:dyDescent="0.3">
      <c r="A2424" s="3">
        <v>2009</v>
      </c>
      <c r="B2424" s="3">
        <v>299</v>
      </c>
      <c r="C2424" s="3" t="s">
        <v>34</v>
      </c>
      <c r="D2424" s="3" t="s">
        <v>94</v>
      </c>
      <c r="E2424" s="3" t="s">
        <v>94</v>
      </c>
      <c r="F2424" s="3">
        <v>5332</v>
      </c>
      <c r="G2424" s="3">
        <f t="shared" si="114"/>
        <v>2009</v>
      </c>
      <c r="H2424" s="4">
        <v>5</v>
      </c>
      <c r="I2424" s="3" t="s">
        <v>36</v>
      </c>
      <c r="J2424" s="3">
        <v>7</v>
      </c>
      <c r="K2424" s="3">
        <v>7</v>
      </c>
      <c r="L2424" s="3">
        <v>7</v>
      </c>
      <c r="M2424" s="3">
        <v>1</v>
      </c>
      <c r="N2424" s="3">
        <v>1</v>
      </c>
      <c r="O2424" s="3">
        <v>0</v>
      </c>
      <c r="P2424" s="3">
        <f t="shared" si="116"/>
        <v>23</v>
      </c>
      <c r="Q2424" s="3">
        <v>54</v>
      </c>
      <c r="R2424" s="3">
        <f t="shared" si="115"/>
        <v>3</v>
      </c>
      <c r="S2424" s="3">
        <v>23</v>
      </c>
      <c r="T2424" s="3">
        <f>IF(AND(H2424&lt;5,S2424&gt;=VLOOKUP(A2424,anni!$A$1:$O$32,6,0)),1,0)</f>
        <v>0</v>
      </c>
    </row>
    <row r="2425" spans="1:20" x14ac:dyDescent="0.3">
      <c r="A2425" s="3">
        <v>2009</v>
      </c>
      <c r="B2425" s="3">
        <v>300</v>
      </c>
      <c r="C2425" s="3" t="s">
        <v>56</v>
      </c>
      <c r="D2425" s="3" t="s">
        <v>93</v>
      </c>
      <c r="E2425" s="3" t="s">
        <v>93</v>
      </c>
      <c r="F2425" s="3">
        <v>5751</v>
      </c>
      <c r="G2425" s="3">
        <f t="shared" si="114"/>
        <v>2009</v>
      </c>
      <c r="H2425" s="4">
        <v>1</v>
      </c>
      <c r="I2425" s="3" t="s">
        <v>31</v>
      </c>
      <c r="J2425" s="3">
        <v>4</v>
      </c>
      <c r="K2425" s="3">
        <v>3</v>
      </c>
      <c r="L2425" s="3">
        <v>2</v>
      </c>
      <c r="M2425" s="3">
        <v>1</v>
      </c>
      <c r="N2425" s="3">
        <v>0</v>
      </c>
      <c r="O2425" s="3">
        <v>0</v>
      </c>
      <c r="P2425" s="3">
        <f t="shared" si="116"/>
        <v>18</v>
      </c>
      <c r="Q2425" s="3">
        <v>210</v>
      </c>
      <c r="R2425" s="3">
        <f t="shared" si="115"/>
        <v>5</v>
      </c>
      <c r="S2425" s="3">
        <v>10</v>
      </c>
      <c r="T2425" s="3">
        <f>IF(AND(H2425&lt;5,S2425&gt;=VLOOKUP(A2425,anni!$A$1:$O$32,6,0)),1,0)</f>
        <v>0</v>
      </c>
    </row>
    <row r="2426" spans="1:20" x14ac:dyDescent="0.3">
      <c r="A2426" s="3">
        <v>2009</v>
      </c>
      <c r="B2426" s="3">
        <v>301</v>
      </c>
      <c r="C2426" s="3" t="s">
        <v>45</v>
      </c>
      <c r="D2426" s="3" t="s">
        <v>136</v>
      </c>
      <c r="E2426" s="3" t="s">
        <v>136</v>
      </c>
      <c r="F2426" s="3">
        <v>5494</v>
      </c>
      <c r="G2426" s="3">
        <f t="shared" si="114"/>
        <v>2009</v>
      </c>
      <c r="H2426" s="4">
        <v>5</v>
      </c>
      <c r="I2426" s="3" t="s">
        <v>36</v>
      </c>
      <c r="J2426" s="3">
        <v>7</v>
      </c>
      <c r="K2426" s="3">
        <v>0</v>
      </c>
      <c r="L2426" s="3">
        <v>1</v>
      </c>
      <c r="M2426" s="3">
        <v>1</v>
      </c>
      <c r="N2426" s="3">
        <v>0</v>
      </c>
      <c r="O2426" s="3">
        <v>0</v>
      </c>
      <c r="P2426" s="3">
        <f t="shared" si="116"/>
        <v>9</v>
      </c>
      <c r="Q2426" s="3">
        <v>223</v>
      </c>
      <c r="R2426" s="3">
        <f t="shared" si="115"/>
        <v>2</v>
      </c>
      <c r="S2426" s="3">
        <v>9</v>
      </c>
      <c r="T2426" s="3">
        <f>IF(AND(H2426&lt;5,S2426&gt;=VLOOKUP(A2426,anni!$A$1:$O$32,6,0)),1,0)</f>
        <v>0</v>
      </c>
    </row>
    <row r="2427" spans="1:20" x14ac:dyDescent="0.3">
      <c r="A2427" s="3">
        <v>2009</v>
      </c>
      <c r="B2427" s="3">
        <v>302</v>
      </c>
      <c r="C2427" s="3" t="s">
        <v>39</v>
      </c>
      <c r="D2427" s="3" t="s">
        <v>40</v>
      </c>
      <c r="E2427" s="3" t="s">
        <v>40</v>
      </c>
      <c r="F2427" s="3">
        <v>5190</v>
      </c>
      <c r="G2427" s="3">
        <f t="shared" si="114"/>
        <v>2009</v>
      </c>
      <c r="H2427" s="4">
        <v>4</v>
      </c>
      <c r="I2427" s="3" t="s">
        <v>36</v>
      </c>
      <c r="J2427" s="3">
        <v>2</v>
      </c>
      <c r="K2427" s="3">
        <v>7</v>
      </c>
      <c r="L2427" s="3">
        <v>7</v>
      </c>
      <c r="M2427" s="3">
        <v>1</v>
      </c>
      <c r="N2427" s="3">
        <v>0</v>
      </c>
      <c r="O2427" s="3">
        <v>0</v>
      </c>
      <c r="P2427" s="3">
        <f t="shared" si="116"/>
        <v>20.399999999999999</v>
      </c>
      <c r="Q2427" s="3">
        <v>123</v>
      </c>
      <c r="R2427" s="3">
        <f t="shared" si="115"/>
        <v>3</v>
      </c>
      <c r="S2427" s="3">
        <v>17</v>
      </c>
      <c r="T2427" s="3">
        <f>IF(AND(H2427&lt;5,S2427&gt;=VLOOKUP(A2427,anni!$A$1:$O$32,6,0)),1,0)</f>
        <v>0</v>
      </c>
    </row>
    <row r="2428" spans="1:20" x14ac:dyDescent="0.3">
      <c r="A2428" s="3">
        <v>2008</v>
      </c>
      <c r="B2428" s="3">
        <v>1</v>
      </c>
      <c r="C2428" s="3" t="s">
        <v>47</v>
      </c>
      <c r="D2428" s="3" t="s">
        <v>100</v>
      </c>
      <c r="E2428" s="3" t="s">
        <v>100</v>
      </c>
      <c r="F2428" s="3">
        <v>5442</v>
      </c>
      <c r="G2428" s="3">
        <f t="shared" si="114"/>
        <v>2008</v>
      </c>
      <c r="H2428" s="4">
        <v>4</v>
      </c>
      <c r="I2428" s="3" t="s">
        <v>36</v>
      </c>
      <c r="J2428" s="3">
        <v>7</v>
      </c>
      <c r="K2428" s="3">
        <v>2</v>
      </c>
      <c r="L2428" s="3">
        <v>0</v>
      </c>
      <c r="M2428" s="3">
        <v>0</v>
      </c>
      <c r="N2428" s="3">
        <v>1</v>
      </c>
      <c r="O2428" s="3">
        <v>0</v>
      </c>
      <c r="P2428" s="3">
        <f t="shared" si="116"/>
        <v>12</v>
      </c>
      <c r="Q2428" s="3">
        <v>88</v>
      </c>
      <c r="R2428" s="3">
        <f t="shared" si="115"/>
        <v>1</v>
      </c>
      <c r="S2428" s="3">
        <v>10</v>
      </c>
      <c r="T2428" s="3">
        <f>IF(AND(H2428&lt;5,S2428&gt;=VLOOKUP(A2428,anni!$A$1:$O$32,6,0)),1,0)</f>
        <v>0</v>
      </c>
    </row>
    <row r="2429" spans="1:20" x14ac:dyDescent="0.3">
      <c r="A2429" s="3">
        <v>2008</v>
      </c>
      <c r="B2429" s="3">
        <v>2</v>
      </c>
      <c r="C2429" s="3" t="s">
        <v>34</v>
      </c>
      <c r="D2429" s="3" t="s">
        <v>41</v>
      </c>
      <c r="E2429" s="3" t="s">
        <v>41</v>
      </c>
      <c r="F2429" s="3">
        <v>5520</v>
      </c>
      <c r="G2429" s="3">
        <f t="shared" si="114"/>
        <v>2008</v>
      </c>
      <c r="H2429" s="4">
        <v>2</v>
      </c>
      <c r="I2429" s="3" t="s">
        <v>31</v>
      </c>
      <c r="J2429" s="3">
        <v>3</v>
      </c>
      <c r="K2429" s="3">
        <v>0</v>
      </c>
      <c r="L2429" s="3">
        <v>0</v>
      </c>
      <c r="M2429" s="3">
        <v>1</v>
      </c>
      <c r="N2429" s="3">
        <v>0</v>
      </c>
      <c r="O2429" s="3">
        <v>0</v>
      </c>
      <c r="P2429" s="3">
        <f t="shared" si="116"/>
        <v>6.4</v>
      </c>
      <c r="Q2429" s="3">
        <v>193</v>
      </c>
      <c r="R2429" s="3">
        <f t="shared" si="115"/>
        <v>1</v>
      </c>
      <c r="S2429" s="3">
        <v>4</v>
      </c>
      <c r="T2429" s="3">
        <f>IF(AND(H2429&lt;5,S2429&gt;=VLOOKUP(A2429,anni!$A$1:$O$32,6,0)),1,0)</f>
        <v>0</v>
      </c>
    </row>
    <row r="2430" spans="1:20" x14ac:dyDescent="0.3">
      <c r="A2430" s="3">
        <v>2008</v>
      </c>
      <c r="B2430" s="3">
        <v>3</v>
      </c>
      <c r="C2430" s="3" t="s">
        <v>34</v>
      </c>
      <c r="D2430" s="3" t="s">
        <v>83</v>
      </c>
      <c r="E2430" s="3" t="s">
        <v>83</v>
      </c>
      <c r="F2430" s="3">
        <v>5521</v>
      </c>
      <c r="G2430" s="3">
        <f t="shared" si="114"/>
        <v>2008</v>
      </c>
      <c r="H2430" s="4">
        <v>2</v>
      </c>
      <c r="I2430" s="3" t="s">
        <v>31</v>
      </c>
      <c r="J2430" s="3">
        <v>3</v>
      </c>
      <c r="K2430" s="3">
        <v>1</v>
      </c>
      <c r="L2430" s="3">
        <v>0</v>
      </c>
      <c r="M2430" s="3">
        <v>0</v>
      </c>
      <c r="N2430" s="3">
        <v>0</v>
      </c>
      <c r="O2430" s="3">
        <v>1</v>
      </c>
      <c r="P2430" s="3">
        <f t="shared" si="116"/>
        <v>8</v>
      </c>
      <c r="Q2430" s="3">
        <v>172</v>
      </c>
      <c r="R2430" s="3">
        <f t="shared" si="115"/>
        <v>2</v>
      </c>
      <c r="S2430" s="3">
        <v>5</v>
      </c>
      <c r="T2430" s="3">
        <f>IF(AND(H2430&lt;5,S2430&gt;=VLOOKUP(A2430,anni!$A$1:$O$32,6,0)),1,0)</f>
        <v>0</v>
      </c>
    </row>
    <row r="2431" spans="1:20" x14ac:dyDescent="0.3">
      <c r="A2431" s="3">
        <v>2008</v>
      </c>
      <c r="B2431" s="3">
        <v>4</v>
      </c>
      <c r="C2431" s="3" t="s">
        <v>135</v>
      </c>
      <c r="D2431" s="3" t="s">
        <v>145</v>
      </c>
      <c r="E2431" s="3" t="s">
        <v>145</v>
      </c>
      <c r="F2431" s="3">
        <v>5496</v>
      </c>
      <c r="G2431" s="3">
        <f t="shared" si="114"/>
        <v>2008</v>
      </c>
      <c r="H2431" s="4">
        <v>3</v>
      </c>
      <c r="I2431" s="3" t="s">
        <v>36</v>
      </c>
      <c r="J2431" s="3">
        <v>0</v>
      </c>
      <c r="K2431" s="3">
        <v>0</v>
      </c>
      <c r="L2431" s="3">
        <v>0</v>
      </c>
      <c r="M2431" s="3">
        <v>2</v>
      </c>
      <c r="N2431" s="3">
        <v>1</v>
      </c>
      <c r="O2431" s="3">
        <v>0</v>
      </c>
      <c r="P2431" s="3">
        <f t="shared" si="116"/>
        <v>4.1999999999999993</v>
      </c>
      <c r="Q2431" s="3">
        <v>205</v>
      </c>
      <c r="R2431" s="3">
        <f t="shared" si="115"/>
        <v>3</v>
      </c>
      <c r="S2431" s="3">
        <v>3</v>
      </c>
      <c r="T2431" s="3">
        <f>IF(AND(H2431&lt;5,S2431&gt;=VLOOKUP(A2431,anni!$A$1:$O$32,6,0)),1,0)</f>
        <v>0</v>
      </c>
    </row>
    <row r="2432" spans="1:20" x14ac:dyDescent="0.3">
      <c r="A2432" s="3">
        <v>2008</v>
      </c>
      <c r="B2432" s="3">
        <v>5</v>
      </c>
      <c r="C2432" s="3" t="s">
        <v>37</v>
      </c>
      <c r="D2432" s="3" t="s">
        <v>55</v>
      </c>
      <c r="E2432" s="3" t="s">
        <v>55</v>
      </c>
      <c r="F2432" s="3">
        <v>5497</v>
      </c>
      <c r="G2432" s="3">
        <f t="shared" si="114"/>
        <v>2008</v>
      </c>
      <c r="H2432" s="4">
        <v>3</v>
      </c>
      <c r="I2432" s="3" t="s">
        <v>36</v>
      </c>
      <c r="J2432" s="3">
        <v>0</v>
      </c>
      <c r="K2432" s="3">
        <v>0</v>
      </c>
      <c r="L2432" s="3">
        <v>0</v>
      </c>
      <c r="M2432" s="3">
        <v>3</v>
      </c>
      <c r="N2432" s="3">
        <v>0</v>
      </c>
      <c r="O2432" s="3">
        <v>0</v>
      </c>
      <c r="P2432" s="3">
        <f t="shared" si="116"/>
        <v>4.1999999999999993</v>
      </c>
      <c r="Q2432" s="3">
        <v>205</v>
      </c>
      <c r="R2432" s="3">
        <f t="shared" si="115"/>
        <v>1</v>
      </c>
      <c r="S2432" s="3">
        <v>3</v>
      </c>
      <c r="T2432" s="3">
        <f>IF(AND(H2432&lt;5,S2432&gt;=VLOOKUP(A2432,anni!$A$1:$O$32,6,0)),1,0)</f>
        <v>0</v>
      </c>
    </row>
    <row r="2433" spans="1:20" x14ac:dyDescent="0.3">
      <c r="A2433" s="3">
        <v>2008</v>
      </c>
      <c r="B2433" s="3">
        <v>6</v>
      </c>
      <c r="C2433" s="3" t="s">
        <v>101</v>
      </c>
      <c r="D2433" s="3" t="s">
        <v>116</v>
      </c>
      <c r="E2433" s="3" t="s">
        <v>116</v>
      </c>
      <c r="F2433" s="3">
        <v>5498</v>
      </c>
      <c r="G2433" s="3">
        <f t="shared" si="114"/>
        <v>2008</v>
      </c>
      <c r="H2433" s="4">
        <v>3</v>
      </c>
      <c r="I2433" s="3" t="s">
        <v>36</v>
      </c>
      <c r="J2433" s="3">
        <v>7</v>
      </c>
      <c r="K2433" s="3">
        <v>0</v>
      </c>
      <c r="L2433" s="3">
        <v>0</v>
      </c>
      <c r="M2433" s="3">
        <v>0</v>
      </c>
      <c r="N2433" s="3">
        <v>0</v>
      </c>
      <c r="O2433" s="3">
        <v>0</v>
      </c>
      <c r="P2433" s="3">
        <f t="shared" si="116"/>
        <v>9.7999999999999989</v>
      </c>
      <c r="Q2433" s="3">
        <v>133</v>
      </c>
      <c r="R2433" s="3">
        <f t="shared" si="115"/>
        <v>1</v>
      </c>
      <c r="S2433" s="3">
        <v>7</v>
      </c>
      <c r="T2433" s="3">
        <f>IF(AND(H2433&lt;5,S2433&gt;=VLOOKUP(A2433,anni!$A$1:$O$32,6,0)),1,0)</f>
        <v>0</v>
      </c>
    </row>
    <row r="2434" spans="1:20" x14ac:dyDescent="0.3">
      <c r="A2434" s="3">
        <v>2008</v>
      </c>
      <c r="B2434" s="3">
        <v>7</v>
      </c>
      <c r="C2434" s="3" t="s">
        <v>29</v>
      </c>
      <c r="D2434" s="3" t="s">
        <v>75</v>
      </c>
      <c r="E2434" s="3" t="s">
        <v>75</v>
      </c>
      <c r="F2434" s="3">
        <v>5141</v>
      </c>
      <c r="G2434" s="3">
        <f t="shared" ref="G2434:G2497" si="117">A2434</f>
        <v>2008</v>
      </c>
      <c r="H2434" s="4">
        <v>4</v>
      </c>
      <c r="I2434" s="3" t="s">
        <v>36</v>
      </c>
      <c r="J2434" s="3">
        <v>7</v>
      </c>
      <c r="K2434" s="3">
        <v>0</v>
      </c>
      <c r="L2434" s="3">
        <v>0</v>
      </c>
      <c r="M2434" s="3">
        <v>5</v>
      </c>
      <c r="N2434" s="3">
        <v>0</v>
      </c>
      <c r="O2434" s="3">
        <v>3</v>
      </c>
      <c r="P2434" s="3">
        <f t="shared" si="116"/>
        <v>18</v>
      </c>
      <c r="Q2434" s="3">
        <v>40</v>
      </c>
      <c r="R2434" s="3">
        <f t="shared" si="115"/>
        <v>4</v>
      </c>
      <c r="S2434" s="3">
        <v>15</v>
      </c>
      <c r="T2434" s="3">
        <f>IF(AND(H2434&lt;5,S2434&gt;=VLOOKUP(A2434,anni!$A$1:$O$32,6,0)),1,0)</f>
        <v>0</v>
      </c>
    </row>
    <row r="2435" spans="1:20" x14ac:dyDescent="0.3">
      <c r="A2435" s="3">
        <v>2008</v>
      </c>
      <c r="B2435" s="3">
        <v>8</v>
      </c>
      <c r="C2435" s="3" t="s">
        <v>37</v>
      </c>
      <c r="D2435" s="3" t="s">
        <v>38</v>
      </c>
      <c r="E2435" s="3" t="s">
        <v>38</v>
      </c>
      <c r="F2435" s="3">
        <v>5118</v>
      </c>
      <c r="G2435" s="3">
        <f t="shared" si="117"/>
        <v>2008</v>
      </c>
      <c r="H2435" s="4">
        <v>5</v>
      </c>
      <c r="I2435" s="3" t="s">
        <v>36</v>
      </c>
      <c r="J2435" s="3">
        <v>7</v>
      </c>
      <c r="K2435" s="3">
        <v>0</v>
      </c>
      <c r="L2435" s="3">
        <v>2</v>
      </c>
      <c r="M2435" s="3">
        <v>3</v>
      </c>
      <c r="N2435" s="3">
        <v>3</v>
      </c>
      <c r="O2435" s="3">
        <v>0</v>
      </c>
      <c r="P2435" s="3">
        <f t="shared" si="116"/>
        <v>15</v>
      </c>
      <c r="Q2435" s="3">
        <v>40</v>
      </c>
      <c r="R2435" s="3">
        <f t="shared" si="115"/>
        <v>3</v>
      </c>
      <c r="S2435" s="3">
        <v>15</v>
      </c>
      <c r="T2435" s="3">
        <f>IF(AND(H2435&lt;5,S2435&gt;=VLOOKUP(A2435,anni!$A$1:$O$32,6,0)),1,0)</f>
        <v>0</v>
      </c>
    </row>
    <row r="2436" spans="1:20" x14ac:dyDescent="0.3">
      <c r="A2436" s="3">
        <v>2008</v>
      </c>
      <c r="B2436" s="3">
        <v>9</v>
      </c>
      <c r="C2436" s="3" t="s">
        <v>45</v>
      </c>
      <c r="D2436" s="3" t="s">
        <v>132</v>
      </c>
      <c r="E2436" s="3" t="s">
        <v>132</v>
      </c>
      <c r="F2436" s="3">
        <v>5499</v>
      </c>
      <c r="G2436" s="3">
        <f t="shared" si="117"/>
        <v>2008</v>
      </c>
      <c r="H2436" s="4">
        <v>3</v>
      </c>
      <c r="I2436" s="3" t="s">
        <v>36</v>
      </c>
      <c r="J2436" s="3">
        <v>0</v>
      </c>
      <c r="K2436" s="3">
        <v>0</v>
      </c>
      <c r="L2436" s="3">
        <v>0</v>
      </c>
      <c r="M2436" s="3">
        <v>0</v>
      </c>
      <c r="N2436" s="3">
        <v>0</v>
      </c>
      <c r="O2436" s="3">
        <v>0</v>
      </c>
      <c r="P2436" s="3">
        <f t="shared" si="116"/>
        <v>0</v>
      </c>
      <c r="Q2436" s="3">
        <v>273</v>
      </c>
      <c r="R2436" s="3">
        <f t="shared" si="115"/>
        <v>3</v>
      </c>
      <c r="S2436" s="3">
        <v>0</v>
      </c>
      <c r="T2436" s="3">
        <f>IF(AND(H2436&lt;5,S2436&gt;=VLOOKUP(A2436,anni!$A$1:$O$32,6,0)),1,0)</f>
        <v>0</v>
      </c>
    </row>
    <row r="2437" spans="1:20" x14ac:dyDescent="0.3">
      <c r="A2437" s="3">
        <v>2008</v>
      </c>
      <c r="B2437" s="3">
        <v>10</v>
      </c>
      <c r="C2437" s="3" t="s">
        <v>34</v>
      </c>
      <c r="D2437" s="3" t="s">
        <v>130</v>
      </c>
      <c r="E2437" s="3" t="s">
        <v>130</v>
      </c>
      <c r="F2437" s="3">
        <v>5443</v>
      </c>
      <c r="G2437" s="3">
        <f t="shared" si="117"/>
        <v>2008</v>
      </c>
      <c r="H2437" s="4">
        <v>4</v>
      </c>
      <c r="I2437" s="3" t="s">
        <v>36</v>
      </c>
      <c r="J2437" s="3">
        <v>5</v>
      </c>
      <c r="K2437" s="3">
        <v>0</v>
      </c>
      <c r="L2437" s="3">
        <v>0</v>
      </c>
      <c r="M2437" s="3">
        <v>0</v>
      </c>
      <c r="N2437" s="3">
        <v>0</v>
      </c>
      <c r="O2437" s="3">
        <v>0</v>
      </c>
      <c r="P2437" s="3">
        <f t="shared" si="116"/>
        <v>6</v>
      </c>
      <c r="Q2437" s="3">
        <v>172</v>
      </c>
      <c r="R2437" s="3">
        <f t="shared" si="115"/>
        <v>2</v>
      </c>
      <c r="S2437" s="3">
        <v>5</v>
      </c>
      <c r="T2437" s="3">
        <f>IF(AND(H2437&lt;5,S2437&gt;=VLOOKUP(A2437,anni!$A$1:$O$32,6,0)),1,0)</f>
        <v>0</v>
      </c>
    </row>
    <row r="2438" spans="1:20" x14ac:dyDescent="0.3">
      <c r="A2438" s="3">
        <v>2008</v>
      </c>
      <c r="B2438" s="3">
        <v>11</v>
      </c>
      <c r="C2438" s="3" t="s">
        <v>34</v>
      </c>
      <c r="D2438" s="3" t="s">
        <v>94</v>
      </c>
      <c r="E2438" s="3" t="s">
        <v>94</v>
      </c>
      <c r="F2438" s="3">
        <v>5368</v>
      </c>
      <c r="G2438" s="3">
        <f t="shared" si="117"/>
        <v>2008</v>
      </c>
      <c r="H2438" s="4">
        <v>5</v>
      </c>
      <c r="I2438" s="3" t="s">
        <v>36</v>
      </c>
      <c r="J2438" s="3">
        <v>7</v>
      </c>
      <c r="K2438" s="3">
        <v>0</v>
      </c>
      <c r="L2438" s="3">
        <v>0</v>
      </c>
      <c r="M2438" s="3">
        <v>2</v>
      </c>
      <c r="N2438" s="3">
        <v>0</v>
      </c>
      <c r="O2438" s="3">
        <v>0</v>
      </c>
      <c r="P2438" s="3">
        <f t="shared" si="116"/>
        <v>9</v>
      </c>
      <c r="Q2438" s="3">
        <v>107</v>
      </c>
      <c r="R2438" s="3">
        <f t="shared" si="115"/>
        <v>1</v>
      </c>
      <c r="S2438" s="3">
        <v>9</v>
      </c>
      <c r="T2438" s="3">
        <f>IF(AND(H2438&lt;5,S2438&gt;=VLOOKUP(A2438,anni!$A$1:$O$32,6,0)),1,0)</f>
        <v>0</v>
      </c>
    </row>
    <row r="2439" spans="1:20" x14ac:dyDescent="0.3">
      <c r="A2439" s="3">
        <v>2008</v>
      </c>
      <c r="B2439" s="3">
        <v>12</v>
      </c>
      <c r="C2439" s="3" t="s">
        <v>43</v>
      </c>
      <c r="D2439" s="3" t="s">
        <v>58</v>
      </c>
      <c r="E2439" s="3" t="s">
        <v>58</v>
      </c>
      <c r="F2439" s="3">
        <v>4957</v>
      </c>
      <c r="G2439" s="3">
        <f t="shared" si="117"/>
        <v>2008</v>
      </c>
      <c r="H2439" s="4">
        <v>5</v>
      </c>
      <c r="I2439" s="3" t="s">
        <v>36</v>
      </c>
      <c r="J2439" s="3">
        <v>0</v>
      </c>
      <c r="K2439" s="3">
        <v>0</v>
      </c>
      <c r="L2439" s="3">
        <v>0</v>
      </c>
      <c r="M2439" s="3">
        <v>3</v>
      </c>
      <c r="N2439" s="3">
        <v>0</v>
      </c>
      <c r="O2439" s="3">
        <v>0</v>
      </c>
      <c r="P2439" s="3">
        <f t="shared" si="116"/>
        <v>3</v>
      </c>
      <c r="Q2439" s="3">
        <v>205</v>
      </c>
      <c r="R2439" s="3">
        <f t="shared" si="115"/>
        <v>2</v>
      </c>
      <c r="S2439" s="3">
        <v>3</v>
      </c>
      <c r="T2439" s="3">
        <f>IF(AND(H2439&lt;5,S2439&gt;=VLOOKUP(A2439,anni!$A$1:$O$32,6,0)),1,0)</f>
        <v>0</v>
      </c>
    </row>
    <row r="2440" spans="1:20" x14ac:dyDescent="0.3">
      <c r="A2440" s="3">
        <v>2008</v>
      </c>
      <c r="B2440" s="3">
        <v>13</v>
      </c>
      <c r="C2440" s="3" t="s">
        <v>29</v>
      </c>
      <c r="D2440" s="3" t="s">
        <v>82</v>
      </c>
      <c r="E2440" s="3" t="s">
        <v>82</v>
      </c>
      <c r="F2440" s="3">
        <v>5362</v>
      </c>
      <c r="G2440" s="3">
        <f t="shared" si="117"/>
        <v>2008</v>
      </c>
      <c r="H2440" s="4">
        <v>2</v>
      </c>
      <c r="I2440" s="3" t="s">
        <v>31</v>
      </c>
      <c r="J2440" s="3">
        <v>0</v>
      </c>
      <c r="K2440" s="3">
        <v>7</v>
      </c>
      <c r="L2440" s="3">
        <v>0</v>
      </c>
      <c r="M2440" s="3">
        <v>2</v>
      </c>
      <c r="N2440" s="3">
        <v>1</v>
      </c>
      <c r="O2440" s="3">
        <v>3</v>
      </c>
      <c r="P2440" s="3">
        <f t="shared" si="116"/>
        <v>20.8</v>
      </c>
      <c r="Q2440" s="3">
        <v>56</v>
      </c>
      <c r="R2440" s="3">
        <f t="shared" si="115"/>
        <v>5</v>
      </c>
      <c r="S2440" s="3">
        <v>13</v>
      </c>
      <c r="T2440" s="3">
        <f>IF(AND(H2440&lt;5,S2440&gt;=VLOOKUP(A2440,anni!$A$1:$O$32,6,0)),1,0)</f>
        <v>0</v>
      </c>
    </row>
    <row r="2441" spans="1:20" x14ac:dyDescent="0.3">
      <c r="A2441" s="3">
        <v>2008</v>
      </c>
      <c r="B2441" s="3">
        <v>14</v>
      </c>
      <c r="C2441" s="3" t="s">
        <v>56</v>
      </c>
      <c r="D2441" s="3" t="s">
        <v>57</v>
      </c>
      <c r="E2441" s="3" t="s">
        <v>57</v>
      </c>
      <c r="F2441" s="3">
        <v>5334</v>
      </c>
      <c r="G2441" s="3">
        <f t="shared" si="117"/>
        <v>2008</v>
      </c>
      <c r="H2441" s="4">
        <v>3</v>
      </c>
      <c r="I2441" s="3" t="s">
        <v>36</v>
      </c>
      <c r="J2441" s="3">
        <v>7</v>
      </c>
      <c r="K2441" s="3">
        <v>7</v>
      </c>
      <c r="L2441" s="3">
        <v>1</v>
      </c>
      <c r="M2441" s="3">
        <v>6</v>
      </c>
      <c r="N2441" s="3">
        <v>3</v>
      </c>
      <c r="O2441" s="3">
        <v>3</v>
      </c>
      <c r="P2441" s="3">
        <f t="shared" si="116"/>
        <v>0</v>
      </c>
      <c r="Q2441" s="3">
        <v>14</v>
      </c>
      <c r="R2441" s="3">
        <f t="shared" si="115"/>
        <v>4</v>
      </c>
      <c r="S2441" s="3">
        <v>27</v>
      </c>
      <c r="T2441" s="3">
        <f>IF(AND(H2441&lt;5,S2441&gt;=VLOOKUP(A2441,anni!$A$1:$O$32,6,0)),1,0)</f>
        <v>1</v>
      </c>
    </row>
    <row r="2442" spans="1:20" x14ac:dyDescent="0.3">
      <c r="A2442" s="3">
        <v>2008</v>
      </c>
      <c r="B2442" s="3">
        <v>15</v>
      </c>
      <c r="C2442" s="3" t="s">
        <v>34</v>
      </c>
      <c r="D2442" s="3" t="s">
        <v>35</v>
      </c>
      <c r="E2442" s="3" t="s">
        <v>35</v>
      </c>
      <c r="F2442" s="3">
        <v>5267</v>
      </c>
      <c r="G2442" s="3">
        <f t="shared" si="117"/>
        <v>2008</v>
      </c>
      <c r="H2442" s="4">
        <v>5</v>
      </c>
      <c r="I2442" s="3" t="s">
        <v>36</v>
      </c>
      <c r="P2442" s="3">
        <f t="shared" si="116"/>
        <v>-1</v>
      </c>
      <c r="Q2442" s="3">
        <v>297</v>
      </c>
      <c r="R2442" s="3">
        <f t="shared" si="115"/>
        <v>2</v>
      </c>
      <c r="S2442" s="3">
        <v>-1</v>
      </c>
      <c r="T2442" s="3">
        <f>IF(AND(H2442&lt;5,S2442&gt;=VLOOKUP(A2442,anni!$A$1:$O$32,6,0)),1,0)</f>
        <v>0</v>
      </c>
    </row>
    <row r="2443" spans="1:20" x14ac:dyDescent="0.3">
      <c r="A2443" s="3">
        <v>2008</v>
      </c>
      <c r="B2443" s="3">
        <v>16</v>
      </c>
      <c r="C2443" s="3" t="s">
        <v>34</v>
      </c>
      <c r="D2443" s="3" t="s">
        <v>41</v>
      </c>
      <c r="E2443" s="3" t="s">
        <v>41</v>
      </c>
      <c r="F2443" s="3">
        <v>5144</v>
      </c>
      <c r="G2443" s="3">
        <f t="shared" si="117"/>
        <v>2008</v>
      </c>
      <c r="H2443" s="4">
        <v>4</v>
      </c>
      <c r="I2443" s="3" t="s">
        <v>36</v>
      </c>
      <c r="J2443" s="3">
        <v>7</v>
      </c>
      <c r="K2443" s="3">
        <v>0</v>
      </c>
      <c r="L2443" s="3">
        <v>2</v>
      </c>
      <c r="M2443" s="3">
        <v>0</v>
      </c>
      <c r="N2443" s="3">
        <v>0</v>
      </c>
      <c r="O2443" s="3">
        <v>0</v>
      </c>
      <c r="P2443" s="3">
        <f t="shared" si="116"/>
        <v>10.799999999999999</v>
      </c>
      <c r="Q2443" s="3">
        <v>107</v>
      </c>
      <c r="R2443" s="3">
        <f t="shared" si="115"/>
        <v>3</v>
      </c>
      <c r="S2443" s="3">
        <v>9</v>
      </c>
      <c r="T2443" s="3">
        <f>IF(AND(H2443&lt;5,S2443&gt;=VLOOKUP(A2443,anni!$A$1:$O$32,6,0)),1,0)</f>
        <v>0</v>
      </c>
    </row>
    <row r="2444" spans="1:20" x14ac:dyDescent="0.3">
      <c r="A2444" s="3">
        <v>2008</v>
      </c>
      <c r="B2444" s="3">
        <v>17</v>
      </c>
      <c r="C2444" s="3" t="s">
        <v>56</v>
      </c>
      <c r="D2444" s="3" t="s">
        <v>93</v>
      </c>
      <c r="E2444" s="3" t="s">
        <v>93</v>
      </c>
      <c r="F2444" s="3">
        <v>4791</v>
      </c>
      <c r="G2444" s="3">
        <f t="shared" si="117"/>
        <v>2008</v>
      </c>
      <c r="H2444" s="4">
        <v>5</v>
      </c>
      <c r="I2444" s="3" t="s">
        <v>36</v>
      </c>
      <c r="J2444" s="3">
        <v>6</v>
      </c>
      <c r="K2444" s="3">
        <v>1</v>
      </c>
      <c r="L2444" s="3">
        <v>0</v>
      </c>
      <c r="M2444" s="3">
        <v>2</v>
      </c>
      <c r="N2444" s="3">
        <v>0</v>
      </c>
      <c r="O2444" s="3">
        <v>3</v>
      </c>
      <c r="P2444" s="3">
        <f t="shared" si="116"/>
        <v>12</v>
      </c>
      <c r="Q2444" s="3">
        <v>68</v>
      </c>
      <c r="R2444" s="3">
        <f t="shared" si="115"/>
        <v>5</v>
      </c>
      <c r="S2444" s="3">
        <v>12</v>
      </c>
      <c r="T2444" s="3">
        <f>IF(AND(H2444&lt;5,S2444&gt;=VLOOKUP(A2444,anni!$A$1:$O$32,6,0)),1,0)</f>
        <v>0</v>
      </c>
    </row>
    <row r="2445" spans="1:20" x14ac:dyDescent="0.3">
      <c r="A2445" s="3">
        <v>2008</v>
      </c>
      <c r="B2445" s="3">
        <v>18</v>
      </c>
      <c r="C2445" s="3" t="s">
        <v>43</v>
      </c>
      <c r="D2445" s="3" t="s">
        <v>92</v>
      </c>
      <c r="E2445" s="3" t="s">
        <v>92</v>
      </c>
      <c r="F2445" s="3">
        <v>5145</v>
      </c>
      <c r="G2445" s="3">
        <f t="shared" si="117"/>
        <v>2008</v>
      </c>
      <c r="H2445" s="4">
        <v>4</v>
      </c>
      <c r="I2445" s="3" t="s">
        <v>36</v>
      </c>
      <c r="J2445" s="3">
        <v>2</v>
      </c>
      <c r="K2445" s="3">
        <v>0</v>
      </c>
      <c r="L2445" s="3">
        <v>0</v>
      </c>
      <c r="M2445" s="3">
        <v>0</v>
      </c>
      <c r="N2445" s="3">
        <v>0</v>
      </c>
      <c r="O2445" s="3">
        <v>0</v>
      </c>
      <c r="P2445" s="3">
        <f t="shared" si="116"/>
        <v>2.4</v>
      </c>
      <c r="Q2445" s="3">
        <v>225</v>
      </c>
      <c r="R2445" s="3">
        <f t="shared" si="115"/>
        <v>1</v>
      </c>
      <c r="S2445" s="3">
        <v>2</v>
      </c>
      <c r="T2445" s="3">
        <f>IF(AND(H2445&lt;5,S2445&gt;=VLOOKUP(A2445,anni!$A$1:$O$32,6,0)),1,0)</f>
        <v>0</v>
      </c>
    </row>
    <row r="2446" spans="1:20" x14ac:dyDescent="0.3">
      <c r="A2446" s="3">
        <v>2008</v>
      </c>
      <c r="B2446" s="3">
        <v>19</v>
      </c>
      <c r="C2446" s="3" t="s">
        <v>34</v>
      </c>
      <c r="D2446" s="3" t="s">
        <v>42</v>
      </c>
      <c r="E2446" s="3" t="s">
        <v>42</v>
      </c>
      <c r="F2446" s="3">
        <v>5500</v>
      </c>
      <c r="G2446" s="3">
        <f t="shared" si="117"/>
        <v>2008</v>
      </c>
      <c r="H2446" s="4">
        <v>3</v>
      </c>
      <c r="I2446" s="3" t="s">
        <v>36</v>
      </c>
      <c r="J2446" s="3">
        <v>6</v>
      </c>
      <c r="K2446" s="3">
        <v>0</v>
      </c>
      <c r="L2446" s="3">
        <v>0</v>
      </c>
      <c r="M2446" s="3">
        <v>0</v>
      </c>
      <c r="N2446" s="3">
        <v>0</v>
      </c>
      <c r="O2446" s="3">
        <v>1</v>
      </c>
      <c r="P2446" s="3">
        <f t="shared" si="116"/>
        <v>9.7999999999999989</v>
      </c>
      <c r="Q2446" s="3">
        <v>133</v>
      </c>
      <c r="R2446" s="3">
        <f t="shared" si="115"/>
        <v>3</v>
      </c>
      <c r="S2446" s="3">
        <v>7</v>
      </c>
      <c r="T2446" s="3">
        <f>IF(AND(H2446&lt;5,S2446&gt;=VLOOKUP(A2446,anni!$A$1:$O$32,6,0)),1,0)</f>
        <v>0</v>
      </c>
    </row>
    <row r="2447" spans="1:20" x14ac:dyDescent="0.3">
      <c r="A2447" s="3">
        <v>2008</v>
      </c>
      <c r="B2447" s="3">
        <v>20</v>
      </c>
      <c r="C2447" s="3" t="s">
        <v>62</v>
      </c>
      <c r="D2447" s="3" t="s">
        <v>134</v>
      </c>
      <c r="E2447" s="3" t="s">
        <v>134</v>
      </c>
      <c r="F2447" s="3">
        <v>5270</v>
      </c>
      <c r="G2447" s="3">
        <f t="shared" si="117"/>
        <v>2008</v>
      </c>
      <c r="H2447" s="4">
        <v>5</v>
      </c>
      <c r="I2447" s="3" t="s">
        <v>36</v>
      </c>
      <c r="J2447" s="3">
        <v>0</v>
      </c>
      <c r="K2447" s="3">
        <v>0</v>
      </c>
      <c r="L2447" s="3">
        <v>0</v>
      </c>
      <c r="M2447" s="3">
        <v>1</v>
      </c>
      <c r="N2447" s="3">
        <v>0</v>
      </c>
      <c r="O2447" s="3">
        <v>0</v>
      </c>
      <c r="P2447" s="3">
        <f t="shared" si="116"/>
        <v>1</v>
      </c>
      <c r="Q2447" s="3">
        <v>245</v>
      </c>
      <c r="R2447" s="3">
        <f t="shared" si="115"/>
        <v>2</v>
      </c>
      <c r="S2447" s="3">
        <v>1</v>
      </c>
      <c r="T2447" s="3">
        <f>IF(AND(H2447&lt;5,S2447&gt;=VLOOKUP(A2447,anni!$A$1:$O$32,6,0)),1,0)</f>
        <v>0</v>
      </c>
    </row>
    <row r="2448" spans="1:20" x14ac:dyDescent="0.3">
      <c r="A2448" s="3">
        <v>2008</v>
      </c>
      <c r="B2448" s="3">
        <v>21</v>
      </c>
      <c r="C2448" s="3" t="s">
        <v>34</v>
      </c>
      <c r="D2448" s="3" t="s">
        <v>88</v>
      </c>
      <c r="E2448" s="3" t="s">
        <v>88</v>
      </c>
      <c r="F2448" s="3">
        <v>5271</v>
      </c>
      <c r="G2448" s="3">
        <f t="shared" si="117"/>
        <v>2008</v>
      </c>
      <c r="H2448" s="4">
        <v>5</v>
      </c>
      <c r="I2448" s="3" t="s">
        <v>36</v>
      </c>
      <c r="J2448" s="3">
        <v>1</v>
      </c>
      <c r="K2448" s="3">
        <v>1</v>
      </c>
      <c r="L2448" s="3">
        <v>6</v>
      </c>
      <c r="M2448" s="3">
        <v>4</v>
      </c>
      <c r="N2448" s="3">
        <v>0</v>
      </c>
      <c r="O2448" s="3">
        <v>0</v>
      </c>
      <c r="P2448" s="3">
        <f t="shared" si="116"/>
        <v>12</v>
      </c>
      <c r="Q2448" s="3">
        <v>68</v>
      </c>
      <c r="R2448" s="3">
        <f t="shared" si="115"/>
        <v>2</v>
      </c>
      <c r="S2448" s="3">
        <v>12</v>
      </c>
      <c r="T2448" s="3">
        <f>IF(AND(H2448&lt;5,S2448&gt;=VLOOKUP(A2448,anni!$A$1:$O$32,6,0)),1,0)</f>
        <v>0</v>
      </c>
    </row>
    <row r="2449" spans="1:20" x14ac:dyDescent="0.3">
      <c r="A2449" s="3">
        <v>2008</v>
      </c>
      <c r="B2449" s="3">
        <v>22</v>
      </c>
      <c r="C2449" s="3" t="s">
        <v>59</v>
      </c>
      <c r="D2449" s="3" t="s">
        <v>128</v>
      </c>
      <c r="E2449" s="3" t="s">
        <v>128</v>
      </c>
      <c r="F2449" s="3">
        <v>5522</v>
      </c>
      <c r="G2449" s="3">
        <f t="shared" si="117"/>
        <v>2008</v>
      </c>
      <c r="H2449" s="4">
        <v>2</v>
      </c>
      <c r="I2449" s="3" t="s">
        <v>31</v>
      </c>
      <c r="J2449" s="3">
        <v>2</v>
      </c>
      <c r="K2449" s="3">
        <v>0</v>
      </c>
      <c r="L2449" s="3">
        <v>0</v>
      </c>
      <c r="M2449" s="3">
        <v>0</v>
      </c>
      <c r="N2449" s="3">
        <v>0</v>
      </c>
      <c r="O2449" s="3">
        <v>0</v>
      </c>
      <c r="P2449" s="3">
        <f t="shared" si="116"/>
        <v>3.2</v>
      </c>
      <c r="Q2449" s="3">
        <v>225</v>
      </c>
      <c r="R2449" s="3">
        <f t="shared" si="115"/>
        <v>2</v>
      </c>
      <c r="S2449" s="3">
        <v>2</v>
      </c>
      <c r="T2449" s="3">
        <f>IF(AND(H2449&lt;5,S2449&gt;=VLOOKUP(A2449,anni!$A$1:$O$32,6,0)),1,0)</f>
        <v>0</v>
      </c>
    </row>
    <row r="2450" spans="1:20" x14ac:dyDescent="0.3">
      <c r="A2450" s="3">
        <v>2008</v>
      </c>
      <c r="B2450" s="3">
        <v>23</v>
      </c>
      <c r="C2450" s="3" t="s">
        <v>69</v>
      </c>
      <c r="D2450" s="3" t="s">
        <v>76</v>
      </c>
      <c r="E2450" s="3" t="s">
        <v>76</v>
      </c>
      <c r="F2450" s="3">
        <v>4792</v>
      </c>
      <c r="G2450" s="3">
        <f t="shared" si="117"/>
        <v>2008</v>
      </c>
      <c r="H2450" s="4">
        <v>5</v>
      </c>
      <c r="I2450" s="3" t="s">
        <v>36</v>
      </c>
      <c r="J2450" s="3">
        <v>4</v>
      </c>
      <c r="K2450" s="3">
        <v>0</v>
      </c>
      <c r="L2450" s="3">
        <v>0</v>
      </c>
      <c r="M2450" s="3">
        <v>0</v>
      </c>
      <c r="N2450" s="3">
        <v>0</v>
      </c>
      <c r="O2450" s="3">
        <v>0</v>
      </c>
      <c r="P2450" s="3">
        <f t="shared" si="116"/>
        <v>4</v>
      </c>
      <c r="Q2450" s="3">
        <v>193</v>
      </c>
      <c r="R2450" s="3">
        <f t="shared" si="115"/>
        <v>2</v>
      </c>
      <c r="S2450" s="3">
        <v>4</v>
      </c>
      <c r="T2450" s="3">
        <f>IF(AND(H2450&lt;5,S2450&gt;=VLOOKUP(A2450,anni!$A$1:$O$32,6,0)),1,0)</f>
        <v>0</v>
      </c>
    </row>
    <row r="2451" spans="1:20" x14ac:dyDescent="0.3">
      <c r="A2451" s="3">
        <v>2008</v>
      </c>
      <c r="B2451" s="3">
        <v>24</v>
      </c>
      <c r="C2451" s="3" t="s">
        <v>39</v>
      </c>
      <c r="D2451" s="3" t="s">
        <v>65</v>
      </c>
      <c r="E2451" s="3" t="s">
        <v>65</v>
      </c>
      <c r="F2451" s="3">
        <v>5523</v>
      </c>
      <c r="G2451" s="3">
        <f t="shared" si="117"/>
        <v>2008</v>
      </c>
      <c r="H2451" s="4">
        <v>2</v>
      </c>
      <c r="I2451" s="3" t="s">
        <v>31</v>
      </c>
      <c r="J2451" s="3">
        <v>7</v>
      </c>
      <c r="K2451" s="3">
        <v>7</v>
      </c>
      <c r="L2451" s="3">
        <v>2</v>
      </c>
      <c r="M2451" s="3">
        <v>1</v>
      </c>
      <c r="N2451" s="3">
        <v>0</v>
      </c>
      <c r="O2451" s="3">
        <v>1</v>
      </c>
      <c r="P2451" s="3">
        <f t="shared" si="116"/>
        <v>28.8</v>
      </c>
      <c r="Q2451" s="3">
        <v>28</v>
      </c>
      <c r="R2451" s="3">
        <f t="shared" si="115"/>
        <v>4</v>
      </c>
      <c r="S2451" s="3">
        <v>18</v>
      </c>
      <c r="T2451" s="3">
        <f>IF(AND(H2451&lt;5,S2451&gt;=VLOOKUP(A2451,anni!$A$1:$O$32,6,0)),1,0)</f>
        <v>0</v>
      </c>
    </row>
    <row r="2452" spans="1:20" x14ac:dyDescent="0.3">
      <c r="A2452" s="3">
        <v>2008</v>
      </c>
      <c r="B2452" s="3">
        <v>25</v>
      </c>
      <c r="C2452" s="3" t="s">
        <v>34</v>
      </c>
      <c r="D2452" s="3" t="s">
        <v>64</v>
      </c>
      <c r="E2452" s="3" t="s">
        <v>64</v>
      </c>
      <c r="F2452" s="3">
        <v>5369</v>
      </c>
      <c r="G2452" s="3">
        <f t="shared" si="117"/>
        <v>2008</v>
      </c>
      <c r="H2452" s="4">
        <v>5</v>
      </c>
      <c r="I2452" s="3" t="s">
        <v>36</v>
      </c>
      <c r="J2452" s="3">
        <v>6</v>
      </c>
      <c r="K2452" s="3">
        <v>0</v>
      </c>
      <c r="L2452" s="3">
        <v>2</v>
      </c>
      <c r="M2452" s="3">
        <v>5</v>
      </c>
      <c r="N2452" s="3">
        <v>0</v>
      </c>
      <c r="O2452" s="3">
        <v>2</v>
      </c>
      <c r="P2452" s="3">
        <f t="shared" si="116"/>
        <v>15</v>
      </c>
      <c r="Q2452" s="3">
        <v>40</v>
      </c>
      <c r="R2452" s="3">
        <f t="shared" si="115"/>
        <v>1</v>
      </c>
      <c r="S2452" s="3">
        <v>15</v>
      </c>
      <c r="T2452" s="3">
        <f>IF(AND(H2452&lt;5,S2452&gt;=VLOOKUP(A2452,anni!$A$1:$O$32,6,0)),1,0)</f>
        <v>0</v>
      </c>
    </row>
    <row r="2453" spans="1:20" x14ac:dyDescent="0.3">
      <c r="A2453" s="3">
        <v>2008</v>
      </c>
      <c r="B2453" s="3">
        <v>26</v>
      </c>
      <c r="C2453" s="3" t="s">
        <v>45</v>
      </c>
      <c r="D2453" s="3" t="s">
        <v>49</v>
      </c>
      <c r="E2453" s="3" t="s">
        <v>49</v>
      </c>
      <c r="F2453" s="3">
        <v>5335</v>
      </c>
      <c r="G2453" s="3">
        <f t="shared" si="117"/>
        <v>2008</v>
      </c>
      <c r="H2453" s="4">
        <v>3</v>
      </c>
      <c r="I2453" s="3" t="s">
        <v>36</v>
      </c>
      <c r="J2453" s="3">
        <v>7</v>
      </c>
      <c r="K2453" s="3">
        <v>2</v>
      </c>
      <c r="L2453" s="3">
        <v>3</v>
      </c>
      <c r="M2453" s="3">
        <v>7</v>
      </c>
      <c r="N2453" s="3">
        <v>2</v>
      </c>
      <c r="O2453" s="3">
        <v>0</v>
      </c>
      <c r="P2453" s="3">
        <f t="shared" si="116"/>
        <v>0</v>
      </c>
      <c r="Q2453" s="3">
        <v>21</v>
      </c>
      <c r="R2453" s="3">
        <f t="shared" si="115"/>
        <v>4</v>
      </c>
      <c r="S2453" s="3">
        <v>21</v>
      </c>
      <c r="T2453" s="3">
        <f>IF(AND(H2453&lt;5,S2453&gt;=VLOOKUP(A2453,anni!$A$1:$O$32,6,0)),1,0)</f>
        <v>1</v>
      </c>
    </row>
    <row r="2454" spans="1:20" x14ac:dyDescent="0.3">
      <c r="A2454" s="3">
        <v>2008</v>
      </c>
      <c r="B2454" s="3">
        <v>27</v>
      </c>
      <c r="C2454" s="3" t="s">
        <v>29</v>
      </c>
      <c r="D2454" s="3" t="s">
        <v>124</v>
      </c>
      <c r="E2454" s="3" t="s">
        <v>124</v>
      </c>
      <c r="F2454" s="3">
        <v>5370</v>
      </c>
      <c r="G2454" s="3">
        <f t="shared" si="117"/>
        <v>2008</v>
      </c>
      <c r="H2454" s="4">
        <v>5</v>
      </c>
      <c r="I2454" s="3" t="s">
        <v>36</v>
      </c>
      <c r="J2454" s="3">
        <v>0</v>
      </c>
      <c r="K2454" s="3">
        <v>0</v>
      </c>
      <c r="L2454" s="3">
        <v>0</v>
      </c>
      <c r="M2454" s="3">
        <v>1</v>
      </c>
      <c r="N2454" s="3">
        <v>0</v>
      </c>
      <c r="O2454" s="3">
        <v>0</v>
      </c>
      <c r="P2454" s="3">
        <f t="shared" si="116"/>
        <v>1</v>
      </c>
      <c r="Q2454" s="3">
        <v>245</v>
      </c>
      <c r="R2454" s="3">
        <f t="shared" si="115"/>
        <v>1</v>
      </c>
      <c r="S2454" s="3">
        <v>1</v>
      </c>
      <c r="T2454" s="3">
        <f>IF(AND(H2454&lt;5,S2454&gt;=VLOOKUP(A2454,anni!$A$1:$O$32,6,0)),1,0)</f>
        <v>0</v>
      </c>
    </row>
    <row r="2455" spans="1:20" x14ac:dyDescent="0.3">
      <c r="A2455" s="3">
        <v>2008</v>
      </c>
      <c r="B2455" s="3">
        <v>28</v>
      </c>
      <c r="C2455" s="3" t="s">
        <v>34</v>
      </c>
      <c r="D2455" s="3" t="s">
        <v>42</v>
      </c>
      <c r="E2455" s="3" t="s">
        <v>42</v>
      </c>
      <c r="F2455" s="3">
        <v>5444</v>
      </c>
      <c r="G2455" s="3">
        <f t="shared" si="117"/>
        <v>2008</v>
      </c>
      <c r="H2455" s="4">
        <v>4</v>
      </c>
      <c r="I2455" s="3" t="s">
        <v>36</v>
      </c>
      <c r="J2455" s="3">
        <v>5</v>
      </c>
      <c r="K2455" s="3">
        <v>0</v>
      </c>
      <c r="L2455" s="3">
        <v>0</v>
      </c>
      <c r="M2455" s="3">
        <v>0</v>
      </c>
      <c r="N2455" s="3">
        <v>2</v>
      </c>
      <c r="O2455" s="3">
        <v>0</v>
      </c>
      <c r="P2455" s="3">
        <f t="shared" si="116"/>
        <v>8.4</v>
      </c>
      <c r="Q2455" s="3">
        <v>133</v>
      </c>
      <c r="R2455" s="3">
        <f t="shared" si="115"/>
        <v>2</v>
      </c>
      <c r="S2455" s="3">
        <v>7</v>
      </c>
      <c r="T2455" s="3">
        <f>IF(AND(H2455&lt;5,S2455&gt;=VLOOKUP(A2455,anni!$A$1:$O$32,6,0)),1,0)</f>
        <v>0</v>
      </c>
    </row>
    <row r="2456" spans="1:20" x14ac:dyDescent="0.3">
      <c r="A2456" s="3">
        <v>2008</v>
      </c>
      <c r="B2456" s="3">
        <v>29</v>
      </c>
      <c r="C2456" s="3" t="s">
        <v>34</v>
      </c>
      <c r="D2456" s="3" t="s">
        <v>64</v>
      </c>
      <c r="E2456" s="3" t="s">
        <v>64</v>
      </c>
      <c r="F2456" s="3">
        <v>4959</v>
      </c>
      <c r="G2456" s="3">
        <f t="shared" si="117"/>
        <v>2008</v>
      </c>
      <c r="H2456" s="4">
        <v>5</v>
      </c>
      <c r="I2456" s="3" t="s">
        <v>36</v>
      </c>
      <c r="J2456" s="3">
        <v>5</v>
      </c>
      <c r="K2456" s="3">
        <v>0</v>
      </c>
      <c r="L2456" s="3">
        <v>0</v>
      </c>
      <c r="M2456" s="3">
        <v>0</v>
      </c>
      <c r="N2456" s="3">
        <v>0</v>
      </c>
      <c r="O2456" s="3">
        <v>3</v>
      </c>
      <c r="P2456" s="3">
        <f t="shared" si="116"/>
        <v>8</v>
      </c>
      <c r="Q2456" s="3">
        <v>118</v>
      </c>
      <c r="R2456" s="3">
        <f t="shared" si="115"/>
        <v>3</v>
      </c>
      <c r="S2456" s="3">
        <v>8</v>
      </c>
      <c r="T2456" s="3">
        <f>IF(AND(H2456&lt;5,S2456&gt;=VLOOKUP(A2456,anni!$A$1:$O$32,6,0)),1,0)</f>
        <v>0</v>
      </c>
    </row>
    <row r="2457" spans="1:20" x14ac:dyDescent="0.3">
      <c r="A2457" s="3">
        <v>2008</v>
      </c>
      <c r="B2457" s="3">
        <v>30</v>
      </c>
      <c r="C2457" s="3" t="s">
        <v>47</v>
      </c>
      <c r="D2457" s="3" t="s">
        <v>105</v>
      </c>
      <c r="E2457" s="3" t="s">
        <v>105</v>
      </c>
      <c r="F2457" s="3">
        <v>5445</v>
      </c>
      <c r="G2457" s="3">
        <f t="shared" si="117"/>
        <v>2008</v>
      </c>
      <c r="H2457" s="4">
        <v>4</v>
      </c>
      <c r="I2457" s="3" t="s">
        <v>36</v>
      </c>
      <c r="J2457" s="3">
        <v>7</v>
      </c>
      <c r="K2457" s="3">
        <v>0</v>
      </c>
      <c r="L2457" s="3">
        <v>0</v>
      </c>
      <c r="M2457" s="3">
        <v>1</v>
      </c>
      <c r="N2457" s="3">
        <v>0</v>
      </c>
      <c r="O2457" s="3">
        <v>0</v>
      </c>
      <c r="P2457" s="3">
        <f t="shared" si="116"/>
        <v>9.6</v>
      </c>
      <c r="Q2457" s="3">
        <v>118</v>
      </c>
      <c r="R2457" s="3">
        <f t="shared" si="115"/>
        <v>2</v>
      </c>
      <c r="S2457" s="3">
        <v>8</v>
      </c>
      <c r="T2457" s="3">
        <f>IF(AND(H2457&lt;5,S2457&gt;=VLOOKUP(A2457,anni!$A$1:$O$32,6,0)),1,0)</f>
        <v>0</v>
      </c>
    </row>
    <row r="2458" spans="1:20" x14ac:dyDescent="0.3">
      <c r="A2458" s="3">
        <v>2008</v>
      </c>
      <c r="B2458" s="3">
        <v>31</v>
      </c>
      <c r="C2458" s="3" t="s">
        <v>34</v>
      </c>
      <c r="D2458" s="3" t="s">
        <v>130</v>
      </c>
      <c r="E2458" s="3" t="s">
        <v>130</v>
      </c>
      <c r="F2458" s="3">
        <v>5446</v>
      </c>
      <c r="G2458" s="3">
        <f t="shared" si="117"/>
        <v>2008</v>
      </c>
      <c r="H2458" s="4">
        <v>4</v>
      </c>
      <c r="I2458" s="3" t="s">
        <v>36</v>
      </c>
      <c r="J2458" s="3">
        <v>2</v>
      </c>
      <c r="K2458" s="3">
        <v>1</v>
      </c>
      <c r="L2458" s="3">
        <v>0</v>
      </c>
      <c r="M2458" s="3">
        <v>0</v>
      </c>
      <c r="N2458" s="3">
        <v>0</v>
      </c>
      <c r="O2458" s="3">
        <v>0</v>
      </c>
      <c r="P2458" s="3">
        <f t="shared" si="116"/>
        <v>3.5999999999999996</v>
      </c>
      <c r="Q2458" s="3">
        <v>205</v>
      </c>
      <c r="R2458" s="3">
        <f t="shared" si="115"/>
        <v>1</v>
      </c>
      <c r="S2458" s="3">
        <v>3</v>
      </c>
      <c r="T2458" s="3">
        <f>IF(AND(H2458&lt;5,S2458&gt;=VLOOKUP(A2458,anni!$A$1:$O$32,6,0)),1,0)</f>
        <v>0</v>
      </c>
    </row>
    <row r="2459" spans="1:20" x14ac:dyDescent="0.3">
      <c r="A2459" s="3">
        <v>2008</v>
      </c>
      <c r="B2459" s="3">
        <v>32</v>
      </c>
      <c r="C2459" s="3" t="s">
        <v>34</v>
      </c>
      <c r="D2459" s="3" t="s">
        <v>123</v>
      </c>
      <c r="E2459" s="3" t="s">
        <v>123</v>
      </c>
      <c r="F2459" s="3">
        <v>4992</v>
      </c>
      <c r="G2459" s="3">
        <f t="shared" si="117"/>
        <v>2008</v>
      </c>
      <c r="H2459" s="4">
        <v>4</v>
      </c>
      <c r="I2459" s="3" t="s">
        <v>36</v>
      </c>
      <c r="J2459" s="3">
        <v>6</v>
      </c>
      <c r="K2459" s="3">
        <v>1</v>
      </c>
      <c r="L2459" s="3">
        <v>0</v>
      </c>
      <c r="M2459" s="3">
        <v>0</v>
      </c>
      <c r="N2459" s="3">
        <v>0</v>
      </c>
      <c r="O2459" s="3">
        <v>0</v>
      </c>
      <c r="P2459" s="3">
        <f t="shared" si="116"/>
        <v>8.4</v>
      </c>
      <c r="Q2459" s="3">
        <v>133</v>
      </c>
      <c r="R2459" s="3">
        <f t="shared" si="115"/>
        <v>4</v>
      </c>
      <c r="S2459" s="3">
        <v>7</v>
      </c>
      <c r="T2459" s="3">
        <f>IF(AND(H2459&lt;5,S2459&gt;=VLOOKUP(A2459,anni!$A$1:$O$32,6,0)),1,0)</f>
        <v>0</v>
      </c>
    </row>
    <row r="2460" spans="1:20" x14ac:dyDescent="0.3">
      <c r="A2460" s="3">
        <v>2008</v>
      </c>
      <c r="B2460" s="3">
        <v>33</v>
      </c>
      <c r="C2460" s="3" t="s">
        <v>47</v>
      </c>
      <c r="D2460" s="3" t="s">
        <v>81</v>
      </c>
      <c r="E2460" s="3" t="s">
        <v>81</v>
      </c>
      <c r="F2460" s="3">
        <v>4960</v>
      </c>
      <c r="G2460" s="3">
        <f t="shared" si="117"/>
        <v>2008</v>
      </c>
      <c r="H2460" s="4">
        <v>5</v>
      </c>
      <c r="I2460" s="3" t="s">
        <v>36</v>
      </c>
      <c r="J2460" s="3">
        <v>4</v>
      </c>
      <c r="K2460" s="3">
        <v>5</v>
      </c>
      <c r="L2460" s="3">
        <v>0</v>
      </c>
      <c r="M2460" s="3">
        <v>4</v>
      </c>
      <c r="N2460" s="3">
        <v>1</v>
      </c>
      <c r="O2460" s="3">
        <v>0</v>
      </c>
      <c r="P2460" s="3">
        <f t="shared" si="116"/>
        <v>14</v>
      </c>
      <c r="Q2460" s="3">
        <v>52</v>
      </c>
      <c r="R2460" s="3">
        <f t="shared" si="115"/>
        <v>3</v>
      </c>
      <c r="S2460" s="3">
        <v>14</v>
      </c>
      <c r="T2460" s="3">
        <f>IF(AND(H2460&lt;5,S2460&gt;=VLOOKUP(A2460,anni!$A$1:$O$32,6,0)),1,0)</f>
        <v>0</v>
      </c>
    </row>
    <row r="2461" spans="1:20" x14ac:dyDescent="0.3">
      <c r="A2461" s="3">
        <v>2008</v>
      </c>
      <c r="B2461" s="3">
        <v>34</v>
      </c>
      <c r="C2461" s="3" t="s">
        <v>29</v>
      </c>
      <c r="D2461" s="3" t="s">
        <v>122</v>
      </c>
      <c r="E2461" s="3" t="s">
        <v>122</v>
      </c>
      <c r="F2461" s="3">
        <v>4793</v>
      </c>
      <c r="G2461" s="3">
        <f t="shared" si="117"/>
        <v>2008</v>
      </c>
      <c r="H2461" s="4">
        <v>5</v>
      </c>
      <c r="I2461" s="3" t="s">
        <v>36</v>
      </c>
      <c r="J2461" s="3">
        <v>5</v>
      </c>
      <c r="K2461" s="3">
        <v>0</v>
      </c>
      <c r="L2461" s="3">
        <v>0</v>
      </c>
      <c r="M2461" s="3">
        <v>1</v>
      </c>
      <c r="N2461" s="3">
        <v>1</v>
      </c>
      <c r="O2461" s="3">
        <v>0</v>
      </c>
      <c r="P2461" s="3">
        <f t="shared" si="116"/>
        <v>7</v>
      </c>
      <c r="Q2461" s="3">
        <v>133</v>
      </c>
      <c r="R2461" s="3">
        <f t="shared" si="115"/>
        <v>5</v>
      </c>
      <c r="S2461" s="3">
        <v>7</v>
      </c>
      <c r="T2461" s="3">
        <f>IF(AND(H2461&lt;5,S2461&gt;=VLOOKUP(A2461,anni!$A$1:$O$32,6,0)),1,0)</f>
        <v>0</v>
      </c>
    </row>
    <row r="2462" spans="1:20" x14ac:dyDescent="0.3">
      <c r="A2462" s="3">
        <v>2008</v>
      </c>
      <c r="B2462" s="3">
        <v>35</v>
      </c>
      <c r="C2462" s="3" t="s">
        <v>56</v>
      </c>
      <c r="D2462" s="3" t="s">
        <v>71</v>
      </c>
      <c r="E2462" s="3" t="s">
        <v>71</v>
      </c>
      <c r="F2462" s="3">
        <v>5148</v>
      </c>
      <c r="G2462" s="3">
        <f t="shared" si="117"/>
        <v>2008</v>
      </c>
      <c r="H2462" s="4">
        <v>4</v>
      </c>
      <c r="I2462" s="3" t="s">
        <v>36</v>
      </c>
      <c r="J2462" s="3">
        <v>7</v>
      </c>
      <c r="K2462" s="3">
        <v>7</v>
      </c>
      <c r="L2462" s="3">
        <v>0</v>
      </c>
      <c r="M2462" s="3">
        <v>1</v>
      </c>
      <c r="N2462" s="3">
        <v>0</v>
      </c>
      <c r="O2462" s="3">
        <v>2</v>
      </c>
      <c r="P2462" s="3">
        <f t="shared" si="116"/>
        <v>20.399999999999999</v>
      </c>
      <c r="Q2462" s="3">
        <v>33</v>
      </c>
      <c r="R2462" s="3">
        <f t="shared" si="115"/>
        <v>2</v>
      </c>
      <c r="S2462" s="3">
        <v>17</v>
      </c>
      <c r="T2462" s="3">
        <f>IF(AND(H2462&lt;5,S2462&gt;=VLOOKUP(A2462,anni!$A$1:$O$32,6,0)),1,0)</f>
        <v>0</v>
      </c>
    </row>
    <row r="2463" spans="1:20" x14ac:dyDescent="0.3">
      <c r="A2463" s="3">
        <v>2008</v>
      </c>
      <c r="B2463" s="3">
        <v>36</v>
      </c>
      <c r="C2463" s="3" t="s">
        <v>79</v>
      </c>
      <c r="D2463" s="3" t="s">
        <v>84</v>
      </c>
      <c r="E2463" s="3" t="s">
        <v>84</v>
      </c>
      <c r="F2463" s="3">
        <v>5447</v>
      </c>
      <c r="G2463" s="3">
        <f t="shared" si="117"/>
        <v>2008</v>
      </c>
      <c r="H2463" s="4">
        <v>4</v>
      </c>
      <c r="I2463" s="3" t="s">
        <v>36</v>
      </c>
      <c r="J2463" s="3">
        <v>4</v>
      </c>
      <c r="K2463" s="3">
        <v>1</v>
      </c>
      <c r="L2463" s="3">
        <v>0</v>
      </c>
      <c r="M2463" s="3">
        <v>0</v>
      </c>
      <c r="N2463" s="3">
        <v>0</v>
      </c>
      <c r="O2463" s="3">
        <v>0</v>
      </c>
      <c r="P2463" s="3">
        <f t="shared" si="116"/>
        <v>6</v>
      </c>
      <c r="Q2463" s="3">
        <v>172</v>
      </c>
      <c r="R2463" s="3">
        <f t="shared" si="115"/>
        <v>2</v>
      </c>
      <c r="S2463" s="3">
        <v>5</v>
      </c>
      <c r="T2463" s="3">
        <f>IF(AND(H2463&lt;5,S2463&gt;=VLOOKUP(A2463,anni!$A$1:$O$32,6,0)),1,0)</f>
        <v>0</v>
      </c>
    </row>
    <row r="2464" spans="1:20" x14ac:dyDescent="0.3">
      <c r="A2464" s="3">
        <v>2008</v>
      </c>
      <c r="B2464" s="3">
        <v>37</v>
      </c>
      <c r="C2464" s="3" t="s">
        <v>34</v>
      </c>
      <c r="D2464" s="3" t="s">
        <v>41</v>
      </c>
      <c r="E2464" s="3" t="s">
        <v>41</v>
      </c>
      <c r="F2464" s="3">
        <v>5371</v>
      </c>
      <c r="G2464" s="3">
        <f t="shared" si="117"/>
        <v>2008</v>
      </c>
      <c r="H2464" s="4">
        <v>5</v>
      </c>
      <c r="I2464" s="3" t="s">
        <v>36</v>
      </c>
      <c r="J2464" s="3">
        <v>7</v>
      </c>
      <c r="K2464" s="3">
        <v>6</v>
      </c>
      <c r="L2464" s="3">
        <v>7</v>
      </c>
      <c r="M2464" s="3">
        <v>7</v>
      </c>
      <c r="N2464" s="3">
        <v>3</v>
      </c>
      <c r="O2464" s="3">
        <v>7</v>
      </c>
      <c r="P2464" s="3">
        <f t="shared" si="116"/>
        <v>37</v>
      </c>
      <c r="Q2464" s="3">
        <v>1</v>
      </c>
      <c r="R2464" s="3">
        <f t="shared" si="115"/>
        <v>1</v>
      </c>
      <c r="S2464" s="3">
        <v>37</v>
      </c>
      <c r="T2464" s="3">
        <f>IF(AND(H2464&lt;5,S2464&gt;=VLOOKUP(A2464,anni!$A$1:$O$32,6,0)),1,0)</f>
        <v>0</v>
      </c>
    </row>
    <row r="2465" spans="1:20" x14ac:dyDescent="0.3">
      <c r="A2465" s="3">
        <v>2008</v>
      </c>
      <c r="B2465" s="3">
        <v>38</v>
      </c>
      <c r="C2465" s="3" t="s">
        <v>39</v>
      </c>
      <c r="D2465" s="3" t="s">
        <v>40</v>
      </c>
      <c r="E2465" s="3" t="s">
        <v>40</v>
      </c>
      <c r="F2465" s="3">
        <v>5524</v>
      </c>
      <c r="G2465" s="3">
        <f t="shared" si="117"/>
        <v>2008</v>
      </c>
      <c r="H2465" s="4">
        <v>2</v>
      </c>
      <c r="I2465" s="3" t="s">
        <v>31</v>
      </c>
      <c r="J2465" s="3">
        <v>7</v>
      </c>
      <c r="K2465" s="3">
        <v>0</v>
      </c>
      <c r="L2465" s="3">
        <v>2</v>
      </c>
      <c r="M2465" s="3">
        <v>3</v>
      </c>
      <c r="N2465" s="3">
        <v>0</v>
      </c>
      <c r="O2465" s="3">
        <v>1</v>
      </c>
      <c r="P2465" s="3">
        <f t="shared" si="116"/>
        <v>20.8</v>
      </c>
      <c r="Q2465" s="3">
        <v>56</v>
      </c>
      <c r="R2465" s="3">
        <f t="shared" ref="R2465:R2528" si="118">COUNTIF($F$609:$F$5991,F2465)</f>
        <v>4</v>
      </c>
      <c r="S2465" s="3">
        <v>13</v>
      </c>
      <c r="T2465" s="3">
        <f>IF(AND(H2465&lt;5,S2465&gt;=VLOOKUP(A2465,anni!$A$1:$O$32,6,0)),1,0)</f>
        <v>0</v>
      </c>
    </row>
    <row r="2466" spans="1:20" x14ac:dyDescent="0.3">
      <c r="A2466" s="3">
        <v>2008</v>
      </c>
      <c r="B2466" s="3">
        <v>39</v>
      </c>
      <c r="C2466" s="3" t="s">
        <v>34</v>
      </c>
      <c r="D2466" s="3" t="s">
        <v>97</v>
      </c>
      <c r="E2466" s="3" t="s">
        <v>97</v>
      </c>
      <c r="F2466" s="3">
        <v>5448</v>
      </c>
      <c r="G2466" s="3">
        <f t="shared" si="117"/>
        <v>2008</v>
      </c>
      <c r="H2466" s="4">
        <v>4</v>
      </c>
      <c r="I2466" s="3" t="s">
        <v>36</v>
      </c>
      <c r="J2466" s="3">
        <v>5</v>
      </c>
      <c r="K2466" s="3">
        <v>5</v>
      </c>
      <c r="L2466" s="3">
        <v>0</v>
      </c>
      <c r="M2466" s="3">
        <v>1</v>
      </c>
      <c r="N2466" s="3">
        <v>0</v>
      </c>
      <c r="O2466" s="3">
        <v>0</v>
      </c>
      <c r="P2466" s="3">
        <f t="shared" si="116"/>
        <v>13.2</v>
      </c>
      <c r="Q2466" s="3">
        <v>79</v>
      </c>
      <c r="R2466" s="3">
        <f t="shared" si="118"/>
        <v>1</v>
      </c>
      <c r="S2466" s="3">
        <v>11</v>
      </c>
      <c r="T2466" s="3">
        <f>IF(AND(H2466&lt;5,S2466&gt;=VLOOKUP(A2466,anni!$A$1:$O$32,6,0)),1,0)</f>
        <v>0</v>
      </c>
    </row>
    <row r="2467" spans="1:20" x14ac:dyDescent="0.3">
      <c r="A2467" s="3">
        <v>2008</v>
      </c>
      <c r="B2467" s="3">
        <v>40</v>
      </c>
      <c r="C2467" s="3" t="s">
        <v>39</v>
      </c>
      <c r="D2467" s="3" t="s">
        <v>40</v>
      </c>
      <c r="E2467" s="3" t="s">
        <v>40</v>
      </c>
      <c r="F2467" s="3">
        <v>5372</v>
      </c>
      <c r="G2467" s="3">
        <f t="shared" si="117"/>
        <v>2008</v>
      </c>
      <c r="H2467" s="4">
        <v>5</v>
      </c>
      <c r="I2467" s="3" t="s">
        <v>36</v>
      </c>
      <c r="J2467" s="3">
        <v>7</v>
      </c>
      <c r="K2467" s="3">
        <v>0</v>
      </c>
      <c r="L2467" s="3">
        <v>0</v>
      </c>
      <c r="M2467" s="3">
        <v>0</v>
      </c>
      <c r="N2467" s="3">
        <v>0</v>
      </c>
      <c r="O2467" s="3">
        <v>0</v>
      </c>
      <c r="P2467" s="3">
        <f t="shared" ref="P2467:P2530" si="119">IF(T2467=0,IF(S2467=-1,-1,S2467*HLOOKUP(H2467,$U$1:$Y$2,2,0)),0)</f>
        <v>7</v>
      </c>
      <c r="Q2467" s="3">
        <v>133</v>
      </c>
      <c r="R2467" s="3">
        <f t="shared" si="118"/>
        <v>1</v>
      </c>
      <c r="S2467" s="3">
        <v>7</v>
      </c>
      <c r="T2467" s="3">
        <f>IF(AND(H2467&lt;5,S2467&gt;=VLOOKUP(A2467,anni!$A$1:$O$32,6,0)),1,0)</f>
        <v>0</v>
      </c>
    </row>
    <row r="2468" spans="1:20" x14ac:dyDescent="0.3">
      <c r="A2468" s="3">
        <v>2008</v>
      </c>
      <c r="B2468" s="3">
        <v>41</v>
      </c>
      <c r="C2468" s="3" t="s">
        <v>34</v>
      </c>
      <c r="D2468" s="3" t="s">
        <v>41</v>
      </c>
      <c r="E2468" s="3" t="s">
        <v>41</v>
      </c>
      <c r="F2468" s="3">
        <v>5149</v>
      </c>
      <c r="G2468" s="3">
        <f t="shared" si="117"/>
        <v>2008</v>
      </c>
      <c r="H2468" s="4">
        <v>4</v>
      </c>
      <c r="I2468" s="3" t="s">
        <v>36</v>
      </c>
      <c r="J2468" s="3">
        <v>7</v>
      </c>
      <c r="K2468" s="3">
        <v>7</v>
      </c>
      <c r="L2468" s="3">
        <v>0</v>
      </c>
      <c r="M2468" s="3">
        <v>4</v>
      </c>
      <c r="N2468" s="3">
        <v>0</v>
      </c>
      <c r="O2468" s="3">
        <v>1</v>
      </c>
      <c r="P2468" s="3">
        <f t="shared" si="119"/>
        <v>22.8</v>
      </c>
      <c r="Q2468" s="3">
        <v>25</v>
      </c>
      <c r="R2468" s="3">
        <f t="shared" si="118"/>
        <v>3</v>
      </c>
      <c r="S2468" s="3">
        <v>19</v>
      </c>
      <c r="T2468" s="3">
        <f>IF(AND(H2468&lt;5,S2468&gt;=VLOOKUP(A2468,anni!$A$1:$O$32,6,0)),1,0)</f>
        <v>0</v>
      </c>
    </row>
    <row r="2469" spans="1:20" x14ac:dyDescent="0.3">
      <c r="A2469" s="3">
        <v>2008</v>
      </c>
      <c r="B2469" s="3">
        <v>42</v>
      </c>
      <c r="C2469" s="3" t="s">
        <v>45</v>
      </c>
      <c r="D2469" s="3" t="s">
        <v>67</v>
      </c>
      <c r="E2469" s="3" t="s">
        <v>67</v>
      </c>
      <c r="F2469" s="3">
        <v>5373</v>
      </c>
      <c r="G2469" s="3">
        <f t="shared" si="117"/>
        <v>2008</v>
      </c>
      <c r="H2469" s="4">
        <v>5</v>
      </c>
      <c r="I2469" s="3" t="s">
        <v>36</v>
      </c>
      <c r="J2469" s="3">
        <v>5</v>
      </c>
      <c r="K2469" s="3">
        <v>1</v>
      </c>
      <c r="L2469" s="3">
        <v>0</v>
      </c>
      <c r="M2469" s="3">
        <v>0</v>
      </c>
      <c r="N2469" s="3">
        <v>0</v>
      </c>
      <c r="O2469" s="3">
        <v>0</v>
      </c>
      <c r="P2469" s="3">
        <f t="shared" si="119"/>
        <v>6</v>
      </c>
      <c r="Q2469" s="3">
        <v>158</v>
      </c>
      <c r="R2469" s="3">
        <f t="shared" si="118"/>
        <v>1</v>
      </c>
      <c r="S2469" s="3">
        <v>6</v>
      </c>
      <c r="T2469" s="3">
        <f>IF(AND(H2469&lt;5,S2469&gt;=VLOOKUP(A2469,anni!$A$1:$O$32,6,0)),1,0)</f>
        <v>0</v>
      </c>
    </row>
    <row r="2470" spans="1:20" x14ac:dyDescent="0.3">
      <c r="A2470" s="3">
        <v>2008</v>
      </c>
      <c r="B2470" s="3">
        <v>43</v>
      </c>
      <c r="C2470" s="3" t="s">
        <v>79</v>
      </c>
      <c r="D2470" s="3" t="s">
        <v>84</v>
      </c>
      <c r="E2470" s="3" t="s">
        <v>84</v>
      </c>
      <c r="F2470" s="3">
        <v>4962</v>
      </c>
      <c r="G2470" s="3">
        <f t="shared" si="117"/>
        <v>2008</v>
      </c>
      <c r="H2470" s="4">
        <v>5</v>
      </c>
      <c r="I2470" s="3" t="s">
        <v>36</v>
      </c>
      <c r="J2470" s="3">
        <v>0</v>
      </c>
      <c r="K2470" s="3">
        <v>6</v>
      </c>
      <c r="L2470" s="3">
        <v>3</v>
      </c>
      <c r="M2470" s="3">
        <v>4</v>
      </c>
      <c r="N2470" s="3">
        <v>0</v>
      </c>
      <c r="O2470" s="3">
        <v>0</v>
      </c>
      <c r="P2470" s="3">
        <f t="shared" si="119"/>
        <v>13</v>
      </c>
      <c r="Q2470" s="3">
        <v>56</v>
      </c>
      <c r="R2470" s="3">
        <f t="shared" si="118"/>
        <v>4</v>
      </c>
      <c r="S2470" s="3">
        <v>13</v>
      </c>
      <c r="T2470" s="3">
        <f>IF(AND(H2470&lt;5,S2470&gt;=VLOOKUP(A2470,anni!$A$1:$O$32,6,0)),1,0)</f>
        <v>0</v>
      </c>
    </row>
    <row r="2471" spans="1:20" x14ac:dyDescent="0.3">
      <c r="A2471" s="3">
        <v>2008</v>
      </c>
      <c r="B2471" s="3">
        <v>44</v>
      </c>
      <c r="C2471" s="3" t="s">
        <v>34</v>
      </c>
      <c r="D2471" s="3" t="s">
        <v>103</v>
      </c>
      <c r="E2471" s="3" t="s">
        <v>103</v>
      </c>
      <c r="F2471" s="3">
        <v>5374</v>
      </c>
      <c r="G2471" s="3">
        <f t="shared" si="117"/>
        <v>2008</v>
      </c>
      <c r="H2471" s="4">
        <v>5</v>
      </c>
      <c r="I2471" s="3" t="s">
        <v>36</v>
      </c>
      <c r="J2471" s="3">
        <v>4</v>
      </c>
      <c r="K2471" s="3">
        <v>0</v>
      </c>
      <c r="L2471" s="3">
        <v>0</v>
      </c>
      <c r="M2471" s="3">
        <v>0</v>
      </c>
      <c r="N2471" s="3">
        <v>0</v>
      </c>
      <c r="O2471" s="3">
        <v>1</v>
      </c>
      <c r="P2471" s="3">
        <f t="shared" si="119"/>
        <v>5</v>
      </c>
      <c r="Q2471" s="3">
        <v>172</v>
      </c>
      <c r="R2471" s="3">
        <f t="shared" si="118"/>
        <v>1</v>
      </c>
      <c r="S2471" s="3">
        <v>5</v>
      </c>
      <c r="T2471" s="3">
        <f>IF(AND(H2471&lt;5,S2471&gt;=VLOOKUP(A2471,anni!$A$1:$O$32,6,0)),1,0)</f>
        <v>0</v>
      </c>
    </row>
    <row r="2472" spans="1:20" x14ac:dyDescent="0.3">
      <c r="A2472" s="3">
        <v>2008</v>
      </c>
      <c r="B2472" s="3">
        <v>45</v>
      </c>
      <c r="C2472" s="3" t="s">
        <v>37</v>
      </c>
      <c r="D2472" s="3" t="s">
        <v>38</v>
      </c>
      <c r="E2472" s="3" t="s">
        <v>38</v>
      </c>
      <c r="F2472" s="3">
        <v>5375</v>
      </c>
      <c r="G2472" s="3">
        <f t="shared" si="117"/>
        <v>2008</v>
      </c>
      <c r="H2472" s="4">
        <v>5</v>
      </c>
      <c r="I2472" s="3" t="s">
        <v>36</v>
      </c>
      <c r="P2472" s="3">
        <f t="shared" si="119"/>
        <v>-1</v>
      </c>
      <c r="Q2472" s="3">
        <v>297</v>
      </c>
      <c r="R2472" s="3">
        <f t="shared" si="118"/>
        <v>1</v>
      </c>
      <c r="S2472" s="3">
        <v>-1</v>
      </c>
      <c r="T2472" s="3">
        <f>IF(AND(H2472&lt;5,S2472&gt;=VLOOKUP(A2472,anni!$A$1:$O$32,6,0)),1,0)</f>
        <v>0</v>
      </c>
    </row>
    <row r="2473" spans="1:20" x14ac:dyDescent="0.3">
      <c r="A2473" s="3">
        <v>2008</v>
      </c>
      <c r="B2473" s="3">
        <v>46</v>
      </c>
      <c r="C2473" s="3" t="s">
        <v>59</v>
      </c>
      <c r="D2473" s="3" t="s">
        <v>60</v>
      </c>
      <c r="E2473" s="3" t="s">
        <v>60</v>
      </c>
      <c r="F2473" s="3">
        <v>5376</v>
      </c>
      <c r="G2473" s="3">
        <f t="shared" si="117"/>
        <v>2008</v>
      </c>
      <c r="H2473" s="4">
        <v>5</v>
      </c>
      <c r="I2473" s="3" t="s">
        <v>36</v>
      </c>
      <c r="J2473" s="3">
        <v>7</v>
      </c>
      <c r="K2473" s="3">
        <v>0</v>
      </c>
      <c r="L2473" s="3">
        <v>0</v>
      </c>
      <c r="M2473" s="3">
        <v>0</v>
      </c>
      <c r="N2473" s="3">
        <v>0</v>
      </c>
      <c r="O2473" s="3">
        <v>0</v>
      </c>
      <c r="P2473" s="3">
        <f t="shared" si="119"/>
        <v>7</v>
      </c>
      <c r="Q2473" s="3">
        <v>133</v>
      </c>
      <c r="R2473" s="3">
        <f t="shared" si="118"/>
        <v>1</v>
      </c>
      <c r="S2473" s="3">
        <v>7</v>
      </c>
      <c r="T2473" s="3">
        <f>IF(AND(H2473&lt;5,S2473&gt;=VLOOKUP(A2473,anni!$A$1:$O$32,6,0)),1,0)</f>
        <v>0</v>
      </c>
    </row>
    <row r="2474" spans="1:20" x14ac:dyDescent="0.3">
      <c r="A2474" s="3">
        <v>2008</v>
      </c>
      <c r="B2474" s="3">
        <v>47</v>
      </c>
      <c r="C2474" s="3" t="s">
        <v>47</v>
      </c>
      <c r="D2474" s="3" t="s">
        <v>52</v>
      </c>
      <c r="E2474" s="3" t="s">
        <v>52</v>
      </c>
      <c r="F2474" s="3">
        <v>4964</v>
      </c>
      <c r="G2474" s="3">
        <f t="shared" si="117"/>
        <v>2008</v>
      </c>
      <c r="H2474" s="4">
        <v>5</v>
      </c>
      <c r="I2474" s="3" t="s">
        <v>36</v>
      </c>
      <c r="J2474" s="3">
        <v>7</v>
      </c>
      <c r="K2474" s="3">
        <v>7</v>
      </c>
      <c r="L2474" s="3">
        <v>7</v>
      </c>
      <c r="M2474" s="3">
        <v>7</v>
      </c>
      <c r="N2474" s="3">
        <v>0</v>
      </c>
      <c r="O2474" s="3">
        <v>0</v>
      </c>
      <c r="P2474" s="3">
        <f t="shared" si="119"/>
        <v>28</v>
      </c>
      <c r="Q2474" s="3">
        <v>12</v>
      </c>
      <c r="R2474" s="3">
        <f t="shared" si="118"/>
        <v>3</v>
      </c>
      <c r="S2474" s="3">
        <v>28</v>
      </c>
      <c r="T2474" s="3">
        <f>IF(AND(H2474&lt;5,S2474&gt;=VLOOKUP(A2474,anni!$A$1:$O$32,6,0)),1,0)</f>
        <v>0</v>
      </c>
    </row>
    <row r="2475" spans="1:20" x14ac:dyDescent="0.3">
      <c r="A2475" s="3">
        <v>2008</v>
      </c>
      <c r="B2475" s="3">
        <v>48</v>
      </c>
      <c r="C2475" s="3" t="s">
        <v>56</v>
      </c>
      <c r="D2475" s="3" t="s">
        <v>71</v>
      </c>
      <c r="E2475" s="3" t="s">
        <v>71</v>
      </c>
      <c r="F2475" s="3">
        <v>5525</v>
      </c>
      <c r="G2475" s="3">
        <f t="shared" si="117"/>
        <v>2008</v>
      </c>
      <c r="H2475" s="4">
        <v>2</v>
      </c>
      <c r="I2475" s="3" t="s">
        <v>31</v>
      </c>
      <c r="J2475" s="3">
        <v>0</v>
      </c>
      <c r="K2475" s="3">
        <v>0</v>
      </c>
      <c r="L2475" s="3">
        <v>0</v>
      </c>
      <c r="M2475" s="3">
        <v>0</v>
      </c>
      <c r="N2475" s="3">
        <v>0</v>
      </c>
      <c r="O2475" s="3">
        <v>0</v>
      </c>
      <c r="P2475" s="3">
        <f t="shared" si="119"/>
        <v>0</v>
      </c>
      <c r="Q2475" s="3">
        <v>273</v>
      </c>
      <c r="R2475" s="3">
        <f t="shared" si="118"/>
        <v>1</v>
      </c>
      <c r="S2475" s="3">
        <v>0</v>
      </c>
      <c r="T2475" s="3">
        <f>IF(AND(H2475&lt;5,S2475&gt;=VLOOKUP(A2475,anni!$A$1:$O$32,6,0)),1,0)</f>
        <v>0</v>
      </c>
    </row>
    <row r="2476" spans="1:20" x14ac:dyDescent="0.3">
      <c r="A2476" s="3">
        <v>2008</v>
      </c>
      <c r="B2476" s="3">
        <v>49</v>
      </c>
      <c r="C2476" s="3" t="s">
        <v>79</v>
      </c>
      <c r="D2476" s="3" t="s">
        <v>84</v>
      </c>
      <c r="E2476" s="3" t="s">
        <v>84</v>
      </c>
      <c r="F2476" s="3">
        <v>5318</v>
      </c>
      <c r="G2476" s="3">
        <f t="shared" si="117"/>
        <v>2008</v>
      </c>
      <c r="H2476" s="4">
        <v>4</v>
      </c>
      <c r="I2476" s="3" t="s">
        <v>36</v>
      </c>
      <c r="J2476" s="3">
        <v>7</v>
      </c>
      <c r="K2476" s="3">
        <v>0</v>
      </c>
      <c r="L2476" s="3">
        <v>0</v>
      </c>
      <c r="M2476" s="3">
        <v>5</v>
      </c>
      <c r="N2476" s="3">
        <v>0</v>
      </c>
      <c r="O2476" s="3">
        <v>0</v>
      </c>
      <c r="P2476" s="3">
        <f t="shared" si="119"/>
        <v>14.399999999999999</v>
      </c>
      <c r="Q2476" s="3">
        <v>68</v>
      </c>
      <c r="R2476" s="3">
        <f t="shared" si="118"/>
        <v>3</v>
      </c>
      <c r="S2476" s="3">
        <v>12</v>
      </c>
      <c r="T2476" s="3">
        <f>IF(AND(H2476&lt;5,S2476&gt;=VLOOKUP(A2476,anni!$A$1:$O$32,6,0)),1,0)</f>
        <v>0</v>
      </c>
    </row>
    <row r="2477" spans="1:20" x14ac:dyDescent="0.3">
      <c r="A2477" s="3">
        <v>2008</v>
      </c>
      <c r="B2477" s="3">
        <v>50</v>
      </c>
      <c r="C2477" s="3" t="s">
        <v>43</v>
      </c>
      <c r="D2477" s="3" t="s">
        <v>91</v>
      </c>
      <c r="E2477" s="3" t="s">
        <v>91</v>
      </c>
      <c r="F2477" s="3">
        <v>5377</v>
      </c>
      <c r="G2477" s="3">
        <f t="shared" si="117"/>
        <v>2008</v>
      </c>
      <c r="H2477" s="4">
        <v>5</v>
      </c>
      <c r="I2477" s="3" t="s">
        <v>36</v>
      </c>
      <c r="J2477" s="3">
        <v>4</v>
      </c>
      <c r="K2477" s="3">
        <v>0</v>
      </c>
      <c r="L2477" s="3">
        <v>0</v>
      </c>
      <c r="M2477" s="3">
        <v>3</v>
      </c>
      <c r="N2477" s="3">
        <v>0</v>
      </c>
      <c r="O2477" s="3">
        <v>1</v>
      </c>
      <c r="P2477" s="3">
        <f t="shared" si="119"/>
        <v>8</v>
      </c>
      <c r="Q2477" s="3">
        <v>118</v>
      </c>
      <c r="R2477" s="3">
        <f t="shared" si="118"/>
        <v>1</v>
      </c>
      <c r="S2477" s="3">
        <v>8</v>
      </c>
      <c r="T2477" s="3">
        <f>IF(AND(H2477&lt;5,S2477&gt;=VLOOKUP(A2477,anni!$A$1:$O$32,6,0)),1,0)</f>
        <v>0</v>
      </c>
    </row>
    <row r="2478" spans="1:20" x14ac:dyDescent="0.3">
      <c r="A2478" s="3">
        <v>2008</v>
      </c>
      <c r="B2478" s="3">
        <v>51</v>
      </c>
      <c r="C2478" s="3" t="s">
        <v>45</v>
      </c>
      <c r="D2478" s="3" t="s">
        <v>49</v>
      </c>
      <c r="E2478" s="3" t="s">
        <v>49</v>
      </c>
      <c r="F2478" s="3">
        <v>5501</v>
      </c>
      <c r="G2478" s="3">
        <f t="shared" si="117"/>
        <v>2008</v>
      </c>
      <c r="H2478" s="4">
        <v>3</v>
      </c>
      <c r="I2478" s="3" t="s">
        <v>36</v>
      </c>
      <c r="J2478" s="3">
        <v>5</v>
      </c>
      <c r="K2478" s="3">
        <v>0</v>
      </c>
      <c r="L2478" s="3">
        <v>0</v>
      </c>
      <c r="M2478" s="3">
        <v>2</v>
      </c>
      <c r="N2478" s="3">
        <v>0</v>
      </c>
      <c r="O2478" s="3">
        <v>0</v>
      </c>
      <c r="P2478" s="3">
        <f t="shared" si="119"/>
        <v>9.7999999999999989</v>
      </c>
      <c r="Q2478" s="3">
        <v>133</v>
      </c>
      <c r="R2478" s="3">
        <f t="shared" si="118"/>
        <v>1</v>
      </c>
      <c r="S2478" s="3">
        <v>7</v>
      </c>
      <c r="T2478" s="3">
        <f>IF(AND(H2478&lt;5,S2478&gt;=VLOOKUP(A2478,anni!$A$1:$O$32,6,0)),1,0)</f>
        <v>0</v>
      </c>
    </row>
    <row r="2479" spans="1:20" x14ac:dyDescent="0.3">
      <c r="A2479" s="3">
        <v>2008</v>
      </c>
      <c r="B2479" s="3">
        <v>52</v>
      </c>
      <c r="C2479" s="3" t="s">
        <v>86</v>
      </c>
      <c r="D2479" s="3" t="s">
        <v>87</v>
      </c>
      <c r="E2479" s="3" t="s">
        <v>87</v>
      </c>
      <c r="F2479" s="3">
        <v>5526</v>
      </c>
      <c r="G2479" s="3">
        <f t="shared" si="117"/>
        <v>2008</v>
      </c>
      <c r="H2479" s="4">
        <v>2</v>
      </c>
      <c r="I2479" s="3" t="s">
        <v>31</v>
      </c>
      <c r="J2479" s="3">
        <v>0</v>
      </c>
      <c r="K2479" s="3">
        <v>0</v>
      </c>
      <c r="L2479" s="3">
        <v>0</v>
      </c>
      <c r="M2479" s="3">
        <v>2</v>
      </c>
      <c r="N2479" s="3">
        <v>0</v>
      </c>
      <c r="O2479" s="3">
        <v>0</v>
      </c>
      <c r="P2479" s="3">
        <f t="shared" si="119"/>
        <v>3.2</v>
      </c>
      <c r="Q2479" s="3">
        <v>225</v>
      </c>
      <c r="R2479" s="3">
        <f t="shared" si="118"/>
        <v>2</v>
      </c>
      <c r="S2479" s="3">
        <v>2</v>
      </c>
      <c r="T2479" s="3">
        <f>IF(AND(H2479&lt;5,S2479&gt;=VLOOKUP(A2479,anni!$A$1:$O$32,6,0)),1,0)</f>
        <v>0</v>
      </c>
    </row>
    <row r="2480" spans="1:20" x14ac:dyDescent="0.3">
      <c r="A2480" s="3">
        <v>2008</v>
      </c>
      <c r="B2480" s="3">
        <v>53</v>
      </c>
      <c r="C2480" s="3" t="s">
        <v>45</v>
      </c>
      <c r="D2480" s="3" t="s">
        <v>49</v>
      </c>
      <c r="E2480" s="3" t="s">
        <v>49</v>
      </c>
      <c r="F2480" s="3">
        <v>5527</v>
      </c>
      <c r="G2480" s="3">
        <f t="shared" si="117"/>
        <v>2008</v>
      </c>
      <c r="H2480" s="4">
        <v>2</v>
      </c>
      <c r="I2480" s="3" t="s">
        <v>31</v>
      </c>
      <c r="J2480" s="3">
        <v>0</v>
      </c>
      <c r="K2480" s="3">
        <v>0</v>
      </c>
      <c r="L2480" s="3">
        <v>0</v>
      </c>
      <c r="M2480" s="3">
        <v>1</v>
      </c>
      <c r="N2480" s="3">
        <v>0</v>
      </c>
      <c r="O2480" s="3">
        <v>0</v>
      </c>
      <c r="P2480" s="3">
        <f t="shared" si="119"/>
        <v>1.6</v>
      </c>
      <c r="Q2480" s="3">
        <v>245</v>
      </c>
      <c r="R2480" s="3">
        <f t="shared" si="118"/>
        <v>1</v>
      </c>
      <c r="S2480" s="3">
        <v>1</v>
      </c>
      <c r="T2480" s="3">
        <f>IF(AND(H2480&lt;5,S2480&gt;=VLOOKUP(A2480,anni!$A$1:$O$32,6,0)),1,0)</f>
        <v>0</v>
      </c>
    </row>
    <row r="2481" spans="1:20" x14ac:dyDescent="0.3">
      <c r="A2481" s="3">
        <v>2008</v>
      </c>
      <c r="B2481" s="3">
        <v>54</v>
      </c>
      <c r="C2481" s="3" t="s">
        <v>69</v>
      </c>
      <c r="D2481" s="3" t="s">
        <v>90</v>
      </c>
      <c r="E2481" s="3" t="s">
        <v>90</v>
      </c>
      <c r="F2481" s="3">
        <v>5528</v>
      </c>
      <c r="G2481" s="3">
        <f t="shared" si="117"/>
        <v>2008</v>
      </c>
      <c r="H2481" s="4">
        <v>2</v>
      </c>
      <c r="I2481" s="3" t="s">
        <v>31</v>
      </c>
      <c r="J2481" s="3">
        <v>0</v>
      </c>
      <c r="K2481" s="3">
        <v>0</v>
      </c>
      <c r="L2481" s="3">
        <v>0</v>
      </c>
      <c r="M2481" s="3">
        <v>0</v>
      </c>
      <c r="N2481" s="3">
        <v>0</v>
      </c>
      <c r="O2481" s="3">
        <v>1</v>
      </c>
      <c r="P2481" s="3">
        <f t="shared" si="119"/>
        <v>1.6</v>
      </c>
      <c r="Q2481" s="3">
        <v>245</v>
      </c>
      <c r="R2481" s="3">
        <f t="shared" si="118"/>
        <v>1</v>
      </c>
      <c r="S2481" s="3">
        <v>1</v>
      </c>
      <c r="T2481" s="3">
        <f>IF(AND(H2481&lt;5,S2481&gt;=VLOOKUP(A2481,anni!$A$1:$O$32,6,0)),1,0)</f>
        <v>0</v>
      </c>
    </row>
    <row r="2482" spans="1:20" x14ac:dyDescent="0.3">
      <c r="A2482" s="3">
        <v>2008</v>
      </c>
      <c r="B2482" s="3">
        <v>55</v>
      </c>
      <c r="C2482" s="3" t="s">
        <v>53</v>
      </c>
      <c r="D2482" s="3" t="s">
        <v>98</v>
      </c>
      <c r="E2482" s="3" t="s">
        <v>98</v>
      </c>
      <c r="F2482" s="3">
        <v>5449</v>
      </c>
      <c r="G2482" s="3">
        <f t="shared" si="117"/>
        <v>2008</v>
      </c>
      <c r="H2482" s="4">
        <v>4</v>
      </c>
      <c r="I2482" s="3" t="s">
        <v>36</v>
      </c>
      <c r="J2482" s="3">
        <v>5</v>
      </c>
      <c r="K2482" s="3">
        <v>0</v>
      </c>
      <c r="L2482" s="3">
        <v>0</v>
      </c>
      <c r="M2482" s="3">
        <v>0</v>
      </c>
      <c r="N2482" s="3">
        <v>0</v>
      </c>
      <c r="O2482" s="3">
        <v>0</v>
      </c>
      <c r="P2482" s="3">
        <f t="shared" si="119"/>
        <v>6</v>
      </c>
      <c r="Q2482" s="3">
        <v>172</v>
      </c>
      <c r="R2482" s="3">
        <f t="shared" si="118"/>
        <v>1</v>
      </c>
      <c r="S2482" s="3">
        <v>5</v>
      </c>
      <c r="T2482" s="3">
        <f>IF(AND(H2482&lt;5,S2482&gt;=VLOOKUP(A2482,anni!$A$1:$O$32,6,0)),1,0)</f>
        <v>0</v>
      </c>
    </row>
    <row r="2483" spans="1:20" x14ac:dyDescent="0.3">
      <c r="A2483" s="3">
        <v>2008</v>
      </c>
      <c r="B2483" s="3">
        <v>56</v>
      </c>
      <c r="C2483" s="3" t="s">
        <v>29</v>
      </c>
      <c r="D2483" s="3" t="s">
        <v>109</v>
      </c>
      <c r="E2483" s="3" t="s">
        <v>109</v>
      </c>
      <c r="F2483" s="3">
        <v>5378</v>
      </c>
      <c r="G2483" s="3">
        <f t="shared" si="117"/>
        <v>2008</v>
      </c>
      <c r="H2483" s="4">
        <v>5</v>
      </c>
      <c r="I2483" s="3" t="s">
        <v>36</v>
      </c>
      <c r="J2483" s="3">
        <v>1</v>
      </c>
      <c r="K2483" s="3">
        <v>0</v>
      </c>
      <c r="L2483" s="3">
        <v>0</v>
      </c>
      <c r="M2483" s="3">
        <v>1</v>
      </c>
      <c r="N2483" s="3">
        <v>0</v>
      </c>
      <c r="O2483" s="3">
        <v>0</v>
      </c>
      <c r="P2483" s="3">
        <f t="shared" si="119"/>
        <v>2</v>
      </c>
      <c r="Q2483" s="3">
        <v>225</v>
      </c>
      <c r="R2483" s="3">
        <f t="shared" si="118"/>
        <v>1</v>
      </c>
      <c r="S2483" s="3">
        <v>2</v>
      </c>
      <c r="T2483" s="3">
        <f>IF(AND(H2483&lt;5,S2483&gt;=VLOOKUP(A2483,anni!$A$1:$O$32,6,0)),1,0)</f>
        <v>0</v>
      </c>
    </row>
    <row r="2484" spans="1:20" x14ac:dyDescent="0.3">
      <c r="A2484" s="3">
        <v>2008</v>
      </c>
      <c r="B2484" s="3">
        <v>57</v>
      </c>
      <c r="C2484" s="3" t="s">
        <v>86</v>
      </c>
      <c r="D2484" s="3" t="s">
        <v>131</v>
      </c>
      <c r="E2484" s="3" t="s">
        <v>131</v>
      </c>
      <c r="F2484" s="3">
        <v>5122</v>
      </c>
      <c r="G2484" s="3">
        <f t="shared" si="117"/>
        <v>2008</v>
      </c>
      <c r="H2484" s="4">
        <v>5</v>
      </c>
      <c r="I2484" s="3" t="s">
        <v>36</v>
      </c>
      <c r="J2484" s="3">
        <v>4</v>
      </c>
      <c r="K2484" s="3">
        <v>0</v>
      </c>
      <c r="L2484" s="3">
        <v>0</v>
      </c>
      <c r="M2484" s="3">
        <v>0</v>
      </c>
      <c r="N2484" s="3">
        <v>0</v>
      </c>
      <c r="O2484" s="3">
        <v>0</v>
      </c>
      <c r="P2484" s="3">
        <f t="shared" si="119"/>
        <v>4</v>
      </c>
      <c r="Q2484" s="3">
        <v>193</v>
      </c>
      <c r="R2484" s="3">
        <f t="shared" si="118"/>
        <v>3</v>
      </c>
      <c r="S2484" s="3">
        <v>4</v>
      </c>
      <c r="T2484" s="3">
        <f>IF(AND(H2484&lt;5,S2484&gt;=VLOOKUP(A2484,anni!$A$1:$O$32,6,0)),1,0)</f>
        <v>0</v>
      </c>
    </row>
    <row r="2485" spans="1:20" x14ac:dyDescent="0.3">
      <c r="A2485" s="3">
        <v>2008</v>
      </c>
      <c r="B2485" s="3">
        <v>58</v>
      </c>
      <c r="C2485" s="3" t="s">
        <v>37</v>
      </c>
      <c r="D2485" s="3" t="s">
        <v>115</v>
      </c>
      <c r="E2485" s="3" t="s">
        <v>115</v>
      </c>
      <c r="F2485" s="3">
        <v>5379</v>
      </c>
      <c r="G2485" s="3">
        <f t="shared" si="117"/>
        <v>2008</v>
      </c>
      <c r="H2485" s="4">
        <v>5</v>
      </c>
      <c r="I2485" s="3" t="s">
        <v>36</v>
      </c>
      <c r="J2485" s="3">
        <v>0</v>
      </c>
      <c r="K2485" s="3">
        <v>0</v>
      </c>
      <c r="L2485" s="3">
        <v>0</v>
      </c>
      <c r="M2485" s="3">
        <v>0</v>
      </c>
      <c r="N2485" s="3">
        <v>0</v>
      </c>
      <c r="O2485" s="3">
        <v>0</v>
      </c>
      <c r="P2485" s="3">
        <f t="shared" si="119"/>
        <v>0</v>
      </c>
      <c r="Q2485" s="3">
        <v>273</v>
      </c>
      <c r="R2485" s="3">
        <f t="shared" si="118"/>
        <v>1</v>
      </c>
      <c r="S2485" s="3">
        <v>0</v>
      </c>
      <c r="T2485" s="3">
        <f>IF(AND(H2485&lt;5,S2485&gt;=VLOOKUP(A2485,anni!$A$1:$O$32,6,0)),1,0)</f>
        <v>0</v>
      </c>
    </row>
    <row r="2486" spans="1:20" x14ac:dyDescent="0.3">
      <c r="A2486" s="3">
        <v>2008</v>
      </c>
      <c r="B2486" s="3">
        <v>59</v>
      </c>
      <c r="C2486" s="3" t="s">
        <v>37</v>
      </c>
      <c r="D2486" s="3" t="s">
        <v>96</v>
      </c>
      <c r="E2486" s="3" t="s">
        <v>96</v>
      </c>
      <c r="F2486" s="3">
        <v>5380</v>
      </c>
      <c r="G2486" s="3">
        <f t="shared" si="117"/>
        <v>2008</v>
      </c>
      <c r="H2486" s="4">
        <v>5</v>
      </c>
      <c r="I2486" s="3" t="s">
        <v>36</v>
      </c>
      <c r="J2486" s="3">
        <v>0</v>
      </c>
      <c r="K2486" s="3">
        <v>0</v>
      </c>
      <c r="L2486" s="3">
        <v>0</v>
      </c>
      <c r="M2486" s="3">
        <v>0</v>
      </c>
      <c r="N2486" s="3">
        <v>0</v>
      </c>
      <c r="O2486" s="3">
        <v>0</v>
      </c>
      <c r="P2486" s="3">
        <f t="shared" si="119"/>
        <v>0</v>
      </c>
      <c r="Q2486" s="3">
        <v>273</v>
      </c>
      <c r="R2486" s="3">
        <f t="shared" si="118"/>
        <v>1</v>
      </c>
      <c r="S2486" s="3">
        <v>0</v>
      </c>
      <c r="T2486" s="3">
        <f>IF(AND(H2486&lt;5,S2486&gt;=VLOOKUP(A2486,anni!$A$1:$O$32,6,0)),1,0)</f>
        <v>0</v>
      </c>
    </row>
    <row r="2487" spans="1:20" x14ac:dyDescent="0.3">
      <c r="A2487" s="3">
        <v>2008</v>
      </c>
      <c r="B2487" s="3">
        <v>60</v>
      </c>
      <c r="C2487" s="3" t="s">
        <v>69</v>
      </c>
      <c r="D2487" s="3" t="s">
        <v>147</v>
      </c>
      <c r="E2487" s="3" t="s">
        <v>147</v>
      </c>
      <c r="F2487" s="3">
        <v>5152</v>
      </c>
      <c r="G2487" s="3">
        <f t="shared" si="117"/>
        <v>2008</v>
      </c>
      <c r="H2487" s="4">
        <v>4</v>
      </c>
      <c r="I2487" s="3" t="s">
        <v>36</v>
      </c>
      <c r="J2487" s="3">
        <v>1</v>
      </c>
      <c r="K2487" s="3">
        <v>0</v>
      </c>
      <c r="L2487" s="3">
        <v>0</v>
      </c>
      <c r="M2487" s="3">
        <v>0</v>
      </c>
      <c r="N2487" s="3">
        <v>0</v>
      </c>
      <c r="O2487" s="3">
        <v>0</v>
      </c>
      <c r="P2487" s="3">
        <f t="shared" si="119"/>
        <v>1.2</v>
      </c>
      <c r="Q2487" s="3">
        <v>245</v>
      </c>
      <c r="R2487" s="3">
        <f t="shared" si="118"/>
        <v>3</v>
      </c>
      <c r="S2487" s="3">
        <v>1</v>
      </c>
      <c r="T2487" s="3">
        <f>IF(AND(H2487&lt;5,S2487&gt;=VLOOKUP(A2487,anni!$A$1:$O$32,6,0)),1,0)</f>
        <v>0</v>
      </c>
    </row>
    <row r="2488" spans="1:20" x14ac:dyDescent="0.3">
      <c r="A2488" s="3">
        <v>2008</v>
      </c>
      <c r="B2488" s="3">
        <v>61</v>
      </c>
      <c r="C2488" s="3" t="s">
        <v>56</v>
      </c>
      <c r="D2488" s="3" t="s">
        <v>93</v>
      </c>
      <c r="E2488" s="3" t="s">
        <v>93</v>
      </c>
      <c r="F2488" s="3">
        <v>5450</v>
      </c>
      <c r="G2488" s="3">
        <f t="shared" si="117"/>
        <v>2008</v>
      </c>
      <c r="H2488" s="4">
        <v>4</v>
      </c>
      <c r="I2488" s="3" t="s">
        <v>36</v>
      </c>
      <c r="J2488" s="3">
        <v>0</v>
      </c>
      <c r="K2488" s="3">
        <v>0</v>
      </c>
      <c r="L2488" s="3">
        <v>0</v>
      </c>
      <c r="M2488" s="3">
        <v>5</v>
      </c>
      <c r="N2488" s="3">
        <v>0</v>
      </c>
      <c r="O2488" s="3">
        <v>1</v>
      </c>
      <c r="P2488" s="3">
        <f t="shared" si="119"/>
        <v>7.1999999999999993</v>
      </c>
      <c r="Q2488" s="3">
        <v>158</v>
      </c>
      <c r="R2488" s="3">
        <f t="shared" si="118"/>
        <v>1</v>
      </c>
      <c r="S2488" s="3">
        <v>6</v>
      </c>
      <c r="T2488" s="3">
        <f>IF(AND(H2488&lt;5,S2488&gt;=VLOOKUP(A2488,anni!$A$1:$O$32,6,0)),1,0)</f>
        <v>0</v>
      </c>
    </row>
    <row r="2489" spans="1:20" x14ac:dyDescent="0.3">
      <c r="A2489" s="3">
        <v>2008</v>
      </c>
      <c r="B2489" s="3">
        <v>62</v>
      </c>
      <c r="C2489" s="3" t="s">
        <v>47</v>
      </c>
      <c r="D2489" s="3" t="s">
        <v>121</v>
      </c>
      <c r="E2489" s="3" t="s">
        <v>121</v>
      </c>
      <c r="F2489" s="3">
        <v>5381</v>
      </c>
      <c r="G2489" s="3">
        <f t="shared" si="117"/>
        <v>2008</v>
      </c>
      <c r="H2489" s="4">
        <v>5</v>
      </c>
      <c r="I2489" s="3" t="s">
        <v>36</v>
      </c>
      <c r="J2489" s="3">
        <v>1</v>
      </c>
      <c r="K2489" s="3">
        <v>4</v>
      </c>
      <c r="L2489" s="3">
        <v>0</v>
      </c>
      <c r="M2489" s="3">
        <v>0</v>
      </c>
      <c r="N2489" s="3">
        <v>0</v>
      </c>
      <c r="O2489" s="3">
        <v>0</v>
      </c>
      <c r="P2489" s="3">
        <f t="shared" si="119"/>
        <v>5</v>
      </c>
      <c r="Q2489" s="3">
        <v>172</v>
      </c>
      <c r="R2489" s="3">
        <f t="shared" si="118"/>
        <v>1</v>
      </c>
      <c r="S2489" s="3">
        <v>5</v>
      </c>
      <c r="T2489" s="3">
        <f>IF(AND(H2489&lt;5,S2489&gt;=VLOOKUP(A2489,anni!$A$1:$O$32,6,0)),1,0)</f>
        <v>0</v>
      </c>
    </row>
    <row r="2490" spans="1:20" x14ac:dyDescent="0.3">
      <c r="A2490" s="3">
        <v>2008</v>
      </c>
      <c r="B2490" s="3">
        <v>63</v>
      </c>
      <c r="C2490" s="3" t="s">
        <v>37</v>
      </c>
      <c r="D2490" s="3" t="s">
        <v>38</v>
      </c>
      <c r="E2490" s="3" t="s">
        <v>38</v>
      </c>
      <c r="F2490" s="3">
        <v>5180</v>
      </c>
      <c r="G2490" s="3">
        <f t="shared" si="117"/>
        <v>2008</v>
      </c>
      <c r="H2490" s="4">
        <v>3</v>
      </c>
      <c r="I2490" s="3" t="s">
        <v>36</v>
      </c>
      <c r="J2490" s="3">
        <v>7</v>
      </c>
      <c r="K2490" s="3">
        <v>4</v>
      </c>
      <c r="L2490" s="3">
        <v>0</v>
      </c>
      <c r="M2490" s="3">
        <v>3</v>
      </c>
      <c r="N2490" s="3">
        <v>1</v>
      </c>
      <c r="O2490" s="3">
        <v>1</v>
      </c>
      <c r="P2490" s="3">
        <f t="shared" si="119"/>
        <v>22.4</v>
      </c>
      <c r="Q2490" s="3">
        <v>37</v>
      </c>
      <c r="R2490" s="3">
        <f t="shared" si="118"/>
        <v>5</v>
      </c>
      <c r="S2490" s="3">
        <v>16</v>
      </c>
      <c r="T2490" s="3">
        <f>IF(AND(H2490&lt;5,S2490&gt;=VLOOKUP(A2490,anni!$A$1:$O$32,6,0)),1,0)</f>
        <v>0</v>
      </c>
    </row>
    <row r="2491" spans="1:20" x14ac:dyDescent="0.3">
      <c r="A2491" s="3">
        <v>2008</v>
      </c>
      <c r="B2491" s="3">
        <v>64</v>
      </c>
      <c r="C2491" s="3" t="s">
        <v>62</v>
      </c>
      <c r="D2491" s="3" t="s">
        <v>110</v>
      </c>
      <c r="E2491" s="3" t="s">
        <v>110</v>
      </c>
      <c r="F2491" s="3">
        <v>5451</v>
      </c>
      <c r="G2491" s="3">
        <f t="shared" si="117"/>
        <v>2008</v>
      </c>
      <c r="H2491" s="4">
        <v>4</v>
      </c>
      <c r="I2491" s="3" t="s">
        <v>36</v>
      </c>
      <c r="J2491" s="3">
        <v>3</v>
      </c>
      <c r="K2491" s="3">
        <v>3</v>
      </c>
      <c r="L2491" s="3">
        <v>0</v>
      </c>
      <c r="M2491" s="3">
        <v>1</v>
      </c>
      <c r="N2491" s="3">
        <v>0</v>
      </c>
      <c r="O2491" s="3">
        <v>2</v>
      </c>
      <c r="P2491" s="3">
        <f t="shared" si="119"/>
        <v>10.799999999999999</v>
      </c>
      <c r="Q2491" s="3">
        <v>107</v>
      </c>
      <c r="R2491" s="3">
        <f t="shared" si="118"/>
        <v>2</v>
      </c>
      <c r="S2491" s="3">
        <v>9</v>
      </c>
      <c r="T2491" s="3">
        <f>IF(AND(H2491&lt;5,S2491&gt;=VLOOKUP(A2491,anni!$A$1:$O$32,6,0)),1,0)</f>
        <v>0</v>
      </c>
    </row>
    <row r="2492" spans="1:20" x14ac:dyDescent="0.3">
      <c r="A2492" s="3">
        <v>2008</v>
      </c>
      <c r="B2492" s="3">
        <v>65</v>
      </c>
      <c r="C2492" s="3" t="s">
        <v>32</v>
      </c>
      <c r="D2492" s="3" t="s">
        <v>61</v>
      </c>
      <c r="E2492" s="3" t="s">
        <v>61</v>
      </c>
      <c r="F2492" s="3">
        <v>5452</v>
      </c>
      <c r="G2492" s="3">
        <f t="shared" si="117"/>
        <v>2008</v>
      </c>
      <c r="H2492" s="4">
        <v>4</v>
      </c>
      <c r="I2492" s="3" t="s">
        <v>36</v>
      </c>
      <c r="J2492" s="3">
        <v>0</v>
      </c>
      <c r="K2492" s="3">
        <v>0</v>
      </c>
      <c r="L2492" s="3">
        <v>0</v>
      </c>
      <c r="M2492" s="3">
        <v>0</v>
      </c>
      <c r="N2492" s="3">
        <v>0</v>
      </c>
      <c r="O2492" s="3">
        <v>0</v>
      </c>
      <c r="P2492" s="3">
        <f t="shared" si="119"/>
        <v>0</v>
      </c>
      <c r="Q2492" s="3">
        <v>273</v>
      </c>
      <c r="R2492" s="3">
        <f t="shared" si="118"/>
        <v>1</v>
      </c>
      <c r="S2492" s="3">
        <v>0</v>
      </c>
      <c r="T2492" s="3">
        <f>IF(AND(H2492&lt;5,S2492&gt;=VLOOKUP(A2492,anni!$A$1:$O$32,6,0)),1,0)</f>
        <v>0</v>
      </c>
    </row>
    <row r="2493" spans="1:20" x14ac:dyDescent="0.3">
      <c r="A2493" s="3">
        <v>2008</v>
      </c>
      <c r="B2493" s="3">
        <v>66</v>
      </c>
      <c r="C2493" s="3" t="s">
        <v>34</v>
      </c>
      <c r="D2493" s="3" t="s">
        <v>42</v>
      </c>
      <c r="E2493" s="3" t="s">
        <v>42</v>
      </c>
      <c r="F2493" s="3">
        <v>4795</v>
      </c>
      <c r="G2493" s="3">
        <f t="shared" si="117"/>
        <v>2008</v>
      </c>
      <c r="H2493" s="4">
        <v>5</v>
      </c>
      <c r="I2493" s="3" t="s">
        <v>36</v>
      </c>
      <c r="J2493" s="3">
        <v>7</v>
      </c>
      <c r="K2493" s="3">
        <v>7</v>
      </c>
      <c r="L2493" s="3">
        <v>6</v>
      </c>
      <c r="M2493" s="3">
        <v>7</v>
      </c>
      <c r="N2493" s="3">
        <v>7</v>
      </c>
      <c r="O2493" s="3">
        <v>3</v>
      </c>
      <c r="P2493" s="3">
        <f t="shared" si="119"/>
        <v>37</v>
      </c>
      <c r="Q2493" s="3">
        <v>1</v>
      </c>
      <c r="R2493" s="3">
        <f t="shared" si="118"/>
        <v>5</v>
      </c>
      <c r="S2493" s="3">
        <v>37</v>
      </c>
      <c r="T2493" s="3">
        <f>IF(AND(H2493&lt;5,S2493&gt;=VLOOKUP(A2493,anni!$A$1:$O$32,6,0)),1,0)</f>
        <v>0</v>
      </c>
    </row>
    <row r="2494" spans="1:20" x14ac:dyDescent="0.3">
      <c r="A2494" s="3">
        <v>2008</v>
      </c>
      <c r="B2494" s="3">
        <v>67</v>
      </c>
      <c r="C2494" s="3" t="s">
        <v>34</v>
      </c>
      <c r="D2494" s="3" t="s">
        <v>83</v>
      </c>
      <c r="E2494" s="3" t="s">
        <v>83</v>
      </c>
      <c r="F2494" s="3">
        <v>5319</v>
      </c>
      <c r="G2494" s="3">
        <f t="shared" si="117"/>
        <v>2008</v>
      </c>
      <c r="H2494" s="4">
        <v>4</v>
      </c>
      <c r="I2494" s="3" t="s">
        <v>36</v>
      </c>
      <c r="J2494" s="3">
        <v>6</v>
      </c>
      <c r="K2494" s="3">
        <v>0</v>
      </c>
      <c r="L2494" s="3">
        <v>0</v>
      </c>
      <c r="M2494" s="3">
        <v>4</v>
      </c>
      <c r="N2494" s="3">
        <v>3</v>
      </c>
      <c r="O2494" s="3">
        <v>0</v>
      </c>
      <c r="P2494" s="3">
        <f t="shared" si="119"/>
        <v>15.6</v>
      </c>
      <c r="Q2494" s="3">
        <v>56</v>
      </c>
      <c r="R2494" s="3">
        <f t="shared" si="118"/>
        <v>3</v>
      </c>
      <c r="S2494" s="3">
        <v>13</v>
      </c>
      <c r="T2494" s="3">
        <f>IF(AND(H2494&lt;5,S2494&gt;=VLOOKUP(A2494,anni!$A$1:$O$32,6,0)),1,0)</f>
        <v>0</v>
      </c>
    </row>
    <row r="2495" spans="1:20" x14ac:dyDescent="0.3">
      <c r="A2495" s="3">
        <v>2008</v>
      </c>
      <c r="B2495" s="3">
        <v>68</v>
      </c>
      <c r="C2495" s="3" t="s">
        <v>101</v>
      </c>
      <c r="D2495" s="3" t="s">
        <v>117</v>
      </c>
      <c r="E2495" s="3" t="s">
        <v>117</v>
      </c>
      <c r="F2495" s="3">
        <v>5382</v>
      </c>
      <c r="G2495" s="3">
        <f t="shared" si="117"/>
        <v>2008</v>
      </c>
      <c r="H2495" s="4">
        <v>5</v>
      </c>
      <c r="I2495" s="3" t="s">
        <v>36</v>
      </c>
      <c r="J2495" s="3">
        <v>5</v>
      </c>
      <c r="K2495" s="3">
        <v>0</v>
      </c>
      <c r="L2495" s="3">
        <v>0</v>
      </c>
      <c r="M2495" s="3">
        <v>0</v>
      </c>
      <c r="N2495" s="3">
        <v>0</v>
      </c>
      <c r="O2495" s="3">
        <v>0</v>
      </c>
      <c r="P2495" s="3">
        <f t="shared" si="119"/>
        <v>5</v>
      </c>
      <c r="Q2495" s="3">
        <v>172</v>
      </c>
      <c r="R2495" s="3">
        <f t="shared" si="118"/>
        <v>1</v>
      </c>
      <c r="S2495" s="3">
        <v>5</v>
      </c>
      <c r="T2495" s="3">
        <f>IF(AND(H2495&lt;5,S2495&gt;=VLOOKUP(A2495,anni!$A$1:$O$32,6,0)),1,0)</f>
        <v>0</v>
      </c>
    </row>
    <row r="2496" spans="1:20" x14ac:dyDescent="0.3">
      <c r="A2496" s="3">
        <v>2008</v>
      </c>
      <c r="B2496" s="3">
        <v>69</v>
      </c>
      <c r="C2496" s="3" t="s">
        <v>106</v>
      </c>
      <c r="D2496" s="3" t="s">
        <v>141</v>
      </c>
      <c r="E2496" s="3" t="s">
        <v>141</v>
      </c>
      <c r="F2496" s="3">
        <v>5383</v>
      </c>
      <c r="G2496" s="3">
        <f t="shared" si="117"/>
        <v>2008</v>
      </c>
      <c r="H2496" s="4">
        <v>5</v>
      </c>
      <c r="I2496" s="3" t="s">
        <v>36</v>
      </c>
      <c r="J2496" s="3">
        <v>1</v>
      </c>
      <c r="K2496" s="3">
        <v>0</v>
      </c>
      <c r="L2496" s="3">
        <v>0</v>
      </c>
      <c r="M2496" s="3">
        <v>1</v>
      </c>
      <c r="N2496" s="3">
        <v>0</v>
      </c>
      <c r="O2496" s="3">
        <v>0</v>
      </c>
      <c r="P2496" s="3">
        <f t="shared" si="119"/>
        <v>2</v>
      </c>
      <c r="Q2496" s="3">
        <v>225</v>
      </c>
      <c r="R2496" s="3">
        <f t="shared" si="118"/>
        <v>1</v>
      </c>
      <c r="S2496" s="3">
        <v>2</v>
      </c>
      <c r="T2496" s="3">
        <f>IF(AND(H2496&lt;5,S2496&gt;=VLOOKUP(A2496,anni!$A$1:$O$32,6,0)),1,0)</f>
        <v>0</v>
      </c>
    </row>
    <row r="2497" spans="1:20" x14ac:dyDescent="0.3">
      <c r="A2497" s="3">
        <v>2008</v>
      </c>
      <c r="B2497" s="3">
        <v>70</v>
      </c>
      <c r="C2497" s="3" t="s">
        <v>29</v>
      </c>
      <c r="D2497" s="3" t="s">
        <v>109</v>
      </c>
      <c r="E2497" s="3" t="s">
        <v>109</v>
      </c>
      <c r="F2497" s="3">
        <v>5280</v>
      </c>
      <c r="G2497" s="3">
        <f t="shared" si="117"/>
        <v>2008</v>
      </c>
      <c r="H2497" s="4">
        <v>5</v>
      </c>
      <c r="I2497" s="3" t="s">
        <v>36</v>
      </c>
      <c r="J2497" s="3">
        <v>7</v>
      </c>
      <c r="K2497" s="3">
        <v>0</v>
      </c>
      <c r="L2497" s="3">
        <v>0</v>
      </c>
      <c r="M2497" s="3">
        <v>2</v>
      </c>
      <c r="N2497" s="3">
        <v>0</v>
      </c>
      <c r="O2497" s="3">
        <v>1</v>
      </c>
      <c r="P2497" s="3">
        <f t="shared" si="119"/>
        <v>10</v>
      </c>
      <c r="Q2497" s="3">
        <v>88</v>
      </c>
      <c r="R2497" s="3">
        <f t="shared" si="118"/>
        <v>2</v>
      </c>
      <c r="S2497" s="3">
        <v>10</v>
      </c>
      <c r="T2497" s="3">
        <f>IF(AND(H2497&lt;5,S2497&gt;=VLOOKUP(A2497,anni!$A$1:$O$32,6,0)),1,0)</f>
        <v>0</v>
      </c>
    </row>
    <row r="2498" spans="1:20" x14ac:dyDescent="0.3">
      <c r="A2498" s="3">
        <v>2008</v>
      </c>
      <c r="B2498" s="3">
        <v>71</v>
      </c>
      <c r="C2498" s="3" t="s">
        <v>39</v>
      </c>
      <c r="D2498" s="3" t="s">
        <v>40</v>
      </c>
      <c r="E2498" s="3" t="s">
        <v>40</v>
      </c>
      <c r="F2498" s="3">
        <v>5364</v>
      </c>
      <c r="G2498" s="3">
        <f t="shared" ref="G2498:G2561" si="120">A2498</f>
        <v>2008</v>
      </c>
      <c r="H2498" s="4">
        <v>2</v>
      </c>
      <c r="I2498" s="3" t="s">
        <v>31</v>
      </c>
      <c r="J2498" s="3">
        <v>7</v>
      </c>
      <c r="K2498" s="3">
        <v>2</v>
      </c>
      <c r="L2498" s="3">
        <v>0</v>
      </c>
      <c r="M2498" s="3">
        <v>5</v>
      </c>
      <c r="N2498" s="3">
        <v>0</v>
      </c>
      <c r="O2498" s="3">
        <v>0</v>
      </c>
      <c r="P2498" s="3">
        <f t="shared" si="119"/>
        <v>22.400000000000002</v>
      </c>
      <c r="Q2498" s="3">
        <v>52</v>
      </c>
      <c r="R2498" s="3">
        <f t="shared" si="118"/>
        <v>5</v>
      </c>
      <c r="S2498" s="3">
        <v>14</v>
      </c>
      <c r="T2498" s="3">
        <f>IF(AND(H2498&lt;5,S2498&gt;=VLOOKUP(A2498,anni!$A$1:$O$32,6,0)),1,0)</f>
        <v>0</v>
      </c>
    </row>
    <row r="2499" spans="1:20" x14ac:dyDescent="0.3">
      <c r="A2499" s="3">
        <v>2008</v>
      </c>
      <c r="B2499" s="3">
        <v>72</v>
      </c>
      <c r="C2499" s="3" t="s">
        <v>50</v>
      </c>
      <c r="D2499" s="3" t="s">
        <v>51</v>
      </c>
      <c r="E2499" s="3" t="s">
        <v>51</v>
      </c>
      <c r="F2499" s="3">
        <v>5123</v>
      </c>
      <c r="G2499" s="3">
        <f t="shared" si="120"/>
        <v>2008</v>
      </c>
      <c r="H2499" s="4">
        <v>5</v>
      </c>
      <c r="I2499" s="3" t="s">
        <v>36</v>
      </c>
      <c r="J2499" s="3">
        <v>1</v>
      </c>
      <c r="K2499" s="3">
        <v>0</v>
      </c>
      <c r="L2499" s="3">
        <v>4</v>
      </c>
      <c r="M2499" s="3">
        <v>6</v>
      </c>
      <c r="N2499" s="3">
        <v>0</v>
      </c>
      <c r="O2499" s="3">
        <v>0</v>
      </c>
      <c r="P2499" s="3">
        <f t="shared" si="119"/>
        <v>11</v>
      </c>
      <c r="Q2499" s="3">
        <v>79</v>
      </c>
      <c r="R2499" s="3">
        <f t="shared" si="118"/>
        <v>3</v>
      </c>
      <c r="S2499" s="3">
        <v>11</v>
      </c>
      <c r="T2499" s="3">
        <f>IF(AND(H2499&lt;5,S2499&gt;=VLOOKUP(A2499,anni!$A$1:$O$32,6,0)),1,0)</f>
        <v>0</v>
      </c>
    </row>
    <row r="2500" spans="1:20" x14ac:dyDescent="0.3">
      <c r="A2500" s="3">
        <v>2008</v>
      </c>
      <c r="B2500" s="3">
        <v>73</v>
      </c>
      <c r="C2500" s="3" t="s">
        <v>53</v>
      </c>
      <c r="D2500" s="3" t="s">
        <v>151</v>
      </c>
      <c r="E2500" s="3" t="s">
        <v>151</v>
      </c>
      <c r="F2500" s="3">
        <v>5320</v>
      </c>
      <c r="G2500" s="3">
        <f t="shared" si="120"/>
        <v>2008</v>
      </c>
      <c r="H2500" s="4">
        <v>4</v>
      </c>
      <c r="I2500" s="3" t="s">
        <v>36</v>
      </c>
      <c r="J2500" s="3">
        <v>7</v>
      </c>
      <c r="K2500" s="3">
        <v>0</v>
      </c>
      <c r="L2500" s="3">
        <v>0</v>
      </c>
      <c r="M2500" s="3">
        <v>0</v>
      </c>
      <c r="N2500" s="3">
        <v>0</v>
      </c>
      <c r="O2500" s="3">
        <v>0</v>
      </c>
      <c r="P2500" s="3">
        <f t="shared" si="119"/>
        <v>8.4</v>
      </c>
      <c r="Q2500" s="3">
        <v>133</v>
      </c>
      <c r="R2500" s="3">
        <f t="shared" si="118"/>
        <v>2</v>
      </c>
      <c r="S2500" s="3">
        <v>7</v>
      </c>
      <c r="T2500" s="3">
        <f>IF(AND(H2500&lt;5,S2500&gt;=VLOOKUP(A2500,anni!$A$1:$O$32,6,0)),1,0)</f>
        <v>0</v>
      </c>
    </row>
    <row r="2501" spans="1:20" x14ac:dyDescent="0.3">
      <c r="A2501" s="3">
        <v>2008</v>
      </c>
      <c r="B2501" s="3">
        <v>74</v>
      </c>
      <c r="C2501" s="3" t="s">
        <v>32</v>
      </c>
      <c r="D2501" s="3" t="s">
        <v>95</v>
      </c>
      <c r="E2501" s="3" t="s">
        <v>95</v>
      </c>
      <c r="F2501" s="3">
        <v>5384</v>
      </c>
      <c r="G2501" s="3">
        <f t="shared" si="120"/>
        <v>2008</v>
      </c>
      <c r="H2501" s="4">
        <v>5</v>
      </c>
      <c r="I2501" s="3" t="s">
        <v>36</v>
      </c>
      <c r="J2501" s="3">
        <v>5</v>
      </c>
      <c r="K2501" s="3">
        <v>0</v>
      </c>
      <c r="L2501" s="3">
        <v>0</v>
      </c>
      <c r="M2501" s="3">
        <v>2</v>
      </c>
      <c r="N2501" s="3">
        <v>0</v>
      </c>
      <c r="O2501" s="3">
        <v>3</v>
      </c>
      <c r="P2501" s="3">
        <f t="shared" si="119"/>
        <v>10</v>
      </c>
      <c r="Q2501" s="3">
        <v>88</v>
      </c>
      <c r="R2501" s="3">
        <f t="shared" si="118"/>
        <v>1</v>
      </c>
      <c r="S2501" s="3">
        <v>10</v>
      </c>
      <c r="T2501" s="3">
        <f>IF(AND(H2501&lt;5,S2501&gt;=VLOOKUP(A2501,anni!$A$1:$O$32,6,0)),1,0)</f>
        <v>0</v>
      </c>
    </row>
    <row r="2502" spans="1:20" x14ac:dyDescent="0.3">
      <c r="A2502" s="3">
        <v>2008</v>
      </c>
      <c r="B2502" s="3">
        <v>75</v>
      </c>
      <c r="C2502" s="3" t="s">
        <v>56</v>
      </c>
      <c r="D2502" s="3" t="s">
        <v>71</v>
      </c>
      <c r="E2502" s="3" t="s">
        <v>71</v>
      </c>
      <c r="F2502" s="3">
        <v>5453</v>
      </c>
      <c r="G2502" s="3">
        <f t="shared" si="120"/>
        <v>2008</v>
      </c>
      <c r="H2502" s="4">
        <v>4</v>
      </c>
      <c r="I2502" s="3" t="s">
        <v>36</v>
      </c>
      <c r="J2502" s="3">
        <v>7</v>
      </c>
      <c r="K2502" s="3">
        <v>0</v>
      </c>
      <c r="L2502" s="3">
        <v>0</v>
      </c>
      <c r="M2502" s="3">
        <v>7</v>
      </c>
      <c r="N2502" s="3">
        <v>1</v>
      </c>
      <c r="O2502" s="3">
        <v>0</v>
      </c>
      <c r="P2502" s="3">
        <f t="shared" si="119"/>
        <v>18</v>
      </c>
      <c r="Q2502" s="3">
        <v>40</v>
      </c>
      <c r="R2502" s="3">
        <f t="shared" si="118"/>
        <v>2</v>
      </c>
      <c r="S2502" s="3">
        <v>15</v>
      </c>
      <c r="T2502" s="3">
        <f>IF(AND(H2502&lt;5,S2502&gt;=VLOOKUP(A2502,anni!$A$1:$O$32,6,0)),1,0)</f>
        <v>0</v>
      </c>
    </row>
    <row r="2503" spans="1:20" x14ac:dyDescent="0.3">
      <c r="A2503" s="3">
        <v>2008</v>
      </c>
      <c r="B2503" s="3">
        <v>76</v>
      </c>
      <c r="C2503" s="3" t="s">
        <v>53</v>
      </c>
      <c r="D2503" s="3" t="s">
        <v>54</v>
      </c>
      <c r="E2503" s="3" t="s">
        <v>54</v>
      </c>
      <c r="F2503" s="3">
        <v>5124</v>
      </c>
      <c r="G2503" s="3">
        <f t="shared" si="120"/>
        <v>2008</v>
      </c>
      <c r="H2503" s="4">
        <v>5</v>
      </c>
      <c r="I2503" s="3" t="s">
        <v>36</v>
      </c>
      <c r="J2503" s="3">
        <v>7</v>
      </c>
      <c r="K2503" s="3">
        <v>7</v>
      </c>
      <c r="L2503" s="3">
        <v>7</v>
      </c>
      <c r="M2503" s="3">
        <v>7</v>
      </c>
      <c r="N2503" s="3">
        <v>0</v>
      </c>
      <c r="O2503" s="3">
        <v>0</v>
      </c>
      <c r="P2503" s="3">
        <f t="shared" si="119"/>
        <v>28</v>
      </c>
      <c r="Q2503" s="3">
        <v>12</v>
      </c>
      <c r="R2503" s="3">
        <f t="shared" si="118"/>
        <v>3</v>
      </c>
      <c r="S2503" s="3">
        <v>28</v>
      </c>
      <c r="T2503" s="3">
        <f>IF(AND(H2503&lt;5,S2503&gt;=VLOOKUP(A2503,anni!$A$1:$O$32,6,0)),1,0)</f>
        <v>0</v>
      </c>
    </row>
    <row r="2504" spans="1:20" x14ac:dyDescent="0.3">
      <c r="A2504" s="3">
        <v>2008</v>
      </c>
      <c r="B2504" s="3">
        <v>77</v>
      </c>
      <c r="C2504" s="3" t="s">
        <v>43</v>
      </c>
      <c r="D2504" s="3" t="s">
        <v>58</v>
      </c>
      <c r="E2504" s="3" t="s">
        <v>58</v>
      </c>
      <c r="F2504" s="3">
        <v>5157</v>
      </c>
      <c r="G2504" s="3">
        <f t="shared" si="120"/>
        <v>2008</v>
      </c>
      <c r="H2504" s="4">
        <v>4</v>
      </c>
      <c r="I2504" s="3" t="s">
        <v>36</v>
      </c>
      <c r="J2504" s="3">
        <v>7</v>
      </c>
      <c r="K2504" s="3">
        <v>6</v>
      </c>
      <c r="L2504" s="3">
        <v>0</v>
      </c>
      <c r="M2504" s="3">
        <v>7</v>
      </c>
      <c r="N2504" s="3">
        <v>7</v>
      </c>
      <c r="O2504" s="3">
        <v>0</v>
      </c>
      <c r="P2504" s="3">
        <f t="shared" si="119"/>
        <v>0</v>
      </c>
      <c r="Q2504" s="3">
        <v>14</v>
      </c>
      <c r="R2504" s="3">
        <f t="shared" si="118"/>
        <v>4</v>
      </c>
      <c r="S2504" s="3">
        <v>27</v>
      </c>
      <c r="T2504" s="3">
        <f>IF(AND(H2504&lt;5,S2504&gt;=VLOOKUP(A2504,anni!$A$1:$O$32,6,0)),1,0)</f>
        <v>1</v>
      </c>
    </row>
    <row r="2505" spans="1:20" x14ac:dyDescent="0.3">
      <c r="A2505" s="3">
        <v>2008</v>
      </c>
      <c r="B2505" s="3">
        <v>78</v>
      </c>
      <c r="C2505" s="3" t="s">
        <v>32</v>
      </c>
      <c r="D2505" s="3" t="s">
        <v>95</v>
      </c>
      <c r="E2505" s="3" t="s">
        <v>95</v>
      </c>
      <c r="F2505" s="3">
        <v>5321</v>
      </c>
      <c r="G2505" s="3">
        <f t="shared" si="120"/>
        <v>2008</v>
      </c>
      <c r="H2505" s="4">
        <v>4</v>
      </c>
      <c r="I2505" s="3" t="s">
        <v>36</v>
      </c>
      <c r="J2505" s="3">
        <v>4</v>
      </c>
      <c r="K2505" s="3">
        <v>1</v>
      </c>
      <c r="L2505" s="3">
        <v>0</v>
      </c>
      <c r="M2505" s="3">
        <v>1</v>
      </c>
      <c r="N2505" s="3">
        <v>0</v>
      </c>
      <c r="O2505" s="3">
        <v>0</v>
      </c>
      <c r="P2505" s="3">
        <f t="shared" si="119"/>
        <v>7.1999999999999993</v>
      </c>
      <c r="Q2505" s="3">
        <v>158</v>
      </c>
      <c r="R2505" s="3">
        <f t="shared" si="118"/>
        <v>3</v>
      </c>
      <c r="S2505" s="3">
        <v>6</v>
      </c>
      <c r="T2505" s="3">
        <f>IF(AND(H2505&lt;5,S2505&gt;=VLOOKUP(A2505,anni!$A$1:$O$32,6,0)),1,0)</f>
        <v>0</v>
      </c>
    </row>
    <row r="2506" spans="1:20" x14ac:dyDescent="0.3">
      <c r="A2506" s="3">
        <v>2008</v>
      </c>
      <c r="B2506" s="3">
        <v>79</v>
      </c>
      <c r="C2506" s="3" t="s">
        <v>101</v>
      </c>
      <c r="D2506" s="3" t="s">
        <v>102</v>
      </c>
      <c r="E2506" s="3" t="s">
        <v>102</v>
      </c>
      <c r="F2506" s="3">
        <v>5502</v>
      </c>
      <c r="G2506" s="3">
        <f t="shared" si="120"/>
        <v>2008</v>
      </c>
      <c r="H2506" s="4">
        <v>3</v>
      </c>
      <c r="I2506" s="3" t="s">
        <v>36</v>
      </c>
      <c r="J2506" s="3">
        <v>0</v>
      </c>
      <c r="K2506" s="3">
        <v>0</v>
      </c>
      <c r="L2506" s="3">
        <v>0</v>
      </c>
      <c r="M2506" s="3">
        <v>0</v>
      </c>
      <c r="N2506" s="3">
        <v>0</v>
      </c>
      <c r="O2506" s="3">
        <v>0</v>
      </c>
      <c r="P2506" s="3">
        <f t="shared" si="119"/>
        <v>0</v>
      </c>
      <c r="Q2506" s="3">
        <v>273</v>
      </c>
      <c r="R2506" s="3">
        <f t="shared" si="118"/>
        <v>1</v>
      </c>
      <c r="S2506" s="3">
        <v>0</v>
      </c>
      <c r="T2506" s="3">
        <f>IF(AND(H2506&lt;5,S2506&gt;=VLOOKUP(A2506,anni!$A$1:$O$32,6,0)),1,0)</f>
        <v>0</v>
      </c>
    </row>
    <row r="2507" spans="1:20" x14ac:dyDescent="0.3">
      <c r="A2507" s="3">
        <v>2008</v>
      </c>
      <c r="B2507" s="3">
        <v>80</v>
      </c>
      <c r="C2507" s="3" t="s">
        <v>39</v>
      </c>
      <c r="D2507" s="3" t="s">
        <v>65</v>
      </c>
      <c r="E2507" s="3" t="s">
        <v>65</v>
      </c>
      <c r="F2507" s="3">
        <v>4796</v>
      </c>
      <c r="G2507" s="3">
        <f t="shared" si="120"/>
        <v>2008</v>
      </c>
      <c r="H2507" s="4">
        <v>5</v>
      </c>
      <c r="I2507" s="3" t="s">
        <v>36</v>
      </c>
      <c r="J2507" s="3">
        <v>4</v>
      </c>
      <c r="K2507" s="3">
        <v>7</v>
      </c>
      <c r="L2507" s="3">
        <v>0</v>
      </c>
      <c r="M2507" s="3">
        <v>0</v>
      </c>
      <c r="N2507" s="3">
        <v>0</v>
      </c>
      <c r="O2507" s="3">
        <v>0</v>
      </c>
      <c r="P2507" s="3">
        <f t="shared" si="119"/>
        <v>11</v>
      </c>
      <c r="Q2507" s="3">
        <v>79</v>
      </c>
      <c r="R2507" s="3">
        <f t="shared" si="118"/>
        <v>3</v>
      </c>
      <c r="S2507" s="3">
        <v>11</v>
      </c>
      <c r="T2507" s="3">
        <f>IF(AND(H2507&lt;5,S2507&gt;=VLOOKUP(A2507,anni!$A$1:$O$32,6,0)),1,0)</f>
        <v>0</v>
      </c>
    </row>
    <row r="2508" spans="1:20" x14ac:dyDescent="0.3">
      <c r="A2508" s="3">
        <v>2008</v>
      </c>
      <c r="B2508" s="3">
        <v>81</v>
      </c>
      <c r="C2508" s="3" t="s">
        <v>69</v>
      </c>
      <c r="D2508" s="3" t="s">
        <v>76</v>
      </c>
      <c r="E2508" s="3" t="s">
        <v>76</v>
      </c>
      <c r="F2508" s="3">
        <v>5125</v>
      </c>
      <c r="G2508" s="3">
        <f t="shared" si="120"/>
        <v>2008</v>
      </c>
      <c r="H2508" s="4">
        <v>5</v>
      </c>
      <c r="I2508" s="3" t="s">
        <v>36</v>
      </c>
      <c r="J2508" s="3">
        <v>4</v>
      </c>
      <c r="K2508" s="3">
        <v>2</v>
      </c>
      <c r="L2508" s="3">
        <v>1</v>
      </c>
      <c r="M2508" s="3">
        <v>2</v>
      </c>
      <c r="N2508" s="3">
        <v>1</v>
      </c>
      <c r="O2508" s="3">
        <v>0</v>
      </c>
      <c r="P2508" s="3">
        <f t="shared" si="119"/>
        <v>10</v>
      </c>
      <c r="Q2508" s="3">
        <v>88</v>
      </c>
      <c r="R2508" s="3">
        <f t="shared" si="118"/>
        <v>3</v>
      </c>
      <c r="S2508" s="3">
        <v>10</v>
      </c>
      <c r="T2508" s="3">
        <f>IF(AND(H2508&lt;5,S2508&gt;=VLOOKUP(A2508,anni!$A$1:$O$32,6,0)),1,0)</f>
        <v>0</v>
      </c>
    </row>
    <row r="2509" spans="1:20" x14ac:dyDescent="0.3">
      <c r="A2509" s="3">
        <v>2008</v>
      </c>
      <c r="B2509" s="3">
        <v>82</v>
      </c>
      <c r="C2509" s="3" t="s">
        <v>29</v>
      </c>
      <c r="D2509" s="3" t="s">
        <v>129</v>
      </c>
      <c r="E2509" s="3" t="s">
        <v>129</v>
      </c>
      <c r="F2509" s="3">
        <v>5529</v>
      </c>
      <c r="G2509" s="3">
        <f t="shared" si="120"/>
        <v>2008</v>
      </c>
      <c r="H2509" s="4">
        <v>2</v>
      </c>
      <c r="I2509" s="3" t="s">
        <v>31</v>
      </c>
      <c r="J2509" s="3">
        <v>0</v>
      </c>
      <c r="K2509" s="3">
        <v>0</v>
      </c>
      <c r="L2509" s="3">
        <v>0</v>
      </c>
      <c r="M2509" s="3">
        <v>1</v>
      </c>
      <c r="N2509" s="3">
        <v>0</v>
      </c>
      <c r="O2509" s="3">
        <v>0</v>
      </c>
      <c r="P2509" s="3">
        <f t="shared" si="119"/>
        <v>1.6</v>
      </c>
      <c r="Q2509" s="3">
        <v>245</v>
      </c>
      <c r="R2509" s="3">
        <f t="shared" si="118"/>
        <v>2</v>
      </c>
      <c r="S2509" s="3">
        <v>1</v>
      </c>
      <c r="T2509" s="3">
        <f>IF(AND(H2509&lt;5,S2509&gt;=VLOOKUP(A2509,anni!$A$1:$O$32,6,0)),1,0)</f>
        <v>0</v>
      </c>
    </row>
    <row r="2510" spans="1:20" x14ac:dyDescent="0.3">
      <c r="A2510" s="3">
        <v>2008</v>
      </c>
      <c r="B2510" s="3">
        <v>83</v>
      </c>
      <c r="C2510" s="3" t="s">
        <v>37</v>
      </c>
      <c r="D2510" s="3" t="s">
        <v>55</v>
      </c>
      <c r="E2510" s="3" t="s">
        <v>55</v>
      </c>
      <c r="F2510" s="3">
        <v>5385</v>
      </c>
      <c r="G2510" s="3">
        <f t="shared" si="120"/>
        <v>2008</v>
      </c>
      <c r="H2510" s="4">
        <v>5</v>
      </c>
      <c r="I2510" s="3" t="s">
        <v>36</v>
      </c>
      <c r="J2510" s="3">
        <v>6</v>
      </c>
      <c r="K2510" s="3">
        <v>0</v>
      </c>
      <c r="L2510" s="3">
        <v>0</v>
      </c>
      <c r="M2510" s="3">
        <v>4</v>
      </c>
      <c r="N2510" s="3">
        <v>0</v>
      </c>
      <c r="O2510" s="3">
        <v>0</v>
      </c>
      <c r="P2510" s="3">
        <f t="shared" si="119"/>
        <v>10</v>
      </c>
      <c r="Q2510" s="3">
        <v>88</v>
      </c>
      <c r="R2510" s="3">
        <f t="shared" si="118"/>
        <v>1</v>
      </c>
      <c r="S2510" s="3">
        <v>10</v>
      </c>
      <c r="T2510" s="3">
        <f>IF(AND(H2510&lt;5,S2510&gt;=VLOOKUP(A2510,anni!$A$1:$O$32,6,0)),1,0)</f>
        <v>0</v>
      </c>
    </row>
    <row r="2511" spans="1:20" x14ac:dyDescent="0.3">
      <c r="A2511" s="3">
        <v>2008</v>
      </c>
      <c r="B2511" s="3">
        <v>84</v>
      </c>
      <c r="C2511" s="3" t="s">
        <v>37</v>
      </c>
      <c r="D2511" s="3" t="s">
        <v>55</v>
      </c>
      <c r="E2511" s="3" t="s">
        <v>55</v>
      </c>
      <c r="F2511" s="3">
        <v>5454</v>
      </c>
      <c r="G2511" s="3">
        <f t="shared" si="120"/>
        <v>2008</v>
      </c>
      <c r="H2511" s="4">
        <v>4</v>
      </c>
      <c r="I2511" s="3" t="s">
        <v>36</v>
      </c>
      <c r="J2511" s="3">
        <v>2</v>
      </c>
      <c r="K2511" s="3">
        <v>0</v>
      </c>
      <c r="L2511" s="3">
        <v>0</v>
      </c>
      <c r="M2511" s="3">
        <v>0</v>
      </c>
      <c r="N2511" s="3">
        <v>0</v>
      </c>
      <c r="O2511" s="3">
        <v>0</v>
      </c>
      <c r="P2511" s="3">
        <f t="shared" si="119"/>
        <v>2.4</v>
      </c>
      <c r="Q2511" s="3">
        <v>225</v>
      </c>
      <c r="R2511" s="3">
        <f t="shared" si="118"/>
        <v>2</v>
      </c>
      <c r="S2511" s="3">
        <v>2</v>
      </c>
      <c r="T2511" s="3">
        <f>IF(AND(H2511&lt;5,S2511&gt;=VLOOKUP(A2511,anni!$A$1:$O$32,6,0)),1,0)</f>
        <v>0</v>
      </c>
    </row>
    <row r="2512" spans="1:20" x14ac:dyDescent="0.3">
      <c r="A2512" s="3">
        <v>2008</v>
      </c>
      <c r="B2512" s="3">
        <v>85</v>
      </c>
      <c r="C2512" s="3" t="s">
        <v>53</v>
      </c>
      <c r="D2512" s="3" t="s">
        <v>54</v>
      </c>
      <c r="E2512" s="3" t="s">
        <v>54</v>
      </c>
      <c r="F2512" s="3">
        <v>5281</v>
      </c>
      <c r="G2512" s="3">
        <f t="shared" si="120"/>
        <v>2008</v>
      </c>
      <c r="H2512" s="4">
        <v>5</v>
      </c>
      <c r="I2512" s="3" t="s">
        <v>36</v>
      </c>
      <c r="J2512" s="3">
        <v>3</v>
      </c>
      <c r="K2512" s="3">
        <v>7</v>
      </c>
      <c r="L2512" s="3">
        <v>2</v>
      </c>
      <c r="M2512" s="3">
        <v>1</v>
      </c>
      <c r="N2512" s="3">
        <v>0</v>
      </c>
      <c r="O2512" s="3">
        <v>0</v>
      </c>
      <c r="P2512" s="3">
        <f t="shared" si="119"/>
        <v>13</v>
      </c>
      <c r="Q2512" s="3">
        <v>56</v>
      </c>
      <c r="R2512" s="3">
        <f t="shared" si="118"/>
        <v>2</v>
      </c>
      <c r="S2512" s="3">
        <v>13</v>
      </c>
      <c r="T2512" s="3">
        <f>IF(AND(H2512&lt;5,S2512&gt;=VLOOKUP(A2512,anni!$A$1:$O$32,6,0)),1,0)</f>
        <v>0</v>
      </c>
    </row>
    <row r="2513" spans="1:20" x14ac:dyDescent="0.3">
      <c r="A2513" s="3">
        <v>2008</v>
      </c>
      <c r="B2513" s="3">
        <v>86</v>
      </c>
      <c r="C2513" s="3" t="s">
        <v>45</v>
      </c>
      <c r="D2513" s="3" t="s">
        <v>49</v>
      </c>
      <c r="E2513" s="3" t="s">
        <v>49</v>
      </c>
      <c r="F2513" s="3">
        <v>5386</v>
      </c>
      <c r="G2513" s="3">
        <f t="shared" si="120"/>
        <v>2008</v>
      </c>
      <c r="H2513" s="4">
        <v>5</v>
      </c>
      <c r="I2513" s="3" t="s">
        <v>36</v>
      </c>
      <c r="J2513" s="3">
        <v>6</v>
      </c>
      <c r="K2513" s="3">
        <v>0</v>
      </c>
      <c r="L2513" s="3">
        <v>0</v>
      </c>
      <c r="M2513" s="3">
        <v>2</v>
      </c>
      <c r="N2513" s="3">
        <v>1</v>
      </c>
      <c r="O2513" s="3">
        <v>0</v>
      </c>
      <c r="P2513" s="3">
        <f t="shared" si="119"/>
        <v>9</v>
      </c>
      <c r="Q2513" s="3">
        <v>107</v>
      </c>
      <c r="R2513" s="3">
        <f t="shared" si="118"/>
        <v>1</v>
      </c>
      <c r="S2513" s="3">
        <v>9</v>
      </c>
      <c r="T2513" s="3">
        <f>IF(AND(H2513&lt;5,S2513&gt;=VLOOKUP(A2513,anni!$A$1:$O$32,6,0)),1,0)</f>
        <v>0</v>
      </c>
    </row>
    <row r="2514" spans="1:20" x14ac:dyDescent="0.3">
      <c r="A2514" s="3">
        <v>2008</v>
      </c>
      <c r="B2514" s="3">
        <v>87</v>
      </c>
      <c r="C2514" s="3" t="s">
        <v>62</v>
      </c>
      <c r="D2514" s="3" t="s">
        <v>134</v>
      </c>
      <c r="E2514" s="3" t="s">
        <v>134</v>
      </c>
      <c r="F2514" s="3">
        <v>5387</v>
      </c>
      <c r="G2514" s="3">
        <f t="shared" si="120"/>
        <v>2008</v>
      </c>
      <c r="H2514" s="4">
        <v>5</v>
      </c>
      <c r="I2514" s="3" t="s">
        <v>36</v>
      </c>
      <c r="J2514" s="3">
        <v>0</v>
      </c>
      <c r="K2514" s="3">
        <v>0</v>
      </c>
      <c r="L2514" s="3">
        <v>0</v>
      </c>
      <c r="M2514" s="3">
        <v>1</v>
      </c>
      <c r="N2514" s="3">
        <v>0</v>
      </c>
      <c r="O2514" s="3">
        <v>0</v>
      </c>
      <c r="P2514" s="3">
        <f t="shared" si="119"/>
        <v>1</v>
      </c>
      <c r="Q2514" s="3">
        <v>245</v>
      </c>
      <c r="R2514" s="3">
        <f t="shared" si="118"/>
        <v>1</v>
      </c>
      <c r="S2514" s="3">
        <v>1</v>
      </c>
      <c r="T2514" s="3">
        <f>IF(AND(H2514&lt;5,S2514&gt;=VLOOKUP(A2514,anni!$A$1:$O$32,6,0)),1,0)</f>
        <v>0</v>
      </c>
    </row>
    <row r="2515" spans="1:20" x14ac:dyDescent="0.3">
      <c r="A2515" s="3">
        <v>2008</v>
      </c>
      <c r="B2515" s="3">
        <v>88</v>
      </c>
      <c r="C2515" s="3" t="s">
        <v>45</v>
      </c>
      <c r="D2515" s="3" t="s">
        <v>68</v>
      </c>
      <c r="E2515" s="3" t="s">
        <v>68</v>
      </c>
      <c r="F2515" s="3">
        <v>5503</v>
      </c>
      <c r="G2515" s="3">
        <f t="shared" si="120"/>
        <v>2008</v>
      </c>
      <c r="H2515" s="4">
        <v>3</v>
      </c>
      <c r="I2515" s="3" t="s">
        <v>36</v>
      </c>
      <c r="J2515" s="3">
        <v>7</v>
      </c>
      <c r="K2515" s="3">
        <v>7</v>
      </c>
      <c r="L2515" s="3">
        <v>0</v>
      </c>
      <c r="M2515" s="3">
        <v>0</v>
      </c>
      <c r="N2515" s="3">
        <v>0</v>
      </c>
      <c r="O2515" s="3">
        <v>3</v>
      </c>
      <c r="P2515" s="3">
        <f t="shared" si="119"/>
        <v>23.799999999999997</v>
      </c>
      <c r="Q2515" s="3">
        <v>33</v>
      </c>
      <c r="R2515" s="3">
        <f t="shared" si="118"/>
        <v>3</v>
      </c>
      <c r="S2515" s="3">
        <v>17</v>
      </c>
      <c r="T2515" s="3">
        <f>IF(AND(H2515&lt;5,S2515&gt;=VLOOKUP(A2515,anni!$A$1:$O$32,6,0)),1,0)</f>
        <v>0</v>
      </c>
    </row>
    <row r="2516" spans="1:20" x14ac:dyDescent="0.3">
      <c r="A2516" s="3">
        <v>2008</v>
      </c>
      <c r="B2516" s="3">
        <v>89</v>
      </c>
      <c r="C2516" s="3" t="s">
        <v>69</v>
      </c>
      <c r="D2516" s="3" t="s">
        <v>70</v>
      </c>
      <c r="E2516" s="3" t="s">
        <v>70</v>
      </c>
      <c r="F2516" s="3">
        <v>5455</v>
      </c>
      <c r="G2516" s="3">
        <f t="shared" si="120"/>
        <v>2008</v>
      </c>
      <c r="H2516" s="4">
        <v>4</v>
      </c>
      <c r="I2516" s="3" t="s">
        <v>36</v>
      </c>
      <c r="J2516" s="3">
        <v>0</v>
      </c>
      <c r="K2516" s="3">
        <v>3</v>
      </c>
      <c r="L2516" s="3">
        <v>1</v>
      </c>
      <c r="M2516" s="3">
        <v>3</v>
      </c>
      <c r="N2516" s="3">
        <v>0</v>
      </c>
      <c r="O2516" s="3">
        <v>0</v>
      </c>
      <c r="P2516" s="3">
        <f t="shared" si="119"/>
        <v>8.4</v>
      </c>
      <c r="Q2516" s="3">
        <v>133</v>
      </c>
      <c r="R2516" s="3">
        <f t="shared" si="118"/>
        <v>2</v>
      </c>
      <c r="S2516" s="3">
        <v>7</v>
      </c>
      <c r="T2516" s="3">
        <f>IF(AND(H2516&lt;5,S2516&gt;=VLOOKUP(A2516,anni!$A$1:$O$32,6,0)),1,0)</f>
        <v>0</v>
      </c>
    </row>
    <row r="2517" spans="1:20" x14ac:dyDescent="0.3">
      <c r="A2517" s="3">
        <v>2008</v>
      </c>
      <c r="B2517" s="3">
        <v>90</v>
      </c>
      <c r="C2517" s="3" t="s">
        <v>45</v>
      </c>
      <c r="D2517" s="3" t="s">
        <v>74</v>
      </c>
      <c r="E2517" s="3" t="s">
        <v>74</v>
      </c>
      <c r="F2517" s="3">
        <v>5342</v>
      </c>
      <c r="G2517" s="3">
        <f t="shared" si="120"/>
        <v>2008</v>
      </c>
      <c r="H2517" s="4">
        <v>3</v>
      </c>
      <c r="I2517" s="3" t="s">
        <v>36</v>
      </c>
      <c r="J2517" s="3">
        <v>5</v>
      </c>
      <c r="K2517" s="3">
        <v>7</v>
      </c>
      <c r="L2517" s="3">
        <v>0</v>
      </c>
      <c r="M2517" s="3">
        <v>3</v>
      </c>
      <c r="N2517" s="3">
        <v>0</v>
      </c>
      <c r="O2517" s="3">
        <v>0</v>
      </c>
      <c r="P2517" s="3">
        <f t="shared" si="119"/>
        <v>21</v>
      </c>
      <c r="Q2517" s="3">
        <v>40</v>
      </c>
      <c r="R2517" s="3">
        <f t="shared" si="118"/>
        <v>4</v>
      </c>
      <c r="S2517" s="3">
        <v>15</v>
      </c>
      <c r="T2517" s="3">
        <f>IF(AND(H2517&lt;5,S2517&gt;=VLOOKUP(A2517,anni!$A$1:$O$32,6,0)),1,0)</f>
        <v>0</v>
      </c>
    </row>
    <row r="2518" spans="1:20" x14ac:dyDescent="0.3">
      <c r="A2518" s="3">
        <v>2008</v>
      </c>
      <c r="B2518" s="3">
        <v>91</v>
      </c>
      <c r="C2518" s="3" t="s">
        <v>50</v>
      </c>
      <c r="D2518" s="3" t="s">
        <v>138</v>
      </c>
      <c r="E2518" s="3" t="s">
        <v>138</v>
      </c>
      <c r="F2518" s="3">
        <v>5283</v>
      </c>
      <c r="G2518" s="3">
        <f t="shared" si="120"/>
        <v>2008</v>
      </c>
      <c r="H2518" s="4">
        <v>5</v>
      </c>
      <c r="I2518" s="3" t="s">
        <v>36</v>
      </c>
      <c r="J2518" s="3">
        <v>0</v>
      </c>
      <c r="K2518" s="3">
        <v>0</v>
      </c>
      <c r="L2518" s="3">
        <v>0</v>
      </c>
      <c r="M2518" s="3">
        <v>2</v>
      </c>
      <c r="N2518" s="3">
        <v>0</v>
      </c>
      <c r="O2518" s="3">
        <v>0</v>
      </c>
      <c r="P2518" s="3">
        <f t="shared" si="119"/>
        <v>2</v>
      </c>
      <c r="Q2518" s="3">
        <v>225</v>
      </c>
      <c r="R2518" s="3">
        <f t="shared" si="118"/>
        <v>2</v>
      </c>
      <c r="S2518" s="3">
        <v>2</v>
      </c>
      <c r="T2518" s="3">
        <f>IF(AND(H2518&lt;5,S2518&gt;=VLOOKUP(A2518,anni!$A$1:$O$32,6,0)),1,0)</f>
        <v>0</v>
      </c>
    </row>
    <row r="2519" spans="1:20" x14ac:dyDescent="0.3">
      <c r="A2519" s="3">
        <v>2008</v>
      </c>
      <c r="B2519" s="3">
        <v>92</v>
      </c>
      <c r="C2519" s="3" t="s">
        <v>29</v>
      </c>
      <c r="D2519" s="3" t="s">
        <v>114</v>
      </c>
      <c r="E2519" s="3" t="s">
        <v>114</v>
      </c>
      <c r="F2519" s="3">
        <v>5388</v>
      </c>
      <c r="G2519" s="3">
        <f t="shared" si="120"/>
        <v>2008</v>
      </c>
      <c r="H2519" s="4">
        <v>5</v>
      </c>
      <c r="I2519" s="3" t="s">
        <v>36</v>
      </c>
      <c r="J2519" s="3">
        <v>5</v>
      </c>
      <c r="K2519" s="3">
        <v>0</v>
      </c>
      <c r="L2519" s="3">
        <v>0</v>
      </c>
      <c r="M2519" s="3">
        <v>1</v>
      </c>
      <c r="N2519" s="3">
        <v>0</v>
      </c>
      <c r="O2519" s="3">
        <v>2</v>
      </c>
      <c r="P2519" s="3">
        <f t="shared" si="119"/>
        <v>8</v>
      </c>
      <c r="Q2519" s="3">
        <v>118</v>
      </c>
      <c r="R2519" s="3">
        <f t="shared" si="118"/>
        <v>1</v>
      </c>
      <c r="S2519" s="3">
        <v>8</v>
      </c>
      <c r="T2519" s="3">
        <f>IF(AND(H2519&lt;5,S2519&gt;=VLOOKUP(A2519,anni!$A$1:$O$32,6,0)),1,0)</f>
        <v>0</v>
      </c>
    </row>
    <row r="2520" spans="1:20" x14ac:dyDescent="0.3">
      <c r="A2520" s="3">
        <v>2008</v>
      </c>
      <c r="B2520" s="3">
        <v>93</v>
      </c>
      <c r="C2520" s="3" t="s">
        <v>32</v>
      </c>
      <c r="D2520" s="3" t="s">
        <v>127</v>
      </c>
      <c r="E2520" s="3" t="s">
        <v>127</v>
      </c>
      <c r="F2520" s="3">
        <v>5530</v>
      </c>
      <c r="G2520" s="3">
        <f t="shared" si="120"/>
        <v>2008</v>
      </c>
      <c r="H2520" s="4">
        <v>2</v>
      </c>
      <c r="I2520" s="3" t="s">
        <v>31</v>
      </c>
      <c r="J2520" s="3">
        <v>0</v>
      </c>
      <c r="K2520" s="3">
        <v>0</v>
      </c>
      <c r="L2520" s="3">
        <v>0</v>
      </c>
      <c r="M2520" s="3">
        <v>0</v>
      </c>
      <c r="N2520" s="3">
        <v>0</v>
      </c>
      <c r="O2520" s="3">
        <v>0</v>
      </c>
      <c r="P2520" s="3">
        <f t="shared" si="119"/>
        <v>0</v>
      </c>
      <c r="Q2520" s="3">
        <v>273</v>
      </c>
      <c r="R2520" s="3">
        <f t="shared" si="118"/>
        <v>1</v>
      </c>
      <c r="S2520" s="3">
        <v>0</v>
      </c>
      <c r="T2520" s="3">
        <f>IF(AND(H2520&lt;5,S2520&gt;=VLOOKUP(A2520,anni!$A$1:$O$32,6,0)),1,0)</f>
        <v>0</v>
      </c>
    </row>
    <row r="2521" spans="1:20" x14ac:dyDescent="0.3">
      <c r="A2521" s="3">
        <v>2008</v>
      </c>
      <c r="B2521" s="3">
        <v>94</v>
      </c>
      <c r="C2521" s="3" t="s">
        <v>32</v>
      </c>
      <c r="D2521" s="3" t="s">
        <v>33</v>
      </c>
      <c r="E2521" s="3" t="s">
        <v>33</v>
      </c>
      <c r="F2521" s="3">
        <v>5531</v>
      </c>
      <c r="G2521" s="3">
        <f t="shared" si="120"/>
        <v>2008</v>
      </c>
      <c r="H2521" s="4">
        <v>2</v>
      </c>
      <c r="I2521" s="3" t="s">
        <v>31</v>
      </c>
      <c r="P2521" s="3">
        <f t="shared" si="119"/>
        <v>-1</v>
      </c>
      <c r="Q2521" s="3">
        <v>297</v>
      </c>
      <c r="R2521" s="3">
        <f t="shared" si="118"/>
        <v>2</v>
      </c>
      <c r="S2521" s="3">
        <v>-1</v>
      </c>
      <c r="T2521" s="3">
        <f>IF(AND(H2521&lt;5,S2521&gt;=VLOOKUP(A2521,anni!$A$1:$O$32,6,0)),1,0)</f>
        <v>0</v>
      </c>
    </row>
    <row r="2522" spans="1:20" x14ac:dyDescent="0.3">
      <c r="A2522" s="3">
        <v>2008</v>
      </c>
      <c r="B2522" s="3">
        <v>95</v>
      </c>
      <c r="C2522" s="3" t="s">
        <v>47</v>
      </c>
      <c r="D2522" s="3" t="s">
        <v>118</v>
      </c>
      <c r="E2522" s="3" t="s">
        <v>118</v>
      </c>
      <c r="F2522" s="3">
        <v>5389</v>
      </c>
      <c r="G2522" s="3">
        <f t="shared" si="120"/>
        <v>2008</v>
      </c>
      <c r="H2522" s="4">
        <v>5</v>
      </c>
      <c r="I2522" s="3" t="s">
        <v>36</v>
      </c>
      <c r="J2522" s="3">
        <v>0</v>
      </c>
      <c r="K2522" s="3">
        <v>0</v>
      </c>
      <c r="L2522" s="3">
        <v>2</v>
      </c>
      <c r="M2522" s="3">
        <v>1</v>
      </c>
      <c r="N2522" s="3">
        <v>0</v>
      </c>
      <c r="O2522" s="3">
        <v>0</v>
      </c>
      <c r="P2522" s="3">
        <f t="shared" si="119"/>
        <v>3</v>
      </c>
      <c r="Q2522" s="3">
        <v>205</v>
      </c>
      <c r="R2522" s="3">
        <f t="shared" si="118"/>
        <v>1</v>
      </c>
      <c r="S2522" s="3">
        <v>3</v>
      </c>
      <c r="T2522" s="3">
        <f>IF(AND(H2522&lt;5,S2522&gt;=VLOOKUP(A2522,anni!$A$1:$O$32,6,0)),1,0)</f>
        <v>0</v>
      </c>
    </row>
    <row r="2523" spans="1:20" x14ac:dyDescent="0.3">
      <c r="A2523" s="3">
        <v>2008</v>
      </c>
      <c r="B2523" s="3">
        <v>96</v>
      </c>
      <c r="C2523" s="3" t="s">
        <v>39</v>
      </c>
      <c r="D2523" s="3" t="s">
        <v>111</v>
      </c>
      <c r="E2523" s="3" t="s">
        <v>111</v>
      </c>
      <c r="F2523" s="3">
        <v>5390</v>
      </c>
      <c r="G2523" s="3">
        <f t="shared" si="120"/>
        <v>2008</v>
      </c>
      <c r="H2523" s="4">
        <v>5</v>
      </c>
      <c r="I2523" s="3" t="s">
        <v>36</v>
      </c>
      <c r="J2523" s="3">
        <v>2</v>
      </c>
      <c r="K2523" s="3">
        <v>0</v>
      </c>
      <c r="L2523" s="3">
        <v>0</v>
      </c>
      <c r="M2523" s="3">
        <v>0</v>
      </c>
      <c r="N2523" s="3">
        <v>0</v>
      </c>
      <c r="O2523" s="3">
        <v>0</v>
      </c>
      <c r="P2523" s="3">
        <f t="shared" si="119"/>
        <v>2</v>
      </c>
      <c r="Q2523" s="3">
        <v>225</v>
      </c>
      <c r="R2523" s="3">
        <f t="shared" si="118"/>
        <v>1</v>
      </c>
      <c r="S2523" s="3">
        <v>2</v>
      </c>
      <c r="T2523" s="3">
        <f>IF(AND(H2523&lt;5,S2523&gt;=VLOOKUP(A2523,anni!$A$1:$O$32,6,0)),1,0)</f>
        <v>0</v>
      </c>
    </row>
    <row r="2524" spans="1:20" x14ac:dyDescent="0.3">
      <c r="A2524" s="3">
        <v>2008</v>
      </c>
      <c r="B2524" s="3">
        <v>97</v>
      </c>
      <c r="C2524" s="3" t="s">
        <v>47</v>
      </c>
      <c r="D2524" s="3" t="s">
        <v>73</v>
      </c>
      <c r="E2524" s="3" t="s">
        <v>73</v>
      </c>
      <c r="F2524" s="3">
        <v>5285</v>
      </c>
      <c r="G2524" s="3">
        <f t="shared" si="120"/>
        <v>2008</v>
      </c>
      <c r="H2524" s="4">
        <v>5</v>
      </c>
      <c r="I2524" s="3" t="s">
        <v>36</v>
      </c>
      <c r="J2524" s="3">
        <v>7</v>
      </c>
      <c r="K2524" s="3">
        <v>0</v>
      </c>
      <c r="L2524" s="3">
        <v>2</v>
      </c>
      <c r="M2524" s="3">
        <v>7</v>
      </c>
      <c r="N2524" s="3">
        <v>0</v>
      </c>
      <c r="O2524" s="3">
        <v>0</v>
      </c>
      <c r="P2524" s="3">
        <f t="shared" si="119"/>
        <v>16</v>
      </c>
      <c r="Q2524" s="3">
        <v>37</v>
      </c>
      <c r="R2524" s="3">
        <f t="shared" si="118"/>
        <v>2</v>
      </c>
      <c r="S2524" s="3">
        <v>16</v>
      </c>
      <c r="T2524" s="3">
        <f>IF(AND(H2524&lt;5,S2524&gt;=VLOOKUP(A2524,anni!$A$1:$O$32,6,0)),1,0)</f>
        <v>0</v>
      </c>
    </row>
    <row r="2525" spans="1:20" x14ac:dyDescent="0.3">
      <c r="A2525" s="3">
        <v>2008</v>
      </c>
      <c r="B2525" s="3">
        <v>98</v>
      </c>
      <c r="C2525" s="3" t="s">
        <v>29</v>
      </c>
      <c r="D2525" s="3" t="s">
        <v>139</v>
      </c>
      <c r="E2525" s="3" t="s">
        <v>139</v>
      </c>
      <c r="F2525" s="3">
        <v>5391</v>
      </c>
      <c r="G2525" s="3">
        <f t="shared" si="120"/>
        <v>2008</v>
      </c>
      <c r="H2525" s="4">
        <v>5</v>
      </c>
      <c r="I2525" s="3" t="s">
        <v>36</v>
      </c>
      <c r="J2525" s="3">
        <v>0</v>
      </c>
      <c r="K2525" s="3">
        <v>0</v>
      </c>
      <c r="L2525" s="3">
        <v>0</v>
      </c>
      <c r="M2525" s="3">
        <v>1</v>
      </c>
      <c r="N2525" s="3">
        <v>0</v>
      </c>
      <c r="O2525" s="3">
        <v>2</v>
      </c>
      <c r="P2525" s="3">
        <f t="shared" si="119"/>
        <v>3</v>
      </c>
      <c r="Q2525" s="3">
        <v>205</v>
      </c>
      <c r="R2525" s="3">
        <f t="shared" si="118"/>
        <v>1</v>
      </c>
      <c r="S2525" s="3">
        <v>3</v>
      </c>
      <c r="T2525" s="3">
        <f>IF(AND(H2525&lt;5,S2525&gt;=VLOOKUP(A2525,anni!$A$1:$O$32,6,0)),1,0)</f>
        <v>0</v>
      </c>
    </row>
    <row r="2526" spans="1:20" x14ac:dyDescent="0.3">
      <c r="A2526" s="3">
        <v>2008</v>
      </c>
      <c r="B2526" s="3">
        <v>99</v>
      </c>
      <c r="C2526" s="3" t="s">
        <v>39</v>
      </c>
      <c r="D2526" s="3" t="s">
        <v>40</v>
      </c>
      <c r="E2526" s="3" t="s">
        <v>40</v>
      </c>
      <c r="F2526" s="3">
        <v>5287</v>
      </c>
      <c r="G2526" s="3">
        <f t="shared" si="120"/>
        <v>2008</v>
      </c>
      <c r="H2526" s="4">
        <v>5</v>
      </c>
      <c r="I2526" s="3" t="s">
        <v>36</v>
      </c>
      <c r="J2526" s="3">
        <v>2</v>
      </c>
      <c r="K2526" s="3">
        <v>5</v>
      </c>
      <c r="L2526" s="3">
        <v>2</v>
      </c>
      <c r="M2526" s="3">
        <v>1</v>
      </c>
      <c r="N2526" s="3">
        <v>0</v>
      </c>
      <c r="O2526" s="3">
        <v>0</v>
      </c>
      <c r="P2526" s="3">
        <f t="shared" si="119"/>
        <v>10</v>
      </c>
      <c r="Q2526" s="3">
        <v>88</v>
      </c>
      <c r="R2526" s="3">
        <f t="shared" si="118"/>
        <v>2</v>
      </c>
      <c r="S2526" s="3">
        <v>10</v>
      </c>
      <c r="T2526" s="3">
        <f>IF(AND(H2526&lt;5,S2526&gt;=VLOOKUP(A2526,anni!$A$1:$O$32,6,0)),1,0)</f>
        <v>0</v>
      </c>
    </row>
    <row r="2527" spans="1:20" x14ac:dyDescent="0.3">
      <c r="A2527" s="3">
        <v>2008</v>
      </c>
      <c r="B2527" s="3">
        <v>100</v>
      </c>
      <c r="C2527" s="3" t="s">
        <v>69</v>
      </c>
      <c r="D2527" s="3" t="s">
        <v>72</v>
      </c>
      <c r="E2527" s="3" t="s">
        <v>72</v>
      </c>
      <c r="F2527" s="3">
        <v>5456</v>
      </c>
      <c r="G2527" s="3">
        <f t="shared" si="120"/>
        <v>2008</v>
      </c>
      <c r="H2527" s="4">
        <v>4</v>
      </c>
      <c r="I2527" s="3" t="s">
        <v>36</v>
      </c>
      <c r="J2527" s="3">
        <v>3</v>
      </c>
      <c r="K2527" s="3">
        <v>2</v>
      </c>
      <c r="L2527" s="3">
        <v>0</v>
      </c>
      <c r="M2527" s="3">
        <v>0</v>
      </c>
      <c r="N2527" s="3">
        <v>3</v>
      </c>
      <c r="O2527" s="3">
        <v>1</v>
      </c>
      <c r="P2527" s="3">
        <f t="shared" si="119"/>
        <v>10.799999999999999</v>
      </c>
      <c r="Q2527" s="3">
        <v>107</v>
      </c>
      <c r="R2527" s="3">
        <f t="shared" si="118"/>
        <v>2</v>
      </c>
      <c r="S2527" s="3">
        <v>9</v>
      </c>
      <c r="T2527" s="3">
        <f>IF(AND(H2527&lt;5,S2527&gt;=VLOOKUP(A2527,anni!$A$1:$O$32,6,0)),1,0)</f>
        <v>0</v>
      </c>
    </row>
    <row r="2528" spans="1:20" x14ac:dyDescent="0.3">
      <c r="A2528" s="3">
        <v>2008</v>
      </c>
      <c r="B2528" s="3">
        <v>101</v>
      </c>
      <c r="C2528" s="3" t="s">
        <v>45</v>
      </c>
      <c r="D2528" s="3" t="s">
        <v>49</v>
      </c>
      <c r="E2528" s="3" t="s">
        <v>49</v>
      </c>
      <c r="F2528" s="3">
        <v>5457</v>
      </c>
      <c r="G2528" s="3">
        <f t="shared" si="120"/>
        <v>2008</v>
      </c>
      <c r="H2528" s="4">
        <v>4</v>
      </c>
      <c r="I2528" s="3" t="s">
        <v>36</v>
      </c>
      <c r="J2528" s="3">
        <v>3</v>
      </c>
      <c r="K2528" s="3">
        <v>1</v>
      </c>
      <c r="L2528" s="3">
        <v>0</v>
      </c>
      <c r="M2528" s="3">
        <v>3</v>
      </c>
      <c r="N2528" s="3">
        <v>0</v>
      </c>
      <c r="O2528" s="3">
        <v>0</v>
      </c>
      <c r="P2528" s="3">
        <f t="shared" si="119"/>
        <v>8.4</v>
      </c>
      <c r="Q2528" s="3">
        <v>133</v>
      </c>
      <c r="R2528" s="3">
        <f t="shared" si="118"/>
        <v>1</v>
      </c>
      <c r="S2528" s="3">
        <v>7</v>
      </c>
      <c r="T2528" s="3">
        <f>IF(AND(H2528&lt;5,S2528&gt;=VLOOKUP(A2528,anni!$A$1:$O$32,6,0)),1,0)</f>
        <v>0</v>
      </c>
    </row>
    <row r="2529" spans="1:20" x14ac:dyDescent="0.3">
      <c r="A2529" s="3">
        <v>2008</v>
      </c>
      <c r="B2529" s="3">
        <v>102</v>
      </c>
      <c r="C2529" s="3" t="s">
        <v>56</v>
      </c>
      <c r="D2529" s="3" t="s">
        <v>126</v>
      </c>
      <c r="E2529" s="3" t="s">
        <v>126</v>
      </c>
      <c r="F2529" s="3">
        <v>5392</v>
      </c>
      <c r="G2529" s="3">
        <f t="shared" si="120"/>
        <v>2008</v>
      </c>
      <c r="H2529" s="4">
        <v>5</v>
      </c>
      <c r="I2529" s="3" t="s">
        <v>36</v>
      </c>
      <c r="J2529" s="3">
        <v>5</v>
      </c>
      <c r="K2529" s="3">
        <v>1</v>
      </c>
      <c r="L2529" s="3">
        <v>0</v>
      </c>
      <c r="M2529" s="3">
        <v>0</v>
      </c>
      <c r="N2529" s="3">
        <v>0</v>
      </c>
      <c r="O2529" s="3">
        <v>0</v>
      </c>
      <c r="P2529" s="3">
        <f t="shared" si="119"/>
        <v>6</v>
      </c>
      <c r="Q2529" s="3">
        <v>158</v>
      </c>
      <c r="R2529" s="3">
        <f t="shared" ref="R2529:R2592" si="121">COUNTIF($F$609:$F$5991,F2529)</f>
        <v>1</v>
      </c>
      <c r="S2529" s="3">
        <v>6</v>
      </c>
      <c r="T2529" s="3">
        <f>IF(AND(H2529&lt;5,S2529&gt;=VLOOKUP(A2529,anni!$A$1:$O$32,6,0)),1,0)</f>
        <v>0</v>
      </c>
    </row>
    <row r="2530" spans="1:20" x14ac:dyDescent="0.3">
      <c r="A2530" s="3">
        <v>2008</v>
      </c>
      <c r="B2530" s="3">
        <v>103</v>
      </c>
      <c r="C2530" s="3" t="s">
        <v>39</v>
      </c>
      <c r="D2530" s="3" t="s">
        <v>111</v>
      </c>
      <c r="E2530" s="3" t="s">
        <v>111</v>
      </c>
      <c r="F2530" s="3">
        <v>5288</v>
      </c>
      <c r="G2530" s="3">
        <f t="shared" si="120"/>
        <v>2008</v>
      </c>
      <c r="H2530" s="4">
        <v>5</v>
      </c>
      <c r="I2530" s="3" t="s">
        <v>36</v>
      </c>
      <c r="J2530" s="3">
        <v>7</v>
      </c>
      <c r="K2530" s="3">
        <v>2</v>
      </c>
      <c r="L2530" s="3">
        <v>0</v>
      </c>
      <c r="M2530" s="3">
        <v>0</v>
      </c>
      <c r="N2530" s="3">
        <v>0</v>
      </c>
      <c r="O2530" s="3">
        <v>0</v>
      </c>
      <c r="P2530" s="3">
        <f t="shared" si="119"/>
        <v>9</v>
      </c>
      <c r="Q2530" s="3">
        <v>107</v>
      </c>
      <c r="R2530" s="3">
        <f t="shared" si="121"/>
        <v>2</v>
      </c>
      <c r="S2530" s="3">
        <v>9</v>
      </c>
      <c r="T2530" s="3">
        <f>IF(AND(H2530&lt;5,S2530&gt;=VLOOKUP(A2530,anni!$A$1:$O$32,6,0)),1,0)</f>
        <v>0</v>
      </c>
    </row>
    <row r="2531" spans="1:20" x14ac:dyDescent="0.3">
      <c r="A2531" s="3">
        <v>2008</v>
      </c>
      <c r="B2531" s="3">
        <v>104</v>
      </c>
      <c r="C2531" s="3" t="s">
        <v>34</v>
      </c>
      <c r="D2531" s="3" t="s">
        <v>103</v>
      </c>
      <c r="E2531" s="3" t="s">
        <v>103</v>
      </c>
      <c r="F2531" s="3">
        <v>5393</v>
      </c>
      <c r="G2531" s="3">
        <f t="shared" si="120"/>
        <v>2008</v>
      </c>
      <c r="H2531" s="4">
        <v>5</v>
      </c>
      <c r="I2531" s="3" t="s">
        <v>36</v>
      </c>
      <c r="J2531" s="3">
        <v>7</v>
      </c>
      <c r="K2531" s="3">
        <v>3</v>
      </c>
      <c r="L2531" s="3">
        <v>0</v>
      </c>
      <c r="M2531" s="3">
        <v>0</v>
      </c>
      <c r="N2531" s="3">
        <v>0</v>
      </c>
      <c r="O2531" s="3">
        <v>0</v>
      </c>
      <c r="P2531" s="3">
        <f t="shared" ref="P2531:P2594" si="122">IF(T2531=0,IF(S2531=-1,-1,S2531*HLOOKUP(H2531,$U$1:$Y$2,2,0)),0)</f>
        <v>10</v>
      </c>
      <c r="Q2531" s="3">
        <v>88</v>
      </c>
      <c r="R2531" s="3">
        <f t="shared" si="121"/>
        <v>1</v>
      </c>
      <c r="S2531" s="3">
        <v>10</v>
      </c>
      <c r="T2531" s="3">
        <f>IF(AND(H2531&lt;5,S2531&gt;=VLOOKUP(A2531,anni!$A$1:$O$32,6,0)),1,0)</f>
        <v>0</v>
      </c>
    </row>
    <row r="2532" spans="1:20" x14ac:dyDescent="0.3">
      <c r="A2532" s="3">
        <v>2008</v>
      </c>
      <c r="B2532" s="3">
        <v>105</v>
      </c>
      <c r="C2532" s="3" t="s">
        <v>37</v>
      </c>
      <c r="D2532" s="3" t="s">
        <v>96</v>
      </c>
      <c r="E2532" s="3" t="s">
        <v>96</v>
      </c>
      <c r="F2532" s="3">
        <v>5394</v>
      </c>
      <c r="G2532" s="3">
        <f t="shared" si="120"/>
        <v>2008</v>
      </c>
      <c r="H2532" s="4">
        <v>5</v>
      </c>
      <c r="I2532" s="3" t="s">
        <v>36</v>
      </c>
      <c r="J2532" s="3">
        <v>0</v>
      </c>
      <c r="K2532" s="3">
        <v>0</v>
      </c>
      <c r="L2532" s="3">
        <v>0</v>
      </c>
      <c r="M2532" s="3">
        <v>1</v>
      </c>
      <c r="N2532" s="3">
        <v>0</v>
      </c>
      <c r="O2532" s="3">
        <v>0</v>
      </c>
      <c r="P2532" s="3">
        <f t="shared" si="122"/>
        <v>1</v>
      </c>
      <c r="Q2532" s="3">
        <v>245</v>
      </c>
      <c r="R2532" s="3">
        <f t="shared" si="121"/>
        <v>1</v>
      </c>
      <c r="S2532" s="3">
        <v>1</v>
      </c>
      <c r="T2532" s="3">
        <f>IF(AND(H2532&lt;5,S2532&gt;=VLOOKUP(A2532,anni!$A$1:$O$32,6,0)),1,0)</f>
        <v>0</v>
      </c>
    </row>
    <row r="2533" spans="1:20" x14ac:dyDescent="0.3">
      <c r="A2533" s="3">
        <v>2008</v>
      </c>
      <c r="B2533" s="3">
        <v>106</v>
      </c>
      <c r="C2533" s="3" t="s">
        <v>69</v>
      </c>
      <c r="D2533" s="3" t="s">
        <v>89</v>
      </c>
      <c r="E2533" s="3" t="s">
        <v>89</v>
      </c>
      <c r="F2533" s="3">
        <v>5504</v>
      </c>
      <c r="G2533" s="3">
        <f t="shared" si="120"/>
        <v>2008</v>
      </c>
      <c r="H2533" s="4">
        <v>3</v>
      </c>
      <c r="I2533" s="3" t="s">
        <v>36</v>
      </c>
      <c r="J2533" s="3">
        <v>2</v>
      </c>
      <c r="K2533" s="3">
        <v>5</v>
      </c>
      <c r="L2533" s="3">
        <v>0</v>
      </c>
      <c r="M2533" s="3">
        <v>5</v>
      </c>
      <c r="N2533" s="3">
        <v>0</v>
      </c>
      <c r="O2533" s="3">
        <v>0</v>
      </c>
      <c r="P2533" s="3">
        <f t="shared" si="122"/>
        <v>16.799999999999997</v>
      </c>
      <c r="Q2533" s="3">
        <v>68</v>
      </c>
      <c r="R2533" s="3">
        <f t="shared" si="121"/>
        <v>3</v>
      </c>
      <c r="S2533" s="3">
        <v>12</v>
      </c>
      <c r="T2533" s="3">
        <f>IF(AND(H2533&lt;5,S2533&gt;=VLOOKUP(A2533,anni!$A$1:$O$32,6,0)),1,0)</f>
        <v>0</v>
      </c>
    </row>
    <row r="2534" spans="1:20" x14ac:dyDescent="0.3">
      <c r="A2534" s="3">
        <v>2008</v>
      </c>
      <c r="B2534" s="3">
        <v>107</v>
      </c>
      <c r="C2534" s="3" t="s">
        <v>32</v>
      </c>
      <c r="D2534" s="3" t="s">
        <v>33</v>
      </c>
      <c r="E2534" s="3" t="s">
        <v>33</v>
      </c>
      <c r="F2534" s="3">
        <v>5458</v>
      </c>
      <c r="G2534" s="3">
        <f t="shared" si="120"/>
        <v>2008</v>
      </c>
      <c r="H2534" s="4">
        <v>4</v>
      </c>
      <c r="I2534" s="3" t="s">
        <v>36</v>
      </c>
      <c r="J2534" s="3">
        <v>1</v>
      </c>
      <c r="K2534" s="3">
        <v>0</v>
      </c>
      <c r="L2534" s="3">
        <v>0</v>
      </c>
      <c r="M2534" s="3">
        <v>1</v>
      </c>
      <c r="N2534" s="3">
        <v>0</v>
      </c>
      <c r="O2534" s="3">
        <v>0</v>
      </c>
      <c r="P2534" s="3">
        <f t="shared" si="122"/>
        <v>2.4</v>
      </c>
      <c r="Q2534" s="3">
        <v>225</v>
      </c>
      <c r="R2534" s="3">
        <f t="shared" si="121"/>
        <v>2</v>
      </c>
      <c r="S2534" s="3">
        <v>2</v>
      </c>
      <c r="T2534" s="3">
        <f>IF(AND(H2534&lt;5,S2534&gt;=VLOOKUP(A2534,anni!$A$1:$O$32,6,0)),1,0)</f>
        <v>0</v>
      </c>
    </row>
    <row r="2535" spans="1:20" x14ac:dyDescent="0.3">
      <c r="A2535" s="3">
        <v>2008</v>
      </c>
      <c r="B2535" s="3">
        <v>108</v>
      </c>
      <c r="C2535" s="3" t="s">
        <v>39</v>
      </c>
      <c r="D2535" s="3" t="s">
        <v>148</v>
      </c>
      <c r="E2535" s="3" t="s">
        <v>148</v>
      </c>
      <c r="F2535" s="3">
        <v>5459</v>
      </c>
      <c r="G2535" s="3">
        <f t="shared" si="120"/>
        <v>2008</v>
      </c>
      <c r="H2535" s="4">
        <v>4</v>
      </c>
      <c r="I2535" s="3" t="s">
        <v>36</v>
      </c>
      <c r="J2535" s="3">
        <v>0</v>
      </c>
      <c r="K2535" s="3">
        <v>0</v>
      </c>
      <c r="L2535" s="3">
        <v>0</v>
      </c>
      <c r="M2535" s="3">
        <v>0</v>
      </c>
      <c r="N2535" s="3">
        <v>0</v>
      </c>
      <c r="O2535" s="3">
        <v>1</v>
      </c>
      <c r="P2535" s="3">
        <f t="shared" si="122"/>
        <v>1.2</v>
      </c>
      <c r="Q2535" s="3">
        <v>245</v>
      </c>
      <c r="R2535" s="3">
        <f t="shared" si="121"/>
        <v>1</v>
      </c>
      <c r="S2535" s="3">
        <v>1</v>
      </c>
      <c r="T2535" s="3">
        <f>IF(AND(H2535&lt;5,S2535&gt;=VLOOKUP(A2535,anni!$A$1:$O$32,6,0)),1,0)</f>
        <v>0</v>
      </c>
    </row>
    <row r="2536" spans="1:20" x14ac:dyDescent="0.3">
      <c r="A2536" s="3">
        <v>2008</v>
      </c>
      <c r="B2536" s="3">
        <v>109</v>
      </c>
      <c r="C2536" s="3" t="s">
        <v>43</v>
      </c>
      <c r="D2536" s="3" t="s">
        <v>44</v>
      </c>
      <c r="E2536" s="3" t="s">
        <v>44</v>
      </c>
      <c r="F2536" s="3">
        <v>5182</v>
      </c>
      <c r="G2536" s="3">
        <f t="shared" si="120"/>
        <v>2008</v>
      </c>
      <c r="H2536" s="4">
        <v>3</v>
      </c>
      <c r="I2536" s="3" t="s">
        <v>36</v>
      </c>
      <c r="J2536" s="3">
        <v>7</v>
      </c>
      <c r="K2536" s="3">
        <v>7</v>
      </c>
      <c r="L2536" s="3">
        <v>7</v>
      </c>
      <c r="M2536" s="3">
        <v>7</v>
      </c>
      <c r="N2536" s="3">
        <v>7</v>
      </c>
      <c r="O2536" s="3">
        <v>2</v>
      </c>
      <c r="P2536" s="3">
        <f t="shared" si="122"/>
        <v>0</v>
      </c>
      <c r="Q2536" s="3">
        <v>1</v>
      </c>
      <c r="R2536" s="3">
        <f t="shared" si="121"/>
        <v>5</v>
      </c>
      <c r="S2536" s="3">
        <v>37</v>
      </c>
      <c r="T2536" s="3">
        <f>IF(AND(H2536&lt;5,S2536&gt;=VLOOKUP(A2536,anni!$A$1:$O$32,6,0)),1,0)</f>
        <v>1</v>
      </c>
    </row>
    <row r="2537" spans="1:20" x14ac:dyDescent="0.3">
      <c r="A2537" s="3">
        <v>2008</v>
      </c>
      <c r="B2537" s="3">
        <v>110</v>
      </c>
      <c r="C2537" s="3" t="s">
        <v>34</v>
      </c>
      <c r="D2537" s="3" t="s">
        <v>42</v>
      </c>
      <c r="E2537" s="3" t="s">
        <v>42</v>
      </c>
      <c r="F2537" s="3">
        <v>5460</v>
      </c>
      <c r="G2537" s="3">
        <f t="shared" si="120"/>
        <v>2008</v>
      </c>
      <c r="H2537" s="4">
        <v>4</v>
      </c>
      <c r="I2537" s="3" t="s">
        <v>36</v>
      </c>
      <c r="J2537" s="3">
        <v>7</v>
      </c>
      <c r="K2537" s="3">
        <v>6</v>
      </c>
      <c r="L2537" s="3">
        <v>0</v>
      </c>
      <c r="M2537" s="3">
        <v>1</v>
      </c>
      <c r="N2537" s="3">
        <v>1</v>
      </c>
      <c r="O2537" s="3">
        <v>0</v>
      </c>
      <c r="P2537" s="3">
        <f t="shared" si="122"/>
        <v>18</v>
      </c>
      <c r="Q2537" s="3">
        <v>40</v>
      </c>
      <c r="R2537" s="3">
        <f t="shared" si="121"/>
        <v>2</v>
      </c>
      <c r="S2537" s="3">
        <v>15</v>
      </c>
      <c r="T2537" s="3">
        <f>IF(AND(H2537&lt;5,S2537&gt;=VLOOKUP(A2537,anni!$A$1:$O$32,6,0)),1,0)</f>
        <v>0</v>
      </c>
    </row>
    <row r="2538" spans="1:20" x14ac:dyDescent="0.3">
      <c r="A2538" s="3">
        <v>2008</v>
      </c>
      <c r="B2538" s="3">
        <v>111</v>
      </c>
      <c r="C2538" s="3" t="s">
        <v>45</v>
      </c>
      <c r="D2538" s="3" t="s">
        <v>144</v>
      </c>
      <c r="E2538" s="3" t="s">
        <v>144</v>
      </c>
      <c r="F2538" s="3">
        <v>5505</v>
      </c>
      <c r="G2538" s="3">
        <f t="shared" si="120"/>
        <v>2008</v>
      </c>
      <c r="H2538" s="4">
        <v>3</v>
      </c>
      <c r="I2538" s="3" t="s">
        <v>36</v>
      </c>
      <c r="J2538" s="3">
        <v>0</v>
      </c>
      <c r="K2538" s="3">
        <v>0</v>
      </c>
      <c r="L2538" s="3">
        <v>0</v>
      </c>
      <c r="M2538" s="3">
        <v>1</v>
      </c>
      <c r="N2538" s="3">
        <v>0</v>
      </c>
      <c r="O2538" s="3">
        <v>0</v>
      </c>
      <c r="P2538" s="3">
        <f t="shared" si="122"/>
        <v>1.4</v>
      </c>
      <c r="Q2538" s="3">
        <v>245</v>
      </c>
      <c r="R2538" s="3">
        <f t="shared" si="121"/>
        <v>1</v>
      </c>
      <c r="S2538" s="3">
        <v>1</v>
      </c>
      <c r="T2538" s="3">
        <f>IF(AND(H2538&lt;5,S2538&gt;=VLOOKUP(A2538,anni!$A$1:$O$32,6,0)),1,0)</f>
        <v>0</v>
      </c>
    </row>
    <row r="2539" spans="1:20" x14ac:dyDescent="0.3">
      <c r="A2539" s="3">
        <v>2008</v>
      </c>
      <c r="B2539" s="3">
        <v>112</v>
      </c>
      <c r="C2539" s="3" t="s">
        <v>56</v>
      </c>
      <c r="D2539" s="3" t="s">
        <v>85</v>
      </c>
      <c r="E2539" s="3" t="s">
        <v>85</v>
      </c>
      <c r="F2539" s="3">
        <v>5344</v>
      </c>
      <c r="G2539" s="3">
        <f t="shared" si="120"/>
        <v>2008</v>
      </c>
      <c r="H2539" s="4">
        <v>3</v>
      </c>
      <c r="I2539" s="3" t="s">
        <v>36</v>
      </c>
      <c r="J2539" s="3">
        <v>0</v>
      </c>
      <c r="K2539" s="3">
        <v>1</v>
      </c>
      <c r="L2539" s="3">
        <v>0</v>
      </c>
      <c r="M2539" s="3">
        <v>0</v>
      </c>
      <c r="N2539" s="3">
        <v>0</v>
      </c>
      <c r="O2539" s="3">
        <v>0</v>
      </c>
      <c r="P2539" s="3">
        <f t="shared" si="122"/>
        <v>1.4</v>
      </c>
      <c r="Q2539" s="3">
        <v>245</v>
      </c>
      <c r="R2539" s="3">
        <f t="shared" si="121"/>
        <v>2</v>
      </c>
      <c r="S2539" s="3">
        <v>1</v>
      </c>
      <c r="T2539" s="3">
        <f>IF(AND(H2539&lt;5,S2539&gt;=VLOOKUP(A2539,anni!$A$1:$O$32,6,0)),1,0)</f>
        <v>0</v>
      </c>
    </row>
    <row r="2540" spans="1:20" x14ac:dyDescent="0.3">
      <c r="A2540" s="3">
        <v>2008</v>
      </c>
      <c r="B2540" s="3">
        <v>113</v>
      </c>
      <c r="C2540" s="3" t="s">
        <v>47</v>
      </c>
      <c r="D2540" s="3" t="s">
        <v>48</v>
      </c>
      <c r="E2540" s="3" t="s">
        <v>48</v>
      </c>
      <c r="F2540" s="3">
        <v>5289</v>
      </c>
      <c r="G2540" s="3">
        <f t="shared" si="120"/>
        <v>2008</v>
      </c>
      <c r="H2540" s="4">
        <v>5</v>
      </c>
      <c r="I2540" s="3" t="s">
        <v>36</v>
      </c>
      <c r="J2540" s="3">
        <v>7</v>
      </c>
      <c r="K2540" s="3">
        <v>1</v>
      </c>
      <c r="L2540" s="3">
        <v>2</v>
      </c>
      <c r="M2540" s="3">
        <v>3</v>
      </c>
      <c r="N2540" s="3">
        <v>0</v>
      </c>
      <c r="O2540" s="3">
        <v>0</v>
      </c>
      <c r="P2540" s="3">
        <f t="shared" si="122"/>
        <v>13</v>
      </c>
      <c r="Q2540" s="3">
        <v>56</v>
      </c>
      <c r="R2540" s="3">
        <f t="shared" si="121"/>
        <v>2</v>
      </c>
      <c r="S2540" s="3">
        <v>13</v>
      </c>
      <c r="T2540" s="3">
        <f>IF(AND(H2540&lt;5,S2540&gt;=VLOOKUP(A2540,anni!$A$1:$O$32,6,0)),1,0)</f>
        <v>0</v>
      </c>
    </row>
    <row r="2541" spans="1:20" x14ac:dyDescent="0.3">
      <c r="A2541" s="3">
        <v>2008</v>
      </c>
      <c r="B2541" s="3">
        <v>114</v>
      </c>
      <c r="C2541" s="3" t="s">
        <v>34</v>
      </c>
      <c r="D2541" s="3" t="s">
        <v>64</v>
      </c>
      <c r="E2541" s="3" t="s">
        <v>64</v>
      </c>
      <c r="F2541" s="3">
        <v>5290</v>
      </c>
      <c r="G2541" s="3">
        <f t="shared" si="120"/>
        <v>2008</v>
      </c>
      <c r="H2541" s="4">
        <v>5</v>
      </c>
      <c r="I2541" s="3" t="s">
        <v>36</v>
      </c>
      <c r="J2541" s="3">
        <v>5</v>
      </c>
      <c r="K2541" s="3">
        <v>0</v>
      </c>
      <c r="L2541" s="3">
        <v>5</v>
      </c>
      <c r="M2541" s="3">
        <v>6</v>
      </c>
      <c r="N2541" s="3">
        <v>0</v>
      </c>
      <c r="O2541" s="3">
        <v>3</v>
      </c>
      <c r="P2541" s="3">
        <f t="shared" si="122"/>
        <v>19</v>
      </c>
      <c r="Q2541" s="3">
        <v>25</v>
      </c>
      <c r="R2541" s="3">
        <f t="shared" si="121"/>
        <v>2</v>
      </c>
      <c r="S2541" s="3">
        <v>19</v>
      </c>
      <c r="T2541" s="3">
        <f>IF(AND(H2541&lt;5,S2541&gt;=VLOOKUP(A2541,anni!$A$1:$O$32,6,0)),1,0)</f>
        <v>0</v>
      </c>
    </row>
    <row r="2542" spans="1:20" x14ac:dyDescent="0.3">
      <c r="A2542" s="3">
        <v>2008</v>
      </c>
      <c r="B2542" s="3">
        <v>115</v>
      </c>
      <c r="C2542" s="3" t="s">
        <v>69</v>
      </c>
      <c r="D2542" s="3" t="s">
        <v>90</v>
      </c>
      <c r="E2542" s="3" t="s">
        <v>90</v>
      </c>
      <c r="F2542" s="3">
        <v>5461</v>
      </c>
      <c r="G2542" s="3">
        <f t="shared" si="120"/>
        <v>2008</v>
      </c>
      <c r="H2542" s="4">
        <v>4</v>
      </c>
      <c r="I2542" s="3" t="s">
        <v>36</v>
      </c>
      <c r="J2542" s="3">
        <v>5</v>
      </c>
      <c r="K2542" s="3">
        <v>0</v>
      </c>
      <c r="L2542" s="3">
        <v>0</v>
      </c>
      <c r="M2542" s="3">
        <v>0</v>
      </c>
      <c r="N2542" s="3">
        <v>0</v>
      </c>
      <c r="O2542" s="3">
        <v>0</v>
      </c>
      <c r="P2542" s="3">
        <f t="shared" si="122"/>
        <v>6</v>
      </c>
      <c r="Q2542" s="3">
        <v>172</v>
      </c>
      <c r="R2542" s="3">
        <f t="shared" si="121"/>
        <v>1</v>
      </c>
      <c r="S2542" s="3">
        <v>5</v>
      </c>
      <c r="T2542" s="3">
        <f>IF(AND(H2542&lt;5,S2542&gt;=VLOOKUP(A2542,anni!$A$1:$O$32,6,0)),1,0)</f>
        <v>0</v>
      </c>
    </row>
    <row r="2543" spans="1:20" x14ac:dyDescent="0.3">
      <c r="A2543" s="3">
        <v>2008</v>
      </c>
      <c r="B2543" s="3">
        <v>116</v>
      </c>
      <c r="C2543" s="3" t="s">
        <v>47</v>
      </c>
      <c r="D2543" s="3" t="s">
        <v>48</v>
      </c>
      <c r="E2543" s="3" t="s">
        <v>48</v>
      </c>
      <c r="F2543" s="3">
        <v>4970</v>
      </c>
      <c r="G2543" s="3">
        <f t="shared" si="120"/>
        <v>2008</v>
      </c>
      <c r="H2543" s="4">
        <v>5</v>
      </c>
      <c r="I2543" s="3" t="s">
        <v>36</v>
      </c>
      <c r="J2543" s="3">
        <v>7</v>
      </c>
      <c r="K2543" s="3">
        <v>6</v>
      </c>
      <c r="L2543" s="3">
        <v>5</v>
      </c>
      <c r="M2543" s="3">
        <v>7</v>
      </c>
      <c r="N2543" s="3">
        <v>7</v>
      </c>
      <c r="O2543" s="3">
        <v>2</v>
      </c>
      <c r="P2543" s="3">
        <f t="shared" si="122"/>
        <v>34</v>
      </c>
      <c r="Q2543" s="3">
        <v>6</v>
      </c>
      <c r="R2543" s="3">
        <f t="shared" si="121"/>
        <v>4</v>
      </c>
      <c r="S2543" s="3">
        <v>34</v>
      </c>
      <c r="T2543" s="3">
        <f>IF(AND(H2543&lt;5,S2543&gt;=VLOOKUP(A2543,anni!$A$1:$O$32,6,0)),1,0)</f>
        <v>0</v>
      </c>
    </row>
    <row r="2544" spans="1:20" x14ac:dyDescent="0.3">
      <c r="A2544" s="3">
        <v>2008</v>
      </c>
      <c r="B2544" s="3">
        <v>117</v>
      </c>
      <c r="C2544" s="3" t="s">
        <v>37</v>
      </c>
      <c r="D2544" s="3" t="s">
        <v>112</v>
      </c>
      <c r="E2544" s="3" t="s">
        <v>112</v>
      </c>
      <c r="F2544" s="3">
        <v>5506</v>
      </c>
      <c r="G2544" s="3">
        <f t="shared" si="120"/>
        <v>2008</v>
      </c>
      <c r="H2544" s="4">
        <v>3</v>
      </c>
      <c r="I2544" s="3" t="s">
        <v>36</v>
      </c>
      <c r="J2544" s="3">
        <v>2</v>
      </c>
      <c r="K2544" s="3">
        <v>0</v>
      </c>
      <c r="L2544" s="3">
        <v>0</v>
      </c>
      <c r="M2544" s="3">
        <v>4</v>
      </c>
      <c r="N2544" s="3">
        <v>0</v>
      </c>
      <c r="O2544" s="3">
        <v>0</v>
      </c>
      <c r="P2544" s="3">
        <f t="shared" si="122"/>
        <v>8.3999999999999986</v>
      </c>
      <c r="Q2544" s="3">
        <v>158</v>
      </c>
      <c r="R2544" s="3">
        <f t="shared" si="121"/>
        <v>3</v>
      </c>
      <c r="S2544" s="3">
        <v>6</v>
      </c>
      <c r="T2544" s="3">
        <f>IF(AND(H2544&lt;5,S2544&gt;=VLOOKUP(A2544,anni!$A$1:$O$32,6,0)),1,0)</f>
        <v>0</v>
      </c>
    </row>
    <row r="2545" spans="1:20" x14ac:dyDescent="0.3">
      <c r="A2545" s="3">
        <v>2008</v>
      </c>
      <c r="B2545" s="3">
        <v>118</v>
      </c>
      <c r="C2545" s="3" t="s">
        <v>69</v>
      </c>
      <c r="D2545" s="3" t="s">
        <v>70</v>
      </c>
      <c r="E2545" s="3" t="s">
        <v>70</v>
      </c>
      <c r="F2545" s="3">
        <v>4971</v>
      </c>
      <c r="G2545" s="3">
        <f t="shared" si="120"/>
        <v>2008</v>
      </c>
      <c r="H2545" s="4">
        <v>5</v>
      </c>
      <c r="I2545" s="3" t="s">
        <v>36</v>
      </c>
      <c r="J2545" s="3">
        <v>0</v>
      </c>
      <c r="K2545" s="3">
        <v>0</v>
      </c>
      <c r="L2545" s="3">
        <v>0</v>
      </c>
      <c r="M2545" s="3">
        <v>3</v>
      </c>
      <c r="N2545" s="3">
        <v>0</v>
      </c>
      <c r="O2545" s="3">
        <v>2</v>
      </c>
      <c r="P2545" s="3">
        <f t="shared" si="122"/>
        <v>5</v>
      </c>
      <c r="Q2545" s="3">
        <v>172</v>
      </c>
      <c r="R2545" s="3">
        <f t="shared" si="121"/>
        <v>2</v>
      </c>
      <c r="S2545" s="3">
        <v>5</v>
      </c>
      <c r="T2545" s="3">
        <f>IF(AND(H2545&lt;5,S2545&gt;=VLOOKUP(A2545,anni!$A$1:$O$32,6,0)),1,0)</f>
        <v>0</v>
      </c>
    </row>
    <row r="2546" spans="1:20" x14ac:dyDescent="0.3">
      <c r="A2546" s="3">
        <v>2008</v>
      </c>
      <c r="B2546" s="3">
        <v>119</v>
      </c>
      <c r="C2546" s="3" t="s">
        <v>39</v>
      </c>
      <c r="D2546" s="3" t="s">
        <v>40</v>
      </c>
      <c r="E2546" s="3" t="s">
        <v>40</v>
      </c>
      <c r="F2546" s="3">
        <v>4972</v>
      </c>
      <c r="G2546" s="3">
        <f t="shared" si="120"/>
        <v>2008</v>
      </c>
      <c r="H2546" s="4">
        <v>5</v>
      </c>
      <c r="I2546" s="3" t="s">
        <v>36</v>
      </c>
      <c r="J2546" s="3">
        <v>1</v>
      </c>
      <c r="K2546" s="3">
        <v>0</v>
      </c>
      <c r="L2546" s="3">
        <v>0</v>
      </c>
      <c r="M2546" s="3">
        <v>0</v>
      </c>
      <c r="N2546" s="3">
        <v>0</v>
      </c>
      <c r="O2546" s="3">
        <v>0</v>
      </c>
      <c r="P2546" s="3">
        <f t="shared" si="122"/>
        <v>1</v>
      </c>
      <c r="Q2546" s="3">
        <v>245</v>
      </c>
      <c r="R2546" s="3">
        <f t="shared" si="121"/>
        <v>3</v>
      </c>
      <c r="S2546" s="3">
        <v>1</v>
      </c>
      <c r="T2546" s="3">
        <f>IF(AND(H2546&lt;5,S2546&gt;=VLOOKUP(A2546,anni!$A$1:$O$32,6,0)),1,0)</f>
        <v>0</v>
      </c>
    </row>
    <row r="2547" spans="1:20" x14ac:dyDescent="0.3">
      <c r="A2547" s="3">
        <v>2008</v>
      </c>
      <c r="B2547" s="3">
        <v>120</v>
      </c>
      <c r="C2547" s="3" t="s">
        <v>152</v>
      </c>
      <c r="D2547" s="3" t="s">
        <v>133</v>
      </c>
      <c r="E2547" s="3" t="s">
        <v>133</v>
      </c>
      <c r="F2547" s="3">
        <v>5291</v>
      </c>
      <c r="G2547" s="3">
        <f t="shared" si="120"/>
        <v>2008</v>
      </c>
      <c r="H2547" s="4">
        <v>5</v>
      </c>
      <c r="I2547" s="3" t="s">
        <v>36</v>
      </c>
      <c r="J2547" s="3">
        <v>3</v>
      </c>
      <c r="K2547" s="3">
        <v>0</v>
      </c>
      <c r="L2547" s="3">
        <v>0</v>
      </c>
      <c r="M2547" s="3">
        <v>0</v>
      </c>
      <c r="N2547" s="3">
        <v>0</v>
      </c>
      <c r="O2547" s="3">
        <v>0</v>
      </c>
      <c r="P2547" s="3">
        <f t="shared" si="122"/>
        <v>3</v>
      </c>
      <c r="Q2547" s="3">
        <v>205</v>
      </c>
      <c r="R2547" s="3">
        <f t="shared" si="121"/>
        <v>2</v>
      </c>
      <c r="S2547" s="3">
        <v>3</v>
      </c>
      <c r="T2547" s="3">
        <f>IF(AND(H2547&lt;5,S2547&gt;=VLOOKUP(A2547,anni!$A$1:$O$32,6,0)),1,0)</f>
        <v>0</v>
      </c>
    </row>
    <row r="2548" spans="1:20" x14ac:dyDescent="0.3">
      <c r="A2548" s="3">
        <v>2008</v>
      </c>
      <c r="B2548" s="3">
        <v>121</v>
      </c>
      <c r="C2548" s="3" t="s">
        <v>45</v>
      </c>
      <c r="D2548" s="3" t="s">
        <v>74</v>
      </c>
      <c r="E2548" s="3" t="s">
        <v>74</v>
      </c>
      <c r="F2548" s="3">
        <v>5532</v>
      </c>
      <c r="G2548" s="3">
        <f t="shared" si="120"/>
        <v>2008</v>
      </c>
      <c r="H2548" s="4">
        <v>2</v>
      </c>
      <c r="I2548" s="3" t="s">
        <v>31</v>
      </c>
      <c r="J2548" s="3">
        <v>3</v>
      </c>
      <c r="K2548" s="3">
        <v>0</v>
      </c>
      <c r="L2548" s="3">
        <v>0</v>
      </c>
      <c r="M2548" s="3">
        <v>0</v>
      </c>
      <c r="N2548" s="3">
        <v>0</v>
      </c>
      <c r="O2548" s="3">
        <v>0</v>
      </c>
      <c r="P2548" s="3">
        <f t="shared" si="122"/>
        <v>4.8000000000000007</v>
      </c>
      <c r="Q2548" s="3">
        <v>205</v>
      </c>
      <c r="R2548" s="3">
        <f t="shared" si="121"/>
        <v>4</v>
      </c>
      <c r="S2548" s="3">
        <v>3</v>
      </c>
      <c r="T2548" s="3">
        <f>IF(AND(H2548&lt;5,S2548&gt;=VLOOKUP(A2548,anni!$A$1:$O$32,6,0)),1,0)</f>
        <v>0</v>
      </c>
    </row>
    <row r="2549" spans="1:20" x14ac:dyDescent="0.3">
      <c r="A2549" s="3">
        <v>2008</v>
      </c>
      <c r="B2549" s="3">
        <v>122</v>
      </c>
      <c r="C2549" s="3" t="s">
        <v>39</v>
      </c>
      <c r="D2549" s="3" t="s">
        <v>40</v>
      </c>
      <c r="E2549" s="3" t="s">
        <v>40</v>
      </c>
      <c r="F2549" s="3">
        <v>4973</v>
      </c>
      <c r="G2549" s="3">
        <f t="shared" si="120"/>
        <v>2008</v>
      </c>
      <c r="H2549" s="4">
        <v>5</v>
      </c>
      <c r="I2549" s="3" t="s">
        <v>36</v>
      </c>
      <c r="J2549" s="3">
        <v>4</v>
      </c>
      <c r="K2549" s="3">
        <v>0</v>
      </c>
      <c r="L2549" s="3">
        <v>0</v>
      </c>
      <c r="M2549" s="3">
        <v>4</v>
      </c>
      <c r="N2549" s="3">
        <v>0</v>
      </c>
      <c r="O2549" s="3">
        <v>0</v>
      </c>
      <c r="P2549" s="3">
        <f t="shared" si="122"/>
        <v>8</v>
      </c>
      <c r="Q2549" s="3">
        <v>118</v>
      </c>
      <c r="R2549" s="3">
        <f t="shared" si="121"/>
        <v>2</v>
      </c>
      <c r="S2549" s="3">
        <v>8</v>
      </c>
      <c r="T2549" s="3">
        <f>IF(AND(H2549&lt;5,S2549&gt;=VLOOKUP(A2549,anni!$A$1:$O$32,6,0)),1,0)</f>
        <v>0</v>
      </c>
    </row>
    <row r="2550" spans="1:20" x14ac:dyDescent="0.3">
      <c r="A2550" s="3">
        <v>2008</v>
      </c>
      <c r="B2550" s="3">
        <v>123</v>
      </c>
      <c r="C2550" s="3" t="s">
        <v>62</v>
      </c>
      <c r="D2550" s="3" t="s">
        <v>134</v>
      </c>
      <c r="E2550" s="3" t="s">
        <v>134</v>
      </c>
      <c r="F2550" s="3">
        <v>5292</v>
      </c>
      <c r="G2550" s="3">
        <f t="shared" si="120"/>
        <v>2008</v>
      </c>
      <c r="H2550" s="4">
        <v>5</v>
      </c>
      <c r="I2550" s="3" t="s">
        <v>36</v>
      </c>
      <c r="J2550" s="3">
        <v>0</v>
      </c>
      <c r="K2550" s="3">
        <v>0</v>
      </c>
      <c r="L2550" s="3">
        <v>2</v>
      </c>
      <c r="M2550" s="3">
        <v>1</v>
      </c>
      <c r="N2550" s="3">
        <v>0</v>
      </c>
      <c r="O2550" s="3">
        <v>0</v>
      </c>
      <c r="P2550" s="3">
        <f t="shared" si="122"/>
        <v>3</v>
      </c>
      <c r="Q2550" s="3">
        <v>205</v>
      </c>
      <c r="R2550" s="3">
        <f t="shared" si="121"/>
        <v>2</v>
      </c>
      <c r="S2550" s="3">
        <v>3</v>
      </c>
      <c r="T2550" s="3">
        <f>IF(AND(H2550&lt;5,S2550&gt;=VLOOKUP(A2550,anni!$A$1:$O$32,6,0)),1,0)</f>
        <v>0</v>
      </c>
    </row>
    <row r="2551" spans="1:20" x14ac:dyDescent="0.3">
      <c r="A2551" s="3">
        <v>2008</v>
      </c>
      <c r="B2551" s="3">
        <v>124</v>
      </c>
      <c r="C2551" s="3" t="s">
        <v>56</v>
      </c>
      <c r="D2551" s="3" t="s">
        <v>85</v>
      </c>
      <c r="E2551" s="3" t="s">
        <v>85</v>
      </c>
      <c r="F2551" s="3">
        <v>5395</v>
      </c>
      <c r="G2551" s="3">
        <f t="shared" si="120"/>
        <v>2008</v>
      </c>
      <c r="H2551" s="4">
        <v>5</v>
      </c>
      <c r="I2551" s="3" t="s">
        <v>36</v>
      </c>
      <c r="J2551" s="3">
        <v>4</v>
      </c>
      <c r="K2551" s="3">
        <v>0</v>
      </c>
      <c r="L2551" s="3">
        <v>0</v>
      </c>
      <c r="M2551" s="3">
        <v>0</v>
      </c>
      <c r="N2551" s="3">
        <v>0</v>
      </c>
      <c r="O2551" s="3">
        <v>0</v>
      </c>
      <c r="P2551" s="3">
        <f t="shared" si="122"/>
        <v>4</v>
      </c>
      <c r="Q2551" s="3">
        <v>193</v>
      </c>
      <c r="R2551" s="3">
        <f t="shared" si="121"/>
        <v>1</v>
      </c>
      <c r="S2551" s="3">
        <v>4</v>
      </c>
      <c r="T2551" s="3">
        <f>IF(AND(H2551&lt;5,S2551&gt;=VLOOKUP(A2551,anni!$A$1:$O$32,6,0)),1,0)</f>
        <v>0</v>
      </c>
    </row>
    <row r="2552" spans="1:20" x14ac:dyDescent="0.3">
      <c r="A2552" s="3">
        <v>2008</v>
      </c>
      <c r="B2552" s="3">
        <v>125</v>
      </c>
      <c r="C2552" s="3" t="s">
        <v>32</v>
      </c>
      <c r="D2552" s="3" t="s">
        <v>95</v>
      </c>
      <c r="E2552" s="3" t="s">
        <v>95</v>
      </c>
      <c r="F2552" s="3">
        <v>5365</v>
      </c>
      <c r="G2552" s="3">
        <f t="shared" si="120"/>
        <v>2008</v>
      </c>
      <c r="H2552" s="4">
        <v>2</v>
      </c>
      <c r="I2552" s="3" t="s">
        <v>31</v>
      </c>
      <c r="J2552" s="3">
        <v>2</v>
      </c>
      <c r="K2552" s="3">
        <v>1</v>
      </c>
      <c r="L2552" s="3">
        <v>2</v>
      </c>
      <c r="M2552" s="3">
        <v>6</v>
      </c>
      <c r="N2552" s="3">
        <v>0</v>
      </c>
      <c r="O2552" s="3">
        <v>0</v>
      </c>
      <c r="P2552" s="3">
        <f t="shared" si="122"/>
        <v>17.600000000000001</v>
      </c>
      <c r="Q2552" s="3">
        <v>79</v>
      </c>
      <c r="R2552" s="3">
        <f t="shared" si="121"/>
        <v>5</v>
      </c>
      <c r="S2552" s="3">
        <v>11</v>
      </c>
      <c r="T2552" s="3">
        <f>IF(AND(H2552&lt;5,S2552&gt;=VLOOKUP(A2552,anni!$A$1:$O$32,6,0)),1,0)</f>
        <v>0</v>
      </c>
    </row>
    <row r="2553" spans="1:20" x14ac:dyDescent="0.3">
      <c r="A2553" s="3">
        <v>2008</v>
      </c>
      <c r="B2553" s="3">
        <v>126</v>
      </c>
      <c r="C2553" s="3" t="s">
        <v>47</v>
      </c>
      <c r="D2553" s="3" t="s">
        <v>118</v>
      </c>
      <c r="E2553" s="3" t="s">
        <v>118</v>
      </c>
      <c r="F2553" s="3">
        <v>5396</v>
      </c>
      <c r="G2553" s="3">
        <f t="shared" si="120"/>
        <v>2008</v>
      </c>
      <c r="H2553" s="4">
        <v>5</v>
      </c>
      <c r="I2553" s="3" t="s">
        <v>36</v>
      </c>
      <c r="J2553" s="3">
        <v>7</v>
      </c>
      <c r="K2553" s="3">
        <v>0</v>
      </c>
      <c r="L2553" s="3">
        <v>0</v>
      </c>
      <c r="M2553" s="3">
        <v>0</v>
      </c>
      <c r="N2553" s="3">
        <v>0</v>
      </c>
      <c r="O2553" s="3">
        <v>0</v>
      </c>
      <c r="P2553" s="3">
        <f t="shared" si="122"/>
        <v>7</v>
      </c>
      <c r="Q2553" s="3">
        <v>133</v>
      </c>
      <c r="R2553" s="3">
        <f t="shared" si="121"/>
        <v>1</v>
      </c>
      <c r="S2553" s="3">
        <v>7</v>
      </c>
      <c r="T2553" s="3">
        <f>IF(AND(H2553&lt;5,S2553&gt;=VLOOKUP(A2553,anni!$A$1:$O$32,6,0)),1,0)</f>
        <v>0</v>
      </c>
    </row>
    <row r="2554" spans="1:20" x14ac:dyDescent="0.3">
      <c r="A2554" s="3">
        <v>2008</v>
      </c>
      <c r="B2554" s="3">
        <v>127</v>
      </c>
      <c r="C2554" s="3" t="s">
        <v>34</v>
      </c>
      <c r="D2554" s="3" t="s">
        <v>35</v>
      </c>
      <c r="E2554" s="3" t="s">
        <v>35</v>
      </c>
      <c r="F2554" s="3">
        <v>5185</v>
      </c>
      <c r="G2554" s="3">
        <f t="shared" si="120"/>
        <v>2008</v>
      </c>
      <c r="H2554" s="4">
        <v>3</v>
      </c>
      <c r="I2554" s="3" t="s">
        <v>36</v>
      </c>
      <c r="J2554" s="3">
        <v>6</v>
      </c>
      <c r="K2554" s="3">
        <v>7</v>
      </c>
      <c r="L2554" s="3">
        <v>7</v>
      </c>
      <c r="M2554" s="3">
        <v>7</v>
      </c>
      <c r="N2554" s="3">
        <v>0</v>
      </c>
      <c r="O2554" s="3">
        <v>3</v>
      </c>
      <c r="P2554" s="3">
        <f t="shared" si="122"/>
        <v>0</v>
      </c>
      <c r="Q2554" s="3">
        <v>11</v>
      </c>
      <c r="R2554" s="3">
        <f t="shared" si="121"/>
        <v>5</v>
      </c>
      <c r="S2554" s="3">
        <v>30</v>
      </c>
      <c r="T2554" s="3">
        <f>IF(AND(H2554&lt;5,S2554&gt;=VLOOKUP(A2554,anni!$A$1:$O$32,6,0)),1,0)</f>
        <v>1</v>
      </c>
    </row>
    <row r="2555" spans="1:20" x14ac:dyDescent="0.3">
      <c r="A2555" s="3">
        <v>2008</v>
      </c>
      <c r="B2555" s="3">
        <v>128</v>
      </c>
      <c r="C2555" s="3" t="s">
        <v>53</v>
      </c>
      <c r="D2555" s="3" t="s">
        <v>98</v>
      </c>
      <c r="E2555" s="3" t="s">
        <v>98</v>
      </c>
      <c r="F2555" s="3">
        <v>5127</v>
      </c>
      <c r="G2555" s="3">
        <f t="shared" si="120"/>
        <v>2008</v>
      </c>
      <c r="H2555" s="4">
        <v>5</v>
      </c>
      <c r="I2555" s="3" t="s">
        <v>36</v>
      </c>
      <c r="J2555" s="3">
        <v>7</v>
      </c>
      <c r="K2555" s="3">
        <v>4</v>
      </c>
      <c r="L2555" s="3">
        <v>0</v>
      </c>
      <c r="M2555" s="3">
        <v>0</v>
      </c>
      <c r="N2555" s="3">
        <v>0</v>
      </c>
      <c r="O2555" s="3">
        <v>0</v>
      </c>
      <c r="P2555" s="3">
        <f t="shared" si="122"/>
        <v>11</v>
      </c>
      <c r="Q2555" s="3">
        <v>79</v>
      </c>
      <c r="R2555" s="3">
        <f t="shared" si="121"/>
        <v>3</v>
      </c>
      <c r="S2555" s="3">
        <v>11</v>
      </c>
      <c r="T2555" s="3">
        <f>IF(AND(H2555&lt;5,S2555&gt;=VLOOKUP(A2555,anni!$A$1:$O$32,6,0)),1,0)</f>
        <v>0</v>
      </c>
    </row>
    <row r="2556" spans="1:20" x14ac:dyDescent="0.3">
      <c r="A2556" s="3">
        <v>2008</v>
      </c>
      <c r="B2556" s="3">
        <v>129</v>
      </c>
      <c r="C2556" s="3" t="s">
        <v>101</v>
      </c>
      <c r="D2556" s="3" t="s">
        <v>104</v>
      </c>
      <c r="E2556" s="3" t="s">
        <v>104</v>
      </c>
      <c r="F2556" s="3">
        <v>5397</v>
      </c>
      <c r="G2556" s="3">
        <f t="shared" si="120"/>
        <v>2008</v>
      </c>
      <c r="H2556" s="4">
        <v>5</v>
      </c>
      <c r="I2556" s="3" t="s">
        <v>36</v>
      </c>
      <c r="J2556" s="3">
        <v>0</v>
      </c>
      <c r="K2556" s="3">
        <v>0</v>
      </c>
      <c r="L2556" s="3">
        <v>0</v>
      </c>
      <c r="M2556" s="3">
        <v>0</v>
      </c>
      <c r="N2556" s="3">
        <v>0</v>
      </c>
      <c r="O2556" s="3">
        <v>0</v>
      </c>
      <c r="P2556" s="3">
        <f t="shared" si="122"/>
        <v>0</v>
      </c>
      <c r="Q2556" s="3">
        <v>273</v>
      </c>
      <c r="R2556" s="3">
        <f t="shared" si="121"/>
        <v>1</v>
      </c>
      <c r="S2556" s="3">
        <v>0</v>
      </c>
      <c r="T2556" s="3">
        <f>IF(AND(H2556&lt;5,S2556&gt;=VLOOKUP(A2556,anni!$A$1:$O$32,6,0)),1,0)</f>
        <v>0</v>
      </c>
    </row>
    <row r="2557" spans="1:20" x14ac:dyDescent="0.3">
      <c r="A2557" s="3">
        <v>2008</v>
      </c>
      <c r="B2557" s="3">
        <v>130</v>
      </c>
      <c r="C2557" s="3" t="s">
        <v>37</v>
      </c>
      <c r="D2557" s="3" t="s">
        <v>38</v>
      </c>
      <c r="E2557" s="3" t="s">
        <v>38</v>
      </c>
      <c r="F2557" s="3">
        <v>5398</v>
      </c>
      <c r="G2557" s="3">
        <f t="shared" si="120"/>
        <v>2008</v>
      </c>
      <c r="H2557" s="4">
        <v>5</v>
      </c>
      <c r="I2557" s="3" t="s">
        <v>36</v>
      </c>
      <c r="J2557" s="3">
        <v>4</v>
      </c>
      <c r="K2557" s="3">
        <v>0</v>
      </c>
      <c r="L2557" s="3">
        <v>0</v>
      </c>
      <c r="M2557" s="3">
        <v>0</v>
      </c>
      <c r="N2557" s="3">
        <v>0</v>
      </c>
      <c r="O2557" s="3">
        <v>0</v>
      </c>
      <c r="P2557" s="3">
        <f t="shared" si="122"/>
        <v>4</v>
      </c>
      <c r="Q2557" s="3">
        <v>193</v>
      </c>
      <c r="R2557" s="3">
        <f t="shared" si="121"/>
        <v>1</v>
      </c>
      <c r="S2557" s="3">
        <v>4</v>
      </c>
      <c r="T2557" s="3">
        <f>IF(AND(H2557&lt;5,S2557&gt;=VLOOKUP(A2557,anni!$A$1:$O$32,6,0)),1,0)</f>
        <v>0</v>
      </c>
    </row>
    <row r="2558" spans="1:20" x14ac:dyDescent="0.3">
      <c r="A2558" s="3">
        <v>2008</v>
      </c>
      <c r="B2558" s="3">
        <v>131</v>
      </c>
      <c r="C2558" s="3" t="s">
        <v>39</v>
      </c>
      <c r="D2558" s="3" t="s">
        <v>65</v>
      </c>
      <c r="E2558" s="3" t="s">
        <v>65</v>
      </c>
      <c r="F2558" s="3">
        <v>5186</v>
      </c>
      <c r="G2558" s="3">
        <f t="shared" si="120"/>
        <v>2008</v>
      </c>
      <c r="H2558" s="4">
        <v>3</v>
      </c>
      <c r="I2558" s="3" t="s">
        <v>36</v>
      </c>
      <c r="J2558" s="3">
        <v>5</v>
      </c>
      <c r="K2558" s="3">
        <v>0</v>
      </c>
      <c r="L2558" s="3">
        <v>0</v>
      </c>
      <c r="M2558" s="3">
        <v>1</v>
      </c>
      <c r="N2558" s="3">
        <v>0</v>
      </c>
      <c r="O2558" s="3">
        <v>0</v>
      </c>
      <c r="P2558" s="3">
        <f t="shared" si="122"/>
        <v>8.3999999999999986</v>
      </c>
      <c r="Q2558" s="3">
        <v>158</v>
      </c>
      <c r="R2558" s="3">
        <f t="shared" si="121"/>
        <v>3</v>
      </c>
      <c r="S2558" s="3">
        <v>6</v>
      </c>
      <c r="T2558" s="3">
        <f>IF(AND(H2558&lt;5,S2558&gt;=VLOOKUP(A2558,anni!$A$1:$O$32,6,0)),1,0)</f>
        <v>0</v>
      </c>
    </row>
    <row r="2559" spans="1:20" x14ac:dyDescent="0.3">
      <c r="A2559" s="3">
        <v>2008</v>
      </c>
      <c r="B2559" s="3">
        <v>132</v>
      </c>
      <c r="C2559" s="3" t="s">
        <v>101</v>
      </c>
      <c r="D2559" s="3" t="s">
        <v>102</v>
      </c>
      <c r="E2559" s="3" t="s">
        <v>102</v>
      </c>
      <c r="F2559" s="3">
        <v>5462</v>
      </c>
      <c r="G2559" s="3">
        <f t="shared" si="120"/>
        <v>2008</v>
      </c>
      <c r="H2559" s="4">
        <v>4</v>
      </c>
      <c r="I2559" s="3" t="s">
        <v>36</v>
      </c>
      <c r="J2559" s="3">
        <v>7</v>
      </c>
      <c r="K2559" s="3">
        <v>0</v>
      </c>
      <c r="L2559" s="3">
        <v>1</v>
      </c>
      <c r="M2559" s="3">
        <v>2</v>
      </c>
      <c r="N2559" s="3">
        <v>0</v>
      </c>
      <c r="O2559" s="3">
        <v>0</v>
      </c>
      <c r="P2559" s="3">
        <f t="shared" si="122"/>
        <v>12</v>
      </c>
      <c r="Q2559" s="3">
        <v>88</v>
      </c>
      <c r="R2559" s="3">
        <f t="shared" si="121"/>
        <v>1</v>
      </c>
      <c r="S2559" s="3">
        <v>10</v>
      </c>
      <c r="T2559" s="3">
        <f>IF(AND(H2559&lt;5,S2559&gt;=VLOOKUP(A2559,anni!$A$1:$O$32,6,0)),1,0)</f>
        <v>0</v>
      </c>
    </row>
    <row r="2560" spans="1:20" x14ac:dyDescent="0.3">
      <c r="A2560" s="3">
        <v>2008</v>
      </c>
      <c r="B2560" s="3">
        <v>133</v>
      </c>
      <c r="C2560" s="3" t="s">
        <v>56</v>
      </c>
      <c r="D2560" s="3" t="s">
        <v>57</v>
      </c>
      <c r="E2560" s="3" t="s">
        <v>57</v>
      </c>
      <c r="F2560" s="3">
        <v>5463</v>
      </c>
      <c r="G2560" s="3">
        <f t="shared" si="120"/>
        <v>2008</v>
      </c>
      <c r="H2560" s="4">
        <v>4</v>
      </c>
      <c r="I2560" s="3" t="s">
        <v>36</v>
      </c>
      <c r="J2560" s="3">
        <v>7</v>
      </c>
      <c r="K2560" s="3">
        <v>3</v>
      </c>
      <c r="L2560" s="3">
        <v>1</v>
      </c>
      <c r="M2560" s="3">
        <v>0</v>
      </c>
      <c r="N2560" s="3">
        <v>2</v>
      </c>
      <c r="O2560" s="3">
        <v>0</v>
      </c>
      <c r="P2560" s="3">
        <f t="shared" si="122"/>
        <v>15.6</v>
      </c>
      <c r="Q2560" s="3">
        <v>56</v>
      </c>
      <c r="R2560" s="3">
        <f t="shared" si="121"/>
        <v>2</v>
      </c>
      <c r="S2560" s="3">
        <v>13</v>
      </c>
      <c r="T2560" s="3">
        <f>IF(AND(H2560&lt;5,S2560&gt;=VLOOKUP(A2560,anni!$A$1:$O$32,6,0)),1,0)</f>
        <v>0</v>
      </c>
    </row>
    <row r="2561" spans="1:20" x14ac:dyDescent="0.3">
      <c r="A2561" s="3">
        <v>2008</v>
      </c>
      <c r="B2561" s="3">
        <v>134</v>
      </c>
      <c r="C2561" s="3" t="s">
        <v>62</v>
      </c>
      <c r="D2561" s="3" t="s">
        <v>134</v>
      </c>
      <c r="E2561" s="3" t="s">
        <v>134</v>
      </c>
      <c r="F2561" s="3">
        <v>5464</v>
      </c>
      <c r="G2561" s="3">
        <f t="shared" si="120"/>
        <v>2008</v>
      </c>
      <c r="H2561" s="4">
        <v>4</v>
      </c>
      <c r="I2561" s="3" t="s">
        <v>36</v>
      </c>
      <c r="J2561" s="3">
        <v>1</v>
      </c>
      <c r="K2561" s="3">
        <v>0</v>
      </c>
      <c r="L2561" s="3">
        <v>0</v>
      </c>
      <c r="M2561" s="3">
        <v>1</v>
      </c>
      <c r="N2561" s="3">
        <v>0</v>
      </c>
      <c r="O2561" s="3">
        <v>0</v>
      </c>
      <c r="P2561" s="3">
        <f t="shared" si="122"/>
        <v>2.4</v>
      </c>
      <c r="Q2561" s="3">
        <v>225</v>
      </c>
      <c r="R2561" s="3">
        <f t="shared" si="121"/>
        <v>1</v>
      </c>
      <c r="S2561" s="3">
        <v>2</v>
      </c>
      <c r="T2561" s="3">
        <f>IF(AND(H2561&lt;5,S2561&gt;=VLOOKUP(A2561,anni!$A$1:$O$32,6,0)),1,0)</f>
        <v>0</v>
      </c>
    </row>
    <row r="2562" spans="1:20" x14ac:dyDescent="0.3">
      <c r="A2562" s="3">
        <v>2008</v>
      </c>
      <c r="B2562" s="3">
        <v>135</v>
      </c>
      <c r="C2562" s="3" t="s">
        <v>69</v>
      </c>
      <c r="D2562" s="3" t="s">
        <v>76</v>
      </c>
      <c r="E2562" s="3" t="s">
        <v>76</v>
      </c>
      <c r="F2562" s="3">
        <v>4975</v>
      </c>
      <c r="G2562" s="3">
        <f t="shared" ref="G2562:G2625" si="123">A2562</f>
        <v>2008</v>
      </c>
      <c r="H2562" s="4">
        <v>5</v>
      </c>
      <c r="I2562" s="3" t="s">
        <v>36</v>
      </c>
      <c r="J2562" s="3">
        <v>7</v>
      </c>
      <c r="K2562" s="3">
        <v>6</v>
      </c>
      <c r="L2562" s="3">
        <v>0</v>
      </c>
      <c r="M2562" s="3">
        <v>2</v>
      </c>
      <c r="N2562" s="3">
        <v>0</v>
      </c>
      <c r="O2562" s="3">
        <v>0</v>
      </c>
      <c r="P2562" s="3">
        <f t="shared" si="122"/>
        <v>15</v>
      </c>
      <c r="Q2562" s="3">
        <v>40</v>
      </c>
      <c r="R2562" s="3">
        <f t="shared" si="121"/>
        <v>2</v>
      </c>
      <c r="S2562" s="3">
        <v>15</v>
      </c>
      <c r="T2562" s="3">
        <f>IF(AND(H2562&lt;5,S2562&gt;=VLOOKUP(A2562,anni!$A$1:$O$32,6,0)),1,0)</f>
        <v>0</v>
      </c>
    </row>
    <row r="2563" spans="1:20" x14ac:dyDescent="0.3">
      <c r="A2563" s="3">
        <v>2008</v>
      </c>
      <c r="B2563" s="3">
        <v>136</v>
      </c>
      <c r="C2563" s="3" t="s">
        <v>34</v>
      </c>
      <c r="D2563" s="3" t="s">
        <v>88</v>
      </c>
      <c r="E2563" s="3" t="s">
        <v>88</v>
      </c>
      <c r="F2563" s="3">
        <v>5465</v>
      </c>
      <c r="G2563" s="3">
        <f t="shared" si="123"/>
        <v>2008</v>
      </c>
      <c r="H2563" s="4">
        <v>4</v>
      </c>
      <c r="I2563" s="3" t="s">
        <v>36</v>
      </c>
      <c r="J2563" s="3">
        <v>0</v>
      </c>
      <c r="K2563" s="3">
        <v>5</v>
      </c>
      <c r="L2563" s="3">
        <v>0</v>
      </c>
      <c r="M2563" s="3">
        <v>1</v>
      </c>
      <c r="N2563" s="3">
        <v>0</v>
      </c>
      <c r="O2563" s="3">
        <v>0</v>
      </c>
      <c r="P2563" s="3">
        <f t="shared" si="122"/>
        <v>7.1999999999999993</v>
      </c>
      <c r="Q2563" s="3">
        <v>158</v>
      </c>
      <c r="R2563" s="3">
        <f t="shared" si="121"/>
        <v>1</v>
      </c>
      <c r="S2563" s="3">
        <v>6</v>
      </c>
      <c r="T2563" s="3">
        <f>IF(AND(H2563&lt;5,S2563&gt;=VLOOKUP(A2563,anni!$A$1:$O$32,6,0)),1,0)</f>
        <v>0</v>
      </c>
    </row>
    <row r="2564" spans="1:20" x14ac:dyDescent="0.3">
      <c r="A2564" s="3">
        <v>2008</v>
      </c>
      <c r="B2564" s="3">
        <v>137</v>
      </c>
      <c r="C2564" s="3" t="s">
        <v>86</v>
      </c>
      <c r="D2564" s="3" t="s">
        <v>150</v>
      </c>
      <c r="E2564" s="3" t="s">
        <v>150</v>
      </c>
      <c r="F2564" s="3">
        <v>5129</v>
      </c>
      <c r="G2564" s="3">
        <f t="shared" si="123"/>
        <v>2008</v>
      </c>
      <c r="H2564" s="4">
        <v>5</v>
      </c>
      <c r="I2564" s="3" t="s">
        <v>36</v>
      </c>
      <c r="J2564" s="3">
        <v>0</v>
      </c>
      <c r="K2564" s="3">
        <v>0</v>
      </c>
      <c r="L2564" s="3">
        <v>0</v>
      </c>
      <c r="M2564" s="3">
        <v>0</v>
      </c>
      <c r="N2564" s="3">
        <v>0</v>
      </c>
      <c r="O2564" s="3">
        <v>0</v>
      </c>
      <c r="P2564" s="3">
        <f t="shared" si="122"/>
        <v>0</v>
      </c>
      <c r="Q2564" s="3">
        <v>273</v>
      </c>
      <c r="R2564" s="3">
        <f t="shared" si="121"/>
        <v>2</v>
      </c>
      <c r="S2564" s="3">
        <v>0</v>
      </c>
      <c r="T2564" s="3">
        <f>IF(AND(H2564&lt;5,S2564&gt;=VLOOKUP(A2564,anni!$A$1:$O$32,6,0)),1,0)</f>
        <v>0</v>
      </c>
    </row>
    <row r="2565" spans="1:20" x14ac:dyDescent="0.3">
      <c r="A2565" s="3">
        <v>2008</v>
      </c>
      <c r="B2565" s="3">
        <v>138</v>
      </c>
      <c r="C2565" s="3" t="s">
        <v>53</v>
      </c>
      <c r="D2565" s="3" t="s">
        <v>113</v>
      </c>
      <c r="E2565" s="3" t="s">
        <v>113</v>
      </c>
      <c r="F2565" s="3">
        <v>5399</v>
      </c>
      <c r="G2565" s="3">
        <f t="shared" si="123"/>
        <v>2008</v>
      </c>
      <c r="H2565" s="4">
        <v>5</v>
      </c>
      <c r="I2565" s="3" t="s">
        <v>36</v>
      </c>
      <c r="J2565" s="3">
        <v>7</v>
      </c>
      <c r="K2565" s="3">
        <v>0</v>
      </c>
      <c r="L2565" s="3">
        <v>0</v>
      </c>
      <c r="M2565" s="3">
        <v>0</v>
      </c>
      <c r="N2565" s="3">
        <v>0</v>
      </c>
      <c r="O2565" s="3">
        <v>1</v>
      </c>
      <c r="P2565" s="3">
        <f t="shared" si="122"/>
        <v>8</v>
      </c>
      <c r="Q2565" s="3">
        <v>118</v>
      </c>
      <c r="R2565" s="3">
        <f t="shared" si="121"/>
        <v>1</v>
      </c>
      <c r="S2565" s="3">
        <v>8</v>
      </c>
      <c r="T2565" s="3">
        <f>IF(AND(H2565&lt;5,S2565&gt;=VLOOKUP(A2565,anni!$A$1:$O$32,6,0)),1,0)</f>
        <v>0</v>
      </c>
    </row>
    <row r="2566" spans="1:20" x14ac:dyDescent="0.3">
      <c r="A2566" s="3">
        <v>2008</v>
      </c>
      <c r="B2566" s="3">
        <v>139</v>
      </c>
      <c r="C2566" s="3" t="s">
        <v>29</v>
      </c>
      <c r="D2566" s="3" t="s">
        <v>75</v>
      </c>
      <c r="E2566" s="3" t="s">
        <v>75</v>
      </c>
      <c r="F2566" s="3">
        <v>5400</v>
      </c>
      <c r="G2566" s="3">
        <f t="shared" si="123"/>
        <v>2008</v>
      </c>
      <c r="H2566" s="4">
        <v>5</v>
      </c>
      <c r="I2566" s="3" t="s">
        <v>36</v>
      </c>
      <c r="J2566" s="3">
        <v>0</v>
      </c>
      <c r="K2566" s="3">
        <v>0</v>
      </c>
      <c r="L2566" s="3">
        <v>0</v>
      </c>
      <c r="M2566" s="3">
        <v>0</v>
      </c>
      <c r="N2566" s="3">
        <v>0</v>
      </c>
      <c r="O2566" s="3">
        <v>0</v>
      </c>
      <c r="P2566" s="3">
        <f t="shared" si="122"/>
        <v>0</v>
      </c>
      <c r="Q2566" s="3">
        <v>273</v>
      </c>
      <c r="R2566" s="3">
        <f t="shared" si="121"/>
        <v>1</v>
      </c>
      <c r="S2566" s="3">
        <v>0</v>
      </c>
      <c r="T2566" s="3">
        <f>IF(AND(H2566&lt;5,S2566&gt;=VLOOKUP(A2566,anni!$A$1:$O$32,6,0)),1,0)</f>
        <v>0</v>
      </c>
    </row>
    <row r="2567" spans="1:20" x14ac:dyDescent="0.3">
      <c r="A2567" s="3">
        <v>2008</v>
      </c>
      <c r="B2567" s="3">
        <v>140</v>
      </c>
      <c r="C2567" s="3" t="s">
        <v>69</v>
      </c>
      <c r="D2567" s="3" t="s">
        <v>78</v>
      </c>
      <c r="E2567" s="3" t="s">
        <v>78</v>
      </c>
      <c r="F2567" s="3">
        <v>5401</v>
      </c>
      <c r="G2567" s="3">
        <f t="shared" si="123"/>
        <v>2008</v>
      </c>
      <c r="H2567" s="4">
        <v>5</v>
      </c>
      <c r="I2567" s="3" t="s">
        <v>36</v>
      </c>
      <c r="J2567" s="3">
        <v>7</v>
      </c>
      <c r="K2567" s="3">
        <v>0</v>
      </c>
      <c r="L2567" s="3">
        <v>0</v>
      </c>
      <c r="M2567" s="3">
        <v>1</v>
      </c>
      <c r="N2567" s="3">
        <v>0</v>
      </c>
      <c r="O2567" s="3">
        <v>0</v>
      </c>
      <c r="P2567" s="3">
        <f t="shared" si="122"/>
        <v>8</v>
      </c>
      <c r="Q2567" s="3">
        <v>118</v>
      </c>
      <c r="R2567" s="3">
        <f t="shared" si="121"/>
        <v>1</v>
      </c>
      <c r="S2567" s="3">
        <v>8</v>
      </c>
      <c r="T2567" s="3">
        <f>IF(AND(H2567&lt;5,S2567&gt;=VLOOKUP(A2567,anni!$A$1:$O$32,6,0)),1,0)</f>
        <v>0</v>
      </c>
    </row>
    <row r="2568" spans="1:20" x14ac:dyDescent="0.3">
      <c r="A2568" s="3">
        <v>2008</v>
      </c>
      <c r="B2568" s="3">
        <v>141</v>
      </c>
      <c r="C2568" s="3" t="s">
        <v>37</v>
      </c>
      <c r="D2568" s="3" t="s">
        <v>55</v>
      </c>
      <c r="E2568" s="3" t="s">
        <v>55</v>
      </c>
      <c r="F2568" s="3">
        <v>5466</v>
      </c>
      <c r="G2568" s="3">
        <f t="shared" si="123"/>
        <v>2008</v>
      </c>
      <c r="H2568" s="4">
        <v>4</v>
      </c>
      <c r="I2568" s="3" t="s">
        <v>36</v>
      </c>
      <c r="J2568" s="3">
        <v>6</v>
      </c>
      <c r="K2568" s="3">
        <v>0</v>
      </c>
      <c r="L2568" s="3">
        <v>0</v>
      </c>
      <c r="M2568" s="3">
        <v>1</v>
      </c>
      <c r="N2568" s="3">
        <v>0</v>
      </c>
      <c r="O2568" s="3">
        <v>0</v>
      </c>
      <c r="P2568" s="3">
        <f t="shared" si="122"/>
        <v>8.4</v>
      </c>
      <c r="Q2568" s="3">
        <v>133</v>
      </c>
      <c r="R2568" s="3">
        <f t="shared" si="121"/>
        <v>2</v>
      </c>
      <c r="S2568" s="3">
        <v>7</v>
      </c>
      <c r="T2568" s="3">
        <f>IF(AND(H2568&lt;5,S2568&gt;=VLOOKUP(A2568,anni!$A$1:$O$32,6,0)),1,0)</f>
        <v>0</v>
      </c>
    </row>
    <row r="2569" spans="1:20" x14ac:dyDescent="0.3">
      <c r="A2569" s="3">
        <v>2008</v>
      </c>
      <c r="B2569" s="3">
        <v>142</v>
      </c>
      <c r="C2569" s="3" t="s">
        <v>56</v>
      </c>
      <c r="D2569" s="3" t="s">
        <v>99</v>
      </c>
      <c r="E2569" s="3" t="s">
        <v>99</v>
      </c>
      <c r="F2569" s="3">
        <v>5467</v>
      </c>
      <c r="G2569" s="3">
        <f t="shared" si="123"/>
        <v>2008</v>
      </c>
      <c r="H2569" s="4">
        <v>4</v>
      </c>
      <c r="I2569" s="3" t="s">
        <v>36</v>
      </c>
      <c r="J2569" s="3">
        <v>5</v>
      </c>
      <c r="K2569" s="3">
        <v>0</v>
      </c>
      <c r="L2569" s="3">
        <v>0</v>
      </c>
      <c r="M2569" s="3">
        <v>5</v>
      </c>
      <c r="N2569" s="3">
        <v>0</v>
      </c>
      <c r="O2569" s="3">
        <v>0</v>
      </c>
      <c r="P2569" s="3">
        <f t="shared" si="122"/>
        <v>12</v>
      </c>
      <c r="Q2569" s="3">
        <v>88</v>
      </c>
      <c r="R2569" s="3">
        <f t="shared" si="121"/>
        <v>2</v>
      </c>
      <c r="S2569" s="3">
        <v>10</v>
      </c>
      <c r="T2569" s="3">
        <f>IF(AND(H2569&lt;5,S2569&gt;=VLOOKUP(A2569,anni!$A$1:$O$32,6,0)),1,0)</f>
        <v>0</v>
      </c>
    </row>
    <row r="2570" spans="1:20" x14ac:dyDescent="0.3">
      <c r="A2570" s="3">
        <v>2008</v>
      </c>
      <c r="B2570" s="3">
        <v>143</v>
      </c>
      <c r="C2570" s="3" t="s">
        <v>45</v>
      </c>
      <c r="D2570" s="3" t="s">
        <v>49</v>
      </c>
      <c r="E2570" s="3" t="s">
        <v>49</v>
      </c>
      <c r="F2570" s="3">
        <v>5160</v>
      </c>
      <c r="G2570" s="3">
        <f t="shared" si="123"/>
        <v>2008</v>
      </c>
      <c r="H2570" s="4">
        <v>4</v>
      </c>
      <c r="I2570" s="3" t="s">
        <v>36</v>
      </c>
      <c r="J2570" s="3">
        <v>7</v>
      </c>
      <c r="K2570" s="3">
        <v>6</v>
      </c>
      <c r="L2570" s="3">
        <v>7</v>
      </c>
      <c r="M2570" s="3">
        <v>7</v>
      </c>
      <c r="N2570" s="3">
        <v>6</v>
      </c>
      <c r="O2570" s="3">
        <v>0</v>
      </c>
      <c r="P2570" s="3">
        <f t="shared" si="122"/>
        <v>0</v>
      </c>
      <c r="Q2570" s="3">
        <v>7</v>
      </c>
      <c r="R2570" s="3">
        <f t="shared" si="121"/>
        <v>4</v>
      </c>
      <c r="S2570" s="3">
        <v>33</v>
      </c>
      <c r="T2570" s="3">
        <f>IF(AND(H2570&lt;5,S2570&gt;=VLOOKUP(A2570,anni!$A$1:$O$32,6,0)),1,0)</f>
        <v>1</v>
      </c>
    </row>
    <row r="2571" spans="1:20" x14ac:dyDescent="0.3">
      <c r="A2571" s="3">
        <v>2008</v>
      </c>
      <c r="B2571" s="3">
        <v>144</v>
      </c>
      <c r="C2571" s="3" t="s">
        <v>39</v>
      </c>
      <c r="D2571" s="3" t="s">
        <v>40</v>
      </c>
      <c r="E2571" s="3" t="s">
        <v>40</v>
      </c>
      <c r="F2571" s="3">
        <v>5402</v>
      </c>
      <c r="G2571" s="3">
        <f t="shared" si="123"/>
        <v>2008</v>
      </c>
      <c r="H2571" s="4">
        <v>5</v>
      </c>
      <c r="I2571" s="3" t="s">
        <v>36</v>
      </c>
      <c r="J2571" s="3">
        <v>5</v>
      </c>
      <c r="K2571" s="3">
        <v>0</v>
      </c>
      <c r="L2571" s="3">
        <v>0</v>
      </c>
      <c r="M2571" s="3">
        <v>0</v>
      </c>
      <c r="N2571" s="3">
        <v>0</v>
      </c>
      <c r="O2571" s="3">
        <v>1</v>
      </c>
      <c r="P2571" s="3">
        <f t="shared" si="122"/>
        <v>6</v>
      </c>
      <c r="Q2571" s="3">
        <v>158</v>
      </c>
      <c r="R2571" s="3">
        <f t="shared" si="121"/>
        <v>1</v>
      </c>
      <c r="S2571" s="3">
        <v>6</v>
      </c>
      <c r="T2571" s="3">
        <f>IF(AND(H2571&lt;5,S2571&gt;=VLOOKUP(A2571,anni!$A$1:$O$32,6,0)),1,0)</f>
        <v>0</v>
      </c>
    </row>
    <row r="2572" spans="1:20" x14ac:dyDescent="0.3">
      <c r="A2572" s="3">
        <v>2008</v>
      </c>
      <c r="B2572" s="3">
        <v>145</v>
      </c>
      <c r="C2572" s="3" t="s">
        <v>47</v>
      </c>
      <c r="D2572" s="3" t="s">
        <v>77</v>
      </c>
      <c r="E2572" s="3" t="s">
        <v>77</v>
      </c>
      <c r="F2572" s="3">
        <v>5507</v>
      </c>
      <c r="G2572" s="3">
        <f t="shared" si="123"/>
        <v>2008</v>
      </c>
      <c r="H2572" s="4">
        <v>3</v>
      </c>
      <c r="I2572" s="3" t="s">
        <v>36</v>
      </c>
      <c r="J2572" s="3">
        <v>7</v>
      </c>
      <c r="K2572" s="3">
        <v>0</v>
      </c>
      <c r="L2572" s="3">
        <v>0</v>
      </c>
      <c r="M2572" s="3">
        <v>3</v>
      </c>
      <c r="N2572" s="3">
        <v>0</v>
      </c>
      <c r="O2572" s="3">
        <v>0</v>
      </c>
      <c r="P2572" s="3">
        <f t="shared" si="122"/>
        <v>14</v>
      </c>
      <c r="Q2572" s="3">
        <v>88</v>
      </c>
      <c r="R2572" s="3">
        <f t="shared" si="121"/>
        <v>2</v>
      </c>
      <c r="S2572" s="3">
        <v>10</v>
      </c>
      <c r="T2572" s="3">
        <f>IF(AND(H2572&lt;5,S2572&gt;=VLOOKUP(A2572,anni!$A$1:$O$32,6,0)),1,0)</f>
        <v>0</v>
      </c>
    </row>
    <row r="2573" spans="1:20" x14ac:dyDescent="0.3">
      <c r="A2573" s="3">
        <v>2008</v>
      </c>
      <c r="B2573" s="3">
        <v>146</v>
      </c>
      <c r="C2573" s="3" t="s">
        <v>39</v>
      </c>
      <c r="D2573" s="3" t="s">
        <v>40</v>
      </c>
      <c r="E2573" s="3" t="s">
        <v>40</v>
      </c>
      <c r="F2573" s="3">
        <v>5345</v>
      </c>
      <c r="G2573" s="3">
        <f t="shared" si="123"/>
        <v>2008</v>
      </c>
      <c r="H2573" s="4">
        <v>3</v>
      </c>
      <c r="I2573" s="3" t="s">
        <v>36</v>
      </c>
      <c r="J2573" s="3">
        <v>7</v>
      </c>
      <c r="K2573" s="3">
        <v>3</v>
      </c>
      <c r="L2573" s="3">
        <v>0</v>
      </c>
      <c r="M2573" s="3">
        <v>7</v>
      </c>
      <c r="N2573" s="3">
        <v>0</v>
      </c>
      <c r="O2573" s="3">
        <v>0</v>
      </c>
      <c r="P2573" s="3">
        <f t="shared" si="122"/>
        <v>23.799999999999997</v>
      </c>
      <c r="Q2573" s="3">
        <v>33</v>
      </c>
      <c r="R2573" s="3">
        <f t="shared" si="121"/>
        <v>4</v>
      </c>
      <c r="S2573" s="3">
        <v>17</v>
      </c>
      <c r="T2573" s="3">
        <f>IF(AND(H2573&lt;5,S2573&gt;=VLOOKUP(A2573,anni!$A$1:$O$32,6,0)),1,0)</f>
        <v>0</v>
      </c>
    </row>
    <row r="2574" spans="1:20" x14ac:dyDescent="0.3">
      <c r="A2574" s="3">
        <v>2008</v>
      </c>
      <c r="B2574" s="3">
        <v>147</v>
      </c>
      <c r="C2574" s="3" t="s">
        <v>37</v>
      </c>
      <c r="D2574" s="3" t="s">
        <v>55</v>
      </c>
      <c r="E2574" s="3" t="s">
        <v>55</v>
      </c>
      <c r="F2574" s="3">
        <v>4994</v>
      </c>
      <c r="G2574" s="3">
        <f t="shared" si="123"/>
        <v>2008</v>
      </c>
      <c r="H2574" s="4">
        <v>4</v>
      </c>
      <c r="I2574" s="3" t="s">
        <v>36</v>
      </c>
      <c r="J2574" s="3">
        <v>7</v>
      </c>
      <c r="K2574" s="3">
        <v>0</v>
      </c>
      <c r="L2574" s="3">
        <v>0</v>
      </c>
      <c r="M2574" s="3">
        <v>0</v>
      </c>
      <c r="N2574" s="3">
        <v>0</v>
      </c>
      <c r="O2574" s="3">
        <v>0</v>
      </c>
      <c r="P2574" s="3">
        <f t="shared" si="122"/>
        <v>8.4</v>
      </c>
      <c r="Q2574" s="3">
        <v>133</v>
      </c>
      <c r="R2574" s="3">
        <f t="shared" si="121"/>
        <v>5</v>
      </c>
      <c r="S2574" s="3">
        <v>7</v>
      </c>
      <c r="T2574" s="3">
        <f>IF(AND(H2574&lt;5,S2574&gt;=VLOOKUP(A2574,anni!$A$1:$O$32,6,0)),1,0)</f>
        <v>0</v>
      </c>
    </row>
    <row r="2575" spans="1:20" x14ac:dyDescent="0.3">
      <c r="A2575" s="3">
        <v>2008</v>
      </c>
      <c r="B2575" s="3">
        <v>148</v>
      </c>
      <c r="C2575" s="3" t="s">
        <v>53</v>
      </c>
      <c r="D2575" s="3" t="s">
        <v>54</v>
      </c>
      <c r="E2575" s="3" t="s">
        <v>54</v>
      </c>
      <c r="F2575" s="3">
        <v>5403</v>
      </c>
      <c r="G2575" s="3">
        <f t="shared" si="123"/>
        <v>2008</v>
      </c>
      <c r="H2575" s="4">
        <v>5</v>
      </c>
      <c r="I2575" s="3" t="s">
        <v>36</v>
      </c>
      <c r="J2575" s="3">
        <v>1</v>
      </c>
      <c r="K2575" s="3">
        <v>0</v>
      </c>
      <c r="L2575" s="3">
        <v>0</v>
      </c>
      <c r="M2575" s="3">
        <v>1</v>
      </c>
      <c r="N2575" s="3">
        <v>0</v>
      </c>
      <c r="O2575" s="3">
        <v>0</v>
      </c>
      <c r="P2575" s="3">
        <f t="shared" si="122"/>
        <v>2</v>
      </c>
      <c r="Q2575" s="3">
        <v>225</v>
      </c>
      <c r="R2575" s="3">
        <f t="shared" si="121"/>
        <v>1</v>
      </c>
      <c r="S2575" s="3">
        <v>2</v>
      </c>
      <c r="T2575" s="3">
        <f>IF(AND(H2575&lt;5,S2575&gt;=VLOOKUP(A2575,anni!$A$1:$O$32,6,0)),1,0)</f>
        <v>0</v>
      </c>
    </row>
    <row r="2576" spans="1:20" x14ac:dyDescent="0.3">
      <c r="A2576" s="3">
        <v>2008</v>
      </c>
      <c r="B2576" s="3">
        <v>149</v>
      </c>
      <c r="C2576" s="3" t="s">
        <v>45</v>
      </c>
      <c r="D2576" s="3" t="s">
        <v>49</v>
      </c>
      <c r="E2576" s="3" t="s">
        <v>49</v>
      </c>
      <c r="F2576" s="3">
        <v>4798</v>
      </c>
      <c r="G2576" s="3">
        <f t="shared" si="123"/>
        <v>2008</v>
      </c>
      <c r="H2576" s="4">
        <v>5</v>
      </c>
      <c r="I2576" s="3" t="s">
        <v>36</v>
      </c>
      <c r="J2576" s="3">
        <v>7</v>
      </c>
      <c r="K2576" s="3">
        <v>3</v>
      </c>
      <c r="L2576" s="3">
        <v>6</v>
      </c>
      <c r="M2576" s="3">
        <v>6</v>
      </c>
      <c r="N2576" s="3">
        <v>0</v>
      </c>
      <c r="O2576" s="3">
        <v>3</v>
      </c>
      <c r="P2576" s="3">
        <f t="shared" si="122"/>
        <v>25</v>
      </c>
      <c r="Q2576" s="3">
        <v>18</v>
      </c>
      <c r="R2576" s="3">
        <f t="shared" si="121"/>
        <v>5</v>
      </c>
      <c r="S2576" s="3">
        <v>25</v>
      </c>
      <c r="T2576" s="3">
        <f>IF(AND(H2576&lt;5,S2576&gt;=VLOOKUP(A2576,anni!$A$1:$O$32,6,0)),1,0)</f>
        <v>0</v>
      </c>
    </row>
    <row r="2577" spans="1:20" x14ac:dyDescent="0.3">
      <c r="A2577" s="3">
        <v>2008</v>
      </c>
      <c r="B2577" s="3">
        <v>150</v>
      </c>
      <c r="C2577" s="3" t="s">
        <v>37</v>
      </c>
      <c r="D2577" s="3" t="s">
        <v>115</v>
      </c>
      <c r="E2577" s="3" t="s">
        <v>115</v>
      </c>
      <c r="F2577" s="3">
        <v>5296</v>
      </c>
      <c r="G2577" s="3">
        <f t="shared" si="123"/>
        <v>2008</v>
      </c>
      <c r="H2577" s="4">
        <v>5</v>
      </c>
      <c r="I2577" s="3" t="s">
        <v>36</v>
      </c>
      <c r="J2577" s="3">
        <v>5</v>
      </c>
      <c r="K2577" s="3">
        <v>0</v>
      </c>
      <c r="L2577" s="3">
        <v>1</v>
      </c>
      <c r="M2577" s="3">
        <v>2</v>
      </c>
      <c r="N2577" s="3">
        <v>0</v>
      </c>
      <c r="O2577" s="3">
        <v>0</v>
      </c>
      <c r="P2577" s="3">
        <f t="shared" si="122"/>
        <v>8</v>
      </c>
      <c r="Q2577" s="3">
        <v>118</v>
      </c>
      <c r="R2577" s="3">
        <f t="shared" si="121"/>
        <v>2</v>
      </c>
      <c r="S2577" s="3">
        <v>8</v>
      </c>
      <c r="T2577" s="3">
        <f>IF(AND(H2577&lt;5,S2577&gt;=VLOOKUP(A2577,anni!$A$1:$O$32,6,0)),1,0)</f>
        <v>0</v>
      </c>
    </row>
    <row r="2578" spans="1:20" x14ac:dyDescent="0.3">
      <c r="A2578" s="3">
        <v>2008</v>
      </c>
      <c r="B2578" s="3">
        <v>151</v>
      </c>
      <c r="C2578" s="3" t="s">
        <v>34</v>
      </c>
      <c r="D2578" s="3" t="s">
        <v>88</v>
      </c>
      <c r="E2578" s="3" t="s">
        <v>88</v>
      </c>
      <c r="F2578" s="3">
        <v>5468</v>
      </c>
      <c r="G2578" s="3">
        <f t="shared" si="123"/>
        <v>2008</v>
      </c>
      <c r="H2578" s="4">
        <v>4</v>
      </c>
      <c r="I2578" s="3" t="s">
        <v>36</v>
      </c>
      <c r="J2578" s="3">
        <v>0</v>
      </c>
      <c r="K2578" s="3">
        <v>0</v>
      </c>
      <c r="L2578" s="3">
        <v>0</v>
      </c>
      <c r="M2578" s="3">
        <v>1</v>
      </c>
      <c r="N2578" s="3">
        <v>0</v>
      </c>
      <c r="O2578" s="3">
        <v>0</v>
      </c>
      <c r="P2578" s="3">
        <f t="shared" si="122"/>
        <v>1.2</v>
      </c>
      <c r="Q2578" s="3">
        <v>245</v>
      </c>
      <c r="R2578" s="3">
        <f t="shared" si="121"/>
        <v>2</v>
      </c>
      <c r="S2578" s="3">
        <v>1</v>
      </c>
      <c r="T2578" s="3">
        <f>IF(AND(H2578&lt;5,S2578&gt;=VLOOKUP(A2578,anni!$A$1:$O$32,6,0)),1,0)</f>
        <v>0</v>
      </c>
    </row>
    <row r="2579" spans="1:20" x14ac:dyDescent="0.3">
      <c r="A2579" s="3">
        <v>2008</v>
      </c>
      <c r="B2579" s="3">
        <v>152</v>
      </c>
      <c r="C2579" s="3" t="s">
        <v>56</v>
      </c>
      <c r="D2579" s="3" t="s">
        <v>66</v>
      </c>
      <c r="E2579" s="3" t="s">
        <v>66</v>
      </c>
      <c r="F2579" s="3">
        <v>5533</v>
      </c>
      <c r="G2579" s="3">
        <f t="shared" si="123"/>
        <v>2008</v>
      </c>
      <c r="H2579" s="4">
        <v>2</v>
      </c>
      <c r="I2579" s="3" t="s">
        <v>31</v>
      </c>
      <c r="J2579" s="3">
        <v>4</v>
      </c>
      <c r="K2579" s="3">
        <v>6</v>
      </c>
      <c r="L2579" s="3">
        <v>1</v>
      </c>
      <c r="M2579" s="3">
        <v>7</v>
      </c>
      <c r="N2579" s="3">
        <v>0</v>
      </c>
      <c r="O2579" s="3">
        <v>0</v>
      </c>
      <c r="P2579" s="3">
        <f t="shared" si="122"/>
        <v>28.8</v>
      </c>
      <c r="Q2579" s="3">
        <v>28</v>
      </c>
      <c r="R2579" s="3">
        <f t="shared" si="121"/>
        <v>3</v>
      </c>
      <c r="S2579" s="3">
        <v>18</v>
      </c>
      <c r="T2579" s="3">
        <f>IF(AND(H2579&lt;5,S2579&gt;=VLOOKUP(A2579,anni!$A$1:$O$32,6,0)),1,0)</f>
        <v>0</v>
      </c>
    </row>
    <row r="2580" spans="1:20" x14ac:dyDescent="0.3">
      <c r="A2580" s="3">
        <v>2008</v>
      </c>
      <c r="B2580" s="3">
        <v>153</v>
      </c>
      <c r="C2580" s="3" t="s">
        <v>39</v>
      </c>
      <c r="D2580" s="3" t="s">
        <v>40</v>
      </c>
      <c r="E2580" s="3" t="s">
        <v>40</v>
      </c>
      <c r="F2580" s="3">
        <v>5366</v>
      </c>
      <c r="G2580" s="3">
        <f t="shared" si="123"/>
        <v>2008</v>
      </c>
      <c r="H2580" s="4">
        <v>2</v>
      </c>
      <c r="I2580" s="3" t="s">
        <v>31</v>
      </c>
      <c r="J2580" s="3">
        <v>7</v>
      </c>
      <c r="K2580" s="3">
        <v>6</v>
      </c>
      <c r="L2580" s="3">
        <v>0</v>
      </c>
      <c r="M2580" s="3">
        <v>2</v>
      </c>
      <c r="N2580" s="3">
        <v>0</v>
      </c>
      <c r="O2580" s="3">
        <v>0</v>
      </c>
      <c r="P2580" s="3">
        <f t="shared" si="122"/>
        <v>24</v>
      </c>
      <c r="Q2580" s="3">
        <v>40</v>
      </c>
      <c r="R2580" s="3">
        <f t="shared" si="121"/>
        <v>5</v>
      </c>
      <c r="S2580" s="3">
        <v>15</v>
      </c>
      <c r="T2580" s="3">
        <f>IF(AND(H2580&lt;5,S2580&gt;=VLOOKUP(A2580,anni!$A$1:$O$32,6,0)),1,0)</f>
        <v>0</v>
      </c>
    </row>
    <row r="2581" spans="1:20" x14ac:dyDescent="0.3">
      <c r="A2581" s="3">
        <v>2008</v>
      </c>
      <c r="B2581" s="3">
        <v>154</v>
      </c>
      <c r="C2581" s="3" t="s">
        <v>45</v>
      </c>
      <c r="D2581" s="3" t="s">
        <v>46</v>
      </c>
      <c r="E2581" s="3" t="s">
        <v>46</v>
      </c>
      <c r="F2581" s="3">
        <v>4799</v>
      </c>
      <c r="G2581" s="3">
        <f t="shared" si="123"/>
        <v>2008</v>
      </c>
      <c r="H2581" s="4">
        <v>5</v>
      </c>
      <c r="I2581" s="3" t="s">
        <v>36</v>
      </c>
      <c r="J2581" s="3">
        <v>7</v>
      </c>
      <c r="K2581" s="3">
        <v>7</v>
      </c>
      <c r="L2581" s="3">
        <v>7</v>
      </c>
      <c r="M2581" s="3">
        <v>7</v>
      </c>
      <c r="N2581" s="3">
        <v>7</v>
      </c>
      <c r="O2581" s="3">
        <v>0</v>
      </c>
      <c r="P2581" s="3">
        <f t="shared" si="122"/>
        <v>35</v>
      </c>
      <c r="Q2581" s="3">
        <v>5</v>
      </c>
      <c r="R2581" s="3">
        <f t="shared" si="121"/>
        <v>5</v>
      </c>
      <c r="S2581" s="3">
        <v>35</v>
      </c>
      <c r="T2581" s="3">
        <f>IF(AND(H2581&lt;5,S2581&gt;=VLOOKUP(A2581,anni!$A$1:$O$32,6,0)),1,0)</f>
        <v>0</v>
      </c>
    </row>
    <row r="2582" spans="1:20" x14ac:dyDescent="0.3">
      <c r="A2582" s="3">
        <v>2008</v>
      </c>
      <c r="B2582" s="3">
        <v>155</v>
      </c>
      <c r="C2582" s="3" t="s">
        <v>50</v>
      </c>
      <c r="D2582" s="3" t="s">
        <v>51</v>
      </c>
      <c r="E2582" s="3" t="s">
        <v>51</v>
      </c>
      <c r="F2582" s="3">
        <v>4976</v>
      </c>
      <c r="G2582" s="3">
        <f t="shared" si="123"/>
        <v>2008</v>
      </c>
      <c r="H2582" s="4">
        <v>5</v>
      </c>
      <c r="I2582" s="3" t="s">
        <v>36</v>
      </c>
      <c r="J2582" s="3">
        <v>7</v>
      </c>
      <c r="K2582" s="3">
        <v>7</v>
      </c>
      <c r="L2582" s="3">
        <v>7</v>
      </c>
      <c r="M2582" s="3">
        <v>7</v>
      </c>
      <c r="N2582" s="3">
        <v>0</v>
      </c>
      <c r="O2582" s="3">
        <v>4</v>
      </c>
      <c r="P2582" s="3">
        <f t="shared" si="122"/>
        <v>32</v>
      </c>
      <c r="Q2582" s="3">
        <v>8</v>
      </c>
      <c r="R2582" s="3">
        <f t="shared" si="121"/>
        <v>4</v>
      </c>
      <c r="S2582" s="3">
        <v>32</v>
      </c>
      <c r="T2582" s="3">
        <f>IF(AND(H2582&lt;5,S2582&gt;=VLOOKUP(A2582,anni!$A$1:$O$32,6,0)),1,0)</f>
        <v>0</v>
      </c>
    </row>
    <row r="2583" spans="1:20" x14ac:dyDescent="0.3">
      <c r="A2583" s="3">
        <v>2008</v>
      </c>
      <c r="B2583" s="3">
        <v>156</v>
      </c>
      <c r="C2583" s="3" t="s">
        <v>37</v>
      </c>
      <c r="D2583" s="3" t="s">
        <v>38</v>
      </c>
      <c r="E2583" s="3" t="s">
        <v>38</v>
      </c>
      <c r="F2583" s="3">
        <v>5162</v>
      </c>
      <c r="G2583" s="3">
        <f t="shared" si="123"/>
        <v>2008</v>
      </c>
      <c r="H2583" s="4">
        <v>4</v>
      </c>
      <c r="I2583" s="3" t="s">
        <v>36</v>
      </c>
      <c r="J2583" s="3">
        <v>5</v>
      </c>
      <c r="K2583" s="3">
        <v>1</v>
      </c>
      <c r="L2583" s="3">
        <v>2</v>
      </c>
      <c r="M2583" s="3">
        <v>2</v>
      </c>
      <c r="N2583" s="3">
        <v>0</v>
      </c>
      <c r="O2583" s="3">
        <v>0</v>
      </c>
      <c r="P2583" s="3">
        <f t="shared" si="122"/>
        <v>12</v>
      </c>
      <c r="Q2583" s="3">
        <v>88</v>
      </c>
      <c r="R2583" s="3">
        <f t="shared" si="121"/>
        <v>4</v>
      </c>
      <c r="S2583" s="3">
        <v>10</v>
      </c>
      <c r="T2583" s="3">
        <f>IF(AND(H2583&lt;5,S2583&gt;=VLOOKUP(A2583,anni!$A$1:$O$32,6,0)),1,0)</f>
        <v>0</v>
      </c>
    </row>
    <row r="2584" spans="1:20" x14ac:dyDescent="0.3">
      <c r="A2584" s="3">
        <v>2008</v>
      </c>
      <c r="B2584" s="3">
        <v>157</v>
      </c>
      <c r="C2584" s="3" t="s">
        <v>47</v>
      </c>
      <c r="D2584" s="3" t="s">
        <v>121</v>
      </c>
      <c r="E2584" s="3" t="s">
        <v>121</v>
      </c>
      <c r="F2584" s="3">
        <v>5323</v>
      </c>
      <c r="G2584" s="3">
        <f t="shared" si="123"/>
        <v>2008</v>
      </c>
      <c r="H2584" s="4">
        <v>4</v>
      </c>
      <c r="I2584" s="3" t="s">
        <v>36</v>
      </c>
      <c r="J2584" s="3">
        <v>4</v>
      </c>
      <c r="K2584" s="3">
        <v>0</v>
      </c>
      <c r="L2584" s="3">
        <v>0</v>
      </c>
      <c r="M2584" s="3">
        <v>3</v>
      </c>
      <c r="N2584" s="3">
        <v>0</v>
      </c>
      <c r="O2584" s="3">
        <v>0</v>
      </c>
      <c r="P2584" s="3">
        <f t="shared" si="122"/>
        <v>8.4</v>
      </c>
      <c r="Q2584" s="3">
        <v>133</v>
      </c>
      <c r="R2584" s="3">
        <f t="shared" si="121"/>
        <v>2</v>
      </c>
      <c r="S2584" s="3">
        <v>7</v>
      </c>
      <c r="T2584" s="3">
        <f>IF(AND(H2584&lt;5,S2584&gt;=VLOOKUP(A2584,anni!$A$1:$O$32,6,0)),1,0)</f>
        <v>0</v>
      </c>
    </row>
    <row r="2585" spans="1:20" x14ac:dyDescent="0.3">
      <c r="A2585" s="3">
        <v>2008</v>
      </c>
      <c r="B2585" s="3">
        <v>158</v>
      </c>
      <c r="C2585" s="3" t="s">
        <v>56</v>
      </c>
      <c r="D2585" s="3" t="s">
        <v>57</v>
      </c>
      <c r="E2585" s="3" t="s">
        <v>57</v>
      </c>
      <c r="F2585" s="3">
        <v>5163</v>
      </c>
      <c r="G2585" s="3">
        <f t="shared" si="123"/>
        <v>2008</v>
      </c>
      <c r="H2585" s="4">
        <v>4</v>
      </c>
      <c r="I2585" s="3" t="s">
        <v>36</v>
      </c>
      <c r="J2585" s="3">
        <v>6</v>
      </c>
      <c r="K2585" s="3">
        <v>1</v>
      </c>
      <c r="L2585" s="3">
        <v>0</v>
      </c>
      <c r="M2585" s="3">
        <v>2</v>
      </c>
      <c r="N2585" s="3">
        <v>0</v>
      </c>
      <c r="O2585" s="3">
        <v>0</v>
      </c>
      <c r="P2585" s="3">
        <f t="shared" si="122"/>
        <v>10.799999999999999</v>
      </c>
      <c r="Q2585" s="3">
        <v>107</v>
      </c>
      <c r="R2585" s="3">
        <f t="shared" si="121"/>
        <v>3</v>
      </c>
      <c r="S2585" s="3">
        <v>9</v>
      </c>
      <c r="T2585" s="3">
        <f>IF(AND(H2585&lt;5,S2585&gt;=VLOOKUP(A2585,anni!$A$1:$O$32,6,0)),1,0)</f>
        <v>0</v>
      </c>
    </row>
    <row r="2586" spans="1:20" x14ac:dyDescent="0.3">
      <c r="A2586" s="3">
        <v>2008</v>
      </c>
      <c r="B2586" s="3">
        <v>159</v>
      </c>
      <c r="C2586" s="3" t="s">
        <v>39</v>
      </c>
      <c r="D2586" s="3" t="s">
        <v>40</v>
      </c>
      <c r="E2586" s="3" t="s">
        <v>40</v>
      </c>
      <c r="F2586" s="3">
        <v>5324</v>
      </c>
      <c r="G2586" s="3">
        <f t="shared" si="123"/>
        <v>2008</v>
      </c>
      <c r="H2586" s="4">
        <v>4</v>
      </c>
      <c r="I2586" s="3" t="s">
        <v>36</v>
      </c>
      <c r="J2586" s="3">
        <v>4</v>
      </c>
      <c r="K2586" s="3">
        <v>0</v>
      </c>
      <c r="L2586" s="3">
        <v>0</v>
      </c>
      <c r="M2586" s="3">
        <v>0</v>
      </c>
      <c r="N2586" s="3">
        <v>0</v>
      </c>
      <c r="O2586" s="3">
        <v>0</v>
      </c>
      <c r="P2586" s="3">
        <f t="shared" si="122"/>
        <v>4.8</v>
      </c>
      <c r="Q2586" s="3">
        <v>193</v>
      </c>
      <c r="R2586" s="3">
        <f t="shared" si="121"/>
        <v>3</v>
      </c>
      <c r="S2586" s="3">
        <v>4</v>
      </c>
      <c r="T2586" s="3">
        <f>IF(AND(H2586&lt;5,S2586&gt;=VLOOKUP(A2586,anni!$A$1:$O$32,6,0)),1,0)</f>
        <v>0</v>
      </c>
    </row>
    <row r="2587" spans="1:20" x14ac:dyDescent="0.3">
      <c r="A2587" s="3">
        <v>2008</v>
      </c>
      <c r="B2587" s="3">
        <v>160</v>
      </c>
      <c r="C2587" s="3" t="s">
        <v>32</v>
      </c>
      <c r="D2587" s="3" t="s">
        <v>95</v>
      </c>
      <c r="E2587" s="3" t="s">
        <v>95</v>
      </c>
      <c r="F2587" s="3">
        <v>4995</v>
      </c>
      <c r="G2587" s="3">
        <f t="shared" si="123"/>
        <v>2008</v>
      </c>
      <c r="H2587" s="4">
        <v>4</v>
      </c>
      <c r="I2587" s="3" t="s">
        <v>36</v>
      </c>
      <c r="J2587" s="3">
        <v>1</v>
      </c>
      <c r="K2587" s="3">
        <v>2</v>
      </c>
      <c r="L2587" s="3">
        <v>0</v>
      </c>
      <c r="M2587" s="3">
        <v>0</v>
      </c>
      <c r="N2587" s="3">
        <v>0</v>
      </c>
      <c r="O2587" s="3">
        <v>0</v>
      </c>
      <c r="P2587" s="3">
        <f t="shared" si="122"/>
        <v>3.5999999999999996</v>
      </c>
      <c r="Q2587" s="3">
        <v>205</v>
      </c>
      <c r="R2587" s="3">
        <f t="shared" si="121"/>
        <v>5</v>
      </c>
      <c r="S2587" s="3">
        <v>3</v>
      </c>
      <c r="T2587" s="3">
        <f>IF(AND(H2587&lt;5,S2587&gt;=VLOOKUP(A2587,anni!$A$1:$O$32,6,0)),1,0)</f>
        <v>0</v>
      </c>
    </row>
    <row r="2588" spans="1:20" x14ac:dyDescent="0.3">
      <c r="A2588" s="3">
        <v>2008</v>
      </c>
      <c r="B2588" s="3">
        <v>161</v>
      </c>
      <c r="C2588" s="3" t="s">
        <v>29</v>
      </c>
      <c r="D2588" s="3" t="s">
        <v>75</v>
      </c>
      <c r="E2588" s="3" t="s">
        <v>75</v>
      </c>
      <c r="F2588" s="3">
        <v>5164</v>
      </c>
      <c r="G2588" s="3">
        <f t="shared" si="123"/>
        <v>2008</v>
      </c>
      <c r="H2588" s="4">
        <v>4</v>
      </c>
      <c r="I2588" s="3" t="s">
        <v>36</v>
      </c>
      <c r="J2588" s="3">
        <v>7</v>
      </c>
      <c r="K2588" s="3">
        <v>1</v>
      </c>
      <c r="L2588" s="3">
        <v>0</v>
      </c>
      <c r="M2588" s="3">
        <v>0</v>
      </c>
      <c r="N2588" s="3">
        <v>0</v>
      </c>
      <c r="O2588" s="3">
        <v>0</v>
      </c>
      <c r="P2588" s="3">
        <f t="shared" si="122"/>
        <v>9.6</v>
      </c>
      <c r="Q2588" s="3">
        <v>118</v>
      </c>
      <c r="R2588" s="3">
        <f t="shared" si="121"/>
        <v>3</v>
      </c>
      <c r="S2588" s="3">
        <v>8</v>
      </c>
      <c r="T2588" s="3">
        <f>IF(AND(H2588&lt;5,S2588&gt;=VLOOKUP(A2588,anni!$A$1:$O$32,6,0)),1,0)</f>
        <v>0</v>
      </c>
    </row>
    <row r="2589" spans="1:20" x14ac:dyDescent="0.3">
      <c r="A2589" s="3">
        <v>2008</v>
      </c>
      <c r="B2589" s="3">
        <v>162</v>
      </c>
      <c r="C2589" s="3" t="s">
        <v>53</v>
      </c>
      <c r="D2589" s="3" t="s">
        <v>113</v>
      </c>
      <c r="E2589" s="3" t="s">
        <v>113</v>
      </c>
      <c r="F2589" s="3">
        <v>5404</v>
      </c>
      <c r="G2589" s="3">
        <f t="shared" si="123"/>
        <v>2008</v>
      </c>
      <c r="H2589" s="4">
        <v>5</v>
      </c>
      <c r="I2589" s="3" t="s">
        <v>36</v>
      </c>
      <c r="J2589" s="3">
        <v>0</v>
      </c>
      <c r="K2589" s="3">
        <v>1</v>
      </c>
      <c r="L2589" s="3">
        <v>2</v>
      </c>
      <c r="M2589" s="3">
        <v>0</v>
      </c>
      <c r="N2589" s="3">
        <v>0</v>
      </c>
      <c r="O2589" s="3">
        <v>0</v>
      </c>
      <c r="P2589" s="3">
        <f t="shared" si="122"/>
        <v>3</v>
      </c>
      <c r="Q2589" s="3">
        <v>205</v>
      </c>
      <c r="R2589" s="3">
        <f t="shared" si="121"/>
        <v>1</v>
      </c>
      <c r="S2589" s="3">
        <v>3</v>
      </c>
      <c r="T2589" s="3">
        <f>IF(AND(H2589&lt;5,S2589&gt;=VLOOKUP(A2589,anni!$A$1:$O$32,6,0)),1,0)</f>
        <v>0</v>
      </c>
    </row>
    <row r="2590" spans="1:20" x14ac:dyDescent="0.3">
      <c r="A2590" s="3">
        <v>2008</v>
      </c>
      <c r="B2590" s="3">
        <v>163</v>
      </c>
      <c r="C2590" s="3" t="s">
        <v>69</v>
      </c>
      <c r="D2590" s="3" t="s">
        <v>78</v>
      </c>
      <c r="E2590" s="3" t="s">
        <v>78</v>
      </c>
      <c r="F2590" s="3">
        <v>5469</v>
      </c>
      <c r="G2590" s="3">
        <f t="shared" si="123"/>
        <v>2008</v>
      </c>
      <c r="H2590" s="4">
        <v>4</v>
      </c>
      <c r="I2590" s="3" t="s">
        <v>36</v>
      </c>
      <c r="J2590" s="3">
        <v>6</v>
      </c>
      <c r="K2590" s="3">
        <v>0</v>
      </c>
      <c r="L2590" s="3">
        <v>2</v>
      </c>
      <c r="M2590" s="3">
        <v>7</v>
      </c>
      <c r="N2590" s="3">
        <v>0</v>
      </c>
      <c r="O2590" s="3">
        <v>0</v>
      </c>
      <c r="P2590" s="3">
        <f t="shared" si="122"/>
        <v>18</v>
      </c>
      <c r="Q2590" s="3">
        <v>40</v>
      </c>
      <c r="R2590" s="3">
        <f t="shared" si="121"/>
        <v>2</v>
      </c>
      <c r="S2590" s="3">
        <v>15</v>
      </c>
      <c r="T2590" s="3">
        <f>IF(AND(H2590&lt;5,S2590&gt;=VLOOKUP(A2590,anni!$A$1:$O$32,6,0)),1,0)</f>
        <v>0</v>
      </c>
    </row>
    <row r="2591" spans="1:20" x14ac:dyDescent="0.3">
      <c r="A2591" s="3">
        <v>2008</v>
      </c>
      <c r="B2591" s="3">
        <v>164</v>
      </c>
      <c r="C2591" s="3" t="s">
        <v>34</v>
      </c>
      <c r="D2591" s="3" t="s">
        <v>41</v>
      </c>
      <c r="E2591" s="3" t="s">
        <v>41</v>
      </c>
      <c r="F2591" s="3">
        <v>4801</v>
      </c>
      <c r="G2591" s="3">
        <f t="shared" si="123"/>
        <v>2008</v>
      </c>
      <c r="H2591" s="4">
        <v>5</v>
      </c>
      <c r="I2591" s="3" t="s">
        <v>36</v>
      </c>
      <c r="J2591" s="3">
        <v>7</v>
      </c>
      <c r="K2591" s="3">
        <v>7</v>
      </c>
      <c r="L2591" s="3">
        <v>2</v>
      </c>
      <c r="M2591" s="3">
        <v>5</v>
      </c>
      <c r="N2591" s="3">
        <v>0</v>
      </c>
      <c r="O2591" s="3">
        <v>2</v>
      </c>
      <c r="P2591" s="3">
        <f t="shared" si="122"/>
        <v>23</v>
      </c>
      <c r="Q2591" s="3">
        <v>20</v>
      </c>
      <c r="R2591" s="3">
        <f t="shared" si="121"/>
        <v>5</v>
      </c>
      <c r="S2591" s="3">
        <v>23</v>
      </c>
      <c r="T2591" s="3">
        <f>IF(AND(H2591&lt;5,S2591&gt;=VLOOKUP(A2591,anni!$A$1:$O$32,6,0)),1,0)</f>
        <v>0</v>
      </c>
    </row>
    <row r="2592" spans="1:20" x14ac:dyDescent="0.3">
      <c r="A2592" s="3">
        <v>2008</v>
      </c>
      <c r="B2592" s="3">
        <v>165</v>
      </c>
      <c r="C2592" s="3" t="s">
        <v>62</v>
      </c>
      <c r="D2592" s="3" t="s">
        <v>142</v>
      </c>
      <c r="E2592" s="3" t="s">
        <v>142</v>
      </c>
      <c r="F2592" s="3">
        <v>5534</v>
      </c>
      <c r="G2592" s="3">
        <f t="shared" si="123"/>
        <v>2008</v>
      </c>
      <c r="H2592" s="4">
        <v>2</v>
      </c>
      <c r="I2592" s="3" t="s">
        <v>31</v>
      </c>
      <c r="J2592" s="3">
        <v>1</v>
      </c>
      <c r="K2592" s="3">
        <v>0</v>
      </c>
      <c r="L2592" s="3">
        <v>0</v>
      </c>
      <c r="M2592" s="3">
        <v>0</v>
      </c>
      <c r="N2592" s="3">
        <v>0</v>
      </c>
      <c r="O2592" s="3">
        <v>0</v>
      </c>
      <c r="P2592" s="3">
        <f t="shared" si="122"/>
        <v>1.6</v>
      </c>
      <c r="Q2592" s="3">
        <v>245</v>
      </c>
      <c r="R2592" s="3">
        <f t="shared" si="121"/>
        <v>1</v>
      </c>
      <c r="S2592" s="3">
        <v>1</v>
      </c>
      <c r="T2592" s="3">
        <f>IF(AND(H2592&lt;5,S2592&gt;=VLOOKUP(A2592,anni!$A$1:$O$32,6,0)),1,0)</f>
        <v>0</v>
      </c>
    </row>
    <row r="2593" spans="1:20" x14ac:dyDescent="0.3">
      <c r="A2593" s="3">
        <v>2008</v>
      </c>
      <c r="B2593" s="3">
        <v>166</v>
      </c>
      <c r="C2593" s="3" t="s">
        <v>29</v>
      </c>
      <c r="D2593" s="3" t="s">
        <v>129</v>
      </c>
      <c r="E2593" s="3" t="s">
        <v>129</v>
      </c>
      <c r="F2593" s="3">
        <v>5347</v>
      </c>
      <c r="G2593" s="3">
        <f t="shared" si="123"/>
        <v>2008</v>
      </c>
      <c r="H2593" s="4">
        <v>3</v>
      </c>
      <c r="I2593" s="3" t="s">
        <v>36</v>
      </c>
      <c r="J2593" s="3">
        <v>1</v>
      </c>
      <c r="K2593" s="3">
        <v>0</v>
      </c>
      <c r="L2593" s="3">
        <v>0</v>
      </c>
      <c r="M2593" s="3">
        <v>1</v>
      </c>
      <c r="N2593" s="3">
        <v>2</v>
      </c>
      <c r="O2593" s="3">
        <v>1</v>
      </c>
      <c r="P2593" s="3">
        <f t="shared" si="122"/>
        <v>7</v>
      </c>
      <c r="Q2593" s="3">
        <v>172</v>
      </c>
      <c r="R2593" s="3">
        <f t="shared" ref="R2593:R2656" si="124">COUNTIF($F$609:$F$5991,F2593)</f>
        <v>3</v>
      </c>
      <c r="S2593" s="3">
        <v>5</v>
      </c>
      <c r="T2593" s="3">
        <f>IF(AND(H2593&lt;5,S2593&gt;=VLOOKUP(A2593,anni!$A$1:$O$32,6,0)),1,0)</f>
        <v>0</v>
      </c>
    </row>
    <row r="2594" spans="1:20" x14ac:dyDescent="0.3">
      <c r="A2594" s="3">
        <v>2008</v>
      </c>
      <c r="B2594" s="3">
        <v>167</v>
      </c>
      <c r="C2594" s="3" t="s">
        <v>34</v>
      </c>
      <c r="D2594" s="3" t="s">
        <v>41</v>
      </c>
      <c r="E2594" s="3" t="s">
        <v>41</v>
      </c>
      <c r="F2594" s="3">
        <v>5535</v>
      </c>
      <c r="G2594" s="3">
        <f t="shared" si="123"/>
        <v>2008</v>
      </c>
      <c r="H2594" s="4">
        <v>2</v>
      </c>
      <c r="I2594" s="3" t="s">
        <v>31</v>
      </c>
      <c r="J2594" s="3">
        <v>2</v>
      </c>
      <c r="K2594" s="3">
        <v>1</v>
      </c>
      <c r="L2594" s="3">
        <v>0</v>
      </c>
      <c r="M2594" s="3">
        <v>0</v>
      </c>
      <c r="N2594" s="3">
        <v>0</v>
      </c>
      <c r="O2594" s="3">
        <v>0</v>
      </c>
      <c r="P2594" s="3">
        <f t="shared" si="122"/>
        <v>4.8000000000000007</v>
      </c>
      <c r="Q2594" s="3">
        <v>205</v>
      </c>
      <c r="R2594" s="3">
        <f t="shared" si="124"/>
        <v>1</v>
      </c>
      <c r="S2594" s="3">
        <v>3</v>
      </c>
      <c r="T2594" s="3">
        <f>IF(AND(H2594&lt;5,S2594&gt;=VLOOKUP(A2594,anni!$A$1:$O$32,6,0)),1,0)</f>
        <v>0</v>
      </c>
    </row>
    <row r="2595" spans="1:20" x14ac:dyDescent="0.3">
      <c r="A2595" s="3">
        <v>2008</v>
      </c>
      <c r="B2595" s="3">
        <v>168</v>
      </c>
      <c r="C2595" s="3" t="s">
        <v>32</v>
      </c>
      <c r="D2595" s="3" t="s">
        <v>143</v>
      </c>
      <c r="E2595" s="3" t="s">
        <v>143</v>
      </c>
      <c r="F2595" s="3">
        <v>5508</v>
      </c>
      <c r="G2595" s="3">
        <f t="shared" si="123"/>
        <v>2008</v>
      </c>
      <c r="H2595" s="4">
        <v>3</v>
      </c>
      <c r="I2595" s="3" t="s">
        <v>36</v>
      </c>
      <c r="J2595" s="3">
        <v>0</v>
      </c>
      <c r="K2595" s="3">
        <v>1</v>
      </c>
      <c r="L2595" s="3">
        <v>0</v>
      </c>
      <c r="M2595" s="3">
        <v>0</v>
      </c>
      <c r="N2595" s="3">
        <v>0</v>
      </c>
      <c r="O2595" s="3">
        <v>0</v>
      </c>
      <c r="P2595" s="3">
        <f t="shared" ref="P2595:P2658" si="125">IF(T2595=0,IF(S2595=-1,-1,S2595*HLOOKUP(H2595,$U$1:$Y$2,2,0)),0)</f>
        <v>1.4</v>
      </c>
      <c r="Q2595" s="3">
        <v>245</v>
      </c>
      <c r="R2595" s="3">
        <f t="shared" si="124"/>
        <v>2</v>
      </c>
      <c r="S2595" s="3">
        <v>1</v>
      </c>
      <c r="T2595" s="3">
        <f>IF(AND(H2595&lt;5,S2595&gt;=VLOOKUP(A2595,anni!$A$1:$O$32,6,0)),1,0)</f>
        <v>0</v>
      </c>
    </row>
    <row r="2596" spans="1:20" x14ac:dyDescent="0.3">
      <c r="A2596" s="3">
        <v>2008</v>
      </c>
      <c r="B2596" s="3">
        <v>169</v>
      </c>
      <c r="C2596" s="3" t="s">
        <v>45</v>
      </c>
      <c r="D2596" s="3" t="s">
        <v>74</v>
      </c>
      <c r="E2596" s="3" t="s">
        <v>74</v>
      </c>
      <c r="F2596" s="3">
        <v>5405</v>
      </c>
      <c r="G2596" s="3">
        <f t="shared" si="123"/>
        <v>2008</v>
      </c>
      <c r="H2596" s="4">
        <v>5</v>
      </c>
      <c r="I2596" s="3" t="s">
        <v>36</v>
      </c>
      <c r="J2596" s="3">
        <v>0</v>
      </c>
      <c r="K2596" s="3">
        <v>0</v>
      </c>
      <c r="L2596" s="3">
        <v>0</v>
      </c>
      <c r="M2596" s="3">
        <v>0</v>
      </c>
      <c r="N2596" s="3">
        <v>0</v>
      </c>
      <c r="O2596" s="3">
        <v>0</v>
      </c>
      <c r="P2596" s="3">
        <f t="shared" si="125"/>
        <v>0</v>
      </c>
      <c r="Q2596" s="3">
        <v>273</v>
      </c>
      <c r="R2596" s="3">
        <f t="shared" si="124"/>
        <v>1</v>
      </c>
      <c r="S2596" s="3">
        <v>0</v>
      </c>
      <c r="T2596" s="3">
        <f>IF(AND(H2596&lt;5,S2596&gt;=VLOOKUP(A2596,anni!$A$1:$O$32,6,0)),1,0)</f>
        <v>0</v>
      </c>
    </row>
    <row r="2597" spans="1:20" x14ac:dyDescent="0.3">
      <c r="A2597" s="3">
        <v>2008</v>
      </c>
      <c r="B2597" s="3">
        <v>170</v>
      </c>
      <c r="C2597" s="3" t="s">
        <v>50</v>
      </c>
      <c r="D2597" s="3" t="s">
        <v>51</v>
      </c>
      <c r="E2597" s="3" t="s">
        <v>51</v>
      </c>
      <c r="F2597" s="3">
        <v>5470</v>
      </c>
      <c r="G2597" s="3">
        <f t="shared" si="123"/>
        <v>2008</v>
      </c>
      <c r="H2597" s="4">
        <v>4</v>
      </c>
      <c r="I2597" s="3" t="s">
        <v>36</v>
      </c>
      <c r="J2597" s="3">
        <v>7</v>
      </c>
      <c r="K2597" s="3">
        <v>0</v>
      </c>
      <c r="L2597" s="3">
        <v>0</v>
      </c>
      <c r="M2597" s="3">
        <v>5</v>
      </c>
      <c r="N2597" s="3">
        <v>0</v>
      </c>
      <c r="O2597" s="3">
        <v>0</v>
      </c>
      <c r="P2597" s="3">
        <f t="shared" si="125"/>
        <v>14.399999999999999</v>
      </c>
      <c r="Q2597" s="3">
        <v>68</v>
      </c>
      <c r="R2597" s="3">
        <f t="shared" si="124"/>
        <v>2</v>
      </c>
      <c r="S2597" s="3">
        <v>12</v>
      </c>
      <c r="T2597" s="3">
        <f>IF(AND(H2597&lt;5,S2597&gt;=VLOOKUP(A2597,anni!$A$1:$O$32,6,0)),1,0)</f>
        <v>0</v>
      </c>
    </row>
    <row r="2598" spans="1:20" x14ac:dyDescent="0.3">
      <c r="A2598" s="3">
        <v>2008</v>
      </c>
      <c r="B2598" s="3">
        <v>171</v>
      </c>
      <c r="C2598" s="3" t="s">
        <v>69</v>
      </c>
      <c r="D2598" s="3" t="s">
        <v>78</v>
      </c>
      <c r="E2598" s="3" t="s">
        <v>78</v>
      </c>
      <c r="F2598" s="3">
        <v>5165</v>
      </c>
      <c r="G2598" s="3">
        <f t="shared" si="123"/>
        <v>2008</v>
      </c>
      <c r="H2598" s="4">
        <v>4</v>
      </c>
      <c r="I2598" s="3" t="s">
        <v>36</v>
      </c>
      <c r="J2598" s="3">
        <v>6</v>
      </c>
      <c r="K2598" s="3">
        <v>0</v>
      </c>
      <c r="L2598" s="3">
        <v>3</v>
      </c>
      <c r="M2598" s="3">
        <v>0</v>
      </c>
      <c r="N2598" s="3">
        <v>0</v>
      </c>
      <c r="O2598" s="3">
        <v>0</v>
      </c>
      <c r="P2598" s="3">
        <f t="shared" si="125"/>
        <v>10.799999999999999</v>
      </c>
      <c r="Q2598" s="3">
        <v>107</v>
      </c>
      <c r="R2598" s="3">
        <f t="shared" si="124"/>
        <v>4</v>
      </c>
      <c r="S2598" s="3">
        <v>9</v>
      </c>
      <c r="T2598" s="3">
        <f>IF(AND(H2598&lt;5,S2598&gt;=VLOOKUP(A2598,anni!$A$1:$O$32,6,0)),1,0)</f>
        <v>0</v>
      </c>
    </row>
    <row r="2599" spans="1:20" x14ac:dyDescent="0.3">
      <c r="A2599" s="3">
        <v>2008</v>
      </c>
      <c r="B2599" s="3">
        <v>172</v>
      </c>
      <c r="C2599" s="3" t="s">
        <v>34</v>
      </c>
      <c r="D2599" s="3" t="s">
        <v>94</v>
      </c>
      <c r="E2599" s="3" t="s">
        <v>94</v>
      </c>
      <c r="F2599" s="3">
        <v>5406</v>
      </c>
      <c r="G2599" s="3">
        <f t="shared" si="123"/>
        <v>2008</v>
      </c>
      <c r="H2599" s="4">
        <v>5</v>
      </c>
      <c r="I2599" s="3" t="s">
        <v>36</v>
      </c>
      <c r="J2599" s="3">
        <v>7</v>
      </c>
      <c r="K2599" s="3">
        <v>1</v>
      </c>
      <c r="L2599" s="3">
        <v>0</v>
      </c>
      <c r="M2599" s="3">
        <v>0</v>
      </c>
      <c r="N2599" s="3">
        <v>1</v>
      </c>
      <c r="O2599" s="3">
        <v>1</v>
      </c>
      <c r="P2599" s="3">
        <f t="shared" si="125"/>
        <v>10</v>
      </c>
      <c r="Q2599" s="3">
        <v>88</v>
      </c>
      <c r="R2599" s="3">
        <f t="shared" si="124"/>
        <v>1</v>
      </c>
      <c r="S2599" s="3">
        <v>10</v>
      </c>
      <c r="T2599" s="3">
        <f>IF(AND(H2599&lt;5,S2599&gt;=VLOOKUP(A2599,anni!$A$1:$O$32,6,0)),1,0)</f>
        <v>0</v>
      </c>
    </row>
    <row r="2600" spans="1:20" x14ac:dyDescent="0.3">
      <c r="A2600" s="3">
        <v>2008</v>
      </c>
      <c r="B2600" s="3">
        <v>173</v>
      </c>
      <c r="C2600" s="3" t="s">
        <v>69</v>
      </c>
      <c r="D2600" s="3" t="s">
        <v>72</v>
      </c>
      <c r="E2600" s="3" t="s">
        <v>72</v>
      </c>
      <c r="F2600" s="3">
        <v>5471</v>
      </c>
      <c r="G2600" s="3">
        <f t="shared" si="123"/>
        <v>2008</v>
      </c>
      <c r="H2600" s="4">
        <v>4</v>
      </c>
      <c r="I2600" s="3" t="s">
        <v>36</v>
      </c>
      <c r="J2600" s="3">
        <v>7</v>
      </c>
      <c r="K2600" s="3">
        <v>0</v>
      </c>
      <c r="L2600" s="3">
        <v>2</v>
      </c>
      <c r="M2600" s="3">
        <v>0</v>
      </c>
      <c r="N2600" s="3">
        <v>0</v>
      </c>
      <c r="O2600" s="3">
        <v>0</v>
      </c>
      <c r="P2600" s="3">
        <f t="shared" si="125"/>
        <v>10.799999999999999</v>
      </c>
      <c r="Q2600" s="3">
        <v>107</v>
      </c>
      <c r="R2600" s="3">
        <f t="shared" si="124"/>
        <v>1</v>
      </c>
      <c r="S2600" s="3">
        <v>9</v>
      </c>
      <c r="T2600" s="3">
        <f>IF(AND(H2600&lt;5,S2600&gt;=VLOOKUP(A2600,anni!$A$1:$O$32,6,0)),1,0)</f>
        <v>0</v>
      </c>
    </row>
    <row r="2601" spans="1:20" x14ac:dyDescent="0.3">
      <c r="A2601" s="3">
        <v>2008</v>
      </c>
      <c r="B2601" s="3">
        <v>174</v>
      </c>
      <c r="C2601" s="3" t="s">
        <v>56</v>
      </c>
      <c r="D2601" s="3" t="s">
        <v>57</v>
      </c>
      <c r="E2601" s="3" t="s">
        <v>57</v>
      </c>
      <c r="F2601" s="3">
        <v>5166</v>
      </c>
      <c r="G2601" s="3">
        <f t="shared" si="123"/>
        <v>2008</v>
      </c>
      <c r="H2601" s="4">
        <v>4</v>
      </c>
      <c r="I2601" s="3" t="s">
        <v>36</v>
      </c>
      <c r="J2601" s="3">
        <v>7</v>
      </c>
      <c r="K2601" s="3">
        <v>7</v>
      </c>
      <c r="L2601" s="3">
        <v>3</v>
      </c>
      <c r="M2601" s="3">
        <v>7</v>
      </c>
      <c r="N2601" s="3">
        <v>0</v>
      </c>
      <c r="O2601" s="3">
        <v>1</v>
      </c>
      <c r="P2601" s="3">
        <f t="shared" si="125"/>
        <v>0</v>
      </c>
      <c r="Q2601" s="3">
        <v>18</v>
      </c>
      <c r="R2601" s="3">
        <f t="shared" si="124"/>
        <v>3</v>
      </c>
      <c r="S2601" s="3">
        <v>25</v>
      </c>
      <c r="T2601" s="3">
        <f>IF(AND(H2601&lt;5,S2601&gt;=VLOOKUP(A2601,anni!$A$1:$O$32,6,0)),1,0)</f>
        <v>1</v>
      </c>
    </row>
    <row r="2602" spans="1:20" x14ac:dyDescent="0.3">
      <c r="A2602" s="3">
        <v>2008</v>
      </c>
      <c r="B2602" s="3">
        <v>175</v>
      </c>
      <c r="C2602" s="3" t="s">
        <v>69</v>
      </c>
      <c r="D2602" s="3" t="s">
        <v>119</v>
      </c>
      <c r="E2602" s="3" t="s">
        <v>119</v>
      </c>
      <c r="F2602" s="3">
        <v>4981</v>
      </c>
      <c r="G2602" s="3">
        <f t="shared" si="123"/>
        <v>2008</v>
      </c>
      <c r="H2602" s="4">
        <v>5</v>
      </c>
      <c r="I2602" s="3" t="s">
        <v>36</v>
      </c>
      <c r="J2602" s="3">
        <v>0</v>
      </c>
      <c r="K2602" s="3">
        <v>0</v>
      </c>
      <c r="L2602" s="3">
        <v>0</v>
      </c>
      <c r="M2602" s="3">
        <v>7</v>
      </c>
      <c r="N2602" s="3">
        <v>0</v>
      </c>
      <c r="O2602" s="3">
        <v>0</v>
      </c>
      <c r="P2602" s="3">
        <f t="shared" si="125"/>
        <v>7</v>
      </c>
      <c r="Q2602" s="3">
        <v>133</v>
      </c>
      <c r="R2602" s="3">
        <f t="shared" si="124"/>
        <v>2</v>
      </c>
      <c r="S2602" s="3">
        <v>7</v>
      </c>
      <c r="T2602" s="3">
        <f>IF(AND(H2602&lt;5,S2602&gt;=VLOOKUP(A2602,anni!$A$1:$O$32,6,0)),1,0)</f>
        <v>0</v>
      </c>
    </row>
    <row r="2603" spans="1:20" x14ac:dyDescent="0.3">
      <c r="A2603" s="3">
        <v>2008</v>
      </c>
      <c r="B2603" s="3">
        <v>176</v>
      </c>
      <c r="C2603" s="3" t="s">
        <v>32</v>
      </c>
      <c r="D2603" s="3" t="s">
        <v>61</v>
      </c>
      <c r="E2603" s="3" t="s">
        <v>61</v>
      </c>
      <c r="F2603" s="3">
        <v>4803</v>
      </c>
      <c r="G2603" s="3">
        <f t="shared" si="123"/>
        <v>2008</v>
      </c>
      <c r="H2603" s="4">
        <v>5</v>
      </c>
      <c r="I2603" s="3" t="s">
        <v>36</v>
      </c>
      <c r="J2603" s="3">
        <v>7</v>
      </c>
      <c r="K2603" s="3">
        <v>4</v>
      </c>
      <c r="L2603" s="3">
        <v>1</v>
      </c>
      <c r="M2603" s="3">
        <v>7</v>
      </c>
      <c r="N2603" s="3">
        <v>0</v>
      </c>
      <c r="O2603" s="3">
        <v>2</v>
      </c>
      <c r="P2603" s="3">
        <f t="shared" si="125"/>
        <v>21</v>
      </c>
      <c r="Q2603" s="3">
        <v>21</v>
      </c>
      <c r="R2603" s="3">
        <f t="shared" si="124"/>
        <v>4</v>
      </c>
      <c r="S2603" s="3">
        <v>21</v>
      </c>
      <c r="T2603" s="3">
        <f>IF(AND(H2603&lt;5,S2603&gt;=VLOOKUP(A2603,anni!$A$1:$O$32,6,0)),1,0)</f>
        <v>0</v>
      </c>
    </row>
    <row r="2604" spans="1:20" x14ac:dyDescent="0.3">
      <c r="A2604" s="3">
        <v>2008</v>
      </c>
      <c r="B2604" s="3">
        <v>177</v>
      </c>
      <c r="C2604" s="3" t="s">
        <v>39</v>
      </c>
      <c r="D2604" s="3" t="s">
        <v>40</v>
      </c>
      <c r="E2604" s="3" t="s">
        <v>40</v>
      </c>
      <c r="F2604" s="3">
        <v>5407</v>
      </c>
      <c r="G2604" s="3">
        <f t="shared" si="123"/>
        <v>2008</v>
      </c>
      <c r="H2604" s="4">
        <v>5</v>
      </c>
      <c r="I2604" s="3" t="s">
        <v>36</v>
      </c>
      <c r="J2604" s="3">
        <v>0</v>
      </c>
      <c r="K2604" s="3">
        <v>1</v>
      </c>
      <c r="L2604" s="3">
        <v>2</v>
      </c>
      <c r="M2604" s="3">
        <v>1</v>
      </c>
      <c r="N2604" s="3">
        <v>0</v>
      </c>
      <c r="O2604" s="3">
        <v>1</v>
      </c>
      <c r="P2604" s="3">
        <f t="shared" si="125"/>
        <v>5</v>
      </c>
      <c r="Q2604" s="3">
        <v>172</v>
      </c>
      <c r="R2604" s="3">
        <f t="shared" si="124"/>
        <v>1</v>
      </c>
      <c r="S2604" s="3">
        <v>5</v>
      </c>
      <c r="T2604" s="3">
        <f>IF(AND(H2604&lt;5,S2604&gt;=VLOOKUP(A2604,anni!$A$1:$O$32,6,0)),1,0)</f>
        <v>0</v>
      </c>
    </row>
    <row r="2605" spans="1:20" x14ac:dyDescent="0.3">
      <c r="A2605" s="3">
        <v>2008</v>
      </c>
      <c r="B2605" s="3">
        <v>178</v>
      </c>
      <c r="C2605" s="3" t="s">
        <v>69</v>
      </c>
      <c r="D2605" s="3" t="s">
        <v>70</v>
      </c>
      <c r="E2605" s="3" t="s">
        <v>70</v>
      </c>
      <c r="F2605" s="3">
        <v>5408</v>
      </c>
      <c r="G2605" s="3">
        <f t="shared" si="123"/>
        <v>2008</v>
      </c>
      <c r="H2605" s="4">
        <v>5</v>
      </c>
      <c r="I2605" s="3" t="s">
        <v>36</v>
      </c>
      <c r="J2605" s="3">
        <v>7</v>
      </c>
      <c r="K2605" s="3">
        <v>0</v>
      </c>
      <c r="L2605" s="3">
        <v>7</v>
      </c>
      <c r="M2605" s="3">
        <v>3</v>
      </c>
      <c r="N2605" s="3">
        <v>0</v>
      </c>
      <c r="O2605" s="3">
        <v>0</v>
      </c>
      <c r="P2605" s="3">
        <f t="shared" si="125"/>
        <v>17</v>
      </c>
      <c r="Q2605" s="3">
        <v>33</v>
      </c>
      <c r="R2605" s="3">
        <f t="shared" si="124"/>
        <v>1</v>
      </c>
      <c r="S2605" s="3">
        <v>17</v>
      </c>
      <c r="T2605" s="3">
        <f>IF(AND(H2605&lt;5,S2605&gt;=VLOOKUP(A2605,anni!$A$1:$O$32,6,0)),1,0)</f>
        <v>0</v>
      </c>
    </row>
    <row r="2606" spans="1:20" x14ac:dyDescent="0.3">
      <c r="A2606" s="3">
        <v>2008</v>
      </c>
      <c r="B2606" s="3">
        <v>179</v>
      </c>
      <c r="C2606" s="3" t="s">
        <v>43</v>
      </c>
      <c r="D2606" s="3" t="s">
        <v>58</v>
      </c>
      <c r="E2606" s="3" t="s">
        <v>58</v>
      </c>
      <c r="F2606" s="3">
        <v>5472</v>
      </c>
      <c r="G2606" s="3">
        <f t="shared" si="123"/>
        <v>2008</v>
      </c>
      <c r="H2606" s="4">
        <v>4</v>
      </c>
      <c r="I2606" s="3" t="s">
        <v>36</v>
      </c>
      <c r="J2606" s="3">
        <v>2</v>
      </c>
      <c r="K2606" s="3">
        <v>0</v>
      </c>
      <c r="L2606" s="3">
        <v>1</v>
      </c>
      <c r="M2606" s="3">
        <v>3</v>
      </c>
      <c r="N2606" s="3">
        <v>0</v>
      </c>
      <c r="O2606" s="3">
        <v>0</v>
      </c>
      <c r="P2606" s="3">
        <f t="shared" si="125"/>
        <v>7.1999999999999993</v>
      </c>
      <c r="Q2606" s="3">
        <v>158</v>
      </c>
      <c r="R2606" s="3">
        <f t="shared" si="124"/>
        <v>1</v>
      </c>
      <c r="S2606" s="3">
        <v>6</v>
      </c>
      <c r="T2606" s="3">
        <f>IF(AND(H2606&lt;5,S2606&gt;=VLOOKUP(A2606,anni!$A$1:$O$32,6,0)),1,0)</f>
        <v>0</v>
      </c>
    </row>
    <row r="2607" spans="1:20" x14ac:dyDescent="0.3">
      <c r="A2607" s="3">
        <v>2008</v>
      </c>
      <c r="B2607" s="3">
        <v>180</v>
      </c>
      <c r="C2607" s="3" t="s">
        <v>50</v>
      </c>
      <c r="D2607" s="3" t="s">
        <v>138</v>
      </c>
      <c r="E2607" s="3" t="s">
        <v>138</v>
      </c>
      <c r="F2607" s="3">
        <v>5167</v>
      </c>
      <c r="G2607" s="3">
        <f t="shared" si="123"/>
        <v>2008</v>
      </c>
      <c r="H2607" s="4">
        <v>4</v>
      </c>
      <c r="I2607" s="3" t="s">
        <v>36</v>
      </c>
      <c r="J2607" s="3">
        <v>0</v>
      </c>
      <c r="K2607" s="3">
        <v>1</v>
      </c>
      <c r="L2607" s="3">
        <v>0</v>
      </c>
      <c r="M2607" s="3">
        <v>2</v>
      </c>
      <c r="N2607" s="3">
        <v>0</v>
      </c>
      <c r="O2607" s="3">
        <v>0</v>
      </c>
      <c r="P2607" s="3">
        <f t="shared" si="125"/>
        <v>3.5999999999999996</v>
      </c>
      <c r="Q2607" s="3">
        <v>205</v>
      </c>
      <c r="R2607" s="3">
        <f t="shared" si="124"/>
        <v>3</v>
      </c>
      <c r="S2607" s="3">
        <v>3</v>
      </c>
      <c r="T2607" s="3">
        <f>IF(AND(H2607&lt;5,S2607&gt;=VLOOKUP(A2607,anni!$A$1:$O$32,6,0)),1,0)</f>
        <v>0</v>
      </c>
    </row>
    <row r="2608" spans="1:20" x14ac:dyDescent="0.3">
      <c r="A2608" s="3">
        <v>2008</v>
      </c>
      <c r="B2608" s="3">
        <v>181</v>
      </c>
      <c r="C2608" s="3" t="s">
        <v>50</v>
      </c>
      <c r="D2608" s="3" t="s">
        <v>140</v>
      </c>
      <c r="E2608" s="3" t="s">
        <v>140</v>
      </c>
      <c r="F2608" s="3">
        <v>5509</v>
      </c>
      <c r="G2608" s="3">
        <f t="shared" si="123"/>
        <v>2008</v>
      </c>
      <c r="H2608" s="4">
        <v>3</v>
      </c>
      <c r="I2608" s="3" t="s">
        <v>36</v>
      </c>
      <c r="J2608" s="3">
        <v>0</v>
      </c>
      <c r="K2608" s="3">
        <v>1</v>
      </c>
      <c r="L2608" s="3">
        <v>0</v>
      </c>
      <c r="M2608" s="3">
        <v>1</v>
      </c>
      <c r="N2608" s="3">
        <v>0</v>
      </c>
      <c r="O2608" s="3">
        <v>0</v>
      </c>
      <c r="P2608" s="3">
        <f t="shared" si="125"/>
        <v>2.8</v>
      </c>
      <c r="Q2608" s="3">
        <v>225</v>
      </c>
      <c r="R2608" s="3">
        <f t="shared" si="124"/>
        <v>1</v>
      </c>
      <c r="S2608" s="3">
        <v>2</v>
      </c>
      <c r="T2608" s="3">
        <f>IF(AND(H2608&lt;5,S2608&gt;=VLOOKUP(A2608,anni!$A$1:$O$32,6,0)),1,0)</f>
        <v>0</v>
      </c>
    </row>
    <row r="2609" spans="1:20" x14ac:dyDescent="0.3">
      <c r="A2609" s="3">
        <v>2008</v>
      </c>
      <c r="B2609" s="3">
        <v>182</v>
      </c>
      <c r="C2609" s="3" t="s">
        <v>34</v>
      </c>
      <c r="D2609" s="3" t="s">
        <v>41</v>
      </c>
      <c r="E2609" s="3" t="s">
        <v>41</v>
      </c>
      <c r="F2609" s="3">
        <v>5325</v>
      </c>
      <c r="G2609" s="3">
        <f t="shared" si="123"/>
        <v>2008</v>
      </c>
      <c r="H2609" s="4">
        <v>4</v>
      </c>
      <c r="I2609" s="3" t="s">
        <v>36</v>
      </c>
      <c r="J2609" s="3">
        <v>5</v>
      </c>
      <c r="K2609" s="3">
        <v>7</v>
      </c>
      <c r="L2609" s="3">
        <v>1</v>
      </c>
      <c r="M2609" s="3">
        <v>5</v>
      </c>
      <c r="N2609" s="3">
        <v>0</v>
      </c>
      <c r="O2609" s="3">
        <v>0</v>
      </c>
      <c r="P2609" s="3">
        <f t="shared" si="125"/>
        <v>21.599999999999998</v>
      </c>
      <c r="Q2609" s="3">
        <v>28</v>
      </c>
      <c r="R2609" s="3">
        <f t="shared" si="124"/>
        <v>3</v>
      </c>
      <c r="S2609" s="3">
        <v>18</v>
      </c>
      <c r="T2609" s="3">
        <f>IF(AND(H2609&lt;5,S2609&gt;=VLOOKUP(A2609,anni!$A$1:$O$32,6,0)),1,0)</f>
        <v>0</v>
      </c>
    </row>
    <row r="2610" spans="1:20" x14ac:dyDescent="0.3">
      <c r="A2610" s="3">
        <v>2008</v>
      </c>
      <c r="B2610" s="3">
        <v>183</v>
      </c>
      <c r="C2610" s="3" t="s">
        <v>59</v>
      </c>
      <c r="D2610" s="3" t="s">
        <v>128</v>
      </c>
      <c r="E2610" s="3" t="s">
        <v>128</v>
      </c>
      <c r="F2610" s="3">
        <v>5409</v>
      </c>
      <c r="G2610" s="3">
        <f t="shared" si="123"/>
        <v>2008</v>
      </c>
      <c r="H2610" s="4">
        <v>5</v>
      </c>
      <c r="I2610" s="3" t="s">
        <v>36</v>
      </c>
      <c r="J2610" s="3">
        <v>0</v>
      </c>
      <c r="K2610" s="3">
        <v>4</v>
      </c>
      <c r="L2610" s="3">
        <v>0</v>
      </c>
      <c r="M2610" s="3">
        <v>1</v>
      </c>
      <c r="N2610" s="3">
        <v>0</v>
      </c>
      <c r="O2610" s="3">
        <v>0</v>
      </c>
      <c r="P2610" s="3">
        <f t="shared" si="125"/>
        <v>5</v>
      </c>
      <c r="Q2610" s="3">
        <v>172</v>
      </c>
      <c r="R2610" s="3">
        <f t="shared" si="124"/>
        <v>1</v>
      </c>
      <c r="S2610" s="3">
        <v>5</v>
      </c>
      <c r="T2610" s="3">
        <f>IF(AND(H2610&lt;5,S2610&gt;=VLOOKUP(A2610,anni!$A$1:$O$32,6,0)),1,0)</f>
        <v>0</v>
      </c>
    </row>
    <row r="2611" spans="1:20" x14ac:dyDescent="0.3">
      <c r="A2611" s="3">
        <v>2008</v>
      </c>
      <c r="B2611" s="3">
        <v>184</v>
      </c>
      <c r="C2611" s="3" t="s">
        <v>59</v>
      </c>
      <c r="D2611" s="3" t="s">
        <v>128</v>
      </c>
      <c r="E2611" s="3" t="s">
        <v>128</v>
      </c>
      <c r="F2611" s="3">
        <v>5510</v>
      </c>
      <c r="G2611" s="3">
        <f t="shared" si="123"/>
        <v>2008</v>
      </c>
      <c r="H2611" s="4">
        <v>3</v>
      </c>
      <c r="I2611" s="3" t="s">
        <v>36</v>
      </c>
      <c r="J2611" s="3">
        <v>4</v>
      </c>
      <c r="K2611" s="3">
        <v>0</v>
      </c>
      <c r="L2611" s="3">
        <v>0</v>
      </c>
      <c r="M2611" s="3">
        <v>1</v>
      </c>
      <c r="N2611" s="3">
        <v>0</v>
      </c>
      <c r="O2611" s="3">
        <v>0</v>
      </c>
      <c r="P2611" s="3">
        <f t="shared" si="125"/>
        <v>7</v>
      </c>
      <c r="Q2611" s="3">
        <v>172</v>
      </c>
      <c r="R2611" s="3">
        <f t="shared" si="124"/>
        <v>1</v>
      </c>
      <c r="S2611" s="3">
        <v>5</v>
      </c>
      <c r="T2611" s="3">
        <f>IF(AND(H2611&lt;5,S2611&gt;=VLOOKUP(A2611,anni!$A$1:$O$32,6,0)),1,0)</f>
        <v>0</v>
      </c>
    </row>
    <row r="2612" spans="1:20" x14ac:dyDescent="0.3">
      <c r="A2612" s="3">
        <v>2008</v>
      </c>
      <c r="B2612" s="3">
        <v>185</v>
      </c>
      <c r="C2612" s="3" t="s">
        <v>106</v>
      </c>
      <c r="D2612" s="3" t="s">
        <v>107</v>
      </c>
      <c r="E2612" s="3" t="s">
        <v>107</v>
      </c>
      <c r="F2612" s="3">
        <v>5410</v>
      </c>
      <c r="G2612" s="3">
        <f t="shared" si="123"/>
        <v>2008</v>
      </c>
      <c r="H2612" s="4">
        <v>5</v>
      </c>
      <c r="I2612" s="3" t="s">
        <v>36</v>
      </c>
      <c r="J2612" s="3">
        <v>6</v>
      </c>
      <c r="K2612" s="3">
        <v>2</v>
      </c>
      <c r="L2612" s="3">
        <v>0</v>
      </c>
      <c r="M2612" s="3">
        <v>2</v>
      </c>
      <c r="N2612" s="3">
        <v>0</v>
      </c>
      <c r="O2612" s="3">
        <v>0</v>
      </c>
      <c r="P2612" s="3">
        <f t="shared" si="125"/>
        <v>10</v>
      </c>
      <c r="Q2612" s="3">
        <v>88</v>
      </c>
      <c r="R2612" s="3">
        <f t="shared" si="124"/>
        <v>1</v>
      </c>
      <c r="S2612" s="3">
        <v>10</v>
      </c>
      <c r="T2612" s="3">
        <f>IF(AND(H2612&lt;5,S2612&gt;=VLOOKUP(A2612,anni!$A$1:$O$32,6,0)),1,0)</f>
        <v>0</v>
      </c>
    </row>
    <row r="2613" spans="1:20" x14ac:dyDescent="0.3">
      <c r="A2613" s="3">
        <v>2008</v>
      </c>
      <c r="B2613" s="3">
        <v>186</v>
      </c>
      <c r="C2613" s="3" t="s">
        <v>29</v>
      </c>
      <c r="D2613" s="3" t="s">
        <v>82</v>
      </c>
      <c r="E2613" s="3" t="s">
        <v>82</v>
      </c>
      <c r="F2613" s="3">
        <v>5473</v>
      </c>
      <c r="G2613" s="3">
        <f t="shared" si="123"/>
        <v>2008</v>
      </c>
      <c r="H2613" s="4">
        <v>4</v>
      </c>
      <c r="I2613" s="3" t="s">
        <v>36</v>
      </c>
      <c r="J2613" s="3">
        <v>0</v>
      </c>
      <c r="K2613" s="3">
        <v>0</v>
      </c>
      <c r="L2613" s="3">
        <v>0</v>
      </c>
      <c r="M2613" s="3">
        <v>1</v>
      </c>
      <c r="N2613" s="3">
        <v>0</v>
      </c>
      <c r="O2613" s="3">
        <v>0</v>
      </c>
      <c r="P2613" s="3">
        <f t="shared" si="125"/>
        <v>1.2</v>
      </c>
      <c r="Q2613" s="3">
        <v>245</v>
      </c>
      <c r="R2613" s="3">
        <f t="shared" si="124"/>
        <v>1</v>
      </c>
      <c r="S2613" s="3">
        <v>1</v>
      </c>
      <c r="T2613" s="3">
        <f>IF(AND(H2613&lt;5,S2613&gt;=VLOOKUP(A2613,anni!$A$1:$O$32,6,0)),1,0)</f>
        <v>0</v>
      </c>
    </row>
    <row r="2614" spans="1:20" x14ac:dyDescent="0.3">
      <c r="A2614" s="3">
        <v>2008</v>
      </c>
      <c r="B2614" s="3">
        <v>187</v>
      </c>
      <c r="C2614" s="3" t="s">
        <v>43</v>
      </c>
      <c r="D2614" s="3" t="s">
        <v>58</v>
      </c>
      <c r="E2614" s="3" t="s">
        <v>58</v>
      </c>
      <c r="F2614" s="3">
        <v>5536</v>
      </c>
      <c r="G2614" s="3">
        <f t="shared" si="123"/>
        <v>2008</v>
      </c>
      <c r="H2614" s="4">
        <v>2</v>
      </c>
      <c r="I2614" s="3" t="s">
        <v>31</v>
      </c>
      <c r="J2614" s="3">
        <v>6</v>
      </c>
      <c r="K2614" s="3">
        <v>0</v>
      </c>
      <c r="L2614" s="3">
        <v>0</v>
      </c>
      <c r="M2614" s="3">
        <v>3</v>
      </c>
      <c r="N2614" s="3">
        <v>0</v>
      </c>
      <c r="O2614" s="3">
        <v>2</v>
      </c>
      <c r="P2614" s="3">
        <f t="shared" si="125"/>
        <v>17.600000000000001</v>
      </c>
      <c r="Q2614" s="3">
        <v>79</v>
      </c>
      <c r="R2614" s="3">
        <f t="shared" si="124"/>
        <v>3</v>
      </c>
      <c r="S2614" s="3">
        <v>11</v>
      </c>
      <c r="T2614" s="3">
        <f>IF(AND(H2614&lt;5,S2614&gt;=VLOOKUP(A2614,anni!$A$1:$O$32,6,0)),1,0)</f>
        <v>0</v>
      </c>
    </row>
    <row r="2615" spans="1:20" x14ac:dyDescent="0.3">
      <c r="A2615" s="3">
        <v>2008</v>
      </c>
      <c r="B2615" s="3">
        <v>188</v>
      </c>
      <c r="C2615" s="3" t="s">
        <v>62</v>
      </c>
      <c r="D2615" s="3" t="s">
        <v>63</v>
      </c>
      <c r="E2615" s="3" t="s">
        <v>63</v>
      </c>
      <c r="F2615" s="3">
        <v>5301</v>
      </c>
      <c r="G2615" s="3">
        <f t="shared" si="123"/>
        <v>2008</v>
      </c>
      <c r="H2615" s="4">
        <v>5</v>
      </c>
      <c r="I2615" s="3" t="s">
        <v>36</v>
      </c>
      <c r="J2615" s="3">
        <v>6</v>
      </c>
      <c r="K2615" s="3">
        <v>7</v>
      </c>
      <c r="L2615" s="3">
        <v>0</v>
      </c>
      <c r="M2615" s="3">
        <v>7</v>
      </c>
      <c r="N2615" s="3">
        <v>0</v>
      </c>
      <c r="O2615" s="3">
        <v>0</v>
      </c>
      <c r="P2615" s="3">
        <f t="shared" si="125"/>
        <v>20</v>
      </c>
      <c r="Q2615" s="3">
        <v>24</v>
      </c>
      <c r="R2615" s="3">
        <f t="shared" si="124"/>
        <v>2</v>
      </c>
      <c r="S2615" s="3">
        <v>20</v>
      </c>
      <c r="T2615" s="3">
        <f>IF(AND(H2615&lt;5,S2615&gt;=VLOOKUP(A2615,anni!$A$1:$O$32,6,0)),1,0)</f>
        <v>0</v>
      </c>
    </row>
    <row r="2616" spans="1:20" x14ac:dyDescent="0.3">
      <c r="A2616" s="3">
        <v>2008</v>
      </c>
      <c r="B2616" s="3">
        <v>189</v>
      </c>
      <c r="C2616" s="3" t="s">
        <v>59</v>
      </c>
      <c r="D2616" s="3" t="s">
        <v>60</v>
      </c>
      <c r="E2616" s="3" t="s">
        <v>60</v>
      </c>
      <c r="F2616" s="3">
        <v>5537</v>
      </c>
      <c r="G2616" s="3">
        <f t="shared" si="123"/>
        <v>2008</v>
      </c>
      <c r="H2616" s="4">
        <v>2</v>
      </c>
      <c r="I2616" s="3" t="s">
        <v>31</v>
      </c>
      <c r="J2616" s="3">
        <v>0</v>
      </c>
      <c r="K2616" s="3">
        <v>0</v>
      </c>
      <c r="L2616" s="3">
        <v>0</v>
      </c>
      <c r="M2616" s="3">
        <v>0</v>
      </c>
      <c r="N2616" s="3">
        <v>0</v>
      </c>
      <c r="O2616" s="3">
        <v>0</v>
      </c>
      <c r="P2616" s="3">
        <f t="shared" si="125"/>
        <v>0</v>
      </c>
      <c r="Q2616" s="3">
        <v>273</v>
      </c>
      <c r="R2616" s="3">
        <f t="shared" si="124"/>
        <v>1</v>
      </c>
      <c r="S2616" s="3">
        <v>0</v>
      </c>
      <c r="T2616" s="3">
        <f>IF(AND(H2616&lt;5,S2616&gt;=VLOOKUP(A2616,anni!$A$1:$O$32,6,0)),1,0)</f>
        <v>0</v>
      </c>
    </row>
    <row r="2617" spans="1:20" x14ac:dyDescent="0.3">
      <c r="A2617" s="3">
        <v>2008</v>
      </c>
      <c r="B2617" s="3">
        <v>190</v>
      </c>
      <c r="C2617" s="3" t="s">
        <v>50</v>
      </c>
      <c r="D2617" s="3" t="s">
        <v>51</v>
      </c>
      <c r="E2617" s="3" t="s">
        <v>51</v>
      </c>
      <c r="F2617" s="3">
        <v>5168</v>
      </c>
      <c r="G2617" s="3">
        <f t="shared" si="123"/>
        <v>2008</v>
      </c>
      <c r="H2617" s="4">
        <v>4</v>
      </c>
      <c r="I2617" s="3" t="s">
        <v>36</v>
      </c>
      <c r="J2617" s="3">
        <v>5</v>
      </c>
      <c r="K2617" s="3">
        <v>0</v>
      </c>
      <c r="L2617" s="3">
        <v>2</v>
      </c>
      <c r="M2617" s="3">
        <v>5</v>
      </c>
      <c r="N2617" s="3">
        <v>0</v>
      </c>
      <c r="O2617" s="3">
        <v>1</v>
      </c>
      <c r="P2617" s="3">
        <f t="shared" si="125"/>
        <v>15.6</v>
      </c>
      <c r="Q2617" s="3">
        <v>56</v>
      </c>
      <c r="R2617" s="3">
        <f t="shared" si="124"/>
        <v>4</v>
      </c>
      <c r="S2617" s="3">
        <v>13</v>
      </c>
      <c r="T2617" s="3">
        <f>IF(AND(H2617&lt;5,S2617&gt;=VLOOKUP(A2617,anni!$A$1:$O$32,6,0)),1,0)</f>
        <v>0</v>
      </c>
    </row>
    <row r="2618" spans="1:20" x14ac:dyDescent="0.3">
      <c r="A2618" s="3">
        <v>2008</v>
      </c>
      <c r="B2618" s="3">
        <v>191</v>
      </c>
      <c r="C2618" s="3" t="s">
        <v>47</v>
      </c>
      <c r="D2618" s="3" t="s">
        <v>118</v>
      </c>
      <c r="E2618" s="3" t="s">
        <v>118</v>
      </c>
      <c r="F2618" s="3">
        <v>5351</v>
      </c>
      <c r="G2618" s="3">
        <f t="shared" si="123"/>
        <v>2008</v>
      </c>
      <c r="H2618" s="4">
        <v>3</v>
      </c>
      <c r="I2618" s="3" t="s">
        <v>36</v>
      </c>
      <c r="J2618" s="3">
        <v>5</v>
      </c>
      <c r="K2618" s="3">
        <v>0</v>
      </c>
      <c r="L2618" s="3">
        <v>0</v>
      </c>
      <c r="M2618" s="3">
        <v>0</v>
      </c>
      <c r="N2618" s="3">
        <v>1</v>
      </c>
      <c r="O2618" s="3">
        <v>0</v>
      </c>
      <c r="P2618" s="3">
        <f t="shared" si="125"/>
        <v>8.3999999999999986</v>
      </c>
      <c r="Q2618" s="3">
        <v>158</v>
      </c>
      <c r="R2618" s="3">
        <f t="shared" si="124"/>
        <v>4</v>
      </c>
      <c r="S2618" s="3">
        <v>6</v>
      </c>
      <c r="T2618" s="3">
        <f>IF(AND(H2618&lt;5,S2618&gt;=VLOOKUP(A2618,anni!$A$1:$O$32,6,0)),1,0)</f>
        <v>0</v>
      </c>
    </row>
    <row r="2619" spans="1:20" x14ac:dyDescent="0.3">
      <c r="A2619" s="3">
        <v>2008</v>
      </c>
      <c r="B2619" s="3">
        <v>192</v>
      </c>
      <c r="C2619" s="3" t="s">
        <v>39</v>
      </c>
      <c r="D2619" s="3" t="s">
        <v>146</v>
      </c>
      <c r="E2619" s="3" t="s">
        <v>146</v>
      </c>
      <c r="F2619" s="3">
        <v>5411</v>
      </c>
      <c r="G2619" s="3">
        <f t="shared" si="123"/>
        <v>2008</v>
      </c>
      <c r="H2619" s="4">
        <v>5</v>
      </c>
      <c r="I2619" s="3" t="s">
        <v>36</v>
      </c>
      <c r="J2619" s="3">
        <v>0</v>
      </c>
      <c r="K2619" s="3">
        <v>0</v>
      </c>
      <c r="L2619" s="3">
        <v>0</v>
      </c>
      <c r="M2619" s="3">
        <v>1</v>
      </c>
      <c r="N2619" s="3">
        <v>0</v>
      </c>
      <c r="O2619" s="3">
        <v>0</v>
      </c>
      <c r="P2619" s="3">
        <f t="shared" si="125"/>
        <v>1</v>
      </c>
      <c r="Q2619" s="3">
        <v>245</v>
      </c>
      <c r="R2619" s="3">
        <f t="shared" si="124"/>
        <v>1</v>
      </c>
      <c r="S2619" s="3">
        <v>1</v>
      </c>
      <c r="T2619" s="3">
        <f>IF(AND(H2619&lt;5,S2619&gt;=VLOOKUP(A2619,anni!$A$1:$O$32,6,0)),1,0)</f>
        <v>0</v>
      </c>
    </row>
    <row r="2620" spans="1:20" x14ac:dyDescent="0.3">
      <c r="A2620" s="3">
        <v>2008</v>
      </c>
      <c r="B2620" s="3">
        <v>193</v>
      </c>
      <c r="C2620" s="3" t="s">
        <v>69</v>
      </c>
      <c r="D2620" s="3" t="s">
        <v>70</v>
      </c>
      <c r="E2620" s="3" t="s">
        <v>70</v>
      </c>
      <c r="F2620" s="3">
        <v>5538</v>
      </c>
      <c r="G2620" s="3">
        <f t="shared" si="123"/>
        <v>2008</v>
      </c>
      <c r="H2620" s="4">
        <v>2</v>
      </c>
      <c r="I2620" s="3" t="s">
        <v>31</v>
      </c>
      <c r="J2620" s="3">
        <v>3</v>
      </c>
      <c r="K2620" s="3">
        <v>0</v>
      </c>
      <c r="L2620" s="3">
        <v>0</v>
      </c>
      <c r="M2620" s="3">
        <v>1</v>
      </c>
      <c r="N2620" s="3">
        <v>0</v>
      </c>
      <c r="O2620" s="3">
        <v>0</v>
      </c>
      <c r="P2620" s="3">
        <f t="shared" si="125"/>
        <v>6.4</v>
      </c>
      <c r="Q2620" s="3">
        <v>193</v>
      </c>
      <c r="R2620" s="3">
        <f t="shared" si="124"/>
        <v>3</v>
      </c>
      <c r="S2620" s="3">
        <v>4</v>
      </c>
      <c r="T2620" s="3">
        <f>IF(AND(H2620&lt;5,S2620&gt;=VLOOKUP(A2620,anni!$A$1:$O$32,6,0)),1,0)</f>
        <v>0</v>
      </c>
    </row>
    <row r="2621" spans="1:20" x14ac:dyDescent="0.3">
      <c r="A2621" s="3">
        <v>2008</v>
      </c>
      <c r="B2621" s="3">
        <v>194</v>
      </c>
      <c r="C2621" s="3" t="s">
        <v>56</v>
      </c>
      <c r="D2621" s="3" t="s">
        <v>71</v>
      </c>
      <c r="E2621" s="3" t="s">
        <v>71</v>
      </c>
      <c r="F2621" s="3">
        <v>5511</v>
      </c>
      <c r="G2621" s="3">
        <f t="shared" si="123"/>
        <v>2008</v>
      </c>
      <c r="H2621" s="4">
        <v>3</v>
      </c>
      <c r="I2621" s="3" t="s">
        <v>36</v>
      </c>
      <c r="J2621" s="3">
        <v>1</v>
      </c>
      <c r="K2621" s="3">
        <v>0</v>
      </c>
      <c r="L2621" s="3">
        <v>0</v>
      </c>
      <c r="M2621" s="3">
        <v>7</v>
      </c>
      <c r="N2621" s="3">
        <v>0</v>
      </c>
      <c r="O2621" s="3">
        <v>2</v>
      </c>
      <c r="P2621" s="3">
        <f t="shared" si="125"/>
        <v>14</v>
      </c>
      <c r="Q2621" s="3">
        <v>88</v>
      </c>
      <c r="R2621" s="3">
        <f t="shared" si="124"/>
        <v>3</v>
      </c>
      <c r="S2621" s="3">
        <v>10</v>
      </c>
      <c r="T2621" s="3">
        <f>IF(AND(H2621&lt;5,S2621&gt;=VLOOKUP(A2621,anni!$A$1:$O$32,6,0)),1,0)</f>
        <v>0</v>
      </c>
    </row>
    <row r="2622" spans="1:20" x14ac:dyDescent="0.3">
      <c r="A2622" s="3">
        <v>2008</v>
      </c>
      <c r="B2622" s="3">
        <v>195</v>
      </c>
      <c r="C2622" s="3" t="s">
        <v>106</v>
      </c>
      <c r="D2622" s="3" t="s">
        <v>107</v>
      </c>
      <c r="E2622" s="3" t="s">
        <v>107</v>
      </c>
      <c r="F2622" s="3">
        <v>5412</v>
      </c>
      <c r="G2622" s="3">
        <f t="shared" si="123"/>
        <v>2008</v>
      </c>
      <c r="H2622" s="4">
        <v>5</v>
      </c>
      <c r="I2622" s="3" t="s">
        <v>36</v>
      </c>
      <c r="J2622" s="3">
        <v>0</v>
      </c>
      <c r="K2622" s="3">
        <v>0</v>
      </c>
      <c r="L2622" s="3">
        <v>0</v>
      </c>
      <c r="M2622" s="3">
        <v>1</v>
      </c>
      <c r="N2622" s="3">
        <v>0</v>
      </c>
      <c r="O2622" s="3">
        <v>0</v>
      </c>
      <c r="P2622" s="3">
        <f t="shared" si="125"/>
        <v>1</v>
      </c>
      <c r="Q2622" s="3">
        <v>245</v>
      </c>
      <c r="R2622" s="3">
        <f t="shared" si="124"/>
        <v>1</v>
      </c>
      <c r="S2622" s="3">
        <v>1</v>
      </c>
      <c r="T2622" s="3">
        <f>IF(AND(H2622&lt;5,S2622&gt;=VLOOKUP(A2622,anni!$A$1:$O$32,6,0)),1,0)</f>
        <v>0</v>
      </c>
    </row>
    <row r="2623" spans="1:20" x14ac:dyDescent="0.3">
      <c r="A2623" s="3">
        <v>2008</v>
      </c>
      <c r="B2623" s="3">
        <v>196</v>
      </c>
      <c r="C2623" s="3" t="s">
        <v>32</v>
      </c>
      <c r="D2623" s="3" t="s">
        <v>95</v>
      </c>
      <c r="E2623" s="3" t="s">
        <v>95</v>
      </c>
      <c r="F2623" s="3">
        <v>5512</v>
      </c>
      <c r="G2623" s="3">
        <f t="shared" si="123"/>
        <v>2008</v>
      </c>
      <c r="H2623" s="4">
        <v>3</v>
      </c>
      <c r="I2623" s="3" t="s">
        <v>36</v>
      </c>
      <c r="J2623" s="3">
        <v>0</v>
      </c>
      <c r="K2623" s="3">
        <v>0</v>
      </c>
      <c r="L2623" s="3">
        <v>2</v>
      </c>
      <c r="M2623" s="3">
        <v>6</v>
      </c>
      <c r="N2623" s="3">
        <v>0</v>
      </c>
      <c r="O2623" s="3">
        <v>0</v>
      </c>
      <c r="P2623" s="3">
        <f t="shared" si="125"/>
        <v>11.2</v>
      </c>
      <c r="Q2623" s="3">
        <v>118</v>
      </c>
      <c r="R2623" s="3">
        <f t="shared" si="124"/>
        <v>1</v>
      </c>
      <c r="S2623" s="3">
        <v>8</v>
      </c>
      <c r="T2623" s="3">
        <f>IF(AND(H2623&lt;5,S2623&gt;=VLOOKUP(A2623,anni!$A$1:$O$32,6,0)),1,0)</f>
        <v>0</v>
      </c>
    </row>
    <row r="2624" spans="1:20" x14ac:dyDescent="0.3">
      <c r="A2624" s="3">
        <v>2008</v>
      </c>
      <c r="B2624" s="3">
        <v>197</v>
      </c>
      <c r="C2624" s="3" t="s">
        <v>32</v>
      </c>
      <c r="D2624" s="3" t="s">
        <v>127</v>
      </c>
      <c r="E2624" s="3" t="s">
        <v>127</v>
      </c>
      <c r="F2624" s="3">
        <v>5413</v>
      </c>
      <c r="G2624" s="3">
        <f t="shared" si="123"/>
        <v>2008</v>
      </c>
      <c r="H2624" s="4">
        <v>5</v>
      </c>
      <c r="I2624" s="3" t="s">
        <v>36</v>
      </c>
      <c r="J2624" s="3">
        <v>0</v>
      </c>
      <c r="K2624" s="3">
        <v>0</v>
      </c>
      <c r="L2624" s="3">
        <v>0</v>
      </c>
      <c r="M2624" s="3">
        <v>0</v>
      </c>
      <c r="N2624" s="3">
        <v>0</v>
      </c>
      <c r="O2624" s="3">
        <v>0</v>
      </c>
      <c r="P2624" s="3">
        <f t="shared" si="125"/>
        <v>0</v>
      </c>
      <c r="Q2624" s="3">
        <v>273</v>
      </c>
      <c r="R2624" s="3">
        <f t="shared" si="124"/>
        <v>1</v>
      </c>
      <c r="S2624" s="3">
        <v>0</v>
      </c>
      <c r="T2624" s="3">
        <f>IF(AND(H2624&lt;5,S2624&gt;=VLOOKUP(A2624,anni!$A$1:$O$32,6,0)),1,0)</f>
        <v>0</v>
      </c>
    </row>
    <row r="2625" spans="1:20" x14ac:dyDescent="0.3">
      <c r="A2625" s="3">
        <v>2008</v>
      </c>
      <c r="B2625" s="3">
        <v>198</v>
      </c>
      <c r="C2625" s="3" t="s">
        <v>34</v>
      </c>
      <c r="D2625" s="3" t="s">
        <v>42</v>
      </c>
      <c r="E2625" s="3" t="s">
        <v>42</v>
      </c>
      <c r="F2625" s="3">
        <v>5352</v>
      </c>
      <c r="G2625" s="3">
        <f t="shared" si="123"/>
        <v>2008</v>
      </c>
      <c r="H2625" s="4">
        <v>3</v>
      </c>
      <c r="I2625" s="3" t="s">
        <v>36</v>
      </c>
      <c r="J2625" s="3">
        <v>7</v>
      </c>
      <c r="K2625" s="3">
        <v>7</v>
      </c>
      <c r="L2625" s="3">
        <v>7</v>
      </c>
      <c r="M2625" s="3">
        <v>7</v>
      </c>
      <c r="N2625" s="3">
        <v>3</v>
      </c>
      <c r="O2625" s="3">
        <v>0</v>
      </c>
      <c r="P2625" s="3">
        <f t="shared" si="125"/>
        <v>0</v>
      </c>
      <c r="Q2625" s="3">
        <v>10</v>
      </c>
      <c r="R2625" s="3">
        <f t="shared" si="124"/>
        <v>4</v>
      </c>
      <c r="S2625" s="3">
        <v>31</v>
      </c>
      <c r="T2625" s="3">
        <f>IF(AND(H2625&lt;5,S2625&gt;=VLOOKUP(A2625,anni!$A$1:$O$32,6,0)),1,0)</f>
        <v>1</v>
      </c>
    </row>
    <row r="2626" spans="1:20" x14ac:dyDescent="0.3">
      <c r="A2626" s="3">
        <v>2008</v>
      </c>
      <c r="B2626" s="3">
        <v>199</v>
      </c>
      <c r="C2626" s="3" t="s">
        <v>56</v>
      </c>
      <c r="D2626" s="3" t="s">
        <v>85</v>
      </c>
      <c r="E2626" s="3" t="s">
        <v>85</v>
      </c>
      <c r="F2626" s="3">
        <v>5414</v>
      </c>
      <c r="G2626" s="3">
        <f t="shared" ref="G2626:G2689" si="126">A2626</f>
        <v>2008</v>
      </c>
      <c r="H2626" s="4">
        <v>5</v>
      </c>
      <c r="I2626" s="3" t="s">
        <v>36</v>
      </c>
      <c r="J2626" s="3">
        <v>7</v>
      </c>
      <c r="K2626" s="3">
        <v>1</v>
      </c>
      <c r="L2626" s="3">
        <v>5</v>
      </c>
      <c r="M2626" s="3">
        <v>0</v>
      </c>
      <c r="N2626" s="3">
        <v>0</v>
      </c>
      <c r="O2626" s="3">
        <v>0</v>
      </c>
      <c r="P2626" s="3">
        <f t="shared" si="125"/>
        <v>13</v>
      </c>
      <c r="Q2626" s="3">
        <v>56</v>
      </c>
      <c r="R2626" s="3">
        <f t="shared" si="124"/>
        <v>1</v>
      </c>
      <c r="S2626" s="3">
        <v>13</v>
      </c>
      <c r="T2626" s="3">
        <f>IF(AND(H2626&lt;5,S2626&gt;=VLOOKUP(A2626,anni!$A$1:$O$32,6,0)),1,0)</f>
        <v>0</v>
      </c>
    </row>
    <row r="2627" spans="1:20" x14ac:dyDescent="0.3">
      <c r="A2627" s="3">
        <v>2008</v>
      </c>
      <c r="B2627" s="3">
        <v>200</v>
      </c>
      <c r="C2627" s="3" t="s">
        <v>56</v>
      </c>
      <c r="D2627" s="3" t="s">
        <v>99</v>
      </c>
      <c r="E2627" s="3" t="s">
        <v>99</v>
      </c>
      <c r="F2627" s="3">
        <v>5513</v>
      </c>
      <c r="G2627" s="3">
        <f t="shared" si="126"/>
        <v>2008</v>
      </c>
      <c r="H2627" s="4">
        <v>3</v>
      </c>
      <c r="I2627" s="3" t="s">
        <v>36</v>
      </c>
      <c r="J2627" s="3">
        <v>0</v>
      </c>
      <c r="K2627" s="3">
        <v>0</v>
      </c>
      <c r="L2627" s="3">
        <v>2</v>
      </c>
      <c r="M2627" s="3">
        <v>0</v>
      </c>
      <c r="N2627" s="3">
        <v>0</v>
      </c>
      <c r="O2627" s="3">
        <v>1</v>
      </c>
      <c r="P2627" s="3">
        <f t="shared" si="125"/>
        <v>4.1999999999999993</v>
      </c>
      <c r="Q2627" s="3">
        <v>205</v>
      </c>
      <c r="R2627" s="3">
        <f t="shared" si="124"/>
        <v>1</v>
      </c>
      <c r="S2627" s="3">
        <v>3</v>
      </c>
      <c r="T2627" s="3">
        <f>IF(AND(H2627&lt;5,S2627&gt;=VLOOKUP(A2627,anni!$A$1:$O$32,6,0)),1,0)</f>
        <v>0</v>
      </c>
    </row>
    <row r="2628" spans="1:20" x14ac:dyDescent="0.3">
      <c r="A2628" s="3">
        <v>2008</v>
      </c>
      <c r="B2628" s="3">
        <v>201</v>
      </c>
      <c r="C2628" s="3" t="s">
        <v>37</v>
      </c>
      <c r="D2628" s="3" t="s">
        <v>55</v>
      </c>
      <c r="E2628" s="3" t="s">
        <v>55</v>
      </c>
      <c r="F2628" s="3">
        <v>5169</v>
      </c>
      <c r="G2628" s="3">
        <f t="shared" si="126"/>
        <v>2008</v>
      </c>
      <c r="H2628" s="4">
        <v>4</v>
      </c>
      <c r="I2628" s="3" t="s">
        <v>36</v>
      </c>
      <c r="J2628" s="3">
        <v>5</v>
      </c>
      <c r="K2628" s="3">
        <v>6</v>
      </c>
      <c r="L2628" s="3">
        <v>4</v>
      </c>
      <c r="M2628" s="3">
        <v>7</v>
      </c>
      <c r="N2628" s="3">
        <v>3</v>
      </c>
      <c r="O2628" s="3">
        <v>2</v>
      </c>
      <c r="P2628" s="3">
        <f t="shared" si="125"/>
        <v>0</v>
      </c>
      <c r="Q2628" s="3">
        <v>14</v>
      </c>
      <c r="R2628" s="3">
        <f t="shared" si="124"/>
        <v>4</v>
      </c>
      <c r="S2628" s="3">
        <v>27</v>
      </c>
      <c r="T2628" s="3">
        <f>IF(AND(H2628&lt;5,S2628&gt;=VLOOKUP(A2628,anni!$A$1:$O$32,6,0)),1,0)</f>
        <v>1</v>
      </c>
    </row>
    <row r="2629" spans="1:20" x14ac:dyDescent="0.3">
      <c r="A2629" s="3">
        <v>2008</v>
      </c>
      <c r="B2629" s="3">
        <v>202</v>
      </c>
      <c r="C2629" s="3" t="s">
        <v>69</v>
      </c>
      <c r="D2629" s="3" t="s">
        <v>90</v>
      </c>
      <c r="E2629" s="3" t="s">
        <v>90</v>
      </c>
      <c r="F2629" s="3">
        <v>5474</v>
      </c>
      <c r="G2629" s="3">
        <f t="shared" si="126"/>
        <v>2008</v>
      </c>
      <c r="H2629" s="4">
        <v>4</v>
      </c>
      <c r="I2629" s="3" t="s">
        <v>36</v>
      </c>
      <c r="J2629" s="3">
        <v>2</v>
      </c>
      <c r="K2629" s="3">
        <v>7</v>
      </c>
      <c r="L2629" s="3">
        <v>2</v>
      </c>
      <c r="M2629" s="3">
        <v>0</v>
      </c>
      <c r="N2629" s="3">
        <v>1</v>
      </c>
      <c r="O2629" s="3">
        <v>0</v>
      </c>
      <c r="P2629" s="3">
        <f t="shared" si="125"/>
        <v>14.399999999999999</v>
      </c>
      <c r="Q2629" s="3">
        <v>68</v>
      </c>
      <c r="R2629" s="3">
        <f t="shared" si="124"/>
        <v>2</v>
      </c>
      <c r="S2629" s="3">
        <v>12</v>
      </c>
      <c r="T2629" s="3">
        <f>IF(AND(H2629&lt;5,S2629&gt;=VLOOKUP(A2629,anni!$A$1:$O$32,6,0)),1,0)</f>
        <v>0</v>
      </c>
    </row>
    <row r="2630" spans="1:20" x14ac:dyDescent="0.3">
      <c r="A2630" s="3">
        <v>2008</v>
      </c>
      <c r="B2630" s="3">
        <v>203</v>
      </c>
      <c r="C2630" s="3" t="s">
        <v>56</v>
      </c>
      <c r="D2630" s="3" t="s">
        <v>93</v>
      </c>
      <c r="E2630" s="3" t="s">
        <v>93</v>
      </c>
      <c r="F2630" s="3">
        <v>5415</v>
      </c>
      <c r="G2630" s="3">
        <f t="shared" si="126"/>
        <v>2008</v>
      </c>
      <c r="H2630" s="4">
        <v>5</v>
      </c>
      <c r="I2630" s="3" t="s">
        <v>36</v>
      </c>
      <c r="J2630" s="3">
        <v>7</v>
      </c>
      <c r="K2630" s="3">
        <v>2</v>
      </c>
      <c r="L2630" s="3">
        <v>0</v>
      </c>
      <c r="M2630" s="3">
        <v>2</v>
      </c>
      <c r="N2630" s="3">
        <v>0</v>
      </c>
      <c r="O2630" s="3">
        <v>0</v>
      </c>
      <c r="P2630" s="3">
        <f t="shared" si="125"/>
        <v>11</v>
      </c>
      <c r="Q2630" s="3">
        <v>79</v>
      </c>
      <c r="R2630" s="3">
        <f t="shared" si="124"/>
        <v>1</v>
      </c>
      <c r="S2630" s="3">
        <v>11</v>
      </c>
      <c r="T2630" s="3">
        <f>IF(AND(H2630&lt;5,S2630&gt;=VLOOKUP(A2630,anni!$A$1:$O$32,6,0)),1,0)</f>
        <v>0</v>
      </c>
    </row>
    <row r="2631" spans="1:20" x14ac:dyDescent="0.3">
      <c r="A2631" s="3">
        <v>2008</v>
      </c>
      <c r="B2631" s="3">
        <v>204</v>
      </c>
      <c r="C2631" s="3" t="s">
        <v>62</v>
      </c>
      <c r="D2631" s="3" t="s">
        <v>134</v>
      </c>
      <c r="E2631" s="3" t="s">
        <v>134</v>
      </c>
      <c r="F2631" s="3">
        <v>5539</v>
      </c>
      <c r="G2631" s="3">
        <f t="shared" si="126"/>
        <v>2008</v>
      </c>
      <c r="H2631" s="4">
        <v>2</v>
      </c>
      <c r="I2631" s="3" t="s">
        <v>31</v>
      </c>
      <c r="J2631" s="3">
        <v>0</v>
      </c>
      <c r="K2631" s="3">
        <v>0</v>
      </c>
      <c r="L2631" s="3">
        <v>0</v>
      </c>
      <c r="M2631" s="3">
        <v>1</v>
      </c>
      <c r="N2631" s="3">
        <v>0</v>
      </c>
      <c r="O2631" s="3">
        <v>0</v>
      </c>
      <c r="P2631" s="3">
        <f t="shared" si="125"/>
        <v>1.6</v>
      </c>
      <c r="Q2631" s="3">
        <v>245</v>
      </c>
      <c r="R2631" s="3">
        <f t="shared" si="124"/>
        <v>1</v>
      </c>
      <c r="S2631" s="3">
        <v>1</v>
      </c>
      <c r="T2631" s="3">
        <f>IF(AND(H2631&lt;5,S2631&gt;=VLOOKUP(A2631,anni!$A$1:$O$32,6,0)),1,0)</f>
        <v>0</v>
      </c>
    </row>
    <row r="2632" spans="1:20" x14ac:dyDescent="0.3">
      <c r="A2632" s="3">
        <v>2008</v>
      </c>
      <c r="B2632" s="3">
        <v>205</v>
      </c>
      <c r="C2632" s="3" t="s">
        <v>34</v>
      </c>
      <c r="D2632" s="3" t="s">
        <v>35</v>
      </c>
      <c r="E2632" s="3" t="s">
        <v>35</v>
      </c>
      <c r="F2632" s="3">
        <v>4985</v>
      </c>
      <c r="G2632" s="3">
        <f t="shared" si="126"/>
        <v>2008</v>
      </c>
      <c r="H2632" s="4">
        <v>5</v>
      </c>
      <c r="I2632" s="3" t="s">
        <v>36</v>
      </c>
      <c r="J2632" s="3">
        <v>4</v>
      </c>
      <c r="K2632" s="3">
        <v>5</v>
      </c>
      <c r="L2632" s="3">
        <v>0</v>
      </c>
      <c r="M2632" s="3">
        <v>0</v>
      </c>
      <c r="N2632" s="3">
        <v>4</v>
      </c>
      <c r="O2632" s="3">
        <v>1</v>
      </c>
      <c r="P2632" s="3">
        <f t="shared" si="125"/>
        <v>14</v>
      </c>
      <c r="Q2632" s="3">
        <v>52</v>
      </c>
      <c r="R2632" s="3">
        <f t="shared" si="124"/>
        <v>3</v>
      </c>
      <c r="S2632" s="3">
        <v>14</v>
      </c>
      <c r="T2632" s="3">
        <f>IF(AND(H2632&lt;5,S2632&gt;=VLOOKUP(A2632,anni!$A$1:$O$32,6,0)),1,0)</f>
        <v>0</v>
      </c>
    </row>
    <row r="2633" spans="1:20" x14ac:dyDescent="0.3">
      <c r="A2633" s="3">
        <v>2008</v>
      </c>
      <c r="B2633" s="3">
        <v>206</v>
      </c>
      <c r="C2633" s="3" t="s">
        <v>45</v>
      </c>
      <c r="D2633" s="3" t="s">
        <v>46</v>
      </c>
      <c r="E2633" s="3" t="s">
        <v>46</v>
      </c>
      <c r="F2633" s="3">
        <v>5416</v>
      </c>
      <c r="G2633" s="3">
        <f t="shared" si="126"/>
        <v>2008</v>
      </c>
      <c r="H2633" s="4">
        <v>5</v>
      </c>
      <c r="I2633" s="3" t="s">
        <v>36</v>
      </c>
      <c r="J2633" s="3">
        <v>0</v>
      </c>
      <c r="K2633" s="3">
        <v>0</v>
      </c>
      <c r="L2633" s="3">
        <v>0</v>
      </c>
      <c r="M2633" s="3">
        <v>0</v>
      </c>
      <c r="N2633" s="3">
        <v>0</v>
      </c>
      <c r="O2633" s="3">
        <v>0</v>
      </c>
      <c r="P2633" s="3">
        <f t="shared" si="125"/>
        <v>0</v>
      </c>
      <c r="Q2633" s="3">
        <v>273</v>
      </c>
      <c r="R2633" s="3">
        <f t="shared" si="124"/>
        <v>1</v>
      </c>
      <c r="S2633" s="3">
        <v>0</v>
      </c>
      <c r="T2633" s="3">
        <f>IF(AND(H2633&lt;5,S2633&gt;=VLOOKUP(A2633,anni!$A$1:$O$32,6,0)),1,0)</f>
        <v>0</v>
      </c>
    </row>
    <row r="2634" spans="1:20" x14ac:dyDescent="0.3">
      <c r="A2634" s="3">
        <v>2008</v>
      </c>
      <c r="B2634" s="3">
        <v>207</v>
      </c>
      <c r="C2634" s="3" t="s">
        <v>37</v>
      </c>
      <c r="D2634" s="3" t="s">
        <v>96</v>
      </c>
      <c r="E2634" s="3" t="s">
        <v>96</v>
      </c>
      <c r="F2634" s="3">
        <v>4986</v>
      </c>
      <c r="G2634" s="3">
        <f t="shared" si="126"/>
        <v>2008</v>
      </c>
      <c r="H2634" s="4">
        <v>5</v>
      </c>
      <c r="I2634" s="3" t="s">
        <v>36</v>
      </c>
      <c r="J2634" s="3">
        <v>4</v>
      </c>
      <c r="K2634" s="3">
        <v>0</v>
      </c>
      <c r="L2634" s="3">
        <v>0</v>
      </c>
      <c r="M2634" s="3">
        <v>6</v>
      </c>
      <c r="N2634" s="3">
        <v>0</v>
      </c>
      <c r="O2634" s="3">
        <v>1</v>
      </c>
      <c r="P2634" s="3">
        <f t="shared" si="125"/>
        <v>11</v>
      </c>
      <c r="Q2634" s="3">
        <v>79</v>
      </c>
      <c r="R2634" s="3">
        <f t="shared" si="124"/>
        <v>4</v>
      </c>
      <c r="S2634" s="3">
        <v>11</v>
      </c>
      <c r="T2634" s="3">
        <f>IF(AND(H2634&lt;5,S2634&gt;=VLOOKUP(A2634,anni!$A$1:$O$32,6,0)),1,0)</f>
        <v>0</v>
      </c>
    </row>
    <row r="2635" spans="1:20" x14ac:dyDescent="0.3">
      <c r="A2635" s="3">
        <v>2008</v>
      </c>
      <c r="B2635" s="3">
        <v>208</v>
      </c>
      <c r="C2635" s="3" t="s">
        <v>47</v>
      </c>
      <c r="D2635" s="3" t="s">
        <v>118</v>
      </c>
      <c r="E2635" s="3" t="s">
        <v>118</v>
      </c>
      <c r="F2635" s="3">
        <v>5417</v>
      </c>
      <c r="G2635" s="3">
        <f t="shared" si="126"/>
        <v>2008</v>
      </c>
      <c r="H2635" s="4">
        <v>5</v>
      </c>
      <c r="I2635" s="3" t="s">
        <v>36</v>
      </c>
      <c r="J2635" s="3">
        <v>5</v>
      </c>
      <c r="K2635" s="3">
        <v>1</v>
      </c>
      <c r="L2635" s="3">
        <v>0</v>
      </c>
      <c r="M2635" s="3">
        <v>1</v>
      </c>
      <c r="N2635" s="3">
        <v>0</v>
      </c>
      <c r="O2635" s="3">
        <v>0</v>
      </c>
      <c r="P2635" s="3">
        <f t="shared" si="125"/>
        <v>7</v>
      </c>
      <c r="Q2635" s="3">
        <v>133</v>
      </c>
      <c r="R2635" s="3">
        <f t="shared" si="124"/>
        <v>1</v>
      </c>
      <c r="S2635" s="3">
        <v>7</v>
      </c>
      <c r="T2635" s="3">
        <f>IF(AND(H2635&lt;5,S2635&gt;=VLOOKUP(A2635,anni!$A$1:$O$32,6,0)),1,0)</f>
        <v>0</v>
      </c>
    </row>
    <row r="2636" spans="1:20" x14ac:dyDescent="0.3">
      <c r="A2636" s="3">
        <v>2008</v>
      </c>
      <c r="B2636" s="3">
        <v>209</v>
      </c>
      <c r="C2636" s="3" t="s">
        <v>56</v>
      </c>
      <c r="D2636" s="3" t="s">
        <v>66</v>
      </c>
      <c r="E2636" s="3" t="s">
        <v>66</v>
      </c>
      <c r="F2636" s="3">
        <v>5418</v>
      </c>
      <c r="G2636" s="3">
        <f t="shared" si="126"/>
        <v>2008</v>
      </c>
      <c r="H2636" s="4">
        <v>5</v>
      </c>
      <c r="I2636" s="3" t="s">
        <v>36</v>
      </c>
      <c r="J2636" s="3">
        <v>7</v>
      </c>
      <c r="K2636" s="3">
        <v>6</v>
      </c>
      <c r="L2636" s="3">
        <v>0</v>
      </c>
      <c r="M2636" s="3">
        <v>0</v>
      </c>
      <c r="N2636" s="3">
        <v>0</v>
      </c>
      <c r="O2636" s="3">
        <v>0</v>
      </c>
      <c r="P2636" s="3">
        <f t="shared" si="125"/>
        <v>13</v>
      </c>
      <c r="Q2636" s="3">
        <v>56</v>
      </c>
      <c r="R2636" s="3">
        <f t="shared" si="124"/>
        <v>1</v>
      </c>
      <c r="S2636" s="3">
        <v>13</v>
      </c>
      <c r="T2636" s="3">
        <f>IF(AND(H2636&lt;5,S2636&gt;=VLOOKUP(A2636,anni!$A$1:$O$32,6,0)),1,0)</f>
        <v>0</v>
      </c>
    </row>
    <row r="2637" spans="1:20" x14ac:dyDescent="0.3">
      <c r="A2637" s="3">
        <v>2008</v>
      </c>
      <c r="B2637" s="3">
        <v>210</v>
      </c>
      <c r="C2637" s="3" t="s">
        <v>29</v>
      </c>
      <c r="D2637" s="3" t="s">
        <v>139</v>
      </c>
      <c r="E2637" s="3" t="s">
        <v>139</v>
      </c>
      <c r="F2637" s="3">
        <v>5419</v>
      </c>
      <c r="G2637" s="3">
        <f t="shared" si="126"/>
        <v>2008</v>
      </c>
      <c r="H2637" s="4">
        <v>5</v>
      </c>
      <c r="I2637" s="3" t="s">
        <v>36</v>
      </c>
      <c r="J2637" s="3">
        <v>1</v>
      </c>
      <c r="K2637" s="3">
        <v>0</v>
      </c>
      <c r="L2637" s="3">
        <v>0</v>
      </c>
      <c r="M2637" s="3">
        <v>1</v>
      </c>
      <c r="N2637" s="3">
        <v>0</v>
      </c>
      <c r="O2637" s="3">
        <v>0</v>
      </c>
      <c r="P2637" s="3">
        <f t="shared" si="125"/>
        <v>2</v>
      </c>
      <c r="Q2637" s="3">
        <v>225</v>
      </c>
      <c r="R2637" s="3">
        <f t="shared" si="124"/>
        <v>1</v>
      </c>
      <c r="S2637" s="3">
        <v>2</v>
      </c>
      <c r="T2637" s="3">
        <f>IF(AND(H2637&lt;5,S2637&gt;=VLOOKUP(A2637,anni!$A$1:$O$32,6,0)),1,0)</f>
        <v>0</v>
      </c>
    </row>
    <row r="2638" spans="1:20" x14ac:dyDescent="0.3">
      <c r="A2638" s="3">
        <v>2008</v>
      </c>
      <c r="B2638" s="3">
        <v>211</v>
      </c>
      <c r="C2638" s="3" t="s">
        <v>45</v>
      </c>
      <c r="D2638" s="3" t="s">
        <v>67</v>
      </c>
      <c r="E2638" s="3" t="s">
        <v>67</v>
      </c>
      <c r="F2638" s="3">
        <v>5170</v>
      </c>
      <c r="G2638" s="3">
        <f t="shared" si="126"/>
        <v>2008</v>
      </c>
      <c r="H2638" s="4">
        <v>4</v>
      </c>
      <c r="I2638" s="3" t="s">
        <v>36</v>
      </c>
      <c r="J2638" s="3">
        <v>7</v>
      </c>
      <c r="K2638" s="3">
        <v>0</v>
      </c>
      <c r="L2638" s="3">
        <v>5</v>
      </c>
      <c r="M2638" s="3">
        <v>6</v>
      </c>
      <c r="N2638" s="3">
        <v>0</v>
      </c>
      <c r="O2638" s="3">
        <v>0</v>
      </c>
      <c r="P2638" s="3">
        <f t="shared" si="125"/>
        <v>21.599999999999998</v>
      </c>
      <c r="Q2638" s="3">
        <v>28</v>
      </c>
      <c r="R2638" s="3">
        <f t="shared" si="124"/>
        <v>4</v>
      </c>
      <c r="S2638" s="3">
        <v>18</v>
      </c>
      <c r="T2638" s="3">
        <f>IF(AND(H2638&lt;5,S2638&gt;=VLOOKUP(A2638,anni!$A$1:$O$32,6,0)),1,0)</f>
        <v>0</v>
      </c>
    </row>
    <row r="2639" spans="1:20" x14ac:dyDescent="0.3">
      <c r="A2639" s="3">
        <v>2008</v>
      </c>
      <c r="B2639" s="3">
        <v>212</v>
      </c>
      <c r="C2639" s="3" t="s">
        <v>37</v>
      </c>
      <c r="D2639" s="3" t="s">
        <v>112</v>
      </c>
      <c r="E2639" s="3" t="s">
        <v>112</v>
      </c>
      <c r="F2639" s="3">
        <v>5475</v>
      </c>
      <c r="G2639" s="3">
        <f t="shared" si="126"/>
        <v>2008</v>
      </c>
      <c r="H2639" s="4">
        <v>4</v>
      </c>
      <c r="I2639" s="3" t="s">
        <v>36</v>
      </c>
      <c r="J2639" s="3">
        <v>7</v>
      </c>
      <c r="K2639" s="3">
        <v>0</v>
      </c>
      <c r="L2639" s="3">
        <v>0</v>
      </c>
      <c r="M2639" s="3">
        <v>1</v>
      </c>
      <c r="N2639" s="3">
        <v>0</v>
      </c>
      <c r="O2639" s="3">
        <v>0</v>
      </c>
      <c r="P2639" s="3">
        <f t="shared" si="125"/>
        <v>9.6</v>
      </c>
      <c r="Q2639" s="3">
        <v>118</v>
      </c>
      <c r="R2639" s="3">
        <f t="shared" si="124"/>
        <v>1</v>
      </c>
      <c r="S2639" s="3">
        <v>8</v>
      </c>
      <c r="T2639" s="3">
        <f>IF(AND(H2639&lt;5,S2639&gt;=VLOOKUP(A2639,anni!$A$1:$O$32,6,0)),1,0)</f>
        <v>0</v>
      </c>
    </row>
    <row r="2640" spans="1:20" x14ac:dyDescent="0.3">
      <c r="A2640" s="3">
        <v>2008</v>
      </c>
      <c r="B2640" s="3">
        <v>213</v>
      </c>
      <c r="C2640" s="3" t="s">
        <v>135</v>
      </c>
      <c r="D2640" s="3" t="s">
        <v>145</v>
      </c>
      <c r="E2640" s="3" t="s">
        <v>145</v>
      </c>
      <c r="F2640" s="3">
        <v>5420</v>
      </c>
      <c r="G2640" s="3">
        <f t="shared" si="126"/>
        <v>2008</v>
      </c>
      <c r="H2640" s="4">
        <v>5</v>
      </c>
      <c r="I2640" s="3" t="s">
        <v>36</v>
      </c>
      <c r="J2640" s="3">
        <v>0</v>
      </c>
      <c r="K2640" s="3">
        <v>0</v>
      </c>
      <c r="L2640" s="3">
        <v>0</v>
      </c>
      <c r="M2640" s="3">
        <v>0</v>
      </c>
      <c r="N2640" s="3">
        <v>0</v>
      </c>
      <c r="O2640" s="3">
        <v>0</v>
      </c>
      <c r="P2640" s="3">
        <f t="shared" si="125"/>
        <v>0</v>
      </c>
      <c r="Q2640" s="3">
        <v>273</v>
      </c>
      <c r="R2640" s="3">
        <f t="shared" si="124"/>
        <v>1</v>
      </c>
      <c r="S2640" s="3">
        <v>0</v>
      </c>
      <c r="T2640" s="3">
        <f>IF(AND(H2640&lt;5,S2640&gt;=VLOOKUP(A2640,anni!$A$1:$O$32,6,0)),1,0)</f>
        <v>0</v>
      </c>
    </row>
    <row r="2641" spans="1:20" x14ac:dyDescent="0.3">
      <c r="A2641" s="3">
        <v>2008</v>
      </c>
      <c r="B2641" s="3">
        <v>214</v>
      </c>
      <c r="C2641" s="3" t="s">
        <v>29</v>
      </c>
      <c r="D2641" s="3" t="s">
        <v>75</v>
      </c>
      <c r="E2641" s="3" t="s">
        <v>75</v>
      </c>
      <c r="F2641" s="3">
        <v>5171</v>
      </c>
      <c r="G2641" s="3">
        <f t="shared" si="126"/>
        <v>2008</v>
      </c>
      <c r="H2641" s="4">
        <v>4</v>
      </c>
      <c r="I2641" s="3" t="s">
        <v>36</v>
      </c>
      <c r="J2641" s="3">
        <v>2</v>
      </c>
      <c r="K2641" s="3">
        <v>0</v>
      </c>
      <c r="L2641" s="3">
        <v>0</v>
      </c>
      <c r="M2641" s="3">
        <v>1</v>
      </c>
      <c r="N2641" s="3">
        <v>0</v>
      </c>
      <c r="O2641" s="3">
        <v>0</v>
      </c>
      <c r="P2641" s="3">
        <f t="shared" si="125"/>
        <v>3.5999999999999996</v>
      </c>
      <c r="Q2641" s="3">
        <v>205</v>
      </c>
      <c r="R2641" s="3">
        <f t="shared" si="124"/>
        <v>2</v>
      </c>
      <c r="S2641" s="3">
        <v>3</v>
      </c>
      <c r="T2641" s="3">
        <f>IF(AND(H2641&lt;5,S2641&gt;=VLOOKUP(A2641,anni!$A$1:$O$32,6,0)),1,0)</f>
        <v>0</v>
      </c>
    </row>
    <row r="2642" spans="1:20" x14ac:dyDescent="0.3">
      <c r="A2642" s="3">
        <v>2008</v>
      </c>
      <c r="B2642" s="3">
        <v>215</v>
      </c>
      <c r="C2642" s="3" t="s">
        <v>135</v>
      </c>
      <c r="D2642" s="3" t="s">
        <v>145</v>
      </c>
      <c r="E2642" s="3" t="s">
        <v>145</v>
      </c>
      <c r="F2642" s="3">
        <v>5421</v>
      </c>
      <c r="G2642" s="3">
        <f t="shared" si="126"/>
        <v>2008</v>
      </c>
      <c r="H2642" s="4">
        <v>5</v>
      </c>
      <c r="I2642" s="3" t="s">
        <v>36</v>
      </c>
      <c r="J2642" s="3">
        <v>0</v>
      </c>
      <c r="K2642" s="3">
        <v>1</v>
      </c>
      <c r="L2642" s="3">
        <v>0</v>
      </c>
      <c r="M2642" s="3">
        <v>0</v>
      </c>
      <c r="N2642" s="3">
        <v>0</v>
      </c>
      <c r="O2642" s="3">
        <v>0</v>
      </c>
      <c r="P2642" s="3">
        <f t="shared" si="125"/>
        <v>1</v>
      </c>
      <c r="Q2642" s="3">
        <v>245</v>
      </c>
      <c r="R2642" s="3">
        <f t="shared" si="124"/>
        <v>1</v>
      </c>
      <c r="S2642" s="3">
        <v>1</v>
      </c>
      <c r="T2642" s="3">
        <f>IF(AND(H2642&lt;5,S2642&gt;=VLOOKUP(A2642,anni!$A$1:$O$32,6,0)),1,0)</f>
        <v>0</v>
      </c>
    </row>
    <row r="2643" spans="1:20" x14ac:dyDescent="0.3">
      <c r="A2643" s="3">
        <v>2008</v>
      </c>
      <c r="B2643" s="3">
        <v>216</v>
      </c>
      <c r="C2643" s="3" t="s">
        <v>43</v>
      </c>
      <c r="D2643" s="3" t="s">
        <v>92</v>
      </c>
      <c r="E2643" s="3" t="s">
        <v>92</v>
      </c>
      <c r="F2643" s="3">
        <v>4996</v>
      </c>
      <c r="G2643" s="3">
        <f t="shared" si="126"/>
        <v>2008</v>
      </c>
      <c r="H2643" s="4">
        <v>4</v>
      </c>
      <c r="I2643" s="3" t="s">
        <v>36</v>
      </c>
      <c r="J2643" s="3">
        <v>2</v>
      </c>
      <c r="K2643" s="3">
        <v>3</v>
      </c>
      <c r="L2643" s="3">
        <v>0</v>
      </c>
      <c r="M2643" s="3">
        <v>1</v>
      </c>
      <c r="N2643" s="3">
        <v>2</v>
      </c>
      <c r="O2643" s="3">
        <v>0</v>
      </c>
      <c r="P2643" s="3">
        <f t="shared" si="125"/>
        <v>9.6</v>
      </c>
      <c r="Q2643" s="3">
        <v>118</v>
      </c>
      <c r="R2643" s="3">
        <f t="shared" si="124"/>
        <v>5</v>
      </c>
      <c r="S2643" s="3">
        <v>8</v>
      </c>
      <c r="T2643" s="3">
        <f>IF(AND(H2643&lt;5,S2643&gt;=VLOOKUP(A2643,anni!$A$1:$O$32,6,0)),1,0)</f>
        <v>0</v>
      </c>
    </row>
    <row r="2644" spans="1:20" x14ac:dyDescent="0.3">
      <c r="A2644" s="3">
        <v>2008</v>
      </c>
      <c r="B2644" s="3">
        <v>217</v>
      </c>
      <c r="C2644" s="3" t="s">
        <v>50</v>
      </c>
      <c r="D2644" s="3" t="s">
        <v>51</v>
      </c>
      <c r="E2644" s="3" t="s">
        <v>51</v>
      </c>
      <c r="F2644" s="3">
        <v>5422</v>
      </c>
      <c r="G2644" s="3">
        <f t="shared" si="126"/>
        <v>2008</v>
      </c>
      <c r="H2644" s="4">
        <v>5</v>
      </c>
      <c r="I2644" s="3" t="s">
        <v>36</v>
      </c>
      <c r="J2644" s="3">
        <v>3</v>
      </c>
      <c r="K2644" s="3">
        <v>0</v>
      </c>
      <c r="L2644" s="3">
        <v>1</v>
      </c>
      <c r="M2644" s="3">
        <v>0</v>
      </c>
      <c r="N2644" s="3">
        <v>0</v>
      </c>
      <c r="O2644" s="3">
        <v>0</v>
      </c>
      <c r="P2644" s="3">
        <f t="shared" si="125"/>
        <v>4</v>
      </c>
      <c r="Q2644" s="3">
        <v>193</v>
      </c>
      <c r="R2644" s="3">
        <f t="shared" si="124"/>
        <v>1</v>
      </c>
      <c r="S2644" s="3">
        <v>4</v>
      </c>
      <c r="T2644" s="3">
        <f>IF(AND(H2644&lt;5,S2644&gt;=VLOOKUP(A2644,anni!$A$1:$O$32,6,0)),1,0)</f>
        <v>0</v>
      </c>
    </row>
    <row r="2645" spans="1:20" x14ac:dyDescent="0.3">
      <c r="A2645" s="3">
        <v>2008</v>
      </c>
      <c r="B2645" s="3">
        <v>218</v>
      </c>
      <c r="C2645" s="3" t="s">
        <v>47</v>
      </c>
      <c r="D2645" s="3" t="s">
        <v>48</v>
      </c>
      <c r="E2645" s="3" t="s">
        <v>48</v>
      </c>
      <c r="F2645" s="3">
        <v>5514</v>
      </c>
      <c r="G2645" s="3">
        <f t="shared" si="126"/>
        <v>2008</v>
      </c>
      <c r="H2645" s="4">
        <v>3</v>
      </c>
      <c r="I2645" s="3" t="s">
        <v>36</v>
      </c>
      <c r="J2645" s="3">
        <v>3</v>
      </c>
      <c r="K2645" s="3">
        <v>0</v>
      </c>
      <c r="L2645" s="3">
        <v>0</v>
      </c>
      <c r="M2645" s="3">
        <v>1</v>
      </c>
      <c r="N2645" s="3">
        <v>0</v>
      </c>
      <c r="O2645" s="3">
        <v>0</v>
      </c>
      <c r="P2645" s="3">
        <f t="shared" si="125"/>
        <v>5.6</v>
      </c>
      <c r="Q2645" s="3">
        <v>193</v>
      </c>
      <c r="R2645" s="3">
        <f t="shared" si="124"/>
        <v>2</v>
      </c>
      <c r="S2645" s="3">
        <v>4</v>
      </c>
      <c r="T2645" s="3">
        <f>IF(AND(H2645&lt;5,S2645&gt;=VLOOKUP(A2645,anni!$A$1:$O$32,6,0)),1,0)</f>
        <v>0</v>
      </c>
    </row>
    <row r="2646" spans="1:20" x14ac:dyDescent="0.3">
      <c r="A2646" s="3">
        <v>2008</v>
      </c>
      <c r="B2646" s="3">
        <v>219</v>
      </c>
      <c r="C2646" s="3" t="s">
        <v>29</v>
      </c>
      <c r="D2646" s="3" t="s">
        <v>139</v>
      </c>
      <c r="E2646" s="3" t="s">
        <v>139</v>
      </c>
      <c r="F2646" s="3">
        <v>5540</v>
      </c>
      <c r="G2646" s="3">
        <f t="shared" si="126"/>
        <v>2008</v>
      </c>
      <c r="H2646" s="4">
        <v>2</v>
      </c>
      <c r="I2646" s="3" t="s">
        <v>31</v>
      </c>
      <c r="J2646" s="3">
        <v>0</v>
      </c>
      <c r="K2646" s="3">
        <v>0</v>
      </c>
      <c r="L2646" s="3">
        <v>0</v>
      </c>
      <c r="M2646" s="3">
        <v>1</v>
      </c>
      <c r="N2646" s="3">
        <v>0</v>
      </c>
      <c r="O2646" s="3">
        <v>0</v>
      </c>
      <c r="P2646" s="3">
        <f t="shared" si="125"/>
        <v>1.6</v>
      </c>
      <c r="Q2646" s="3">
        <v>245</v>
      </c>
      <c r="R2646" s="3">
        <f t="shared" si="124"/>
        <v>1</v>
      </c>
      <c r="S2646" s="3">
        <v>1</v>
      </c>
      <c r="T2646" s="3">
        <f>IF(AND(H2646&lt;5,S2646&gt;=VLOOKUP(A2646,anni!$A$1:$O$32,6,0)),1,0)</f>
        <v>0</v>
      </c>
    </row>
    <row r="2647" spans="1:20" x14ac:dyDescent="0.3">
      <c r="A2647" s="3">
        <v>2008</v>
      </c>
      <c r="B2647" s="3">
        <v>220</v>
      </c>
      <c r="C2647" s="3" t="s">
        <v>86</v>
      </c>
      <c r="D2647" s="3" t="s">
        <v>87</v>
      </c>
      <c r="E2647" s="3" t="s">
        <v>87</v>
      </c>
      <c r="F2647" s="3">
        <v>5327</v>
      </c>
      <c r="G2647" s="3">
        <f t="shared" si="126"/>
        <v>2008</v>
      </c>
      <c r="H2647" s="4">
        <v>4</v>
      </c>
      <c r="I2647" s="3" t="s">
        <v>36</v>
      </c>
      <c r="J2647" s="3">
        <v>3</v>
      </c>
      <c r="K2647" s="3">
        <v>0</v>
      </c>
      <c r="L2647" s="3">
        <v>0</v>
      </c>
      <c r="M2647" s="3">
        <v>3</v>
      </c>
      <c r="N2647" s="3">
        <v>0</v>
      </c>
      <c r="O2647" s="3">
        <v>0</v>
      </c>
      <c r="P2647" s="3">
        <f t="shared" si="125"/>
        <v>7.1999999999999993</v>
      </c>
      <c r="Q2647" s="3">
        <v>158</v>
      </c>
      <c r="R2647" s="3">
        <f t="shared" si="124"/>
        <v>3</v>
      </c>
      <c r="S2647" s="3">
        <v>6</v>
      </c>
      <c r="T2647" s="3">
        <f>IF(AND(H2647&lt;5,S2647&gt;=VLOOKUP(A2647,anni!$A$1:$O$32,6,0)),1,0)</f>
        <v>0</v>
      </c>
    </row>
    <row r="2648" spans="1:20" x14ac:dyDescent="0.3">
      <c r="A2648" s="3">
        <v>2008</v>
      </c>
      <c r="B2648" s="3">
        <v>221</v>
      </c>
      <c r="C2648" s="3" t="s">
        <v>32</v>
      </c>
      <c r="D2648" s="3" t="s">
        <v>61</v>
      </c>
      <c r="E2648" s="3" t="s">
        <v>61</v>
      </c>
      <c r="F2648" s="3">
        <v>5541</v>
      </c>
      <c r="G2648" s="3">
        <f t="shared" si="126"/>
        <v>2008</v>
      </c>
      <c r="H2648" s="4">
        <v>2</v>
      </c>
      <c r="I2648" s="3" t="s">
        <v>31</v>
      </c>
      <c r="J2648" s="3">
        <v>3</v>
      </c>
      <c r="K2648" s="3">
        <v>0</v>
      </c>
      <c r="L2648" s="3">
        <v>0</v>
      </c>
      <c r="M2648" s="3">
        <v>1</v>
      </c>
      <c r="N2648" s="3">
        <v>0</v>
      </c>
      <c r="O2648" s="3">
        <v>0</v>
      </c>
      <c r="P2648" s="3">
        <f t="shared" si="125"/>
        <v>6.4</v>
      </c>
      <c r="Q2648" s="3">
        <v>193</v>
      </c>
      <c r="R2648" s="3">
        <f t="shared" si="124"/>
        <v>1</v>
      </c>
      <c r="S2648" s="3">
        <v>4</v>
      </c>
      <c r="T2648" s="3">
        <f>IF(AND(H2648&lt;5,S2648&gt;=VLOOKUP(A2648,anni!$A$1:$O$32,6,0)),1,0)</f>
        <v>0</v>
      </c>
    </row>
    <row r="2649" spans="1:20" x14ac:dyDescent="0.3">
      <c r="A2649" s="3">
        <v>2008</v>
      </c>
      <c r="B2649" s="3">
        <v>222</v>
      </c>
      <c r="C2649" s="3" t="s">
        <v>69</v>
      </c>
      <c r="D2649" s="3" t="s">
        <v>72</v>
      </c>
      <c r="E2649" s="3" t="s">
        <v>72</v>
      </c>
      <c r="F2649" s="3">
        <v>5172</v>
      </c>
      <c r="G2649" s="3">
        <f t="shared" si="126"/>
        <v>2008</v>
      </c>
      <c r="H2649" s="4">
        <v>4</v>
      </c>
      <c r="I2649" s="3" t="s">
        <v>36</v>
      </c>
      <c r="J2649" s="3">
        <v>5</v>
      </c>
      <c r="K2649" s="3">
        <v>6</v>
      </c>
      <c r="L2649" s="3">
        <v>0</v>
      </c>
      <c r="M2649" s="3">
        <v>5</v>
      </c>
      <c r="N2649" s="3">
        <v>0</v>
      </c>
      <c r="O2649" s="3">
        <v>0</v>
      </c>
      <c r="P2649" s="3">
        <f t="shared" si="125"/>
        <v>19.2</v>
      </c>
      <c r="Q2649" s="3">
        <v>37</v>
      </c>
      <c r="R2649" s="3">
        <f t="shared" si="124"/>
        <v>4</v>
      </c>
      <c r="S2649" s="3">
        <v>16</v>
      </c>
      <c r="T2649" s="3">
        <f>IF(AND(H2649&lt;5,S2649&gt;=VLOOKUP(A2649,anni!$A$1:$O$32,6,0)),1,0)</f>
        <v>0</v>
      </c>
    </row>
    <row r="2650" spans="1:20" x14ac:dyDescent="0.3">
      <c r="A2650" s="3">
        <v>2008</v>
      </c>
      <c r="B2650" s="3">
        <v>223</v>
      </c>
      <c r="C2650" s="3" t="s">
        <v>45</v>
      </c>
      <c r="D2650" s="3" t="s">
        <v>68</v>
      </c>
      <c r="E2650" s="3" t="s">
        <v>68</v>
      </c>
      <c r="F2650" s="3">
        <v>5423</v>
      </c>
      <c r="G2650" s="3">
        <f t="shared" si="126"/>
        <v>2008</v>
      </c>
      <c r="H2650" s="4">
        <v>5</v>
      </c>
      <c r="I2650" s="3" t="s">
        <v>36</v>
      </c>
      <c r="J2650" s="3">
        <v>7</v>
      </c>
      <c r="K2650" s="3">
        <v>2</v>
      </c>
      <c r="L2650" s="3">
        <v>1</v>
      </c>
      <c r="M2650" s="3">
        <v>1</v>
      </c>
      <c r="N2650" s="3">
        <v>0</v>
      </c>
      <c r="O2650" s="3">
        <v>2</v>
      </c>
      <c r="P2650" s="3">
        <f t="shared" si="125"/>
        <v>13</v>
      </c>
      <c r="Q2650" s="3">
        <v>56</v>
      </c>
      <c r="R2650" s="3">
        <f t="shared" si="124"/>
        <v>1</v>
      </c>
      <c r="S2650" s="3">
        <v>13</v>
      </c>
      <c r="T2650" s="3">
        <f>IF(AND(H2650&lt;5,S2650&gt;=VLOOKUP(A2650,anni!$A$1:$O$32,6,0)),1,0)</f>
        <v>0</v>
      </c>
    </row>
    <row r="2651" spans="1:20" x14ac:dyDescent="0.3">
      <c r="A2651" s="3">
        <v>2008</v>
      </c>
      <c r="B2651" s="3">
        <v>224</v>
      </c>
      <c r="C2651" s="3" t="s">
        <v>45</v>
      </c>
      <c r="D2651" s="3" t="s">
        <v>67</v>
      </c>
      <c r="E2651" s="3" t="s">
        <v>67</v>
      </c>
      <c r="F2651" s="3">
        <v>5424</v>
      </c>
      <c r="G2651" s="3">
        <f t="shared" si="126"/>
        <v>2008</v>
      </c>
      <c r="H2651" s="4">
        <v>5</v>
      </c>
      <c r="I2651" s="3" t="s">
        <v>36</v>
      </c>
      <c r="J2651" s="3">
        <v>7</v>
      </c>
      <c r="K2651" s="3">
        <v>6</v>
      </c>
      <c r="L2651" s="3">
        <v>2</v>
      </c>
      <c r="M2651" s="3">
        <v>0</v>
      </c>
      <c r="N2651" s="3">
        <v>0</v>
      </c>
      <c r="O2651" s="3">
        <v>0</v>
      </c>
      <c r="P2651" s="3">
        <f t="shared" si="125"/>
        <v>15</v>
      </c>
      <c r="Q2651" s="3">
        <v>40</v>
      </c>
      <c r="R2651" s="3">
        <f t="shared" si="124"/>
        <v>1</v>
      </c>
      <c r="S2651" s="3">
        <v>15</v>
      </c>
      <c r="T2651" s="3">
        <f>IF(AND(H2651&lt;5,S2651&gt;=VLOOKUP(A2651,anni!$A$1:$O$32,6,0)),1,0)</f>
        <v>0</v>
      </c>
    </row>
    <row r="2652" spans="1:20" x14ac:dyDescent="0.3">
      <c r="A2652" s="3">
        <v>2008</v>
      </c>
      <c r="B2652" s="3">
        <v>225</v>
      </c>
      <c r="C2652" s="3" t="s">
        <v>45</v>
      </c>
      <c r="D2652" s="3" t="s">
        <v>49</v>
      </c>
      <c r="E2652" s="3" t="s">
        <v>49</v>
      </c>
      <c r="F2652" s="3">
        <v>5476</v>
      </c>
      <c r="G2652" s="3">
        <f t="shared" si="126"/>
        <v>2008</v>
      </c>
      <c r="H2652" s="4">
        <v>4</v>
      </c>
      <c r="I2652" s="3" t="s">
        <v>36</v>
      </c>
      <c r="J2652" s="3">
        <v>0</v>
      </c>
      <c r="K2652" s="3">
        <v>0</v>
      </c>
      <c r="L2652" s="3">
        <v>0</v>
      </c>
      <c r="M2652" s="3">
        <v>0</v>
      </c>
      <c r="N2652" s="3">
        <v>0</v>
      </c>
      <c r="O2652" s="3">
        <v>0</v>
      </c>
      <c r="P2652" s="3">
        <f t="shared" si="125"/>
        <v>0</v>
      </c>
      <c r="Q2652" s="3">
        <v>273</v>
      </c>
      <c r="R2652" s="3">
        <f t="shared" si="124"/>
        <v>1</v>
      </c>
      <c r="S2652" s="3">
        <v>0</v>
      </c>
      <c r="T2652" s="3">
        <f>IF(AND(H2652&lt;5,S2652&gt;=VLOOKUP(A2652,anni!$A$1:$O$32,6,0)),1,0)</f>
        <v>0</v>
      </c>
    </row>
    <row r="2653" spans="1:20" x14ac:dyDescent="0.3">
      <c r="A2653" s="3">
        <v>2008</v>
      </c>
      <c r="B2653" s="3">
        <v>226</v>
      </c>
      <c r="C2653" s="3" t="s">
        <v>101</v>
      </c>
      <c r="D2653" s="3" t="s">
        <v>104</v>
      </c>
      <c r="E2653" s="3" t="s">
        <v>104</v>
      </c>
      <c r="F2653" s="3">
        <v>5304</v>
      </c>
      <c r="G2653" s="3">
        <f t="shared" si="126"/>
        <v>2008</v>
      </c>
      <c r="H2653" s="4">
        <v>5</v>
      </c>
      <c r="I2653" s="3" t="s">
        <v>36</v>
      </c>
      <c r="J2653" s="3">
        <v>7</v>
      </c>
      <c r="K2653" s="3">
        <v>0</v>
      </c>
      <c r="L2653" s="3">
        <v>0</v>
      </c>
      <c r="M2653" s="3">
        <v>2</v>
      </c>
      <c r="N2653" s="3">
        <v>1</v>
      </c>
      <c r="O2653" s="3">
        <v>0</v>
      </c>
      <c r="P2653" s="3">
        <f t="shared" si="125"/>
        <v>10</v>
      </c>
      <c r="Q2653" s="3">
        <v>88</v>
      </c>
      <c r="R2653" s="3">
        <f t="shared" si="124"/>
        <v>2</v>
      </c>
      <c r="S2653" s="3">
        <v>10</v>
      </c>
      <c r="T2653" s="3">
        <f>IF(AND(H2653&lt;5,S2653&gt;=VLOOKUP(A2653,anni!$A$1:$O$32,6,0)),1,0)</f>
        <v>0</v>
      </c>
    </row>
    <row r="2654" spans="1:20" x14ac:dyDescent="0.3">
      <c r="A2654" s="3">
        <v>2008</v>
      </c>
      <c r="B2654" s="3">
        <v>227</v>
      </c>
      <c r="C2654" s="3" t="s">
        <v>62</v>
      </c>
      <c r="D2654" s="3" t="s">
        <v>149</v>
      </c>
      <c r="E2654" s="3" t="s">
        <v>149</v>
      </c>
      <c r="F2654" s="3">
        <v>5542</v>
      </c>
      <c r="G2654" s="3">
        <f t="shared" si="126"/>
        <v>2008</v>
      </c>
      <c r="H2654" s="4">
        <v>2</v>
      </c>
      <c r="I2654" s="3" t="s">
        <v>31</v>
      </c>
      <c r="J2654" s="3">
        <v>0</v>
      </c>
      <c r="K2654" s="3">
        <v>0</v>
      </c>
      <c r="L2654" s="3">
        <v>0</v>
      </c>
      <c r="M2654" s="3">
        <v>0</v>
      </c>
      <c r="N2654" s="3">
        <v>0</v>
      </c>
      <c r="O2654" s="3">
        <v>0</v>
      </c>
      <c r="P2654" s="3">
        <f t="shared" si="125"/>
        <v>0</v>
      </c>
      <c r="Q2654" s="3">
        <v>273</v>
      </c>
      <c r="R2654" s="3">
        <f t="shared" si="124"/>
        <v>1</v>
      </c>
      <c r="S2654" s="3">
        <v>0</v>
      </c>
      <c r="T2654" s="3">
        <f>IF(AND(H2654&lt;5,S2654&gt;=VLOOKUP(A2654,anni!$A$1:$O$32,6,0)),1,0)</f>
        <v>0</v>
      </c>
    </row>
    <row r="2655" spans="1:20" x14ac:dyDescent="0.3">
      <c r="A2655" s="3">
        <v>2008</v>
      </c>
      <c r="B2655" s="3">
        <v>228</v>
      </c>
      <c r="C2655" s="3" t="s">
        <v>32</v>
      </c>
      <c r="D2655" s="3" t="s">
        <v>127</v>
      </c>
      <c r="E2655" s="3" t="s">
        <v>127</v>
      </c>
      <c r="F2655" s="3">
        <v>5135</v>
      </c>
      <c r="G2655" s="3">
        <f t="shared" si="126"/>
        <v>2008</v>
      </c>
      <c r="H2655" s="4">
        <v>5</v>
      </c>
      <c r="I2655" s="3" t="s">
        <v>36</v>
      </c>
      <c r="J2655" s="3">
        <v>0</v>
      </c>
      <c r="K2655" s="3">
        <v>0</v>
      </c>
      <c r="L2655" s="3">
        <v>0</v>
      </c>
      <c r="M2655" s="3">
        <v>0</v>
      </c>
      <c r="N2655" s="3">
        <v>0</v>
      </c>
      <c r="O2655" s="3">
        <v>0</v>
      </c>
      <c r="P2655" s="3">
        <f t="shared" si="125"/>
        <v>0</v>
      </c>
      <c r="Q2655" s="3">
        <v>273</v>
      </c>
      <c r="R2655" s="3">
        <f t="shared" si="124"/>
        <v>3</v>
      </c>
      <c r="S2655" s="3">
        <v>0</v>
      </c>
      <c r="T2655" s="3">
        <f>IF(AND(H2655&lt;5,S2655&gt;=VLOOKUP(A2655,anni!$A$1:$O$32,6,0)),1,0)</f>
        <v>0</v>
      </c>
    </row>
    <row r="2656" spans="1:20" x14ac:dyDescent="0.3">
      <c r="A2656" s="3">
        <v>2008</v>
      </c>
      <c r="B2656" s="3">
        <v>229</v>
      </c>
      <c r="C2656" s="3" t="s">
        <v>47</v>
      </c>
      <c r="D2656" s="3" t="s">
        <v>105</v>
      </c>
      <c r="E2656" s="3" t="s">
        <v>105</v>
      </c>
      <c r="F2656" s="3">
        <v>5425</v>
      </c>
      <c r="G2656" s="3">
        <f t="shared" si="126"/>
        <v>2008</v>
      </c>
      <c r="H2656" s="4">
        <v>5</v>
      </c>
      <c r="I2656" s="3" t="s">
        <v>36</v>
      </c>
      <c r="J2656" s="3">
        <v>5</v>
      </c>
      <c r="K2656" s="3">
        <v>0</v>
      </c>
      <c r="L2656" s="3">
        <v>0</v>
      </c>
      <c r="M2656" s="3">
        <v>3</v>
      </c>
      <c r="N2656" s="3">
        <v>0</v>
      </c>
      <c r="O2656" s="3">
        <v>0</v>
      </c>
      <c r="P2656" s="3">
        <f t="shared" si="125"/>
        <v>8</v>
      </c>
      <c r="Q2656" s="3">
        <v>118</v>
      </c>
      <c r="R2656" s="3">
        <f t="shared" si="124"/>
        <v>1</v>
      </c>
      <c r="S2656" s="3">
        <v>8</v>
      </c>
      <c r="T2656" s="3">
        <f>IF(AND(H2656&lt;5,S2656&gt;=VLOOKUP(A2656,anni!$A$1:$O$32,6,0)),1,0)</f>
        <v>0</v>
      </c>
    </row>
    <row r="2657" spans="1:20" x14ac:dyDescent="0.3">
      <c r="A2657" s="3">
        <v>2008</v>
      </c>
      <c r="B2657" s="3">
        <v>230</v>
      </c>
      <c r="C2657" s="3" t="s">
        <v>34</v>
      </c>
      <c r="D2657" s="3" t="s">
        <v>97</v>
      </c>
      <c r="E2657" s="3" t="s">
        <v>97</v>
      </c>
      <c r="F2657" s="3">
        <v>5477</v>
      </c>
      <c r="G2657" s="3">
        <f t="shared" si="126"/>
        <v>2008</v>
      </c>
      <c r="H2657" s="4">
        <v>4</v>
      </c>
      <c r="I2657" s="3" t="s">
        <v>36</v>
      </c>
      <c r="J2657" s="3">
        <v>6</v>
      </c>
      <c r="K2657" s="3">
        <v>0</v>
      </c>
      <c r="L2657" s="3">
        <v>0</v>
      </c>
      <c r="M2657" s="3">
        <v>1</v>
      </c>
      <c r="N2657" s="3">
        <v>1</v>
      </c>
      <c r="O2657" s="3">
        <v>0</v>
      </c>
      <c r="P2657" s="3">
        <f t="shared" si="125"/>
        <v>9.6</v>
      </c>
      <c r="Q2657" s="3">
        <v>118</v>
      </c>
      <c r="R2657" s="3">
        <f t="shared" ref="R2657:R2720" si="127">COUNTIF($F$609:$F$5991,F2657)</f>
        <v>2</v>
      </c>
      <c r="S2657" s="3">
        <v>8</v>
      </c>
      <c r="T2657" s="3">
        <f>IF(AND(H2657&lt;5,S2657&gt;=VLOOKUP(A2657,anni!$A$1:$O$32,6,0)),1,0)</f>
        <v>0</v>
      </c>
    </row>
    <row r="2658" spans="1:20" x14ac:dyDescent="0.3">
      <c r="A2658" s="3">
        <v>2008</v>
      </c>
      <c r="B2658" s="3">
        <v>231</v>
      </c>
      <c r="C2658" s="3" t="s">
        <v>69</v>
      </c>
      <c r="D2658" s="3" t="s">
        <v>119</v>
      </c>
      <c r="E2658" s="3" t="s">
        <v>119</v>
      </c>
      <c r="F2658" s="3">
        <v>5478</v>
      </c>
      <c r="G2658" s="3">
        <f t="shared" si="126"/>
        <v>2008</v>
      </c>
      <c r="H2658" s="4">
        <v>4</v>
      </c>
      <c r="I2658" s="3" t="s">
        <v>36</v>
      </c>
      <c r="J2658" s="3">
        <v>7</v>
      </c>
      <c r="K2658" s="3">
        <v>0</v>
      </c>
      <c r="L2658" s="3">
        <v>0</v>
      </c>
      <c r="M2658" s="3">
        <v>0</v>
      </c>
      <c r="N2658" s="3">
        <v>0</v>
      </c>
      <c r="O2658" s="3">
        <v>0</v>
      </c>
      <c r="P2658" s="3">
        <f t="shared" si="125"/>
        <v>8.4</v>
      </c>
      <c r="Q2658" s="3">
        <v>133</v>
      </c>
      <c r="R2658" s="3">
        <f t="shared" si="127"/>
        <v>1</v>
      </c>
      <c r="S2658" s="3">
        <v>7</v>
      </c>
      <c r="T2658" s="3">
        <f>IF(AND(H2658&lt;5,S2658&gt;=VLOOKUP(A2658,anni!$A$1:$O$32,6,0)),1,0)</f>
        <v>0</v>
      </c>
    </row>
    <row r="2659" spans="1:20" x14ac:dyDescent="0.3">
      <c r="A2659" s="3">
        <v>2008</v>
      </c>
      <c r="B2659" s="3">
        <v>232</v>
      </c>
      <c r="C2659" s="3" t="s">
        <v>101</v>
      </c>
      <c r="D2659" s="3" t="s">
        <v>104</v>
      </c>
      <c r="E2659" s="3" t="s">
        <v>104</v>
      </c>
      <c r="F2659" s="3">
        <v>4988</v>
      </c>
      <c r="G2659" s="3">
        <f t="shared" si="126"/>
        <v>2008</v>
      </c>
      <c r="H2659" s="4">
        <v>5</v>
      </c>
      <c r="I2659" s="3" t="s">
        <v>36</v>
      </c>
      <c r="J2659" s="3">
        <v>7</v>
      </c>
      <c r="K2659" s="3">
        <v>0</v>
      </c>
      <c r="L2659" s="3">
        <v>0</v>
      </c>
      <c r="M2659" s="3">
        <v>0</v>
      </c>
      <c r="N2659" s="3">
        <v>0</v>
      </c>
      <c r="O2659" s="3">
        <v>0</v>
      </c>
      <c r="P2659" s="3">
        <f t="shared" ref="P2659:P2722" si="128">IF(T2659=0,IF(S2659=-1,-1,S2659*HLOOKUP(H2659,$U$1:$Y$2,2,0)),0)</f>
        <v>7</v>
      </c>
      <c r="Q2659" s="3">
        <v>133</v>
      </c>
      <c r="R2659" s="3">
        <f t="shared" si="127"/>
        <v>4</v>
      </c>
      <c r="S2659" s="3">
        <v>7</v>
      </c>
      <c r="T2659" s="3">
        <f>IF(AND(H2659&lt;5,S2659&gt;=VLOOKUP(A2659,anni!$A$1:$O$32,6,0)),1,0)</f>
        <v>0</v>
      </c>
    </row>
    <row r="2660" spans="1:20" x14ac:dyDescent="0.3">
      <c r="A2660" s="3">
        <v>2008</v>
      </c>
      <c r="B2660" s="3">
        <v>233</v>
      </c>
      <c r="C2660" s="3" t="s">
        <v>86</v>
      </c>
      <c r="D2660" s="3" t="s">
        <v>87</v>
      </c>
      <c r="E2660" s="3" t="s">
        <v>87</v>
      </c>
      <c r="F2660" s="3">
        <v>5543</v>
      </c>
      <c r="G2660" s="3">
        <f t="shared" si="126"/>
        <v>2008</v>
      </c>
      <c r="H2660" s="4">
        <v>2</v>
      </c>
      <c r="I2660" s="3" t="s">
        <v>31</v>
      </c>
      <c r="J2660" s="3">
        <v>0</v>
      </c>
      <c r="K2660" s="3">
        <v>0</v>
      </c>
      <c r="L2660" s="3">
        <v>0</v>
      </c>
      <c r="M2660" s="3">
        <v>0</v>
      </c>
      <c r="N2660" s="3">
        <v>0</v>
      </c>
      <c r="O2660" s="3">
        <v>0</v>
      </c>
      <c r="P2660" s="3">
        <f t="shared" si="128"/>
        <v>0</v>
      </c>
      <c r="Q2660" s="3">
        <v>273</v>
      </c>
      <c r="R2660" s="3">
        <f t="shared" si="127"/>
        <v>1</v>
      </c>
      <c r="S2660" s="3">
        <v>0</v>
      </c>
      <c r="T2660" s="3">
        <f>IF(AND(H2660&lt;5,S2660&gt;=VLOOKUP(A2660,anni!$A$1:$O$32,6,0)),1,0)</f>
        <v>0</v>
      </c>
    </row>
    <row r="2661" spans="1:20" x14ac:dyDescent="0.3">
      <c r="A2661" s="3">
        <v>2008</v>
      </c>
      <c r="B2661" s="3">
        <v>234</v>
      </c>
      <c r="C2661" s="3" t="s">
        <v>47</v>
      </c>
      <c r="D2661" s="3" t="s">
        <v>108</v>
      </c>
      <c r="E2661" s="3" t="s">
        <v>108</v>
      </c>
      <c r="F2661" s="3">
        <v>5306</v>
      </c>
      <c r="G2661" s="3">
        <f t="shared" si="126"/>
        <v>2008</v>
      </c>
      <c r="H2661" s="4">
        <v>5</v>
      </c>
      <c r="I2661" s="3" t="s">
        <v>36</v>
      </c>
      <c r="J2661" s="3">
        <v>7</v>
      </c>
      <c r="K2661" s="3">
        <v>2</v>
      </c>
      <c r="L2661" s="3">
        <v>0</v>
      </c>
      <c r="M2661" s="3">
        <v>1</v>
      </c>
      <c r="N2661" s="3">
        <v>0</v>
      </c>
      <c r="O2661" s="3">
        <v>0</v>
      </c>
      <c r="P2661" s="3">
        <f t="shared" si="128"/>
        <v>10</v>
      </c>
      <c r="Q2661" s="3">
        <v>88</v>
      </c>
      <c r="R2661" s="3">
        <f t="shared" si="127"/>
        <v>2</v>
      </c>
      <c r="S2661" s="3">
        <v>10</v>
      </c>
      <c r="T2661" s="3">
        <f>IF(AND(H2661&lt;5,S2661&gt;=VLOOKUP(A2661,anni!$A$1:$O$32,6,0)),1,0)</f>
        <v>0</v>
      </c>
    </row>
    <row r="2662" spans="1:20" x14ac:dyDescent="0.3">
      <c r="A2662" s="3">
        <v>2008</v>
      </c>
      <c r="B2662" s="3">
        <v>235</v>
      </c>
      <c r="C2662" s="3" t="s">
        <v>56</v>
      </c>
      <c r="D2662" s="3" t="s">
        <v>66</v>
      </c>
      <c r="E2662" s="3" t="s">
        <v>66</v>
      </c>
      <c r="F2662" s="3">
        <v>5426</v>
      </c>
      <c r="G2662" s="3">
        <f t="shared" si="126"/>
        <v>2008</v>
      </c>
      <c r="H2662" s="4">
        <v>5</v>
      </c>
      <c r="I2662" s="3" t="s">
        <v>36</v>
      </c>
      <c r="J2662" s="3">
        <v>5</v>
      </c>
      <c r="K2662" s="3">
        <v>6</v>
      </c>
      <c r="L2662" s="3">
        <v>0</v>
      </c>
      <c r="M2662" s="3">
        <v>3</v>
      </c>
      <c r="N2662" s="3">
        <v>0</v>
      </c>
      <c r="O2662" s="3">
        <v>0</v>
      </c>
      <c r="P2662" s="3">
        <f t="shared" si="128"/>
        <v>14</v>
      </c>
      <c r="Q2662" s="3">
        <v>52</v>
      </c>
      <c r="R2662" s="3">
        <f t="shared" si="127"/>
        <v>1</v>
      </c>
      <c r="S2662" s="3">
        <v>14</v>
      </c>
      <c r="T2662" s="3">
        <f>IF(AND(H2662&lt;5,S2662&gt;=VLOOKUP(A2662,anni!$A$1:$O$32,6,0)),1,0)</f>
        <v>0</v>
      </c>
    </row>
    <row r="2663" spans="1:20" x14ac:dyDescent="0.3">
      <c r="A2663" s="3">
        <v>2008</v>
      </c>
      <c r="B2663" s="3">
        <v>236</v>
      </c>
      <c r="C2663" s="3" t="s">
        <v>29</v>
      </c>
      <c r="D2663" s="3" t="s">
        <v>122</v>
      </c>
      <c r="E2663" s="3" t="s">
        <v>122</v>
      </c>
      <c r="F2663" s="3">
        <v>5427</v>
      </c>
      <c r="G2663" s="3">
        <f t="shared" si="126"/>
        <v>2008</v>
      </c>
      <c r="H2663" s="4">
        <v>5</v>
      </c>
      <c r="I2663" s="3" t="s">
        <v>36</v>
      </c>
      <c r="J2663" s="3">
        <v>2</v>
      </c>
      <c r="K2663" s="3">
        <v>0</v>
      </c>
      <c r="L2663" s="3">
        <v>0</v>
      </c>
      <c r="M2663" s="3">
        <v>0</v>
      </c>
      <c r="N2663" s="3">
        <v>0</v>
      </c>
      <c r="O2663" s="3">
        <v>0</v>
      </c>
      <c r="P2663" s="3">
        <f t="shared" si="128"/>
        <v>2</v>
      </c>
      <c r="Q2663" s="3">
        <v>225</v>
      </c>
      <c r="R2663" s="3">
        <f t="shared" si="127"/>
        <v>1</v>
      </c>
      <c r="S2663" s="3">
        <v>2</v>
      </c>
      <c r="T2663" s="3">
        <f>IF(AND(H2663&lt;5,S2663&gt;=VLOOKUP(A2663,anni!$A$1:$O$32,6,0)),1,0)</f>
        <v>0</v>
      </c>
    </row>
    <row r="2664" spans="1:20" x14ac:dyDescent="0.3">
      <c r="A2664" s="3">
        <v>2008</v>
      </c>
      <c r="B2664" s="3">
        <v>237</v>
      </c>
      <c r="C2664" s="3" t="s">
        <v>47</v>
      </c>
      <c r="D2664" s="3" t="s">
        <v>52</v>
      </c>
      <c r="E2664" s="3" t="s">
        <v>52</v>
      </c>
      <c r="F2664" s="3">
        <v>5328</v>
      </c>
      <c r="G2664" s="3">
        <f t="shared" si="126"/>
        <v>2008</v>
      </c>
      <c r="H2664" s="4">
        <v>4</v>
      </c>
      <c r="I2664" s="3" t="s">
        <v>36</v>
      </c>
      <c r="J2664" s="3">
        <v>7</v>
      </c>
      <c r="K2664" s="3">
        <v>6</v>
      </c>
      <c r="L2664" s="3">
        <v>7</v>
      </c>
      <c r="M2664" s="3">
        <v>6</v>
      </c>
      <c r="N2664" s="3">
        <v>6</v>
      </c>
      <c r="O2664" s="3">
        <v>0</v>
      </c>
      <c r="P2664" s="3">
        <f t="shared" si="128"/>
        <v>0</v>
      </c>
      <c r="Q2664" s="3">
        <v>8</v>
      </c>
      <c r="R2664" s="3">
        <f t="shared" si="127"/>
        <v>3</v>
      </c>
      <c r="S2664" s="3">
        <v>32</v>
      </c>
      <c r="T2664" s="3">
        <f>IF(AND(H2664&lt;5,S2664&gt;=VLOOKUP(A2664,anni!$A$1:$O$32,6,0)),1,0)</f>
        <v>1</v>
      </c>
    </row>
    <row r="2665" spans="1:20" x14ac:dyDescent="0.3">
      <c r="A2665" s="3">
        <v>2008</v>
      </c>
      <c r="B2665" s="3">
        <v>238</v>
      </c>
      <c r="C2665" s="3" t="s">
        <v>39</v>
      </c>
      <c r="D2665" s="3" t="s">
        <v>40</v>
      </c>
      <c r="E2665" s="3" t="s">
        <v>40</v>
      </c>
      <c r="F2665" s="3">
        <v>5544</v>
      </c>
      <c r="G2665" s="3">
        <f t="shared" si="126"/>
        <v>2008</v>
      </c>
      <c r="H2665" s="4">
        <v>2</v>
      </c>
      <c r="I2665" s="3" t="s">
        <v>31</v>
      </c>
      <c r="J2665" s="3">
        <v>6</v>
      </c>
      <c r="K2665" s="3">
        <v>0</v>
      </c>
      <c r="L2665" s="3">
        <v>0</v>
      </c>
      <c r="M2665" s="3">
        <v>0</v>
      </c>
      <c r="N2665" s="3">
        <v>1</v>
      </c>
      <c r="O2665" s="3">
        <v>0</v>
      </c>
      <c r="P2665" s="3">
        <f t="shared" si="128"/>
        <v>11.200000000000001</v>
      </c>
      <c r="Q2665" s="3">
        <v>133</v>
      </c>
      <c r="R2665" s="3">
        <f t="shared" si="127"/>
        <v>3</v>
      </c>
      <c r="S2665" s="3">
        <v>7</v>
      </c>
      <c r="T2665" s="3">
        <f>IF(AND(H2665&lt;5,S2665&gt;=VLOOKUP(A2665,anni!$A$1:$O$32,6,0)),1,0)</f>
        <v>0</v>
      </c>
    </row>
    <row r="2666" spans="1:20" x14ac:dyDescent="0.3">
      <c r="A2666" s="3">
        <v>2008</v>
      </c>
      <c r="B2666" s="3">
        <v>239</v>
      </c>
      <c r="C2666" s="3" t="s">
        <v>59</v>
      </c>
      <c r="D2666" s="3" t="s">
        <v>60</v>
      </c>
      <c r="E2666" s="3" t="s">
        <v>60</v>
      </c>
      <c r="F2666" s="3">
        <v>5515</v>
      </c>
      <c r="G2666" s="3">
        <f t="shared" si="126"/>
        <v>2008</v>
      </c>
      <c r="H2666" s="4">
        <v>3</v>
      </c>
      <c r="I2666" s="3" t="s">
        <v>36</v>
      </c>
      <c r="J2666" s="3">
        <v>2</v>
      </c>
      <c r="K2666" s="3">
        <v>0</v>
      </c>
      <c r="L2666" s="3">
        <v>1</v>
      </c>
      <c r="M2666" s="3">
        <v>0</v>
      </c>
      <c r="N2666" s="3">
        <v>1</v>
      </c>
      <c r="O2666" s="3">
        <v>0</v>
      </c>
      <c r="P2666" s="3">
        <f t="shared" si="128"/>
        <v>5.6</v>
      </c>
      <c r="Q2666" s="3">
        <v>193</v>
      </c>
      <c r="R2666" s="3">
        <f t="shared" si="127"/>
        <v>1</v>
      </c>
      <c r="S2666" s="3">
        <v>4</v>
      </c>
      <c r="T2666" s="3">
        <f>IF(AND(H2666&lt;5,S2666&gt;=VLOOKUP(A2666,anni!$A$1:$O$32,6,0)),1,0)</f>
        <v>0</v>
      </c>
    </row>
    <row r="2667" spans="1:20" x14ac:dyDescent="0.3">
      <c r="A2667" s="3">
        <v>2008</v>
      </c>
      <c r="B2667" s="3">
        <v>240</v>
      </c>
      <c r="C2667" s="3" t="s">
        <v>32</v>
      </c>
      <c r="D2667" s="3" t="s">
        <v>33</v>
      </c>
      <c r="E2667" s="3" t="s">
        <v>33</v>
      </c>
      <c r="F2667" s="3">
        <v>5545</v>
      </c>
      <c r="G2667" s="3">
        <f t="shared" si="126"/>
        <v>2008</v>
      </c>
      <c r="H2667" s="4">
        <v>2</v>
      </c>
      <c r="I2667" s="3" t="s">
        <v>31</v>
      </c>
      <c r="J2667" s="3">
        <v>0</v>
      </c>
      <c r="K2667" s="3">
        <v>0</v>
      </c>
      <c r="L2667" s="3">
        <v>0</v>
      </c>
      <c r="M2667" s="3">
        <v>0</v>
      </c>
      <c r="N2667" s="3">
        <v>0</v>
      </c>
      <c r="O2667" s="3">
        <v>0</v>
      </c>
      <c r="P2667" s="3">
        <f t="shared" si="128"/>
        <v>0</v>
      </c>
      <c r="Q2667" s="3">
        <v>273</v>
      </c>
      <c r="R2667" s="3">
        <f t="shared" si="127"/>
        <v>1</v>
      </c>
      <c r="S2667" s="3">
        <v>0</v>
      </c>
      <c r="T2667" s="3">
        <f>IF(AND(H2667&lt;5,S2667&gt;=VLOOKUP(A2667,anni!$A$1:$O$32,6,0)),1,0)</f>
        <v>0</v>
      </c>
    </row>
    <row r="2668" spans="1:20" x14ac:dyDescent="0.3">
      <c r="A2668" s="3">
        <v>2008</v>
      </c>
      <c r="B2668" s="3">
        <v>241</v>
      </c>
      <c r="C2668" s="3" t="s">
        <v>47</v>
      </c>
      <c r="D2668" s="3" t="s">
        <v>81</v>
      </c>
      <c r="E2668" s="3" t="s">
        <v>81</v>
      </c>
      <c r="F2668" s="3">
        <v>5307</v>
      </c>
      <c r="G2668" s="3">
        <f t="shared" si="126"/>
        <v>2008</v>
      </c>
      <c r="H2668" s="4">
        <v>5</v>
      </c>
      <c r="I2668" s="3" t="s">
        <v>36</v>
      </c>
      <c r="J2668" s="3">
        <v>0</v>
      </c>
      <c r="K2668" s="3">
        <v>3</v>
      </c>
      <c r="L2668" s="3">
        <v>0</v>
      </c>
      <c r="M2668" s="3">
        <v>7</v>
      </c>
      <c r="N2668" s="3">
        <v>0</v>
      </c>
      <c r="O2668" s="3">
        <v>0</v>
      </c>
      <c r="P2668" s="3">
        <f t="shared" si="128"/>
        <v>10</v>
      </c>
      <c r="Q2668" s="3">
        <v>88</v>
      </c>
      <c r="R2668" s="3">
        <f t="shared" si="127"/>
        <v>2</v>
      </c>
      <c r="S2668" s="3">
        <v>10</v>
      </c>
      <c r="T2668" s="3">
        <f>IF(AND(H2668&lt;5,S2668&gt;=VLOOKUP(A2668,anni!$A$1:$O$32,6,0)),1,0)</f>
        <v>0</v>
      </c>
    </row>
    <row r="2669" spans="1:20" x14ac:dyDescent="0.3">
      <c r="A2669" s="3">
        <v>2008</v>
      </c>
      <c r="B2669" s="3">
        <v>242</v>
      </c>
      <c r="C2669" s="3" t="s">
        <v>79</v>
      </c>
      <c r="D2669" s="3" t="s">
        <v>80</v>
      </c>
      <c r="E2669" s="3" t="s">
        <v>80</v>
      </c>
      <c r="F2669" s="3">
        <v>4997</v>
      </c>
      <c r="G2669" s="3">
        <f t="shared" si="126"/>
        <v>2008</v>
      </c>
      <c r="H2669" s="4">
        <v>4</v>
      </c>
      <c r="I2669" s="3" t="s">
        <v>36</v>
      </c>
      <c r="J2669" s="3">
        <v>7</v>
      </c>
      <c r="K2669" s="3">
        <v>0</v>
      </c>
      <c r="L2669" s="3">
        <v>1</v>
      </c>
      <c r="M2669" s="3">
        <v>5</v>
      </c>
      <c r="N2669" s="3">
        <v>0</v>
      </c>
      <c r="O2669" s="3">
        <v>2</v>
      </c>
      <c r="P2669" s="3">
        <f t="shared" si="128"/>
        <v>18</v>
      </c>
      <c r="Q2669" s="3">
        <v>40</v>
      </c>
      <c r="R2669" s="3">
        <f t="shared" si="127"/>
        <v>4</v>
      </c>
      <c r="S2669" s="3">
        <v>15</v>
      </c>
      <c r="T2669" s="3">
        <f>IF(AND(H2669&lt;5,S2669&gt;=VLOOKUP(A2669,anni!$A$1:$O$32,6,0)),1,0)</f>
        <v>0</v>
      </c>
    </row>
    <row r="2670" spans="1:20" x14ac:dyDescent="0.3">
      <c r="A2670" s="3">
        <v>2008</v>
      </c>
      <c r="B2670" s="3">
        <v>243</v>
      </c>
      <c r="C2670" s="3" t="s">
        <v>43</v>
      </c>
      <c r="D2670" s="3" t="s">
        <v>91</v>
      </c>
      <c r="E2670" s="3" t="s">
        <v>91</v>
      </c>
      <c r="F2670" s="3">
        <v>5308</v>
      </c>
      <c r="G2670" s="3">
        <f t="shared" si="126"/>
        <v>2008</v>
      </c>
      <c r="H2670" s="4">
        <v>5</v>
      </c>
      <c r="I2670" s="3" t="s">
        <v>36</v>
      </c>
      <c r="J2670" s="3">
        <v>4</v>
      </c>
      <c r="K2670" s="3">
        <v>1</v>
      </c>
      <c r="L2670" s="3">
        <v>0</v>
      </c>
      <c r="M2670" s="3">
        <v>4</v>
      </c>
      <c r="N2670" s="3">
        <v>0</v>
      </c>
      <c r="O2670" s="3">
        <v>3</v>
      </c>
      <c r="P2670" s="3">
        <f t="shared" si="128"/>
        <v>12</v>
      </c>
      <c r="Q2670" s="3">
        <v>68</v>
      </c>
      <c r="R2670" s="3">
        <f t="shared" si="127"/>
        <v>2</v>
      </c>
      <c r="S2670" s="3">
        <v>12</v>
      </c>
      <c r="T2670" s="3">
        <f>IF(AND(H2670&lt;5,S2670&gt;=VLOOKUP(A2670,anni!$A$1:$O$32,6,0)),1,0)</f>
        <v>0</v>
      </c>
    </row>
    <row r="2671" spans="1:20" x14ac:dyDescent="0.3">
      <c r="A2671" s="3">
        <v>2008</v>
      </c>
      <c r="B2671" s="3">
        <v>244</v>
      </c>
      <c r="C2671" s="3" t="s">
        <v>47</v>
      </c>
      <c r="D2671" s="3" t="s">
        <v>77</v>
      </c>
      <c r="E2671" s="3" t="s">
        <v>77</v>
      </c>
      <c r="F2671" s="3">
        <v>5330</v>
      </c>
      <c r="G2671" s="3">
        <f t="shared" si="126"/>
        <v>2008</v>
      </c>
      <c r="H2671" s="4">
        <v>4</v>
      </c>
      <c r="I2671" s="3" t="s">
        <v>36</v>
      </c>
      <c r="J2671" s="3">
        <v>7</v>
      </c>
      <c r="K2671" s="3">
        <v>7</v>
      </c>
      <c r="L2671" s="3">
        <v>0</v>
      </c>
      <c r="M2671" s="3">
        <v>0</v>
      </c>
      <c r="N2671" s="3">
        <v>1</v>
      </c>
      <c r="O2671" s="3">
        <v>0</v>
      </c>
      <c r="P2671" s="3">
        <f t="shared" si="128"/>
        <v>18</v>
      </c>
      <c r="Q2671" s="3">
        <v>40</v>
      </c>
      <c r="R2671" s="3">
        <f t="shared" si="127"/>
        <v>3</v>
      </c>
      <c r="S2671" s="3">
        <v>15</v>
      </c>
      <c r="T2671" s="3">
        <f>IF(AND(H2671&lt;5,S2671&gt;=VLOOKUP(A2671,anni!$A$1:$O$32,6,0)),1,0)</f>
        <v>0</v>
      </c>
    </row>
    <row r="2672" spans="1:20" x14ac:dyDescent="0.3">
      <c r="A2672" s="3">
        <v>2008</v>
      </c>
      <c r="B2672" s="3">
        <v>245</v>
      </c>
      <c r="C2672" s="3" t="s">
        <v>32</v>
      </c>
      <c r="D2672" s="3" t="s">
        <v>143</v>
      </c>
      <c r="E2672" s="3" t="s">
        <v>143</v>
      </c>
      <c r="F2672" s="3">
        <v>5331</v>
      </c>
      <c r="G2672" s="3">
        <f t="shared" si="126"/>
        <v>2008</v>
      </c>
      <c r="H2672" s="4">
        <v>4</v>
      </c>
      <c r="I2672" s="3" t="s">
        <v>36</v>
      </c>
      <c r="J2672" s="3">
        <v>0</v>
      </c>
      <c r="K2672" s="3">
        <v>0</v>
      </c>
      <c r="L2672" s="3">
        <v>0</v>
      </c>
      <c r="M2672" s="3">
        <v>0</v>
      </c>
      <c r="N2672" s="3">
        <v>0</v>
      </c>
      <c r="O2672" s="3">
        <v>1</v>
      </c>
      <c r="P2672" s="3">
        <f t="shared" si="128"/>
        <v>1.2</v>
      </c>
      <c r="Q2672" s="3">
        <v>245</v>
      </c>
      <c r="R2672" s="3">
        <f t="shared" si="127"/>
        <v>3</v>
      </c>
      <c r="S2672" s="3">
        <v>1</v>
      </c>
      <c r="T2672" s="3">
        <f>IF(AND(H2672&lt;5,S2672&gt;=VLOOKUP(A2672,anni!$A$1:$O$32,6,0)),1,0)</f>
        <v>0</v>
      </c>
    </row>
    <row r="2673" spans="1:20" x14ac:dyDescent="0.3">
      <c r="A2673" s="3">
        <v>2008</v>
      </c>
      <c r="B2673" s="3">
        <v>246</v>
      </c>
      <c r="C2673" s="3" t="s">
        <v>29</v>
      </c>
      <c r="D2673" s="3" t="s">
        <v>30</v>
      </c>
      <c r="E2673" s="3" t="s">
        <v>30</v>
      </c>
      <c r="F2673" s="3">
        <v>5546</v>
      </c>
      <c r="G2673" s="3">
        <f t="shared" si="126"/>
        <v>2008</v>
      </c>
      <c r="H2673" s="4">
        <v>2</v>
      </c>
      <c r="I2673" s="3" t="s">
        <v>31</v>
      </c>
      <c r="J2673" s="3">
        <v>0</v>
      </c>
      <c r="K2673" s="3">
        <v>0</v>
      </c>
      <c r="L2673" s="3">
        <v>0</v>
      </c>
      <c r="M2673" s="3">
        <v>0</v>
      </c>
      <c r="N2673" s="3">
        <v>0</v>
      </c>
      <c r="O2673" s="3">
        <v>0</v>
      </c>
      <c r="P2673" s="3">
        <f t="shared" si="128"/>
        <v>0</v>
      </c>
      <c r="Q2673" s="3">
        <v>273</v>
      </c>
      <c r="R2673" s="3">
        <f t="shared" si="127"/>
        <v>1</v>
      </c>
      <c r="S2673" s="3">
        <v>0</v>
      </c>
      <c r="T2673" s="3">
        <f>IF(AND(H2673&lt;5,S2673&gt;=VLOOKUP(A2673,anni!$A$1:$O$32,6,0)),1,0)</f>
        <v>0</v>
      </c>
    </row>
    <row r="2674" spans="1:20" x14ac:dyDescent="0.3">
      <c r="A2674" s="3">
        <v>2008</v>
      </c>
      <c r="B2674" s="3">
        <v>247</v>
      </c>
      <c r="C2674" s="3" t="s">
        <v>29</v>
      </c>
      <c r="D2674" s="3" t="s">
        <v>75</v>
      </c>
      <c r="E2674" s="3" t="s">
        <v>75</v>
      </c>
      <c r="F2674" s="3">
        <v>5479</v>
      </c>
      <c r="G2674" s="3">
        <f t="shared" si="126"/>
        <v>2008</v>
      </c>
      <c r="H2674" s="4">
        <v>4</v>
      </c>
      <c r="I2674" s="3" t="s">
        <v>36</v>
      </c>
      <c r="J2674" s="3">
        <v>3</v>
      </c>
      <c r="K2674" s="3">
        <v>1</v>
      </c>
      <c r="L2674" s="3">
        <v>0</v>
      </c>
      <c r="M2674" s="3">
        <v>3</v>
      </c>
      <c r="N2674" s="3">
        <v>0</v>
      </c>
      <c r="O2674" s="3">
        <v>0</v>
      </c>
      <c r="P2674" s="3">
        <f t="shared" si="128"/>
        <v>8.4</v>
      </c>
      <c r="Q2674" s="3">
        <v>133</v>
      </c>
      <c r="R2674" s="3">
        <f t="shared" si="127"/>
        <v>1</v>
      </c>
      <c r="S2674" s="3">
        <v>7</v>
      </c>
      <c r="T2674" s="3">
        <f>IF(AND(H2674&lt;5,S2674&gt;=VLOOKUP(A2674,anni!$A$1:$O$32,6,0)),1,0)</f>
        <v>0</v>
      </c>
    </row>
    <row r="2675" spans="1:20" x14ac:dyDescent="0.3">
      <c r="A2675" s="3">
        <v>2008</v>
      </c>
      <c r="B2675" s="3">
        <v>248</v>
      </c>
      <c r="C2675" s="3" t="s">
        <v>29</v>
      </c>
      <c r="D2675" s="3" t="s">
        <v>114</v>
      </c>
      <c r="E2675" s="3" t="s">
        <v>114</v>
      </c>
      <c r="F2675" s="3">
        <v>5516</v>
      </c>
      <c r="G2675" s="3">
        <f t="shared" si="126"/>
        <v>2008</v>
      </c>
      <c r="H2675" s="4">
        <v>3</v>
      </c>
      <c r="I2675" s="3" t="s">
        <v>36</v>
      </c>
      <c r="J2675" s="3">
        <v>0</v>
      </c>
      <c r="K2675" s="3">
        <v>0</v>
      </c>
      <c r="L2675" s="3">
        <v>0</v>
      </c>
      <c r="M2675" s="3">
        <v>1</v>
      </c>
      <c r="N2675" s="3">
        <v>0</v>
      </c>
      <c r="O2675" s="3">
        <v>0</v>
      </c>
      <c r="P2675" s="3">
        <f t="shared" si="128"/>
        <v>1.4</v>
      </c>
      <c r="Q2675" s="3">
        <v>245</v>
      </c>
      <c r="R2675" s="3">
        <f t="shared" si="127"/>
        <v>2</v>
      </c>
      <c r="S2675" s="3">
        <v>1</v>
      </c>
      <c r="T2675" s="3">
        <f>IF(AND(H2675&lt;5,S2675&gt;=VLOOKUP(A2675,anni!$A$1:$O$32,6,0)),1,0)</f>
        <v>0</v>
      </c>
    </row>
    <row r="2676" spans="1:20" x14ac:dyDescent="0.3">
      <c r="A2676" s="3">
        <v>2008</v>
      </c>
      <c r="B2676" s="3">
        <v>249</v>
      </c>
      <c r="C2676" s="3" t="s">
        <v>32</v>
      </c>
      <c r="D2676" s="3" t="s">
        <v>143</v>
      </c>
      <c r="E2676" s="3" t="s">
        <v>143</v>
      </c>
      <c r="F2676" s="3">
        <v>5428</v>
      </c>
      <c r="G2676" s="3">
        <f t="shared" si="126"/>
        <v>2008</v>
      </c>
      <c r="H2676" s="4">
        <v>5</v>
      </c>
      <c r="I2676" s="3" t="s">
        <v>36</v>
      </c>
      <c r="J2676" s="3">
        <v>0</v>
      </c>
      <c r="K2676" s="3">
        <v>0</v>
      </c>
      <c r="L2676" s="3">
        <v>0</v>
      </c>
      <c r="M2676" s="3">
        <v>1</v>
      </c>
      <c r="N2676" s="3">
        <v>0</v>
      </c>
      <c r="O2676" s="3">
        <v>0</v>
      </c>
      <c r="P2676" s="3">
        <f t="shared" si="128"/>
        <v>1</v>
      </c>
      <c r="Q2676" s="3">
        <v>245</v>
      </c>
      <c r="R2676" s="3">
        <f t="shared" si="127"/>
        <v>1</v>
      </c>
      <c r="S2676" s="3">
        <v>1</v>
      </c>
      <c r="T2676" s="3">
        <f>IF(AND(H2676&lt;5,S2676&gt;=VLOOKUP(A2676,anni!$A$1:$O$32,6,0)),1,0)</f>
        <v>0</v>
      </c>
    </row>
    <row r="2677" spans="1:20" x14ac:dyDescent="0.3">
      <c r="A2677" s="3">
        <v>2008</v>
      </c>
      <c r="B2677" s="3">
        <v>250</v>
      </c>
      <c r="C2677" s="3" t="s">
        <v>56</v>
      </c>
      <c r="D2677" s="3" t="s">
        <v>85</v>
      </c>
      <c r="E2677" s="3" t="s">
        <v>85</v>
      </c>
      <c r="F2677" s="3">
        <v>5429</v>
      </c>
      <c r="G2677" s="3">
        <f t="shared" si="126"/>
        <v>2008</v>
      </c>
      <c r="H2677" s="4">
        <v>5</v>
      </c>
      <c r="I2677" s="3" t="s">
        <v>36</v>
      </c>
      <c r="J2677" s="3">
        <v>0</v>
      </c>
      <c r="K2677" s="3">
        <v>0</v>
      </c>
      <c r="L2677" s="3">
        <v>2</v>
      </c>
      <c r="M2677" s="3">
        <v>2</v>
      </c>
      <c r="N2677" s="3">
        <v>0</v>
      </c>
      <c r="O2677" s="3">
        <v>1</v>
      </c>
      <c r="P2677" s="3">
        <f t="shared" si="128"/>
        <v>5</v>
      </c>
      <c r="Q2677" s="3">
        <v>172</v>
      </c>
      <c r="R2677" s="3">
        <f t="shared" si="127"/>
        <v>1</v>
      </c>
      <c r="S2677" s="3">
        <v>5</v>
      </c>
      <c r="T2677" s="3">
        <f>IF(AND(H2677&lt;5,S2677&gt;=VLOOKUP(A2677,anni!$A$1:$O$32,6,0)),1,0)</f>
        <v>0</v>
      </c>
    </row>
    <row r="2678" spans="1:20" x14ac:dyDescent="0.3">
      <c r="A2678" s="3">
        <v>2008</v>
      </c>
      <c r="B2678" s="3">
        <v>251</v>
      </c>
      <c r="C2678" s="3" t="s">
        <v>69</v>
      </c>
      <c r="D2678" s="3" t="s">
        <v>89</v>
      </c>
      <c r="E2678" s="3" t="s">
        <v>89</v>
      </c>
      <c r="F2678" s="3">
        <v>5174</v>
      </c>
      <c r="G2678" s="3">
        <f t="shared" si="126"/>
        <v>2008</v>
      </c>
      <c r="H2678" s="4">
        <v>4</v>
      </c>
      <c r="I2678" s="3" t="s">
        <v>36</v>
      </c>
      <c r="J2678" s="3">
        <v>7</v>
      </c>
      <c r="K2678" s="3">
        <v>0</v>
      </c>
      <c r="L2678" s="3">
        <v>0</v>
      </c>
      <c r="M2678" s="3">
        <v>0</v>
      </c>
      <c r="N2678" s="3">
        <v>0</v>
      </c>
      <c r="O2678" s="3">
        <v>0</v>
      </c>
      <c r="P2678" s="3">
        <f t="shared" si="128"/>
        <v>8.4</v>
      </c>
      <c r="Q2678" s="3">
        <v>133</v>
      </c>
      <c r="R2678" s="3">
        <f t="shared" si="127"/>
        <v>2</v>
      </c>
      <c r="S2678" s="3">
        <v>7</v>
      </c>
      <c r="T2678" s="3">
        <f>IF(AND(H2678&lt;5,S2678&gt;=VLOOKUP(A2678,anni!$A$1:$O$32,6,0)),1,0)</f>
        <v>0</v>
      </c>
    </row>
    <row r="2679" spans="1:20" x14ac:dyDescent="0.3">
      <c r="A2679" s="3">
        <v>2008</v>
      </c>
      <c r="B2679" s="3">
        <v>252</v>
      </c>
      <c r="C2679" s="3" t="s">
        <v>43</v>
      </c>
      <c r="D2679" s="3" t="s">
        <v>92</v>
      </c>
      <c r="E2679" s="3" t="s">
        <v>92</v>
      </c>
      <c r="F2679" s="3">
        <v>5480</v>
      </c>
      <c r="G2679" s="3">
        <f t="shared" si="126"/>
        <v>2008</v>
      </c>
      <c r="H2679" s="4">
        <v>4</v>
      </c>
      <c r="I2679" s="3" t="s">
        <v>36</v>
      </c>
      <c r="J2679" s="3">
        <v>7</v>
      </c>
      <c r="K2679" s="3">
        <v>0</v>
      </c>
      <c r="L2679" s="3">
        <v>0</v>
      </c>
      <c r="M2679" s="3">
        <v>3</v>
      </c>
      <c r="N2679" s="3">
        <v>2</v>
      </c>
      <c r="O2679" s="3">
        <v>0</v>
      </c>
      <c r="P2679" s="3">
        <f t="shared" si="128"/>
        <v>14.399999999999999</v>
      </c>
      <c r="Q2679" s="3">
        <v>68</v>
      </c>
      <c r="R2679" s="3">
        <f t="shared" si="127"/>
        <v>1</v>
      </c>
      <c r="S2679" s="3">
        <v>12</v>
      </c>
      <c r="T2679" s="3">
        <f>IF(AND(H2679&lt;5,S2679&gt;=VLOOKUP(A2679,anni!$A$1:$O$32,6,0)),1,0)</f>
        <v>0</v>
      </c>
    </row>
    <row r="2680" spans="1:20" x14ac:dyDescent="0.3">
      <c r="A2680" s="3">
        <v>2008</v>
      </c>
      <c r="B2680" s="3">
        <v>253</v>
      </c>
      <c r="C2680" s="3" t="s">
        <v>47</v>
      </c>
      <c r="D2680" s="3" t="s">
        <v>118</v>
      </c>
      <c r="E2680" s="3" t="s">
        <v>118</v>
      </c>
      <c r="F2680" s="3">
        <v>5517</v>
      </c>
      <c r="G2680" s="3">
        <f t="shared" si="126"/>
        <v>2008</v>
      </c>
      <c r="H2680" s="4">
        <v>3</v>
      </c>
      <c r="I2680" s="3" t="s">
        <v>36</v>
      </c>
      <c r="J2680" s="3">
        <v>0</v>
      </c>
      <c r="K2680" s="3">
        <v>0</v>
      </c>
      <c r="L2680" s="3">
        <v>0</v>
      </c>
      <c r="M2680" s="3">
        <v>1</v>
      </c>
      <c r="N2680" s="3">
        <v>0</v>
      </c>
      <c r="O2680" s="3">
        <v>0</v>
      </c>
      <c r="P2680" s="3">
        <f t="shared" si="128"/>
        <v>1.4</v>
      </c>
      <c r="Q2680" s="3">
        <v>245</v>
      </c>
      <c r="R2680" s="3">
        <f t="shared" si="127"/>
        <v>1</v>
      </c>
      <c r="S2680" s="3">
        <v>1</v>
      </c>
      <c r="T2680" s="3">
        <f>IF(AND(H2680&lt;5,S2680&gt;=VLOOKUP(A2680,anni!$A$1:$O$32,6,0)),1,0)</f>
        <v>0</v>
      </c>
    </row>
    <row r="2681" spans="1:20" x14ac:dyDescent="0.3">
      <c r="A2681" s="3">
        <v>2008</v>
      </c>
      <c r="B2681" s="3">
        <v>254</v>
      </c>
      <c r="C2681" s="3" t="s">
        <v>62</v>
      </c>
      <c r="D2681" s="3" t="s">
        <v>110</v>
      </c>
      <c r="E2681" s="3" t="s">
        <v>110</v>
      </c>
      <c r="F2681" s="3">
        <v>5481</v>
      </c>
      <c r="G2681" s="3">
        <f t="shared" si="126"/>
        <v>2008</v>
      </c>
      <c r="H2681" s="4">
        <v>4</v>
      </c>
      <c r="I2681" s="3" t="s">
        <v>36</v>
      </c>
      <c r="J2681" s="3">
        <v>0</v>
      </c>
      <c r="K2681" s="3">
        <v>0</v>
      </c>
      <c r="L2681" s="3">
        <v>2</v>
      </c>
      <c r="M2681" s="3">
        <v>3</v>
      </c>
      <c r="N2681" s="3">
        <v>0</v>
      </c>
      <c r="O2681" s="3">
        <v>0</v>
      </c>
      <c r="P2681" s="3">
        <f t="shared" si="128"/>
        <v>6</v>
      </c>
      <c r="Q2681" s="3">
        <v>172</v>
      </c>
      <c r="R2681" s="3">
        <f t="shared" si="127"/>
        <v>1</v>
      </c>
      <c r="S2681" s="3">
        <v>5</v>
      </c>
      <c r="T2681" s="3">
        <f>IF(AND(H2681&lt;5,S2681&gt;=VLOOKUP(A2681,anni!$A$1:$O$32,6,0)),1,0)</f>
        <v>0</v>
      </c>
    </row>
    <row r="2682" spans="1:20" x14ac:dyDescent="0.3">
      <c r="A2682" s="3">
        <v>2008</v>
      </c>
      <c r="B2682" s="3">
        <v>255</v>
      </c>
      <c r="C2682" s="3" t="s">
        <v>39</v>
      </c>
      <c r="D2682" s="3" t="s">
        <v>40</v>
      </c>
      <c r="E2682" s="3" t="s">
        <v>40</v>
      </c>
      <c r="F2682" s="3">
        <v>5482</v>
      </c>
      <c r="G2682" s="3">
        <f t="shared" si="126"/>
        <v>2008</v>
      </c>
      <c r="H2682" s="4">
        <v>4</v>
      </c>
      <c r="I2682" s="3" t="s">
        <v>36</v>
      </c>
      <c r="J2682" s="3">
        <v>5</v>
      </c>
      <c r="K2682" s="3">
        <v>0</v>
      </c>
      <c r="L2682" s="3">
        <v>0</v>
      </c>
      <c r="M2682" s="3">
        <v>0</v>
      </c>
      <c r="N2682" s="3">
        <v>0</v>
      </c>
      <c r="O2682" s="3">
        <v>0</v>
      </c>
      <c r="P2682" s="3">
        <f t="shared" si="128"/>
        <v>6</v>
      </c>
      <c r="Q2682" s="3">
        <v>172</v>
      </c>
      <c r="R2682" s="3">
        <f t="shared" si="127"/>
        <v>2</v>
      </c>
      <c r="S2682" s="3">
        <v>5</v>
      </c>
      <c r="T2682" s="3">
        <f>IF(AND(H2682&lt;5,S2682&gt;=VLOOKUP(A2682,anni!$A$1:$O$32,6,0)),1,0)</f>
        <v>0</v>
      </c>
    </row>
    <row r="2683" spans="1:20" x14ac:dyDescent="0.3">
      <c r="A2683" s="3">
        <v>2008</v>
      </c>
      <c r="B2683" s="3">
        <v>256</v>
      </c>
      <c r="C2683" s="3" t="s">
        <v>39</v>
      </c>
      <c r="D2683" s="3" t="s">
        <v>146</v>
      </c>
      <c r="E2683" s="3" t="s">
        <v>146</v>
      </c>
      <c r="F2683" s="3">
        <v>5430</v>
      </c>
      <c r="G2683" s="3">
        <f t="shared" si="126"/>
        <v>2008</v>
      </c>
      <c r="H2683" s="4">
        <v>5</v>
      </c>
      <c r="I2683" s="3" t="s">
        <v>36</v>
      </c>
      <c r="J2683" s="3">
        <v>0</v>
      </c>
      <c r="K2683" s="3">
        <v>0</v>
      </c>
      <c r="L2683" s="3">
        <v>0</v>
      </c>
      <c r="M2683" s="3">
        <v>1</v>
      </c>
      <c r="N2683" s="3">
        <v>0</v>
      </c>
      <c r="O2683" s="3">
        <v>0</v>
      </c>
      <c r="P2683" s="3">
        <f t="shared" si="128"/>
        <v>1</v>
      </c>
      <c r="Q2683" s="3">
        <v>245</v>
      </c>
      <c r="R2683" s="3">
        <f t="shared" si="127"/>
        <v>1</v>
      </c>
      <c r="S2683" s="3">
        <v>1</v>
      </c>
      <c r="T2683" s="3">
        <f>IF(AND(H2683&lt;5,S2683&gt;=VLOOKUP(A2683,anni!$A$1:$O$32,6,0)),1,0)</f>
        <v>0</v>
      </c>
    </row>
    <row r="2684" spans="1:20" x14ac:dyDescent="0.3">
      <c r="A2684" s="3">
        <v>2008</v>
      </c>
      <c r="B2684" s="3">
        <v>257</v>
      </c>
      <c r="C2684" s="3" t="s">
        <v>45</v>
      </c>
      <c r="D2684" s="3" t="s">
        <v>132</v>
      </c>
      <c r="E2684" s="3" t="s">
        <v>132</v>
      </c>
      <c r="F2684" s="3">
        <v>5431</v>
      </c>
      <c r="G2684" s="3">
        <f t="shared" si="126"/>
        <v>2008</v>
      </c>
      <c r="H2684" s="4">
        <v>5</v>
      </c>
      <c r="I2684" s="3" t="s">
        <v>36</v>
      </c>
      <c r="J2684" s="3">
        <v>3</v>
      </c>
      <c r="K2684" s="3">
        <v>0</v>
      </c>
      <c r="L2684" s="3">
        <v>0</v>
      </c>
      <c r="M2684" s="3">
        <v>1</v>
      </c>
      <c r="N2684" s="3">
        <v>0</v>
      </c>
      <c r="O2684" s="3">
        <v>0</v>
      </c>
      <c r="P2684" s="3">
        <f t="shared" si="128"/>
        <v>4</v>
      </c>
      <c r="Q2684" s="3">
        <v>193</v>
      </c>
      <c r="R2684" s="3">
        <f t="shared" si="127"/>
        <v>1</v>
      </c>
      <c r="S2684" s="3">
        <v>4</v>
      </c>
      <c r="T2684" s="3">
        <f>IF(AND(H2684&lt;5,S2684&gt;=VLOOKUP(A2684,anni!$A$1:$O$32,6,0)),1,0)</f>
        <v>0</v>
      </c>
    </row>
    <row r="2685" spans="1:20" x14ac:dyDescent="0.3">
      <c r="A2685" s="3">
        <v>2008</v>
      </c>
      <c r="B2685" s="3">
        <v>258</v>
      </c>
      <c r="C2685" s="3" t="s">
        <v>32</v>
      </c>
      <c r="D2685" s="3" t="s">
        <v>127</v>
      </c>
      <c r="E2685" s="3" t="s">
        <v>127</v>
      </c>
      <c r="F2685" s="3">
        <v>5310</v>
      </c>
      <c r="G2685" s="3">
        <f t="shared" si="126"/>
        <v>2008</v>
      </c>
      <c r="H2685" s="4">
        <v>5</v>
      </c>
      <c r="I2685" s="3" t="s">
        <v>36</v>
      </c>
      <c r="J2685" s="3">
        <v>3</v>
      </c>
      <c r="K2685" s="3">
        <v>0</v>
      </c>
      <c r="L2685" s="3">
        <v>0</v>
      </c>
      <c r="M2685" s="3">
        <v>2</v>
      </c>
      <c r="N2685" s="3">
        <v>0</v>
      </c>
      <c r="O2685" s="3">
        <v>0</v>
      </c>
      <c r="P2685" s="3">
        <f t="shared" si="128"/>
        <v>5</v>
      </c>
      <c r="Q2685" s="3">
        <v>172</v>
      </c>
      <c r="R2685" s="3">
        <f t="shared" si="127"/>
        <v>2</v>
      </c>
      <c r="S2685" s="3">
        <v>5</v>
      </c>
      <c r="T2685" s="3">
        <f>IF(AND(H2685&lt;5,S2685&gt;=VLOOKUP(A2685,anni!$A$1:$O$32,6,0)),1,0)</f>
        <v>0</v>
      </c>
    </row>
    <row r="2686" spans="1:20" x14ac:dyDescent="0.3">
      <c r="A2686" s="3">
        <v>2008</v>
      </c>
      <c r="B2686" s="3">
        <v>259</v>
      </c>
      <c r="C2686" s="3" t="s">
        <v>39</v>
      </c>
      <c r="D2686" s="3" t="s">
        <v>40</v>
      </c>
      <c r="E2686" s="3" t="s">
        <v>40</v>
      </c>
      <c r="F2686" s="3">
        <v>5311</v>
      </c>
      <c r="G2686" s="3">
        <f t="shared" si="126"/>
        <v>2008</v>
      </c>
      <c r="H2686" s="4">
        <v>5</v>
      </c>
      <c r="I2686" s="3" t="s">
        <v>36</v>
      </c>
      <c r="J2686" s="3">
        <v>5</v>
      </c>
      <c r="K2686" s="3">
        <v>7</v>
      </c>
      <c r="L2686" s="3">
        <v>0</v>
      </c>
      <c r="M2686" s="3">
        <v>7</v>
      </c>
      <c r="N2686" s="3">
        <v>0</v>
      </c>
      <c r="O2686" s="3">
        <v>0</v>
      </c>
      <c r="P2686" s="3">
        <f t="shared" si="128"/>
        <v>19</v>
      </c>
      <c r="Q2686" s="3">
        <v>25</v>
      </c>
      <c r="R2686" s="3">
        <f t="shared" si="127"/>
        <v>2</v>
      </c>
      <c r="S2686" s="3">
        <v>19</v>
      </c>
      <c r="T2686" s="3">
        <f>IF(AND(H2686&lt;5,S2686&gt;=VLOOKUP(A2686,anni!$A$1:$O$32,6,0)),1,0)</f>
        <v>0</v>
      </c>
    </row>
    <row r="2687" spans="1:20" x14ac:dyDescent="0.3">
      <c r="A2687" s="3">
        <v>2008</v>
      </c>
      <c r="B2687" s="3">
        <v>260</v>
      </c>
      <c r="C2687" s="3" t="s">
        <v>45</v>
      </c>
      <c r="D2687" s="3" t="s">
        <v>49</v>
      </c>
      <c r="E2687" s="3" t="s">
        <v>49</v>
      </c>
      <c r="F2687" s="3">
        <v>4998</v>
      </c>
      <c r="G2687" s="3">
        <f t="shared" si="126"/>
        <v>2008</v>
      </c>
      <c r="H2687" s="4">
        <v>4</v>
      </c>
      <c r="I2687" s="3" t="s">
        <v>36</v>
      </c>
      <c r="J2687" s="3">
        <v>7</v>
      </c>
      <c r="K2687" s="3">
        <v>0</v>
      </c>
      <c r="L2687" s="3">
        <v>4</v>
      </c>
      <c r="M2687" s="3">
        <v>7</v>
      </c>
      <c r="N2687" s="3">
        <v>0</v>
      </c>
      <c r="O2687" s="3">
        <v>0</v>
      </c>
      <c r="P2687" s="3">
        <f t="shared" si="128"/>
        <v>21.599999999999998</v>
      </c>
      <c r="Q2687" s="3">
        <v>28</v>
      </c>
      <c r="R2687" s="3">
        <f t="shared" si="127"/>
        <v>5</v>
      </c>
      <c r="S2687" s="3">
        <v>18</v>
      </c>
      <c r="T2687" s="3">
        <f>IF(AND(H2687&lt;5,S2687&gt;=VLOOKUP(A2687,anni!$A$1:$O$32,6,0)),1,0)</f>
        <v>0</v>
      </c>
    </row>
    <row r="2688" spans="1:20" x14ac:dyDescent="0.3">
      <c r="A2688" s="3">
        <v>2008</v>
      </c>
      <c r="B2688" s="3">
        <v>261</v>
      </c>
      <c r="C2688" s="3" t="s">
        <v>53</v>
      </c>
      <c r="D2688" s="3" t="s">
        <v>113</v>
      </c>
      <c r="E2688" s="3" t="s">
        <v>113</v>
      </c>
      <c r="F2688" s="3">
        <v>5432</v>
      </c>
      <c r="G2688" s="3">
        <f t="shared" si="126"/>
        <v>2008</v>
      </c>
      <c r="H2688" s="4">
        <v>5</v>
      </c>
      <c r="I2688" s="3" t="s">
        <v>36</v>
      </c>
      <c r="J2688" s="3">
        <v>0</v>
      </c>
      <c r="K2688" s="3">
        <v>0</v>
      </c>
      <c r="L2688" s="3">
        <v>0</v>
      </c>
      <c r="M2688" s="3">
        <v>0</v>
      </c>
      <c r="N2688" s="3">
        <v>0</v>
      </c>
      <c r="O2688" s="3">
        <v>0</v>
      </c>
      <c r="P2688" s="3">
        <f t="shared" si="128"/>
        <v>0</v>
      </c>
      <c r="Q2688" s="3">
        <v>273</v>
      </c>
      <c r="R2688" s="3">
        <f t="shared" si="127"/>
        <v>1</v>
      </c>
      <c r="S2688" s="3">
        <v>0</v>
      </c>
      <c r="T2688" s="3">
        <f>IF(AND(H2688&lt;5,S2688&gt;=VLOOKUP(A2688,anni!$A$1:$O$32,6,0)),1,0)</f>
        <v>0</v>
      </c>
    </row>
    <row r="2689" spans="1:20" x14ac:dyDescent="0.3">
      <c r="A2689" s="3">
        <v>2008</v>
      </c>
      <c r="B2689" s="3">
        <v>262</v>
      </c>
      <c r="C2689" s="3" t="s">
        <v>86</v>
      </c>
      <c r="D2689" s="3" t="s">
        <v>87</v>
      </c>
      <c r="E2689" s="3" t="s">
        <v>87</v>
      </c>
      <c r="F2689" s="3">
        <v>5433</v>
      </c>
      <c r="G2689" s="3">
        <f t="shared" si="126"/>
        <v>2008</v>
      </c>
      <c r="H2689" s="4">
        <v>5</v>
      </c>
      <c r="I2689" s="3" t="s">
        <v>36</v>
      </c>
      <c r="J2689" s="3">
        <v>6</v>
      </c>
      <c r="K2689" s="3">
        <v>0</v>
      </c>
      <c r="L2689" s="3">
        <v>0</v>
      </c>
      <c r="M2689" s="3">
        <v>6</v>
      </c>
      <c r="N2689" s="3">
        <v>0</v>
      </c>
      <c r="O2689" s="3">
        <v>0</v>
      </c>
      <c r="P2689" s="3">
        <f t="shared" si="128"/>
        <v>12</v>
      </c>
      <c r="Q2689" s="3">
        <v>68</v>
      </c>
      <c r="R2689" s="3">
        <f t="shared" si="127"/>
        <v>1</v>
      </c>
      <c r="S2689" s="3">
        <v>12</v>
      </c>
      <c r="T2689" s="3">
        <f>IF(AND(H2689&lt;5,S2689&gt;=VLOOKUP(A2689,anni!$A$1:$O$32,6,0)),1,0)</f>
        <v>0</v>
      </c>
    </row>
    <row r="2690" spans="1:20" x14ac:dyDescent="0.3">
      <c r="A2690" s="3">
        <v>2008</v>
      </c>
      <c r="B2690" s="3">
        <v>263</v>
      </c>
      <c r="C2690" s="3" t="s">
        <v>101</v>
      </c>
      <c r="D2690" s="3" t="s">
        <v>116</v>
      </c>
      <c r="E2690" s="3" t="s">
        <v>116</v>
      </c>
      <c r="F2690" s="3">
        <v>5483</v>
      </c>
      <c r="G2690" s="3">
        <f t="shared" ref="G2690:G2753" si="129">A2690</f>
        <v>2008</v>
      </c>
      <c r="H2690" s="4">
        <v>4</v>
      </c>
      <c r="I2690" s="3" t="s">
        <v>36</v>
      </c>
      <c r="J2690" s="3">
        <v>2</v>
      </c>
      <c r="K2690" s="3">
        <v>0</v>
      </c>
      <c r="L2690" s="3">
        <v>0</v>
      </c>
      <c r="M2690" s="3">
        <v>1</v>
      </c>
      <c r="N2690" s="3">
        <v>0</v>
      </c>
      <c r="O2690" s="3">
        <v>0</v>
      </c>
      <c r="P2690" s="3">
        <f t="shared" si="128"/>
        <v>3.5999999999999996</v>
      </c>
      <c r="Q2690" s="3">
        <v>205</v>
      </c>
      <c r="R2690" s="3">
        <f t="shared" si="127"/>
        <v>1</v>
      </c>
      <c r="S2690" s="3">
        <v>3</v>
      </c>
      <c r="T2690" s="3">
        <f>IF(AND(H2690&lt;5,S2690&gt;=VLOOKUP(A2690,anni!$A$1:$O$32,6,0)),1,0)</f>
        <v>0</v>
      </c>
    </row>
    <row r="2691" spans="1:20" x14ac:dyDescent="0.3">
      <c r="A2691" s="3">
        <v>2008</v>
      </c>
      <c r="B2691" s="3">
        <v>264</v>
      </c>
      <c r="C2691" s="3" t="s">
        <v>47</v>
      </c>
      <c r="D2691" s="3" t="s">
        <v>81</v>
      </c>
      <c r="E2691" s="3" t="s">
        <v>81</v>
      </c>
      <c r="F2691" s="3">
        <v>5137</v>
      </c>
      <c r="G2691" s="3">
        <f t="shared" si="129"/>
        <v>2008</v>
      </c>
      <c r="H2691" s="4">
        <v>5</v>
      </c>
      <c r="I2691" s="3" t="s">
        <v>36</v>
      </c>
      <c r="J2691" s="3">
        <v>2</v>
      </c>
      <c r="K2691" s="3">
        <v>5</v>
      </c>
      <c r="L2691" s="3">
        <v>0</v>
      </c>
      <c r="M2691" s="3">
        <v>4</v>
      </c>
      <c r="N2691" s="3">
        <v>0</v>
      </c>
      <c r="O2691" s="3">
        <v>0</v>
      </c>
      <c r="P2691" s="3">
        <f t="shared" si="128"/>
        <v>11</v>
      </c>
      <c r="Q2691" s="3">
        <v>79</v>
      </c>
      <c r="R2691" s="3">
        <f t="shared" si="127"/>
        <v>2</v>
      </c>
      <c r="S2691" s="3">
        <v>11</v>
      </c>
      <c r="T2691" s="3">
        <f>IF(AND(H2691&lt;5,S2691&gt;=VLOOKUP(A2691,anni!$A$1:$O$32,6,0)),1,0)</f>
        <v>0</v>
      </c>
    </row>
    <row r="2692" spans="1:20" x14ac:dyDescent="0.3">
      <c r="A2692" s="3">
        <v>2008</v>
      </c>
      <c r="B2692" s="3">
        <v>265</v>
      </c>
      <c r="C2692" s="3" t="s">
        <v>59</v>
      </c>
      <c r="D2692" s="3" t="s">
        <v>60</v>
      </c>
      <c r="E2692" s="3" t="s">
        <v>60</v>
      </c>
      <c r="F2692" s="3">
        <v>5176</v>
      </c>
      <c r="G2692" s="3">
        <f t="shared" si="129"/>
        <v>2008</v>
      </c>
      <c r="H2692" s="4">
        <v>4</v>
      </c>
      <c r="I2692" s="3" t="s">
        <v>36</v>
      </c>
      <c r="J2692" s="3">
        <v>4</v>
      </c>
      <c r="K2692" s="3">
        <v>5</v>
      </c>
      <c r="L2692" s="3">
        <v>3</v>
      </c>
      <c r="M2692" s="3">
        <v>7</v>
      </c>
      <c r="N2692" s="3">
        <v>0</v>
      </c>
      <c r="O2692" s="3">
        <v>7</v>
      </c>
      <c r="P2692" s="3">
        <f t="shared" si="128"/>
        <v>0</v>
      </c>
      <c r="Q2692" s="3">
        <v>17</v>
      </c>
      <c r="R2692" s="3">
        <f t="shared" si="127"/>
        <v>4</v>
      </c>
      <c r="S2692" s="3">
        <v>26</v>
      </c>
      <c r="T2692" s="3">
        <f>IF(AND(H2692&lt;5,S2692&gt;=VLOOKUP(A2692,anni!$A$1:$O$32,6,0)),1,0)</f>
        <v>1</v>
      </c>
    </row>
    <row r="2693" spans="1:20" x14ac:dyDescent="0.3">
      <c r="A2693" s="3">
        <v>2008</v>
      </c>
      <c r="B2693" s="3">
        <v>266</v>
      </c>
      <c r="C2693" s="3" t="s">
        <v>50</v>
      </c>
      <c r="D2693" s="3" t="s">
        <v>120</v>
      </c>
      <c r="E2693" s="3" t="s">
        <v>120</v>
      </c>
      <c r="F2693" s="3">
        <v>5434</v>
      </c>
      <c r="G2693" s="3">
        <f t="shared" si="129"/>
        <v>2008</v>
      </c>
      <c r="H2693" s="4">
        <v>5</v>
      </c>
      <c r="I2693" s="3" t="s">
        <v>36</v>
      </c>
      <c r="J2693" s="3">
        <v>0</v>
      </c>
      <c r="K2693" s="3">
        <v>6</v>
      </c>
      <c r="L2693" s="3">
        <v>0</v>
      </c>
      <c r="M2693" s="3">
        <v>1</v>
      </c>
      <c r="N2693" s="3">
        <v>0</v>
      </c>
      <c r="O2693" s="3">
        <v>0</v>
      </c>
      <c r="P2693" s="3">
        <f t="shared" si="128"/>
        <v>7</v>
      </c>
      <c r="Q2693" s="3">
        <v>133</v>
      </c>
      <c r="R2693" s="3">
        <f t="shared" si="127"/>
        <v>1</v>
      </c>
      <c r="S2693" s="3">
        <v>7</v>
      </c>
      <c r="T2693" s="3">
        <f>IF(AND(H2693&lt;5,S2693&gt;=VLOOKUP(A2693,anni!$A$1:$O$32,6,0)),1,0)</f>
        <v>0</v>
      </c>
    </row>
    <row r="2694" spans="1:20" x14ac:dyDescent="0.3">
      <c r="A2694" s="3">
        <v>2008</v>
      </c>
      <c r="B2694" s="3">
        <v>267</v>
      </c>
      <c r="C2694" s="3" t="s">
        <v>32</v>
      </c>
      <c r="D2694" s="3" t="s">
        <v>95</v>
      </c>
      <c r="E2694" s="3" t="s">
        <v>95</v>
      </c>
      <c r="F2694" s="3">
        <v>5518</v>
      </c>
      <c r="G2694" s="3">
        <f t="shared" si="129"/>
        <v>2008</v>
      </c>
      <c r="H2694" s="4">
        <v>3</v>
      </c>
      <c r="I2694" s="3" t="s">
        <v>36</v>
      </c>
      <c r="J2694" s="3">
        <v>5</v>
      </c>
      <c r="L2694" s="3">
        <v>0</v>
      </c>
      <c r="M2694" s="3">
        <v>0</v>
      </c>
      <c r="N2694" s="3">
        <v>0</v>
      </c>
      <c r="O2694" s="3">
        <v>0</v>
      </c>
      <c r="P2694" s="3">
        <f t="shared" si="128"/>
        <v>7</v>
      </c>
      <c r="Q2694" s="3">
        <v>172</v>
      </c>
      <c r="R2694" s="3">
        <f t="shared" si="127"/>
        <v>3</v>
      </c>
      <c r="S2694" s="3">
        <v>5</v>
      </c>
      <c r="T2694" s="3">
        <f>IF(AND(H2694&lt;5,S2694&gt;=VLOOKUP(A2694,anni!$A$1:$O$32,6,0)),1,0)</f>
        <v>0</v>
      </c>
    </row>
    <row r="2695" spans="1:20" x14ac:dyDescent="0.3">
      <c r="A2695" s="3">
        <v>2008</v>
      </c>
      <c r="B2695" s="3">
        <v>268</v>
      </c>
      <c r="C2695" s="3" t="s">
        <v>29</v>
      </c>
      <c r="D2695" s="3" t="s">
        <v>30</v>
      </c>
      <c r="E2695" s="3" t="s">
        <v>30</v>
      </c>
      <c r="F2695" s="3">
        <v>5547</v>
      </c>
      <c r="G2695" s="3">
        <f t="shared" si="129"/>
        <v>2008</v>
      </c>
      <c r="H2695" s="4">
        <v>2</v>
      </c>
      <c r="I2695" s="3" t="s">
        <v>31</v>
      </c>
      <c r="P2695" s="3">
        <f t="shared" si="128"/>
        <v>-1</v>
      </c>
      <c r="Q2695" s="3">
        <v>297</v>
      </c>
      <c r="R2695" s="3">
        <f t="shared" si="127"/>
        <v>1</v>
      </c>
      <c r="S2695" s="3">
        <v>-1</v>
      </c>
      <c r="T2695" s="3">
        <f>IF(AND(H2695&lt;5,S2695&gt;=VLOOKUP(A2695,anni!$A$1:$O$32,6,0)),1,0)</f>
        <v>0</v>
      </c>
    </row>
    <row r="2696" spans="1:20" x14ac:dyDescent="0.3">
      <c r="A2696" s="3">
        <v>2008</v>
      </c>
      <c r="B2696" s="3">
        <v>269</v>
      </c>
      <c r="C2696" s="3" t="s">
        <v>32</v>
      </c>
      <c r="D2696" s="3" t="s">
        <v>95</v>
      </c>
      <c r="E2696" s="3" t="s">
        <v>95</v>
      </c>
      <c r="F2696" s="3">
        <v>5484</v>
      </c>
      <c r="G2696" s="3">
        <f t="shared" si="129"/>
        <v>2008</v>
      </c>
      <c r="H2696" s="4">
        <v>4</v>
      </c>
      <c r="I2696" s="3" t="s">
        <v>36</v>
      </c>
      <c r="J2696" s="3">
        <v>1</v>
      </c>
      <c r="K2696" s="3">
        <v>0</v>
      </c>
      <c r="L2696" s="3">
        <v>0</v>
      </c>
      <c r="M2696" s="3">
        <v>2</v>
      </c>
      <c r="N2696" s="3">
        <v>0</v>
      </c>
      <c r="O2696" s="3">
        <v>0</v>
      </c>
      <c r="P2696" s="3">
        <f t="shared" si="128"/>
        <v>3.5999999999999996</v>
      </c>
      <c r="Q2696" s="3">
        <v>205</v>
      </c>
      <c r="R2696" s="3">
        <f t="shared" si="127"/>
        <v>1</v>
      </c>
      <c r="S2696" s="3">
        <v>3</v>
      </c>
      <c r="T2696" s="3">
        <f>IF(AND(H2696&lt;5,S2696&gt;=VLOOKUP(A2696,anni!$A$1:$O$32,6,0)),1,0)</f>
        <v>0</v>
      </c>
    </row>
    <row r="2697" spans="1:20" x14ac:dyDescent="0.3">
      <c r="A2697" s="3">
        <v>2008</v>
      </c>
      <c r="B2697" s="3">
        <v>270</v>
      </c>
      <c r="C2697" s="3" t="s">
        <v>32</v>
      </c>
      <c r="D2697" s="3" t="s">
        <v>95</v>
      </c>
      <c r="E2697" s="3" t="s">
        <v>95</v>
      </c>
      <c r="F2697" s="3">
        <v>5551</v>
      </c>
      <c r="G2697" s="3">
        <f t="shared" si="129"/>
        <v>2008</v>
      </c>
      <c r="H2697" s="4">
        <v>1</v>
      </c>
      <c r="I2697" s="3" t="s">
        <v>31</v>
      </c>
      <c r="J2697" s="3">
        <v>0</v>
      </c>
      <c r="K2697" s="3">
        <v>0</v>
      </c>
      <c r="L2697" s="3">
        <v>0</v>
      </c>
      <c r="M2697" s="3">
        <v>1</v>
      </c>
      <c r="N2697" s="3">
        <v>0</v>
      </c>
      <c r="O2697" s="3">
        <v>0</v>
      </c>
      <c r="P2697" s="3">
        <f t="shared" si="128"/>
        <v>1.8</v>
      </c>
      <c r="Q2697" s="3">
        <v>245</v>
      </c>
      <c r="R2697" s="3">
        <f t="shared" si="127"/>
        <v>1</v>
      </c>
      <c r="S2697" s="3">
        <v>1</v>
      </c>
      <c r="T2697" s="3">
        <f>IF(AND(H2697&lt;5,S2697&gt;=VLOOKUP(A2697,anni!$A$1:$O$32,6,0)),1,0)</f>
        <v>0</v>
      </c>
    </row>
    <row r="2698" spans="1:20" x14ac:dyDescent="0.3">
      <c r="A2698" s="3">
        <v>2008</v>
      </c>
      <c r="B2698" s="3">
        <v>271</v>
      </c>
      <c r="C2698" s="3" t="s">
        <v>56</v>
      </c>
      <c r="D2698" s="3" t="s">
        <v>93</v>
      </c>
      <c r="E2698" s="3" t="s">
        <v>93</v>
      </c>
      <c r="F2698" s="3">
        <v>5188</v>
      </c>
      <c r="G2698" s="3">
        <f t="shared" si="129"/>
        <v>2008</v>
      </c>
      <c r="H2698" s="4">
        <v>3</v>
      </c>
      <c r="I2698" s="3" t="s">
        <v>36</v>
      </c>
      <c r="J2698" s="3">
        <v>7</v>
      </c>
      <c r="K2698" s="3">
        <v>0</v>
      </c>
      <c r="L2698" s="3">
        <v>0</v>
      </c>
      <c r="M2698" s="3">
        <v>2</v>
      </c>
      <c r="N2698" s="3">
        <v>0</v>
      </c>
      <c r="O2698" s="3">
        <v>0</v>
      </c>
      <c r="P2698" s="3">
        <f t="shared" si="128"/>
        <v>12.6</v>
      </c>
      <c r="Q2698" s="3">
        <v>107</v>
      </c>
      <c r="R2698" s="3">
        <f t="shared" si="127"/>
        <v>5</v>
      </c>
      <c r="S2698" s="3">
        <v>9</v>
      </c>
      <c r="T2698" s="3">
        <f>IF(AND(H2698&lt;5,S2698&gt;=VLOOKUP(A2698,anni!$A$1:$O$32,6,0)),1,0)</f>
        <v>0</v>
      </c>
    </row>
    <row r="2699" spans="1:20" x14ac:dyDescent="0.3">
      <c r="A2699" s="3">
        <v>2008</v>
      </c>
      <c r="B2699" s="3">
        <v>272</v>
      </c>
      <c r="C2699" s="3" t="s">
        <v>34</v>
      </c>
      <c r="D2699" s="3" t="s">
        <v>103</v>
      </c>
      <c r="E2699" s="3" t="s">
        <v>103</v>
      </c>
      <c r="F2699" s="3">
        <v>5485</v>
      </c>
      <c r="G2699" s="3">
        <f t="shared" si="129"/>
        <v>2008</v>
      </c>
      <c r="H2699" s="4">
        <v>4</v>
      </c>
      <c r="I2699" s="3" t="s">
        <v>36</v>
      </c>
      <c r="J2699" s="3">
        <v>7</v>
      </c>
      <c r="K2699" s="3">
        <v>1</v>
      </c>
      <c r="L2699" s="3">
        <v>0</v>
      </c>
      <c r="M2699" s="3">
        <v>0</v>
      </c>
      <c r="N2699" s="3">
        <v>1</v>
      </c>
      <c r="O2699" s="3">
        <v>0</v>
      </c>
      <c r="P2699" s="3">
        <f t="shared" si="128"/>
        <v>10.799999999999999</v>
      </c>
      <c r="Q2699" s="3">
        <v>107</v>
      </c>
      <c r="R2699" s="3">
        <f t="shared" si="127"/>
        <v>2</v>
      </c>
      <c r="S2699" s="3">
        <v>9</v>
      </c>
      <c r="T2699" s="3">
        <f>IF(AND(H2699&lt;5,S2699&gt;=VLOOKUP(A2699,anni!$A$1:$O$32,6,0)),1,0)</f>
        <v>0</v>
      </c>
    </row>
    <row r="2700" spans="1:20" x14ac:dyDescent="0.3">
      <c r="A2700" s="3">
        <v>2008</v>
      </c>
      <c r="B2700" s="3">
        <v>273</v>
      </c>
      <c r="C2700" s="3" t="s">
        <v>37</v>
      </c>
      <c r="D2700" s="3" t="s">
        <v>55</v>
      </c>
      <c r="E2700" s="3" t="s">
        <v>55</v>
      </c>
      <c r="F2700" s="3">
        <v>5360</v>
      </c>
      <c r="G2700" s="3">
        <f t="shared" si="129"/>
        <v>2008</v>
      </c>
      <c r="H2700" s="4">
        <v>3</v>
      </c>
      <c r="I2700" s="3" t="s">
        <v>36</v>
      </c>
      <c r="J2700" s="3">
        <v>0</v>
      </c>
      <c r="K2700" s="3">
        <v>0</v>
      </c>
      <c r="L2700" s="3">
        <v>2</v>
      </c>
      <c r="M2700" s="3">
        <v>0</v>
      </c>
      <c r="N2700" s="3">
        <v>0</v>
      </c>
      <c r="O2700" s="3">
        <v>0</v>
      </c>
      <c r="P2700" s="3">
        <f t="shared" si="128"/>
        <v>2.8</v>
      </c>
      <c r="Q2700" s="3">
        <v>225</v>
      </c>
      <c r="R2700" s="3">
        <f t="shared" si="127"/>
        <v>4</v>
      </c>
      <c r="S2700" s="3">
        <v>2</v>
      </c>
      <c r="T2700" s="3">
        <f>IF(AND(H2700&lt;5,S2700&gt;=VLOOKUP(A2700,anni!$A$1:$O$32,6,0)),1,0)</f>
        <v>0</v>
      </c>
    </row>
    <row r="2701" spans="1:20" x14ac:dyDescent="0.3">
      <c r="A2701" s="3">
        <v>2008</v>
      </c>
      <c r="B2701" s="3">
        <v>274</v>
      </c>
      <c r="C2701" s="3" t="s">
        <v>69</v>
      </c>
      <c r="D2701" s="3" t="s">
        <v>137</v>
      </c>
      <c r="E2701" s="3" t="s">
        <v>137</v>
      </c>
      <c r="F2701" s="3">
        <v>5435</v>
      </c>
      <c r="G2701" s="3">
        <f t="shared" si="129"/>
        <v>2008</v>
      </c>
      <c r="H2701" s="4">
        <v>5</v>
      </c>
      <c r="I2701" s="3" t="s">
        <v>36</v>
      </c>
      <c r="J2701" s="3">
        <v>1</v>
      </c>
      <c r="K2701" s="3">
        <v>0</v>
      </c>
      <c r="L2701" s="3">
        <v>2</v>
      </c>
      <c r="M2701" s="3">
        <v>0</v>
      </c>
      <c r="N2701" s="3">
        <v>0</v>
      </c>
      <c r="O2701" s="3">
        <v>0</v>
      </c>
      <c r="P2701" s="3">
        <f t="shared" si="128"/>
        <v>3</v>
      </c>
      <c r="Q2701" s="3">
        <v>205</v>
      </c>
      <c r="R2701" s="3">
        <f t="shared" si="127"/>
        <v>1</v>
      </c>
      <c r="S2701" s="3">
        <v>3</v>
      </c>
      <c r="T2701" s="3">
        <f>IF(AND(H2701&lt;5,S2701&gt;=VLOOKUP(A2701,anni!$A$1:$O$32,6,0)),1,0)</f>
        <v>0</v>
      </c>
    </row>
    <row r="2702" spans="1:20" x14ac:dyDescent="0.3">
      <c r="A2702" s="3">
        <v>2008</v>
      </c>
      <c r="B2702" s="3">
        <v>275</v>
      </c>
      <c r="C2702" s="3" t="s">
        <v>56</v>
      </c>
      <c r="D2702" s="3" t="s">
        <v>71</v>
      </c>
      <c r="E2702" s="3" t="s">
        <v>71</v>
      </c>
      <c r="F2702" s="3">
        <v>5436</v>
      </c>
      <c r="G2702" s="3">
        <f t="shared" si="129"/>
        <v>2008</v>
      </c>
      <c r="H2702" s="4">
        <v>5</v>
      </c>
      <c r="I2702" s="3" t="s">
        <v>36</v>
      </c>
      <c r="J2702" s="3">
        <v>0</v>
      </c>
      <c r="K2702" s="3">
        <v>0</v>
      </c>
      <c r="L2702" s="3">
        <v>0</v>
      </c>
      <c r="M2702" s="3">
        <v>2</v>
      </c>
      <c r="N2702" s="3">
        <v>0</v>
      </c>
      <c r="O2702" s="3">
        <v>0</v>
      </c>
      <c r="P2702" s="3">
        <f t="shared" si="128"/>
        <v>2</v>
      </c>
      <c r="Q2702" s="3">
        <v>225</v>
      </c>
      <c r="R2702" s="3">
        <f t="shared" si="127"/>
        <v>1</v>
      </c>
      <c r="S2702" s="3">
        <v>2</v>
      </c>
      <c r="T2702" s="3">
        <f>IF(AND(H2702&lt;5,S2702&gt;=VLOOKUP(A2702,anni!$A$1:$O$32,6,0)),1,0)</f>
        <v>0</v>
      </c>
    </row>
    <row r="2703" spans="1:20" x14ac:dyDescent="0.3">
      <c r="A2703" s="3">
        <v>2008</v>
      </c>
      <c r="B2703" s="3">
        <v>276</v>
      </c>
      <c r="C2703" s="3" t="s">
        <v>56</v>
      </c>
      <c r="D2703" s="3" t="s">
        <v>66</v>
      </c>
      <c r="E2703" s="3" t="s">
        <v>66</v>
      </c>
      <c r="F2703" s="3">
        <v>5437</v>
      </c>
      <c r="G2703" s="3">
        <f t="shared" si="129"/>
        <v>2008</v>
      </c>
      <c r="H2703" s="4">
        <v>5</v>
      </c>
      <c r="I2703" s="3" t="s">
        <v>36</v>
      </c>
      <c r="J2703" s="3">
        <v>2</v>
      </c>
      <c r="K2703" s="3">
        <v>0</v>
      </c>
      <c r="L2703" s="3">
        <v>0</v>
      </c>
      <c r="M2703" s="3">
        <v>1</v>
      </c>
      <c r="N2703" s="3">
        <v>0</v>
      </c>
      <c r="O2703" s="3">
        <v>2</v>
      </c>
      <c r="P2703" s="3">
        <f t="shared" si="128"/>
        <v>5</v>
      </c>
      <c r="Q2703" s="3">
        <v>172</v>
      </c>
      <c r="R2703" s="3">
        <f t="shared" si="127"/>
        <v>1</v>
      </c>
      <c r="S2703" s="3">
        <v>5</v>
      </c>
      <c r="T2703" s="3">
        <f>IF(AND(H2703&lt;5,S2703&gt;=VLOOKUP(A2703,anni!$A$1:$O$32,6,0)),1,0)</f>
        <v>0</v>
      </c>
    </row>
    <row r="2704" spans="1:20" x14ac:dyDescent="0.3">
      <c r="A2704" s="3">
        <v>2008</v>
      </c>
      <c r="B2704" s="3">
        <v>277</v>
      </c>
      <c r="C2704" s="3" t="s">
        <v>56</v>
      </c>
      <c r="D2704" s="3" t="s">
        <v>57</v>
      </c>
      <c r="E2704" s="3" t="s">
        <v>57</v>
      </c>
      <c r="F2704" s="3">
        <v>4806</v>
      </c>
      <c r="G2704" s="3">
        <f t="shared" si="129"/>
        <v>2008</v>
      </c>
      <c r="H2704" s="4">
        <v>5</v>
      </c>
      <c r="I2704" s="3" t="s">
        <v>36</v>
      </c>
      <c r="J2704" s="3">
        <v>7</v>
      </c>
      <c r="K2704" s="3">
        <v>0</v>
      </c>
      <c r="L2704" s="3">
        <v>0</v>
      </c>
      <c r="M2704" s="3">
        <v>5</v>
      </c>
      <c r="N2704" s="3">
        <v>0</v>
      </c>
      <c r="O2704" s="3">
        <v>0</v>
      </c>
      <c r="P2704" s="3">
        <f t="shared" si="128"/>
        <v>12</v>
      </c>
      <c r="Q2704" s="3">
        <v>68</v>
      </c>
      <c r="R2704" s="3">
        <f t="shared" si="127"/>
        <v>3</v>
      </c>
      <c r="S2704" s="3">
        <v>12</v>
      </c>
      <c r="T2704" s="3">
        <f>IF(AND(H2704&lt;5,S2704&gt;=VLOOKUP(A2704,anni!$A$1:$O$32,6,0)),1,0)</f>
        <v>0</v>
      </c>
    </row>
    <row r="2705" spans="1:20" x14ac:dyDescent="0.3">
      <c r="A2705" s="3">
        <v>2008</v>
      </c>
      <c r="B2705" s="3">
        <v>278</v>
      </c>
      <c r="C2705" s="3" t="s">
        <v>34</v>
      </c>
      <c r="D2705" s="3" t="s">
        <v>35</v>
      </c>
      <c r="E2705" s="3" t="s">
        <v>35</v>
      </c>
      <c r="F2705" s="3">
        <v>5548</v>
      </c>
      <c r="G2705" s="3">
        <f t="shared" si="129"/>
        <v>2008</v>
      </c>
      <c r="H2705" s="4">
        <v>2</v>
      </c>
      <c r="I2705" s="3" t="s">
        <v>31</v>
      </c>
      <c r="J2705" s="3">
        <v>0</v>
      </c>
      <c r="K2705" s="3">
        <v>1</v>
      </c>
      <c r="L2705" s="3">
        <v>0</v>
      </c>
      <c r="M2705" s="3">
        <v>1</v>
      </c>
      <c r="N2705" s="3">
        <v>0</v>
      </c>
      <c r="O2705" s="3">
        <v>0</v>
      </c>
      <c r="P2705" s="3">
        <f t="shared" si="128"/>
        <v>3.2</v>
      </c>
      <c r="Q2705" s="3">
        <v>225</v>
      </c>
      <c r="R2705" s="3">
        <f t="shared" si="127"/>
        <v>2</v>
      </c>
      <c r="S2705" s="3">
        <v>2</v>
      </c>
      <c r="T2705" s="3">
        <f>IF(AND(H2705&lt;5,S2705&gt;=VLOOKUP(A2705,anni!$A$1:$O$32,6,0)),1,0)</f>
        <v>0</v>
      </c>
    </row>
    <row r="2706" spans="1:20" x14ac:dyDescent="0.3">
      <c r="A2706" s="3">
        <v>2008</v>
      </c>
      <c r="B2706" s="3">
        <v>279</v>
      </c>
      <c r="C2706" s="3" t="s">
        <v>34</v>
      </c>
      <c r="D2706" s="3" t="s">
        <v>83</v>
      </c>
      <c r="E2706" s="3" t="s">
        <v>83</v>
      </c>
      <c r="F2706" s="3">
        <v>4807</v>
      </c>
      <c r="G2706" s="3">
        <f t="shared" si="129"/>
        <v>2008</v>
      </c>
      <c r="H2706" s="4">
        <v>5</v>
      </c>
      <c r="I2706" s="3" t="s">
        <v>36</v>
      </c>
      <c r="J2706" s="3">
        <v>0</v>
      </c>
      <c r="K2706" s="3">
        <v>1</v>
      </c>
      <c r="L2706" s="3">
        <v>0</v>
      </c>
      <c r="M2706" s="3">
        <v>0</v>
      </c>
      <c r="N2706" s="3">
        <v>0</v>
      </c>
      <c r="O2706" s="3">
        <v>0</v>
      </c>
      <c r="P2706" s="3">
        <f t="shared" si="128"/>
        <v>1</v>
      </c>
      <c r="Q2706" s="3">
        <v>245</v>
      </c>
      <c r="R2706" s="3">
        <f t="shared" si="127"/>
        <v>2</v>
      </c>
      <c r="S2706" s="3">
        <v>1</v>
      </c>
      <c r="T2706" s="3">
        <f>IF(AND(H2706&lt;5,S2706&gt;=VLOOKUP(A2706,anni!$A$1:$O$32,6,0)),1,0)</f>
        <v>0</v>
      </c>
    </row>
    <row r="2707" spans="1:20" x14ac:dyDescent="0.3">
      <c r="A2707" s="3">
        <v>2008</v>
      </c>
      <c r="B2707" s="3">
        <v>280</v>
      </c>
      <c r="C2707" s="3" t="s">
        <v>34</v>
      </c>
      <c r="D2707" s="3" t="s">
        <v>94</v>
      </c>
      <c r="E2707" s="3" t="s">
        <v>94</v>
      </c>
      <c r="F2707" s="3">
        <v>5519</v>
      </c>
      <c r="G2707" s="3">
        <f t="shared" si="129"/>
        <v>2008</v>
      </c>
      <c r="H2707" s="4">
        <v>3</v>
      </c>
      <c r="I2707" s="3" t="s">
        <v>36</v>
      </c>
      <c r="J2707" s="3">
        <v>4</v>
      </c>
      <c r="K2707" s="3">
        <v>0</v>
      </c>
      <c r="L2707" s="3">
        <v>0</v>
      </c>
      <c r="M2707" s="3">
        <v>1</v>
      </c>
      <c r="N2707" s="3">
        <v>0</v>
      </c>
      <c r="O2707" s="3">
        <v>0</v>
      </c>
      <c r="P2707" s="3">
        <f t="shared" si="128"/>
        <v>7</v>
      </c>
      <c r="Q2707" s="3">
        <v>172</v>
      </c>
      <c r="R2707" s="3">
        <f t="shared" si="127"/>
        <v>3</v>
      </c>
      <c r="S2707" s="3">
        <v>5</v>
      </c>
      <c r="T2707" s="3">
        <f>IF(AND(H2707&lt;5,S2707&gt;=VLOOKUP(A2707,anni!$A$1:$O$32,6,0)),1,0)</f>
        <v>0</v>
      </c>
    </row>
    <row r="2708" spans="1:20" x14ac:dyDescent="0.3">
      <c r="A2708" s="3">
        <v>2008</v>
      </c>
      <c r="B2708" s="3">
        <v>281</v>
      </c>
      <c r="C2708" s="3" t="s">
        <v>29</v>
      </c>
      <c r="D2708" s="3" t="s">
        <v>124</v>
      </c>
      <c r="E2708" s="3" t="s">
        <v>124</v>
      </c>
      <c r="F2708" s="3">
        <v>5486</v>
      </c>
      <c r="G2708" s="3">
        <f t="shared" si="129"/>
        <v>2008</v>
      </c>
      <c r="H2708" s="4">
        <v>4</v>
      </c>
      <c r="I2708" s="3" t="s">
        <v>36</v>
      </c>
      <c r="J2708" s="3">
        <v>5</v>
      </c>
      <c r="K2708" s="3">
        <v>0</v>
      </c>
      <c r="L2708" s="3">
        <v>0</v>
      </c>
      <c r="M2708" s="3">
        <v>1</v>
      </c>
      <c r="N2708" s="3">
        <v>0</v>
      </c>
      <c r="O2708" s="3">
        <v>0</v>
      </c>
      <c r="P2708" s="3">
        <f t="shared" si="128"/>
        <v>7.1999999999999993</v>
      </c>
      <c r="Q2708" s="3">
        <v>158</v>
      </c>
      <c r="R2708" s="3">
        <f t="shared" si="127"/>
        <v>1</v>
      </c>
      <c r="S2708" s="3">
        <v>6</v>
      </c>
      <c r="T2708" s="3">
        <f>IF(AND(H2708&lt;5,S2708&gt;=VLOOKUP(A2708,anni!$A$1:$O$32,6,0)),1,0)</f>
        <v>0</v>
      </c>
    </row>
    <row r="2709" spans="1:20" x14ac:dyDescent="0.3">
      <c r="A2709" s="3">
        <v>2008</v>
      </c>
      <c r="B2709" s="3">
        <v>282</v>
      </c>
      <c r="C2709" s="3" t="s">
        <v>47</v>
      </c>
      <c r="D2709" s="3" t="s">
        <v>108</v>
      </c>
      <c r="E2709" s="3" t="s">
        <v>108</v>
      </c>
      <c r="F2709" s="3">
        <v>5438</v>
      </c>
      <c r="G2709" s="3">
        <f t="shared" si="129"/>
        <v>2008</v>
      </c>
      <c r="H2709" s="4">
        <v>5</v>
      </c>
      <c r="I2709" s="3" t="s">
        <v>36</v>
      </c>
      <c r="J2709" s="3">
        <v>1</v>
      </c>
      <c r="K2709" s="3">
        <v>0</v>
      </c>
      <c r="L2709" s="3">
        <v>0</v>
      </c>
      <c r="M2709" s="3">
        <v>0</v>
      </c>
      <c r="N2709" s="3">
        <v>0</v>
      </c>
      <c r="O2709" s="3">
        <v>1</v>
      </c>
      <c r="P2709" s="3">
        <f t="shared" si="128"/>
        <v>2</v>
      </c>
      <c r="Q2709" s="3">
        <v>225</v>
      </c>
      <c r="R2709" s="3">
        <f t="shared" si="127"/>
        <v>1</v>
      </c>
      <c r="S2709" s="3">
        <v>2</v>
      </c>
      <c r="T2709" s="3">
        <f>IF(AND(H2709&lt;5,S2709&gt;=VLOOKUP(A2709,anni!$A$1:$O$32,6,0)),1,0)</f>
        <v>0</v>
      </c>
    </row>
    <row r="2710" spans="1:20" x14ac:dyDescent="0.3">
      <c r="A2710" s="3">
        <v>2008</v>
      </c>
      <c r="B2710" s="3">
        <v>283</v>
      </c>
      <c r="C2710" s="3" t="s">
        <v>34</v>
      </c>
      <c r="D2710" s="3" t="s">
        <v>41</v>
      </c>
      <c r="E2710" s="3" t="s">
        <v>41</v>
      </c>
      <c r="F2710" s="3">
        <v>5139</v>
      </c>
      <c r="G2710" s="3">
        <f t="shared" si="129"/>
        <v>2008</v>
      </c>
      <c r="H2710" s="4">
        <v>5</v>
      </c>
      <c r="I2710" s="3" t="s">
        <v>36</v>
      </c>
      <c r="J2710" s="3">
        <v>4</v>
      </c>
      <c r="K2710" s="3">
        <v>4</v>
      </c>
      <c r="L2710" s="3">
        <v>7</v>
      </c>
      <c r="M2710" s="3">
        <v>6</v>
      </c>
      <c r="N2710" s="3">
        <v>0</v>
      </c>
      <c r="O2710" s="3">
        <v>0</v>
      </c>
      <c r="P2710" s="3">
        <f t="shared" si="128"/>
        <v>21</v>
      </c>
      <c r="Q2710" s="3">
        <v>21</v>
      </c>
      <c r="R2710" s="3">
        <f t="shared" si="127"/>
        <v>3</v>
      </c>
      <c r="S2710" s="3">
        <v>21</v>
      </c>
      <c r="T2710" s="3">
        <f>IF(AND(H2710&lt;5,S2710&gt;=VLOOKUP(A2710,anni!$A$1:$O$32,6,0)),1,0)</f>
        <v>0</v>
      </c>
    </row>
    <row r="2711" spans="1:20" x14ac:dyDescent="0.3">
      <c r="A2711" s="3">
        <v>2008</v>
      </c>
      <c r="B2711" s="3">
        <v>284</v>
      </c>
      <c r="C2711" s="3" t="s">
        <v>86</v>
      </c>
      <c r="D2711" s="3" t="s">
        <v>125</v>
      </c>
      <c r="E2711" s="3" t="s">
        <v>125</v>
      </c>
      <c r="F2711" s="3">
        <v>5487</v>
      </c>
      <c r="G2711" s="3">
        <f t="shared" si="129"/>
        <v>2008</v>
      </c>
      <c r="H2711" s="4">
        <v>4</v>
      </c>
      <c r="I2711" s="3" t="s">
        <v>36</v>
      </c>
      <c r="J2711" s="3">
        <v>0</v>
      </c>
      <c r="K2711" s="3">
        <v>4</v>
      </c>
      <c r="L2711" s="3">
        <v>0</v>
      </c>
      <c r="M2711" s="3">
        <v>2</v>
      </c>
      <c r="N2711" s="3">
        <v>0</v>
      </c>
      <c r="O2711" s="3">
        <v>0</v>
      </c>
      <c r="P2711" s="3">
        <f t="shared" si="128"/>
        <v>7.1999999999999993</v>
      </c>
      <c r="Q2711" s="3">
        <v>158</v>
      </c>
      <c r="R2711" s="3">
        <f t="shared" si="127"/>
        <v>1</v>
      </c>
      <c r="S2711" s="3">
        <v>6</v>
      </c>
      <c r="T2711" s="3">
        <f>IF(AND(H2711&lt;5,S2711&gt;=VLOOKUP(A2711,anni!$A$1:$O$32,6,0)),1,0)</f>
        <v>0</v>
      </c>
    </row>
    <row r="2712" spans="1:20" x14ac:dyDescent="0.3">
      <c r="A2712" s="3">
        <v>2008</v>
      </c>
      <c r="B2712" s="3">
        <v>285</v>
      </c>
      <c r="C2712" s="3" t="s">
        <v>86</v>
      </c>
      <c r="D2712" s="3" t="s">
        <v>131</v>
      </c>
      <c r="E2712" s="3" t="s">
        <v>131</v>
      </c>
      <c r="F2712" s="3">
        <v>5439</v>
      </c>
      <c r="G2712" s="3">
        <f t="shared" si="129"/>
        <v>2008</v>
      </c>
      <c r="H2712" s="4">
        <v>5</v>
      </c>
      <c r="I2712" s="3" t="s">
        <v>36</v>
      </c>
      <c r="J2712" s="3">
        <v>3</v>
      </c>
      <c r="K2712" s="3">
        <v>0</v>
      </c>
      <c r="L2712" s="3">
        <v>0</v>
      </c>
      <c r="M2712" s="3">
        <v>1</v>
      </c>
      <c r="N2712" s="3">
        <v>1</v>
      </c>
      <c r="O2712" s="3">
        <v>0</v>
      </c>
      <c r="P2712" s="3">
        <f t="shared" si="128"/>
        <v>5</v>
      </c>
      <c r="Q2712" s="3">
        <v>172</v>
      </c>
      <c r="R2712" s="3">
        <f t="shared" si="127"/>
        <v>1</v>
      </c>
      <c r="S2712" s="3">
        <v>5</v>
      </c>
      <c r="T2712" s="3">
        <f>IF(AND(H2712&lt;5,S2712&gt;=VLOOKUP(A2712,anni!$A$1:$O$32,6,0)),1,0)</f>
        <v>0</v>
      </c>
    </row>
    <row r="2713" spans="1:20" x14ac:dyDescent="0.3">
      <c r="A2713" s="3">
        <v>2008</v>
      </c>
      <c r="B2713" s="3">
        <v>286</v>
      </c>
      <c r="C2713" s="3" t="s">
        <v>29</v>
      </c>
      <c r="D2713" s="3" t="s">
        <v>114</v>
      </c>
      <c r="E2713" s="3" t="s">
        <v>114</v>
      </c>
      <c r="F2713" s="3">
        <v>5488</v>
      </c>
      <c r="G2713" s="3">
        <f t="shared" si="129"/>
        <v>2008</v>
      </c>
      <c r="H2713" s="4">
        <v>4</v>
      </c>
      <c r="I2713" s="3" t="s">
        <v>36</v>
      </c>
      <c r="J2713" s="3">
        <v>5</v>
      </c>
      <c r="K2713" s="3">
        <v>0</v>
      </c>
      <c r="L2713" s="3">
        <v>0</v>
      </c>
      <c r="M2713" s="3">
        <v>2</v>
      </c>
      <c r="N2713" s="3">
        <v>0</v>
      </c>
      <c r="O2713" s="3">
        <v>0</v>
      </c>
      <c r="P2713" s="3">
        <f t="shared" si="128"/>
        <v>8.4</v>
      </c>
      <c r="Q2713" s="3">
        <v>133</v>
      </c>
      <c r="R2713" s="3">
        <f t="shared" si="127"/>
        <v>2</v>
      </c>
      <c r="S2713" s="3">
        <v>7</v>
      </c>
      <c r="T2713" s="3">
        <f>IF(AND(H2713&lt;5,S2713&gt;=VLOOKUP(A2713,anni!$A$1:$O$32,6,0)),1,0)</f>
        <v>0</v>
      </c>
    </row>
    <row r="2714" spans="1:20" x14ac:dyDescent="0.3">
      <c r="A2714" s="3">
        <v>2008</v>
      </c>
      <c r="B2714" s="3">
        <v>287</v>
      </c>
      <c r="C2714" s="3" t="s">
        <v>62</v>
      </c>
      <c r="D2714" s="3" t="s">
        <v>63</v>
      </c>
      <c r="E2714" s="3" t="s">
        <v>63</v>
      </c>
      <c r="F2714" s="3">
        <v>5489</v>
      </c>
      <c r="G2714" s="3">
        <f t="shared" si="129"/>
        <v>2008</v>
      </c>
      <c r="H2714" s="4">
        <v>4</v>
      </c>
      <c r="I2714" s="3" t="s">
        <v>36</v>
      </c>
      <c r="J2714" s="3">
        <v>5</v>
      </c>
      <c r="K2714" s="3">
        <v>0</v>
      </c>
      <c r="L2714" s="3">
        <v>0</v>
      </c>
      <c r="M2714" s="3">
        <v>3</v>
      </c>
      <c r="N2714" s="3">
        <v>0</v>
      </c>
      <c r="O2714" s="3">
        <v>0</v>
      </c>
      <c r="P2714" s="3">
        <f t="shared" si="128"/>
        <v>9.6</v>
      </c>
      <c r="Q2714" s="3">
        <v>118</v>
      </c>
      <c r="R2714" s="3">
        <f t="shared" si="127"/>
        <v>2</v>
      </c>
      <c r="S2714" s="3">
        <v>8</v>
      </c>
      <c r="T2714" s="3">
        <f>IF(AND(H2714&lt;5,S2714&gt;=VLOOKUP(A2714,anni!$A$1:$O$32,6,0)),1,0)</f>
        <v>0</v>
      </c>
    </row>
    <row r="2715" spans="1:20" x14ac:dyDescent="0.3">
      <c r="A2715" s="3">
        <v>2008</v>
      </c>
      <c r="B2715" s="3">
        <v>288</v>
      </c>
      <c r="C2715" s="3" t="s">
        <v>101</v>
      </c>
      <c r="D2715" s="3" t="s">
        <v>117</v>
      </c>
      <c r="E2715" s="3" t="s">
        <v>117</v>
      </c>
      <c r="F2715" s="3">
        <v>5314</v>
      </c>
      <c r="G2715" s="3">
        <f t="shared" si="129"/>
        <v>2008</v>
      </c>
      <c r="H2715" s="4">
        <v>5</v>
      </c>
      <c r="I2715" s="3" t="s">
        <v>36</v>
      </c>
      <c r="J2715" s="3">
        <v>7</v>
      </c>
      <c r="K2715" s="3">
        <v>0</v>
      </c>
      <c r="L2715" s="3">
        <v>0</v>
      </c>
      <c r="M2715" s="3">
        <v>0</v>
      </c>
      <c r="N2715" s="3">
        <v>0</v>
      </c>
      <c r="O2715" s="3">
        <v>0</v>
      </c>
      <c r="P2715" s="3">
        <f t="shared" si="128"/>
        <v>7</v>
      </c>
      <c r="Q2715" s="3">
        <v>133</v>
      </c>
      <c r="R2715" s="3">
        <f t="shared" si="127"/>
        <v>2</v>
      </c>
      <c r="S2715" s="3">
        <v>7</v>
      </c>
      <c r="T2715" s="3">
        <f>IF(AND(H2715&lt;5,S2715&gt;=VLOOKUP(A2715,anni!$A$1:$O$32,6,0)),1,0)</f>
        <v>0</v>
      </c>
    </row>
    <row r="2716" spans="1:20" x14ac:dyDescent="0.3">
      <c r="A2716" s="3">
        <v>2008</v>
      </c>
      <c r="B2716" s="3">
        <v>289</v>
      </c>
      <c r="C2716" s="3" t="s">
        <v>39</v>
      </c>
      <c r="D2716" s="3" t="s">
        <v>40</v>
      </c>
      <c r="E2716" s="3" t="s">
        <v>40</v>
      </c>
      <c r="F2716" s="3">
        <v>5177</v>
      </c>
      <c r="G2716" s="3">
        <f t="shared" si="129"/>
        <v>2008</v>
      </c>
      <c r="H2716" s="4">
        <v>4</v>
      </c>
      <c r="I2716" s="3" t="s">
        <v>36</v>
      </c>
      <c r="J2716" s="3">
        <v>5</v>
      </c>
      <c r="K2716" s="3">
        <v>6</v>
      </c>
      <c r="L2716" s="3">
        <v>6</v>
      </c>
      <c r="M2716" s="3">
        <v>7</v>
      </c>
      <c r="N2716" s="3">
        <v>6</v>
      </c>
      <c r="O2716" s="3">
        <v>7</v>
      </c>
      <c r="P2716" s="3">
        <f t="shared" si="128"/>
        <v>0</v>
      </c>
      <c r="Q2716" s="3">
        <v>1</v>
      </c>
      <c r="R2716" s="3">
        <f t="shared" si="127"/>
        <v>4</v>
      </c>
      <c r="S2716" s="3">
        <v>37</v>
      </c>
      <c r="T2716" s="3">
        <f>IF(AND(H2716&lt;5,S2716&gt;=VLOOKUP(A2716,anni!$A$1:$O$32,6,0)),1,0)</f>
        <v>1</v>
      </c>
    </row>
    <row r="2717" spans="1:20" x14ac:dyDescent="0.3">
      <c r="A2717" s="3">
        <v>2008</v>
      </c>
      <c r="B2717" s="3">
        <v>290</v>
      </c>
      <c r="C2717" s="3" t="s">
        <v>56</v>
      </c>
      <c r="D2717" s="3" t="s">
        <v>93</v>
      </c>
      <c r="E2717" s="3" t="s">
        <v>93</v>
      </c>
      <c r="F2717" s="3">
        <v>5490</v>
      </c>
      <c r="G2717" s="3">
        <f t="shared" si="129"/>
        <v>2008</v>
      </c>
      <c r="H2717" s="4">
        <v>4</v>
      </c>
      <c r="I2717" s="3" t="s">
        <v>36</v>
      </c>
      <c r="J2717" s="3">
        <v>0</v>
      </c>
      <c r="K2717" s="3">
        <v>1</v>
      </c>
      <c r="L2717" s="3">
        <v>0</v>
      </c>
      <c r="M2717" s="3">
        <v>0</v>
      </c>
      <c r="N2717" s="3">
        <v>0</v>
      </c>
      <c r="O2717" s="3">
        <v>1</v>
      </c>
      <c r="P2717" s="3">
        <f t="shared" si="128"/>
        <v>2.4</v>
      </c>
      <c r="Q2717" s="3">
        <v>225</v>
      </c>
      <c r="R2717" s="3">
        <f t="shared" si="127"/>
        <v>2</v>
      </c>
      <c r="S2717" s="3">
        <v>2</v>
      </c>
      <c r="T2717" s="3">
        <f>IF(AND(H2717&lt;5,S2717&gt;=VLOOKUP(A2717,anni!$A$1:$O$32,6,0)),1,0)</f>
        <v>0</v>
      </c>
    </row>
    <row r="2718" spans="1:20" x14ac:dyDescent="0.3">
      <c r="A2718" s="3">
        <v>2008</v>
      </c>
      <c r="B2718" s="3">
        <v>291</v>
      </c>
      <c r="C2718" s="3" t="s">
        <v>32</v>
      </c>
      <c r="D2718" s="3" t="s">
        <v>61</v>
      </c>
      <c r="E2718" s="3" t="s">
        <v>61</v>
      </c>
      <c r="F2718" s="3">
        <v>5491</v>
      </c>
      <c r="G2718" s="3">
        <f t="shared" si="129"/>
        <v>2008</v>
      </c>
      <c r="H2718" s="4">
        <v>4</v>
      </c>
      <c r="I2718" s="3" t="s">
        <v>36</v>
      </c>
      <c r="J2718" s="3">
        <v>0</v>
      </c>
      <c r="K2718" s="3">
        <v>0</v>
      </c>
      <c r="L2718" s="3">
        <v>0</v>
      </c>
      <c r="M2718" s="3">
        <v>0</v>
      </c>
      <c r="N2718" s="3">
        <v>0</v>
      </c>
      <c r="O2718" s="3">
        <v>0</v>
      </c>
      <c r="P2718" s="3">
        <f t="shared" si="128"/>
        <v>0</v>
      </c>
      <c r="Q2718" s="3">
        <v>273</v>
      </c>
      <c r="R2718" s="3">
        <f t="shared" si="127"/>
        <v>1</v>
      </c>
      <c r="S2718" s="3">
        <v>0</v>
      </c>
      <c r="T2718" s="3">
        <f>IF(AND(H2718&lt;5,S2718&gt;=VLOOKUP(A2718,anni!$A$1:$O$32,6,0)),1,0)</f>
        <v>0</v>
      </c>
    </row>
    <row r="2719" spans="1:20" x14ac:dyDescent="0.3">
      <c r="A2719" s="3">
        <v>2008</v>
      </c>
      <c r="B2719" s="3">
        <v>292</v>
      </c>
      <c r="C2719" s="3" t="s">
        <v>29</v>
      </c>
      <c r="D2719" s="3" t="s">
        <v>75</v>
      </c>
      <c r="E2719" s="3" t="s">
        <v>75</v>
      </c>
      <c r="F2719" s="3">
        <v>5549</v>
      </c>
      <c r="G2719" s="3">
        <f t="shared" si="129"/>
        <v>2008</v>
      </c>
      <c r="H2719" s="4">
        <v>2</v>
      </c>
      <c r="I2719" s="3" t="s">
        <v>31</v>
      </c>
      <c r="J2719" s="3">
        <v>0</v>
      </c>
      <c r="K2719" s="3">
        <v>0</v>
      </c>
      <c r="L2719" s="3">
        <v>0</v>
      </c>
      <c r="M2719" s="3">
        <v>0</v>
      </c>
      <c r="N2719" s="3">
        <v>0</v>
      </c>
      <c r="O2719" s="3">
        <v>0</v>
      </c>
      <c r="P2719" s="3">
        <f t="shared" si="128"/>
        <v>0</v>
      </c>
      <c r="Q2719" s="3">
        <v>273</v>
      </c>
      <c r="R2719" s="3">
        <f t="shared" si="127"/>
        <v>1</v>
      </c>
      <c r="S2719" s="3">
        <v>0</v>
      </c>
      <c r="T2719" s="3">
        <f>IF(AND(H2719&lt;5,S2719&gt;=VLOOKUP(A2719,anni!$A$1:$O$32,6,0)),1,0)</f>
        <v>0</v>
      </c>
    </row>
    <row r="2720" spans="1:20" x14ac:dyDescent="0.3">
      <c r="A2720" s="3">
        <v>2008</v>
      </c>
      <c r="B2720" s="3">
        <v>293</v>
      </c>
      <c r="C2720" s="3" t="s">
        <v>45</v>
      </c>
      <c r="D2720" s="3" t="s">
        <v>49</v>
      </c>
      <c r="E2720" s="3" t="s">
        <v>49</v>
      </c>
      <c r="F2720" s="3">
        <v>5550</v>
      </c>
      <c r="G2720" s="3">
        <f t="shared" si="129"/>
        <v>2008</v>
      </c>
      <c r="H2720" s="4">
        <v>2</v>
      </c>
      <c r="I2720" s="3" t="s">
        <v>31</v>
      </c>
      <c r="J2720" s="3">
        <v>7</v>
      </c>
      <c r="K2720" s="3">
        <v>0</v>
      </c>
      <c r="L2720" s="3">
        <v>0</v>
      </c>
      <c r="M2720" s="3">
        <v>6</v>
      </c>
      <c r="N2720" s="3">
        <v>0</v>
      </c>
      <c r="O2720" s="3">
        <v>0</v>
      </c>
      <c r="P2720" s="3">
        <f t="shared" si="128"/>
        <v>20.8</v>
      </c>
      <c r="Q2720" s="3">
        <v>56</v>
      </c>
      <c r="R2720" s="3">
        <f t="shared" si="127"/>
        <v>4</v>
      </c>
      <c r="S2720" s="3">
        <v>13</v>
      </c>
      <c r="T2720" s="3">
        <f>IF(AND(H2720&lt;5,S2720&gt;=VLOOKUP(A2720,anni!$A$1:$O$32,6,0)),1,0)</f>
        <v>0</v>
      </c>
    </row>
    <row r="2721" spans="1:20" x14ac:dyDescent="0.3">
      <c r="A2721" s="3">
        <v>2008</v>
      </c>
      <c r="B2721" s="3">
        <v>294</v>
      </c>
      <c r="C2721" s="3" t="s">
        <v>34</v>
      </c>
      <c r="D2721" s="3" t="s">
        <v>41</v>
      </c>
      <c r="E2721" s="3" t="s">
        <v>41</v>
      </c>
      <c r="F2721" s="3">
        <v>5492</v>
      </c>
      <c r="G2721" s="3">
        <f t="shared" si="129"/>
        <v>2008</v>
      </c>
      <c r="H2721" s="4">
        <v>4</v>
      </c>
      <c r="I2721" s="3" t="s">
        <v>36</v>
      </c>
      <c r="J2721" s="3">
        <v>2</v>
      </c>
      <c r="K2721" s="3">
        <v>0</v>
      </c>
      <c r="L2721" s="3">
        <v>0</v>
      </c>
      <c r="M2721" s="3">
        <v>0</v>
      </c>
      <c r="N2721" s="3">
        <v>0</v>
      </c>
      <c r="O2721" s="3">
        <v>0</v>
      </c>
      <c r="P2721" s="3">
        <f t="shared" si="128"/>
        <v>2.4</v>
      </c>
      <c r="Q2721" s="3">
        <v>225</v>
      </c>
      <c r="R2721" s="3">
        <f t="shared" ref="R2721:R2784" si="130">COUNTIF($F$609:$F$5991,F2721)</f>
        <v>1</v>
      </c>
      <c r="S2721" s="3">
        <v>2</v>
      </c>
      <c r="T2721" s="3">
        <f>IF(AND(H2721&lt;5,S2721&gt;=VLOOKUP(A2721,anni!$A$1:$O$32,6,0)),1,0)</f>
        <v>0</v>
      </c>
    </row>
    <row r="2722" spans="1:20" x14ac:dyDescent="0.3">
      <c r="A2722" s="3">
        <v>2008</v>
      </c>
      <c r="B2722" s="3">
        <v>295</v>
      </c>
      <c r="C2722" s="3" t="s">
        <v>56</v>
      </c>
      <c r="D2722" s="3" t="s">
        <v>126</v>
      </c>
      <c r="E2722" s="3" t="s">
        <v>126</v>
      </c>
      <c r="F2722" s="3">
        <v>5440</v>
      </c>
      <c r="G2722" s="3">
        <f t="shared" si="129"/>
        <v>2008</v>
      </c>
      <c r="H2722" s="4">
        <v>5</v>
      </c>
      <c r="I2722" s="3" t="s">
        <v>36</v>
      </c>
      <c r="J2722" s="3">
        <v>5</v>
      </c>
      <c r="K2722" s="3">
        <v>0</v>
      </c>
      <c r="L2722" s="3">
        <v>0</v>
      </c>
      <c r="M2722" s="3">
        <v>1</v>
      </c>
      <c r="N2722" s="3">
        <v>0</v>
      </c>
      <c r="O2722" s="3">
        <v>0</v>
      </c>
      <c r="P2722" s="3">
        <f t="shared" si="128"/>
        <v>6</v>
      </c>
      <c r="Q2722" s="3">
        <v>158</v>
      </c>
      <c r="R2722" s="3">
        <f t="shared" si="130"/>
        <v>1</v>
      </c>
      <c r="S2722" s="3">
        <v>6</v>
      </c>
      <c r="T2722" s="3">
        <f>IF(AND(H2722&lt;5,S2722&gt;=VLOOKUP(A2722,anni!$A$1:$O$32,6,0)),1,0)</f>
        <v>0</v>
      </c>
    </row>
    <row r="2723" spans="1:20" x14ac:dyDescent="0.3">
      <c r="A2723" s="3">
        <v>2008</v>
      </c>
      <c r="B2723" s="3">
        <v>296</v>
      </c>
      <c r="C2723" s="3" t="s">
        <v>34</v>
      </c>
      <c r="D2723" s="3" t="s">
        <v>94</v>
      </c>
      <c r="E2723" s="3" t="s">
        <v>94</v>
      </c>
      <c r="F2723" s="3">
        <v>5332</v>
      </c>
      <c r="G2723" s="3">
        <f t="shared" si="129"/>
        <v>2008</v>
      </c>
      <c r="H2723" s="4">
        <v>4</v>
      </c>
      <c r="I2723" s="3" t="s">
        <v>36</v>
      </c>
      <c r="J2723" s="3">
        <v>7</v>
      </c>
      <c r="K2723" s="3">
        <v>0</v>
      </c>
      <c r="L2723" s="3">
        <v>0</v>
      </c>
      <c r="M2723" s="3">
        <v>1</v>
      </c>
      <c r="N2723" s="3">
        <v>3</v>
      </c>
      <c r="O2723" s="3">
        <v>1</v>
      </c>
      <c r="P2723" s="3">
        <f t="shared" ref="P2723:P2786" si="131">IF(T2723=0,IF(S2723=-1,-1,S2723*HLOOKUP(H2723,$U$1:$Y$2,2,0)),0)</f>
        <v>14.399999999999999</v>
      </c>
      <c r="Q2723" s="3">
        <v>68</v>
      </c>
      <c r="R2723" s="3">
        <f t="shared" si="130"/>
        <v>3</v>
      </c>
      <c r="S2723" s="3">
        <v>12</v>
      </c>
      <c r="T2723" s="3">
        <f>IF(AND(H2723&lt;5,S2723&gt;=VLOOKUP(A2723,anni!$A$1:$O$32,6,0)),1,0)</f>
        <v>0</v>
      </c>
    </row>
    <row r="2724" spans="1:20" x14ac:dyDescent="0.3">
      <c r="A2724" s="3">
        <v>2008</v>
      </c>
      <c r="B2724" s="3">
        <v>297</v>
      </c>
      <c r="C2724" s="3" t="s">
        <v>47</v>
      </c>
      <c r="D2724" s="3" t="s">
        <v>105</v>
      </c>
      <c r="E2724" s="3" t="s">
        <v>105</v>
      </c>
      <c r="F2724" s="3">
        <v>5493</v>
      </c>
      <c r="G2724" s="3">
        <f t="shared" si="129"/>
        <v>2008</v>
      </c>
      <c r="H2724" s="4">
        <v>4</v>
      </c>
      <c r="I2724" s="3" t="s">
        <v>36</v>
      </c>
      <c r="J2724" s="3">
        <v>5</v>
      </c>
      <c r="K2724" s="3">
        <v>4</v>
      </c>
      <c r="L2724" s="3">
        <v>1</v>
      </c>
      <c r="M2724" s="3">
        <v>0</v>
      </c>
      <c r="N2724" s="3">
        <v>0</v>
      </c>
      <c r="O2724" s="3">
        <v>0</v>
      </c>
      <c r="P2724" s="3">
        <f t="shared" si="131"/>
        <v>12</v>
      </c>
      <c r="Q2724" s="3">
        <v>88</v>
      </c>
      <c r="R2724" s="3">
        <f t="shared" si="130"/>
        <v>1</v>
      </c>
      <c r="S2724" s="3">
        <v>10</v>
      </c>
      <c r="T2724" s="3">
        <f>IF(AND(H2724&lt;5,S2724&gt;=VLOOKUP(A2724,anni!$A$1:$O$32,6,0)),1,0)</f>
        <v>0</v>
      </c>
    </row>
    <row r="2725" spans="1:20" x14ac:dyDescent="0.3">
      <c r="A2725" s="3">
        <v>2008</v>
      </c>
      <c r="B2725" s="3">
        <v>298</v>
      </c>
      <c r="C2725" s="3" t="s">
        <v>43</v>
      </c>
      <c r="D2725" s="3" t="s">
        <v>44</v>
      </c>
      <c r="E2725" s="3" t="s">
        <v>44</v>
      </c>
      <c r="F2725" s="3">
        <v>5441</v>
      </c>
      <c r="G2725" s="3">
        <f t="shared" si="129"/>
        <v>2008</v>
      </c>
      <c r="H2725" s="4">
        <v>5</v>
      </c>
      <c r="I2725" s="3" t="s">
        <v>36</v>
      </c>
      <c r="J2725" s="3">
        <v>2</v>
      </c>
      <c r="K2725" s="3">
        <v>0</v>
      </c>
      <c r="L2725" s="3">
        <v>0</v>
      </c>
      <c r="M2725" s="3">
        <v>1</v>
      </c>
      <c r="N2725" s="3">
        <v>0</v>
      </c>
      <c r="O2725" s="3">
        <v>0</v>
      </c>
      <c r="P2725" s="3">
        <f t="shared" si="131"/>
        <v>3</v>
      </c>
      <c r="Q2725" s="3">
        <v>205</v>
      </c>
      <c r="R2725" s="3">
        <f t="shared" si="130"/>
        <v>1</v>
      </c>
      <c r="S2725" s="3">
        <v>3</v>
      </c>
      <c r="T2725" s="3">
        <f>IF(AND(H2725&lt;5,S2725&gt;=VLOOKUP(A2725,anni!$A$1:$O$32,6,0)),1,0)</f>
        <v>0</v>
      </c>
    </row>
    <row r="2726" spans="1:20" x14ac:dyDescent="0.3">
      <c r="A2726" s="3">
        <v>2008</v>
      </c>
      <c r="B2726" s="3">
        <v>299</v>
      </c>
      <c r="C2726" s="3" t="s">
        <v>45</v>
      </c>
      <c r="D2726" s="3" t="s">
        <v>136</v>
      </c>
      <c r="E2726" s="3" t="s">
        <v>136</v>
      </c>
      <c r="F2726" s="3">
        <v>5494</v>
      </c>
      <c r="G2726" s="3">
        <f t="shared" si="129"/>
        <v>2008</v>
      </c>
      <c r="H2726" s="4">
        <v>4</v>
      </c>
      <c r="I2726" s="3" t="s">
        <v>36</v>
      </c>
      <c r="J2726" s="3">
        <v>3</v>
      </c>
      <c r="K2726" s="3">
        <v>0</v>
      </c>
      <c r="L2726" s="3">
        <v>0</v>
      </c>
      <c r="M2726" s="3">
        <v>0</v>
      </c>
      <c r="N2726" s="3">
        <v>0</v>
      </c>
      <c r="O2726" s="3">
        <v>0</v>
      </c>
      <c r="P2726" s="3">
        <f t="shared" si="131"/>
        <v>3.5999999999999996</v>
      </c>
      <c r="Q2726" s="3">
        <v>205</v>
      </c>
      <c r="R2726" s="3">
        <f t="shared" si="130"/>
        <v>2</v>
      </c>
      <c r="S2726" s="3">
        <v>3</v>
      </c>
      <c r="T2726" s="3">
        <f>IF(AND(H2726&lt;5,S2726&gt;=VLOOKUP(A2726,anni!$A$1:$O$32,6,0)),1,0)</f>
        <v>0</v>
      </c>
    </row>
    <row r="2727" spans="1:20" x14ac:dyDescent="0.3">
      <c r="A2727" s="3">
        <v>2008</v>
      </c>
      <c r="B2727" s="3">
        <v>300</v>
      </c>
      <c r="C2727" s="3" t="s">
        <v>56</v>
      </c>
      <c r="D2727" s="3" t="s">
        <v>99</v>
      </c>
      <c r="E2727" s="3" t="s">
        <v>99</v>
      </c>
      <c r="F2727" s="3">
        <v>5495</v>
      </c>
      <c r="G2727" s="3">
        <f t="shared" si="129"/>
        <v>2008</v>
      </c>
      <c r="H2727" s="4">
        <v>4</v>
      </c>
      <c r="I2727" s="3" t="s">
        <v>36</v>
      </c>
      <c r="J2727" s="3">
        <v>7</v>
      </c>
      <c r="K2727" s="3">
        <v>1</v>
      </c>
      <c r="L2727" s="3">
        <v>0</v>
      </c>
      <c r="M2727" s="3">
        <v>1</v>
      </c>
      <c r="N2727" s="3">
        <v>0</v>
      </c>
      <c r="O2727" s="3">
        <v>1</v>
      </c>
      <c r="P2727" s="3">
        <f t="shared" si="131"/>
        <v>12</v>
      </c>
      <c r="Q2727" s="3">
        <v>88</v>
      </c>
      <c r="R2727" s="3">
        <f t="shared" si="130"/>
        <v>1</v>
      </c>
      <c r="S2727" s="3">
        <v>10</v>
      </c>
      <c r="T2727" s="3">
        <f>IF(AND(H2727&lt;5,S2727&gt;=VLOOKUP(A2727,anni!$A$1:$O$32,6,0)),1,0)</f>
        <v>0</v>
      </c>
    </row>
    <row r="2728" spans="1:20" x14ac:dyDescent="0.3">
      <c r="A2728" s="3">
        <v>2007</v>
      </c>
      <c r="B2728" s="3">
        <v>1</v>
      </c>
      <c r="C2728" s="3" t="s">
        <v>29</v>
      </c>
      <c r="D2728" s="3" t="s">
        <v>75</v>
      </c>
      <c r="E2728" s="3" t="s">
        <v>75</v>
      </c>
      <c r="F2728" s="3">
        <v>5069</v>
      </c>
      <c r="G2728" s="3">
        <f t="shared" si="129"/>
        <v>2007</v>
      </c>
      <c r="H2728" s="4">
        <v>5</v>
      </c>
      <c r="I2728" s="3" t="s">
        <v>36</v>
      </c>
      <c r="J2728" s="3">
        <v>0</v>
      </c>
      <c r="K2728" s="3">
        <v>3</v>
      </c>
      <c r="L2728" s="3">
        <v>0</v>
      </c>
      <c r="M2728" s="3">
        <v>2</v>
      </c>
      <c r="N2728" s="3">
        <v>0</v>
      </c>
      <c r="O2728" s="3">
        <v>0</v>
      </c>
      <c r="P2728" s="3">
        <f t="shared" si="131"/>
        <v>5</v>
      </c>
      <c r="Q2728" s="3">
        <v>242</v>
      </c>
      <c r="R2728" s="3">
        <f t="shared" si="130"/>
        <v>2</v>
      </c>
      <c r="S2728" s="3">
        <v>5</v>
      </c>
      <c r="T2728" s="3">
        <f>IF(AND(H2728&lt;5,S2728&gt;=VLOOKUP(A2728,anni!$A$1:$O$32,6,0)),1,0)</f>
        <v>0</v>
      </c>
    </row>
    <row r="2729" spans="1:20" x14ac:dyDescent="0.3">
      <c r="A2729" s="3">
        <v>2007</v>
      </c>
      <c r="B2729" s="3">
        <v>2</v>
      </c>
      <c r="C2729" s="3" t="s">
        <v>29</v>
      </c>
      <c r="D2729" s="3" t="s">
        <v>122</v>
      </c>
      <c r="E2729" s="3" t="s">
        <v>122</v>
      </c>
      <c r="F2729" s="3">
        <v>5264</v>
      </c>
      <c r="G2729" s="3">
        <f t="shared" si="129"/>
        <v>2007</v>
      </c>
      <c r="H2729" s="4">
        <v>4</v>
      </c>
      <c r="I2729" s="3" t="s">
        <v>36</v>
      </c>
      <c r="J2729" s="3">
        <v>3</v>
      </c>
      <c r="K2729" s="3">
        <v>0</v>
      </c>
      <c r="L2729" s="3">
        <v>0</v>
      </c>
      <c r="M2729" s="3">
        <v>2</v>
      </c>
      <c r="N2729" s="3">
        <v>0</v>
      </c>
      <c r="O2729" s="3">
        <v>0</v>
      </c>
      <c r="P2729" s="3">
        <f t="shared" si="131"/>
        <v>6</v>
      </c>
      <c r="Q2729" s="3">
        <v>242</v>
      </c>
      <c r="R2729" s="3">
        <f t="shared" si="130"/>
        <v>1</v>
      </c>
      <c r="S2729" s="3">
        <v>5</v>
      </c>
      <c r="T2729" s="3">
        <f>IF(AND(H2729&lt;5,S2729&gt;=VLOOKUP(A2729,anni!$A$1:$O$32,6,0)),1,0)</f>
        <v>0</v>
      </c>
    </row>
    <row r="2730" spans="1:20" x14ac:dyDescent="0.3">
      <c r="A2730" s="3">
        <v>2007</v>
      </c>
      <c r="B2730" s="3">
        <v>3</v>
      </c>
      <c r="C2730" s="3" t="s">
        <v>32</v>
      </c>
      <c r="D2730" s="3" t="s">
        <v>33</v>
      </c>
      <c r="E2730" s="3" t="s">
        <v>33</v>
      </c>
      <c r="F2730" s="3">
        <v>5265</v>
      </c>
      <c r="G2730" s="3">
        <f t="shared" si="129"/>
        <v>2007</v>
      </c>
      <c r="H2730" s="4">
        <v>4</v>
      </c>
      <c r="I2730" s="3" t="s">
        <v>36</v>
      </c>
      <c r="J2730" s="3">
        <v>0</v>
      </c>
      <c r="K2730" s="3">
        <v>0</v>
      </c>
      <c r="L2730" s="3">
        <v>0</v>
      </c>
      <c r="M2730" s="3">
        <v>0</v>
      </c>
      <c r="N2730" s="3">
        <v>0</v>
      </c>
      <c r="O2730" s="3">
        <v>0</v>
      </c>
      <c r="P2730" s="3">
        <f t="shared" si="131"/>
        <v>0</v>
      </c>
      <c r="Q2730" s="3">
        <v>288</v>
      </c>
      <c r="R2730" s="3">
        <f t="shared" si="130"/>
        <v>1</v>
      </c>
      <c r="S2730" s="3">
        <v>0</v>
      </c>
      <c r="T2730" s="3">
        <f>IF(AND(H2730&lt;5,S2730&gt;=VLOOKUP(A2730,anni!$A$1:$O$32,6,0)),1,0)</f>
        <v>0</v>
      </c>
    </row>
    <row r="2731" spans="1:20" x14ac:dyDescent="0.3">
      <c r="A2731" s="3">
        <v>2007</v>
      </c>
      <c r="B2731" s="3">
        <v>4</v>
      </c>
      <c r="C2731" s="3" t="s">
        <v>32</v>
      </c>
      <c r="D2731" s="3" t="s">
        <v>95</v>
      </c>
      <c r="E2731" s="3" t="s">
        <v>95</v>
      </c>
      <c r="F2731" s="3">
        <v>5191</v>
      </c>
      <c r="G2731" s="3">
        <f t="shared" si="129"/>
        <v>2007</v>
      </c>
      <c r="H2731" s="4">
        <v>5</v>
      </c>
      <c r="I2731" s="3" t="s">
        <v>36</v>
      </c>
      <c r="J2731" s="3">
        <v>3</v>
      </c>
      <c r="K2731" s="3">
        <v>3</v>
      </c>
      <c r="L2731" s="3">
        <v>7</v>
      </c>
      <c r="M2731" s="3">
        <v>3</v>
      </c>
      <c r="N2731" s="3">
        <v>0</v>
      </c>
      <c r="O2731" s="3">
        <v>0</v>
      </c>
      <c r="P2731" s="3">
        <f t="shared" si="131"/>
        <v>16</v>
      </c>
      <c r="Q2731" s="3">
        <v>107</v>
      </c>
      <c r="R2731" s="3">
        <f t="shared" si="130"/>
        <v>1</v>
      </c>
      <c r="S2731" s="3">
        <v>16</v>
      </c>
      <c r="T2731" s="3">
        <f>IF(AND(H2731&lt;5,S2731&gt;=VLOOKUP(A2731,anni!$A$1:$O$32,6,0)),1,0)</f>
        <v>0</v>
      </c>
    </row>
    <row r="2732" spans="1:20" x14ac:dyDescent="0.3">
      <c r="A2732" s="3">
        <v>2007</v>
      </c>
      <c r="B2732" s="3">
        <v>5</v>
      </c>
      <c r="C2732" s="3" t="s">
        <v>29</v>
      </c>
      <c r="D2732" s="3" t="s">
        <v>30</v>
      </c>
      <c r="E2732" s="3" t="s">
        <v>30</v>
      </c>
      <c r="F2732" s="3">
        <v>5316</v>
      </c>
      <c r="G2732" s="3">
        <f t="shared" si="129"/>
        <v>2007</v>
      </c>
      <c r="H2732" s="4">
        <v>3</v>
      </c>
      <c r="I2732" s="3" t="s">
        <v>36</v>
      </c>
      <c r="J2732" s="3">
        <v>0</v>
      </c>
      <c r="K2732" s="3">
        <v>0</v>
      </c>
      <c r="L2732" s="3">
        <v>0</v>
      </c>
      <c r="M2732" s="3">
        <v>0</v>
      </c>
      <c r="N2732" s="3">
        <v>0</v>
      </c>
      <c r="O2732" s="3">
        <v>0</v>
      </c>
      <c r="P2732" s="3">
        <f t="shared" si="131"/>
        <v>0</v>
      </c>
      <c r="Q2732" s="3">
        <v>288</v>
      </c>
      <c r="R2732" s="3">
        <f t="shared" si="130"/>
        <v>1</v>
      </c>
      <c r="S2732" s="3">
        <v>0</v>
      </c>
      <c r="T2732" s="3">
        <f>IF(AND(H2732&lt;5,S2732&gt;=VLOOKUP(A2732,anni!$A$1:$O$32,6,0)),1,0)</f>
        <v>0</v>
      </c>
    </row>
    <row r="2733" spans="1:20" x14ac:dyDescent="0.3">
      <c r="A2733" s="3">
        <v>2007</v>
      </c>
      <c r="B2733" s="3">
        <v>6</v>
      </c>
      <c r="C2733" s="3" t="s">
        <v>29</v>
      </c>
      <c r="D2733" s="3" t="s">
        <v>75</v>
      </c>
      <c r="E2733" s="3" t="s">
        <v>75</v>
      </c>
      <c r="F2733" s="3">
        <v>5141</v>
      </c>
      <c r="G2733" s="3">
        <f t="shared" si="129"/>
        <v>2007</v>
      </c>
      <c r="H2733" s="4">
        <v>3</v>
      </c>
      <c r="I2733" s="3" t="s">
        <v>36</v>
      </c>
      <c r="J2733" s="3">
        <v>7</v>
      </c>
      <c r="K2733" s="3">
        <v>3</v>
      </c>
      <c r="L2733" s="3">
        <v>5</v>
      </c>
      <c r="M2733" s="3">
        <v>3</v>
      </c>
      <c r="N2733" s="3">
        <v>0</v>
      </c>
      <c r="O2733" s="3">
        <v>0</v>
      </c>
      <c r="P2733" s="3">
        <f t="shared" si="131"/>
        <v>25.2</v>
      </c>
      <c r="Q2733" s="3">
        <v>84</v>
      </c>
      <c r="R2733" s="3">
        <f t="shared" si="130"/>
        <v>4</v>
      </c>
      <c r="S2733" s="3">
        <v>18</v>
      </c>
      <c r="T2733" s="3">
        <f>IF(AND(H2733&lt;5,S2733&gt;=VLOOKUP(A2733,anni!$A$1:$O$32,6,0)),1,0)</f>
        <v>0</v>
      </c>
    </row>
    <row r="2734" spans="1:20" x14ac:dyDescent="0.3">
      <c r="A2734" s="3">
        <v>2007</v>
      </c>
      <c r="B2734" s="3">
        <v>7</v>
      </c>
      <c r="C2734" s="3" t="s">
        <v>37</v>
      </c>
      <c r="D2734" s="3" t="s">
        <v>38</v>
      </c>
      <c r="E2734" s="3" t="s">
        <v>38</v>
      </c>
      <c r="F2734" s="3">
        <v>5118</v>
      </c>
      <c r="G2734" s="3">
        <f t="shared" si="129"/>
        <v>2007</v>
      </c>
      <c r="H2734" s="4">
        <v>4</v>
      </c>
      <c r="I2734" s="3" t="s">
        <v>36</v>
      </c>
      <c r="J2734" s="3">
        <v>7</v>
      </c>
      <c r="K2734" s="3">
        <v>7</v>
      </c>
      <c r="L2734" s="3">
        <v>7</v>
      </c>
      <c r="M2734" s="3">
        <v>0</v>
      </c>
      <c r="N2734" s="3">
        <v>0</v>
      </c>
      <c r="O2734" s="3">
        <v>0</v>
      </c>
      <c r="P2734" s="3">
        <f t="shared" si="131"/>
        <v>25.2</v>
      </c>
      <c r="Q2734" s="3">
        <v>55</v>
      </c>
      <c r="R2734" s="3">
        <f t="shared" si="130"/>
        <v>3</v>
      </c>
      <c r="S2734" s="3">
        <v>21</v>
      </c>
      <c r="T2734" s="3">
        <f>IF(AND(H2734&lt;5,S2734&gt;=VLOOKUP(A2734,anni!$A$1:$O$32,6,0)),1,0)</f>
        <v>0</v>
      </c>
    </row>
    <row r="2735" spans="1:20" x14ac:dyDescent="0.3">
      <c r="A2735" s="3">
        <v>2007</v>
      </c>
      <c r="B2735" s="3">
        <v>8</v>
      </c>
      <c r="C2735" s="3" t="s">
        <v>53</v>
      </c>
      <c r="D2735" s="3" t="s">
        <v>113</v>
      </c>
      <c r="E2735" s="3" t="s">
        <v>113</v>
      </c>
      <c r="F2735" s="3">
        <v>5192</v>
      </c>
      <c r="G2735" s="3">
        <f t="shared" si="129"/>
        <v>2007</v>
      </c>
      <c r="H2735" s="4">
        <v>5</v>
      </c>
      <c r="I2735" s="3" t="s">
        <v>36</v>
      </c>
      <c r="J2735" s="3">
        <v>1</v>
      </c>
      <c r="K2735" s="3">
        <v>0</v>
      </c>
      <c r="L2735" s="3">
        <v>5</v>
      </c>
      <c r="M2735" s="3">
        <v>0</v>
      </c>
      <c r="N2735" s="3">
        <v>0</v>
      </c>
      <c r="O2735" s="3">
        <v>0</v>
      </c>
      <c r="P2735" s="3">
        <f t="shared" si="131"/>
        <v>6</v>
      </c>
      <c r="Q2735" s="3">
        <v>230</v>
      </c>
      <c r="R2735" s="3">
        <f t="shared" si="130"/>
        <v>1</v>
      </c>
      <c r="S2735" s="3">
        <v>6</v>
      </c>
      <c r="T2735" s="3">
        <f>IF(AND(H2735&lt;5,S2735&gt;=VLOOKUP(A2735,anni!$A$1:$O$32,6,0)),1,0)</f>
        <v>0</v>
      </c>
    </row>
    <row r="2736" spans="1:20" x14ac:dyDescent="0.3">
      <c r="A2736" s="3">
        <v>2007</v>
      </c>
      <c r="B2736" s="3">
        <v>9</v>
      </c>
      <c r="C2736" s="3" t="s">
        <v>50</v>
      </c>
      <c r="D2736" s="3" t="s">
        <v>140</v>
      </c>
      <c r="E2736" s="3" t="s">
        <v>140</v>
      </c>
      <c r="F2736" s="3">
        <v>5193</v>
      </c>
      <c r="G2736" s="3">
        <f t="shared" si="129"/>
        <v>2007</v>
      </c>
      <c r="H2736" s="4">
        <v>5</v>
      </c>
      <c r="I2736" s="3" t="s">
        <v>36</v>
      </c>
      <c r="J2736" s="3">
        <v>2</v>
      </c>
      <c r="K2736" s="3">
        <v>0</v>
      </c>
      <c r="L2736" s="3">
        <v>2</v>
      </c>
      <c r="M2736" s="3">
        <v>0</v>
      </c>
      <c r="N2736" s="3">
        <v>0</v>
      </c>
      <c r="O2736" s="3">
        <v>0</v>
      </c>
      <c r="P2736" s="3">
        <f t="shared" si="131"/>
        <v>4</v>
      </c>
      <c r="Q2736" s="3">
        <v>252</v>
      </c>
      <c r="R2736" s="3">
        <f t="shared" si="130"/>
        <v>1</v>
      </c>
      <c r="S2736" s="3">
        <v>4</v>
      </c>
      <c r="T2736" s="3">
        <f>IF(AND(H2736&lt;5,S2736&gt;=VLOOKUP(A2736,anni!$A$1:$O$32,6,0)),1,0)</f>
        <v>0</v>
      </c>
    </row>
    <row r="2737" spans="1:20" x14ac:dyDescent="0.3">
      <c r="A2737" s="3">
        <v>2007</v>
      </c>
      <c r="B2737" s="3">
        <v>10</v>
      </c>
      <c r="C2737" s="3" t="s">
        <v>45</v>
      </c>
      <c r="D2737" s="3" t="s">
        <v>68</v>
      </c>
      <c r="E2737" s="3" t="s">
        <v>68</v>
      </c>
      <c r="F2737" s="3">
        <v>5194</v>
      </c>
      <c r="G2737" s="3">
        <f t="shared" si="129"/>
        <v>2007</v>
      </c>
      <c r="H2737" s="4">
        <v>5</v>
      </c>
      <c r="I2737" s="3" t="s">
        <v>36</v>
      </c>
      <c r="J2737" s="3">
        <v>5</v>
      </c>
      <c r="K2737" s="3">
        <v>7</v>
      </c>
      <c r="L2737" s="3">
        <v>5</v>
      </c>
      <c r="M2737" s="3">
        <v>2</v>
      </c>
      <c r="N2737" s="3">
        <v>0</v>
      </c>
      <c r="O2737" s="3">
        <v>0</v>
      </c>
      <c r="P2737" s="3">
        <f t="shared" si="131"/>
        <v>19</v>
      </c>
      <c r="Q2737" s="3">
        <v>76</v>
      </c>
      <c r="R2737" s="3">
        <f t="shared" si="130"/>
        <v>1</v>
      </c>
      <c r="S2737" s="3">
        <v>19</v>
      </c>
      <c r="T2737" s="3">
        <f>IF(AND(H2737&lt;5,S2737&gt;=VLOOKUP(A2737,anni!$A$1:$O$32,6,0)),1,0)</f>
        <v>0</v>
      </c>
    </row>
    <row r="2738" spans="1:20" x14ac:dyDescent="0.3">
      <c r="A2738" s="3">
        <v>2007</v>
      </c>
      <c r="B2738" s="3">
        <v>11</v>
      </c>
      <c r="C2738" s="3" t="s">
        <v>32</v>
      </c>
      <c r="D2738" s="3" t="s">
        <v>61</v>
      </c>
      <c r="E2738" s="3" t="s">
        <v>61</v>
      </c>
      <c r="F2738" s="3">
        <v>5333</v>
      </c>
      <c r="G2738" s="3">
        <f t="shared" si="129"/>
        <v>2007</v>
      </c>
      <c r="H2738" s="4">
        <v>2</v>
      </c>
      <c r="I2738" s="3" t="s">
        <v>31</v>
      </c>
      <c r="J2738" s="3">
        <v>0</v>
      </c>
      <c r="K2738" s="3">
        <v>0</v>
      </c>
      <c r="L2738" s="3">
        <v>0</v>
      </c>
      <c r="M2738" s="3">
        <v>0</v>
      </c>
      <c r="N2738" s="3">
        <v>0</v>
      </c>
      <c r="O2738" s="3">
        <v>0</v>
      </c>
      <c r="P2738" s="3">
        <f t="shared" si="131"/>
        <v>0</v>
      </c>
      <c r="Q2738" s="3">
        <v>288</v>
      </c>
      <c r="R2738" s="3">
        <f t="shared" si="130"/>
        <v>1</v>
      </c>
      <c r="S2738" s="3">
        <v>0</v>
      </c>
      <c r="T2738" s="3">
        <f>IF(AND(H2738&lt;5,S2738&gt;=VLOOKUP(A2738,anni!$A$1:$O$32,6,0)),1,0)</f>
        <v>0</v>
      </c>
    </row>
    <row r="2739" spans="1:20" x14ac:dyDescent="0.3">
      <c r="A2739" s="3">
        <v>2007</v>
      </c>
      <c r="B2739" s="3">
        <v>12</v>
      </c>
      <c r="C2739" s="3" t="s">
        <v>101</v>
      </c>
      <c r="D2739" s="3" t="s">
        <v>102</v>
      </c>
      <c r="E2739" s="3" t="s">
        <v>102</v>
      </c>
      <c r="F2739" s="3">
        <v>5070</v>
      </c>
      <c r="G2739" s="3">
        <f t="shared" si="129"/>
        <v>2007</v>
      </c>
      <c r="H2739" s="4">
        <v>5</v>
      </c>
      <c r="I2739" s="3" t="s">
        <v>36</v>
      </c>
      <c r="J2739" s="3">
        <v>1</v>
      </c>
      <c r="K2739" s="3">
        <v>3</v>
      </c>
      <c r="L2739" s="3">
        <v>7</v>
      </c>
      <c r="M2739" s="3">
        <v>1</v>
      </c>
      <c r="N2739" s="3">
        <v>0</v>
      </c>
      <c r="O2739" s="3">
        <v>0</v>
      </c>
      <c r="P2739" s="3">
        <f t="shared" si="131"/>
        <v>12</v>
      </c>
      <c r="Q2739" s="3">
        <v>163</v>
      </c>
      <c r="R2739" s="3">
        <f t="shared" si="130"/>
        <v>2</v>
      </c>
      <c r="S2739" s="3">
        <v>12</v>
      </c>
      <c r="T2739" s="3">
        <f>IF(AND(H2739&lt;5,S2739&gt;=VLOOKUP(A2739,anni!$A$1:$O$32,6,0)),1,0)</f>
        <v>0</v>
      </c>
    </row>
    <row r="2740" spans="1:20" x14ac:dyDescent="0.3">
      <c r="A2740" s="3">
        <v>2007</v>
      </c>
      <c r="B2740" s="3">
        <v>13</v>
      </c>
      <c r="C2740" s="3" t="s">
        <v>47</v>
      </c>
      <c r="D2740" s="3" t="s">
        <v>108</v>
      </c>
      <c r="E2740" s="3" t="s">
        <v>108</v>
      </c>
      <c r="F2740" s="3">
        <v>5266</v>
      </c>
      <c r="G2740" s="3">
        <f t="shared" si="129"/>
        <v>2007</v>
      </c>
      <c r="H2740" s="4">
        <v>4</v>
      </c>
      <c r="I2740" s="3" t="s">
        <v>36</v>
      </c>
      <c r="J2740" s="3">
        <v>1</v>
      </c>
      <c r="K2740" s="3">
        <v>0</v>
      </c>
      <c r="L2740" s="3">
        <v>1</v>
      </c>
      <c r="M2740" s="3">
        <v>0</v>
      </c>
      <c r="N2740" s="3">
        <v>0</v>
      </c>
      <c r="O2740" s="3">
        <v>0</v>
      </c>
      <c r="P2740" s="3">
        <f t="shared" si="131"/>
        <v>2.4</v>
      </c>
      <c r="Q2740" s="3">
        <v>269</v>
      </c>
      <c r="R2740" s="3">
        <f t="shared" si="130"/>
        <v>1</v>
      </c>
      <c r="S2740" s="3">
        <v>2</v>
      </c>
      <c r="T2740" s="3">
        <f>IF(AND(H2740&lt;5,S2740&gt;=VLOOKUP(A2740,anni!$A$1:$O$32,6,0)),1,0)</f>
        <v>0</v>
      </c>
    </row>
    <row r="2741" spans="1:20" x14ac:dyDescent="0.3">
      <c r="A2741" s="3">
        <v>2007</v>
      </c>
      <c r="B2741" s="3">
        <v>14</v>
      </c>
      <c r="C2741" s="3" t="s">
        <v>47</v>
      </c>
      <c r="D2741" s="3" t="s">
        <v>121</v>
      </c>
      <c r="E2741" s="3" t="s">
        <v>121</v>
      </c>
      <c r="F2741" s="3">
        <v>4737</v>
      </c>
      <c r="G2741" s="3">
        <f t="shared" si="129"/>
        <v>2007</v>
      </c>
      <c r="H2741" s="4">
        <v>5</v>
      </c>
      <c r="I2741" s="3" t="s">
        <v>36</v>
      </c>
      <c r="J2741" s="3">
        <v>7</v>
      </c>
      <c r="K2741" s="3">
        <v>4</v>
      </c>
      <c r="L2741" s="3">
        <v>0</v>
      </c>
      <c r="M2741" s="3">
        <v>2</v>
      </c>
      <c r="N2741" s="3">
        <v>0</v>
      </c>
      <c r="O2741" s="3">
        <v>0</v>
      </c>
      <c r="P2741" s="3">
        <f t="shared" si="131"/>
        <v>13</v>
      </c>
      <c r="Q2741" s="3">
        <v>151</v>
      </c>
      <c r="R2741" s="3">
        <f t="shared" si="130"/>
        <v>2</v>
      </c>
      <c r="S2741" s="3">
        <v>13</v>
      </c>
      <c r="T2741" s="3">
        <f>IF(AND(H2741&lt;5,S2741&gt;=VLOOKUP(A2741,anni!$A$1:$O$32,6,0)),1,0)</f>
        <v>0</v>
      </c>
    </row>
    <row r="2742" spans="1:20" x14ac:dyDescent="0.3">
      <c r="A2742" s="3">
        <v>2007</v>
      </c>
      <c r="B2742" s="3">
        <v>15</v>
      </c>
      <c r="C2742" s="3" t="s">
        <v>29</v>
      </c>
      <c r="D2742" s="3" t="s">
        <v>75</v>
      </c>
      <c r="E2742" s="3" t="s">
        <v>75</v>
      </c>
      <c r="F2742" s="3">
        <v>5195</v>
      </c>
      <c r="G2742" s="3">
        <f t="shared" si="129"/>
        <v>2007</v>
      </c>
      <c r="H2742" s="4">
        <v>5</v>
      </c>
      <c r="I2742" s="3" t="s">
        <v>36</v>
      </c>
      <c r="J2742" s="3">
        <v>4</v>
      </c>
      <c r="K2742" s="3">
        <v>3</v>
      </c>
      <c r="L2742" s="3">
        <v>2</v>
      </c>
      <c r="M2742" s="3">
        <v>1</v>
      </c>
      <c r="N2742" s="3">
        <v>0</v>
      </c>
      <c r="O2742" s="3">
        <v>0</v>
      </c>
      <c r="P2742" s="3">
        <f t="shared" si="131"/>
        <v>10</v>
      </c>
      <c r="Q2742" s="3">
        <v>196</v>
      </c>
      <c r="R2742" s="3">
        <f t="shared" si="130"/>
        <v>1</v>
      </c>
      <c r="S2742" s="3">
        <v>10</v>
      </c>
      <c r="T2742" s="3">
        <f>IF(AND(H2742&lt;5,S2742&gt;=VLOOKUP(A2742,anni!$A$1:$O$32,6,0)),1,0)</f>
        <v>0</v>
      </c>
    </row>
    <row r="2743" spans="1:20" x14ac:dyDescent="0.3">
      <c r="A2743" s="3">
        <v>2007</v>
      </c>
      <c r="B2743" s="3">
        <v>16</v>
      </c>
      <c r="C2743" s="3" t="s">
        <v>29</v>
      </c>
      <c r="D2743" s="3" t="s">
        <v>82</v>
      </c>
      <c r="E2743" s="3" t="s">
        <v>82</v>
      </c>
      <c r="F2743" s="3">
        <v>5362</v>
      </c>
      <c r="G2743" s="3">
        <f t="shared" si="129"/>
        <v>2007</v>
      </c>
      <c r="H2743" s="4">
        <v>1</v>
      </c>
      <c r="I2743" s="3" t="s">
        <v>31</v>
      </c>
      <c r="J2743" s="3">
        <v>6</v>
      </c>
      <c r="K2743" s="3">
        <v>2</v>
      </c>
      <c r="L2743" s="3">
        <v>0</v>
      </c>
      <c r="M2743" s="3">
        <v>2</v>
      </c>
      <c r="N2743" s="3">
        <v>0</v>
      </c>
      <c r="O2743" s="3">
        <v>0</v>
      </c>
      <c r="P2743" s="3">
        <f t="shared" si="131"/>
        <v>18</v>
      </c>
      <c r="Q2743" s="3">
        <v>196</v>
      </c>
      <c r="R2743" s="3">
        <f t="shared" si="130"/>
        <v>5</v>
      </c>
      <c r="S2743" s="3">
        <v>10</v>
      </c>
      <c r="T2743" s="3">
        <f>IF(AND(H2743&lt;5,S2743&gt;=VLOOKUP(A2743,anni!$A$1:$O$32,6,0)),1,0)</f>
        <v>0</v>
      </c>
    </row>
    <row r="2744" spans="1:20" x14ac:dyDescent="0.3">
      <c r="A2744" s="3">
        <v>2007</v>
      </c>
      <c r="B2744" s="3">
        <v>17</v>
      </c>
      <c r="C2744" s="3" t="s">
        <v>45</v>
      </c>
      <c r="D2744" s="3" t="s">
        <v>132</v>
      </c>
      <c r="E2744" s="3" t="s">
        <v>132</v>
      </c>
      <c r="F2744" s="3">
        <v>5072</v>
      </c>
      <c r="G2744" s="3">
        <f t="shared" si="129"/>
        <v>2007</v>
      </c>
      <c r="H2744" s="4">
        <v>5</v>
      </c>
      <c r="I2744" s="3" t="s">
        <v>36</v>
      </c>
      <c r="J2744" s="3">
        <v>7</v>
      </c>
      <c r="K2744" s="3">
        <v>7</v>
      </c>
      <c r="L2744" s="3">
        <v>7</v>
      </c>
      <c r="M2744" s="3">
        <v>7</v>
      </c>
      <c r="N2744" s="3">
        <v>0</v>
      </c>
      <c r="O2744" s="3">
        <v>0</v>
      </c>
      <c r="P2744" s="3">
        <f t="shared" si="131"/>
        <v>28</v>
      </c>
      <c r="Q2744" s="3">
        <v>8</v>
      </c>
      <c r="R2744" s="3">
        <f t="shared" si="130"/>
        <v>2</v>
      </c>
      <c r="S2744" s="3">
        <v>28</v>
      </c>
      <c r="T2744" s="3">
        <f>IF(AND(H2744&lt;5,S2744&gt;=VLOOKUP(A2744,anni!$A$1:$O$32,6,0)),1,0)</f>
        <v>0</v>
      </c>
    </row>
    <row r="2745" spans="1:20" x14ac:dyDescent="0.3">
      <c r="A2745" s="3">
        <v>2007</v>
      </c>
      <c r="B2745" s="3">
        <v>18</v>
      </c>
      <c r="C2745" s="3" t="s">
        <v>56</v>
      </c>
      <c r="D2745" s="3" t="s">
        <v>57</v>
      </c>
      <c r="E2745" s="3" t="s">
        <v>57</v>
      </c>
      <c r="F2745" s="3">
        <v>5334</v>
      </c>
      <c r="G2745" s="3">
        <f t="shared" si="129"/>
        <v>2007</v>
      </c>
      <c r="H2745" s="4">
        <v>2</v>
      </c>
      <c r="I2745" s="3" t="s">
        <v>31</v>
      </c>
      <c r="J2745" s="3">
        <v>7</v>
      </c>
      <c r="K2745" s="3">
        <v>7</v>
      </c>
      <c r="L2745" s="3">
        <v>7</v>
      </c>
      <c r="M2745" s="3">
        <v>3</v>
      </c>
      <c r="N2745" s="3">
        <v>0</v>
      </c>
      <c r="O2745" s="3">
        <v>0</v>
      </c>
      <c r="P2745" s="3">
        <f t="shared" si="131"/>
        <v>38.400000000000006</v>
      </c>
      <c r="Q2745" s="3">
        <v>27</v>
      </c>
      <c r="R2745" s="3">
        <f t="shared" si="130"/>
        <v>4</v>
      </c>
      <c r="S2745" s="3">
        <v>24</v>
      </c>
      <c r="T2745" s="3">
        <f>IF(AND(H2745&lt;5,S2745&gt;=VLOOKUP(A2745,anni!$A$1:$O$32,6,0)),1,0)</f>
        <v>0</v>
      </c>
    </row>
    <row r="2746" spans="1:20" x14ac:dyDescent="0.3">
      <c r="A2746" s="3">
        <v>2007</v>
      </c>
      <c r="B2746" s="3">
        <v>19</v>
      </c>
      <c r="C2746" s="3" t="s">
        <v>34</v>
      </c>
      <c r="D2746" s="3" t="s">
        <v>35</v>
      </c>
      <c r="E2746" s="3" t="s">
        <v>35</v>
      </c>
      <c r="F2746" s="3">
        <v>5267</v>
      </c>
      <c r="G2746" s="3">
        <f t="shared" si="129"/>
        <v>2007</v>
      </c>
      <c r="H2746" s="4">
        <v>4</v>
      </c>
      <c r="I2746" s="3" t="s">
        <v>36</v>
      </c>
      <c r="J2746" s="3">
        <v>7</v>
      </c>
      <c r="K2746" s="3">
        <v>0</v>
      </c>
      <c r="L2746" s="3">
        <v>1</v>
      </c>
      <c r="M2746" s="3">
        <v>2</v>
      </c>
      <c r="N2746" s="3">
        <v>0</v>
      </c>
      <c r="O2746" s="3">
        <v>0</v>
      </c>
      <c r="P2746" s="3">
        <f t="shared" si="131"/>
        <v>12</v>
      </c>
      <c r="Q2746" s="3">
        <v>196</v>
      </c>
      <c r="R2746" s="3">
        <f t="shared" si="130"/>
        <v>2</v>
      </c>
      <c r="S2746" s="3">
        <v>10</v>
      </c>
      <c r="T2746" s="3">
        <f>IF(AND(H2746&lt;5,S2746&gt;=VLOOKUP(A2746,anni!$A$1:$O$32,6,0)),1,0)</f>
        <v>0</v>
      </c>
    </row>
    <row r="2747" spans="1:20" x14ac:dyDescent="0.3">
      <c r="A2747" s="3">
        <v>2007</v>
      </c>
      <c r="B2747" s="3">
        <v>20</v>
      </c>
      <c r="C2747" s="3" t="s">
        <v>86</v>
      </c>
      <c r="D2747" s="3" t="s">
        <v>150</v>
      </c>
      <c r="E2747" s="3" t="s">
        <v>150</v>
      </c>
      <c r="F2747" s="3">
        <v>5268</v>
      </c>
      <c r="G2747" s="3">
        <f t="shared" si="129"/>
        <v>2007</v>
      </c>
      <c r="H2747" s="4">
        <v>4</v>
      </c>
      <c r="I2747" s="3" t="s">
        <v>36</v>
      </c>
      <c r="J2747" s="3">
        <v>0</v>
      </c>
      <c r="K2747" s="3">
        <v>0</v>
      </c>
      <c r="L2747" s="3">
        <v>0</v>
      </c>
      <c r="M2747" s="3">
        <v>0</v>
      </c>
      <c r="N2747" s="3">
        <v>0</v>
      </c>
      <c r="O2747" s="3">
        <v>0</v>
      </c>
      <c r="P2747" s="3">
        <f t="shared" si="131"/>
        <v>0</v>
      </c>
      <c r="Q2747" s="3">
        <v>288</v>
      </c>
      <c r="R2747" s="3">
        <f t="shared" si="130"/>
        <v>1</v>
      </c>
      <c r="S2747" s="3">
        <v>0</v>
      </c>
      <c r="T2747" s="3">
        <f>IF(AND(H2747&lt;5,S2747&gt;=VLOOKUP(A2747,anni!$A$1:$O$32,6,0)),1,0)</f>
        <v>0</v>
      </c>
    </row>
    <row r="2748" spans="1:20" x14ac:dyDescent="0.3">
      <c r="A2748" s="3">
        <v>2007</v>
      </c>
      <c r="B2748" s="3">
        <v>21</v>
      </c>
      <c r="C2748" s="3" t="s">
        <v>47</v>
      </c>
      <c r="D2748" s="3" t="s">
        <v>100</v>
      </c>
      <c r="E2748" s="3" t="s">
        <v>100</v>
      </c>
      <c r="F2748" s="3">
        <v>5143</v>
      </c>
      <c r="G2748" s="3">
        <f t="shared" si="129"/>
        <v>2007</v>
      </c>
      <c r="H2748" s="4">
        <v>3</v>
      </c>
      <c r="I2748" s="3" t="s">
        <v>36</v>
      </c>
      <c r="J2748" s="3">
        <v>3</v>
      </c>
      <c r="K2748" s="3">
        <v>4</v>
      </c>
      <c r="L2748" s="3">
        <v>2</v>
      </c>
      <c r="M2748" s="3">
        <v>2</v>
      </c>
      <c r="N2748" s="3">
        <v>0</v>
      </c>
      <c r="O2748" s="3">
        <v>0</v>
      </c>
      <c r="P2748" s="3">
        <f t="shared" si="131"/>
        <v>15.399999999999999</v>
      </c>
      <c r="Q2748" s="3">
        <v>181</v>
      </c>
      <c r="R2748" s="3">
        <f t="shared" si="130"/>
        <v>2</v>
      </c>
      <c r="S2748" s="3">
        <v>11</v>
      </c>
      <c r="T2748" s="3">
        <f>IF(AND(H2748&lt;5,S2748&gt;=VLOOKUP(A2748,anni!$A$1:$O$32,6,0)),1,0)</f>
        <v>0</v>
      </c>
    </row>
    <row r="2749" spans="1:20" x14ac:dyDescent="0.3">
      <c r="A2749" s="3">
        <v>2007</v>
      </c>
      <c r="B2749" s="3">
        <v>22</v>
      </c>
      <c r="C2749" s="3" t="s">
        <v>62</v>
      </c>
      <c r="D2749" s="3" t="s">
        <v>149</v>
      </c>
      <c r="E2749" s="3" t="s">
        <v>149</v>
      </c>
      <c r="F2749" s="3">
        <v>5196</v>
      </c>
      <c r="G2749" s="3">
        <f t="shared" si="129"/>
        <v>2007</v>
      </c>
      <c r="H2749" s="4">
        <v>5</v>
      </c>
      <c r="I2749" s="3" t="s">
        <v>36</v>
      </c>
      <c r="J2749" s="3">
        <v>1</v>
      </c>
      <c r="K2749" s="3">
        <v>0</v>
      </c>
      <c r="L2749" s="3">
        <v>0</v>
      </c>
      <c r="M2749" s="3">
        <v>0</v>
      </c>
      <c r="N2749" s="3">
        <v>0</v>
      </c>
      <c r="O2749" s="3">
        <v>0</v>
      </c>
      <c r="P2749" s="3">
        <f t="shared" si="131"/>
        <v>1</v>
      </c>
      <c r="Q2749" s="3">
        <v>277</v>
      </c>
      <c r="R2749" s="3">
        <f t="shared" si="130"/>
        <v>1</v>
      </c>
      <c r="S2749" s="3">
        <v>1</v>
      </c>
      <c r="T2749" s="3">
        <f>IF(AND(H2749&lt;5,S2749&gt;=VLOOKUP(A2749,anni!$A$1:$O$32,6,0)),1,0)</f>
        <v>0</v>
      </c>
    </row>
    <row r="2750" spans="1:20" x14ac:dyDescent="0.3">
      <c r="A2750" s="3">
        <v>2007</v>
      </c>
      <c r="B2750" s="3">
        <v>23</v>
      </c>
      <c r="C2750" s="3" t="s">
        <v>69</v>
      </c>
      <c r="D2750" s="3" t="s">
        <v>70</v>
      </c>
      <c r="E2750" s="3" t="s">
        <v>70</v>
      </c>
      <c r="F2750" s="3">
        <v>4597</v>
      </c>
      <c r="G2750" s="3">
        <f t="shared" si="129"/>
        <v>2007</v>
      </c>
      <c r="H2750" s="4">
        <v>5</v>
      </c>
      <c r="I2750" s="3" t="s">
        <v>36</v>
      </c>
      <c r="J2750" s="3">
        <v>6</v>
      </c>
      <c r="K2750" s="3">
        <v>6</v>
      </c>
      <c r="L2750" s="3">
        <v>7</v>
      </c>
      <c r="M2750" s="3">
        <v>1</v>
      </c>
      <c r="N2750" s="3">
        <v>0</v>
      </c>
      <c r="O2750" s="3">
        <v>0</v>
      </c>
      <c r="P2750" s="3">
        <f t="shared" si="131"/>
        <v>20</v>
      </c>
      <c r="Q2750" s="3">
        <v>65</v>
      </c>
      <c r="R2750" s="3">
        <f t="shared" si="130"/>
        <v>5</v>
      </c>
      <c r="S2750" s="3">
        <v>20</v>
      </c>
      <c r="T2750" s="3">
        <f>IF(AND(H2750&lt;5,S2750&gt;=VLOOKUP(A2750,anni!$A$1:$O$32,6,0)),1,0)</f>
        <v>0</v>
      </c>
    </row>
    <row r="2751" spans="1:20" x14ac:dyDescent="0.3">
      <c r="A2751" s="3">
        <v>2007</v>
      </c>
      <c r="B2751" s="3">
        <v>24</v>
      </c>
      <c r="C2751" s="3" t="s">
        <v>56</v>
      </c>
      <c r="D2751" s="3" t="s">
        <v>93</v>
      </c>
      <c r="E2751" s="3" t="s">
        <v>93</v>
      </c>
      <c r="F2751" s="3">
        <v>4791</v>
      </c>
      <c r="G2751" s="3">
        <f t="shared" si="129"/>
        <v>2007</v>
      </c>
      <c r="H2751" s="4">
        <v>4</v>
      </c>
      <c r="I2751" s="3" t="s">
        <v>36</v>
      </c>
      <c r="J2751" s="3">
        <v>3</v>
      </c>
      <c r="K2751" s="3">
        <v>7</v>
      </c>
      <c r="L2751" s="3">
        <v>7</v>
      </c>
      <c r="M2751" s="3">
        <v>3</v>
      </c>
      <c r="N2751" s="3">
        <v>0</v>
      </c>
      <c r="O2751" s="3">
        <v>0</v>
      </c>
      <c r="P2751" s="3">
        <f t="shared" si="131"/>
        <v>24</v>
      </c>
      <c r="Q2751" s="3">
        <v>65</v>
      </c>
      <c r="R2751" s="3">
        <f t="shared" si="130"/>
        <v>5</v>
      </c>
      <c r="S2751" s="3">
        <v>20</v>
      </c>
      <c r="T2751" s="3">
        <f>IF(AND(H2751&lt;5,S2751&gt;=VLOOKUP(A2751,anni!$A$1:$O$32,6,0)),1,0)</f>
        <v>0</v>
      </c>
    </row>
    <row r="2752" spans="1:20" x14ac:dyDescent="0.3">
      <c r="A2752" s="3">
        <v>2007</v>
      </c>
      <c r="B2752" s="3">
        <v>25</v>
      </c>
      <c r="C2752" s="3" t="s">
        <v>29</v>
      </c>
      <c r="D2752" s="3" t="s">
        <v>75</v>
      </c>
      <c r="E2752" s="3" t="s">
        <v>75</v>
      </c>
      <c r="F2752" s="3">
        <v>5146</v>
      </c>
      <c r="G2752" s="3">
        <f t="shared" si="129"/>
        <v>2007</v>
      </c>
      <c r="H2752" s="4">
        <v>3</v>
      </c>
      <c r="I2752" s="3" t="s">
        <v>36</v>
      </c>
      <c r="J2752" s="3">
        <v>6</v>
      </c>
      <c r="K2752" s="3">
        <v>3</v>
      </c>
      <c r="L2752" s="3">
        <v>7</v>
      </c>
      <c r="M2752" s="3">
        <v>0</v>
      </c>
      <c r="N2752" s="3">
        <v>0</v>
      </c>
      <c r="O2752" s="3">
        <v>0</v>
      </c>
      <c r="P2752" s="3">
        <f t="shared" si="131"/>
        <v>22.4</v>
      </c>
      <c r="Q2752" s="3">
        <v>107</v>
      </c>
      <c r="R2752" s="3">
        <f t="shared" si="130"/>
        <v>2</v>
      </c>
      <c r="S2752" s="3">
        <v>16</v>
      </c>
      <c r="T2752" s="3">
        <f>IF(AND(H2752&lt;5,S2752&gt;=VLOOKUP(A2752,anni!$A$1:$O$32,6,0)),1,0)</f>
        <v>0</v>
      </c>
    </row>
    <row r="2753" spans="1:20" x14ac:dyDescent="0.3">
      <c r="A2753" s="3">
        <v>2007</v>
      </c>
      <c r="B2753" s="3">
        <v>26</v>
      </c>
      <c r="C2753" s="3" t="s">
        <v>47</v>
      </c>
      <c r="D2753" s="3" t="s">
        <v>118</v>
      </c>
      <c r="E2753" s="3" t="s">
        <v>118</v>
      </c>
      <c r="F2753" s="3">
        <v>5269</v>
      </c>
      <c r="G2753" s="3">
        <f t="shared" si="129"/>
        <v>2007</v>
      </c>
      <c r="H2753" s="4">
        <v>4</v>
      </c>
      <c r="I2753" s="3" t="s">
        <v>36</v>
      </c>
      <c r="J2753" s="3">
        <v>3</v>
      </c>
      <c r="K2753" s="3">
        <v>0</v>
      </c>
      <c r="L2753" s="3">
        <v>4</v>
      </c>
      <c r="M2753" s="3">
        <v>3</v>
      </c>
      <c r="N2753" s="3">
        <v>0</v>
      </c>
      <c r="O2753" s="3">
        <v>0</v>
      </c>
      <c r="P2753" s="3">
        <f t="shared" si="131"/>
        <v>12</v>
      </c>
      <c r="Q2753" s="3">
        <v>196</v>
      </c>
      <c r="R2753" s="3">
        <f t="shared" si="130"/>
        <v>1</v>
      </c>
      <c r="S2753" s="3">
        <v>10</v>
      </c>
      <c r="T2753" s="3">
        <f>IF(AND(H2753&lt;5,S2753&gt;=VLOOKUP(A2753,anni!$A$1:$O$32,6,0)),1,0)</f>
        <v>0</v>
      </c>
    </row>
    <row r="2754" spans="1:20" x14ac:dyDescent="0.3">
      <c r="A2754" s="3">
        <v>2007</v>
      </c>
      <c r="B2754" s="3">
        <v>27</v>
      </c>
      <c r="C2754" s="3" t="s">
        <v>62</v>
      </c>
      <c r="D2754" s="3" t="s">
        <v>134</v>
      </c>
      <c r="E2754" s="3" t="s">
        <v>134</v>
      </c>
      <c r="F2754" s="3">
        <v>5270</v>
      </c>
      <c r="G2754" s="3">
        <f t="shared" ref="G2754:G2817" si="132">A2754</f>
        <v>2007</v>
      </c>
      <c r="H2754" s="4">
        <v>4</v>
      </c>
      <c r="I2754" s="3" t="s">
        <v>36</v>
      </c>
      <c r="J2754" s="3">
        <v>1</v>
      </c>
      <c r="K2754" s="3">
        <v>0</v>
      </c>
      <c r="L2754" s="3">
        <v>0</v>
      </c>
      <c r="M2754" s="3">
        <v>0</v>
      </c>
      <c r="N2754" s="3">
        <v>0</v>
      </c>
      <c r="O2754" s="3">
        <v>0</v>
      </c>
      <c r="P2754" s="3">
        <f t="shared" si="131"/>
        <v>1.2</v>
      </c>
      <c r="Q2754" s="3">
        <v>277</v>
      </c>
      <c r="R2754" s="3">
        <f t="shared" si="130"/>
        <v>2</v>
      </c>
      <c r="S2754" s="3">
        <v>1</v>
      </c>
      <c r="T2754" s="3">
        <f>IF(AND(H2754&lt;5,S2754&gt;=VLOOKUP(A2754,anni!$A$1:$O$32,6,0)),1,0)</f>
        <v>0</v>
      </c>
    </row>
    <row r="2755" spans="1:20" x14ac:dyDescent="0.3">
      <c r="A2755" s="3">
        <v>2007</v>
      </c>
      <c r="B2755" s="3">
        <v>28</v>
      </c>
      <c r="C2755" s="3" t="s">
        <v>34</v>
      </c>
      <c r="D2755" s="3" t="s">
        <v>88</v>
      </c>
      <c r="E2755" s="3" t="s">
        <v>88</v>
      </c>
      <c r="F2755" s="3">
        <v>5271</v>
      </c>
      <c r="G2755" s="3">
        <f t="shared" si="132"/>
        <v>2007</v>
      </c>
      <c r="H2755" s="4">
        <v>4</v>
      </c>
      <c r="I2755" s="3" t="s">
        <v>36</v>
      </c>
      <c r="J2755" s="3">
        <v>0</v>
      </c>
      <c r="K2755" s="3">
        <v>7</v>
      </c>
      <c r="L2755" s="3">
        <v>7</v>
      </c>
      <c r="M2755" s="3">
        <v>5</v>
      </c>
      <c r="N2755" s="3">
        <v>0</v>
      </c>
      <c r="O2755" s="3">
        <v>0</v>
      </c>
      <c r="P2755" s="3">
        <f t="shared" si="131"/>
        <v>22.8</v>
      </c>
      <c r="Q2755" s="3">
        <v>76</v>
      </c>
      <c r="R2755" s="3">
        <f t="shared" si="130"/>
        <v>2</v>
      </c>
      <c r="S2755" s="3">
        <v>19</v>
      </c>
      <c r="T2755" s="3">
        <f>IF(AND(H2755&lt;5,S2755&gt;=VLOOKUP(A2755,anni!$A$1:$O$32,6,0)),1,0)</f>
        <v>0</v>
      </c>
    </row>
    <row r="2756" spans="1:20" x14ac:dyDescent="0.3">
      <c r="A2756" s="3">
        <v>2007</v>
      </c>
      <c r="B2756" s="3">
        <v>29</v>
      </c>
      <c r="C2756" s="3" t="s">
        <v>56</v>
      </c>
      <c r="D2756" s="3" t="s">
        <v>93</v>
      </c>
      <c r="E2756" s="3" t="s">
        <v>93</v>
      </c>
      <c r="F2756" s="3">
        <v>5197</v>
      </c>
      <c r="G2756" s="3">
        <f t="shared" si="132"/>
        <v>2007</v>
      </c>
      <c r="H2756" s="4">
        <v>5</v>
      </c>
      <c r="I2756" s="3" t="s">
        <v>36</v>
      </c>
      <c r="J2756" s="3">
        <v>6</v>
      </c>
      <c r="K2756" s="3">
        <v>3</v>
      </c>
      <c r="L2756" s="3">
        <v>7</v>
      </c>
      <c r="M2756" s="3">
        <v>4</v>
      </c>
      <c r="N2756" s="3">
        <v>0</v>
      </c>
      <c r="O2756" s="3">
        <v>0</v>
      </c>
      <c r="P2756" s="3">
        <f t="shared" si="131"/>
        <v>20</v>
      </c>
      <c r="Q2756" s="3">
        <v>65</v>
      </c>
      <c r="R2756" s="3">
        <f t="shared" si="130"/>
        <v>1</v>
      </c>
      <c r="S2756" s="3">
        <v>20</v>
      </c>
      <c r="T2756" s="3">
        <f>IF(AND(H2756&lt;5,S2756&gt;=VLOOKUP(A2756,anni!$A$1:$O$32,6,0)),1,0)</f>
        <v>0</v>
      </c>
    </row>
    <row r="2757" spans="1:20" x14ac:dyDescent="0.3">
      <c r="A2757" s="3">
        <v>2007</v>
      </c>
      <c r="B2757" s="3">
        <v>30</v>
      </c>
      <c r="C2757" s="3" t="s">
        <v>45</v>
      </c>
      <c r="D2757" s="3" t="s">
        <v>74</v>
      </c>
      <c r="E2757" s="3" t="s">
        <v>74</v>
      </c>
      <c r="F2757" s="3">
        <v>5198</v>
      </c>
      <c r="G2757" s="3">
        <f t="shared" si="132"/>
        <v>2007</v>
      </c>
      <c r="H2757" s="4">
        <v>5</v>
      </c>
      <c r="I2757" s="3" t="s">
        <v>36</v>
      </c>
      <c r="J2757" s="3">
        <v>3</v>
      </c>
      <c r="K2757" s="3">
        <v>3</v>
      </c>
      <c r="L2757" s="3">
        <v>7</v>
      </c>
      <c r="M2757" s="3">
        <v>2</v>
      </c>
      <c r="N2757" s="3">
        <v>0</v>
      </c>
      <c r="O2757" s="3">
        <v>0</v>
      </c>
      <c r="P2757" s="3">
        <f t="shared" si="131"/>
        <v>15</v>
      </c>
      <c r="Q2757" s="3">
        <v>121</v>
      </c>
      <c r="R2757" s="3">
        <f t="shared" si="130"/>
        <v>1</v>
      </c>
      <c r="S2757" s="3">
        <v>15</v>
      </c>
      <c r="T2757" s="3">
        <f>IF(AND(H2757&lt;5,S2757&gt;=VLOOKUP(A2757,anni!$A$1:$O$32,6,0)),1,0)</f>
        <v>0</v>
      </c>
    </row>
    <row r="2758" spans="1:20" x14ac:dyDescent="0.3">
      <c r="A2758" s="3">
        <v>2007</v>
      </c>
      <c r="B2758" s="3">
        <v>31</v>
      </c>
      <c r="C2758" s="3" t="s">
        <v>45</v>
      </c>
      <c r="D2758" s="3" t="s">
        <v>49</v>
      </c>
      <c r="E2758" s="3" t="s">
        <v>49</v>
      </c>
      <c r="F2758" s="3">
        <v>5335</v>
      </c>
      <c r="G2758" s="3">
        <f t="shared" si="132"/>
        <v>2007</v>
      </c>
      <c r="H2758" s="4">
        <v>2</v>
      </c>
      <c r="I2758" s="3" t="s">
        <v>31</v>
      </c>
      <c r="J2758" s="3">
        <v>2</v>
      </c>
      <c r="K2758" s="3">
        <v>3</v>
      </c>
      <c r="L2758" s="3">
        <v>7</v>
      </c>
      <c r="M2758" s="3">
        <v>2</v>
      </c>
      <c r="N2758" s="3">
        <v>0</v>
      </c>
      <c r="O2758" s="3">
        <v>0</v>
      </c>
      <c r="P2758" s="3">
        <f t="shared" si="131"/>
        <v>22.400000000000002</v>
      </c>
      <c r="Q2758" s="3">
        <v>134</v>
      </c>
      <c r="R2758" s="3">
        <f t="shared" si="130"/>
        <v>4</v>
      </c>
      <c r="S2758" s="3">
        <v>14</v>
      </c>
      <c r="T2758" s="3">
        <f>IF(AND(H2758&lt;5,S2758&gt;=VLOOKUP(A2758,anni!$A$1:$O$32,6,0)),1,0)</f>
        <v>0</v>
      </c>
    </row>
    <row r="2759" spans="1:20" x14ac:dyDescent="0.3">
      <c r="A2759" s="3">
        <v>2007</v>
      </c>
      <c r="B2759" s="3">
        <v>32</v>
      </c>
      <c r="C2759" s="3" t="s">
        <v>56</v>
      </c>
      <c r="D2759" s="3" t="s">
        <v>71</v>
      </c>
      <c r="E2759" s="3" t="s">
        <v>71</v>
      </c>
      <c r="F2759" s="3">
        <v>5199</v>
      </c>
      <c r="G2759" s="3">
        <f t="shared" si="132"/>
        <v>2007</v>
      </c>
      <c r="H2759" s="4">
        <v>5</v>
      </c>
      <c r="I2759" s="3" t="s">
        <v>36</v>
      </c>
      <c r="J2759" s="3">
        <v>6</v>
      </c>
      <c r="K2759" s="3">
        <v>7</v>
      </c>
      <c r="L2759" s="3">
        <v>2</v>
      </c>
      <c r="M2759" s="3">
        <v>0</v>
      </c>
      <c r="N2759" s="3">
        <v>0</v>
      </c>
      <c r="O2759" s="3">
        <v>0</v>
      </c>
      <c r="P2759" s="3">
        <f t="shared" si="131"/>
        <v>15</v>
      </c>
      <c r="Q2759" s="3">
        <v>121</v>
      </c>
      <c r="R2759" s="3">
        <f t="shared" si="130"/>
        <v>1</v>
      </c>
      <c r="S2759" s="3">
        <v>15</v>
      </c>
      <c r="T2759" s="3">
        <f>IF(AND(H2759&lt;5,S2759&gt;=VLOOKUP(A2759,anni!$A$1:$O$32,6,0)),1,0)</f>
        <v>0</v>
      </c>
    </row>
    <row r="2760" spans="1:20" x14ac:dyDescent="0.3">
      <c r="A2760" s="3">
        <v>2007</v>
      </c>
      <c r="B2760" s="3">
        <v>33</v>
      </c>
      <c r="C2760" s="3" t="s">
        <v>69</v>
      </c>
      <c r="D2760" s="3" t="s">
        <v>137</v>
      </c>
      <c r="E2760" s="3" t="s">
        <v>137</v>
      </c>
      <c r="F2760" s="3">
        <v>5200</v>
      </c>
      <c r="G2760" s="3">
        <f t="shared" si="132"/>
        <v>2007</v>
      </c>
      <c r="H2760" s="4">
        <v>5</v>
      </c>
      <c r="I2760" s="3" t="s">
        <v>36</v>
      </c>
      <c r="J2760" s="3">
        <v>3</v>
      </c>
      <c r="K2760" s="3">
        <v>1</v>
      </c>
      <c r="L2760" s="3">
        <v>2</v>
      </c>
      <c r="M2760" s="3">
        <v>0</v>
      </c>
      <c r="N2760" s="3">
        <v>0</v>
      </c>
      <c r="O2760" s="3">
        <v>0</v>
      </c>
      <c r="P2760" s="3">
        <f t="shared" si="131"/>
        <v>6</v>
      </c>
      <c r="Q2760" s="3">
        <v>230</v>
      </c>
      <c r="R2760" s="3">
        <f t="shared" si="130"/>
        <v>1</v>
      </c>
      <c r="S2760" s="3">
        <v>6</v>
      </c>
      <c r="T2760" s="3">
        <f>IF(AND(H2760&lt;5,S2760&gt;=VLOOKUP(A2760,anni!$A$1:$O$32,6,0)),1,0)</f>
        <v>0</v>
      </c>
    </row>
    <row r="2761" spans="1:20" x14ac:dyDescent="0.3">
      <c r="A2761" s="3">
        <v>2007</v>
      </c>
      <c r="B2761" s="3">
        <v>34</v>
      </c>
      <c r="C2761" s="3" t="s">
        <v>50</v>
      </c>
      <c r="D2761" s="3" t="s">
        <v>51</v>
      </c>
      <c r="E2761" s="3" t="s">
        <v>51</v>
      </c>
      <c r="F2761" s="3">
        <v>5317</v>
      </c>
      <c r="G2761" s="3">
        <f t="shared" si="132"/>
        <v>2007</v>
      </c>
      <c r="H2761" s="4">
        <v>3</v>
      </c>
      <c r="I2761" s="3" t="s">
        <v>36</v>
      </c>
      <c r="J2761" s="3">
        <v>2</v>
      </c>
      <c r="K2761" s="3">
        <v>3</v>
      </c>
      <c r="L2761" s="3">
        <v>5</v>
      </c>
      <c r="M2761" s="3">
        <v>2</v>
      </c>
      <c r="N2761" s="3">
        <v>0</v>
      </c>
      <c r="O2761" s="3">
        <v>0</v>
      </c>
      <c r="P2761" s="3">
        <f t="shared" si="131"/>
        <v>16.799999999999997</v>
      </c>
      <c r="Q2761" s="3">
        <v>163</v>
      </c>
      <c r="R2761" s="3">
        <f t="shared" si="130"/>
        <v>1</v>
      </c>
      <c r="S2761" s="3">
        <v>12</v>
      </c>
      <c r="T2761" s="3">
        <f>IF(AND(H2761&lt;5,S2761&gt;=VLOOKUP(A2761,anni!$A$1:$O$32,6,0)),1,0)</f>
        <v>0</v>
      </c>
    </row>
    <row r="2762" spans="1:20" x14ac:dyDescent="0.3">
      <c r="A2762" s="3">
        <v>2007</v>
      </c>
      <c r="B2762" s="3">
        <v>35</v>
      </c>
      <c r="C2762" s="3" t="s">
        <v>62</v>
      </c>
      <c r="D2762" s="3" t="s">
        <v>134</v>
      </c>
      <c r="E2762" s="3" t="s">
        <v>134</v>
      </c>
      <c r="F2762" s="3">
        <v>5201</v>
      </c>
      <c r="G2762" s="3">
        <f t="shared" si="132"/>
        <v>2007</v>
      </c>
      <c r="H2762" s="4">
        <v>5</v>
      </c>
      <c r="I2762" s="3" t="s">
        <v>36</v>
      </c>
      <c r="J2762" s="3">
        <v>1</v>
      </c>
      <c r="K2762" s="3">
        <v>1</v>
      </c>
      <c r="L2762" s="3">
        <v>2</v>
      </c>
      <c r="M2762" s="3">
        <v>0</v>
      </c>
      <c r="N2762" s="3">
        <v>0</v>
      </c>
      <c r="O2762" s="3">
        <v>0</v>
      </c>
      <c r="P2762" s="3">
        <f t="shared" si="131"/>
        <v>4</v>
      </c>
      <c r="Q2762" s="3">
        <v>252</v>
      </c>
      <c r="R2762" s="3">
        <f t="shared" si="130"/>
        <v>1</v>
      </c>
      <c r="S2762" s="3">
        <v>4</v>
      </c>
      <c r="T2762" s="3">
        <f>IF(AND(H2762&lt;5,S2762&gt;=VLOOKUP(A2762,anni!$A$1:$O$32,6,0)),1,0)</f>
        <v>0</v>
      </c>
    </row>
    <row r="2763" spans="1:20" x14ac:dyDescent="0.3">
      <c r="A2763" s="3">
        <v>2007</v>
      </c>
      <c r="B2763" s="3">
        <v>36</v>
      </c>
      <c r="C2763" s="3" t="s">
        <v>34</v>
      </c>
      <c r="D2763" s="3" t="s">
        <v>88</v>
      </c>
      <c r="E2763" s="3" t="s">
        <v>88</v>
      </c>
      <c r="F2763" s="3">
        <v>4598</v>
      </c>
      <c r="G2763" s="3">
        <f t="shared" si="132"/>
        <v>2007</v>
      </c>
      <c r="H2763" s="4">
        <v>5</v>
      </c>
      <c r="I2763" s="3" t="s">
        <v>36</v>
      </c>
      <c r="J2763" s="3">
        <v>7</v>
      </c>
      <c r="K2763" s="3">
        <v>7</v>
      </c>
      <c r="L2763" s="3">
        <v>7</v>
      </c>
      <c r="M2763" s="3">
        <v>3</v>
      </c>
      <c r="N2763" s="3">
        <v>0</v>
      </c>
      <c r="O2763" s="3">
        <v>0</v>
      </c>
      <c r="P2763" s="3">
        <f t="shared" si="131"/>
        <v>24</v>
      </c>
      <c r="Q2763" s="3">
        <v>27</v>
      </c>
      <c r="R2763" s="3">
        <f t="shared" si="130"/>
        <v>5</v>
      </c>
      <c r="S2763" s="3">
        <v>24</v>
      </c>
      <c r="T2763" s="3">
        <f>IF(AND(H2763&lt;5,S2763&gt;=VLOOKUP(A2763,anni!$A$1:$O$32,6,0)),1,0)</f>
        <v>0</v>
      </c>
    </row>
    <row r="2764" spans="1:20" x14ac:dyDescent="0.3">
      <c r="A2764" s="3">
        <v>2007</v>
      </c>
      <c r="B2764" s="3">
        <v>37</v>
      </c>
      <c r="C2764" s="3" t="s">
        <v>34</v>
      </c>
      <c r="D2764" s="3" t="s">
        <v>123</v>
      </c>
      <c r="E2764" s="3" t="s">
        <v>123</v>
      </c>
      <c r="F2764" s="3">
        <v>4992</v>
      </c>
      <c r="G2764" s="3">
        <f t="shared" si="132"/>
        <v>2007</v>
      </c>
      <c r="H2764" s="4">
        <v>3</v>
      </c>
      <c r="I2764" s="3" t="s">
        <v>36</v>
      </c>
      <c r="J2764" s="3">
        <v>3</v>
      </c>
      <c r="K2764" s="3">
        <v>3</v>
      </c>
      <c r="L2764" s="3">
        <v>5</v>
      </c>
      <c r="M2764" s="3">
        <v>2</v>
      </c>
      <c r="N2764" s="3">
        <v>0</v>
      </c>
      <c r="O2764" s="3">
        <v>0</v>
      </c>
      <c r="P2764" s="3">
        <f t="shared" si="131"/>
        <v>18.2</v>
      </c>
      <c r="Q2764" s="3">
        <v>151</v>
      </c>
      <c r="R2764" s="3">
        <f t="shared" si="130"/>
        <v>4</v>
      </c>
      <c r="S2764" s="3">
        <v>13</v>
      </c>
      <c r="T2764" s="3">
        <f>IF(AND(H2764&lt;5,S2764&gt;=VLOOKUP(A2764,anni!$A$1:$O$32,6,0)),1,0)</f>
        <v>0</v>
      </c>
    </row>
    <row r="2765" spans="1:20" x14ac:dyDescent="0.3">
      <c r="A2765" s="3">
        <v>2007</v>
      </c>
      <c r="B2765" s="3">
        <v>38</v>
      </c>
      <c r="C2765" s="3" t="s">
        <v>32</v>
      </c>
      <c r="D2765" s="3" t="s">
        <v>33</v>
      </c>
      <c r="E2765" s="3" t="s">
        <v>33</v>
      </c>
      <c r="F2765" s="3">
        <v>5202</v>
      </c>
      <c r="G2765" s="3">
        <f t="shared" si="132"/>
        <v>2007</v>
      </c>
      <c r="H2765" s="4">
        <v>5</v>
      </c>
      <c r="I2765" s="3" t="s">
        <v>36</v>
      </c>
      <c r="J2765" s="3">
        <v>1</v>
      </c>
      <c r="K2765" s="3">
        <v>0</v>
      </c>
      <c r="L2765" s="3">
        <v>2</v>
      </c>
      <c r="M2765" s="3">
        <v>0</v>
      </c>
      <c r="N2765" s="3">
        <v>0</v>
      </c>
      <c r="O2765" s="3">
        <v>0</v>
      </c>
      <c r="P2765" s="3">
        <f t="shared" si="131"/>
        <v>3</v>
      </c>
      <c r="Q2765" s="3">
        <v>262</v>
      </c>
      <c r="R2765" s="3">
        <f t="shared" si="130"/>
        <v>1</v>
      </c>
      <c r="S2765" s="3">
        <v>3</v>
      </c>
      <c r="T2765" s="3">
        <f>IF(AND(H2765&lt;5,S2765&gt;=VLOOKUP(A2765,anni!$A$1:$O$32,6,0)),1,0)</f>
        <v>0</v>
      </c>
    </row>
    <row r="2766" spans="1:20" x14ac:dyDescent="0.3">
      <c r="A2766" s="3">
        <v>2007</v>
      </c>
      <c r="B2766" s="3">
        <v>39</v>
      </c>
      <c r="C2766" s="3" t="s">
        <v>47</v>
      </c>
      <c r="D2766" s="3" t="s">
        <v>81</v>
      </c>
      <c r="E2766" s="3" t="s">
        <v>81</v>
      </c>
      <c r="F2766" s="3">
        <v>4960</v>
      </c>
      <c r="G2766" s="3">
        <f t="shared" si="132"/>
        <v>2007</v>
      </c>
      <c r="H2766" s="4">
        <v>4</v>
      </c>
      <c r="I2766" s="3" t="s">
        <v>36</v>
      </c>
      <c r="J2766" s="3">
        <v>6</v>
      </c>
      <c r="K2766" s="3">
        <v>7</v>
      </c>
      <c r="L2766" s="3">
        <v>3</v>
      </c>
      <c r="M2766" s="3">
        <v>0</v>
      </c>
      <c r="N2766" s="3">
        <v>0</v>
      </c>
      <c r="O2766" s="3">
        <v>0</v>
      </c>
      <c r="P2766" s="3">
        <f t="shared" si="131"/>
        <v>19.2</v>
      </c>
      <c r="Q2766" s="3">
        <v>107</v>
      </c>
      <c r="R2766" s="3">
        <f t="shared" si="130"/>
        <v>3</v>
      </c>
      <c r="S2766" s="3">
        <v>16</v>
      </c>
      <c r="T2766" s="3">
        <f>IF(AND(H2766&lt;5,S2766&gt;=VLOOKUP(A2766,anni!$A$1:$O$32,6,0)),1,0)</f>
        <v>0</v>
      </c>
    </row>
    <row r="2767" spans="1:20" x14ac:dyDescent="0.3">
      <c r="A2767" s="3">
        <v>2007</v>
      </c>
      <c r="B2767" s="3">
        <v>40</v>
      </c>
      <c r="C2767" s="3" t="s">
        <v>29</v>
      </c>
      <c r="D2767" s="3" t="s">
        <v>122</v>
      </c>
      <c r="E2767" s="3" t="s">
        <v>122</v>
      </c>
      <c r="F2767" s="3">
        <v>4793</v>
      </c>
      <c r="G2767" s="3">
        <f t="shared" si="132"/>
        <v>2007</v>
      </c>
      <c r="H2767" s="4">
        <v>4</v>
      </c>
      <c r="I2767" s="3" t="s">
        <v>36</v>
      </c>
      <c r="J2767" s="3">
        <v>6</v>
      </c>
      <c r="K2767" s="3">
        <v>3</v>
      </c>
      <c r="L2767" s="3">
        <v>4</v>
      </c>
      <c r="M2767" s="3">
        <v>0</v>
      </c>
      <c r="N2767" s="3">
        <v>0</v>
      </c>
      <c r="O2767" s="3">
        <v>0</v>
      </c>
      <c r="P2767" s="3">
        <f t="shared" si="131"/>
        <v>15.6</v>
      </c>
      <c r="Q2767" s="3">
        <v>151</v>
      </c>
      <c r="R2767" s="3">
        <f t="shared" si="130"/>
        <v>5</v>
      </c>
      <c r="S2767" s="3">
        <v>13</v>
      </c>
      <c r="T2767" s="3">
        <f>IF(AND(H2767&lt;5,S2767&gt;=VLOOKUP(A2767,anni!$A$1:$O$32,6,0)),1,0)</f>
        <v>0</v>
      </c>
    </row>
    <row r="2768" spans="1:20" x14ac:dyDescent="0.3">
      <c r="A2768" s="3">
        <v>2007</v>
      </c>
      <c r="B2768" s="3">
        <v>41</v>
      </c>
      <c r="C2768" s="3" t="s">
        <v>34</v>
      </c>
      <c r="D2768" s="3" t="s">
        <v>41</v>
      </c>
      <c r="E2768" s="3" t="s">
        <v>41</v>
      </c>
      <c r="F2768" s="3">
        <v>5336</v>
      </c>
      <c r="G2768" s="3">
        <f t="shared" si="132"/>
        <v>2007</v>
      </c>
      <c r="H2768" s="4">
        <v>2</v>
      </c>
      <c r="I2768" s="3" t="s">
        <v>31</v>
      </c>
      <c r="J2768" s="3">
        <v>1</v>
      </c>
      <c r="K2768" s="3">
        <v>0</v>
      </c>
      <c r="L2768" s="3">
        <v>7</v>
      </c>
      <c r="M2768" s="3">
        <v>1</v>
      </c>
      <c r="N2768" s="3">
        <v>0</v>
      </c>
      <c r="O2768" s="3">
        <v>0</v>
      </c>
      <c r="P2768" s="3">
        <f t="shared" si="131"/>
        <v>14.4</v>
      </c>
      <c r="Q2768" s="3">
        <v>210</v>
      </c>
      <c r="R2768" s="3">
        <f t="shared" si="130"/>
        <v>2</v>
      </c>
      <c r="S2768" s="3">
        <v>9</v>
      </c>
      <c r="T2768" s="3">
        <f>IF(AND(H2768&lt;5,S2768&gt;=VLOOKUP(A2768,anni!$A$1:$O$32,6,0)),1,0)</f>
        <v>0</v>
      </c>
    </row>
    <row r="2769" spans="1:20" x14ac:dyDescent="0.3">
      <c r="A2769" s="3">
        <v>2007</v>
      </c>
      <c r="B2769" s="3">
        <v>42</v>
      </c>
      <c r="C2769" s="3" t="s">
        <v>45</v>
      </c>
      <c r="D2769" s="3" t="s">
        <v>49</v>
      </c>
      <c r="E2769" s="3" t="s">
        <v>49</v>
      </c>
      <c r="F2769" s="3">
        <v>5203</v>
      </c>
      <c r="G2769" s="3">
        <f t="shared" si="132"/>
        <v>2007</v>
      </c>
      <c r="H2769" s="4">
        <v>5</v>
      </c>
      <c r="I2769" s="3" t="s">
        <v>36</v>
      </c>
      <c r="J2769" s="3">
        <v>0</v>
      </c>
      <c r="K2769" s="3">
        <v>0</v>
      </c>
      <c r="L2769" s="3">
        <v>6</v>
      </c>
      <c r="M2769" s="3">
        <v>0</v>
      </c>
      <c r="N2769" s="3">
        <v>0</v>
      </c>
      <c r="O2769" s="3">
        <v>0</v>
      </c>
      <c r="P2769" s="3">
        <f t="shared" si="131"/>
        <v>6</v>
      </c>
      <c r="Q2769" s="3">
        <v>230</v>
      </c>
      <c r="R2769" s="3">
        <f t="shared" si="130"/>
        <v>1</v>
      </c>
      <c r="S2769" s="3">
        <v>6</v>
      </c>
      <c r="T2769" s="3">
        <f>IF(AND(H2769&lt;5,S2769&gt;=VLOOKUP(A2769,anni!$A$1:$O$32,6,0)),1,0)</f>
        <v>0</v>
      </c>
    </row>
    <row r="2770" spans="1:20" x14ac:dyDescent="0.3">
      <c r="A2770" s="3">
        <v>2007</v>
      </c>
      <c r="B2770" s="3">
        <v>43</v>
      </c>
      <c r="C2770" s="3" t="s">
        <v>79</v>
      </c>
      <c r="D2770" s="3" t="s">
        <v>84</v>
      </c>
      <c r="E2770" s="3" t="s">
        <v>84</v>
      </c>
      <c r="F2770" s="3">
        <v>4962</v>
      </c>
      <c r="G2770" s="3">
        <f t="shared" si="132"/>
        <v>2007</v>
      </c>
      <c r="H2770" s="4">
        <v>4</v>
      </c>
      <c r="I2770" s="3" t="s">
        <v>36</v>
      </c>
      <c r="J2770" s="3">
        <v>7</v>
      </c>
      <c r="K2770" s="3">
        <v>3</v>
      </c>
      <c r="L2770" s="3">
        <v>5</v>
      </c>
      <c r="M2770" s="3">
        <v>3</v>
      </c>
      <c r="N2770" s="3">
        <v>2</v>
      </c>
      <c r="O2770" s="3">
        <v>0</v>
      </c>
      <c r="P2770" s="3">
        <f t="shared" si="131"/>
        <v>24</v>
      </c>
      <c r="Q2770" s="3">
        <v>65</v>
      </c>
      <c r="R2770" s="3">
        <f t="shared" si="130"/>
        <v>4</v>
      </c>
      <c r="S2770" s="3">
        <v>20</v>
      </c>
      <c r="T2770" s="3">
        <f>IF(AND(H2770&lt;5,S2770&gt;=VLOOKUP(A2770,anni!$A$1:$O$32,6,0)),1,0)</f>
        <v>0</v>
      </c>
    </row>
    <row r="2771" spans="1:20" x14ac:dyDescent="0.3">
      <c r="A2771" s="3">
        <v>2007</v>
      </c>
      <c r="B2771" s="3">
        <v>44</v>
      </c>
      <c r="C2771" s="3" t="s">
        <v>106</v>
      </c>
      <c r="D2771" s="3" t="s">
        <v>141</v>
      </c>
      <c r="E2771" s="3" t="s">
        <v>141</v>
      </c>
      <c r="F2771" s="3">
        <v>5204</v>
      </c>
      <c r="G2771" s="3">
        <f t="shared" si="132"/>
        <v>2007</v>
      </c>
      <c r="H2771" s="4">
        <v>5</v>
      </c>
      <c r="I2771" s="3" t="s">
        <v>36</v>
      </c>
      <c r="J2771" s="3">
        <v>3</v>
      </c>
      <c r="K2771" s="3">
        <v>0</v>
      </c>
      <c r="L2771" s="3">
        <v>1</v>
      </c>
      <c r="M2771" s="3">
        <v>0</v>
      </c>
      <c r="N2771" s="3">
        <v>0</v>
      </c>
      <c r="O2771" s="3">
        <v>0</v>
      </c>
      <c r="P2771" s="3">
        <f t="shared" si="131"/>
        <v>4</v>
      </c>
      <c r="Q2771" s="3">
        <v>252</v>
      </c>
      <c r="R2771" s="3">
        <f t="shared" si="130"/>
        <v>1</v>
      </c>
      <c r="S2771" s="3">
        <v>4</v>
      </c>
      <c r="T2771" s="3">
        <f>IF(AND(H2771&lt;5,S2771&gt;=VLOOKUP(A2771,anni!$A$1:$O$32,6,0)),1,0)</f>
        <v>0</v>
      </c>
    </row>
    <row r="2772" spans="1:20" x14ac:dyDescent="0.3">
      <c r="A2772" s="3">
        <v>2007</v>
      </c>
      <c r="B2772" s="3">
        <v>45</v>
      </c>
      <c r="C2772" s="3" t="s">
        <v>29</v>
      </c>
      <c r="D2772" s="3" t="s">
        <v>114</v>
      </c>
      <c r="E2772" s="3" t="s">
        <v>114</v>
      </c>
      <c r="F2772" s="3">
        <v>5272</v>
      </c>
      <c r="G2772" s="3">
        <f t="shared" si="132"/>
        <v>2007</v>
      </c>
      <c r="H2772" s="4">
        <v>4</v>
      </c>
      <c r="I2772" s="3" t="s">
        <v>36</v>
      </c>
      <c r="J2772" s="3">
        <v>1</v>
      </c>
      <c r="K2772" s="3">
        <v>0</v>
      </c>
      <c r="L2772" s="3">
        <v>0</v>
      </c>
      <c r="M2772" s="3">
        <v>0</v>
      </c>
      <c r="N2772" s="3">
        <v>0</v>
      </c>
      <c r="O2772" s="3">
        <v>0</v>
      </c>
      <c r="P2772" s="3">
        <f t="shared" si="131"/>
        <v>1.2</v>
      </c>
      <c r="Q2772" s="3">
        <v>277</v>
      </c>
      <c r="R2772" s="3">
        <f t="shared" si="130"/>
        <v>1</v>
      </c>
      <c r="S2772" s="3">
        <v>1</v>
      </c>
      <c r="T2772" s="3">
        <f>IF(AND(H2772&lt;5,S2772&gt;=VLOOKUP(A2772,anni!$A$1:$O$32,6,0)),1,0)</f>
        <v>0</v>
      </c>
    </row>
    <row r="2773" spans="1:20" x14ac:dyDescent="0.3">
      <c r="A2773" s="3">
        <v>2007</v>
      </c>
      <c r="B2773" s="3">
        <v>46</v>
      </c>
      <c r="C2773" s="3" t="s">
        <v>101</v>
      </c>
      <c r="D2773" s="3" t="s">
        <v>116</v>
      </c>
      <c r="E2773" s="3" t="s">
        <v>116</v>
      </c>
      <c r="F2773" s="3">
        <v>5337</v>
      </c>
      <c r="G2773" s="3">
        <f t="shared" si="132"/>
        <v>2007</v>
      </c>
      <c r="H2773" s="4">
        <v>2</v>
      </c>
      <c r="I2773" s="3" t="s">
        <v>31</v>
      </c>
      <c r="J2773" s="3">
        <v>1</v>
      </c>
      <c r="K2773" s="3">
        <v>0</v>
      </c>
      <c r="L2773" s="3">
        <v>1</v>
      </c>
      <c r="M2773" s="3">
        <v>0</v>
      </c>
      <c r="N2773" s="3">
        <v>0</v>
      </c>
      <c r="O2773" s="3">
        <v>0</v>
      </c>
      <c r="P2773" s="3">
        <f t="shared" si="131"/>
        <v>3.2</v>
      </c>
      <c r="Q2773" s="3">
        <v>269</v>
      </c>
      <c r="R2773" s="3">
        <f t="shared" si="130"/>
        <v>1</v>
      </c>
      <c r="S2773" s="3">
        <v>2</v>
      </c>
      <c r="T2773" s="3">
        <f>IF(AND(H2773&lt;5,S2773&gt;=VLOOKUP(A2773,anni!$A$1:$O$32,6,0)),1,0)</f>
        <v>0</v>
      </c>
    </row>
    <row r="2774" spans="1:20" x14ac:dyDescent="0.3">
      <c r="A2774" s="3">
        <v>2007</v>
      </c>
      <c r="B2774" s="3">
        <v>47</v>
      </c>
      <c r="C2774" s="3" t="s">
        <v>43</v>
      </c>
      <c r="D2774" s="3" t="s">
        <v>58</v>
      </c>
      <c r="E2774" s="3" t="s">
        <v>58</v>
      </c>
      <c r="F2774" s="3">
        <v>4742</v>
      </c>
      <c r="G2774" s="3">
        <f t="shared" si="132"/>
        <v>2007</v>
      </c>
      <c r="H2774" s="4">
        <v>5</v>
      </c>
      <c r="I2774" s="3" t="s">
        <v>36</v>
      </c>
      <c r="J2774" s="3">
        <v>7</v>
      </c>
      <c r="K2774" s="3">
        <v>7</v>
      </c>
      <c r="L2774" s="3">
        <v>7</v>
      </c>
      <c r="M2774" s="3">
        <v>3</v>
      </c>
      <c r="N2774" s="3">
        <v>0</v>
      </c>
      <c r="O2774" s="3">
        <v>0</v>
      </c>
      <c r="P2774" s="3">
        <f t="shared" si="131"/>
        <v>24</v>
      </c>
      <c r="Q2774" s="3">
        <v>27</v>
      </c>
      <c r="R2774" s="3">
        <f t="shared" si="130"/>
        <v>3</v>
      </c>
      <c r="S2774" s="3">
        <v>24</v>
      </c>
      <c r="T2774" s="3">
        <f>IF(AND(H2774&lt;5,S2774&gt;=VLOOKUP(A2774,anni!$A$1:$O$32,6,0)),1,0)</f>
        <v>0</v>
      </c>
    </row>
    <row r="2775" spans="1:20" x14ac:dyDescent="0.3">
      <c r="A2775" s="3">
        <v>2007</v>
      </c>
      <c r="B2775" s="3">
        <v>48</v>
      </c>
      <c r="C2775" s="3" t="s">
        <v>47</v>
      </c>
      <c r="D2775" s="3" t="s">
        <v>118</v>
      </c>
      <c r="E2775" s="3" t="s">
        <v>118</v>
      </c>
      <c r="F2775" s="3">
        <v>4601</v>
      </c>
      <c r="G2775" s="3">
        <f t="shared" si="132"/>
        <v>2007</v>
      </c>
      <c r="H2775" s="4">
        <v>5</v>
      </c>
      <c r="I2775" s="3" t="s">
        <v>36</v>
      </c>
      <c r="J2775" s="3">
        <v>7</v>
      </c>
      <c r="K2775" s="3">
        <v>1</v>
      </c>
      <c r="L2775" s="3">
        <v>0</v>
      </c>
      <c r="M2775" s="3">
        <v>2</v>
      </c>
      <c r="N2775" s="3">
        <v>0</v>
      </c>
      <c r="O2775" s="3">
        <v>0</v>
      </c>
      <c r="P2775" s="3">
        <f t="shared" si="131"/>
        <v>10</v>
      </c>
      <c r="Q2775" s="3">
        <v>196</v>
      </c>
      <c r="R2775" s="3">
        <f t="shared" si="130"/>
        <v>5</v>
      </c>
      <c r="S2775" s="3">
        <v>10</v>
      </c>
      <c r="T2775" s="3">
        <f>IF(AND(H2775&lt;5,S2775&gt;=VLOOKUP(A2775,anni!$A$1:$O$32,6,0)),1,0)</f>
        <v>0</v>
      </c>
    </row>
    <row r="2776" spans="1:20" x14ac:dyDescent="0.3">
      <c r="A2776" s="3">
        <v>2007</v>
      </c>
      <c r="B2776" s="3">
        <v>49</v>
      </c>
      <c r="C2776" s="3" t="s">
        <v>47</v>
      </c>
      <c r="D2776" s="3" t="s">
        <v>100</v>
      </c>
      <c r="E2776" s="3" t="s">
        <v>100</v>
      </c>
      <c r="F2776" s="3">
        <v>5273</v>
      </c>
      <c r="G2776" s="3">
        <f t="shared" si="132"/>
        <v>2007</v>
      </c>
      <c r="H2776" s="4">
        <v>4</v>
      </c>
      <c r="I2776" s="3" t="s">
        <v>36</v>
      </c>
      <c r="J2776" s="3">
        <v>0</v>
      </c>
      <c r="K2776" s="3">
        <v>0</v>
      </c>
      <c r="L2776" s="3">
        <v>0</v>
      </c>
      <c r="M2776" s="3">
        <v>3</v>
      </c>
      <c r="N2776" s="3">
        <v>0</v>
      </c>
      <c r="O2776" s="3">
        <v>0</v>
      </c>
      <c r="P2776" s="3">
        <f t="shared" si="131"/>
        <v>3.5999999999999996</v>
      </c>
      <c r="Q2776" s="3">
        <v>262</v>
      </c>
      <c r="R2776" s="3">
        <f t="shared" si="130"/>
        <v>1</v>
      </c>
      <c r="S2776" s="3">
        <v>3</v>
      </c>
      <c r="T2776" s="3">
        <f>IF(AND(H2776&lt;5,S2776&gt;=VLOOKUP(A2776,anni!$A$1:$O$32,6,0)),1,0)</f>
        <v>0</v>
      </c>
    </row>
    <row r="2777" spans="1:20" x14ac:dyDescent="0.3">
      <c r="A2777" s="3">
        <v>2007</v>
      </c>
      <c r="B2777" s="3">
        <v>50</v>
      </c>
      <c r="C2777" s="3" t="s">
        <v>29</v>
      </c>
      <c r="D2777" s="3" t="s">
        <v>82</v>
      </c>
      <c r="E2777" s="3" t="s">
        <v>82</v>
      </c>
      <c r="F2777" s="3">
        <v>5205</v>
      </c>
      <c r="G2777" s="3">
        <f t="shared" si="132"/>
        <v>2007</v>
      </c>
      <c r="H2777" s="4">
        <v>5</v>
      </c>
      <c r="I2777" s="3" t="s">
        <v>36</v>
      </c>
      <c r="J2777" s="3">
        <v>3</v>
      </c>
      <c r="K2777" s="3">
        <v>0</v>
      </c>
      <c r="L2777" s="3">
        <v>0</v>
      </c>
      <c r="M2777" s="3">
        <v>0</v>
      </c>
      <c r="N2777" s="3">
        <v>0</v>
      </c>
      <c r="O2777" s="3">
        <v>0</v>
      </c>
      <c r="P2777" s="3">
        <f t="shared" si="131"/>
        <v>3</v>
      </c>
      <c r="Q2777" s="3">
        <v>262</v>
      </c>
      <c r="R2777" s="3">
        <f t="shared" si="130"/>
        <v>1</v>
      </c>
      <c r="S2777" s="3">
        <v>3</v>
      </c>
      <c r="T2777" s="3">
        <f>IF(AND(H2777&lt;5,S2777&gt;=VLOOKUP(A2777,anni!$A$1:$O$32,6,0)),1,0)</f>
        <v>0</v>
      </c>
    </row>
    <row r="2778" spans="1:20" x14ac:dyDescent="0.3">
      <c r="A2778" s="3">
        <v>2007</v>
      </c>
      <c r="B2778" s="3">
        <v>51</v>
      </c>
      <c r="C2778" s="3" t="s">
        <v>47</v>
      </c>
      <c r="D2778" s="3" t="s">
        <v>118</v>
      </c>
      <c r="E2778" s="3" t="s">
        <v>118</v>
      </c>
      <c r="F2778" s="3">
        <v>4743</v>
      </c>
      <c r="G2778" s="3">
        <f t="shared" si="132"/>
        <v>2007</v>
      </c>
      <c r="H2778" s="4">
        <v>5</v>
      </c>
      <c r="I2778" s="3" t="s">
        <v>36</v>
      </c>
      <c r="J2778" s="3">
        <v>7</v>
      </c>
      <c r="K2778" s="3">
        <v>5</v>
      </c>
      <c r="L2778" s="3">
        <v>7</v>
      </c>
      <c r="M2778" s="3">
        <v>4</v>
      </c>
      <c r="N2778" s="3">
        <v>0</v>
      </c>
      <c r="O2778" s="3">
        <v>0</v>
      </c>
      <c r="P2778" s="3">
        <f t="shared" si="131"/>
        <v>23</v>
      </c>
      <c r="Q2778" s="3">
        <v>35</v>
      </c>
      <c r="R2778" s="3">
        <f t="shared" si="130"/>
        <v>3</v>
      </c>
      <c r="S2778" s="3">
        <v>23</v>
      </c>
      <c r="T2778" s="3">
        <f>IF(AND(H2778&lt;5,S2778&gt;=VLOOKUP(A2778,anni!$A$1:$O$32,6,0)),1,0)</f>
        <v>0</v>
      </c>
    </row>
    <row r="2779" spans="1:20" x14ac:dyDescent="0.3">
      <c r="A2779" s="3">
        <v>2007</v>
      </c>
      <c r="B2779" s="3">
        <v>52</v>
      </c>
      <c r="C2779" s="3" t="s">
        <v>47</v>
      </c>
      <c r="D2779" s="3" t="s">
        <v>52</v>
      </c>
      <c r="E2779" s="3" t="s">
        <v>52</v>
      </c>
      <c r="F2779" s="3">
        <v>4964</v>
      </c>
      <c r="G2779" s="3">
        <f t="shared" si="132"/>
        <v>2007</v>
      </c>
      <c r="H2779" s="4">
        <v>4</v>
      </c>
      <c r="I2779" s="3" t="s">
        <v>36</v>
      </c>
      <c r="J2779" s="3">
        <v>7</v>
      </c>
      <c r="K2779" s="3">
        <v>7</v>
      </c>
      <c r="L2779" s="3">
        <v>7</v>
      </c>
      <c r="M2779" s="3">
        <v>4</v>
      </c>
      <c r="N2779" s="3">
        <v>0</v>
      </c>
      <c r="O2779" s="3">
        <v>0</v>
      </c>
      <c r="P2779" s="3">
        <f t="shared" si="131"/>
        <v>0</v>
      </c>
      <c r="Q2779" s="3">
        <v>19</v>
      </c>
      <c r="R2779" s="3">
        <f t="shared" si="130"/>
        <v>3</v>
      </c>
      <c r="S2779" s="3">
        <v>25</v>
      </c>
      <c r="T2779" s="3">
        <f>IF(AND(H2779&lt;5,S2779&gt;=VLOOKUP(A2779,anni!$A$1:$O$32,6,0)),1,0)</f>
        <v>1</v>
      </c>
    </row>
    <row r="2780" spans="1:20" x14ac:dyDescent="0.3">
      <c r="A2780" s="3">
        <v>2007</v>
      </c>
      <c r="B2780" s="3">
        <v>53</v>
      </c>
      <c r="C2780" s="3" t="s">
        <v>50</v>
      </c>
      <c r="D2780" s="3" t="s">
        <v>51</v>
      </c>
      <c r="E2780" s="3" t="s">
        <v>51</v>
      </c>
      <c r="F2780" s="3">
        <v>5338</v>
      </c>
      <c r="G2780" s="3">
        <f t="shared" si="132"/>
        <v>2007</v>
      </c>
      <c r="H2780" s="4">
        <v>2</v>
      </c>
      <c r="I2780" s="3" t="s">
        <v>31</v>
      </c>
      <c r="J2780" s="3">
        <v>5</v>
      </c>
      <c r="K2780" s="3">
        <v>4</v>
      </c>
      <c r="L2780" s="3">
        <v>7</v>
      </c>
      <c r="M2780" s="3">
        <v>0</v>
      </c>
      <c r="N2780" s="3">
        <v>0</v>
      </c>
      <c r="O2780" s="3">
        <v>0</v>
      </c>
      <c r="P2780" s="3">
        <f t="shared" si="131"/>
        <v>25.6</v>
      </c>
      <c r="Q2780" s="3">
        <v>107</v>
      </c>
      <c r="R2780" s="3">
        <f t="shared" si="130"/>
        <v>3</v>
      </c>
      <c r="S2780" s="3">
        <v>16</v>
      </c>
      <c r="T2780" s="3">
        <f>IF(AND(H2780&lt;5,S2780&gt;=VLOOKUP(A2780,anni!$A$1:$O$32,6,0)),1,0)</f>
        <v>0</v>
      </c>
    </row>
    <row r="2781" spans="1:20" x14ac:dyDescent="0.3">
      <c r="A2781" s="3">
        <v>2007</v>
      </c>
      <c r="B2781" s="3">
        <v>54</v>
      </c>
      <c r="C2781" s="3" t="s">
        <v>79</v>
      </c>
      <c r="D2781" s="3" t="s">
        <v>84</v>
      </c>
      <c r="E2781" s="3" t="s">
        <v>84</v>
      </c>
      <c r="F2781" s="3">
        <v>5318</v>
      </c>
      <c r="G2781" s="3">
        <f t="shared" si="132"/>
        <v>2007</v>
      </c>
      <c r="H2781" s="4">
        <v>3</v>
      </c>
      <c r="I2781" s="3" t="s">
        <v>36</v>
      </c>
      <c r="J2781" s="3">
        <v>6</v>
      </c>
      <c r="K2781" s="3">
        <v>2</v>
      </c>
      <c r="L2781" s="3">
        <v>4</v>
      </c>
      <c r="M2781" s="3">
        <v>0</v>
      </c>
      <c r="N2781" s="3">
        <v>0</v>
      </c>
      <c r="O2781" s="3">
        <v>0</v>
      </c>
      <c r="P2781" s="3">
        <f t="shared" si="131"/>
        <v>16.799999999999997</v>
      </c>
      <c r="Q2781" s="3">
        <v>163</v>
      </c>
      <c r="R2781" s="3">
        <f t="shared" si="130"/>
        <v>3</v>
      </c>
      <c r="S2781" s="3">
        <v>12</v>
      </c>
      <c r="T2781" s="3">
        <f>IF(AND(H2781&lt;5,S2781&gt;=VLOOKUP(A2781,anni!$A$1:$O$32,6,0)),1,0)</f>
        <v>0</v>
      </c>
    </row>
    <row r="2782" spans="1:20" x14ac:dyDescent="0.3">
      <c r="A2782" s="3">
        <v>2007</v>
      </c>
      <c r="B2782" s="3">
        <v>55</v>
      </c>
      <c r="C2782" s="3" t="s">
        <v>45</v>
      </c>
      <c r="D2782" s="3" t="s">
        <v>132</v>
      </c>
      <c r="E2782" s="3" t="s">
        <v>132</v>
      </c>
      <c r="F2782" s="3">
        <v>4744</v>
      </c>
      <c r="G2782" s="3">
        <f t="shared" si="132"/>
        <v>2007</v>
      </c>
      <c r="H2782" s="4">
        <v>5</v>
      </c>
      <c r="I2782" s="3" t="s">
        <v>36</v>
      </c>
      <c r="J2782" s="3">
        <v>4</v>
      </c>
      <c r="K2782" s="3">
        <v>7</v>
      </c>
      <c r="L2782" s="3">
        <v>7</v>
      </c>
      <c r="M2782" s="3">
        <v>3</v>
      </c>
      <c r="N2782" s="3">
        <v>0</v>
      </c>
      <c r="O2782" s="3">
        <v>2</v>
      </c>
      <c r="P2782" s="3">
        <f t="shared" si="131"/>
        <v>23</v>
      </c>
      <c r="Q2782" s="3">
        <v>35</v>
      </c>
      <c r="R2782" s="3">
        <f t="shared" si="130"/>
        <v>3</v>
      </c>
      <c r="S2782" s="3">
        <v>23</v>
      </c>
      <c r="T2782" s="3">
        <f>IF(AND(H2782&lt;5,S2782&gt;=VLOOKUP(A2782,anni!$A$1:$O$32,6,0)),1,0)</f>
        <v>0</v>
      </c>
    </row>
    <row r="2783" spans="1:20" x14ac:dyDescent="0.3">
      <c r="A2783" s="3">
        <v>2007</v>
      </c>
      <c r="B2783" s="3">
        <v>56</v>
      </c>
      <c r="C2783" s="3" t="s">
        <v>34</v>
      </c>
      <c r="D2783" s="3" t="s">
        <v>130</v>
      </c>
      <c r="E2783" s="3" t="s">
        <v>130</v>
      </c>
      <c r="F2783" s="3">
        <v>5076</v>
      </c>
      <c r="G2783" s="3">
        <f t="shared" si="132"/>
        <v>2007</v>
      </c>
      <c r="H2783" s="4">
        <v>5</v>
      </c>
      <c r="I2783" s="3" t="s">
        <v>36</v>
      </c>
      <c r="J2783" s="3">
        <v>7</v>
      </c>
      <c r="K2783" s="3">
        <v>7</v>
      </c>
      <c r="L2783" s="3">
        <v>7</v>
      </c>
      <c r="M2783" s="3">
        <v>0</v>
      </c>
      <c r="N2783" s="3">
        <v>0</v>
      </c>
      <c r="O2783" s="3">
        <v>0</v>
      </c>
      <c r="P2783" s="3">
        <f t="shared" si="131"/>
        <v>21</v>
      </c>
      <c r="Q2783" s="3">
        <v>55</v>
      </c>
      <c r="R2783" s="3">
        <f t="shared" si="130"/>
        <v>2</v>
      </c>
      <c r="S2783" s="3">
        <v>21</v>
      </c>
      <c r="T2783" s="3">
        <f>IF(AND(H2783&lt;5,S2783&gt;=VLOOKUP(A2783,anni!$A$1:$O$32,6,0)),1,0)</f>
        <v>0</v>
      </c>
    </row>
    <row r="2784" spans="1:20" x14ac:dyDescent="0.3">
      <c r="A2784" s="3">
        <v>2007</v>
      </c>
      <c r="B2784" s="3">
        <v>57</v>
      </c>
      <c r="C2784" s="3" t="s">
        <v>32</v>
      </c>
      <c r="D2784" s="3" t="s">
        <v>95</v>
      </c>
      <c r="E2784" s="3" t="s">
        <v>95</v>
      </c>
      <c r="F2784" s="3">
        <v>5150</v>
      </c>
      <c r="G2784" s="3">
        <f t="shared" si="132"/>
        <v>2007</v>
      </c>
      <c r="H2784" s="4">
        <v>3</v>
      </c>
      <c r="I2784" s="3" t="s">
        <v>36</v>
      </c>
      <c r="P2784" s="3">
        <f t="shared" si="131"/>
        <v>-1</v>
      </c>
      <c r="Q2784" s="3">
        <v>299</v>
      </c>
      <c r="R2784" s="3">
        <f t="shared" si="130"/>
        <v>2</v>
      </c>
      <c r="S2784" s="3">
        <v>-1</v>
      </c>
      <c r="T2784" s="3">
        <f>IF(AND(H2784&lt;5,S2784&gt;=VLOOKUP(A2784,anni!$A$1:$O$32,6,0)),1,0)</f>
        <v>0</v>
      </c>
    </row>
    <row r="2785" spans="1:20" x14ac:dyDescent="0.3">
      <c r="A2785" s="3">
        <v>2007</v>
      </c>
      <c r="B2785" s="3">
        <v>58</v>
      </c>
      <c r="C2785" s="3" t="s">
        <v>47</v>
      </c>
      <c r="D2785" s="3" t="s">
        <v>73</v>
      </c>
      <c r="E2785" s="3" t="s">
        <v>73</v>
      </c>
      <c r="F2785" s="3">
        <v>5151</v>
      </c>
      <c r="G2785" s="3">
        <f t="shared" si="132"/>
        <v>2007</v>
      </c>
      <c r="H2785" s="4">
        <v>3</v>
      </c>
      <c r="I2785" s="3" t="s">
        <v>36</v>
      </c>
      <c r="J2785" s="3">
        <v>6</v>
      </c>
      <c r="K2785" s="3">
        <v>0</v>
      </c>
      <c r="L2785" s="3">
        <v>7</v>
      </c>
      <c r="M2785" s="3">
        <v>0</v>
      </c>
      <c r="N2785" s="3">
        <v>0</v>
      </c>
      <c r="O2785" s="3">
        <v>0</v>
      </c>
      <c r="P2785" s="3">
        <f t="shared" si="131"/>
        <v>18.2</v>
      </c>
      <c r="Q2785" s="3">
        <v>151</v>
      </c>
      <c r="R2785" s="3">
        <f t="shared" ref="R2785:R2848" si="133">COUNTIF($F$609:$F$5991,F2785)</f>
        <v>3</v>
      </c>
      <c r="S2785" s="3">
        <v>13</v>
      </c>
      <c r="T2785" s="3">
        <f>IF(AND(H2785&lt;5,S2785&gt;=VLOOKUP(A2785,anni!$A$1:$O$32,6,0)),1,0)</f>
        <v>0</v>
      </c>
    </row>
    <row r="2786" spans="1:20" x14ac:dyDescent="0.3">
      <c r="A2786" s="3">
        <v>2007</v>
      </c>
      <c r="B2786" s="3">
        <v>59</v>
      </c>
      <c r="C2786" s="3" t="s">
        <v>39</v>
      </c>
      <c r="D2786" s="3" t="s">
        <v>146</v>
      </c>
      <c r="E2786" s="3" t="s">
        <v>146</v>
      </c>
      <c r="F2786" s="3">
        <v>5206</v>
      </c>
      <c r="G2786" s="3">
        <f t="shared" si="132"/>
        <v>2007</v>
      </c>
      <c r="H2786" s="4">
        <v>5</v>
      </c>
      <c r="I2786" s="3" t="s">
        <v>36</v>
      </c>
      <c r="J2786" s="3">
        <v>5</v>
      </c>
      <c r="K2786" s="3">
        <v>0</v>
      </c>
      <c r="L2786" s="3">
        <v>0</v>
      </c>
      <c r="M2786" s="3">
        <v>2</v>
      </c>
      <c r="N2786" s="3">
        <v>0</v>
      </c>
      <c r="O2786" s="3">
        <v>0</v>
      </c>
      <c r="P2786" s="3">
        <f t="shared" si="131"/>
        <v>7</v>
      </c>
      <c r="Q2786" s="3">
        <v>226</v>
      </c>
      <c r="R2786" s="3">
        <f t="shared" si="133"/>
        <v>1</v>
      </c>
      <c r="S2786" s="3">
        <v>7</v>
      </c>
      <c r="T2786" s="3">
        <f>IF(AND(H2786&lt;5,S2786&gt;=VLOOKUP(A2786,anni!$A$1:$O$32,6,0)),1,0)</f>
        <v>0</v>
      </c>
    </row>
    <row r="2787" spans="1:20" x14ac:dyDescent="0.3">
      <c r="A2787" s="3">
        <v>2007</v>
      </c>
      <c r="B2787" s="3">
        <v>60</v>
      </c>
      <c r="C2787" s="3" t="s">
        <v>101</v>
      </c>
      <c r="D2787" s="3" t="s">
        <v>116</v>
      </c>
      <c r="E2787" s="3" t="s">
        <v>116</v>
      </c>
      <c r="F2787" s="3">
        <v>5207</v>
      </c>
      <c r="G2787" s="3">
        <f t="shared" si="132"/>
        <v>2007</v>
      </c>
      <c r="H2787" s="4">
        <v>5</v>
      </c>
      <c r="I2787" s="3" t="s">
        <v>36</v>
      </c>
      <c r="J2787" s="3">
        <v>2</v>
      </c>
      <c r="K2787" s="3">
        <v>0</v>
      </c>
      <c r="L2787" s="3">
        <v>0</v>
      </c>
      <c r="M2787" s="3">
        <v>1</v>
      </c>
      <c r="N2787" s="3">
        <v>0</v>
      </c>
      <c r="O2787" s="3">
        <v>2</v>
      </c>
      <c r="P2787" s="3">
        <f t="shared" ref="P2787:P2850" si="134">IF(T2787=0,IF(S2787=-1,-1,S2787*HLOOKUP(H2787,$U$1:$Y$2,2,0)),0)</f>
        <v>5</v>
      </c>
      <c r="Q2787" s="3">
        <v>242</v>
      </c>
      <c r="R2787" s="3">
        <f t="shared" si="133"/>
        <v>1</v>
      </c>
      <c r="S2787" s="3">
        <v>5</v>
      </c>
      <c r="T2787" s="3">
        <f>IF(AND(H2787&lt;5,S2787&gt;=VLOOKUP(A2787,anni!$A$1:$O$32,6,0)),1,0)</f>
        <v>0</v>
      </c>
    </row>
    <row r="2788" spans="1:20" x14ac:dyDescent="0.3">
      <c r="A2788" s="3">
        <v>2007</v>
      </c>
      <c r="B2788" s="3">
        <v>61</v>
      </c>
      <c r="C2788" s="3" t="s">
        <v>56</v>
      </c>
      <c r="D2788" s="3" t="s">
        <v>66</v>
      </c>
      <c r="E2788" s="3" t="s">
        <v>66</v>
      </c>
      <c r="F2788" s="3">
        <v>5274</v>
      </c>
      <c r="G2788" s="3">
        <f t="shared" si="132"/>
        <v>2007</v>
      </c>
      <c r="H2788" s="4">
        <v>4</v>
      </c>
      <c r="I2788" s="3" t="s">
        <v>36</v>
      </c>
      <c r="J2788" s="3">
        <v>4</v>
      </c>
      <c r="K2788" s="3">
        <v>3</v>
      </c>
      <c r="L2788" s="3">
        <v>7</v>
      </c>
      <c r="M2788" s="3">
        <v>0</v>
      </c>
      <c r="N2788" s="3">
        <v>0</v>
      </c>
      <c r="O2788" s="3">
        <v>0</v>
      </c>
      <c r="P2788" s="3">
        <f t="shared" si="134"/>
        <v>16.8</v>
      </c>
      <c r="Q2788" s="3">
        <v>134</v>
      </c>
      <c r="R2788" s="3">
        <f t="shared" si="133"/>
        <v>1</v>
      </c>
      <c r="S2788" s="3">
        <v>14</v>
      </c>
      <c r="T2788" s="3">
        <f>IF(AND(H2788&lt;5,S2788&gt;=VLOOKUP(A2788,anni!$A$1:$O$32,6,0)),1,0)</f>
        <v>0</v>
      </c>
    </row>
    <row r="2789" spans="1:20" x14ac:dyDescent="0.3">
      <c r="A2789" s="3">
        <v>2007</v>
      </c>
      <c r="B2789" s="3">
        <v>62</v>
      </c>
      <c r="C2789" s="3" t="s">
        <v>29</v>
      </c>
      <c r="D2789" s="3" t="s">
        <v>75</v>
      </c>
      <c r="E2789" s="3" t="s">
        <v>75</v>
      </c>
      <c r="F2789" s="3">
        <v>5275</v>
      </c>
      <c r="G2789" s="3">
        <f t="shared" si="132"/>
        <v>2007</v>
      </c>
      <c r="H2789" s="4">
        <v>4</v>
      </c>
      <c r="I2789" s="3" t="s">
        <v>36</v>
      </c>
      <c r="J2789" s="3">
        <v>3</v>
      </c>
      <c r="K2789" s="3">
        <v>0</v>
      </c>
      <c r="L2789" s="3">
        <v>5</v>
      </c>
      <c r="M2789" s="3">
        <v>0</v>
      </c>
      <c r="N2789" s="3">
        <v>0</v>
      </c>
      <c r="O2789" s="3">
        <v>0</v>
      </c>
      <c r="P2789" s="3">
        <f t="shared" si="134"/>
        <v>9.6</v>
      </c>
      <c r="Q2789" s="3">
        <v>219</v>
      </c>
      <c r="R2789" s="3">
        <f t="shared" si="133"/>
        <v>1</v>
      </c>
      <c r="S2789" s="3">
        <v>8</v>
      </c>
      <c r="T2789" s="3">
        <f>IF(AND(H2789&lt;5,S2789&gt;=VLOOKUP(A2789,anni!$A$1:$O$32,6,0)),1,0)</f>
        <v>0</v>
      </c>
    </row>
    <row r="2790" spans="1:20" x14ac:dyDescent="0.3">
      <c r="A2790" s="3">
        <v>2007</v>
      </c>
      <c r="B2790" s="3">
        <v>63</v>
      </c>
      <c r="C2790" s="3" t="s">
        <v>86</v>
      </c>
      <c r="D2790" s="3" t="s">
        <v>131</v>
      </c>
      <c r="E2790" s="3" t="s">
        <v>131</v>
      </c>
      <c r="F2790" s="3">
        <v>5122</v>
      </c>
      <c r="G2790" s="3">
        <f t="shared" si="132"/>
        <v>2007</v>
      </c>
      <c r="H2790" s="4">
        <v>4</v>
      </c>
      <c r="I2790" s="3" t="s">
        <v>36</v>
      </c>
      <c r="J2790" s="3">
        <v>7</v>
      </c>
      <c r="K2790" s="3">
        <v>0</v>
      </c>
      <c r="L2790" s="3">
        <v>5</v>
      </c>
      <c r="M2790" s="3">
        <v>0</v>
      </c>
      <c r="N2790" s="3">
        <v>0</v>
      </c>
      <c r="O2790" s="3">
        <v>0</v>
      </c>
      <c r="P2790" s="3">
        <f t="shared" si="134"/>
        <v>14.399999999999999</v>
      </c>
      <c r="Q2790" s="3">
        <v>163</v>
      </c>
      <c r="R2790" s="3">
        <f t="shared" si="133"/>
        <v>3</v>
      </c>
      <c r="S2790" s="3">
        <v>12</v>
      </c>
      <c r="T2790" s="3">
        <f>IF(AND(H2790&lt;5,S2790&gt;=VLOOKUP(A2790,anni!$A$1:$O$32,6,0)),1,0)</f>
        <v>0</v>
      </c>
    </row>
    <row r="2791" spans="1:20" x14ac:dyDescent="0.3">
      <c r="A2791" s="3">
        <v>2007</v>
      </c>
      <c r="B2791" s="3">
        <v>64</v>
      </c>
      <c r="C2791" s="3" t="s">
        <v>32</v>
      </c>
      <c r="D2791" s="3" t="s">
        <v>95</v>
      </c>
      <c r="E2791" s="3" t="s">
        <v>95</v>
      </c>
      <c r="F2791" s="3">
        <v>5208</v>
      </c>
      <c r="G2791" s="3">
        <f t="shared" si="132"/>
        <v>2007</v>
      </c>
      <c r="H2791" s="4">
        <v>5</v>
      </c>
      <c r="I2791" s="3" t="s">
        <v>36</v>
      </c>
      <c r="J2791" s="3">
        <v>4</v>
      </c>
      <c r="K2791" s="3">
        <v>3</v>
      </c>
      <c r="L2791" s="3">
        <v>5</v>
      </c>
      <c r="M2791" s="3">
        <v>0</v>
      </c>
      <c r="N2791" s="3">
        <v>0</v>
      </c>
      <c r="O2791" s="3">
        <v>0</v>
      </c>
      <c r="P2791" s="3">
        <f t="shared" si="134"/>
        <v>12</v>
      </c>
      <c r="Q2791" s="3">
        <v>163</v>
      </c>
      <c r="R2791" s="3">
        <f t="shared" si="133"/>
        <v>1</v>
      </c>
      <c r="S2791" s="3">
        <v>12</v>
      </c>
      <c r="T2791" s="3">
        <f>IF(AND(H2791&lt;5,S2791&gt;=VLOOKUP(A2791,anni!$A$1:$O$32,6,0)),1,0)</f>
        <v>0</v>
      </c>
    </row>
    <row r="2792" spans="1:20" x14ac:dyDescent="0.3">
      <c r="A2792" s="3">
        <v>2007</v>
      </c>
      <c r="B2792" s="3">
        <v>65</v>
      </c>
      <c r="C2792" s="3" t="s">
        <v>69</v>
      </c>
      <c r="D2792" s="3" t="s">
        <v>147</v>
      </c>
      <c r="E2792" s="3" t="s">
        <v>147</v>
      </c>
      <c r="F2792" s="3">
        <v>5152</v>
      </c>
      <c r="G2792" s="3">
        <f t="shared" si="132"/>
        <v>2007</v>
      </c>
      <c r="H2792" s="4">
        <v>3</v>
      </c>
      <c r="I2792" s="3" t="s">
        <v>36</v>
      </c>
      <c r="J2792" s="3">
        <v>3</v>
      </c>
      <c r="K2792" s="3">
        <v>1</v>
      </c>
      <c r="L2792" s="3">
        <v>5</v>
      </c>
      <c r="M2792" s="3">
        <v>0</v>
      </c>
      <c r="N2792" s="3">
        <v>0</v>
      </c>
      <c r="O2792" s="3">
        <v>0</v>
      </c>
      <c r="P2792" s="3">
        <f t="shared" si="134"/>
        <v>12.6</v>
      </c>
      <c r="Q2792" s="3">
        <v>210</v>
      </c>
      <c r="R2792" s="3">
        <f t="shared" si="133"/>
        <v>3</v>
      </c>
      <c r="S2792" s="3">
        <v>9</v>
      </c>
      <c r="T2792" s="3">
        <f>IF(AND(H2792&lt;5,S2792&gt;=VLOOKUP(A2792,anni!$A$1:$O$32,6,0)),1,0)</f>
        <v>0</v>
      </c>
    </row>
    <row r="2793" spans="1:20" x14ac:dyDescent="0.3">
      <c r="A2793" s="3">
        <v>2007</v>
      </c>
      <c r="B2793" s="3">
        <v>66</v>
      </c>
      <c r="C2793" s="3" t="s">
        <v>34</v>
      </c>
      <c r="D2793" s="3" t="s">
        <v>41</v>
      </c>
      <c r="E2793" s="3" t="s">
        <v>41</v>
      </c>
      <c r="F2793" s="3">
        <v>5276</v>
      </c>
      <c r="G2793" s="3">
        <f t="shared" si="132"/>
        <v>2007</v>
      </c>
      <c r="H2793" s="4">
        <v>4</v>
      </c>
      <c r="I2793" s="3" t="s">
        <v>36</v>
      </c>
      <c r="J2793" s="3">
        <v>6</v>
      </c>
      <c r="K2793" s="3">
        <v>2</v>
      </c>
      <c r="L2793" s="3">
        <v>7</v>
      </c>
      <c r="M2793" s="3">
        <v>2</v>
      </c>
      <c r="N2793" s="3">
        <v>0</v>
      </c>
      <c r="O2793" s="3">
        <v>0</v>
      </c>
      <c r="P2793" s="3">
        <f t="shared" si="134"/>
        <v>20.399999999999999</v>
      </c>
      <c r="Q2793" s="3">
        <v>94</v>
      </c>
      <c r="R2793" s="3">
        <f t="shared" si="133"/>
        <v>1</v>
      </c>
      <c r="S2793" s="3">
        <v>17</v>
      </c>
      <c r="T2793" s="3">
        <f>IF(AND(H2793&lt;5,S2793&gt;=VLOOKUP(A2793,anni!$A$1:$O$32,6,0)),1,0)</f>
        <v>0</v>
      </c>
    </row>
    <row r="2794" spans="1:20" x14ac:dyDescent="0.3">
      <c r="A2794" s="3">
        <v>2007</v>
      </c>
      <c r="B2794" s="3">
        <v>67</v>
      </c>
      <c r="C2794" s="3" t="s">
        <v>56</v>
      </c>
      <c r="D2794" s="3" t="s">
        <v>93</v>
      </c>
      <c r="E2794" s="3" t="s">
        <v>93</v>
      </c>
      <c r="F2794" s="3">
        <v>4932</v>
      </c>
      <c r="G2794" s="3">
        <f t="shared" si="132"/>
        <v>2007</v>
      </c>
      <c r="H2794" s="4">
        <v>5</v>
      </c>
      <c r="I2794" s="3" t="s">
        <v>36</v>
      </c>
      <c r="J2794" s="3">
        <v>5</v>
      </c>
      <c r="K2794" s="3">
        <v>7</v>
      </c>
      <c r="L2794" s="3">
        <v>2</v>
      </c>
      <c r="M2794" s="3">
        <v>0</v>
      </c>
      <c r="N2794" s="3">
        <v>0</v>
      </c>
      <c r="O2794" s="3">
        <v>1</v>
      </c>
      <c r="P2794" s="3">
        <f t="shared" si="134"/>
        <v>15</v>
      </c>
      <c r="Q2794" s="3">
        <v>121</v>
      </c>
      <c r="R2794" s="3">
        <f t="shared" si="133"/>
        <v>3</v>
      </c>
      <c r="S2794" s="3">
        <v>15</v>
      </c>
      <c r="T2794" s="3">
        <f>IF(AND(H2794&lt;5,S2794&gt;=VLOOKUP(A2794,anni!$A$1:$O$32,6,0)),1,0)</f>
        <v>0</v>
      </c>
    </row>
    <row r="2795" spans="1:20" x14ac:dyDescent="0.3">
      <c r="A2795" s="3">
        <v>2007</v>
      </c>
      <c r="B2795" s="3">
        <v>68</v>
      </c>
      <c r="C2795" s="3" t="s">
        <v>56</v>
      </c>
      <c r="D2795" s="3" t="s">
        <v>66</v>
      </c>
      <c r="E2795" s="3" t="s">
        <v>66</v>
      </c>
      <c r="F2795" s="3">
        <v>5179</v>
      </c>
      <c r="G2795" s="3">
        <f t="shared" si="132"/>
        <v>2007</v>
      </c>
      <c r="H2795" s="4">
        <v>2</v>
      </c>
      <c r="I2795" s="3" t="s">
        <v>31</v>
      </c>
      <c r="J2795" s="3">
        <v>1</v>
      </c>
      <c r="K2795" s="3">
        <v>0</v>
      </c>
      <c r="L2795" s="3">
        <v>7</v>
      </c>
      <c r="M2795" s="3">
        <v>0</v>
      </c>
      <c r="N2795" s="3">
        <v>0</v>
      </c>
      <c r="O2795" s="3">
        <v>0</v>
      </c>
      <c r="P2795" s="3">
        <f t="shared" si="134"/>
        <v>12.8</v>
      </c>
      <c r="Q2795" s="3">
        <v>219</v>
      </c>
      <c r="R2795" s="3">
        <f t="shared" si="133"/>
        <v>3</v>
      </c>
      <c r="S2795" s="3">
        <v>8</v>
      </c>
      <c r="T2795" s="3">
        <f>IF(AND(H2795&lt;5,S2795&gt;=VLOOKUP(A2795,anni!$A$1:$O$32,6,0)),1,0)</f>
        <v>0</v>
      </c>
    </row>
    <row r="2796" spans="1:20" x14ac:dyDescent="0.3">
      <c r="A2796" s="3">
        <v>2007</v>
      </c>
      <c r="B2796" s="3">
        <v>69</v>
      </c>
      <c r="C2796" s="3" t="s">
        <v>45</v>
      </c>
      <c r="D2796" s="3" t="s">
        <v>46</v>
      </c>
      <c r="E2796" s="3" t="s">
        <v>46</v>
      </c>
      <c r="F2796" s="3">
        <v>5277</v>
      </c>
      <c r="G2796" s="3">
        <f t="shared" si="132"/>
        <v>2007</v>
      </c>
      <c r="H2796" s="4">
        <v>4</v>
      </c>
      <c r="I2796" s="3" t="s">
        <v>36</v>
      </c>
      <c r="J2796" s="3">
        <v>4</v>
      </c>
      <c r="K2796" s="3">
        <v>0</v>
      </c>
      <c r="L2796" s="3">
        <v>0</v>
      </c>
      <c r="M2796" s="3">
        <v>0</v>
      </c>
      <c r="N2796" s="3">
        <v>0</v>
      </c>
      <c r="O2796" s="3">
        <v>0</v>
      </c>
      <c r="P2796" s="3">
        <f t="shared" si="134"/>
        <v>4.8</v>
      </c>
      <c r="Q2796" s="3">
        <v>252</v>
      </c>
      <c r="R2796" s="3">
        <f t="shared" si="133"/>
        <v>1</v>
      </c>
      <c r="S2796" s="3">
        <v>4</v>
      </c>
      <c r="T2796" s="3">
        <f>IF(AND(H2796&lt;5,S2796&gt;=VLOOKUP(A2796,anni!$A$1:$O$32,6,0)),1,0)</f>
        <v>0</v>
      </c>
    </row>
    <row r="2797" spans="1:20" x14ac:dyDescent="0.3">
      <c r="A2797" s="3">
        <v>2007</v>
      </c>
      <c r="B2797" s="3">
        <v>70</v>
      </c>
      <c r="C2797" s="3" t="s">
        <v>59</v>
      </c>
      <c r="D2797" s="3" t="s">
        <v>128</v>
      </c>
      <c r="E2797" s="3" t="s">
        <v>128</v>
      </c>
      <c r="F2797" s="3">
        <v>5278</v>
      </c>
      <c r="G2797" s="3">
        <f t="shared" si="132"/>
        <v>2007</v>
      </c>
      <c r="H2797" s="4">
        <v>4</v>
      </c>
      <c r="I2797" s="3" t="s">
        <v>36</v>
      </c>
      <c r="J2797" s="3">
        <v>3</v>
      </c>
      <c r="K2797" s="3">
        <v>0</v>
      </c>
      <c r="L2797" s="3">
        <v>3</v>
      </c>
      <c r="M2797" s="3">
        <v>0</v>
      </c>
      <c r="N2797" s="3">
        <v>0</v>
      </c>
      <c r="O2797" s="3">
        <v>0</v>
      </c>
      <c r="P2797" s="3">
        <f t="shared" si="134"/>
        <v>7.1999999999999993</v>
      </c>
      <c r="Q2797" s="3">
        <v>230</v>
      </c>
      <c r="R2797" s="3">
        <f t="shared" si="133"/>
        <v>1</v>
      </c>
      <c r="S2797" s="3">
        <v>6</v>
      </c>
      <c r="T2797" s="3">
        <f>IF(AND(H2797&lt;5,S2797&gt;=VLOOKUP(A2797,anni!$A$1:$O$32,6,0)),1,0)</f>
        <v>0</v>
      </c>
    </row>
    <row r="2798" spans="1:20" x14ac:dyDescent="0.3">
      <c r="A2798" s="3">
        <v>2007</v>
      </c>
      <c r="B2798" s="3">
        <v>71</v>
      </c>
      <c r="C2798" s="3" t="s">
        <v>59</v>
      </c>
      <c r="D2798" s="3" t="s">
        <v>60</v>
      </c>
      <c r="E2798" s="3" t="s">
        <v>60</v>
      </c>
      <c r="F2798" s="3">
        <v>4933</v>
      </c>
      <c r="G2798" s="3">
        <f t="shared" si="132"/>
        <v>2007</v>
      </c>
      <c r="H2798" s="4">
        <v>5</v>
      </c>
      <c r="I2798" s="3" t="s">
        <v>36</v>
      </c>
      <c r="J2798" s="3">
        <v>6</v>
      </c>
      <c r="K2798" s="3">
        <v>3</v>
      </c>
      <c r="L2798" s="3">
        <v>7</v>
      </c>
      <c r="M2798" s="3">
        <v>0</v>
      </c>
      <c r="N2798" s="3">
        <v>0</v>
      </c>
      <c r="O2798" s="3">
        <v>0</v>
      </c>
      <c r="P2798" s="3">
        <f t="shared" si="134"/>
        <v>16</v>
      </c>
      <c r="Q2798" s="3">
        <v>107</v>
      </c>
      <c r="R2798" s="3">
        <f t="shared" si="133"/>
        <v>3</v>
      </c>
      <c r="S2798" s="3">
        <v>16</v>
      </c>
      <c r="T2798" s="3">
        <f>IF(AND(H2798&lt;5,S2798&gt;=VLOOKUP(A2798,anni!$A$1:$O$32,6,0)),1,0)</f>
        <v>0</v>
      </c>
    </row>
    <row r="2799" spans="1:20" x14ac:dyDescent="0.3">
      <c r="A2799" s="3">
        <v>2007</v>
      </c>
      <c r="B2799" s="3">
        <v>72</v>
      </c>
      <c r="C2799" s="3" t="s">
        <v>45</v>
      </c>
      <c r="D2799" s="3" t="s">
        <v>74</v>
      </c>
      <c r="E2799" s="3" t="s">
        <v>74</v>
      </c>
      <c r="F2799" s="3">
        <v>5279</v>
      </c>
      <c r="G2799" s="3">
        <f t="shared" si="132"/>
        <v>2007</v>
      </c>
      <c r="H2799" s="4">
        <v>4</v>
      </c>
      <c r="I2799" s="3" t="s">
        <v>36</v>
      </c>
      <c r="J2799" s="3">
        <v>1</v>
      </c>
      <c r="K2799" s="3">
        <v>0</v>
      </c>
      <c r="L2799" s="3">
        <v>5</v>
      </c>
      <c r="M2799" s="3">
        <v>0</v>
      </c>
      <c r="N2799" s="3">
        <v>0</v>
      </c>
      <c r="O2799" s="3">
        <v>0</v>
      </c>
      <c r="P2799" s="3">
        <f t="shared" si="134"/>
        <v>7.1999999999999993</v>
      </c>
      <c r="Q2799" s="3">
        <v>230</v>
      </c>
      <c r="R2799" s="3">
        <f t="shared" si="133"/>
        <v>1</v>
      </c>
      <c r="S2799" s="3">
        <v>6</v>
      </c>
      <c r="T2799" s="3">
        <f>IF(AND(H2799&lt;5,S2799&gt;=VLOOKUP(A2799,anni!$A$1:$O$32,6,0)),1,0)</f>
        <v>0</v>
      </c>
    </row>
    <row r="2800" spans="1:20" x14ac:dyDescent="0.3">
      <c r="A2800" s="3">
        <v>2007</v>
      </c>
      <c r="B2800" s="3">
        <v>73</v>
      </c>
      <c r="C2800" s="3" t="s">
        <v>37</v>
      </c>
      <c r="D2800" s="3" t="s">
        <v>38</v>
      </c>
      <c r="E2800" s="3" t="s">
        <v>38</v>
      </c>
      <c r="F2800" s="3">
        <v>5180</v>
      </c>
      <c r="G2800" s="3">
        <f t="shared" si="132"/>
        <v>2007</v>
      </c>
      <c r="H2800" s="4">
        <v>2</v>
      </c>
      <c r="I2800" s="3" t="s">
        <v>31</v>
      </c>
      <c r="J2800" s="3">
        <v>1</v>
      </c>
      <c r="K2800" s="3">
        <v>3</v>
      </c>
      <c r="L2800" s="3">
        <v>7</v>
      </c>
      <c r="M2800" s="3">
        <v>1</v>
      </c>
      <c r="N2800" s="3">
        <v>0</v>
      </c>
      <c r="O2800" s="3">
        <v>0</v>
      </c>
      <c r="P2800" s="3">
        <f t="shared" si="134"/>
        <v>19.200000000000003</v>
      </c>
      <c r="Q2800" s="3">
        <v>163</v>
      </c>
      <c r="R2800" s="3">
        <f t="shared" si="133"/>
        <v>5</v>
      </c>
      <c r="S2800" s="3">
        <v>12</v>
      </c>
      <c r="T2800" s="3">
        <f>IF(AND(H2800&lt;5,S2800&gt;=VLOOKUP(A2800,anni!$A$1:$O$32,6,0)),1,0)</f>
        <v>0</v>
      </c>
    </row>
    <row r="2801" spans="1:20" x14ac:dyDescent="0.3">
      <c r="A2801" s="3">
        <v>2007</v>
      </c>
      <c r="B2801" s="3">
        <v>74</v>
      </c>
      <c r="C2801" s="3" t="s">
        <v>56</v>
      </c>
      <c r="D2801" s="3" t="s">
        <v>57</v>
      </c>
      <c r="E2801" s="3" t="s">
        <v>57</v>
      </c>
      <c r="F2801" s="3">
        <v>4605</v>
      </c>
      <c r="G2801" s="3">
        <f t="shared" si="132"/>
        <v>2007</v>
      </c>
      <c r="H2801" s="4">
        <v>5</v>
      </c>
      <c r="I2801" s="3" t="s">
        <v>36</v>
      </c>
      <c r="J2801" s="3">
        <v>7</v>
      </c>
      <c r="K2801" s="3">
        <v>7</v>
      </c>
      <c r="L2801" s="3">
        <v>7</v>
      </c>
      <c r="M2801" s="3">
        <v>3</v>
      </c>
      <c r="N2801" s="3">
        <v>0</v>
      </c>
      <c r="O2801" s="3">
        <v>0</v>
      </c>
      <c r="P2801" s="3">
        <f t="shared" si="134"/>
        <v>24</v>
      </c>
      <c r="Q2801" s="3">
        <v>27</v>
      </c>
      <c r="R2801" s="3">
        <f t="shared" si="133"/>
        <v>4</v>
      </c>
      <c r="S2801" s="3">
        <v>24</v>
      </c>
      <c r="T2801" s="3">
        <f>IF(AND(H2801&lt;5,S2801&gt;=VLOOKUP(A2801,anni!$A$1:$O$32,6,0)),1,0)</f>
        <v>0</v>
      </c>
    </row>
    <row r="2802" spans="1:20" x14ac:dyDescent="0.3">
      <c r="A2802" s="3">
        <v>2007</v>
      </c>
      <c r="B2802" s="3">
        <v>75</v>
      </c>
      <c r="C2802" s="3" t="s">
        <v>34</v>
      </c>
      <c r="D2802" s="3" t="s">
        <v>41</v>
      </c>
      <c r="E2802" s="3" t="s">
        <v>41</v>
      </c>
      <c r="F2802" s="3">
        <v>5363</v>
      </c>
      <c r="G2802" s="3">
        <f t="shared" si="132"/>
        <v>2007</v>
      </c>
      <c r="H2802" s="4">
        <v>1</v>
      </c>
      <c r="I2802" s="3" t="s">
        <v>31</v>
      </c>
      <c r="J2802" s="3">
        <v>1</v>
      </c>
      <c r="K2802" s="3">
        <v>0</v>
      </c>
      <c r="L2802" s="3">
        <v>0</v>
      </c>
      <c r="M2802" s="3">
        <v>0</v>
      </c>
      <c r="N2802" s="3">
        <v>0</v>
      </c>
      <c r="O2802" s="3">
        <v>0</v>
      </c>
      <c r="P2802" s="3">
        <f t="shared" si="134"/>
        <v>1.8</v>
      </c>
      <c r="Q2802" s="3">
        <v>277</v>
      </c>
      <c r="R2802" s="3">
        <f t="shared" si="133"/>
        <v>2</v>
      </c>
      <c r="S2802" s="3">
        <v>1</v>
      </c>
      <c r="T2802" s="3">
        <f>IF(AND(H2802&lt;5,S2802&gt;=VLOOKUP(A2802,anni!$A$1:$O$32,6,0)),1,0)</f>
        <v>0</v>
      </c>
    </row>
    <row r="2803" spans="1:20" x14ac:dyDescent="0.3">
      <c r="A2803" s="3">
        <v>2007</v>
      </c>
      <c r="B2803" s="3">
        <v>76</v>
      </c>
      <c r="C2803" s="3" t="s">
        <v>34</v>
      </c>
      <c r="D2803" s="3" t="s">
        <v>94</v>
      </c>
      <c r="E2803" s="3" t="s">
        <v>94</v>
      </c>
      <c r="F2803" s="3">
        <v>4794</v>
      </c>
      <c r="G2803" s="3">
        <f t="shared" si="132"/>
        <v>2007</v>
      </c>
      <c r="H2803" s="4">
        <v>4</v>
      </c>
      <c r="I2803" s="3" t="s">
        <v>36</v>
      </c>
      <c r="J2803" s="3">
        <v>7</v>
      </c>
      <c r="K2803" s="3">
        <v>7</v>
      </c>
      <c r="L2803" s="3">
        <v>7</v>
      </c>
      <c r="M2803" s="3">
        <v>7</v>
      </c>
      <c r="N2803" s="3">
        <v>7</v>
      </c>
      <c r="O2803" s="3">
        <v>4</v>
      </c>
      <c r="P2803" s="3">
        <f t="shared" si="134"/>
        <v>0</v>
      </c>
      <c r="Q2803" s="3">
        <v>2</v>
      </c>
      <c r="R2803" s="3">
        <f t="shared" si="133"/>
        <v>4</v>
      </c>
      <c r="S2803" s="3">
        <v>39</v>
      </c>
      <c r="T2803" s="3">
        <f>IF(AND(H2803&lt;5,S2803&gt;=VLOOKUP(A2803,anni!$A$1:$O$32,6,0)),1,0)</f>
        <v>1</v>
      </c>
    </row>
    <row r="2804" spans="1:20" x14ac:dyDescent="0.3">
      <c r="A2804" s="3">
        <v>2007</v>
      </c>
      <c r="B2804" s="3">
        <v>77</v>
      </c>
      <c r="C2804" s="3" t="s">
        <v>45</v>
      </c>
      <c r="D2804" s="3" t="s">
        <v>68</v>
      </c>
      <c r="E2804" s="3" t="s">
        <v>68</v>
      </c>
      <c r="F2804" s="3">
        <v>4934</v>
      </c>
      <c r="G2804" s="3">
        <f t="shared" si="132"/>
        <v>2007</v>
      </c>
      <c r="H2804" s="4">
        <v>5</v>
      </c>
      <c r="I2804" s="3" t="s">
        <v>36</v>
      </c>
      <c r="J2804" s="3">
        <v>6</v>
      </c>
      <c r="K2804" s="3">
        <v>7</v>
      </c>
      <c r="L2804" s="3">
        <v>7</v>
      </c>
      <c r="M2804" s="3">
        <v>0</v>
      </c>
      <c r="N2804" s="3">
        <v>0</v>
      </c>
      <c r="O2804" s="3">
        <v>0</v>
      </c>
      <c r="P2804" s="3">
        <f t="shared" si="134"/>
        <v>20</v>
      </c>
      <c r="Q2804" s="3">
        <v>65</v>
      </c>
      <c r="R2804" s="3">
        <f t="shared" si="133"/>
        <v>2</v>
      </c>
      <c r="S2804" s="3">
        <v>20</v>
      </c>
      <c r="T2804" s="3">
        <f>IF(AND(H2804&lt;5,S2804&gt;=VLOOKUP(A2804,anni!$A$1:$O$32,6,0)),1,0)</f>
        <v>0</v>
      </c>
    </row>
    <row r="2805" spans="1:20" x14ac:dyDescent="0.3">
      <c r="A2805" s="3">
        <v>2007</v>
      </c>
      <c r="B2805" s="3">
        <v>78</v>
      </c>
      <c r="C2805" s="3" t="s">
        <v>62</v>
      </c>
      <c r="D2805" s="3" t="s">
        <v>110</v>
      </c>
      <c r="E2805" s="3" t="s">
        <v>110</v>
      </c>
      <c r="F2805" s="3">
        <v>5209</v>
      </c>
      <c r="G2805" s="3">
        <f t="shared" si="132"/>
        <v>2007</v>
      </c>
      <c r="H2805" s="4">
        <v>5</v>
      </c>
      <c r="I2805" s="3" t="s">
        <v>36</v>
      </c>
      <c r="J2805" s="3">
        <v>0</v>
      </c>
      <c r="K2805" s="3">
        <v>0</v>
      </c>
      <c r="L2805" s="3">
        <v>0</v>
      </c>
      <c r="M2805" s="3">
        <v>0</v>
      </c>
      <c r="N2805" s="3">
        <v>0</v>
      </c>
      <c r="O2805" s="3">
        <v>0</v>
      </c>
      <c r="P2805" s="3">
        <f t="shared" si="134"/>
        <v>0</v>
      </c>
      <c r="Q2805" s="3">
        <v>288</v>
      </c>
      <c r="R2805" s="3">
        <f t="shared" si="133"/>
        <v>1</v>
      </c>
      <c r="S2805" s="3">
        <v>0</v>
      </c>
      <c r="T2805" s="3">
        <f>IF(AND(H2805&lt;5,S2805&gt;=VLOOKUP(A2805,anni!$A$1:$O$32,6,0)),1,0)</f>
        <v>0</v>
      </c>
    </row>
    <row r="2806" spans="1:20" x14ac:dyDescent="0.3">
      <c r="A2806" s="3">
        <v>2007</v>
      </c>
      <c r="B2806" s="3">
        <v>79</v>
      </c>
      <c r="C2806" s="3" t="s">
        <v>34</v>
      </c>
      <c r="D2806" s="3" t="s">
        <v>42</v>
      </c>
      <c r="E2806" s="3" t="s">
        <v>42</v>
      </c>
      <c r="F2806" s="3">
        <v>4795</v>
      </c>
      <c r="G2806" s="3">
        <f t="shared" si="132"/>
        <v>2007</v>
      </c>
      <c r="H2806" s="4">
        <v>4</v>
      </c>
      <c r="I2806" s="3" t="s">
        <v>36</v>
      </c>
      <c r="J2806" s="3">
        <v>6</v>
      </c>
      <c r="K2806" s="3">
        <v>7</v>
      </c>
      <c r="L2806" s="3">
        <v>7</v>
      </c>
      <c r="M2806" s="3">
        <v>7</v>
      </c>
      <c r="N2806" s="3">
        <v>7</v>
      </c>
      <c r="O2806" s="3">
        <v>0</v>
      </c>
      <c r="P2806" s="3">
        <f t="shared" si="134"/>
        <v>0</v>
      </c>
      <c r="Q2806" s="3">
        <v>7</v>
      </c>
      <c r="R2806" s="3">
        <f t="shared" si="133"/>
        <v>5</v>
      </c>
      <c r="S2806" s="3">
        <v>34</v>
      </c>
      <c r="T2806" s="3">
        <f>IF(AND(H2806&lt;5,S2806&gt;=VLOOKUP(A2806,anni!$A$1:$O$32,6,0)),1,0)</f>
        <v>1</v>
      </c>
    </row>
    <row r="2807" spans="1:20" x14ac:dyDescent="0.3">
      <c r="A2807" s="3">
        <v>2007</v>
      </c>
      <c r="B2807" s="3">
        <v>80</v>
      </c>
      <c r="C2807" s="3" t="s">
        <v>34</v>
      </c>
      <c r="D2807" s="3" t="s">
        <v>83</v>
      </c>
      <c r="E2807" s="3" t="s">
        <v>83</v>
      </c>
      <c r="F2807" s="3">
        <v>5319</v>
      </c>
      <c r="G2807" s="3">
        <f t="shared" si="132"/>
        <v>2007</v>
      </c>
      <c r="H2807" s="4">
        <v>3</v>
      </c>
      <c r="I2807" s="3" t="s">
        <v>36</v>
      </c>
      <c r="J2807" s="3">
        <v>5</v>
      </c>
      <c r="K2807" s="3">
        <v>7</v>
      </c>
      <c r="L2807" s="3">
        <v>7</v>
      </c>
      <c r="M2807" s="3">
        <v>0</v>
      </c>
      <c r="N2807" s="3">
        <v>0</v>
      </c>
      <c r="O2807" s="3">
        <v>0</v>
      </c>
      <c r="P2807" s="3">
        <f t="shared" si="134"/>
        <v>26.599999999999998</v>
      </c>
      <c r="Q2807" s="3">
        <v>76</v>
      </c>
      <c r="R2807" s="3">
        <f t="shared" si="133"/>
        <v>3</v>
      </c>
      <c r="S2807" s="3">
        <v>19</v>
      </c>
      <c r="T2807" s="3">
        <f>IF(AND(H2807&lt;5,S2807&gt;=VLOOKUP(A2807,anni!$A$1:$O$32,6,0)),1,0)</f>
        <v>0</v>
      </c>
    </row>
    <row r="2808" spans="1:20" x14ac:dyDescent="0.3">
      <c r="A2808" s="3">
        <v>2007</v>
      </c>
      <c r="B2808" s="3">
        <v>81</v>
      </c>
      <c r="C2808" s="3" t="s">
        <v>45</v>
      </c>
      <c r="D2808" s="3" t="s">
        <v>49</v>
      </c>
      <c r="E2808" s="3" t="s">
        <v>49</v>
      </c>
      <c r="F2808" s="3">
        <v>5210</v>
      </c>
      <c r="G2808" s="3">
        <f t="shared" si="132"/>
        <v>2007</v>
      </c>
      <c r="H2808" s="4">
        <v>5</v>
      </c>
      <c r="I2808" s="3" t="s">
        <v>36</v>
      </c>
      <c r="J2808" s="3">
        <v>4</v>
      </c>
      <c r="K2808" s="3">
        <v>2</v>
      </c>
      <c r="L2808" s="3">
        <v>5</v>
      </c>
      <c r="M2808" s="3">
        <v>0</v>
      </c>
      <c r="N2808" s="3">
        <v>0</v>
      </c>
      <c r="O2808" s="3">
        <v>0</v>
      </c>
      <c r="P2808" s="3">
        <f t="shared" si="134"/>
        <v>11</v>
      </c>
      <c r="Q2808" s="3">
        <v>181</v>
      </c>
      <c r="R2808" s="3">
        <f t="shared" si="133"/>
        <v>1</v>
      </c>
      <c r="S2808" s="3">
        <v>11</v>
      </c>
      <c r="T2808" s="3">
        <f>IF(AND(H2808&lt;5,S2808&gt;=VLOOKUP(A2808,anni!$A$1:$O$32,6,0)),1,0)</f>
        <v>0</v>
      </c>
    </row>
    <row r="2809" spans="1:20" x14ac:dyDescent="0.3">
      <c r="A2809" s="3">
        <v>2007</v>
      </c>
      <c r="B2809" s="3">
        <v>82</v>
      </c>
      <c r="C2809" s="3" t="s">
        <v>34</v>
      </c>
      <c r="D2809" s="3" t="s">
        <v>42</v>
      </c>
      <c r="E2809" s="3" t="s">
        <v>42</v>
      </c>
      <c r="F2809" s="3">
        <v>5211</v>
      </c>
      <c r="G2809" s="3">
        <f t="shared" si="132"/>
        <v>2007</v>
      </c>
      <c r="H2809" s="4">
        <v>5</v>
      </c>
      <c r="I2809" s="3" t="s">
        <v>36</v>
      </c>
      <c r="J2809" s="3">
        <v>5</v>
      </c>
      <c r="K2809" s="3">
        <v>7</v>
      </c>
      <c r="L2809" s="3">
        <v>7</v>
      </c>
      <c r="M2809" s="3">
        <v>7</v>
      </c>
      <c r="N2809" s="3">
        <v>0</v>
      </c>
      <c r="O2809" s="3">
        <v>0</v>
      </c>
      <c r="P2809" s="3">
        <f t="shared" si="134"/>
        <v>26</v>
      </c>
      <c r="Q2809" s="3">
        <v>15</v>
      </c>
      <c r="R2809" s="3">
        <f t="shared" si="133"/>
        <v>1</v>
      </c>
      <c r="S2809" s="3">
        <v>26</v>
      </c>
      <c r="T2809" s="3">
        <f>IF(AND(H2809&lt;5,S2809&gt;=VLOOKUP(A2809,anni!$A$1:$O$32,6,0)),1,0)</f>
        <v>0</v>
      </c>
    </row>
    <row r="2810" spans="1:20" x14ac:dyDescent="0.3">
      <c r="A2810" s="3">
        <v>2007</v>
      </c>
      <c r="B2810" s="3">
        <v>83</v>
      </c>
      <c r="C2810" s="3" t="s">
        <v>53</v>
      </c>
      <c r="D2810" s="3" t="s">
        <v>54</v>
      </c>
      <c r="E2810" s="3" t="s">
        <v>54</v>
      </c>
      <c r="F2810" s="3">
        <v>5339</v>
      </c>
      <c r="G2810" s="3">
        <f t="shared" si="132"/>
        <v>2007</v>
      </c>
      <c r="H2810" s="4">
        <v>2</v>
      </c>
      <c r="I2810" s="3" t="s">
        <v>31</v>
      </c>
      <c r="J2810" s="3">
        <v>1</v>
      </c>
      <c r="K2810" s="3">
        <v>0</v>
      </c>
      <c r="L2810" s="3">
        <v>1</v>
      </c>
      <c r="M2810" s="3">
        <v>0</v>
      </c>
      <c r="N2810" s="3">
        <v>0</v>
      </c>
      <c r="O2810" s="3">
        <v>0</v>
      </c>
      <c r="P2810" s="3">
        <f t="shared" si="134"/>
        <v>3.2</v>
      </c>
      <c r="Q2810" s="3">
        <v>269</v>
      </c>
      <c r="R2810" s="3">
        <f t="shared" si="133"/>
        <v>2</v>
      </c>
      <c r="S2810" s="3">
        <v>2</v>
      </c>
      <c r="T2810" s="3">
        <f>IF(AND(H2810&lt;5,S2810&gt;=VLOOKUP(A2810,anni!$A$1:$O$32,6,0)),1,0)</f>
        <v>0</v>
      </c>
    </row>
    <row r="2811" spans="1:20" x14ac:dyDescent="0.3">
      <c r="A2811" s="3">
        <v>2007</v>
      </c>
      <c r="B2811" s="3">
        <v>84</v>
      </c>
      <c r="C2811" s="3" t="s">
        <v>32</v>
      </c>
      <c r="D2811" s="3" t="s">
        <v>95</v>
      </c>
      <c r="E2811" s="3" t="s">
        <v>95</v>
      </c>
      <c r="F2811" s="3">
        <v>4966</v>
      </c>
      <c r="G2811" s="3">
        <f t="shared" si="132"/>
        <v>2007</v>
      </c>
      <c r="H2811" s="4">
        <v>4</v>
      </c>
      <c r="I2811" s="3" t="s">
        <v>36</v>
      </c>
      <c r="J2811" s="3">
        <v>4</v>
      </c>
      <c r="K2811" s="3">
        <v>0</v>
      </c>
      <c r="L2811" s="3">
        <v>7</v>
      </c>
      <c r="M2811" s="3">
        <v>1</v>
      </c>
      <c r="N2811" s="3">
        <v>0</v>
      </c>
      <c r="O2811" s="3">
        <v>0</v>
      </c>
      <c r="P2811" s="3">
        <f t="shared" si="134"/>
        <v>14.399999999999999</v>
      </c>
      <c r="Q2811" s="3">
        <v>163</v>
      </c>
      <c r="R2811" s="3">
        <f t="shared" si="133"/>
        <v>3</v>
      </c>
      <c r="S2811" s="3">
        <v>12</v>
      </c>
      <c r="T2811" s="3">
        <f>IF(AND(H2811&lt;5,S2811&gt;=VLOOKUP(A2811,anni!$A$1:$O$32,6,0)),1,0)</f>
        <v>0</v>
      </c>
    </row>
    <row r="2812" spans="1:20" x14ac:dyDescent="0.3">
      <c r="A2812" s="3">
        <v>2007</v>
      </c>
      <c r="B2812" s="3">
        <v>85</v>
      </c>
      <c r="C2812" s="3" t="s">
        <v>29</v>
      </c>
      <c r="D2812" s="3" t="s">
        <v>109</v>
      </c>
      <c r="E2812" s="3" t="s">
        <v>109</v>
      </c>
      <c r="F2812" s="3">
        <v>5280</v>
      </c>
      <c r="G2812" s="3">
        <f t="shared" si="132"/>
        <v>2007</v>
      </c>
      <c r="H2812" s="4">
        <v>4</v>
      </c>
      <c r="I2812" s="3" t="s">
        <v>36</v>
      </c>
      <c r="J2812" s="3">
        <v>5</v>
      </c>
      <c r="K2812" s="3">
        <v>3</v>
      </c>
      <c r="L2812" s="3">
        <v>7</v>
      </c>
      <c r="M2812" s="3">
        <v>0</v>
      </c>
      <c r="N2812" s="3">
        <v>0</v>
      </c>
      <c r="O2812" s="3">
        <v>0</v>
      </c>
      <c r="P2812" s="3">
        <f t="shared" si="134"/>
        <v>18</v>
      </c>
      <c r="Q2812" s="3">
        <v>121</v>
      </c>
      <c r="R2812" s="3">
        <f t="shared" si="133"/>
        <v>2</v>
      </c>
      <c r="S2812" s="3">
        <v>15</v>
      </c>
      <c r="T2812" s="3">
        <f>IF(AND(H2812&lt;5,S2812&gt;=VLOOKUP(A2812,anni!$A$1:$O$32,6,0)),1,0)</f>
        <v>0</v>
      </c>
    </row>
    <row r="2813" spans="1:20" x14ac:dyDescent="0.3">
      <c r="A2813" s="3">
        <v>2007</v>
      </c>
      <c r="B2813" s="3">
        <v>86</v>
      </c>
      <c r="C2813" s="3" t="s">
        <v>69</v>
      </c>
      <c r="D2813" s="3" t="s">
        <v>78</v>
      </c>
      <c r="E2813" s="3" t="s">
        <v>78</v>
      </c>
      <c r="F2813" s="3">
        <v>5212</v>
      </c>
      <c r="G2813" s="3">
        <f t="shared" si="132"/>
        <v>2007</v>
      </c>
      <c r="H2813" s="4">
        <v>5</v>
      </c>
      <c r="I2813" s="3" t="s">
        <v>36</v>
      </c>
      <c r="J2813" s="3">
        <v>4</v>
      </c>
      <c r="K2813" s="3">
        <v>7</v>
      </c>
      <c r="L2813" s="3">
        <v>6</v>
      </c>
      <c r="M2813" s="3">
        <v>3</v>
      </c>
      <c r="N2813" s="3">
        <v>0</v>
      </c>
      <c r="O2813" s="3">
        <v>0</v>
      </c>
      <c r="P2813" s="3">
        <f t="shared" si="134"/>
        <v>20</v>
      </c>
      <c r="Q2813" s="3">
        <v>65</v>
      </c>
      <c r="R2813" s="3">
        <f t="shared" si="133"/>
        <v>1</v>
      </c>
      <c r="S2813" s="3">
        <v>20</v>
      </c>
      <c r="T2813" s="3">
        <f>IF(AND(H2813&lt;5,S2813&gt;=VLOOKUP(A2813,anni!$A$1:$O$32,6,0)),1,0)</f>
        <v>0</v>
      </c>
    </row>
    <row r="2814" spans="1:20" x14ac:dyDescent="0.3">
      <c r="A2814" s="3">
        <v>2007</v>
      </c>
      <c r="B2814" s="3">
        <v>87</v>
      </c>
      <c r="C2814" s="3" t="s">
        <v>39</v>
      </c>
      <c r="D2814" s="3" t="s">
        <v>40</v>
      </c>
      <c r="E2814" s="3" t="s">
        <v>40</v>
      </c>
      <c r="F2814" s="3">
        <v>5364</v>
      </c>
      <c r="G2814" s="3">
        <f t="shared" si="132"/>
        <v>2007</v>
      </c>
      <c r="H2814" s="4">
        <v>1</v>
      </c>
      <c r="I2814" s="3" t="s">
        <v>31</v>
      </c>
      <c r="J2814" s="3">
        <v>5</v>
      </c>
      <c r="K2814" s="3">
        <v>0</v>
      </c>
      <c r="L2814" s="3">
        <v>0</v>
      </c>
      <c r="M2814" s="3">
        <v>0</v>
      </c>
      <c r="N2814" s="3">
        <v>0</v>
      </c>
      <c r="O2814" s="3">
        <v>0</v>
      </c>
      <c r="P2814" s="3">
        <f t="shared" si="134"/>
        <v>9</v>
      </c>
      <c r="Q2814" s="3">
        <v>242</v>
      </c>
      <c r="R2814" s="3">
        <f t="shared" si="133"/>
        <v>5</v>
      </c>
      <c r="S2814" s="3">
        <v>5</v>
      </c>
      <c r="T2814" s="3">
        <f>IF(AND(H2814&lt;5,S2814&gt;=VLOOKUP(A2814,anni!$A$1:$O$32,6,0)),1,0)</f>
        <v>0</v>
      </c>
    </row>
    <row r="2815" spans="1:20" x14ac:dyDescent="0.3">
      <c r="A2815" s="3">
        <v>2007</v>
      </c>
      <c r="B2815" s="3">
        <v>88</v>
      </c>
      <c r="C2815" s="3" t="s">
        <v>50</v>
      </c>
      <c r="D2815" s="3" t="s">
        <v>51</v>
      </c>
      <c r="E2815" s="3" t="s">
        <v>51</v>
      </c>
      <c r="F2815" s="3">
        <v>5123</v>
      </c>
      <c r="G2815" s="3">
        <f t="shared" si="132"/>
        <v>2007</v>
      </c>
      <c r="H2815" s="4">
        <v>4</v>
      </c>
      <c r="I2815" s="3" t="s">
        <v>36</v>
      </c>
      <c r="J2815" s="3">
        <v>4</v>
      </c>
      <c r="K2815" s="3">
        <v>6</v>
      </c>
      <c r="L2815" s="3">
        <v>0</v>
      </c>
      <c r="M2815" s="3">
        <v>4</v>
      </c>
      <c r="N2815" s="3">
        <v>0</v>
      </c>
      <c r="O2815" s="3">
        <v>0</v>
      </c>
      <c r="P2815" s="3">
        <f t="shared" si="134"/>
        <v>16.8</v>
      </c>
      <c r="Q2815" s="3">
        <v>134</v>
      </c>
      <c r="R2815" s="3">
        <f t="shared" si="133"/>
        <v>3</v>
      </c>
      <c r="S2815" s="3">
        <v>14</v>
      </c>
      <c r="T2815" s="3">
        <f>IF(AND(H2815&lt;5,S2815&gt;=VLOOKUP(A2815,anni!$A$1:$O$32,6,0)),1,0)</f>
        <v>0</v>
      </c>
    </row>
    <row r="2816" spans="1:20" x14ac:dyDescent="0.3">
      <c r="A2816" s="3">
        <v>2007</v>
      </c>
      <c r="B2816" s="3">
        <v>89</v>
      </c>
      <c r="C2816" s="3" t="s">
        <v>34</v>
      </c>
      <c r="D2816" s="3" t="s">
        <v>41</v>
      </c>
      <c r="E2816" s="3" t="s">
        <v>41</v>
      </c>
      <c r="F2816" s="3">
        <v>4751</v>
      </c>
      <c r="G2816" s="3">
        <f t="shared" si="132"/>
        <v>2007</v>
      </c>
      <c r="H2816" s="4">
        <v>5</v>
      </c>
      <c r="I2816" s="3" t="s">
        <v>36</v>
      </c>
      <c r="J2816" s="3">
        <v>7</v>
      </c>
      <c r="K2816" s="3">
        <v>7</v>
      </c>
      <c r="L2816" s="3">
        <v>7</v>
      </c>
      <c r="M2816" s="3">
        <v>4</v>
      </c>
      <c r="N2816" s="3">
        <v>0</v>
      </c>
      <c r="O2816" s="3">
        <v>0</v>
      </c>
      <c r="P2816" s="3">
        <f t="shared" si="134"/>
        <v>25</v>
      </c>
      <c r="Q2816" s="3">
        <v>19</v>
      </c>
      <c r="R2816" s="3">
        <f t="shared" si="133"/>
        <v>3</v>
      </c>
      <c r="S2816" s="3">
        <v>25</v>
      </c>
      <c r="T2816" s="3">
        <f>IF(AND(H2816&lt;5,S2816&gt;=VLOOKUP(A2816,anni!$A$1:$O$32,6,0)),1,0)</f>
        <v>0</v>
      </c>
    </row>
    <row r="2817" spans="1:20" x14ac:dyDescent="0.3">
      <c r="A2817" s="3">
        <v>2007</v>
      </c>
      <c r="B2817" s="3">
        <v>90</v>
      </c>
      <c r="C2817" s="3" t="s">
        <v>53</v>
      </c>
      <c r="D2817" s="3" t="s">
        <v>151</v>
      </c>
      <c r="E2817" s="3" t="s">
        <v>151</v>
      </c>
      <c r="F2817" s="3">
        <v>5320</v>
      </c>
      <c r="G2817" s="3">
        <f t="shared" si="132"/>
        <v>2007</v>
      </c>
      <c r="H2817" s="4">
        <v>3</v>
      </c>
      <c r="I2817" s="3" t="s">
        <v>36</v>
      </c>
      <c r="J2817" s="3">
        <v>4</v>
      </c>
      <c r="K2817" s="3">
        <v>3</v>
      </c>
      <c r="L2817" s="3">
        <v>7</v>
      </c>
      <c r="M2817" s="3">
        <v>0</v>
      </c>
      <c r="N2817" s="3">
        <v>0</v>
      </c>
      <c r="O2817" s="3">
        <v>0</v>
      </c>
      <c r="P2817" s="3">
        <f t="shared" si="134"/>
        <v>19.599999999999998</v>
      </c>
      <c r="Q2817" s="3">
        <v>134</v>
      </c>
      <c r="R2817" s="3">
        <f t="shared" si="133"/>
        <v>2</v>
      </c>
      <c r="S2817" s="3">
        <v>14</v>
      </c>
      <c r="T2817" s="3">
        <f>IF(AND(H2817&lt;5,S2817&gt;=VLOOKUP(A2817,anni!$A$1:$O$32,6,0)),1,0)</f>
        <v>0</v>
      </c>
    </row>
    <row r="2818" spans="1:20" x14ac:dyDescent="0.3">
      <c r="A2818" s="3">
        <v>2007</v>
      </c>
      <c r="B2818" s="3">
        <v>91</v>
      </c>
      <c r="C2818" s="3" t="s">
        <v>56</v>
      </c>
      <c r="D2818" s="3" t="s">
        <v>57</v>
      </c>
      <c r="E2818" s="3" t="s">
        <v>57</v>
      </c>
      <c r="F2818" s="3">
        <v>5213</v>
      </c>
      <c r="G2818" s="3">
        <f t="shared" ref="G2818:G2881" si="135">A2818</f>
        <v>2007</v>
      </c>
      <c r="H2818" s="4">
        <v>5</v>
      </c>
      <c r="I2818" s="3" t="s">
        <v>36</v>
      </c>
      <c r="J2818" s="3">
        <v>3</v>
      </c>
      <c r="K2818" s="3">
        <v>3</v>
      </c>
      <c r="L2818" s="3">
        <v>5</v>
      </c>
      <c r="M2818" s="3">
        <v>0</v>
      </c>
      <c r="N2818" s="3">
        <v>0</v>
      </c>
      <c r="O2818" s="3">
        <v>0</v>
      </c>
      <c r="P2818" s="3">
        <f t="shared" si="134"/>
        <v>11</v>
      </c>
      <c r="Q2818" s="3">
        <v>181</v>
      </c>
      <c r="R2818" s="3">
        <f t="shared" si="133"/>
        <v>1</v>
      </c>
      <c r="S2818" s="3">
        <v>11</v>
      </c>
      <c r="T2818" s="3">
        <f>IF(AND(H2818&lt;5,S2818&gt;=VLOOKUP(A2818,anni!$A$1:$O$32,6,0)),1,0)</f>
        <v>0</v>
      </c>
    </row>
    <row r="2819" spans="1:20" x14ac:dyDescent="0.3">
      <c r="A2819" s="3">
        <v>2007</v>
      </c>
      <c r="B2819" s="3">
        <v>92</v>
      </c>
      <c r="C2819" s="3" t="s">
        <v>32</v>
      </c>
      <c r="D2819" s="3" t="s">
        <v>143</v>
      </c>
      <c r="E2819" s="3" t="s">
        <v>143</v>
      </c>
      <c r="F2819" s="3">
        <v>4935</v>
      </c>
      <c r="G2819" s="3">
        <f t="shared" si="135"/>
        <v>2007</v>
      </c>
      <c r="H2819" s="4">
        <v>5</v>
      </c>
      <c r="I2819" s="3" t="s">
        <v>36</v>
      </c>
      <c r="J2819" s="3">
        <v>7</v>
      </c>
      <c r="K2819" s="3">
        <v>7</v>
      </c>
      <c r="L2819" s="3">
        <v>7</v>
      </c>
      <c r="M2819" s="3">
        <v>7</v>
      </c>
      <c r="N2819" s="3">
        <v>7</v>
      </c>
      <c r="O2819" s="3">
        <v>0</v>
      </c>
      <c r="P2819" s="3">
        <f t="shared" si="134"/>
        <v>35</v>
      </c>
      <c r="Q2819" s="3">
        <v>4</v>
      </c>
      <c r="R2819" s="3">
        <f t="shared" si="133"/>
        <v>3</v>
      </c>
      <c r="S2819" s="3">
        <v>35</v>
      </c>
      <c r="T2819" s="3">
        <f>IF(AND(H2819&lt;5,S2819&gt;=VLOOKUP(A2819,anni!$A$1:$O$32,6,0)),1,0)</f>
        <v>0</v>
      </c>
    </row>
    <row r="2820" spans="1:20" x14ac:dyDescent="0.3">
      <c r="A2820" s="3">
        <v>2007</v>
      </c>
      <c r="B2820" s="3">
        <v>93</v>
      </c>
      <c r="C2820" s="3" t="s">
        <v>53</v>
      </c>
      <c r="D2820" s="3" t="s">
        <v>54</v>
      </c>
      <c r="E2820" s="3" t="s">
        <v>54</v>
      </c>
      <c r="F2820" s="3">
        <v>5124</v>
      </c>
      <c r="G2820" s="3">
        <f t="shared" si="135"/>
        <v>2007</v>
      </c>
      <c r="H2820" s="4">
        <v>4</v>
      </c>
      <c r="I2820" s="3" t="s">
        <v>36</v>
      </c>
      <c r="J2820" s="3">
        <v>7</v>
      </c>
      <c r="K2820" s="3">
        <v>7</v>
      </c>
      <c r="L2820" s="3">
        <v>7</v>
      </c>
      <c r="M2820" s="3">
        <v>0</v>
      </c>
      <c r="N2820" s="3">
        <v>2</v>
      </c>
      <c r="O2820" s="3">
        <v>0</v>
      </c>
      <c r="P2820" s="3">
        <f t="shared" si="134"/>
        <v>27.599999999999998</v>
      </c>
      <c r="Q2820" s="3">
        <v>35</v>
      </c>
      <c r="R2820" s="3">
        <f t="shared" si="133"/>
        <v>3</v>
      </c>
      <c r="S2820" s="3">
        <v>23</v>
      </c>
      <c r="T2820" s="3">
        <f>IF(AND(H2820&lt;5,S2820&gt;=VLOOKUP(A2820,anni!$A$1:$O$32,6,0)),1,0)</f>
        <v>0</v>
      </c>
    </row>
    <row r="2821" spans="1:20" x14ac:dyDescent="0.3">
      <c r="A2821" s="3">
        <v>2007</v>
      </c>
      <c r="B2821" s="3">
        <v>94</v>
      </c>
      <c r="C2821" s="3" t="s">
        <v>39</v>
      </c>
      <c r="D2821" s="3" t="s">
        <v>148</v>
      </c>
      <c r="E2821" s="3" t="s">
        <v>148</v>
      </c>
      <c r="F2821" s="3">
        <v>5214</v>
      </c>
      <c r="G2821" s="3">
        <f t="shared" si="135"/>
        <v>2007</v>
      </c>
      <c r="H2821" s="4">
        <v>5</v>
      </c>
      <c r="I2821" s="3" t="s">
        <v>36</v>
      </c>
      <c r="J2821" s="3">
        <v>1</v>
      </c>
      <c r="K2821" s="3">
        <v>1</v>
      </c>
      <c r="L2821" s="3">
        <v>4</v>
      </c>
      <c r="M2821" s="3">
        <v>0</v>
      </c>
      <c r="N2821" s="3">
        <v>0</v>
      </c>
      <c r="O2821" s="3">
        <v>0</v>
      </c>
      <c r="P2821" s="3">
        <f t="shared" si="134"/>
        <v>6</v>
      </c>
      <c r="Q2821" s="3">
        <v>230</v>
      </c>
      <c r="R2821" s="3">
        <f t="shared" si="133"/>
        <v>1</v>
      </c>
      <c r="S2821" s="3">
        <v>6</v>
      </c>
      <c r="T2821" s="3">
        <f>IF(AND(H2821&lt;5,S2821&gt;=VLOOKUP(A2821,anni!$A$1:$O$32,6,0)),1,0)</f>
        <v>0</v>
      </c>
    </row>
    <row r="2822" spans="1:20" x14ac:dyDescent="0.3">
      <c r="A2822" s="3">
        <v>2007</v>
      </c>
      <c r="B2822" s="3">
        <v>95</v>
      </c>
      <c r="C2822" s="3" t="s">
        <v>101</v>
      </c>
      <c r="D2822" s="3" t="s">
        <v>104</v>
      </c>
      <c r="E2822" s="3" t="s">
        <v>104</v>
      </c>
      <c r="F2822" s="3">
        <v>5080</v>
      </c>
      <c r="G2822" s="3">
        <f t="shared" si="135"/>
        <v>2007</v>
      </c>
      <c r="H2822" s="4">
        <v>5</v>
      </c>
      <c r="I2822" s="3" t="s">
        <v>36</v>
      </c>
      <c r="J2822" s="3">
        <v>4</v>
      </c>
      <c r="K2822" s="3">
        <v>3</v>
      </c>
      <c r="L2822" s="3">
        <v>0</v>
      </c>
      <c r="M2822" s="3">
        <v>2</v>
      </c>
      <c r="N2822" s="3">
        <v>0</v>
      </c>
      <c r="O2822" s="3">
        <v>0</v>
      </c>
      <c r="P2822" s="3">
        <f t="shared" si="134"/>
        <v>9</v>
      </c>
      <c r="Q2822" s="3">
        <v>210</v>
      </c>
      <c r="R2822" s="3">
        <f t="shared" si="133"/>
        <v>2</v>
      </c>
      <c r="S2822" s="3">
        <v>9</v>
      </c>
      <c r="T2822" s="3">
        <f>IF(AND(H2822&lt;5,S2822&gt;=VLOOKUP(A2822,anni!$A$1:$O$32,6,0)),1,0)</f>
        <v>0</v>
      </c>
    </row>
    <row r="2823" spans="1:20" x14ac:dyDescent="0.3">
      <c r="A2823" s="3">
        <v>2007</v>
      </c>
      <c r="B2823" s="3">
        <v>96</v>
      </c>
      <c r="C2823" s="3" t="s">
        <v>43</v>
      </c>
      <c r="D2823" s="3" t="s">
        <v>58</v>
      </c>
      <c r="E2823" s="3" t="s">
        <v>58</v>
      </c>
      <c r="F2823" s="3">
        <v>5157</v>
      </c>
      <c r="G2823" s="3">
        <f t="shared" si="135"/>
        <v>2007</v>
      </c>
      <c r="H2823" s="4">
        <v>3</v>
      </c>
      <c r="I2823" s="3" t="s">
        <v>36</v>
      </c>
      <c r="J2823" s="3">
        <v>7</v>
      </c>
      <c r="K2823" s="3">
        <v>7</v>
      </c>
      <c r="L2823" s="3">
        <v>7</v>
      </c>
      <c r="M2823" s="3">
        <v>0</v>
      </c>
      <c r="N2823" s="3">
        <v>4</v>
      </c>
      <c r="O2823" s="3">
        <v>0</v>
      </c>
      <c r="P2823" s="3">
        <f t="shared" si="134"/>
        <v>0</v>
      </c>
      <c r="Q2823" s="3">
        <v>19</v>
      </c>
      <c r="R2823" s="3">
        <f t="shared" si="133"/>
        <v>4</v>
      </c>
      <c r="S2823" s="3">
        <v>25</v>
      </c>
      <c r="T2823" s="3">
        <f>IF(AND(H2823&lt;5,S2823&gt;=VLOOKUP(A2823,anni!$A$1:$O$32,6,0)),1,0)</f>
        <v>1</v>
      </c>
    </row>
    <row r="2824" spans="1:20" x14ac:dyDescent="0.3">
      <c r="A2824" s="3">
        <v>2007</v>
      </c>
      <c r="B2824" s="3">
        <v>97</v>
      </c>
      <c r="C2824" s="3" t="s">
        <v>32</v>
      </c>
      <c r="D2824" s="3" t="s">
        <v>95</v>
      </c>
      <c r="E2824" s="3" t="s">
        <v>95</v>
      </c>
      <c r="F2824" s="3">
        <v>5321</v>
      </c>
      <c r="G2824" s="3">
        <f t="shared" si="135"/>
        <v>2007</v>
      </c>
      <c r="H2824" s="4">
        <v>3</v>
      </c>
      <c r="I2824" s="3" t="s">
        <v>36</v>
      </c>
      <c r="J2824" s="3">
        <v>4</v>
      </c>
      <c r="K2824" s="3">
        <v>0</v>
      </c>
      <c r="L2824" s="3">
        <v>5</v>
      </c>
      <c r="M2824" s="3">
        <v>0</v>
      </c>
      <c r="N2824" s="3">
        <v>0</v>
      </c>
      <c r="O2824" s="3">
        <v>0</v>
      </c>
      <c r="P2824" s="3">
        <f t="shared" si="134"/>
        <v>12.6</v>
      </c>
      <c r="Q2824" s="3">
        <v>210</v>
      </c>
      <c r="R2824" s="3">
        <f t="shared" si="133"/>
        <v>3</v>
      </c>
      <c r="S2824" s="3">
        <v>9</v>
      </c>
      <c r="T2824" s="3">
        <f>IF(AND(H2824&lt;5,S2824&gt;=VLOOKUP(A2824,anni!$A$1:$O$32,6,0)),1,0)</f>
        <v>0</v>
      </c>
    </row>
    <row r="2825" spans="1:20" x14ac:dyDescent="0.3">
      <c r="A2825" s="3">
        <v>2007</v>
      </c>
      <c r="B2825" s="3">
        <v>98</v>
      </c>
      <c r="C2825" s="3" t="s">
        <v>59</v>
      </c>
      <c r="D2825" s="3" t="s">
        <v>60</v>
      </c>
      <c r="E2825" s="3" t="s">
        <v>60</v>
      </c>
      <c r="F2825" s="3">
        <v>5340</v>
      </c>
      <c r="G2825" s="3">
        <f t="shared" si="135"/>
        <v>2007</v>
      </c>
      <c r="H2825" s="4">
        <v>2</v>
      </c>
      <c r="I2825" s="3" t="s">
        <v>31</v>
      </c>
      <c r="J2825" s="3">
        <v>2</v>
      </c>
      <c r="K2825" s="3">
        <v>0</v>
      </c>
      <c r="L2825" s="3">
        <v>0</v>
      </c>
      <c r="M2825" s="3">
        <v>0</v>
      </c>
      <c r="N2825" s="3">
        <v>0</v>
      </c>
      <c r="O2825" s="3">
        <v>0</v>
      </c>
      <c r="P2825" s="3">
        <f t="shared" si="134"/>
        <v>3.2</v>
      </c>
      <c r="Q2825" s="3">
        <v>269</v>
      </c>
      <c r="R2825" s="3">
        <f t="shared" si="133"/>
        <v>1</v>
      </c>
      <c r="S2825" s="3">
        <v>2</v>
      </c>
      <c r="T2825" s="3">
        <f>IF(AND(H2825&lt;5,S2825&gt;=VLOOKUP(A2825,anni!$A$1:$O$32,6,0)),1,0)</f>
        <v>0</v>
      </c>
    </row>
    <row r="2826" spans="1:20" x14ac:dyDescent="0.3">
      <c r="A2826" s="3">
        <v>2007</v>
      </c>
      <c r="B2826" s="3">
        <v>99</v>
      </c>
      <c r="C2826" s="3" t="s">
        <v>39</v>
      </c>
      <c r="D2826" s="3" t="s">
        <v>65</v>
      </c>
      <c r="E2826" s="3" t="s">
        <v>65</v>
      </c>
      <c r="F2826" s="3">
        <v>4796</v>
      </c>
      <c r="G2826" s="3">
        <f t="shared" si="135"/>
        <v>2007</v>
      </c>
      <c r="H2826" s="4">
        <v>4</v>
      </c>
      <c r="I2826" s="3" t="s">
        <v>36</v>
      </c>
      <c r="J2826" s="3">
        <v>5</v>
      </c>
      <c r="K2826" s="3">
        <v>3</v>
      </c>
      <c r="L2826" s="3">
        <v>7</v>
      </c>
      <c r="M2826" s="3">
        <v>3</v>
      </c>
      <c r="N2826" s="3">
        <v>0</v>
      </c>
      <c r="O2826" s="3">
        <v>0</v>
      </c>
      <c r="P2826" s="3">
        <f t="shared" si="134"/>
        <v>21.599999999999998</v>
      </c>
      <c r="Q2826" s="3">
        <v>84</v>
      </c>
      <c r="R2826" s="3">
        <f t="shared" si="133"/>
        <v>3</v>
      </c>
      <c r="S2826" s="3">
        <v>18</v>
      </c>
      <c r="T2826" s="3">
        <f>IF(AND(H2826&lt;5,S2826&gt;=VLOOKUP(A2826,anni!$A$1:$O$32,6,0)),1,0)</f>
        <v>0</v>
      </c>
    </row>
    <row r="2827" spans="1:20" x14ac:dyDescent="0.3">
      <c r="A2827" s="3">
        <v>2007</v>
      </c>
      <c r="B2827" s="3">
        <v>100</v>
      </c>
      <c r="C2827" s="3" t="s">
        <v>53</v>
      </c>
      <c r="D2827" s="3" t="s">
        <v>113</v>
      </c>
      <c r="E2827" s="3" t="s">
        <v>113</v>
      </c>
      <c r="F2827" s="3">
        <v>4752</v>
      </c>
      <c r="G2827" s="3">
        <f t="shared" si="135"/>
        <v>2007</v>
      </c>
      <c r="H2827" s="4">
        <v>5</v>
      </c>
      <c r="I2827" s="3" t="s">
        <v>36</v>
      </c>
      <c r="J2827" s="3">
        <v>3</v>
      </c>
      <c r="K2827" s="3">
        <v>3</v>
      </c>
      <c r="L2827" s="3">
        <v>7</v>
      </c>
      <c r="M2827" s="3">
        <v>1</v>
      </c>
      <c r="N2827" s="3">
        <v>0</v>
      </c>
      <c r="O2827" s="3">
        <v>0</v>
      </c>
      <c r="P2827" s="3">
        <f t="shared" si="134"/>
        <v>14</v>
      </c>
      <c r="Q2827" s="3">
        <v>134</v>
      </c>
      <c r="R2827" s="3">
        <f t="shared" si="133"/>
        <v>3</v>
      </c>
      <c r="S2827" s="3">
        <v>14</v>
      </c>
      <c r="T2827" s="3">
        <f>IF(AND(H2827&lt;5,S2827&gt;=VLOOKUP(A2827,anni!$A$1:$O$32,6,0)),1,0)</f>
        <v>0</v>
      </c>
    </row>
    <row r="2828" spans="1:20" x14ac:dyDescent="0.3">
      <c r="A2828" s="3">
        <v>2007</v>
      </c>
      <c r="B2828" s="3">
        <v>101</v>
      </c>
      <c r="C2828" s="3" t="s">
        <v>29</v>
      </c>
      <c r="D2828" s="3" t="s">
        <v>139</v>
      </c>
      <c r="E2828" s="3" t="s">
        <v>139</v>
      </c>
      <c r="F2828" s="3">
        <v>5341</v>
      </c>
      <c r="G2828" s="3">
        <f t="shared" si="135"/>
        <v>2007</v>
      </c>
      <c r="H2828" s="4">
        <v>2</v>
      </c>
      <c r="I2828" s="3" t="s">
        <v>31</v>
      </c>
      <c r="J2828" s="3">
        <v>1</v>
      </c>
      <c r="K2828" s="3">
        <v>0</v>
      </c>
      <c r="L2828" s="3">
        <v>0</v>
      </c>
      <c r="M2828" s="3">
        <v>0</v>
      </c>
      <c r="N2828" s="3">
        <v>0</v>
      </c>
      <c r="O2828" s="3">
        <v>0</v>
      </c>
      <c r="P2828" s="3">
        <f t="shared" si="134"/>
        <v>1.6</v>
      </c>
      <c r="Q2828" s="3">
        <v>277</v>
      </c>
      <c r="R2828" s="3">
        <f t="shared" si="133"/>
        <v>3</v>
      </c>
      <c r="S2828" s="3">
        <v>1</v>
      </c>
      <c r="T2828" s="3">
        <f>IF(AND(H2828&lt;5,S2828&gt;=VLOOKUP(A2828,anni!$A$1:$O$32,6,0)),1,0)</f>
        <v>0</v>
      </c>
    </row>
    <row r="2829" spans="1:20" x14ac:dyDescent="0.3">
      <c r="A2829" s="3">
        <v>2007</v>
      </c>
      <c r="B2829" s="3">
        <v>102</v>
      </c>
      <c r="C2829" s="3" t="s">
        <v>69</v>
      </c>
      <c r="D2829" s="3" t="s">
        <v>76</v>
      </c>
      <c r="E2829" s="3" t="s">
        <v>76</v>
      </c>
      <c r="F2829" s="3">
        <v>5125</v>
      </c>
      <c r="G2829" s="3">
        <f t="shared" si="135"/>
        <v>2007</v>
      </c>
      <c r="H2829" s="4">
        <v>4</v>
      </c>
      <c r="I2829" s="3" t="s">
        <v>36</v>
      </c>
      <c r="J2829" s="3">
        <v>7</v>
      </c>
      <c r="K2829" s="3">
        <v>6</v>
      </c>
      <c r="L2829" s="3">
        <v>7</v>
      </c>
      <c r="M2829" s="3">
        <v>1</v>
      </c>
      <c r="N2829" s="3">
        <v>0</v>
      </c>
      <c r="O2829" s="3">
        <v>0</v>
      </c>
      <c r="P2829" s="3">
        <f t="shared" si="134"/>
        <v>25.2</v>
      </c>
      <c r="Q2829" s="3">
        <v>55</v>
      </c>
      <c r="R2829" s="3">
        <f t="shared" si="133"/>
        <v>3</v>
      </c>
      <c r="S2829" s="3">
        <v>21</v>
      </c>
      <c r="T2829" s="3">
        <f>IF(AND(H2829&lt;5,S2829&gt;=VLOOKUP(A2829,anni!$A$1:$O$32,6,0)),1,0)</f>
        <v>0</v>
      </c>
    </row>
    <row r="2830" spans="1:20" x14ac:dyDescent="0.3">
      <c r="A2830" s="3">
        <v>2007</v>
      </c>
      <c r="B2830" s="3">
        <v>103</v>
      </c>
      <c r="C2830" s="3" t="s">
        <v>53</v>
      </c>
      <c r="D2830" s="3" t="s">
        <v>54</v>
      </c>
      <c r="E2830" s="3" t="s">
        <v>54</v>
      </c>
      <c r="F2830" s="3">
        <v>5281</v>
      </c>
      <c r="G2830" s="3">
        <f t="shared" si="135"/>
        <v>2007</v>
      </c>
      <c r="H2830" s="4">
        <v>4</v>
      </c>
      <c r="I2830" s="3" t="s">
        <v>36</v>
      </c>
      <c r="J2830" s="3">
        <v>1</v>
      </c>
      <c r="K2830" s="3">
        <v>3</v>
      </c>
      <c r="L2830" s="3">
        <v>7</v>
      </c>
      <c r="M2830" s="3">
        <v>0</v>
      </c>
      <c r="N2830" s="3">
        <v>0</v>
      </c>
      <c r="O2830" s="3">
        <v>0</v>
      </c>
      <c r="P2830" s="3">
        <f t="shared" si="134"/>
        <v>13.2</v>
      </c>
      <c r="Q2830" s="3">
        <v>181</v>
      </c>
      <c r="R2830" s="3">
        <f t="shared" si="133"/>
        <v>2</v>
      </c>
      <c r="S2830" s="3">
        <v>11</v>
      </c>
      <c r="T2830" s="3">
        <f>IF(AND(H2830&lt;5,S2830&gt;=VLOOKUP(A2830,anni!$A$1:$O$32,6,0)),1,0)</f>
        <v>0</v>
      </c>
    </row>
    <row r="2831" spans="1:20" x14ac:dyDescent="0.3">
      <c r="A2831" s="3">
        <v>2007</v>
      </c>
      <c r="B2831" s="3">
        <v>104</v>
      </c>
      <c r="C2831" s="3" t="s">
        <v>29</v>
      </c>
      <c r="D2831" s="3" t="s">
        <v>109</v>
      </c>
      <c r="E2831" s="3" t="s">
        <v>109</v>
      </c>
      <c r="F2831" s="3">
        <v>5282</v>
      </c>
      <c r="G2831" s="3">
        <f t="shared" si="135"/>
        <v>2007</v>
      </c>
      <c r="H2831" s="4">
        <v>4</v>
      </c>
      <c r="I2831" s="3" t="s">
        <v>36</v>
      </c>
      <c r="J2831" s="3">
        <v>2</v>
      </c>
      <c r="K2831" s="3">
        <v>3</v>
      </c>
      <c r="L2831" s="3">
        <v>6</v>
      </c>
      <c r="M2831" s="3">
        <v>0</v>
      </c>
      <c r="N2831" s="3">
        <v>0</v>
      </c>
      <c r="O2831" s="3">
        <v>0</v>
      </c>
      <c r="P2831" s="3">
        <f t="shared" si="134"/>
        <v>13.2</v>
      </c>
      <c r="Q2831" s="3">
        <v>181</v>
      </c>
      <c r="R2831" s="3">
        <f t="shared" si="133"/>
        <v>1</v>
      </c>
      <c r="S2831" s="3">
        <v>11</v>
      </c>
      <c r="T2831" s="3">
        <f>IF(AND(H2831&lt;5,S2831&gt;=VLOOKUP(A2831,anni!$A$1:$O$32,6,0)),1,0)</f>
        <v>0</v>
      </c>
    </row>
    <row r="2832" spans="1:20" x14ac:dyDescent="0.3">
      <c r="A2832" s="3">
        <v>2007</v>
      </c>
      <c r="B2832" s="3">
        <v>105</v>
      </c>
      <c r="C2832" s="3" t="s">
        <v>45</v>
      </c>
      <c r="D2832" s="3" t="s">
        <v>74</v>
      </c>
      <c r="E2832" s="3" t="s">
        <v>74</v>
      </c>
      <c r="F2832" s="3">
        <v>5342</v>
      </c>
      <c r="G2832" s="3">
        <f t="shared" si="135"/>
        <v>2007</v>
      </c>
      <c r="H2832" s="4">
        <v>2</v>
      </c>
      <c r="I2832" s="3" t="s">
        <v>31</v>
      </c>
      <c r="J2832" s="3">
        <v>5</v>
      </c>
      <c r="K2832" s="3">
        <v>2</v>
      </c>
      <c r="L2832" s="3">
        <v>7</v>
      </c>
      <c r="M2832" s="3">
        <v>3</v>
      </c>
      <c r="N2832" s="3">
        <v>0</v>
      </c>
      <c r="O2832" s="3">
        <v>0</v>
      </c>
      <c r="P2832" s="3">
        <f t="shared" si="134"/>
        <v>27.200000000000003</v>
      </c>
      <c r="Q2832" s="3">
        <v>94</v>
      </c>
      <c r="R2832" s="3">
        <f t="shared" si="133"/>
        <v>4</v>
      </c>
      <c r="S2832" s="3">
        <v>17</v>
      </c>
      <c r="T2832" s="3">
        <f>IF(AND(H2832&lt;5,S2832&gt;=VLOOKUP(A2832,anni!$A$1:$O$32,6,0)),1,0)</f>
        <v>0</v>
      </c>
    </row>
    <row r="2833" spans="1:20" x14ac:dyDescent="0.3">
      <c r="A2833" s="3">
        <v>2007</v>
      </c>
      <c r="B2833" s="3">
        <v>106</v>
      </c>
      <c r="C2833" s="3" t="s">
        <v>29</v>
      </c>
      <c r="D2833" s="3" t="s">
        <v>75</v>
      </c>
      <c r="E2833" s="3" t="s">
        <v>75</v>
      </c>
      <c r="F2833" s="3">
        <v>5343</v>
      </c>
      <c r="G2833" s="3">
        <f t="shared" si="135"/>
        <v>2007</v>
      </c>
      <c r="H2833" s="4">
        <v>2</v>
      </c>
      <c r="I2833" s="3" t="s">
        <v>31</v>
      </c>
      <c r="J2833" s="3">
        <v>0</v>
      </c>
      <c r="K2833" s="3">
        <v>0</v>
      </c>
      <c r="L2833" s="3">
        <v>0</v>
      </c>
      <c r="M2833" s="3">
        <v>0</v>
      </c>
      <c r="N2833" s="3">
        <v>0</v>
      </c>
      <c r="O2833" s="3">
        <v>0</v>
      </c>
      <c r="P2833" s="3">
        <f t="shared" si="134"/>
        <v>0</v>
      </c>
      <c r="Q2833" s="3">
        <v>288</v>
      </c>
      <c r="R2833" s="3">
        <f t="shared" si="133"/>
        <v>1</v>
      </c>
      <c r="S2833" s="3">
        <v>0</v>
      </c>
      <c r="T2833" s="3">
        <f>IF(AND(H2833&lt;5,S2833&gt;=VLOOKUP(A2833,anni!$A$1:$O$32,6,0)),1,0)</f>
        <v>0</v>
      </c>
    </row>
    <row r="2834" spans="1:20" x14ac:dyDescent="0.3">
      <c r="A2834" s="3">
        <v>2007</v>
      </c>
      <c r="B2834" s="3">
        <v>107</v>
      </c>
      <c r="C2834" s="3" t="s">
        <v>50</v>
      </c>
      <c r="D2834" s="3" t="s">
        <v>138</v>
      </c>
      <c r="E2834" s="3" t="s">
        <v>138</v>
      </c>
      <c r="F2834" s="3">
        <v>5283</v>
      </c>
      <c r="G2834" s="3">
        <f t="shared" si="135"/>
        <v>2007</v>
      </c>
      <c r="H2834" s="4">
        <v>4</v>
      </c>
      <c r="I2834" s="3" t="s">
        <v>36</v>
      </c>
      <c r="J2834" s="3">
        <v>3</v>
      </c>
      <c r="K2834" s="3">
        <v>3</v>
      </c>
      <c r="L2834" s="3">
        <v>7</v>
      </c>
      <c r="M2834" s="3">
        <v>2</v>
      </c>
      <c r="N2834" s="3">
        <v>0</v>
      </c>
      <c r="O2834" s="3">
        <v>0</v>
      </c>
      <c r="P2834" s="3">
        <f t="shared" si="134"/>
        <v>18</v>
      </c>
      <c r="Q2834" s="3">
        <v>121</v>
      </c>
      <c r="R2834" s="3">
        <f t="shared" si="133"/>
        <v>2</v>
      </c>
      <c r="S2834" s="3">
        <v>15</v>
      </c>
      <c r="T2834" s="3">
        <f>IF(AND(H2834&lt;5,S2834&gt;=VLOOKUP(A2834,anni!$A$1:$O$32,6,0)),1,0)</f>
        <v>0</v>
      </c>
    </row>
    <row r="2835" spans="1:20" x14ac:dyDescent="0.3">
      <c r="A2835" s="3">
        <v>2007</v>
      </c>
      <c r="B2835" s="3">
        <v>108</v>
      </c>
      <c r="C2835" s="3" t="s">
        <v>69</v>
      </c>
      <c r="D2835" s="3" t="s">
        <v>119</v>
      </c>
      <c r="E2835" s="3" t="s">
        <v>119</v>
      </c>
      <c r="F2835" s="3">
        <v>4753</v>
      </c>
      <c r="G2835" s="3">
        <f t="shared" si="135"/>
        <v>2007</v>
      </c>
      <c r="H2835" s="4">
        <v>5</v>
      </c>
      <c r="I2835" s="3" t="s">
        <v>36</v>
      </c>
      <c r="J2835" s="3">
        <v>7</v>
      </c>
      <c r="K2835" s="3">
        <v>3</v>
      </c>
      <c r="L2835" s="3">
        <v>2</v>
      </c>
      <c r="M2835" s="3">
        <v>0</v>
      </c>
      <c r="N2835" s="3">
        <v>0</v>
      </c>
      <c r="O2835" s="3">
        <v>0</v>
      </c>
      <c r="P2835" s="3">
        <f t="shared" si="134"/>
        <v>12</v>
      </c>
      <c r="Q2835" s="3">
        <v>163</v>
      </c>
      <c r="R2835" s="3">
        <f t="shared" si="133"/>
        <v>2</v>
      </c>
      <c r="S2835" s="3">
        <v>12</v>
      </c>
      <c r="T2835" s="3">
        <f>IF(AND(H2835&lt;5,S2835&gt;=VLOOKUP(A2835,anni!$A$1:$O$32,6,0)),1,0)</f>
        <v>0</v>
      </c>
    </row>
    <row r="2836" spans="1:20" x14ac:dyDescent="0.3">
      <c r="A2836" s="3">
        <v>2007</v>
      </c>
      <c r="B2836" s="3">
        <v>109</v>
      </c>
      <c r="C2836" s="3" t="s">
        <v>45</v>
      </c>
      <c r="D2836" s="3" t="s">
        <v>67</v>
      </c>
      <c r="E2836" s="3" t="s">
        <v>67</v>
      </c>
      <c r="F2836" s="3">
        <v>5284</v>
      </c>
      <c r="G2836" s="3">
        <f t="shared" si="135"/>
        <v>2007</v>
      </c>
      <c r="H2836" s="4">
        <v>4</v>
      </c>
      <c r="I2836" s="3" t="s">
        <v>36</v>
      </c>
      <c r="J2836" s="3">
        <v>5</v>
      </c>
      <c r="K2836" s="3">
        <v>0</v>
      </c>
      <c r="L2836" s="3">
        <v>6</v>
      </c>
      <c r="M2836" s="3">
        <v>3</v>
      </c>
      <c r="N2836" s="3">
        <v>0</v>
      </c>
      <c r="O2836" s="3">
        <v>0</v>
      </c>
      <c r="P2836" s="3">
        <f t="shared" si="134"/>
        <v>16.8</v>
      </c>
      <c r="Q2836" s="3">
        <v>134</v>
      </c>
      <c r="R2836" s="3">
        <f t="shared" si="133"/>
        <v>1</v>
      </c>
      <c r="S2836" s="3">
        <v>14</v>
      </c>
      <c r="T2836" s="3">
        <f>IF(AND(H2836&lt;5,S2836&gt;=VLOOKUP(A2836,anni!$A$1:$O$32,6,0)),1,0)</f>
        <v>0</v>
      </c>
    </row>
    <row r="2837" spans="1:20" x14ac:dyDescent="0.3">
      <c r="A2837" s="3">
        <v>2007</v>
      </c>
      <c r="B2837" s="3">
        <v>110</v>
      </c>
      <c r="C2837" s="3" t="s">
        <v>43</v>
      </c>
      <c r="D2837" s="3" t="s">
        <v>58</v>
      </c>
      <c r="E2837" s="3" t="s">
        <v>58</v>
      </c>
      <c r="F2837" s="3">
        <v>5081</v>
      </c>
      <c r="G2837" s="3">
        <f t="shared" si="135"/>
        <v>2007</v>
      </c>
      <c r="H2837" s="4">
        <v>5</v>
      </c>
      <c r="I2837" s="3" t="s">
        <v>36</v>
      </c>
      <c r="J2837" s="3">
        <v>6</v>
      </c>
      <c r="K2837" s="3">
        <v>7</v>
      </c>
      <c r="L2837" s="3">
        <v>7</v>
      </c>
      <c r="M2837" s="3">
        <v>3</v>
      </c>
      <c r="N2837" s="3">
        <v>0</v>
      </c>
      <c r="O2837" s="3">
        <v>0</v>
      </c>
      <c r="P2837" s="3">
        <f t="shared" si="134"/>
        <v>23</v>
      </c>
      <c r="Q2837" s="3">
        <v>35</v>
      </c>
      <c r="R2837" s="3">
        <f t="shared" si="133"/>
        <v>2</v>
      </c>
      <c r="S2837" s="3">
        <v>23</v>
      </c>
      <c r="T2837" s="3">
        <f>IF(AND(H2837&lt;5,S2837&gt;=VLOOKUP(A2837,anni!$A$1:$O$32,6,0)),1,0)</f>
        <v>0</v>
      </c>
    </row>
    <row r="2838" spans="1:20" x14ac:dyDescent="0.3">
      <c r="A2838" s="3">
        <v>2007</v>
      </c>
      <c r="B2838" s="3">
        <v>111</v>
      </c>
      <c r="C2838" s="3" t="s">
        <v>47</v>
      </c>
      <c r="D2838" s="3" t="s">
        <v>73</v>
      </c>
      <c r="E2838" s="3" t="s">
        <v>73</v>
      </c>
      <c r="F2838" s="3">
        <v>5285</v>
      </c>
      <c r="G2838" s="3">
        <f t="shared" si="135"/>
        <v>2007</v>
      </c>
      <c r="H2838" s="4">
        <v>4</v>
      </c>
      <c r="I2838" s="3" t="s">
        <v>36</v>
      </c>
      <c r="J2838" s="3">
        <v>1</v>
      </c>
      <c r="K2838" s="3">
        <v>1</v>
      </c>
      <c r="L2838" s="3">
        <v>0</v>
      </c>
      <c r="M2838" s="3">
        <v>0</v>
      </c>
      <c r="N2838" s="3">
        <v>0</v>
      </c>
      <c r="O2838" s="3">
        <v>0</v>
      </c>
      <c r="P2838" s="3">
        <f t="shared" si="134"/>
        <v>2.4</v>
      </c>
      <c r="Q2838" s="3">
        <v>269</v>
      </c>
      <c r="R2838" s="3">
        <f t="shared" si="133"/>
        <v>2</v>
      </c>
      <c r="S2838" s="3">
        <v>2</v>
      </c>
      <c r="T2838" s="3">
        <f>IF(AND(H2838&lt;5,S2838&gt;=VLOOKUP(A2838,anni!$A$1:$O$32,6,0)),1,0)</f>
        <v>0</v>
      </c>
    </row>
    <row r="2839" spans="1:20" x14ac:dyDescent="0.3">
      <c r="A2839" s="3">
        <v>2007</v>
      </c>
      <c r="B2839" s="3">
        <v>112</v>
      </c>
      <c r="C2839" s="3" t="s">
        <v>69</v>
      </c>
      <c r="D2839" s="3" t="s">
        <v>89</v>
      </c>
      <c r="E2839" s="3" t="s">
        <v>89</v>
      </c>
      <c r="F2839" s="3">
        <v>5286</v>
      </c>
      <c r="G2839" s="3">
        <f t="shared" si="135"/>
        <v>2007</v>
      </c>
      <c r="H2839" s="4">
        <v>4</v>
      </c>
      <c r="I2839" s="3" t="s">
        <v>36</v>
      </c>
      <c r="J2839" s="3">
        <v>5</v>
      </c>
      <c r="K2839" s="3">
        <v>0</v>
      </c>
      <c r="L2839" s="3">
        <v>0</v>
      </c>
      <c r="M2839" s="3">
        <v>3</v>
      </c>
      <c r="N2839" s="3">
        <v>0</v>
      </c>
      <c r="O2839" s="3">
        <v>0</v>
      </c>
      <c r="P2839" s="3">
        <f t="shared" si="134"/>
        <v>9.6</v>
      </c>
      <c r="Q2839" s="3">
        <v>219</v>
      </c>
      <c r="R2839" s="3">
        <f t="shared" si="133"/>
        <v>1</v>
      </c>
      <c r="S2839" s="3">
        <v>8</v>
      </c>
      <c r="T2839" s="3">
        <f>IF(AND(H2839&lt;5,S2839&gt;=VLOOKUP(A2839,anni!$A$1:$O$32,6,0)),1,0)</f>
        <v>0</v>
      </c>
    </row>
    <row r="2840" spans="1:20" x14ac:dyDescent="0.3">
      <c r="A2840" s="3">
        <v>2007</v>
      </c>
      <c r="B2840" s="3">
        <v>113</v>
      </c>
      <c r="C2840" s="3" t="s">
        <v>39</v>
      </c>
      <c r="D2840" s="3" t="s">
        <v>40</v>
      </c>
      <c r="E2840" s="3" t="s">
        <v>40</v>
      </c>
      <c r="F2840" s="3">
        <v>5287</v>
      </c>
      <c r="G2840" s="3">
        <f t="shared" si="135"/>
        <v>2007</v>
      </c>
      <c r="H2840" s="4">
        <v>4</v>
      </c>
      <c r="I2840" s="3" t="s">
        <v>36</v>
      </c>
      <c r="J2840" s="3">
        <v>7</v>
      </c>
      <c r="K2840" s="3">
        <v>7</v>
      </c>
      <c r="L2840" s="3">
        <v>7</v>
      </c>
      <c r="M2840" s="3">
        <v>0</v>
      </c>
      <c r="N2840" s="3">
        <v>0</v>
      </c>
      <c r="O2840" s="3">
        <v>0</v>
      </c>
      <c r="P2840" s="3">
        <f t="shared" si="134"/>
        <v>25.2</v>
      </c>
      <c r="Q2840" s="3">
        <v>55</v>
      </c>
      <c r="R2840" s="3">
        <f t="shared" si="133"/>
        <v>2</v>
      </c>
      <c r="S2840" s="3">
        <v>21</v>
      </c>
      <c r="T2840" s="3">
        <f>IF(AND(H2840&lt;5,S2840&gt;=VLOOKUP(A2840,anni!$A$1:$O$32,6,0)),1,0)</f>
        <v>0</v>
      </c>
    </row>
    <row r="2841" spans="1:20" x14ac:dyDescent="0.3">
      <c r="A2841" s="3">
        <v>2007</v>
      </c>
      <c r="B2841" s="3">
        <v>114</v>
      </c>
      <c r="C2841" s="3" t="s">
        <v>32</v>
      </c>
      <c r="D2841" s="3" t="s">
        <v>61</v>
      </c>
      <c r="E2841" s="3" t="s">
        <v>61</v>
      </c>
      <c r="F2841" s="3">
        <v>5215</v>
      </c>
      <c r="G2841" s="3">
        <f t="shared" si="135"/>
        <v>2007</v>
      </c>
      <c r="H2841" s="4">
        <v>5</v>
      </c>
      <c r="I2841" s="3" t="s">
        <v>36</v>
      </c>
      <c r="J2841" s="3">
        <v>0</v>
      </c>
      <c r="K2841" s="3">
        <v>3</v>
      </c>
      <c r="L2841" s="3">
        <v>0</v>
      </c>
      <c r="M2841" s="3">
        <v>1</v>
      </c>
      <c r="N2841" s="3">
        <v>0</v>
      </c>
      <c r="O2841" s="3">
        <v>0</v>
      </c>
      <c r="P2841" s="3">
        <f t="shared" si="134"/>
        <v>4</v>
      </c>
      <c r="Q2841" s="3">
        <v>252</v>
      </c>
      <c r="R2841" s="3">
        <f t="shared" si="133"/>
        <v>1</v>
      </c>
      <c r="S2841" s="3">
        <v>4</v>
      </c>
      <c r="T2841" s="3">
        <f>IF(AND(H2841&lt;5,S2841&gt;=VLOOKUP(A2841,anni!$A$1:$O$32,6,0)),1,0)</f>
        <v>0</v>
      </c>
    </row>
    <row r="2842" spans="1:20" x14ac:dyDescent="0.3">
      <c r="A2842" s="3">
        <v>2007</v>
      </c>
      <c r="B2842" s="3">
        <v>115</v>
      </c>
      <c r="C2842" s="3" t="s">
        <v>39</v>
      </c>
      <c r="D2842" s="3" t="s">
        <v>111</v>
      </c>
      <c r="E2842" s="3" t="s">
        <v>111</v>
      </c>
      <c r="F2842" s="3">
        <v>5288</v>
      </c>
      <c r="G2842" s="3">
        <f t="shared" si="135"/>
        <v>2007</v>
      </c>
      <c r="H2842" s="4">
        <v>4</v>
      </c>
      <c r="I2842" s="3" t="s">
        <v>36</v>
      </c>
      <c r="J2842" s="3">
        <v>5</v>
      </c>
      <c r="K2842" s="3">
        <v>3</v>
      </c>
      <c r="L2842" s="3">
        <v>6</v>
      </c>
      <c r="M2842" s="3">
        <v>3</v>
      </c>
      <c r="N2842" s="3">
        <v>0</v>
      </c>
      <c r="O2842" s="3">
        <v>0</v>
      </c>
      <c r="P2842" s="3">
        <f t="shared" si="134"/>
        <v>20.399999999999999</v>
      </c>
      <c r="Q2842" s="3">
        <v>94</v>
      </c>
      <c r="R2842" s="3">
        <f t="shared" si="133"/>
        <v>2</v>
      </c>
      <c r="S2842" s="3">
        <v>17</v>
      </c>
      <c r="T2842" s="3">
        <f>IF(AND(H2842&lt;5,S2842&gt;=VLOOKUP(A2842,anni!$A$1:$O$32,6,0)),1,0)</f>
        <v>0</v>
      </c>
    </row>
    <row r="2843" spans="1:20" x14ac:dyDescent="0.3">
      <c r="A2843" s="3">
        <v>2007</v>
      </c>
      <c r="B2843" s="3">
        <v>116</v>
      </c>
      <c r="C2843" s="3" t="s">
        <v>43</v>
      </c>
      <c r="D2843" s="3" t="s">
        <v>44</v>
      </c>
      <c r="E2843" s="3" t="s">
        <v>44</v>
      </c>
      <c r="F2843" s="3">
        <v>5182</v>
      </c>
      <c r="G2843" s="3">
        <f t="shared" si="135"/>
        <v>2007</v>
      </c>
      <c r="H2843" s="4">
        <v>2</v>
      </c>
      <c r="I2843" s="3" t="s">
        <v>31</v>
      </c>
      <c r="J2843" s="3">
        <v>7</v>
      </c>
      <c r="K2843" s="3">
        <v>7</v>
      </c>
      <c r="L2843" s="3">
        <v>7</v>
      </c>
      <c r="M2843" s="3">
        <v>7</v>
      </c>
      <c r="N2843" s="3">
        <v>7</v>
      </c>
      <c r="O2843" s="3">
        <v>4</v>
      </c>
      <c r="P2843" s="3">
        <f t="shared" si="134"/>
        <v>0</v>
      </c>
      <c r="Q2843" s="3">
        <v>2</v>
      </c>
      <c r="R2843" s="3">
        <f t="shared" si="133"/>
        <v>5</v>
      </c>
      <c r="S2843" s="3">
        <v>39</v>
      </c>
      <c r="T2843" s="3">
        <f>IF(AND(H2843&lt;5,S2843&gt;=VLOOKUP(A2843,anni!$A$1:$O$32,6,0)),1,0)</f>
        <v>1</v>
      </c>
    </row>
    <row r="2844" spans="1:20" x14ac:dyDescent="0.3">
      <c r="A2844" s="3">
        <v>2007</v>
      </c>
      <c r="B2844" s="3">
        <v>117</v>
      </c>
      <c r="C2844" s="3" t="s">
        <v>56</v>
      </c>
      <c r="D2844" s="3" t="s">
        <v>85</v>
      </c>
      <c r="E2844" s="3" t="s">
        <v>85</v>
      </c>
      <c r="F2844" s="3">
        <v>5344</v>
      </c>
      <c r="G2844" s="3">
        <f t="shared" si="135"/>
        <v>2007</v>
      </c>
      <c r="H2844" s="4">
        <v>2</v>
      </c>
      <c r="I2844" s="3" t="s">
        <v>31</v>
      </c>
      <c r="J2844" s="3">
        <v>3</v>
      </c>
      <c r="K2844" s="3">
        <v>0</v>
      </c>
      <c r="L2844" s="3">
        <v>0</v>
      </c>
      <c r="M2844" s="3">
        <v>2</v>
      </c>
      <c r="N2844" s="3">
        <v>0</v>
      </c>
      <c r="O2844" s="3">
        <v>0</v>
      </c>
      <c r="P2844" s="3">
        <f t="shared" si="134"/>
        <v>8</v>
      </c>
      <c r="Q2844" s="3">
        <v>242</v>
      </c>
      <c r="R2844" s="3">
        <f t="shared" si="133"/>
        <v>2</v>
      </c>
      <c r="S2844" s="3">
        <v>5</v>
      </c>
      <c r="T2844" s="3">
        <f>IF(AND(H2844&lt;5,S2844&gt;=VLOOKUP(A2844,anni!$A$1:$O$32,6,0)),1,0)</f>
        <v>0</v>
      </c>
    </row>
    <row r="2845" spans="1:20" x14ac:dyDescent="0.3">
      <c r="A2845" s="3">
        <v>2007</v>
      </c>
      <c r="B2845" s="3">
        <v>118</v>
      </c>
      <c r="C2845" s="3" t="s">
        <v>47</v>
      </c>
      <c r="D2845" s="3" t="s">
        <v>48</v>
      </c>
      <c r="E2845" s="3" t="s">
        <v>48</v>
      </c>
      <c r="F2845" s="3">
        <v>5289</v>
      </c>
      <c r="G2845" s="3">
        <f t="shared" si="135"/>
        <v>2007</v>
      </c>
      <c r="H2845" s="4">
        <v>4</v>
      </c>
      <c r="I2845" s="3" t="s">
        <v>36</v>
      </c>
      <c r="J2845" s="3">
        <v>7</v>
      </c>
      <c r="K2845" s="3">
        <v>7</v>
      </c>
      <c r="L2845" s="3">
        <v>7</v>
      </c>
      <c r="M2845" s="3">
        <v>3</v>
      </c>
      <c r="N2845" s="3">
        <v>0</v>
      </c>
      <c r="O2845" s="3">
        <v>0</v>
      </c>
      <c r="P2845" s="3">
        <f t="shared" si="134"/>
        <v>28.799999999999997</v>
      </c>
      <c r="Q2845" s="3">
        <v>27</v>
      </c>
      <c r="R2845" s="3">
        <f t="shared" si="133"/>
        <v>2</v>
      </c>
      <c r="S2845" s="3">
        <v>24</v>
      </c>
      <c r="T2845" s="3">
        <f>IF(AND(H2845&lt;5,S2845&gt;=VLOOKUP(A2845,anni!$A$1:$O$32,6,0)),1,0)</f>
        <v>0</v>
      </c>
    </row>
    <row r="2846" spans="1:20" x14ac:dyDescent="0.3">
      <c r="A2846" s="3">
        <v>2007</v>
      </c>
      <c r="B2846" s="3">
        <v>119</v>
      </c>
      <c r="C2846" s="3" t="s">
        <v>34</v>
      </c>
      <c r="D2846" s="3" t="s">
        <v>64</v>
      </c>
      <c r="E2846" s="3" t="s">
        <v>64</v>
      </c>
      <c r="F2846" s="3">
        <v>5290</v>
      </c>
      <c r="G2846" s="3">
        <f t="shared" si="135"/>
        <v>2007</v>
      </c>
      <c r="H2846" s="4">
        <v>4</v>
      </c>
      <c r="I2846" s="3" t="s">
        <v>36</v>
      </c>
      <c r="J2846" s="3">
        <v>6</v>
      </c>
      <c r="K2846" s="3">
        <v>3</v>
      </c>
      <c r="L2846" s="3">
        <v>7</v>
      </c>
      <c r="M2846" s="3">
        <v>3</v>
      </c>
      <c r="N2846" s="3">
        <v>0</v>
      </c>
      <c r="O2846" s="3">
        <v>0</v>
      </c>
      <c r="P2846" s="3">
        <f t="shared" si="134"/>
        <v>22.8</v>
      </c>
      <c r="Q2846" s="3">
        <v>76</v>
      </c>
      <c r="R2846" s="3">
        <f t="shared" si="133"/>
        <v>2</v>
      </c>
      <c r="S2846" s="3">
        <v>19</v>
      </c>
      <c r="T2846" s="3">
        <f>IF(AND(H2846&lt;5,S2846&gt;=VLOOKUP(A2846,anni!$A$1:$O$32,6,0)),1,0)</f>
        <v>0</v>
      </c>
    </row>
    <row r="2847" spans="1:20" x14ac:dyDescent="0.3">
      <c r="A2847" s="3">
        <v>2007</v>
      </c>
      <c r="B2847" s="3">
        <v>120</v>
      </c>
      <c r="C2847" s="3" t="s">
        <v>56</v>
      </c>
      <c r="D2847" s="3" t="s">
        <v>99</v>
      </c>
      <c r="E2847" s="3" t="s">
        <v>99</v>
      </c>
      <c r="F2847" s="3">
        <v>4755</v>
      </c>
      <c r="G2847" s="3">
        <f t="shared" si="135"/>
        <v>2007</v>
      </c>
      <c r="H2847" s="4">
        <v>5</v>
      </c>
      <c r="I2847" s="3" t="s">
        <v>36</v>
      </c>
      <c r="J2847" s="3">
        <v>7</v>
      </c>
      <c r="K2847" s="3">
        <v>7</v>
      </c>
      <c r="L2847" s="3">
        <v>0</v>
      </c>
      <c r="M2847" s="3">
        <v>2</v>
      </c>
      <c r="N2847" s="3">
        <v>4</v>
      </c>
      <c r="O2847" s="3">
        <v>2</v>
      </c>
      <c r="P2847" s="3">
        <f t="shared" si="134"/>
        <v>22</v>
      </c>
      <c r="Q2847" s="3">
        <v>48</v>
      </c>
      <c r="R2847" s="3">
        <f t="shared" si="133"/>
        <v>2</v>
      </c>
      <c r="S2847" s="3">
        <v>22</v>
      </c>
      <c r="T2847" s="3">
        <f>IF(AND(H2847&lt;5,S2847&gt;=VLOOKUP(A2847,anni!$A$1:$O$32,6,0)),1,0)</f>
        <v>0</v>
      </c>
    </row>
    <row r="2848" spans="1:20" x14ac:dyDescent="0.3">
      <c r="A2848" s="3">
        <v>2007</v>
      </c>
      <c r="B2848" s="3">
        <v>121</v>
      </c>
      <c r="C2848" s="3" t="s">
        <v>47</v>
      </c>
      <c r="D2848" s="3" t="s">
        <v>48</v>
      </c>
      <c r="E2848" s="3" t="s">
        <v>48</v>
      </c>
      <c r="F2848" s="3">
        <v>4970</v>
      </c>
      <c r="G2848" s="3">
        <f t="shared" si="135"/>
        <v>2007</v>
      </c>
      <c r="H2848" s="4">
        <v>4</v>
      </c>
      <c r="I2848" s="3" t="s">
        <v>36</v>
      </c>
      <c r="J2848" s="3">
        <v>7</v>
      </c>
      <c r="K2848" s="3">
        <v>7</v>
      </c>
      <c r="L2848" s="3">
        <v>7</v>
      </c>
      <c r="M2848" s="3">
        <v>6</v>
      </c>
      <c r="N2848" s="3">
        <v>0</v>
      </c>
      <c r="O2848" s="3">
        <v>0</v>
      </c>
      <c r="P2848" s="3">
        <f t="shared" si="134"/>
        <v>0</v>
      </c>
      <c r="Q2848" s="3">
        <v>13</v>
      </c>
      <c r="R2848" s="3">
        <f t="shared" si="133"/>
        <v>4</v>
      </c>
      <c r="S2848" s="3">
        <v>27</v>
      </c>
      <c r="T2848" s="3">
        <f>IF(AND(H2848&lt;5,S2848&gt;=VLOOKUP(A2848,anni!$A$1:$O$32,6,0)),1,0)</f>
        <v>1</v>
      </c>
    </row>
    <row r="2849" spans="1:20" x14ac:dyDescent="0.3">
      <c r="A2849" s="3">
        <v>2007</v>
      </c>
      <c r="B2849" s="3">
        <v>122</v>
      </c>
      <c r="C2849" s="3" t="s">
        <v>34</v>
      </c>
      <c r="D2849" s="3" t="s">
        <v>35</v>
      </c>
      <c r="E2849" s="3" t="s">
        <v>35</v>
      </c>
      <c r="F2849" s="3">
        <v>5083</v>
      </c>
      <c r="G2849" s="3">
        <f t="shared" si="135"/>
        <v>2007</v>
      </c>
      <c r="H2849" s="4">
        <v>5</v>
      </c>
      <c r="I2849" s="3" t="s">
        <v>36</v>
      </c>
      <c r="J2849" s="3">
        <v>4</v>
      </c>
      <c r="K2849" s="3">
        <v>7</v>
      </c>
      <c r="L2849" s="3">
        <v>4</v>
      </c>
      <c r="M2849" s="3">
        <v>5</v>
      </c>
      <c r="N2849" s="3">
        <v>2</v>
      </c>
      <c r="O2849" s="3">
        <v>0</v>
      </c>
      <c r="P2849" s="3">
        <f t="shared" si="134"/>
        <v>22</v>
      </c>
      <c r="Q2849" s="3">
        <v>48</v>
      </c>
      <c r="R2849" s="3">
        <f t="shared" ref="R2849:R2912" si="136">COUNTIF($F$609:$F$5991,F2849)</f>
        <v>2</v>
      </c>
      <c r="S2849" s="3">
        <v>22</v>
      </c>
      <c r="T2849" s="3">
        <f>IF(AND(H2849&lt;5,S2849&gt;=VLOOKUP(A2849,anni!$A$1:$O$32,6,0)),1,0)</f>
        <v>0</v>
      </c>
    </row>
    <row r="2850" spans="1:20" x14ac:dyDescent="0.3">
      <c r="A2850" s="3">
        <v>2007</v>
      </c>
      <c r="B2850" s="3">
        <v>123</v>
      </c>
      <c r="C2850" s="3" t="s">
        <v>39</v>
      </c>
      <c r="D2850" s="3" t="s">
        <v>40</v>
      </c>
      <c r="E2850" s="3" t="s">
        <v>40</v>
      </c>
      <c r="F2850" s="3">
        <v>4972</v>
      </c>
      <c r="G2850" s="3">
        <f t="shared" si="135"/>
        <v>2007</v>
      </c>
      <c r="H2850" s="4">
        <v>4</v>
      </c>
      <c r="I2850" s="3" t="s">
        <v>36</v>
      </c>
      <c r="J2850" s="3">
        <v>6</v>
      </c>
      <c r="K2850" s="3">
        <v>7</v>
      </c>
      <c r="L2850" s="3">
        <v>0</v>
      </c>
      <c r="M2850" s="3">
        <v>3</v>
      </c>
      <c r="N2850" s="3">
        <v>0</v>
      </c>
      <c r="O2850" s="3">
        <v>0</v>
      </c>
      <c r="P2850" s="3">
        <f t="shared" si="134"/>
        <v>19.2</v>
      </c>
      <c r="Q2850" s="3">
        <v>107</v>
      </c>
      <c r="R2850" s="3">
        <f t="shared" si="136"/>
        <v>3</v>
      </c>
      <c r="S2850" s="3">
        <v>16</v>
      </c>
      <c r="T2850" s="3">
        <f>IF(AND(H2850&lt;5,S2850&gt;=VLOOKUP(A2850,anni!$A$1:$O$32,6,0)),1,0)</f>
        <v>0</v>
      </c>
    </row>
    <row r="2851" spans="1:20" x14ac:dyDescent="0.3">
      <c r="A2851" s="3">
        <v>2007</v>
      </c>
      <c r="B2851" s="3">
        <v>124</v>
      </c>
      <c r="C2851" s="3" t="s">
        <v>45</v>
      </c>
      <c r="D2851" s="3" t="s">
        <v>144</v>
      </c>
      <c r="E2851" s="3" t="s">
        <v>144</v>
      </c>
      <c r="F2851" s="3">
        <v>5216</v>
      </c>
      <c r="G2851" s="3">
        <f t="shared" si="135"/>
        <v>2007</v>
      </c>
      <c r="H2851" s="4">
        <v>5</v>
      </c>
      <c r="I2851" s="3" t="s">
        <v>36</v>
      </c>
      <c r="J2851" s="3">
        <v>3</v>
      </c>
      <c r="K2851" s="3">
        <v>0</v>
      </c>
      <c r="L2851" s="3">
        <v>7</v>
      </c>
      <c r="M2851" s="3">
        <v>0</v>
      </c>
      <c r="N2851" s="3">
        <v>0</v>
      </c>
      <c r="O2851" s="3">
        <v>0</v>
      </c>
      <c r="P2851" s="3">
        <f t="shared" ref="P2851:P2914" si="137">IF(T2851=0,IF(S2851=-1,-1,S2851*HLOOKUP(H2851,$U$1:$Y$2,2,0)),0)</f>
        <v>10</v>
      </c>
      <c r="Q2851" s="3">
        <v>196</v>
      </c>
      <c r="R2851" s="3">
        <f t="shared" si="136"/>
        <v>1</v>
      </c>
      <c r="S2851" s="3">
        <v>10</v>
      </c>
      <c r="T2851" s="3">
        <f>IF(AND(H2851&lt;5,S2851&gt;=VLOOKUP(A2851,anni!$A$1:$O$32,6,0)),1,0)</f>
        <v>0</v>
      </c>
    </row>
    <row r="2852" spans="1:20" x14ac:dyDescent="0.3">
      <c r="A2852" s="3">
        <v>2007</v>
      </c>
      <c r="B2852" s="3">
        <v>125</v>
      </c>
      <c r="C2852" s="3" t="s">
        <v>152</v>
      </c>
      <c r="D2852" s="3" t="s">
        <v>133</v>
      </c>
      <c r="E2852" s="3" t="s">
        <v>133</v>
      </c>
      <c r="F2852" s="3">
        <v>5291</v>
      </c>
      <c r="G2852" s="3">
        <f t="shared" si="135"/>
        <v>2007</v>
      </c>
      <c r="H2852" s="4">
        <v>4</v>
      </c>
      <c r="I2852" s="3" t="s">
        <v>36</v>
      </c>
      <c r="J2852" s="3">
        <v>1</v>
      </c>
      <c r="K2852" s="3">
        <v>3</v>
      </c>
      <c r="L2852" s="3">
        <v>7</v>
      </c>
      <c r="M2852" s="3">
        <v>1</v>
      </c>
      <c r="N2852" s="3">
        <v>0</v>
      </c>
      <c r="O2852" s="3">
        <v>0</v>
      </c>
      <c r="P2852" s="3">
        <f t="shared" si="137"/>
        <v>14.399999999999999</v>
      </c>
      <c r="Q2852" s="3">
        <v>163</v>
      </c>
      <c r="R2852" s="3">
        <f t="shared" si="136"/>
        <v>2</v>
      </c>
      <c r="S2852" s="3">
        <v>12</v>
      </c>
      <c r="T2852" s="3">
        <f>IF(AND(H2852&lt;5,S2852&gt;=VLOOKUP(A2852,anni!$A$1:$O$32,6,0)),1,0)</f>
        <v>0</v>
      </c>
    </row>
    <row r="2853" spans="1:20" x14ac:dyDescent="0.3">
      <c r="A2853" s="3">
        <v>2007</v>
      </c>
      <c r="B2853" s="3">
        <v>126</v>
      </c>
      <c r="C2853" s="3" t="s">
        <v>56</v>
      </c>
      <c r="D2853" s="3" t="s">
        <v>57</v>
      </c>
      <c r="E2853" s="3" t="s">
        <v>57</v>
      </c>
      <c r="F2853" s="3">
        <v>4937</v>
      </c>
      <c r="G2853" s="3">
        <f t="shared" si="135"/>
        <v>2007</v>
      </c>
      <c r="H2853" s="4">
        <v>5</v>
      </c>
      <c r="I2853" s="3" t="s">
        <v>36</v>
      </c>
      <c r="J2853" s="3">
        <v>5</v>
      </c>
      <c r="K2853" s="3">
        <v>3</v>
      </c>
      <c r="L2853" s="3">
        <v>5</v>
      </c>
      <c r="M2853" s="3">
        <v>0</v>
      </c>
      <c r="N2853" s="3">
        <v>0</v>
      </c>
      <c r="O2853" s="3">
        <v>0</v>
      </c>
      <c r="P2853" s="3">
        <f t="shared" si="137"/>
        <v>13</v>
      </c>
      <c r="Q2853" s="3">
        <v>151</v>
      </c>
      <c r="R2853" s="3">
        <f t="shared" si="136"/>
        <v>3</v>
      </c>
      <c r="S2853" s="3">
        <v>13</v>
      </c>
      <c r="T2853" s="3">
        <f>IF(AND(H2853&lt;5,S2853&gt;=VLOOKUP(A2853,anni!$A$1:$O$32,6,0)),1,0)</f>
        <v>0</v>
      </c>
    </row>
    <row r="2854" spans="1:20" x14ac:dyDescent="0.3">
      <c r="A2854" s="3">
        <v>2007</v>
      </c>
      <c r="B2854" s="3">
        <v>127</v>
      </c>
      <c r="C2854" s="3" t="s">
        <v>62</v>
      </c>
      <c r="D2854" s="3" t="s">
        <v>134</v>
      </c>
      <c r="E2854" s="3" t="s">
        <v>134</v>
      </c>
      <c r="F2854" s="3">
        <v>5292</v>
      </c>
      <c r="G2854" s="3">
        <f t="shared" si="135"/>
        <v>2007</v>
      </c>
      <c r="H2854" s="4">
        <v>4</v>
      </c>
      <c r="I2854" s="3" t="s">
        <v>36</v>
      </c>
      <c r="J2854" s="3">
        <v>2</v>
      </c>
      <c r="K2854" s="3">
        <v>1</v>
      </c>
      <c r="L2854" s="3">
        <v>0</v>
      </c>
      <c r="M2854" s="3">
        <v>0</v>
      </c>
      <c r="N2854" s="3">
        <v>0</v>
      </c>
      <c r="O2854" s="3">
        <v>0</v>
      </c>
      <c r="P2854" s="3">
        <f t="shared" si="137"/>
        <v>3.5999999999999996</v>
      </c>
      <c r="Q2854" s="3">
        <v>262</v>
      </c>
      <c r="R2854" s="3">
        <f t="shared" si="136"/>
        <v>2</v>
      </c>
      <c r="S2854" s="3">
        <v>3</v>
      </c>
      <c r="T2854" s="3">
        <f>IF(AND(H2854&lt;5,S2854&gt;=VLOOKUP(A2854,anni!$A$1:$O$32,6,0)),1,0)</f>
        <v>0</v>
      </c>
    </row>
    <row r="2855" spans="1:20" x14ac:dyDescent="0.3">
      <c r="A2855" s="3">
        <v>2007</v>
      </c>
      <c r="B2855" s="3">
        <v>128</v>
      </c>
      <c r="C2855" s="3" t="s">
        <v>29</v>
      </c>
      <c r="D2855" s="3" t="s">
        <v>129</v>
      </c>
      <c r="E2855" s="3" t="s">
        <v>129</v>
      </c>
      <c r="F2855" s="3">
        <v>5293</v>
      </c>
      <c r="G2855" s="3">
        <f t="shared" si="135"/>
        <v>2007</v>
      </c>
      <c r="H2855" s="4">
        <v>4</v>
      </c>
      <c r="I2855" s="3" t="s">
        <v>36</v>
      </c>
      <c r="J2855" s="3">
        <v>1</v>
      </c>
      <c r="K2855" s="3">
        <v>4</v>
      </c>
      <c r="L2855" s="3">
        <v>5</v>
      </c>
      <c r="M2855" s="3">
        <v>0</v>
      </c>
      <c r="N2855" s="3">
        <v>0</v>
      </c>
      <c r="O2855" s="3">
        <v>0</v>
      </c>
      <c r="P2855" s="3">
        <f t="shared" si="137"/>
        <v>12</v>
      </c>
      <c r="Q2855" s="3">
        <v>196</v>
      </c>
      <c r="R2855" s="3">
        <f t="shared" si="136"/>
        <v>1</v>
      </c>
      <c r="S2855" s="3">
        <v>10</v>
      </c>
      <c r="T2855" s="3">
        <f>IF(AND(H2855&lt;5,S2855&gt;=VLOOKUP(A2855,anni!$A$1:$O$32,6,0)),1,0)</f>
        <v>0</v>
      </c>
    </row>
    <row r="2856" spans="1:20" x14ac:dyDescent="0.3">
      <c r="A2856" s="3">
        <v>2007</v>
      </c>
      <c r="B2856" s="3">
        <v>129</v>
      </c>
      <c r="C2856" s="3" t="s">
        <v>32</v>
      </c>
      <c r="D2856" s="3" t="s">
        <v>95</v>
      </c>
      <c r="E2856" s="3" t="s">
        <v>95</v>
      </c>
      <c r="F2856" s="3">
        <v>5365</v>
      </c>
      <c r="G2856" s="3">
        <f t="shared" si="135"/>
        <v>2007</v>
      </c>
      <c r="H2856" s="4">
        <v>1</v>
      </c>
      <c r="I2856" s="3" t="s">
        <v>31</v>
      </c>
      <c r="J2856" s="3">
        <v>3</v>
      </c>
      <c r="K2856" s="3">
        <v>5</v>
      </c>
      <c r="L2856" s="3">
        <v>0</v>
      </c>
      <c r="M2856" s="3">
        <v>0</v>
      </c>
      <c r="N2856" s="3">
        <v>0</v>
      </c>
      <c r="O2856" s="3">
        <v>0</v>
      </c>
      <c r="P2856" s="3">
        <f t="shared" si="137"/>
        <v>14.4</v>
      </c>
      <c r="Q2856" s="3">
        <v>219</v>
      </c>
      <c r="R2856" s="3">
        <f t="shared" si="136"/>
        <v>5</v>
      </c>
      <c r="S2856" s="3">
        <v>8</v>
      </c>
      <c r="T2856" s="3">
        <f>IF(AND(H2856&lt;5,S2856&gt;=VLOOKUP(A2856,anni!$A$1:$O$32,6,0)),1,0)</f>
        <v>0</v>
      </c>
    </row>
    <row r="2857" spans="1:20" x14ac:dyDescent="0.3">
      <c r="A2857" s="3">
        <v>2007</v>
      </c>
      <c r="B2857" s="3">
        <v>130</v>
      </c>
      <c r="C2857" s="3" t="s">
        <v>34</v>
      </c>
      <c r="D2857" s="3" t="s">
        <v>35</v>
      </c>
      <c r="E2857" s="3" t="s">
        <v>35</v>
      </c>
      <c r="F2857" s="3">
        <v>5185</v>
      </c>
      <c r="G2857" s="3">
        <f t="shared" si="135"/>
        <v>2007</v>
      </c>
      <c r="H2857" s="4">
        <v>2</v>
      </c>
      <c r="I2857" s="3" t="s">
        <v>31</v>
      </c>
      <c r="J2857" s="3">
        <v>7</v>
      </c>
      <c r="K2857" s="3">
        <v>7</v>
      </c>
      <c r="L2857" s="3">
        <v>6</v>
      </c>
      <c r="M2857" s="3">
        <v>1</v>
      </c>
      <c r="N2857" s="3">
        <v>0</v>
      </c>
      <c r="O2857" s="3">
        <v>0</v>
      </c>
      <c r="P2857" s="3">
        <f t="shared" si="137"/>
        <v>33.6</v>
      </c>
      <c r="Q2857" s="3">
        <v>55</v>
      </c>
      <c r="R2857" s="3">
        <f t="shared" si="136"/>
        <v>5</v>
      </c>
      <c r="S2857" s="3">
        <v>21</v>
      </c>
      <c r="T2857" s="3">
        <f>IF(AND(H2857&lt;5,S2857&gt;=VLOOKUP(A2857,anni!$A$1:$O$32,6,0)),1,0)</f>
        <v>0</v>
      </c>
    </row>
    <row r="2858" spans="1:20" x14ac:dyDescent="0.3">
      <c r="A2858" s="3">
        <v>2007</v>
      </c>
      <c r="B2858" s="3">
        <v>131</v>
      </c>
      <c r="C2858" s="3" t="s">
        <v>86</v>
      </c>
      <c r="D2858" s="3" t="s">
        <v>131</v>
      </c>
      <c r="E2858" s="3" t="s">
        <v>131</v>
      </c>
      <c r="F2858" s="3">
        <v>5322</v>
      </c>
      <c r="G2858" s="3">
        <f t="shared" si="135"/>
        <v>2007</v>
      </c>
      <c r="H2858" s="4">
        <v>3</v>
      </c>
      <c r="I2858" s="3" t="s">
        <v>36</v>
      </c>
      <c r="J2858" s="3">
        <v>0</v>
      </c>
      <c r="K2858" s="3">
        <v>0</v>
      </c>
      <c r="L2858" s="3">
        <v>0</v>
      </c>
      <c r="M2858" s="3">
        <v>1</v>
      </c>
      <c r="N2858" s="3">
        <v>0</v>
      </c>
      <c r="O2858" s="3">
        <v>0</v>
      </c>
      <c r="P2858" s="3">
        <f t="shared" si="137"/>
        <v>1.4</v>
      </c>
      <c r="Q2858" s="3">
        <v>277</v>
      </c>
      <c r="R2858" s="3">
        <f t="shared" si="136"/>
        <v>1</v>
      </c>
      <c r="S2858" s="3">
        <v>1</v>
      </c>
      <c r="T2858" s="3">
        <f>IF(AND(H2858&lt;5,S2858&gt;=VLOOKUP(A2858,anni!$A$1:$O$32,6,0)),1,0)</f>
        <v>0</v>
      </c>
    </row>
    <row r="2859" spans="1:20" x14ac:dyDescent="0.3">
      <c r="A2859" s="3">
        <v>2007</v>
      </c>
      <c r="B2859" s="3">
        <v>132</v>
      </c>
      <c r="C2859" s="3" t="s">
        <v>47</v>
      </c>
      <c r="D2859" s="3" t="s">
        <v>48</v>
      </c>
      <c r="E2859" s="3" t="s">
        <v>48</v>
      </c>
      <c r="F2859" s="3">
        <v>5217</v>
      </c>
      <c r="G2859" s="3">
        <f t="shared" si="135"/>
        <v>2007</v>
      </c>
      <c r="H2859" s="4">
        <v>5</v>
      </c>
      <c r="I2859" s="3" t="s">
        <v>36</v>
      </c>
      <c r="J2859" s="3">
        <v>2</v>
      </c>
      <c r="K2859" s="3">
        <v>0</v>
      </c>
      <c r="L2859" s="3">
        <v>5</v>
      </c>
      <c r="M2859" s="3">
        <v>0</v>
      </c>
      <c r="N2859" s="3">
        <v>0</v>
      </c>
      <c r="O2859" s="3">
        <v>0</v>
      </c>
      <c r="P2859" s="3">
        <f t="shared" si="137"/>
        <v>7</v>
      </c>
      <c r="Q2859" s="3">
        <v>226</v>
      </c>
      <c r="R2859" s="3">
        <f t="shared" si="136"/>
        <v>1</v>
      </c>
      <c r="S2859" s="3">
        <v>7</v>
      </c>
      <c r="T2859" s="3">
        <f>IF(AND(H2859&lt;5,S2859&gt;=VLOOKUP(A2859,anni!$A$1:$O$32,6,0)),1,0)</f>
        <v>0</v>
      </c>
    </row>
    <row r="2860" spans="1:20" x14ac:dyDescent="0.3">
      <c r="A2860" s="3">
        <v>2007</v>
      </c>
      <c r="B2860" s="3">
        <v>133</v>
      </c>
      <c r="C2860" s="3" t="s">
        <v>45</v>
      </c>
      <c r="D2860" s="3" t="s">
        <v>49</v>
      </c>
      <c r="E2860" s="3" t="s">
        <v>49</v>
      </c>
      <c r="F2860" s="3">
        <v>5218</v>
      </c>
      <c r="G2860" s="3">
        <f t="shared" si="135"/>
        <v>2007</v>
      </c>
      <c r="H2860" s="4">
        <v>5</v>
      </c>
      <c r="I2860" s="3" t="s">
        <v>36</v>
      </c>
      <c r="J2860" s="3">
        <v>4</v>
      </c>
      <c r="K2860" s="3">
        <v>3</v>
      </c>
      <c r="L2860" s="3">
        <v>5</v>
      </c>
      <c r="M2860" s="3">
        <v>2</v>
      </c>
      <c r="N2860" s="3">
        <v>0</v>
      </c>
      <c r="O2860" s="3">
        <v>1</v>
      </c>
      <c r="P2860" s="3">
        <f t="shared" si="137"/>
        <v>15</v>
      </c>
      <c r="Q2860" s="3">
        <v>121</v>
      </c>
      <c r="R2860" s="3">
        <f t="shared" si="136"/>
        <v>1</v>
      </c>
      <c r="S2860" s="3">
        <v>15</v>
      </c>
      <c r="T2860" s="3">
        <f>IF(AND(H2860&lt;5,S2860&gt;=VLOOKUP(A2860,anni!$A$1:$O$32,6,0)),1,0)</f>
        <v>0</v>
      </c>
    </row>
    <row r="2861" spans="1:20" x14ac:dyDescent="0.3">
      <c r="A2861" s="3">
        <v>2007</v>
      </c>
      <c r="B2861" s="3">
        <v>134</v>
      </c>
      <c r="C2861" s="3" t="s">
        <v>53</v>
      </c>
      <c r="D2861" s="3" t="s">
        <v>98</v>
      </c>
      <c r="E2861" s="3" t="s">
        <v>98</v>
      </c>
      <c r="F2861" s="3">
        <v>5127</v>
      </c>
      <c r="G2861" s="3">
        <f t="shared" si="135"/>
        <v>2007</v>
      </c>
      <c r="H2861" s="4">
        <v>4</v>
      </c>
      <c r="I2861" s="3" t="s">
        <v>36</v>
      </c>
      <c r="J2861" s="3">
        <v>7</v>
      </c>
      <c r="K2861" s="3">
        <v>1</v>
      </c>
      <c r="L2861" s="3">
        <v>7</v>
      </c>
      <c r="M2861" s="3">
        <v>3</v>
      </c>
      <c r="N2861" s="3">
        <v>0</v>
      </c>
      <c r="O2861" s="3">
        <v>0</v>
      </c>
      <c r="P2861" s="3">
        <f t="shared" si="137"/>
        <v>21.599999999999998</v>
      </c>
      <c r="Q2861" s="3">
        <v>84</v>
      </c>
      <c r="R2861" s="3">
        <f t="shared" si="136"/>
        <v>3</v>
      </c>
      <c r="S2861" s="3">
        <v>18</v>
      </c>
      <c r="T2861" s="3">
        <f>IF(AND(H2861&lt;5,S2861&gt;=VLOOKUP(A2861,anni!$A$1:$O$32,6,0)),1,0)</f>
        <v>0</v>
      </c>
    </row>
    <row r="2862" spans="1:20" x14ac:dyDescent="0.3">
      <c r="A2862" s="3">
        <v>2007</v>
      </c>
      <c r="B2862" s="3">
        <v>135</v>
      </c>
      <c r="C2862" s="3" t="s">
        <v>53</v>
      </c>
      <c r="D2862" s="3" t="s">
        <v>113</v>
      </c>
      <c r="E2862" s="3" t="s">
        <v>113</v>
      </c>
      <c r="F2862" s="3">
        <v>5219</v>
      </c>
      <c r="G2862" s="3">
        <f t="shared" si="135"/>
        <v>2007</v>
      </c>
      <c r="H2862" s="4">
        <v>5</v>
      </c>
      <c r="I2862" s="3" t="s">
        <v>36</v>
      </c>
      <c r="J2862" s="3">
        <v>6</v>
      </c>
      <c r="K2862" s="3">
        <v>3</v>
      </c>
      <c r="L2862" s="3">
        <v>6</v>
      </c>
      <c r="M2862" s="3">
        <v>0</v>
      </c>
      <c r="N2862" s="3">
        <v>0</v>
      </c>
      <c r="O2862" s="3">
        <v>0</v>
      </c>
      <c r="P2862" s="3">
        <f t="shared" si="137"/>
        <v>15</v>
      </c>
      <c r="Q2862" s="3">
        <v>121</v>
      </c>
      <c r="R2862" s="3">
        <f t="shared" si="136"/>
        <v>1</v>
      </c>
      <c r="S2862" s="3">
        <v>15</v>
      </c>
      <c r="T2862" s="3">
        <f>IF(AND(H2862&lt;5,S2862&gt;=VLOOKUP(A2862,anni!$A$1:$O$32,6,0)),1,0)</f>
        <v>0</v>
      </c>
    </row>
    <row r="2863" spans="1:20" x14ac:dyDescent="0.3">
      <c r="A2863" s="3">
        <v>2007</v>
      </c>
      <c r="B2863" s="3">
        <v>136</v>
      </c>
      <c r="C2863" s="3" t="s">
        <v>39</v>
      </c>
      <c r="D2863" s="3" t="s">
        <v>40</v>
      </c>
      <c r="E2863" s="3" t="s">
        <v>40</v>
      </c>
      <c r="F2863" s="3">
        <v>4757</v>
      </c>
      <c r="G2863" s="3">
        <f t="shared" si="135"/>
        <v>2007</v>
      </c>
      <c r="H2863" s="4">
        <v>5</v>
      </c>
      <c r="I2863" s="3" t="s">
        <v>36</v>
      </c>
      <c r="J2863" s="3">
        <v>7</v>
      </c>
      <c r="K2863" s="3">
        <v>4</v>
      </c>
      <c r="L2863" s="3">
        <v>6</v>
      </c>
      <c r="M2863" s="3">
        <v>0</v>
      </c>
      <c r="N2863" s="3">
        <v>0</v>
      </c>
      <c r="O2863" s="3">
        <v>0</v>
      </c>
      <c r="P2863" s="3">
        <f t="shared" si="137"/>
        <v>17</v>
      </c>
      <c r="Q2863" s="3">
        <v>94</v>
      </c>
      <c r="R2863" s="3">
        <f t="shared" si="136"/>
        <v>3</v>
      </c>
      <c r="S2863" s="3">
        <v>17</v>
      </c>
      <c r="T2863" s="3">
        <f>IF(AND(H2863&lt;5,S2863&gt;=VLOOKUP(A2863,anni!$A$1:$O$32,6,0)),1,0)</f>
        <v>0</v>
      </c>
    </row>
    <row r="2864" spans="1:20" x14ac:dyDescent="0.3">
      <c r="A2864" s="3">
        <v>2007</v>
      </c>
      <c r="B2864" s="3">
        <v>137</v>
      </c>
      <c r="C2864" s="3" t="s">
        <v>43</v>
      </c>
      <c r="D2864" s="3" t="s">
        <v>91</v>
      </c>
      <c r="E2864" s="3" t="s">
        <v>91</v>
      </c>
      <c r="F2864" s="3">
        <v>5084</v>
      </c>
      <c r="G2864" s="3">
        <f t="shared" si="135"/>
        <v>2007</v>
      </c>
      <c r="H2864" s="4">
        <v>5</v>
      </c>
      <c r="I2864" s="3" t="s">
        <v>36</v>
      </c>
      <c r="J2864" s="3">
        <v>7</v>
      </c>
      <c r="K2864" s="3">
        <v>7</v>
      </c>
      <c r="L2864" s="3">
        <v>0</v>
      </c>
      <c r="M2864" s="3">
        <v>3</v>
      </c>
      <c r="N2864" s="3">
        <v>0</v>
      </c>
      <c r="O2864" s="3">
        <v>0</v>
      </c>
      <c r="P2864" s="3">
        <f t="shared" si="137"/>
        <v>17</v>
      </c>
      <c r="Q2864" s="3">
        <v>94</v>
      </c>
      <c r="R2864" s="3">
        <f t="shared" si="136"/>
        <v>2</v>
      </c>
      <c r="S2864" s="3">
        <v>17</v>
      </c>
      <c r="T2864" s="3">
        <f>IF(AND(H2864&lt;5,S2864&gt;=VLOOKUP(A2864,anni!$A$1:$O$32,6,0)),1,0)</f>
        <v>0</v>
      </c>
    </row>
    <row r="2865" spans="1:20" x14ac:dyDescent="0.3">
      <c r="A2865" s="3">
        <v>2007</v>
      </c>
      <c r="B2865" s="3">
        <v>138</v>
      </c>
      <c r="C2865" s="3" t="s">
        <v>34</v>
      </c>
      <c r="D2865" s="3" t="s">
        <v>103</v>
      </c>
      <c r="E2865" s="3" t="s">
        <v>103</v>
      </c>
      <c r="F2865" s="3">
        <v>5086</v>
      </c>
      <c r="G2865" s="3">
        <f t="shared" si="135"/>
        <v>2007</v>
      </c>
      <c r="H2865" s="4">
        <v>5</v>
      </c>
      <c r="I2865" s="3" t="s">
        <v>36</v>
      </c>
      <c r="J2865" s="3">
        <v>7</v>
      </c>
      <c r="K2865" s="3">
        <v>7</v>
      </c>
      <c r="L2865" s="3">
        <v>7</v>
      </c>
      <c r="M2865" s="3">
        <v>2</v>
      </c>
      <c r="N2865" s="3">
        <v>0</v>
      </c>
      <c r="O2865" s="3">
        <v>0</v>
      </c>
      <c r="P2865" s="3">
        <f t="shared" si="137"/>
        <v>23</v>
      </c>
      <c r="Q2865" s="3">
        <v>35</v>
      </c>
      <c r="R2865" s="3">
        <f t="shared" si="136"/>
        <v>2</v>
      </c>
      <c r="S2865" s="3">
        <v>23</v>
      </c>
      <c r="T2865" s="3">
        <f>IF(AND(H2865&lt;5,S2865&gt;=VLOOKUP(A2865,anni!$A$1:$O$32,6,0)),1,0)</f>
        <v>0</v>
      </c>
    </row>
    <row r="2866" spans="1:20" x14ac:dyDescent="0.3">
      <c r="A2866" s="3">
        <v>2007</v>
      </c>
      <c r="B2866" s="3">
        <v>139</v>
      </c>
      <c r="C2866" s="3" t="s">
        <v>56</v>
      </c>
      <c r="D2866" s="3" t="s">
        <v>126</v>
      </c>
      <c r="E2866" s="3" t="s">
        <v>126</v>
      </c>
      <c r="F2866" s="3">
        <v>5220</v>
      </c>
      <c r="G2866" s="3">
        <f t="shared" si="135"/>
        <v>2007</v>
      </c>
      <c r="H2866" s="4">
        <v>5</v>
      </c>
      <c r="I2866" s="3" t="s">
        <v>36</v>
      </c>
      <c r="J2866" s="3">
        <v>2</v>
      </c>
      <c r="K2866" s="3">
        <v>7</v>
      </c>
      <c r="L2866" s="3">
        <v>3</v>
      </c>
      <c r="M2866" s="3">
        <v>4</v>
      </c>
      <c r="N2866" s="3">
        <v>0</v>
      </c>
      <c r="O2866" s="3">
        <v>0</v>
      </c>
      <c r="P2866" s="3">
        <f t="shared" si="137"/>
        <v>16</v>
      </c>
      <c r="Q2866" s="3">
        <v>107</v>
      </c>
      <c r="R2866" s="3">
        <f t="shared" si="136"/>
        <v>1</v>
      </c>
      <c r="S2866" s="3">
        <v>16</v>
      </c>
      <c r="T2866" s="3">
        <f>IF(AND(H2866&lt;5,S2866&gt;=VLOOKUP(A2866,anni!$A$1:$O$32,6,0)),1,0)</f>
        <v>0</v>
      </c>
    </row>
    <row r="2867" spans="1:20" x14ac:dyDescent="0.3">
      <c r="A2867" s="3">
        <v>2007</v>
      </c>
      <c r="B2867" s="3">
        <v>140</v>
      </c>
      <c r="C2867" s="3" t="s">
        <v>32</v>
      </c>
      <c r="D2867" s="3" t="s">
        <v>61</v>
      </c>
      <c r="E2867" s="3" t="s">
        <v>61</v>
      </c>
      <c r="F2867" s="3">
        <v>4939</v>
      </c>
      <c r="G2867" s="3">
        <f t="shared" si="135"/>
        <v>2007</v>
      </c>
      <c r="H2867" s="4">
        <v>5</v>
      </c>
      <c r="I2867" s="3" t="s">
        <v>36</v>
      </c>
      <c r="J2867" s="3">
        <v>6</v>
      </c>
      <c r="K2867" s="3">
        <v>3</v>
      </c>
      <c r="L2867" s="3">
        <v>5</v>
      </c>
      <c r="M2867" s="3">
        <v>0</v>
      </c>
      <c r="N2867" s="3">
        <v>0</v>
      </c>
      <c r="O2867" s="3">
        <v>0</v>
      </c>
      <c r="P2867" s="3">
        <f t="shared" si="137"/>
        <v>14</v>
      </c>
      <c r="Q2867" s="3">
        <v>134</v>
      </c>
      <c r="R2867" s="3">
        <f t="shared" si="136"/>
        <v>3</v>
      </c>
      <c r="S2867" s="3">
        <v>14</v>
      </c>
      <c r="T2867" s="3">
        <f>IF(AND(H2867&lt;5,S2867&gt;=VLOOKUP(A2867,anni!$A$1:$O$32,6,0)),1,0)</f>
        <v>0</v>
      </c>
    </row>
    <row r="2868" spans="1:20" x14ac:dyDescent="0.3">
      <c r="A2868" s="3">
        <v>2007</v>
      </c>
      <c r="B2868" s="3">
        <v>141</v>
      </c>
      <c r="C2868" s="3" t="s">
        <v>43</v>
      </c>
      <c r="D2868" s="3" t="s">
        <v>91</v>
      </c>
      <c r="E2868" s="3" t="s">
        <v>91</v>
      </c>
      <c r="F2868" s="3">
        <v>5294</v>
      </c>
      <c r="G2868" s="3">
        <f t="shared" si="135"/>
        <v>2007</v>
      </c>
      <c r="H2868" s="4">
        <v>4</v>
      </c>
      <c r="I2868" s="3" t="s">
        <v>36</v>
      </c>
      <c r="J2868" s="3">
        <v>4</v>
      </c>
      <c r="K2868" s="3">
        <v>7</v>
      </c>
      <c r="L2868" s="3">
        <v>0</v>
      </c>
      <c r="M2868" s="3">
        <v>0</v>
      </c>
      <c r="N2868" s="3">
        <v>0</v>
      </c>
      <c r="O2868" s="3">
        <v>0</v>
      </c>
      <c r="P2868" s="3">
        <f t="shared" si="137"/>
        <v>13.2</v>
      </c>
      <c r="Q2868" s="3">
        <v>181</v>
      </c>
      <c r="R2868" s="3">
        <f t="shared" si="136"/>
        <v>1</v>
      </c>
      <c r="S2868" s="3">
        <v>11</v>
      </c>
      <c r="T2868" s="3">
        <f>IF(AND(H2868&lt;5,S2868&gt;=VLOOKUP(A2868,anni!$A$1:$O$32,6,0)),1,0)</f>
        <v>0</v>
      </c>
    </row>
    <row r="2869" spans="1:20" x14ac:dyDescent="0.3">
      <c r="A2869" s="3">
        <v>2007</v>
      </c>
      <c r="B2869" s="3">
        <v>142</v>
      </c>
      <c r="C2869" s="3" t="s">
        <v>69</v>
      </c>
      <c r="D2869" s="3" t="s">
        <v>76</v>
      </c>
      <c r="E2869" s="3" t="s">
        <v>76</v>
      </c>
      <c r="F2869" s="3">
        <v>5221</v>
      </c>
      <c r="G2869" s="3">
        <f t="shared" si="135"/>
        <v>2007</v>
      </c>
      <c r="H2869" s="4">
        <v>5</v>
      </c>
      <c r="I2869" s="3" t="s">
        <v>36</v>
      </c>
      <c r="J2869" s="3">
        <v>6</v>
      </c>
      <c r="K2869" s="3">
        <v>7</v>
      </c>
      <c r="L2869" s="3">
        <v>7</v>
      </c>
      <c r="M2869" s="3">
        <v>3</v>
      </c>
      <c r="N2869" s="3">
        <v>0</v>
      </c>
      <c r="O2869" s="3">
        <v>0</v>
      </c>
      <c r="P2869" s="3">
        <f t="shared" si="137"/>
        <v>23</v>
      </c>
      <c r="Q2869" s="3">
        <v>35</v>
      </c>
      <c r="R2869" s="3">
        <f t="shared" si="136"/>
        <v>1</v>
      </c>
      <c r="S2869" s="3">
        <v>23</v>
      </c>
      <c r="T2869" s="3">
        <f>IF(AND(H2869&lt;5,S2869&gt;=VLOOKUP(A2869,anni!$A$1:$O$32,6,0)),1,0)</f>
        <v>0</v>
      </c>
    </row>
    <row r="2870" spans="1:20" x14ac:dyDescent="0.3">
      <c r="A2870" s="3">
        <v>2007</v>
      </c>
      <c r="B2870" s="3">
        <v>143</v>
      </c>
      <c r="C2870" s="3" t="s">
        <v>53</v>
      </c>
      <c r="D2870" s="3" t="s">
        <v>98</v>
      </c>
      <c r="E2870" s="3" t="s">
        <v>98</v>
      </c>
      <c r="F2870" s="3">
        <v>5222</v>
      </c>
      <c r="G2870" s="3">
        <f t="shared" si="135"/>
        <v>2007</v>
      </c>
      <c r="H2870" s="4">
        <v>5</v>
      </c>
      <c r="I2870" s="3" t="s">
        <v>36</v>
      </c>
      <c r="J2870" s="3">
        <v>6</v>
      </c>
      <c r="K2870" s="3">
        <v>0</v>
      </c>
      <c r="L2870" s="3">
        <v>7</v>
      </c>
      <c r="M2870" s="3">
        <v>0</v>
      </c>
      <c r="N2870" s="3">
        <v>0</v>
      </c>
      <c r="O2870" s="3">
        <v>0</v>
      </c>
      <c r="P2870" s="3">
        <f t="shared" si="137"/>
        <v>13</v>
      </c>
      <c r="Q2870" s="3">
        <v>151</v>
      </c>
      <c r="R2870" s="3">
        <f t="shared" si="136"/>
        <v>1</v>
      </c>
      <c r="S2870" s="3">
        <v>13</v>
      </c>
      <c r="T2870" s="3">
        <f>IF(AND(H2870&lt;5,S2870&gt;=VLOOKUP(A2870,anni!$A$1:$O$32,6,0)),1,0)</f>
        <v>0</v>
      </c>
    </row>
    <row r="2871" spans="1:20" x14ac:dyDescent="0.3">
      <c r="A2871" s="3">
        <v>2007</v>
      </c>
      <c r="B2871" s="3">
        <v>144</v>
      </c>
      <c r="C2871" s="3" t="s">
        <v>39</v>
      </c>
      <c r="D2871" s="3" t="s">
        <v>65</v>
      </c>
      <c r="E2871" s="3" t="s">
        <v>65</v>
      </c>
      <c r="F2871" s="3">
        <v>5223</v>
      </c>
      <c r="G2871" s="3">
        <f t="shared" si="135"/>
        <v>2007</v>
      </c>
      <c r="H2871" s="4">
        <v>5</v>
      </c>
      <c r="I2871" s="3" t="s">
        <v>36</v>
      </c>
      <c r="J2871" s="3">
        <v>1</v>
      </c>
      <c r="K2871" s="3">
        <v>1</v>
      </c>
      <c r="L2871" s="3">
        <v>0</v>
      </c>
      <c r="M2871" s="3">
        <v>3</v>
      </c>
      <c r="N2871" s="3">
        <v>0</v>
      </c>
      <c r="O2871" s="3">
        <v>0</v>
      </c>
      <c r="P2871" s="3">
        <f t="shared" si="137"/>
        <v>5</v>
      </c>
      <c r="Q2871" s="3">
        <v>242</v>
      </c>
      <c r="R2871" s="3">
        <f t="shared" si="136"/>
        <v>1</v>
      </c>
      <c r="S2871" s="3">
        <v>5</v>
      </c>
      <c r="T2871" s="3">
        <f>IF(AND(H2871&lt;5,S2871&gt;=VLOOKUP(A2871,anni!$A$1:$O$32,6,0)),1,0)</f>
        <v>0</v>
      </c>
    </row>
    <row r="2872" spans="1:20" x14ac:dyDescent="0.3">
      <c r="A2872" s="3">
        <v>2007</v>
      </c>
      <c r="B2872" s="3">
        <v>145</v>
      </c>
      <c r="C2872" s="3" t="s">
        <v>43</v>
      </c>
      <c r="D2872" s="3" t="s">
        <v>44</v>
      </c>
      <c r="E2872" s="3" t="s">
        <v>44</v>
      </c>
      <c r="F2872" s="3">
        <v>5295</v>
      </c>
      <c r="G2872" s="3">
        <f t="shared" si="135"/>
        <v>2007</v>
      </c>
      <c r="H2872" s="4">
        <v>4</v>
      </c>
      <c r="I2872" s="3" t="s">
        <v>36</v>
      </c>
      <c r="J2872" s="3">
        <v>1</v>
      </c>
      <c r="K2872" s="3">
        <v>0</v>
      </c>
      <c r="L2872" s="3">
        <v>0</v>
      </c>
      <c r="M2872" s="3">
        <v>2</v>
      </c>
      <c r="N2872" s="3">
        <v>0</v>
      </c>
      <c r="O2872" s="3">
        <v>0</v>
      </c>
      <c r="P2872" s="3">
        <f t="shared" si="137"/>
        <v>3.5999999999999996</v>
      </c>
      <c r="Q2872" s="3">
        <v>262</v>
      </c>
      <c r="R2872" s="3">
        <f t="shared" si="136"/>
        <v>1</v>
      </c>
      <c r="S2872" s="3">
        <v>3</v>
      </c>
      <c r="T2872" s="3">
        <f>IF(AND(H2872&lt;5,S2872&gt;=VLOOKUP(A2872,anni!$A$1:$O$32,6,0)),1,0)</f>
        <v>0</v>
      </c>
    </row>
    <row r="2873" spans="1:20" x14ac:dyDescent="0.3">
      <c r="A2873" s="3">
        <v>2007</v>
      </c>
      <c r="B2873" s="3">
        <v>146</v>
      </c>
      <c r="C2873" s="3" t="s">
        <v>45</v>
      </c>
      <c r="D2873" s="3" t="s">
        <v>49</v>
      </c>
      <c r="E2873" s="3" t="s">
        <v>49</v>
      </c>
      <c r="F2873" s="3">
        <v>5160</v>
      </c>
      <c r="G2873" s="3">
        <f t="shared" si="135"/>
        <v>2007</v>
      </c>
      <c r="H2873" s="4">
        <v>3</v>
      </c>
      <c r="I2873" s="3" t="s">
        <v>36</v>
      </c>
      <c r="J2873" s="3">
        <v>7</v>
      </c>
      <c r="K2873" s="3">
        <v>7</v>
      </c>
      <c r="L2873" s="3">
        <v>7</v>
      </c>
      <c r="M2873" s="3">
        <v>4</v>
      </c>
      <c r="N2873" s="3">
        <v>0</v>
      </c>
      <c r="O2873" s="3">
        <v>0</v>
      </c>
      <c r="P2873" s="3">
        <f t="shared" si="137"/>
        <v>0</v>
      </c>
      <c r="Q2873" s="3">
        <v>19</v>
      </c>
      <c r="R2873" s="3">
        <f t="shared" si="136"/>
        <v>4</v>
      </c>
      <c r="S2873" s="3">
        <v>25</v>
      </c>
      <c r="T2873" s="3">
        <f>IF(AND(H2873&lt;5,S2873&gt;=VLOOKUP(A2873,anni!$A$1:$O$32,6,0)),1,0)</f>
        <v>1</v>
      </c>
    </row>
    <row r="2874" spans="1:20" x14ac:dyDescent="0.3">
      <c r="A2874" s="3">
        <v>2007</v>
      </c>
      <c r="B2874" s="3">
        <v>147</v>
      </c>
      <c r="C2874" s="3" t="s">
        <v>39</v>
      </c>
      <c r="D2874" s="3" t="s">
        <v>40</v>
      </c>
      <c r="E2874" s="3" t="s">
        <v>40</v>
      </c>
      <c r="F2874" s="3">
        <v>5345</v>
      </c>
      <c r="G2874" s="3">
        <f t="shared" si="135"/>
        <v>2007</v>
      </c>
      <c r="H2874" s="4">
        <v>2</v>
      </c>
      <c r="I2874" s="3" t="s">
        <v>31</v>
      </c>
      <c r="J2874" s="3">
        <v>7</v>
      </c>
      <c r="K2874" s="3">
        <v>3</v>
      </c>
      <c r="L2874" s="3">
        <v>5</v>
      </c>
      <c r="M2874" s="3">
        <v>3</v>
      </c>
      <c r="N2874" s="3">
        <v>4</v>
      </c>
      <c r="O2874" s="3">
        <v>0</v>
      </c>
      <c r="P2874" s="3">
        <f t="shared" si="137"/>
        <v>35.200000000000003</v>
      </c>
      <c r="Q2874" s="3">
        <v>48</v>
      </c>
      <c r="R2874" s="3">
        <f t="shared" si="136"/>
        <v>4</v>
      </c>
      <c r="S2874" s="3">
        <v>22</v>
      </c>
      <c r="T2874" s="3">
        <f>IF(AND(H2874&lt;5,S2874&gt;=VLOOKUP(A2874,anni!$A$1:$O$32,6,0)),1,0)</f>
        <v>0</v>
      </c>
    </row>
    <row r="2875" spans="1:20" x14ac:dyDescent="0.3">
      <c r="A2875" s="3">
        <v>2007</v>
      </c>
      <c r="B2875" s="3">
        <v>148</v>
      </c>
      <c r="C2875" s="3" t="s">
        <v>47</v>
      </c>
      <c r="D2875" s="3" t="s">
        <v>108</v>
      </c>
      <c r="E2875" s="3" t="s">
        <v>108</v>
      </c>
      <c r="F2875" s="3">
        <v>4993</v>
      </c>
      <c r="G2875" s="3">
        <f t="shared" si="135"/>
        <v>2007</v>
      </c>
      <c r="H2875" s="4">
        <v>3</v>
      </c>
      <c r="I2875" s="3" t="s">
        <v>36</v>
      </c>
      <c r="J2875" s="3">
        <v>6</v>
      </c>
      <c r="K2875" s="3">
        <v>3</v>
      </c>
      <c r="L2875" s="3">
        <v>0</v>
      </c>
      <c r="M2875" s="3">
        <v>2</v>
      </c>
      <c r="N2875" s="3">
        <v>0</v>
      </c>
      <c r="O2875" s="3">
        <v>0</v>
      </c>
      <c r="P2875" s="3">
        <f t="shared" si="137"/>
        <v>15.399999999999999</v>
      </c>
      <c r="Q2875" s="3">
        <v>181</v>
      </c>
      <c r="R2875" s="3">
        <f t="shared" si="136"/>
        <v>4</v>
      </c>
      <c r="S2875" s="3">
        <v>11</v>
      </c>
      <c r="T2875" s="3">
        <f>IF(AND(H2875&lt;5,S2875&gt;=VLOOKUP(A2875,anni!$A$1:$O$32,6,0)),1,0)</f>
        <v>0</v>
      </c>
    </row>
    <row r="2876" spans="1:20" x14ac:dyDescent="0.3">
      <c r="A2876" s="3">
        <v>2007</v>
      </c>
      <c r="B2876" s="3">
        <v>149</v>
      </c>
      <c r="C2876" s="3" t="s">
        <v>37</v>
      </c>
      <c r="D2876" s="3" t="s">
        <v>55</v>
      </c>
      <c r="E2876" s="3" t="s">
        <v>55</v>
      </c>
      <c r="F2876" s="3">
        <v>4994</v>
      </c>
      <c r="G2876" s="3">
        <f t="shared" si="135"/>
        <v>2007</v>
      </c>
      <c r="H2876" s="4">
        <v>3</v>
      </c>
      <c r="I2876" s="3" t="s">
        <v>36</v>
      </c>
      <c r="J2876" s="3">
        <v>4</v>
      </c>
      <c r="K2876" s="3">
        <v>7</v>
      </c>
      <c r="L2876" s="3">
        <v>5</v>
      </c>
      <c r="M2876" s="3">
        <v>0</v>
      </c>
      <c r="N2876" s="3">
        <v>0</v>
      </c>
      <c r="O2876" s="3">
        <v>0</v>
      </c>
      <c r="P2876" s="3">
        <f t="shared" si="137"/>
        <v>22.4</v>
      </c>
      <c r="Q2876" s="3">
        <v>107</v>
      </c>
      <c r="R2876" s="3">
        <f t="shared" si="136"/>
        <v>5</v>
      </c>
      <c r="S2876" s="3">
        <v>16</v>
      </c>
      <c r="T2876" s="3">
        <f>IF(AND(H2876&lt;5,S2876&gt;=VLOOKUP(A2876,anni!$A$1:$O$32,6,0)),1,0)</f>
        <v>0</v>
      </c>
    </row>
    <row r="2877" spans="1:20" x14ac:dyDescent="0.3">
      <c r="A2877" s="3">
        <v>2007</v>
      </c>
      <c r="B2877" s="3">
        <v>150</v>
      </c>
      <c r="C2877" s="3" t="s">
        <v>45</v>
      </c>
      <c r="D2877" s="3" t="s">
        <v>49</v>
      </c>
      <c r="E2877" s="3" t="s">
        <v>49</v>
      </c>
      <c r="F2877" s="3">
        <v>4798</v>
      </c>
      <c r="G2877" s="3">
        <f t="shared" si="135"/>
        <v>2007</v>
      </c>
      <c r="H2877" s="4">
        <v>4</v>
      </c>
      <c r="I2877" s="3" t="s">
        <v>36</v>
      </c>
      <c r="J2877" s="3">
        <v>7</v>
      </c>
      <c r="K2877" s="3">
        <v>7</v>
      </c>
      <c r="L2877" s="3">
        <v>7</v>
      </c>
      <c r="M2877" s="3">
        <v>7</v>
      </c>
      <c r="N2877" s="3">
        <v>0</v>
      </c>
      <c r="O2877" s="3">
        <v>0</v>
      </c>
      <c r="P2877" s="3">
        <f t="shared" si="137"/>
        <v>0</v>
      </c>
      <c r="Q2877" s="3">
        <v>8</v>
      </c>
      <c r="R2877" s="3">
        <f t="shared" si="136"/>
        <v>5</v>
      </c>
      <c r="S2877" s="3">
        <v>28</v>
      </c>
      <c r="T2877" s="3">
        <f>IF(AND(H2877&lt;5,S2877&gt;=VLOOKUP(A2877,anni!$A$1:$O$32,6,0)),1,0)</f>
        <v>1</v>
      </c>
    </row>
    <row r="2878" spans="1:20" x14ac:dyDescent="0.3">
      <c r="A2878" s="3">
        <v>2007</v>
      </c>
      <c r="B2878" s="3">
        <v>151</v>
      </c>
      <c r="C2878" s="3" t="s">
        <v>37</v>
      </c>
      <c r="D2878" s="3" t="s">
        <v>115</v>
      </c>
      <c r="E2878" s="3" t="s">
        <v>115</v>
      </c>
      <c r="F2878" s="3">
        <v>5296</v>
      </c>
      <c r="G2878" s="3">
        <f t="shared" si="135"/>
        <v>2007</v>
      </c>
      <c r="H2878" s="4">
        <v>4</v>
      </c>
      <c r="I2878" s="3" t="s">
        <v>36</v>
      </c>
      <c r="J2878" s="3">
        <v>4</v>
      </c>
      <c r="K2878" s="3">
        <v>0</v>
      </c>
      <c r="L2878" s="3">
        <v>5</v>
      </c>
      <c r="M2878" s="3">
        <v>0</v>
      </c>
      <c r="N2878" s="3">
        <v>0</v>
      </c>
      <c r="O2878" s="3">
        <v>0</v>
      </c>
      <c r="P2878" s="3">
        <f t="shared" si="137"/>
        <v>10.799999999999999</v>
      </c>
      <c r="Q2878" s="3">
        <v>210</v>
      </c>
      <c r="R2878" s="3">
        <f t="shared" si="136"/>
        <v>2</v>
      </c>
      <c r="S2878" s="3">
        <v>9</v>
      </c>
      <c r="T2878" s="3">
        <f>IF(AND(H2878&lt;5,S2878&gt;=VLOOKUP(A2878,anni!$A$1:$O$32,6,0)),1,0)</f>
        <v>0</v>
      </c>
    </row>
    <row r="2879" spans="1:20" x14ac:dyDescent="0.3">
      <c r="A2879" s="3">
        <v>2007</v>
      </c>
      <c r="B2879" s="3">
        <v>152</v>
      </c>
      <c r="C2879" s="3" t="s">
        <v>53</v>
      </c>
      <c r="D2879" s="3" t="s">
        <v>54</v>
      </c>
      <c r="E2879" s="3" t="s">
        <v>54</v>
      </c>
      <c r="F2879" s="3">
        <v>4942</v>
      </c>
      <c r="G2879" s="3">
        <f t="shared" si="135"/>
        <v>2007</v>
      </c>
      <c r="H2879" s="4">
        <v>5</v>
      </c>
      <c r="I2879" s="3" t="s">
        <v>36</v>
      </c>
      <c r="J2879" s="3">
        <v>6</v>
      </c>
      <c r="K2879" s="3">
        <v>7</v>
      </c>
      <c r="L2879" s="3">
        <v>4</v>
      </c>
      <c r="M2879" s="3">
        <v>0</v>
      </c>
      <c r="N2879" s="3">
        <v>0</v>
      </c>
      <c r="O2879" s="3">
        <v>0</v>
      </c>
      <c r="P2879" s="3">
        <f t="shared" si="137"/>
        <v>17</v>
      </c>
      <c r="Q2879" s="3">
        <v>94</v>
      </c>
      <c r="R2879" s="3">
        <f t="shared" si="136"/>
        <v>3</v>
      </c>
      <c r="S2879" s="3">
        <v>17</v>
      </c>
      <c r="T2879" s="3">
        <f>IF(AND(H2879&lt;5,S2879&gt;=VLOOKUP(A2879,anni!$A$1:$O$32,6,0)),1,0)</f>
        <v>0</v>
      </c>
    </row>
    <row r="2880" spans="1:20" x14ac:dyDescent="0.3">
      <c r="A2880" s="3">
        <v>2007</v>
      </c>
      <c r="B2880" s="3">
        <v>153</v>
      </c>
      <c r="C2880" s="3" t="s">
        <v>34</v>
      </c>
      <c r="D2880" s="3" t="s">
        <v>83</v>
      </c>
      <c r="E2880" s="3" t="s">
        <v>83</v>
      </c>
      <c r="F2880" s="3">
        <v>4760</v>
      </c>
      <c r="G2880" s="3">
        <f t="shared" si="135"/>
        <v>2007</v>
      </c>
      <c r="H2880" s="4">
        <v>5</v>
      </c>
      <c r="I2880" s="3" t="s">
        <v>36</v>
      </c>
      <c r="J2880" s="3">
        <v>6</v>
      </c>
      <c r="K2880" s="3">
        <v>2</v>
      </c>
      <c r="L2880" s="3">
        <v>7</v>
      </c>
      <c r="M2880" s="3">
        <v>3</v>
      </c>
      <c r="N2880" s="3">
        <v>0</v>
      </c>
      <c r="O2880" s="3">
        <v>0</v>
      </c>
      <c r="P2880" s="3">
        <f t="shared" si="137"/>
        <v>18</v>
      </c>
      <c r="Q2880" s="3">
        <v>84</v>
      </c>
      <c r="R2880" s="3">
        <f t="shared" si="136"/>
        <v>4</v>
      </c>
      <c r="S2880" s="3">
        <v>18</v>
      </c>
      <c r="T2880" s="3">
        <f>IF(AND(H2880&lt;5,S2880&gt;=VLOOKUP(A2880,anni!$A$1:$O$32,6,0)),1,0)</f>
        <v>0</v>
      </c>
    </row>
    <row r="2881" spans="1:20" x14ac:dyDescent="0.3">
      <c r="A2881" s="3">
        <v>2007</v>
      </c>
      <c r="B2881" s="3">
        <v>154</v>
      </c>
      <c r="C2881" s="3" t="s">
        <v>39</v>
      </c>
      <c r="D2881" s="3" t="s">
        <v>40</v>
      </c>
      <c r="E2881" s="3" t="s">
        <v>40</v>
      </c>
      <c r="F2881" s="3">
        <v>5366</v>
      </c>
      <c r="G2881" s="3">
        <f t="shared" si="135"/>
        <v>2007</v>
      </c>
      <c r="H2881" s="4">
        <v>1</v>
      </c>
      <c r="I2881" s="3" t="s">
        <v>31</v>
      </c>
      <c r="J2881" s="3">
        <v>2</v>
      </c>
      <c r="K2881" s="3">
        <v>3</v>
      </c>
      <c r="L2881" s="3">
        <v>7</v>
      </c>
      <c r="M2881" s="3">
        <v>0</v>
      </c>
      <c r="N2881" s="3">
        <v>0</v>
      </c>
      <c r="O2881" s="3">
        <v>0</v>
      </c>
      <c r="P2881" s="3">
        <f t="shared" si="137"/>
        <v>21.6</v>
      </c>
      <c r="Q2881" s="3">
        <v>163</v>
      </c>
      <c r="R2881" s="3">
        <f t="shared" si="136"/>
        <v>5</v>
      </c>
      <c r="S2881" s="3">
        <v>12</v>
      </c>
      <c r="T2881" s="3">
        <f>IF(AND(H2881&lt;5,S2881&gt;=VLOOKUP(A2881,anni!$A$1:$O$32,6,0)),1,0)</f>
        <v>0</v>
      </c>
    </row>
    <row r="2882" spans="1:20" x14ac:dyDescent="0.3">
      <c r="A2882" s="3">
        <v>2007</v>
      </c>
      <c r="B2882" s="3">
        <v>155</v>
      </c>
      <c r="C2882" s="3" t="s">
        <v>56</v>
      </c>
      <c r="D2882" s="3" t="s">
        <v>99</v>
      </c>
      <c r="E2882" s="3" t="s">
        <v>99</v>
      </c>
      <c r="F2882" s="3">
        <v>4607</v>
      </c>
      <c r="G2882" s="3">
        <f t="shared" ref="G2882:G2945" si="138">A2882</f>
        <v>2007</v>
      </c>
      <c r="H2882" s="4">
        <v>5</v>
      </c>
      <c r="I2882" s="3" t="s">
        <v>36</v>
      </c>
      <c r="J2882" s="3">
        <v>6</v>
      </c>
      <c r="K2882" s="3">
        <v>7</v>
      </c>
      <c r="L2882" s="3">
        <v>7</v>
      </c>
      <c r="M2882" s="3">
        <v>3</v>
      </c>
      <c r="N2882" s="3">
        <v>2</v>
      </c>
      <c r="O2882" s="3">
        <v>0</v>
      </c>
      <c r="P2882" s="3">
        <f t="shared" si="137"/>
        <v>25</v>
      </c>
      <c r="Q2882" s="3">
        <v>19</v>
      </c>
      <c r="R2882" s="3">
        <f t="shared" si="136"/>
        <v>5</v>
      </c>
      <c r="S2882" s="3">
        <v>25</v>
      </c>
      <c r="T2882" s="3">
        <f>IF(AND(H2882&lt;5,S2882&gt;=VLOOKUP(A2882,anni!$A$1:$O$32,6,0)),1,0)</f>
        <v>0</v>
      </c>
    </row>
    <row r="2883" spans="1:20" x14ac:dyDescent="0.3">
      <c r="A2883" s="3">
        <v>2007</v>
      </c>
      <c r="B2883" s="3">
        <v>156</v>
      </c>
      <c r="C2883" s="3" t="s">
        <v>135</v>
      </c>
      <c r="D2883" s="3" t="s">
        <v>145</v>
      </c>
      <c r="E2883" s="3" t="s">
        <v>145</v>
      </c>
      <c r="F2883" s="3">
        <v>5224</v>
      </c>
      <c r="G2883" s="3">
        <f t="shared" si="138"/>
        <v>2007</v>
      </c>
      <c r="H2883" s="4">
        <v>5</v>
      </c>
      <c r="I2883" s="3" t="s">
        <v>36</v>
      </c>
      <c r="J2883" s="3">
        <v>0</v>
      </c>
      <c r="K2883" s="3">
        <v>7</v>
      </c>
      <c r="L2883" s="3">
        <v>5</v>
      </c>
      <c r="M2883" s="3">
        <v>2</v>
      </c>
      <c r="N2883" s="3">
        <v>0</v>
      </c>
      <c r="O2883" s="3">
        <v>0</v>
      </c>
      <c r="P2883" s="3">
        <f t="shared" si="137"/>
        <v>14</v>
      </c>
      <c r="Q2883" s="3">
        <v>134</v>
      </c>
      <c r="R2883" s="3">
        <f t="shared" si="136"/>
        <v>1</v>
      </c>
      <c r="S2883" s="3">
        <v>14</v>
      </c>
      <c r="T2883" s="3">
        <f>IF(AND(H2883&lt;5,S2883&gt;=VLOOKUP(A2883,anni!$A$1:$O$32,6,0)),1,0)</f>
        <v>0</v>
      </c>
    </row>
    <row r="2884" spans="1:20" x14ac:dyDescent="0.3">
      <c r="A2884" s="3">
        <v>2007</v>
      </c>
      <c r="B2884" s="3">
        <v>157</v>
      </c>
      <c r="C2884" s="3" t="s">
        <v>45</v>
      </c>
      <c r="D2884" s="3" t="s">
        <v>46</v>
      </c>
      <c r="E2884" s="3" t="s">
        <v>46</v>
      </c>
      <c r="F2884" s="3">
        <v>4799</v>
      </c>
      <c r="G2884" s="3">
        <f t="shared" si="138"/>
        <v>2007</v>
      </c>
      <c r="H2884" s="4">
        <v>4</v>
      </c>
      <c r="I2884" s="3" t="s">
        <v>36</v>
      </c>
      <c r="J2884" s="3">
        <v>7</v>
      </c>
      <c r="K2884" s="3">
        <v>7</v>
      </c>
      <c r="L2884" s="3">
        <v>7</v>
      </c>
      <c r="M2884" s="3">
        <v>5</v>
      </c>
      <c r="N2884" s="3">
        <v>2</v>
      </c>
      <c r="O2884" s="3">
        <v>0</v>
      </c>
      <c r="P2884" s="3">
        <f t="shared" si="137"/>
        <v>0</v>
      </c>
      <c r="Q2884" s="3">
        <v>8</v>
      </c>
      <c r="R2884" s="3">
        <f t="shared" si="136"/>
        <v>5</v>
      </c>
      <c r="S2884" s="3">
        <v>28</v>
      </c>
      <c r="T2884" s="3">
        <f>IF(AND(H2884&lt;5,S2884&gt;=VLOOKUP(A2884,anni!$A$1:$O$32,6,0)),1,0)</f>
        <v>1</v>
      </c>
    </row>
    <row r="2885" spans="1:20" x14ac:dyDescent="0.3">
      <c r="A2885" s="3">
        <v>2007</v>
      </c>
      <c r="B2885" s="3">
        <v>158</v>
      </c>
      <c r="C2885" s="3" t="s">
        <v>37</v>
      </c>
      <c r="D2885" s="3" t="s">
        <v>115</v>
      </c>
      <c r="E2885" s="3" t="s">
        <v>115</v>
      </c>
      <c r="F2885" s="3">
        <v>5225</v>
      </c>
      <c r="G2885" s="3">
        <f t="shared" si="138"/>
        <v>2007</v>
      </c>
      <c r="H2885" s="4">
        <v>5</v>
      </c>
      <c r="I2885" s="3" t="s">
        <v>36</v>
      </c>
      <c r="J2885" s="3">
        <v>0</v>
      </c>
      <c r="K2885" s="3">
        <v>0</v>
      </c>
      <c r="L2885" s="3">
        <v>5</v>
      </c>
      <c r="M2885" s="3">
        <v>0</v>
      </c>
      <c r="N2885" s="3">
        <v>0</v>
      </c>
      <c r="O2885" s="3">
        <v>0</v>
      </c>
      <c r="P2885" s="3">
        <f t="shared" si="137"/>
        <v>5</v>
      </c>
      <c r="Q2885" s="3">
        <v>242</v>
      </c>
      <c r="R2885" s="3">
        <f t="shared" si="136"/>
        <v>1</v>
      </c>
      <c r="S2885" s="3">
        <v>5</v>
      </c>
      <c r="T2885" s="3">
        <f>IF(AND(H2885&lt;5,S2885&gt;=VLOOKUP(A2885,anni!$A$1:$O$32,6,0)),1,0)</f>
        <v>0</v>
      </c>
    </row>
    <row r="2886" spans="1:20" x14ac:dyDescent="0.3">
      <c r="A2886" s="3">
        <v>2007</v>
      </c>
      <c r="B2886" s="3">
        <v>159</v>
      </c>
      <c r="C2886" s="3" t="s">
        <v>50</v>
      </c>
      <c r="D2886" s="3" t="s">
        <v>51</v>
      </c>
      <c r="E2886" s="3" t="s">
        <v>51</v>
      </c>
      <c r="F2886" s="3">
        <v>4976</v>
      </c>
      <c r="G2886" s="3">
        <f t="shared" si="138"/>
        <v>2007</v>
      </c>
      <c r="H2886" s="4">
        <v>4</v>
      </c>
      <c r="I2886" s="3" t="s">
        <v>36</v>
      </c>
      <c r="J2886" s="3">
        <v>7</v>
      </c>
      <c r="K2886" s="3">
        <v>7</v>
      </c>
      <c r="L2886" s="3">
        <v>7</v>
      </c>
      <c r="M2886" s="3">
        <v>7</v>
      </c>
      <c r="N2886" s="3">
        <v>7</v>
      </c>
      <c r="O2886" s="3">
        <v>0</v>
      </c>
      <c r="P2886" s="3">
        <f t="shared" si="137"/>
        <v>0</v>
      </c>
      <c r="Q2886" s="3">
        <v>4</v>
      </c>
      <c r="R2886" s="3">
        <f t="shared" si="136"/>
        <v>4</v>
      </c>
      <c r="S2886" s="3">
        <v>35</v>
      </c>
      <c r="T2886" s="3">
        <f>IF(AND(H2886&lt;5,S2886&gt;=VLOOKUP(A2886,anni!$A$1:$O$32,6,0)),1,0)</f>
        <v>1</v>
      </c>
    </row>
    <row r="2887" spans="1:20" x14ac:dyDescent="0.3">
      <c r="A2887" s="3">
        <v>2007</v>
      </c>
      <c r="B2887" s="3">
        <v>160</v>
      </c>
      <c r="C2887" s="3" t="s">
        <v>37</v>
      </c>
      <c r="D2887" s="3" t="s">
        <v>38</v>
      </c>
      <c r="E2887" s="3" t="s">
        <v>38</v>
      </c>
      <c r="F2887" s="3">
        <v>5162</v>
      </c>
      <c r="G2887" s="3">
        <f t="shared" si="138"/>
        <v>2007</v>
      </c>
      <c r="H2887" s="4">
        <v>3</v>
      </c>
      <c r="I2887" s="3" t="s">
        <v>36</v>
      </c>
      <c r="J2887" s="3">
        <v>7</v>
      </c>
      <c r="K2887" s="3">
        <v>7</v>
      </c>
      <c r="L2887" s="3">
        <v>7</v>
      </c>
      <c r="M2887" s="3">
        <v>2</v>
      </c>
      <c r="N2887" s="3">
        <v>0</v>
      </c>
      <c r="O2887" s="3">
        <v>0</v>
      </c>
      <c r="P2887" s="3">
        <f t="shared" si="137"/>
        <v>32.199999999999996</v>
      </c>
      <c r="Q2887" s="3">
        <v>35</v>
      </c>
      <c r="R2887" s="3">
        <f t="shared" si="136"/>
        <v>4</v>
      </c>
      <c r="S2887" s="3">
        <v>23</v>
      </c>
      <c r="T2887" s="3">
        <f>IF(AND(H2887&lt;5,S2887&gt;=VLOOKUP(A2887,anni!$A$1:$O$32,6,0)),1,0)</f>
        <v>0</v>
      </c>
    </row>
    <row r="2888" spans="1:20" x14ac:dyDescent="0.3">
      <c r="A2888" s="3">
        <v>2007</v>
      </c>
      <c r="B2888" s="3">
        <v>161</v>
      </c>
      <c r="C2888" s="3" t="s">
        <v>47</v>
      </c>
      <c r="D2888" s="3" t="s">
        <v>121</v>
      </c>
      <c r="E2888" s="3" t="s">
        <v>121</v>
      </c>
      <c r="F2888" s="3">
        <v>5323</v>
      </c>
      <c r="G2888" s="3">
        <f t="shared" si="138"/>
        <v>2007</v>
      </c>
      <c r="H2888" s="4">
        <v>3</v>
      </c>
      <c r="I2888" s="3" t="s">
        <v>36</v>
      </c>
      <c r="J2888" s="3">
        <v>7</v>
      </c>
      <c r="K2888" s="3">
        <v>3</v>
      </c>
      <c r="L2888" s="3">
        <v>7</v>
      </c>
      <c r="M2888" s="3">
        <v>1</v>
      </c>
      <c r="N2888" s="3">
        <v>0</v>
      </c>
      <c r="O2888" s="3">
        <v>0</v>
      </c>
      <c r="P2888" s="3">
        <f t="shared" si="137"/>
        <v>25.2</v>
      </c>
      <c r="Q2888" s="3">
        <v>84</v>
      </c>
      <c r="R2888" s="3">
        <f t="shared" si="136"/>
        <v>2</v>
      </c>
      <c r="S2888" s="3">
        <v>18</v>
      </c>
      <c r="T2888" s="3">
        <f>IF(AND(H2888&lt;5,S2888&gt;=VLOOKUP(A2888,anni!$A$1:$O$32,6,0)),1,0)</f>
        <v>0</v>
      </c>
    </row>
    <row r="2889" spans="1:20" x14ac:dyDescent="0.3">
      <c r="A2889" s="3">
        <v>2007</v>
      </c>
      <c r="B2889" s="3">
        <v>162</v>
      </c>
      <c r="C2889" s="3" t="s">
        <v>45</v>
      </c>
      <c r="D2889" s="3" t="s">
        <v>136</v>
      </c>
      <c r="E2889" s="3" t="s">
        <v>136</v>
      </c>
      <c r="F2889" s="3">
        <v>5346</v>
      </c>
      <c r="G2889" s="3">
        <f t="shared" si="138"/>
        <v>2007</v>
      </c>
      <c r="H2889" s="4">
        <v>2</v>
      </c>
      <c r="I2889" s="3" t="s">
        <v>31</v>
      </c>
      <c r="J2889" s="3">
        <v>4</v>
      </c>
      <c r="K2889" s="3">
        <v>0</v>
      </c>
      <c r="L2889" s="3">
        <v>6</v>
      </c>
      <c r="M2889" s="3">
        <v>0</v>
      </c>
      <c r="N2889" s="3">
        <v>0</v>
      </c>
      <c r="O2889" s="3">
        <v>0</v>
      </c>
      <c r="P2889" s="3">
        <f t="shared" si="137"/>
        <v>16</v>
      </c>
      <c r="Q2889" s="3">
        <v>196</v>
      </c>
      <c r="R2889" s="3">
        <f t="shared" si="136"/>
        <v>2</v>
      </c>
      <c r="S2889" s="3">
        <v>10</v>
      </c>
      <c r="T2889" s="3">
        <f>IF(AND(H2889&lt;5,S2889&gt;=VLOOKUP(A2889,anni!$A$1:$O$32,6,0)),1,0)</f>
        <v>0</v>
      </c>
    </row>
    <row r="2890" spans="1:20" x14ac:dyDescent="0.3">
      <c r="A2890" s="3">
        <v>2007</v>
      </c>
      <c r="B2890" s="3">
        <v>163</v>
      </c>
      <c r="C2890" s="3" t="s">
        <v>37</v>
      </c>
      <c r="D2890" s="3" t="s">
        <v>112</v>
      </c>
      <c r="E2890" s="3" t="s">
        <v>112</v>
      </c>
      <c r="F2890" s="3">
        <v>5297</v>
      </c>
      <c r="G2890" s="3">
        <f t="shared" si="138"/>
        <v>2007</v>
      </c>
      <c r="H2890" s="4">
        <v>4</v>
      </c>
      <c r="I2890" s="3" t="s">
        <v>36</v>
      </c>
      <c r="J2890" s="3">
        <v>1</v>
      </c>
      <c r="K2890" s="3">
        <v>3</v>
      </c>
      <c r="L2890" s="3">
        <v>7</v>
      </c>
      <c r="M2890" s="3">
        <v>2</v>
      </c>
      <c r="N2890" s="3">
        <v>0</v>
      </c>
      <c r="O2890" s="3">
        <v>0</v>
      </c>
      <c r="P2890" s="3">
        <f t="shared" si="137"/>
        <v>15.6</v>
      </c>
      <c r="Q2890" s="3">
        <v>151</v>
      </c>
      <c r="R2890" s="3">
        <f t="shared" si="136"/>
        <v>1</v>
      </c>
      <c r="S2890" s="3">
        <v>13</v>
      </c>
      <c r="T2890" s="3">
        <f>IF(AND(H2890&lt;5,S2890&gt;=VLOOKUP(A2890,anni!$A$1:$O$32,6,0)),1,0)</f>
        <v>0</v>
      </c>
    </row>
    <row r="2891" spans="1:20" x14ac:dyDescent="0.3">
      <c r="A2891" s="3">
        <v>2007</v>
      </c>
      <c r="B2891" s="3">
        <v>164</v>
      </c>
      <c r="C2891" s="3" t="s">
        <v>39</v>
      </c>
      <c r="D2891" s="3" t="s">
        <v>40</v>
      </c>
      <c r="E2891" s="3" t="s">
        <v>40</v>
      </c>
      <c r="F2891" s="3">
        <v>5324</v>
      </c>
      <c r="G2891" s="3">
        <f t="shared" si="138"/>
        <v>2007</v>
      </c>
      <c r="H2891" s="4">
        <v>3</v>
      </c>
      <c r="I2891" s="3" t="s">
        <v>36</v>
      </c>
      <c r="J2891" s="3">
        <v>3</v>
      </c>
      <c r="K2891" s="3">
        <v>3</v>
      </c>
      <c r="L2891" s="3">
        <v>7</v>
      </c>
      <c r="M2891" s="3">
        <v>2</v>
      </c>
      <c r="N2891" s="3">
        <v>0</v>
      </c>
      <c r="O2891" s="3">
        <v>0</v>
      </c>
      <c r="P2891" s="3">
        <f t="shared" si="137"/>
        <v>21</v>
      </c>
      <c r="Q2891" s="3">
        <v>121</v>
      </c>
      <c r="R2891" s="3">
        <f t="shared" si="136"/>
        <v>3</v>
      </c>
      <c r="S2891" s="3">
        <v>15</v>
      </c>
      <c r="T2891" s="3">
        <f>IF(AND(H2891&lt;5,S2891&gt;=VLOOKUP(A2891,anni!$A$1:$O$32,6,0)),1,0)</f>
        <v>0</v>
      </c>
    </row>
    <row r="2892" spans="1:20" x14ac:dyDescent="0.3">
      <c r="A2892" s="3">
        <v>2007</v>
      </c>
      <c r="B2892" s="3">
        <v>165</v>
      </c>
      <c r="C2892" s="3" t="s">
        <v>45</v>
      </c>
      <c r="D2892" s="3" t="s">
        <v>49</v>
      </c>
      <c r="E2892" s="3" t="s">
        <v>49</v>
      </c>
      <c r="F2892" s="3">
        <v>4762</v>
      </c>
      <c r="G2892" s="3">
        <f t="shared" si="138"/>
        <v>2007</v>
      </c>
      <c r="H2892" s="4">
        <v>5</v>
      </c>
      <c r="I2892" s="3" t="s">
        <v>36</v>
      </c>
      <c r="J2892" s="3">
        <v>7</v>
      </c>
      <c r="K2892" s="3">
        <v>4</v>
      </c>
      <c r="L2892" s="3">
        <v>7</v>
      </c>
      <c r="M2892" s="3">
        <v>2</v>
      </c>
      <c r="N2892" s="3">
        <v>2</v>
      </c>
      <c r="O2892" s="3">
        <v>0</v>
      </c>
      <c r="P2892" s="3">
        <f t="shared" si="137"/>
        <v>22</v>
      </c>
      <c r="Q2892" s="3">
        <v>48</v>
      </c>
      <c r="R2892" s="3">
        <f t="shared" si="136"/>
        <v>3</v>
      </c>
      <c r="S2892" s="3">
        <v>22</v>
      </c>
      <c r="T2892" s="3">
        <f>IF(AND(H2892&lt;5,S2892&gt;=VLOOKUP(A2892,anni!$A$1:$O$32,6,0)),1,0)</f>
        <v>0</v>
      </c>
    </row>
    <row r="2893" spans="1:20" x14ac:dyDescent="0.3">
      <c r="A2893" s="3">
        <v>2007</v>
      </c>
      <c r="B2893" s="3">
        <v>166</v>
      </c>
      <c r="C2893" s="3" t="s">
        <v>39</v>
      </c>
      <c r="D2893" s="3" t="s">
        <v>65</v>
      </c>
      <c r="E2893" s="3" t="s">
        <v>65</v>
      </c>
      <c r="F2893" s="3">
        <v>4945</v>
      </c>
      <c r="G2893" s="3">
        <f t="shared" si="138"/>
        <v>2007</v>
      </c>
      <c r="H2893" s="4">
        <v>5</v>
      </c>
      <c r="I2893" s="3" t="s">
        <v>36</v>
      </c>
      <c r="J2893" s="3">
        <v>4</v>
      </c>
      <c r="K2893" s="3">
        <v>0</v>
      </c>
      <c r="L2893" s="3">
        <v>0</v>
      </c>
      <c r="M2893" s="3">
        <v>0</v>
      </c>
      <c r="N2893" s="3">
        <v>0</v>
      </c>
      <c r="O2893" s="3">
        <v>0</v>
      </c>
      <c r="P2893" s="3">
        <f t="shared" si="137"/>
        <v>4</v>
      </c>
      <c r="Q2893" s="3">
        <v>252</v>
      </c>
      <c r="R2893" s="3">
        <f t="shared" si="136"/>
        <v>2</v>
      </c>
      <c r="S2893" s="3">
        <v>4</v>
      </c>
      <c r="T2893" s="3">
        <f>IF(AND(H2893&lt;5,S2893&gt;=VLOOKUP(A2893,anni!$A$1:$O$32,6,0)),1,0)</f>
        <v>0</v>
      </c>
    </row>
    <row r="2894" spans="1:20" x14ac:dyDescent="0.3">
      <c r="A2894" s="3">
        <v>2007</v>
      </c>
      <c r="B2894" s="3">
        <v>167</v>
      </c>
      <c r="C2894" s="3" t="s">
        <v>34</v>
      </c>
      <c r="D2894" s="3" t="s">
        <v>41</v>
      </c>
      <c r="E2894" s="3" t="s">
        <v>41</v>
      </c>
      <c r="F2894" s="3">
        <v>5226</v>
      </c>
      <c r="G2894" s="3">
        <f t="shared" si="138"/>
        <v>2007</v>
      </c>
      <c r="H2894" s="4">
        <v>5</v>
      </c>
      <c r="I2894" s="3" t="s">
        <v>36</v>
      </c>
      <c r="P2894" s="3">
        <f t="shared" si="137"/>
        <v>-1</v>
      </c>
      <c r="Q2894" s="3">
        <v>299</v>
      </c>
      <c r="R2894" s="3">
        <f t="shared" si="136"/>
        <v>1</v>
      </c>
      <c r="S2894" s="3">
        <v>-1</v>
      </c>
      <c r="T2894" s="3">
        <f>IF(AND(H2894&lt;5,S2894&gt;=VLOOKUP(A2894,anni!$A$1:$O$32,6,0)),1,0)</f>
        <v>0</v>
      </c>
    </row>
    <row r="2895" spans="1:20" x14ac:dyDescent="0.3">
      <c r="A2895" s="3">
        <v>2007</v>
      </c>
      <c r="B2895" s="3">
        <v>168</v>
      </c>
      <c r="C2895" s="3" t="s">
        <v>32</v>
      </c>
      <c r="D2895" s="3" t="s">
        <v>95</v>
      </c>
      <c r="E2895" s="3" t="s">
        <v>95</v>
      </c>
      <c r="F2895" s="3">
        <v>4995</v>
      </c>
      <c r="G2895" s="3">
        <f t="shared" si="138"/>
        <v>2007</v>
      </c>
      <c r="H2895" s="4">
        <v>3</v>
      </c>
      <c r="I2895" s="3" t="s">
        <v>36</v>
      </c>
      <c r="J2895" s="3">
        <v>7</v>
      </c>
      <c r="K2895" s="3">
        <v>0</v>
      </c>
      <c r="L2895" s="3">
        <v>5</v>
      </c>
      <c r="M2895" s="3">
        <v>1</v>
      </c>
      <c r="N2895" s="3">
        <v>0</v>
      </c>
      <c r="O2895" s="3">
        <v>0</v>
      </c>
      <c r="P2895" s="3">
        <f t="shared" si="137"/>
        <v>18.2</v>
      </c>
      <c r="Q2895" s="3">
        <v>151</v>
      </c>
      <c r="R2895" s="3">
        <f t="shared" si="136"/>
        <v>5</v>
      </c>
      <c r="S2895" s="3">
        <v>13</v>
      </c>
      <c r="T2895" s="3">
        <f>IF(AND(H2895&lt;5,S2895&gt;=VLOOKUP(A2895,anni!$A$1:$O$32,6,0)),1,0)</f>
        <v>0</v>
      </c>
    </row>
    <row r="2896" spans="1:20" x14ac:dyDescent="0.3">
      <c r="A2896" s="3">
        <v>2007</v>
      </c>
      <c r="B2896" s="3">
        <v>169</v>
      </c>
      <c r="C2896" s="3" t="s">
        <v>56</v>
      </c>
      <c r="D2896" s="3" t="s">
        <v>71</v>
      </c>
      <c r="E2896" s="3" t="s">
        <v>71</v>
      </c>
      <c r="F2896" s="3">
        <v>4763</v>
      </c>
      <c r="G2896" s="3">
        <f t="shared" si="138"/>
        <v>2007</v>
      </c>
      <c r="H2896" s="4">
        <v>5</v>
      </c>
      <c r="I2896" s="3" t="s">
        <v>36</v>
      </c>
      <c r="J2896" s="3">
        <v>6</v>
      </c>
      <c r="K2896" s="3">
        <v>7</v>
      </c>
      <c r="L2896" s="3">
        <v>7</v>
      </c>
      <c r="M2896" s="3">
        <v>4</v>
      </c>
      <c r="N2896" s="3">
        <v>0</v>
      </c>
      <c r="O2896" s="3">
        <v>0</v>
      </c>
      <c r="P2896" s="3">
        <f t="shared" si="137"/>
        <v>24</v>
      </c>
      <c r="Q2896" s="3">
        <v>27</v>
      </c>
      <c r="R2896" s="3">
        <f t="shared" si="136"/>
        <v>4</v>
      </c>
      <c r="S2896" s="3">
        <v>24</v>
      </c>
      <c r="T2896" s="3">
        <f>IF(AND(H2896&lt;5,S2896&gt;=VLOOKUP(A2896,anni!$A$1:$O$32,6,0)),1,0)</f>
        <v>0</v>
      </c>
    </row>
    <row r="2897" spans="1:20" x14ac:dyDescent="0.3">
      <c r="A2897" s="3">
        <v>2007</v>
      </c>
      <c r="B2897" s="3">
        <v>170</v>
      </c>
      <c r="C2897" s="3" t="s">
        <v>34</v>
      </c>
      <c r="D2897" s="3" t="s">
        <v>41</v>
      </c>
      <c r="E2897" s="3" t="s">
        <v>41</v>
      </c>
      <c r="F2897" s="3">
        <v>4801</v>
      </c>
      <c r="G2897" s="3">
        <f t="shared" si="138"/>
        <v>2007</v>
      </c>
      <c r="H2897" s="4">
        <v>4</v>
      </c>
      <c r="I2897" s="3" t="s">
        <v>36</v>
      </c>
      <c r="J2897" s="3">
        <v>7</v>
      </c>
      <c r="K2897" s="3">
        <v>7</v>
      </c>
      <c r="L2897" s="3">
        <v>6</v>
      </c>
      <c r="M2897" s="3">
        <v>3</v>
      </c>
      <c r="N2897" s="3">
        <v>0</v>
      </c>
      <c r="O2897" s="3">
        <v>2</v>
      </c>
      <c r="P2897" s="3">
        <f t="shared" si="137"/>
        <v>0</v>
      </c>
      <c r="Q2897" s="3">
        <v>19</v>
      </c>
      <c r="R2897" s="3">
        <f t="shared" si="136"/>
        <v>5</v>
      </c>
      <c r="S2897" s="3">
        <v>25</v>
      </c>
      <c r="T2897" s="3">
        <f>IF(AND(H2897&lt;5,S2897&gt;=VLOOKUP(A2897,anni!$A$1:$O$32,6,0)),1,0)</f>
        <v>1</v>
      </c>
    </row>
    <row r="2898" spans="1:20" x14ac:dyDescent="0.3">
      <c r="A2898" s="3">
        <v>2007</v>
      </c>
      <c r="B2898" s="3">
        <v>171</v>
      </c>
      <c r="C2898" s="3" t="s">
        <v>69</v>
      </c>
      <c r="D2898" s="3" t="s">
        <v>89</v>
      </c>
      <c r="E2898" s="3" t="s">
        <v>89</v>
      </c>
      <c r="F2898" s="3">
        <v>4764</v>
      </c>
      <c r="G2898" s="3">
        <f t="shared" si="138"/>
        <v>2007</v>
      </c>
      <c r="H2898" s="4">
        <v>5</v>
      </c>
      <c r="I2898" s="3" t="s">
        <v>36</v>
      </c>
      <c r="J2898" s="3">
        <v>5</v>
      </c>
      <c r="K2898" s="3">
        <v>7</v>
      </c>
      <c r="L2898" s="3">
        <v>0</v>
      </c>
      <c r="M2898" s="3">
        <v>3</v>
      </c>
      <c r="N2898" s="3">
        <v>0</v>
      </c>
      <c r="O2898" s="3">
        <v>0</v>
      </c>
      <c r="P2898" s="3">
        <f t="shared" si="137"/>
        <v>15</v>
      </c>
      <c r="Q2898" s="3">
        <v>121</v>
      </c>
      <c r="R2898" s="3">
        <f t="shared" si="136"/>
        <v>3</v>
      </c>
      <c r="S2898" s="3">
        <v>15</v>
      </c>
      <c r="T2898" s="3">
        <f>IF(AND(H2898&lt;5,S2898&gt;=VLOOKUP(A2898,anni!$A$1:$O$32,6,0)),1,0)</f>
        <v>0</v>
      </c>
    </row>
    <row r="2899" spans="1:20" x14ac:dyDescent="0.3">
      <c r="A2899" s="3">
        <v>2007</v>
      </c>
      <c r="B2899" s="3">
        <v>172</v>
      </c>
      <c r="C2899" s="3" t="s">
        <v>106</v>
      </c>
      <c r="D2899" s="3" t="s">
        <v>107</v>
      </c>
      <c r="E2899" s="3" t="s">
        <v>107</v>
      </c>
      <c r="F2899" s="3">
        <v>5367</v>
      </c>
      <c r="G2899" s="3">
        <f t="shared" si="138"/>
        <v>2007</v>
      </c>
      <c r="H2899" s="4">
        <v>1</v>
      </c>
      <c r="I2899" s="3" t="s">
        <v>31</v>
      </c>
      <c r="J2899" s="3">
        <v>1</v>
      </c>
      <c r="K2899" s="3">
        <v>0</v>
      </c>
      <c r="L2899" s="3">
        <v>0</v>
      </c>
      <c r="M2899" s="3">
        <v>0</v>
      </c>
      <c r="N2899" s="3">
        <v>0</v>
      </c>
      <c r="O2899" s="3">
        <v>0</v>
      </c>
      <c r="P2899" s="3">
        <f t="shared" si="137"/>
        <v>1.8</v>
      </c>
      <c r="Q2899" s="3">
        <v>277</v>
      </c>
      <c r="R2899" s="3">
        <f t="shared" si="136"/>
        <v>2</v>
      </c>
      <c r="S2899" s="3">
        <v>1</v>
      </c>
      <c r="T2899" s="3">
        <f>IF(AND(H2899&lt;5,S2899&gt;=VLOOKUP(A2899,anni!$A$1:$O$32,6,0)),1,0)</f>
        <v>0</v>
      </c>
    </row>
    <row r="2900" spans="1:20" x14ac:dyDescent="0.3">
      <c r="A2900" s="3">
        <v>2007</v>
      </c>
      <c r="B2900" s="3">
        <v>173</v>
      </c>
      <c r="C2900" s="3" t="s">
        <v>29</v>
      </c>
      <c r="D2900" s="3" t="s">
        <v>129</v>
      </c>
      <c r="E2900" s="3" t="s">
        <v>129</v>
      </c>
      <c r="F2900" s="3">
        <v>5347</v>
      </c>
      <c r="G2900" s="3">
        <f t="shared" si="138"/>
        <v>2007</v>
      </c>
      <c r="H2900" s="4">
        <v>2</v>
      </c>
      <c r="I2900" s="3" t="s">
        <v>31</v>
      </c>
      <c r="J2900" s="3">
        <v>7</v>
      </c>
      <c r="K2900" s="3">
        <v>3</v>
      </c>
      <c r="L2900" s="3">
        <v>2</v>
      </c>
      <c r="M2900" s="3">
        <v>0</v>
      </c>
      <c r="N2900" s="3">
        <v>0</v>
      </c>
      <c r="O2900" s="3">
        <v>0</v>
      </c>
      <c r="P2900" s="3">
        <f t="shared" si="137"/>
        <v>19.200000000000003</v>
      </c>
      <c r="Q2900" s="3">
        <v>163</v>
      </c>
      <c r="R2900" s="3">
        <f t="shared" si="136"/>
        <v>3</v>
      </c>
      <c r="S2900" s="3">
        <v>12</v>
      </c>
      <c r="T2900" s="3">
        <f>IF(AND(H2900&lt;5,S2900&gt;=VLOOKUP(A2900,anni!$A$1:$O$32,6,0)),1,0)</f>
        <v>0</v>
      </c>
    </row>
    <row r="2901" spans="1:20" x14ac:dyDescent="0.3">
      <c r="A2901" s="3">
        <v>2007</v>
      </c>
      <c r="B2901" s="3">
        <v>174</v>
      </c>
      <c r="C2901" s="3" t="s">
        <v>39</v>
      </c>
      <c r="D2901" s="3" t="s">
        <v>40</v>
      </c>
      <c r="E2901" s="3" t="s">
        <v>40</v>
      </c>
      <c r="F2901" s="3">
        <v>5089</v>
      </c>
      <c r="G2901" s="3">
        <f t="shared" si="138"/>
        <v>2007</v>
      </c>
      <c r="H2901" s="4">
        <v>5</v>
      </c>
      <c r="I2901" s="3" t="s">
        <v>36</v>
      </c>
      <c r="J2901" s="3">
        <v>7</v>
      </c>
      <c r="K2901" s="3">
        <v>7</v>
      </c>
      <c r="L2901" s="3">
        <v>7</v>
      </c>
      <c r="M2901" s="3">
        <v>7</v>
      </c>
      <c r="N2901" s="3">
        <v>7</v>
      </c>
      <c r="O2901" s="3">
        <v>0</v>
      </c>
      <c r="P2901" s="3">
        <f t="shared" si="137"/>
        <v>35</v>
      </c>
      <c r="Q2901" s="3">
        <v>4</v>
      </c>
      <c r="R2901" s="3">
        <f t="shared" si="136"/>
        <v>2</v>
      </c>
      <c r="S2901" s="3">
        <v>35</v>
      </c>
      <c r="T2901" s="3">
        <f>IF(AND(H2901&lt;5,S2901&gt;=VLOOKUP(A2901,anni!$A$1:$O$32,6,0)),1,0)</f>
        <v>0</v>
      </c>
    </row>
    <row r="2902" spans="1:20" x14ac:dyDescent="0.3">
      <c r="A2902" s="3">
        <v>2007</v>
      </c>
      <c r="B2902" s="3">
        <v>175</v>
      </c>
      <c r="C2902" s="3" t="s">
        <v>106</v>
      </c>
      <c r="D2902" s="3" t="s">
        <v>107</v>
      </c>
      <c r="E2902" s="3" t="s">
        <v>107</v>
      </c>
      <c r="F2902" s="3">
        <v>5227</v>
      </c>
      <c r="G2902" s="3">
        <f t="shared" si="138"/>
        <v>2007</v>
      </c>
      <c r="H2902" s="4">
        <v>5</v>
      </c>
      <c r="I2902" s="3" t="s">
        <v>36</v>
      </c>
      <c r="J2902" s="3">
        <v>5</v>
      </c>
      <c r="K2902" s="3">
        <v>0</v>
      </c>
      <c r="L2902" s="3">
        <v>0</v>
      </c>
      <c r="M2902" s="3">
        <v>0</v>
      </c>
      <c r="N2902" s="3">
        <v>0</v>
      </c>
      <c r="O2902" s="3">
        <v>0</v>
      </c>
      <c r="P2902" s="3">
        <f t="shared" si="137"/>
        <v>5</v>
      </c>
      <c r="Q2902" s="3">
        <v>242</v>
      </c>
      <c r="R2902" s="3">
        <f t="shared" si="136"/>
        <v>1</v>
      </c>
      <c r="S2902" s="3">
        <v>5</v>
      </c>
      <c r="T2902" s="3">
        <f>IF(AND(H2902&lt;5,S2902&gt;=VLOOKUP(A2902,anni!$A$1:$O$32,6,0)),1,0)</f>
        <v>0</v>
      </c>
    </row>
    <row r="2903" spans="1:20" x14ac:dyDescent="0.3">
      <c r="A2903" s="3">
        <v>2007</v>
      </c>
      <c r="B2903" s="3">
        <v>176</v>
      </c>
      <c r="C2903" s="3" t="s">
        <v>47</v>
      </c>
      <c r="D2903" s="3" t="s">
        <v>77</v>
      </c>
      <c r="E2903" s="3" t="s">
        <v>77</v>
      </c>
      <c r="F2903" s="3">
        <v>5298</v>
      </c>
      <c r="G2903" s="3">
        <f t="shared" si="138"/>
        <v>2007</v>
      </c>
      <c r="H2903" s="4">
        <v>4</v>
      </c>
      <c r="I2903" s="3" t="s">
        <v>36</v>
      </c>
      <c r="J2903" s="3">
        <v>1</v>
      </c>
      <c r="K2903" s="3">
        <v>0</v>
      </c>
      <c r="L2903" s="3">
        <v>0</v>
      </c>
      <c r="M2903" s="3">
        <v>0</v>
      </c>
      <c r="N2903" s="3">
        <v>0</v>
      </c>
      <c r="O2903" s="3">
        <v>0</v>
      </c>
      <c r="P2903" s="3">
        <f t="shared" si="137"/>
        <v>1.2</v>
      </c>
      <c r="Q2903" s="3">
        <v>277</v>
      </c>
      <c r="R2903" s="3">
        <f t="shared" si="136"/>
        <v>1</v>
      </c>
      <c r="S2903" s="3">
        <v>1</v>
      </c>
      <c r="T2903" s="3">
        <f>IF(AND(H2903&lt;5,S2903&gt;=VLOOKUP(A2903,anni!$A$1:$O$32,6,0)),1,0)</f>
        <v>0</v>
      </c>
    </row>
    <row r="2904" spans="1:20" x14ac:dyDescent="0.3">
      <c r="A2904" s="3">
        <v>2007</v>
      </c>
      <c r="B2904" s="3">
        <v>177</v>
      </c>
      <c r="C2904" s="3" t="s">
        <v>69</v>
      </c>
      <c r="D2904" s="3" t="s">
        <v>78</v>
      </c>
      <c r="E2904" s="3" t="s">
        <v>78</v>
      </c>
      <c r="F2904" s="3">
        <v>5165</v>
      </c>
      <c r="G2904" s="3">
        <f t="shared" si="138"/>
        <v>2007</v>
      </c>
      <c r="H2904" s="4">
        <v>3</v>
      </c>
      <c r="I2904" s="3" t="s">
        <v>36</v>
      </c>
      <c r="J2904" s="3">
        <v>7</v>
      </c>
      <c r="K2904" s="3">
        <v>7</v>
      </c>
      <c r="L2904" s="3">
        <v>7</v>
      </c>
      <c r="M2904" s="3">
        <v>2</v>
      </c>
      <c r="N2904" s="3">
        <v>0</v>
      </c>
      <c r="O2904" s="3">
        <v>0</v>
      </c>
      <c r="P2904" s="3">
        <f t="shared" si="137"/>
        <v>32.199999999999996</v>
      </c>
      <c r="Q2904" s="3">
        <v>35</v>
      </c>
      <c r="R2904" s="3">
        <f t="shared" si="136"/>
        <v>4</v>
      </c>
      <c r="S2904" s="3">
        <v>23</v>
      </c>
      <c r="T2904" s="3">
        <f>IF(AND(H2904&lt;5,S2904&gt;=VLOOKUP(A2904,anni!$A$1:$O$32,6,0)),1,0)</f>
        <v>0</v>
      </c>
    </row>
    <row r="2905" spans="1:20" x14ac:dyDescent="0.3">
      <c r="A2905" s="3">
        <v>2007</v>
      </c>
      <c r="B2905" s="3">
        <v>178</v>
      </c>
      <c r="C2905" s="3" t="s">
        <v>34</v>
      </c>
      <c r="D2905" s="3" t="s">
        <v>97</v>
      </c>
      <c r="E2905" s="3" t="s">
        <v>97</v>
      </c>
      <c r="F2905" s="3">
        <v>4767</v>
      </c>
      <c r="G2905" s="3">
        <f t="shared" si="138"/>
        <v>2007</v>
      </c>
      <c r="H2905" s="4">
        <v>5</v>
      </c>
      <c r="I2905" s="3" t="s">
        <v>36</v>
      </c>
      <c r="J2905" s="3">
        <v>7</v>
      </c>
      <c r="K2905" s="3">
        <v>2</v>
      </c>
      <c r="L2905" s="3">
        <v>0</v>
      </c>
      <c r="M2905" s="3">
        <v>3</v>
      </c>
      <c r="N2905" s="3">
        <v>0</v>
      </c>
      <c r="O2905" s="3">
        <v>0</v>
      </c>
      <c r="P2905" s="3">
        <f t="shared" si="137"/>
        <v>12</v>
      </c>
      <c r="Q2905" s="3">
        <v>163</v>
      </c>
      <c r="R2905" s="3">
        <f t="shared" si="136"/>
        <v>2</v>
      </c>
      <c r="S2905" s="3">
        <v>12</v>
      </c>
      <c r="T2905" s="3">
        <f>IF(AND(H2905&lt;5,S2905&gt;=VLOOKUP(A2905,anni!$A$1:$O$32,6,0)),1,0)</f>
        <v>0</v>
      </c>
    </row>
    <row r="2906" spans="1:20" x14ac:dyDescent="0.3">
      <c r="A2906" s="3">
        <v>2007</v>
      </c>
      <c r="B2906" s="3">
        <v>179</v>
      </c>
      <c r="C2906" s="3" t="s">
        <v>56</v>
      </c>
      <c r="D2906" s="3" t="s">
        <v>71</v>
      </c>
      <c r="E2906" s="3" t="s">
        <v>71</v>
      </c>
      <c r="F2906" s="3">
        <v>4948</v>
      </c>
      <c r="G2906" s="3">
        <f t="shared" si="138"/>
        <v>2007</v>
      </c>
      <c r="H2906" s="4">
        <v>5</v>
      </c>
      <c r="I2906" s="3" t="s">
        <v>36</v>
      </c>
      <c r="J2906" s="3">
        <v>4</v>
      </c>
      <c r="K2906" s="3">
        <v>3</v>
      </c>
      <c r="L2906" s="3">
        <v>7</v>
      </c>
      <c r="M2906" s="3">
        <v>2</v>
      </c>
      <c r="N2906" s="3">
        <v>0</v>
      </c>
      <c r="O2906" s="3">
        <v>0</v>
      </c>
      <c r="P2906" s="3">
        <f t="shared" si="137"/>
        <v>16</v>
      </c>
      <c r="Q2906" s="3">
        <v>107</v>
      </c>
      <c r="R2906" s="3">
        <f t="shared" si="136"/>
        <v>2</v>
      </c>
      <c r="S2906" s="3">
        <v>16</v>
      </c>
      <c r="T2906" s="3">
        <f>IF(AND(H2906&lt;5,S2906&gt;=VLOOKUP(A2906,anni!$A$1:$O$32,6,0)),1,0)</f>
        <v>0</v>
      </c>
    </row>
    <row r="2907" spans="1:20" x14ac:dyDescent="0.3">
      <c r="A2907" s="3">
        <v>2007</v>
      </c>
      <c r="B2907" s="3">
        <v>180</v>
      </c>
      <c r="C2907" s="3" t="s">
        <v>34</v>
      </c>
      <c r="D2907" s="3" t="s">
        <v>42</v>
      </c>
      <c r="E2907" s="3" t="s">
        <v>42</v>
      </c>
      <c r="F2907" s="3">
        <v>5299</v>
      </c>
      <c r="G2907" s="3">
        <f t="shared" si="138"/>
        <v>2007</v>
      </c>
      <c r="H2907" s="4">
        <v>4</v>
      </c>
      <c r="I2907" s="3" t="s">
        <v>36</v>
      </c>
      <c r="J2907" s="3">
        <v>4</v>
      </c>
      <c r="K2907" s="3">
        <v>3</v>
      </c>
      <c r="L2907" s="3">
        <v>5</v>
      </c>
      <c r="M2907" s="3">
        <v>0</v>
      </c>
      <c r="N2907" s="3">
        <v>0</v>
      </c>
      <c r="O2907" s="3">
        <v>0</v>
      </c>
      <c r="P2907" s="3">
        <f t="shared" si="137"/>
        <v>14.399999999999999</v>
      </c>
      <c r="Q2907" s="3">
        <v>163</v>
      </c>
      <c r="R2907" s="3">
        <f t="shared" si="136"/>
        <v>1</v>
      </c>
      <c r="S2907" s="3">
        <v>12</v>
      </c>
      <c r="T2907" s="3">
        <f>IF(AND(H2907&lt;5,S2907&gt;=VLOOKUP(A2907,anni!$A$1:$O$32,6,0)),1,0)</f>
        <v>0</v>
      </c>
    </row>
    <row r="2908" spans="1:20" x14ac:dyDescent="0.3">
      <c r="A2908" s="3">
        <v>2007</v>
      </c>
      <c r="B2908" s="3">
        <v>181</v>
      </c>
      <c r="C2908" s="3" t="s">
        <v>59</v>
      </c>
      <c r="D2908" s="3" t="s">
        <v>128</v>
      </c>
      <c r="E2908" s="3" t="s">
        <v>128</v>
      </c>
      <c r="F2908" s="3">
        <v>5348</v>
      </c>
      <c r="G2908" s="3">
        <f t="shared" si="138"/>
        <v>2007</v>
      </c>
      <c r="H2908" s="4">
        <v>2</v>
      </c>
      <c r="I2908" s="3" t="s">
        <v>31</v>
      </c>
      <c r="J2908" s="3">
        <v>1</v>
      </c>
      <c r="K2908" s="3">
        <v>0</v>
      </c>
      <c r="L2908" s="3">
        <v>0</v>
      </c>
      <c r="M2908" s="3">
        <v>0</v>
      </c>
      <c r="N2908" s="3">
        <v>0</v>
      </c>
      <c r="O2908" s="3">
        <v>0</v>
      </c>
      <c r="P2908" s="3">
        <f t="shared" si="137"/>
        <v>1.6</v>
      </c>
      <c r="Q2908" s="3">
        <v>277</v>
      </c>
      <c r="R2908" s="3">
        <f t="shared" si="136"/>
        <v>1</v>
      </c>
      <c r="S2908" s="3">
        <v>1</v>
      </c>
      <c r="T2908" s="3">
        <f>IF(AND(H2908&lt;5,S2908&gt;=VLOOKUP(A2908,anni!$A$1:$O$32,6,0)),1,0)</f>
        <v>0</v>
      </c>
    </row>
    <row r="2909" spans="1:20" x14ac:dyDescent="0.3">
      <c r="A2909" s="3">
        <v>2007</v>
      </c>
      <c r="B2909" s="3">
        <v>182</v>
      </c>
      <c r="C2909" s="3" t="s">
        <v>34</v>
      </c>
      <c r="D2909" s="3" t="s">
        <v>94</v>
      </c>
      <c r="E2909" s="3" t="s">
        <v>94</v>
      </c>
      <c r="F2909" s="3">
        <v>4609</v>
      </c>
      <c r="G2909" s="3">
        <f t="shared" si="138"/>
        <v>2007</v>
      </c>
      <c r="H2909" s="4">
        <v>5</v>
      </c>
      <c r="I2909" s="3" t="s">
        <v>36</v>
      </c>
      <c r="J2909" s="3">
        <v>7</v>
      </c>
      <c r="K2909" s="3">
        <v>7</v>
      </c>
      <c r="L2909" s="3">
        <v>7</v>
      </c>
      <c r="M2909" s="3">
        <v>4</v>
      </c>
      <c r="N2909" s="3">
        <v>0</v>
      </c>
      <c r="O2909" s="3">
        <v>0</v>
      </c>
      <c r="P2909" s="3">
        <f t="shared" si="137"/>
        <v>25</v>
      </c>
      <c r="Q2909" s="3">
        <v>19</v>
      </c>
      <c r="R2909" s="3">
        <f t="shared" si="136"/>
        <v>4</v>
      </c>
      <c r="S2909" s="3">
        <v>25</v>
      </c>
      <c r="T2909" s="3">
        <f>IF(AND(H2909&lt;5,S2909&gt;=VLOOKUP(A2909,anni!$A$1:$O$32,6,0)),1,0)</f>
        <v>0</v>
      </c>
    </row>
    <row r="2910" spans="1:20" x14ac:dyDescent="0.3">
      <c r="A2910" s="3">
        <v>2007</v>
      </c>
      <c r="B2910" s="3">
        <v>183</v>
      </c>
      <c r="C2910" s="3" t="s">
        <v>34</v>
      </c>
      <c r="D2910" s="3" t="s">
        <v>41</v>
      </c>
      <c r="E2910" s="3" t="s">
        <v>41</v>
      </c>
      <c r="F2910" s="3">
        <v>5228</v>
      </c>
      <c r="G2910" s="3">
        <f t="shared" si="138"/>
        <v>2007</v>
      </c>
      <c r="H2910" s="4">
        <v>5</v>
      </c>
      <c r="I2910" s="3" t="s">
        <v>36</v>
      </c>
      <c r="J2910" s="3">
        <v>7</v>
      </c>
      <c r="K2910" s="3">
        <v>7</v>
      </c>
      <c r="L2910" s="3">
        <v>7</v>
      </c>
      <c r="M2910" s="3">
        <v>3</v>
      </c>
      <c r="N2910" s="3">
        <v>0</v>
      </c>
      <c r="O2910" s="3">
        <v>0</v>
      </c>
      <c r="P2910" s="3">
        <f t="shared" si="137"/>
        <v>24</v>
      </c>
      <c r="Q2910" s="3">
        <v>27</v>
      </c>
      <c r="R2910" s="3">
        <f t="shared" si="136"/>
        <v>1</v>
      </c>
      <c r="S2910" s="3">
        <v>24</v>
      </c>
      <c r="T2910" s="3">
        <f>IF(AND(H2910&lt;5,S2910&gt;=VLOOKUP(A2910,anni!$A$1:$O$32,6,0)),1,0)</f>
        <v>0</v>
      </c>
    </row>
    <row r="2911" spans="1:20" x14ac:dyDescent="0.3">
      <c r="A2911" s="3">
        <v>2007</v>
      </c>
      <c r="B2911" s="3">
        <v>184</v>
      </c>
      <c r="C2911" s="3" t="s">
        <v>39</v>
      </c>
      <c r="D2911" s="3" t="s">
        <v>146</v>
      </c>
      <c r="E2911" s="3" t="s">
        <v>146</v>
      </c>
      <c r="F2911" s="3">
        <v>5091</v>
      </c>
      <c r="G2911" s="3">
        <f t="shared" si="138"/>
        <v>2007</v>
      </c>
      <c r="H2911" s="4">
        <v>5</v>
      </c>
      <c r="I2911" s="3" t="s">
        <v>36</v>
      </c>
      <c r="J2911" s="3">
        <v>4</v>
      </c>
      <c r="K2911" s="3">
        <v>6</v>
      </c>
      <c r="L2911" s="3">
        <v>5</v>
      </c>
      <c r="M2911" s="3">
        <v>3</v>
      </c>
      <c r="N2911" s="3">
        <v>0</v>
      </c>
      <c r="O2911" s="3">
        <v>0</v>
      </c>
      <c r="P2911" s="3">
        <f t="shared" si="137"/>
        <v>18</v>
      </c>
      <c r="Q2911" s="3">
        <v>84</v>
      </c>
      <c r="R2911" s="3">
        <f t="shared" si="136"/>
        <v>2</v>
      </c>
      <c r="S2911" s="3">
        <v>18</v>
      </c>
      <c r="T2911" s="3">
        <f>IF(AND(H2911&lt;5,S2911&gt;=VLOOKUP(A2911,anni!$A$1:$O$32,6,0)),1,0)</f>
        <v>0</v>
      </c>
    </row>
    <row r="2912" spans="1:20" x14ac:dyDescent="0.3">
      <c r="A2912" s="3">
        <v>2007</v>
      </c>
      <c r="B2912" s="3">
        <v>185</v>
      </c>
      <c r="C2912" s="3" t="s">
        <v>45</v>
      </c>
      <c r="D2912" s="3" t="s">
        <v>67</v>
      </c>
      <c r="E2912" s="3" t="s">
        <v>67</v>
      </c>
      <c r="F2912" s="3">
        <v>5300</v>
      </c>
      <c r="G2912" s="3">
        <f t="shared" si="138"/>
        <v>2007</v>
      </c>
      <c r="H2912" s="4">
        <v>4</v>
      </c>
      <c r="I2912" s="3" t="s">
        <v>36</v>
      </c>
      <c r="J2912" s="3">
        <v>3</v>
      </c>
      <c r="K2912" s="3">
        <v>0</v>
      </c>
      <c r="L2912" s="3">
        <v>6</v>
      </c>
      <c r="M2912" s="3">
        <v>0</v>
      </c>
      <c r="N2912" s="3">
        <v>0</v>
      </c>
      <c r="O2912" s="3">
        <v>0</v>
      </c>
      <c r="P2912" s="3">
        <f t="shared" si="137"/>
        <v>10.799999999999999</v>
      </c>
      <c r="Q2912" s="3">
        <v>210</v>
      </c>
      <c r="R2912" s="3">
        <f t="shared" si="136"/>
        <v>1</v>
      </c>
      <c r="S2912" s="3">
        <v>9</v>
      </c>
      <c r="T2912" s="3">
        <f>IF(AND(H2912&lt;5,S2912&gt;=VLOOKUP(A2912,anni!$A$1:$O$32,6,0)),1,0)</f>
        <v>0</v>
      </c>
    </row>
    <row r="2913" spans="1:20" x14ac:dyDescent="0.3">
      <c r="A2913" s="3">
        <v>2007</v>
      </c>
      <c r="B2913" s="3">
        <v>186</v>
      </c>
      <c r="C2913" s="3" t="s">
        <v>29</v>
      </c>
      <c r="D2913" s="3" t="s">
        <v>114</v>
      </c>
      <c r="E2913" s="3" t="s">
        <v>114</v>
      </c>
      <c r="F2913" s="3">
        <v>5229</v>
      </c>
      <c r="G2913" s="3">
        <f t="shared" si="138"/>
        <v>2007</v>
      </c>
      <c r="H2913" s="4">
        <v>5</v>
      </c>
      <c r="I2913" s="3" t="s">
        <v>36</v>
      </c>
      <c r="J2913" s="3">
        <v>7</v>
      </c>
      <c r="K2913" s="3">
        <v>3</v>
      </c>
      <c r="L2913" s="3">
        <v>7</v>
      </c>
      <c r="M2913" s="3">
        <v>3</v>
      </c>
      <c r="N2913" s="3">
        <v>0</v>
      </c>
      <c r="O2913" s="3">
        <v>0</v>
      </c>
      <c r="P2913" s="3">
        <f t="shared" si="137"/>
        <v>20</v>
      </c>
      <c r="Q2913" s="3">
        <v>65</v>
      </c>
      <c r="R2913" s="3">
        <f t="shared" ref="R2913:R2976" si="139">COUNTIF($F$609:$F$5991,F2913)</f>
        <v>1</v>
      </c>
      <c r="S2913" s="3">
        <v>20</v>
      </c>
      <c r="T2913" s="3">
        <f>IF(AND(H2913&lt;5,S2913&gt;=VLOOKUP(A2913,anni!$A$1:$O$32,6,0)),1,0)</f>
        <v>0</v>
      </c>
    </row>
    <row r="2914" spans="1:20" x14ac:dyDescent="0.3">
      <c r="A2914" s="3">
        <v>2007</v>
      </c>
      <c r="B2914" s="3">
        <v>187</v>
      </c>
      <c r="C2914" s="3" t="s">
        <v>32</v>
      </c>
      <c r="D2914" s="3" t="s">
        <v>61</v>
      </c>
      <c r="E2914" s="3" t="s">
        <v>61</v>
      </c>
      <c r="F2914" s="3">
        <v>4803</v>
      </c>
      <c r="G2914" s="3">
        <f t="shared" si="138"/>
        <v>2007</v>
      </c>
      <c r="H2914" s="4">
        <v>4</v>
      </c>
      <c r="I2914" s="3" t="s">
        <v>36</v>
      </c>
      <c r="J2914" s="3">
        <v>7</v>
      </c>
      <c r="K2914" s="3">
        <v>2</v>
      </c>
      <c r="L2914" s="3">
        <v>7</v>
      </c>
      <c r="M2914" s="3">
        <v>0</v>
      </c>
      <c r="N2914" s="3">
        <v>0</v>
      </c>
      <c r="O2914" s="3">
        <v>0</v>
      </c>
      <c r="P2914" s="3">
        <f t="shared" si="137"/>
        <v>19.2</v>
      </c>
      <c r="Q2914" s="3">
        <v>107</v>
      </c>
      <c r="R2914" s="3">
        <f t="shared" si="139"/>
        <v>4</v>
      </c>
      <c r="S2914" s="3">
        <v>16</v>
      </c>
      <c r="T2914" s="3">
        <f>IF(AND(H2914&lt;5,S2914&gt;=VLOOKUP(A2914,anni!$A$1:$O$32,6,0)),1,0)</f>
        <v>0</v>
      </c>
    </row>
    <row r="2915" spans="1:20" x14ac:dyDescent="0.3">
      <c r="A2915" s="3">
        <v>2007</v>
      </c>
      <c r="B2915" s="3">
        <v>188</v>
      </c>
      <c r="C2915" s="3" t="s">
        <v>37</v>
      </c>
      <c r="D2915" s="3" t="s">
        <v>55</v>
      </c>
      <c r="E2915" s="3" t="s">
        <v>55</v>
      </c>
      <c r="F2915" s="3">
        <v>5230</v>
      </c>
      <c r="G2915" s="3">
        <f t="shared" si="138"/>
        <v>2007</v>
      </c>
      <c r="H2915" s="4">
        <v>5</v>
      </c>
      <c r="I2915" s="3" t="s">
        <v>36</v>
      </c>
      <c r="J2915" s="3">
        <v>4</v>
      </c>
      <c r="K2915" s="3">
        <v>3</v>
      </c>
      <c r="L2915" s="3">
        <v>7</v>
      </c>
      <c r="M2915" s="3">
        <v>0</v>
      </c>
      <c r="N2915" s="3">
        <v>0</v>
      </c>
      <c r="O2915" s="3">
        <v>0</v>
      </c>
      <c r="P2915" s="3">
        <f t="shared" ref="P2915:P2978" si="140">IF(T2915=0,IF(S2915=-1,-1,S2915*HLOOKUP(H2915,$U$1:$Y$2,2,0)),0)</f>
        <v>14</v>
      </c>
      <c r="Q2915" s="3">
        <v>134</v>
      </c>
      <c r="R2915" s="3">
        <f t="shared" si="139"/>
        <v>1</v>
      </c>
      <c r="S2915" s="3">
        <v>14</v>
      </c>
      <c r="T2915" s="3">
        <f>IF(AND(H2915&lt;5,S2915&gt;=VLOOKUP(A2915,anni!$A$1:$O$32,6,0)),1,0)</f>
        <v>0</v>
      </c>
    </row>
    <row r="2916" spans="1:20" x14ac:dyDescent="0.3">
      <c r="A2916" s="3">
        <v>2007</v>
      </c>
      <c r="B2916" s="3">
        <v>189</v>
      </c>
      <c r="C2916" s="3" t="s">
        <v>56</v>
      </c>
      <c r="D2916" s="3" t="s">
        <v>93</v>
      </c>
      <c r="E2916" s="3" t="s">
        <v>93</v>
      </c>
      <c r="F2916" s="3">
        <v>5231</v>
      </c>
      <c r="G2916" s="3">
        <f t="shared" si="138"/>
        <v>2007</v>
      </c>
      <c r="H2916" s="4">
        <v>5</v>
      </c>
      <c r="I2916" s="3" t="s">
        <v>36</v>
      </c>
      <c r="J2916" s="3">
        <v>7</v>
      </c>
      <c r="K2916" s="3">
        <v>7</v>
      </c>
      <c r="L2916" s="3">
        <v>7</v>
      </c>
      <c r="M2916" s="3">
        <v>0</v>
      </c>
      <c r="N2916" s="3">
        <v>0</v>
      </c>
      <c r="O2916" s="3">
        <v>0</v>
      </c>
      <c r="P2916" s="3">
        <f t="shared" si="140"/>
        <v>21</v>
      </c>
      <c r="Q2916" s="3">
        <v>55</v>
      </c>
      <c r="R2916" s="3">
        <f t="shared" si="139"/>
        <v>1</v>
      </c>
      <c r="S2916" s="3">
        <v>21</v>
      </c>
      <c r="T2916" s="3">
        <f>IF(AND(H2916&lt;5,S2916&gt;=VLOOKUP(A2916,anni!$A$1:$O$32,6,0)),1,0)</f>
        <v>0</v>
      </c>
    </row>
    <row r="2917" spans="1:20" x14ac:dyDescent="0.3">
      <c r="A2917" s="3">
        <v>2007</v>
      </c>
      <c r="B2917" s="3">
        <v>190</v>
      </c>
      <c r="C2917" s="3" t="s">
        <v>86</v>
      </c>
      <c r="D2917" s="3" t="s">
        <v>125</v>
      </c>
      <c r="E2917" s="3" t="s">
        <v>125</v>
      </c>
      <c r="F2917" s="3">
        <v>5232</v>
      </c>
      <c r="G2917" s="3">
        <f t="shared" si="138"/>
        <v>2007</v>
      </c>
      <c r="H2917" s="4">
        <v>5</v>
      </c>
      <c r="I2917" s="3" t="s">
        <v>36</v>
      </c>
      <c r="J2917" s="3">
        <v>0</v>
      </c>
      <c r="K2917" s="3">
        <v>0</v>
      </c>
      <c r="L2917" s="3">
        <v>0</v>
      </c>
      <c r="M2917" s="3">
        <v>0</v>
      </c>
      <c r="N2917" s="3">
        <v>0</v>
      </c>
      <c r="O2917" s="3">
        <v>0</v>
      </c>
      <c r="P2917" s="3">
        <f t="shared" si="140"/>
        <v>0</v>
      </c>
      <c r="Q2917" s="3">
        <v>288</v>
      </c>
      <c r="R2917" s="3">
        <f t="shared" si="139"/>
        <v>1</v>
      </c>
      <c r="S2917" s="3">
        <v>0</v>
      </c>
      <c r="T2917" s="3">
        <f>IF(AND(H2917&lt;5,S2917&gt;=VLOOKUP(A2917,anni!$A$1:$O$32,6,0)),1,0)</f>
        <v>0</v>
      </c>
    </row>
    <row r="2918" spans="1:20" x14ac:dyDescent="0.3">
      <c r="A2918" s="3">
        <v>2007</v>
      </c>
      <c r="B2918" s="3">
        <v>191</v>
      </c>
      <c r="C2918" s="3" t="s">
        <v>32</v>
      </c>
      <c r="D2918" s="3" t="s">
        <v>95</v>
      </c>
      <c r="E2918" s="3" t="s">
        <v>95</v>
      </c>
      <c r="F2918" s="3">
        <v>5349</v>
      </c>
      <c r="G2918" s="3">
        <f t="shared" si="138"/>
        <v>2007</v>
      </c>
      <c r="H2918" s="4">
        <v>2</v>
      </c>
      <c r="I2918" s="3" t="s">
        <v>31</v>
      </c>
      <c r="J2918" s="3">
        <v>0</v>
      </c>
      <c r="K2918" s="3">
        <v>0</v>
      </c>
      <c r="L2918" s="3">
        <v>0</v>
      </c>
      <c r="M2918" s="3">
        <v>0</v>
      </c>
      <c r="N2918" s="3">
        <v>0</v>
      </c>
      <c r="O2918" s="3">
        <v>0</v>
      </c>
      <c r="P2918" s="3">
        <f t="shared" si="140"/>
        <v>0</v>
      </c>
      <c r="Q2918" s="3">
        <v>288</v>
      </c>
      <c r="R2918" s="3">
        <f t="shared" si="139"/>
        <v>1</v>
      </c>
      <c r="S2918" s="3">
        <v>0</v>
      </c>
      <c r="T2918" s="3">
        <f>IF(AND(H2918&lt;5,S2918&gt;=VLOOKUP(A2918,anni!$A$1:$O$32,6,0)),1,0)</f>
        <v>0</v>
      </c>
    </row>
    <row r="2919" spans="1:20" x14ac:dyDescent="0.3">
      <c r="A2919" s="3">
        <v>2007</v>
      </c>
      <c r="B2919" s="3">
        <v>192</v>
      </c>
      <c r="C2919" s="3" t="s">
        <v>50</v>
      </c>
      <c r="D2919" s="3" t="s">
        <v>138</v>
      </c>
      <c r="E2919" s="3" t="s">
        <v>138</v>
      </c>
      <c r="F2919" s="3">
        <v>5167</v>
      </c>
      <c r="G2919" s="3">
        <f t="shared" si="138"/>
        <v>2007</v>
      </c>
      <c r="H2919" s="4">
        <v>3</v>
      </c>
      <c r="I2919" s="3" t="s">
        <v>36</v>
      </c>
      <c r="J2919" s="3">
        <v>7</v>
      </c>
      <c r="K2919" s="3">
        <v>0</v>
      </c>
      <c r="L2919" s="3">
        <v>6</v>
      </c>
      <c r="M2919" s="3">
        <v>0</v>
      </c>
      <c r="N2919" s="3">
        <v>0</v>
      </c>
      <c r="O2919" s="3">
        <v>0</v>
      </c>
      <c r="P2919" s="3">
        <f t="shared" si="140"/>
        <v>18.2</v>
      </c>
      <c r="Q2919" s="3">
        <v>151</v>
      </c>
      <c r="R2919" s="3">
        <f t="shared" si="139"/>
        <v>3</v>
      </c>
      <c r="S2919" s="3">
        <v>13</v>
      </c>
      <c r="T2919" s="3">
        <f>IF(AND(H2919&lt;5,S2919&gt;=VLOOKUP(A2919,anni!$A$1:$O$32,6,0)),1,0)</f>
        <v>0</v>
      </c>
    </row>
    <row r="2920" spans="1:20" x14ac:dyDescent="0.3">
      <c r="A2920" s="3">
        <v>2007</v>
      </c>
      <c r="B2920" s="3">
        <v>193</v>
      </c>
      <c r="C2920" s="3" t="s">
        <v>56</v>
      </c>
      <c r="D2920" s="3" t="s">
        <v>85</v>
      </c>
      <c r="E2920" s="3" t="s">
        <v>85</v>
      </c>
      <c r="F2920" s="3">
        <v>4768</v>
      </c>
      <c r="G2920" s="3">
        <f t="shared" si="138"/>
        <v>2007</v>
      </c>
      <c r="H2920" s="4">
        <v>5</v>
      </c>
      <c r="I2920" s="3" t="s">
        <v>36</v>
      </c>
      <c r="J2920" s="3">
        <v>7</v>
      </c>
      <c r="K2920" s="3">
        <v>7</v>
      </c>
      <c r="L2920" s="3">
        <v>6</v>
      </c>
      <c r="M2920" s="3">
        <v>5</v>
      </c>
      <c r="N2920" s="3">
        <v>0</v>
      </c>
      <c r="O2920" s="3">
        <v>0</v>
      </c>
      <c r="P2920" s="3">
        <f t="shared" si="140"/>
        <v>25</v>
      </c>
      <c r="Q2920" s="3">
        <v>19</v>
      </c>
      <c r="R2920" s="3">
        <f t="shared" si="139"/>
        <v>2</v>
      </c>
      <c r="S2920" s="3">
        <v>25</v>
      </c>
      <c r="T2920" s="3">
        <f>IF(AND(H2920&lt;5,S2920&gt;=VLOOKUP(A2920,anni!$A$1:$O$32,6,0)),1,0)</f>
        <v>0</v>
      </c>
    </row>
    <row r="2921" spans="1:20" x14ac:dyDescent="0.3">
      <c r="A2921" s="3">
        <v>2007</v>
      </c>
      <c r="B2921" s="3">
        <v>194</v>
      </c>
      <c r="C2921" s="3" t="s">
        <v>69</v>
      </c>
      <c r="D2921" s="3" t="s">
        <v>90</v>
      </c>
      <c r="E2921" s="3" t="s">
        <v>90</v>
      </c>
      <c r="F2921" s="3">
        <v>5233</v>
      </c>
      <c r="G2921" s="3">
        <f t="shared" si="138"/>
        <v>2007</v>
      </c>
      <c r="H2921" s="4">
        <v>5</v>
      </c>
      <c r="I2921" s="3" t="s">
        <v>36</v>
      </c>
      <c r="J2921" s="3">
        <v>3</v>
      </c>
      <c r="K2921" s="3">
        <v>0</v>
      </c>
      <c r="L2921" s="3">
        <v>0</v>
      </c>
      <c r="M2921" s="3">
        <v>0</v>
      </c>
      <c r="N2921" s="3">
        <v>0</v>
      </c>
      <c r="O2921" s="3">
        <v>0</v>
      </c>
      <c r="P2921" s="3">
        <f t="shared" si="140"/>
        <v>3</v>
      </c>
      <c r="Q2921" s="3">
        <v>262</v>
      </c>
      <c r="R2921" s="3">
        <f t="shared" si="139"/>
        <v>1</v>
      </c>
      <c r="S2921" s="3">
        <v>3</v>
      </c>
      <c r="T2921" s="3">
        <f>IF(AND(H2921&lt;5,S2921&gt;=VLOOKUP(A2921,anni!$A$1:$O$32,6,0)),1,0)</f>
        <v>0</v>
      </c>
    </row>
    <row r="2922" spans="1:20" x14ac:dyDescent="0.3">
      <c r="A2922" s="3">
        <v>2007</v>
      </c>
      <c r="B2922" s="3">
        <v>195</v>
      </c>
      <c r="C2922" s="3" t="s">
        <v>32</v>
      </c>
      <c r="D2922" s="3" t="s">
        <v>127</v>
      </c>
      <c r="E2922" s="3" t="s">
        <v>127</v>
      </c>
      <c r="F2922" s="3">
        <v>5350</v>
      </c>
      <c r="G2922" s="3">
        <f t="shared" si="138"/>
        <v>2007</v>
      </c>
      <c r="H2922" s="4">
        <v>2</v>
      </c>
      <c r="I2922" s="3" t="s">
        <v>31</v>
      </c>
      <c r="J2922" s="3">
        <v>0</v>
      </c>
      <c r="K2922" s="3">
        <v>0</v>
      </c>
      <c r="L2922" s="3">
        <v>4</v>
      </c>
      <c r="M2922" s="3">
        <v>0</v>
      </c>
      <c r="N2922" s="3">
        <v>0</v>
      </c>
      <c r="O2922" s="3">
        <v>0</v>
      </c>
      <c r="P2922" s="3">
        <f t="shared" si="140"/>
        <v>6.4</v>
      </c>
      <c r="Q2922" s="3">
        <v>252</v>
      </c>
      <c r="R2922" s="3">
        <f t="shared" si="139"/>
        <v>1</v>
      </c>
      <c r="S2922" s="3">
        <v>4</v>
      </c>
      <c r="T2922" s="3">
        <f>IF(AND(H2922&lt;5,S2922&gt;=VLOOKUP(A2922,anni!$A$1:$O$32,6,0)),1,0)</f>
        <v>0</v>
      </c>
    </row>
    <row r="2923" spans="1:20" x14ac:dyDescent="0.3">
      <c r="A2923" s="3">
        <v>2007</v>
      </c>
      <c r="B2923" s="3">
        <v>196</v>
      </c>
      <c r="C2923" s="3" t="s">
        <v>34</v>
      </c>
      <c r="D2923" s="3" t="s">
        <v>41</v>
      </c>
      <c r="E2923" s="3" t="s">
        <v>41</v>
      </c>
      <c r="F2923" s="3">
        <v>5325</v>
      </c>
      <c r="G2923" s="3">
        <f t="shared" si="138"/>
        <v>2007</v>
      </c>
      <c r="H2923" s="4">
        <v>3</v>
      </c>
      <c r="I2923" s="3" t="s">
        <v>36</v>
      </c>
      <c r="J2923" s="3">
        <v>5</v>
      </c>
      <c r="K2923" s="3">
        <v>4</v>
      </c>
      <c r="L2923" s="3">
        <v>3</v>
      </c>
      <c r="M2923" s="3">
        <v>3</v>
      </c>
      <c r="N2923" s="3">
        <v>0</v>
      </c>
      <c r="O2923" s="3">
        <v>0</v>
      </c>
      <c r="P2923" s="3">
        <f t="shared" si="140"/>
        <v>21</v>
      </c>
      <c r="Q2923" s="3">
        <v>121</v>
      </c>
      <c r="R2923" s="3">
        <f t="shared" si="139"/>
        <v>3</v>
      </c>
      <c r="S2923" s="3">
        <v>15</v>
      </c>
      <c r="T2923" s="3">
        <f>IF(AND(H2923&lt;5,S2923&gt;=VLOOKUP(A2923,anni!$A$1:$O$32,6,0)),1,0)</f>
        <v>0</v>
      </c>
    </row>
    <row r="2924" spans="1:20" x14ac:dyDescent="0.3">
      <c r="A2924" s="3">
        <v>2007</v>
      </c>
      <c r="B2924" s="3">
        <v>197</v>
      </c>
      <c r="C2924" s="3" t="s">
        <v>62</v>
      </c>
      <c r="D2924" s="3" t="s">
        <v>63</v>
      </c>
      <c r="E2924" s="3" t="s">
        <v>63</v>
      </c>
      <c r="F2924" s="3">
        <v>5301</v>
      </c>
      <c r="G2924" s="3">
        <f t="shared" si="138"/>
        <v>2007</v>
      </c>
      <c r="H2924" s="4">
        <v>4</v>
      </c>
      <c r="I2924" s="3" t="s">
        <v>36</v>
      </c>
      <c r="J2924" s="3">
        <v>7</v>
      </c>
      <c r="K2924" s="3">
        <v>7</v>
      </c>
      <c r="L2924" s="3">
        <v>0</v>
      </c>
      <c r="M2924" s="3">
        <v>2</v>
      </c>
      <c r="N2924" s="3">
        <v>7</v>
      </c>
      <c r="O2924" s="3">
        <v>0</v>
      </c>
      <c r="P2924" s="3">
        <f t="shared" si="140"/>
        <v>27.599999999999998</v>
      </c>
      <c r="Q2924" s="3">
        <v>35</v>
      </c>
      <c r="R2924" s="3">
        <f t="shared" si="139"/>
        <v>2</v>
      </c>
      <c r="S2924" s="3">
        <v>23</v>
      </c>
      <c r="T2924" s="3">
        <f>IF(AND(H2924&lt;5,S2924&gt;=VLOOKUP(A2924,anni!$A$1:$O$32,6,0)),1,0)</f>
        <v>0</v>
      </c>
    </row>
    <row r="2925" spans="1:20" x14ac:dyDescent="0.3">
      <c r="A2925" s="3">
        <v>2007</v>
      </c>
      <c r="B2925" s="3">
        <v>198</v>
      </c>
      <c r="C2925" s="3" t="s">
        <v>69</v>
      </c>
      <c r="D2925" s="3" t="s">
        <v>72</v>
      </c>
      <c r="E2925" s="3" t="s">
        <v>72</v>
      </c>
      <c r="F2925" s="3">
        <v>4769</v>
      </c>
      <c r="G2925" s="3">
        <f t="shared" si="138"/>
        <v>2007</v>
      </c>
      <c r="H2925" s="4">
        <v>5</v>
      </c>
      <c r="I2925" s="3" t="s">
        <v>36</v>
      </c>
      <c r="J2925" s="3">
        <v>4</v>
      </c>
      <c r="K2925" s="3">
        <v>2</v>
      </c>
      <c r="L2925" s="3">
        <v>5</v>
      </c>
      <c r="M2925" s="3">
        <v>6</v>
      </c>
      <c r="N2925" s="3">
        <v>0</v>
      </c>
      <c r="O2925" s="3">
        <v>0</v>
      </c>
      <c r="P2925" s="3">
        <f t="shared" si="140"/>
        <v>17</v>
      </c>
      <c r="Q2925" s="3">
        <v>94</v>
      </c>
      <c r="R2925" s="3">
        <f t="shared" si="139"/>
        <v>3</v>
      </c>
      <c r="S2925" s="3">
        <v>17</v>
      </c>
      <c r="T2925" s="3">
        <f>IF(AND(H2925&lt;5,S2925&gt;=VLOOKUP(A2925,anni!$A$1:$O$32,6,0)),1,0)</f>
        <v>0</v>
      </c>
    </row>
    <row r="2926" spans="1:20" x14ac:dyDescent="0.3">
      <c r="A2926" s="3">
        <v>2007</v>
      </c>
      <c r="B2926" s="3">
        <v>199</v>
      </c>
      <c r="C2926" s="3" t="s">
        <v>101</v>
      </c>
      <c r="D2926" s="3" t="s">
        <v>117</v>
      </c>
      <c r="E2926" s="3" t="s">
        <v>117</v>
      </c>
      <c r="F2926" s="3">
        <v>4770</v>
      </c>
      <c r="G2926" s="3">
        <f t="shared" si="138"/>
        <v>2007</v>
      </c>
      <c r="H2926" s="4">
        <v>5</v>
      </c>
      <c r="I2926" s="3" t="s">
        <v>36</v>
      </c>
      <c r="J2926" s="3">
        <v>7</v>
      </c>
      <c r="K2926" s="3">
        <v>3</v>
      </c>
      <c r="L2926" s="3">
        <v>7</v>
      </c>
      <c r="M2926" s="3">
        <v>1</v>
      </c>
      <c r="N2926" s="3">
        <v>0</v>
      </c>
      <c r="O2926" s="3">
        <v>0</v>
      </c>
      <c r="P2926" s="3">
        <f t="shared" si="140"/>
        <v>18</v>
      </c>
      <c r="Q2926" s="3">
        <v>84</v>
      </c>
      <c r="R2926" s="3">
        <f t="shared" si="139"/>
        <v>3</v>
      </c>
      <c r="S2926" s="3">
        <v>18</v>
      </c>
      <c r="T2926" s="3">
        <f>IF(AND(H2926&lt;5,S2926&gt;=VLOOKUP(A2926,anni!$A$1:$O$32,6,0)),1,0)</f>
        <v>0</v>
      </c>
    </row>
    <row r="2927" spans="1:20" x14ac:dyDescent="0.3">
      <c r="A2927" s="3">
        <v>2007</v>
      </c>
      <c r="B2927" s="3">
        <v>200</v>
      </c>
      <c r="C2927" s="3" t="s">
        <v>50</v>
      </c>
      <c r="D2927" s="3" t="s">
        <v>51</v>
      </c>
      <c r="E2927" s="3" t="s">
        <v>51</v>
      </c>
      <c r="F2927" s="3">
        <v>5168</v>
      </c>
      <c r="G2927" s="3">
        <f t="shared" si="138"/>
        <v>2007</v>
      </c>
      <c r="H2927" s="4">
        <v>3</v>
      </c>
      <c r="I2927" s="3" t="s">
        <v>36</v>
      </c>
      <c r="J2927" s="3">
        <v>6</v>
      </c>
      <c r="K2927" s="3">
        <v>7</v>
      </c>
      <c r="L2927" s="3">
        <v>7</v>
      </c>
      <c r="M2927" s="3">
        <v>1</v>
      </c>
      <c r="N2927" s="3">
        <v>0</v>
      </c>
      <c r="O2927" s="3">
        <v>0</v>
      </c>
      <c r="P2927" s="3">
        <f t="shared" si="140"/>
        <v>29.4</v>
      </c>
      <c r="Q2927" s="3">
        <v>55</v>
      </c>
      <c r="R2927" s="3">
        <f t="shared" si="139"/>
        <v>4</v>
      </c>
      <c r="S2927" s="3">
        <v>21</v>
      </c>
      <c r="T2927" s="3">
        <f>IF(AND(H2927&lt;5,S2927&gt;=VLOOKUP(A2927,anni!$A$1:$O$32,6,0)),1,0)</f>
        <v>0</v>
      </c>
    </row>
    <row r="2928" spans="1:20" x14ac:dyDescent="0.3">
      <c r="A2928" s="3">
        <v>2007</v>
      </c>
      <c r="B2928" s="3">
        <v>201</v>
      </c>
      <c r="C2928" s="3" t="s">
        <v>47</v>
      </c>
      <c r="D2928" s="3" t="s">
        <v>118</v>
      </c>
      <c r="E2928" s="3" t="s">
        <v>118</v>
      </c>
      <c r="F2928" s="3">
        <v>5351</v>
      </c>
      <c r="G2928" s="3">
        <f t="shared" si="138"/>
        <v>2007</v>
      </c>
      <c r="H2928" s="4">
        <v>2</v>
      </c>
      <c r="I2928" s="3" t="s">
        <v>31</v>
      </c>
      <c r="J2928" s="3">
        <v>7</v>
      </c>
      <c r="K2928" s="3">
        <v>0</v>
      </c>
      <c r="L2928" s="3">
        <v>7</v>
      </c>
      <c r="M2928" s="3">
        <v>0</v>
      </c>
      <c r="N2928" s="3">
        <v>0</v>
      </c>
      <c r="O2928" s="3">
        <v>0</v>
      </c>
      <c r="P2928" s="3">
        <f t="shared" si="140"/>
        <v>22.400000000000002</v>
      </c>
      <c r="Q2928" s="3">
        <v>134</v>
      </c>
      <c r="R2928" s="3">
        <f t="shared" si="139"/>
        <v>4</v>
      </c>
      <c r="S2928" s="3">
        <v>14</v>
      </c>
      <c r="T2928" s="3">
        <f>IF(AND(H2928&lt;5,S2928&gt;=VLOOKUP(A2928,anni!$A$1:$O$32,6,0)),1,0)</f>
        <v>0</v>
      </c>
    </row>
    <row r="2929" spans="1:20" x14ac:dyDescent="0.3">
      <c r="A2929" s="3">
        <v>2007</v>
      </c>
      <c r="B2929" s="3">
        <v>202</v>
      </c>
      <c r="C2929" s="3" t="s">
        <v>34</v>
      </c>
      <c r="D2929" s="3" t="s">
        <v>83</v>
      </c>
      <c r="E2929" s="3" t="s">
        <v>83</v>
      </c>
      <c r="F2929" s="3">
        <v>5234</v>
      </c>
      <c r="G2929" s="3">
        <f t="shared" si="138"/>
        <v>2007</v>
      </c>
      <c r="H2929" s="4">
        <v>5</v>
      </c>
      <c r="I2929" s="3" t="s">
        <v>36</v>
      </c>
      <c r="J2929" s="3">
        <v>0</v>
      </c>
      <c r="K2929" s="3">
        <v>7</v>
      </c>
      <c r="L2929" s="3">
        <v>7</v>
      </c>
      <c r="M2929" s="3">
        <v>0</v>
      </c>
      <c r="N2929" s="3">
        <v>0</v>
      </c>
      <c r="O2929" s="3">
        <v>0</v>
      </c>
      <c r="P2929" s="3">
        <f t="shared" si="140"/>
        <v>14</v>
      </c>
      <c r="Q2929" s="3">
        <v>134</v>
      </c>
      <c r="R2929" s="3">
        <f t="shared" si="139"/>
        <v>1</v>
      </c>
      <c r="S2929" s="3">
        <v>14</v>
      </c>
      <c r="T2929" s="3">
        <f>IF(AND(H2929&lt;5,S2929&gt;=VLOOKUP(A2929,anni!$A$1:$O$32,6,0)),1,0)</f>
        <v>0</v>
      </c>
    </row>
    <row r="2930" spans="1:20" x14ac:dyDescent="0.3">
      <c r="A2930" s="3">
        <v>2007</v>
      </c>
      <c r="B2930" s="3">
        <v>203</v>
      </c>
      <c r="C2930" s="3" t="s">
        <v>29</v>
      </c>
      <c r="D2930" s="3" t="s">
        <v>139</v>
      </c>
      <c r="E2930" s="3" t="s">
        <v>139</v>
      </c>
      <c r="F2930" s="3">
        <v>5235</v>
      </c>
      <c r="G2930" s="3">
        <f t="shared" si="138"/>
        <v>2007</v>
      </c>
      <c r="H2930" s="4">
        <v>5</v>
      </c>
      <c r="I2930" s="3" t="s">
        <v>36</v>
      </c>
      <c r="J2930" s="3">
        <v>7</v>
      </c>
      <c r="K2930" s="3">
        <v>0</v>
      </c>
      <c r="L2930" s="3">
        <v>0</v>
      </c>
      <c r="M2930" s="3">
        <v>1</v>
      </c>
      <c r="N2930" s="3">
        <v>0</v>
      </c>
      <c r="O2930" s="3">
        <v>0</v>
      </c>
      <c r="P2930" s="3">
        <f t="shared" si="140"/>
        <v>8</v>
      </c>
      <c r="Q2930" s="3">
        <v>219</v>
      </c>
      <c r="R2930" s="3">
        <f t="shared" si="139"/>
        <v>1</v>
      </c>
      <c r="S2930" s="3">
        <v>8</v>
      </c>
      <c r="T2930" s="3">
        <f>IF(AND(H2930&lt;5,S2930&gt;=VLOOKUP(A2930,anni!$A$1:$O$32,6,0)),1,0)</f>
        <v>0</v>
      </c>
    </row>
    <row r="2931" spans="1:20" x14ac:dyDescent="0.3">
      <c r="A2931" s="3">
        <v>2007</v>
      </c>
      <c r="B2931" s="3">
        <v>204</v>
      </c>
      <c r="C2931" s="3" t="s">
        <v>39</v>
      </c>
      <c r="D2931" s="3" t="s">
        <v>40</v>
      </c>
      <c r="E2931" s="3" t="s">
        <v>40</v>
      </c>
      <c r="F2931" s="3">
        <v>4984</v>
      </c>
      <c r="G2931" s="3">
        <f t="shared" si="138"/>
        <v>2007</v>
      </c>
      <c r="H2931" s="4">
        <v>4</v>
      </c>
      <c r="I2931" s="3" t="s">
        <v>36</v>
      </c>
      <c r="J2931" s="3">
        <v>4</v>
      </c>
      <c r="K2931" s="3">
        <v>0</v>
      </c>
      <c r="L2931" s="3">
        <v>5</v>
      </c>
      <c r="M2931" s="3">
        <v>2</v>
      </c>
      <c r="N2931" s="3">
        <v>0</v>
      </c>
      <c r="O2931" s="3">
        <v>0</v>
      </c>
      <c r="P2931" s="3">
        <f t="shared" si="140"/>
        <v>13.2</v>
      </c>
      <c r="Q2931" s="3">
        <v>181</v>
      </c>
      <c r="R2931" s="3">
        <f t="shared" si="139"/>
        <v>2</v>
      </c>
      <c r="S2931" s="3">
        <v>11</v>
      </c>
      <c r="T2931" s="3">
        <f>IF(AND(H2931&lt;5,S2931&gt;=VLOOKUP(A2931,anni!$A$1:$O$32,6,0)),1,0)</f>
        <v>0</v>
      </c>
    </row>
    <row r="2932" spans="1:20" x14ac:dyDescent="0.3">
      <c r="A2932" s="3">
        <v>2007</v>
      </c>
      <c r="B2932" s="3">
        <v>205</v>
      </c>
      <c r="C2932" s="3" t="s">
        <v>34</v>
      </c>
      <c r="D2932" s="3" t="s">
        <v>130</v>
      </c>
      <c r="E2932" s="3" t="s">
        <v>130</v>
      </c>
      <c r="F2932" s="3">
        <v>5236</v>
      </c>
      <c r="G2932" s="3">
        <f t="shared" si="138"/>
        <v>2007</v>
      </c>
      <c r="H2932" s="4">
        <v>5</v>
      </c>
      <c r="I2932" s="3" t="s">
        <v>36</v>
      </c>
      <c r="J2932" s="3">
        <v>0</v>
      </c>
      <c r="K2932" s="3">
        <v>0</v>
      </c>
      <c r="L2932" s="3">
        <v>0</v>
      </c>
      <c r="M2932" s="3">
        <v>0</v>
      </c>
      <c r="N2932" s="3">
        <v>0</v>
      </c>
      <c r="O2932" s="3">
        <v>0</v>
      </c>
      <c r="P2932" s="3">
        <f t="shared" si="140"/>
        <v>0</v>
      </c>
      <c r="Q2932" s="3">
        <v>288</v>
      </c>
      <c r="R2932" s="3">
        <f t="shared" si="139"/>
        <v>1</v>
      </c>
      <c r="S2932" s="3">
        <v>0</v>
      </c>
      <c r="T2932" s="3">
        <f>IF(AND(H2932&lt;5,S2932&gt;=VLOOKUP(A2932,anni!$A$1:$O$32,6,0)),1,0)</f>
        <v>0</v>
      </c>
    </row>
    <row r="2933" spans="1:20" x14ac:dyDescent="0.3">
      <c r="A2933" s="3">
        <v>2007</v>
      </c>
      <c r="B2933" s="3">
        <v>206</v>
      </c>
      <c r="C2933" s="3" t="s">
        <v>56</v>
      </c>
      <c r="D2933" s="3" t="s">
        <v>66</v>
      </c>
      <c r="E2933" s="3" t="s">
        <v>66</v>
      </c>
      <c r="F2933" s="3">
        <v>5237</v>
      </c>
      <c r="G2933" s="3">
        <f t="shared" si="138"/>
        <v>2007</v>
      </c>
      <c r="H2933" s="4">
        <v>5</v>
      </c>
      <c r="I2933" s="3" t="s">
        <v>36</v>
      </c>
      <c r="J2933" s="3">
        <v>4</v>
      </c>
      <c r="K2933" s="3">
        <v>7</v>
      </c>
      <c r="L2933" s="3">
        <v>7</v>
      </c>
      <c r="M2933" s="3">
        <v>1</v>
      </c>
      <c r="N2933" s="3">
        <v>0</v>
      </c>
      <c r="O2933" s="3">
        <v>0</v>
      </c>
      <c r="P2933" s="3">
        <f t="shared" si="140"/>
        <v>19</v>
      </c>
      <c r="Q2933" s="3">
        <v>76</v>
      </c>
      <c r="R2933" s="3">
        <f t="shared" si="139"/>
        <v>1</v>
      </c>
      <c r="S2933" s="3">
        <v>19</v>
      </c>
      <c r="T2933" s="3">
        <f>IF(AND(H2933&lt;5,S2933&gt;=VLOOKUP(A2933,anni!$A$1:$O$32,6,0)),1,0)</f>
        <v>0</v>
      </c>
    </row>
    <row r="2934" spans="1:20" x14ac:dyDescent="0.3">
      <c r="A2934" s="3">
        <v>2007</v>
      </c>
      <c r="B2934" s="3">
        <v>207</v>
      </c>
      <c r="C2934" s="3" t="s">
        <v>34</v>
      </c>
      <c r="D2934" s="3" t="s">
        <v>42</v>
      </c>
      <c r="E2934" s="3" t="s">
        <v>42</v>
      </c>
      <c r="F2934" s="3">
        <v>5352</v>
      </c>
      <c r="G2934" s="3">
        <f t="shared" si="138"/>
        <v>2007</v>
      </c>
      <c r="H2934" s="4">
        <v>2</v>
      </c>
      <c r="I2934" s="3" t="s">
        <v>31</v>
      </c>
      <c r="J2934" s="3">
        <v>6</v>
      </c>
      <c r="K2934" s="3">
        <v>7</v>
      </c>
      <c r="L2934" s="3">
        <v>5</v>
      </c>
      <c r="M2934" s="3">
        <v>0</v>
      </c>
      <c r="N2934" s="3">
        <v>7</v>
      </c>
      <c r="O2934" s="3">
        <v>2</v>
      </c>
      <c r="P2934" s="3">
        <f t="shared" si="140"/>
        <v>0</v>
      </c>
      <c r="Q2934" s="3">
        <v>13</v>
      </c>
      <c r="R2934" s="3">
        <f t="shared" si="139"/>
        <v>4</v>
      </c>
      <c r="S2934" s="3">
        <v>27</v>
      </c>
      <c r="T2934" s="3">
        <f>IF(AND(H2934&lt;5,S2934&gt;=VLOOKUP(A2934,anni!$A$1:$O$32,6,0)),1,0)</f>
        <v>1</v>
      </c>
    </row>
    <row r="2935" spans="1:20" x14ac:dyDescent="0.3">
      <c r="A2935" s="3">
        <v>2007</v>
      </c>
      <c r="B2935" s="3">
        <v>208</v>
      </c>
      <c r="C2935" s="3" t="s">
        <v>34</v>
      </c>
      <c r="D2935" s="3" t="s">
        <v>64</v>
      </c>
      <c r="E2935" s="3" t="s">
        <v>64</v>
      </c>
      <c r="F2935" s="3">
        <v>5133</v>
      </c>
      <c r="G2935" s="3">
        <f t="shared" si="138"/>
        <v>2007</v>
      </c>
      <c r="H2935" s="4">
        <v>4</v>
      </c>
      <c r="I2935" s="3" t="s">
        <v>36</v>
      </c>
      <c r="J2935" s="3">
        <v>6</v>
      </c>
      <c r="K2935" s="3">
        <v>0</v>
      </c>
      <c r="L2935" s="3">
        <v>7</v>
      </c>
      <c r="M2935" s="3">
        <v>0</v>
      </c>
      <c r="N2935" s="3">
        <v>0</v>
      </c>
      <c r="O2935" s="3">
        <v>0</v>
      </c>
      <c r="P2935" s="3">
        <f t="shared" si="140"/>
        <v>15.6</v>
      </c>
      <c r="Q2935" s="3">
        <v>151</v>
      </c>
      <c r="R2935" s="3">
        <f t="shared" si="139"/>
        <v>2</v>
      </c>
      <c r="S2935" s="3">
        <v>13</v>
      </c>
      <c r="T2935" s="3">
        <f>IF(AND(H2935&lt;5,S2935&gt;=VLOOKUP(A2935,anni!$A$1:$O$32,6,0)),1,0)</f>
        <v>0</v>
      </c>
    </row>
    <row r="2936" spans="1:20" x14ac:dyDescent="0.3">
      <c r="A2936" s="3">
        <v>2007</v>
      </c>
      <c r="B2936" s="3">
        <v>209</v>
      </c>
      <c r="C2936" s="3" t="s">
        <v>56</v>
      </c>
      <c r="D2936" s="3" t="s">
        <v>85</v>
      </c>
      <c r="E2936" s="3" t="s">
        <v>85</v>
      </c>
      <c r="F2936" s="3">
        <v>4771</v>
      </c>
      <c r="G2936" s="3">
        <f t="shared" si="138"/>
        <v>2007</v>
      </c>
      <c r="H2936" s="4">
        <v>5</v>
      </c>
      <c r="I2936" s="3" t="s">
        <v>36</v>
      </c>
      <c r="J2936" s="3">
        <v>6</v>
      </c>
      <c r="K2936" s="3">
        <v>3</v>
      </c>
      <c r="L2936" s="3">
        <v>7</v>
      </c>
      <c r="M2936" s="3">
        <v>3</v>
      </c>
      <c r="N2936" s="3">
        <v>0</v>
      </c>
      <c r="O2936" s="3">
        <v>2</v>
      </c>
      <c r="P2936" s="3">
        <f t="shared" si="140"/>
        <v>21</v>
      </c>
      <c r="Q2936" s="3">
        <v>55</v>
      </c>
      <c r="R2936" s="3">
        <f t="shared" si="139"/>
        <v>3</v>
      </c>
      <c r="S2936" s="3">
        <v>21</v>
      </c>
      <c r="T2936" s="3">
        <f>IF(AND(H2936&lt;5,S2936&gt;=VLOOKUP(A2936,anni!$A$1:$O$32,6,0)),1,0)</f>
        <v>0</v>
      </c>
    </row>
    <row r="2937" spans="1:20" x14ac:dyDescent="0.3">
      <c r="A2937" s="3">
        <v>2007</v>
      </c>
      <c r="B2937" s="3">
        <v>210</v>
      </c>
      <c r="C2937" s="3" t="s">
        <v>34</v>
      </c>
      <c r="D2937" s="3" t="s">
        <v>103</v>
      </c>
      <c r="E2937" s="3" t="s">
        <v>103</v>
      </c>
      <c r="F2937" s="3">
        <v>5238</v>
      </c>
      <c r="G2937" s="3">
        <f t="shared" si="138"/>
        <v>2007</v>
      </c>
      <c r="H2937" s="4">
        <v>5</v>
      </c>
      <c r="I2937" s="3" t="s">
        <v>36</v>
      </c>
      <c r="J2937" s="3">
        <v>4</v>
      </c>
      <c r="K2937" s="3">
        <v>2</v>
      </c>
      <c r="L2937" s="3">
        <v>0</v>
      </c>
      <c r="M2937" s="3">
        <v>4</v>
      </c>
      <c r="N2937" s="3">
        <v>0</v>
      </c>
      <c r="O2937" s="3">
        <v>0</v>
      </c>
      <c r="P2937" s="3">
        <f t="shared" si="140"/>
        <v>10</v>
      </c>
      <c r="Q2937" s="3">
        <v>196</v>
      </c>
      <c r="R2937" s="3">
        <f t="shared" si="139"/>
        <v>1</v>
      </c>
      <c r="S2937" s="3">
        <v>10</v>
      </c>
      <c r="T2937" s="3">
        <f>IF(AND(H2937&lt;5,S2937&gt;=VLOOKUP(A2937,anni!$A$1:$O$32,6,0)),1,0)</f>
        <v>0</v>
      </c>
    </row>
    <row r="2938" spans="1:20" x14ac:dyDescent="0.3">
      <c r="A2938" s="3">
        <v>2007</v>
      </c>
      <c r="B2938" s="3">
        <v>211</v>
      </c>
      <c r="C2938" s="3" t="s">
        <v>37</v>
      </c>
      <c r="D2938" s="3" t="s">
        <v>55</v>
      </c>
      <c r="E2938" s="3" t="s">
        <v>55</v>
      </c>
      <c r="F2938" s="3">
        <v>5169</v>
      </c>
      <c r="G2938" s="3">
        <f t="shared" si="138"/>
        <v>2007</v>
      </c>
      <c r="H2938" s="4">
        <v>3</v>
      </c>
      <c r="I2938" s="3" t="s">
        <v>36</v>
      </c>
      <c r="J2938" s="3">
        <v>7</v>
      </c>
      <c r="K2938" s="3">
        <v>7</v>
      </c>
      <c r="L2938" s="3">
        <v>7</v>
      </c>
      <c r="M2938" s="3">
        <v>7</v>
      </c>
      <c r="N2938" s="3">
        <v>0</v>
      </c>
      <c r="O2938" s="3">
        <v>0</v>
      </c>
      <c r="P2938" s="3">
        <f t="shared" si="140"/>
        <v>0</v>
      </c>
      <c r="Q2938" s="3">
        <v>8</v>
      </c>
      <c r="R2938" s="3">
        <f t="shared" si="139"/>
        <v>4</v>
      </c>
      <c r="S2938" s="3">
        <v>28</v>
      </c>
      <c r="T2938" s="3">
        <f>IF(AND(H2938&lt;5,S2938&gt;=VLOOKUP(A2938,anni!$A$1:$O$32,6,0)),1,0)</f>
        <v>1</v>
      </c>
    </row>
    <row r="2939" spans="1:20" x14ac:dyDescent="0.3">
      <c r="A2939" s="3">
        <v>2007</v>
      </c>
      <c r="B2939" s="3">
        <v>212</v>
      </c>
      <c r="C2939" s="3" t="s">
        <v>32</v>
      </c>
      <c r="D2939" s="3" t="s">
        <v>127</v>
      </c>
      <c r="E2939" s="3" t="s">
        <v>127</v>
      </c>
      <c r="F2939" s="3">
        <v>4949</v>
      </c>
      <c r="G2939" s="3">
        <f t="shared" si="138"/>
        <v>2007</v>
      </c>
      <c r="H2939" s="4">
        <v>5</v>
      </c>
      <c r="I2939" s="3" t="s">
        <v>36</v>
      </c>
      <c r="J2939" s="3">
        <v>4</v>
      </c>
      <c r="K2939" s="3">
        <v>3</v>
      </c>
      <c r="L2939" s="3">
        <v>5</v>
      </c>
      <c r="M2939" s="3">
        <v>0</v>
      </c>
      <c r="N2939" s="3">
        <v>0</v>
      </c>
      <c r="O2939" s="3">
        <v>0</v>
      </c>
      <c r="P2939" s="3">
        <f t="shared" si="140"/>
        <v>12</v>
      </c>
      <c r="Q2939" s="3">
        <v>163</v>
      </c>
      <c r="R2939" s="3">
        <f t="shared" si="139"/>
        <v>3</v>
      </c>
      <c r="S2939" s="3">
        <v>12</v>
      </c>
      <c r="T2939" s="3">
        <f>IF(AND(H2939&lt;5,S2939&gt;=VLOOKUP(A2939,anni!$A$1:$O$32,6,0)),1,0)</f>
        <v>0</v>
      </c>
    </row>
    <row r="2940" spans="1:20" x14ac:dyDescent="0.3">
      <c r="A2940" s="3">
        <v>2007</v>
      </c>
      <c r="B2940" s="3">
        <v>213</v>
      </c>
      <c r="C2940" s="3" t="s">
        <v>62</v>
      </c>
      <c r="D2940" s="3" t="s">
        <v>134</v>
      </c>
      <c r="E2940" s="3" t="s">
        <v>134</v>
      </c>
      <c r="F2940" s="3">
        <v>5326</v>
      </c>
      <c r="G2940" s="3">
        <f t="shared" si="138"/>
        <v>2007</v>
      </c>
      <c r="H2940" s="4">
        <v>3</v>
      </c>
      <c r="I2940" s="3" t="s">
        <v>36</v>
      </c>
      <c r="J2940" s="3">
        <v>3</v>
      </c>
      <c r="K2940" s="3">
        <v>0</v>
      </c>
      <c r="L2940" s="3">
        <v>2</v>
      </c>
      <c r="M2940" s="3">
        <v>0</v>
      </c>
      <c r="N2940" s="3">
        <v>0</v>
      </c>
      <c r="O2940" s="3">
        <v>0</v>
      </c>
      <c r="P2940" s="3">
        <f t="shared" si="140"/>
        <v>7</v>
      </c>
      <c r="Q2940" s="3">
        <v>242</v>
      </c>
      <c r="R2940" s="3">
        <f t="shared" si="139"/>
        <v>1</v>
      </c>
      <c r="S2940" s="3">
        <v>5</v>
      </c>
      <c r="T2940" s="3">
        <f>IF(AND(H2940&lt;5,S2940&gt;=VLOOKUP(A2940,anni!$A$1:$O$32,6,0)),1,0)</f>
        <v>0</v>
      </c>
    </row>
    <row r="2941" spans="1:20" x14ac:dyDescent="0.3">
      <c r="A2941" s="3">
        <v>2007</v>
      </c>
      <c r="B2941" s="3">
        <v>214</v>
      </c>
      <c r="C2941" s="3" t="s">
        <v>34</v>
      </c>
      <c r="D2941" s="3" t="s">
        <v>35</v>
      </c>
      <c r="E2941" s="3" t="s">
        <v>35</v>
      </c>
      <c r="F2941" s="3">
        <v>4985</v>
      </c>
      <c r="G2941" s="3">
        <f t="shared" si="138"/>
        <v>2007</v>
      </c>
      <c r="H2941" s="4">
        <v>4</v>
      </c>
      <c r="I2941" s="3" t="s">
        <v>36</v>
      </c>
      <c r="J2941" s="3">
        <v>0</v>
      </c>
      <c r="K2941" s="3">
        <v>3</v>
      </c>
      <c r="L2941" s="3">
        <v>7</v>
      </c>
      <c r="M2941" s="3">
        <v>2</v>
      </c>
      <c r="N2941" s="3">
        <v>0</v>
      </c>
      <c r="O2941" s="3">
        <v>0</v>
      </c>
      <c r="P2941" s="3">
        <f t="shared" si="140"/>
        <v>14.399999999999999</v>
      </c>
      <c r="Q2941" s="3">
        <v>163</v>
      </c>
      <c r="R2941" s="3">
        <f t="shared" si="139"/>
        <v>3</v>
      </c>
      <c r="S2941" s="3">
        <v>12</v>
      </c>
      <c r="T2941" s="3">
        <f>IF(AND(H2941&lt;5,S2941&gt;=VLOOKUP(A2941,anni!$A$1:$O$32,6,0)),1,0)</f>
        <v>0</v>
      </c>
    </row>
    <row r="2942" spans="1:20" x14ac:dyDescent="0.3">
      <c r="A2942" s="3">
        <v>2007</v>
      </c>
      <c r="B2942" s="3">
        <v>215</v>
      </c>
      <c r="C2942" s="3" t="s">
        <v>37</v>
      </c>
      <c r="D2942" s="3" t="s">
        <v>96</v>
      </c>
      <c r="E2942" s="3" t="s">
        <v>96</v>
      </c>
      <c r="F2942" s="3">
        <v>4986</v>
      </c>
      <c r="G2942" s="3">
        <f t="shared" si="138"/>
        <v>2007</v>
      </c>
      <c r="H2942" s="4">
        <v>4</v>
      </c>
      <c r="I2942" s="3" t="s">
        <v>36</v>
      </c>
      <c r="J2942" s="3">
        <v>5</v>
      </c>
      <c r="K2942" s="3">
        <v>7</v>
      </c>
      <c r="L2942" s="3">
        <v>5</v>
      </c>
      <c r="M2942" s="3">
        <v>0</v>
      </c>
      <c r="N2942" s="3">
        <v>0</v>
      </c>
      <c r="O2942" s="3">
        <v>0</v>
      </c>
      <c r="P2942" s="3">
        <f t="shared" si="140"/>
        <v>20.399999999999999</v>
      </c>
      <c r="Q2942" s="3">
        <v>94</v>
      </c>
      <c r="R2942" s="3">
        <f t="shared" si="139"/>
        <v>4</v>
      </c>
      <c r="S2942" s="3">
        <v>17</v>
      </c>
      <c r="T2942" s="3">
        <f>IF(AND(H2942&lt;5,S2942&gt;=VLOOKUP(A2942,anni!$A$1:$O$32,6,0)),1,0)</f>
        <v>0</v>
      </c>
    </row>
    <row r="2943" spans="1:20" x14ac:dyDescent="0.3">
      <c r="A2943" s="3">
        <v>2007</v>
      </c>
      <c r="B2943" s="3">
        <v>216</v>
      </c>
      <c r="C2943" s="3" t="s">
        <v>47</v>
      </c>
      <c r="D2943" s="3" t="s">
        <v>105</v>
      </c>
      <c r="E2943" s="3" t="s">
        <v>105</v>
      </c>
      <c r="F2943" s="3">
        <v>5239</v>
      </c>
      <c r="G2943" s="3">
        <f t="shared" si="138"/>
        <v>2007</v>
      </c>
      <c r="H2943" s="4">
        <v>5</v>
      </c>
      <c r="I2943" s="3" t="s">
        <v>36</v>
      </c>
      <c r="J2943" s="3">
        <v>6</v>
      </c>
      <c r="K2943" s="3">
        <v>3</v>
      </c>
      <c r="L2943" s="3">
        <v>7</v>
      </c>
      <c r="M2943" s="3">
        <v>0</v>
      </c>
      <c r="N2943" s="3">
        <v>0</v>
      </c>
      <c r="O2943" s="3">
        <v>0</v>
      </c>
      <c r="P2943" s="3">
        <f t="shared" si="140"/>
        <v>16</v>
      </c>
      <c r="Q2943" s="3">
        <v>107</v>
      </c>
      <c r="R2943" s="3">
        <f t="shared" si="139"/>
        <v>1</v>
      </c>
      <c r="S2943" s="3">
        <v>16</v>
      </c>
      <c r="T2943" s="3">
        <f>IF(AND(H2943&lt;5,S2943&gt;=VLOOKUP(A2943,anni!$A$1:$O$32,6,0)),1,0)</f>
        <v>0</v>
      </c>
    </row>
    <row r="2944" spans="1:20" x14ac:dyDescent="0.3">
      <c r="A2944" s="3">
        <v>2007</v>
      </c>
      <c r="B2944" s="3">
        <v>217</v>
      </c>
      <c r="C2944" s="3" t="s">
        <v>56</v>
      </c>
      <c r="D2944" s="3" t="s">
        <v>126</v>
      </c>
      <c r="E2944" s="3" t="s">
        <v>126</v>
      </c>
      <c r="F2944" s="3">
        <v>5098</v>
      </c>
      <c r="G2944" s="3">
        <f t="shared" si="138"/>
        <v>2007</v>
      </c>
      <c r="H2944" s="4">
        <v>5</v>
      </c>
      <c r="I2944" s="3" t="s">
        <v>36</v>
      </c>
      <c r="J2944" s="3">
        <v>7</v>
      </c>
      <c r="K2944" s="3">
        <v>7</v>
      </c>
      <c r="L2944" s="3">
        <v>7</v>
      </c>
      <c r="M2944" s="3">
        <v>1</v>
      </c>
      <c r="N2944" s="3">
        <v>0</v>
      </c>
      <c r="O2944" s="3">
        <v>0</v>
      </c>
      <c r="P2944" s="3">
        <f t="shared" si="140"/>
        <v>22</v>
      </c>
      <c r="Q2944" s="3">
        <v>48</v>
      </c>
      <c r="R2944" s="3">
        <f t="shared" si="139"/>
        <v>2</v>
      </c>
      <c r="S2944" s="3">
        <v>22</v>
      </c>
      <c r="T2944" s="3">
        <f>IF(AND(H2944&lt;5,S2944&gt;=VLOOKUP(A2944,anni!$A$1:$O$32,6,0)),1,0)</f>
        <v>0</v>
      </c>
    </row>
    <row r="2945" spans="1:20" x14ac:dyDescent="0.3">
      <c r="A2945" s="3">
        <v>2007</v>
      </c>
      <c r="B2945" s="3">
        <v>218</v>
      </c>
      <c r="C2945" s="3" t="s">
        <v>39</v>
      </c>
      <c r="D2945" s="3" t="s">
        <v>111</v>
      </c>
      <c r="E2945" s="3" t="s">
        <v>111</v>
      </c>
      <c r="F2945" s="3">
        <v>4950</v>
      </c>
      <c r="G2945" s="3">
        <f t="shared" si="138"/>
        <v>2007</v>
      </c>
      <c r="H2945" s="4">
        <v>5</v>
      </c>
      <c r="I2945" s="3" t="s">
        <v>36</v>
      </c>
      <c r="J2945" s="3">
        <v>5</v>
      </c>
      <c r="K2945" s="3">
        <v>7</v>
      </c>
      <c r="L2945" s="3">
        <v>7</v>
      </c>
      <c r="M2945" s="3">
        <v>3</v>
      </c>
      <c r="N2945" s="3">
        <v>1</v>
      </c>
      <c r="O2945" s="3">
        <v>0</v>
      </c>
      <c r="P2945" s="3">
        <f t="shared" si="140"/>
        <v>23</v>
      </c>
      <c r="Q2945" s="3">
        <v>35</v>
      </c>
      <c r="R2945" s="3">
        <f t="shared" si="139"/>
        <v>3</v>
      </c>
      <c r="S2945" s="3">
        <v>23</v>
      </c>
      <c r="T2945" s="3">
        <f>IF(AND(H2945&lt;5,S2945&gt;=VLOOKUP(A2945,anni!$A$1:$O$32,6,0)),1,0)</f>
        <v>0</v>
      </c>
    </row>
    <row r="2946" spans="1:20" x14ac:dyDescent="0.3">
      <c r="A2946" s="3">
        <v>2007</v>
      </c>
      <c r="B2946" s="3">
        <v>219</v>
      </c>
      <c r="C2946" s="3" t="s">
        <v>29</v>
      </c>
      <c r="D2946" s="3" t="s">
        <v>30</v>
      </c>
      <c r="E2946" s="3" t="s">
        <v>30</v>
      </c>
      <c r="F2946" s="3">
        <v>5302</v>
      </c>
      <c r="G2946" s="3">
        <f t="shared" ref="G2946:G3009" si="141">A2946</f>
        <v>2007</v>
      </c>
      <c r="H2946" s="4">
        <v>4</v>
      </c>
      <c r="I2946" s="3" t="s">
        <v>36</v>
      </c>
      <c r="J2946" s="3">
        <v>0</v>
      </c>
      <c r="K2946" s="3">
        <v>0</v>
      </c>
      <c r="L2946" s="3">
        <v>7</v>
      </c>
      <c r="M2946" s="3">
        <v>0</v>
      </c>
      <c r="N2946" s="3">
        <v>0</v>
      </c>
      <c r="O2946" s="3">
        <v>0</v>
      </c>
      <c r="P2946" s="3">
        <f t="shared" si="140"/>
        <v>8.4</v>
      </c>
      <c r="Q2946" s="3">
        <v>226</v>
      </c>
      <c r="R2946" s="3">
        <f t="shared" si="139"/>
        <v>1</v>
      </c>
      <c r="S2946" s="3">
        <v>7</v>
      </c>
      <c r="T2946" s="3">
        <f>IF(AND(H2946&lt;5,S2946&gt;=VLOOKUP(A2946,anni!$A$1:$O$32,6,0)),1,0)</f>
        <v>0</v>
      </c>
    </row>
    <row r="2947" spans="1:20" x14ac:dyDescent="0.3">
      <c r="A2947" s="3">
        <v>2007</v>
      </c>
      <c r="B2947" s="3">
        <v>220</v>
      </c>
      <c r="C2947" s="3" t="s">
        <v>69</v>
      </c>
      <c r="D2947" s="3" t="s">
        <v>147</v>
      </c>
      <c r="E2947" s="3" t="s">
        <v>147</v>
      </c>
      <c r="F2947" s="3">
        <v>5240</v>
      </c>
      <c r="G2947" s="3">
        <f t="shared" si="141"/>
        <v>2007</v>
      </c>
      <c r="H2947" s="4">
        <v>5</v>
      </c>
      <c r="I2947" s="3" t="s">
        <v>36</v>
      </c>
      <c r="J2947" s="3">
        <v>0</v>
      </c>
      <c r="K2947" s="3">
        <v>7</v>
      </c>
      <c r="L2947" s="3">
        <v>3</v>
      </c>
      <c r="M2947" s="3">
        <v>4</v>
      </c>
      <c r="N2947" s="3">
        <v>0</v>
      </c>
      <c r="O2947" s="3">
        <v>0</v>
      </c>
      <c r="P2947" s="3">
        <f t="shared" si="140"/>
        <v>14</v>
      </c>
      <c r="Q2947" s="3">
        <v>134</v>
      </c>
      <c r="R2947" s="3">
        <f t="shared" si="139"/>
        <v>1</v>
      </c>
      <c r="S2947" s="3">
        <v>14</v>
      </c>
      <c r="T2947" s="3">
        <f>IF(AND(H2947&lt;5,S2947&gt;=VLOOKUP(A2947,anni!$A$1:$O$32,6,0)),1,0)</f>
        <v>0</v>
      </c>
    </row>
    <row r="2948" spans="1:20" x14ac:dyDescent="0.3">
      <c r="A2948" s="3">
        <v>2007</v>
      </c>
      <c r="B2948" s="3">
        <v>221</v>
      </c>
      <c r="C2948" s="3" t="s">
        <v>45</v>
      </c>
      <c r="D2948" s="3" t="s">
        <v>67</v>
      </c>
      <c r="E2948" s="3" t="s">
        <v>67</v>
      </c>
      <c r="F2948" s="3">
        <v>5170</v>
      </c>
      <c r="G2948" s="3">
        <f t="shared" si="141"/>
        <v>2007</v>
      </c>
      <c r="H2948" s="4">
        <v>3</v>
      </c>
      <c r="I2948" s="3" t="s">
        <v>36</v>
      </c>
      <c r="J2948" s="3">
        <v>1</v>
      </c>
      <c r="K2948" s="3">
        <v>7</v>
      </c>
      <c r="L2948" s="3">
        <v>6</v>
      </c>
      <c r="M2948" s="3">
        <v>0</v>
      </c>
      <c r="N2948" s="3">
        <v>0</v>
      </c>
      <c r="O2948" s="3">
        <v>0</v>
      </c>
      <c r="P2948" s="3">
        <f t="shared" si="140"/>
        <v>19.599999999999998</v>
      </c>
      <c r="Q2948" s="3">
        <v>134</v>
      </c>
      <c r="R2948" s="3">
        <f t="shared" si="139"/>
        <v>4</v>
      </c>
      <c r="S2948" s="3">
        <v>14</v>
      </c>
      <c r="T2948" s="3">
        <f>IF(AND(H2948&lt;5,S2948&gt;=VLOOKUP(A2948,anni!$A$1:$O$32,6,0)),1,0)</f>
        <v>0</v>
      </c>
    </row>
    <row r="2949" spans="1:20" x14ac:dyDescent="0.3">
      <c r="A2949" s="3">
        <v>2007</v>
      </c>
      <c r="B2949" s="3">
        <v>222</v>
      </c>
      <c r="C2949" s="3" t="s">
        <v>101</v>
      </c>
      <c r="D2949" s="3" t="s">
        <v>116</v>
      </c>
      <c r="E2949" s="3" t="s">
        <v>116</v>
      </c>
      <c r="F2949" s="3">
        <v>5100</v>
      </c>
      <c r="G2949" s="3">
        <f t="shared" si="141"/>
        <v>2007</v>
      </c>
      <c r="H2949" s="4">
        <v>5</v>
      </c>
      <c r="I2949" s="3" t="s">
        <v>36</v>
      </c>
      <c r="J2949" s="3">
        <v>5</v>
      </c>
      <c r="K2949" s="3">
        <v>3</v>
      </c>
      <c r="L2949" s="3">
        <v>5</v>
      </c>
      <c r="M2949" s="3">
        <v>0</v>
      </c>
      <c r="N2949" s="3">
        <v>0</v>
      </c>
      <c r="O2949" s="3">
        <v>1</v>
      </c>
      <c r="P2949" s="3">
        <f t="shared" si="140"/>
        <v>14</v>
      </c>
      <c r="Q2949" s="3">
        <v>134</v>
      </c>
      <c r="R2949" s="3">
        <f t="shared" si="139"/>
        <v>2</v>
      </c>
      <c r="S2949" s="3">
        <v>14</v>
      </c>
      <c r="T2949" s="3">
        <f>IF(AND(H2949&lt;5,S2949&gt;=VLOOKUP(A2949,anni!$A$1:$O$32,6,0)),1,0)</f>
        <v>0</v>
      </c>
    </row>
    <row r="2950" spans="1:20" x14ac:dyDescent="0.3">
      <c r="A2950" s="3">
        <v>2007</v>
      </c>
      <c r="B2950" s="3">
        <v>223</v>
      </c>
      <c r="C2950" s="3" t="s">
        <v>79</v>
      </c>
      <c r="D2950" s="3" t="s">
        <v>80</v>
      </c>
      <c r="E2950" s="3" t="s">
        <v>80</v>
      </c>
      <c r="F2950" s="3">
        <v>5241</v>
      </c>
      <c r="G2950" s="3">
        <f t="shared" si="141"/>
        <v>2007</v>
      </c>
      <c r="H2950" s="4">
        <v>5</v>
      </c>
      <c r="I2950" s="3" t="s">
        <v>36</v>
      </c>
      <c r="J2950" s="3">
        <v>1</v>
      </c>
      <c r="K2950" s="3">
        <v>0</v>
      </c>
      <c r="L2950" s="3">
        <v>5</v>
      </c>
      <c r="M2950" s="3">
        <v>0</v>
      </c>
      <c r="N2950" s="3">
        <v>0</v>
      </c>
      <c r="O2950" s="3">
        <v>0</v>
      </c>
      <c r="P2950" s="3">
        <f t="shared" si="140"/>
        <v>6</v>
      </c>
      <c r="Q2950" s="3">
        <v>230</v>
      </c>
      <c r="R2950" s="3">
        <f t="shared" si="139"/>
        <v>1</v>
      </c>
      <c r="S2950" s="3">
        <v>6</v>
      </c>
      <c r="T2950" s="3">
        <f>IF(AND(H2950&lt;5,S2950&gt;=VLOOKUP(A2950,anni!$A$1:$O$32,6,0)),1,0)</f>
        <v>0</v>
      </c>
    </row>
    <row r="2951" spans="1:20" x14ac:dyDescent="0.3">
      <c r="A2951" s="3">
        <v>2007</v>
      </c>
      <c r="B2951" s="3">
        <v>224</v>
      </c>
      <c r="C2951" s="3" t="s">
        <v>56</v>
      </c>
      <c r="D2951" s="3" t="s">
        <v>71</v>
      </c>
      <c r="E2951" s="3" t="s">
        <v>71</v>
      </c>
      <c r="F2951" s="3">
        <v>5353</v>
      </c>
      <c r="G2951" s="3">
        <f t="shared" si="141"/>
        <v>2007</v>
      </c>
      <c r="H2951" s="4">
        <v>2</v>
      </c>
      <c r="I2951" s="3" t="s">
        <v>31</v>
      </c>
      <c r="J2951" s="3">
        <v>1</v>
      </c>
      <c r="K2951" s="3">
        <v>0</v>
      </c>
      <c r="L2951" s="3">
        <v>4</v>
      </c>
      <c r="M2951" s="3">
        <v>1</v>
      </c>
      <c r="N2951" s="3">
        <v>0</v>
      </c>
      <c r="O2951" s="3">
        <v>0</v>
      </c>
      <c r="P2951" s="3">
        <f t="shared" si="140"/>
        <v>9.6000000000000014</v>
      </c>
      <c r="Q2951" s="3">
        <v>230</v>
      </c>
      <c r="R2951" s="3">
        <f t="shared" si="139"/>
        <v>2</v>
      </c>
      <c r="S2951" s="3">
        <v>6</v>
      </c>
      <c r="T2951" s="3">
        <f>IF(AND(H2951&lt;5,S2951&gt;=VLOOKUP(A2951,anni!$A$1:$O$32,6,0)),1,0)</f>
        <v>0</v>
      </c>
    </row>
    <row r="2952" spans="1:20" x14ac:dyDescent="0.3">
      <c r="A2952" s="3">
        <v>2007</v>
      </c>
      <c r="B2952" s="3">
        <v>225</v>
      </c>
      <c r="C2952" s="3" t="s">
        <v>43</v>
      </c>
      <c r="D2952" s="3" t="s">
        <v>92</v>
      </c>
      <c r="E2952" s="3" t="s">
        <v>92</v>
      </c>
      <c r="F2952" s="3">
        <v>4996</v>
      </c>
      <c r="G2952" s="3">
        <f t="shared" si="141"/>
        <v>2007</v>
      </c>
      <c r="H2952" s="4">
        <v>3</v>
      </c>
      <c r="I2952" s="3" t="s">
        <v>36</v>
      </c>
      <c r="J2952" s="3">
        <v>4</v>
      </c>
      <c r="K2952" s="3">
        <v>7</v>
      </c>
      <c r="L2952" s="3">
        <v>7</v>
      </c>
      <c r="M2952" s="3">
        <v>3</v>
      </c>
      <c r="N2952" s="3">
        <v>0</v>
      </c>
      <c r="O2952" s="3">
        <v>0</v>
      </c>
      <c r="P2952" s="3">
        <f t="shared" si="140"/>
        <v>29.4</v>
      </c>
      <c r="Q2952" s="3">
        <v>55</v>
      </c>
      <c r="R2952" s="3">
        <f t="shared" si="139"/>
        <v>5</v>
      </c>
      <c r="S2952" s="3">
        <v>21</v>
      </c>
      <c r="T2952" s="3">
        <f>IF(AND(H2952&lt;5,S2952&gt;=VLOOKUP(A2952,anni!$A$1:$O$32,6,0)),1,0)</f>
        <v>0</v>
      </c>
    </row>
    <row r="2953" spans="1:20" x14ac:dyDescent="0.3">
      <c r="A2953" s="3">
        <v>2007</v>
      </c>
      <c r="B2953" s="3">
        <v>226</v>
      </c>
      <c r="C2953" s="3" t="s">
        <v>34</v>
      </c>
      <c r="D2953" s="3" t="s">
        <v>94</v>
      </c>
      <c r="E2953" s="3" t="s">
        <v>94</v>
      </c>
      <c r="F2953" s="3">
        <v>5354</v>
      </c>
      <c r="G2953" s="3">
        <f t="shared" si="141"/>
        <v>2007</v>
      </c>
      <c r="H2953" s="4">
        <v>2</v>
      </c>
      <c r="I2953" s="3" t="s">
        <v>31</v>
      </c>
      <c r="J2953" s="3">
        <v>1</v>
      </c>
      <c r="K2953" s="3">
        <v>0</v>
      </c>
      <c r="L2953" s="3">
        <v>0</v>
      </c>
      <c r="M2953" s="3">
        <v>3</v>
      </c>
      <c r="N2953" s="3">
        <v>0</v>
      </c>
      <c r="O2953" s="3">
        <v>0</v>
      </c>
      <c r="P2953" s="3">
        <f t="shared" si="140"/>
        <v>6.4</v>
      </c>
      <c r="Q2953" s="3">
        <v>252</v>
      </c>
      <c r="R2953" s="3">
        <f t="shared" si="139"/>
        <v>1</v>
      </c>
      <c r="S2953" s="3">
        <v>4</v>
      </c>
      <c r="T2953" s="3">
        <f>IF(AND(H2953&lt;5,S2953&gt;=VLOOKUP(A2953,anni!$A$1:$O$32,6,0)),1,0)</f>
        <v>0</v>
      </c>
    </row>
    <row r="2954" spans="1:20" x14ac:dyDescent="0.3">
      <c r="A2954" s="3">
        <v>2007</v>
      </c>
      <c r="B2954" s="3">
        <v>227</v>
      </c>
      <c r="C2954" s="3" t="s">
        <v>86</v>
      </c>
      <c r="D2954" s="3" t="s">
        <v>87</v>
      </c>
      <c r="E2954" s="3" t="s">
        <v>87</v>
      </c>
      <c r="F2954" s="3">
        <v>5327</v>
      </c>
      <c r="G2954" s="3">
        <f t="shared" si="141"/>
        <v>2007</v>
      </c>
      <c r="H2954" s="4">
        <v>3</v>
      </c>
      <c r="I2954" s="3" t="s">
        <v>36</v>
      </c>
      <c r="J2954" s="3">
        <v>6</v>
      </c>
      <c r="K2954" s="3">
        <v>3</v>
      </c>
      <c r="L2954" s="3">
        <v>0</v>
      </c>
      <c r="M2954" s="3">
        <v>2</v>
      </c>
      <c r="N2954" s="3">
        <v>0</v>
      </c>
      <c r="O2954" s="3">
        <v>0</v>
      </c>
      <c r="P2954" s="3">
        <f t="shared" si="140"/>
        <v>15.399999999999999</v>
      </c>
      <c r="Q2954" s="3">
        <v>181</v>
      </c>
      <c r="R2954" s="3">
        <f t="shared" si="139"/>
        <v>3</v>
      </c>
      <c r="S2954" s="3">
        <v>11</v>
      </c>
      <c r="T2954" s="3">
        <f>IF(AND(H2954&lt;5,S2954&gt;=VLOOKUP(A2954,anni!$A$1:$O$32,6,0)),1,0)</f>
        <v>0</v>
      </c>
    </row>
    <row r="2955" spans="1:20" x14ac:dyDescent="0.3">
      <c r="A2955" s="3">
        <v>2007</v>
      </c>
      <c r="B2955" s="3">
        <v>228</v>
      </c>
      <c r="C2955" s="3" t="s">
        <v>86</v>
      </c>
      <c r="D2955" s="3" t="s">
        <v>87</v>
      </c>
      <c r="E2955" s="3" t="s">
        <v>87</v>
      </c>
      <c r="F2955" s="3">
        <v>5303</v>
      </c>
      <c r="G2955" s="3">
        <f t="shared" si="141"/>
        <v>2007</v>
      </c>
      <c r="H2955" s="4">
        <v>4</v>
      </c>
      <c r="I2955" s="3" t="s">
        <v>36</v>
      </c>
      <c r="J2955" s="3">
        <v>6</v>
      </c>
      <c r="K2955" s="3">
        <v>3</v>
      </c>
      <c r="L2955" s="3">
        <v>5</v>
      </c>
      <c r="M2955" s="3">
        <v>0</v>
      </c>
      <c r="N2955" s="3">
        <v>0</v>
      </c>
      <c r="O2955" s="3">
        <v>0</v>
      </c>
      <c r="P2955" s="3">
        <f t="shared" si="140"/>
        <v>16.8</v>
      </c>
      <c r="Q2955" s="3">
        <v>134</v>
      </c>
      <c r="R2955" s="3">
        <f t="shared" si="139"/>
        <v>1</v>
      </c>
      <c r="S2955" s="3">
        <v>14</v>
      </c>
      <c r="T2955" s="3">
        <f>IF(AND(H2955&lt;5,S2955&gt;=VLOOKUP(A2955,anni!$A$1:$O$32,6,0)),1,0)</f>
        <v>0</v>
      </c>
    </row>
    <row r="2956" spans="1:20" x14ac:dyDescent="0.3">
      <c r="A2956" s="3">
        <v>2007</v>
      </c>
      <c r="B2956" s="3">
        <v>229</v>
      </c>
      <c r="C2956" s="3" t="s">
        <v>37</v>
      </c>
      <c r="D2956" s="3" t="s">
        <v>96</v>
      </c>
      <c r="E2956" s="3" t="s">
        <v>96</v>
      </c>
      <c r="F2956" s="3">
        <v>5242</v>
      </c>
      <c r="G2956" s="3">
        <f t="shared" si="141"/>
        <v>2007</v>
      </c>
      <c r="H2956" s="4">
        <v>5</v>
      </c>
      <c r="I2956" s="3" t="s">
        <v>36</v>
      </c>
      <c r="J2956" s="3">
        <v>3</v>
      </c>
      <c r="K2956" s="3">
        <v>3</v>
      </c>
      <c r="L2956" s="3">
        <v>1</v>
      </c>
      <c r="M2956" s="3">
        <v>1</v>
      </c>
      <c r="N2956" s="3">
        <v>0</v>
      </c>
      <c r="O2956" s="3">
        <v>0</v>
      </c>
      <c r="P2956" s="3">
        <f t="shared" si="140"/>
        <v>8</v>
      </c>
      <c r="Q2956" s="3">
        <v>219</v>
      </c>
      <c r="R2956" s="3">
        <f t="shared" si="139"/>
        <v>1</v>
      </c>
      <c r="S2956" s="3">
        <v>8</v>
      </c>
      <c r="T2956" s="3">
        <f>IF(AND(H2956&lt;5,S2956&gt;=VLOOKUP(A2956,anni!$A$1:$O$32,6,0)),1,0)</f>
        <v>0</v>
      </c>
    </row>
    <row r="2957" spans="1:20" x14ac:dyDescent="0.3">
      <c r="A2957" s="3">
        <v>2007</v>
      </c>
      <c r="B2957" s="3">
        <v>230</v>
      </c>
      <c r="C2957" s="3" t="s">
        <v>69</v>
      </c>
      <c r="D2957" s="3" t="s">
        <v>72</v>
      </c>
      <c r="E2957" s="3" t="s">
        <v>72</v>
      </c>
      <c r="F2957" s="3">
        <v>5172</v>
      </c>
      <c r="G2957" s="3">
        <f t="shared" si="141"/>
        <v>2007</v>
      </c>
      <c r="H2957" s="4">
        <v>3</v>
      </c>
      <c r="I2957" s="3" t="s">
        <v>36</v>
      </c>
      <c r="J2957" s="3">
        <v>6</v>
      </c>
      <c r="K2957" s="3">
        <v>7</v>
      </c>
      <c r="L2957" s="3">
        <v>7</v>
      </c>
      <c r="M2957" s="3">
        <v>3</v>
      </c>
      <c r="N2957" s="3">
        <v>0</v>
      </c>
      <c r="O2957" s="3">
        <v>0</v>
      </c>
      <c r="P2957" s="3">
        <f t="shared" si="140"/>
        <v>32.199999999999996</v>
      </c>
      <c r="Q2957" s="3">
        <v>35</v>
      </c>
      <c r="R2957" s="3">
        <f t="shared" si="139"/>
        <v>4</v>
      </c>
      <c r="S2957" s="3">
        <v>23</v>
      </c>
      <c r="T2957" s="3">
        <f>IF(AND(H2957&lt;5,S2957&gt;=VLOOKUP(A2957,anni!$A$1:$O$32,6,0)),1,0)</f>
        <v>0</v>
      </c>
    </row>
    <row r="2958" spans="1:20" x14ac:dyDescent="0.3">
      <c r="A2958" s="3">
        <v>2007</v>
      </c>
      <c r="B2958" s="3">
        <v>231</v>
      </c>
      <c r="C2958" s="3" t="s">
        <v>50</v>
      </c>
      <c r="D2958" s="3" t="s">
        <v>140</v>
      </c>
      <c r="E2958" s="3" t="s">
        <v>140</v>
      </c>
      <c r="F2958" s="3">
        <v>5102</v>
      </c>
      <c r="G2958" s="3">
        <f t="shared" si="141"/>
        <v>2007</v>
      </c>
      <c r="H2958" s="4">
        <v>5</v>
      </c>
      <c r="I2958" s="3" t="s">
        <v>36</v>
      </c>
      <c r="J2958" s="3">
        <v>0</v>
      </c>
      <c r="K2958" s="3">
        <v>1</v>
      </c>
      <c r="L2958" s="3">
        <v>0</v>
      </c>
      <c r="M2958" s="3">
        <v>0</v>
      </c>
      <c r="N2958" s="3">
        <v>0</v>
      </c>
      <c r="O2958" s="3">
        <v>0</v>
      </c>
      <c r="P2958" s="3">
        <f t="shared" si="140"/>
        <v>1</v>
      </c>
      <c r="Q2958" s="3">
        <v>277</v>
      </c>
      <c r="R2958" s="3">
        <f t="shared" si="139"/>
        <v>2</v>
      </c>
      <c r="S2958" s="3">
        <v>1</v>
      </c>
      <c r="T2958" s="3">
        <f>IF(AND(H2958&lt;5,S2958&gt;=VLOOKUP(A2958,anni!$A$1:$O$32,6,0)),1,0)</f>
        <v>0</v>
      </c>
    </row>
    <row r="2959" spans="1:20" x14ac:dyDescent="0.3">
      <c r="A2959" s="3">
        <v>2007</v>
      </c>
      <c r="B2959" s="3">
        <v>232</v>
      </c>
      <c r="C2959" s="3" t="s">
        <v>47</v>
      </c>
      <c r="D2959" s="3" t="s">
        <v>118</v>
      </c>
      <c r="E2959" s="3" t="s">
        <v>118</v>
      </c>
      <c r="F2959" s="3">
        <v>5243</v>
      </c>
      <c r="G2959" s="3">
        <f t="shared" si="141"/>
        <v>2007</v>
      </c>
      <c r="H2959" s="4">
        <v>5</v>
      </c>
      <c r="I2959" s="3" t="s">
        <v>36</v>
      </c>
      <c r="J2959" s="3">
        <v>6</v>
      </c>
      <c r="K2959" s="3">
        <v>5</v>
      </c>
      <c r="L2959" s="3">
        <v>5</v>
      </c>
      <c r="M2959" s="3">
        <v>2</v>
      </c>
      <c r="N2959" s="3">
        <v>0</v>
      </c>
      <c r="O2959" s="3">
        <v>0</v>
      </c>
      <c r="P2959" s="3">
        <f t="shared" si="140"/>
        <v>18</v>
      </c>
      <c r="Q2959" s="3">
        <v>84</v>
      </c>
      <c r="R2959" s="3">
        <f t="shared" si="139"/>
        <v>1</v>
      </c>
      <c r="S2959" s="3">
        <v>18</v>
      </c>
      <c r="T2959" s="3">
        <f>IF(AND(H2959&lt;5,S2959&gt;=VLOOKUP(A2959,anni!$A$1:$O$32,6,0)),1,0)</f>
        <v>0</v>
      </c>
    </row>
    <row r="2960" spans="1:20" x14ac:dyDescent="0.3">
      <c r="A2960" s="3">
        <v>2007</v>
      </c>
      <c r="B2960" s="3">
        <v>233</v>
      </c>
      <c r="C2960" s="3" t="s">
        <v>34</v>
      </c>
      <c r="D2960" s="3" t="s">
        <v>103</v>
      </c>
      <c r="E2960" s="3" t="s">
        <v>103</v>
      </c>
      <c r="F2960" s="3">
        <v>4774</v>
      </c>
      <c r="G2960" s="3">
        <f t="shared" si="141"/>
        <v>2007</v>
      </c>
      <c r="H2960" s="4">
        <v>5</v>
      </c>
      <c r="I2960" s="3" t="s">
        <v>36</v>
      </c>
      <c r="J2960" s="3">
        <v>7</v>
      </c>
      <c r="K2960" s="3">
        <v>7</v>
      </c>
      <c r="L2960" s="3">
        <v>7</v>
      </c>
      <c r="M2960" s="3">
        <v>7</v>
      </c>
      <c r="N2960" s="3">
        <v>0</v>
      </c>
      <c r="O2960" s="3">
        <v>0</v>
      </c>
      <c r="P2960" s="3">
        <f t="shared" si="140"/>
        <v>28</v>
      </c>
      <c r="Q2960" s="3">
        <v>8</v>
      </c>
      <c r="R2960" s="3">
        <f t="shared" si="139"/>
        <v>4</v>
      </c>
      <c r="S2960" s="3">
        <v>28</v>
      </c>
      <c r="T2960" s="3">
        <f>IF(AND(H2960&lt;5,S2960&gt;=VLOOKUP(A2960,anni!$A$1:$O$32,6,0)),1,0)</f>
        <v>0</v>
      </c>
    </row>
    <row r="2961" spans="1:20" x14ac:dyDescent="0.3">
      <c r="A2961" s="3">
        <v>2007</v>
      </c>
      <c r="B2961" s="3">
        <v>234</v>
      </c>
      <c r="C2961" s="3" t="s">
        <v>59</v>
      </c>
      <c r="D2961" s="3" t="s">
        <v>60</v>
      </c>
      <c r="E2961" s="3" t="s">
        <v>60</v>
      </c>
      <c r="F2961" s="3">
        <v>4775</v>
      </c>
      <c r="G2961" s="3">
        <f t="shared" si="141"/>
        <v>2007</v>
      </c>
      <c r="H2961" s="4">
        <v>5</v>
      </c>
      <c r="I2961" s="3" t="s">
        <v>36</v>
      </c>
      <c r="J2961" s="3">
        <v>7</v>
      </c>
      <c r="K2961" s="3">
        <v>3</v>
      </c>
      <c r="L2961" s="3">
        <v>5</v>
      </c>
      <c r="M2961" s="3">
        <v>0</v>
      </c>
      <c r="N2961" s="3">
        <v>0</v>
      </c>
      <c r="O2961" s="3">
        <v>0</v>
      </c>
      <c r="P2961" s="3">
        <f t="shared" si="140"/>
        <v>15</v>
      </c>
      <c r="Q2961" s="3">
        <v>121</v>
      </c>
      <c r="R2961" s="3">
        <f t="shared" si="139"/>
        <v>2</v>
      </c>
      <c r="S2961" s="3">
        <v>15</v>
      </c>
      <c r="T2961" s="3">
        <f>IF(AND(H2961&lt;5,S2961&gt;=VLOOKUP(A2961,anni!$A$1:$O$32,6,0)),1,0)</f>
        <v>0</v>
      </c>
    </row>
    <row r="2962" spans="1:20" x14ac:dyDescent="0.3">
      <c r="A2962" s="3">
        <v>2007</v>
      </c>
      <c r="B2962" s="3">
        <v>235</v>
      </c>
      <c r="C2962" s="3" t="s">
        <v>101</v>
      </c>
      <c r="D2962" s="3" t="s">
        <v>104</v>
      </c>
      <c r="E2962" s="3" t="s">
        <v>104</v>
      </c>
      <c r="F2962" s="3">
        <v>5304</v>
      </c>
      <c r="G2962" s="3">
        <f t="shared" si="141"/>
        <v>2007</v>
      </c>
      <c r="H2962" s="4">
        <v>4</v>
      </c>
      <c r="I2962" s="3" t="s">
        <v>36</v>
      </c>
      <c r="J2962" s="3">
        <v>0</v>
      </c>
      <c r="K2962" s="3">
        <v>3</v>
      </c>
      <c r="L2962" s="3">
        <v>7</v>
      </c>
      <c r="M2962" s="3">
        <v>0</v>
      </c>
      <c r="N2962" s="3">
        <v>0</v>
      </c>
      <c r="O2962" s="3">
        <v>0</v>
      </c>
      <c r="P2962" s="3">
        <f t="shared" si="140"/>
        <v>12</v>
      </c>
      <c r="Q2962" s="3">
        <v>196</v>
      </c>
      <c r="R2962" s="3">
        <f t="shared" si="139"/>
        <v>2</v>
      </c>
      <c r="S2962" s="3">
        <v>10</v>
      </c>
      <c r="T2962" s="3">
        <f>IF(AND(H2962&lt;5,S2962&gt;=VLOOKUP(A2962,anni!$A$1:$O$32,6,0)),1,0)</f>
        <v>0</v>
      </c>
    </row>
    <row r="2963" spans="1:20" x14ac:dyDescent="0.3">
      <c r="A2963" s="3">
        <v>2007</v>
      </c>
      <c r="B2963" s="3">
        <v>236</v>
      </c>
      <c r="C2963" s="3" t="s">
        <v>59</v>
      </c>
      <c r="D2963" s="3" t="s">
        <v>128</v>
      </c>
      <c r="E2963" s="3" t="s">
        <v>128</v>
      </c>
      <c r="F2963" s="3">
        <v>4776</v>
      </c>
      <c r="G2963" s="3">
        <f t="shared" si="141"/>
        <v>2007</v>
      </c>
      <c r="H2963" s="4">
        <v>5</v>
      </c>
      <c r="I2963" s="3" t="s">
        <v>36</v>
      </c>
      <c r="J2963" s="3">
        <v>3</v>
      </c>
      <c r="K2963" s="3">
        <v>0</v>
      </c>
      <c r="L2963" s="3">
        <v>5</v>
      </c>
      <c r="M2963" s="3">
        <v>2</v>
      </c>
      <c r="N2963" s="3">
        <v>0</v>
      </c>
      <c r="O2963" s="3">
        <v>0</v>
      </c>
      <c r="P2963" s="3">
        <f t="shared" si="140"/>
        <v>10</v>
      </c>
      <c r="Q2963" s="3">
        <v>196</v>
      </c>
      <c r="R2963" s="3">
        <f t="shared" si="139"/>
        <v>4</v>
      </c>
      <c r="S2963" s="3">
        <v>10</v>
      </c>
      <c r="T2963" s="3">
        <f>IF(AND(H2963&lt;5,S2963&gt;=VLOOKUP(A2963,anni!$A$1:$O$32,6,0)),1,0)</f>
        <v>0</v>
      </c>
    </row>
    <row r="2964" spans="1:20" x14ac:dyDescent="0.3">
      <c r="A2964" s="3">
        <v>2007</v>
      </c>
      <c r="B2964" s="3">
        <v>237</v>
      </c>
      <c r="C2964" s="3" t="s">
        <v>37</v>
      </c>
      <c r="D2964" s="3" t="s">
        <v>38</v>
      </c>
      <c r="E2964" s="3" t="s">
        <v>38</v>
      </c>
      <c r="F2964" s="3">
        <v>4777</v>
      </c>
      <c r="G2964" s="3">
        <f t="shared" si="141"/>
        <v>2007</v>
      </c>
      <c r="H2964" s="4">
        <v>5</v>
      </c>
      <c r="I2964" s="3" t="s">
        <v>36</v>
      </c>
      <c r="J2964" s="3">
        <v>6</v>
      </c>
      <c r="K2964" s="3">
        <v>1</v>
      </c>
      <c r="L2964" s="3">
        <v>5</v>
      </c>
      <c r="M2964" s="3">
        <v>0</v>
      </c>
      <c r="N2964" s="3">
        <v>0</v>
      </c>
      <c r="O2964" s="3">
        <v>0</v>
      </c>
      <c r="P2964" s="3">
        <f t="shared" si="140"/>
        <v>12</v>
      </c>
      <c r="Q2964" s="3">
        <v>163</v>
      </c>
      <c r="R2964" s="3">
        <f t="shared" si="139"/>
        <v>2</v>
      </c>
      <c r="S2964" s="3">
        <v>12</v>
      </c>
      <c r="T2964" s="3">
        <f>IF(AND(H2964&lt;5,S2964&gt;=VLOOKUP(A2964,anni!$A$1:$O$32,6,0)),1,0)</f>
        <v>0</v>
      </c>
    </row>
    <row r="2965" spans="1:20" x14ac:dyDescent="0.3">
      <c r="A2965" s="3">
        <v>2007</v>
      </c>
      <c r="B2965" s="3">
        <v>238</v>
      </c>
      <c r="C2965" s="3" t="s">
        <v>62</v>
      </c>
      <c r="D2965" s="3" t="s">
        <v>110</v>
      </c>
      <c r="E2965" s="3" t="s">
        <v>110</v>
      </c>
      <c r="F2965" s="3">
        <v>5244</v>
      </c>
      <c r="G2965" s="3">
        <f t="shared" si="141"/>
        <v>2007</v>
      </c>
      <c r="H2965" s="4">
        <v>5</v>
      </c>
      <c r="I2965" s="3" t="s">
        <v>36</v>
      </c>
      <c r="J2965" s="3">
        <v>1</v>
      </c>
      <c r="K2965" s="3">
        <v>0</v>
      </c>
      <c r="L2965" s="3">
        <v>0</v>
      </c>
      <c r="M2965" s="3">
        <v>0</v>
      </c>
      <c r="N2965" s="3">
        <v>0</v>
      </c>
      <c r="O2965" s="3">
        <v>0</v>
      </c>
      <c r="P2965" s="3">
        <f t="shared" si="140"/>
        <v>1</v>
      </c>
      <c r="Q2965" s="3">
        <v>277</v>
      </c>
      <c r="R2965" s="3">
        <f t="shared" si="139"/>
        <v>1</v>
      </c>
      <c r="S2965" s="3">
        <v>1</v>
      </c>
      <c r="T2965" s="3">
        <f>IF(AND(H2965&lt;5,S2965&gt;=VLOOKUP(A2965,anni!$A$1:$O$32,6,0)),1,0)</f>
        <v>0</v>
      </c>
    </row>
    <row r="2966" spans="1:20" x14ac:dyDescent="0.3">
      <c r="A2966" s="3">
        <v>2007</v>
      </c>
      <c r="B2966" s="3">
        <v>239</v>
      </c>
      <c r="C2966" s="3" t="s">
        <v>62</v>
      </c>
      <c r="D2966" s="3" t="s">
        <v>142</v>
      </c>
      <c r="E2966" s="3" t="s">
        <v>142</v>
      </c>
      <c r="F2966" s="3">
        <v>5245</v>
      </c>
      <c r="G2966" s="3">
        <f t="shared" si="141"/>
        <v>2007</v>
      </c>
      <c r="H2966" s="4">
        <v>5</v>
      </c>
      <c r="I2966" s="3" t="s">
        <v>36</v>
      </c>
      <c r="J2966" s="3">
        <v>0</v>
      </c>
      <c r="K2966" s="3">
        <v>0</v>
      </c>
      <c r="L2966" s="3">
        <v>0</v>
      </c>
      <c r="M2966" s="3">
        <v>0</v>
      </c>
      <c r="N2966" s="3">
        <v>0</v>
      </c>
      <c r="O2966" s="3">
        <v>0</v>
      </c>
      <c r="P2966" s="3">
        <f t="shared" si="140"/>
        <v>0</v>
      </c>
      <c r="Q2966" s="3">
        <v>288</v>
      </c>
      <c r="R2966" s="3">
        <f t="shared" si="139"/>
        <v>1</v>
      </c>
      <c r="S2966" s="3">
        <v>0</v>
      </c>
      <c r="T2966" s="3">
        <f>IF(AND(H2966&lt;5,S2966&gt;=VLOOKUP(A2966,anni!$A$1:$O$32,6,0)),1,0)</f>
        <v>0</v>
      </c>
    </row>
    <row r="2967" spans="1:20" x14ac:dyDescent="0.3">
      <c r="A2967" s="3">
        <v>2007</v>
      </c>
      <c r="B2967" s="3">
        <v>240</v>
      </c>
      <c r="C2967" s="3" t="s">
        <v>69</v>
      </c>
      <c r="D2967" s="3" t="s">
        <v>70</v>
      </c>
      <c r="E2967" s="3" t="s">
        <v>70</v>
      </c>
      <c r="F2967" s="3">
        <v>4778</v>
      </c>
      <c r="G2967" s="3">
        <f t="shared" si="141"/>
        <v>2007</v>
      </c>
      <c r="H2967" s="4">
        <v>5</v>
      </c>
      <c r="I2967" s="3" t="s">
        <v>36</v>
      </c>
      <c r="J2967" s="3">
        <v>4</v>
      </c>
      <c r="K2967" s="3">
        <v>7</v>
      </c>
      <c r="L2967" s="3">
        <v>5</v>
      </c>
      <c r="M2967" s="3">
        <v>0</v>
      </c>
      <c r="N2967" s="3">
        <v>0</v>
      </c>
      <c r="O2967" s="3">
        <v>0</v>
      </c>
      <c r="P2967" s="3">
        <f t="shared" si="140"/>
        <v>16</v>
      </c>
      <c r="Q2967" s="3">
        <v>107</v>
      </c>
      <c r="R2967" s="3">
        <f t="shared" si="139"/>
        <v>4</v>
      </c>
      <c r="S2967" s="3">
        <v>16</v>
      </c>
      <c r="T2967" s="3">
        <f>IF(AND(H2967&lt;5,S2967&gt;=VLOOKUP(A2967,anni!$A$1:$O$32,6,0)),1,0)</f>
        <v>0</v>
      </c>
    </row>
    <row r="2968" spans="1:20" x14ac:dyDescent="0.3">
      <c r="A2968" s="3">
        <v>2007</v>
      </c>
      <c r="B2968" s="3">
        <v>241</v>
      </c>
      <c r="C2968" s="3" t="s">
        <v>32</v>
      </c>
      <c r="D2968" s="3" t="s">
        <v>127</v>
      </c>
      <c r="E2968" s="3" t="s">
        <v>127</v>
      </c>
      <c r="F2968" s="3">
        <v>5135</v>
      </c>
      <c r="G2968" s="3">
        <f t="shared" si="141"/>
        <v>2007</v>
      </c>
      <c r="H2968" s="4">
        <v>4</v>
      </c>
      <c r="I2968" s="3" t="s">
        <v>36</v>
      </c>
      <c r="J2968" s="3">
        <v>7</v>
      </c>
      <c r="K2968" s="3">
        <v>3</v>
      </c>
      <c r="L2968" s="3">
        <v>7</v>
      </c>
      <c r="M2968" s="3">
        <v>0</v>
      </c>
      <c r="N2968" s="3">
        <v>0</v>
      </c>
      <c r="O2968" s="3">
        <v>0</v>
      </c>
      <c r="P2968" s="3">
        <f t="shared" si="140"/>
        <v>20.399999999999999</v>
      </c>
      <c r="Q2968" s="3">
        <v>94</v>
      </c>
      <c r="R2968" s="3">
        <f t="shared" si="139"/>
        <v>3</v>
      </c>
      <c r="S2968" s="3">
        <v>17</v>
      </c>
      <c r="T2968" s="3">
        <f>IF(AND(H2968&lt;5,S2968&gt;=VLOOKUP(A2968,anni!$A$1:$O$32,6,0)),1,0)</f>
        <v>0</v>
      </c>
    </row>
    <row r="2969" spans="1:20" x14ac:dyDescent="0.3">
      <c r="A2969" s="3">
        <v>2007</v>
      </c>
      <c r="B2969" s="3">
        <v>242</v>
      </c>
      <c r="C2969" s="3" t="s">
        <v>32</v>
      </c>
      <c r="D2969" s="3" t="s">
        <v>33</v>
      </c>
      <c r="E2969" s="3" t="s">
        <v>33</v>
      </c>
      <c r="F2969" s="3">
        <v>5305</v>
      </c>
      <c r="G2969" s="3">
        <f t="shared" si="141"/>
        <v>2007</v>
      </c>
      <c r="H2969" s="4">
        <v>4</v>
      </c>
      <c r="I2969" s="3" t="s">
        <v>36</v>
      </c>
      <c r="J2969" s="3">
        <v>1</v>
      </c>
      <c r="K2969" s="3">
        <v>0</v>
      </c>
      <c r="L2969" s="3">
        <v>5</v>
      </c>
      <c r="M2969" s="3">
        <v>0</v>
      </c>
      <c r="N2969" s="3">
        <v>0</v>
      </c>
      <c r="O2969" s="3">
        <v>0</v>
      </c>
      <c r="P2969" s="3">
        <f t="shared" si="140"/>
        <v>7.1999999999999993</v>
      </c>
      <c r="Q2969" s="3">
        <v>230</v>
      </c>
      <c r="R2969" s="3">
        <f t="shared" si="139"/>
        <v>1</v>
      </c>
      <c r="S2969" s="3">
        <v>6</v>
      </c>
      <c r="T2969" s="3">
        <f>IF(AND(H2969&lt;5,S2969&gt;=VLOOKUP(A2969,anni!$A$1:$O$32,6,0)),1,0)</f>
        <v>0</v>
      </c>
    </row>
    <row r="2970" spans="1:20" x14ac:dyDescent="0.3">
      <c r="A2970" s="3">
        <v>2007</v>
      </c>
      <c r="B2970" s="3">
        <v>243</v>
      </c>
      <c r="C2970" s="3" t="s">
        <v>69</v>
      </c>
      <c r="D2970" s="3" t="s">
        <v>90</v>
      </c>
      <c r="E2970" s="3" t="s">
        <v>90</v>
      </c>
      <c r="F2970" s="3">
        <v>5104</v>
      </c>
      <c r="G2970" s="3">
        <f t="shared" si="141"/>
        <v>2007</v>
      </c>
      <c r="H2970" s="4">
        <v>5</v>
      </c>
      <c r="I2970" s="3" t="s">
        <v>36</v>
      </c>
      <c r="J2970" s="3">
        <v>6</v>
      </c>
      <c r="K2970" s="3">
        <v>7</v>
      </c>
      <c r="L2970" s="3">
        <v>7</v>
      </c>
      <c r="M2970" s="3">
        <v>0</v>
      </c>
      <c r="N2970" s="3">
        <v>2</v>
      </c>
      <c r="O2970" s="3">
        <v>0</v>
      </c>
      <c r="P2970" s="3">
        <f t="shared" si="140"/>
        <v>22</v>
      </c>
      <c r="Q2970" s="3">
        <v>48</v>
      </c>
      <c r="R2970" s="3">
        <f t="shared" si="139"/>
        <v>2</v>
      </c>
      <c r="S2970" s="3">
        <v>22</v>
      </c>
      <c r="T2970" s="3">
        <f>IF(AND(H2970&lt;5,S2970&gt;=VLOOKUP(A2970,anni!$A$1:$O$32,6,0)),1,0)</f>
        <v>0</v>
      </c>
    </row>
    <row r="2971" spans="1:20" x14ac:dyDescent="0.3">
      <c r="A2971" s="3">
        <v>2007</v>
      </c>
      <c r="B2971" s="3">
        <v>244</v>
      </c>
      <c r="C2971" s="3" t="s">
        <v>39</v>
      </c>
      <c r="D2971" s="3" t="s">
        <v>40</v>
      </c>
      <c r="E2971" s="3" t="s">
        <v>40</v>
      </c>
      <c r="F2971" s="3">
        <v>5187</v>
      </c>
      <c r="G2971" s="3">
        <f t="shared" si="141"/>
        <v>2007</v>
      </c>
      <c r="H2971" s="4">
        <v>2</v>
      </c>
      <c r="I2971" s="3" t="s">
        <v>31</v>
      </c>
      <c r="J2971" s="3">
        <v>1</v>
      </c>
      <c r="K2971" s="3">
        <v>1</v>
      </c>
      <c r="L2971" s="3">
        <v>5</v>
      </c>
      <c r="M2971" s="3">
        <v>2</v>
      </c>
      <c r="N2971" s="3">
        <v>0</v>
      </c>
      <c r="O2971" s="3">
        <v>0</v>
      </c>
      <c r="P2971" s="3">
        <f t="shared" si="140"/>
        <v>14.4</v>
      </c>
      <c r="Q2971" s="3">
        <v>210</v>
      </c>
      <c r="R2971" s="3">
        <f t="shared" si="139"/>
        <v>3</v>
      </c>
      <c r="S2971" s="3">
        <v>9</v>
      </c>
      <c r="T2971" s="3">
        <f>IF(AND(H2971&lt;5,S2971&gt;=VLOOKUP(A2971,anni!$A$1:$O$32,6,0)),1,0)</f>
        <v>0</v>
      </c>
    </row>
    <row r="2972" spans="1:20" x14ac:dyDescent="0.3">
      <c r="A2972" s="3">
        <v>2007</v>
      </c>
      <c r="B2972" s="3">
        <v>245</v>
      </c>
      <c r="C2972" s="3" t="s">
        <v>37</v>
      </c>
      <c r="D2972" s="3" t="s">
        <v>55</v>
      </c>
      <c r="E2972" s="3" t="s">
        <v>55</v>
      </c>
      <c r="F2972" s="3">
        <v>5105</v>
      </c>
      <c r="G2972" s="3">
        <f t="shared" si="141"/>
        <v>2007</v>
      </c>
      <c r="H2972" s="4">
        <v>5</v>
      </c>
      <c r="I2972" s="3" t="s">
        <v>36</v>
      </c>
      <c r="J2972" s="3">
        <v>2</v>
      </c>
      <c r="K2972" s="3">
        <v>1</v>
      </c>
      <c r="L2972" s="3">
        <v>7</v>
      </c>
      <c r="M2972" s="3">
        <v>0</v>
      </c>
      <c r="N2972" s="3">
        <v>0</v>
      </c>
      <c r="O2972" s="3">
        <v>0</v>
      </c>
      <c r="P2972" s="3">
        <f t="shared" si="140"/>
        <v>10</v>
      </c>
      <c r="Q2972" s="3">
        <v>196</v>
      </c>
      <c r="R2972" s="3">
        <f t="shared" si="139"/>
        <v>2</v>
      </c>
      <c r="S2972" s="3">
        <v>10</v>
      </c>
      <c r="T2972" s="3">
        <f>IF(AND(H2972&lt;5,S2972&gt;=VLOOKUP(A2972,anni!$A$1:$O$32,6,0)),1,0)</f>
        <v>0</v>
      </c>
    </row>
    <row r="2973" spans="1:20" x14ac:dyDescent="0.3">
      <c r="A2973" s="3">
        <v>2007</v>
      </c>
      <c r="B2973" s="3">
        <v>246</v>
      </c>
      <c r="C2973" s="3" t="s">
        <v>101</v>
      </c>
      <c r="D2973" s="3" t="s">
        <v>104</v>
      </c>
      <c r="E2973" s="3" t="s">
        <v>104</v>
      </c>
      <c r="F2973" s="3">
        <v>4988</v>
      </c>
      <c r="G2973" s="3">
        <f t="shared" si="141"/>
        <v>2007</v>
      </c>
      <c r="H2973" s="4">
        <v>4</v>
      </c>
      <c r="I2973" s="3" t="s">
        <v>36</v>
      </c>
      <c r="J2973" s="3">
        <v>3</v>
      </c>
      <c r="K2973" s="3">
        <v>7</v>
      </c>
      <c r="L2973" s="3">
        <v>7</v>
      </c>
      <c r="M2973" s="3">
        <v>0</v>
      </c>
      <c r="N2973" s="3">
        <v>0</v>
      </c>
      <c r="O2973" s="3">
        <v>0</v>
      </c>
      <c r="P2973" s="3">
        <f t="shared" si="140"/>
        <v>20.399999999999999</v>
      </c>
      <c r="Q2973" s="3">
        <v>94</v>
      </c>
      <c r="R2973" s="3">
        <f t="shared" si="139"/>
        <v>4</v>
      </c>
      <c r="S2973" s="3">
        <v>17</v>
      </c>
      <c r="T2973" s="3">
        <f>IF(AND(H2973&lt;5,S2973&gt;=VLOOKUP(A2973,anni!$A$1:$O$32,6,0)),1,0)</f>
        <v>0</v>
      </c>
    </row>
    <row r="2974" spans="1:20" x14ac:dyDescent="0.3">
      <c r="A2974" s="3">
        <v>2007</v>
      </c>
      <c r="B2974" s="3">
        <v>247</v>
      </c>
      <c r="C2974" s="3" t="s">
        <v>37</v>
      </c>
      <c r="D2974" s="3" t="s">
        <v>96</v>
      </c>
      <c r="E2974" s="3" t="s">
        <v>96</v>
      </c>
      <c r="F2974" s="3">
        <v>5355</v>
      </c>
      <c r="G2974" s="3">
        <f t="shared" si="141"/>
        <v>2007</v>
      </c>
      <c r="H2974" s="4">
        <v>2</v>
      </c>
      <c r="I2974" s="3" t="s">
        <v>31</v>
      </c>
      <c r="J2974" s="3">
        <v>1</v>
      </c>
      <c r="K2974" s="3">
        <v>0</v>
      </c>
      <c r="L2974" s="3">
        <v>5</v>
      </c>
      <c r="M2974" s="3">
        <v>3</v>
      </c>
      <c r="N2974" s="3">
        <v>0</v>
      </c>
      <c r="O2974" s="3">
        <v>0</v>
      </c>
      <c r="P2974" s="3">
        <f t="shared" si="140"/>
        <v>14.4</v>
      </c>
      <c r="Q2974" s="3">
        <v>210</v>
      </c>
      <c r="R2974" s="3">
        <f t="shared" si="139"/>
        <v>2</v>
      </c>
      <c r="S2974" s="3">
        <v>9</v>
      </c>
      <c r="T2974" s="3">
        <f>IF(AND(H2974&lt;5,S2974&gt;=VLOOKUP(A2974,anni!$A$1:$O$32,6,0)),1,0)</f>
        <v>0</v>
      </c>
    </row>
    <row r="2975" spans="1:20" x14ac:dyDescent="0.3">
      <c r="A2975" s="3">
        <v>2007</v>
      </c>
      <c r="B2975" s="3">
        <v>248</v>
      </c>
      <c r="C2975" s="3" t="s">
        <v>47</v>
      </c>
      <c r="D2975" s="3" t="s">
        <v>108</v>
      </c>
      <c r="E2975" s="3" t="s">
        <v>108</v>
      </c>
      <c r="F2975" s="3">
        <v>5306</v>
      </c>
      <c r="G2975" s="3">
        <f t="shared" si="141"/>
        <v>2007</v>
      </c>
      <c r="H2975" s="4">
        <v>4</v>
      </c>
      <c r="I2975" s="3" t="s">
        <v>36</v>
      </c>
      <c r="J2975" s="3">
        <v>3</v>
      </c>
      <c r="K2975" s="3">
        <v>0</v>
      </c>
      <c r="L2975" s="3">
        <v>0</v>
      </c>
      <c r="M2975" s="3">
        <v>0</v>
      </c>
      <c r="N2975" s="3">
        <v>0</v>
      </c>
      <c r="O2975" s="3">
        <v>0</v>
      </c>
      <c r="P2975" s="3">
        <f t="shared" si="140"/>
        <v>3.5999999999999996</v>
      </c>
      <c r="Q2975" s="3">
        <v>262</v>
      </c>
      <c r="R2975" s="3">
        <f t="shared" si="139"/>
        <v>2</v>
      </c>
      <c r="S2975" s="3">
        <v>3</v>
      </c>
      <c r="T2975" s="3">
        <f>IF(AND(H2975&lt;5,S2975&gt;=VLOOKUP(A2975,anni!$A$1:$O$32,6,0)),1,0)</f>
        <v>0</v>
      </c>
    </row>
    <row r="2976" spans="1:20" x14ac:dyDescent="0.3">
      <c r="A2976" s="3">
        <v>2007</v>
      </c>
      <c r="B2976" s="3">
        <v>249</v>
      </c>
      <c r="C2976" s="3" t="s">
        <v>79</v>
      </c>
      <c r="D2976" s="3" t="s">
        <v>84</v>
      </c>
      <c r="E2976" s="3" t="s">
        <v>84</v>
      </c>
      <c r="F2976" s="3">
        <v>5246</v>
      </c>
      <c r="G2976" s="3">
        <f t="shared" si="141"/>
        <v>2007</v>
      </c>
      <c r="H2976" s="4">
        <v>5</v>
      </c>
      <c r="I2976" s="3" t="s">
        <v>36</v>
      </c>
      <c r="J2976" s="3">
        <v>1</v>
      </c>
      <c r="K2976" s="3">
        <v>3</v>
      </c>
      <c r="L2976" s="3">
        <v>0</v>
      </c>
      <c r="M2976" s="3">
        <v>0</v>
      </c>
      <c r="N2976" s="3">
        <v>0</v>
      </c>
      <c r="O2976" s="3">
        <v>0</v>
      </c>
      <c r="P2976" s="3">
        <f t="shared" si="140"/>
        <v>4</v>
      </c>
      <c r="Q2976" s="3">
        <v>252</v>
      </c>
      <c r="R2976" s="3">
        <f t="shared" si="139"/>
        <v>1</v>
      </c>
      <c r="S2976" s="3">
        <v>4</v>
      </c>
      <c r="T2976" s="3">
        <f>IF(AND(H2976&lt;5,S2976&gt;=VLOOKUP(A2976,anni!$A$1:$O$32,6,0)),1,0)</f>
        <v>0</v>
      </c>
    </row>
    <row r="2977" spans="1:20" x14ac:dyDescent="0.3">
      <c r="A2977" s="3">
        <v>2007</v>
      </c>
      <c r="B2977" s="3">
        <v>250</v>
      </c>
      <c r="C2977" s="3" t="s">
        <v>47</v>
      </c>
      <c r="D2977" s="3" t="s">
        <v>52</v>
      </c>
      <c r="E2977" s="3" t="s">
        <v>52</v>
      </c>
      <c r="F2977" s="3">
        <v>5328</v>
      </c>
      <c r="G2977" s="3">
        <f t="shared" si="141"/>
        <v>2007</v>
      </c>
      <c r="H2977" s="4">
        <v>3</v>
      </c>
      <c r="I2977" s="3" t="s">
        <v>36</v>
      </c>
      <c r="J2977" s="3">
        <v>7</v>
      </c>
      <c r="K2977" s="3">
        <v>7</v>
      </c>
      <c r="L2977" s="3">
        <v>7</v>
      </c>
      <c r="M2977" s="3">
        <v>0</v>
      </c>
      <c r="N2977" s="3">
        <v>2</v>
      </c>
      <c r="O2977" s="3">
        <v>0</v>
      </c>
      <c r="P2977" s="3">
        <f t="shared" si="140"/>
        <v>32.199999999999996</v>
      </c>
      <c r="Q2977" s="3">
        <v>35</v>
      </c>
      <c r="R2977" s="3">
        <f t="shared" ref="R2977:R3040" si="142">COUNTIF($F$609:$F$5991,F2977)</f>
        <v>3</v>
      </c>
      <c r="S2977" s="3">
        <v>23</v>
      </c>
      <c r="T2977" s="3">
        <f>IF(AND(H2977&lt;5,S2977&gt;=VLOOKUP(A2977,anni!$A$1:$O$32,6,0)),1,0)</f>
        <v>0</v>
      </c>
    </row>
    <row r="2978" spans="1:20" x14ac:dyDescent="0.3">
      <c r="A2978" s="3">
        <v>2007</v>
      </c>
      <c r="B2978" s="3">
        <v>251</v>
      </c>
      <c r="C2978" s="3" t="s">
        <v>29</v>
      </c>
      <c r="D2978" s="3" t="s">
        <v>114</v>
      </c>
      <c r="E2978" s="3" t="s">
        <v>114</v>
      </c>
      <c r="F2978" s="3">
        <v>5107</v>
      </c>
      <c r="G2978" s="3">
        <f t="shared" si="141"/>
        <v>2007</v>
      </c>
      <c r="H2978" s="4">
        <v>5</v>
      </c>
      <c r="I2978" s="3" t="s">
        <v>36</v>
      </c>
      <c r="J2978" s="3">
        <v>6</v>
      </c>
      <c r="K2978" s="3">
        <v>3</v>
      </c>
      <c r="L2978" s="3">
        <v>6</v>
      </c>
      <c r="M2978" s="3">
        <v>2</v>
      </c>
      <c r="N2978" s="3">
        <v>0</v>
      </c>
      <c r="O2978" s="3">
        <v>0</v>
      </c>
      <c r="P2978" s="3">
        <f t="shared" si="140"/>
        <v>17</v>
      </c>
      <c r="Q2978" s="3">
        <v>94</v>
      </c>
      <c r="R2978" s="3">
        <f t="shared" si="142"/>
        <v>2</v>
      </c>
      <c r="S2978" s="3">
        <v>17</v>
      </c>
      <c r="T2978" s="3">
        <f>IF(AND(H2978&lt;5,S2978&gt;=VLOOKUP(A2978,anni!$A$1:$O$32,6,0)),1,0)</f>
        <v>0</v>
      </c>
    </row>
    <row r="2979" spans="1:20" x14ac:dyDescent="0.3">
      <c r="A2979" s="3">
        <v>2007</v>
      </c>
      <c r="B2979" s="3">
        <v>252</v>
      </c>
      <c r="C2979" s="3" t="s">
        <v>69</v>
      </c>
      <c r="D2979" s="3" t="s">
        <v>90</v>
      </c>
      <c r="E2979" s="3" t="s">
        <v>90</v>
      </c>
      <c r="F2979" s="3">
        <v>5108</v>
      </c>
      <c r="G2979" s="3">
        <f t="shared" si="141"/>
        <v>2007</v>
      </c>
      <c r="H2979" s="4">
        <v>5</v>
      </c>
      <c r="I2979" s="3" t="s">
        <v>36</v>
      </c>
      <c r="J2979" s="3">
        <v>7</v>
      </c>
      <c r="K2979" s="3">
        <v>7</v>
      </c>
      <c r="L2979" s="3">
        <v>7</v>
      </c>
      <c r="M2979" s="3">
        <v>3</v>
      </c>
      <c r="N2979" s="3">
        <v>0</v>
      </c>
      <c r="O2979" s="3">
        <v>0</v>
      </c>
      <c r="P2979" s="3">
        <f t="shared" ref="P2979:P3042" si="143">IF(T2979=0,IF(S2979=-1,-1,S2979*HLOOKUP(H2979,$U$1:$Y$2,2,0)),0)</f>
        <v>24</v>
      </c>
      <c r="Q2979" s="3">
        <v>27</v>
      </c>
      <c r="R2979" s="3">
        <f t="shared" si="142"/>
        <v>2</v>
      </c>
      <c r="S2979" s="3">
        <v>24</v>
      </c>
      <c r="T2979" s="3">
        <f>IF(AND(H2979&lt;5,S2979&gt;=VLOOKUP(A2979,anni!$A$1:$O$32,6,0)),1,0)</f>
        <v>0</v>
      </c>
    </row>
    <row r="2980" spans="1:20" x14ac:dyDescent="0.3">
      <c r="A2980" s="3">
        <v>2007</v>
      </c>
      <c r="B2980" s="3">
        <v>253</v>
      </c>
      <c r="C2980" s="3" t="s">
        <v>47</v>
      </c>
      <c r="D2980" s="3" t="s">
        <v>81</v>
      </c>
      <c r="E2980" s="3" t="s">
        <v>81</v>
      </c>
      <c r="F2980" s="3">
        <v>5307</v>
      </c>
      <c r="G2980" s="3">
        <f t="shared" si="141"/>
        <v>2007</v>
      </c>
      <c r="H2980" s="4">
        <v>4</v>
      </c>
      <c r="I2980" s="3" t="s">
        <v>36</v>
      </c>
      <c r="J2980" s="3">
        <v>3</v>
      </c>
      <c r="K2980" s="3">
        <v>3</v>
      </c>
      <c r="L2980" s="3">
        <v>5</v>
      </c>
      <c r="M2980" s="3">
        <v>0</v>
      </c>
      <c r="N2980" s="3">
        <v>0</v>
      </c>
      <c r="O2980" s="3">
        <v>0</v>
      </c>
      <c r="P2980" s="3">
        <f t="shared" si="143"/>
        <v>13.2</v>
      </c>
      <c r="Q2980" s="3">
        <v>181</v>
      </c>
      <c r="R2980" s="3">
        <f t="shared" si="142"/>
        <v>2</v>
      </c>
      <c r="S2980" s="3">
        <v>11</v>
      </c>
      <c r="T2980" s="3">
        <f>IF(AND(H2980&lt;5,S2980&gt;=VLOOKUP(A2980,anni!$A$1:$O$32,6,0)),1,0)</f>
        <v>0</v>
      </c>
    </row>
    <row r="2981" spans="1:20" x14ac:dyDescent="0.3">
      <c r="A2981" s="3">
        <v>2007</v>
      </c>
      <c r="B2981" s="3">
        <v>254</v>
      </c>
      <c r="C2981" s="3" t="s">
        <v>47</v>
      </c>
      <c r="D2981" s="3" t="s">
        <v>105</v>
      </c>
      <c r="E2981" s="3" t="s">
        <v>105</v>
      </c>
      <c r="F2981" s="3">
        <v>5329</v>
      </c>
      <c r="G2981" s="3">
        <f t="shared" si="141"/>
        <v>2007</v>
      </c>
      <c r="H2981" s="4">
        <v>3</v>
      </c>
      <c r="I2981" s="3" t="s">
        <v>36</v>
      </c>
      <c r="J2981" s="3">
        <v>6</v>
      </c>
      <c r="K2981" s="3">
        <v>4</v>
      </c>
      <c r="L2981" s="3">
        <v>6</v>
      </c>
      <c r="M2981" s="3">
        <v>2</v>
      </c>
      <c r="N2981" s="3">
        <v>2</v>
      </c>
      <c r="O2981" s="3">
        <v>0</v>
      </c>
      <c r="P2981" s="3">
        <f t="shared" si="143"/>
        <v>28</v>
      </c>
      <c r="Q2981" s="3">
        <v>65</v>
      </c>
      <c r="R2981" s="3">
        <f t="shared" si="142"/>
        <v>2</v>
      </c>
      <c r="S2981" s="3">
        <v>20</v>
      </c>
      <c r="T2981" s="3">
        <f>IF(AND(H2981&lt;5,S2981&gt;=VLOOKUP(A2981,anni!$A$1:$O$32,6,0)),1,0)</f>
        <v>0</v>
      </c>
    </row>
    <row r="2982" spans="1:20" x14ac:dyDescent="0.3">
      <c r="A2982" s="3">
        <v>2007</v>
      </c>
      <c r="B2982" s="3">
        <v>255</v>
      </c>
      <c r="C2982" s="3" t="s">
        <v>62</v>
      </c>
      <c r="D2982" s="3" t="s">
        <v>134</v>
      </c>
      <c r="E2982" s="3" t="s">
        <v>134</v>
      </c>
      <c r="F2982" s="3">
        <v>5356</v>
      </c>
      <c r="G2982" s="3">
        <f t="shared" si="141"/>
        <v>2007</v>
      </c>
      <c r="H2982" s="4">
        <v>2</v>
      </c>
      <c r="I2982" s="3" t="s">
        <v>31</v>
      </c>
      <c r="J2982" s="3">
        <v>0</v>
      </c>
      <c r="K2982" s="3">
        <v>0</v>
      </c>
      <c r="L2982" s="3">
        <v>7</v>
      </c>
      <c r="M2982" s="3">
        <v>3</v>
      </c>
      <c r="N2982" s="3">
        <v>0</v>
      </c>
      <c r="O2982" s="3">
        <v>0</v>
      </c>
      <c r="P2982" s="3">
        <f t="shared" si="143"/>
        <v>16</v>
      </c>
      <c r="Q2982" s="3">
        <v>196</v>
      </c>
      <c r="R2982" s="3">
        <f t="shared" si="142"/>
        <v>3</v>
      </c>
      <c r="S2982" s="3">
        <v>10</v>
      </c>
      <c r="T2982" s="3">
        <f>IF(AND(H2982&lt;5,S2982&gt;=VLOOKUP(A2982,anni!$A$1:$O$32,6,0)),1,0)</f>
        <v>0</v>
      </c>
    </row>
    <row r="2983" spans="1:20" x14ac:dyDescent="0.3">
      <c r="A2983" s="3">
        <v>2007</v>
      </c>
      <c r="B2983" s="3">
        <v>256</v>
      </c>
      <c r="C2983" s="3" t="s">
        <v>29</v>
      </c>
      <c r="D2983" s="3" t="s">
        <v>139</v>
      </c>
      <c r="E2983" s="3" t="s">
        <v>139</v>
      </c>
      <c r="F2983" s="3">
        <v>5247</v>
      </c>
      <c r="G2983" s="3">
        <f t="shared" si="141"/>
        <v>2007</v>
      </c>
      <c r="H2983" s="4">
        <v>5</v>
      </c>
      <c r="I2983" s="3" t="s">
        <v>36</v>
      </c>
      <c r="J2983" s="3">
        <v>3</v>
      </c>
      <c r="K2983" s="3">
        <v>2</v>
      </c>
      <c r="L2983" s="3">
        <v>0</v>
      </c>
      <c r="M2983" s="3">
        <v>0</v>
      </c>
      <c r="N2983" s="3">
        <v>0</v>
      </c>
      <c r="O2983" s="3">
        <v>0</v>
      </c>
      <c r="P2983" s="3">
        <f t="shared" si="143"/>
        <v>5</v>
      </c>
      <c r="Q2983" s="3">
        <v>242</v>
      </c>
      <c r="R2983" s="3">
        <f t="shared" si="142"/>
        <v>1</v>
      </c>
      <c r="S2983" s="3">
        <v>5</v>
      </c>
      <c r="T2983" s="3">
        <f>IF(AND(H2983&lt;5,S2983&gt;=VLOOKUP(A2983,anni!$A$1:$O$32,6,0)),1,0)</f>
        <v>0</v>
      </c>
    </row>
    <row r="2984" spans="1:20" x14ac:dyDescent="0.3">
      <c r="A2984" s="3">
        <v>2007</v>
      </c>
      <c r="B2984" s="3">
        <v>257</v>
      </c>
      <c r="C2984" s="3" t="s">
        <v>43</v>
      </c>
      <c r="D2984" s="3" t="s">
        <v>91</v>
      </c>
      <c r="E2984" s="3" t="s">
        <v>91</v>
      </c>
      <c r="F2984" s="3">
        <v>5308</v>
      </c>
      <c r="G2984" s="3">
        <f t="shared" si="141"/>
        <v>2007</v>
      </c>
      <c r="H2984" s="4">
        <v>4</v>
      </c>
      <c r="I2984" s="3" t="s">
        <v>36</v>
      </c>
      <c r="J2984" s="3">
        <v>6</v>
      </c>
      <c r="K2984" s="3">
        <v>3</v>
      </c>
      <c r="L2984" s="3">
        <v>0</v>
      </c>
      <c r="M2984" s="3">
        <v>2</v>
      </c>
      <c r="N2984" s="3">
        <v>0</v>
      </c>
      <c r="O2984" s="3">
        <v>0</v>
      </c>
      <c r="P2984" s="3">
        <f t="shared" si="143"/>
        <v>13.2</v>
      </c>
      <c r="Q2984" s="3">
        <v>181</v>
      </c>
      <c r="R2984" s="3">
        <f t="shared" si="142"/>
        <v>2</v>
      </c>
      <c r="S2984" s="3">
        <v>11</v>
      </c>
      <c r="T2984" s="3">
        <f>IF(AND(H2984&lt;5,S2984&gt;=VLOOKUP(A2984,anni!$A$1:$O$32,6,0)),1,0)</f>
        <v>0</v>
      </c>
    </row>
    <row r="2985" spans="1:20" x14ac:dyDescent="0.3">
      <c r="A2985" s="3">
        <v>2007</v>
      </c>
      <c r="B2985" s="3">
        <v>258</v>
      </c>
      <c r="C2985" s="3" t="s">
        <v>86</v>
      </c>
      <c r="D2985" s="3" t="s">
        <v>87</v>
      </c>
      <c r="E2985" s="3" t="s">
        <v>87</v>
      </c>
      <c r="F2985" s="3">
        <v>5248</v>
      </c>
      <c r="G2985" s="3">
        <f t="shared" si="141"/>
        <v>2007</v>
      </c>
      <c r="H2985" s="4">
        <v>5</v>
      </c>
      <c r="I2985" s="3" t="s">
        <v>36</v>
      </c>
      <c r="J2985" s="3">
        <v>5</v>
      </c>
      <c r="K2985" s="3">
        <v>3</v>
      </c>
      <c r="L2985" s="3">
        <v>3</v>
      </c>
      <c r="M2985" s="3">
        <v>0</v>
      </c>
      <c r="N2985" s="3">
        <v>0</v>
      </c>
      <c r="O2985" s="3">
        <v>0</v>
      </c>
      <c r="P2985" s="3">
        <f t="shared" si="143"/>
        <v>11</v>
      </c>
      <c r="Q2985" s="3">
        <v>181</v>
      </c>
      <c r="R2985" s="3">
        <f t="shared" si="142"/>
        <v>1</v>
      </c>
      <c r="S2985" s="3">
        <v>11</v>
      </c>
      <c r="T2985" s="3">
        <f>IF(AND(H2985&lt;5,S2985&gt;=VLOOKUP(A2985,anni!$A$1:$O$32,6,0)),1,0)</f>
        <v>0</v>
      </c>
    </row>
    <row r="2986" spans="1:20" x14ac:dyDescent="0.3">
      <c r="A2986" s="3">
        <v>2007</v>
      </c>
      <c r="B2986" s="3">
        <v>259</v>
      </c>
      <c r="C2986" s="3" t="s">
        <v>37</v>
      </c>
      <c r="D2986" s="3" t="s">
        <v>112</v>
      </c>
      <c r="E2986" s="3" t="s">
        <v>112</v>
      </c>
      <c r="F2986" s="3">
        <v>5249</v>
      </c>
      <c r="G2986" s="3">
        <f t="shared" si="141"/>
        <v>2007</v>
      </c>
      <c r="H2986" s="4">
        <v>5</v>
      </c>
      <c r="I2986" s="3" t="s">
        <v>36</v>
      </c>
      <c r="J2986" s="3">
        <v>1</v>
      </c>
      <c r="K2986" s="3">
        <v>6</v>
      </c>
      <c r="L2986" s="3">
        <v>5</v>
      </c>
      <c r="M2986" s="3">
        <v>0</v>
      </c>
      <c r="N2986" s="3">
        <v>0</v>
      </c>
      <c r="O2986" s="3">
        <v>0</v>
      </c>
      <c r="P2986" s="3">
        <f t="shared" si="143"/>
        <v>12</v>
      </c>
      <c r="Q2986" s="3">
        <v>163</v>
      </c>
      <c r="R2986" s="3">
        <f t="shared" si="142"/>
        <v>1</v>
      </c>
      <c r="S2986" s="3">
        <v>12</v>
      </c>
      <c r="T2986" s="3">
        <f>IF(AND(H2986&lt;5,S2986&gt;=VLOOKUP(A2986,anni!$A$1:$O$32,6,0)),1,0)</f>
        <v>0</v>
      </c>
    </row>
    <row r="2987" spans="1:20" x14ac:dyDescent="0.3">
      <c r="A2987" s="3">
        <v>2007</v>
      </c>
      <c r="B2987" s="3">
        <v>260</v>
      </c>
      <c r="C2987" s="3" t="s">
        <v>37</v>
      </c>
      <c r="D2987" s="3" t="s">
        <v>112</v>
      </c>
      <c r="E2987" s="3" t="s">
        <v>112</v>
      </c>
      <c r="F2987" s="3">
        <v>4782</v>
      </c>
      <c r="G2987" s="3">
        <f t="shared" si="141"/>
        <v>2007</v>
      </c>
      <c r="H2987" s="4">
        <v>5</v>
      </c>
      <c r="I2987" s="3" t="s">
        <v>36</v>
      </c>
      <c r="J2987" s="3">
        <v>4</v>
      </c>
      <c r="K2987" s="3">
        <v>1</v>
      </c>
      <c r="L2987" s="3">
        <v>3</v>
      </c>
      <c r="M2987" s="3">
        <v>0</v>
      </c>
      <c r="N2987" s="3">
        <v>0</v>
      </c>
      <c r="O2987" s="3">
        <v>0</v>
      </c>
      <c r="P2987" s="3">
        <f t="shared" si="143"/>
        <v>8</v>
      </c>
      <c r="Q2987" s="3">
        <v>219</v>
      </c>
      <c r="R2987" s="3">
        <f t="shared" si="142"/>
        <v>2</v>
      </c>
      <c r="S2987" s="3">
        <v>8</v>
      </c>
      <c r="T2987" s="3">
        <f>IF(AND(H2987&lt;5,S2987&gt;=VLOOKUP(A2987,anni!$A$1:$O$32,6,0)),1,0)</f>
        <v>0</v>
      </c>
    </row>
    <row r="2988" spans="1:20" x14ac:dyDescent="0.3">
      <c r="A2988" s="3">
        <v>2007</v>
      </c>
      <c r="B2988" s="3">
        <v>261</v>
      </c>
      <c r="C2988" s="3" t="s">
        <v>43</v>
      </c>
      <c r="D2988" s="3" t="s">
        <v>92</v>
      </c>
      <c r="E2988" s="3" t="s">
        <v>92</v>
      </c>
      <c r="F2988" s="3">
        <v>4953</v>
      </c>
      <c r="G2988" s="3">
        <f t="shared" si="141"/>
        <v>2007</v>
      </c>
      <c r="H2988" s="4">
        <v>5</v>
      </c>
      <c r="I2988" s="3" t="s">
        <v>36</v>
      </c>
      <c r="J2988" s="3">
        <v>6</v>
      </c>
      <c r="K2988" s="3">
        <v>7</v>
      </c>
      <c r="L2988" s="3">
        <v>7</v>
      </c>
      <c r="M2988" s="3">
        <v>0</v>
      </c>
      <c r="N2988" s="3">
        <v>0</v>
      </c>
      <c r="O2988" s="3">
        <v>0</v>
      </c>
      <c r="P2988" s="3">
        <f t="shared" si="143"/>
        <v>20</v>
      </c>
      <c r="Q2988" s="3">
        <v>65</v>
      </c>
      <c r="R2988" s="3">
        <f t="shared" si="142"/>
        <v>3</v>
      </c>
      <c r="S2988" s="3">
        <v>20</v>
      </c>
      <c r="T2988" s="3">
        <f>IF(AND(H2988&lt;5,S2988&gt;=VLOOKUP(A2988,anni!$A$1:$O$32,6,0)),1,0)</f>
        <v>0</v>
      </c>
    </row>
    <row r="2989" spans="1:20" x14ac:dyDescent="0.3">
      <c r="A2989" s="3">
        <v>2007</v>
      </c>
      <c r="B2989" s="3">
        <v>262</v>
      </c>
      <c r="C2989" s="3" t="s">
        <v>47</v>
      </c>
      <c r="D2989" s="3" t="s">
        <v>77</v>
      </c>
      <c r="E2989" s="3" t="s">
        <v>77</v>
      </c>
      <c r="F2989" s="3">
        <v>5330</v>
      </c>
      <c r="G2989" s="3">
        <f t="shared" si="141"/>
        <v>2007</v>
      </c>
      <c r="H2989" s="4">
        <v>3</v>
      </c>
      <c r="I2989" s="3" t="s">
        <v>36</v>
      </c>
      <c r="J2989" s="3">
        <v>6</v>
      </c>
      <c r="K2989" s="3">
        <v>3</v>
      </c>
      <c r="L2989" s="3">
        <v>7</v>
      </c>
      <c r="M2989" s="3">
        <v>2</v>
      </c>
      <c r="N2989" s="3">
        <v>0</v>
      </c>
      <c r="O2989" s="3">
        <v>0</v>
      </c>
      <c r="P2989" s="3">
        <f t="shared" si="143"/>
        <v>25.2</v>
      </c>
      <c r="Q2989" s="3">
        <v>84</v>
      </c>
      <c r="R2989" s="3">
        <f t="shared" si="142"/>
        <v>3</v>
      </c>
      <c r="S2989" s="3">
        <v>18</v>
      </c>
      <c r="T2989" s="3">
        <f>IF(AND(H2989&lt;5,S2989&gt;=VLOOKUP(A2989,anni!$A$1:$O$32,6,0)),1,0)</f>
        <v>0</v>
      </c>
    </row>
    <row r="2990" spans="1:20" x14ac:dyDescent="0.3">
      <c r="A2990" s="3">
        <v>2007</v>
      </c>
      <c r="B2990" s="3">
        <v>263</v>
      </c>
      <c r="C2990" s="3" t="s">
        <v>32</v>
      </c>
      <c r="D2990" s="3" t="s">
        <v>143</v>
      </c>
      <c r="E2990" s="3" t="s">
        <v>143</v>
      </c>
      <c r="F2990" s="3">
        <v>5331</v>
      </c>
      <c r="G2990" s="3">
        <f t="shared" si="141"/>
        <v>2007</v>
      </c>
      <c r="H2990" s="4">
        <v>3</v>
      </c>
      <c r="I2990" s="3" t="s">
        <v>36</v>
      </c>
      <c r="J2990" s="3">
        <v>1</v>
      </c>
      <c r="K2990" s="3">
        <v>0</v>
      </c>
      <c r="L2990" s="3">
        <v>0</v>
      </c>
      <c r="M2990" s="3">
        <v>3</v>
      </c>
      <c r="N2990" s="3">
        <v>0</v>
      </c>
      <c r="O2990" s="3">
        <v>0</v>
      </c>
      <c r="P2990" s="3">
        <f t="shared" si="143"/>
        <v>5.6</v>
      </c>
      <c r="Q2990" s="3">
        <v>252</v>
      </c>
      <c r="R2990" s="3">
        <f t="shared" si="142"/>
        <v>3</v>
      </c>
      <c r="S2990" s="3">
        <v>4</v>
      </c>
      <c r="T2990" s="3">
        <f>IF(AND(H2990&lt;5,S2990&gt;=VLOOKUP(A2990,anni!$A$1:$O$32,6,0)),1,0)</f>
        <v>0</v>
      </c>
    </row>
    <row r="2991" spans="1:20" x14ac:dyDescent="0.3">
      <c r="A2991" s="3">
        <v>2007</v>
      </c>
      <c r="B2991" s="3">
        <v>264</v>
      </c>
      <c r="C2991" s="3" t="s">
        <v>29</v>
      </c>
      <c r="D2991" s="3" t="s">
        <v>124</v>
      </c>
      <c r="E2991" s="3" t="s">
        <v>124</v>
      </c>
      <c r="F2991" s="3">
        <v>5309</v>
      </c>
      <c r="G2991" s="3">
        <f t="shared" si="141"/>
        <v>2007</v>
      </c>
      <c r="H2991" s="4">
        <v>4</v>
      </c>
      <c r="I2991" s="3" t="s">
        <v>36</v>
      </c>
      <c r="J2991" s="3">
        <v>1</v>
      </c>
      <c r="K2991" s="3">
        <v>0</v>
      </c>
      <c r="L2991" s="3">
        <v>5</v>
      </c>
      <c r="M2991" s="3">
        <v>0</v>
      </c>
      <c r="N2991" s="3">
        <v>0</v>
      </c>
      <c r="O2991" s="3">
        <v>0</v>
      </c>
      <c r="P2991" s="3">
        <f t="shared" si="143"/>
        <v>7.1999999999999993</v>
      </c>
      <c r="Q2991" s="3">
        <v>230</v>
      </c>
      <c r="R2991" s="3">
        <f t="shared" si="142"/>
        <v>1</v>
      </c>
      <c r="S2991" s="3">
        <v>6</v>
      </c>
      <c r="T2991" s="3">
        <f>IF(AND(H2991&lt;5,S2991&gt;=VLOOKUP(A2991,anni!$A$1:$O$32,6,0)),1,0)</f>
        <v>0</v>
      </c>
    </row>
    <row r="2992" spans="1:20" x14ac:dyDescent="0.3">
      <c r="A2992" s="3">
        <v>2007</v>
      </c>
      <c r="B2992" s="3">
        <v>265</v>
      </c>
      <c r="C2992" s="3" t="s">
        <v>43</v>
      </c>
      <c r="D2992" s="3" t="s">
        <v>58</v>
      </c>
      <c r="E2992" s="3" t="s">
        <v>58</v>
      </c>
      <c r="F2992" s="3">
        <v>5357</v>
      </c>
      <c r="G2992" s="3">
        <f t="shared" si="141"/>
        <v>2007</v>
      </c>
      <c r="H2992" s="4">
        <v>2</v>
      </c>
      <c r="I2992" s="3" t="s">
        <v>31</v>
      </c>
      <c r="J2992" s="3">
        <v>3</v>
      </c>
      <c r="K2992" s="3">
        <v>0</v>
      </c>
      <c r="L2992" s="3">
        <v>5</v>
      </c>
      <c r="M2992" s="3">
        <v>1</v>
      </c>
      <c r="N2992" s="3">
        <v>0</v>
      </c>
      <c r="O2992" s="3">
        <v>0</v>
      </c>
      <c r="P2992" s="3">
        <f t="shared" si="143"/>
        <v>14.4</v>
      </c>
      <c r="Q2992" s="3">
        <v>210</v>
      </c>
      <c r="R2992" s="3">
        <f t="shared" si="142"/>
        <v>2</v>
      </c>
      <c r="S2992" s="3">
        <v>9</v>
      </c>
      <c r="T2992" s="3">
        <f>IF(AND(H2992&lt;5,S2992&gt;=VLOOKUP(A2992,anni!$A$1:$O$32,6,0)),1,0)</f>
        <v>0</v>
      </c>
    </row>
    <row r="2993" spans="1:20" x14ac:dyDescent="0.3">
      <c r="A2993" s="3">
        <v>2007</v>
      </c>
      <c r="B2993" s="3">
        <v>266</v>
      </c>
      <c r="C2993" s="3" t="s">
        <v>34</v>
      </c>
      <c r="D2993" s="3" t="s">
        <v>97</v>
      </c>
      <c r="E2993" s="3" t="s">
        <v>97</v>
      </c>
      <c r="F2993" s="3">
        <v>5250</v>
      </c>
      <c r="G2993" s="3">
        <f t="shared" si="141"/>
        <v>2007</v>
      </c>
      <c r="H2993" s="4">
        <v>5</v>
      </c>
      <c r="I2993" s="3" t="s">
        <v>36</v>
      </c>
      <c r="J2993" s="3">
        <v>7</v>
      </c>
      <c r="K2993" s="3">
        <v>7</v>
      </c>
      <c r="L2993" s="3">
        <v>5</v>
      </c>
      <c r="M2993" s="3">
        <v>0</v>
      </c>
      <c r="N2993" s="3">
        <v>0</v>
      </c>
      <c r="O2993" s="3">
        <v>0</v>
      </c>
      <c r="P2993" s="3">
        <f t="shared" si="143"/>
        <v>19</v>
      </c>
      <c r="Q2993" s="3">
        <v>76</v>
      </c>
      <c r="R2993" s="3">
        <f t="shared" si="142"/>
        <v>1</v>
      </c>
      <c r="S2993" s="3">
        <v>19</v>
      </c>
      <c r="T2993" s="3">
        <f>IF(AND(H2993&lt;5,S2993&gt;=VLOOKUP(A2993,anni!$A$1:$O$32,6,0)),1,0)</f>
        <v>0</v>
      </c>
    </row>
    <row r="2994" spans="1:20" x14ac:dyDescent="0.3">
      <c r="A2994" s="3">
        <v>2007</v>
      </c>
      <c r="B2994" s="3">
        <v>267</v>
      </c>
      <c r="C2994" s="3" t="s">
        <v>39</v>
      </c>
      <c r="D2994" s="3" t="s">
        <v>40</v>
      </c>
      <c r="E2994" s="3" t="s">
        <v>40</v>
      </c>
      <c r="F2994" s="3">
        <v>5251</v>
      </c>
      <c r="G2994" s="3">
        <f t="shared" si="141"/>
        <v>2007</v>
      </c>
      <c r="H2994" s="4">
        <v>5</v>
      </c>
      <c r="I2994" s="3" t="s">
        <v>36</v>
      </c>
      <c r="J2994" s="3">
        <v>7</v>
      </c>
      <c r="K2994" s="3">
        <v>7</v>
      </c>
      <c r="L2994" s="3">
        <v>7</v>
      </c>
      <c r="M2994" s="3">
        <v>0</v>
      </c>
      <c r="N2994" s="3">
        <v>5</v>
      </c>
      <c r="O2994" s="3">
        <v>0</v>
      </c>
      <c r="P2994" s="3">
        <f t="shared" si="143"/>
        <v>26</v>
      </c>
      <c r="Q2994" s="3">
        <v>15</v>
      </c>
      <c r="R2994" s="3">
        <f t="shared" si="142"/>
        <v>1</v>
      </c>
      <c r="S2994" s="3">
        <v>26</v>
      </c>
      <c r="T2994" s="3">
        <f>IF(AND(H2994&lt;5,S2994&gt;=VLOOKUP(A2994,anni!$A$1:$O$32,6,0)),1,0)</f>
        <v>0</v>
      </c>
    </row>
    <row r="2995" spans="1:20" x14ac:dyDescent="0.3">
      <c r="A2995" s="3">
        <v>2007</v>
      </c>
      <c r="B2995" s="3">
        <v>268</v>
      </c>
      <c r="C2995" s="3" t="s">
        <v>32</v>
      </c>
      <c r="D2995" s="3" t="s">
        <v>127</v>
      </c>
      <c r="E2995" s="3" t="s">
        <v>127</v>
      </c>
      <c r="F2995" s="3">
        <v>5310</v>
      </c>
      <c r="G2995" s="3">
        <f t="shared" si="141"/>
        <v>2007</v>
      </c>
      <c r="H2995" s="4">
        <v>4</v>
      </c>
      <c r="I2995" s="3" t="s">
        <v>36</v>
      </c>
      <c r="J2995" s="3">
        <v>3</v>
      </c>
      <c r="K2995" s="3">
        <v>1</v>
      </c>
      <c r="L2995" s="3">
        <v>6</v>
      </c>
      <c r="M2995" s="3">
        <v>1</v>
      </c>
      <c r="N2995" s="3">
        <v>0</v>
      </c>
      <c r="O2995" s="3">
        <v>0</v>
      </c>
      <c r="P2995" s="3">
        <f t="shared" si="143"/>
        <v>13.2</v>
      </c>
      <c r="Q2995" s="3">
        <v>181</v>
      </c>
      <c r="R2995" s="3">
        <f t="shared" si="142"/>
        <v>2</v>
      </c>
      <c r="S2995" s="3">
        <v>11</v>
      </c>
      <c r="T2995" s="3">
        <f>IF(AND(H2995&lt;5,S2995&gt;=VLOOKUP(A2995,anni!$A$1:$O$32,6,0)),1,0)</f>
        <v>0</v>
      </c>
    </row>
    <row r="2996" spans="1:20" x14ac:dyDescent="0.3">
      <c r="A2996" s="3">
        <v>2007</v>
      </c>
      <c r="B2996" s="3">
        <v>269</v>
      </c>
      <c r="C2996" s="3" t="s">
        <v>39</v>
      </c>
      <c r="D2996" s="3" t="s">
        <v>40</v>
      </c>
      <c r="E2996" s="3" t="s">
        <v>40</v>
      </c>
      <c r="F2996" s="3">
        <v>5311</v>
      </c>
      <c r="G2996" s="3">
        <f t="shared" si="141"/>
        <v>2007</v>
      </c>
      <c r="H2996" s="4">
        <v>4</v>
      </c>
      <c r="I2996" s="3" t="s">
        <v>36</v>
      </c>
      <c r="J2996" s="3">
        <v>3</v>
      </c>
      <c r="K2996" s="3">
        <v>3</v>
      </c>
      <c r="L2996" s="3">
        <v>5</v>
      </c>
      <c r="M2996" s="3">
        <v>3</v>
      </c>
      <c r="N2996" s="3">
        <v>0</v>
      </c>
      <c r="O2996" s="3">
        <v>0</v>
      </c>
      <c r="P2996" s="3">
        <f t="shared" si="143"/>
        <v>16.8</v>
      </c>
      <c r="Q2996" s="3">
        <v>134</v>
      </c>
      <c r="R2996" s="3">
        <f t="shared" si="142"/>
        <v>2</v>
      </c>
      <c r="S2996" s="3">
        <v>14</v>
      </c>
      <c r="T2996" s="3">
        <f>IF(AND(H2996&lt;5,S2996&gt;=VLOOKUP(A2996,anni!$A$1:$O$32,6,0)),1,0)</f>
        <v>0</v>
      </c>
    </row>
    <row r="2997" spans="1:20" x14ac:dyDescent="0.3">
      <c r="A2997" s="3">
        <v>2007</v>
      </c>
      <c r="B2997" s="3">
        <v>270</v>
      </c>
      <c r="C2997" s="3" t="s">
        <v>45</v>
      </c>
      <c r="D2997" s="3" t="s">
        <v>49</v>
      </c>
      <c r="E2997" s="3" t="s">
        <v>49</v>
      </c>
      <c r="F2997" s="3">
        <v>4998</v>
      </c>
      <c r="G2997" s="3">
        <f t="shared" si="141"/>
        <v>2007</v>
      </c>
      <c r="H2997" s="4">
        <v>3</v>
      </c>
      <c r="I2997" s="3" t="s">
        <v>36</v>
      </c>
      <c r="J2997" s="3">
        <v>7</v>
      </c>
      <c r="K2997" s="3">
        <v>7</v>
      </c>
      <c r="L2997" s="3">
        <v>7</v>
      </c>
      <c r="M2997" s="3">
        <v>1</v>
      </c>
      <c r="N2997" s="3">
        <v>1</v>
      </c>
      <c r="O2997" s="3">
        <v>0</v>
      </c>
      <c r="P2997" s="3">
        <f t="shared" si="143"/>
        <v>32.199999999999996</v>
      </c>
      <c r="Q2997" s="3">
        <v>35</v>
      </c>
      <c r="R2997" s="3">
        <f t="shared" si="142"/>
        <v>5</v>
      </c>
      <c r="S2997" s="3">
        <v>23</v>
      </c>
      <c r="T2997" s="3">
        <f>IF(AND(H2997&lt;5,S2997&gt;=VLOOKUP(A2997,anni!$A$1:$O$32,6,0)),1,0)</f>
        <v>0</v>
      </c>
    </row>
    <row r="2998" spans="1:20" x14ac:dyDescent="0.3">
      <c r="A2998" s="3">
        <v>2007</v>
      </c>
      <c r="B2998" s="3">
        <v>271</v>
      </c>
      <c r="C2998" s="3" t="s">
        <v>59</v>
      </c>
      <c r="D2998" s="3" t="s">
        <v>60</v>
      </c>
      <c r="E2998" s="3" t="s">
        <v>60</v>
      </c>
      <c r="F2998" s="3">
        <v>5176</v>
      </c>
      <c r="G2998" s="3">
        <f t="shared" si="141"/>
        <v>2007</v>
      </c>
      <c r="H2998" s="4">
        <v>3</v>
      </c>
      <c r="I2998" s="3" t="s">
        <v>36</v>
      </c>
      <c r="J2998" s="3">
        <v>6</v>
      </c>
      <c r="K2998" s="3">
        <v>7</v>
      </c>
      <c r="L2998" s="3">
        <v>7</v>
      </c>
      <c r="M2998" s="3">
        <v>6</v>
      </c>
      <c r="N2998" s="3">
        <v>0</v>
      </c>
      <c r="O2998" s="3">
        <v>0</v>
      </c>
      <c r="P2998" s="3">
        <f t="shared" si="143"/>
        <v>0</v>
      </c>
      <c r="Q2998" s="3">
        <v>15</v>
      </c>
      <c r="R2998" s="3">
        <f t="shared" si="142"/>
        <v>4</v>
      </c>
      <c r="S2998" s="3">
        <v>26</v>
      </c>
      <c r="T2998" s="3">
        <f>IF(AND(H2998&lt;5,S2998&gt;=VLOOKUP(A2998,anni!$A$1:$O$32,6,0)),1,0)</f>
        <v>1</v>
      </c>
    </row>
    <row r="2999" spans="1:20" x14ac:dyDescent="0.3">
      <c r="A2999" s="3">
        <v>2007</v>
      </c>
      <c r="B2999" s="3">
        <v>272</v>
      </c>
      <c r="C2999" s="3" t="s">
        <v>45</v>
      </c>
      <c r="D2999" s="3" t="s">
        <v>49</v>
      </c>
      <c r="E2999" s="3" t="s">
        <v>49</v>
      </c>
      <c r="F2999" s="3">
        <v>5358</v>
      </c>
      <c r="G2999" s="3">
        <f t="shared" si="141"/>
        <v>2007</v>
      </c>
      <c r="H2999" s="4">
        <v>2</v>
      </c>
      <c r="I2999" s="3" t="s">
        <v>31</v>
      </c>
      <c r="J2999" s="3">
        <v>1</v>
      </c>
      <c r="K2999" s="3">
        <v>0</v>
      </c>
      <c r="L2999" s="3">
        <v>0</v>
      </c>
      <c r="M2999" s="3">
        <v>1</v>
      </c>
      <c r="N2999" s="3">
        <v>0</v>
      </c>
      <c r="O2999" s="3">
        <v>0</v>
      </c>
      <c r="P2999" s="3">
        <f t="shared" si="143"/>
        <v>3.2</v>
      </c>
      <c r="Q2999" s="3">
        <v>269</v>
      </c>
      <c r="R2999" s="3">
        <f t="shared" si="142"/>
        <v>1</v>
      </c>
      <c r="S2999" s="3">
        <v>2</v>
      </c>
      <c r="T2999" s="3">
        <f>IF(AND(H2999&lt;5,S2999&gt;=VLOOKUP(A2999,anni!$A$1:$O$32,6,0)),1,0)</f>
        <v>0</v>
      </c>
    </row>
    <row r="3000" spans="1:20" x14ac:dyDescent="0.3">
      <c r="A3000" s="3">
        <v>2007</v>
      </c>
      <c r="B3000" s="3">
        <v>273</v>
      </c>
      <c r="C3000" s="3" t="s">
        <v>47</v>
      </c>
      <c r="D3000" s="3" t="s">
        <v>81</v>
      </c>
      <c r="E3000" s="3" t="s">
        <v>81</v>
      </c>
      <c r="F3000" s="3">
        <v>5312</v>
      </c>
      <c r="G3000" s="3">
        <f t="shared" si="141"/>
        <v>2007</v>
      </c>
      <c r="H3000" s="4">
        <v>4</v>
      </c>
      <c r="I3000" s="3" t="s">
        <v>36</v>
      </c>
      <c r="J3000" s="3">
        <v>3</v>
      </c>
      <c r="K3000" s="3">
        <v>3</v>
      </c>
      <c r="L3000" s="3">
        <v>0</v>
      </c>
      <c r="M3000" s="3">
        <v>1</v>
      </c>
      <c r="N3000" s="3">
        <v>0</v>
      </c>
      <c r="O3000" s="3">
        <v>0</v>
      </c>
      <c r="P3000" s="3">
        <f t="shared" si="143"/>
        <v>8.4</v>
      </c>
      <c r="Q3000" s="3">
        <v>226</v>
      </c>
      <c r="R3000" s="3">
        <f t="shared" si="142"/>
        <v>1</v>
      </c>
      <c r="S3000" s="3">
        <v>7</v>
      </c>
      <c r="T3000" s="3">
        <f>IF(AND(H3000&lt;5,S3000&gt;=VLOOKUP(A3000,anni!$A$1:$O$32,6,0)),1,0)</f>
        <v>0</v>
      </c>
    </row>
    <row r="3001" spans="1:20" x14ac:dyDescent="0.3">
      <c r="A3001" s="3">
        <v>2007</v>
      </c>
      <c r="B3001" s="3">
        <v>274</v>
      </c>
      <c r="C3001" s="3" t="s">
        <v>69</v>
      </c>
      <c r="D3001" s="3" t="s">
        <v>70</v>
      </c>
      <c r="E3001" s="3" t="s">
        <v>70</v>
      </c>
      <c r="F3001" s="3">
        <v>5359</v>
      </c>
      <c r="G3001" s="3">
        <f t="shared" si="141"/>
        <v>2007</v>
      </c>
      <c r="H3001" s="4">
        <v>2</v>
      </c>
      <c r="I3001" s="3" t="s">
        <v>31</v>
      </c>
      <c r="J3001" s="3">
        <v>2</v>
      </c>
      <c r="K3001" s="3">
        <v>0</v>
      </c>
      <c r="L3001" s="3">
        <v>0</v>
      </c>
      <c r="M3001" s="3">
        <v>0</v>
      </c>
      <c r="N3001" s="3">
        <v>0</v>
      </c>
      <c r="O3001" s="3">
        <v>0</v>
      </c>
      <c r="P3001" s="3">
        <f t="shared" si="143"/>
        <v>3.2</v>
      </c>
      <c r="Q3001" s="3">
        <v>269</v>
      </c>
      <c r="R3001" s="3">
        <f t="shared" si="142"/>
        <v>1</v>
      </c>
      <c r="S3001" s="3">
        <v>2</v>
      </c>
      <c r="T3001" s="3">
        <f>IF(AND(H3001&lt;5,S3001&gt;=VLOOKUP(A3001,anni!$A$1:$O$32,6,0)),1,0)</f>
        <v>0</v>
      </c>
    </row>
    <row r="3002" spans="1:20" x14ac:dyDescent="0.3">
      <c r="A3002" s="3">
        <v>2007</v>
      </c>
      <c r="B3002" s="3">
        <v>275</v>
      </c>
      <c r="C3002" s="3" t="s">
        <v>56</v>
      </c>
      <c r="D3002" s="3" t="s">
        <v>66</v>
      </c>
      <c r="E3002" s="3" t="s">
        <v>66</v>
      </c>
      <c r="F3002" s="3">
        <v>4784</v>
      </c>
      <c r="G3002" s="3">
        <f t="shared" si="141"/>
        <v>2007</v>
      </c>
      <c r="H3002" s="4">
        <v>5</v>
      </c>
      <c r="I3002" s="3" t="s">
        <v>36</v>
      </c>
      <c r="J3002" s="3">
        <v>7</v>
      </c>
      <c r="K3002" s="3">
        <v>7</v>
      </c>
      <c r="L3002" s="3">
        <v>7</v>
      </c>
      <c r="M3002" s="3">
        <v>3</v>
      </c>
      <c r="N3002" s="3">
        <v>0</v>
      </c>
      <c r="O3002" s="3">
        <v>2</v>
      </c>
      <c r="P3002" s="3">
        <f t="shared" si="143"/>
        <v>26</v>
      </c>
      <c r="Q3002" s="3">
        <v>15</v>
      </c>
      <c r="R3002" s="3">
        <f t="shared" si="142"/>
        <v>4</v>
      </c>
      <c r="S3002" s="3">
        <v>26</v>
      </c>
      <c r="T3002" s="3">
        <f>IF(AND(H3002&lt;5,S3002&gt;=VLOOKUP(A3002,anni!$A$1:$O$32,6,0)),1,0)</f>
        <v>0</v>
      </c>
    </row>
    <row r="3003" spans="1:20" x14ac:dyDescent="0.3">
      <c r="A3003" s="3">
        <v>2007</v>
      </c>
      <c r="B3003" s="3">
        <v>276</v>
      </c>
      <c r="C3003" s="3" t="s">
        <v>56</v>
      </c>
      <c r="D3003" s="3" t="s">
        <v>93</v>
      </c>
      <c r="E3003" s="3" t="s">
        <v>93</v>
      </c>
      <c r="F3003" s="3">
        <v>5188</v>
      </c>
      <c r="G3003" s="3">
        <f t="shared" si="141"/>
        <v>2007</v>
      </c>
      <c r="H3003" s="4">
        <v>2</v>
      </c>
      <c r="I3003" s="3" t="s">
        <v>31</v>
      </c>
      <c r="J3003" s="3">
        <v>5</v>
      </c>
      <c r="K3003" s="3">
        <v>3</v>
      </c>
      <c r="L3003" s="3">
        <v>5</v>
      </c>
      <c r="M3003" s="3">
        <v>0</v>
      </c>
      <c r="N3003" s="3">
        <v>0</v>
      </c>
      <c r="O3003" s="3">
        <v>0</v>
      </c>
      <c r="P3003" s="3">
        <f t="shared" si="143"/>
        <v>20.8</v>
      </c>
      <c r="Q3003" s="3">
        <v>151</v>
      </c>
      <c r="R3003" s="3">
        <f t="shared" si="142"/>
        <v>5</v>
      </c>
      <c r="S3003" s="3">
        <v>13</v>
      </c>
      <c r="T3003" s="3">
        <f>IF(AND(H3003&lt;5,S3003&gt;=VLOOKUP(A3003,anni!$A$1:$O$32,6,0)),1,0)</f>
        <v>0</v>
      </c>
    </row>
    <row r="3004" spans="1:20" x14ac:dyDescent="0.3">
      <c r="A3004" s="3">
        <v>2007</v>
      </c>
      <c r="B3004" s="3">
        <v>277</v>
      </c>
      <c r="C3004" s="3" t="s">
        <v>37</v>
      </c>
      <c r="D3004" s="3" t="s">
        <v>55</v>
      </c>
      <c r="E3004" s="3" t="s">
        <v>55</v>
      </c>
      <c r="F3004" s="3">
        <v>5360</v>
      </c>
      <c r="G3004" s="3">
        <f t="shared" si="141"/>
        <v>2007</v>
      </c>
      <c r="H3004" s="4">
        <v>2</v>
      </c>
      <c r="I3004" s="3" t="s">
        <v>31</v>
      </c>
      <c r="J3004" s="3">
        <v>3</v>
      </c>
      <c r="K3004" s="3">
        <v>3</v>
      </c>
      <c r="L3004" s="3">
        <v>0</v>
      </c>
      <c r="M3004" s="3">
        <v>0</v>
      </c>
      <c r="N3004" s="3">
        <v>0</v>
      </c>
      <c r="O3004" s="3">
        <v>0</v>
      </c>
      <c r="P3004" s="3">
        <f t="shared" si="143"/>
        <v>9.6000000000000014</v>
      </c>
      <c r="Q3004" s="3">
        <v>230</v>
      </c>
      <c r="R3004" s="3">
        <f t="shared" si="142"/>
        <v>4</v>
      </c>
      <c r="S3004" s="3">
        <v>6</v>
      </c>
      <c r="T3004" s="3">
        <f>IF(AND(H3004&lt;5,S3004&gt;=VLOOKUP(A3004,anni!$A$1:$O$32,6,0)),1,0)</f>
        <v>0</v>
      </c>
    </row>
    <row r="3005" spans="1:20" x14ac:dyDescent="0.3">
      <c r="A3005" s="3">
        <v>2007</v>
      </c>
      <c r="B3005" s="3">
        <v>278</v>
      </c>
      <c r="C3005" s="3" t="s">
        <v>69</v>
      </c>
      <c r="D3005" s="3" t="s">
        <v>72</v>
      </c>
      <c r="E3005" s="3" t="s">
        <v>72</v>
      </c>
      <c r="F3005" s="3">
        <v>5252</v>
      </c>
      <c r="G3005" s="3">
        <f t="shared" si="141"/>
        <v>2007</v>
      </c>
      <c r="H3005" s="4">
        <v>5</v>
      </c>
      <c r="I3005" s="3" t="s">
        <v>36</v>
      </c>
      <c r="J3005" s="3">
        <v>5</v>
      </c>
      <c r="K3005" s="3">
        <v>7</v>
      </c>
      <c r="L3005" s="3">
        <v>5</v>
      </c>
      <c r="M3005" s="3">
        <v>3</v>
      </c>
      <c r="N3005" s="3">
        <v>0</v>
      </c>
      <c r="O3005" s="3">
        <v>0</v>
      </c>
      <c r="P3005" s="3">
        <f t="shared" si="143"/>
        <v>20</v>
      </c>
      <c r="Q3005" s="3">
        <v>65</v>
      </c>
      <c r="R3005" s="3">
        <f t="shared" si="142"/>
        <v>1</v>
      </c>
      <c r="S3005" s="3">
        <v>20</v>
      </c>
      <c r="T3005" s="3">
        <f>IF(AND(H3005&lt;5,S3005&gt;=VLOOKUP(A3005,anni!$A$1:$O$32,6,0)),1,0)</f>
        <v>0</v>
      </c>
    </row>
    <row r="3006" spans="1:20" x14ac:dyDescent="0.3">
      <c r="A3006" s="3">
        <v>2007</v>
      </c>
      <c r="B3006" s="3">
        <v>279</v>
      </c>
      <c r="C3006" s="3" t="s">
        <v>101</v>
      </c>
      <c r="D3006" s="3" t="s">
        <v>102</v>
      </c>
      <c r="E3006" s="3" t="s">
        <v>102</v>
      </c>
      <c r="F3006" s="3">
        <v>5253</v>
      </c>
      <c r="G3006" s="3">
        <f t="shared" si="141"/>
        <v>2007</v>
      </c>
      <c r="H3006" s="4">
        <v>5</v>
      </c>
      <c r="I3006" s="3" t="s">
        <v>36</v>
      </c>
      <c r="J3006" s="3">
        <v>4</v>
      </c>
      <c r="K3006" s="3">
        <v>7</v>
      </c>
      <c r="L3006" s="3">
        <v>0</v>
      </c>
      <c r="M3006" s="3">
        <v>2</v>
      </c>
      <c r="N3006" s="3">
        <v>0</v>
      </c>
      <c r="O3006" s="3">
        <v>0</v>
      </c>
      <c r="P3006" s="3">
        <f t="shared" si="143"/>
        <v>13</v>
      </c>
      <c r="Q3006" s="3">
        <v>151</v>
      </c>
      <c r="R3006" s="3">
        <f t="shared" si="142"/>
        <v>1</v>
      </c>
      <c r="S3006" s="3">
        <v>13</v>
      </c>
      <c r="T3006" s="3">
        <f>IF(AND(H3006&lt;5,S3006&gt;=VLOOKUP(A3006,anni!$A$1:$O$32,6,0)),1,0)</f>
        <v>0</v>
      </c>
    </row>
    <row r="3007" spans="1:20" x14ac:dyDescent="0.3">
      <c r="A3007" s="3">
        <v>2007</v>
      </c>
      <c r="B3007" s="3">
        <v>280</v>
      </c>
      <c r="C3007" s="3" t="s">
        <v>39</v>
      </c>
      <c r="D3007" s="3" t="s">
        <v>40</v>
      </c>
      <c r="E3007" s="3" t="s">
        <v>40</v>
      </c>
      <c r="F3007" s="3">
        <v>5313</v>
      </c>
      <c r="G3007" s="3">
        <f t="shared" si="141"/>
        <v>2007</v>
      </c>
      <c r="H3007" s="4">
        <v>4</v>
      </c>
      <c r="I3007" s="3" t="s">
        <v>36</v>
      </c>
      <c r="J3007" s="3">
        <v>0</v>
      </c>
      <c r="K3007" s="3">
        <v>3</v>
      </c>
      <c r="L3007" s="3">
        <v>7</v>
      </c>
      <c r="M3007" s="3">
        <v>1</v>
      </c>
      <c r="N3007" s="3">
        <v>0</v>
      </c>
      <c r="O3007" s="3">
        <v>0</v>
      </c>
      <c r="P3007" s="3">
        <f t="shared" si="143"/>
        <v>13.2</v>
      </c>
      <c r="Q3007" s="3">
        <v>181</v>
      </c>
      <c r="R3007" s="3">
        <f t="shared" si="142"/>
        <v>1</v>
      </c>
      <c r="S3007" s="3">
        <v>11</v>
      </c>
      <c r="T3007" s="3">
        <f>IF(AND(H3007&lt;5,S3007&gt;=VLOOKUP(A3007,anni!$A$1:$O$32,6,0)),1,0)</f>
        <v>0</v>
      </c>
    </row>
    <row r="3008" spans="1:20" x14ac:dyDescent="0.3">
      <c r="A3008" s="3">
        <v>2007</v>
      </c>
      <c r="B3008" s="3">
        <v>281</v>
      </c>
      <c r="C3008" s="3" t="s">
        <v>47</v>
      </c>
      <c r="D3008" s="3" t="s">
        <v>105</v>
      </c>
      <c r="E3008" s="3" t="s">
        <v>105</v>
      </c>
      <c r="F3008" s="3">
        <v>4613</v>
      </c>
      <c r="G3008" s="3">
        <f t="shared" si="141"/>
        <v>2007</v>
      </c>
      <c r="H3008" s="4">
        <v>5</v>
      </c>
      <c r="I3008" s="3" t="s">
        <v>36</v>
      </c>
      <c r="J3008" s="3">
        <v>7</v>
      </c>
      <c r="K3008" s="3">
        <v>7</v>
      </c>
      <c r="L3008" s="3">
        <v>7</v>
      </c>
      <c r="M3008" s="3">
        <v>0</v>
      </c>
      <c r="N3008" s="3">
        <v>1</v>
      </c>
      <c r="O3008" s="3">
        <v>0</v>
      </c>
      <c r="P3008" s="3">
        <f t="shared" si="143"/>
        <v>22</v>
      </c>
      <c r="Q3008" s="3">
        <v>48</v>
      </c>
      <c r="R3008" s="3">
        <f t="shared" si="142"/>
        <v>5</v>
      </c>
      <c r="S3008" s="3">
        <v>22</v>
      </c>
      <c r="T3008" s="3">
        <f>IF(AND(H3008&lt;5,S3008&gt;=VLOOKUP(A3008,anni!$A$1:$O$32,6,0)),1,0)</f>
        <v>0</v>
      </c>
    </row>
    <row r="3009" spans="1:20" x14ac:dyDescent="0.3">
      <c r="A3009" s="3">
        <v>2007</v>
      </c>
      <c r="B3009" s="3">
        <v>282</v>
      </c>
      <c r="C3009" s="3" t="s">
        <v>29</v>
      </c>
      <c r="D3009" s="3" t="s">
        <v>124</v>
      </c>
      <c r="E3009" s="3" t="s">
        <v>124</v>
      </c>
      <c r="F3009" s="3">
        <v>4786</v>
      </c>
      <c r="G3009" s="3">
        <f t="shared" si="141"/>
        <v>2007</v>
      </c>
      <c r="H3009" s="4">
        <v>5</v>
      </c>
      <c r="I3009" s="3" t="s">
        <v>36</v>
      </c>
      <c r="J3009" s="3">
        <v>5</v>
      </c>
      <c r="K3009" s="3">
        <v>1</v>
      </c>
      <c r="L3009" s="3">
        <v>7</v>
      </c>
      <c r="M3009" s="3">
        <v>3</v>
      </c>
      <c r="N3009" s="3">
        <v>0</v>
      </c>
      <c r="O3009" s="3">
        <v>0</v>
      </c>
      <c r="P3009" s="3">
        <f t="shared" si="143"/>
        <v>16</v>
      </c>
      <c r="Q3009" s="3">
        <v>107</v>
      </c>
      <c r="R3009" s="3">
        <f t="shared" si="142"/>
        <v>4</v>
      </c>
      <c r="S3009" s="3">
        <v>16</v>
      </c>
      <c r="T3009" s="3">
        <f>IF(AND(H3009&lt;5,S3009&gt;=VLOOKUP(A3009,anni!$A$1:$O$32,6,0)),1,0)</f>
        <v>0</v>
      </c>
    </row>
    <row r="3010" spans="1:20" x14ac:dyDescent="0.3">
      <c r="A3010" s="3">
        <v>2007</v>
      </c>
      <c r="B3010" s="3">
        <v>283</v>
      </c>
      <c r="C3010" s="3" t="s">
        <v>34</v>
      </c>
      <c r="D3010" s="3" t="s">
        <v>41</v>
      </c>
      <c r="E3010" s="3" t="s">
        <v>41</v>
      </c>
      <c r="F3010" s="3">
        <v>5139</v>
      </c>
      <c r="G3010" s="3">
        <f t="shared" ref="G3010:G3073" si="144">A3010</f>
        <v>2007</v>
      </c>
      <c r="H3010" s="4">
        <v>4</v>
      </c>
      <c r="I3010" s="3" t="s">
        <v>36</v>
      </c>
      <c r="J3010" s="3">
        <v>0</v>
      </c>
      <c r="K3010" s="3">
        <v>7</v>
      </c>
      <c r="L3010" s="3">
        <v>7</v>
      </c>
      <c r="M3010" s="3">
        <v>4</v>
      </c>
      <c r="N3010" s="3">
        <v>0</v>
      </c>
      <c r="O3010" s="3">
        <v>0</v>
      </c>
      <c r="P3010" s="3">
        <f t="shared" si="143"/>
        <v>21.599999999999998</v>
      </c>
      <c r="Q3010" s="3">
        <v>84</v>
      </c>
      <c r="R3010" s="3">
        <f t="shared" si="142"/>
        <v>3</v>
      </c>
      <c r="S3010" s="3">
        <v>18</v>
      </c>
      <c r="T3010" s="3">
        <f>IF(AND(H3010&lt;5,S3010&gt;=VLOOKUP(A3010,anni!$A$1:$O$32,6,0)),1,0)</f>
        <v>0</v>
      </c>
    </row>
    <row r="3011" spans="1:20" x14ac:dyDescent="0.3">
      <c r="A3011" s="3">
        <v>2007</v>
      </c>
      <c r="B3011" s="3">
        <v>284</v>
      </c>
      <c r="C3011" s="3" t="s">
        <v>34</v>
      </c>
      <c r="D3011" s="3" t="s">
        <v>64</v>
      </c>
      <c r="E3011" s="3" t="s">
        <v>64</v>
      </c>
      <c r="F3011" s="3">
        <v>5254</v>
      </c>
      <c r="G3011" s="3">
        <f t="shared" si="144"/>
        <v>2007</v>
      </c>
      <c r="H3011" s="4">
        <v>5</v>
      </c>
      <c r="I3011" s="3" t="s">
        <v>36</v>
      </c>
      <c r="J3011" s="3">
        <v>7</v>
      </c>
      <c r="K3011" s="3">
        <v>7</v>
      </c>
      <c r="L3011" s="3">
        <v>4</v>
      </c>
      <c r="M3011" s="3">
        <v>2</v>
      </c>
      <c r="N3011" s="3">
        <v>0</v>
      </c>
      <c r="O3011" s="3">
        <v>0</v>
      </c>
      <c r="P3011" s="3">
        <f t="shared" si="143"/>
        <v>20</v>
      </c>
      <c r="Q3011" s="3">
        <v>65</v>
      </c>
      <c r="R3011" s="3">
        <f t="shared" si="142"/>
        <v>1</v>
      </c>
      <c r="S3011" s="3">
        <v>20</v>
      </c>
      <c r="T3011" s="3">
        <f>IF(AND(H3011&lt;5,S3011&gt;=VLOOKUP(A3011,anni!$A$1:$O$32,6,0)),1,0)</f>
        <v>0</v>
      </c>
    </row>
    <row r="3012" spans="1:20" x14ac:dyDescent="0.3">
      <c r="A3012" s="3">
        <v>2007</v>
      </c>
      <c r="B3012" s="3">
        <v>285</v>
      </c>
      <c r="C3012" s="3" t="s">
        <v>86</v>
      </c>
      <c r="D3012" s="3" t="s">
        <v>87</v>
      </c>
      <c r="E3012" s="3" t="s">
        <v>87</v>
      </c>
      <c r="F3012" s="3">
        <v>5361</v>
      </c>
      <c r="G3012" s="3">
        <f t="shared" si="144"/>
        <v>2007</v>
      </c>
      <c r="H3012" s="4">
        <v>2</v>
      </c>
      <c r="I3012" s="3" t="s">
        <v>31</v>
      </c>
      <c r="J3012" s="3">
        <v>0</v>
      </c>
      <c r="K3012" s="3">
        <v>0</v>
      </c>
      <c r="L3012" s="3">
        <v>0</v>
      </c>
      <c r="M3012" s="3">
        <v>0</v>
      </c>
      <c r="N3012" s="3">
        <v>0</v>
      </c>
      <c r="O3012" s="3">
        <v>0</v>
      </c>
      <c r="P3012" s="3">
        <f t="shared" si="143"/>
        <v>0</v>
      </c>
      <c r="Q3012" s="3">
        <v>288</v>
      </c>
      <c r="R3012" s="3">
        <f t="shared" si="142"/>
        <v>1</v>
      </c>
      <c r="S3012" s="3">
        <v>0</v>
      </c>
      <c r="T3012" s="3">
        <f>IF(AND(H3012&lt;5,S3012&gt;=VLOOKUP(A3012,anni!$A$1:$O$32,6,0)),1,0)</f>
        <v>0</v>
      </c>
    </row>
    <row r="3013" spans="1:20" x14ac:dyDescent="0.3">
      <c r="A3013" s="3">
        <v>2007</v>
      </c>
      <c r="B3013" s="3">
        <v>286</v>
      </c>
      <c r="C3013" s="3" t="s">
        <v>32</v>
      </c>
      <c r="D3013" s="3" t="s">
        <v>143</v>
      </c>
      <c r="E3013" s="3" t="s">
        <v>143</v>
      </c>
      <c r="F3013" s="3">
        <v>5255</v>
      </c>
      <c r="G3013" s="3">
        <f t="shared" si="144"/>
        <v>2007</v>
      </c>
      <c r="H3013" s="4">
        <v>5</v>
      </c>
      <c r="I3013" s="3" t="s">
        <v>36</v>
      </c>
      <c r="J3013" s="3">
        <v>5</v>
      </c>
      <c r="K3013" s="3">
        <v>7</v>
      </c>
      <c r="L3013" s="3">
        <v>4</v>
      </c>
      <c r="M3013" s="3">
        <v>0</v>
      </c>
      <c r="N3013" s="3">
        <v>0</v>
      </c>
      <c r="O3013" s="3">
        <v>0</v>
      </c>
      <c r="P3013" s="3">
        <f t="shared" si="143"/>
        <v>16</v>
      </c>
      <c r="Q3013" s="3">
        <v>107</v>
      </c>
      <c r="R3013" s="3">
        <f t="shared" si="142"/>
        <v>1</v>
      </c>
      <c r="S3013" s="3">
        <v>16</v>
      </c>
      <c r="T3013" s="3">
        <f>IF(AND(H3013&lt;5,S3013&gt;=VLOOKUP(A3013,anni!$A$1:$O$32,6,0)),1,0)</f>
        <v>0</v>
      </c>
    </row>
    <row r="3014" spans="1:20" x14ac:dyDescent="0.3">
      <c r="A3014" s="3">
        <v>2007</v>
      </c>
      <c r="B3014" s="3">
        <v>287</v>
      </c>
      <c r="C3014" s="3" t="s">
        <v>69</v>
      </c>
      <c r="D3014" s="3" t="s">
        <v>119</v>
      </c>
      <c r="E3014" s="3" t="s">
        <v>119</v>
      </c>
      <c r="F3014" s="3">
        <v>5256</v>
      </c>
      <c r="G3014" s="3">
        <f t="shared" si="144"/>
        <v>2007</v>
      </c>
      <c r="H3014" s="4">
        <v>5</v>
      </c>
      <c r="I3014" s="3" t="s">
        <v>36</v>
      </c>
      <c r="J3014" s="3">
        <v>6</v>
      </c>
      <c r="K3014" s="3">
        <v>7</v>
      </c>
      <c r="L3014" s="3">
        <v>6</v>
      </c>
      <c r="M3014" s="3">
        <v>0</v>
      </c>
      <c r="N3014" s="3">
        <v>0</v>
      </c>
      <c r="O3014" s="3">
        <v>0</v>
      </c>
      <c r="P3014" s="3">
        <f t="shared" si="143"/>
        <v>19</v>
      </c>
      <c r="Q3014" s="3">
        <v>76</v>
      </c>
      <c r="R3014" s="3">
        <f t="shared" si="142"/>
        <v>1</v>
      </c>
      <c r="S3014" s="3">
        <v>19</v>
      </c>
      <c r="T3014" s="3">
        <f>IF(AND(H3014&lt;5,S3014&gt;=VLOOKUP(A3014,anni!$A$1:$O$32,6,0)),1,0)</f>
        <v>0</v>
      </c>
    </row>
    <row r="3015" spans="1:20" x14ac:dyDescent="0.3">
      <c r="A3015" s="3">
        <v>2007</v>
      </c>
      <c r="B3015" s="3">
        <v>288</v>
      </c>
      <c r="C3015" s="3" t="s">
        <v>34</v>
      </c>
      <c r="D3015" s="3" t="s">
        <v>88</v>
      </c>
      <c r="E3015" s="3" t="s">
        <v>88</v>
      </c>
      <c r="F3015" s="3">
        <v>5257</v>
      </c>
      <c r="G3015" s="3">
        <f t="shared" si="144"/>
        <v>2007</v>
      </c>
      <c r="H3015" s="4">
        <v>5</v>
      </c>
      <c r="I3015" s="3" t="s">
        <v>36</v>
      </c>
      <c r="J3015" s="3">
        <v>3</v>
      </c>
      <c r="K3015" s="3">
        <v>4</v>
      </c>
      <c r="L3015" s="3">
        <v>5</v>
      </c>
      <c r="M3015" s="3">
        <v>3</v>
      </c>
      <c r="N3015" s="3">
        <v>0</v>
      </c>
      <c r="O3015" s="3">
        <v>0</v>
      </c>
      <c r="P3015" s="3">
        <f t="shared" si="143"/>
        <v>15</v>
      </c>
      <c r="Q3015" s="3">
        <v>121</v>
      </c>
      <c r="R3015" s="3">
        <f t="shared" si="142"/>
        <v>1</v>
      </c>
      <c r="S3015" s="3">
        <v>15</v>
      </c>
      <c r="T3015" s="3">
        <f>IF(AND(H3015&lt;5,S3015&gt;=VLOOKUP(A3015,anni!$A$1:$O$32,6,0)),1,0)</f>
        <v>0</v>
      </c>
    </row>
    <row r="3016" spans="1:20" x14ac:dyDescent="0.3">
      <c r="A3016" s="3">
        <v>2007</v>
      </c>
      <c r="B3016" s="3">
        <v>289</v>
      </c>
      <c r="C3016" s="3" t="s">
        <v>101</v>
      </c>
      <c r="D3016" s="3" t="s">
        <v>117</v>
      </c>
      <c r="E3016" s="3" t="s">
        <v>117</v>
      </c>
      <c r="F3016" s="3">
        <v>5314</v>
      </c>
      <c r="G3016" s="3">
        <f t="shared" si="144"/>
        <v>2007</v>
      </c>
      <c r="H3016" s="4">
        <v>4</v>
      </c>
      <c r="I3016" s="3" t="s">
        <v>36</v>
      </c>
      <c r="J3016" s="3">
        <v>3</v>
      </c>
      <c r="K3016" s="3">
        <v>3</v>
      </c>
      <c r="L3016" s="3">
        <v>4</v>
      </c>
      <c r="M3016" s="3">
        <v>1</v>
      </c>
      <c r="N3016" s="3">
        <v>0</v>
      </c>
      <c r="O3016" s="3">
        <v>0</v>
      </c>
      <c r="P3016" s="3">
        <f t="shared" si="143"/>
        <v>13.2</v>
      </c>
      <c r="Q3016" s="3">
        <v>181</v>
      </c>
      <c r="R3016" s="3">
        <f t="shared" si="142"/>
        <v>2</v>
      </c>
      <c r="S3016" s="3">
        <v>11</v>
      </c>
      <c r="T3016" s="3">
        <f>IF(AND(H3016&lt;5,S3016&gt;=VLOOKUP(A3016,anni!$A$1:$O$32,6,0)),1,0)</f>
        <v>0</v>
      </c>
    </row>
    <row r="3017" spans="1:20" x14ac:dyDescent="0.3">
      <c r="A3017" s="3">
        <v>2007</v>
      </c>
      <c r="B3017" s="3">
        <v>290</v>
      </c>
      <c r="C3017" s="3" t="s">
        <v>50</v>
      </c>
      <c r="D3017" s="3" t="s">
        <v>120</v>
      </c>
      <c r="E3017" s="3" t="s">
        <v>120</v>
      </c>
      <c r="F3017" s="3">
        <v>5258</v>
      </c>
      <c r="G3017" s="3">
        <f t="shared" si="144"/>
        <v>2007</v>
      </c>
      <c r="H3017" s="4">
        <v>5</v>
      </c>
      <c r="I3017" s="3" t="s">
        <v>36</v>
      </c>
      <c r="J3017" s="3">
        <v>6</v>
      </c>
      <c r="K3017" s="3">
        <v>3</v>
      </c>
      <c r="L3017" s="3">
        <v>0</v>
      </c>
      <c r="M3017" s="3">
        <v>3</v>
      </c>
      <c r="N3017" s="3">
        <v>0</v>
      </c>
      <c r="O3017" s="3">
        <v>0</v>
      </c>
      <c r="P3017" s="3">
        <f t="shared" si="143"/>
        <v>12</v>
      </c>
      <c r="Q3017" s="3">
        <v>163</v>
      </c>
      <c r="R3017" s="3">
        <f t="shared" si="142"/>
        <v>1</v>
      </c>
      <c r="S3017" s="3">
        <v>12</v>
      </c>
      <c r="T3017" s="3">
        <f>IF(AND(H3017&lt;5,S3017&gt;=VLOOKUP(A3017,anni!$A$1:$O$32,6,0)),1,0)</f>
        <v>0</v>
      </c>
    </row>
    <row r="3018" spans="1:20" x14ac:dyDescent="0.3">
      <c r="A3018" s="3">
        <v>2007</v>
      </c>
      <c r="B3018" s="3">
        <v>291</v>
      </c>
      <c r="C3018" s="3" t="s">
        <v>39</v>
      </c>
      <c r="D3018" s="3" t="s">
        <v>40</v>
      </c>
      <c r="E3018" s="3" t="s">
        <v>40</v>
      </c>
      <c r="F3018" s="3">
        <v>5177</v>
      </c>
      <c r="G3018" s="3">
        <f t="shared" si="144"/>
        <v>2007</v>
      </c>
      <c r="H3018" s="4">
        <v>3</v>
      </c>
      <c r="I3018" s="3" t="s">
        <v>36</v>
      </c>
      <c r="J3018" s="3">
        <v>7</v>
      </c>
      <c r="K3018" s="3">
        <v>7</v>
      </c>
      <c r="L3018" s="3">
        <v>7</v>
      </c>
      <c r="M3018" s="3">
        <v>7</v>
      </c>
      <c r="N3018" s="3">
        <v>7</v>
      </c>
      <c r="O3018" s="3">
        <v>7</v>
      </c>
      <c r="P3018" s="3">
        <f t="shared" si="143"/>
        <v>0</v>
      </c>
      <c r="Q3018" s="3">
        <v>1</v>
      </c>
      <c r="R3018" s="3">
        <f t="shared" si="142"/>
        <v>4</v>
      </c>
      <c r="S3018" s="3">
        <v>42</v>
      </c>
      <c r="T3018" s="3">
        <f>IF(AND(H3018&lt;5,S3018&gt;=VLOOKUP(A3018,anni!$A$1:$O$32,6,0)),1,0)</f>
        <v>1</v>
      </c>
    </row>
    <row r="3019" spans="1:20" x14ac:dyDescent="0.3">
      <c r="A3019" s="3">
        <v>2007</v>
      </c>
      <c r="B3019" s="3">
        <v>292</v>
      </c>
      <c r="C3019" s="3" t="s">
        <v>37</v>
      </c>
      <c r="D3019" s="3" t="s">
        <v>55</v>
      </c>
      <c r="E3019" s="3" t="s">
        <v>55</v>
      </c>
      <c r="F3019" s="3">
        <v>5115</v>
      </c>
      <c r="G3019" s="3">
        <f t="shared" si="144"/>
        <v>2007</v>
      </c>
      <c r="H3019" s="4">
        <v>5</v>
      </c>
      <c r="I3019" s="3" t="s">
        <v>36</v>
      </c>
      <c r="J3019" s="3">
        <v>2</v>
      </c>
      <c r="K3019" s="3">
        <v>0</v>
      </c>
      <c r="L3019" s="3">
        <v>0</v>
      </c>
      <c r="M3019" s="3">
        <v>0</v>
      </c>
      <c r="N3019" s="3">
        <v>0</v>
      </c>
      <c r="O3019" s="3">
        <v>0</v>
      </c>
      <c r="P3019" s="3">
        <f t="shared" si="143"/>
        <v>2</v>
      </c>
      <c r="Q3019" s="3">
        <v>269</v>
      </c>
      <c r="R3019" s="3">
        <f t="shared" si="142"/>
        <v>2</v>
      </c>
      <c r="S3019" s="3">
        <v>2</v>
      </c>
      <c r="T3019" s="3">
        <f>IF(AND(H3019&lt;5,S3019&gt;=VLOOKUP(A3019,anni!$A$1:$O$32,6,0)),1,0)</f>
        <v>0</v>
      </c>
    </row>
    <row r="3020" spans="1:20" x14ac:dyDescent="0.3">
      <c r="A3020" s="3">
        <v>2007</v>
      </c>
      <c r="B3020" s="3">
        <v>293</v>
      </c>
      <c r="C3020" s="3" t="s">
        <v>69</v>
      </c>
      <c r="D3020" s="3" t="s">
        <v>78</v>
      </c>
      <c r="E3020" s="3" t="s">
        <v>78</v>
      </c>
      <c r="F3020" s="3">
        <v>5259</v>
      </c>
      <c r="G3020" s="3">
        <f t="shared" si="144"/>
        <v>2007</v>
      </c>
      <c r="H3020" s="4">
        <v>5</v>
      </c>
      <c r="I3020" s="3" t="s">
        <v>36</v>
      </c>
      <c r="J3020" s="3">
        <v>4</v>
      </c>
      <c r="K3020" s="3">
        <v>3</v>
      </c>
      <c r="L3020" s="3">
        <v>7</v>
      </c>
      <c r="M3020" s="3">
        <v>3</v>
      </c>
      <c r="N3020" s="3">
        <v>0</v>
      </c>
      <c r="O3020" s="3">
        <v>0</v>
      </c>
      <c r="P3020" s="3">
        <f t="shared" si="143"/>
        <v>17</v>
      </c>
      <c r="Q3020" s="3">
        <v>94</v>
      </c>
      <c r="R3020" s="3">
        <f t="shared" si="142"/>
        <v>1</v>
      </c>
      <c r="S3020" s="3">
        <v>17</v>
      </c>
      <c r="T3020" s="3">
        <f>IF(AND(H3020&lt;5,S3020&gt;=VLOOKUP(A3020,anni!$A$1:$O$32,6,0)),1,0)</f>
        <v>0</v>
      </c>
    </row>
    <row r="3021" spans="1:20" x14ac:dyDescent="0.3">
      <c r="A3021" s="3">
        <v>2007</v>
      </c>
      <c r="B3021" s="3">
        <v>294</v>
      </c>
      <c r="C3021" s="3" t="s">
        <v>69</v>
      </c>
      <c r="D3021" s="3" t="s">
        <v>70</v>
      </c>
      <c r="E3021" s="3" t="s">
        <v>70</v>
      </c>
      <c r="F3021" s="3">
        <v>5260</v>
      </c>
      <c r="G3021" s="3">
        <f t="shared" si="144"/>
        <v>2007</v>
      </c>
      <c r="H3021" s="4">
        <v>5</v>
      </c>
      <c r="I3021" s="3" t="s">
        <v>36</v>
      </c>
      <c r="J3021" s="3">
        <v>0</v>
      </c>
      <c r="K3021" s="3">
        <v>3</v>
      </c>
      <c r="L3021" s="3">
        <v>7</v>
      </c>
      <c r="M3021" s="3">
        <v>0</v>
      </c>
      <c r="N3021" s="3">
        <v>0</v>
      </c>
      <c r="O3021" s="3">
        <v>0</v>
      </c>
      <c r="P3021" s="3">
        <f t="shared" si="143"/>
        <v>10</v>
      </c>
      <c r="Q3021" s="3">
        <v>196</v>
      </c>
      <c r="R3021" s="3">
        <f t="shared" si="142"/>
        <v>1</v>
      </c>
      <c r="S3021" s="3">
        <v>10</v>
      </c>
      <c r="T3021" s="3">
        <f>IF(AND(H3021&lt;5,S3021&gt;=VLOOKUP(A3021,anni!$A$1:$O$32,6,0)),1,0)</f>
        <v>0</v>
      </c>
    </row>
    <row r="3022" spans="1:20" x14ac:dyDescent="0.3">
      <c r="A3022" s="3">
        <v>2007</v>
      </c>
      <c r="B3022" s="3">
        <v>295</v>
      </c>
      <c r="C3022" s="3" t="s">
        <v>56</v>
      </c>
      <c r="D3022" s="3" t="s">
        <v>85</v>
      </c>
      <c r="E3022" s="3" t="s">
        <v>85</v>
      </c>
      <c r="F3022" s="3">
        <v>4955</v>
      </c>
      <c r="G3022" s="3">
        <f t="shared" si="144"/>
        <v>2007</v>
      </c>
      <c r="H3022" s="4">
        <v>5</v>
      </c>
      <c r="I3022" s="3" t="s">
        <v>36</v>
      </c>
      <c r="J3022" s="3">
        <v>4</v>
      </c>
      <c r="K3022" s="3">
        <v>7</v>
      </c>
      <c r="L3022" s="3">
        <v>7</v>
      </c>
      <c r="M3022" s="3">
        <v>0</v>
      </c>
      <c r="N3022" s="3">
        <v>1</v>
      </c>
      <c r="O3022" s="3">
        <v>0</v>
      </c>
      <c r="P3022" s="3">
        <f t="shared" si="143"/>
        <v>19</v>
      </c>
      <c r="Q3022" s="3">
        <v>76</v>
      </c>
      <c r="R3022" s="3">
        <f t="shared" si="142"/>
        <v>3</v>
      </c>
      <c r="S3022" s="3">
        <v>19</v>
      </c>
      <c r="T3022" s="3">
        <f>IF(AND(H3022&lt;5,S3022&gt;=VLOOKUP(A3022,anni!$A$1:$O$32,6,0)),1,0)</f>
        <v>0</v>
      </c>
    </row>
    <row r="3023" spans="1:20" x14ac:dyDescent="0.3">
      <c r="A3023" s="3">
        <v>2007</v>
      </c>
      <c r="B3023" s="3">
        <v>296</v>
      </c>
      <c r="C3023" s="3" t="s">
        <v>43</v>
      </c>
      <c r="D3023" s="3" t="s">
        <v>92</v>
      </c>
      <c r="E3023" s="3" t="s">
        <v>92</v>
      </c>
      <c r="F3023" s="3">
        <v>5315</v>
      </c>
      <c r="G3023" s="3">
        <f t="shared" si="144"/>
        <v>2007</v>
      </c>
      <c r="H3023" s="4">
        <v>4</v>
      </c>
      <c r="I3023" s="3" t="s">
        <v>36</v>
      </c>
      <c r="J3023" s="3">
        <v>5</v>
      </c>
      <c r="K3023" s="3">
        <v>7</v>
      </c>
      <c r="L3023" s="3">
        <v>7</v>
      </c>
      <c r="M3023" s="3">
        <v>0</v>
      </c>
      <c r="N3023" s="3">
        <v>0</v>
      </c>
      <c r="O3023" s="3">
        <v>2</v>
      </c>
      <c r="P3023" s="3">
        <f t="shared" si="143"/>
        <v>25.2</v>
      </c>
      <c r="Q3023" s="3">
        <v>55</v>
      </c>
      <c r="R3023" s="3">
        <f t="shared" si="142"/>
        <v>1</v>
      </c>
      <c r="S3023" s="3">
        <v>21</v>
      </c>
      <c r="T3023" s="3">
        <f>IF(AND(H3023&lt;5,S3023&gt;=VLOOKUP(A3023,anni!$A$1:$O$32,6,0)),1,0)</f>
        <v>0</v>
      </c>
    </row>
    <row r="3024" spans="1:20" x14ac:dyDescent="0.3">
      <c r="A3024" s="3">
        <v>2007</v>
      </c>
      <c r="B3024" s="3">
        <v>297</v>
      </c>
      <c r="C3024" s="3" t="s">
        <v>56</v>
      </c>
      <c r="D3024" s="3" t="s">
        <v>57</v>
      </c>
      <c r="E3024" s="3" t="s">
        <v>57</v>
      </c>
      <c r="F3024" s="3">
        <v>5261</v>
      </c>
      <c r="G3024" s="3">
        <f t="shared" si="144"/>
        <v>2007</v>
      </c>
      <c r="H3024" s="4">
        <v>5</v>
      </c>
      <c r="I3024" s="3" t="s">
        <v>36</v>
      </c>
      <c r="J3024" s="3">
        <v>3</v>
      </c>
      <c r="K3024" s="3">
        <v>3</v>
      </c>
      <c r="L3024" s="3">
        <v>7</v>
      </c>
      <c r="M3024" s="3">
        <v>2</v>
      </c>
      <c r="N3024" s="3">
        <v>0</v>
      </c>
      <c r="O3024" s="3">
        <v>0</v>
      </c>
      <c r="P3024" s="3">
        <f t="shared" si="143"/>
        <v>15</v>
      </c>
      <c r="Q3024" s="3">
        <v>121</v>
      </c>
      <c r="R3024" s="3">
        <f t="shared" si="142"/>
        <v>1</v>
      </c>
      <c r="S3024" s="3">
        <v>15</v>
      </c>
      <c r="T3024" s="3">
        <f>IF(AND(H3024&lt;5,S3024&gt;=VLOOKUP(A3024,anni!$A$1:$O$32,6,0)),1,0)</f>
        <v>0</v>
      </c>
    </row>
    <row r="3025" spans="1:20" x14ac:dyDescent="0.3">
      <c r="A3025" s="3">
        <v>2007</v>
      </c>
      <c r="B3025" s="3">
        <v>298</v>
      </c>
      <c r="C3025" s="3" t="s">
        <v>135</v>
      </c>
      <c r="D3025" s="3" t="s">
        <v>145</v>
      </c>
      <c r="E3025" s="3" t="s">
        <v>145</v>
      </c>
      <c r="F3025" s="3">
        <v>5262</v>
      </c>
      <c r="G3025" s="3">
        <f t="shared" si="144"/>
        <v>2007</v>
      </c>
      <c r="H3025" s="4">
        <v>5</v>
      </c>
      <c r="I3025" s="3" t="s">
        <v>36</v>
      </c>
      <c r="J3025" s="3">
        <v>1</v>
      </c>
      <c r="K3025" s="3">
        <v>1</v>
      </c>
      <c r="L3025" s="3">
        <v>4</v>
      </c>
      <c r="M3025" s="3">
        <v>0</v>
      </c>
      <c r="N3025" s="3">
        <v>0</v>
      </c>
      <c r="O3025" s="3">
        <v>0</v>
      </c>
      <c r="P3025" s="3">
        <f t="shared" si="143"/>
        <v>6</v>
      </c>
      <c r="Q3025" s="3">
        <v>230</v>
      </c>
      <c r="R3025" s="3">
        <f t="shared" si="142"/>
        <v>1</v>
      </c>
      <c r="S3025" s="3">
        <v>6</v>
      </c>
      <c r="T3025" s="3">
        <f>IF(AND(H3025&lt;5,S3025&gt;=VLOOKUP(A3025,anni!$A$1:$O$32,6,0)),1,0)</f>
        <v>0</v>
      </c>
    </row>
    <row r="3026" spans="1:20" x14ac:dyDescent="0.3">
      <c r="A3026" s="3">
        <v>2007</v>
      </c>
      <c r="B3026" s="3">
        <v>299</v>
      </c>
      <c r="C3026" s="3" t="s">
        <v>34</v>
      </c>
      <c r="D3026" s="3" t="s">
        <v>94</v>
      </c>
      <c r="E3026" s="3" t="s">
        <v>94</v>
      </c>
      <c r="F3026" s="3">
        <v>5332</v>
      </c>
      <c r="G3026" s="3">
        <f t="shared" si="144"/>
        <v>2007</v>
      </c>
      <c r="H3026" s="4">
        <v>3</v>
      </c>
      <c r="I3026" s="3" t="s">
        <v>36</v>
      </c>
      <c r="J3026" s="3">
        <v>4</v>
      </c>
      <c r="K3026" s="3">
        <v>3</v>
      </c>
      <c r="L3026" s="3">
        <v>6</v>
      </c>
      <c r="M3026" s="3">
        <v>1</v>
      </c>
      <c r="N3026" s="3">
        <v>0</v>
      </c>
      <c r="O3026" s="3">
        <v>0</v>
      </c>
      <c r="P3026" s="3">
        <f t="shared" si="143"/>
        <v>19.599999999999998</v>
      </c>
      <c r="Q3026" s="3">
        <v>134</v>
      </c>
      <c r="R3026" s="3">
        <f t="shared" si="142"/>
        <v>3</v>
      </c>
      <c r="S3026" s="3">
        <v>14</v>
      </c>
      <c r="T3026" s="3">
        <f>IF(AND(H3026&lt;5,S3026&gt;=VLOOKUP(A3026,anni!$A$1:$O$32,6,0)),1,0)</f>
        <v>0</v>
      </c>
    </row>
    <row r="3027" spans="1:20" x14ac:dyDescent="0.3">
      <c r="A3027" s="3">
        <v>2007</v>
      </c>
      <c r="B3027" s="3">
        <v>300</v>
      </c>
      <c r="C3027" s="3" t="s">
        <v>56</v>
      </c>
      <c r="D3027" s="3" t="s">
        <v>71</v>
      </c>
      <c r="E3027" s="3" t="s">
        <v>71</v>
      </c>
      <c r="F3027" s="3">
        <v>5263</v>
      </c>
      <c r="G3027" s="3">
        <f t="shared" si="144"/>
        <v>2007</v>
      </c>
      <c r="H3027" s="4">
        <v>5</v>
      </c>
      <c r="I3027" s="3" t="s">
        <v>36</v>
      </c>
      <c r="J3027" s="3">
        <v>7</v>
      </c>
      <c r="K3027" s="3">
        <v>3</v>
      </c>
      <c r="L3027" s="3">
        <v>7</v>
      </c>
      <c r="M3027" s="3">
        <v>0</v>
      </c>
      <c r="N3027" s="3">
        <v>0</v>
      </c>
      <c r="O3027" s="3">
        <v>0</v>
      </c>
      <c r="P3027" s="3">
        <f t="shared" si="143"/>
        <v>17</v>
      </c>
      <c r="Q3027" s="3">
        <v>94</v>
      </c>
      <c r="R3027" s="3">
        <f t="shared" si="142"/>
        <v>1</v>
      </c>
      <c r="S3027" s="3">
        <v>17</v>
      </c>
      <c r="T3027" s="3">
        <f>IF(AND(H3027&lt;5,S3027&gt;=VLOOKUP(A3027,anni!$A$1:$O$32,6,0)),1,0)</f>
        <v>0</v>
      </c>
    </row>
    <row r="3028" spans="1:20" x14ac:dyDescent="0.3">
      <c r="A3028" s="3">
        <v>2006</v>
      </c>
      <c r="B3028" s="3">
        <v>1</v>
      </c>
      <c r="C3028" s="3" t="s">
        <v>106</v>
      </c>
      <c r="D3028" s="3" t="s">
        <v>107</v>
      </c>
      <c r="E3028" s="3" t="s">
        <v>107</v>
      </c>
      <c r="F3028" s="3">
        <v>5000</v>
      </c>
      <c r="G3028" s="3">
        <f t="shared" si="144"/>
        <v>2006</v>
      </c>
      <c r="H3028" s="4">
        <v>5</v>
      </c>
      <c r="I3028" s="3" t="s">
        <v>36</v>
      </c>
      <c r="J3028" s="3">
        <v>7</v>
      </c>
      <c r="K3028" s="3">
        <v>1</v>
      </c>
      <c r="L3028" s="3">
        <v>0</v>
      </c>
      <c r="M3028" s="3">
        <v>3</v>
      </c>
      <c r="N3028" s="3">
        <v>1</v>
      </c>
      <c r="O3028" s="3">
        <v>0</v>
      </c>
      <c r="P3028" s="3">
        <f t="shared" si="143"/>
        <v>12</v>
      </c>
      <c r="Q3028" s="3">
        <v>149</v>
      </c>
      <c r="R3028" s="3">
        <f t="shared" si="142"/>
        <v>1</v>
      </c>
      <c r="S3028" s="3">
        <v>12</v>
      </c>
      <c r="T3028" s="3">
        <f>IF(AND(H3028&lt;5,S3028&gt;=VLOOKUP(A3028,anni!$A$1:$O$32,6,0)),1,0)</f>
        <v>0</v>
      </c>
    </row>
    <row r="3029" spans="1:20" x14ac:dyDescent="0.3">
      <c r="A3029" s="3">
        <v>2006</v>
      </c>
      <c r="B3029" s="3">
        <v>2</v>
      </c>
      <c r="C3029" s="3" t="s">
        <v>29</v>
      </c>
      <c r="D3029" s="3" t="s">
        <v>75</v>
      </c>
      <c r="E3029" s="3" t="s">
        <v>75</v>
      </c>
      <c r="F3029" s="3">
        <v>5069</v>
      </c>
      <c r="G3029" s="3">
        <f t="shared" si="144"/>
        <v>2006</v>
      </c>
      <c r="H3029" s="4">
        <v>4</v>
      </c>
      <c r="I3029" s="3" t="s">
        <v>36</v>
      </c>
      <c r="J3029" s="3">
        <v>7</v>
      </c>
      <c r="K3029" s="3">
        <v>5</v>
      </c>
      <c r="L3029" s="3">
        <v>0</v>
      </c>
      <c r="M3029" s="3">
        <v>3</v>
      </c>
      <c r="N3029" s="3">
        <v>0</v>
      </c>
      <c r="O3029" s="3">
        <v>0</v>
      </c>
      <c r="P3029" s="3">
        <f t="shared" si="143"/>
        <v>18</v>
      </c>
      <c r="Q3029" s="3">
        <v>113</v>
      </c>
      <c r="R3029" s="3">
        <f t="shared" si="142"/>
        <v>2</v>
      </c>
      <c r="S3029" s="3">
        <v>15</v>
      </c>
      <c r="T3029" s="3">
        <f>IF(AND(H3029&lt;5,S3029&gt;=VLOOKUP(A3029,anni!$A$1:$O$32,6,0)),1,0)</f>
        <v>0</v>
      </c>
    </row>
    <row r="3030" spans="1:20" x14ac:dyDescent="0.3">
      <c r="A3030" s="3">
        <v>2006</v>
      </c>
      <c r="B3030" s="3">
        <v>3</v>
      </c>
      <c r="C3030" s="3" t="s">
        <v>45</v>
      </c>
      <c r="D3030" s="3" t="s">
        <v>49</v>
      </c>
      <c r="E3030" s="3" t="s">
        <v>49</v>
      </c>
      <c r="F3030" s="3">
        <v>5001</v>
      </c>
      <c r="G3030" s="3">
        <f t="shared" si="144"/>
        <v>2006</v>
      </c>
      <c r="H3030" s="4">
        <v>5</v>
      </c>
      <c r="I3030" s="3" t="s">
        <v>36</v>
      </c>
      <c r="J3030" s="3">
        <v>7</v>
      </c>
      <c r="K3030" s="3">
        <v>4</v>
      </c>
      <c r="L3030" s="3">
        <v>3</v>
      </c>
      <c r="M3030" s="3">
        <v>6</v>
      </c>
      <c r="N3030" s="3">
        <v>0</v>
      </c>
      <c r="O3030" s="3">
        <v>0</v>
      </c>
      <c r="P3030" s="3">
        <f t="shared" si="143"/>
        <v>20</v>
      </c>
      <c r="Q3030" s="3">
        <v>56</v>
      </c>
      <c r="R3030" s="3">
        <f t="shared" si="142"/>
        <v>1</v>
      </c>
      <c r="S3030" s="3">
        <v>20</v>
      </c>
      <c r="T3030" s="3">
        <f>IF(AND(H3030&lt;5,S3030&gt;=VLOOKUP(A3030,anni!$A$1:$O$32,6,0)),1,0)</f>
        <v>0</v>
      </c>
    </row>
    <row r="3031" spans="1:20" x14ac:dyDescent="0.3">
      <c r="A3031" s="3">
        <v>2006</v>
      </c>
      <c r="B3031" s="3">
        <v>4</v>
      </c>
      <c r="C3031" s="3" t="s">
        <v>50</v>
      </c>
      <c r="D3031" s="3" t="s">
        <v>140</v>
      </c>
      <c r="E3031" s="3" t="s">
        <v>140</v>
      </c>
      <c r="F3031" s="3">
        <v>5002</v>
      </c>
      <c r="G3031" s="3">
        <f t="shared" si="144"/>
        <v>2006</v>
      </c>
      <c r="H3031" s="4">
        <v>5</v>
      </c>
      <c r="I3031" s="3" t="s">
        <v>36</v>
      </c>
      <c r="J3031" s="3">
        <v>7</v>
      </c>
      <c r="K3031" s="3">
        <v>6</v>
      </c>
      <c r="L3031" s="3">
        <v>0</v>
      </c>
      <c r="M3031" s="3">
        <v>2</v>
      </c>
      <c r="N3031" s="3">
        <v>0</v>
      </c>
      <c r="O3031" s="3">
        <v>0</v>
      </c>
      <c r="P3031" s="3">
        <f t="shared" si="143"/>
        <v>15</v>
      </c>
      <c r="Q3031" s="3">
        <v>113</v>
      </c>
      <c r="R3031" s="3">
        <f t="shared" si="142"/>
        <v>1</v>
      </c>
      <c r="S3031" s="3">
        <v>15</v>
      </c>
      <c r="T3031" s="3">
        <f>IF(AND(H3031&lt;5,S3031&gt;=VLOOKUP(A3031,anni!$A$1:$O$32,6,0)),1,0)</f>
        <v>0</v>
      </c>
    </row>
    <row r="3032" spans="1:20" x14ac:dyDescent="0.3">
      <c r="A3032" s="3">
        <v>2006</v>
      </c>
      <c r="B3032" s="3">
        <v>5</v>
      </c>
      <c r="C3032" s="3" t="s">
        <v>69</v>
      </c>
      <c r="D3032" s="3" t="s">
        <v>119</v>
      </c>
      <c r="E3032" s="3" t="s">
        <v>119</v>
      </c>
      <c r="F3032" s="3">
        <v>5003</v>
      </c>
      <c r="G3032" s="3">
        <f t="shared" si="144"/>
        <v>2006</v>
      </c>
      <c r="H3032" s="4">
        <v>5</v>
      </c>
      <c r="I3032" s="3" t="s">
        <v>36</v>
      </c>
      <c r="J3032" s="3">
        <v>7</v>
      </c>
      <c r="K3032" s="3">
        <v>4</v>
      </c>
      <c r="L3032" s="3">
        <v>0</v>
      </c>
      <c r="M3032" s="3">
        <v>0</v>
      </c>
      <c r="N3032" s="3">
        <v>0</v>
      </c>
      <c r="O3032" s="3">
        <v>0</v>
      </c>
      <c r="P3032" s="3">
        <f t="shared" si="143"/>
        <v>11</v>
      </c>
      <c r="Q3032" s="3">
        <v>168</v>
      </c>
      <c r="R3032" s="3">
        <f t="shared" si="142"/>
        <v>1</v>
      </c>
      <c r="S3032" s="3">
        <v>11</v>
      </c>
      <c r="T3032" s="3">
        <f>IF(AND(H3032&lt;5,S3032&gt;=VLOOKUP(A3032,anni!$A$1:$O$32,6,0)),1,0)</f>
        <v>0</v>
      </c>
    </row>
    <row r="3033" spans="1:20" x14ac:dyDescent="0.3">
      <c r="A3033" s="3">
        <v>2006</v>
      </c>
      <c r="B3033" s="3">
        <v>6</v>
      </c>
      <c r="C3033" s="3" t="s">
        <v>86</v>
      </c>
      <c r="D3033" s="3" t="s">
        <v>87</v>
      </c>
      <c r="E3033" s="3" t="s">
        <v>87</v>
      </c>
      <c r="F3033" s="3">
        <v>4736</v>
      </c>
      <c r="G3033" s="3">
        <f t="shared" si="144"/>
        <v>2006</v>
      </c>
      <c r="H3033" s="4">
        <v>4</v>
      </c>
      <c r="I3033" s="3" t="s">
        <v>36</v>
      </c>
      <c r="J3033" s="3">
        <v>7</v>
      </c>
      <c r="K3033" s="3">
        <v>3</v>
      </c>
      <c r="L3033" s="3">
        <v>0</v>
      </c>
      <c r="M3033" s="3">
        <v>0</v>
      </c>
      <c r="N3033" s="3">
        <v>0</v>
      </c>
      <c r="O3033" s="3">
        <v>0</v>
      </c>
      <c r="P3033" s="3">
        <f t="shared" si="143"/>
        <v>12</v>
      </c>
      <c r="Q3033" s="3">
        <v>187</v>
      </c>
      <c r="R3033" s="3">
        <f t="shared" si="142"/>
        <v>2</v>
      </c>
      <c r="S3033" s="3">
        <v>10</v>
      </c>
      <c r="T3033" s="3">
        <f>IF(AND(H3033&lt;5,S3033&gt;=VLOOKUP(A3033,anni!$A$1:$O$32,6,0)),1,0)</f>
        <v>0</v>
      </c>
    </row>
    <row r="3034" spans="1:20" x14ac:dyDescent="0.3">
      <c r="A3034" s="3">
        <v>2006</v>
      </c>
      <c r="B3034" s="3">
        <v>7</v>
      </c>
      <c r="C3034" s="3" t="s">
        <v>29</v>
      </c>
      <c r="D3034" s="3" t="s">
        <v>30</v>
      </c>
      <c r="E3034" s="3" t="s">
        <v>30</v>
      </c>
      <c r="F3034" s="3">
        <v>5117</v>
      </c>
      <c r="G3034" s="3">
        <f t="shared" si="144"/>
        <v>2006</v>
      </c>
      <c r="H3034" s="4">
        <v>3</v>
      </c>
      <c r="I3034" s="3" t="s">
        <v>36</v>
      </c>
      <c r="J3034" s="3">
        <v>0</v>
      </c>
      <c r="K3034" s="3">
        <v>0</v>
      </c>
      <c r="L3034" s="3">
        <v>0</v>
      </c>
      <c r="M3034" s="3">
        <v>0</v>
      </c>
      <c r="N3034" s="3">
        <v>0</v>
      </c>
      <c r="O3034" s="3">
        <v>0</v>
      </c>
      <c r="P3034" s="3">
        <f t="shared" si="143"/>
        <v>0</v>
      </c>
      <c r="Q3034" s="3">
        <v>274</v>
      </c>
      <c r="R3034" s="3">
        <f t="shared" si="142"/>
        <v>1</v>
      </c>
      <c r="S3034" s="3">
        <v>0</v>
      </c>
      <c r="T3034" s="3">
        <f>IF(AND(H3034&lt;5,S3034&gt;=VLOOKUP(A3034,anni!$A$1:$O$32,6,0)),1,0)</f>
        <v>0</v>
      </c>
    </row>
    <row r="3035" spans="1:20" x14ac:dyDescent="0.3">
      <c r="A3035" s="3">
        <v>2006</v>
      </c>
      <c r="B3035" s="3">
        <v>8</v>
      </c>
      <c r="C3035" s="3" t="s">
        <v>29</v>
      </c>
      <c r="D3035" s="3" t="s">
        <v>75</v>
      </c>
      <c r="E3035" s="3" t="s">
        <v>75</v>
      </c>
      <c r="F3035" s="3">
        <v>5141</v>
      </c>
      <c r="G3035" s="3">
        <f t="shared" si="144"/>
        <v>2006</v>
      </c>
      <c r="H3035" s="4">
        <v>2</v>
      </c>
      <c r="I3035" s="3" t="s">
        <v>31</v>
      </c>
      <c r="P3035" s="3">
        <f t="shared" si="143"/>
        <v>-1</v>
      </c>
      <c r="Q3035" s="3">
        <v>282</v>
      </c>
      <c r="R3035" s="3">
        <f t="shared" si="142"/>
        <v>4</v>
      </c>
      <c r="S3035" s="3">
        <v>-1</v>
      </c>
      <c r="T3035" s="3">
        <f>IF(AND(H3035&lt;5,S3035&gt;=VLOOKUP(A3035,anni!$A$1:$O$32,6,0)),1,0)</f>
        <v>0</v>
      </c>
    </row>
    <row r="3036" spans="1:20" x14ac:dyDescent="0.3">
      <c r="A3036" s="3">
        <v>2006</v>
      </c>
      <c r="B3036" s="3">
        <v>9</v>
      </c>
      <c r="C3036" s="3" t="s">
        <v>32</v>
      </c>
      <c r="D3036" s="3" t="s">
        <v>33</v>
      </c>
      <c r="E3036" s="3" t="s">
        <v>33</v>
      </c>
      <c r="F3036" s="3">
        <v>5004</v>
      </c>
      <c r="G3036" s="3">
        <f t="shared" si="144"/>
        <v>2006</v>
      </c>
      <c r="H3036" s="4">
        <v>5</v>
      </c>
      <c r="I3036" s="3" t="s">
        <v>36</v>
      </c>
      <c r="J3036" s="3">
        <v>7</v>
      </c>
      <c r="K3036" s="3">
        <v>3</v>
      </c>
      <c r="L3036" s="3">
        <v>0</v>
      </c>
      <c r="M3036" s="3">
        <v>2</v>
      </c>
      <c r="N3036" s="3">
        <v>0</v>
      </c>
      <c r="O3036" s="3">
        <v>0</v>
      </c>
      <c r="P3036" s="3">
        <f t="shared" si="143"/>
        <v>12</v>
      </c>
      <c r="Q3036" s="3">
        <v>149</v>
      </c>
      <c r="R3036" s="3">
        <f t="shared" si="142"/>
        <v>1</v>
      </c>
      <c r="S3036" s="3">
        <v>12</v>
      </c>
      <c r="T3036" s="3">
        <f>IF(AND(H3036&lt;5,S3036&gt;=VLOOKUP(A3036,anni!$A$1:$O$32,6,0)),1,0)</f>
        <v>0</v>
      </c>
    </row>
    <row r="3037" spans="1:20" x14ac:dyDescent="0.3">
      <c r="A3037" s="3">
        <v>2006</v>
      </c>
      <c r="B3037" s="3">
        <v>10</v>
      </c>
      <c r="C3037" s="3" t="s">
        <v>37</v>
      </c>
      <c r="D3037" s="3" t="s">
        <v>38</v>
      </c>
      <c r="E3037" s="3" t="s">
        <v>38</v>
      </c>
      <c r="F3037" s="3">
        <v>5118</v>
      </c>
      <c r="G3037" s="3">
        <f t="shared" si="144"/>
        <v>2006</v>
      </c>
      <c r="H3037" s="4">
        <v>3</v>
      </c>
      <c r="I3037" s="3" t="s">
        <v>36</v>
      </c>
      <c r="J3037" s="3">
        <v>6</v>
      </c>
      <c r="K3037" s="3">
        <v>5</v>
      </c>
      <c r="L3037" s="3">
        <v>0</v>
      </c>
      <c r="M3037" s="3">
        <v>0</v>
      </c>
      <c r="N3037" s="3">
        <v>2</v>
      </c>
      <c r="O3037" s="3">
        <v>1</v>
      </c>
      <c r="P3037" s="3">
        <f t="shared" si="143"/>
        <v>19.599999999999998</v>
      </c>
      <c r="Q3037" s="3">
        <v>127</v>
      </c>
      <c r="R3037" s="3">
        <f t="shared" si="142"/>
        <v>3</v>
      </c>
      <c r="S3037" s="3">
        <v>14</v>
      </c>
      <c r="T3037" s="3">
        <f>IF(AND(H3037&lt;5,S3037&gt;=VLOOKUP(A3037,anni!$A$1:$O$32,6,0)),1,0)</f>
        <v>0</v>
      </c>
    </row>
    <row r="3038" spans="1:20" x14ac:dyDescent="0.3">
      <c r="A3038" s="3">
        <v>2006</v>
      </c>
      <c r="B3038" s="3">
        <v>11</v>
      </c>
      <c r="C3038" s="3" t="s">
        <v>101</v>
      </c>
      <c r="D3038" s="3" t="s">
        <v>116</v>
      </c>
      <c r="E3038" s="3" t="s">
        <v>116</v>
      </c>
      <c r="F3038" s="3">
        <v>5005</v>
      </c>
      <c r="G3038" s="3">
        <f t="shared" si="144"/>
        <v>2006</v>
      </c>
      <c r="H3038" s="4">
        <v>5</v>
      </c>
      <c r="I3038" s="3" t="s">
        <v>36</v>
      </c>
      <c r="J3038" s="3">
        <v>7</v>
      </c>
      <c r="K3038" s="3">
        <v>1</v>
      </c>
      <c r="L3038" s="3">
        <v>0</v>
      </c>
      <c r="M3038" s="3">
        <v>0</v>
      </c>
      <c r="N3038" s="3">
        <v>0</v>
      </c>
      <c r="O3038" s="3">
        <v>0</v>
      </c>
      <c r="P3038" s="3">
        <f t="shared" si="143"/>
        <v>8</v>
      </c>
      <c r="Q3038" s="3">
        <v>228</v>
      </c>
      <c r="R3038" s="3">
        <f t="shared" si="142"/>
        <v>1</v>
      </c>
      <c r="S3038" s="3">
        <v>8</v>
      </c>
      <c r="T3038" s="3">
        <f>IF(AND(H3038&lt;5,S3038&gt;=VLOOKUP(A3038,anni!$A$1:$O$32,6,0)),1,0)</f>
        <v>0</v>
      </c>
    </row>
    <row r="3039" spans="1:20" x14ac:dyDescent="0.3">
      <c r="A3039" s="3">
        <v>2006</v>
      </c>
      <c r="B3039" s="3">
        <v>12</v>
      </c>
      <c r="C3039" s="3" t="s">
        <v>69</v>
      </c>
      <c r="D3039" s="3" t="s">
        <v>76</v>
      </c>
      <c r="E3039" s="3" t="s">
        <v>76</v>
      </c>
      <c r="F3039" s="3">
        <v>5006</v>
      </c>
      <c r="G3039" s="3">
        <f t="shared" si="144"/>
        <v>2006</v>
      </c>
      <c r="H3039" s="4">
        <v>5</v>
      </c>
      <c r="I3039" s="3" t="s">
        <v>36</v>
      </c>
      <c r="J3039" s="3">
        <v>6</v>
      </c>
      <c r="K3039" s="3">
        <v>4</v>
      </c>
      <c r="L3039" s="3">
        <v>3</v>
      </c>
      <c r="M3039" s="3">
        <v>2</v>
      </c>
      <c r="N3039" s="3">
        <v>0</v>
      </c>
      <c r="O3039" s="3">
        <v>0</v>
      </c>
      <c r="P3039" s="3">
        <f t="shared" si="143"/>
        <v>15</v>
      </c>
      <c r="Q3039" s="3">
        <v>113</v>
      </c>
      <c r="R3039" s="3">
        <f t="shared" si="142"/>
        <v>1</v>
      </c>
      <c r="S3039" s="3">
        <v>15</v>
      </c>
      <c r="T3039" s="3">
        <f>IF(AND(H3039&lt;5,S3039&gt;=VLOOKUP(A3039,anni!$A$1:$O$32,6,0)),1,0)</f>
        <v>0</v>
      </c>
    </row>
    <row r="3040" spans="1:20" x14ac:dyDescent="0.3">
      <c r="A3040" s="3">
        <v>2006</v>
      </c>
      <c r="B3040" s="3">
        <v>13</v>
      </c>
      <c r="C3040" s="3" t="s">
        <v>86</v>
      </c>
      <c r="D3040" s="3" t="s">
        <v>87</v>
      </c>
      <c r="E3040" s="3" t="s">
        <v>87</v>
      </c>
      <c r="F3040" s="3">
        <v>5142</v>
      </c>
      <c r="G3040" s="3">
        <f t="shared" si="144"/>
        <v>2006</v>
      </c>
      <c r="H3040" s="4">
        <v>2</v>
      </c>
      <c r="I3040" s="3" t="s">
        <v>31</v>
      </c>
      <c r="J3040" s="3">
        <v>7</v>
      </c>
      <c r="K3040" s="3">
        <v>2</v>
      </c>
      <c r="L3040" s="3">
        <v>0</v>
      </c>
      <c r="M3040" s="3">
        <v>0</v>
      </c>
      <c r="N3040" s="3">
        <v>0</v>
      </c>
      <c r="O3040" s="3">
        <v>1</v>
      </c>
      <c r="P3040" s="3">
        <f t="shared" si="143"/>
        <v>16</v>
      </c>
      <c r="Q3040" s="3">
        <v>187</v>
      </c>
      <c r="R3040" s="3">
        <f t="shared" si="142"/>
        <v>1</v>
      </c>
      <c r="S3040" s="3">
        <v>10</v>
      </c>
      <c r="T3040" s="3">
        <f>IF(AND(H3040&lt;5,S3040&gt;=VLOOKUP(A3040,anni!$A$1:$O$32,6,0)),1,0)</f>
        <v>0</v>
      </c>
    </row>
    <row r="3041" spans="1:20" x14ac:dyDescent="0.3">
      <c r="A3041" s="3">
        <v>2006</v>
      </c>
      <c r="B3041" s="3">
        <v>14</v>
      </c>
      <c r="C3041" s="3" t="s">
        <v>86</v>
      </c>
      <c r="D3041" s="3" t="s">
        <v>131</v>
      </c>
      <c r="E3041" s="3" t="s">
        <v>131</v>
      </c>
      <c r="F3041" s="3">
        <v>5007</v>
      </c>
      <c r="G3041" s="3">
        <f t="shared" si="144"/>
        <v>2006</v>
      </c>
      <c r="H3041" s="4">
        <v>5</v>
      </c>
      <c r="I3041" s="3" t="s">
        <v>36</v>
      </c>
      <c r="J3041" s="3">
        <v>7</v>
      </c>
      <c r="K3041" s="3">
        <v>0</v>
      </c>
      <c r="L3041" s="3">
        <v>0</v>
      </c>
      <c r="M3041" s="3">
        <v>1</v>
      </c>
      <c r="N3041" s="3">
        <v>0</v>
      </c>
      <c r="O3041" s="3">
        <v>0</v>
      </c>
      <c r="P3041" s="3">
        <f t="shared" si="143"/>
        <v>8</v>
      </c>
      <c r="Q3041" s="3">
        <v>228</v>
      </c>
      <c r="R3041" s="3">
        <f t="shared" ref="R3041:R3104" si="145">COUNTIF($F$609:$F$5991,F3041)</f>
        <v>1</v>
      </c>
      <c r="S3041" s="3">
        <v>8</v>
      </c>
      <c r="T3041" s="3">
        <f>IF(AND(H3041&lt;5,S3041&gt;=VLOOKUP(A3041,anni!$A$1:$O$32,6,0)),1,0)</f>
        <v>0</v>
      </c>
    </row>
    <row r="3042" spans="1:20" x14ac:dyDescent="0.3">
      <c r="A3042" s="3">
        <v>2006</v>
      </c>
      <c r="B3042" s="3">
        <v>15</v>
      </c>
      <c r="C3042" s="3" t="s">
        <v>45</v>
      </c>
      <c r="D3042" s="3" t="s">
        <v>49</v>
      </c>
      <c r="E3042" s="3" t="s">
        <v>49</v>
      </c>
      <c r="F3042" s="3">
        <v>5008</v>
      </c>
      <c r="G3042" s="3">
        <f t="shared" si="144"/>
        <v>2006</v>
      </c>
      <c r="H3042" s="4">
        <v>5</v>
      </c>
      <c r="I3042" s="3" t="s">
        <v>36</v>
      </c>
      <c r="J3042" s="3">
        <v>7</v>
      </c>
      <c r="K3042" s="3">
        <v>3</v>
      </c>
      <c r="L3042" s="3">
        <v>0</v>
      </c>
      <c r="M3042" s="3">
        <v>4</v>
      </c>
      <c r="N3042" s="3">
        <v>0</v>
      </c>
      <c r="O3042" s="3">
        <v>0</v>
      </c>
      <c r="P3042" s="3">
        <f t="shared" si="143"/>
        <v>14</v>
      </c>
      <c r="Q3042" s="3">
        <v>127</v>
      </c>
      <c r="R3042" s="3">
        <f t="shared" si="145"/>
        <v>1</v>
      </c>
      <c r="S3042" s="3">
        <v>14</v>
      </c>
      <c r="T3042" s="3">
        <f>IF(AND(H3042&lt;5,S3042&gt;=VLOOKUP(A3042,anni!$A$1:$O$32,6,0)),1,0)</f>
        <v>0</v>
      </c>
    </row>
    <row r="3043" spans="1:20" x14ac:dyDescent="0.3">
      <c r="A3043" s="3">
        <v>2006</v>
      </c>
      <c r="B3043" s="3">
        <v>16</v>
      </c>
      <c r="C3043" s="3" t="s">
        <v>101</v>
      </c>
      <c r="D3043" s="3" t="s">
        <v>102</v>
      </c>
      <c r="E3043" s="3" t="s">
        <v>102</v>
      </c>
      <c r="F3043" s="3">
        <v>5070</v>
      </c>
      <c r="G3043" s="3">
        <f t="shared" si="144"/>
        <v>2006</v>
      </c>
      <c r="H3043" s="4">
        <v>4</v>
      </c>
      <c r="I3043" s="3" t="s">
        <v>36</v>
      </c>
      <c r="J3043" s="3">
        <v>7</v>
      </c>
      <c r="K3043" s="3">
        <v>0</v>
      </c>
      <c r="L3043" s="3">
        <v>4</v>
      </c>
      <c r="M3043" s="3">
        <v>5</v>
      </c>
      <c r="N3043" s="3">
        <v>0</v>
      </c>
      <c r="O3043" s="3">
        <v>1</v>
      </c>
      <c r="P3043" s="3">
        <f t="shared" ref="P3043:P3106" si="146">IF(T3043=0,IF(S3043=-1,-1,S3043*HLOOKUP(H3043,$U$1:$Y$2,2,0)),0)</f>
        <v>20.399999999999999</v>
      </c>
      <c r="Q3043" s="3">
        <v>92</v>
      </c>
      <c r="R3043" s="3">
        <f t="shared" si="145"/>
        <v>2</v>
      </c>
      <c r="S3043" s="3">
        <v>17</v>
      </c>
      <c r="T3043" s="3">
        <f>IF(AND(H3043&lt;5,S3043&gt;=VLOOKUP(A3043,anni!$A$1:$O$32,6,0)),1,0)</f>
        <v>0</v>
      </c>
    </row>
    <row r="3044" spans="1:20" x14ac:dyDescent="0.3">
      <c r="A3044" s="3">
        <v>2006</v>
      </c>
      <c r="B3044" s="3">
        <v>17</v>
      </c>
      <c r="C3044" s="3" t="s">
        <v>69</v>
      </c>
      <c r="D3044" s="3" t="s">
        <v>147</v>
      </c>
      <c r="E3044" s="3" t="s">
        <v>147</v>
      </c>
      <c r="F3044" s="3">
        <v>5009</v>
      </c>
      <c r="G3044" s="3">
        <f t="shared" si="144"/>
        <v>2006</v>
      </c>
      <c r="H3044" s="4">
        <v>5</v>
      </c>
      <c r="I3044" s="3" t="s">
        <v>36</v>
      </c>
      <c r="J3044" s="3">
        <v>7</v>
      </c>
      <c r="K3044" s="3">
        <v>0</v>
      </c>
      <c r="L3044" s="3">
        <v>0</v>
      </c>
      <c r="M3044" s="3">
        <v>1</v>
      </c>
      <c r="N3044" s="3">
        <v>0</v>
      </c>
      <c r="O3044" s="3">
        <v>0</v>
      </c>
      <c r="P3044" s="3">
        <f t="shared" si="146"/>
        <v>8</v>
      </c>
      <c r="Q3044" s="3">
        <v>228</v>
      </c>
      <c r="R3044" s="3">
        <f t="shared" si="145"/>
        <v>1</v>
      </c>
      <c r="S3044" s="3">
        <v>8</v>
      </c>
      <c r="T3044" s="3">
        <f>IF(AND(H3044&lt;5,S3044&gt;=VLOOKUP(A3044,anni!$A$1:$O$32,6,0)),1,0)</f>
        <v>0</v>
      </c>
    </row>
    <row r="3045" spans="1:20" x14ac:dyDescent="0.3">
      <c r="A3045" s="3">
        <v>2006</v>
      </c>
      <c r="B3045" s="3">
        <v>18</v>
      </c>
      <c r="C3045" s="3" t="s">
        <v>56</v>
      </c>
      <c r="D3045" s="3" t="s">
        <v>93</v>
      </c>
      <c r="E3045" s="3" t="s">
        <v>93</v>
      </c>
      <c r="F3045" s="3">
        <v>5071</v>
      </c>
      <c r="G3045" s="3">
        <f t="shared" si="144"/>
        <v>2006</v>
      </c>
      <c r="H3045" s="4">
        <v>4</v>
      </c>
      <c r="I3045" s="3" t="s">
        <v>36</v>
      </c>
      <c r="J3045" s="3">
        <v>7</v>
      </c>
      <c r="K3045" s="3">
        <v>7</v>
      </c>
      <c r="L3045" s="3">
        <v>3</v>
      </c>
      <c r="M3045" s="3">
        <v>4</v>
      </c>
      <c r="N3045" s="3">
        <v>0</v>
      </c>
      <c r="O3045" s="3">
        <v>1</v>
      </c>
      <c r="P3045" s="3">
        <f t="shared" si="146"/>
        <v>26.4</v>
      </c>
      <c r="Q3045" s="3">
        <v>36</v>
      </c>
      <c r="R3045" s="3">
        <f t="shared" si="145"/>
        <v>1</v>
      </c>
      <c r="S3045" s="3">
        <v>22</v>
      </c>
      <c r="T3045" s="3">
        <f>IF(AND(H3045&lt;5,S3045&gt;=VLOOKUP(A3045,anni!$A$1:$O$32,6,0)),1,0)</f>
        <v>0</v>
      </c>
    </row>
    <row r="3046" spans="1:20" x14ac:dyDescent="0.3">
      <c r="A3046" s="3">
        <v>2006</v>
      </c>
      <c r="B3046" s="3">
        <v>19</v>
      </c>
      <c r="C3046" s="3" t="s">
        <v>45</v>
      </c>
      <c r="D3046" s="3" t="s">
        <v>132</v>
      </c>
      <c r="E3046" s="3" t="s">
        <v>132</v>
      </c>
      <c r="F3046" s="3">
        <v>5072</v>
      </c>
      <c r="G3046" s="3">
        <f t="shared" si="144"/>
        <v>2006</v>
      </c>
      <c r="H3046" s="4">
        <v>4</v>
      </c>
      <c r="I3046" s="3" t="s">
        <v>36</v>
      </c>
      <c r="J3046" s="3">
        <v>7</v>
      </c>
      <c r="K3046" s="3">
        <v>7</v>
      </c>
      <c r="L3046" s="3">
        <v>3</v>
      </c>
      <c r="M3046" s="3">
        <v>0</v>
      </c>
      <c r="N3046" s="3">
        <v>0</v>
      </c>
      <c r="O3046" s="3">
        <v>0</v>
      </c>
      <c r="P3046" s="3">
        <f t="shared" si="146"/>
        <v>20.399999999999999</v>
      </c>
      <c r="Q3046" s="3">
        <v>92</v>
      </c>
      <c r="R3046" s="3">
        <f t="shared" si="145"/>
        <v>2</v>
      </c>
      <c r="S3046" s="3">
        <v>17</v>
      </c>
      <c r="T3046" s="3">
        <f>IF(AND(H3046&lt;5,S3046&gt;=VLOOKUP(A3046,anni!$A$1:$O$32,6,0)),1,0)</f>
        <v>0</v>
      </c>
    </row>
    <row r="3047" spans="1:20" x14ac:dyDescent="0.3">
      <c r="A3047" s="3">
        <v>2006</v>
      </c>
      <c r="B3047" s="3">
        <v>20</v>
      </c>
      <c r="C3047" s="3" t="s">
        <v>34</v>
      </c>
      <c r="D3047" s="3" t="s">
        <v>42</v>
      </c>
      <c r="E3047" s="3" t="s">
        <v>42</v>
      </c>
      <c r="F3047" s="3">
        <v>4883</v>
      </c>
      <c r="G3047" s="3">
        <f t="shared" si="144"/>
        <v>2006</v>
      </c>
      <c r="H3047" s="4">
        <v>5</v>
      </c>
      <c r="I3047" s="3" t="s">
        <v>36</v>
      </c>
      <c r="J3047" s="3">
        <v>7</v>
      </c>
      <c r="K3047" s="3">
        <v>7</v>
      </c>
      <c r="L3047" s="3">
        <v>0</v>
      </c>
      <c r="M3047" s="3">
        <v>0</v>
      </c>
      <c r="N3047" s="3">
        <v>0</v>
      </c>
      <c r="O3047" s="3">
        <v>0</v>
      </c>
      <c r="P3047" s="3">
        <f t="shared" si="146"/>
        <v>14</v>
      </c>
      <c r="Q3047" s="3">
        <v>127</v>
      </c>
      <c r="R3047" s="3">
        <f t="shared" si="145"/>
        <v>2</v>
      </c>
      <c r="S3047" s="3">
        <v>14</v>
      </c>
      <c r="T3047" s="3">
        <f>IF(AND(H3047&lt;5,S3047&gt;=VLOOKUP(A3047,anni!$A$1:$O$32,6,0)),1,0)</f>
        <v>0</v>
      </c>
    </row>
    <row r="3048" spans="1:20" x14ac:dyDescent="0.3">
      <c r="A3048" s="3">
        <v>2006</v>
      </c>
      <c r="B3048" s="3">
        <v>21</v>
      </c>
      <c r="C3048" s="3" t="s">
        <v>47</v>
      </c>
      <c r="D3048" s="3" t="s">
        <v>100</v>
      </c>
      <c r="E3048" s="3" t="s">
        <v>100</v>
      </c>
      <c r="F3048" s="3">
        <v>5143</v>
      </c>
      <c r="G3048" s="3">
        <f t="shared" si="144"/>
        <v>2006</v>
      </c>
      <c r="H3048" s="4">
        <v>2</v>
      </c>
      <c r="I3048" s="3" t="s">
        <v>31</v>
      </c>
      <c r="J3048" s="3">
        <v>7</v>
      </c>
      <c r="K3048" s="3">
        <v>0</v>
      </c>
      <c r="L3048" s="3">
        <v>0</v>
      </c>
      <c r="M3048" s="3">
        <v>4</v>
      </c>
      <c r="N3048" s="3">
        <v>1</v>
      </c>
      <c r="O3048" s="3">
        <v>0</v>
      </c>
      <c r="P3048" s="3">
        <f t="shared" si="146"/>
        <v>19.200000000000003</v>
      </c>
      <c r="Q3048" s="3">
        <v>149</v>
      </c>
      <c r="R3048" s="3">
        <f t="shared" si="145"/>
        <v>2</v>
      </c>
      <c r="S3048" s="3">
        <v>12</v>
      </c>
      <c r="T3048" s="3">
        <f>IF(AND(H3048&lt;5,S3048&gt;=VLOOKUP(A3048,anni!$A$1:$O$32,6,0)),1,0)</f>
        <v>0</v>
      </c>
    </row>
    <row r="3049" spans="1:20" x14ac:dyDescent="0.3">
      <c r="A3049" s="3">
        <v>2006</v>
      </c>
      <c r="B3049" s="3">
        <v>22</v>
      </c>
      <c r="C3049" s="3" t="s">
        <v>56</v>
      </c>
      <c r="D3049" s="3" t="s">
        <v>71</v>
      </c>
      <c r="E3049" s="3" t="s">
        <v>71</v>
      </c>
      <c r="F3049" s="3">
        <v>5010</v>
      </c>
      <c r="G3049" s="3">
        <f t="shared" si="144"/>
        <v>2006</v>
      </c>
      <c r="H3049" s="4">
        <v>5</v>
      </c>
      <c r="I3049" s="3" t="s">
        <v>36</v>
      </c>
      <c r="J3049" s="3">
        <v>7</v>
      </c>
      <c r="K3049" s="3">
        <v>7</v>
      </c>
      <c r="L3049" s="3">
        <v>0</v>
      </c>
      <c r="M3049" s="3">
        <v>5</v>
      </c>
      <c r="N3049" s="3">
        <v>0</v>
      </c>
      <c r="O3049" s="3">
        <v>0</v>
      </c>
      <c r="P3049" s="3">
        <f t="shared" si="146"/>
        <v>19</v>
      </c>
      <c r="Q3049" s="3">
        <v>64</v>
      </c>
      <c r="R3049" s="3">
        <f t="shared" si="145"/>
        <v>1</v>
      </c>
      <c r="S3049" s="3">
        <v>19</v>
      </c>
      <c r="T3049" s="3">
        <f>IF(AND(H3049&lt;5,S3049&gt;=VLOOKUP(A3049,anni!$A$1:$O$32,6,0)),1,0)</f>
        <v>0</v>
      </c>
    </row>
    <row r="3050" spans="1:20" x14ac:dyDescent="0.3">
      <c r="A3050" s="3">
        <v>2006</v>
      </c>
      <c r="B3050" s="3">
        <v>23</v>
      </c>
      <c r="C3050" s="3" t="s">
        <v>34</v>
      </c>
      <c r="D3050" s="3" t="s">
        <v>41</v>
      </c>
      <c r="E3050" s="3" t="s">
        <v>41</v>
      </c>
      <c r="F3050" s="3">
        <v>5144</v>
      </c>
      <c r="G3050" s="3">
        <f t="shared" si="144"/>
        <v>2006</v>
      </c>
      <c r="H3050" s="4">
        <v>2</v>
      </c>
      <c r="I3050" s="3" t="s">
        <v>31</v>
      </c>
      <c r="J3050" s="3">
        <v>0</v>
      </c>
      <c r="K3050" s="3">
        <v>1</v>
      </c>
      <c r="L3050" s="3">
        <v>0</v>
      </c>
      <c r="M3050" s="3">
        <v>3</v>
      </c>
      <c r="N3050" s="3">
        <v>0</v>
      </c>
      <c r="O3050" s="3">
        <v>0</v>
      </c>
      <c r="P3050" s="3">
        <f t="shared" si="146"/>
        <v>6.4</v>
      </c>
      <c r="Q3050" s="3">
        <v>262</v>
      </c>
      <c r="R3050" s="3">
        <f t="shared" si="145"/>
        <v>3</v>
      </c>
      <c r="S3050" s="3">
        <v>4</v>
      </c>
      <c r="T3050" s="3">
        <f>IF(AND(H3050&lt;5,S3050&gt;=VLOOKUP(A3050,anni!$A$1:$O$32,6,0)),1,0)</f>
        <v>0</v>
      </c>
    </row>
    <row r="3051" spans="1:20" x14ac:dyDescent="0.3">
      <c r="A3051" s="3">
        <v>2006</v>
      </c>
      <c r="B3051" s="3">
        <v>24</v>
      </c>
      <c r="C3051" s="3" t="s">
        <v>69</v>
      </c>
      <c r="D3051" s="3" t="s">
        <v>70</v>
      </c>
      <c r="E3051" s="3" t="s">
        <v>70</v>
      </c>
      <c r="F3051" s="3">
        <v>4597</v>
      </c>
      <c r="G3051" s="3">
        <f t="shared" si="144"/>
        <v>2006</v>
      </c>
      <c r="H3051" s="4">
        <v>4</v>
      </c>
      <c r="I3051" s="3" t="s">
        <v>36</v>
      </c>
      <c r="J3051" s="3">
        <v>7</v>
      </c>
      <c r="K3051" s="3">
        <v>7</v>
      </c>
      <c r="L3051" s="3">
        <v>0</v>
      </c>
      <c r="M3051" s="3">
        <v>4</v>
      </c>
      <c r="N3051" s="3">
        <v>0</v>
      </c>
      <c r="O3051" s="3">
        <v>0</v>
      </c>
      <c r="P3051" s="3">
        <f t="shared" si="146"/>
        <v>21.599999999999998</v>
      </c>
      <c r="Q3051" s="3">
        <v>76</v>
      </c>
      <c r="R3051" s="3">
        <f t="shared" si="145"/>
        <v>5</v>
      </c>
      <c r="S3051" s="3">
        <v>18</v>
      </c>
      <c r="T3051" s="3">
        <f>IF(AND(H3051&lt;5,S3051&gt;=VLOOKUP(A3051,anni!$A$1:$O$32,6,0)),1,0)</f>
        <v>0</v>
      </c>
    </row>
    <row r="3052" spans="1:20" x14ac:dyDescent="0.3">
      <c r="A3052" s="3">
        <v>2006</v>
      </c>
      <c r="B3052" s="3">
        <v>25</v>
      </c>
      <c r="C3052" s="3" t="s">
        <v>56</v>
      </c>
      <c r="D3052" s="3" t="s">
        <v>93</v>
      </c>
      <c r="E3052" s="3" t="s">
        <v>93</v>
      </c>
      <c r="F3052" s="3">
        <v>4791</v>
      </c>
      <c r="G3052" s="3">
        <f t="shared" si="144"/>
        <v>2006</v>
      </c>
      <c r="H3052" s="4">
        <v>3</v>
      </c>
      <c r="I3052" s="3" t="s">
        <v>36</v>
      </c>
      <c r="J3052" s="3">
        <v>7</v>
      </c>
      <c r="K3052" s="3">
        <v>5</v>
      </c>
      <c r="L3052" s="3">
        <v>0</v>
      </c>
      <c r="M3052" s="3">
        <v>6</v>
      </c>
      <c r="N3052" s="3">
        <v>1</v>
      </c>
      <c r="O3052" s="3">
        <v>0</v>
      </c>
      <c r="P3052" s="3">
        <f t="shared" si="146"/>
        <v>26.599999999999998</v>
      </c>
      <c r="Q3052" s="3">
        <v>64</v>
      </c>
      <c r="R3052" s="3">
        <f t="shared" si="145"/>
        <v>5</v>
      </c>
      <c r="S3052" s="3">
        <v>19</v>
      </c>
      <c r="T3052" s="3">
        <f>IF(AND(H3052&lt;5,S3052&gt;=VLOOKUP(A3052,anni!$A$1:$O$32,6,0)),1,0)</f>
        <v>0</v>
      </c>
    </row>
    <row r="3053" spans="1:20" x14ac:dyDescent="0.3">
      <c r="A3053" s="3">
        <v>2006</v>
      </c>
      <c r="B3053" s="3">
        <v>26</v>
      </c>
      <c r="C3053" s="3" t="s">
        <v>29</v>
      </c>
      <c r="D3053" s="3" t="s">
        <v>75</v>
      </c>
      <c r="E3053" s="3" t="s">
        <v>75</v>
      </c>
      <c r="F3053" s="3">
        <v>5146</v>
      </c>
      <c r="G3053" s="3">
        <f t="shared" si="144"/>
        <v>2006</v>
      </c>
      <c r="H3053" s="4">
        <v>2</v>
      </c>
      <c r="I3053" s="3" t="s">
        <v>31</v>
      </c>
      <c r="J3053" s="3">
        <v>7</v>
      </c>
      <c r="K3053" s="3">
        <v>1</v>
      </c>
      <c r="L3053" s="3">
        <v>0</v>
      </c>
      <c r="M3053" s="3">
        <v>2</v>
      </c>
      <c r="N3053" s="3">
        <v>2</v>
      </c>
      <c r="O3053" s="3">
        <v>0</v>
      </c>
      <c r="P3053" s="3">
        <f t="shared" si="146"/>
        <v>19.200000000000003</v>
      </c>
      <c r="Q3053" s="3">
        <v>149</v>
      </c>
      <c r="R3053" s="3">
        <f t="shared" si="145"/>
        <v>2</v>
      </c>
      <c r="S3053" s="3">
        <v>12</v>
      </c>
      <c r="T3053" s="3">
        <f>IF(AND(H3053&lt;5,S3053&gt;=VLOOKUP(A3053,anni!$A$1:$O$32,6,0)),1,0)</f>
        <v>0</v>
      </c>
    </row>
    <row r="3054" spans="1:20" x14ac:dyDescent="0.3">
      <c r="A3054" s="3">
        <v>2006</v>
      </c>
      <c r="B3054" s="3">
        <v>27</v>
      </c>
      <c r="C3054" s="3" t="s">
        <v>56</v>
      </c>
      <c r="D3054" s="3" t="s">
        <v>71</v>
      </c>
      <c r="E3054" s="3" t="s">
        <v>71</v>
      </c>
      <c r="F3054" s="3">
        <v>5011</v>
      </c>
      <c r="G3054" s="3">
        <f t="shared" si="144"/>
        <v>2006</v>
      </c>
      <c r="H3054" s="4">
        <v>5</v>
      </c>
      <c r="I3054" s="3" t="s">
        <v>36</v>
      </c>
      <c r="J3054" s="3">
        <v>7</v>
      </c>
      <c r="K3054" s="3">
        <v>7</v>
      </c>
      <c r="L3054" s="3">
        <v>4</v>
      </c>
      <c r="M3054" s="3">
        <v>4</v>
      </c>
      <c r="N3054" s="3">
        <v>0</v>
      </c>
      <c r="O3054" s="3">
        <v>0</v>
      </c>
      <c r="P3054" s="3">
        <f t="shared" si="146"/>
        <v>22</v>
      </c>
      <c r="Q3054" s="3">
        <v>36</v>
      </c>
      <c r="R3054" s="3">
        <f t="shared" si="145"/>
        <v>1</v>
      </c>
      <c r="S3054" s="3">
        <v>22</v>
      </c>
      <c r="T3054" s="3">
        <f>IF(AND(H3054&lt;5,S3054&gt;=VLOOKUP(A3054,anni!$A$1:$O$32,6,0)),1,0)</f>
        <v>0</v>
      </c>
    </row>
    <row r="3055" spans="1:20" x14ac:dyDescent="0.3">
      <c r="A3055" s="3">
        <v>2006</v>
      </c>
      <c r="B3055" s="3">
        <v>28</v>
      </c>
      <c r="C3055" s="3" t="s">
        <v>39</v>
      </c>
      <c r="D3055" s="3" t="s">
        <v>40</v>
      </c>
      <c r="E3055" s="3" t="s">
        <v>40</v>
      </c>
      <c r="F3055" s="3">
        <v>5012</v>
      </c>
      <c r="G3055" s="3">
        <f t="shared" si="144"/>
        <v>2006</v>
      </c>
      <c r="H3055" s="4">
        <v>5</v>
      </c>
      <c r="I3055" s="3" t="s">
        <v>36</v>
      </c>
      <c r="J3055" s="3">
        <v>7</v>
      </c>
      <c r="K3055" s="3">
        <v>7</v>
      </c>
      <c r="L3055" s="3">
        <v>3</v>
      </c>
      <c r="M3055" s="3">
        <v>7</v>
      </c>
      <c r="N3055" s="3">
        <v>1</v>
      </c>
      <c r="O3055" s="3">
        <v>0</v>
      </c>
      <c r="P3055" s="3">
        <f t="shared" si="146"/>
        <v>25</v>
      </c>
      <c r="Q3055" s="3">
        <v>20</v>
      </c>
      <c r="R3055" s="3">
        <f t="shared" si="145"/>
        <v>1</v>
      </c>
      <c r="S3055" s="3">
        <v>25</v>
      </c>
      <c r="T3055" s="3">
        <f>IF(AND(H3055&lt;5,S3055&gt;=VLOOKUP(A3055,anni!$A$1:$O$32,6,0)),1,0)</f>
        <v>0</v>
      </c>
    </row>
    <row r="3056" spans="1:20" x14ac:dyDescent="0.3">
      <c r="A3056" s="3">
        <v>2006</v>
      </c>
      <c r="B3056" s="3">
        <v>29</v>
      </c>
      <c r="C3056" s="3" t="s">
        <v>34</v>
      </c>
      <c r="D3056" s="3" t="s">
        <v>94</v>
      </c>
      <c r="E3056" s="3" t="s">
        <v>94</v>
      </c>
      <c r="F3056" s="3">
        <v>5073</v>
      </c>
      <c r="G3056" s="3">
        <f t="shared" si="144"/>
        <v>2006</v>
      </c>
      <c r="H3056" s="4">
        <v>4</v>
      </c>
      <c r="I3056" s="3" t="s">
        <v>36</v>
      </c>
      <c r="J3056" s="3">
        <v>7</v>
      </c>
      <c r="K3056" s="3">
        <v>6</v>
      </c>
      <c r="L3056" s="3">
        <v>0</v>
      </c>
      <c r="M3056" s="3">
        <v>5</v>
      </c>
      <c r="N3056" s="3">
        <v>0</v>
      </c>
      <c r="O3056" s="3">
        <v>3</v>
      </c>
      <c r="P3056" s="3">
        <f t="shared" si="146"/>
        <v>25.2</v>
      </c>
      <c r="Q3056" s="3">
        <v>45</v>
      </c>
      <c r="R3056" s="3">
        <f t="shared" si="145"/>
        <v>1</v>
      </c>
      <c r="S3056" s="3">
        <v>21</v>
      </c>
      <c r="T3056" s="3">
        <f>IF(AND(H3056&lt;5,S3056&gt;=VLOOKUP(A3056,anni!$A$1:$O$32,6,0)),1,0)</f>
        <v>0</v>
      </c>
    </row>
    <row r="3057" spans="1:20" x14ac:dyDescent="0.3">
      <c r="A3057" s="3">
        <v>2006</v>
      </c>
      <c r="B3057" s="3">
        <v>30</v>
      </c>
      <c r="C3057" s="3" t="s">
        <v>62</v>
      </c>
      <c r="D3057" s="3" t="s">
        <v>134</v>
      </c>
      <c r="E3057" s="3" t="s">
        <v>134</v>
      </c>
      <c r="F3057" s="3">
        <v>5147</v>
      </c>
      <c r="G3057" s="3">
        <f t="shared" si="144"/>
        <v>2006</v>
      </c>
      <c r="H3057" s="4">
        <v>2</v>
      </c>
      <c r="I3057" s="3" t="s">
        <v>31</v>
      </c>
      <c r="J3057" s="3">
        <v>7</v>
      </c>
      <c r="K3057" s="3">
        <v>2</v>
      </c>
      <c r="L3057" s="3">
        <v>0</v>
      </c>
      <c r="M3057" s="3">
        <v>0</v>
      </c>
      <c r="N3057" s="3">
        <v>0</v>
      </c>
      <c r="O3057" s="3">
        <v>0</v>
      </c>
      <c r="P3057" s="3">
        <f t="shared" si="146"/>
        <v>14.4</v>
      </c>
      <c r="Q3057" s="3">
        <v>207</v>
      </c>
      <c r="R3057" s="3">
        <f t="shared" si="145"/>
        <v>1</v>
      </c>
      <c r="S3057" s="3">
        <v>9</v>
      </c>
      <c r="T3057" s="3">
        <f>IF(AND(H3057&lt;5,S3057&gt;=VLOOKUP(A3057,anni!$A$1:$O$32,6,0)),1,0)</f>
        <v>0</v>
      </c>
    </row>
    <row r="3058" spans="1:20" x14ac:dyDescent="0.3">
      <c r="A3058" s="3">
        <v>2006</v>
      </c>
      <c r="B3058" s="3">
        <v>31</v>
      </c>
      <c r="C3058" s="3" t="s">
        <v>34</v>
      </c>
      <c r="D3058" s="3" t="s">
        <v>83</v>
      </c>
      <c r="E3058" s="3" t="s">
        <v>83</v>
      </c>
      <c r="F3058" s="3">
        <v>4403</v>
      </c>
      <c r="G3058" s="3">
        <f t="shared" si="144"/>
        <v>2006</v>
      </c>
      <c r="H3058" s="4">
        <v>5</v>
      </c>
      <c r="I3058" s="3" t="s">
        <v>36</v>
      </c>
      <c r="J3058" s="3">
        <v>7</v>
      </c>
      <c r="K3058" s="3">
        <v>7</v>
      </c>
      <c r="L3058" s="3">
        <v>6</v>
      </c>
      <c r="M3058" s="3">
        <v>7</v>
      </c>
      <c r="N3058" s="3">
        <v>5</v>
      </c>
      <c r="O3058" s="3">
        <v>0</v>
      </c>
      <c r="P3058" s="3">
        <f t="shared" si="146"/>
        <v>32</v>
      </c>
      <c r="Q3058" s="3">
        <v>4</v>
      </c>
      <c r="R3058" s="3">
        <f t="shared" si="145"/>
        <v>4</v>
      </c>
      <c r="S3058" s="3">
        <v>32</v>
      </c>
      <c r="T3058" s="3">
        <f>IF(AND(H3058&lt;5,S3058&gt;=VLOOKUP(A3058,anni!$A$1:$O$32,6,0)),1,0)</f>
        <v>0</v>
      </c>
    </row>
    <row r="3059" spans="1:20" x14ac:dyDescent="0.3">
      <c r="A3059" s="3">
        <v>2006</v>
      </c>
      <c r="B3059" s="3">
        <v>32</v>
      </c>
      <c r="C3059" s="3" t="s">
        <v>34</v>
      </c>
      <c r="D3059" s="3" t="s">
        <v>97</v>
      </c>
      <c r="E3059" s="3" t="s">
        <v>97</v>
      </c>
      <c r="F3059" s="3">
        <v>5178</v>
      </c>
      <c r="G3059" s="3">
        <f t="shared" si="144"/>
        <v>2006</v>
      </c>
      <c r="H3059" s="4">
        <v>1</v>
      </c>
      <c r="I3059" s="3" t="s">
        <v>31</v>
      </c>
      <c r="J3059" s="3">
        <v>7</v>
      </c>
      <c r="K3059" s="3">
        <v>1</v>
      </c>
      <c r="L3059" s="3">
        <v>0</v>
      </c>
      <c r="M3059" s="3">
        <v>1</v>
      </c>
      <c r="N3059" s="3">
        <v>0</v>
      </c>
      <c r="O3059" s="3">
        <v>0</v>
      </c>
      <c r="P3059" s="3">
        <f t="shared" si="146"/>
        <v>16.2</v>
      </c>
      <c r="Q3059" s="3">
        <v>207</v>
      </c>
      <c r="R3059" s="3">
        <f t="shared" si="145"/>
        <v>1</v>
      </c>
      <c r="S3059" s="3">
        <v>9</v>
      </c>
      <c r="T3059" s="3">
        <f>IF(AND(H3059&lt;5,S3059&gt;=VLOOKUP(A3059,anni!$A$1:$O$32,6,0)),1,0)</f>
        <v>0</v>
      </c>
    </row>
    <row r="3060" spans="1:20" x14ac:dyDescent="0.3">
      <c r="A3060" s="3">
        <v>2006</v>
      </c>
      <c r="B3060" s="3">
        <v>33</v>
      </c>
      <c r="C3060" s="3" t="s">
        <v>34</v>
      </c>
      <c r="D3060" s="3" t="s">
        <v>64</v>
      </c>
      <c r="E3060" s="3" t="s">
        <v>64</v>
      </c>
      <c r="F3060" s="3">
        <v>4959</v>
      </c>
      <c r="G3060" s="3">
        <f t="shared" si="144"/>
        <v>2006</v>
      </c>
      <c r="H3060" s="4">
        <v>3</v>
      </c>
      <c r="I3060" s="3" t="s">
        <v>36</v>
      </c>
      <c r="J3060" s="3">
        <v>7</v>
      </c>
      <c r="K3060" s="3">
        <v>0</v>
      </c>
      <c r="L3060" s="3">
        <v>0</v>
      </c>
      <c r="M3060" s="3">
        <v>0</v>
      </c>
      <c r="N3060" s="3">
        <v>2</v>
      </c>
      <c r="O3060" s="3">
        <v>0</v>
      </c>
      <c r="P3060" s="3">
        <f t="shared" si="146"/>
        <v>12.6</v>
      </c>
      <c r="Q3060" s="3">
        <v>207</v>
      </c>
      <c r="R3060" s="3">
        <f t="shared" si="145"/>
        <v>3</v>
      </c>
      <c r="S3060" s="3">
        <v>9</v>
      </c>
      <c r="T3060" s="3">
        <f>IF(AND(H3060&lt;5,S3060&gt;=VLOOKUP(A3060,anni!$A$1:$O$32,6,0)),1,0)</f>
        <v>0</v>
      </c>
    </row>
    <row r="3061" spans="1:20" x14ac:dyDescent="0.3">
      <c r="A3061" s="3">
        <v>2006</v>
      </c>
      <c r="B3061" s="3">
        <v>34</v>
      </c>
      <c r="C3061" s="3" t="s">
        <v>34</v>
      </c>
      <c r="D3061" s="3" t="s">
        <v>88</v>
      </c>
      <c r="E3061" s="3" t="s">
        <v>88</v>
      </c>
      <c r="F3061" s="3">
        <v>4598</v>
      </c>
      <c r="G3061" s="3">
        <f t="shared" si="144"/>
        <v>2006</v>
      </c>
      <c r="H3061" s="4">
        <v>4</v>
      </c>
      <c r="I3061" s="3" t="s">
        <v>36</v>
      </c>
      <c r="J3061" s="3">
        <v>7</v>
      </c>
      <c r="K3061" s="3">
        <v>7</v>
      </c>
      <c r="L3061" s="3">
        <v>0</v>
      </c>
      <c r="M3061" s="3">
        <v>6</v>
      </c>
      <c r="N3061" s="3">
        <v>0</v>
      </c>
      <c r="O3061" s="3">
        <v>0</v>
      </c>
      <c r="P3061" s="3">
        <f t="shared" si="146"/>
        <v>24</v>
      </c>
      <c r="Q3061" s="3">
        <v>56</v>
      </c>
      <c r="R3061" s="3">
        <f t="shared" si="145"/>
        <v>5</v>
      </c>
      <c r="S3061" s="3">
        <v>20</v>
      </c>
      <c r="T3061" s="3">
        <f>IF(AND(H3061&lt;5,S3061&gt;=VLOOKUP(A3061,anni!$A$1:$O$32,6,0)),1,0)</f>
        <v>0</v>
      </c>
    </row>
    <row r="3062" spans="1:20" x14ac:dyDescent="0.3">
      <c r="A3062" s="3">
        <v>2006</v>
      </c>
      <c r="B3062" s="3">
        <v>35</v>
      </c>
      <c r="C3062" s="3" t="s">
        <v>34</v>
      </c>
      <c r="D3062" s="3" t="s">
        <v>42</v>
      </c>
      <c r="E3062" s="3" t="s">
        <v>42</v>
      </c>
      <c r="F3062" s="3">
        <v>5074</v>
      </c>
      <c r="G3062" s="3">
        <f t="shared" si="144"/>
        <v>2006</v>
      </c>
      <c r="H3062" s="4">
        <v>4</v>
      </c>
      <c r="I3062" s="3" t="s">
        <v>36</v>
      </c>
      <c r="J3062" s="3">
        <v>7</v>
      </c>
      <c r="K3062" s="3">
        <v>6</v>
      </c>
      <c r="L3062" s="3">
        <v>0</v>
      </c>
      <c r="M3062" s="3">
        <v>3</v>
      </c>
      <c r="N3062" s="3">
        <v>0</v>
      </c>
      <c r="O3062" s="3">
        <v>0</v>
      </c>
      <c r="P3062" s="3">
        <f t="shared" si="146"/>
        <v>19.2</v>
      </c>
      <c r="Q3062" s="3">
        <v>102</v>
      </c>
      <c r="R3062" s="3">
        <f t="shared" si="145"/>
        <v>1</v>
      </c>
      <c r="S3062" s="3">
        <v>16</v>
      </c>
      <c r="T3062" s="3">
        <f>IF(AND(H3062&lt;5,S3062&gt;=VLOOKUP(A3062,anni!$A$1:$O$32,6,0)),1,0)</f>
        <v>0</v>
      </c>
    </row>
    <row r="3063" spans="1:20" x14ac:dyDescent="0.3">
      <c r="A3063" s="3">
        <v>2006</v>
      </c>
      <c r="B3063" s="3">
        <v>36</v>
      </c>
      <c r="C3063" s="3" t="s">
        <v>29</v>
      </c>
      <c r="D3063" s="3" t="s">
        <v>122</v>
      </c>
      <c r="E3063" s="3" t="s">
        <v>122</v>
      </c>
      <c r="F3063" s="3">
        <v>4793</v>
      </c>
      <c r="G3063" s="3">
        <f t="shared" si="144"/>
        <v>2006</v>
      </c>
      <c r="H3063" s="4">
        <v>3</v>
      </c>
      <c r="I3063" s="3" t="s">
        <v>36</v>
      </c>
      <c r="J3063" s="3">
        <v>7</v>
      </c>
      <c r="K3063" s="3">
        <v>2</v>
      </c>
      <c r="L3063" s="3">
        <v>0</v>
      </c>
      <c r="M3063" s="3">
        <v>3</v>
      </c>
      <c r="N3063" s="3">
        <v>0</v>
      </c>
      <c r="O3063" s="3">
        <v>0</v>
      </c>
      <c r="P3063" s="3">
        <f t="shared" si="146"/>
        <v>16.799999999999997</v>
      </c>
      <c r="Q3063" s="3">
        <v>149</v>
      </c>
      <c r="R3063" s="3">
        <f t="shared" si="145"/>
        <v>5</v>
      </c>
      <c r="S3063" s="3">
        <v>12</v>
      </c>
      <c r="T3063" s="3">
        <f>IF(AND(H3063&lt;5,S3063&gt;=VLOOKUP(A3063,anni!$A$1:$O$32,6,0)),1,0)</f>
        <v>0</v>
      </c>
    </row>
    <row r="3064" spans="1:20" x14ac:dyDescent="0.3">
      <c r="A3064" s="3">
        <v>2006</v>
      </c>
      <c r="B3064" s="3">
        <v>37</v>
      </c>
      <c r="C3064" s="3" t="s">
        <v>56</v>
      </c>
      <c r="D3064" s="3" t="s">
        <v>71</v>
      </c>
      <c r="E3064" s="3" t="s">
        <v>71</v>
      </c>
      <c r="F3064" s="3">
        <v>5148</v>
      </c>
      <c r="G3064" s="3">
        <f t="shared" si="144"/>
        <v>2006</v>
      </c>
      <c r="H3064" s="4">
        <v>2</v>
      </c>
      <c r="I3064" s="3" t="s">
        <v>31</v>
      </c>
      <c r="J3064" s="3">
        <v>7</v>
      </c>
      <c r="K3064" s="3">
        <v>0</v>
      </c>
      <c r="L3064" s="3">
        <v>0</v>
      </c>
      <c r="M3064" s="3">
        <v>1</v>
      </c>
      <c r="N3064" s="3">
        <v>0</v>
      </c>
      <c r="O3064" s="3">
        <v>1</v>
      </c>
      <c r="P3064" s="3">
        <f t="shared" si="146"/>
        <v>14.4</v>
      </c>
      <c r="Q3064" s="3">
        <v>207</v>
      </c>
      <c r="R3064" s="3">
        <f t="shared" si="145"/>
        <v>2</v>
      </c>
      <c r="S3064" s="3">
        <v>9</v>
      </c>
      <c r="T3064" s="3">
        <f>IF(AND(H3064&lt;5,S3064&gt;=VLOOKUP(A3064,anni!$A$1:$O$32,6,0)),1,0)</f>
        <v>0</v>
      </c>
    </row>
    <row r="3065" spans="1:20" x14ac:dyDescent="0.3">
      <c r="A3065" s="3">
        <v>2006</v>
      </c>
      <c r="B3065" s="3">
        <v>38</v>
      </c>
      <c r="C3065" s="3" t="s">
        <v>29</v>
      </c>
      <c r="D3065" s="3" t="s">
        <v>124</v>
      </c>
      <c r="E3065" s="3" t="s">
        <v>124</v>
      </c>
      <c r="F3065" s="3">
        <v>5075</v>
      </c>
      <c r="G3065" s="3">
        <f t="shared" si="144"/>
        <v>2006</v>
      </c>
      <c r="H3065" s="4">
        <v>4</v>
      </c>
      <c r="I3065" s="3" t="s">
        <v>36</v>
      </c>
      <c r="J3065" s="3">
        <v>0</v>
      </c>
      <c r="K3065" s="3">
        <v>0</v>
      </c>
      <c r="L3065" s="3">
        <v>0</v>
      </c>
      <c r="M3065" s="3">
        <v>0</v>
      </c>
      <c r="N3065" s="3">
        <v>0</v>
      </c>
      <c r="O3065" s="3">
        <v>0</v>
      </c>
      <c r="P3065" s="3">
        <f t="shared" si="146"/>
        <v>0</v>
      </c>
      <c r="Q3065" s="3">
        <v>274</v>
      </c>
      <c r="R3065" s="3">
        <f t="shared" si="145"/>
        <v>1</v>
      </c>
      <c r="S3065" s="3">
        <v>0</v>
      </c>
      <c r="T3065" s="3">
        <f>IF(AND(H3065&lt;5,S3065&gt;=VLOOKUP(A3065,anni!$A$1:$O$32,6,0)),1,0)</f>
        <v>0</v>
      </c>
    </row>
    <row r="3066" spans="1:20" x14ac:dyDescent="0.3">
      <c r="A3066" s="3">
        <v>2006</v>
      </c>
      <c r="B3066" s="3">
        <v>39</v>
      </c>
      <c r="C3066" s="3" t="s">
        <v>45</v>
      </c>
      <c r="D3066" s="3" t="s">
        <v>74</v>
      </c>
      <c r="E3066" s="3" t="s">
        <v>74</v>
      </c>
      <c r="F3066" s="3">
        <v>5013</v>
      </c>
      <c r="G3066" s="3">
        <f t="shared" si="144"/>
        <v>2006</v>
      </c>
      <c r="H3066" s="4">
        <v>5</v>
      </c>
      <c r="I3066" s="3" t="s">
        <v>36</v>
      </c>
      <c r="J3066" s="3">
        <v>7</v>
      </c>
      <c r="K3066" s="3">
        <v>2</v>
      </c>
      <c r="L3066" s="3">
        <v>0</v>
      </c>
      <c r="M3066" s="3">
        <v>0</v>
      </c>
      <c r="N3066" s="3">
        <v>0</v>
      </c>
      <c r="O3066" s="3">
        <v>0</v>
      </c>
      <c r="P3066" s="3">
        <f t="shared" si="146"/>
        <v>9</v>
      </c>
      <c r="Q3066" s="3">
        <v>207</v>
      </c>
      <c r="R3066" s="3">
        <f t="shared" si="145"/>
        <v>1</v>
      </c>
      <c r="S3066" s="3">
        <v>9</v>
      </c>
      <c r="T3066" s="3">
        <f>IF(AND(H3066&lt;5,S3066&gt;=VLOOKUP(A3066,anni!$A$1:$O$32,6,0)),1,0)</f>
        <v>0</v>
      </c>
    </row>
    <row r="3067" spans="1:20" x14ac:dyDescent="0.3">
      <c r="A3067" s="3">
        <v>2006</v>
      </c>
      <c r="B3067" s="3">
        <v>40</v>
      </c>
      <c r="C3067" s="3" t="s">
        <v>34</v>
      </c>
      <c r="D3067" s="3" t="s">
        <v>83</v>
      </c>
      <c r="E3067" s="3" t="s">
        <v>83</v>
      </c>
      <c r="F3067" s="3">
        <v>5014</v>
      </c>
      <c r="G3067" s="3">
        <f t="shared" si="144"/>
        <v>2006</v>
      </c>
      <c r="H3067" s="4">
        <v>5</v>
      </c>
      <c r="I3067" s="3" t="s">
        <v>36</v>
      </c>
      <c r="J3067" s="3">
        <v>7</v>
      </c>
      <c r="K3067" s="3">
        <v>1</v>
      </c>
      <c r="L3067" s="3">
        <v>0</v>
      </c>
      <c r="M3067" s="3">
        <v>0</v>
      </c>
      <c r="N3067" s="3">
        <v>0</v>
      </c>
      <c r="O3067" s="3">
        <v>1</v>
      </c>
      <c r="P3067" s="3">
        <f t="shared" si="146"/>
        <v>9</v>
      </c>
      <c r="Q3067" s="3">
        <v>207</v>
      </c>
      <c r="R3067" s="3">
        <f t="shared" si="145"/>
        <v>1</v>
      </c>
      <c r="S3067" s="3">
        <v>9</v>
      </c>
      <c r="T3067" s="3">
        <f>IF(AND(H3067&lt;5,S3067&gt;=VLOOKUP(A3067,anni!$A$1:$O$32,6,0)),1,0)</f>
        <v>0</v>
      </c>
    </row>
    <row r="3068" spans="1:20" x14ac:dyDescent="0.3">
      <c r="A3068" s="3">
        <v>2006</v>
      </c>
      <c r="B3068" s="3">
        <v>41</v>
      </c>
      <c r="C3068" s="3" t="s">
        <v>34</v>
      </c>
      <c r="D3068" s="3" t="s">
        <v>41</v>
      </c>
      <c r="E3068" s="3" t="s">
        <v>41</v>
      </c>
      <c r="F3068" s="3">
        <v>5149</v>
      </c>
      <c r="G3068" s="3">
        <f t="shared" si="144"/>
        <v>2006</v>
      </c>
      <c r="H3068" s="4">
        <v>2</v>
      </c>
      <c r="I3068" s="3" t="s">
        <v>31</v>
      </c>
      <c r="J3068" s="3">
        <v>7</v>
      </c>
      <c r="K3068" s="3">
        <v>7</v>
      </c>
      <c r="L3068" s="3">
        <v>0</v>
      </c>
      <c r="M3068" s="3">
        <v>3</v>
      </c>
      <c r="N3068" s="3">
        <v>0</v>
      </c>
      <c r="O3068" s="3">
        <v>1</v>
      </c>
      <c r="P3068" s="3">
        <f t="shared" si="146"/>
        <v>28.8</v>
      </c>
      <c r="Q3068" s="3">
        <v>76</v>
      </c>
      <c r="R3068" s="3">
        <f t="shared" si="145"/>
        <v>3</v>
      </c>
      <c r="S3068" s="3">
        <v>18</v>
      </c>
      <c r="T3068" s="3">
        <f>IF(AND(H3068&lt;5,S3068&gt;=VLOOKUP(A3068,anni!$A$1:$O$32,6,0)),1,0)</f>
        <v>0</v>
      </c>
    </row>
    <row r="3069" spans="1:20" x14ac:dyDescent="0.3">
      <c r="A3069" s="3">
        <v>2006</v>
      </c>
      <c r="B3069" s="3">
        <v>42</v>
      </c>
      <c r="C3069" s="3" t="s">
        <v>79</v>
      </c>
      <c r="D3069" s="3" t="s">
        <v>84</v>
      </c>
      <c r="E3069" s="3" t="s">
        <v>84</v>
      </c>
      <c r="F3069" s="3">
        <v>4962</v>
      </c>
      <c r="G3069" s="3">
        <f t="shared" si="144"/>
        <v>2006</v>
      </c>
      <c r="H3069" s="4">
        <v>3</v>
      </c>
      <c r="I3069" s="3" t="s">
        <v>36</v>
      </c>
      <c r="J3069" s="3">
        <v>7</v>
      </c>
      <c r="K3069" s="3">
        <v>2</v>
      </c>
      <c r="L3069" s="3">
        <v>0</v>
      </c>
      <c r="M3069" s="3">
        <v>3</v>
      </c>
      <c r="N3069" s="3">
        <v>0</v>
      </c>
      <c r="O3069" s="3">
        <v>0</v>
      </c>
      <c r="P3069" s="3">
        <f t="shared" si="146"/>
        <v>16.799999999999997</v>
      </c>
      <c r="Q3069" s="3">
        <v>149</v>
      </c>
      <c r="R3069" s="3">
        <f t="shared" si="145"/>
        <v>4</v>
      </c>
      <c r="S3069" s="3">
        <v>12</v>
      </c>
      <c r="T3069" s="3">
        <f>IF(AND(H3069&lt;5,S3069&gt;=VLOOKUP(A3069,anni!$A$1:$O$32,6,0)),1,0)</f>
        <v>0</v>
      </c>
    </row>
    <row r="3070" spans="1:20" x14ac:dyDescent="0.3">
      <c r="A3070" s="3">
        <v>2006</v>
      </c>
      <c r="B3070" s="3">
        <v>43</v>
      </c>
      <c r="C3070" s="3" t="s">
        <v>29</v>
      </c>
      <c r="D3070" s="3" t="s">
        <v>82</v>
      </c>
      <c r="E3070" s="3" t="s">
        <v>82</v>
      </c>
      <c r="F3070" s="3">
        <v>5015</v>
      </c>
      <c r="G3070" s="3">
        <f t="shared" si="144"/>
        <v>2006</v>
      </c>
      <c r="H3070" s="4">
        <v>5</v>
      </c>
      <c r="I3070" s="3" t="s">
        <v>36</v>
      </c>
      <c r="J3070" s="3">
        <v>0</v>
      </c>
      <c r="K3070" s="3">
        <v>0</v>
      </c>
      <c r="L3070" s="3">
        <v>0</v>
      </c>
      <c r="M3070" s="3">
        <v>0</v>
      </c>
      <c r="N3070" s="3">
        <v>0</v>
      </c>
      <c r="O3070" s="3">
        <v>0</v>
      </c>
      <c r="P3070" s="3">
        <f t="shared" si="146"/>
        <v>0</v>
      </c>
      <c r="Q3070" s="3">
        <v>274</v>
      </c>
      <c r="R3070" s="3">
        <f t="shared" si="145"/>
        <v>1</v>
      </c>
      <c r="S3070" s="3">
        <v>0</v>
      </c>
      <c r="T3070" s="3">
        <f>IF(AND(H3070&lt;5,S3070&gt;=VLOOKUP(A3070,anni!$A$1:$O$32,6,0)),1,0)</f>
        <v>0</v>
      </c>
    </row>
    <row r="3071" spans="1:20" x14ac:dyDescent="0.3">
      <c r="A3071" s="3">
        <v>2006</v>
      </c>
      <c r="B3071" s="3">
        <v>44</v>
      </c>
      <c r="C3071" s="3" t="s">
        <v>43</v>
      </c>
      <c r="D3071" s="3" t="s">
        <v>58</v>
      </c>
      <c r="E3071" s="3" t="s">
        <v>58</v>
      </c>
      <c r="F3071" s="3">
        <v>4742</v>
      </c>
      <c r="G3071" s="3">
        <f t="shared" si="144"/>
        <v>2006</v>
      </c>
      <c r="H3071" s="4">
        <v>4</v>
      </c>
      <c r="I3071" s="3" t="s">
        <v>36</v>
      </c>
      <c r="J3071" s="3">
        <v>7</v>
      </c>
      <c r="K3071" s="3">
        <v>1</v>
      </c>
      <c r="L3071" s="3">
        <v>0</v>
      </c>
      <c r="M3071" s="3">
        <v>3</v>
      </c>
      <c r="N3071" s="3">
        <v>0</v>
      </c>
      <c r="O3071" s="3">
        <v>0</v>
      </c>
      <c r="P3071" s="3">
        <f t="shared" si="146"/>
        <v>13.2</v>
      </c>
      <c r="Q3071" s="3">
        <v>168</v>
      </c>
      <c r="R3071" s="3">
        <f t="shared" si="145"/>
        <v>3</v>
      </c>
      <c r="S3071" s="3">
        <v>11</v>
      </c>
      <c r="T3071" s="3">
        <f>IF(AND(H3071&lt;5,S3071&gt;=VLOOKUP(A3071,anni!$A$1:$O$32,6,0)),1,0)</f>
        <v>0</v>
      </c>
    </row>
    <row r="3072" spans="1:20" x14ac:dyDescent="0.3">
      <c r="A3072" s="3">
        <v>2006</v>
      </c>
      <c r="B3072" s="3">
        <v>45</v>
      </c>
      <c r="C3072" s="3" t="s">
        <v>47</v>
      </c>
      <c r="D3072" s="3" t="s">
        <v>118</v>
      </c>
      <c r="E3072" s="3" t="s">
        <v>118</v>
      </c>
      <c r="F3072" s="3">
        <v>4601</v>
      </c>
      <c r="G3072" s="3">
        <f t="shared" si="144"/>
        <v>2006</v>
      </c>
      <c r="H3072" s="4">
        <v>4</v>
      </c>
      <c r="I3072" s="3" t="s">
        <v>36</v>
      </c>
      <c r="J3072" s="3">
        <v>7</v>
      </c>
      <c r="K3072" s="3">
        <v>7</v>
      </c>
      <c r="L3072" s="3">
        <v>0</v>
      </c>
      <c r="M3072" s="3">
        <v>0</v>
      </c>
      <c r="N3072" s="3">
        <v>0</v>
      </c>
      <c r="O3072" s="3">
        <v>2</v>
      </c>
      <c r="P3072" s="3">
        <f t="shared" si="146"/>
        <v>19.2</v>
      </c>
      <c r="Q3072" s="3">
        <v>102</v>
      </c>
      <c r="R3072" s="3">
        <f t="shared" si="145"/>
        <v>5</v>
      </c>
      <c r="S3072" s="3">
        <v>16</v>
      </c>
      <c r="T3072" s="3">
        <f>IF(AND(H3072&lt;5,S3072&gt;=VLOOKUP(A3072,anni!$A$1:$O$32,6,0)),1,0)</f>
        <v>0</v>
      </c>
    </row>
    <row r="3073" spans="1:20" x14ac:dyDescent="0.3">
      <c r="A3073" s="3">
        <v>2006</v>
      </c>
      <c r="B3073" s="3">
        <v>46</v>
      </c>
      <c r="C3073" s="3" t="s">
        <v>47</v>
      </c>
      <c r="D3073" s="3" t="s">
        <v>121</v>
      </c>
      <c r="E3073" s="3" t="s">
        <v>121</v>
      </c>
      <c r="F3073" s="3">
        <v>4549</v>
      </c>
      <c r="G3073" s="3">
        <f t="shared" si="144"/>
        <v>2006</v>
      </c>
      <c r="H3073" s="4">
        <v>5</v>
      </c>
      <c r="I3073" s="3" t="s">
        <v>36</v>
      </c>
      <c r="J3073" s="3">
        <v>7</v>
      </c>
      <c r="K3073" s="3">
        <v>4</v>
      </c>
      <c r="L3073" s="3">
        <v>0</v>
      </c>
      <c r="M3073" s="3">
        <v>7</v>
      </c>
      <c r="N3073" s="3">
        <v>2</v>
      </c>
      <c r="O3073" s="3">
        <v>1</v>
      </c>
      <c r="P3073" s="3">
        <f t="shared" si="146"/>
        <v>21</v>
      </c>
      <c r="Q3073" s="3">
        <v>45</v>
      </c>
      <c r="R3073" s="3">
        <f t="shared" si="145"/>
        <v>3</v>
      </c>
      <c r="S3073" s="3">
        <v>21</v>
      </c>
      <c r="T3073" s="3">
        <f>IF(AND(H3073&lt;5,S3073&gt;=VLOOKUP(A3073,anni!$A$1:$O$32,6,0)),1,0)</f>
        <v>0</v>
      </c>
    </row>
    <row r="3074" spans="1:20" x14ac:dyDescent="0.3">
      <c r="A3074" s="3">
        <v>2006</v>
      </c>
      <c r="B3074" s="3">
        <v>47</v>
      </c>
      <c r="C3074" s="3" t="s">
        <v>45</v>
      </c>
      <c r="D3074" s="3" t="s">
        <v>74</v>
      </c>
      <c r="E3074" s="3" t="s">
        <v>74</v>
      </c>
      <c r="F3074" s="3">
        <v>4886</v>
      </c>
      <c r="G3074" s="3">
        <f t="shared" ref="G3074:G3137" si="147">A3074</f>
        <v>2006</v>
      </c>
      <c r="H3074" s="4">
        <v>5</v>
      </c>
      <c r="I3074" s="3" t="s">
        <v>36</v>
      </c>
      <c r="J3074" s="3">
        <v>7</v>
      </c>
      <c r="K3074" s="3">
        <v>7</v>
      </c>
      <c r="L3074" s="3">
        <v>4</v>
      </c>
      <c r="M3074" s="3">
        <v>7</v>
      </c>
      <c r="N3074" s="3">
        <v>3</v>
      </c>
      <c r="O3074" s="3">
        <v>1</v>
      </c>
      <c r="P3074" s="3">
        <f t="shared" si="146"/>
        <v>29</v>
      </c>
      <c r="Q3074" s="3">
        <v>6</v>
      </c>
      <c r="R3074" s="3">
        <f t="shared" si="145"/>
        <v>2</v>
      </c>
      <c r="S3074" s="3">
        <v>29</v>
      </c>
      <c r="T3074" s="3">
        <f>IF(AND(H3074&lt;5,S3074&gt;=VLOOKUP(A3074,anni!$A$1:$O$32,6,0)),1,0)</f>
        <v>0</v>
      </c>
    </row>
    <row r="3075" spans="1:20" x14ac:dyDescent="0.3">
      <c r="A3075" s="3">
        <v>2006</v>
      </c>
      <c r="B3075" s="3">
        <v>48</v>
      </c>
      <c r="C3075" s="3" t="s">
        <v>47</v>
      </c>
      <c r="D3075" s="3" t="s">
        <v>118</v>
      </c>
      <c r="E3075" s="3" t="s">
        <v>118</v>
      </c>
      <c r="F3075" s="3">
        <v>4743</v>
      </c>
      <c r="G3075" s="3">
        <f t="shared" si="147"/>
        <v>2006</v>
      </c>
      <c r="H3075" s="4">
        <v>4</v>
      </c>
      <c r="I3075" s="3" t="s">
        <v>36</v>
      </c>
      <c r="J3075" s="3">
        <v>7</v>
      </c>
      <c r="K3075" s="3">
        <v>7</v>
      </c>
      <c r="L3075" s="3">
        <v>3</v>
      </c>
      <c r="M3075" s="3">
        <v>3</v>
      </c>
      <c r="N3075" s="3">
        <v>0</v>
      </c>
      <c r="O3075" s="3">
        <v>0</v>
      </c>
      <c r="P3075" s="3">
        <f t="shared" si="146"/>
        <v>24</v>
      </c>
      <c r="Q3075" s="3">
        <v>56</v>
      </c>
      <c r="R3075" s="3">
        <f t="shared" si="145"/>
        <v>3</v>
      </c>
      <c r="S3075" s="3">
        <v>20</v>
      </c>
      <c r="T3075" s="3">
        <f>IF(AND(H3075&lt;5,S3075&gt;=VLOOKUP(A3075,anni!$A$1:$O$32,6,0)),1,0)</f>
        <v>0</v>
      </c>
    </row>
    <row r="3076" spans="1:20" x14ac:dyDescent="0.3">
      <c r="A3076" s="3">
        <v>2006</v>
      </c>
      <c r="B3076" s="3">
        <v>49</v>
      </c>
      <c r="C3076" s="3" t="s">
        <v>45</v>
      </c>
      <c r="D3076" s="3" t="s">
        <v>132</v>
      </c>
      <c r="E3076" s="3" t="s">
        <v>132</v>
      </c>
      <c r="F3076" s="3">
        <v>4744</v>
      </c>
      <c r="G3076" s="3">
        <f t="shared" si="147"/>
        <v>2006</v>
      </c>
      <c r="H3076" s="4">
        <v>4</v>
      </c>
      <c r="I3076" s="3" t="s">
        <v>36</v>
      </c>
      <c r="J3076" s="3">
        <v>7</v>
      </c>
      <c r="K3076" s="3">
        <v>7</v>
      </c>
      <c r="L3076" s="3">
        <v>0</v>
      </c>
      <c r="M3076" s="3">
        <v>6</v>
      </c>
      <c r="N3076" s="3">
        <v>0</v>
      </c>
      <c r="O3076" s="3">
        <v>0</v>
      </c>
      <c r="P3076" s="3">
        <f t="shared" si="146"/>
        <v>24</v>
      </c>
      <c r="Q3076" s="3">
        <v>56</v>
      </c>
      <c r="R3076" s="3">
        <f t="shared" si="145"/>
        <v>3</v>
      </c>
      <c r="S3076" s="3">
        <v>20</v>
      </c>
      <c r="T3076" s="3">
        <f>IF(AND(H3076&lt;5,S3076&gt;=VLOOKUP(A3076,anni!$A$1:$O$32,6,0)),1,0)</f>
        <v>0</v>
      </c>
    </row>
    <row r="3077" spans="1:20" x14ac:dyDescent="0.3">
      <c r="A3077" s="3">
        <v>2006</v>
      </c>
      <c r="B3077" s="3">
        <v>50</v>
      </c>
      <c r="C3077" s="3" t="s">
        <v>50</v>
      </c>
      <c r="D3077" s="3" t="s">
        <v>51</v>
      </c>
      <c r="E3077" s="3" t="s">
        <v>51</v>
      </c>
      <c r="F3077" s="3">
        <v>5016</v>
      </c>
      <c r="G3077" s="3">
        <f t="shared" si="147"/>
        <v>2006</v>
      </c>
      <c r="H3077" s="4">
        <v>5</v>
      </c>
      <c r="I3077" s="3" t="s">
        <v>36</v>
      </c>
      <c r="J3077" s="3">
        <v>7</v>
      </c>
      <c r="K3077" s="3">
        <v>7</v>
      </c>
      <c r="L3077" s="3">
        <v>0</v>
      </c>
      <c r="M3077" s="3">
        <v>7</v>
      </c>
      <c r="N3077" s="3">
        <v>0</v>
      </c>
      <c r="O3077" s="3">
        <v>0</v>
      </c>
      <c r="P3077" s="3">
        <f t="shared" si="146"/>
        <v>21</v>
      </c>
      <c r="Q3077" s="3">
        <v>45</v>
      </c>
      <c r="R3077" s="3">
        <f t="shared" si="145"/>
        <v>1</v>
      </c>
      <c r="S3077" s="3">
        <v>21</v>
      </c>
      <c r="T3077" s="3">
        <f>IF(AND(H3077&lt;5,S3077&gt;=VLOOKUP(A3077,anni!$A$1:$O$32,6,0)),1,0)</f>
        <v>0</v>
      </c>
    </row>
    <row r="3078" spans="1:20" x14ac:dyDescent="0.3">
      <c r="A3078" s="3">
        <v>2006</v>
      </c>
      <c r="B3078" s="3">
        <v>51</v>
      </c>
      <c r="C3078" s="3" t="s">
        <v>29</v>
      </c>
      <c r="D3078" s="3" t="s">
        <v>30</v>
      </c>
      <c r="E3078" s="3" t="s">
        <v>30</v>
      </c>
      <c r="F3078" s="3">
        <v>5017</v>
      </c>
      <c r="G3078" s="3">
        <f t="shared" si="147"/>
        <v>2006</v>
      </c>
      <c r="H3078" s="4">
        <v>5</v>
      </c>
      <c r="I3078" s="3" t="s">
        <v>36</v>
      </c>
      <c r="J3078" s="3">
        <v>7</v>
      </c>
      <c r="K3078" s="3">
        <v>0</v>
      </c>
      <c r="L3078" s="3">
        <v>0</v>
      </c>
      <c r="M3078" s="3">
        <v>1</v>
      </c>
      <c r="N3078" s="3">
        <v>0</v>
      </c>
      <c r="O3078" s="3">
        <v>0</v>
      </c>
      <c r="P3078" s="3">
        <f t="shared" si="146"/>
        <v>8</v>
      </c>
      <c r="Q3078" s="3">
        <v>228</v>
      </c>
      <c r="R3078" s="3">
        <f t="shared" si="145"/>
        <v>1</v>
      </c>
      <c r="S3078" s="3">
        <v>8</v>
      </c>
      <c r="T3078" s="3">
        <f>IF(AND(H3078&lt;5,S3078&gt;=VLOOKUP(A3078,anni!$A$1:$O$32,6,0)),1,0)</f>
        <v>0</v>
      </c>
    </row>
    <row r="3079" spans="1:20" x14ac:dyDescent="0.3">
      <c r="A3079" s="3">
        <v>2006</v>
      </c>
      <c r="B3079" s="3">
        <v>52</v>
      </c>
      <c r="C3079" s="3" t="s">
        <v>29</v>
      </c>
      <c r="D3079" s="3" t="s">
        <v>114</v>
      </c>
      <c r="E3079" s="3" t="s">
        <v>114</v>
      </c>
      <c r="F3079" s="3">
        <v>5119</v>
      </c>
      <c r="G3079" s="3">
        <f t="shared" si="147"/>
        <v>2006</v>
      </c>
      <c r="H3079" s="4">
        <v>3</v>
      </c>
      <c r="I3079" s="3" t="s">
        <v>36</v>
      </c>
      <c r="J3079" s="3">
        <v>0</v>
      </c>
      <c r="K3079" s="3">
        <v>1</v>
      </c>
      <c r="L3079" s="3">
        <v>0</v>
      </c>
      <c r="M3079" s="3">
        <v>0</v>
      </c>
      <c r="N3079" s="3">
        <v>0</v>
      </c>
      <c r="O3079" s="3">
        <v>0</v>
      </c>
      <c r="P3079" s="3">
        <f t="shared" si="146"/>
        <v>1.4</v>
      </c>
      <c r="Q3079" s="3">
        <v>272</v>
      </c>
      <c r="R3079" s="3">
        <f t="shared" si="145"/>
        <v>1</v>
      </c>
      <c r="S3079" s="3">
        <v>1</v>
      </c>
      <c r="T3079" s="3">
        <f>IF(AND(H3079&lt;5,S3079&gt;=VLOOKUP(A3079,anni!$A$1:$O$32,6,0)),1,0)</f>
        <v>0</v>
      </c>
    </row>
    <row r="3080" spans="1:20" x14ac:dyDescent="0.3">
      <c r="A3080" s="3">
        <v>2006</v>
      </c>
      <c r="B3080" s="3">
        <v>53</v>
      </c>
      <c r="C3080" s="3" t="s">
        <v>29</v>
      </c>
      <c r="D3080" s="3" t="s">
        <v>109</v>
      </c>
      <c r="E3080" s="3" t="s">
        <v>109</v>
      </c>
      <c r="F3080" s="3">
        <v>5120</v>
      </c>
      <c r="G3080" s="3">
        <f t="shared" si="147"/>
        <v>2006</v>
      </c>
      <c r="H3080" s="4">
        <v>3</v>
      </c>
      <c r="I3080" s="3" t="s">
        <v>36</v>
      </c>
      <c r="J3080" s="3">
        <v>0</v>
      </c>
      <c r="K3080" s="3">
        <v>0</v>
      </c>
      <c r="L3080" s="3">
        <v>0</v>
      </c>
      <c r="M3080" s="3">
        <v>0</v>
      </c>
      <c r="N3080" s="3">
        <v>0</v>
      </c>
      <c r="O3080" s="3">
        <v>0</v>
      </c>
      <c r="P3080" s="3">
        <f t="shared" si="146"/>
        <v>0</v>
      </c>
      <c r="Q3080" s="3">
        <v>274</v>
      </c>
      <c r="R3080" s="3">
        <f t="shared" si="145"/>
        <v>1</v>
      </c>
      <c r="S3080" s="3">
        <v>0</v>
      </c>
      <c r="T3080" s="3">
        <f>IF(AND(H3080&lt;5,S3080&gt;=VLOOKUP(A3080,anni!$A$1:$O$32,6,0)),1,0)</f>
        <v>0</v>
      </c>
    </row>
    <row r="3081" spans="1:20" x14ac:dyDescent="0.3">
      <c r="A3081" s="3">
        <v>2006</v>
      </c>
      <c r="B3081" s="3">
        <v>54</v>
      </c>
      <c r="C3081" s="3" t="s">
        <v>34</v>
      </c>
      <c r="D3081" s="3" t="s">
        <v>130</v>
      </c>
      <c r="E3081" s="3" t="s">
        <v>130</v>
      </c>
      <c r="F3081" s="3">
        <v>5076</v>
      </c>
      <c r="G3081" s="3">
        <f t="shared" si="147"/>
        <v>2006</v>
      </c>
      <c r="H3081" s="4">
        <v>4</v>
      </c>
      <c r="I3081" s="3" t="s">
        <v>36</v>
      </c>
      <c r="J3081" s="3">
        <v>7</v>
      </c>
      <c r="K3081" s="3">
        <v>0</v>
      </c>
      <c r="L3081" s="3">
        <v>0</v>
      </c>
      <c r="M3081" s="3">
        <v>6</v>
      </c>
      <c r="N3081" s="3">
        <v>0</v>
      </c>
      <c r="O3081" s="3">
        <v>0</v>
      </c>
      <c r="P3081" s="3">
        <f t="shared" si="146"/>
        <v>15.6</v>
      </c>
      <c r="Q3081" s="3">
        <v>139</v>
      </c>
      <c r="R3081" s="3">
        <f t="shared" si="145"/>
        <v>2</v>
      </c>
      <c r="S3081" s="3">
        <v>13</v>
      </c>
      <c r="T3081" s="3">
        <f>IF(AND(H3081&lt;5,S3081&gt;=VLOOKUP(A3081,anni!$A$1:$O$32,6,0)),1,0)</f>
        <v>0</v>
      </c>
    </row>
    <row r="3082" spans="1:20" x14ac:dyDescent="0.3">
      <c r="A3082" s="3">
        <v>2006</v>
      </c>
      <c r="B3082" s="3">
        <v>55</v>
      </c>
      <c r="C3082" s="3" t="s">
        <v>32</v>
      </c>
      <c r="D3082" s="3" t="s">
        <v>95</v>
      </c>
      <c r="E3082" s="3" t="s">
        <v>95</v>
      </c>
      <c r="F3082" s="3">
        <v>5150</v>
      </c>
      <c r="G3082" s="3">
        <f t="shared" si="147"/>
        <v>2006</v>
      </c>
      <c r="H3082" s="4">
        <v>2</v>
      </c>
      <c r="I3082" s="3" t="s">
        <v>31</v>
      </c>
      <c r="J3082" s="3">
        <v>7</v>
      </c>
      <c r="K3082" s="3">
        <v>0</v>
      </c>
      <c r="L3082" s="3">
        <v>0</v>
      </c>
      <c r="M3082" s="3">
        <v>3</v>
      </c>
      <c r="N3082" s="3">
        <v>0</v>
      </c>
      <c r="O3082" s="3">
        <v>0</v>
      </c>
      <c r="P3082" s="3">
        <f t="shared" si="146"/>
        <v>16</v>
      </c>
      <c r="Q3082" s="3">
        <v>187</v>
      </c>
      <c r="R3082" s="3">
        <f t="shared" si="145"/>
        <v>2</v>
      </c>
      <c r="S3082" s="3">
        <v>10</v>
      </c>
      <c r="T3082" s="3">
        <f>IF(AND(H3082&lt;5,S3082&gt;=VLOOKUP(A3082,anni!$A$1:$O$32,6,0)),1,0)</f>
        <v>0</v>
      </c>
    </row>
    <row r="3083" spans="1:20" x14ac:dyDescent="0.3">
      <c r="A3083" s="3">
        <v>2006</v>
      </c>
      <c r="B3083" s="3">
        <v>56</v>
      </c>
      <c r="C3083" s="3" t="s">
        <v>29</v>
      </c>
      <c r="D3083" s="3" t="s">
        <v>139</v>
      </c>
      <c r="E3083" s="3" t="s">
        <v>139</v>
      </c>
      <c r="F3083" s="3">
        <v>5121</v>
      </c>
      <c r="G3083" s="3">
        <f t="shared" si="147"/>
        <v>2006</v>
      </c>
      <c r="H3083" s="4">
        <v>3</v>
      </c>
      <c r="I3083" s="3" t="s">
        <v>36</v>
      </c>
      <c r="J3083" s="3">
        <v>7</v>
      </c>
      <c r="K3083" s="3">
        <v>1</v>
      </c>
      <c r="L3083" s="3">
        <v>0</v>
      </c>
      <c r="M3083" s="3">
        <v>0</v>
      </c>
      <c r="N3083" s="3">
        <v>0</v>
      </c>
      <c r="O3083" s="3">
        <v>0</v>
      </c>
      <c r="P3083" s="3">
        <f t="shared" si="146"/>
        <v>11.2</v>
      </c>
      <c r="Q3083" s="3">
        <v>228</v>
      </c>
      <c r="R3083" s="3">
        <f t="shared" si="145"/>
        <v>1</v>
      </c>
      <c r="S3083" s="3">
        <v>8</v>
      </c>
      <c r="T3083" s="3">
        <f>IF(AND(H3083&lt;5,S3083&gt;=VLOOKUP(A3083,anni!$A$1:$O$32,6,0)),1,0)</f>
        <v>0</v>
      </c>
    </row>
    <row r="3084" spans="1:20" x14ac:dyDescent="0.3">
      <c r="A3084" s="3">
        <v>2006</v>
      </c>
      <c r="B3084" s="3">
        <v>57</v>
      </c>
      <c r="C3084" s="3" t="s">
        <v>32</v>
      </c>
      <c r="D3084" s="3" t="s">
        <v>143</v>
      </c>
      <c r="E3084" s="3" t="s">
        <v>143</v>
      </c>
      <c r="F3084" s="3">
        <v>5018</v>
      </c>
      <c r="G3084" s="3">
        <f t="shared" si="147"/>
        <v>2006</v>
      </c>
      <c r="H3084" s="4">
        <v>5</v>
      </c>
      <c r="I3084" s="3" t="s">
        <v>36</v>
      </c>
      <c r="J3084" s="3">
        <v>7</v>
      </c>
      <c r="K3084" s="3">
        <v>7</v>
      </c>
      <c r="L3084" s="3">
        <v>0</v>
      </c>
      <c r="M3084" s="3">
        <v>1</v>
      </c>
      <c r="N3084" s="3">
        <v>0</v>
      </c>
      <c r="O3084" s="3">
        <v>1</v>
      </c>
      <c r="P3084" s="3">
        <f t="shared" si="146"/>
        <v>16</v>
      </c>
      <c r="Q3084" s="3">
        <v>102</v>
      </c>
      <c r="R3084" s="3">
        <f t="shared" si="145"/>
        <v>1</v>
      </c>
      <c r="S3084" s="3">
        <v>16</v>
      </c>
      <c r="T3084" s="3">
        <f>IF(AND(H3084&lt;5,S3084&gt;=VLOOKUP(A3084,anni!$A$1:$O$32,6,0)),1,0)</f>
        <v>0</v>
      </c>
    </row>
    <row r="3085" spans="1:20" x14ac:dyDescent="0.3">
      <c r="A3085" s="3">
        <v>2006</v>
      </c>
      <c r="B3085" s="3">
        <v>58</v>
      </c>
      <c r="C3085" s="3" t="s">
        <v>47</v>
      </c>
      <c r="D3085" s="3" t="s">
        <v>73</v>
      </c>
      <c r="E3085" s="3" t="s">
        <v>73</v>
      </c>
      <c r="F3085" s="3">
        <v>5151</v>
      </c>
      <c r="G3085" s="3">
        <f t="shared" si="147"/>
        <v>2006</v>
      </c>
      <c r="H3085" s="4">
        <v>2</v>
      </c>
      <c r="I3085" s="3" t="s">
        <v>31</v>
      </c>
      <c r="J3085" s="3">
        <v>7</v>
      </c>
      <c r="K3085" s="3">
        <v>0</v>
      </c>
      <c r="L3085" s="3">
        <v>0</v>
      </c>
      <c r="M3085" s="3">
        <v>1</v>
      </c>
      <c r="N3085" s="3">
        <v>0</v>
      </c>
      <c r="O3085" s="3">
        <v>1</v>
      </c>
      <c r="P3085" s="3">
        <f t="shared" si="146"/>
        <v>14.4</v>
      </c>
      <c r="Q3085" s="3">
        <v>207</v>
      </c>
      <c r="R3085" s="3">
        <f t="shared" si="145"/>
        <v>3</v>
      </c>
      <c r="S3085" s="3">
        <v>9</v>
      </c>
      <c r="T3085" s="3">
        <f>IF(AND(H3085&lt;5,S3085&gt;=VLOOKUP(A3085,anni!$A$1:$O$32,6,0)),1,0)</f>
        <v>0</v>
      </c>
    </row>
    <row r="3086" spans="1:20" x14ac:dyDescent="0.3">
      <c r="A3086" s="3">
        <v>2006</v>
      </c>
      <c r="B3086" s="3">
        <v>59</v>
      </c>
      <c r="C3086" s="3" t="s">
        <v>47</v>
      </c>
      <c r="D3086" s="3" t="s">
        <v>48</v>
      </c>
      <c r="E3086" s="3" t="s">
        <v>48</v>
      </c>
      <c r="F3086" s="3">
        <v>4887</v>
      </c>
      <c r="G3086" s="3">
        <f t="shared" si="147"/>
        <v>2006</v>
      </c>
      <c r="H3086" s="4">
        <v>5</v>
      </c>
      <c r="I3086" s="3" t="s">
        <v>36</v>
      </c>
      <c r="J3086" s="3">
        <v>7</v>
      </c>
      <c r="K3086" s="3">
        <v>7</v>
      </c>
      <c r="L3086" s="3">
        <v>5</v>
      </c>
      <c r="M3086" s="3">
        <v>2</v>
      </c>
      <c r="N3086" s="3">
        <v>1</v>
      </c>
      <c r="O3086" s="3">
        <v>1</v>
      </c>
      <c r="P3086" s="3">
        <f t="shared" si="146"/>
        <v>23</v>
      </c>
      <c r="Q3086" s="3">
        <v>33</v>
      </c>
      <c r="R3086" s="3">
        <f t="shared" si="145"/>
        <v>2</v>
      </c>
      <c r="S3086" s="3">
        <v>23</v>
      </c>
      <c r="T3086" s="3">
        <f>IF(AND(H3086&lt;5,S3086&gt;=VLOOKUP(A3086,anni!$A$1:$O$32,6,0)),1,0)</f>
        <v>0</v>
      </c>
    </row>
    <row r="3087" spans="1:20" x14ac:dyDescent="0.3">
      <c r="A3087" s="3">
        <v>2006</v>
      </c>
      <c r="B3087" s="3">
        <v>60</v>
      </c>
      <c r="C3087" s="3" t="s">
        <v>50</v>
      </c>
      <c r="D3087" s="3" t="s">
        <v>120</v>
      </c>
      <c r="E3087" s="3" t="s">
        <v>120</v>
      </c>
      <c r="F3087" s="3">
        <v>5077</v>
      </c>
      <c r="G3087" s="3">
        <f t="shared" si="147"/>
        <v>2006</v>
      </c>
      <c r="H3087" s="4">
        <v>4</v>
      </c>
      <c r="I3087" s="3" t="s">
        <v>36</v>
      </c>
      <c r="J3087" s="3">
        <v>0</v>
      </c>
      <c r="K3087" s="3">
        <v>1</v>
      </c>
      <c r="L3087" s="3">
        <v>0</v>
      </c>
      <c r="M3087" s="3">
        <v>1</v>
      </c>
      <c r="N3087" s="3">
        <v>0</v>
      </c>
      <c r="O3087" s="3">
        <v>0</v>
      </c>
      <c r="P3087" s="3">
        <f t="shared" si="146"/>
        <v>2.4</v>
      </c>
      <c r="Q3087" s="3">
        <v>267</v>
      </c>
      <c r="R3087" s="3">
        <f t="shared" si="145"/>
        <v>1</v>
      </c>
      <c r="S3087" s="3">
        <v>2</v>
      </c>
      <c r="T3087" s="3">
        <f>IF(AND(H3087&lt;5,S3087&gt;=VLOOKUP(A3087,anni!$A$1:$O$32,6,0)),1,0)</f>
        <v>0</v>
      </c>
    </row>
    <row r="3088" spans="1:20" x14ac:dyDescent="0.3">
      <c r="A3088" s="3">
        <v>2006</v>
      </c>
      <c r="B3088" s="3">
        <v>61</v>
      </c>
      <c r="C3088" s="3" t="s">
        <v>39</v>
      </c>
      <c r="D3088" s="3" t="s">
        <v>40</v>
      </c>
      <c r="E3088" s="3" t="s">
        <v>40</v>
      </c>
      <c r="F3088" s="3">
        <v>4888</v>
      </c>
      <c r="G3088" s="3">
        <f t="shared" si="147"/>
        <v>2006</v>
      </c>
      <c r="H3088" s="4">
        <v>5</v>
      </c>
      <c r="I3088" s="3" t="s">
        <v>36</v>
      </c>
      <c r="J3088" s="3">
        <v>7</v>
      </c>
      <c r="K3088" s="3">
        <v>7</v>
      </c>
      <c r="L3088" s="3">
        <v>0</v>
      </c>
      <c r="M3088" s="3">
        <v>4</v>
      </c>
      <c r="N3088" s="3">
        <v>3</v>
      </c>
      <c r="O3088" s="3">
        <v>0</v>
      </c>
      <c r="P3088" s="3">
        <f t="shared" si="146"/>
        <v>21</v>
      </c>
      <c r="Q3088" s="3">
        <v>45</v>
      </c>
      <c r="R3088" s="3">
        <f t="shared" si="145"/>
        <v>2</v>
      </c>
      <c r="S3088" s="3">
        <v>21</v>
      </c>
      <c r="T3088" s="3">
        <f>IF(AND(H3088&lt;5,S3088&gt;=VLOOKUP(A3088,anni!$A$1:$O$32,6,0)),1,0)</f>
        <v>0</v>
      </c>
    </row>
    <row r="3089" spans="1:20" x14ac:dyDescent="0.3">
      <c r="A3089" s="3">
        <v>2006</v>
      </c>
      <c r="B3089" s="3">
        <v>62</v>
      </c>
      <c r="C3089" s="3" t="s">
        <v>86</v>
      </c>
      <c r="D3089" s="3" t="s">
        <v>131</v>
      </c>
      <c r="E3089" s="3" t="s">
        <v>131</v>
      </c>
      <c r="F3089" s="3">
        <v>5122</v>
      </c>
      <c r="G3089" s="3">
        <f t="shared" si="147"/>
        <v>2006</v>
      </c>
      <c r="H3089" s="4">
        <v>3</v>
      </c>
      <c r="I3089" s="3" t="s">
        <v>36</v>
      </c>
      <c r="J3089" s="3">
        <v>7</v>
      </c>
      <c r="K3089" s="3">
        <v>5</v>
      </c>
      <c r="L3089" s="3">
        <v>0</v>
      </c>
      <c r="M3089" s="3">
        <v>1</v>
      </c>
      <c r="N3089" s="3">
        <v>0</v>
      </c>
      <c r="O3089" s="3">
        <v>0</v>
      </c>
      <c r="P3089" s="3">
        <f t="shared" si="146"/>
        <v>18.2</v>
      </c>
      <c r="Q3089" s="3">
        <v>139</v>
      </c>
      <c r="R3089" s="3">
        <f t="shared" si="145"/>
        <v>3</v>
      </c>
      <c r="S3089" s="3">
        <v>13</v>
      </c>
      <c r="T3089" s="3">
        <f>IF(AND(H3089&lt;5,S3089&gt;=VLOOKUP(A3089,anni!$A$1:$O$32,6,0)),1,0)</f>
        <v>0</v>
      </c>
    </row>
    <row r="3090" spans="1:20" x14ac:dyDescent="0.3">
      <c r="A3090" s="3">
        <v>2006</v>
      </c>
      <c r="B3090" s="3">
        <v>63</v>
      </c>
      <c r="C3090" s="3" t="s">
        <v>39</v>
      </c>
      <c r="D3090" s="3" t="s">
        <v>40</v>
      </c>
      <c r="E3090" s="3" t="s">
        <v>40</v>
      </c>
      <c r="F3090" s="3">
        <v>4724</v>
      </c>
      <c r="G3090" s="3">
        <f t="shared" si="147"/>
        <v>2006</v>
      </c>
      <c r="H3090" s="4">
        <v>5</v>
      </c>
      <c r="I3090" s="3" t="s">
        <v>36</v>
      </c>
      <c r="J3090" s="3">
        <v>7</v>
      </c>
      <c r="K3090" s="3">
        <v>7</v>
      </c>
      <c r="L3090" s="3">
        <v>7</v>
      </c>
      <c r="M3090" s="3">
        <v>7</v>
      </c>
      <c r="N3090" s="3">
        <v>5</v>
      </c>
      <c r="O3090" s="3">
        <v>5</v>
      </c>
      <c r="P3090" s="3">
        <f t="shared" si="146"/>
        <v>38</v>
      </c>
      <c r="Q3090" s="3">
        <v>2</v>
      </c>
      <c r="R3090" s="3">
        <f t="shared" si="145"/>
        <v>3</v>
      </c>
      <c r="S3090" s="3">
        <v>38</v>
      </c>
      <c r="T3090" s="3">
        <f>IF(AND(H3090&lt;5,S3090&gt;=VLOOKUP(A3090,anni!$A$1:$O$32,6,0)),1,0)</f>
        <v>0</v>
      </c>
    </row>
    <row r="3091" spans="1:20" x14ac:dyDescent="0.3">
      <c r="A3091" s="3">
        <v>2006</v>
      </c>
      <c r="B3091" s="3">
        <v>64</v>
      </c>
      <c r="C3091" s="3" t="s">
        <v>69</v>
      </c>
      <c r="D3091" s="3" t="s">
        <v>147</v>
      </c>
      <c r="E3091" s="3" t="s">
        <v>147</v>
      </c>
      <c r="F3091" s="3">
        <v>5152</v>
      </c>
      <c r="G3091" s="3">
        <f t="shared" si="147"/>
        <v>2006</v>
      </c>
      <c r="H3091" s="4">
        <v>2</v>
      </c>
      <c r="I3091" s="3" t="s">
        <v>31</v>
      </c>
      <c r="J3091" s="3">
        <v>7</v>
      </c>
      <c r="K3091" s="3">
        <v>1</v>
      </c>
      <c r="L3091" s="3">
        <v>0</v>
      </c>
      <c r="M3091" s="3">
        <v>0</v>
      </c>
      <c r="N3091" s="3">
        <v>0</v>
      </c>
      <c r="O3091" s="3">
        <v>0</v>
      </c>
      <c r="P3091" s="3">
        <f t="shared" si="146"/>
        <v>12.8</v>
      </c>
      <c r="Q3091" s="3">
        <v>228</v>
      </c>
      <c r="R3091" s="3">
        <f t="shared" si="145"/>
        <v>3</v>
      </c>
      <c r="S3091" s="3">
        <v>8</v>
      </c>
      <c r="T3091" s="3">
        <f>IF(AND(H3091&lt;5,S3091&gt;=VLOOKUP(A3091,anni!$A$1:$O$32,6,0)),1,0)</f>
        <v>0</v>
      </c>
    </row>
    <row r="3092" spans="1:20" x14ac:dyDescent="0.3">
      <c r="A3092" s="3">
        <v>2006</v>
      </c>
      <c r="B3092" s="3">
        <v>65</v>
      </c>
      <c r="C3092" s="3" t="s">
        <v>56</v>
      </c>
      <c r="D3092" s="3" t="s">
        <v>93</v>
      </c>
      <c r="E3092" s="3" t="s">
        <v>93</v>
      </c>
      <c r="F3092" s="3">
        <v>4932</v>
      </c>
      <c r="G3092" s="3">
        <f t="shared" si="147"/>
        <v>2006</v>
      </c>
      <c r="H3092" s="4">
        <v>4</v>
      </c>
      <c r="I3092" s="3" t="s">
        <v>36</v>
      </c>
      <c r="J3092" s="3">
        <v>7</v>
      </c>
      <c r="K3092" s="3">
        <v>5</v>
      </c>
      <c r="L3092" s="3">
        <v>0</v>
      </c>
      <c r="M3092" s="3">
        <v>2</v>
      </c>
      <c r="N3092" s="3">
        <v>1</v>
      </c>
      <c r="O3092" s="3">
        <v>0</v>
      </c>
      <c r="P3092" s="3">
        <f t="shared" si="146"/>
        <v>18</v>
      </c>
      <c r="Q3092" s="3">
        <v>113</v>
      </c>
      <c r="R3092" s="3">
        <f t="shared" si="145"/>
        <v>3</v>
      </c>
      <c r="S3092" s="3">
        <v>15</v>
      </c>
      <c r="T3092" s="3">
        <f>IF(AND(H3092&lt;5,S3092&gt;=VLOOKUP(A3092,anni!$A$1:$O$32,6,0)),1,0)</f>
        <v>0</v>
      </c>
    </row>
    <row r="3093" spans="1:20" x14ac:dyDescent="0.3">
      <c r="A3093" s="3">
        <v>2006</v>
      </c>
      <c r="B3093" s="3">
        <v>66</v>
      </c>
      <c r="C3093" s="3" t="s">
        <v>56</v>
      </c>
      <c r="D3093" s="3" t="s">
        <v>66</v>
      </c>
      <c r="E3093" s="3" t="s">
        <v>66</v>
      </c>
      <c r="F3093" s="3">
        <v>5179</v>
      </c>
      <c r="G3093" s="3">
        <f t="shared" si="147"/>
        <v>2006</v>
      </c>
      <c r="H3093" s="4">
        <v>1</v>
      </c>
      <c r="I3093" s="3" t="s">
        <v>31</v>
      </c>
      <c r="J3093" s="3">
        <v>7</v>
      </c>
      <c r="K3093" s="3">
        <v>1</v>
      </c>
      <c r="L3093" s="3">
        <v>0</v>
      </c>
      <c r="M3093" s="3">
        <v>0</v>
      </c>
      <c r="N3093" s="3">
        <v>0</v>
      </c>
      <c r="O3093" s="3">
        <v>0</v>
      </c>
      <c r="P3093" s="3">
        <f t="shared" si="146"/>
        <v>14.4</v>
      </c>
      <c r="Q3093" s="3">
        <v>228</v>
      </c>
      <c r="R3093" s="3">
        <f t="shared" si="145"/>
        <v>3</v>
      </c>
      <c r="S3093" s="3">
        <v>8</v>
      </c>
      <c r="T3093" s="3">
        <f>IF(AND(H3093&lt;5,S3093&gt;=VLOOKUP(A3093,anni!$A$1:$O$32,6,0)),1,0)</f>
        <v>0</v>
      </c>
    </row>
    <row r="3094" spans="1:20" x14ac:dyDescent="0.3">
      <c r="A3094" s="3">
        <v>2006</v>
      </c>
      <c r="B3094" s="3">
        <v>67</v>
      </c>
      <c r="C3094" s="3" t="s">
        <v>32</v>
      </c>
      <c r="D3094" s="3" t="s">
        <v>33</v>
      </c>
      <c r="E3094" s="3" t="s">
        <v>33</v>
      </c>
      <c r="F3094" s="3">
        <v>5019</v>
      </c>
      <c r="G3094" s="3">
        <f t="shared" si="147"/>
        <v>2006</v>
      </c>
      <c r="H3094" s="4">
        <v>5</v>
      </c>
      <c r="I3094" s="3" t="s">
        <v>36</v>
      </c>
      <c r="J3094" s="3">
        <v>7</v>
      </c>
      <c r="K3094" s="3">
        <v>0</v>
      </c>
      <c r="L3094" s="3">
        <v>0</v>
      </c>
      <c r="M3094" s="3">
        <v>3</v>
      </c>
      <c r="N3094" s="3">
        <v>0</v>
      </c>
      <c r="O3094" s="3">
        <v>0</v>
      </c>
      <c r="P3094" s="3">
        <f t="shared" si="146"/>
        <v>10</v>
      </c>
      <c r="Q3094" s="3">
        <v>187</v>
      </c>
      <c r="R3094" s="3">
        <f t="shared" si="145"/>
        <v>1</v>
      </c>
      <c r="S3094" s="3">
        <v>10</v>
      </c>
      <c r="T3094" s="3">
        <f>IF(AND(H3094&lt;5,S3094&gt;=VLOOKUP(A3094,anni!$A$1:$O$32,6,0)),1,0)</f>
        <v>0</v>
      </c>
    </row>
    <row r="3095" spans="1:20" x14ac:dyDescent="0.3">
      <c r="A3095" s="3">
        <v>2006</v>
      </c>
      <c r="B3095" s="3">
        <v>68</v>
      </c>
      <c r="C3095" s="3" t="s">
        <v>56</v>
      </c>
      <c r="D3095" s="3" t="s">
        <v>66</v>
      </c>
      <c r="E3095" s="3" t="s">
        <v>66</v>
      </c>
      <c r="F3095" s="3">
        <v>4725</v>
      </c>
      <c r="G3095" s="3">
        <f t="shared" si="147"/>
        <v>2006</v>
      </c>
      <c r="H3095" s="4">
        <v>5</v>
      </c>
      <c r="I3095" s="3" t="s">
        <v>36</v>
      </c>
      <c r="J3095" s="3">
        <v>7</v>
      </c>
      <c r="K3095" s="3">
        <v>7</v>
      </c>
      <c r="L3095" s="3">
        <v>3</v>
      </c>
      <c r="M3095" s="3">
        <v>7</v>
      </c>
      <c r="N3095" s="3">
        <v>0</v>
      </c>
      <c r="O3095" s="3">
        <v>1</v>
      </c>
      <c r="P3095" s="3">
        <f t="shared" si="146"/>
        <v>25</v>
      </c>
      <c r="Q3095" s="3">
        <v>20</v>
      </c>
      <c r="R3095" s="3">
        <f t="shared" si="145"/>
        <v>2</v>
      </c>
      <c r="S3095" s="3">
        <v>25</v>
      </c>
      <c r="T3095" s="3">
        <f>IF(AND(H3095&lt;5,S3095&gt;=VLOOKUP(A3095,anni!$A$1:$O$32,6,0)),1,0)</f>
        <v>0</v>
      </c>
    </row>
    <row r="3096" spans="1:20" x14ac:dyDescent="0.3">
      <c r="A3096" s="3">
        <v>2006</v>
      </c>
      <c r="B3096" s="3">
        <v>69</v>
      </c>
      <c r="C3096" s="3" t="s">
        <v>59</v>
      </c>
      <c r="D3096" s="3" t="s">
        <v>60</v>
      </c>
      <c r="E3096" s="3" t="s">
        <v>60</v>
      </c>
      <c r="F3096" s="3">
        <v>4933</v>
      </c>
      <c r="G3096" s="3">
        <f t="shared" si="147"/>
        <v>2006</v>
      </c>
      <c r="H3096" s="4">
        <v>4</v>
      </c>
      <c r="I3096" s="3" t="s">
        <v>36</v>
      </c>
      <c r="J3096" s="3">
        <v>7</v>
      </c>
      <c r="K3096" s="3">
        <v>7</v>
      </c>
      <c r="L3096" s="3">
        <v>0</v>
      </c>
      <c r="M3096" s="3">
        <v>0</v>
      </c>
      <c r="N3096" s="3">
        <v>0</v>
      </c>
      <c r="O3096" s="3">
        <v>3</v>
      </c>
      <c r="P3096" s="3">
        <f t="shared" si="146"/>
        <v>20.399999999999999</v>
      </c>
      <c r="Q3096" s="3">
        <v>92</v>
      </c>
      <c r="R3096" s="3">
        <f t="shared" si="145"/>
        <v>3</v>
      </c>
      <c r="S3096" s="3">
        <v>17</v>
      </c>
      <c r="T3096" s="3">
        <f>IF(AND(H3096&lt;5,S3096&gt;=VLOOKUP(A3096,anni!$A$1:$O$32,6,0)),1,0)</f>
        <v>0</v>
      </c>
    </row>
    <row r="3097" spans="1:20" x14ac:dyDescent="0.3">
      <c r="A3097" s="3">
        <v>2006</v>
      </c>
      <c r="B3097" s="3">
        <v>70</v>
      </c>
      <c r="C3097" s="3" t="s">
        <v>37</v>
      </c>
      <c r="D3097" s="3" t="s">
        <v>38</v>
      </c>
      <c r="E3097" s="3" t="s">
        <v>38</v>
      </c>
      <c r="F3097" s="3">
        <v>5180</v>
      </c>
      <c r="G3097" s="3">
        <f t="shared" si="147"/>
        <v>2006</v>
      </c>
      <c r="H3097" s="4">
        <v>1</v>
      </c>
      <c r="I3097" s="3" t="s">
        <v>31</v>
      </c>
      <c r="J3097" s="3">
        <v>7</v>
      </c>
      <c r="K3097" s="3">
        <v>3</v>
      </c>
      <c r="L3097" s="3">
        <v>0</v>
      </c>
      <c r="M3097" s="3">
        <v>0</v>
      </c>
      <c r="N3097" s="3">
        <v>0</v>
      </c>
      <c r="O3097" s="3">
        <v>1</v>
      </c>
      <c r="P3097" s="3">
        <f t="shared" si="146"/>
        <v>19.8</v>
      </c>
      <c r="Q3097" s="3">
        <v>168</v>
      </c>
      <c r="R3097" s="3">
        <f t="shared" si="145"/>
        <v>5</v>
      </c>
      <c r="S3097" s="3">
        <v>11</v>
      </c>
      <c r="T3097" s="3">
        <f>IF(AND(H3097&lt;5,S3097&gt;=VLOOKUP(A3097,anni!$A$1:$O$32,6,0)),1,0)</f>
        <v>0</v>
      </c>
    </row>
    <row r="3098" spans="1:20" x14ac:dyDescent="0.3">
      <c r="A3098" s="3">
        <v>2006</v>
      </c>
      <c r="B3098" s="3">
        <v>71</v>
      </c>
      <c r="C3098" s="3" t="s">
        <v>56</v>
      </c>
      <c r="D3098" s="3" t="s">
        <v>57</v>
      </c>
      <c r="E3098" s="3" t="s">
        <v>57</v>
      </c>
      <c r="F3098" s="3">
        <v>4605</v>
      </c>
      <c r="G3098" s="3">
        <f t="shared" si="147"/>
        <v>2006</v>
      </c>
      <c r="H3098" s="4">
        <v>4</v>
      </c>
      <c r="I3098" s="3" t="s">
        <v>36</v>
      </c>
      <c r="J3098" s="3">
        <v>7</v>
      </c>
      <c r="K3098" s="3">
        <v>7</v>
      </c>
      <c r="L3098" s="3">
        <v>0</v>
      </c>
      <c r="M3098" s="3">
        <v>7</v>
      </c>
      <c r="N3098" s="3">
        <v>1</v>
      </c>
      <c r="O3098" s="3">
        <v>1</v>
      </c>
      <c r="P3098" s="3">
        <f t="shared" si="146"/>
        <v>27.599999999999998</v>
      </c>
      <c r="Q3098" s="3">
        <v>33</v>
      </c>
      <c r="R3098" s="3">
        <f t="shared" si="145"/>
        <v>4</v>
      </c>
      <c r="S3098" s="3">
        <v>23</v>
      </c>
      <c r="T3098" s="3">
        <f>IF(AND(H3098&lt;5,S3098&gt;=VLOOKUP(A3098,anni!$A$1:$O$32,6,0)),1,0)</f>
        <v>0</v>
      </c>
    </row>
    <row r="3099" spans="1:20" x14ac:dyDescent="0.3">
      <c r="A3099" s="3">
        <v>2006</v>
      </c>
      <c r="B3099" s="3">
        <v>72</v>
      </c>
      <c r="C3099" s="3" t="s">
        <v>34</v>
      </c>
      <c r="D3099" s="3" t="s">
        <v>42</v>
      </c>
      <c r="E3099" s="3" t="s">
        <v>42</v>
      </c>
      <c r="F3099" s="3">
        <v>5153</v>
      </c>
      <c r="G3099" s="3">
        <f t="shared" si="147"/>
        <v>2006</v>
      </c>
      <c r="H3099" s="4">
        <v>2</v>
      </c>
      <c r="I3099" s="3" t="s">
        <v>31</v>
      </c>
      <c r="J3099" s="3">
        <v>7</v>
      </c>
      <c r="K3099" s="3">
        <v>2</v>
      </c>
      <c r="L3099" s="3">
        <v>0</v>
      </c>
      <c r="M3099" s="3">
        <v>0</v>
      </c>
      <c r="N3099" s="3">
        <v>2</v>
      </c>
      <c r="O3099" s="3">
        <v>0</v>
      </c>
      <c r="P3099" s="3">
        <f t="shared" si="146"/>
        <v>17.600000000000001</v>
      </c>
      <c r="Q3099" s="3">
        <v>168</v>
      </c>
      <c r="R3099" s="3">
        <f t="shared" si="145"/>
        <v>1</v>
      </c>
      <c r="S3099" s="3">
        <v>11</v>
      </c>
      <c r="T3099" s="3">
        <f>IF(AND(H3099&lt;5,S3099&gt;=VLOOKUP(A3099,anni!$A$1:$O$32,6,0)),1,0)</f>
        <v>0</v>
      </c>
    </row>
    <row r="3100" spans="1:20" x14ac:dyDescent="0.3">
      <c r="A3100" s="3">
        <v>2006</v>
      </c>
      <c r="B3100" s="3">
        <v>73</v>
      </c>
      <c r="C3100" s="3" t="s">
        <v>53</v>
      </c>
      <c r="D3100" s="3" t="s">
        <v>113</v>
      </c>
      <c r="E3100" s="3" t="s">
        <v>113</v>
      </c>
      <c r="F3100" s="3">
        <v>5078</v>
      </c>
      <c r="G3100" s="3">
        <f t="shared" si="147"/>
        <v>2006</v>
      </c>
      <c r="H3100" s="4">
        <v>4</v>
      </c>
      <c r="I3100" s="3" t="s">
        <v>36</v>
      </c>
      <c r="J3100" s="3">
        <v>0</v>
      </c>
      <c r="K3100" s="3">
        <v>3</v>
      </c>
      <c r="L3100" s="3">
        <v>0</v>
      </c>
      <c r="M3100" s="3">
        <v>2</v>
      </c>
      <c r="N3100" s="3">
        <v>0</v>
      </c>
      <c r="O3100" s="3">
        <v>0</v>
      </c>
      <c r="P3100" s="3">
        <f t="shared" si="146"/>
        <v>6</v>
      </c>
      <c r="Q3100" s="3">
        <v>259</v>
      </c>
      <c r="R3100" s="3">
        <f t="shared" si="145"/>
        <v>1</v>
      </c>
      <c r="S3100" s="3">
        <v>5</v>
      </c>
      <c r="T3100" s="3">
        <f>IF(AND(H3100&lt;5,S3100&gt;=VLOOKUP(A3100,anni!$A$1:$O$32,6,0)),1,0)</f>
        <v>0</v>
      </c>
    </row>
    <row r="3101" spans="1:20" x14ac:dyDescent="0.3">
      <c r="A3101" s="3">
        <v>2006</v>
      </c>
      <c r="B3101" s="3">
        <v>74</v>
      </c>
      <c r="C3101" s="3" t="s">
        <v>34</v>
      </c>
      <c r="D3101" s="3" t="s">
        <v>94</v>
      </c>
      <c r="E3101" s="3" t="s">
        <v>94</v>
      </c>
      <c r="F3101" s="3">
        <v>4794</v>
      </c>
      <c r="G3101" s="3">
        <f t="shared" si="147"/>
        <v>2006</v>
      </c>
      <c r="H3101" s="4">
        <v>3</v>
      </c>
      <c r="I3101" s="3" t="s">
        <v>36</v>
      </c>
      <c r="J3101" s="3">
        <v>7</v>
      </c>
      <c r="K3101" s="3">
        <v>7</v>
      </c>
      <c r="L3101" s="3">
        <v>7</v>
      </c>
      <c r="M3101" s="3">
        <v>7</v>
      </c>
      <c r="N3101" s="3">
        <v>7</v>
      </c>
      <c r="O3101" s="3">
        <v>1</v>
      </c>
      <c r="P3101" s="3">
        <f t="shared" si="146"/>
        <v>0</v>
      </c>
      <c r="Q3101" s="3">
        <v>3</v>
      </c>
      <c r="R3101" s="3">
        <f t="shared" si="145"/>
        <v>4</v>
      </c>
      <c r="S3101" s="3">
        <v>36</v>
      </c>
      <c r="T3101" s="3">
        <f>IF(AND(H3101&lt;5,S3101&gt;=VLOOKUP(A3101,anni!$A$1:$O$32,6,0)),1,0)</f>
        <v>1</v>
      </c>
    </row>
    <row r="3102" spans="1:20" x14ac:dyDescent="0.3">
      <c r="A3102" s="3">
        <v>2006</v>
      </c>
      <c r="B3102" s="3">
        <v>75</v>
      </c>
      <c r="C3102" s="3" t="s">
        <v>32</v>
      </c>
      <c r="D3102" s="3" t="s">
        <v>95</v>
      </c>
      <c r="E3102" s="3" t="s">
        <v>95</v>
      </c>
      <c r="F3102" s="3">
        <v>4890</v>
      </c>
      <c r="G3102" s="3">
        <f t="shared" si="147"/>
        <v>2006</v>
      </c>
      <c r="H3102" s="4">
        <v>5</v>
      </c>
      <c r="I3102" s="3" t="s">
        <v>36</v>
      </c>
      <c r="J3102" s="3">
        <v>7</v>
      </c>
      <c r="K3102" s="3">
        <v>7</v>
      </c>
      <c r="L3102" s="3">
        <v>0</v>
      </c>
      <c r="M3102" s="3">
        <v>2</v>
      </c>
      <c r="N3102" s="3">
        <v>1</v>
      </c>
      <c r="O3102" s="3">
        <v>0</v>
      </c>
      <c r="P3102" s="3">
        <f t="shared" si="146"/>
        <v>17</v>
      </c>
      <c r="Q3102" s="3">
        <v>92</v>
      </c>
      <c r="R3102" s="3">
        <f t="shared" si="145"/>
        <v>2</v>
      </c>
      <c r="S3102" s="3">
        <v>17</v>
      </c>
      <c r="T3102" s="3">
        <f>IF(AND(H3102&lt;5,S3102&gt;=VLOOKUP(A3102,anni!$A$1:$O$32,6,0)),1,0)</f>
        <v>0</v>
      </c>
    </row>
    <row r="3103" spans="1:20" x14ac:dyDescent="0.3">
      <c r="A3103" s="3">
        <v>2006</v>
      </c>
      <c r="B3103" s="3">
        <v>76</v>
      </c>
      <c r="C3103" s="3" t="s">
        <v>43</v>
      </c>
      <c r="D3103" s="3" t="s">
        <v>44</v>
      </c>
      <c r="E3103" s="3" t="s">
        <v>44</v>
      </c>
      <c r="F3103" s="3">
        <v>4749</v>
      </c>
      <c r="G3103" s="3">
        <f t="shared" si="147"/>
        <v>2006</v>
      </c>
      <c r="H3103" s="4">
        <v>4</v>
      </c>
      <c r="I3103" s="3" t="s">
        <v>36</v>
      </c>
      <c r="J3103" s="3">
        <v>0</v>
      </c>
      <c r="K3103" s="3">
        <v>7</v>
      </c>
      <c r="L3103" s="3">
        <v>3</v>
      </c>
      <c r="M3103" s="3">
        <v>0</v>
      </c>
      <c r="N3103" s="3">
        <v>0</v>
      </c>
      <c r="O3103" s="3">
        <v>0</v>
      </c>
      <c r="P3103" s="3">
        <f t="shared" si="146"/>
        <v>12</v>
      </c>
      <c r="Q3103" s="3">
        <v>187</v>
      </c>
      <c r="R3103" s="3">
        <f t="shared" si="145"/>
        <v>2</v>
      </c>
      <c r="S3103" s="3">
        <v>10</v>
      </c>
      <c r="T3103" s="3">
        <f>IF(AND(H3103&lt;5,S3103&gt;=VLOOKUP(A3103,anni!$A$1:$O$32,6,0)),1,0)</f>
        <v>0</v>
      </c>
    </row>
    <row r="3104" spans="1:20" x14ac:dyDescent="0.3">
      <c r="A3104" s="3">
        <v>2006</v>
      </c>
      <c r="B3104" s="3">
        <v>77</v>
      </c>
      <c r="C3104" s="3" t="s">
        <v>34</v>
      </c>
      <c r="D3104" s="3" t="s">
        <v>42</v>
      </c>
      <c r="E3104" s="3" t="s">
        <v>42</v>
      </c>
      <c r="F3104" s="3">
        <v>4795</v>
      </c>
      <c r="G3104" s="3">
        <f t="shared" si="147"/>
        <v>2006</v>
      </c>
      <c r="H3104" s="4">
        <v>3</v>
      </c>
      <c r="I3104" s="3" t="s">
        <v>36</v>
      </c>
      <c r="J3104" s="3">
        <v>7</v>
      </c>
      <c r="K3104" s="3">
        <v>7</v>
      </c>
      <c r="L3104" s="3">
        <v>4</v>
      </c>
      <c r="M3104" s="3">
        <v>7</v>
      </c>
      <c r="N3104" s="3">
        <v>1</v>
      </c>
      <c r="O3104" s="3">
        <v>1</v>
      </c>
      <c r="P3104" s="3">
        <f t="shared" si="146"/>
        <v>0</v>
      </c>
      <c r="Q3104" s="3">
        <v>13</v>
      </c>
      <c r="R3104" s="3">
        <f t="shared" si="145"/>
        <v>5</v>
      </c>
      <c r="S3104" s="3">
        <v>27</v>
      </c>
      <c r="T3104" s="3">
        <f>IF(AND(H3104&lt;5,S3104&gt;=VLOOKUP(A3104,anni!$A$1:$O$32,6,0)),1,0)</f>
        <v>1</v>
      </c>
    </row>
    <row r="3105" spans="1:20" x14ac:dyDescent="0.3">
      <c r="A3105" s="3">
        <v>2006</v>
      </c>
      <c r="B3105" s="3">
        <v>78</v>
      </c>
      <c r="C3105" s="3" t="s">
        <v>47</v>
      </c>
      <c r="D3105" s="3" t="s">
        <v>108</v>
      </c>
      <c r="E3105" s="3" t="s">
        <v>108</v>
      </c>
      <c r="F3105" s="3">
        <v>5020</v>
      </c>
      <c r="G3105" s="3">
        <f t="shared" si="147"/>
        <v>2006</v>
      </c>
      <c r="H3105" s="4">
        <v>5</v>
      </c>
      <c r="I3105" s="3" t="s">
        <v>36</v>
      </c>
      <c r="J3105" s="3">
        <v>7</v>
      </c>
      <c r="K3105" s="3">
        <v>2</v>
      </c>
      <c r="L3105" s="3">
        <v>0</v>
      </c>
      <c r="M3105" s="3">
        <v>7</v>
      </c>
      <c r="N3105" s="3">
        <v>0</v>
      </c>
      <c r="O3105" s="3">
        <v>0</v>
      </c>
      <c r="P3105" s="3">
        <f t="shared" si="146"/>
        <v>16</v>
      </c>
      <c r="Q3105" s="3">
        <v>102</v>
      </c>
      <c r="R3105" s="3">
        <f t="shared" ref="R3105:R3168" si="148">COUNTIF($F$609:$F$5991,F3105)</f>
        <v>1</v>
      </c>
      <c r="S3105" s="3">
        <v>16</v>
      </c>
      <c r="T3105" s="3">
        <f>IF(AND(H3105&lt;5,S3105&gt;=VLOOKUP(A3105,anni!$A$1:$O$32,6,0)),1,0)</f>
        <v>0</v>
      </c>
    </row>
    <row r="3106" spans="1:20" x14ac:dyDescent="0.3">
      <c r="A3106" s="3">
        <v>2006</v>
      </c>
      <c r="B3106" s="3">
        <v>79</v>
      </c>
      <c r="C3106" s="3" t="s">
        <v>106</v>
      </c>
      <c r="D3106" s="3" t="s">
        <v>141</v>
      </c>
      <c r="E3106" s="3" t="s">
        <v>141</v>
      </c>
      <c r="F3106" s="3">
        <v>5021</v>
      </c>
      <c r="G3106" s="3">
        <f t="shared" si="147"/>
        <v>2006</v>
      </c>
      <c r="H3106" s="4">
        <v>5</v>
      </c>
      <c r="I3106" s="3" t="s">
        <v>36</v>
      </c>
      <c r="P3106" s="3">
        <f t="shared" si="146"/>
        <v>-1</v>
      </c>
      <c r="Q3106" s="3">
        <v>282</v>
      </c>
      <c r="R3106" s="3">
        <f t="shared" si="148"/>
        <v>1</v>
      </c>
      <c r="S3106" s="3">
        <v>-1</v>
      </c>
      <c r="T3106" s="3">
        <f>IF(AND(H3106&lt;5,S3106&gt;=VLOOKUP(A3106,anni!$A$1:$O$32,6,0)),1,0)</f>
        <v>0</v>
      </c>
    </row>
    <row r="3107" spans="1:20" x14ac:dyDescent="0.3">
      <c r="A3107" s="3">
        <v>2006</v>
      </c>
      <c r="B3107" s="3">
        <v>80</v>
      </c>
      <c r="C3107" s="3" t="s">
        <v>69</v>
      </c>
      <c r="D3107" s="3" t="s">
        <v>119</v>
      </c>
      <c r="E3107" s="3" t="s">
        <v>119</v>
      </c>
      <c r="F3107" s="3">
        <v>5154</v>
      </c>
      <c r="G3107" s="3">
        <f t="shared" si="147"/>
        <v>2006</v>
      </c>
      <c r="H3107" s="4">
        <v>2</v>
      </c>
      <c r="I3107" s="3" t="s">
        <v>31</v>
      </c>
      <c r="J3107" s="3">
        <v>7</v>
      </c>
      <c r="K3107" s="3">
        <v>1</v>
      </c>
      <c r="L3107" s="3">
        <v>0</v>
      </c>
      <c r="M3107" s="3">
        <v>0</v>
      </c>
      <c r="N3107" s="3">
        <v>0</v>
      </c>
      <c r="O3107" s="3">
        <v>1</v>
      </c>
      <c r="P3107" s="3">
        <f t="shared" ref="P3107:P3170" si="149">IF(T3107=0,IF(S3107=-1,-1,S3107*HLOOKUP(H3107,$U$1:$Y$2,2,0)),0)</f>
        <v>14.4</v>
      </c>
      <c r="Q3107" s="3">
        <v>207</v>
      </c>
      <c r="R3107" s="3">
        <f t="shared" si="148"/>
        <v>2</v>
      </c>
      <c r="S3107" s="3">
        <v>9</v>
      </c>
      <c r="T3107" s="3">
        <f>IF(AND(H3107&lt;5,S3107&gt;=VLOOKUP(A3107,anni!$A$1:$O$32,6,0)),1,0)</f>
        <v>0</v>
      </c>
    </row>
    <row r="3108" spans="1:20" x14ac:dyDescent="0.3">
      <c r="A3108" s="3">
        <v>2006</v>
      </c>
      <c r="B3108" s="3">
        <v>81</v>
      </c>
      <c r="C3108" s="3" t="s">
        <v>32</v>
      </c>
      <c r="D3108" s="3" t="s">
        <v>95</v>
      </c>
      <c r="E3108" s="3" t="s">
        <v>95</v>
      </c>
      <c r="F3108" s="3">
        <v>4966</v>
      </c>
      <c r="G3108" s="3">
        <f t="shared" si="147"/>
        <v>2006</v>
      </c>
      <c r="H3108" s="4">
        <v>3</v>
      </c>
      <c r="I3108" s="3" t="s">
        <v>36</v>
      </c>
      <c r="J3108" s="3">
        <v>7</v>
      </c>
      <c r="K3108" s="3">
        <v>0</v>
      </c>
      <c r="L3108" s="3">
        <v>0</v>
      </c>
      <c r="M3108" s="3">
        <v>0</v>
      </c>
      <c r="N3108" s="3">
        <v>0</v>
      </c>
      <c r="O3108" s="3">
        <v>0</v>
      </c>
      <c r="P3108" s="3">
        <f t="shared" si="149"/>
        <v>9.7999999999999989</v>
      </c>
      <c r="Q3108" s="3">
        <v>244</v>
      </c>
      <c r="R3108" s="3">
        <f t="shared" si="148"/>
        <v>3</v>
      </c>
      <c r="S3108" s="3">
        <v>7</v>
      </c>
      <c r="T3108" s="3">
        <f>IF(AND(H3108&lt;5,S3108&gt;=VLOOKUP(A3108,anni!$A$1:$O$32,6,0)),1,0)</f>
        <v>0</v>
      </c>
    </row>
    <row r="3109" spans="1:20" x14ac:dyDescent="0.3">
      <c r="A3109" s="3">
        <v>2006</v>
      </c>
      <c r="B3109" s="3">
        <v>82</v>
      </c>
      <c r="C3109" s="3" t="s">
        <v>47</v>
      </c>
      <c r="D3109" s="3" t="s">
        <v>100</v>
      </c>
      <c r="E3109" s="3" t="s">
        <v>100</v>
      </c>
      <c r="F3109" s="3">
        <v>5155</v>
      </c>
      <c r="G3109" s="3">
        <f t="shared" si="147"/>
        <v>2006</v>
      </c>
      <c r="H3109" s="4">
        <v>2</v>
      </c>
      <c r="I3109" s="3" t="s">
        <v>31</v>
      </c>
      <c r="J3109" s="3">
        <v>7</v>
      </c>
      <c r="K3109" s="3">
        <v>2</v>
      </c>
      <c r="L3109" s="3">
        <v>0</v>
      </c>
      <c r="M3109" s="3">
        <v>2</v>
      </c>
      <c r="N3109" s="3">
        <v>0</v>
      </c>
      <c r="O3109" s="3">
        <v>1</v>
      </c>
      <c r="P3109" s="3">
        <f t="shared" si="149"/>
        <v>19.200000000000003</v>
      </c>
      <c r="Q3109" s="3">
        <v>149</v>
      </c>
      <c r="R3109" s="3">
        <f t="shared" si="148"/>
        <v>1</v>
      </c>
      <c r="S3109" s="3">
        <v>12</v>
      </c>
      <c r="T3109" s="3">
        <f>IF(AND(H3109&lt;5,S3109&gt;=VLOOKUP(A3109,anni!$A$1:$O$32,6,0)),1,0)</f>
        <v>0</v>
      </c>
    </row>
    <row r="3110" spans="1:20" x14ac:dyDescent="0.3">
      <c r="A3110" s="3">
        <v>2006</v>
      </c>
      <c r="B3110" s="3">
        <v>83</v>
      </c>
      <c r="C3110" s="3" t="s">
        <v>69</v>
      </c>
      <c r="D3110" s="3" t="s">
        <v>89</v>
      </c>
      <c r="E3110" s="3" t="s">
        <v>89</v>
      </c>
      <c r="F3110" s="3">
        <v>5022</v>
      </c>
      <c r="G3110" s="3">
        <f t="shared" si="147"/>
        <v>2006</v>
      </c>
      <c r="H3110" s="4">
        <v>5</v>
      </c>
      <c r="I3110" s="3" t="s">
        <v>36</v>
      </c>
      <c r="J3110" s="3">
        <v>7</v>
      </c>
      <c r="K3110" s="3">
        <v>2</v>
      </c>
      <c r="L3110" s="3">
        <v>0</v>
      </c>
      <c r="M3110" s="3">
        <v>0</v>
      </c>
      <c r="N3110" s="3">
        <v>0</v>
      </c>
      <c r="O3110" s="3">
        <v>0</v>
      </c>
      <c r="P3110" s="3">
        <f t="shared" si="149"/>
        <v>9</v>
      </c>
      <c r="Q3110" s="3">
        <v>207</v>
      </c>
      <c r="R3110" s="3">
        <f t="shared" si="148"/>
        <v>1</v>
      </c>
      <c r="S3110" s="3">
        <v>9</v>
      </c>
      <c r="T3110" s="3">
        <f>IF(AND(H3110&lt;5,S3110&gt;=VLOOKUP(A3110,anni!$A$1:$O$32,6,0)),1,0)</f>
        <v>0</v>
      </c>
    </row>
    <row r="3111" spans="1:20" x14ac:dyDescent="0.3">
      <c r="A3111" s="3">
        <v>2006</v>
      </c>
      <c r="B3111" s="3">
        <v>84</v>
      </c>
      <c r="C3111" s="3" t="s">
        <v>34</v>
      </c>
      <c r="D3111" s="3" t="s">
        <v>94</v>
      </c>
      <c r="E3111" s="3" t="s">
        <v>94</v>
      </c>
      <c r="F3111" s="3">
        <v>5156</v>
      </c>
      <c r="G3111" s="3">
        <f t="shared" si="147"/>
        <v>2006</v>
      </c>
      <c r="H3111" s="4">
        <v>2</v>
      </c>
      <c r="I3111" s="3" t="s">
        <v>31</v>
      </c>
      <c r="J3111" s="3">
        <v>7</v>
      </c>
      <c r="K3111" s="3">
        <v>1</v>
      </c>
      <c r="L3111" s="3">
        <v>0</v>
      </c>
      <c r="M3111" s="3">
        <v>1</v>
      </c>
      <c r="N3111" s="3">
        <v>0</v>
      </c>
      <c r="O3111" s="3">
        <v>1</v>
      </c>
      <c r="P3111" s="3">
        <f t="shared" si="149"/>
        <v>16</v>
      </c>
      <c r="Q3111" s="3">
        <v>187</v>
      </c>
      <c r="R3111" s="3">
        <f t="shared" si="148"/>
        <v>1</v>
      </c>
      <c r="S3111" s="3">
        <v>10</v>
      </c>
      <c r="T3111" s="3">
        <f>IF(AND(H3111&lt;5,S3111&gt;=VLOOKUP(A3111,anni!$A$1:$O$32,6,0)),1,0)</f>
        <v>0</v>
      </c>
    </row>
    <row r="3112" spans="1:20" x14ac:dyDescent="0.3">
      <c r="A3112" s="3">
        <v>2006</v>
      </c>
      <c r="B3112" s="3">
        <v>85</v>
      </c>
      <c r="C3112" s="3" t="s">
        <v>29</v>
      </c>
      <c r="D3112" s="3" t="s">
        <v>139</v>
      </c>
      <c r="E3112" s="3" t="s">
        <v>139</v>
      </c>
      <c r="F3112" s="3">
        <v>5181</v>
      </c>
      <c r="G3112" s="3">
        <f t="shared" si="147"/>
        <v>2006</v>
      </c>
      <c r="H3112" s="4">
        <v>1</v>
      </c>
      <c r="I3112" s="3" t="s">
        <v>31</v>
      </c>
      <c r="J3112" s="3">
        <v>0</v>
      </c>
      <c r="K3112" s="3">
        <v>0</v>
      </c>
      <c r="L3112" s="3">
        <v>0</v>
      </c>
      <c r="M3112" s="3">
        <v>0</v>
      </c>
      <c r="N3112" s="3">
        <v>0</v>
      </c>
      <c r="O3112" s="3">
        <v>0</v>
      </c>
      <c r="P3112" s="3">
        <f t="shared" si="149"/>
        <v>0</v>
      </c>
      <c r="Q3112" s="3">
        <v>274</v>
      </c>
      <c r="R3112" s="3">
        <f t="shared" si="148"/>
        <v>1</v>
      </c>
      <c r="S3112" s="3">
        <v>0</v>
      </c>
      <c r="T3112" s="3">
        <f>IF(AND(H3112&lt;5,S3112&gt;=VLOOKUP(A3112,anni!$A$1:$O$32,6,0)),1,0)</f>
        <v>0</v>
      </c>
    </row>
    <row r="3113" spans="1:20" x14ac:dyDescent="0.3">
      <c r="A3113" s="3">
        <v>2006</v>
      </c>
      <c r="B3113" s="3">
        <v>86</v>
      </c>
      <c r="C3113" s="3" t="s">
        <v>32</v>
      </c>
      <c r="D3113" s="3" t="s">
        <v>33</v>
      </c>
      <c r="E3113" s="3" t="s">
        <v>33</v>
      </c>
      <c r="F3113" s="3">
        <v>5079</v>
      </c>
      <c r="G3113" s="3">
        <f t="shared" si="147"/>
        <v>2006</v>
      </c>
      <c r="H3113" s="4">
        <v>4</v>
      </c>
      <c r="I3113" s="3" t="s">
        <v>36</v>
      </c>
      <c r="P3113" s="3">
        <f t="shared" si="149"/>
        <v>-1</v>
      </c>
      <c r="Q3113" s="3">
        <v>282</v>
      </c>
      <c r="R3113" s="3">
        <f t="shared" si="148"/>
        <v>1</v>
      </c>
      <c r="S3113" s="3">
        <v>-1</v>
      </c>
      <c r="T3113" s="3">
        <f>IF(AND(H3113&lt;5,S3113&gt;=VLOOKUP(A3113,anni!$A$1:$O$32,6,0)),1,0)</f>
        <v>0</v>
      </c>
    </row>
    <row r="3114" spans="1:20" x14ac:dyDescent="0.3">
      <c r="A3114" s="3">
        <v>2006</v>
      </c>
      <c r="B3114" s="3">
        <v>87</v>
      </c>
      <c r="C3114" s="3" t="s">
        <v>50</v>
      </c>
      <c r="D3114" s="3" t="s">
        <v>51</v>
      </c>
      <c r="E3114" s="3" t="s">
        <v>51</v>
      </c>
      <c r="F3114" s="3">
        <v>5123</v>
      </c>
      <c r="G3114" s="3">
        <f t="shared" si="147"/>
        <v>2006</v>
      </c>
      <c r="H3114" s="4">
        <v>3</v>
      </c>
      <c r="I3114" s="3" t="s">
        <v>36</v>
      </c>
      <c r="J3114" s="3">
        <v>0</v>
      </c>
      <c r="K3114" s="3">
        <v>7</v>
      </c>
      <c r="L3114" s="3">
        <v>0</v>
      </c>
      <c r="M3114" s="3">
        <v>4</v>
      </c>
      <c r="N3114" s="3">
        <v>0</v>
      </c>
      <c r="O3114" s="3">
        <v>0</v>
      </c>
      <c r="P3114" s="3">
        <f t="shared" si="149"/>
        <v>15.399999999999999</v>
      </c>
      <c r="Q3114" s="3">
        <v>168</v>
      </c>
      <c r="R3114" s="3">
        <f t="shared" si="148"/>
        <v>3</v>
      </c>
      <c r="S3114" s="3">
        <v>11</v>
      </c>
      <c r="T3114" s="3">
        <f>IF(AND(H3114&lt;5,S3114&gt;=VLOOKUP(A3114,anni!$A$1:$O$32,6,0)),1,0)</f>
        <v>0</v>
      </c>
    </row>
    <row r="3115" spans="1:20" x14ac:dyDescent="0.3">
      <c r="A3115" s="3">
        <v>2006</v>
      </c>
      <c r="B3115" s="3">
        <v>88</v>
      </c>
      <c r="C3115" s="3" t="s">
        <v>34</v>
      </c>
      <c r="D3115" s="3" t="s">
        <v>41</v>
      </c>
      <c r="E3115" s="3" t="s">
        <v>41</v>
      </c>
      <c r="F3115" s="3">
        <v>4751</v>
      </c>
      <c r="G3115" s="3">
        <f t="shared" si="147"/>
        <v>2006</v>
      </c>
      <c r="H3115" s="4">
        <v>4</v>
      </c>
      <c r="I3115" s="3" t="s">
        <v>36</v>
      </c>
      <c r="J3115" s="3">
        <v>7</v>
      </c>
      <c r="K3115" s="3">
        <v>7</v>
      </c>
      <c r="L3115" s="3">
        <v>3</v>
      </c>
      <c r="M3115" s="3">
        <v>7</v>
      </c>
      <c r="N3115" s="3">
        <v>1</v>
      </c>
      <c r="O3115" s="3">
        <v>1</v>
      </c>
      <c r="P3115" s="3">
        <f t="shared" si="149"/>
        <v>0</v>
      </c>
      <c r="Q3115" s="3">
        <v>15</v>
      </c>
      <c r="R3115" s="3">
        <f t="shared" si="148"/>
        <v>3</v>
      </c>
      <c r="S3115" s="3">
        <v>26</v>
      </c>
      <c r="T3115" s="3">
        <f>IF(AND(H3115&lt;5,S3115&gt;=VLOOKUP(A3115,anni!$A$1:$O$32,6,0)),1,0)</f>
        <v>1</v>
      </c>
    </row>
    <row r="3116" spans="1:20" x14ac:dyDescent="0.3">
      <c r="A3116" s="3">
        <v>2006</v>
      </c>
      <c r="B3116" s="3">
        <v>89</v>
      </c>
      <c r="C3116" s="3" t="s">
        <v>37</v>
      </c>
      <c r="D3116" s="3" t="s">
        <v>115</v>
      </c>
      <c r="E3116" s="3" t="s">
        <v>115</v>
      </c>
      <c r="F3116" s="3">
        <v>5023</v>
      </c>
      <c r="G3116" s="3">
        <f t="shared" si="147"/>
        <v>2006</v>
      </c>
      <c r="H3116" s="4">
        <v>5</v>
      </c>
      <c r="I3116" s="3" t="s">
        <v>36</v>
      </c>
      <c r="J3116" s="3">
        <v>0</v>
      </c>
      <c r="K3116" s="3">
        <v>2</v>
      </c>
      <c r="L3116" s="3">
        <v>0</v>
      </c>
      <c r="M3116" s="3">
        <v>0</v>
      </c>
      <c r="N3116" s="3">
        <v>0</v>
      </c>
      <c r="O3116" s="3">
        <v>0</v>
      </c>
      <c r="P3116" s="3">
        <f t="shared" si="149"/>
        <v>2</v>
      </c>
      <c r="Q3116" s="3">
        <v>267</v>
      </c>
      <c r="R3116" s="3">
        <f t="shared" si="148"/>
        <v>1</v>
      </c>
      <c r="S3116" s="3">
        <v>2</v>
      </c>
      <c r="T3116" s="3">
        <f>IF(AND(H3116&lt;5,S3116&gt;=VLOOKUP(A3116,anni!$A$1:$O$32,6,0)),1,0)</f>
        <v>0</v>
      </c>
    </row>
    <row r="3117" spans="1:20" x14ac:dyDescent="0.3">
      <c r="A3117" s="3">
        <v>2006</v>
      </c>
      <c r="B3117" s="3">
        <v>90</v>
      </c>
      <c r="C3117" s="3" t="s">
        <v>32</v>
      </c>
      <c r="D3117" s="3" t="s">
        <v>143</v>
      </c>
      <c r="E3117" s="3" t="s">
        <v>143</v>
      </c>
      <c r="F3117" s="3">
        <v>4935</v>
      </c>
      <c r="G3117" s="3">
        <f t="shared" si="147"/>
        <v>2006</v>
      </c>
      <c r="H3117" s="4">
        <v>4</v>
      </c>
      <c r="I3117" s="3" t="s">
        <v>36</v>
      </c>
      <c r="J3117" s="3">
        <v>7</v>
      </c>
      <c r="K3117" s="3">
        <v>7</v>
      </c>
      <c r="L3117" s="3">
        <v>6</v>
      </c>
      <c r="M3117" s="3">
        <v>7</v>
      </c>
      <c r="N3117" s="3">
        <v>1</v>
      </c>
      <c r="O3117" s="3">
        <v>0</v>
      </c>
      <c r="P3117" s="3">
        <f t="shared" si="149"/>
        <v>0</v>
      </c>
      <c r="Q3117" s="3">
        <v>9</v>
      </c>
      <c r="R3117" s="3">
        <f t="shared" si="148"/>
        <v>3</v>
      </c>
      <c r="S3117" s="3">
        <v>28</v>
      </c>
      <c r="T3117" s="3">
        <f>IF(AND(H3117&lt;5,S3117&gt;=VLOOKUP(A3117,anni!$A$1:$O$32,6,0)),1,0)</f>
        <v>1</v>
      </c>
    </row>
    <row r="3118" spans="1:20" x14ac:dyDescent="0.3">
      <c r="A3118" s="3">
        <v>2006</v>
      </c>
      <c r="B3118" s="3">
        <v>91</v>
      </c>
      <c r="C3118" s="3" t="s">
        <v>39</v>
      </c>
      <c r="D3118" s="3" t="s">
        <v>40</v>
      </c>
      <c r="E3118" s="3" t="s">
        <v>40</v>
      </c>
      <c r="F3118" s="3">
        <v>5024</v>
      </c>
      <c r="G3118" s="3">
        <f t="shared" si="147"/>
        <v>2006</v>
      </c>
      <c r="H3118" s="4">
        <v>5</v>
      </c>
      <c r="I3118" s="3" t="s">
        <v>36</v>
      </c>
      <c r="J3118" s="3">
        <v>7</v>
      </c>
      <c r="K3118" s="3">
        <v>1</v>
      </c>
      <c r="L3118" s="3">
        <v>3</v>
      </c>
      <c r="M3118" s="3">
        <v>3</v>
      </c>
      <c r="N3118" s="3">
        <v>0</v>
      </c>
      <c r="O3118" s="3">
        <v>1</v>
      </c>
      <c r="P3118" s="3">
        <f t="shared" si="149"/>
        <v>15</v>
      </c>
      <c r="Q3118" s="3">
        <v>113</v>
      </c>
      <c r="R3118" s="3">
        <f t="shared" si="148"/>
        <v>1</v>
      </c>
      <c r="S3118" s="3">
        <v>15</v>
      </c>
      <c r="T3118" s="3">
        <f>IF(AND(H3118&lt;5,S3118&gt;=VLOOKUP(A3118,anni!$A$1:$O$32,6,0)),1,0)</f>
        <v>0</v>
      </c>
    </row>
    <row r="3119" spans="1:20" x14ac:dyDescent="0.3">
      <c r="A3119" s="3">
        <v>2006</v>
      </c>
      <c r="B3119" s="3">
        <v>92</v>
      </c>
      <c r="C3119" s="3" t="s">
        <v>53</v>
      </c>
      <c r="D3119" s="3" t="s">
        <v>113</v>
      </c>
      <c r="E3119" s="3" t="s">
        <v>113</v>
      </c>
      <c r="F3119" s="3">
        <v>5025</v>
      </c>
      <c r="G3119" s="3">
        <f t="shared" si="147"/>
        <v>2006</v>
      </c>
      <c r="H3119" s="4">
        <v>5</v>
      </c>
      <c r="I3119" s="3" t="s">
        <v>36</v>
      </c>
      <c r="J3119" s="3">
        <v>7</v>
      </c>
      <c r="K3119" s="3">
        <v>0</v>
      </c>
      <c r="L3119" s="3">
        <v>0</v>
      </c>
      <c r="M3119" s="3">
        <v>0</v>
      </c>
      <c r="N3119" s="3">
        <v>0</v>
      </c>
      <c r="O3119" s="3">
        <v>0</v>
      </c>
      <c r="P3119" s="3">
        <f t="shared" si="149"/>
        <v>7</v>
      </c>
      <c r="Q3119" s="3">
        <v>244</v>
      </c>
      <c r="R3119" s="3">
        <f t="shared" si="148"/>
        <v>1</v>
      </c>
      <c r="S3119" s="3">
        <v>7</v>
      </c>
      <c r="T3119" s="3">
        <f>IF(AND(H3119&lt;5,S3119&gt;=VLOOKUP(A3119,anni!$A$1:$O$32,6,0)),1,0)</f>
        <v>0</v>
      </c>
    </row>
    <row r="3120" spans="1:20" x14ac:dyDescent="0.3">
      <c r="A3120" s="3">
        <v>2006</v>
      </c>
      <c r="B3120" s="3">
        <v>93</v>
      </c>
      <c r="C3120" s="3" t="s">
        <v>53</v>
      </c>
      <c r="D3120" s="3" t="s">
        <v>54</v>
      </c>
      <c r="E3120" s="3" t="s">
        <v>54</v>
      </c>
      <c r="F3120" s="3">
        <v>5124</v>
      </c>
      <c r="G3120" s="3">
        <f t="shared" si="147"/>
        <v>2006</v>
      </c>
      <c r="H3120" s="4">
        <v>3</v>
      </c>
      <c r="I3120" s="3" t="s">
        <v>36</v>
      </c>
      <c r="J3120" s="3">
        <v>7</v>
      </c>
      <c r="K3120" s="3">
        <v>0</v>
      </c>
      <c r="L3120" s="3">
        <v>4</v>
      </c>
      <c r="M3120" s="3">
        <v>7</v>
      </c>
      <c r="N3120" s="3">
        <v>0</v>
      </c>
      <c r="O3120" s="3">
        <v>0</v>
      </c>
      <c r="P3120" s="3">
        <f t="shared" si="149"/>
        <v>25.2</v>
      </c>
      <c r="Q3120" s="3">
        <v>76</v>
      </c>
      <c r="R3120" s="3">
        <f t="shared" si="148"/>
        <v>3</v>
      </c>
      <c r="S3120" s="3">
        <v>18</v>
      </c>
      <c r="T3120" s="3">
        <f>IF(AND(H3120&lt;5,S3120&gt;=VLOOKUP(A3120,anni!$A$1:$O$32,6,0)),1,0)</f>
        <v>0</v>
      </c>
    </row>
    <row r="3121" spans="1:20" x14ac:dyDescent="0.3">
      <c r="A3121" s="3">
        <v>2006</v>
      </c>
      <c r="B3121" s="3">
        <v>94</v>
      </c>
      <c r="C3121" s="3" t="s">
        <v>37</v>
      </c>
      <c r="D3121" s="3" t="s">
        <v>112</v>
      </c>
      <c r="E3121" s="3" t="s">
        <v>112</v>
      </c>
      <c r="F3121" s="3">
        <v>4406</v>
      </c>
      <c r="G3121" s="3">
        <f t="shared" si="147"/>
        <v>2006</v>
      </c>
      <c r="H3121" s="4">
        <v>5</v>
      </c>
      <c r="I3121" s="3" t="s">
        <v>36</v>
      </c>
      <c r="J3121" s="3">
        <v>7</v>
      </c>
      <c r="K3121" s="3">
        <v>7</v>
      </c>
      <c r="L3121" s="3">
        <v>0</v>
      </c>
      <c r="M3121" s="3">
        <v>0</v>
      </c>
      <c r="N3121" s="3">
        <v>0</v>
      </c>
      <c r="O3121" s="3">
        <v>0</v>
      </c>
      <c r="P3121" s="3">
        <f t="shared" si="149"/>
        <v>14</v>
      </c>
      <c r="Q3121" s="3">
        <v>127</v>
      </c>
      <c r="R3121" s="3">
        <f t="shared" si="148"/>
        <v>3</v>
      </c>
      <c r="S3121" s="3">
        <v>14</v>
      </c>
      <c r="T3121" s="3">
        <f>IF(AND(H3121&lt;5,S3121&gt;=VLOOKUP(A3121,anni!$A$1:$O$32,6,0)),1,0)</f>
        <v>0</v>
      </c>
    </row>
    <row r="3122" spans="1:20" x14ac:dyDescent="0.3">
      <c r="A3122" s="3">
        <v>2006</v>
      </c>
      <c r="B3122" s="3">
        <v>95</v>
      </c>
      <c r="C3122" s="3" t="s">
        <v>101</v>
      </c>
      <c r="D3122" s="3" t="s">
        <v>104</v>
      </c>
      <c r="E3122" s="3" t="s">
        <v>104</v>
      </c>
      <c r="F3122" s="3">
        <v>5080</v>
      </c>
      <c r="G3122" s="3">
        <f t="shared" si="147"/>
        <v>2006</v>
      </c>
      <c r="H3122" s="4">
        <v>4</v>
      </c>
      <c r="I3122" s="3" t="s">
        <v>36</v>
      </c>
      <c r="J3122" s="3">
        <v>7</v>
      </c>
      <c r="K3122" s="3">
        <v>0</v>
      </c>
      <c r="L3122" s="3">
        <v>1</v>
      </c>
      <c r="M3122" s="3">
        <v>1</v>
      </c>
      <c r="N3122" s="3">
        <v>0</v>
      </c>
      <c r="O3122" s="3">
        <v>0</v>
      </c>
      <c r="P3122" s="3">
        <f t="shared" si="149"/>
        <v>10.799999999999999</v>
      </c>
      <c r="Q3122" s="3">
        <v>207</v>
      </c>
      <c r="R3122" s="3">
        <f t="shared" si="148"/>
        <v>2</v>
      </c>
      <c r="S3122" s="3">
        <v>9</v>
      </c>
      <c r="T3122" s="3">
        <f>IF(AND(H3122&lt;5,S3122&gt;=VLOOKUP(A3122,anni!$A$1:$O$32,6,0)),1,0)</f>
        <v>0</v>
      </c>
    </row>
    <row r="3123" spans="1:20" x14ac:dyDescent="0.3">
      <c r="A3123" s="3">
        <v>2006</v>
      </c>
      <c r="B3123" s="3">
        <v>96</v>
      </c>
      <c r="C3123" s="3" t="s">
        <v>43</v>
      </c>
      <c r="D3123" s="3" t="s">
        <v>58</v>
      </c>
      <c r="E3123" s="3" t="s">
        <v>58</v>
      </c>
      <c r="F3123" s="3">
        <v>5157</v>
      </c>
      <c r="G3123" s="3">
        <f t="shared" si="147"/>
        <v>2006</v>
      </c>
      <c r="H3123" s="4">
        <v>2</v>
      </c>
      <c r="I3123" s="3" t="s">
        <v>31</v>
      </c>
      <c r="J3123" s="3">
        <v>7</v>
      </c>
      <c r="K3123" s="3">
        <v>7</v>
      </c>
      <c r="L3123" s="3">
        <v>4</v>
      </c>
      <c r="M3123" s="3">
        <v>1</v>
      </c>
      <c r="N3123" s="3">
        <v>0</v>
      </c>
      <c r="O3123" s="3">
        <v>0</v>
      </c>
      <c r="P3123" s="3">
        <f t="shared" si="149"/>
        <v>30.400000000000002</v>
      </c>
      <c r="Q3123" s="3">
        <v>64</v>
      </c>
      <c r="R3123" s="3">
        <f t="shared" si="148"/>
        <v>4</v>
      </c>
      <c r="S3123" s="3">
        <v>19</v>
      </c>
      <c r="T3123" s="3">
        <f>IF(AND(H3123&lt;5,S3123&gt;=VLOOKUP(A3123,anni!$A$1:$O$32,6,0)),1,0)</f>
        <v>0</v>
      </c>
    </row>
    <row r="3124" spans="1:20" x14ac:dyDescent="0.3">
      <c r="A3124" s="3">
        <v>2006</v>
      </c>
      <c r="B3124" s="3">
        <v>97</v>
      </c>
      <c r="C3124" s="3" t="s">
        <v>37</v>
      </c>
      <c r="D3124" s="3" t="s">
        <v>55</v>
      </c>
      <c r="E3124" s="3" t="s">
        <v>55</v>
      </c>
      <c r="F3124" s="3">
        <v>4936</v>
      </c>
      <c r="G3124" s="3">
        <f t="shared" si="147"/>
        <v>2006</v>
      </c>
      <c r="H3124" s="4">
        <v>4</v>
      </c>
      <c r="I3124" s="3" t="s">
        <v>36</v>
      </c>
      <c r="J3124" s="3">
        <v>7</v>
      </c>
      <c r="K3124" s="3">
        <v>2</v>
      </c>
      <c r="L3124" s="3">
        <v>3</v>
      </c>
      <c r="M3124" s="3">
        <v>0</v>
      </c>
      <c r="N3124" s="3">
        <v>0</v>
      </c>
      <c r="O3124" s="3">
        <v>0</v>
      </c>
      <c r="P3124" s="3">
        <f t="shared" si="149"/>
        <v>14.399999999999999</v>
      </c>
      <c r="Q3124" s="3">
        <v>149</v>
      </c>
      <c r="R3124" s="3">
        <f t="shared" si="148"/>
        <v>2</v>
      </c>
      <c r="S3124" s="3">
        <v>12</v>
      </c>
      <c r="T3124" s="3">
        <f>IF(AND(H3124&lt;5,S3124&gt;=VLOOKUP(A3124,anni!$A$1:$O$32,6,0)),1,0)</f>
        <v>0</v>
      </c>
    </row>
    <row r="3125" spans="1:20" x14ac:dyDescent="0.3">
      <c r="A3125" s="3">
        <v>2006</v>
      </c>
      <c r="B3125" s="3">
        <v>98</v>
      </c>
      <c r="C3125" s="3" t="s">
        <v>37</v>
      </c>
      <c r="D3125" s="3" t="s">
        <v>96</v>
      </c>
      <c r="E3125" s="3" t="s">
        <v>96</v>
      </c>
      <c r="F3125" s="3">
        <v>5158</v>
      </c>
      <c r="G3125" s="3">
        <f t="shared" si="147"/>
        <v>2006</v>
      </c>
      <c r="H3125" s="4">
        <v>2</v>
      </c>
      <c r="I3125" s="3" t="s">
        <v>31</v>
      </c>
      <c r="J3125" s="3">
        <v>7</v>
      </c>
      <c r="K3125" s="3">
        <v>1</v>
      </c>
      <c r="L3125" s="3">
        <v>0</v>
      </c>
      <c r="M3125" s="3">
        <v>1</v>
      </c>
      <c r="N3125" s="3">
        <v>0</v>
      </c>
      <c r="O3125" s="3">
        <v>0</v>
      </c>
      <c r="P3125" s="3">
        <f t="shared" si="149"/>
        <v>14.4</v>
      </c>
      <c r="Q3125" s="3">
        <v>207</v>
      </c>
      <c r="R3125" s="3">
        <f t="shared" si="148"/>
        <v>1</v>
      </c>
      <c r="S3125" s="3">
        <v>9</v>
      </c>
      <c r="T3125" s="3">
        <f>IF(AND(H3125&lt;5,S3125&gt;=VLOOKUP(A3125,anni!$A$1:$O$32,6,0)),1,0)</f>
        <v>0</v>
      </c>
    </row>
    <row r="3126" spans="1:20" x14ac:dyDescent="0.3">
      <c r="A3126" s="3">
        <v>2006</v>
      </c>
      <c r="B3126" s="3">
        <v>99</v>
      </c>
      <c r="C3126" s="3" t="s">
        <v>29</v>
      </c>
      <c r="D3126" s="3" t="s">
        <v>129</v>
      </c>
      <c r="E3126" s="3" t="s">
        <v>129</v>
      </c>
      <c r="F3126" s="3">
        <v>5026</v>
      </c>
      <c r="G3126" s="3">
        <f t="shared" si="147"/>
        <v>2006</v>
      </c>
      <c r="H3126" s="4">
        <v>5</v>
      </c>
      <c r="I3126" s="3" t="s">
        <v>36</v>
      </c>
      <c r="J3126" s="3">
        <v>7</v>
      </c>
      <c r="K3126" s="3">
        <v>2</v>
      </c>
      <c r="L3126" s="3">
        <v>0</v>
      </c>
      <c r="M3126" s="3">
        <v>2</v>
      </c>
      <c r="N3126" s="3">
        <v>0</v>
      </c>
      <c r="O3126" s="3">
        <v>0</v>
      </c>
      <c r="P3126" s="3">
        <f t="shared" si="149"/>
        <v>11</v>
      </c>
      <c r="Q3126" s="3">
        <v>168</v>
      </c>
      <c r="R3126" s="3">
        <f t="shared" si="148"/>
        <v>1</v>
      </c>
      <c r="S3126" s="3">
        <v>11</v>
      </c>
      <c r="T3126" s="3">
        <f>IF(AND(H3126&lt;5,S3126&gt;=VLOOKUP(A3126,anni!$A$1:$O$32,6,0)),1,0)</f>
        <v>0</v>
      </c>
    </row>
    <row r="3127" spans="1:20" x14ac:dyDescent="0.3">
      <c r="A3127" s="3">
        <v>2006</v>
      </c>
      <c r="B3127" s="3">
        <v>100</v>
      </c>
      <c r="C3127" s="3" t="s">
        <v>53</v>
      </c>
      <c r="D3127" s="3" t="s">
        <v>54</v>
      </c>
      <c r="E3127" s="3" t="s">
        <v>54</v>
      </c>
      <c r="F3127" s="3">
        <v>4558</v>
      </c>
      <c r="G3127" s="3">
        <f t="shared" si="147"/>
        <v>2006</v>
      </c>
      <c r="H3127" s="4">
        <v>5</v>
      </c>
      <c r="I3127" s="3" t="s">
        <v>36</v>
      </c>
      <c r="J3127" s="3">
        <v>7</v>
      </c>
      <c r="K3127" s="3">
        <v>7</v>
      </c>
      <c r="L3127" s="3">
        <v>6</v>
      </c>
      <c r="M3127" s="3">
        <v>7</v>
      </c>
      <c r="N3127" s="3">
        <v>7</v>
      </c>
      <c r="O3127" s="3">
        <v>6</v>
      </c>
      <c r="P3127" s="3">
        <f t="shared" si="149"/>
        <v>40</v>
      </c>
      <c r="Q3127" s="3">
        <v>1</v>
      </c>
      <c r="R3127" s="3">
        <f t="shared" si="148"/>
        <v>4</v>
      </c>
      <c r="S3127" s="3">
        <v>40</v>
      </c>
      <c r="T3127" s="3">
        <f>IF(AND(H3127&lt;5,S3127&gt;=VLOOKUP(A3127,anni!$A$1:$O$32,6,0)),1,0)</f>
        <v>0</v>
      </c>
    </row>
    <row r="3128" spans="1:20" x14ac:dyDescent="0.3">
      <c r="A3128" s="3">
        <v>2006</v>
      </c>
      <c r="B3128" s="3">
        <v>101</v>
      </c>
      <c r="C3128" s="3" t="s">
        <v>39</v>
      </c>
      <c r="D3128" s="3" t="s">
        <v>148</v>
      </c>
      <c r="E3128" s="3" t="s">
        <v>148</v>
      </c>
      <c r="F3128" s="3">
        <v>5027</v>
      </c>
      <c r="G3128" s="3">
        <f t="shared" si="147"/>
        <v>2006</v>
      </c>
      <c r="H3128" s="4">
        <v>5</v>
      </c>
      <c r="I3128" s="3" t="s">
        <v>36</v>
      </c>
      <c r="P3128" s="3">
        <f t="shared" si="149"/>
        <v>-1</v>
      </c>
      <c r="Q3128" s="3">
        <v>282</v>
      </c>
      <c r="R3128" s="3">
        <f t="shared" si="148"/>
        <v>1</v>
      </c>
      <c r="S3128" s="3">
        <v>-1</v>
      </c>
      <c r="T3128" s="3">
        <f>IF(AND(H3128&lt;5,S3128&gt;=VLOOKUP(A3128,anni!$A$1:$O$32,6,0)),1,0)</f>
        <v>0</v>
      </c>
    </row>
    <row r="3129" spans="1:20" x14ac:dyDescent="0.3">
      <c r="A3129" s="3">
        <v>2006</v>
      </c>
      <c r="B3129" s="3">
        <v>102</v>
      </c>
      <c r="C3129" s="3" t="s">
        <v>53</v>
      </c>
      <c r="D3129" s="3" t="s">
        <v>113</v>
      </c>
      <c r="E3129" s="3" t="s">
        <v>113</v>
      </c>
      <c r="F3129" s="3">
        <v>4752</v>
      </c>
      <c r="G3129" s="3">
        <f t="shared" si="147"/>
        <v>2006</v>
      </c>
      <c r="H3129" s="4">
        <v>4</v>
      </c>
      <c r="I3129" s="3" t="s">
        <v>36</v>
      </c>
      <c r="J3129" s="3">
        <v>7</v>
      </c>
      <c r="K3129" s="3">
        <v>4</v>
      </c>
      <c r="L3129" s="3">
        <v>0</v>
      </c>
      <c r="M3129" s="3">
        <v>0</v>
      </c>
      <c r="N3129" s="3">
        <v>0</v>
      </c>
      <c r="O3129" s="3">
        <v>0</v>
      </c>
      <c r="P3129" s="3">
        <f t="shared" si="149"/>
        <v>13.2</v>
      </c>
      <c r="Q3129" s="3">
        <v>168</v>
      </c>
      <c r="R3129" s="3">
        <f t="shared" si="148"/>
        <v>3</v>
      </c>
      <c r="S3129" s="3">
        <v>11</v>
      </c>
      <c r="T3129" s="3">
        <f>IF(AND(H3129&lt;5,S3129&gt;=VLOOKUP(A3129,anni!$A$1:$O$32,6,0)),1,0)</f>
        <v>0</v>
      </c>
    </row>
    <row r="3130" spans="1:20" x14ac:dyDescent="0.3">
      <c r="A3130" s="3">
        <v>2006</v>
      </c>
      <c r="B3130" s="3">
        <v>103</v>
      </c>
      <c r="C3130" s="3" t="s">
        <v>69</v>
      </c>
      <c r="D3130" s="3" t="s">
        <v>76</v>
      </c>
      <c r="E3130" s="3" t="s">
        <v>76</v>
      </c>
      <c r="F3130" s="3">
        <v>5125</v>
      </c>
      <c r="G3130" s="3">
        <f t="shared" si="147"/>
        <v>2006</v>
      </c>
      <c r="H3130" s="4">
        <v>3</v>
      </c>
      <c r="I3130" s="3" t="s">
        <v>36</v>
      </c>
      <c r="J3130" s="3">
        <v>7</v>
      </c>
      <c r="K3130" s="3">
        <v>2</v>
      </c>
      <c r="L3130" s="3">
        <v>0</v>
      </c>
      <c r="M3130" s="3">
        <v>3</v>
      </c>
      <c r="N3130" s="3">
        <v>0</v>
      </c>
      <c r="O3130" s="3">
        <v>0</v>
      </c>
      <c r="P3130" s="3">
        <f t="shared" si="149"/>
        <v>16.799999999999997</v>
      </c>
      <c r="Q3130" s="3">
        <v>149</v>
      </c>
      <c r="R3130" s="3">
        <f t="shared" si="148"/>
        <v>3</v>
      </c>
      <c r="S3130" s="3">
        <v>12</v>
      </c>
      <c r="T3130" s="3">
        <f>IF(AND(H3130&lt;5,S3130&gt;=VLOOKUP(A3130,anni!$A$1:$O$32,6,0)),1,0)</f>
        <v>0</v>
      </c>
    </row>
    <row r="3131" spans="1:20" x14ac:dyDescent="0.3">
      <c r="A3131" s="3">
        <v>2006</v>
      </c>
      <c r="B3131" s="3">
        <v>104</v>
      </c>
      <c r="C3131" s="3" t="s">
        <v>53</v>
      </c>
      <c r="D3131" s="3" t="s">
        <v>98</v>
      </c>
      <c r="E3131" s="3" t="s">
        <v>98</v>
      </c>
      <c r="F3131" s="3">
        <v>4892</v>
      </c>
      <c r="G3131" s="3">
        <f t="shared" si="147"/>
        <v>2006</v>
      </c>
      <c r="H3131" s="4">
        <v>5</v>
      </c>
      <c r="I3131" s="3" t="s">
        <v>36</v>
      </c>
      <c r="J3131" s="3">
        <v>7</v>
      </c>
      <c r="K3131" s="3">
        <v>7</v>
      </c>
      <c r="L3131" s="3">
        <v>6</v>
      </c>
      <c r="M3131" s="3">
        <v>0</v>
      </c>
      <c r="N3131" s="3">
        <v>6</v>
      </c>
      <c r="O3131" s="3">
        <v>0</v>
      </c>
      <c r="P3131" s="3">
        <f t="shared" si="149"/>
        <v>26</v>
      </c>
      <c r="Q3131" s="3">
        <v>15</v>
      </c>
      <c r="R3131" s="3">
        <f t="shared" si="148"/>
        <v>2</v>
      </c>
      <c r="S3131" s="3">
        <v>26</v>
      </c>
      <c r="T3131" s="3">
        <f>IF(AND(H3131&lt;5,S3131&gt;=VLOOKUP(A3131,anni!$A$1:$O$32,6,0)),1,0)</f>
        <v>0</v>
      </c>
    </row>
    <row r="3132" spans="1:20" x14ac:dyDescent="0.3">
      <c r="A3132" s="3">
        <v>2006</v>
      </c>
      <c r="B3132" s="3">
        <v>105</v>
      </c>
      <c r="C3132" s="3" t="s">
        <v>152</v>
      </c>
      <c r="D3132" s="3" t="s">
        <v>133</v>
      </c>
      <c r="E3132" s="3" t="s">
        <v>133</v>
      </c>
      <c r="F3132" s="3">
        <v>5028</v>
      </c>
      <c r="G3132" s="3">
        <f t="shared" si="147"/>
        <v>2006</v>
      </c>
      <c r="H3132" s="4">
        <v>5</v>
      </c>
      <c r="I3132" s="3" t="s">
        <v>36</v>
      </c>
      <c r="J3132" s="3">
        <v>7</v>
      </c>
      <c r="K3132" s="3">
        <v>7</v>
      </c>
      <c r="L3132" s="3">
        <v>4</v>
      </c>
      <c r="M3132" s="3">
        <v>0</v>
      </c>
      <c r="N3132" s="3">
        <v>2</v>
      </c>
      <c r="O3132" s="3">
        <v>2</v>
      </c>
      <c r="P3132" s="3">
        <f t="shared" si="149"/>
        <v>22</v>
      </c>
      <c r="Q3132" s="3">
        <v>36</v>
      </c>
      <c r="R3132" s="3">
        <f t="shared" si="148"/>
        <v>1</v>
      </c>
      <c r="S3132" s="3">
        <v>22</v>
      </c>
      <c r="T3132" s="3">
        <f>IF(AND(H3132&lt;5,S3132&gt;=VLOOKUP(A3132,anni!$A$1:$O$32,6,0)),1,0)</f>
        <v>0</v>
      </c>
    </row>
    <row r="3133" spans="1:20" x14ac:dyDescent="0.3">
      <c r="A3133" s="3">
        <v>2006</v>
      </c>
      <c r="B3133" s="3">
        <v>106</v>
      </c>
      <c r="C3133" s="3" t="s">
        <v>47</v>
      </c>
      <c r="D3133" s="3" t="s">
        <v>81</v>
      </c>
      <c r="E3133" s="3" t="s">
        <v>81</v>
      </c>
      <c r="F3133" s="3">
        <v>4894</v>
      </c>
      <c r="G3133" s="3">
        <f t="shared" si="147"/>
        <v>2006</v>
      </c>
      <c r="H3133" s="4">
        <v>5</v>
      </c>
      <c r="I3133" s="3" t="s">
        <v>36</v>
      </c>
      <c r="P3133" s="3">
        <f t="shared" si="149"/>
        <v>-1</v>
      </c>
      <c r="Q3133" s="3">
        <v>282</v>
      </c>
      <c r="R3133" s="3">
        <f t="shared" si="148"/>
        <v>2</v>
      </c>
      <c r="S3133" s="3">
        <v>-1</v>
      </c>
      <c r="T3133" s="3">
        <f>IF(AND(H3133&lt;5,S3133&gt;=VLOOKUP(A3133,anni!$A$1:$O$32,6,0)),1,0)</f>
        <v>0</v>
      </c>
    </row>
    <row r="3134" spans="1:20" x14ac:dyDescent="0.3">
      <c r="A3134" s="3">
        <v>2006</v>
      </c>
      <c r="B3134" s="3">
        <v>107</v>
      </c>
      <c r="C3134" s="3" t="s">
        <v>101</v>
      </c>
      <c r="D3134" s="3" t="s">
        <v>117</v>
      </c>
      <c r="E3134" s="3" t="s">
        <v>117</v>
      </c>
      <c r="F3134" s="3">
        <v>5029</v>
      </c>
      <c r="G3134" s="3">
        <f t="shared" si="147"/>
        <v>2006</v>
      </c>
      <c r="H3134" s="4">
        <v>5</v>
      </c>
      <c r="I3134" s="3" t="s">
        <v>36</v>
      </c>
      <c r="J3134" s="3">
        <v>0</v>
      </c>
      <c r="K3134" s="3">
        <v>5</v>
      </c>
      <c r="L3134" s="3">
        <v>0</v>
      </c>
      <c r="M3134" s="3">
        <v>3</v>
      </c>
      <c r="N3134" s="3">
        <v>2</v>
      </c>
      <c r="O3134" s="3">
        <v>0</v>
      </c>
      <c r="P3134" s="3">
        <f t="shared" si="149"/>
        <v>10</v>
      </c>
      <c r="Q3134" s="3">
        <v>187</v>
      </c>
      <c r="R3134" s="3">
        <f t="shared" si="148"/>
        <v>1</v>
      </c>
      <c r="S3134" s="3">
        <v>10</v>
      </c>
      <c r="T3134" s="3">
        <f>IF(AND(H3134&lt;5,S3134&gt;=VLOOKUP(A3134,anni!$A$1:$O$32,6,0)),1,0)</f>
        <v>0</v>
      </c>
    </row>
    <row r="3135" spans="1:20" x14ac:dyDescent="0.3">
      <c r="A3135" s="3">
        <v>2006</v>
      </c>
      <c r="B3135" s="3">
        <v>108</v>
      </c>
      <c r="C3135" s="3" t="s">
        <v>43</v>
      </c>
      <c r="D3135" s="3" t="s">
        <v>58</v>
      </c>
      <c r="E3135" s="3" t="s">
        <v>58</v>
      </c>
      <c r="F3135" s="3">
        <v>5081</v>
      </c>
      <c r="G3135" s="3">
        <f t="shared" si="147"/>
        <v>2006</v>
      </c>
      <c r="H3135" s="4">
        <v>4</v>
      </c>
      <c r="I3135" s="3" t="s">
        <v>36</v>
      </c>
      <c r="J3135" s="3">
        <v>4</v>
      </c>
      <c r="K3135" s="3">
        <v>0</v>
      </c>
      <c r="L3135" s="3">
        <v>0</v>
      </c>
      <c r="M3135" s="3">
        <v>1</v>
      </c>
      <c r="N3135" s="3">
        <v>0</v>
      </c>
      <c r="O3135" s="3">
        <v>0</v>
      </c>
      <c r="P3135" s="3">
        <f t="shared" si="149"/>
        <v>6</v>
      </c>
      <c r="Q3135" s="3">
        <v>259</v>
      </c>
      <c r="R3135" s="3">
        <f t="shared" si="148"/>
        <v>2</v>
      </c>
      <c r="S3135" s="3">
        <v>5</v>
      </c>
      <c r="T3135" s="3">
        <f>IF(AND(H3135&lt;5,S3135&gt;=VLOOKUP(A3135,anni!$A$1:$O$32,6,0)),1,0)</f>
        <v>0</v>
      </c>
    </row>
    <row r="3136" spans="1:20" x14ac:dyDescent="0.3">
      <c r="A3136" s="3">
        <v>2006</v>
      </c>
      <c r="B3136" s="3">
        <v>109</v>
      </c>
      <c r="C3136" s="3" t="s">
        <v>79</v>
      </c>
      <c r="D3136" s="3" t="s">
        <v>80</v>
      </c>
      <c r="E3136" s="3" t="s">
        <v>80</v>
      </c>
      <c r="F3136" s="3">
        <v>5030</v>
      </c>
      <c r="G3136" s="3">
        <f t="shared" si="147"/>
        <v>2006</v>
      </c>
      <c r="H3136" s="4">
        <v>5</v>
      </c>
      <c r="I3136" s="3" t="s">
        <v>36</v>
      </c>
      <c r="J3136" s="3">
        <v>7</v>
      </c>
      <c r="K3136" s="3">
        <v>0</v>
      </c>
      <c r="L3136" s="3">
        <v>0</v>
      </c>
      <c r="M3136" s="3">
        <v>1</v>
      </c>
      <c r="N3136" s="3">
        <v>0</v>
      </c>
      <c r="O3136" s="3">
        <v>0</v>
      </c>
      <c r="P3136" s="3">
        <f t="shared" si="149"/>
        <v>8</v>
      </c>
      <c r="Q3136" s="3">
        <v>228</v>
      </c>
      <c r="R3136" s="3">
        <f t="shared" si="148"/>
        <v>1</v>
      </c>
      <c r="S3136" s="3">
        <v>8</v>
      </c>
      <c r="T3136" s="3">
        <f>IF(AND(H3136&lt;5,S3136&gt;=VLOOKUP(A3136,anni!$A$1:$O$32,6,0)),1,0)</f>
        <v>0</v>
      </c>
    </row>
    <row r="3137" spans="1:20" x14ac:dyDescent="0.3">
      <c r="A3137" s="3">
        <v>2006</v>
      </c>
      <c r="B3137" s="3">
        <v>110</v>
      </c>
      <c r="C3137" s="3" t="s">
        <v>59</v>
      </c>
      <c r="D3137" s="3" t="s">
        <v>60</v>
      </c>
      <c r="E3137" s="3" t="s">
        <v>60</v>
      </c>
      <c r="F3137" s="3">
        <v>5031</v>
      </c>
      <c r="G3137" s="3">
        <f t="shared" si="147"/>
        <v>2006</v>
      </c>
      <c r="H3137" s="4">
        <v>5</v>
      </c>
      <c r="I3137" s="3" t="s">
        <v>36</v>
      </c>
      <c r="J3137" s="3">
        <v>7</v>
      </c>
      <c r="K3137" s="3">
        <v>7</v>
      </c>
      <c r="L3137" s="3">
        <v>0</v>
      </c>
      <c r="M3137" s="3">
        <v>5</v>
      </c>
      <c r="N3137" s="3">
        <v>0</v>
      </c>
      <c r="O3137" s="3">
        <v>0</v>
      </c>
      <c r="P3137" s="3">
        <f t="shared" si="149"/>
        <v>19</v>
      </c>
      <c r="Q3137" s="3">
        <v>64</v>
      </c>
      <c r="R3137" s="3">
        <f t="shared" si="148"/>
        <v>1</v>
      </c>
      <c r="S3137" s="3">
        <v>19</v>
      </c>
      <c r="T3137" s="3">
        <f>IF(AND(H3137&lt;5,S3137&gt;=VLOOKUP(A3137,anni!$A$1:$O$32,6,0)),1,0)</f>
        <v>0</v>
      </c>
    </row>
    <row r="3138" spans="1:20" x14ac:dyDescent="0.3">
      <c r="A3138" s="3">
        <v>2006</v>
      </c>
      <c r="B3138" s="3">
        <v>111</v>
      </c>
      <c r="C3138" s="3" t="s">
        <v>29</v>
      </c>
      <c r="D3138" s="3" t="s">
        <v>109</v>
      </c>
      <c r="E3138" s="3" t="s">
        <v>109</v>
      </c>
      <c r="F3138" s="3">
        <v>5126</v>
      </c>
      <c r="G3138" s="3">
        <f t="shared" ref="G3138:G3201" si="150">A3138</f>
        <v>2006</v>
      </c>
      <c r="H3138" s="4">
        <v>3</v>
      </c>
      <c r="I3138" s="3" t="s">
        <v>36</v>
      </c>
      <c r="J3138" s="3">
        <v>0</v>
      </c>
      <c r="K3138" s="3">
        <v>0</v>
      </c>
      <c r="L3138" s="3">
        <v>0</v>
      </c>
      <c r="M3138" s="3">
        <v>0</v>
      </c>
      <c r="N3138" s="3">
        <v>0</v>
      </c>
      <c r="O3138" s="3">
        <v>0</v>
      </c>
      <c r="P3138" s="3">
        <f t="shared" si="149"/>
        <v>0</v>
      </c>
      <c r="Q3138" s="3">
        <v>274</v>
      </c>
      <c r="R3138" s="3">
        <f t="shared" si="148"/>
        <v>1</v>
      </c>
      <c r="S3138" s="3">
        <v>0</v>
      </c>
      <c r="T3138" s="3">
        <f>IF(AND(H3138&lt;5,S3138&gt;=VLOOKUP(A3138,anni!$A$1:$O$32,6,0)),1,0)</f>
        <v>0</v>
      </c>
    </row>
    <row r="3139" spans="1:20" x14ac:dyDescent="0.3">
      <c r="A3139" s="3">
        <v>2006</v>
      </c>
      <c r="B3139" s="3">
        <v>112</v>
      </c>
      <c r="C3139" s="3" t="s">
        <v>43</v>
      </c>
      <c r="D3139" s="3" t="s">
        <v>44</v>
      </c>
      <c r="E3139" s="3" t="s">
        <v>44</v>
      </c>
      <c r="F3139" s="3">
        <v>5182</v>
      </c>
      <c r="G3139" s="3">
        <f t="shared" si="150"/>
        <v>2006</v>
      </c>
      <c r="H3139" s="4">
        <v>1</v>
      </c>
      <c r="I3139" s="3" t="s">
        <v>31</v>
      </c>
      <c r="J3139" s="3">
        <v>7</v>
      </c>
      <c r="K3139" s="3">
        <v>7</v>
      </c>
      <c r="L3139" s="3">
        <v>7</v>
      </c>
      <c r="M3139" s="3">
        <v>7</v>
      </c>
      <c r="N3139" s="3">
        <v>0</v>
      </c>
      <c r="O3139" s="3">
        <v>0</v>
      </c>
      <c r="P3139" s="3">
        <f t="shared" si="149"/>
        <v>0</v>
      </c>
      <c r="Q3139" s="3">
        <v>9</v>
      </c>
      <c r="R3139" s="3">
        <f t="shared" si="148"/>
        <v>5</v>
      </c>
      <c r="S3139" s="3">
        <v>28</v>
      </c>
      <c r="T3139" s="3">
        <f>IF(AND(H3139&lt;5,S3139&gt;=VLOOKUP(A3139,anni!$A$1:$O$32,6,0)),1,0)</f>
        <v>1</v>
      </c>
    </row>
    <row r="3140" spans="1:20" x14ac:dyDescent="0.3">
      <c r="A3140" s="3">
        <v>2006</v>
      </c>
      <c r="B3140" s="3">
        <v>113</v>
      </c>
      <c r="C3140" s="3" t="s">
        <v>45</v>
      </c>
      <c r="D3140" s="3" t="s">
        <v>74</v>
      </c>
      <c r="E3140" s="3" t="s">
        <v>74</v>
      </c>
      <c r="F3140" s="3">
        <v>5082</v>
      </c>
      <c r="G3140" s="3">
        <f t="shared" si="150"/>
        <v>2006</v>
      </c>
      <c r="H3140" s="4">
        <v>4</v>
      </c>
      <c r="I3140" s="3" t="s">
        <v>36</v>
      </c>
      <c r="J3140" s="3">
        <v>6</v>
      </c>
      <c r="K3140" s="3">
        <v>2</v>
      </c>
      <c r="L3140" s="3">
        <v>4</v>
      </c>
      <c r="M3140" s="3">
        <v>0</v>
      </c>
      <c r="N3140" s="3">
        <v>0</v>
      </c>
      <c r="O3140" s="3">
        <v>0</v>
      </c>
      <c r="P3140" s="3">
        <f t="shared" si="149"/>
        <v>14.399999999999999</v>
      </c>
      <c r="Q3140" s="3">
        <v>149</v>
      </c>
      <c r="R3140" s="3">
        <f t="shared" si="148"/>
        <v>1</v>
      </c>
      <c r="S3140" s="3">
        <v>12</v>
      </c>
      <c r="T3140" s="3">
        <f>IF(AND(H3140&lt;5,S3140&gt;=VLOOKUP(A3140,anni!$A$1:$O$32,6,0)),1,0)</f>
        <v>0</v>
      </c>
    </row>
    <row r="3141" spans="1:20" x14ac:dyDescent="0.3">
      <c r="A3141" s="3">
        <v>2006</v>
      </c>
      <c r="B3141" s="3">
        <v>114</v>
      </c>
      <c r="C3141" s="3" t="s">
        <v>59</v>
      </c>
      <c r="D3141" s="3" t="s">
        <v>128</v>
      </c>
      <c r="E3141" s="3" t="s">
        <v>128</v>
      </c>
      <c r="F3141" s="3">
        <v>5159</v>
      </c>
      <c r="G3141" s="3">
        <f t="shared" si="150"/>
        <v>2006</v>
      </c>
      <c r="H3141" s="4">
        <v>2</v>
      </c>
      <c r="I3141" s="3" t="s">
        <v>31</v>
      </c>
      <c r="J3141" s="3">
        <v>4</v>
      </c>
      <c r="K3141" s="3">
        <v>0</v>
      </c>
      <c r="L3141" s="3">
        <v>0</v>
      </c>
      <c r="M3141" s="3">
        <v>0</v>
      </c>
      <c r="N3141" s="3">
        <v>0</v>
      </c>
      <c r="O3141" s="3">
        <v>3</v>
      </c>
      <c r="P3141" s="3">
        <f t="shared" si="149"/>
        <v>11.200000000000001</v>
      </c>
      <c r="Q3141" s="3">
        <v>244</v>
      </c>
      <c r="R3141" s="3">
        <f t="shared" si="148"/>
        <v>1</v>
      </c>
      <c r="S3141" s="3">
        <v>7</v>
      </c>
      <c r="T3141" s="3">
        <f>IF(AND(H3141&lt;5,S3141&gt;=VLOOKUP(A3141,anni!$A$1:$O$32,6,0)),1,0)</f>
        <v>0</v>
      </c>
    </row>
    <row r="3142" spans="1:20" x14ac:dyDescent="0.3">
      <c r="A3142" s="3">
        <v>2006</v>
      </c>
      <c r="B3142" s="3">
        <v>115</v>
      </c>
      <c r="C3142" s="3" t="s">
        <v>29</v>
      </c>
      <c r="D3142" s="3" t="s">
        <v>122</v>
      </c>
      <c r="E3142" s="3" t="s">
        <v>122</v>
      </c>
      <c r="F3142" s="3">
        <v>5032</v>
      </c>
      <c r="G3142" s="3">
        <f t="shared" si="150"/>
        <v>2006</v>
      </c>
      <c r="H3142" s="4">
        <v>5</v>
      </c>
      <c r="I3142" s="3" t="s">
        <v>36</v>
      </c>
      <c r="J3142" s="3">
        <v>7</v>
      </c>
      <c r="K3142" s="3">
        <v>0</v>
      </c>
      <c r="L3142" s="3">
        <v>0</v>
      </c>
      <c r="M3142" s="3">
        <v>1</v>
      </c>
      <c r="N3142" s="3">
        <v>0</v>
      </c>
      <c r="O3142" s="3">
        <v>0</v>
      </c>
      <c r="P3142" s="3">
        <f t="shared" si="149"/>
        <v>8</v>
      </c>
      <c r="Q3142" s="3">
        <v>228</v>
      </c>
      <c r="R3142" s="3">
        <f t="shared" si="148"/>
        <v>1</v>
      </c>
      <c r="S3142" s="3">
        <v>8</v>
      </c>
      <c r="T3142" s="3">
        <f>IF(AND(H3142&lt;5,S3142&gt;=VLOOKUP(A3142,anni!$A$1:$O$32,6,0)),1,0)</f>
        <v>0</v>
      </c>
    </row>
    <row r="3143" spans="1:20" x14ac:dyDescent="0.3">
      <c r="A3143" s="3">
        <v>2006</v>
      </c>
      <c r="B3143" s="3">
        <v>116</v>
      </c>
      <c r="C3143" s="3" t="s">
        <v>47</v>
      </c>
      <c r="D3143" s="3" t="s">
        <v>81</v>
      </c>
      <c r="E3143" s="3" t="s">
        <v>81</v>
      </c>
      <c r="F3143" s="3">
        <v>5183</v>
      </c>
      <c r="G3143" s="3">
        <f t="shared" si="150"/>
        <v>2006</v>
      </c>
      <c r="H3143" s="4">
        <v>1</v>
      </c>
      <c r="I3143" s="3" t="s">
        <v>31</v>
      </c>
      <c r="J3143" s="3">
        <v>7</v>
      </c>
      <c r="K3143" s="3">
        <v>1</v>
      </c>
      <c r="L3143" s="3">
        <v>0</v>
      </c>
      <c r="M3143" s="3">
        <v>0</v>
      </c>
      <c r="N3143" s="3">
        <v>0</v>
      </c>
      <c r="O3143" s="3">
        <v>0</v>
      </c>
      <c r="P3143" s="3">
        <f t="shared" si="149"/>
        <v>14.4</v>
      </c>
      <c r="Q3143" s="3">
        <v>228</v>
      </c>
      <c r="R3143" s="3">
        <f t="shared" si="148"/>
        <v>3</v>
      </c>
      <c r="S3143" s="3">
        <v>8</v>
      </c>
      <c r="T3143" s="3">
        <f>IF(AND(H3143&lt;5,S3143&gt;=VLOOKUP(A3143,anni!$A$1:$O$32,6,0)),1,0)</f>
        <v>0</v>
      </c>
    </row>
    <row r="3144" spans="1:20" x14ac:dyDescent="0.3">
      <c r="A3144" s="3">
        <v>2006</v>
      </c>
      <c r="B3144" s="3">
        <v>117</v>
      </c>
      <c r="C3144" s="3" t="s">
        <v>47</v>
      </c>
      <c r="D3144" s="3" t="s">
        <v>48</v>
      </c>
      <c r="E3144" s="3" t="s">
        <v>48</v>
      </c>
      <c r="F3144" s="3">
        <v>4970</v>
      </c>
      <c r="G3144" s="3">
        <f t="shared" si="150"/>
        <v>2006</v>
      </c>
      <c r="H3144" s="4">
        <v>3</v>
      </c>
      <c r="I3144" s="3" t="s">
        <v>36</v>
      </c>
      <c r="J3144" s="3">
        <v>7</v>
      </c>
      <c r="K3144" s="3">
        <v>5</v>
      </c>
      <c r="L3144" s="3">
        <v>5</v>
      </c>
      <c r="M3144" s="3">
        <v>5</v>
      </c>
      <c r="N3144" s="3">
        <v>2</v>
      </c>
      <c r="O3144" s="3">
        <v>0</v>
      </c>
      <c r="P3144" s="3">
        <f t="shared" si="149"/>
        <v>33.599999999999994</v>
      </c>
      <c r="Q3144" s="3">
        <v>27</v>
      </c>
      <c r="R3144" s="3">
        <f t="shared" si="148"/>
        <v>4</v>
      </c>
      <c r="S3144" s="3">
        <v>24</v>
      </c>
      <c r="T3144" s="3">
        <f>IF(AND(H3144&lt;5,S3144&gt;=VLOOKUP(A3144,anni!$A$1:$O$32,6,0)),1,0)</f>
        <v>0</v>
      </c>
    </row>
    <row r="3145" spans="1:20" x14ac:dyDescent="0.3">
      <c r="A3145" s="3">
        <v>2006</v>
      </c>
      <c r="B3145" s="3">
        <v>118</v>
      </c>
      <c r="C3145" s="3" t="s">
        <v>47</v>
      </c>
      <c r="D3145" s="3" t="s">
        <v>118</v>
      </c>
      <c r="E3145" s="3" t="s">
        <v>118</v>
      </c>
      <c r="F3145" s="3">
        <v>5184</v>
      </c>
      <c r="G3145" s="3">
        <f t="shared" si="150"/>
        <v>2006</v>
      </c>
      <c r="H3145" s="4">
        <v>1</v>
      </c>
      <c r="I3145" s="3" t="s">
        <v>31</v>
      </c>
      <c r="J3145" s="3">
        <v>6</v>
      </c>
      <c r="K3145" s="3">
        <v>0</v>
      </c>
      <c r="L3145" s="3">
        <v>0</v>
      </c>
      <c r="M3145" s="3">
        <v>0</v>
      </c>
      <c r="N3145" s="3">
        <v>0</v>
      </c>
      <c r="O3145" s="3">
        <v>0</v>
      </c>
      <c r="P3145" s="3">
        <f t="shared" si="149"/>
        <v>10.8</v>
      </c>
      <c r="Q3145" s="3">
        <v>256</v>
      </c>
      <c r="R3145" s="3">
        <f t="shared" si="148"/>
        <v>2</v>
      </c>
      <c r="S3145" s="3">
        <v>6</v>
      </c>
      <c r="T3145" s="3">
        <f>IF(AND(H3145&lt;5,S3145&gt;=VLOOKUP(A3145,anni!$A$1:$O$32,6,0)),1,0)</f>
        <v>0</v>
      </c>
    </row>
    <row r="3146" spans="1:20" x14ac:dyDescent="0.3">
      <c r="A3146" s="3">
        <v>2006</v>
      </c>
      <c r="B3146" s="3">
        <v>119</v>
      </c>
      <c r="C3146" s="3" t="s">
        <v>34</v>
      </c>
      <c r="D3146" s="3" t="s">
        <v>35</v>
      </c>
      <c r="E3146" s="3" t="s">
        <v>35</v>
      </c>
      <c r="F3146" s="3">
        <v>5083</v>
      </c>
      <c r="G3146" s="3">
        <f t="shared" si="150"/>
        <v>2006</v>
      </c>
      <c r="H3146" s="4">
        <v>4</v>
      </c>
      <c r="I3146" s="3" t="s">
        <v>36</v>
      </c>
      <c r="J3146" s="3">
        <v>7</v>
      </c>
      <c r="K3146" s="3">
        <v>7</v>
      </c>
      <c r="L3146" s="3">
        <v>4</v>
      </c>
      <c r="M3146" s="3">
        <v>7</v>
      </c>
      <c r="N3146" s="3">
        <v>0</v>
      </c>
      <c r="O3146" s="3">
        <v>2</v>
      </c>
      <c r="P3146" s="3">
        <f t="shared" si="149"/>
        <v>0</v>
      </c>
      <c r="Q3146" s="3">
        <v>13</v>
      </c>
      <c r="R3146" s="3">
        <f t="shared" si="148"/>
        <v>2</v>
      </c>
      <c r="S3146" s="3">
        <v>27</v>
      </c>
      <c r="T3146" s="3">
        <f>IF(AND(H3146&lt;5,S3146&gt;=VLOOKUP(A3146,anni!$A$1:$O$32,6,0)),1,0)</f>
        <v>1</v>
      </c>
    </row>
    <row r="3147" spans="1:20" x14ac:dyDescent="0.3">
      <c r="A3147" s="3">
        <v>2006</v>
      </c>
      <c r="B3147" s="3">
        <v>120</v>
      </c>
      <c r="C3147" s="3" t="s">
        <v>56</v>
      </c>
      <c r="D3147" s="3" t="s">
        <v>99</v>
      </c>
      <c r="E3147" s="3" t="s">
        <v>99</v>
      </c>
      <c r="F3147" s="3">
        <v>5033</v>
      </c>
      <c r="G3147" s="3">
        <f t="shared" si="150"/>
        <v>2006</v>
      </c>
      <c r="H3147" s="4">
        <v>5</v>
      </c>
      <c r="I3147" s="3" t="s">
        <v>36</v>
      </c>
      <c r="J3147" s="3">
        <v>7</v>
      </c>
      <c r="K3147" s="3">
        <v>1</v>
      </c>
      <c r="L3147" s="3">
        <v>0</v>
      </c>
      <c r="M3147" s="3">
        <v>1</v>
      </c>
      <c r="N3147" s="3">
        <v>0</v>
      </c>
      <c r="O3147" s="3">
        <v>1</v>
      </c>
      <c r="P3147" s="3">
        <f t="shared" si="149"/>
        <v>10</v>
      </c>
      <c r="Q3147" s="3">
        <v>187</v>
      </c>
      <c r="R3147" s="3">
        <f t="shared" si="148"/>
        <v>1</v>
      </c>
      <c r="S3147" s="3">
        <v>10</v>
      </c>
      <c r="T3147" s="3">
        <f>IF(AND(H3147&lt;5,S3147&gt;=VLOOKUP(A3147,anni!$A$1:$O$32,6,0)),1,0)</f>
        <v>0</v>
      </c>
    </row>
    <row r="3148" spans="1:20" x14ac:dyDescent="0.3">
      <c r="A3148" s="3">
        <v>2006</v>
      </c>
      <c r="B3148" s="3">
        <v>121</v>
      </c>
      <c r="C3148" s="3" t="s">
        <v>56</v>
      </c>
      <c r="D3148" s="3" t="s">
        <v>57</v>
      </c>
      <c r="E3148" s="3" t="s">
        <v>57</v>
      </c>
      <c r="F3148" s="3">
        <v>4937</v>
      </c>
      <c r="G3148" s="3">
        <f t="shared" si="150"/>
        <v>2006</v>
      </c>
      <c r="H3148" s="4">
        <v>4</v>
      </c>
      <c r="I3148" s="3" t="s">
        <v>36</v>
      </c>
      <c r="J3148" s="3">
        <v>7</v>
      </c>
      <c r="K3148" s="3">
        <v>5</v>
      </c>
      <c r="L3148" s="3">
        <v>0</v>
      </c>
      <c r="M3148" s="3">
        <v>2</v>
      </c>
      <c r="N3148" s="3">
        <v>3</v>
      </c>
      <c r="O3148" s="3">
        <v>0</v>
      </c>
      <c r="P3148" s="3">
        <f t="shared" si="149"/>
        <v>20.399999999999999</v>
      </c>
      <c r="Q3148" s="3">
        <v>92</v>
      </c>
      <c r="R3148" s="3">
        <f t="shared" si="148"/>
        <v>3</v>
      </c>
      <c r="S3148" s="3">
        <v>17</v>
      </c>
      <c r="T3148" s="3">
        <f>IF(AND(H3148&lt;5,S3148&gt;=VLOOKUP(A3148,anni!$A$1:$O$32,6,0)),1,0)</f>
        <v>0</v>
      </c>
    </row>
    <row r="3149" spans="1:20" x14ac:dyDescent="0.3">
      <c r="A3149" s="3">
        <v>2006</v>
      </c>
      <c r="B3149" s="3">
        <v>122</v>
      </c>
      <c r="C3149" s="3" t="s">
        <v>56</v>
      </c>
      <c r="D3149" s="3" t="s">
        <v>71</v>
      </c>
      <c r="E3149" s="3" t="s">
        <v>71</v>
      </c>
      <c r="F3149" s="3">
        <v>4756</v>
      </c>
      <c r="G3149" s="3">
        <f t="shared" si="150"/>
        <v>2006</v>
      </c>
      <c r="H3149" s="4">
        <v>4</v>
      </c>
      <c r="I3149" s="3" t="s">
        <v>36</v>
      </c>
      <c r="J3149" s="3">
        <v>7</v>
      </c>
      <c r="K3149" s="3">
        <v>2</v>
      </c>
      <c r="L3149" s="3">
        <v>0</v>
      </c>
      <c r="M3149" s="3">
        <v>2</v>
      </c>
      <c r="N3149" s="3">
        <v>0</v>
      </c>
      <c r="O3149" s="3">
        <v>0</v>
      </c>
      <c r="P3149" s="3">
        <f t="shared" si="149"/>
        <v>13.2</v>
      </c>
      <c r="Q3149" s="3">
        <v>168</v>
      </c>
      <c r="R3149" s="3">
        <f t="shared" si="148"/>
        <v>2</v>
      </c>
      <c r="S3149" s="3">
        <v>11</v>
      </c>
      <c r="T3149" s="3">
        <f>IF(AND(H3149&lt;5,S3149&gt;=VLOOKUP(A3149,anni!$A$1:$O$32,6,0)),1,0)</f>
        <v>0</v>
      </c>
    </row>
    <row r="3150" spans="1:20" x14ac:dyDescent="0.3">
      <c r="A3150" s="3">
        <v>2006</v>
      </c>
      <c r="B3150" s="3">
        <v>123</v>
      </c>
      <c r="C3150" s="3" t="s">
        <v>59</v>
      </c>
      <c r="D3150" s="3" t="s">
        <v>60</v>
      </c>
      <c r="E3150" s="3" t="s">
        <v>60</v>
      </c>
      <c r="F3150" s="3">
        <v>5034</v>
      </c>
      <c r="G3150" s="3">
        <f t="shared" si="150"/>
        <v>2006</v>
      </c>
      <c r="H3150" s="4">
        <v>5</v>
      </c>
      <c r="I3150" s="3" t="s">
        <v>36</v>
      </c>
      <c r="J3150" s="3">
        <v>7</v>
      </c>
      <c r="K3150" s="3">
        <v>1</v>
      </c>
      <c r="L3150" s="3">
        <v>4</v>
      </c>
      <c r="M3150" s="3">
        <v>0</v>
      </c>
      <c r="N3150" s="3">
        <v>0</v>
      </c>
      <c r="O3150" s="3">
        <v>0</v>
      </c>
      <c r="P3150" s="3">
        <f t="shared" si="149"/>
        <v>12</v>
      </c>
      <c r="Q3150" s="3">
        <v>149</v>
      </c>
      <c r="R3150" s="3">
        <f t="shared" si="148"/>
        <v>1</v>
      </c>
      <c r="S3150" s="3">
        <v>12</v>
      </c>
      <c r="T3150" s="3">
        <f>IF(AND(H3150&lt;5,S3150&gt;=VLOOKUP(A3150,anni!$A$1:$O$32,6,0)),1,0)</f>
        <v>0</v>
      </c>
    </row>
    <row r="3151" spans="1:20" x14ac:dyDescent="0.3">
      <c r="A3151" s="3">
        <v>2006</v>
      </c>
      <c r="B3151" s="3">
        <v>124</v>
      </c>
      <c r="C3151" s="3" t="s">
        <v>34</v>
      </c>
      <c r="D3151" s="3" t="s">
        <v>35</v>
      </c>
      <c r="E3151" s="3" t="s">
        <v>35</v>
      </c>
      <c r="F3151" s="3">
        <v>5185</v>
      </c>
      <c r="G3151" s="3">
        <f t="shared" si="150"/>
        <v>2006</v>
      </c>
      <c r="H3151" s="4">
        <v>1</v>
      </c>
      <c r="I3151" s="3" t="s">
        <v>31</v>
      </c>
      <c r="J3151" s="3">
        <v>7</v>
      </c>
      <c r="K3151" s="3">
        <v>0</v>
      </c>
      <c r="L3151" s="3">
        <v>0</v>
      </c>
      <c r="M3151" s="3">
        <v>2</v>
      </c>
      <c r="N3151" s="3">
        <v>0</v>
      </c>
      <c r="O3151" s="3">
        <v>1</v>
      </c>
      <c r="P3151" s="3">
        <f t="shared" si="149"/>
        <v>18</v>
      </c>
      <c r="Q3151" s="3">
        <v>187</v>
      </c>
      <c r="R3151" s="3">
        <f t="shared" si="148"/>
        <v>5</v>
      </c>
      <c r="S3151" s="3">
        <v>10</v>
      </c>
      <c r="T3151" s="3">
        <f>IF(AND(H3151&lt;5,S3151&gt;=VLOOKUP(A3151,anni!$A$1:$O$32,6,0)),1,0)</f>
        <v>0</v>
      </c>
    </row>
    <row r="3152" spans="1:20" x14ac:dyDescent="0.3">
      <c r="A3152" s="3">
        <v>2006</v>
      </c>
      <c r="B3152" s="3">
        <v>125</v>
      </c>
      <c r="C3152" s="3" t="s">
        <v>53</v>
      </c>
      <c r="D3152" s="3" t="s">
        <v>98</v>
      </c>
      <c r="E3152" s="3" t="s">
        <v>98</v>
      </c>
      <c r="F3152" s="3">
        <v>5127</v>
      </c>
      <c r="G3152" s="3">
        <f t="shared" si="150"/>
        <v>2006</v>
      </c>
      <c r="H3152" s="4">
        <v>3</v>
      </c>
      <c r="I3152" s="3" t="s">
        <v>36</v>
      </c>
      <c r="J3152" s="3">
        <v>0</v>
      </c>
      <c r="K3152" s="3">
        <v>2</v>
      </c>
      <c r="L3152" s="3">
        <v>0</v>
      </c>
      <c r="M3152" s="3">
        <v>1</v>
      </c>
      <c r="N3152" s="3">
        <v>0</v>
      </c>
      <c r="O3152" s="3">
        <v>0</v>
      </c>
      <c r="P3152" s="3">
        <f t="shared" si="149"/>
        <v>4.1999999999999993</v>
      </c>
      <c r="Q3152" s="3">
        <v>266</v>
      </c>
      <c r="R3152" s="3">
        <f t="shared" si="148"/>
        <v>3</v>
      </c>
      <c r="S3152" s="3">
        <v>3</v>
      </c>
      <c r="T3152" s="3">
        <f>IF(AND(H3152&lt;5,S3152&gt;=VLOOKUP(A3152,anni!$A$1:$O$32,6,0)),1,0)</f>
        <v>0</v>
      </c>
    </row>
    <row r="3153" spans="1:20" x14ac:dyDescent="0.3">
      <c r="A3153" s="3">
        <v>2006</v>
      </c>
      <c r="B3153" s="3">
        <v>126</v>
      </c>
      <c r="C3153" s="3" t="s">
        <v>39</v>
      </c>
      <c r="D3153" s="3" t="s">
        <v>40</v>
      </c>
      <c r="E3153" s="3" t="s">
        <v>40</v>
      </c>
      <c r="F3153" s="3">
        <v>4757</v>
      </c>
      <c r="G3153" s="3">
        <f t="shared" si="150"/>
        <v>2006</v>
      </c>
      <c r="H3153" s="4">
        <v>4</v>
      </c>
      <c r="I3153" s="3" t="s">
        <v>36</v>
      </c>
      <c r="J3153" s="3">
        <v>7</v>
      </c>
      <c r="K3153" s="3">
        <v>4</v>
      </c>
      <c r="L3153" s="3">
        <v>0</v>
      </c>
      <c r="M3153" s="3">
        <v>3</v>
      </c>
      <c r="N3153" s="3">
        <v>0</v>
      </c>
      <c r="O3153" s="3">
        <v>0</v>
      </c>
      <c r="P3153" s="3">
        <f t="shared" si="149"/>
        <v>16.8</v>
      </c>
      <c r="Q3153" s="3">
        <v>127</v>
      </c>
      <c r="R3153" s="3">
        <f t="shared" si="148"/>
        <v>3</v>
      </c>
      <c r="S3153" s="3">
        <v>14</v>
      </c>
      <c r="T3153" s="3">
        <f>IF(AND(H3153&lt;5,S3153&gt;=VLOOKUP(A3153,anni!$A$1:$O$32,6,0)),1,0)</f>
        <v>0</v>
      </c>
    </row>
    <row r="3154" spans="1:20" x14ac:dyDescent="0.3">
      <c r="A3154" s="3">
        <v>2006</v>
      </c>
      <c r="B3154" s="3">
        <v>127</v>
      </c>
      <c r="C3154" s="3" t="s">
        <v>43</v>
      </c>
      <c r="D3154" s="3" t="s">
        <v>91</v>
      </c>
      <c r="E3154" s="3" t="s">
        <v>91</v>
      </c>
      <c r="F3154" s="3">
        <v>5084</v>
      </c>
      <c r="G3154" s="3">
        <f t="shared" si="150"/>
        <v>2006</v>
      </c>
      <c r="H3154" s="4">
        <v>4</v>
      </c>
      <c r="I3154" s="3" t="s">
        <v>36</v>
      </c>
      <c r="J3154" s="3">
        <v>7</v>
      </c>
      <c r="K3154" s="3">
        <v>3</v>
      </c>
      <c r="L3154" s="3">
        <v>0</v>
      </c>
      <c r="M3154" s="3">
        <v>4</v>
      </c>
      <c r="N3154" s="3">
        <v>1</v>
      </c>
      <c r="O3154" s="3">
        <v>0</v>
      </c>
      <c r="P3154" s="3">
        <f t="shared" si="149"/>
        <v>18</v>
      </c>
      <c r="Q3154" s="3">
        <v>113</v>
      </c>
      <c r="R3154" s="3">
        <f t="shared" si="148"/>
        <v>2</v>
      </c>
      <c r="S3154" s="3">
        <v>15</v>
      </c>
      <c r="T3154" s="3">
        <f>IF(AND(H3154&lt;5,S3154&gt;=VLOOKUP(A3154,anni!$A$1:$O$32,6,0)),1,0)</f>
        <v>0</v>
      </c>
    </row>
    <row r="3155" spans="1:20" x14ac:dyDescent="0.3">
      <c r="A3155" s="3">
        <v>2006</v>
      </c>
      <c r="B3155" s="3">
        <v>128</v>
      </c>
      <c r="C3155" s="3" t="s">
        <v>101</v>
      </c>
      <c r="D3155" s="3" t="s">
        <v>104</v>
      </c>
      <c r="E3155" s="3" t="s">
        <v>104</v>
      </c>
      <c r="F3155" s="3">
        <v>5035</v>
      </c>
      <c r="G3155" s="3">
        <f t="shared" si="150"/>
        <v>2006</v>
      </c>
      <c r="H3155" s="4">
        <v>5</v>
      </c>
      <c r="I3155" s="3" t="s">
        <v>36</v>
      </c>
      <c r="J3155" s="3">
        <v>7</v>
      </c>
      <c r="K3155" s="3">
        <v>2</v>
      </c>
      <c r="L3155" s="3">
        <v>0</v>
      </c>
      <c r="M3155" s="3">
        <v>1</v>
      </c>
      <c r="N3155" s="3">
        <v>1</v>
      </c>
      <c r="O3155" s="3">
        <v>0</v>
      </c>
      <c r="P3155" s="3">
        <f t="shared" si="149"/>
        <v>11</v>
      </c>
      <c r="Q3155" s="3">
        <v>168</v>
      </c>
      <c r="R3155" s="3">
        <f t="shared" si="148"/>
        <v>1</v>
      </c>
      <c r="S3155" s="3">
        <v>11</v>
      </c>
      <c r="T3155" s="3">
        <f>IF(AND(H3155&lt;5,S3155&gt;=VLOOKUP(A3155,anni!$A$1:$O$32,6,0)),1,0)</f>
        <v>0</v>
      </c>
    </row>
    <row r="3156" spans="1:20" x14ac:dyDescent="0.3">
      <c r="A3156" s="3">
        <v>2006</v>
      </c>
      <c r="B3156" s="3">
        <v>129</v>
      </c>
      <c r="C3156" s="3" t="s">
        <v>86</v>
      </c>
      <c r="D3156" s="3" t="s">
        <v>125</v>
      </c>
      <c r="E3156" s="3" t="s">
        <v>125</v>
      </c>
      <c r="F3156" s="3">
        <v>5085</v>
      </c>
      <c r="G3156" s="3">
        <f t="shared" si="150"/>
        <v>2006</v>
      </c>
      <c r="H3156" s="4">
        <v>4</v>
      </c>
      <c r="I3156" s="3" t="s">
        <v>36</v>
      </c>
      <c r="P3156" s="3">
        <f t="shared" si="149"/>
        <v>-1</v>
      </c>
      <c r="Q3156" s="3">
        <v>282</v>
      </c>
      <c r="R3156" s="3">
        <f t="shared" si="148"/>
        <v>1</v>
      </c>
      <c r="S3156" s="3">
        <v>-1</v>
      </c>
      <c r="T3156" s="3">
        <f>IF(AND(H3156&lt;5,S3156&gt;=VLOOKUP(A3156,anni!$A$1:$O$32,6,0)),1,0)</f>
        <v>0</v>
      </c>
    </row>
    <row r="3157" spans="1:20" x14ac:dyDescent="0.3">
      <c r="A3157" s="3">
        <v>2006</v>
      </c>
      <c r="B3157" s="3">
        <v>130</v>
      </c>
      <c r="C3157" s="3" t="s">
        <v>39</v>
      </c>
      <c r="D3157" s="3" t="s">
        <v>65</v>
      </c>
      <c r="E3157" s="3" t="s">
        <v>65</v>
      </c>
      <c r="F3157" s="3">
        <v>5186</v>
      </c>
      <c r="G3157" s="3">
        <f t="shared" si="150"/>
        <v>2006</v>
      </c>
      <c r="H3157" s="4">
        <v>1</v>
      </c>
      <c r="I3157" s="3" t="s">
        <v>31</v>
      </c>
      <c r="J3157" s="3">
        <v>7</v>
      </c>
      <c r="K3157" s="3">
        <v>0</v>
      </c>
      <c r="L3157" s="3">
        <v>0</v>
      </c>
      <c r="M3157" s="3">
        <v>1</v>
      </c>
      <c r="N3157" s="3">
        <v>0</v>
      </c>
      <c r="O3157" s="3">
        <v>0</v>
      </c>
      <c r="P3157" s="3">
        <f t="shared" si="149"/>
        <v>14.4</v>
      </c>
      <c r="Q3157" s="3">
        <v>228</v>
      </c>
      <c r="R3157" s="3">
        <f t="shared" si="148"/>
        <v>3</v>
      </c>
      <c r="S3157" s="3">
        <v>8</v>
      </c>
      <c r="T3157" s="3">
        <f>IF(AND(H3157&lt;5,S3157&gt;=VLOOKUP(A3157,anni!$A$1:$O$32,6,0)),1,0)</f>
        <v>0</v>
      </c>
    </row>
    <row r="3158" spans="1:20" x14ac:dyDescent="0.3">
      <c r="A3158" s="3">
        <v>2006</v>
      </c>
      <c r="B3158" s="3">
        <v>131</v>
      </c>
      <c r="C3158" s="3" t="s">
        <v>45</v>
      </c>
      <c r="D3158" s="3" t="s">
        <v>68</v>
      </c>
      <c r="E3158" s="3" t="s">
        <v>68</v>
      </c>
      <c r="F3158" s="3">
        <v>4729</v>
      </c>
      <c r="G3158" s="3">
        <f t="shared" si="150"/>
        <v>2006</v>
      </c>
      <c r="H3158" s="4">
        <v>5</v>
      </c>
      <c r="I3158" s="3" t="s">
        <v>36</v>
      </c>
      <c r="J3158" s="3">
        <v>7</v>
      </c>
      <c r="K3158" s="3">
        <v>6</v>
      </c>
      <c r="L3158" s="3">
        <v>5</v>
      </c>
      <c r="M3158" s="3">
        <v>3</v>
      </c>
      <c r="N3158" s="3">
        <v>0</v>
      </c>
      <c r="O3158" s="3">
        <v>0</v>
      </c>
      <c r="P3158" s="3">
        <f t="shared" si="149"/>
        <v>21</v>
      </c>
      <c r="Q3158" s="3">
        <v>45</v>
      </c>
      <c r="R3158" s="3">
        <f t="shared" si="148"/>
        <v>3</v>
      </c>
      <c r="S3158" s="3">
        <v>21</v>
      </c>
      <c r="T3158" s="3">
        <f>IF(AND(H3158&lt;5,S3158&gt;=VLOOKUP(A3158,anni!$A$1:$O$32,6,0)),1,0)</f>
        <v>0</v>
      </c>
    </row>
    <row r="3159" spans="1:20" x14ac:dyDescent="0.3">
      <c r="A3159" s="3">
        <v>2006</v>
      </c>
      <c r="B3159" s="3">
        <v>132</v>
      </c>
      <c r="C3159" s="3" t="s">
        <v>34</v>
      </c>
      <c r="D3159" s="3" t="s">
        <v>103</v>
      </c>
      <c r="E3159" s="3" t="s">
        <v>103</v>
      </c>
      <c r="F3159" s="3">
        <v>5086</v>
      </c>
      <c r="G3159" s="3">
        <f t="shared" si="150"/>
        <v>2006</v>
      </c>
      <c r="H3159" s="4">
        <v>4</v>
      </c>
      <c r="I3159" s="3" t="s">
        <v>36</v>
      </c>
      <c r="J3159" s="3">
        <v>7</v>
      </c>
      <c r="K3159" s="3">
        <v>6</v>
      </c>
      <c r="L3159" s="3">
        <v>0</v>
      </c>
      <c r="M3159" s="3">
        <v>1</v>
      </c>
      <c r="N3159" s="3">
        <v>0</v>
      </c>
      <c r="O3159" s="3">
        <v>0</v>
      </c>
      <c r="P3159" s="3">
        <f t="shared" si="149"/>
        <v>16.8</v>
      </c>
      <c r="Q3159" s="3">
        <v>127</v>
      </c>
      <c r="R3159" s="3">
        <f t="shared" si="148"/>
        <v>2</v>
      </c>
      <c r="S3159" s="3">
        <v>14</v>
      </c>
      <c r="T3159" s="3">
        <f>IF(AND(H3159&lt;5,S3159&gt;=VLOOKUP(A3159,anni!$A$1:$O$32,6,0)),1,0)</f>
        <v>0</v>
      </c>
    </row>
    <row r="3160" spans="1:20" x14ac:dyDescent="0.3">
      <c r="A3160" s="3">
        <v>2006</v>
      </c>
      <c r="B3160" s="3">
        <v>133</v>
      </c>
      <c r="C3160" s="3" t="s">
        <v>56</v>
      </c>
      <c r="D3160" s="3" t="s">
        <v>93</v>
      </c>
      <c r="E3160" s="3" t="s">
        <v>93</v>
      </c>
      <c r="F3160" s="3">
        <v>4409</v>
      </c>
      <c r="G3160" s="3">
        <f t="shared" si="150"/>
        <v>2006</v>
      </c>
      <c r="H3160" s="4">
        <v>5</v>
      </c>
      <c r="I3160" s="3" t="s">
        <v>36</v>
      </c>
      <c r="J3160" s="3">
        <v>6</v>
      </c>
      <c r="K3160" s="3">
        <v>7</v>
      </c>
      <c r="L3160" s="3">
        <v>3</v>
      </c>
      <c r="M3160" s="3">
        <v>2</v>
      </c>
      <c r="N3160" s="3">
        <v>0</v>
      </c>
      <c r="O3160" s="3">
        <v>0</v>
      </c>
      <c r="P3160" s="3">
        <f t="shared" si="149"/>
        <v>18</v>
      </c>
      <c r="Q3160" s="3">
        <v>76</v>
      </c>
      <c r="R3160" s="3">
        <f t="shared" si="148"/>
        <v>3</v>
      </c>
      <c r="S3160" s="3">
        <v>18</v>
      </c>
      <c r="T3160" s="3">
        <f>IF(AND(H3160&lt;5,S3160&gt;=VLOOKUP(A3160,anni!$A$1:$O$32,6,0)),1,0)</f>
        <v>0</v>
      </c>
    </row>
    <row r="3161" spans="1:20" x14ac:dyDescent="0.3">
      <c r="A3161" s="3">
        <v>2006</v>
      </c>
      <c r="B3161" s="3">
        <v>134</v>
      </c>
      <c r="C3161" s="3" t="s">
        <v>37</v>
      </c>
      <c r="D3161" s="3" t="s">
        <v>112</v>
      </c>
      <c r="E3161" s="3" t="s">
        <v>112</v>
      </c>
      <c r="F3161" s="3">
        <v>5128</v>
      </c>
      <c r="G3161" s="3">
        <f t="shared" si="150"/>
        <v>2006</v>
      </c>
      <c r="H3161" s="4">
        <v>3</v>
      </c>
      <c r="I3161" s="3" t="s">
        <v>36</v>
      </c>
      <c r="J3161" s="3">
        <v>7</v>
      </c>
      <c r="K3161" s="3">
        <v>1</v>
      </c>
      <c r="L3161" s="3">
        <v>0</v>
      </c>
      <c r="M3161" s="3">
        <v>1</v>
      </c>
      <c r="N3161" s="3">
        <v>0</v>
      </c>
      <c r="O3161" s="3">
        <v>1</v>
      </c>
      <c r="P3161" s="3">
        <f t="shared" si="149"/>
        <v>14</v>
      </c>
      <c r="Q3161" s="3">
        <v>187</v>
      </c>
      <c r="R3161" s="3">
        <f t="shared" si="148"/>
        <v>1</v>
      </c>
      <c r="S3161" s="3">
        <v>10</v>
      </c>
      <c r="T3161" s="3">
        <f>IF(AND(H3161&lt;5,S3161&gt;=VLOOKUP(A3161,anni!$A$1:$O$32,6,0)),1,0)</f>
        <v>0</v>
      </c>
    </row>
    <row r="3162" spans="1:20" x14ac:dyDescent="0.3">
      <c r="A3162" s="3">
        <v>2006</v>
      </c>
      <c r="B3162" s="3">
        <v>135</v>
      </c>
      <c r="C3162" s="3" t="s">
        <v>32</v>
      </c>
      <c r="D3162" s="3" t="s">
        <v>61</v>
      </c>
      <c r="E3162" s="3" t="s">
        <v>61</v>
      </c>
      <c r="F3162" s="3">
        <v>4939</v>
      </c>
      <c r="G3162" s="3">
        <f t="shared" si="150"/>
        <v>2006</v>
      </c>
      <c r="H3162" s="4">
        <v>4</v>
      </c>
      <c r="I3162" s="3" t="s">
        <v>36</v>
      </c>
      <c r="J3162" s="3">
        <v>7</v>
      </c>
      <c r="K3162" s="3">
        <v>0</v>
      </c>
      <c r="L3162" s="3">
        <v>0</v>
      </c>
      <c r="M3162" s="3">
        <v>3</v>
      </c>
      <c r="N3162" s="3">
        <v>0</v>
      </c>
      <c r="O3162" s="3">
        <v>0</v>
      </c>
      <c r="P3162" s="3">
        <f t="shared" si="149"/>
        <v>12</v>
      </c>
      <c r="Q3162" s="3">
        <v>187</v>
      </c>
      <c r="R3162" s="3">
        <f t="shared" si="148"/>
        <v>3</v>
      </c>
      <c r="S3162" s="3">
        <v>10</v>
      </c>
      <c r="T3162" s="3">
        <f>IF(AND(H3162&lt;5,S3162&gt;=VLOOKUP(A3162,anni!$A$1:$O$32,6,0)),1,0)</f>
        <v>0</v>
      </c>
    </row>
    <row r="3163" spans="1:20" x14ac:dyDescent="0.3">
      <c r="A3163" s="3">
        <v>2006</v>
      </c>
      <c r="B3163" s="3">
        <v>136</v>
      </c>
      <c r="C3163" s="3" t="s">
        <v>34</v>
      </c>
      <c r="D3163" s="3" t="s">
        <v>130</v>
      </c>
      <c r="E3163" s="3" t="s">
        <v>130</v>
      </c>
      <c r="F3163" s="3">
        <v>5036</v>
      </c>
      <c r="G3163" s="3">
        <f t="shared" si="150"/>
        <v>2006</v>
      </c>
      <c r="H3163" s="4">
        <v>5</v>
      </c>
      <c r="I3163" s="3" t="s">
        <v>36</v>
      </c>
      <c r="P3163" s="3">
        <f t="shared" si="149"/>
        <v>-1</v>
      </c>
      <c r="Q3163" s="3">
        <v>282</v>
      </c>
      <c r="R3163" s="3">
        <f t="shared" si="148"/>
        <v>1</v>
      </c>
      <c r="S3163" s="3">
        <v>-1</v>
      </c>
      <c r="T3163" s="3">
        <f>IF(AND(H3163&lt;5,S3163&gt;=VLOOKUP(A3163,anni!$A$1:$O$32,6,0)),1,0)</f>
        <v>0</v>
      </c>
    </row>
    <row r="3164" spans="1:20" x14ac:dyDescent="0.3">
      <c r="A3164" s="3">
        <v>2006</v>
      </c>
      <c r="B3164" s="3">
        <v>137</v>
      </c>
      <c r="C3164" s="3" t="s">
        <v>86</v>
      </c>
      <c r="D3164" s="3" t="s">
        <v>150</v>
      </c>
      <c r="E3164" s="3" t="s">
        <v>150</v>
      </c>
      <c r="F3164" s="3">
        <v>5129</v>
      </c>
      <c r="G3164" s="3">
        <f t="shared" si="150"/>
        <v>2006</v>
      </c>
      <c r="H3164" s="4">
        <v>3</v>
      </c>
      <c r="I3164" s="3" t="s">
        <v>36</v>
      </c>
      <c r="J3164" s="3">
        <v>4</v>
      </c>
      <c r="K3164" s="3">
        <v>2</v>
      </c>
      <c r="L3164" s="3">
        <v>0</v>
      </c>
      <c r="M3164" s="3">
        <v>1</v>
      </c>
      <c r="N3164" s="3">
        <v>0</v>
      </c>
      <c r="O3164" s="3">
        <v>0</v>
      </c>
      <c r="P3164" s="3">
        <f t="shared" si="149"/>
        <v>9.7999999999999989</v>
      </c>
      <c r="Q3164" s="3">
        <v>244</v>
      </c>
      <c r="R3164" s="3">
        <f t="shared" si="148"/>
        <v>2</v>
      </c>
      <c r="S3164" s="3">
        <v>7</v>
      </c>
      <c r="T3164" s="3">
        <f>IF(AND(H3164&lt;5,S3164&gt;=VLOOKUP(A3164,anni!$A$1:$O$32,6,0)),1,0)</f>
        <v>0</v>
      </c>
    </row>
    <row r="3165" spans="1:20" x14ac:dyDescent="0.3">
      <c r="A3165" s="3">
        <v>2006</v>
      </c>
      <c r="B3165" s="3">
        <v>138</v>
      </c>
      <c r="C3165" s="3" t="s">
        <v>62</v>
      </c>
      <c r="D3165" s="3" t="s">
        <v>149</v>
      </c>
      <c r="E3165" s="3" t="s">
        <v>149</v>
      </c>
      <c r="F3165" s="3">
        <v>5130</v>
      </c>
      <c r="G3165" s="3">
        <f t="shared" si="150"/>
        <v>2006</v>
      </c>
      <c r="H3165" s="4">
        <v>3</v>
      </c>
      <c r="I3165" s="3" t="s">
        <v>36</v>
      </c>
      <c r="J3165" s="3">
        <v>7</v>
      </c>
      <c r="K3165" s="3">
        <v>0</v>
      </c>
      <c r="L3165" s="3">
        <v>0</v>
      </c>
      <c r="M3165" s="3">
        <v>1</v>
      </c>
      <c r="N3165" s="3">
        <v>0</v>
      </c>
      <c r="O3165" s="3">
        <v>0</v>
      </c>
      <c r="P3165" s="3">
        <f t="shared" si="149"/>
        <v>11.2</v>
      </c>
      <c r="Q3165" s="3">
        <v>228</v>
      </c>
      <c r="R3165" s="3">
        <f t="shared" si="148"/>
        <v>1</v>
      </c>
      <c r="S3165" s="3">
        <v>8</v>
      </c>
      <c r="T3165" s="3">
        <f>IF(AND(H3165&lt;5,S3165&gt;=VLOOKUP(A3165,anni!$A$1:$O$32,6,0)),1,0)</f>
        <v>0</v>
      </c>
    </row>
    <row r="3166" spans="1:20" x14ac:dyDescent="0.3">
      <c r="A3166" s="3">
        <v>2006</v>
      </c>
      <c r="B3166" s="3">
        <v>139</v>
      </c>
      <c r="C3166" s="3" t="s">
        <v>62</v>
      </c>
      <c r="D3166" s="3" t="s">
        <v>110</v>
      </c>
      <c r="E3166" s="3" t="s">
        <v>110</v>
      </c>
      <c r="F3166" s="3">
        <v>4896</v>
      </c>
      <c r="G3166" s="3">
        <f t="shared" si="150"/>
        <v>2006</v>
      </c>
      <c r="H3166" s="4">
        <v>5</v>
      </c>
      <c r="I3166" s="3" t="s">
        <v>36</v>
      </c>
      <c r="J3166" s="3">
        <v>7</v>
      </c>
      <c r="K3166" s="3">
        <v>3</v>
      </c>
      <c r="L3166" s="3">
        <v>0</v>
      </c>
      <c r="M3166" s="3">
        <v>1</v>
      </c>
      <c r="N3166" s="3">
        <v>0</v>
      </c>
      <c r="O3166" s="3">
        <v>0</v>
      </c>
      <c r="P3166" s="3">
        <f t="shared" si="149"/>
        <v>11</v>
      </c>
      <c r="Q3166" s="3">
        <v>168</v>
      </c>
      <c r="R3166" s="3">
        <f t="shared" si="148"/>
        <v>2</v>
      </c>
      <c r="S3166" s="3">
        <v>11</v>
      </c>
      <c r="T3166" s="3">
        <f>IF(AND(H3166&lt;5,S3166&gt;=VLOOKUP(A3166,anni!$A$1:$O$32,6,0)),1,0)</f>
        <v>0</v>
      </c>
    </row>
    <row r="3167" spans="1:20" x14ac:dyDescent="0.3">
      <c r="A3167" s="3">
        <v>2006</v>
      </c>
      <c r="B3167" s="3">
        <v>140</v>
      </c>
      <c r="C3167" s="3" t="s">
        <v>29</v>
      </c>
      <c r="D3167" s="3" t="s">
        <v>82</v>
      </c>
      <c r="E3167" s="3" t="s">
        <v>82</v>
      </c>
      <c r="F3167" s="3">
        <v>4568</v>
      </c>
      <c r="G3167" s="3">
        <f t="shared" si="150"/>
        <v>2006</v>
      </c>
      <c r="H3167" s="4">
        <v>5</v>
      </c>
      <c r="I3167" s="3" t="s">
        <v>36</v>
      </c>
      <c r="J3167" s="3">
        <v>7</v>
      </c>
      <c r="K3167" s="3">
        <v>7</v>
      </c>
      <c r="L3167" s="3">
        <v>0</v>
      </c>
      <c r="M3167" s="3">
        <v>7</v>
      </c>
      <c r="N3167" s="3">
        <v>4</v>
      </c>
      <c r="O3167" s="3">
        <v>0</v>
      </c>
      <c r="P3167" s="3">
        <f t="shared" si="149"/>
        <v>25</v>
      </c>
      <c r="Q3167" s="3">
        <v>20</v>
      </c>
      <c r="R3167" s="3">
        <f t="shared" si="148"/>
        <v>3</v>
      </c>
      <c r="S3167" s="3">
        <v>25</v>
      </c>
      <c r="T3167" s="3">
        <f>IF(AND(H3167&lt;5,S3167&gt;=VLOOKUP(A3167,anni!$A$1:$O$32,6,0)),1,0)</f>
        <v>0</v>
      </c>
    </row>
    <row r="3168" spans="1:20" x14ac:dyDescent="0.3">
      <c r="A3168" s="3">
        <v>2006</v>
      </c>
      <c r="B3168" s="3">
        <v>141</v>
      </c>
      <c r="C3168" s="3" t="s">
        <v>32</v>
      </c>
      <c r="D3168" s="3" t="s">
        <v>95</v>
      </c>
      <c r="E3168" s="3" t="s">
        <v>95</v>
      </c>
      <c r="F3168" s="3">
        <v>5037</v>
      </c>
      <c r="G3168" s="3">
        <f t="shared" si="150"/>
        <v>2006</v>
      </c>
      <c r="H3168" s="4">
        <v>5</v>
      </c>
      <c r="I3168" s="3" t="s">
        <v>36</v>
      </c>
      <c r="J3168" s="3">
        <v>7</v>
      </c>
      <c r="K3168" s="3">
        <v>7</v>
      </c>
      <c r="L3168" s="3">
        <v>0</v>
      </c>
      <c r="M3168" s="3">
        <v>4</v>
      </c>
      <c r="N3168" s="3">
        <v>0</v>
      </c>
      <c r="O3168" s="3">
        <v>0</v>
      </c>
      <c r="P3168" s="3">
        <f t="shared" si="149"/>
        <v>18</v>
      </c>
      <c r="Q3168" s="3">
        <v>76</v>
      </c>
      <c r="R3168" s="3">
        <f t="shared" si="148"/>
        <v>1</v>
      </c>
      <c r="S3168" s="3">
        <v>18</v>
      </c>
      <c r="T3168" s="3">
        <f>IF(AND(H3168&lt;5,S3168&gt;=VLOOKUP(A3168,anni!$A$1:$O$32,6,0)),1,0)</f>
        <v>0</v>
      </c>
    </row>
    <row r="3169" spans="1:20" x14ac:dyDescent="0.3">
      <c r="A3169" s="3">
        <v>2006</v>
      </c>
      <c r="B3169" s="3">
        <v>142</v>
      </c>
      <c r="C3169" s="3" t="s">
        <v>34</v>
      </c>
      <c r="D3169" s="3" t="s">
        <v>41</v>
      </c>
      <c r="E3169" s="3" t="s">
        <v>41</v>
      </c>
      <c r="F3169" s="3">
        <v>5087</v>
      </c>
      <c r="G3169" s="3">
        <f t="shared" si="150"/>
        <v>2006</v>
      </c>
      <c r="H3169" s="4">
        <v>4</v>
      </c>
      <c r="I3169" s="3" t="s">
        <v>36</v>
      </c>
      <c r="J3169" s="3">
        <v>7</v>
      </c>
      <c r="K3169" s="3">
        <v>5</v>
      </c>
      <c r="L3169" s="3">
        <v>0</v>
      </c>
      <c r="M3169" s="3">
        <v>2</v>
      </c>
      <c r="N3169" s="3">
        <v>2</v>
      </c>
      <c r="O3169" s="3">
        <v>0</v>
      </c>
      <c r="P3169" s="3">
        <f t="shared" si="149"/>
        <v>19.2</v>
      </c>
      <c r="Q3169" s="3">
        <v>102</v>
      </c>
      <c r="R3169" s="3">
        <f t="shared" ref="R3169:R3232" si="151">COUNTIF($F$609:$F$5991,F3169)</f>
        <v>1</v>
      </c>
      <c r="S3169" s="3">
        <v>16</v>
      </c>
      <c r="T3169" s="3">
        <f>IF(AND(H3169&lt;5,S3169&gt;=VLOOKUP(A3169,anni!$A$1:$O$32,6,0)),1,0)</f>
        <v>0</v>
      </c>
    </row>
    <row r="3170" spans="1:20" x14ac:dyDescent="0.3">
      <c r="A3170" s="3">
        <v>2006</v>
      </c>
      <c r="B3170" s="3">
        <v>144</v>
      </c>
      <c r="C3170" s="3" t="s">
        <v>43</v>
      </c>
      <c r="D3170" s="3" t="s">
        <v>92</v>
      </c>
      <c r="E3170" s="3" t="s">
        <v>92</v>
      </c>
      <c r="F3170" s="3">
        <v>4570</v>
      </c>
      <c r="G3170" s="3">
        <f t="shared" si="150"/>
        <v>2006</v>
      </c>
      <c r="H3170" s="4">
        <v>5</v>
      </c>
      <c r="I3170" s="3" t="s">
        <v>36</v>
      </c>
      <c r="J3170" s="3">
        <v>7</v>
      </c>
      <c r="K3170" s="3">
        <v>5</v>
      </c>
      <c r="L3170" s="3">
        <v>0</v>
      </c>
      <c r="M3170" s="3">
        <v>6</v>
      </c>
      <c r="N3170" s="3">
        <v>0</v>
      </c>
      <c r="O3170" s="3">
        <v>0</v>
      </c>
      <c r="P3170" s="3">
        <f t="shared" si="149"/>
        <v>18</v>
      </c>
      <c r="Q3170" s="3">
        <v>76</v>
      </c>
      <c r="R3170" s="3">
        <f t="shared" si="151"/>
        <v>2</v>
      </c>
      <c r="S3170" s="3">
        <v>18</v>
      </c>
      <c r="T3170" s="3">
        <f>IF(AND(H3170&lt;5,S3170&gt;=VLOOKUP(A3170,anni!$A$1:$O$32,6,0)),1,0)</f>
        <v>0</v>
      </c>
    </row>
    <row r="3171" spans="1:20" x14ac:dyDescent="0.3">
      <c r="A3171" s="3">
        <v>2006</v>
      </c>
      <c r="B3171" s="3">
        <v>143</v>
      </c>
      <c r="C3171" s="3" t="s">
        <v>45</v>
      </c>
      <c r="D3171" s="3" t="s">
        <v>49</v>
      </c>
      <c r="E3171" s="3" t="s">
        <v>49</v>
      </c>
      <c r="F3171" s="3">
        <v>5160</v>
      </c>
      <c r="G3171" s="3">
        <f t="shared" si="150"/>
        <v>2006</v>
      </c>
      <c r="H3171" s="4">
        <v>2</v>
      </c>
      <c r="I3171" s="3" t="s">
        <v>31</v>
      </c>
      <c r="J3171" s="3">
        <v>7</v>
      </c>
      <c r="K3171" s="3">
        <v>7</v>
      </c>
      <c r="L3171" s="3">
        <v>4</v>
      </c>
      <c r="M3171" s="3">
        <v>7</v>
      </c>
      <c r="N3171" s="3">
        <v>2</v>
      </c>
      <c r="O3171" s="3">
        <v>1</v>
      </c>
      <c r="P3171" s="3">
        <f t="shared" ref="P3171:P3234" si="152">IF(T3171=0,IF(S3171=-1,-1,S3171*HLOOKUP(H3171,$U$1:$Y$2,2,0)),0)</f>
        <v>0</v>
      </c>
      <c r="Q3171" s="3">
        <v>9</v>
      </c>
      <c r="R3171" s="3">
        <f t="shared" si="151"/>
        <v>4</v>
      </c>
      <c r="S3171" s="3">
        <v>28</v>
      </c>
      <c r="T3171" s="3">
        <f>IF(AND(H3171&lt;5,S3171&gt;=VLOOKUP(A3171,anni!$A$1:$O$32,6,0)),1,0)</f>
        <v>1</v>
      </c>
    </row>
    <row r="3172" spans="1:20" x14ac:dyDescent="0.3">
      <c r="A3172" s="3">
        <v>2006</v>
      </c>
      <c r="B3172" s="3">
        <v>145</v>
      </c>
      <c r="C3172" s="3" t="s">
        <v>32</v>
      </c>
      <c r="D3172" s="3" t="s">
        <v>61</v>
      </c>
      <c r="E3172" s="3" t="s">
        <v>61</v>
      </c>
      <c r="F3172" s="3">
        <v>5161</v>
      </c>
      <c r="G3172" s="3">
        <f t="shared" si="150"/>
        <v>2006</v>
      </c>
      <c r="H3172" s="4">
        <v>2</v>
      </c>
      <c r="I3172" s="3" t="s">
        <v>31</v>
      </c>
      <c r="J3172" s="3">
        <v>0</v>
      </c>
      <c r="K3172" s="3">
        <v>0</v>
      </c>
      <c r="L3172" s="3">
        <v>0</v>
      </c>
      <c r="M3172" s="3">
        <v>0</v>
      </c>
      <c r="N3172" s="3">
        <v>0</v>
      </c>
      <c r="O3172" s="3">
        <v>0</v>
      </c>
      <c r="P3172" s="3">
        <f t="shared" si="152"/>
        <v>0</v>
      </c>
      <c r="Q3172" s="3">
        <v>274</v>
      </c>
      <c r="R3172" s="3">
        <f t="shared" si="151"/>
        <v>1</v>
      </c>
      <c r="S3172" s="3">
        <v>0</v>
      </c>
      <c r="T3172" s="3">
        <f>IF(AND(H3172&lt;5,S3172&gt;=VLOOKUP(A3172,anni!$A$1:$O$32,6,0)),1,0)</f>
        <v>0</v>
      </c>
    </row>
    <row r="3173" spans="1:20" x14ac:dyDescent="0.3">
      <c r="A3173" s="3">
        <v>2006</v>
      </c>
      <c r="B3173" s="3">
        <v>146</v>
      </c>
      <c r="C3173" s="3" t="s">
        <v>47</v>
      </c>
      <c r="D3173" s="3" t="s">
        <v>108</v>
      </c>
      <c r="E3173" s="3" t="s">
        <v>108</v>
      </c>
      <c r="F3173" s="3">
        <v>4993</v>
      </c>
      <c r="G3173" s="3">
        <f t="shared" si="150"/>
        <v>2006</v>
      </c>
      <c r="H3173" s="4">
        <v>2</v>
      </c>
      <c r="I3173" s="3" t="s">
        <v>31</v>
      </c>
      <c r="J3173" s="3">
        <v>7</v>
      </c>
      <c r="K3173" s="3">
        <v>0</v>
      </c>
      <c r="L3173" s="3">
        <v>0</v>
      </c>
      <c r="M3173" s="3">
        <v>2</v>
      </c>
      <c r="N3173" s="3">
        <v>1</v>
      </c>
      <c r="O3173" s="3">
        <v>1</v>
      </c>
      <c r="P3173" s="3">
        <f t="shared" si="152"/>
        <v>17.600000000000001</v>
      </c>
      <c r="Q3173" s="3">
        <v>168</v>
      </c>
      <c r="R3173" s="3">
        <f t="shared" si="151"/>
        <v>4</v>
      </c>
      <c r="S3173" s="3">
        <v>11</v>
      </c>
      <c r="T3173" s="3">
        <f>IF(AND(H3173&lt;5,S3173&gt;=VLOOKUP(A3173,anni!$A$1:$O$32,6,0)),1,0)</f>
        <v>0</v>
      </c>
    </row>
    <row r="3174" spans="1:20" x14ac:dyDescent="0.3">
      <c r="A3174" s="3">
        <v>2006</v>
      </c>
      <c r="B3174" s="3">
        <v>147</v>
      </c>
      <c r="C3174" s="3" t="s">
        <v>37</v>
      </c>
      <c r="D3174" s="3" t="s">
        <v>55</v>
      </c>
      <c r="E3174" s="3" t="s">
        <v>55</v>
      </c>
      <c r="F3174" s="3">
        <v>4994</v>
      </c>
      <c r="G3174" s="3">
        <f t="shared" si="150"/>
        <v>2006</v>
      </c>
      <c r="H3174" s="4">
        <v>2</v>
      </c>
      <c r="I3174" s="3" t="s">
        <v>31</v>
      </c>
      <c r="J3174" s="3">
        <v>7</v>
      </c>
      <c r="K3174" s="3">
        <v>0</v>
      </c>
      <c r="L3174" s="3">
        <v>2</v>
      </c>
      <c r="M3174" s="3">
        <v>1</v>
      </c>
      <c r="N3174" s="3">
        <v>1</v>
      </c>
      <c r="O3174" s="3">
        <v>0</v>
      </c>
      <c r="P3174" s="3">
        <f t="shared" si="152"/>
        <v>17.600000000000001</v>
      </c>
      <c r="Q3174" s="3">
        <v>168</v>
      </c>
      <c r="R3174" s="3">
        <f t="shared" si="151"/>
        <v>5</v>
      </c>
      <c r="S3174" s="3">
        <v>11</v>
      </c>
      <c r="T3174" s="3">
        <f>IF(AND(H3174&lt;5,S3174&gt;=VLOOKUP(A3174,anni!$A$1:$O$32,6,0)),1,0)</f>
        <v>0</v>
      </c>
    </row>
    <row r="3175" spans="1:20" x14ac:dyDescent="0.3">
      <c r="A3175" s="3">
        <v>2006</v>
      </c>
      <c r="B3175" s="3">
        <v>148</v>
      </c>
      <c r="C3175" s="3" t="s">
        <v>45</v>
      </c>
      <c r="D3175" s="3" t="s">
        <v>49</v>
      </c>
      <c r="E3175" s="3" t="s">
        <v>49</v>
      </c>
      <c r="F3175" s="3">
        <v>4798</v>
      </c>
      <c r="G3175" s="3">
        <f t="shared" si="150"/>
        <v>2006</v>
      </c>
      <c r="H3175" s="4">
        <v>3</v>
      </c>
      <c r="I3175" s="3" t="s">
        <v>36</v>
      </c>
      <c r="J3175" s="3">
        <v>7</v>
      </c>
      <c r="K3175" s="3">
        <v>5</v>
      </c>
      <c r="L3175" s="3">
        <v>0</v>
      </c>
      <c r="M3175" s="3">
        <v>6</v>
      </c>
      <c r="N3175" s="3">
        <v>0</v>
      </c>
      <c r="O3175" s="3">
        <v>1</v>
      </c>
      <c r="P3175" s="3">
        <f t="shared" si="152"/>
        <v>26.599999999999998</v>
      </c>
      <c r="Q3175" s="3">
        <v>64</v>
      </c>
      <c r="R3175" s="3">
        <f t="shared" si="151"/>
        <v>5</v>
      </c>
      <c r="S3175" s="3">
        <v>19</v>
      </c>
      <c r="T3175" s="3">
        <f>IF(AND(H3175&lt;5,S3175&gt;=VLOOKUP(A3175,anni!$A$1:$O$32,6,0)),1,0)</f>
        <v>0</v>
      </c>
    </row>
    <row r="3176" spans="1:20" x14ac:dyDescent="0.3">
      <c r="A3176" s="3">
        <v>2006</v>
      </c>
      <c r="B3176" s="3">
        <v>149</v>
      </c>
      <c r="C3176" s="3" t="s">
        <v>53</v>
      </c>
      <c r="D3176" s="3" t="s">
        <v>54</v>
      </c>
      <c r="E3176" s="3" t="s">
        <v>54</v>
      </c>
      <c r="F3176" s="3">
        <v>4942</v>
      </c>
      <c r="G3176" s="3">
        <f t="shared" si="150"/>
        <v>2006</v>
      </c>
      <c r="H3176" s="4">
        <v>4</v>
      </c>
      <c r="I3176" s="3" t="s">
        <v>36</v>
      </c>
      <c r="J3176" s="3">
        <v>7</v>
      </c>
      <c r="K3176" s="3">
        <v>5</v>
      </c>
      <c r="L3176" s="3">
        <v>1</v>
      </c>
      <c r="M3176" s="3">
        <v>3</v>
      </c>
      <c r="N3176" s="3">
        <v>1</v>
      </c>
      <c r="O3176" s="3">
        <v>0</v>
      </c>
      <c r="P3176" s="3">
        <f t="shared" si="152"/>
        <v>20.399999999999999</v>
      </c>
      <c r="Q3176" s="3">
        <v>92</v>
      </c>
      <c r="R3176" s="3">
        <f t="shared" si="151"/>
        <v>3</v>
      </c>
      <c r="S3176" s="3">
        <v>17</v>
      </c>
      <c r="T3176" s="3">
        <f>IF(AND(H3176&lt;5,S3176&gt;=VLOOKUP(A3176,anni!$A$1:$O$32,6,0)),1,0)</f>
        <v>0</v>
      </c>
    </row>
    <row r="3177" spans="1:20" x14ac:dyDescent="0.3">
      <c r="A3177" s="3">
        <v>2006</v>
      </c>
      <c r="B3177" s="3">
        <v>150</v>
      </c>
      <c r="C3177" s="3" t="s">
        <v>34</v>
      </c>
      <c r="D3177" s="3" t="s">
        <v>83</v>
      </c>
      <c r="E3177" s="3" t="s">
        <v>83</v>
      </c>
      <c r="F3177" s="3">
        <v>4760</v>
      </c>
      <c r="G3177" s="3">
        <f t="shared" si="150"/>
        <v>2006</v>
      </c>
      <c r="H3177" s="4">
        <v>4</v>
      </c>
      <c r="I3177" s="3" t="s">
        <v>36</v>
      </c>
      <c r="J3177" s="3">
        <v>7</v>
      </c>
      <c r="K3177" s="3">
        <v>6</v>
      </c>
      <c r="L3177" s="3">
        <v>1</v>
      </c>
      <c r="M3177" s="3">
        <v>4</v>
      </c>
      <c r="N3177" s="3">
        <v>0</v>
      </c>
      <c r="O3177" s="3">
        <v>0</v>
      </c>
      <c r="P3177" s="3">
        <f t="shared" si="152"/>
        <v>21.599999999999998</v>
      </c>
      <c r="Q3177" s="3">
        <v>76</v>
      </c>
      <c r="R3177" s="3">
        <f t="shared" si="151"/>
        <v>4</v>
      </c>
      <c r="S3177" s="3">
        <v>18</v>
      </c>
      <c r="T3177" s="3">
        <f>IF(AND(H3177&lt;5,S3177&gt;=VLOOKUP(A3177,anni!$A$1:$O$32,6,0)),1,0)</f>
        <v>0</v>
      </c>
    </row>
    <row r="3178" spans="1:20" x14ac:dyDescent="0.3">
      <c r="A3178" s="3">
        <v>2006</v>
      </c>
      <c r="B3178" s="3">
        <v>151</v>
      </c>
      <c r="C3178" s="3" t="s">
        <v>56</v>
      </c>
      <c r="D3178" s="3" t="s">
        <v>99</v>
      </c>
      <c r="E3178" s="3" t="s">
        <v>99</v>
      </c>
      <c r="F3178" s="3">
        <v>4607</v>
      </c>
      <c r="G3178" s="3">
        <f t="shared" si="150"/>
        <v>2006</v>
      </c>
      <c r="H3178" s="4">
        <v>4</v>
      </c>
      <c r="I3178" s="3" t="s">
        <v>36</v>
      </c>
      <c r="J3178" s="3">
        <v>7</v>
      </c>
      <c r="K3178" s="3">
        <v>5</v>
      </c>
      <c r="L3178" s="3">
        <v>2</v>
      </c>
      <c r="M3178" s="3">
        <v>7</v>
      </c>
      <c r="N3178" s="3">
        <v>4</v>
      </c>
      <c r="O3178" s="3">
        <v>0</v>
      </c>
      <c r="P3178" s="3">
        <f t="shared" si="152"/>
        <v>30</v>
      </c>
      <c r="Q3178" s="3">
        <v>20</v>
      </c>
      <c r="R3178" s="3">
        <f t="shared" si="151"/>
        <v>5</v>
      </c>
      <c r="S3178" s="3">
        <v>25</v>
      </c>
      <c r="T3178" s="3">
        <f>IF(AND(H3178&lt;5,S3178&gt;=VLOOKUP(A3178,anni!$A$1:$O$32,6,0)),1,0)</f>
        <v>0</v>
      </c>
    </row>
    <row r="3179" spans="1:20" x14ac:dyDescent="0.3">
      <c r="A3179" s="3">
        <v>2006</v>
      </c>
      <c r="B3179" s="3">
        <v>152</v>
      </c>
      <c r="C3179" s="3" t="s">
        <v>37</v>
      </c>
      <c r="D3179" s="3" t="s">
        <v>115</v>
      </c>
      <c r="E3179" s="3" t="s">
        <v>115</v>
      </c>
      <c r="F3179" s="3">
        <v>5088</v>
      </c>
      <c r="G3179" s="3">
        <f t="shared" si="150"/>
        <v>2006</v>
      </c>
      <c r="H3179" s="4">
        <v>4</v>
      </c>
      <c r="I3179" s="3" t="s">
        <v>36</v>
      </c>
      <c r="J3179" s="3">
        <v>0</v>
      </c>
      <c r="K3179" s="3">
        <v>5</v>
      </c>
      <c r="L3179" s="3">
        <v>0</v>
      </c>
      <c r="M3179" s="3">
        <v>3</v>
      </c>
      <c r="N3179" s="3">
        <v>0</v>
      </c>
      <c r="O3179" s="3">
        <v>0</v>
      </c>
      <c r="P3179" s="3">
        <f t="shared" si="152"/>
        <v>9.6</v>
      </c>
      <c r="Q3179" s="3">
        <v>228</v>
      </c>
      <c r="R3179" s="3">
        <f t="shared" si="151"/>
        <v>1</v>
      </c>
      <c r="S3179" s="3">
        <v>8</v>
      </c>
      <c r="T3179" s="3">
        <f>IF(AND(H3179&lt;5,S3179&gt;=VLOOKUP(A3179,anni!$A$1:$O$32,6,0)),1,0)</f>
        <v>0</v>
      </c>
    </row>
    <row r="3180" spans="1:20" x14ac:dyDescent="0.3">
      <c r="A3180" s="3">
        <v>2006</v>
      </c>
      <c r="B3180" s="3">
        <v>153</v>
      </c>
      <c r="C3180" s="3" t="s">
        <v>45</v>
      </c>
      <c r="D3180" s="3" t="s">
        <v>46</v>
      </c>
      <c r="E3180" s="3" t="s">
        <v>46</v>
      </c>
      <c r="F3180" s="3">
        <v>4799</v>
      </c>
      <c r="G3180" s="3">
        <f t="shared" si="150"/>
        <v>2006</v>
      </c>
      <c r="H3180" s="4">
        <v>3</v>
      </c>
      <c r="I3180" s="3" t="s">
        <v>36</v>
      </c>
      <c r="J3180" s="3">
        <v>7</v>
      </c>
      <c r="K3180" s="3">
        <v>7</v>
      </c>
      <c r="L3180" s="3">
        <v>0</v>
      </c>
      <c r="M3180" s="3">
        <v>7</v>
      </c>
      <c r="N3180" s="3">
        <v>2</v>
      </c>
      <c r="O3180" s="3">
        <v>1</v>
      </c>
      <c r="P3180" s="3">
        <f t="shared" si="152"/>
        <v>33.599999999999994</v>
      </c>
      <c r="Q3180" s="3">
        <v>27</v>
      </c>
      <c r="R3180" s="3">
        <f t="shared" si="151"/>
        <v>5</v>
      </c>
      <c r="S3180" s="3">
        <v>24</v>
      </c>
      <c r="T3180" s="3">
        <f>IF(AND(H3180&lt;5,S3180&gt;=VLOOKUP(A3180,anni!$A$1:$O$32,6,0)),1,0)</f>
        <v>0</v>
      </c>
    </row>
    <row r="3181" spans="1:20" x14ac:dyDescent="0.3">
      <c r="A3181" s="3">
        <v>2006</v>
      </c>
      <c r="B3181" s="3">
        <v>154</v>
      </c>
      <c r="C3181" s="3" t="s">
        <v>34</v>
      </c>
      <c r="D3181" s="3" t="s">
        <v>97</v>
      </c>
      <c r="E3181" s="3" t="s">
        <v>97</v>
      </c>
      <c r="F3181" s="3">
        <v>4944</v>
      </c>
      <c r="G3181" s="3">
        <f t="shared" si="150"/>
        <v>2006</v>
      </c>
      <c r="H3181" s="4">
        <v>4</v>
      </c>
      <c r="I3181" s="3" t="s">
        <v>36</v>
      </c>
      <c r="J3181" s="3">
        <v>7</v>
      </c>
      <c r="K3181" s="3">
        <v>5</v>
      </c>
      <c r="L3181" s="3">
        <v>3</v>
      </c>
      <c r="M3181" s="3">
        <v>2</v>
      </c>
      <c r="N3181" s="3">
        <v>0</v>
      </c>
      <c r="O3181" s="3">
        <v>0</v>
      </c>
      <c r="P3181" s="3">
        <f t="shared" si="152"/>
        <v>20.399999999999999</v>
      </c>
      <c r="Q3181" s="3">
        <v>92</v>
      </c>
      <c r="R3181" s="3">
        <f t="shared" si="151"/>
        <v>2</v>
      </c>
      <c r="S3181" s="3">
        <v>17</v>
      </c>
      <c r="T3181" s="3">
        <f>IF(AND(H3181&lt;5,S3181&gt;=VLOOKUP(A3181,anni!$A$1:$O$32,6,0)),1,0)</f>
        <v>0</v>
      </c>
    </row>
    <row r="3182" spans="1:20" x14ac:dyDescent="0.3">
      <c r="A3182" s="3">
        <v>2006</v>
      </c>
      <c r="B3182" s="3">
        <v>155</v>
      </c>
      <c r="C3182" s="3" t="s">
        <v>50</v>
      </c>
      <c r="D3182" s="3" t="s">
        <v>51</v>
      </c>
      <c r="E3182" s="3" t="s">
        <v>51</v>
      </c>
      <c r="F3182" s="3">
        <v>4976</v>
      </c>
      <c r="G3182" s="3">
        <f t="shared" si="150"/>
        <v>2006</v>
      </c>
      <c r="H3182" s="4">
        <v>3</v>
      </c>
      <c r="I3182" s="3" t="s">
        <v>36</v>
      </c>
      <c r="J3182" s="3">
        <v>7</v>
      </c>
      <c r="K3182" s="3">
        <v>7</v>
      </c>
      <c r="L3182" s="3">
        <v>0</v>
      </c>
      <c r="M3182" s="3">
        <v>5</v>
      </c>
      <c r="N3182" s="3">
        <v>5</v>
      </c>
      <c r="O3182" s="3">
        <v>0</v>
      </c>
      <c r="P3182" s="3">
        <f t="shared" si="152"/>
        <v>33.599999999999994</v>
      </c>
      <c r="Q3182" s="3">
        <v>27</v>
      </c>
      <c r="R3182" s="3">
        <f t="shared" si="151"/>
        <v>4</v>
      </c>
      <c r="S3182" s="3">
        <v>24</v>
      </c>
      <c r="T3182" s="3">
        <f>IF(AND(H3182&lt;5,S3182&gt;=VLOOKUP(A3182,anni!$A$1:$O$32,6,0)),1,0)</f>
        <v>0</v>
      </c>
    </row>
    <row r="3183" spans="1:20" x14ac:dyDescent="0.3">
      <c r="A3183" s="3">
        <v>2006</v>
      </c>
      <c r="B3183" s="3">
        <v>156</v>
      </c>
      <c r="C3183" s="3" t="s">
        <v>37</v>
      </c>
      <c r="D3183" s="3" t="s">
        <v>38</v>
      </c>
      <c r="E3183" s="3" t="s">
        <v>38</v>
      </c>
      <c r="F3183" s="3">
        <v>5162</v>
      </c>
      <c r="G3183" s="3">
        <f t="shared" si="150"/>
        <v>2006</v>
      </c>
      <c r="H3183" s="4">
        <v>2</v>
      </c>
      <c r="I3183" s="3" t="s">
        <v>31</v>
      </c>
      <c r="J3183" s="3">
        <v>7</v>
      </c>
      <c r="K3183" s="3">
        <v>7</v>
      </c>
      <c r="L3183" s="3">
        <v>0</v>
      </c>
      <c r="M3183" s="3">
        <v>2</v>
      </c>
      <c r="N3183" s="3">
        <v>2</v>
      </c>
      <c r="O3183" s="3">
        <v>0</v>
      </c>
      <c r="P3183" s="3">
        <f t="shared" si="152"/>
        <v>28.8</v>
      </c>
      <c r="Q3183" s="3">
        <v>76</v>
      </c>
      <c r="R3183" s="3">
        <f t="shared" si="151"/>
        <v>4</v>
      </c>
      <c r="S3183" s="3">
        <v>18</v>
      </c>
      <c r="T3183" s="3">
        <f>IF(AND(H3183&lt;5,S3183&gt;=VLOOKUP(A3183,anni!$A$1:$O$32,6,0)),1,0)</f>
        <v>0</v>
      </c>
    </row>
    <row r="3184" spans="1:20" x14ac:dyDescent="0.3">
      <c r="A3184" s="3">
        <v>2006</v>
      </c>
      <c r="B3184" s="3">
        <v>157</v>
      </c>
      <c r="C3184" s="3" t="s">
        <v>56</v>
      </c>
      <c r="D3184" s="3" t="s">
        <v>57</v>
      </c>
      <c r="E3184" s="3" t="s">
        <v>57</v>
      </c>
      <c r="F3184" s="3">
        <v>5163</v>
      </c>
      <c r="G3184" s="3">
        <f t="shared" si="150"/>
        <v>2006</v>
      </c>
      <c r="H3184" s="4">
        <v>2</v>
      </c>
      <c r="I3184" s="3" t="s">
        <v>31</v>
      </c>
      <c r="J3184" s="3">
        <v>7</v>
      </c>
      <c r="K3184" s="3">
        <v>4</v>
      </c>
      <c r="L3184" s="3">
        <v>0</v>
      </c>
      <c r="M3184" s="3">
        <v>4</v>
      </c>
      <c r="N3184" s="3">
        <v>0</v>
      </c>
      <c r="O3184" s="3">
        <v>0</v>
      </c>
      <c r="P3184" s="3">
        <f t="shared" si="152"/>
        <v>24</v>
      </c>
      <c r="Q3184" s="3">
        <v>113</v>
      </c>
      <c r="R3184" s="3">
        <f t="shared" si="151"/>
        <v>3</v>
      </c>
      <c r="S3184" s="3">
        <v>15</v>
      </c>
      <c r="T3184" s="3">
        <f>IF(AND(H3184&lt;5,S3184&gt;=VLOOKUP(A3184,anni!$A$1:$O$32,6,0)),1,0)</f>
        <v>0</v>
      </c>
    </row>
    <row r="3185" spans="1:20" x14ac:dyDescent="0.3">
      <c r="A3185" s="3">
        <v>2006</v>
      </c>
      <c r="B3185" s="3">
        <v>158</v>
      </c>
      <c r="C3185" s="3" t="s">
        <v>34</v>
      </c>
      <c r="D3185" s="3" t="s">
        <v>103</v>
      </c>
      <c r="E3185" s="3" t="s">
        <v>103</v>
      </c>
      <c r="F3185" s="3">
        <v>5038</v>
      </c>
      <c r="G3185" s="3">
        <f t="shared" si="150"/>
        <v>2006</v>
      </c>
      <c r="H3185" s="4">
        <v>5</v>
      </c>
      <c r="I3185" s="3" t="s">
        <v>36</v>
      </c>
      <c r="J3185" s="3">
        <v>7</v>
      </c>
      <c r="K3185" s="3">
        <v>7</v>
      </c>
      <c r="L3185" s="3">
        <v>0</v>
      </c>
      <c r="M3185" s="3">
        <v>7</v>
      </c>
      <c r="N3185" s="3">
        <v>0</v>
      </c>
      <c r="O3185" s="3">
        <v>0</v>
      </c>
      <c r="P3185" s="3">
        <f t="shared" si="152"/>
        <v>21</v>
      </c>
      <c r="Q3185" s="3">
        <v>45</v>
      </c>
      <c r="R3185" s="3">
        <f t="shared" si="151"/>
        <v>1</v>
      </c>
      <c r="S3185" s="3">
        <v>21</v>
      </c>
      <c r="T3185" s="3">
        <f>IF(AND(H3185&lt;5,S3185&gt;=VLOOKUP(A3185,anni!$A$1:$O$32,6,0)),1,0)</f>
        <v>0</v>
      </c>
    </row>
    <row r="3186" spans="1:20" x14ac:dyDescent="0.3">
      <c r="A3186" s="3">
        <v>2006</v>
      </c>
      <c r="B3186" s="3">
        <v>159</v>
      </c>
      <c r="C3186" s="3" t="s">
        <v>101</v>
      </c>
      <c r="D3186" s="3" t="s">
        <v>102</v>
      </c>
      <c r="E3186" s="3" t="s">
        <v>102</v>
      </c>
      <c r="F3186" s="3">
        <v>5039</v>
      </c>
      <c r="G3186" s="3">
        <f t="shared" si="150"/>
        <v>2006</v>
      </c>
      <c r="H3186" s="4">
        <v>5</v>
      </c>
      <c r="I3186" s="3" t="s">
        <v>36</v>
      </c>
      <c r="J3186" s="3">
        <v>0</v>
      </c>
      <c r="K3186" s="3">
        <v>2</v>
      </c>
      <c r="L3186" s="3">
        <v>0</v>
      </c>
      <c r="M3186" s="3">
        <v>2</v>
      </c>
      <c r="N3186" s="3">
        <v>0</v>
      </c>
      <c r="O3186" s="3">
        <v>0</v>
      </c>
      <c r="P3186" s="3">
        <f t="shared" si="152"/>
        <v>4</v>
      </c>
      <c r="Q3186" s="3">
        <v>262</v>
      </c>
      <c r="R3186" s="3">
        <f t="shared" si="151"/>
        <v>1</v>
      </c>
      <c r="S3186" s="3">
        <v>4</v>
      </c>
      <c r="T3186" s="3">
        <f>IF(AND(H3186&lt;5,S3186&gt;=VLOOKUP(A3186,anni!$A$1:$O$32,6,0)),1,0)</f>
        <v>0</v>
      </c>
    </row>
    <row r="3187" spans="1:20" x14ac:dyDescent="0.3">
      <c r="A3187" s="3">
        <v>2006</v>
      </c>
      <c r="B3187" s="3">
        <v>160</v>
      </c>
      <c r="C3187" s="3" t="s">
        <v>29</v>
      </c>
      <c r="D3187" s="3" t="s">
        <v>75</v>
      </c>
      <c r="E3187" s="3" t="s">
        <v>75</v>
      </c>
      <c r="F3187" s="3">
        <v>4761</v>
      </c>
      <c r="G3187" s="3">
        <f t="shared" si="150"/>
        <v>2006</v>
      </c>
      <c r="H3187" s="4">
        <v>4</v>
      </c>
      <c r="I3187" s="3" t="s">
        <v>36</v>
      </c>
      <c r="J3187" s="3">
        <v>7</v>
      </c>
      <c r="K3187" s="3">
        <v>0</v>
      </c>
      <c r="L3187" s="3">
        <v>0</v>
      </c>
      <c r="M3187" s="3">
        <v>0</v>
      </c>
      <c r="N3187" s="3">
        <v>0</v>
      </c>
      <c r="O3187" s="3">
        <v>0</v>
      </c>
      <c r="P3187" s="3">
        <f t="shared" si="152"/>
        <v>8.4</v>
      </c>
      <c r="Q3187" s="3">
        <v>244</v>
      </c>
      <c r="R3187" s="3">
        <f t="shared" si="151"/>
        <v>3</v>
      </c>
      <c r="S3187" s="3">
        <v>7</v>
      </c>
      <c r="T3187" s="3">
        <f>IF(AND(H3187&lt;5,S3187&gt;=VLOOKUP(A3187,anni!$A$1:$O$32,6,0)),1,0)</f>
        <v>0</v>
      </c>
    </row>
    <row r="3188" spans="1:20" x14ac:dyDescent="0.3">
      <c r="A3188" s="3">
        <v>2006</v>
      </c>
      <c r="B3188" s="3">
        <v>161</v>
      </c>
      <c r="C3188" s="3" t="s">
        <v>45</v>
      </c>
      <c r="D3188" s="3" t="s">
        <v>49</v>
      </c>
      <c r="E3188" s="3" t="s">
        <v>49</v>
      </c>
      <c r="F3188" s="3">
        <v>4762</v>
      </c>
      <c r="G3188" s="3">
        <f t="shared" si="150"/>
        <v>2006</v>
      </c>
      <c r="H3188" s="4">
        <v>4</v>
      </c>
      <c r="I3188" s="3" t="s">
        <v>36</v>
      </c>
      <c r="J3188" s="3">
        <v>7</v>
      </c>
      <c r="K3188" s="3">
        <v>5</v>
      </c>
      <c r="L3188" s="3">
        <v>0</v>
      </c>
      <c r="M3188" s="3">
        <v>1</v>
      </c>
      <c r="N3188" s="3">
        <v>0</v>
      </c>
      <c r="O3188" s="3">
        <v>0</v>
      </c>
      <c r="P3188" s="3">
        <f t="shared" si="152"/>
        <v>15.6</v>
      </c>
      <c r="Q3188" s="3">
        <v>139</v>
      </c>
      <c r="R3188" s="3">
        <f t="shared" si="151"/>
        <v>3</v>
      </c>
      <c r="S3188" s="3">
        <v>13</v>
      </c>
      <c r="T3188" s="3">
        <f>IF(AND(H3188&lt;5,S3188&gt;=VLOOKUP(A3188,anni!$A$1:$O$32,6,0)),1,0)</f>
        <v>0</v>
      </c>
    </row>
    <row r="3189" spans="1:20" x14ac:dyDescent="0.3">
      <c r="A3189" s="3">
        <v>2006</v>
      </c>
      <c r="B3189" s="3">
        <v>162</v>
      </c>
      <c r="C3189" s="3" t="s">
        <v>86</v>
      </c>
      <c r="D3189" s="3" t="s">
        <v>87</v>
      </c>
      <c r="E3189" s="3" t="s">
        <v>87</v>
      </c>
      <c r="F3189" s="3">
        <v>5040</v>
      </c>
      <c r="G3189" s="3">
        <f t="shared" si="150"/>
        <v>2006</v>
      </c>
      <c r="H3189" s="4">
        <v>5</v>
      </c>
      <c r="I3189" s="3" t="s">
        <v>36</v>
      </c>
      <c r="J3189" s="3">
        <v>2</v>
      </c>
      <c r="K3189" s="3">
        <v>0</v>
      </c>
      <c r="L3189" s="3">
        <v>0</v>
      </c>
      <c r="M3189" s="3">
        <v>0</v>
      </c>
      <c r="N3189" s="3">
        <v>1</v>
      </c>
      <c r="O3189" s="3">
        <v>1</v>
      </c>
      <c r="P3189" s="3">
        <f t="shared" si="152"/>
        <v>4</v>
      </c>
      <c r="Q3189" s="3">
        <v>262</v>
      </c>
      <c r="R3189" s="3">
        <f t="shared" si="151"/>
        <v>1</v>
      </c>
      <c r="S3189" s="3">
        <v>4</v>
      </c>
      <c r="T3189" s="3">
        <f>IF(AND(H3189&lt;5,S3189&gt;=VLOOKUP(A3189,anni!$A$1:$O$32,6,0)),1,0)</f>
        <v>0</v>
      </c>
    </row>
    <row r="3190" spans="1:20" x14ac:dyDescent="0.3">
      <c r="A3190" s="3">
        <v>2006</v>
      </c>
      <c r="B3190" s="3">
        <v>163</v>
      </c>
      <c r="C3190" s="3" t="s">
        <v>69</v>
      </c>
      <c r="D3190" s="3" t="s">
        <v>70</v>
      </c>
      <c r="E3190" s="3" t="s">
        <v>70</v>
      </c>
      <c r="F3190" s="3">
        <v>4412</v>
      </c>
      <c r="G3190" s="3">
        <f t="shared" si="150"/>
        <v>2006</v>
      </c>
      <c r="H3190" s="4">
        <v>5</v>
      </c>
      <c r="I3190" s="3" t="s">
        <v>36</v>
      </c>
      <c r="J3190" s="3">
        <v>7</v>
      </c>
      <c r="K3190" s="3">
        <v>6</v>
      </c>
      <c r="L3190" s="3">
        <v>0</v>
      </c>
      <c r="M3190" s="3">
        <v>3</v>
      </c>
      <c r="N3190" s="3">
        <v>1</v>
      </c>
      <c r="O3190" s="3">
        <v>0</v>
      </c>
      <c r="P3190" s="3">
        <f t="shared" si="152"/>
        <v>17</v>
      </c>
      <c r="Q3190" s="3">
        <v>92</v>
      </c>
      <c r="R3190" s="3">
        <f t="shared" si="151"/>
        <v>5</v>
      </c>
      <c r="S3190" s="3">
        <v>17</v>
      </c>
      <c r="T3190" s="3">
        <f>IF(AND(H3190&lt;5,S3190&gt;=VLOOKUP(A3190,anni!$A$1:$O$32,6,0)),1,0)</f>
        <v>0</v>
      </c>
    </row>
    <row r="3191" spans="1:20" x14ac:dyDescent="0.3">
      <c r="A3191" s="3">
        <v>2006</v>
      </c>
      <c r="B3191" s="3">
        <v>164</v>
      </c>
      <c r="C3191" s="3" t="s">
        <v>37</v>
      </c>
      <c r="D3191" s="3" t="s">
        <v>55</v>
      </c>
      <c r="E3191" s="3" t="s">
        <v>55</v>
      </c>
      <c r="F3191" s="3">
        <v>4413</v>
      </c>
      <c r="G3191" s="3">
        <f t="shared" si="150"/>
        <v>2006</v>
      </c>
      <c r="H3191" s="4">
        <v>5</v>
      </c>
      <c r="I3191" s="3" t="s">
        <v>36</v>
      </c>
      <c r="J3191" s="3">
        <v>6</v>
      </c>
      <c r="K3191" s="3">
        <v>5</v>
      </c>
      <c r="L3191" s="3">
        <v>1</v>
      </c>
      <c r="M3191" s="3">
        <v>1</v>
      </c>
      <c r="N3191" s="3">
        <v>0</v>
      </c>
      <c r="O3191" s="3">
        <v>1</v>
      </c>
      <c r="P3191" s="3">
        <f t="shared" si="152"/>
        <v>14</v>
      </c>
      <c r="Q3191" s="3">
        <v>127</v>
      </c>
      <c r="R3191" s="3">
        <f t="shared" si="151"/>
        <v>4</v>
      </c>
      <c r="S3191" s="3">
        <v>14</v>
      </c>
      <c r="T3191" s="3">
        <f>IF(AND(H3191&lt;5,S3191&gt;=VLOOKUP(A3191,anni!$A$1:$O$32,6,0)),1,0)</f>
        <v>0</v>
      </c>
    </row>
    <row r="3192" spans="1:20" x14ac:dyDescent="0.3">
      <c r="A3192" s="3">
        <v>2006</v>
      </c>
      <c r="B3192" s="3">
        <v>165</v>
      </c>
      <c r="C3192" s="3" t="s">
        <v>32</v>
      </c>
      <c r="D3192" s="3" t="s">
        <v>95</v>
      </c>
      <c r="E3192" s="3" t="s">
        <v>95</v>
      </c>
      <c r="F3192" s="3">
        <v>4995</v>
      </c>
      <c r="G3192" s="3">
        <f t="shared" si="150"/>
        <v>2006</v>
      </c>
      <c r="H3192" s="4">
        <v>2</v>
      </c>
      <c r="I3192" s="3" t="s">
        <v>31</v>
      </c>
      <c r="J3192" s="3">
        <v>7</v>
      </c>
      <c r="K3192" s="3">
        <v>0</v>
      </c>
      <c r="L3192" s="3">
        <v>0</v>
      </c>
      <c r="M3192" s="3">
        <v>2</v>
      </c>
      <c r="N3192" s="3">
        <v>0</v>
      </c>
      <c r="O3192" s="3">
        <v>1</v>
      </c>
      <c r="P3192" s="3">
        <f t="shared" si="152"/>
        <v>16</v>
      </c>
      <c r="Q3192" s="3">
        <v>187</v>
      </c>
      <c r="R3192" s="3">
        <f t="shared" si="151"/>
        <v>5</v>
      </c>
      <c r="S3192" s="3">
        <v>10</v>
      </c>
      <c r="T3192" s="3">
        <f>IF(AND(H3192&lt;5,S3192&gt;=VLOOKUP(A3192,anni!$A$1:$O$32,6,0)),1,0)</f>
        <v>0</v>
      </c>
    </row>
    <row r="3193" spans="1:20" x14ac:dyDescent="0.3">
      <c r="A3193" s="3">
        <v>2006</v>
      </c>
      <c r="B3193" s="3">
        <v>166</v>
      </c>
      <c r="C3193" s="3" t="s">
        <v>29</v>
      </c>
      <c r="D3193" s="3" t="s">
        <v>75</v>
      </c>
      <c r="E3193" s="3" t="s">
        <v>75</v>
      </c>
      <c r="F3193" s="3">
        <v>5164</v>
      </c>
      <c r="G3193" s="3">
        <f t="shared" si="150"/>
        <v>2006</v>
      </c>
      <c r="H3193" s="4">
        <v>2</v>
      </c>
      <c r="I3193" s="3" t="s">
        <v>31</v>
      </c>
      <c r="J3193" s="3">
        <v>7</v>
      </c>
      <c r="K3193" s="3">
        <v>2</v>
      </c>
      <c r="L3193" s="3">
        <v>0</v>
      </c>
      <c r="M3193" s="3">
        <v>2</v>
      </c>
      <c r="N3193" s="3">
        <v>1</v>
      </c>
      <c r="O3193" s="3">
        <v>0</v>
      </c>
      <c r="P3193" s="3">
        <f t="shared" si="152"/>
        <v>19.200000000000003</v>
      </c>
      <c r="Q3193" s="3">
        <v>149</v>
      </c>
      <c r="R3193" s="3">
        <f t="shared" si="151"/>
        <v>3</v>
      </c>
      <c r="S3193" s="3">
        <v>12</v>
      </c>
      <c r="T3193" s="3">
        <f>IF(AND(H3193&lt;5,S3193&gt;=VLOOKUP(A3193,anni!$A$1:$O$32,6,0)),1,0)</f>
        <v>0</v>
      </c>
    </row>
    <row r="3194" spans="1:20" x14ac:dyDescent="0.3">
      <c r="A3194" s="3">
        <v>2006</v>
      </c>
      <c r="B3194" s="3">
        <v>167</v>
      </c>
      <c r="C3194" s="3" t="s">
        <v>56</v>
      </c>
      <c r="D3194" s="3" t="s">
        <v>71</v>
      </c>
      <c r="E3194" s="3" t="s">
        <v>71</v>
      </c>
      <c r="F3194" s="3">
        <v>4763</v>
      </c>
      <c r="G3194" s="3">
        <f t="shared" si="150"/>
        <v>2006</v>
      </c>
      <c r="H3194" s="4">
        <v>4</v>
      </c>
      <c r="I3194" s="3" t="s">
        <v>36</v>
      </c>
      <c r="J3194" s="3">
        <v>7</v>
      </c>
      <c r="K3194" s="3">
        <v>5</v>
      </c>
      <c r="L3194" s="3">
        <v>4</v>
      </c>
      <c r="M3194" s="3">
        <v>7</v>
      </c>
      <c r="N3194" s="3">
        <v>0</v>
      </c>
      <c r="O3194" s="3">
        <v>0</v>
      </c>
      <c r="P3194" s="3">
        <f t="shared" si="152"/>
        <v>27.599999999999998</v>
      </c>
      <c r="Q3194" s="3">
        <v>33</v>
      </c>
      <c r="R3194" s="3">
        <f t="shared" si="151"/>
        <v>4</v>
      </c>
      <c r="S3194" s="3">
        <v>23</v>
      </c>
      <c r="T3194" s="3">
        <f>IF(AND(H3194&lt;5,S3194&gt;=VLOOKUP(A3194,anni!$A$1:$O$32,6,0)),1,0)</f>
        <v>0</v>
      </c>
    </row>
    <row r="3195" spans="1:20" x14ac:dyDescent="0.3">
      <c r="A3195" s="3">
        <v>2006</v>
      </c>
      <c r="B3195" s="3">
        <v>168</v>
      </c>
      <c r="C3195" s="3" t="s">
        <v>39</v>
      </c>
      <c r="D3195" s="3" t="s">
        <v>65</v>
      </c>
      <c r="E3195" s="3" t="s">
        <v>65</v>
      </c>
      <c r="F3195" s="3">
        <v>4608</v>
      </c>
      <c r="G3195" s="3">
        <f t="shared" si="150"/>
        <v>2006</v>
      </c>
      <c r="H3195" s="4">
        <v>4</v>
      </c>
      <c r="I3195" s="3" t="s">
        <v>36</v>
      </c>
      <c r="J3195" s="3">
        <v>7</v>
      </c>
      <c r="K3195" s="3">
        <v>5</v>
      </c>
      <c r="L3195" s="3">
        <v>0</v>
      </c>
      <c r="M3195" s="3">
        <v>7</v>
      </c>
      <c r="N3195" s="3">
        <v>0</v>
      </c>
      <c r="O3195" s="3">
        <v>1</v>
      </c>
      <c r="P3195" s="3">
        <f t="shared" si="152"/>
        <v>24</v>
      </c>
      <c r="Q3195" s="3">
        <v>56</v>
      </c>
      <c r="R3195" s="3">
        <f t="shared" si="151"/>
        <v>4</v>
      </c>
      <c r="S3195" s="3">
        <v>20</v>
      </c>
      <c r="T3195" s="3">
        <f>IF(AND(H3195&lt;5,S3195&gt;=VLOOKUP(A3195,anni!$A$1:$O$32,6,0)),1,0)</f>
        <v>0</v>
      </c>
    </row>
    <row r="3196" spans="1:20" x14ac:dyDescent="0.3">
      <c r="A3196" s="3">
        <v>2006</v>
      </c>
      <c r="B3196" s="3">
        <v>169</v>
      </c>
      <c r="C3196" s="3" t="s">
        <v>34</v>
      </c>
      <c r="D3196" s="3" t="s">
        <v>41</v>
      </c>
      <c r="E3196" s="3" t="s">
        <v>41</v>
      </c>
      <c r="F3196" s="3">
        <v>4801</v>
      </c>
      <c r="G3196" s="3">
        <f t="shared" si="150"/>
        <v>2006</v>
      </c>
      <c r="H3196" s="4">
        <v>3</v>
      </c>
      <c r="I3196" s="3" t="s">
        <v>36</v>
      </c>
      <c r="J3196" s="3">
        <v>7</v>
      </c>
      <c r="K3196" s="3">
        <v>0</v>
      </c>
      <c r="L3196" s="3">
        <v>6</v>
      </c>
      <c r="M3196" s="3">
        <v>3</v>
      </c>
      <c r="N3196" s="3">
        <v>0</v>
      </c>
      <c r="O3196" s="3">
        <v>1</v>
      </c>
      <c r="P3196" s="3">
        <f t="shared" si="152"/>
        <v>23.799999999999997</v>
      </c>
      <c r="Q3196" s="3">
        <v>92</v>
      </c>
      <c r="R3196" s="3">
        <f t="shared" si="151"/>
        <v>5</v>
      </c>
      <c r="S3196" s="3">
        <v>17</v>
      </c>
      <c r="T3196" s="3">
        <f>IF(AND(H3196&lt;5,S3196&gt;=VLOOKUP(A3196,anni!$A$1:$O$32,6,0)),1,0)</f>
        <v>0</v>
      </c>
    </row>
    <row r="3197" spans="1:20" x14ac:dyDescent="0.3">
      <c r="A3197" s="3">
        <v>2006</v>
      </c>
      <c r="B3197" s="3">
        <v>170</v>
      </c>
      <c r="C3197" s="3" t="s">
        <v>50</v>
      </c>
      <c r="D3197" s="3" t="s">
        <v>138</v>
      </c>
      <c r="E3197" s="3" t="s">
        <v>138</v>
      </c>
      <c r="F3197" s="3">
        <v>4414</v>
      </c>
      <c r="G3197" s="3">
        <f t="shared" si="150"/>
        <v>2006</v>
      </c>
      <c r="H3197" s="4">
        <v>5</v>
      </c>
      <c r="I3197" s="3" t="s">
        <v>36</v>
      </c>
      <c r="J3197" s="3">
        <v>7</v>
      </c>
      <c r="K3197" s="3">
        <v>7</v>
      </c>
      <c r="L3197" s="3">
        <v>0</v>
      </c>
      <c r="M3197" s="3">
        <v>3</v>
      </c>
      <c r="N3197" s="3">
        <v>0</v>
      </c>
      <c r="O3197" s="3">
        <v>1</v>
      </c>
      <c r="P3197" s="3">
        <f t="shared" si="152"/>
        <v>18</v>
      </c>
      <c r="Q3197" s="3">
        <v>76</v>
      </c>
      <c r="R3197" s="3">
        <f t="shared" si="151"/>
        <v>5</v>
      </c>
      <c r="S3197" s="3">
        <v>18</v>
      </c>
      <c r="T3197" s="3">
        <f>IF(AND(H3197&lt;5,S3197&gt;=VLOOKUP(A3197,anni!$A$1:$O$32,6,0)),1,0)</f>
        <v>0</v>
      </c>
    </row>
    <row r="3198" spans="1:20" x14ac:dyDescent="0.3">
      <c r="A3198" s="3">
        <v>2006</v>
      </c>
      <c r="B3198" s="3">
        <v>171</v>
      </c>
      <c r="C3198" s="3" t="s">
        <v>47</v>
      </c>
      <c r="D3198" s="3" t="s">
        <v>105</v>
      </c>
      <c r="E3198" s="3" t="s">
        <v>105</v>
      </c>
      <c r="F3198" s="3">
        <v>4802</v>
      </c>
      <c r="G3198" s="3">
        <f t="shared" si="150"/>
        <v>2006</v>
      </c>
      <c r="H3198" s="4">
        <v>3</v>
      </c>
      <c r="I3198" s="3" t="s">
        <v>36</v>
      </c>
      <c r="J3198" s="3">
        <v>7</v>
      </c>
      <c r="K3198" s="3">
        <v>5</v>
      </c>
      <c r="L3198" s="3">
        <v>0</v>
      </c>
      <c r="M3198" s="3">
        <v>7</v>
      </c>
      <c r="N3198" s="3">
        <v>0</v>
      </c>
      <c r="O3198" s="3">
        <v>0</v>
      </c>
      <c r="P3198" s="3">
        <f t="shared" si="152"/>
        <v>26.599999999999998</v>
      </c>
      <c r="Q3198" s="3">
        <v>64</v>
      </c>
      <c r="R3198" s="3">
        <f t="shared" si="151"/>
        <v>2</v>
      </c>
      <c r="S3198" s="3">
        <v>19</v>
      </c>
      <c r="T3198" s="3">
        <f>IF(AND(H3198&lt;5,S3198&gt;=VLOOKUP(A3198,anni!$A$1:$O$32,6,0)),1,0)</f>
        <v>0</v>
      </c>
    </row>
    <row r="3199" spans="1:20" x14ac:dyDescent="0.3">
      <c r="A3199" s="3">
        <v>2006</v>
      </c>
      <c r="B3199" s="3">
        <v>172</v>
      </c>
      <c r="C3199" s="3" t="s">
        <v>29</v>
      </c>
      <c r="D3199" s="3" t="s">
        <v>129</v>
      </c>
      <c r="E3199" s="3" t="s">
        <v>129</v>
      </c>
      <c r="F3199" s="3">
        <v>5041</v>
      </c>
      <c r="G3199" s="3">
        <f t="shared" si="150"/>
        <v>2006</v>
      </c>
      <c r="H3199" s="4">
        <v>5</v>
      </c>
      <c r="I3199" s="3" t="s">
        <v>36</v>
      </c>
      <c r="J3199" s="3">
        <v>7</v>
      </c>
      <c r="K3199" s="3">
        <v>0</v>
      </c>
      <c r="L3199" s="3">
        <v>0</v>
      </c>
      <c r="M3199" s="3">
        <v>0</v>
      </c>
      <c r="N3199" s="3">
        <v>1</v>
      </c>
      <c r="O3199" s="3">
        <v>0</v>
      </c>
      <c r="P3199" s="3">
        <f t="shared" si="152"/>
        <v>8</v>
      </c>
      <c r="Q3199" s="3">
        <v>228</v>
      </c>
      <c r="R3199" s="3">
        <f t="shared" si="151"/>
        <v>1</v>
      </c>
      <c r="S3199" s="3">
        <v>8</v>
      </c>
      <c r="T3199" s="3">
        <f>IF(AND(H3199&lt;5,S3199&gt;=VLOOKUP(A3199,anni!$A$1:$O$32,6,0)),1,0)</f>
        <v>0</v>
      </c>
    </row>
    <row r="3200" spans="1:20" x14ac:dyDescent="0.3">
      <c r="A3200" s="3">
        <v>2006</v>
      </c>
      <c r="B3200" s="3">
        <v>173</v>
      </c>
      <c r="C3200" s="3" t="s">
        <v>50</v>
      </c>
      <c r="D3200" s="3" t="s">
        <v>51</v>
      </c>
      <c r="E3200" s="3" t="s">
        <v>51</v>
      </c>
      <c r="F3200" s="3">
        <v>4574</v>
      </c>
      <c r="G3200" s="3">
        <f t="shared" si="150"/>
        <v>2006</v>
      </c>
      <c r="H3200" s="4">
        <v>5</v>
      </c>
      <c r="I3200" s="3" t="s">
        <v>36</v>
      </c>
      <c r="J3200" s="3">
        <v>0</v>
      </c>
      <c r="K3200" s="3">
        <v>7</v>
      </c>
      <c r="L3200" s="3">
        <v>5</v>
      </c>
      <c r="M3200" s="3">
        <v>7</v>
      </c>
      <c r="N3200" s="3">
        <v>0</v>
      </c>
      <c r="O3200" s="3">
        <v>0</v>
      </c>
      <c r="P3200" s="3">
        <f t="shared" si="152"/>
        <v>19</v>
      </c>
      <c r="Q3200" s="3">
        <v>64</v>
      </c>
      <c r="R3200" s="3">
        <f t="shared" si="151"/>
        <v>3</v>
      </c>
      <c r="S3200" s="3">
        <v>19</v>
      </c>
      <c r="T3200" s="3">
        <f>IF(AND(H3200&lt;5,S3200&gt;=VLOOKUP(A3200,anni!$A$1:$O$32,6,0)),1,0)</f>
        <v>0</v>
      </c>
    </row>
    <row r="3201" spans="1:20" x14ac:dyDescent="0.3">
      <c r="A3201" s="3">
        <v>2006</v>
      </c>
      <c r="B3201" s="3">
        <v>174</v>
      </c>
      <c r="C3201" s="3" t="s">
        <v>39</v>
      </c>
      <c r="D3201" s="3" t="s">
        <v>40</v>
      </c>
      <c r="E3201" s="3" t="s">
        <v>40</v>
      </c>
      <c r="F3201" s="3">
        <v>5089</v>
      </c>
      <c r="G3201" s="3">
        <f t="shared" si="150"/>
        <v>2006</v>
      </c>
      <c r="H3201" s="4">
        <v>4</v>
      </c>
      <c r="I3201" s="3" t="s">
        <v>36</v>
      </c>
      <c r="J3201" s="3">
        <v>7</v>
      </c>
      <c r="K3201" s="3">
        <v>7</v>
      </c>
      <c r="L3201" s="3">
        <v>0</v>
      </c>
      <c r="M3201" s="3">
        <v>6</v>
      </c>
      <c r="N3201" s="3">
        <v>0</v>
      </c>
      <c r="O3201" s="3">
        <v>0</v>
      </c>
      <c r="P3201" s="3">
        <f t="shared" si="152"/>
        <v>24</v>
      </c>
      <c r="Q3201" s="3">
        <v>56</v>
      </c>
      <c r="R3201" s="3">
        <f t="shared" si="151"/>
        <v>2</v>
      </c>
      <c r="S3201" s="3">
        <v>20</v>
      </c>
      <c r="T3201" s="3">
        <f>IF(AND(H3201&lt;5,S3201&gt;=VLOOKUP(A3201,anni!$A$1:$O$32,6,0)),1,0)</f>
        <v>0</v>
      </c>
    </row>
    <row r="3202" spans="1:20" x14ac:dyDescent="0.3">
      <c r="A3202" s="3">
        <v>2006</v>
      </c>
      <c r="B3202" s="3">
        <v>175</v>
      </c>
      <c r="C3202" s="3" t="s">
        <v>34</v>
      </c>
      <c r="D3202" s="3" t="s">
        <v>64</v>
      </c>
      <c r="E3202" s="3" t="s">
        <v>64</v>
      </c>
      <c r="F3202" s="3">
        <v>4906</v>
      </c>
      <c r="G3202" s="3">
        <f t="shared" ref="G3202:G3265" si="153">A3202</f>
        <v>2006</v>
      </c>
      <c r="H3202" s="4">
        <v>5</v>
      </c>
      <c r="I3202" s="3" t="s">
        <v>36</v>
      </c>
      <c r="J3202" s="3">
        <v>7</v>
      </c>
      <c r="K3202" s="3">
        <v>7</v>
      </c>
      <c r="L3202" s="3">
        <v>6</v>
      </c>
      <c r="M3202" s="3">
        <v>2</v>
      </c>
      <c r="N3202" s="3">
        <v>0</v>
      </c>
      <c r="O3202" s="3">
        <v>0</v>
      </c>
      <c r="P3202" s="3">
        <f t="shared" si="152"/>
        <v>22</v>
      </c>
      <c r="Q3202" s="3">
        <v>36</v>
      </c>
      <c r="R3202" s="3">
        <f t="shared" si="151"/>
        <v>2</v>
      </c>
      <c r="S3202" s="3">
        <v>22</v>
      </c>
      <c r="T3202" s="3">
        <f>IF(AND(H3202&lt;5,S3202&gt;=VLOOKUP(A3202,anni!$A$1:$O$32,6,0)),1,0)</f>
        <v>0</v>
      </c>
    </row>
    <row r="3203" spans="1:20" x14ac:dyDescent="0.3">
      <c r="A3203" s="3">
        <v>2006</v>
      </c>
      <c r="B3203" s="3">
        <v>176</v>
      </c>
      <c r="C3203" s="3" t="s">
        <v>39</v>
      </c>
      <c r="D3203" s="3" t="s">
        <v>40</v>
      </c>
      <c r="E3203" s="3" t="s">
        <v>40</v>
      </c>
      <c r="F3203" s="3">
        <v>4908</v>
      </c>
      <c r="G3203" s="3">
        <f t="shared" si="153"/>
        <v>2006</v>
      </c>
      <c r="H3203" s="4">
        <v>5</v>
      </c>
      <c r="I3203" s="3" t="s">
        <v>36</v>
      </c>
      <c r="J3203" s="3">
        <v>7</v>
      </c>
      <c r="K3203" s="3">
        <v>7</v>
      </c>
      <c r="L3203" s="3">
        <v>6</v>
      </c>
      <c r="M3203" s="3">
        <v>3</v>
      </c>
      <c r="N3203" s="3">
        <v>4</v>
      </c>
      <c r="O3203" s="3">
        <v>2</v>
      </c>
      <c r="P3203" s="3">
        <f t="shared" si="152"/>
        <v>29</v>
      </c>
      <c r="Q3203" s="3">
        <v>6</v>
      </c>
      <c r="R3203" s="3">
        <f t="shared" si="151"/>
        <v>2</v>
      </c>
      <c r="S3203" s="3">
        <v>29</v>
      </c>
      <c r="T3203" s="3">
        <f>IF(AND(H3203&lt;5,S3203&gt;=VLOOKUP(A3203,anni!$A$1:$O$32,6,0)),1,0)</f>
        <v>0</v>
      </c>
    </row>
    <row r="3204" spans="1:20" x14ac:dyDescent="0.3">
      <c r="A3204" s="3">
        <v>2006</v>
      </c>
      <c r="B3204" s="3">
        <v>177</v>
      </c>
      <c r="C3204" s="3" t="s">
        <v>47</v>
      </c>
      <c r="D3204" s="3" t="s">
        <v>48</v>
      </c>
      <c r="E3204" s="3" t="s">
        <v>48</v>
      </c>
      <c r="F3204" s="3">
        <v>4577</v>
      </c>
      <c r="G3204" s="3">
        <f t="shared" si="153"/>
        <v>2006</v>
      </c>
      <c r="H3204" s="4">
        <v>5</v>
      </c>
      <c r="I3204" s="3" t="s">
        <v>36</v>
      </c>
      <c r="P3204" s="3">
        <f t="shared" si="152"/>
        <v>-1</v>
      </c>
      <c r="Q3204" s="3">
        <v>282</v>
      </c>
      <c r="R3204" s="3">
        <f t="shared" si="151"/>
        <v>4</v>
      </c>
      <c r="S3204" s="3">
        <v>-1</v>
      </c>
      <c r="T3204" s="3">
        <f>IF(AND(H3204&lt;5,S3204&gt;=VLOOKUP(A3204,anni!$A$1:$O$32,6,0)),1,0)</f>
        <v>0</v>
      </c>
    </row>
    <row r="3205" spans="1:20" x14ac:dyDescent="0.3">
      <c r="A3205" s="3">
        <v>2006</v>
      </c>
      <c r="B3205" s="3">
        <v>178</v>
      </c>
      <c r="C3205" s="3" t="s">
        <v>62</v>
      </c>
      <c r="D3205" s="3" t="s">
        <v>134</v>
      </c>
      <c r="E3205" s="3" t="s">
        <v>134</v>
      </c>
      <c r="F3205" s="3">
        <v>4910</v>
      </c>
      <c r="G3205" s="3">
        <f t="shared" si="153"/>
        <v>2006</v>
      </c>
      <c r="H3205" s="4">
        <v>5</v>
      </c>
      <c r="I3205" s="3" t="s">
        <v>36</v>
      </c>
      <c r="J3205" s="3">
        <v>7</v>
      </c>
      <c r="K3205" s="3">
        <v>5</v>
      </c>
      <c r="L3205" s="3">
        <v>0</v>
      </c>
      <c r="M3205" s="3">
        <v>5</v>
      </c>
      <c r="N3205" s="3">
        <v>0</v>
      </c>
      <c r="O3205" s="3">
        <v>1</v>
      </c>
      <c r="P3205" s="3">
        <f t="shared" si="152"/>
        <v>18</v>
      </c>
      <c r="Q3205" s="3">
        <v>76</v>
      </c>
      <c r="R3205" s="3">
        <f t="shared" si="151"/>
        <v>2</v>
      </c>
      <c r="S3205" s="3">
        <v>18</v>
      </c>
      <c r="T3205" s="3">
        <f>IF(AND(H3205&lt;5,S3205&gt;=VLOOKUP(A3205,anni!$A$1:$O$32,6,0)),1,0)</f>
        <v>0</v>
      </c>
    </row>
    <row r="3206" spans="1:20" x14ac:dyDescent="0.3">
      <c r="A3206" s="3">
        <v>2006</v>
      </c>
      <c r="B3206" s="3">
        <v>179</v>
      </c>
      <c r="C3206" s="3" t="s">
        <v>69</v>
      </c>
      <c r="D3206" s="3" t="s">
        <v>78</v>
      </c>
      <c r="E3206" s="3" t="s">
        <v>78</v>
      </c>
      <c r="F3206" s="3">
        <v>5165</v>
      </c>
      <c r="G3206" s="3">
        <f t="shared" si="153"/>
        <v>2006</v>
      </c>
      <c r="H3206" s="4">
        <v>2</v>
      </c>
      <c r="I3206" s="3" t="s">
        <v>31</v>
      </c>
      <c r="J3206" s="3">
        <v>7</v>
      </c>
      <c r="K3206" s="3">
        <v>5</v>
      </c>
      <c r="L3206" s="3">
        <v>2</v>
      </c>
      <c r="M3206" s="3">
        <v>6</v>
      </c>
      <c r="N3206" s="3">
        <v>0</v>
      </c>
      <c r="O3206" s="3">
        <v>0</v>
      </c>
      <c r="P3206" s="3">
        <f t="shared" si="152"/>
        <v>32</v>
      </c>
      <c r="Q3206" s="3">
        <v>56</v>
      </c>
      <c r="R3206" s="3">
        <f t="shared" si="151"/>
        <v>4</v>
      </c>
      <c r="S3206" s="3">
        <v>20</v>
      </c>
      <c r="T3206" s="3">
        <f>IF(AND(H3206&lt;5,S3206&gt;=VLOOKUP(A3206,anni!$A$1:$O$32,6,0)),1,0)</f>
        <v>0</v>
      </c>
    </row>
    <row r="3207" spans="1:20" x14ac:dyDescent="0.3">
      <c r="A3207" s="3">
        <v>2006</v>
      </c>
      <c r="B3207" s="3">
        <v>180</v>
      </c>
      <c r="C3207" s="3" t="s">
        <v>34</v>
      </c>
      <c r="D3207" s="3" t="s">
        <v>41</v>
      </c>
      <c r="E3207" s="3" t="s">
        <v>41</v>
      </c>
      <c r="F3207" s="3">
        <v>5042</v>
      </c>
      <c r="G3207" s="3">
        <f t="shared" si="153"/>
        <v>2006</v>
      </c>
      <c r="H3207" s="4">
        <v>5</v>
      </c>
      <c r="I3207" s="3" t="s">
        <v>36</v>
      </c>
      <c r="J3207" s="3">
        <v>7</v>
      </c>
      <c r="K3207" s="3">
        <v>7</v>
      </c>
      <c r="L3207" s="3">
        <v>0</v>
      </c>
      <c r="M3207" s="3">
        <v>2</v>
      </c>
      <c r="N3207" s="3">
        <v>0</v>
      </c>
      <c r="O3207" s="3">
        <v>0</v>
      </c>
      <c r="P3207" s="3">
        <f t="shared" si="152"/>
        <v>16</v>
      </c>
      <c r="Q3207" s="3">
        <v>102</v>
      </c>
      <c r="R3207" s="3">
        <f t="shared" si="151"/>
        <v>1</v>
      </c>
      <c r="S3207" s="3">
        <v>16</v>
      </c>
      <c r="T3207" s="3">
        <f>IF(AND(H3207&lt;5,S3207&gt;=VLOOKUP(A3207,anni!$A$1:$O$32,6,0)),1,0)</f>
        <v>0</v>
      </c>
    </row>
    <row r="3208" spans="1:20" x14ac:dyDescent="0.3">
      <c r="A3208" s="3">
        <v>2006</v>
      </c>
      <c r="B3208" s="3">
        <v>181</v>
      </c>
      <c r="C3208" s="3" t="s">
        <v>34</v>
      </c>
      <c r="D3208" s="3" t="s">
        <v>94</v>
      </c>
      <c r="E3208" s="3" t="s">
        <v>94</v>
      </c>
      <c r="F3208" s="3">
        <v>4609</v>
      </c>
      <c r="G3208" s="3">
        <f t="shared" si="153"/>
        <v>2006</v>
      </c>
      <c r="H3208" s="4">
        <v>4</v>
      </c>
      <c r="I3208" s="3" t="s">
        <v>36</v>
      </c>
      <c r="J3208" s="3">
        <v>7</v>
      </c>
      <c r="K3208" s="3">
        <v>7</v>
      </c>
      <c r="L3208" s="3">
        <v>4</v>
      </c>
      <c r="M3208" s="3">
        <v>7</v>
      </c>
      <c r="N3208" s="3">
        <v>0</v>
      </c>
      <c r="O3208" s="3">
        <v>0</v>
      </c>
      <c r="P3208" s="3">
        <f t="shared" si="152"/>
        <v>30</v>
      </c>
      <c r="Q3208" s="3">
        <v>20</v>
      </c>
      <c r="R3208" s="3">
        <f t="shared" si="151"/>
        <v>4</v>
      </c>
      <c r="S3208" s="3">
        <v>25</v>
      </c>
      <c r="T3208" s="3">
        <f>IF(AND(H3208&lt;5,S3208&gt;=VLOOKUP(A3208,anni!$A$1:$O$32,6,0)),1,0)</f>
        <v>0</v>
      </c>
    </row>
    <row r="3209" spans="1:20" x14ac:dyDescent="0.3">
      <c r="A3209" s="3">
        <v>2006</v>
      </c>
      <c r="B3209" s="3">
        <v>182</v>
      </c>
      <c r="C3209" s="3" t="s">
        <v>69</v>
      </c>
      <c r="D3209" s="3" t="s">
        <v>70</v>
      </c>
      <c r="E3209" s="3" t="s">
        <v>70</v>
      </c>
      <c r="F3209" s="3">
        <v>5090</v>
      </c>
      <c r="G3209" s="3">
        <f t="shared" si="153"/>
        <v>2006</v>
      </c>
      <c r="H3209" s="4">
        <v>4</v>
      </c>
      <c r="I3209" s="3" t="s">
        <v>36</v>
      </c>
      <c r="J3209" s="3">
        <v>7</v>
      </c>
      <c r="K3209" s="3">
        <v>0</v>
      </c>
      <c r="L3209" s="3">
        <v>0</v>
      </c>
      <c r="M3209" s="3">
        <v>0</v>
      </c>
      <c r="N3209" s="3">
        <v>0</v>
      </c>
      <c r="O3209" s="3">
        <v>0</v>
      </c>
      <c r="P3209" s="3">
        <f t="shared" si="152"/>
        <v>8.4</v>
      </c>
      <c r="Q3209" s="3">
        <v>244</v>
      </c>
      <c r="R3209" s="3">
        <f t="shared" si="151"/>
        <v>1</v>
      </c>
      <c r="S3209" s="3">
        <v>7</v>
      </c>
      <c r="T3209" s="3">
        <f>IF(AND(H3209&lt;5,S3209&gt;=VLOOKUP(A3209,anni!$A$1:$O$32,6,0)),1,0)</f>
        <v>0</v>
      </c>
    </row>
    <row r="3210" spans="1:20" x14ac:dyDescent="0.3">
      <c r="A3210" s="3">
        <v>2006</v>
      </c>
      <c r="B3210" s="3">
        <v>183</v>
      </c>
      <c r="C3210" s="3" t="s">
        <v>39</v>
      </c>
      <c r="D3210" s="3" t="s">
        <v>146</v>
      </c>
      <c r="E3210" s="3" t="s">
        <v>146</v>
      </c>
      <c r="F3210" s="3">
        <v>5091</v>
      </c>
      <c r="G3210" s="3">
        <f t="shared" si="153"/>
        <v>2006</v>
      </c>
      <c r="H3210" s="4">
        <v>4</v>
      </c>
      <c r="I3210" s="3" t="s">
        <v>36</v>
      </c>
      <c r="J3210" s="3">
        <v>7</v>
      </c>
      <c r="K3210" s="3">
        <v>2</v>
      </c>
      <c r="L3210" s="3">
        <v>0</v>
      </c>
      <c r="M3210" s="3">
        <v>0</v>
      </c>
      <c r="N3210" s="3">
        <v>0</v>
      </c>
      <c r="O3210" s="3">
        <v>0</v>
      </c>
      <c r="P3210" s="3">
        <f t="shared" si="152"/>
        <v>10.799999999999999</v>
      </c>
      <c r="Q3210" s="3">
        <v>207</v>
      </c>
      <c r="R3210" s="3">
        <f t="shared" si="151"/>
        <v>2</v>
      </c>
      <c r="S3210" s="3">
        <v>9</v>
      </c>
      <c r="T3210" s="3">
        <f>IF(AND(H3210&lt;5,S3210&gt;=VLOOKUP(A3210,anni!$A$1:$O$32,6,0)),1,0)</f>
        <v>0</v>
      </c>
    </row>
    <row r="3211" spans="1:20" x14ac:dyDescent="0.3">
      <c r="A3211" s="3">
        <v>2006</v>
      </c>
      <c r="B3211" s="3">
        <v>184</v>
      </c>
      <c r="C3211" s="3" t="s">
        <v>56</v>
      </c>
      <c r="D3211" s="3" t="s">
        <v>57</v>
      </c>
      <c r="E3211" s="3" t="s">
        <v>57</v>
      </c>
      <c r="F3211" s="3">
        <v>5166</v>
      </c>
      <c r="G3211" s="3">
        <f t="shared" si="153"/>
        <v>2006</v>
      </c>
      <c r="H3211" s="4">
        <v>2</v>
      </c>
      <c r="I3211" s="3" t="s">
        <v>31</v>
      </c>
      <c r="J3211" s="3">
        <v>7</v>
      </c>
      <c r="K3211" s="3">
        <v>5</v>
      </c>
      <c r="L3211" s="3">
        <v>0</v>
      </c>
      <c r="M3211" s="3">
        <v>4</v>
      </c>
      <c r="N3211" s="3">
        <v>0</v>
      </c>
      <c r="O3211" s="3">
        <v>0</v>
      </c>
      <c r="P3211" s="3">
        <f t="shared" si="152"/>
        <v>25.6</v>
      </c>
      <c r="Q3211" s="3">
        <v>102</v>
      </c>
      <c r="R3211" s="3">
        <f t="shared" si="151"/>
        <v>3</v>
      </c>
      <c r="S3211" s="3">
        <v>16</v>
      </c>
      <c r="T3211" s="3">
        <f>IF(AND(H3211&lt;5,S3211&gt;=VLOOKUP(A3211,anni!$A$1:$O$32,6,0)),1,0)</f>
        <v>0</v>
      </c>
    </row>
    <row r="3212" spans="1:20" x14ac:dyDescent="0.3">
      <c r="A3212" s="3">
        <v>2006</v>
      </c>
      <c r="B3212" s="3">
        <v>185</v>
      </c>
      <c r="C3212" s="3" t="s">
        <v>29</v>
      </c>
      <c r="D3212" s="3" t="s">
        <v>114</v>
      </c>
      <c r="E3212" s="3" t="s">
        <v>114</v>
      </c>
      <c r="F3212" s="3">
        <v>5092</v>
      </c>
      <c r="G3212" s="3">
        <f t="shared" si="153"/>
        <v>2006</v>
      </c>
      <c r="H3212" s="4">
        <v>4</v>
      </c>
      <c r="I3212" s="3" t="s">
        <v>36</v>
      </c>
      <c r="J3212" s="3">
        <v>7</v>
      </c>
      <c r="K3212" s="3">
        <v>1</v>
      </c>
      <c r="L3212" s="3">
        <v>0</v>
      </c>
      <c r="M3212" s="3">
        <v>2</v>
      </c>
      <c r="N3212" s="3">
        <v>0</v>
      </c>
      <c r="O3212" s="3">
        <v>0</v>
      </c>
      <c r="P3212" s="3">
        <f t="shared" si="152"/>
        <v>12</v>
      </c>
      <c r="Q3212" s="3">
        <v>187</v>
      </c>
      <c r="R3212" s="3">
        <f t="shared" si="151"/>
        <v>1</v>
      </c>
      <c r="S3212" s="3">
        <v>10</v>
      </c>
      <c r="T3212" s="3">
        <f>IF(AND(H3212&lt;5,S3212&gt;=VLOOKUP(A3212,anni!$A$1:$O$32,6,0)),1,0)</f>
        <v>0</v>
      </c>
    </row>
    <row r="3213" spans="1:20" x14ac:dyDescent="0.3">
      <c r="A3213" s="3">
        <v>2006</v>
      </c>
      <c r="B3213" s="3">
        <v>186</v>
      </c>
      <c r="C3213" s="3" t="s">
        <v>47</v>
      </c>
      <c r="D3213" s="3" t="s">
        <v>52</v>
      </c>
      <c r="E3213" s="3" t="s">
        <v>52</v>
      </c>
      <c r="F3213" s="3">
        <v>5093</v>
      </c>
      <c r="G3213" s="3">
        <f t="shared" si="153"/>
        <v>2006</v>
      </c>
      <c r="H3213" s="4">
        <v>4</v>
      </c>
      <c r="I3213" s="3" t="s">
        <v>36</v>
      </c>
      <c r="J3213" s="3">
        <v>7</v>
      </c>
      <c r="K3213" s="3">
        <v>3</v>
      </c>
      <c r="L3213" s="3">
        <v>0</v>
      </c>
      <c r="M3213" s="3">
        <v>0</v>
      </c>
      <c r="N3213" s="3">
        <v>0</v>
      </c>
      <c r="O3213" s="3">
        <v>1</v>
      </c>
      <c r="P3213" s="3">
        <f t="shared" si="152"/>
        <v>13.2</v>
      </c>
      <c r="Q3213" s="3">
        <v>168</v>
      </c>
      <c r="R3213" s="3">
        <f t="shared" si="151"/>
        <v>1</v>
      </c>
      <c r="S3213" s="3">
        <v>11</v>
      </c>
      <c r="T3213" s="3">
        <f>IF(AND(H3213&lt;5,S3213&gt;=VLOOKUP(A3213,anni!$A$1:$O$32,6,0)),1,0)</f>
        <v>0</v>
      </c>
    </row>
    <row r="3214" spans="1:20" x14ac:dyDescent="0.3">
      <c r="A3214" s="3">
        <v>2006</v>
      </c>
      <c r="B3214" s="3">
        <v>187</v>
      </c>
      <c r="C3214" s="3" t="s">
        <v>43</v>
      </c>
      <c r="D3214" s="3" t="s">
        <v>58</v>
      </c>
      <c r="E3214" s="3" t="s">
        <v>58</v>
      </c>
      <c r="F3214" s="3">
        <v>5094</v>
      </c>
      <c r="G3214" s="3">
        <f t="shared" si="153"/>
        <v>2006</v>
      </c>
      <c r="H3214" s="4">
        <v>4</v>
      </c>
      <c r="I3214" s="3" t="s">
        <v>36</v>
      </c>
      <c r="J3214" s="3">
        <v>7</v>
      </c>
      <c r="K3214" s="3">
        <v>4</v>
      </c>
      <c r="L3214" s="3">
        <v>0</v>
      </c>
      <c r="M3214" s="3">
        <v>7</v>
      </c>
      <c r="N3214" s="3">
        <v>0</v>
      </c>
      <c r="O3214" s="3">
        <v>1</v>
      </c>
      <c r="P3214" s="3">
        <f t="shared" si="152"/>
        <v>22.8</v>
      </c>
      <c r="Q3214" s="3">
        <v>64</v>
      </c>
      <c r="R3214" s="3">
        <f t="shared" si="151"/>
        <v>1</v>
      </c>
      <c r="S3214" s="3">
        <v>19</v>
      </c>
      <c r="T3214" s="3">
        <f>IF(AND(H3214&lt;5,S3214&gt;=VLOOKUP(A3214,anni!$A$1:$O$32,6,0)),1,0)</f>
        <v>0</v>
      </c>
    </row>
    <row r="3215" spans="1:20" x14ac:dyDescent="0.3">
      <c r="A3215" s="3">
        <v>2006</v>
      </c>
      <c r="B3215" s="3">
        <v>188</v>
      </c>
      <c r="C3215" s="3" t="s">
        <v>34</v>
      </c>
      <c r="D3215" s="3" t="s">
        <v>35</v>
      </c>
      <c r="E3215" s="3" t="s">
        <v>35</v>
      </c>
      <c r="F3215" s="3">
        <v>4578</v>
      </c>
      <c r="G3215" s="3">
        <f t="shared" si="153"/>
        <v>2006</v>
      </c>
      <c r="H3215" s="4">
        <v>5</v>
      </c>
      <c r="I3215" s="3" t="s">
        <v>36</v>
      </c>
      <c r="J3215" s="3">
        <v>7</v>
      </c>
      <c r="K3215" s="3">
        <v>0</v>
      </c>
      <c r="L3215" s="3">
        <v>0</v>
      </c>
      <c r="M3215" s="3">
        <v>2</v>
      </c>
      <c r="N3215" s="3">
        <v>4</v>
      </c>
      <c r="O3215" s="3">
        <v>0</v>
      </c>
      <c r="P3215" s="3">
        <f t="shared" si="152"/>
        <v>13</v>
      </c>
      <c r="Q3215" s="3">
        <v>139</v>
      </c>
      <c r="R3215" s="3">
        <f t="shared" si="151"/>
        <v>2</v>
      </c>
      <c r="S3215" s="3">
        <v>13</v>
      </c>
      <c r="T3215" s="3">
        <f>IF(AND(H3215&lt;5,S3215&gt;=VLOOKUP(A3215,anni!$A$1:$O$32,6,0)),1,0)</f>
        <v>0</v>
      </c>
    </row>
    <row r="3216" spans="1:20" x14ac:dyDescent="0.3">
      <c r="A3216" s="3">
        <v>2006</v>
      </c>
      <c r="B3216" s="3">
        <v>189</v>
      </c>
      <c r="C3216" s="3" t="s">
        <v>32</v>
      </c>
      <c r="D3216" s="3" t="s">
        <v>61</v>
      </c>
      <c r="E3216" s="3" t="s">
        <v>61</v>
      </c>
      <c r="F3216" s="3">
        <v>4803</v>
      </c>
      <c r="G3216" s="3">
        <f t="shared" si="153"/>
        <v>2006</v>
      </c>
      <c r="H3216" s="4">
        <v>3</v>
      </c>
      <c r="I3216" s="3" t="s">
        <v>36</v>
      </c>
      <c r="J3216" s="3">
        <v>7</v>
      </c>
      <c r="K3216" s="3">
        <v>5</v>
      </c>
      <c r="L3216" s="3">
        <v>0</v>
      </c>
      <c r="M3216" s="3">
        <v>2</v>
      </c>
      <c r="N3216" s="3">
        <v>0</v>
      </c>
      <c r="O3216" s="3">
        <v>1</v>
      </c>
      <c r="P3216" s="3">
        <f t="shared" si="152"/>
        <v>21</v>
      </c>
      <c r="Q3216" s="3">
        <v>113</v>
      </c>
      <c r="R3216" s="3">
        <f t="shared" si="151"/>
        <v>4</v>
      </c>
      <c r="S3216" s="3">
        <v>15</v>
      </c>
      <c r="T3216" s="3">
        <f>IF(AND(H3216&lt;5,S3216&gt;=VLOOKUP(A3216,anni!$A$1:$O$32,6,0)),1,0)</f>
        <v>0</v>
      </c>
    </row>
    <row r="3217" spans="1:20" x14ac:dyDescent="0.3">
      <c r="A3217" s="3">
        <v>2006</v>
      </c>
      <c r="B3217" s="3">
        <v>190</v>
      </c>
      <c r="C3217" s="3" t="s">
        <v>50</v>
      </c>
      <c r="D3217" s="3" t="s">
        <v>138</v>
      </c>
      <c r="E3217" s="3" t="s">
        <v>138</v>
      </c>
      <c r="F3217" s="3">
        <v>5167</v>
      </c>
      <c r="G3217" s="3">
        <f t="shared" si="153"/>
        <v>2006</v>
      </c>
      <c r="H3217" s="4">
        <v>2</v>
      </c>
      <c r="I3217" s="3" t="s">
        <v>31</v>
      </c>
      <c r="J3217" s="3">
        <v>7</v>
      </c>
      <c r="K3217" s="3">
        <v>1</v>
      </c>
      <c r="L3217" s="3">
        <v>0</v>
      </c>
      <c r="M3217" s="3">
        <v>0</v>
      </c>
      <c r="N3217" s="3">
        <v>0</v>
      </c>
      <c r="O3217" s="3">
        <v>0</v>
      </c>
      <c r="P3217" s="3">
        <f t="shared" si="152"/>
        <v>12.8</v>
      </c>
      <c r="Q3217" s="3">
        <v>228</v>
      </c>
      <c r="R3217" s="3">
        <f t="shared" si="151"/>
        <v>3</v>
      </c>
      <c r="S3217" s="3">
        <v>8</v>
      </c>
      <c r="T3217" s="3">
        <f>IF(AND(H3217&lt;5,S3217&gt;=VLOOKUP(A3217,anni!$A$1:$O$32,6,0)),1,0)</f>
        <v>0</v>
      </c>
    </row>
    <row r="3218" spans="1:20" x14ac:dyDescent="0.3">
      <c r="A3218" s="3">
        <v>2006</v>
      </c>
      <c r="B3218" s="3">
        <v>191</v>
      </c>
      <c r="C3218" s="3" t="s">
        <v>62</v>
      </c>
      <c r="D3218" s="3" t="s">
        <v>134</v>
      </c>
      <c r="E3218" s="3" t="s">
        <v>134</v>
      </c>
      <c r="F3218" s="3">
        <v>4579</v>
      </c>
      <c r="G3218" s="3">
        <f t="shared" si="153"/>
        <v>2006</v>
      </c>
      <c r="H3218" s="4">
        <v>5</v>
      </c>
      <c r="I3218" s="3" t="s">
        <v>36</v>
      </c>
      <c r="J3218" s="3">
        <v>7</v>
      </c>
      <c r="K3218" s="3">
        <v>3</v>
      </c>
      <c r="L3218" s="3">
        <v>0</v>
      </c>
      <c r="M3218" s="3">
        <v>0</v>
      </c>
      <c r="N3218" s="3">
        <v>0</v>
      </c>
      <c r="O3218" s="3">
        <v>0</v>
      </c>
      <c r="P3218" s="3">
        <f t="shared" si="152"/>
        <v>10</v>
      </c>
      <c r="Q3218" s="3">
        <v>187</v>
      </c>
      <c r="R3218" s="3">
        <f t="shared" si="151"/>
        <v>2</v>
      </c>
      <c r="S3218" s="3">
        <v>10</v>
      </c>
      <c r="T3218" s="3">
        <f>IF(AND(H3218&lt;5,S3218&gt;=VLOOKUP(A3218,anni!$A$1:$O$32,6,0)),1,0)</f>
        <v>0</v>
      </c>
    </row>
    <row r="3219" spans="1:20" x14ac:dyDescent="0.3">
      <c r="A3219" s="3">
        <v>2006</v>
      </c>
      <c r="B3219" s="3">
        <v>192</v>
      </c>
      <c r="C3219" s="3" t="s">
        <v>135</v>
      </c>
      <c r="D3219" s="3" t="s">
        <v>145</v>
      </c>
      <c r="E3219" s="3" t="s">
        <v>145</v>
      </c>
      <c r="F3219" s="3">
        <v>5095</v>
      </c>
      <c r="G3219" s="3">
        <f t="shared" si="153"/>
        <v>2006</v>
      </c>
      <c r="H3219" s="4">
        <v>4</v>
      </c>
      <c r="I3219" s="3" t="s">
        <v>36</v>
      </c>
      <c r="J3219" s="3">
        <v>7</v>
      </c>
      <c r="K3219" s="3">
        <v>1</v>
      </c>
      <c r="L3219" s="3">
        <v>0</v>
      </c>
      <c r="M3219" s="3">
        <v>2</v>
      </c>
      <c r="N3219" s="3">
        <v>2</v>
      </c>
      <c r="O3219" s="3">
        <v>0</v>
      </c>
      <c r="P3219" s="3">
        <f t="shared" si="152"/>
        <v>14.399999999999999</v>
      </c>
      <c r="Q3219" s="3">
        <v>149</v>
      </c>
      <c r="R3219" s="3">
        <f t="shared" si="151"/>
        <v>1</v>
      </c>
      <c r="S3219" s="3">
        <v>12</v>
      </c>
      <c r="T3219" s="3">
        <f>IF(AND(H3219&lt;5,S3219&gt;=VLOOKUP(A3219,anni!$A$1:$O$32,6,0)),1,0)</f>
        <v>0</v>
      </c>
    </row>
    <row r="3220" spans="1:20" x14ac:dyDescent="0.3">
      <c r="A3220" s="3">
        <v>2006</v>
      </c>
      <c r="B3220" s="3">
        <v>193</v>
      </c>
      <c r="C3220" s="3" t="s">
        <v>39</v>
      </c>
      <c r="D3220" s="3" t="s">
        <v>65</v>
      </c>
      <c r="E3220" s="3" t="s">
        <v>65</v>
      </c>
      <c r="F3220" s="3">
        <v>5131</v>
      </c>
      <c r="G3220" s="3">
        <f t="shared" si="153"/>
        <v>2006</v>
      </c>
      <c r="H3220" s="4">
        <v>3</v>
      </c>
      <c r="I3220" s="3" t="s">
        <v>36</v>
      </c>
      <c r="J3220" s="3">
        <v>7</v>
      </c>
      <c r="K3220" s="3">
        <v>3</v>
      </c>
      <c r="L3220" s="3">
        <v>0</v>
      </c>
      <c r="M3220" s="3">
        <v>0</v>
      </c>
      <c r="N3220" s="3">
        <v>0</v>
      </c>
      <c r="O3220" s="3">
        <v>0</v>
      </c>
      <c r="P3220" s="3">
        <f t="shared" si="152"/>
        <v>14</v>
      </c>
      <c r="Q3220" s="3">
        <v>187</v>
      </c>
      <c r="R3220" s="3">
        <f t="shared" si="151"/>
        <v>1</v>
      </c>
      <c r="S3220" s="3">
        <v>10</v>
      </c>
      <c r="T3220" s="3">
        <f>IF(AND(H3220&lt;5,S3220&gt;=VLOOKUP(A3220,anni!$A$1:$O$32,6,0)),1,0)</f>
        <v>0</v>
      </c>
    </row>
    <row r="3221" spans="1:20" x14ac:dyDescent="0.3">
      <c r="A3221" s="3">
        <v>2006</v>
      </c>
      <c r="B3221" s="3">
        <v>194</v>
      </c>
      <c r="C3221" s="3" t="s">
        <v>47</v>
      </c>
      <c r="D3221" s="3" t="s">
        <v>105</v>
      </c>
      <c r="E3221" s="3" t="s">
        <v>105</v>
      </c>
      <c r="F3221" s="3">
        <v>5043</v>
      </c>
      <c r="G3221" s="3">
        <f t="shared" si="153"/>
        <v>2006</v>
      </c>
      <c r="H3221" s="4">
        <v>5</v>
      </c>
      <c r="I3221" s="3" t="s">
        <v>36</v>
      </c>
      <c r="J3221" s="3">
        <v>7</v>
      </c>
      <c r="K3221" s="3">
        <v>6</v>
      </c>
      <c r="L3221" s="3">
        <v>6</v>
      </c>
      <c r="M3221" s="3">
        <v>7</v>
      </c>
      <c r="N3221" s="3">
        <v>0</v>
      </c>
      <c r="O3221" s="3">
        <v>0</v>
      </c>
      <c r="P3221" s="3">
        <f t="shared" si="152"/>
        <v>26</v>
      </c>
      <c r="Q3221" s="3">
        <v>15</v>
      </c>
      <c r="R3221" s="3">
        <f t="shared" si="151"/>
        <v>1</v>
      </c>
      <c r="S3221" s="3">
        <v>26</v>
      </c>
      <c r="T3221" s="3">
        <f>IF(AND(H3221&lt;5,S3221&gt;=VLOOKUP(A3221,anni!$A$1:$O$32,6,0)),1,0)</f>
        <v>0</v>
      </c>
    </row>
    <row r="3222" spans="1:20" x14ac:dyDescent="0.3">
      <c r="A3222" s="3">
        <v>2006</v>
      </c>
      <c r="B3222" s="3">
        <v>195</v>
      </c>
      <c r="C3222" s="3" t="s">
        <v>47</v>
      </c>
      <c r="D3222" s="3" t="s">
        <v>121</v>
      </c>
      <c r="E3222" s="3" t="s">
        <v>121</v>
      </c>
      <c r="F3222" s="3">
        <v>5132</v>
      </c>
      <c r="G3222" s="3">
        <f t="shared" si="153"/>
        <v>2006</v>
      </c>
      <c r="H3222" s="4">
        <v>3</v>
      </c>
      <c r="I3222" s="3" t="s">
        <v>36</v>
      </c>
      <c r="J3222" s="3">
        <v>7</v>
      </c>
      <c r="K3222" s="3">
        <v>2</v>
      </c>
      <c r="L3222" s="3">
        <v>0</v>
      </c>
      <c r="M3222" s="3">
        <v>0</v>
      </c>
      <c r="N3222" s="3">
        <v>0</v>
      </c>
      <c r="O3222" s="3">
        <v>0</v>
      </c>
      <c r="P3222" s="3">
        <f t="shared" si="152"/>
        <v>12.6</v>
      </c>
      <c r="Q3222" s="3">
        <v>207</v>
      </c>
      <c r="R3222" s="3">
        <f t="shared" si="151"/>
        <v>1</v>
      </c>
      <c r="S3222" s="3">
        <v>9</v>
      </c>
      <c r="T3222" s="3">
        <f>IF(AND(H3222&lt;5,S3222&gt;=VLOOKUP(A3222,anni!$A$1:$O$32,6,0)),1,0)</f>
        <v>0</v>
      </c>
    </row>
    <row r="3223" spans="1:20" x14ac:dyDescent="0.3">
      <c r="A3223" s="3">
        <v>2006</v>
      </c>
      <c r="B3223" s="3">
        <v>196</v>
      </c>
      <c r="C3223" s="3" t="s">
        <v>29</v>
      </c>
      <c r="D3223" s="3" t="s">
        <v>139</v>
      </c>
      <c r="E3223" s="3" t="s">
        <v>139</v>
      </c>
      <c r="F3223" s="3">
        <v>5044</v>
      </c>
      <c r="G3223" s="3">
        <f t="shared" si="153"/>
        <v>2006</v>
      </c>
      <c r="H3223" s="4">
        <v>5</v>
      </c>
      <c r="I3223" s="3" t="s">
        <v>36</v>
      </c>
      <c r="J3223" s="3">
        <v>7</v>
      </c>
      <c r="K3223" s="3">
        <v>2</v>
      </c>
      <c r="L3223" s="3">
        <v>0</v>
      </c>
      <c r="M3223" s="3">
        <v>0</v>
      </c>
      <c r="N3223" s="3">
        <v>0</v>
      </c>
      <c r="O3223" s="3">
        <v>0</v>
      </c>
      <c r="P3223" s="3">
        <f t="shared" si="152"/>
        <v>9</v>
      </c>
      <c r="Q3223" s="3">
        <v>207</v>
      </c>
      <c r="R3223" s="3">
        <f t="shared" si="151"/>
        <v>1</v>
      </c>
      <c r="S3223" s="3">
        <v>9</v>
      </c>
      <c r="T3223" s="3">
        <f>IF(AND(H3223&lt;5,S3223&gt;=VLOOKUP(A3223,anni!$A$1:$O$32,6,0)),1,0)</f>
        <v>0</v>
      </c>
    </row>
    <row r="3224" spans="1:20" x14ac:dyDescent="0.3">
      <c r="A3224" s="3">
        <v>2006</v>
      </c>
      <c r="B3224" s="3">
        <v>197</v>
      </c>
      <c r="C3224" s="3" t="s">
        <v>69</v>
      </c>
      <c r="D3224" s="3" t="s">
        <v>72</v>
      </c>
      <c r="E3224" s="3" t="s">
        <v>72</v>
      </c>
      <c r="F3224" s="3">
        <v>4769</v>
      </c>
      <c r="G3224" s="3">
        <f t="shared" si="153"/>
        <v>2006</v>
      </c>
      <c r="H3224" s="4">
        <v>4</v>
      </c>
      <c r="I3224" s="3" t="s">
        <v>36</v>
      </c>
      <c r="J3224" s="3">
        <v>7</v>
      </c>
      <c r="K3224" s="3">
        <v>7</v>
      </c>
      <c r="L3224" s="3">
        <v>0</v>
      </c>
      <c r="M3224" s="3">
        <v>2</v>
      </c>
      <c r="N3224" s="3">
        <v>0</v>
      </c>
      <c r="O3224" s="3">
        <v>2</v>
      </c>
      <c r="P3224" s="3">
        <f t="shared" si="152"/>
        <v>21.599999999999998</v>
      </c>
      <c r="Q3224" s="3">
        <v>76</v>
      </c>
      <c r="R3224" s="3">
        <f t="shared" si="151"/>
        <v>3</v>
      </c>
      <c r="S3224" s="3">
        <v>18</v>
      </c>
      <c r="T3224" s="3">
        <f>IF(AND(H3224&lt;5,S3224&gt;=VLOOKUP(A3224,anni!$A$1:$O$32,6,0)),1,0)</f>
        <v>0</v>
      </c>
    </row>
    <row r="3225" spans="1:20" x14ac:dyDescent="0.3">
      <c r="A3225" s="3">
        <v>2006</v>
      </c>
      <c r="B3225" s="3">
        <v>198</v>
      </c>
      <c r="C3225" s="3" t="s">
        <v>101</v>
      </c>
      <c r="D3225" s="3" t="s">
        <v>117</v>
      </c>
      <c r="E3225" s="3" t="s">
        <v>117</v>
      </c>
      <c r="F3225" s="3">
        <v>4770</v>
      </c>
      <c r="G3225" s="3">
        <f t="shared" si="153"/>
        <v>2006</v>
      </c>
      <c r="H3225" s="4">
        <v>4</v>
      </c>
      <c r="I3225" s="3" t="s">
        <v>36</v>
      </c>
      <c r="J3225" s="3">
        <v>7</v>
      </c>
      <c r="K3225" s="3">
        <v>0</v>
      </c>
      <c r="L3225" s="3">
        <v>0</v>
      </c>
      <c r="M3225" s="3">
        <v>1</v>
      </c>
      <c r="N3225" s="3">
        <v>0</v>
      </c>
      <c r="O3225" s="3">
        <v>2</v>
      </c>
      <c r="P3225" s="3">
        <f t="shared" si="152"/>
        <v>12</v>
      </c>
      <c r="Q3225" s="3">
        <v>187</v>
      </c>
      <c r="R3225" s="3">
        <f t="shared" si="151"/>
        <v>3</v>
      </c>
      <c r="S3225" s="3">
        <v>10</v>
      </c>
      <c r="T3225" s="3">
        <f>IF(AND(H3225&lt;5,S3225&gt;=VLOOKUP(A3225,anni!$A$1:$O$32,6,0)),1,0)</f>
        <v>0</v>
      </c>
    </row>
    <row r="3226" spans="1:20" x14ac:dyDescent="0.3">
      <c r="A3226" s="3">
        <v>2006</v>
      </c>
      <c r="B3226" s="3">
        <v>199</v>
      </c>
      <c r="C3226" s="3" t="s">
        <v>50</v>
      </c>
      <c r="D3226" s="3" t="s">
        <v>51</v>
      </c>
      <c r="E3226" s="3" t="s">
        <v>51</v>
      </c>
      <c r="F3226" s="3">
        <v>5168</v>
      </c>
      <c r="G3226" s="3">
        <f t="shared" si="153"/>
        <v>2006</v>
      </c>
      <c r="H3226" s="4">
        <v>2</v>
      </c>
      <c r="I3226" s="3" t="s">
        <v>31</v>
      </c>
      <c r="J3226" s="3">
        <v>7</v>
      </c>
      <c r="K3226" s="3">
        <v>7</v>
      </c>
      <c r="L3226" s="3">
        <v>0</v>
      </c>
      <c r="M3226" s="3">
        <v>6</v>
      </c>
      <c r="N3226" s="3">
        <v>2</v>
      </c>
      <c r="O3226" s="3">
        <v>0</v>
      </c>
      <c r="P3226" s="3">
        <f t="shared" si="152"/>
        <v>35.200000000000003</v>
      </c>
      <c r="Q3226" s="3">
        <v>36</v>
      </c>
      <c r="R3226" s="3">
        <f t="shared" si="151"/>
        <v>4</v>
      </c>
      <c r="S3226" s="3">
        <v>22</v>
      </c>
      <c r="T3226" s="3">
        <f>IF(AND(H3226&lt;5,S3226&gt;=VLOOKUP(A3226,anni!$A$1:$O$32,6,0)),1,0)</f>
        <v>0</v>
      </c>
    </row>
    <row r="3227" spans="1:20" x14ac:dyDescent="0.3">
      <c r="A3227" s="3">
        <v>2006</v>
      </c>
      <c r="B3227" s="3">
        <v>200</v>
      </c>
      <c r="C3227" s="3" t="s">
        <v>43</v>
      </c>
      <c r="D3227" s="3" t="s">
        <v>91</v>
      </c>
      <c r="E3227" s="3" t="s">
        <v>91</v>
      </c>
      <c r="F3227" s="3">
        <v>5045</v>
      </c>
      <c r="G3227" s="3">
        <f t="shared" si="153"/>
        <v>2006</v>
      </c>
      <c r="H3227" s="4">
        <v>5</v>
      </c>
      <c r="I3227" s="3" t="s">
        <v>36</v>
      </c>
      <c r="J3227" s="3">
        <v>7</v>
      </c>
      <c r="K3227" s="3">
        <v>5</v>
      </c>
      <c r="L3227" s="3">
        <v>0</v>
      </c>
      <c r="M3227" s="3">
        <v>1</v>
      </c>
      <c r="N3227" s="3">
        <v>0</v>
      </c>
      <c r="O3227" s="3">
        <v>0</v>
      </c>
      <c r="P3227" s="3">
        <f t="shared" si="152"/>
        <v>13</v>
      </c>
      <c r="Q3227" s="3">
        <v>139</v>
      </c>
      <c r="R3227" s="3">
        <f t="shared" si="151"/>
        <v>1</v>
      </c>
      <c r="S3227" s="3">
        <v>13</v>
      </c>
      <c r="T3227" s="3">
        <f>IF(AND(H3227&lt;5,S3227&gt;=VLOOKUP(A3227,anni!$A$1:$O$32,6,0)),1,0)</f>
        <v>0</v>
      </c>
    </row>
    <row r="3228" spans="1:20" x14ac:dyDescent="0.3">
      <c r="A3228" s="3">
        <v>2006</v>
      </c>
      <c r="B3228" s="3">
        <v>201</v>
      </c>
      <c r="C3228" s="3" t="s">
        <v>62</v>
      </c>
      <c r="D3228" s="3" t="s">
        <v>63</v>
      </c>
      <c r="E3228" s="3" t="s">
        <v>63</v>
      </c>
      <c r="F3228" s="3">
        <v>5096</v>
      </c>
      <c r="G3228" s="3">
        <f t="shared" si="153"/>
        <v>2006</v>
      </c>
      <c r="H3228" s="4">
        <v>4</v>
      </c>
      <c r="I3228" s="3" t="s">
        <v>36</v>
      </c>
      <c r="J3228" s="3">
        <v>6</v>
      </c>
      <c r="K3228" s="3">
        <v>1</v>
      </c>
      <c r="L3228" s="3">
        <v>0</v>
      </c>
      <c r="M3228" s="3">
        <v>0</v>
      </c>
      <c r="N3228" s="3">
        <v>0</v>
      </c>
      <c r="O3228" s="3">
        <v>0</v>
      </c>
      <c r="P3228" s="3">
        <f t="shared" si="152"/>
        <v>8.4</v>
      </c>
      <c r="Q3228" s="3">
        <v>244</v>
      </c>
      <c r="R3228" s="3">
        <f t="shared" si="151"/>
        <v>1</v>
      </c>
      <c r="S3228" s="3">
        <v>7</v>
      </c>
      <c r="T3228" s="3">
        <f>IF(AND(H3228&lt;5,S3228&gt;=VLOOKUP(A3228,anni!$A$1:$O$32,6,0)),1,0)</f>
        <v>0</v>
      </c>
    </row>
    <row r="3229" spans="1:20" x14ac:dyDescent="0.3">
      <c r="A3229" s="3">
        <v>2006</v>
      </c>
      <c r="B3229" s="3">
        <v>202</v>
      </c>
      <c r="C3229" s="3" t="s">
        <v>34</v>
      </c>
      <c r="D3229" s="3" t="s">
        <v>64</v>
      </c>
      <c r="E3229" s="3" t="s">
        <v>64</v>
      </c>
      <c r="F3229" s="3">
        <v>5133</v>
      </c>
      <c r="G3229" s="3">
        <f t="shared" si="153"/>
        <v>2006</v>
      </c>
      <c r="H3229" s="4">
        <v>3</v>
      </c>
      <c r="I3229" s="3" t="s">
        <v>36</v>
      </c>
      <c r="J3229" s="3">
        <v>7</v>
      </c>
      <c r="K3229" s="3">
        <v>2</v>
      </c>
      <c r="L3229" s="3">
        <v>1</v>
      </c>
      <c r="M3229" s="3">
        <v>4</v>
      </c>
      <c r="N3229" s="3">
        <v>0</v>
      </c>
      <c r="O3229" s="3">
        <v>0</v>
      </c>
      <c r="P3229" s="3">
        <f t="shared" si="152"/>
        <v>19.599999999999998</v>
      </c>
      <c r="Q3229" s="3">
        <v>127</v>
      </c>
      <c r="R3229" s="3">
        <f t="shared" si="151"/>
        <v>2</v>
      </c>
      <c r="S3229" s="3">
        <v>14</v>
      </c>
      <c r="T3229" s="3">
        <f>IF(AND(H3229&lt;5,S3229&gt;=VLOOKUP(A3229,anni!$A$1:$O$32,6,0)),1,0)</f>
        <v>0</v>
      </c>
    </row>
    <row r="3230" spans="1:20" x14ac:dyDescent="0.3">
      <c r="A3230" s="3">
        <v>2006</v>
      </c>
      <c r="B3230" s="3">
        <v>203</v>
      </c>
      <c r="C3230" s="3" t="s">
        <v>79</v>
      </c>
      <c r="D3230" s="3" t="s">
        <v>84</v>
      </c>
      <c r="E3230" s="3" t="s">
        <v>84</v>
      </c>
      <c r="F3230" s="3">
        <v>5046</v>
      </c>
      <c r="G3230" s="3">
        <f t="shared" si="153"/>
        <v>2006</v>
      </c>
      <c r="H3230" s="4">
        <v>5</v>
      </c>
      <c r="I3230" s="3" t="s">
        <v>36</v>
      </c>
      <c r="J3230" s="3">
        <v>7</v>
      </c>
      <c r="K3230" s="3">
        <v>3</v>
      </c>
      <c r="L3230" s="3">
        <v>0</v>
      </c>
      <c r="M3230" s="3">
        <v>4</v>
      </c>
      <c r="N3230" s="3">
        <v>0</v>
      </c>
      <c r="O3230" s="3">
        <v>0</v>
      </c>
      <c r="P3230" s="3">
        <f t="shared" si="152"/>
        <v>14</v>
      </c>
      <c r="Q3230" s="3">
        <v>127</v>
      </c>
      <c r="R3230" s="3">
        <f t="shared" si="151"/>
        <v>1</v>
      </c>
      <c r="S3230" s="3">
        <v>14</v>
      </c>
      <c r="T3230" s="3">
        <f>IF(AND(H3230&lt;5,S3230&gt;=VLOOKUP(A3230,anni!$A$1:$O$32,6,0)),1,0)</f>
        <v>0</v>
      </c>
    </row>
    <row r="3231" spans="1:20" x14ac:dyDescent="0.3">
      <c r="A3231" s="3">
        <v>2006</v>
      </c>
      <c r="B3231" s="3">
        <v>204</v>
      </c>
      <c r="C3231" s="3" t="s">
        <v>45</v>
      </c>
      <c r="D3231" s="3" t="s">
        <v>144</v>
      </c>
      <c r="E3231" s="3" t="s">
        <v>144</v>
      </c>
      <c r="F3231" s="3">
        <v>5097</v>
      </c>
      <c r="G3231" s="3">
        <f t="shared" si="153"/>
        <v>2006</v>
      </c>
      <c r="H3231" s="4">
        <v>4</v>
      </c>
      <c r="I3231" s="3" t="s">
        <v>36</v>
      </c>
      <c r="J3231" s="3">
        <v>7</v>
      </c>
      <c r="K3231" s="3">
        <v>5</v>
      </c>
      <c r="L3231" s="3">
        <v>0</v>
      </c>
      <c r="M3231" s="3">
        <v>4</v>
      </c>
      <c r="N3231" s="3">
        <v>0</v>
      </c>
      <c r="O3231" s="3">
        <v>0</v>
      </c>
      <c r="P3231" s="3">
        <f t="shared" si="152"/>
        <v>19.2</v>
      </c>
      <c r="Q3231" s="3">
        <v>102</v>
      </c>
      <c r="R3231" s="3">
        <f t="shared" si="151"/>
        <v>1</v>
      </c>
      <c r="S3231" s="3">
        <v>16</v>
      </c>
      <c r="T3231" s="3">
        <f>IF(AND(H3231&lt;5,S3231&gt;=VLOOKUP(A3231,anni!$A$1:$O$32,6,0)),1,0)</f>
        <v>0</v>
      </c>
    </row>
    <row r="3232" spans="1:20" x14ac:dyDescent="0.3">
      <c r="A3232" s="3">
        <v>2006</v>
      </c>
      <c r="B3232" s="3">
        <v>205</v>
      </c>
      <c r="C3232" s="3" t="s">
        <v>37</v>
      </c>
      <c r="D3232" s="3" t="s">
        <v>55</v>
      </c>
      <c r="E3232" s="3" t="s">
        <v>55</v>
      </c>
      <c r="F3232" s="3">
        <v>5169</v>
      </c>
      <c r="G3232" s="3">
        <f t="shared" si="153"/>
        <v>2006</v>
      </c>
      <c r="H3232" s="4">
        <v>2</v>
      </c>
      <c r="I3232" s="3" t="s">
        <v>31</v>
      </c>
      <c r="J3232" s="3">
        <v>7</v>
      </c>
      <c r="K3232" s="3">
        <v>7</v>
      </c>
      <c r="L3232" s="3">
        <v>0</v>
      </c>
      <c r="M3232" s="3">
        <v>4</v>
      </c>
      <c r="N3232" s="3">
        <v>2</v>
      </c>
      <c r="O3232" s="3">
        <v>0</v>
      </c>
      <c r="P3232" s="3">
        <f t="shared" si="152"/>
        <v>32</v>
      </c>
      <c r="Q3232" s="3">
        <v>56</v>
      </c>
      <c r="R3232" s="3">
        <f t="shared" si="151"/>
        <v>4</v>
      </c>
      <c r="S3232" s="3">
        <v>20</v>
      </c>
      <c r="T3232" s="3">
        <f>IF(AND(H3232&lt;5,S3232&gt;=VLOOKUP(A3232,anni!$A$1:$O$32,6,0)),1,0)</f>
        <v>0</v>
      </c>
    </row>
    <row r="3233" spans="1:20" x14ac:dyDescent="0.3">
      <c r="A3233" s="3">
        <v>2006</v>
      </c>
      <c r="B3233" s="3">
        <v>206</v>
      </c>
      <c r="C3233" s="3" t="s">
        <v>32</v>
      </c>
      <c r="D3233" s="3" t="s">
        <v>127</v>
      </c>
      <c r="E3233" s="3" t="s">
        <v>127</v>
      </c>
      <c r="F3233" s="3">
        <v>4949</v>
      </c>
      <c r="G3233" s="3">
        <f t="shared" si="153"/>
        <v>2006</v>
      </c>
      <c r="H3233" s="4">
        <v>4</v>
      </c>
      <c r="I3233" s="3" t="s">
        <v>36</v>
      </c>
      <c r="J3233" s="3">
        <v>7</v>
      </c>
      <c r="K3233" s="3">
        <v>1</v>
      </c>
      <c r="L3233" s="3">
        <v>1</v>
      </c>
      <c r="M3233" s="3">
        <v>1</v>
      </c>
      <c r="N3233" s="3">
        <v>0</v>
      </c>
      <c r="O3233" s="3">
        <v>0</v>
      </c>
      <c r="P3233" s="3">
        <f t="shared" si="152"/>
        <v>12</v>
      </c>
      <c r="Q3233" s="3">
        <v>187</v>
      </c>
      <c r="R3233" s="3">
        <f t="shared" ref="R3233:R3296" si="154">COUNTIF($F$609:$F$5991,F3233)</f>
        <v>3</v>
      </c>
      <c r="S3233" s="3">
        <v>10</v>
      </c>
      <c r="T3233" s="3">
        <f>IF(AND(H3233&lt;5,S3233&gt;=VLOOKUP(A3233,anni!$A$1:$O$32,6,0)),1,0)</f>
        <v>0</v>
      </c>
    </row>
    <row r="3234" spans="1:20" x14ac:dyDescent="0.3">
      <c r="A3234" s="3">
        <v>2006</v>
      </c>
      <c r="B3234" s="3">
        <v>207</v>
      </c>
      <c r="C3234" s="3" t="s">
        <v>45</v>
      </c>
      <c r="D3234" s="3" t="s">
        <v>136</v>
      </c>
      <c r="E3234" s="3" t="s">
        <v>136</v>
      </c>
      <c r="F3234" s="3">
        <v>5047</v>
      </c>
      <c r="G3234" s="3">
        <f t="shared" si="153"/>
        <v>2006</v>
      </c>
      <c r="H3234" s="4">
        <v>5</v>
      </c>
      <c r="I3234" s="3" t="s">
        <v>36</v>
      </c>
      <c r="J3234" s="3">
        <v>7</v>
      </c>
      <c r="K3234" s="3">
        <v>4</v>
      </c>
      <c r="L3234" s="3">
        <v>0</v>
      </c>
      <c r="M3234" s="3">
        <v>1</v>
      </c>
      <c r="N3234" s="3">
        <v>0</v>
      </c>
      <c r="O3234" s="3">
        <v>0</v>
      </c>
      <c r="P3234" s="3">
        <f t="shared" si="152"/>
        <v>12</v>
      </c>
      <c r="Q3234" s="3">
        <v>149</v>
      </c>
      <c r="R3234" s="3">
        <f t="shared" si="154"/>
        <v>1</v>
      </c>
      <c r="S3234" s="3">
        <v>12</v>
      </c>
      <c r="T3234" s="3">
        <f>IF(AND(H3234&lt;5,S3234&gt;=VLOOKUP(A3234,anni!$A$1:$O$32,6,0)),1,0)</f>
        <v>0</v>
      </c>
    </row>
    <row r="3235" spans="1:20" x14ac:dyDescent="0.3">
      <c r="A3235" s="3">
        <v>2006</v>
      </c>
      <c r="B3235" s="3">
        <v>208</v>
      </c>
      <c r="C3235" s="3" t="s">
        <v>47</v>
      </c>
      <c r="D3235" s="3" t="s">
        <v>73</v>
      </c>
      <c r="E3235" s="3" t="s">
        <v>73</v>
      </c>
      <c r="F3235" s="3">
        <v>4916</v>
      </c>
      <c r="G3235" s="3">
        <f t="shared" si="153"/>
        <v>2006</v>
      </c>
      <c r="H3235" s="4">
        <v>5</v>
      </c>
      <c r="I3235" s="3" t="s">
        <v>36</v>
      </c>
      <c r="J3235" s="3">
        <v>7</v>
      </c>
      <c r="K3235" s="3">
        <v>5</v>
      </c>
      <c r="L3235" s="3">
        <v>2</v>
      </c>
      <c r="M3235" s="3">
        <v>7</v>
      </c>
      <c r="N3235" s="3">
        <v>1</v>
      </c>
      <c r="O3235" s="3">
        <v>0</v>
      </c>
      <c r="P3235" s="3">
        <f t="shared" ref="P3235:P3298" si="155">IF(T3235=0,IF(S3235=-1,-1,S3235*HLOOKUP(H3235,$U$1:$Y$2,2,0)),0)</f>
        <v>22</v>
      </c>
      <c r="Q3235" s="3">
        <v>36</v>
      </c>
      <c r="R3235" s="3">
        <f t="shared" si="154"/>
        <v>2</v>
      </c>
      <c r="S3235" s="3">
        <v>22</v>
      </c>
      <c r="T3235" s="3">
        <f>IF(AND(H3235&lt;5,S3235&gt;=VLOOKUP(A3235,anni!$A$1:$O$32,6,0)),1,0)</f>
        <v>0</v>
      </c>
    </row>
    <row r="3236" spans="1:20" x14ac:dyDescent="0.3">
      <c r="A3236" s="3">
        <v>2006</v>
      </c>
      <c r="B3236" s="3">
        <v>209</v>
      </c>
      <c r="C3236" s="3" t="s">
        <v>37</v>
      </c>
      <c r="D3236" s="3" t="s">
        <v>96</v>
      </c>
      <c r="E3236" s="3" t="s">
        <v>96</v>
      </c>
      <c r="F3236" s="3">
        <v>4986</v>
      </c>
      <c r="G3236" s="3">
        <f t="shared" si="153"/>
        <v>2006</v>
      </c>
      <c r="H3236" s="4">
        <v>3</v>
      </c>
      <c r="I3236" s="3" t="s">
        <v>36</v>
      </c>
      <c r="J3236" s="3">
        <v>7</v>
      </c>
      <c r="K3236" s="3">
        <v>2</v>
      </c>
      <c r="L3236" s="3">
        <v>0</v>
      </c>
      <c r="M3236" s="3">
        <v>5</v>
      </c>
      <c r="N3236" s="3">
        <v>0</v>
      </c>
      <c r="O3236" s="3">
        <v>0</v>
      </c>
      <c r="P3236" s="3">
        <f t="shared" si="155"/>
        <v>19.599999999999998</v>
      </c>
      <c r="Q3236" s="3">
        <v>127</v>
      </c>
      <c r="R3236" s="3">
        <f t="shared" si="154"/>
        <v>4</v>
      </c>
      <c r="S3236" s="3">
        <v>14</v>
      </c>
      <c r="T3236" s="3">
        <f>IF(AND(H3236&lt;5,S3236&gt;=VLOOKUP(A3236,anni!$A$1:$O$32,6,0)),1,0)</f>
        <v>0</v>
      </c>
    </row>
    <row r="3237" spans="1:20" x14ac:dyDescent="0.3">
      <c r="A3237" s="3">
        <v>2006</v>
      </c>
      <c r="B3237" s="3">
        <v>210</v>
      </c>
      <c r="C3237" s="3" t="s">
        <v>37</v>
      </c>
      <c r="D3237" s="3" t="s">
        <v>96</v>
      </c>
      <c r="E3237" s="3" t="s">
        <v>96</v>
      </c>
      <c r="F3237" s="3">
        <v>5048</v>
      </c>
      <c r="G3237" s="3">
        <f t="shared" si="153"/>
        <v>2006</v>
      </c>
      <c r="H3237" s="4">
        <v>5</v>
      </c>
      <c r="I3237" s="3" t="s">
        <v>36</v>
      </c>
      <c r="P3237" s="3">
        <f t="shared" si="155"/>
        <v>-1</v>
      </c>
      <c r="Q3237" s="3">
        <v>282</v>
      </c>
      <c r="R3237" s="3">
        <f t="shared" si="154"/>
        <v>1</v>
      </c>
      <c r="S3237" s="3">
        <v>-1</v>
      </c>
      <c r="T3237" s="3">
        <f>IF(AND(H3237&lt;5,S3237&gt;=VLOOKUP(A3237,anni!$A$1:$O$32,6,0)),1,0)</f>
        <v>0</v>
      </c>
    </row>
    <row r="3238" spans="1:20" x14ac:dyDescent="0.3">
      <c r="A3238" s="3">
        <v>2006</v>
      </c>
      <c r="B3238" s="3">
        <v>211</v>
      </c>
      <c r="C3238" s="3" t="s">
        <v>56</v>
      </c>
      <c r="D3238" s="3" t="s">
        <v>126</v>
      </c>
      <c r="E3238" s="3" t="s">
        <v>126</v>
      </c>
      <c r="F3238" s="3">
        <v>5098</v>
      </c>
      <c r="G3238" s="3">
        <f t="shared" si="153"/>
        <v>2006</v>
      </c>
      <c r="H3238" s="4">
        <v>4</v>
      </c>
      <c r="I3238" s="3" t="s">
        <v>36</v>
      </c>
      <c r="J3238" s="3">
        <v>7</v>
      </c>
      <c r="K3238" s="3">
        <v>7</v>
      </c>
      <c r="L3238" s="3">
        <v>0</v>
      </c>
      <c r="M3238" s="3">
        <v>5</v>
      </c>
      <c r="N3238" s="3">
        <v>2</v>
      </c>
      <c r="O3238" s="3">
        <v>0</v>
      </c>
      <c r="P3238" s="3">
        <f t="shared" si="155"/>
        <v>25.2</v>
      </c>
      <c r="Q3238" s="3">
        <v>45</v>
      </c>
      <c r="R3238" s="3">
        <f t="shared" si="154"/>
        <v>2</v>
      </c>
      <c r="S3238" s="3">
        <v>21</v>
      </c>
      <c r="T3238" s="3">
        <f>IF(AND(H3238&lt;5,S3238&gt;=VLOOKUP(A3238,anni!$A$1:$O$32,6,0)),1,0)</f>
        <v>0</v>
      </c>
    </row>
    <row r="3239" spans="1:20" x14ac:dyDescent="0.3">
      <c r="A3239" s="3">
        <v>2006</v>
      </c>
      <c r="B3239" s="3">
        <v>212</v>
      </c>
      <c r="C3239" s="3" t="s">
        <v>39</v>
      </c>
      <c r="D3239" s="3" t="s">
        <v>111</v>
      </c>
      <c r="E3239" s="3" t="s">
        <v>111</v>
      </c>
      <c r="F3239" s="3">
        <v>4950</v>
      </c>
      <c r="G3239" s="3">
        <f t="shared" si="153"/>
        <v>2006</v>
      </c>
      <c r="H3239" s="4">
        <v>4</v>
      </c>
      <c r="I3239" s="3" t="s">
        <v>36</v>
      </c>
      <c r="J3239" s="3">
        <v>7</v>
      </c>
      <c r="K3239" s="3">
        <v>7</v>
      </c>
      <c r="L3239" s="3">
        <v>2</v>
      </c>
      <c r="M3239" s="3">
        <v>2</v>
      </c>
      <c r="N3239" s="3">
        <v>0</v>
      </c>
      <c r="O3239" s="3">
        <v>0</v>
      </c>
      <c r="P3239" s="3">
        <f t="shared" si="155"/>
        <v>21.599999999999998</v>
      </c>
      <c r="Q3239" s="3">
        <v>76</v>
      </c>
      <c r="R3239" s="3">
        <f t="shared" si="154"/>
        <v>3</v>
      </c>
      <c r="S3239" s="3">
        <v>18</v>
      </c>
      <c r="T3239" s="3">
        <f>IF(AND(H3239&lt;5,S3239&gt;=VLOOKUP(A3239,anni!$A$1:$O$32,6,0)),1,0)</f>
        <v>0</v>
      </c>
    </row>
    <row r="3240" spans="1:20" x14ac:dyDescent="0.3">
      <c r="A3240" s="3">
        <v>2006</v>
      </c>
      <c r="B3240" s="3">
        <v>213</v>
      </c>
      <c r="C3240" s="3" t="s">
        <v>56</v>
      </c>
      <c r="D3240" s="3" t="s">
        <v>85</v>
      </c>
      <c r="E3240" s="3" t="s">
        <v>85</v>
      </c>
      <c r="F3240" s="3">
        <v>4733</v>
      </c>
      <c r="G3240" s="3">
        <f t="shared" si="153"/>
        <v>2006</v>
      </c>
      <c r="H3240" s="4">
        <v>5</v>
      </c>
      <c r="I3240" s="3" t="s">
        <v>36</v>
      </c>
      <c r="J3240" s="3">
        <v>7</v>
      </c>
      <c r="K3240" s="3">
        <v>7</v>
      </c>
      <c r="L3240" s="3">
        <v>3</v>
      </c>
      <c r="M3240" s="3">
        <v>7</v>
      </c>
      <c r="N3240" s="3">
        <v>0</v>
      </c>
      <c r="O3240" s="3">
        <v>0</v>
      </c>
      <c r="P3240" s="3">
        <f t="shared" si="155"/>
        <v>24</v>
      </c>
      <c r="Q3240" s="3">
        <v>27</v>
      </c>
      <c r="R3240" s="3">
        <f t="shared" si="154"/>
        <v>3</v>
      </c>
      <c r="S3240" s="3">
        <v>24</v>
      </c>
      <c r="T3240" s="3">
        <f>IF(AND(H3240&lt;5,S3240&gt;=VLOOKUP(A3240,anni!$A$1:$O$32,6,0)),1,0)</f>
        <v>0</v>
      </c>
    </row>
    <row r="3241" spans="1:20" x14ac:dyDescent="0.3">
      <c r="A3241" s="3">
        <v>2006</v>
      </c>
      <c r="B3241" s="3">
        <v>214</v>
      </c>
      <c r="C3241" s="3" t="s">
        <v>47</v>
      </c>
      <c r="D3241" s="3" t="s">
        <v>108</v>
      </c>
      <c r="E3241" s="3" t="s">
        <v>108</v>
      </c>
      <c r="F3241" s="3">
        <v>5099</v>
      </c>
      <c r="G3241" s="3">
        <f t="shared" si="153"/>
        <v>2006</v>
      </c>
      <c r="H3241" s="4">
        <v>4</v>
      </c>
      <c r="I3241" s="3" t="s">
        <v>36</v>
      </c>
      <c r="J3241" s="3">
        <v>7</v>
      </c>
      <c r="K3241" s="3">
        <v>2</v>
      </c>
      <c r="L3241" s="3">
        <v>0</v>
      </c>
      <c r="M3241" s="3">
        <v>0</v>
      </c>
      <c r="N3241" s="3">
        <v>0</v>
      </c>
      <c r="O3241" s="3">
        <v>0</v>
      </c>
      <c r="P3241" s="3">
        <f t="shared" si="155"/>
        <v>10.799999999999999</v>
      </c>
      <c r="Q3241" s="3">
        <v>207</v>
      </c>
      <c r="R3241" s="3">
        <f t="shared" si="154"/>
        <v>1</v>
      </c>
      <c r="S3241" s="3">
        <v>9</v>
      </c>
      <c r="T3241" s="3">
        <f>IF(AND(H3241&lt;5,S3241&gt;=VLOOKUP(A3241,anni!$A$1:$O$32,6,0)),1,0)</f>
        <v>0</v>
      </c>
    </row>
    <row r="3242" spans="1:20" x14ac:dyDescent="0.3">
      <c r="A3242" s="3">
        <v>2006</v>
      </c>
      <c r="B3242" s="3">
        <v>215</v>
      </c>
      <c r="C3242" s="3" t="s">
        <v>45</v>
      </c>
      <c r="D3242" s="3" t="s">
        <v>67</v>
      </c>
      <c r="E3242" s="3" t="s">
        <v>67</v>
      </c>
      <c r="F3242" s="3">
        <v>5170</v>
      </c>
      <c r="G3242" s="3">
        <f t="shared" si="153"/>
        <v>2006</v>
      </c>
      <c r="H3242" s="4">
        <v>2</v>
      </c>
      <c r="I3242" s="3" t="s">
        <v>31</v>
      </c>
      <c r="J3242" s="3">
        <v>2</v>
      </c>
      <c r="K3242" s="3">
        <v>6</v>
      </c>
      <c r="L3242" s="3">
        <v>0</v>
      </c>
      <c r="M3242" s="3">
        <v>7</v>
      </c>
      <c r="N3242" s="3">
        <v>0</v>
      </c>
      <c r="O3242" s="3">
        <v>0</v>
      </c>
      <c r="P3242" s="3">
        <f t="shared" si="155"/>
        <v>24</v>
      </c>
      <c r="Q3242" s="3">
        <v>113</v>
      </c>
      <c r="R3242" s="3">
        <f t="shared" si="154"/>
        <v>4</v>
      </c>
      <c r="S3242" s="3">
        <v>15</v>
      </c>
      <c r="T3242" s="3">
        <f>IF(AND(H3242&lt;5,S3242&gt;=VLOOKUP(A3242,anni!$A$1:$O$32,6,0)),1,0)</f>
        <v>0</v>
      </c>
    </row>
    <row r="3243" spans="1:20" x14ac:dyDescent="0.3">
      <c r="A3243" s="3">
        <v>2006</v>
      </c>
      <c r="B3243" s="3">
        <v>216</v>
      </c>
      <c r="C3243" s="3" t="s">
        <v>101</v>
      </c>
      <c r="D3243" s="3" t="s">
        <v>116</v>
      </c>
      <c r="E3243" s="3" t="s">
        <v>116</v>
      </c>
      <c r="F3243" s="3">
        <v>5100</v>
      </c>
      <c r="G3243" s="3">
        <f t="shared" si="153"/>
        <v>2006</v>
      </c>
      <c r="H3243" s="4">
        <v>4</v>
      </c>
      <c r="I3243" s="3" t="s">
        <v>36</v>
      </c>
      <c r="J3243" s="3">
        <v>3</v>
      </c>
      <c r="K3243" s="3">
        <v>2</v>
      </c>
      <c r="L3243" s="3">
        <v>0</v>
      </c>
      <c r="M3243" s="3">
        <v>1</v>
      </c>
      <c r="N3243" s="3">
        <v>0</v>
      </c>
      <c r="O3243" s="3">
        <v>0</v>
      </c>
      <c r="P3243" s="3">
        <f t="shared" si="155"/>
        <v>7.1999999999999993</v>
      </c>
      <c r="Q3243" s="3">
        <v>256</v>
      </c>
      <c r="R3243" s="3">
        <f t="shared" si="154"/>
        <v>2</v>
      </c>
      <c r="S3243" s="3">
        <v>6</v>
      </c>
      <c r="T3243" s="3">
        <f>IF(AND(H3243&lt;5,S3243&gt;=VLOOKUP(A3243,anni!$A$1:$O$32,6,0)),1,0)</f>
        <v>0</v>
      </c>
    </row>
    <row r="3244" spans="1:20" x14ac:dyDescent="0.3">
      <c r="A3244" s="3">
        <v>2006</v>
      </c>
      <c r="B3244" s="3">
        <v>217</v>
      </c>
      <c r="C3244" s="3" t="s">
        <v>29</v>
      </c>
      <c r="D3244" s="3" t="s">
        <v>75</v>
      </c>
      <c r="E3244" s="3" t="s">
        <v>75</v>
      </c>
      <c r="F3244" s="3">
        <v>5171</v>
      </c>
      <c r="G3244" s="3">
        <f t="shared" si="153"/>
        <v>2006</v>
      </c>
      <c r="H3244" s="4">
        <v>2</v>
      </c>
      <c r="I3244" s="3" t="s">
        <v>31</v>
      </c>
      <c r="J3244" s="3">
        <v>6</v>
      </c>
      <c r="K3244" s="3">
        <v>1</v>
      </c>
      <c r="L3244" s="3">
        <v>0</v>
      </c>
      <c r="M3244" s="3">
        <v>2</v>
      </c>
      <c r="N3244" s="3">
        <v>1</v>
      </c>
      <c r="O3244" s="3">
        <v>0</v>
      </c>
      <c r="P3244" s="3">
        <f t="shared" si="155"/>
        <v>16</v>
      </c>
      <c r="Q3244" s="3">
        <v>187</v>
      </c>
      <c r="R3244" s="3">
        <f t="shared" si="154"/>
        <v>2</v>
      </c>
      <c r="S3244" s="3">
        <v>10</v>
      </c>
      <c r="T3244" s="3">
        <f>IF(AND(H3244&lt;5,S3244&gt;=VLOOKUP(A3244,anni!$A$1:$O$32,6,0)),1,0)</f>
        <v>0</v>
      </c>
    </row>
    <row r="3245" spans="1:20" x14ac:dyDescent="0.3">
      <c r="A3245" s="3">
        <v>2006</v>
      </c>
      <c r="B3245" s="3">
        <v>218</v>
      </c>
      <c r="C3245" s="3" t="s">
        <v>135</v>
      </c>
      <c r="D3245" s="3" t="s">
        <v>145</v>
      </c>
      <c r="E3245" s="3" t="s">
        <v>145</v>
      </c>
      <c r="F3245" s="3">
        <v>5134</v>
      </c>
      <c r="G3245" s="3">
        <f t="shared" si="153"/>
        <v>2006</v>
      </c>
      <c r="H3245" s="4">
        <v>3</v>
      </c>
      <c r="I3245" s="3" t="s">
        <v>36</v>
      </c>
      <c r="J3245" s="3">
        <v>7</v>
      </c>
      <c r="K3245" s="3">
        <v>3</v>
      </c>
      <c r="L3245" s="3">
        <v>0</v>
      </c>
      <c r="M3245" s="3">
        <v>1</v>
      </c>
      <c r="N3245" s="3">
        <v>0</v>
      </c>
      <c r="O3245" s="3">
        <v>0</v>
      </c>
      <c r="P3245" s="3">
        <f t="shared" si="155"/>
        <v>15.399999999999999</v>
      </c>
      <c r="Q3245" s="3">
        <v>168</v>
      </c>
      <c r="R3245" s="3">
        <f t="shared" si="154"/>
        <v>1</v>
      </c>
      <c r="S3245" s="3">
        <v>11</v>
      </c>
      <c r="T3245" s="3">
        <f>IF(AND(H3245&lt;5,S3245&gt;=VLOOKUP(A3245,anni!$A$1:$O$32,6,0)),1,0)</f>
        <v>0</v>
      </c>
    </row>
    <row r="3246" spans="1:20" x14ac:dyDescent="0.3">
      <c r="A3246" s="3">
        <v>2006</v>
      </c>
      <c r="B3246" s="3">
        <v>219</v>
      </c>
      <c r="C3246" s="3" t="s">
        <v>45</v>
      </c>
      <c r="D3246" s="3" t="s">
        <v>49</v>
      </c>
      <c r="E3246" s="3" t="s">
        <v>49</v>
      </c>
      <c r="F3246" s="3">
        <v>5049</v>
      </c>
      <c r="G3246" s="3">
        <f t="shared" si="153"/>
        <v>2006</v>
      </c>
      <c r="H3246" s="4">
        <v>5</v>
      </c>
      <c r="I3246" s="3" t="s">
        <v>36</v>
      </c>
      <c r="J3246" s="3">
        <v>7</v>
      </c>
      <c r="K3246" s="3">
        <v>6</v>
      </c>
      <c r="L3246" s="3">
        <v>0</v>
      </c>
      <c r="M3246" s="3">
        <v>4</v>
      </c>
      <c r="N3246" s="3">
        <v>0</v>
      </c>
      <c r="O3246" s="3">
        <v>0</v>
      </c>
      <c r="P3246" s="3">
        <f t="shared" si="155"/>
        <v>17</v>
      </c>
      <c r="Q3246" s="3">
        <v>92</v>
      </c>
      <c r="R3246" s="3">
        <f t="shared" si="154"/>
        <v>1</v>
      </c>
      <c r="S3246" s="3">
        <v>17</v>
      </c>
      <c r="T3246" s="3">
        <f>IF(AND(H3246&lt;5,S3246&gt;=VLOOKUP(A3246,anni!$A$1:$O$32,6,0)),1,0)</f>
        <v>0</v>
      </c>
    </row>
    <row r="3247" spans="1:20" x14ac:dyDescent="0.3">
      <c r="A3247" s="3">
        <v>2006</v>
      </c>
      <c r="B3247" s="3">
        <v>220</v>
      </c>
      <c r="C3247" s="3" t="s">
        <v>43</v>
      </c>
      <c r="D3247" s="3" t="s">
        <v>92</v>
      </c>
      <c r="E3247" s="3" t="s">
        <v>92</v>
      </c>
      <c r="F3247" s="3">
        <v>4996</v>
      </c>
      <c r="G3247" s="3">
        <f t="shared" si="153"/>
        <v>2006</v>
      </c>
      <c r="H3247" s="4">
        <v>2</v>
      </c>
      <c r="I3247" s="3" t="s">
        <v>31</v>
      </c>
      <c r="J3247" s="3">
        <v>7</v>
      </c>
      <c r="K3247" s="3">
        <v>3</v>
      </c>
      <c r="L3247" s="3">
        <v>0</v>
      </c>
      <c r="M3247" s="3">
        <v>4</v>
      </c>
      <c r="N3247" s="3">
        <v>0</v>
      </c>
      <c r="O3247" s="3">
        <v>0</v>
      </c>
      <c r="P3247" s="3">
        <f t="shared" si="155"/>
        <v>22.400000000000002</v>
      </c>
      <c r="Q3247" s="3">
        <v>127</v>
      </c>
      <c r="R3247" s="3">
        <f t="shared" si="154"/>
        <v>5</v>
      </c>
      <c r="S3247" s="3">
        <v>14</v>
      </c>
      <c r="T3247" s="3">
        <f>IF(AND(H3247&lt;5,S3247&gt;=VLOOKUP(A3247,anni!$A$1:$O$32,6,0)),1,0)</f>
        <v>0</v>
      </c>
    </row>
    <row r="3248" spans="1:20" x14ac:dyDescent="0.3">
      <c r="A3248" s="3">
        <v>2006</v>
      </c>
      <c r="B3248" s="3">
        <v>221</v>
      </c>
      <c r="C3248" s="3" t="s">
        <v>45</v>
      </c>
      <c r="D3248" s="3" t="s">
        <v>49</v>
      </c>
      <c r="E3248" s="3" t="s">
        <v>49</v>
      </c>
      <c r="F3248" s="3">
        <v>5050</v>
      </c>
      <c r="G3248" s="3">
        <f t="shared" si="153"/>
        <v>2006</v>
      </c>
      <c r="H3248" s="4">
        <v>5</v>
      </c>
      <c r="I3248" s="3" t="s">
        <v>36</v>
      </c>
      <c r="J3248" s="3">
        <v>7</v>
      </c>
      <c r="K3248" s="3">
        <v>0</v>
      </c>
      <c r="L3248" s="3">
        <v>0</v>
      </c>
      <c r="M3248" s="3">
        <v>2</v>
      </c>
      <c r="N3248" s="3">
        <v>0</v>
      </c>
      <c r="O3248" s="3">
        <v>0</v>
      </c>
      <c r="P3248" s="3">
        <f t="shared" si="155"/>
        <v>9</v>
      </c>
      <c r="Q3248" s="3">
        <v>207</v>
      </c>
      <c r="R3248" s="3">
        <f t="shared" si="154"/>
        <v>1</v>
      </c>
      <c r="S3248" s="3">
        <v>9</v>
      </c>
      <c r="T3248" s="3">
        <f>IF(AND(H3248&lt;5,S3248&gt;=VLOOKUP(A3248,anni!$A$1:$O$32,6,0)),1,0)</f>
        <v>0</v>
      </c>
    </row>
    <row r="3249" spans="1:20" x14ac:dyDescent="0.3">
      <c r="A3249" s="3">
        <v>2006</v>
      </c>
      <c r="B3249" s="3">
        <v>222</v>
      </c>
      <c r="C3249" s="3" t="s">
        <v>47</v>
      </c>
      <c r="D3249" s="3" t="s">
        <v>52</v>
      </c>
      <c r="E3249" s="3" t="s">
        <v>52</v>
      </c>
      <c r="F3249" s="3">
        <v>5101</v>
      </c>
      <c r="G3249" s="3">
        <f t="shared" si="153"/>
        <v>2006</v>
      </c>
      <c r="H3249" s="4">
        <v>4</v>
      </c>
      <c r="I3249" s="3" t="s">
        <v>36</v>
      </c>
      <c r="J3249" s="3">
        <v>0</v>
      </c>
      <c r="K3249" s="3">
        <v>1</v>
      </c>
      <c r="L3249" s="3">
        <v>4</v>
      </c>
      <c r="M3249" s="3">
        <v>0</v>
      </c>
      <c r="N3249" s="3">
        <v>0</v>
      </c>
      <c r="O3249" s="3">
        <v>0</v>
      </c>
      <c r="P3249" s="3">
        <f t="shared" si="155"/>
        <v>6</v>
      </c>
      <c r="Q3249" s="3">
        <v>259</v>
      </c>
      <c r="R3249" s="3">
        <f t="shared" si="154"/>
        <v>1</v>
      </c>
      <c r="S3249" s="3">
        <v>5</v>
      </c>
      <c r="T3249" s="3">
        <f>IF(AND(H3249&lt;5,S3249&gt;=VLOOKUP(A3249,anni!$A$1:$O$32,6,0)),1,0)</f>
        <v>0</v>
      </c>
    </row>
    <row r="3250" spans="1:20" x14ac:dyDescent="0.3">
      <c r="A3250" s="3">
        <v>2006</v>
      </c>
      <c r="B3250" s="3">
        <v>223</v>
      </c>
      <c r="C3250" s="3" t="s">
        <v>53</v>
      </c>
      <c r="D3250" s="3" t="s">
        <v>151</v>
      </c>
      <c r="E3250" s="3" t="s">
        <v>151</v>
      </c>
      <c r="F3250" s="3">
        <v>5051</v>
      </c>
      <c r="G3250" s="3">
        <f t="shared" si="153"/>
        <v>2006</v>
      </c>
      <c r="H3250" s="4">
        <v>5</v>
      </c>
      <c r="I3250" s="3" t="s">
        <v>36</v>
      </c>
      <c r="J3250" s="3">
        <v>1</v>
      </c>
      <c r="K3250" s="3">
        <v>0</v>
      </c>
      <c r="L3250" s="3">
        <v>0</v>
      </c>
      <c r="M3250" s="3">
        <v>0</v>
      </c>
      <c r="N3250" s="3">
        <v>0</v>
      </c>
      <c r="O3250" s="3">
        <v>0</v>
      </c>
      <c r="P3250" s="3">
        <f t="shared" si="155"/>
        <v>1</v>
      </c>
      <c r="Q3250" s="3">
        <v>272</v>
      </c>
      <c r="R3250" s="3">
        <f t="shared" si="154"/>
        <v>1</v>
      </c>
      <c r="S3250" s="3">
        <v>1</v>
      </c>
      <c r="T3250" s="3">
        <f>IF(AND(H3250&lt;5,S3250&gt;=VLOOKUP(A3250,anni!$A$1:$O$32,6,0)),1,0)</f>
        <v>0</v>
      </c>
    </row>
    <row r="3251" spans="1:20" x14ac:dyDescent="0.3">
      <c r="A3251" s="3">
        <v>2006</v>
      </c>
      <c r="B3251" s="3">
        <v>224</v>
      </c>
      <c r="C3251" s="3" t="s">
        <v>69</v>
      </c>
      <c r="D3251" s="3" t="s">
        <v>72</v>
      </c>
      <c r="E3251" s="3" t="s">
        <v>72</v>
      </c>
      <c r="F3251" s="3">
        <v>5172</v>
      </c>
      <c r="G3251" s="3">
        <f t="shared" si="153"/>
        <v>2006</v>
      </c>
      <c r="H3251" s="4">
        <v>2</v>
      </c>
      <c r="I3251" s="3" t="s">
        <v>31</v>
      </c>
      <c r="P3251" s="3">
        <f t="shared" si="155"/>
        <v>-1</v>
      </c>
      <c r="Q3251" s="3">
        <v>282</v>
      </c>
      <c r="R3251" s="3">
        <f t="shared" si="154"/>
        <v>4</v>
      </c>
      <c r="S3251" s="3">
        <v>-1</v>
      </c>
      <c r="T3251" s="3">
        <f>IF(AND(H3251&lt;5,S3251&gt;=VLOOKUP(A3251,anni!$A$1:$O$32,6,0)),1,0)</f>
        <v>0</v>
      </c>
    </row>
    <row r="3252" spans="1:20" x14ac:dyDescent="0.3">
      <c r="A3252" s="3">
        <v>2006</v>
      </c>
      <c r="B3252" s="3">
        <v>225</v>
      </c>
      <c r="C3252" s="3" t="s">
        <v>47</v>
      </c>
      <c r="D3252" s="3" t="s">
        <v>77</v>
      </c>
      <c r="E3252" s="3" t="s">
        <v>77</v>
      </c>
      <c r="F3252" s="3">
        <v>4919</v>
      </c>
      <c r="G3252" s="3">
        <f t="shared" si="153"/>
        <v>2006</v>
      </c>
      <c r="H3252" s="4">
        <v>5</v>
      </c>
      <c r="I3252" s="3" t="s">
        <v>36</v>
      </c>
      <c r="J3252" s="3">
        <v>7</v>
      </c>
      <c r="K3252" s="3">
        <v>3</v>
      </c>
      <c r="L3252" s="3">
        <v>3</v>
      </c>
      <c r="M3252" s="3">
        <v>3</v>
      </c>
      <c r="N3252" s="3">
        <v>0</v>
      </c>
      <c r="O3252" s="3">
        <v>0</v>
      </c>
      <c r="P3252" s="3">
        <f t="shared" si="155"/>
        <v>16</v>
      </c>
      <c r="Q3252" s="3">
        <v>102</v>
      </c>
      <c r="R3252" s="3">
        <f t="shared" si="154"/>
        <v>2</v>
      </c>
      <c r="S3252" s="3">
        <v>16</v>
      </c>
      <c r="T3252" s="3">
        <f>IF(AND(H3252&lt;5,S3252&gt;=VLOOKUP(A3252,anni!$A$1:$O$32,6,0)),1,0)</f>
        <v>0</v>
      </c>
    </row>
    <row r="3253" spans="1:20" x14ac:dyDescent="0.3">
      <c r="A3253" s="3">
        <v>2006</v>
      </c>
      <c r="B3253" s="3">
        <v>226</v>
      </c>
      <c r="C3253" s="3" t="s">
        <v>50</v>
      </c>
      <c r="D3253" s="3" t="s">
        <v>140</v>
      </c>
      <c r="E3253" s="3" t="s">
        <v>140</v>
      </c>
      <c r="F3253" s="3">
        <v>5102</v>
      </c>
      <c r="G3253" s="3">
        <f t="shared" si="153"/>
        <v>2006</v>
      </c>
      <c r="H3253" s="4">
        <v>4</v>
      </c>
      <c r="I3253" s="3" t="s">
        <v>36</v>
      </c>
      <c r="P3253" s="3">
        <f t="shared" si="155"/>
        <v>-1</v>
      </c>
      <c r="Q3253" s="3">
        <v>282</v>
      </c>
      <c r="R3253" s="3">
        <f t="shared" si="154"/>
        <v>2</v>
      </c>
      <c r="S3253" s="3">
        <v>-1</v>
      </c>
      <c r="T3253" s="3">
        <f>IF(AND(H3253&lt;5,S3253&gt;=VLOOKUP(A3253,anni!$A$1:$O$32,6,0)),1,0)</f>
        <v>0</v>
      </c>
    </row>
    <row r="3254" spans="1:20" x14ac:dyDescent="0.3">
      <c r="A3254" s="3">
        <v>2006</v>
      </c>
      <c r="B3254" s="3">
        <v>227</v>
      </c>
      <c r="C3254" s="3" t="s">
        <v>69</v>
      </c>
      <c r="D3254" s="3" t="s">
        <v>137</v>
      </c>
      <c r="E3254" s="3" t="s">
        <v>137</v>
      </c>
      <c r="F3254" s="3">
        <v>5052</v>
      </c>
      <c r="G3254" s="3">
        <f t="shared" si="153"/>
        <v>2006</v>
      </c>
      <c r="H3254" s="4">
        <v>5</v>
      </c>
      <c r="I3254" s="3" t="s">
        <v>36</v>
      </c>
      <c r="P3254" s="3">
        <f t="shared" si="155"/>
        <v>-1</v>
      </c>
      <c r="Q3254" s="3">
        <v>282</v>
      </c>
      <c r="R3254" s="3">
        <f t="shared" si="154"/>
        <v>1</v>
      </c>
      <c r="S3254" s="3">
        <v>-1</v>
      </c>
      <c r="T3254" s="3">
        <f>IF(AND(H3254&lt;5,S3254&gt;=VLOOKUP(A3254,anni!$A$1:$O$32,6,0)),1,0)</f>
        <v>0</v>
      </c>
    </row>
    <row r="3255" spans="1:20" x14ac:dyDescent="0.3">
      <c r="A3255" s="3">
        <v>2006</v>
      </c>
      <c r="B3255" s="3">
        <v>228</v>
      </c>
      <c r="C3255" s="3" t="s">
        <v>34</v>
      </c>
      <c r="D3255" s="3" t="s">
        <v>103</v>
      </c>
      <c r="E3255" s="3" t="s">
        <v>103</v>
      </c>
      <c r="F3255" s="3">
        <v>4774</v>
      </c>
      <c r="G3255" s="3">
        <f t="shared" si="153"/>
        <v>2006</v>
      </c>
      <c r="H3255" s="4">
        <v>4</v>
      </c>
      <c r="I3255" s="3" t="s">
        <v>36</v>
      </c>
      <c r="J3255" s="3">
        <v>7</v>
      </c>
      <c r="K3255" s="3">
        <v>7</v>
      </c>
      <c r="L3255" s="3">
        <v>5</v>
      </c>
      <c r="M3255" s="3">
        <v>7</v>
      </c>
      <c r="N3255" s="3">
        <v>3</v>
      </c>
      <c r="O3255" s="3">
        <v>0</v>
      </c>
      <c r="P3255" s="3">
        <f t="shared" si="155"/>
        <v>0</v>
      </c>
      <c r="Q3255" s="3">
        <v>6</v>
      </c>
      <c r="R3255" s="3">
        <f t="shared" si="154"/>
        <v>4</v>
      </c>
      <c r="S3255" s="3">
        <v>29</v>
      </c>
      <c r="T3255" s="3">
        <f>IF(AND(H3255&lt;5,S3255&gt;=VLOOKUP(A3255,anni!$A$1:$O$32,6,0)),1,0)</f>
        <v>1</v>
      </c>
    </row>
    <row r="3256" spans="1:20" x14ac:dyDescent="0.3">
      <c r="A3256" s="3">
        <v>2006</v>
      </c>
      <c r="B3256" s="3">
        <v>229</v>
      </c>
      <c r="C3256" s="3" t="s">
        <v>56</v>
      </c>
      <c r="D3256" s="3" t="s">
        <v>66</v>
      </c>
      <c r="E3256" s="3" t="s">
        <v>66</v>
      </c>
      <c r="F3256" s="3">
        <v>4419</v>
      </c>
      <c r="G3256" s="3">
        <f t="shared" si="153"/>
        <v>2006</v>
      </c>
      <c r="H3256" s="4">
        <v>5</v>
      </c>
      <c r="I3256" s="3" t="s">
        <v>36</v>
      </c>
      <c r="J3256" s="3">
        <v>7</v>
      </c>
      <c r="K3256" s="3">
        <v>5</v>
      </c>
      <c r="L3256" s="3">
        <v>6</v>
      </c>
      <c r="M3256" s="3">
        <v>7</v>
      </c>
      <c r="N3256" s="3">
        <v>0</v>
      </c>
      <c r="O3256" s="3">
        <v>0</v>
      </c>
      <c r="P3256" s="3">
        <f t="shared" si="155"/>
        <v>25</v>
      </c>
      <c r="Q3256" s="3">
        <v>20</v>
      </c>
      <c r="R3256" s="3">
        <f t="shared" si="154"/>
        <v>5</v>
      </c>
      <c r="S3256" s="3">
        <v>25</v>
      </c>
      <c r="T3256" s="3">
        <f>IF(AND(H3256&lt;5,S3256&gt;=VLOOKUP(A3256,anni!$A$1:$O$32,6,0)),1,0)</f>
        <v>0</v>
      </c>
    </row>
    <row r="3257" spans="1:20" x14ac:dyDescent="0.3">
      <c r="A3257" s="3">
        <v>2006</v>
      </c>
      <c r="B3257" s="3">
        <v>230</v>
      </c>
      <c r="C3257" s="3" t="s">
        <v>59</v>
      </c>
      <c r="D3257" s="3" t="s">
        <v>128</v>
      </c>
      <c r="E3257" s="3" t="s">
        <v>128</v>
      </c>
      <c r="F3257" s="3">
        <v>4776</v>
      </c>
      <c r="G3257" s="3">
        <f t="shared" si="153"/>
        <v>2006</v>
      </c>
      <c r="H3257" s="4">
        <v>4</v>
      </c>
      <c r="I3257" s="3" t="s">
        <v>36</v>
      </c>
      <c r="J3257" s="3">
        <v>7</v>
      </c>
      <c r="K3257" s="3">
        <v>2</v>
      </c>
      <c r="L3257" s="3">
        <v>0</v>
      </c>
      <c r="M3257" s="3">
        <v>0</v>
      </c>
      <c r="N3257" s="3">
        <v>2</v>
      </c>
      <c r="O3257" s="3">
        <v>1</v>
      </c>
      <c r="P3257" s="3">
        <f t="shared" si="155"/>
        <v>14.399999999999999</v>
      </c>
      <c r="Q3257" s="3">
        <v>149</v>
      </c>
      <c r="R3257" s="3">
        <f t="shared" si="154"/>
        <v>4</v>
      </c>
      <c r="S3257" s="3">
        <v>12</v>
      </c>
      <c r="T3257" s="3">
        <f>IF(AND(H3257&lt;5,S3257&gt;=VLOOKUP(A3257,anni!$A$1:$O$32,6,0)),1,0)</f>
        <v>0</v>
      </c>
    </row>
    <row r="3258" spans="1:20" x14ac:dyDescent="0.3">
      <c r="A3258" s="3">
        <v>2006</v>
      </c>
      <c r="B3258" s="3">
        <v>231</v>
      </c>
      <c r="C3258" s="3" t="s">
        <v>45</v>
      </c>
      <c r="D3258" s="3" t="s">
        <v>49</v>
      </c>
      <c r="E3258" s="3" t="s">
        <v>49</v>
      </c>
      <c r="F3258" s="3">
        <v>4584</v>
      </c>
      <c r="G3258" s="3">
        <f t="shared" si="153"/>
        <v>2006</v>
      </c>
      <c r="H3258" s="4">
        <v>5</v>
      </c>
      <c r="I3258" s="3" t="s">
        <v>36</v>
      </c>
      <c r="J3258" s="3">
        <v>7</v>
      </c>
      <c r="K3258" s="3">
        <v>7</v>
      </c>
      <c r="L3258" s="3">
        <v>0</v>
      </c>
      <c r="M3258" s="3">
        <v>7</v>
      </c>
      <c r="N3258" s="3">
        <v>4</v>
      </c>
      <c r="O3258" s="3">
        <v>0</v>
      </c>
      <c r="P3258" s="3">
        <f t="shared" si="155"/>
        <v>25</v>
      </c>
      <c r="Q3258" s="3">
        <v>20</v>
      </c>
      <c r="R3258" s="3">
        <f t="shared" si="154"/>
        <v>4</v>
      </c>
      <c r="S3258" s="3">
        <v>25</v>
      </c>
      <c r="T3258" s="3">
        <f>IF(AND(H3258&lt;5,S3258&gt;=VLOOKUP(A3258,anni!$A$1:$O$32,6,0)),1,0)</f>
        <v>0</v>
      </c>
    </row>
    <row r="3259" spans="1:20" x14ac:dyDescent="0.3">
      <c r="A3259" s="3">
        <v>2006</v>
      </c>
      <c r="B3259" s="3">
        <v>232</v>
      </c>
      <c r="C3259" s="3" t="s">
        <v>43</v>
      </c>
      <c r="D3259" s="3" t="s">
        <v>91</v>
      </c>
      <c r="E3259" s="3" t="s">
        <v>91</v>
      </c>
      <c r="F3259" s="3">
        <v>4804</v>
      </c>
      <c r="G3259" s="3">
        <f t="shared" si="153"/>
        <v>2006</v>
      </c>
      <c r="H3259" s="4">
        <v>3</v>
      </c>
      <c r="I3259" s="3" t="s">
        <v>36</v>
      </c>
      <c r="J3259" s="3">
        <v>7</v>
      </c>
      <c r="K3259" s="3">
        <v>2</v>
      </c>
      <c r="L3259" s="3">
        <v>0</v>
      </c>
      <c r="M3259" s="3">
        <v>3</v>
      </c>
      <c r="N3259" s="3">
        <v>0</v>
      </c>
      <c r="O3259" s="3">
        <v>0</v>
      </c>
      <c r="P3259" s="3">
        <f t="shared" si="155"/>
        <v>16.799999999999997</v>
      </c>
      <c r="Q3259" s="3">
        <v>149</v>
      </c>
      <c r="R3259" s="3">
        <f t="shared" si="154"/>
        <v>2</v>
      </c>
      <c r="S3259" s="3">
        <v>12</v>
      </c>
      <c r="T3259" s="3">
        <f>IF(AND(H3259&lt;5,S3259&gt;=VLOOKUP(A3259,anni!$A$1:$O$32,6,0)),1,0)</f>
        <v>0</v>
      </c>
    </row>
    <row r="3260" spans="1:20" x14ac:dyDescent="0.3">
      <c r="A3260" s="3">
        <v>2006</v>
      </c>
      <c r="B3260" s="3">
        <v>233</v>
      </c>
      <c r="C3260" s="3" t="s">
        <v>39</v>
      </c>
      <c r="D3260" s="3" t="s">
        <v>40</v>
      </c>
      <c r="E3260" s="3" t="s">
        <v>40</v>
      </c>
      <c r="F3260" s="3">
        <v>5053</v>
      </c>
      <c r="G3260" s="3">
        <f t="shared" si="153"/>
        <v>2006</v>
      </c>
      <c r="H3260" s="4">
        <v>5</v>
      </c>
      <c r="I3260" s="3" t="s">
        <v>36</v>
      </c>
      <c r="J3260" s="3">
        <v>7</v>
      </c>
      <c r="K3260" s="3">
        <v>7</v>
      </c>
      <c r="L3260" s="3">
        <v>4</v>
      </c>
      <c r="M3260" s="3">
        <v>6</v>
      </c>
      <c r="N3260" s="3">
        <v>2</v>
      </c>
      <c r="O3260" s="3">
        <v>0</v>
      </c>
      <c r="P3260" s="3">
        <f t="shared" si="155"/>
        <v>26</v>
      </c>
      <c r="Q3260" s="3">
        <v>15</v>
      </c>
      <c r="R3260" s="3">
        <f t="shared" si="154"/>
        <v>1</v>
      </c>
      <c r="S3260" s="3">
        <v>26</v>
      </c>
      <c r="T3260" s="3">
        <f>IF(AND(H3260&lt;5,S3260&gt;=VLOOKUP(A3260,anni!$A$1:$O$32,6,0)),1,0)</f>
        <v>0</v>
      </c>
    </row>
    <row r="3261" spans="1:20" x14ac:dyDescent="0.3">
      <c r="A3261" s="3">
        <v>2006</v>
      </c>
      <c r="B3261" s="3">
        <v>234</v>
      </c>
      <c r="C3261" s="3" t="s">
        <v>34</v>
      </c>
      <c r="D3261" s="3" t="s">
        <v>123</v>
      </c>
      <c r="E3261" s="3" t="s">
        <v>123</v>
      </c>
      <c r="F3261" s="3">
        <v>5103</v>
      </c>
      <c r="G3261" s="3">
        <f t="shared" si="153"/>
        <v>2006</v>
      </c>
      <c r="H3261" s="4">
        <v>4</v>
      </c>
      <c r="I3261" s="3" t="s">
        <v>36</v>
      </c>
      <c r="J3261" s="3">
        <v>7</v>
      </c>
      <c r="K3261" s="3">
        <v>2</v>
      </c>
      <c r="L3261" s="3">
        <v>0</v>
      </c>
      <c r="M3261" s="3">
        <v>3</v>
      </c>
      <c r="N3261" s="3">
        <v>0</v>
      </c>
      <c r="O3261" s="3">
        <v>0</v>
      </c>
      <c r="P3261" s="3">
        <f t="shared" si="155"/>
        <v>14.399999999999999</v>
      </c>
      <c r="Q3261" s="3">
        <v>149</v>
      </c>
      <c r="R3261" s="3">
        <f t="shared" si="154"/>
        <v>1</v>
      </c>
      <c r="S3261" s="3">
        <v>12</v>
      </c>
      <c r="T3261" s="3">
        <f>IF(AND(H3261&lt;5,S3261&gt;=VLOOKUP(A3261,anni!$A$1:$O$32,6,0)),1,0)</f>
        <v>0</v>
      </c>
    </row>
    <row r="3262" spans="1:20" x14ac:dyDescent="0.3">
      <c r="A3262" s="3">
        <v>2006</v>
      </c>
      <c r="B3262" s="3">
        <v>235</v>
      </c>
      <c r="C3262" s="3" t="s">
        <v>69</v>
      </c>
      <c r="D3262" s="3" t="s">
        <v>70</v>
      </c>
      <c r="E3262" s="3" t="s">
        <v>70</v>
      </c>
      <c r="F3262" s="3">
        <v>4778</v>
      </c>
      <c r="G3262" s="3">
        <f t="shared" si="153"/>
        <v>2006</v>
      </c>
      <c r="H3262" s="4">
        <v>4</v>
      </c>
      <c r="I3262" s="3" t="s">
        <v>36</v>
      </c>
      <c r="J3262" s="3">
        <v>7</v>
      </c>
      <c r="K3262" s="3">
        <v>7</v>
      </c>
      <c r="L3262" s="3">
        <v>0</v>
      </c>
      <c r="M3262" s="3">
        <v>4</v>
      </c>
      <c r="N3262" s="3">
        <v>3</v>
      </c>
      <c r="O3262" s="3">
        <v>0</v>
      </c>
      <c r="P3262" s="3">
        <f t="shared" si="155"/>
        <v>25.2</v>
      </c>
      <c r="Q3262" s="3">
        <v>45</v>
      </c>
      <c r="R3262" s="3">
        <f t="shared" si="154"/>
        <v>4</v>
      </c>
      <c r="S3262" s="3">
        <v>21</v>
      </c>
      <c r="T3262" s="3">
        <f>IF(AND(H3262&lt;5,S3262&gt;=VLOOKUP(A3262,anni!$A$1:$O$32,6,0)),1,0)</f>
        <v>0</v>
      </c>
    </row>
    <row r="3263" spans="1:20" x14ac:dyDescent="0.3">
      <c r="A3263" s="3">
        <v>2006</v>
      </c>
      <c r="B3263" s="3">
        <v>236</v>
      </c>
      <c r="C3263" s="3" t="s">
        <v>32</v>
      </c>
      <c r="D3263" s="3" t="s">
        <v>127</v>
      </c>
      <c r="E3263" s="3" t="s">
        <v>127</v>
      </c>
      <c r="F3263" s="3">
        <v>5135</v>
      </c>
      <c r="G3263" s="3">
        <f t="shared" si="153"/>
        <v>2006</v>
      </c>
      <c r="H3263" s="4">
        <v>3</v>
      </c>
      <c r="I3263" s="3" t="s">
        <v>36</v>
      </c>
      <c r="J3263" s="3">
        <v>7</v>
      </c>
      <c r="K3263" s="3">
        <v>2</v>
      </c>
      <c r="L3263" s="3">
        <v>0</v>
      </c>
      <c r="M3263" s="3">
        <v>0</v>
      </c>
      <c r="N3263" s="3">
        <v>0</v>
      </c>
      <c r="O3263" s="3">
        <v>0</v>
      </c>
      <c r="P3263" s="3">
        <f t="shared" si="155"/>
        <v>12.6</v>
      </c>
      <c r="Q3263" s="3">
        <v>207</v>
      </c>
      <c r="R3263" s="3">
        <f t="shared" si="154"/>
        <v>3</v>
      </c>
      <c r="S3263" s="3">
        <v>9</v>
      </c>
      <c r="T3263" s="3">
        <f>IF(AND(H3263&lt;5,S3263&gt;=VLOOKUP(A3263,anni!$A$1:$O$32,6,0)),1,0)</f>
        <v>0</v>
      </c>
    </row>
    <row r="3264" spans="1:20" x14ac:dyDescent="0.3">
      <c r="A3264" s="3">
        <v>2006</v>
      </c>
      <c r="B3264" s="3">
        <v>237</v>
      </c>
      <c r="C3264" s="3" t="s">
        <v>69</v>
      </c>
      <c r="D3264" s="3" t="s">
        <v>90</v>
      </c>
      <c r="E3264" s="3" t="s">
        <v>90</v>
      </c>
      <c r="F3264" s="3">
        <v>5104</v>
      </c>
      <c r="G3264" s="3">
        <f t="shared" si="153"/>
        <v>2006</v>
      </c>
      <c r="H3264" s="4">
        <v>4</v>
      </c>
      <c r="I3264" s="3" t="s">
        <v>36</v>
      </c>
      <c r="J3264" s="3">
        <v>7</v>
      </c>
      <c r="K3264" s="3">
        <v>5</v>
      </c>
      <c r="L3264" s="3">
        <v>0</v>
      </c>
      <c r="M3264" s="3">
        <v>7</v>
      </c>
      <c r="N3264" s="3">
        <v>0</v>
      </c>
      <c r="O3264" s="3">
        <v>0</v>
      </c>
      <c r="P3264" s="3">
        <f t="shared" si="155"/>
        <v>22.8</v>
      </c>
      <c r="Q3264" s="3">
        <v>64</v>
      </c>
      <c r="R3264" s="3">
        <f t="shared" si="154"/>
        <v>2</v>
      </c>
      <c r="S3264" s="3">
        <v>19</v>
      </c>
      <c r="T3264" s="3">
        <f>IF(AND(H3264&lt;5,S3264&gt;=VLOOKUP(A3264,anni!$A$1:$O$32,6,0)),1,0)</f>
        <v>0</v>
      </c>
    </row>
    <row r="3265" spans="1:20" x14ac:dyDescent="0.3">
      <c r="A3265" s="3">
        <v>2006</v>
      </c>
      <c r="B3265" s="3">
        <v>238</v>
      </c>
      <c r="C3265" s="3" t="s">
        <v>45</v>
      </c>
      <c r="D3265" s="3" t="s">
        <v>67</v>
      </c>
      <c r="E3265" s="3" t="s">
        <v>67</v>
      </c>
      <c r="F3265" s="3">
        <v>4734</v>
      </c>
      <c r="G3265" s="3">
        <f t="shared" si="153"/>
        <v>2006</v>
      </c>
      <c r="H3265" s="4">
        <v>5</v>
      </c>
      <c r="I3265" s="3" t="s">
        <v>36</v>
      </c>
      <c r="J3265" s="3">
        <v>7</v>
      </c>
      <c r="K3265" s="3">
        <v>4</v>
      </c>
      <c r="L3265" s="3">
        <v>1</v>
      </c>
      <c r="M3265" s="3">
        <v>3</v>
      </c>
      <c r="N3265" s="3">
        <v>0</v>
      </c>
      <c r="O3265" s="3">
        <v>0</v>
      </c>
      <c r="P3265" s="3">
        <f t="shared" si="155"/>
        <v>15</v>
      </c>
      <c r="Q3265" s="3">
        <v>113</v>
      </c>
      <c r="R3265" s="3">
        <f t="shared" si="154"/>
        <v>3</v>
      </c>
      <c r="S3265" s="3">
        <v>15</v>
      </c>
      <c r="T3265" s="3">
        <f>IF(AND(H3265&lt;5,S3265&gt;=VLOOKUP(A3265,anni!$A$1:$O$32,6,0)),1,0)</f>
        <v>0</v>
      </c>
    </row>
    <row r="3266" spans="1:20" x14ac:dyDescent="0.3">
      <c r="A3266" s="3">
        <v>2006</v>
      </c>
      <c r="B3266" s="3">
        <v>239</v>
      </c>
      <c r="C3266" s="3" t="s">
        <v>56</v>
      </c>
      <c r="D3266" s="3" t="s">
        <v>85</v>
      </c>
      <c r="E3266" s="3" t="s">
        <v>85</v>
      </c>
      <c r="F3266" s="3">
        <v>5173</v>
      </c>
      <c r="G3266" s="3">
        <f t="shared" ref="G3266:G3329" si="156">A3266</f>
        <v>2006</v>
      </c>
      <c r="H3266" s="4">
        <v>2</v>
      </c>
      <c r="I3266" s="3" t="s">
        <v>31</v>
      </c>
      <c r="J3266" s="3">
        <v>5</v>
      </c>
      <c r="K3266" s="3">
        <v>1</v>
      </c>
      <c r="L3266" s="3">
        <v>0</v>
      </c>
      <c r="M3266" s="3">
        <v>1</v>
      </c>
      <c r="N3266" s="3">
        <v>0</v>
      </c>
      <c r="O3266" s="3">
        <v>0</v>
      </c>
      <c r="P3266" s="3">
        <f t="shared" si="155"/>
        <v>11.200000000000001</v>
      </c>
      <c r="Q3266" s="3">
        <v>244</v>
      </c>
      <c r="R3266" s="3">
        <f t="shared" si="154"/>
        <v>1</v>
      </c>
      <c r="S3266" s="3">
        <v>7</v>
      </c>
      <c r="T3266" s="3">
        <f>IF(AND(H3266&lt;5,S3266&gt;=VLOOKUP(A3266,anni!$A$1:$O$32,6,0)),1,0)</f>
        <v>0</v>
      </c>
    </row>
    <row r="3267" spans="1:20" x14ac:dyDescent="0.3">
      <c r="A3267" s="3">
        <v>2006</v>
      </c>
      <c r="B3267" s="3">
        <v>240</v>
      </c>
      <c r="C3267" s="3" t="s">
        <v>34</v>
      </c>
      <c r="D3267" s="3" t="s">
        <v>94</v>
      </c>
      <c r="E3267" s="3" t="s">
        <v>94</v>
      </c>
      <c r="F3267" s="3">
        <v>4779</v>
      </c>
      <c r="G3267" s="3">
        <f t="shared" si="156"/>
        <v>2006</v>
      </c>
      <c r="H3267" s="4">
        <v>4</v>
      </c>
      <c r="I3267" s="3" t="s">
        <v>36</v>
      </c>
      <c r="J3267" s="3">
        <v>7</v>
      </c>
      <c r="K3267" s="3">
        <v>6</v>
      </c>
      <c r="L3267" s="3">
        <v>0</v>
      </c>
      <c r="M3267" s="3">
        <v>5</v>
      </c>
      <c r="N3267" s="3">
        <v>0</v>
      </c>
      <c r="O3267" s="3">
        <v>0</v>
      </c>
      <c r="P3267" s="3">
        <f t="shared" si="155"/>
        <v>21.599999999999998</v>
      </c>
      <c r="Q3267" s="3">
        <v>76</v>
      </c>
      <c r="R3267" s="3">
        <f t="shared" si="154"/>
        <v>3</v>
      </c>
      <c r="S3267" s="3">
        <v>18</v>
      </c>
      <c r="T3267" s="3">
        <f>IF(AND(H3267&lt;5,S3267&gt;=VLOOKUP(A3267,anni!$A$1:$O$32,6,0)),1,0)</f>
        <v>0</v>
      </c>
    </row>
    <row r="3268" spans="1:20" x14ac:dyDescent="0.3">
      <c r="A3268" s="3">
        <v>2006</v>
      </c>
      <c r="B3268" s="3">
        <v>241</v>
      </c>
      <c r="C3268" s="3" t="s">
        <v>39</v>
      </c>
      <c r="D3268" s="3" t="s">
        <v>40</v>
      </c>
      <c r="E3268" s="3" t="s">
        <v>40</v>
      </c>
      <c r="F3268" s="3">
        <v>5187</v>
      </c>
      <c r="G3268" s="3">
        <f t="shared" si="156"/>
        <v>2006</v>
      </c>
      <c r="H3268" s="4">
        <v>1</v>
      </c>
      <c r="I3268" s="3" t="s">
        <v>31</v>
      </c>
      <c r="J3268" s="3">
        <v>7</v>
      </c>
      <c r="K3268" s="3">
        <v>0</v>
      </c>
      <c r="L3268" s="3">
        <v>0</v>
      </c>
      <c r="M3268" s="3">
        <v>2</v>
      </c>
      <c r="N3268" s="3">
        <v>1</v>
      </c>
      <c r="O3268" s="3">
        <v>0</v>
      </c>
      <c r="P3268" s="3">
        <f t="shared" si="155"/>
        <v>18</v>
      </c>
      <c r="Q3268" s="3">
        <v>187</v>
      </c>
      <c r="R3268" s="3">
        <f t="shared" si="154"/>
        <v>3</v>
      </c>
      <c r="S3268" s="3">
        <v>10</v>
      </c>
      <c r="T3268" s="3">
        <f>IF(AND(H3268&lt;5,S3268&gt;=VLOOKUP(A3268,anni!$A$1:$O$32,6,0)),1,0)</f>
        <v>0</v>
      </c>
    </row>
    <row r="3269" spans="1:20" x14ac:dyDescent="0.3">
      <c r="A3269" s="3">
        <v>2006</v>
      </c>
      <c r="B3269" s="3">
        <v>242</v>
      </c>
      <c r="C3269" s="3" t="s">
        <v>37</v>
      </c>
      <c r="D3269" s="3" t="s">
        <v>55</v>
      </c>
      <c r="E3269" s="3" t="s">
        <v>55</v>
      </c>
      <c r="F3269" s="3">
        <v>5105</v>
      </c>
      <c r="G3269" s="3">
        <f t="shared" si="156"/>
        <v>2006</v>
      </c>
      <c r="H3269" s="4">
        <v>4</v>
      </c>
      <c r="I3269" s="3" t="s">
        <v>36</v>
      </c>
      <c r="J3269" s="3">
        <v>6</v>
      </c>
      <c r="K3269" s="3">
        <v>2</v>
      </c>
      <c r="L3269" s="3">
        <v>0</v>
      </c>
      <c r="M3269" s="3">
        <v>3</v>
      </c>
      <c r="N3269" s="3">
        <v>0</v>
      </c>
      <c r="O3269" s="3">
        <v>0</v>
      </c>
      <c r="P3269" s="3">
        <f t="shared" si="155"/>
        <v>13.2</v>
      </c>
      <c r="Q3269" s="3">
        <v>168</v>
      </c>
      <c r="R3269" s="3">
        <f t="shared" si="154"/>
        <v>2</v>
      </c>
      <c r="S3269" s="3">
        <v>11</v>
      </c>
      <c r="T3269" s="3">
        <f>IF(AND(H3269&lt;5,S3269&gt;=VLOOKUP(A3269,anni!$A$1:$O$32,6,0)),1,0)</f>
        <v>0</v>
      </c>
    </row>
    <row r="3270" spans="1:20" x14ac:dyDescent="0.3">
      <c r="A3270" s="3">
        <v>2006</v>
      </c>
      <c r="B3270" s="3">
        <v>243</v>
      </c>
      <c r="C3270" s="3" t="s">
        <v>45</v>
      </c>
      <c r="D3270" s="3" t="s">
        <v>136</v>
      </c>
      <c r="E3270" s="3" t="s">
        <v>136</v>
      </c>
      <c r="F3270" s="3">
        <v>5054</v>
      </c>
      <c r="G3270" s="3">
        <f t="shared" si="156"/>
        <v>2006</v>
      </c>
      <c r="H3270" s="4">
        <v>5</v>
      </c>
      <c r="I3270" s="3" t="s">
        <v>36</v>
      </c>
      <c r="P3270" s="3">
        <f t="shared" si="155"/>
        <v>-1</v>
      </c>
      <c r="Q3270" s="3">
        <v>282</v>
      </c>
      <c r="R3270" s="3">
        <f t="shared" si="154"/>
        <v>1</v>
      </c>
      <c r="S3270" s="3">
        <v>-1</v>
      </c>
      <c r="T3270" s="3">
        <f>IF(AND(H3270&lt;5,S3270&gt;=VLOOKUP(A3270,anni!$A$1:$O$32,6,0)),1,0)</f>
        <v>0</v>
      </c>
    </row>
    <row r="3271" spans="1:20" x14ac:dyDescent="0.3">
      <c r="A3271" s="3">
        <v>2006</v>
      </c>
      <c r="B3271" s="3">
        <v>244</v>
      </c>
      <c r="C3271" s="3" t="s">
        <v>45</v>
      </c>
      <c r="D3271" s="3" t="s">
        <v>67</v>
      </c>
      <c r="E3271" s="3" t="s">
        <v>67</v>
      </c>
      <c r="F3271" s="3">
        <v>4586</v>
      </c>
      <c r="G3271" s="3">
        <f t="shared" si="156"/>
        <v>2006</v>
      </c>
      <c r="H3271" s="4">
        <v>5</v>
      </c>
      <c r="I3271" s="3" t="s">
        <v>36</v>
      </c>
      <c r="J3271" s="3">
        <v>7</v>
      </c>
      <c r="K3271" s="3">
        <v>7</v>
      </c>
      <c r="L3271" s="3">
        <v>0</v>
      </c>
      <c r="M3271" s="3">
        <v>7</v>
      </c>
      <c r="N3271" s="3">
        <v>0</v>
      </c>
      <c r="O3271" s="3">
        <v>0</v>
      </c>
      <c r="P3271" s="3">
        <f t="shared" si="155"/>
        <v>21</v>
      </c>
      <c r="Q3271" s="3">
        <v>45</v>
      </c>
      <c r="R3271" s="3">
        <f t="shared" si="154"/>
        <v>3</v>
      </c>
      <c r="S3271" s="3">
        <v>21</v>
      </c>
      <c r="T3271" s="3">
        <f>IF(AND(H3271&lt;5,S3271&gt;=VLOOKUP(A3271,anni!$A$1:$O$32,6,0)),1,0)</f>
        <v>0</v>
      </c>
    </row>
    <row r="3272" spans="1:20" x14ac:dyDescent="0.3">
      <c r="A3272" s="3">
        <v>2006</v>
      </c>
      <c r="B3272" s="3">
        <v>245</v>
      </c>
      <c r="C3272" s="3" t="s">
        <v>101</v>
      </c>
      <c r="D3272" s="3" t="s">
        <v>104</v>
      </c>
      <c r="E3272" s="3" t="s">
        <v>104</v>
      </c>
      <c r="F3272" s="3">
        <v>4988</v>
      </c>
      <c r="G3272" s="3">
        <f t="shared" si="156"/>
        <v>2006</v>
      </c>
      <c r="H3272" s="4">
        <v>3</v>
      </c>
      <c r="I3272" s="3" t="s">
        <v>36</v>
      </c>
      <c r="J3272" s="3">
        <v>7</v>
      </c>
      <c r="K3272" s="3">
        <v>0</v>
      </c>
      <c r="L3272" s="3">
        <v>4</v>
      </c>
      <c r="M3272" s="3">
        <v>0</v>
      </c>
      <c r="N3272" s="3">
        <v>0</v>
      </c>
      <c r="O3272" s="3">
        <v>0</v>
      </c>
      <c r="P3272" s="3">
        <f t="shared" si="155"/>
        <v>15.399999999999999</v>
      </c>
      <c r="Q3272" s="3">
        <v>168</v>
      </c>
      <c r="R3272" s="3">
        <f t="shared" si="154"/>
        <v>4</v>
      </c>
      <c r="S3272" s="3">
        <v>11</v>
      </c>
      <c r="T3272" s="3">
        <f>IF(AND(H3272&lt;5,S3272&gt;=VLOOKUP(A3272,anni!$A$1:$O$32,6,0)),1,0)</f>
        <v>0</v>
      </c>
    </row>
    <row r="3273" spans="1:20" x14ac:dyDescent="0.3">
      <c r="A3273" s="3">
        <v>2006</v>
      </c>
      <c r="B3273" s="3">
        <v>246</v>
      </c>
      <c r="C3273" s="3" t="s">
        <v>29</v>
      </c>
      <c r="D3273" s="3" t="s">
        <v>75</v>
      </c>
      <c r="E3273" s="3" t="s">
        <v>75</v>
      </c>
      <c r="F3273" s="3">
        <v>5136</v>
      </c>
      <c r="G3273" s="3">
        <f t="shared" si="156"/>
        <v>2006</v>
      </c>
      <c r="H3273" s="4">
        <v>3</v>
      </c>
      <c r="I3273" s="3" t="s">
        <v>36</v>
      </c>
      <c r="J3273" s="3">
        <v>7</v>
      </c>
      <c r="K3273" s="3">
        <v>0</v>
      </c>
      <c r="L3273" s="3">
        <v>0</v>
      </c>
      <c r="M3273" s="3">
        <v>6</v>
      </c>
      <c r="N3273" s="3">
        <v>0</v>
      </c>
      <c r="O3273" s="3">
        <v>0</v>
      </c>
      <c r="P3273" s="3">
        <f t="shared" si="155"/>
        <v>18.2</v>
      </c>
      <c r="Q3273" s="3">
        <v>139</v>
      </c>
      <c r="R3273" s="3">
        <f t="shared" si="154"/>
        <v>1</v>
      </c>
      <c r="S3273" s="3">
        <v>13</v>
      </c>
      <c r="T3273" s="3">
        <f>IF(AND(H3273&lt;5,S3273&gt;=VLOOKUP(A3273,anni!$A$1:$O$32,6,0)),1,0)</f>
        <v>0</v>
      </c>
    </row>
    <row r="3274" spans="1:20" x14ac:dyDescent="0.3">
      <c r="A3274" s="3">
        <v>2006</v>
      </c>
      <c r="B3274" s="3">
        <v>247</v>
      </c>
      <c r="C3274" s="3" t="s">
        <v>56</v>
      </c>
      <c r="D3274" s="3" t="s">
        <v>126</v>
      </c>
      <c r="E3274" s="3" t="s">
        <v>126</v>
      </c>
      <c r="F3274" s="3">
        <v>5106</v>
      </c>
      <c r="G3274" s="3">
        <f t="shared" si="156"/>
        <v>2006</v>
      </c>
      <c r="H3274" s="4">
        <v>4</v>
      </c>
      <c r="I3274" s="3" t="s">
        <v>36</v>
      </c>
      <c r="J3274" s="3">
        <v>7</v>
      </c>
      <c r="K3274" s="3">
        <v>6</v>
      </c>
      <c r="L3274" s="3">
        <v>0</v>
      </c>
      <c r="M3274" s="3">
        <v>2</v>
      </c>
      <c r="N3274" s="3">
        <v>0</v>
      </c>
      <c r="O3274" s="3">
        <v>0</v>
      </c>
      <c r="P3274" s="3">
        <f t="shared" si="155"/>
        <v>18</v>
      </c>
      <c r="Q3274" s="3">
        <v>113</v>
      </c>
      <c r="R3274" s="3">
        <f t="shared" si="154"/>
        <v>1</v>
      </c>
      <c r="S3274" s="3">
        <v>15</v>
      </c>
      <c r="T3274" s="3">
        <f>IF(AND(H3274&lt;5,S3274&gt;=VLOOKUP(A3274,anni!$A$1:$O$32,6,0)),1,0)</f>
        <v>0</v>
      </c>
    </row>
    <row r="3275" spans="1:20" x14ac:dyDescent="0.3">
      <c r="A3275" s="3">
        <v>2006</v>
      </c>
      <c r="B3275" s="3">
        <v>248</v>
      </c>
      <c r="C3275" s="3" t="s">
        <v>32</v>
      </c>
      <c r="D3275" s="3" t="s">
        <v>95</v>
      </c>
      <c r="E3275" s="3" t="s">
        <v>95</v>
      </c>
      <c r="F3275" s="3">
        <v>5055</v>
      </c>
      <c r="G3275" s="3">
        <f t="shared" si="156"/>
        <v>2006</v>
      </c>
      <c r="H3275" s="4">
        <v>5</v>
      </c>
      <c r="I3275" s="3" t="s">
        <v>36</v>
      </c>
      <c r="J3275" s="3">
        <v>7</v>
      </c>
      <c r="K3275" s="3">
        <v>2</v>
      </c>
      <c r="L3275" s="3">
        <v>2</v>
      </c>
      <c r="M3275" s="3">
        <v>0</v>
      </c>
      <c r="N3275" s="3">
        <v>0</v>
      </c>
      <c r="O3275" s="3">
        <v>0</v>
      </c>
      <c r="P3275" s="3">
        <f t="shared" si="155"/>
        <v>11</v>
      </c>
      <c r="Q3275" s="3">
        <v>168</v>
      </c>
      <c r="R3275" s="3">
        <f t="shared" si="154"/>
        <v>1</v>
      </c>
      <c r="S3275" s="3">
        <v>11</v>
      </c>
      <c r="T3275" s="3">
        <f>IF(AND(H3275&lt;5,S3275&gt;=VLOOKUP(A3275,anni!$A$1:$O$32,6,0)),1,0)</f>
        <v>0</v>
      </c>
    </row>
    <row r="3276" spans="1:20" x14ac:dyDescent="0.3">
      <c r="A3276" s="3">
        <v>2006</v>
      </c>
      <c r="B3276" s="3">
        <v>249</v>
      </c>
      <c r="C3276" s="3" t="s">
        <v>29</v>
      </c>
      <c r="D3276" s="3" t="s">
        <v>114</v>
      </c>
      <c r="E3276" s="3" t="s">
        <v>114</v>
      </c>
      <c r="F3276" s="3">
        <v>5107</v>
      </c>
      <c r="G3276" s="3">
        <f t="shared" si="156"/>
        <v>2006</v>
      </c>
      <c r="H3276" s="4">
        <v>4</v>
      </c>
      <c r="I3276" s="3" t="s">
        <v>36</v>
      </c>
      <c r="J3276" s="3">
        <v>7</v>
      </c>
      <c r="K3276" s="3">
        <v>6</v>
      </c>
      <c r="L3276" s="3">
        <v>0</v>
      </c>
      <c r="M3276" s="3">
        <v>2</v>
      </c>
      <c r="N3276" s="3">
        <v>0</v>
      </c>
      <c r="O3276" s="3">
        <v>1</v>
      </c>
      <c r="P3276" s="3">
        <f t="shared" si="155"/>
        <v>19.2</v>
      </c>
      <c r="Q3276" s="3">
        <v>102</v>
      </c>
      <c r="R3276" s="3">
        <f t="shared" si="154"/>
        <v>2</v>
      </c>
      <c r="S3276" s="3">
        <v>16</v>
      </c>
      <c r="T3276" s="3">
        <f>IF(AND(H3276&lt;5,S3276&gt;=VLOOKUP(A3276,anni!$A$1:$O$32,6,0)),1,0)</f>
        <v>0</v>
      </c>
    </row>
    <row r="3277" spans="1:20" x14ac:dyDescent="0.3">
      <c r="A3277" s="3">
        <v>2006</v>
      </c>
      <c r="B3277" s="3">
        <v>250</v>
      </c>
      <c r="C3277" s="3" t="s">
        <v>45</v>
      </c>
      <c r="D3277" s="3" t="s">
        <v>49</v>
      </c>
      <c r="E3277" s="3" t="s">
        <v>49</v>
      </c>
      <c r="F3277" s="3">
        <v>4925</v>
      </c>
      <c r="G3277" s="3">
        <f t="shared" si="156"/>
        <v>2006</v>
      </c>
      <c r="H3277" s="4">
        <v>5</v>
      </c>
      <c r="I3277" s="3" t="s">
        <v>36</v>
      </c>
      <c r="J3277" s="3">
        <v>7</v>
      </c>
      <c r="K3277" s="3">
        <v>7</v>
      </c>
      <c r="L3277" s="3">
        <v>3</v>
      </c>
      <c r="M3277" s="3">
        <v>7</v>
      </c>
      <c r="N3277" s="3">
        <v>1</v>
      </c>
      <c r="O3277" s="3">
        <v>1</v>
      </c>
      <c r="P3277" s="3">
        <f t="shared" si="155"/>
        <v>26</v>
      </c>
      <c r="Q3277" s="3">
        <v>15</v>
      </c>
      <c r="R3277" s="3">
        <f t="shared" si="154"/>
        <v>2</v>
      </c>
      <c r="S3277" s="3">
        <v>26</v>
      </c>
      <c r="T3277" s="3">
        <f>IF(AND(H3277&lt;5,S3277&gt;=VLOOKUP(A3277,anni!$A$1:$O$32,6,0)),1,0)</f>
        <v>0</v>
      </c>
    </row>
    <row r="3278" spans="1:20" x14ac:dyDescent="0.3">
      <c r="A3278" s="3">
        <v>2006</v>
      </c>
      <c r="B3278" s="3">
        <v>251</v>
      </c>
      <c r="C3278" s="3" t="s">
        <v>69</v>
      </c>
      <c r="D3278" s="3" t="s">
        <v>90</v>
      </c>
      <c r="E3278" s="3" t="s">
        <v>90</v>
      </c>
      <c r="F3278" s="3">
        <v>5108</v>
      </c>
      <c r="G3278" s="3">
        <f t="shared" si="156"/>
        <v>2006</v>
      </c>
      <c r="H3278" s="4">
        <v>4</v>
      </c>
      <c r="I3278" s="3" t="s">
        <v>36</v>
      </c>
      <c r="J3278" s="3">
        <v>7</v>
      </c>
      <c r="K3278" s="3">
        <v>5</v>
      </c>
      <c r="L3278" s="3">
        <v>6</v>
      </c>
      <c r="M3278" s="3">
        <v>7</v>
      </c>
      <c r="N3278" s="3">
        <v>7</v>
      </c>
      <c r="O3278" s="3">
        <v>0</v>
      </c>
      <c r="P3278" s="3">
        <f t="shared" si="155"/>
        <v>0</v>
      </c>
      <c r="Q3278" s="3">
        <v>4</v>
      </c>
      <c r="R3278" s="3">
        <f t="shared" si="154"/>
        <v>2</v>
      </c>
      <c r="S3278" s="3">
        <v>32</v>
      </c>
      <c r="T3278" s="3">
        <f>IF(AND(H3278&lt;5,S3278&gt;=VLOOKUP(A3278,anni!$A$1:$O$32,6,0)),1,0)</f>
        <v>1</v>
      </c>
    </row>
    <row r="3279" spans="1:20" x14ac:dyDescent="0.3">
      <c r="A3279" s="3">
        <v>2006</v>
      </c>
      <c r="B3279" s="3">
        <v>252</v>
      </c>
      <c r="C3279" s="3" t="s">
        <v>79</v>
      </c>
      <c r="D3279" s="3" t="s">
        <v>80</v>
      </c>
      <c r="E3279" s="3" t="s">
        <v>80</v>
      </c>
      <c r="F3279" s="3">
        <v>4997</v>
      </c>
      <c r="G3279" s="3">
        <f t="shared" si="156"/>
        <v>2006</v>
      </c>
      <c r="H3279" s="4">
        <v>2</v>
      </c>
      <c r="I3279" s="3" t="s">
        <v>31</v>
      </c>
      <c r="J3279" s="3">
        <v>7</v>
      </c>
      <c r="K3279" s="3">
        <v>3</v>
      </c>
      <c r="L3279" s="3">
        <v>0</v>
      </c>
      <c r="M3279" s="3">
        <v>0</v>
      </c>
      <c r="N3279" s="3">
        <v>0</v>
      </c>
      <c r="O3279" s="3">
        <v>1</v>
      </c>
      <c r="P3279" s="3">
        <f t="shared" si="155"/>
        <v>17.600000000000001</v>
      </c>
      <c r="Q3279" s="3">
        <v>168</v>
      </c>
      <c r="R3279" s="3">
        <f t="shared" si="154"/>
        <v>4</v>
      </c>
      <c r="S3279" s="3">
        <v>11</v>
      </c>
      <c r="T3279" s="3">
        <f>IF(AND(H3279&lt;5,S3279&gt;=VLOOKUP(A3279,anni!$A$1:$O$32,6,0)),1,0)</f>
        <v>0</v>
      </c>
    </row>
    <row r="3280" spans="1:20" x14ac:dyDescent="0.3">
      <c r="A3280" s="3">
        <v>2006</v>
      </c>
      <c r="B3280" s="3">
        <v>253</v>
      </c>
      <c r="C3280" s="3" t="s">
        <v>34</v>
      </c>
      <c r="D3280" s="3" t="s">
        <v>41</v>
      </c>
      <c r="E3280" s="3" t="s">
        <v>41</v>
      </c>
      <c r="F3280" s="3">
        <v>5109</v>
      </c>
      <c r="G3280" s="3">
        <f t="shared" si="156"/>
        <v>2006</v>
      </c>
      <c r="H3280" s="4">
        <v>4</v>
      </c>
      <c r="I3280" s="3" t="s">
        <v>36</v>
      </c>
      <c r="J3280" s="3">
        <v>7</v>
      </c>
      <c r="K3280" s="3">
        <v>5</v>
      </c>
      <c r="L3280" s="3">
        <v>0</v>
      </c>
      <c r="M3280" s="3">
        <v>1</v>
      </c>
      <c r="N3280" s="3">
        <v>0</v>
      </c>
      <c r="O3280" s="3">
        <v>0</v>
      </c>
      <c r="P3280" s="3">
        <f t="shared" si="155"/>
        <v>15.6</v>
      </c>
      <c r="Q3280" s="3">
        <v>139</v>
      </c>
      <c r="R3280" s="3">
        <f t="shared" si="154"/>
        <v>1</v>
      </c>
      <c r="S3280" s="3">
        <v>13</v>
      </c>
      <c r="T3280" s="3">
        <f>IF(AND(H3280&lt;5,S3280&gt;=VLOOKUP(A3280,anni!$A$1:$O$32,6,0)),1,0)</f>
        <v>0</v>
      </c>
    </row>
    <row r="3281" spans="1:20" x14ac:dyDescent="0.3">
      <c r="A3281" s="3">
        <v>2006</v>
      </c>
      <c r="B3281" s="3">
        <v>254</v>
      </c>
      <c r="C3281" s="3" t="s">
        <v>37</v>
      </c>
      <c r="D3281" s="3" t="s">
        <v>38</v>
      </c>
      <c r="E3281" s="3" t="s">
        <v>38</v>
      </c>
      <c r="F3281" s="3">
        <v>5056</v>
      </c>
      <c r="G3281" s="3">
        <f t="shared" si="156"/>
        <v>2006</v>
      </c>
      <c r="H3281" s="4">
        <v>5</v>
      </c>
      <c r="I3281" s="3" t="s">
        <v>36</v>
      </c>
      <c r="J3281" s="3">
        <v>7</v>
      </c>
      <c r="K3281" s="3">
        <v>7</v>
      </c>
      <c r="L3281" s="3">
        <v>0</v>
      </c>
      <c r="M3281" s="3">
        <v>3</v>
      </c>
      <c r="N3281" s="3">
        <v>1</v>
      </c>
      <c r="O3281" s="3">
        <v>0</v>
      </c>
      <c r="P3281" s="3">
        <f t="shared" si="155"/>
        <v>18</v>
      </c>
      <c r="Q3281" s="3">
        <v>76</v>
      </c>
      <c r="R3281" s="3">
        <f t="shared" si="154"/>
        <v>1</v>
      </c>
      <c r="S3281" s="3">
        <v>18</v>
      </c>
      <c r="T3281" s="3">
        <f>IF(AND(H3281&lt;5,S3281&gt;=VLOOKUP(A3281,anni!$A$1:$O$32,6,0)),1,0)</f>
        <v>0</v>
      </c>
    </row>
    <row r="3282" spans="1:20" x14ac:dyDescent="0.3">
      <c r="A3282" s="3">
        <v>2006</v>
      </c>
      <c r="B3282" s="3">
        <v>255</v>
      </c>
      <c r="C3282" s="3" t="s">
        <v>106</v>
      </c>
      <c r="D3282" s="3" t="s">
        <v>107</v>
      </c>
      <c r="E3282" s="3" t="s">
        <v>107</v>
      </c>
      <c r="F3282" s="3">
        <v>4926</v>
      </c>
      <c r="G3282" s="3">
        <f t="shared" si="156"/>
        <v>2006</v>
      </c>
      <c r="H3282" s="4">
        <v>5</v>
      </c>
      <c r="I3282" s="3" t="s">
        <v>36</v>
      </c>
      <c r="J3282" s="3">
        <v>7</v>
      </c>
      <c r="K3282" s="3">
        <v>7</v>
      </c>
      <c r="L3282" s="3">
        <v>0</v>
      </c>
      <c r="M3282" s="3">
        <v>7</v>
      </c>
      <c r="N3282" s="3">
        <v>0</v>
      </c>
      <c r="O3282" s="3">
        <v>0</v>
      </c>
      <c r="P3282" s="3">
        <f t="shared" si="155"/>
        <v>21</v>
      </c>
      <c r="Q3282" s="3">
        <v>45</v>
      </c>
      <c r="R3282" s="3">
        <f t="shared" si="154"/>
        <v>2</v>
      </c>
      <c r="S3282" s="3">
        <v>21</v>
      </c>
      <c r="T3282" s="3">
        <f>IF(AND(H3282&lt;5,S3282&gt;=VLOOKUP(A3282,anni!$A$1:$O$32,6,0)),1,0)</f>
        <v>0</v>
      </c>
    </row>
    <row r="3283" spans="1:20" x14ac:dyDescent="0.3">
      <c r="A3283" s="3">
        <v>2006</v>
      </c>
      <c r="B3283" s="3">
        <v>256</v>
      </c>
      <c r="C3283" s="3" t="s">
        <v>43</v>
      </c>
      <c r="D3283" s="3" t="s">
        <v>92</v>
      </c>
      <c r="E3283" s="3" t="s">
        <v>92</v>
      </c>
      <c r="F3283" s="3">
        <v>4953</v>
      </c>
      <c r="G3283" s="3">
        <f t="shared" si="156"/>
        <v>2006</v>
      </c>
      <c r="H3283" s="4">
        <v>4</v>
      </c>
      <c r="I3283" s="3" t="s">
        <v>36</v>
      </c>
      <c r="J3283" s="3">
        <v>7</v>
      </c>
      <c r="K3283" s="3">
        <v>4</v>
      </c>
      <c r="L3283" s="3">
        <v>4</v>
      </c>
      <c r="M3283" s="3">
        <v>7</v>
      </c>
      <c r="N3283" s="3">
        <v>0</v>
      </c>
      <c r="O3283" s="3">
        <v>0</v>
      </c>
      <c r="P3283" s="3">
        <f t="shared" si="155"/>
        <v>26.4</v>
      </c>
      <c r="Q3283" s="3">
        <v>36</v>
      </c>
      <c r="R3283" s="3">
        <f t="shared" si="154"/>
        <v>3</v>
      </c>
      <c r="S3283" s="3">
        <v>22</v>
      </c>
      <c r="T3283" s="3">
        <f>IF(AND(H3283&lt;5,S3283&gt;=VLOOKUP(A3283,anni!$A$1:$O$32,6,0)),1,0)</f>
        <v>0</v>
      </c>
    </row>
    <row r="3284" spans="1:20" x14ac:dyDescent="0.3">
      <c r="A3284" s="3">
        <v>2006</v>
      </c>
      <c r="B3284" s="3">
        <v>257</v>
      </c>
      <c r="C3284" s="3" t="s">
        <v>62</v>
      </c>
      <c r="D3284" s="3" t="s">
        <v>134</v>
      </c>
      <c r="E3284" s="3" t="s">
        <v>134</v>
      </c>
      <c r="F3284" s="3">
        <v>5057</v>
      </c>
      <c r="G3284" s="3">
        <f t="shared" si="156"/>
        <v>2006</v>
      </c>
      <c r="H3284" s="4">
        <v>5</v>
      </c>
      <c r="I3284" s="3" t="s">
        <v>36</v>
      </c>
      <c r="J3284" s="3">
        <v>7</v>
      </c>
      <c r="K3284" s="3">
        <v>0</v>
      </c>
      <c r="L3284" s="3">
        <v>0</v>
      </c>
      <c r="M3284" s="3">
        <v>0</v>
      </c>
      <c r="N3284" s="3">
        <v>0</v>
      </c>
      <c r="O3284" s="3">
        <v>0</v>
      </c>
      <c r="P3284" s="3">
        <f t="shared" si="155"/>
        <v>7</v>
      </c>
      <c r="Q3284" s="3">
        <v>244</v>
      </c>
      <c r="R3284" s="3">
        <f t="shared" si="154"/>
        <v>1</v>
      </c>
      <c r="S3284" s="3">
        <v>7</v>
      </c>
      <c r="T3284" s="3">
        <f>IF(AND(H3284&lt;5,S3284&gt;=VLOOKUP(A3284,anni!$A$1:$O$32,6,0)),1,0)</f>
        <v>0</v>
      </c>
    </row>
    <row r="3285" spans="1:20" x14ac:dyDescent="0.3">
      <c r="A3285" s="3">
        <v>2006</v>
      </c>
      <c r="B3285" s="3">
        <v>258</v>
      </c>
      <c r="C3285" s="3" t="s">
        <v>47</v>
      </c>
      <c r="D3285" s="3" t="s">
        <v>81</v>
      </c>
      <c r="E3285" s="3" t="s">
        <v>81</v>
      </c>
      <c r="F3285" s="3">
        <v>5110</v>
      </c>
      <c r="G3285" s="3">
        <f t="shared" si="156"/>
        <v>2006</v>
      </c>
      <c r="H3285" s="4">
        <v>4</v>
      </c>
      <c r="I3285" s="3" t="s">
        <v>36</v>
      </c>
      <c r="J3285" s="3">
        <v>7</v>
      </c>
      <c r="K3285" s="3">
        <v>5</v>
      </c>
      <c r="L3285" s="3">
        <v>0</v>
      </c>
      <c r="M3285" s="3">
        <v>2</v>
      </c>
      <c r="N3285" s="3">
        <v>1</v>
      </c>
      <c r="O3285" s="3">
        <v>1</v>
      </c>
      <c r="P3285" s="3">
        <f t="shared" si="155"/>
        <v>19.2</v>
      </c>
      <c r="Q3285" s="3">
        <v>102</v>
      </c>
      <c r="R3285" s="3">
        <f t="shared" si="154"/>
        <v>1</v>
      </c>
      <c r="S3285" s="3">
        <v>16</v>
      </c>
      <c r="T3285" s="3">
        <f>IF(AND(H3285&lt;5,S3285&gt;=VLOOKUP(A3285,anni!$A$1:$O$32,6,0)),1,0)</f>
        <v>0</v>
      </c>
    </row>
    <row r="3286" spans="1:20" x14ac:dyDescent="0.3">
      <c r="A3286" s="3">
        <v>2006</v>
      </c>
      <c r="B3286" s="3">
        <v>259</v>
      </c>
      <c r="C3286" s="3" t="s">
        <v>62</v>
      </c>
      <c r="D3286" s="3" t="s">
        <v>110</v>
      </c>
      <c r="E3286" s="3" t="s">
        <v>110</v>
      </c>
      <c r="F3286" s="3">
        <v>4588</v>
      </c>
      <c r="G3286" s="3">
        <f t="shared" si="156"/>
        <v>2006</v>
      </c>
      <c r="H3286" s="4">
        <v>5</v>
      </c>
      <c r="I3286" s="3" t="s">
        <v>36</v>
      </c>
      <c r="J3286" s="3">
        <v>7</v>
      </c>
      <c r="K3286" s="3">
        <v>7</v>
      </c>
      <c r="L3286" s="3">
        <v>2</v>
      </c>
      <c r="M3286" s="3">
        <v>2</v>
      </c>
      <c r="N3286" s="3">
        <v>0</v>
      </c>
      <c r="O3286" s="3">
        <v>1</v>
      </c>
      <c r="P3286" s="3">
        <f t="shared" si="155"/>
        <v>19</v>
      </c>
      <c r="Q3286" s="3">
        <v>64</v>
      </c>
      <c r="R3286" s="3">
        <f t="shared" si="154"/>
        <v>4</v>
      </c>
      <c r="S3286" s="3">
        <v>19</v>
      </c>
      <c r="T3286" s="3">
        <f>IF(AND(H3286&lt;5,S3286&gt;=VLOOKUP(A3286,anni!$A$1:$O$32,6,0)),1,0)</f>
        <v>0</v>
      </c>
    </row>
    <row r="3287" spans="1:20" x14ac:dyDescent="0.3">
      <c r="A3287" s="3">
        <v>2006</v>
      </c>
      <c r="B3287" s="3">
        <v>260</v>
      </c>
      <c r="C3287" s="3" t="s">
        <v>32</v>
      </c>
      <c r="D3287" s="3" t="s">
        <v>127</v>
      </c>
      <c r="E3287" s="3" t="s">
        <v>127</v>
      </c>
      <c r="F3287" s="3">
        <v>4927</v>
      </c>
      <c r="G3287" s="3">
        <f t="shared" si="156"/>
        <v>2006</v>
      </c>
      <c r="H3287" s="4">
        <v>5</v>
      </c>
      <c r="I3287" s="3" t="s">
        <v>36</v>
      </c>
      <c r="J3287" s="3">
        <v>7</v>
      </c>
      <c r="K3287" s="3">
        <v>6</v>
      </c>
      <c r="L3287" s="3">
        <v>0</v>
      </c>
      <c r="M3287" s="3">
        <v>5</v>
      </c>
      <c r="N3287" s="3">
        <v>0</v>
      </c>
      <c r="O3287" s="3">
        <v>0</v>
      </c>
      <c r="P3287" s="3">
        <f t="shared" si="155"/>
        <v>18</v>
      </c>
      <c r="Q3287" s="3">
        <v>76</v>
      </c>
      <c r="R3287" s="3">
        <f t="shared" si="154"/>
        <v>2</v>
      </c>
      <c r="S3287" s="3">
        <v>18</v>
      </c>
      <c r="T3287" s="3">
        <f>IF(AND(H3287&lt;5,S3287&gt;=VLOOKUP(A3287,anni!$A$1:$O$32,6,0)),1,0)</f>
        <v>0</v>
      </c>
    </row>
    <row r="3288" spans="1:20" x14ac:dyDescent="0.3">
      <c r="A3288" s="3">
        <v>2006</v>
      </c>
      <c r="B3288" s="3">
        <v>261</v>
      </c>
      <c r="C3288" s="3" t="s">
        <v>34</v>
      </c>
      <c r="D3288" s="3" t="s">
        <v>88</v>
      </c>
      <c r="E3288" s="3" t="s">
        <v>88</v>
      </c>
      <c r="F3288" s="3">
        <v>5111</v>
      </c>
      <c r="G3288" s="3">
        <f t="shared" si="156"/>
        <v>2006</v>
      </c>
      <c r="H3288" s="4">
        <v>4</v>
      </c>
      <c r="I3288" s="3" t="s">
        <v>36</v>
      </c>
      <c r="J3288" s="3">
        <v>7</v>
      </c>
      <c r="K3288" s="3">
        <v>7</v>
      </c>
      <c r="L3288" s="3">
        <v>0</v>
      </c>
      <c r="M3288" s="3">
        <v>5</v>
      </c>
      <c r="N3288" s="3">
        <v>0</v>
      </c>
      <c r="O3288" s="3">
        <v>0</v>
      </c>
      <c r="P3288" s="3">
        <f t="shared" si="155"/>
        <v>22.8</v>
      </c>
      <c r="Q3288" s="3">
        <v>64</v>
      </c>
      <c r="R3288" s="3">
        <f t="shared" si="154"/>
        <v>1</v>
      </c>
      <c r="S3288" s="3">
        <v>19</v>
      </c>
      <c r="T3288" s="3">
        <f>IF(AND(H3288&lt;5,S3288&gt;=VLOOKUP(A3288,anni!$A$1:$O$32,6,0)),1,0)</f>
        <v>0</v>
      </c>
    </row>
    <row r="3289" spans="1:20" x14ac:dyDescent="0.3">
      <c r="A3289" s="3">
        <v>2006</v>
      </c>
      <c r="B3289" s="3">
        <v>262</v>
      </c>
      <c r="C3289" s="3" t="s">
        <v>69</v>
      </c>
      <c r="D3289" s="3" t="s">
        <v>89</v>
      </c>
      <c r="E3289" s="3" t="s">
        <v>89</v>
      </c>
      <c r="F3289" s="3">
        <v>5174</v>
      </c>
      <c r="G3289" s="3">
        <f t="shared" si="156"/>
        <v>2006</v>
      </c>
      <c r="H3289" s="4">
        <v>2</v>
      </c>
      <c r="I3289" s="3" t="s">
        <v>31</v>
      </c>
      <c r="J3289" s="3">
        <v>7</v>
      </c>
      <c r="K3289" s="3">
        <v>0</v>
      </c>
      <c r="L3289" s="3">
        <v>0</v>
      </c>
      <c r="M3289" s="3">
        <v>0</v>
      </c>
      <c r="N3289" s="3">
        <v>0</v>
      </c>
      <c r="O3289" s="3">
        <v>0</v>
      </c>
      <c r="P3289" s="3">
        <f t="shared" si="155"/>
        <v>11.200000000000001</v>
      </c>
      <c r="Q3289" s="3">
        <v>244</v>
      </c>
      <c r="R3289" s="3">
        <f t="shared" si="154"/>
        <v>2</v>
      </c>
      <c r="S3289" s="3">
        <v>7</v>
      </c>
      <c r="T3289" s="3">
        <f>IF(AND(H3289&lt;5,S3289&gt;=VLOOKUP(A3289,anni!$A$1:$O$32,6,0)),1,0)</f>
        <v>0</v>
      </c>
    </row>
    <row r="3290" spans="1:20" x14ac:dyDescent="0.3">
      <c r="A3290" s="3">
        <v>2006</v>
      </c>
      <c r="B3290" s="3">
        <v>263</v>
      </c>
      <c r="C3290" s="3" t="s">
        <v>69</v>
      </c>
      <c r="D3290" s="3" t="s">
        <v>72</v>
      </c>
      <c r="E3290" s="3" t="s">
        <v>72</v>
      </c>
      <c r="F3290" s="3">
        <v>5058</v>
      </c>
      <c r="G3290" s="3">
        <f t="shared" si="156"/>
        <v>2006</v>
      </c>
      <c r="H3290" s="4">
        <v>5</v>
      </c>
      <c r="I3290" s="3" t="s">
        <v>36</v>
      </c>
      <c r="J3290" s="3">
        <v>0</v>
      </c>
      <c r="K3290" s="3">
        <v>7</v>
      </c>
      <c r="L3290" s="3">
        <v>0</v>
      </c>
      <c r="M3290" s="3">
        <v>0</v>
      </c>
      <c r="N3290" s="3">
        <v>0</v>
      </c>
      <c r="O3290" s="3">
        <v>0</v>
      </c>
      <c r="P3290" s="3">
        <f t="shared" si="155"/>
        <v>7</v>
      </c>
      <c r="Q3290" s="3">
        <v>244</v>
      </c>
      <c r="R3290" s="3">
        <f t="shared" si="154"/>
        <v>1</v>
      </c>
      <c r="S3290" s="3">
        <v>7</v>
      </c>
      <c r="T3290" s="3">
        <f>IF(AND(H3290&lt;5,S3290&gt;=VLOOKUP(A3290,anni!$A$1:$O$32,6,0)),1,0)</f>
        <v>0</v>
      </c>
    </row>
    <row r="3291" spans="1:20" x14ac:dyDescent="0.3">
      <c r="A3291" s="3">
        <v>2006</v>
      </c>
      <c r="B3291" s="3">
        <v>264</v>
      </c>
      <c r="C3291" s="3" t="s">
        <v>45</v>
      </c>
      <c r="D3291" s="3" t="s">
        <v>68</v>
      </c>
      <c r="E3291" s="3" t="s">
        <v>68</v>
      </c>
      <c r="F3291" s="3">
        <v>5059</v>
      </c>
      <c r="G3291" s="3">
        <f t="shared" si="156"/>
        <v>2006</v>
      </c>
      <c r="H3291" s="4">
        <v>5</v>
      </c>
      <c r="I3291" s="3" t="s">
        <v>36</v>
      </c>
      <c r="J3291" s="3">
        <v>7</v>
      </c>
      <c r="K3291" s="3">
        <v>4</v>
      </c>
      <c r="L3291" s="3">
        <v>0</v>
      </c>
      <c r="M3291" s="3">
        <v>7</v>
      </c>
      <c r="N3291" s="3">
        <v>0</v>
      </c>
      <c r="O3291" s="3">
        <v>0</v>
      </c>
      <c r="P3291" s="3">
        <f t="shared" si="155"/>
        <v>18</v>
      </c>
      <c r="Q3291" s="3">
        <v>76</v>
      </c>
      <c r="R3291" s="3">
        <f t="shared" si="154"/>
        <v>1</v>
      </c>
      <c r="S3291" s="3">
        <v>18</v>
      </c>
      <c r="T3291" s="3">
        <f>IF(AND(H3291&lt;5,S3291&gt;=VLOOKUP(A3291,anni!$A$1:$O$32,6,0)),1,0)</f>
        <v>0</v>
      </c>
    </row>
    <row r="3292" spans="1:20" x14ac:dyDescent="0.3">
      <c r="A3292" s="3">
        <v>2006</v>
      </c>
      <c r="B3292" s="3">
        <v>265</v>
      </c>
      <c r="C3292" s="3" t="s">
        <v>45</v>
      </c>
      <c r="D3292" s="3" t="s">
        <v>49</v>
      </c>
      <c r="E3292" s="3" t="s">
        <v>49</v>
      </c>
      <c r="F3292" s="3">
        <v>4998</v>
      </c>
      <c r="G3292" s="3">
        <f t="shared" si="156"/>
        <v>2006</v>
      </c>
      <c r="H3292" s="4">
        <v>2</v>
      </c>
      <c r="I3292" s="3" t="s">
        <v>31</v>
      </c>
      <c r="J3292" s="3">
        <v>7</v>
      </c>
      <c r="K3292" s="3">
        <v>5</v>
      </c>
      <c r="L3292" s="3">
        <v>4</v>
      </c>
      <c r="M3292" s="3">
        <v>3</v>
      </c>
      <c r="N3292" s="3">
        <v>0</v>
      </c>
      <c r="O3292" s="3">
        <v>0</v>
      </c>
      <c r="P3292" s="3">
        <f t="shared" si="155"/>
        <v>30.400000000000002</v>
      </c>
      <c r="Q3292" s="3">
        <v>64</v>
      </c>
      <c r="R3292" s="3">
        <f t="shared" si="154"/>
        <v>5</v>
      </c>
      <c r="S3292" s="3">
        <v>19</v>
      </c>
      <c r="T3292" s="3">
        <f>IF(AND(H3292&lt;5,S3292&gt;=VLOOKUP(A3292,anni!$A$1:$O$32,6,0)),1,0)</f>
        <v>0</v>
      </c>
    </row>
    <row r="3293" spans="1:20" x14ac:dyDescent="0.3">
      <c r="A3293" s="3">
        <v>2006</v>
      </c>
      <c r="B3293" s="3">
        <v>266</v>
      </c>
      <c r="C3293" s="3" t="s">
        <v>56</v>
      </c>
      <c r="D3293" s="3" t="s">
        <v>57</v>
      </c>
      <c r="E3293" s="3" t="s">
        <v>57</v>
      </c>
      <c r="F3293" s="3">
        <v>5060</v>
      </c>
      <c r="G3293" s="3">
        <f t="shared" si="156"/>
        <v>2006</v>
      </c>
      <c r="H3293" s="4">
        <v>5</v>
      </c>
      <c r="I3293" s="3" t="s">
        <v>36</v>
      </c>
      <c r="J3293" s="3">
        <v>7</v>
      </c>
      <c r="K3293" s="3">
        <v>3</v>
      </c>
      <c r="L3293" s="3">
        <v>0</v>
      </c>
      <c r="M3293" s="3">
        <v>2</v>
      </c>
      <c r="N3293" s="3">
        <v>0</v>
      </c>
      <c r="O3293" s="3">
        <v>0</v>
      </c>
      <c r="P3293" s="3">
        <f t="shared" si="155"/>
        <v>12</v>
      </c>
      <c r="Q3293" s="3">
        <v>149</v>
      </c>
      <c r="R3293" s="3">
        <f t="shared" si="154"/>
        <v>1</v>
      </c>
      <c r="S3293" s="3">
        <v>12</v>
      </c>
      <c r="T3293" s="3">
        <f>IF(AND(H3293&lt;5,S3293&gt;=VLOOKUP(A3293,anni!$A$1:$O$32,6,0)),1,0)</f>
        <v>0</v>
      </c>
    </row>
    <row r="3294" spans="1:20" x14ac:dyDescent="0.3">
      <c r="A3294" s="3">
        <v>2006</v>
      </c>
      <c r="B3294" s="3">
        <v>267</v>
      </c>
      <c r="C3294" s="3" t="s">
        <v>79</v>
      </c>
      <c r="D3294" s="3" t="s">
        <v>84</v>
      </c>
      <c r="E3294" s="3" t="s">
        <v>84</v>
      </c>
      <c r="F3294" s="3">
        <v>4590</v>
      </c>
      <c r="G3294" s="3">
        <f t="shared" si="156"/>
        <v>2006</v>
      </c>
      <c r="H3294" s="4">
        <v>5</v>
      </c>
      <c r="I3294" s="3" t="s">
        <v>36</v>
      </c>
      <c r="J3294" s="3">
        <v>7</v>
      </c>
      <c r="K3294" s="3">
        <v>1</v>
      </c>
      <c r="L3294" s="3">
        <v>0</v>
      </c>
      <c r="M3294" s="3">
        <v>5</v>
      </c>
      <c r="N3294" s="3">
        <v>0</v>
      </c>
      <c r="O3294" s="3">
        <v>0</v>
      </c>
      <c r="P3294" s="3">
        <f t="shared" si="155"/>
        <v>13</v>
      </c>
      <c r="Q3294" s="3">
        <v>139</v>
      </c>
      <c r="R3294" s="3">
        <f t="shared" si="154"/>
        <v>4</v>
      </c>
      <c r="S3294" s="3">
        <v>13</v>
      </c>
      <c r="T3294" s="3">
        <f>IF(AND(H3294&lt;5,S3294&gt;=VLOOKUP(A3294,anni!$A$1:$O$32,6,0)),1,0)</f>
        <v>0</v>
      </c>
    </row>
    <row r="3295" spans="1:20" x14ac:dyDescent="0.3">
      <c r="A3295" s="3">
        <v>2006</v>
      </c>
      <c r="B3295" s="3">
        <v>268</v>
      </c>
      <c r="C3295" s="3" t="s">
        <v>47</v>
      </c>
      <c r="D3295" s="3" t="s">
        <v>81</v>
      </c>
      <c r="E3295" s="3" t="s">
        <v>81</v>
      </c>
      <c r="F3295" s="3">
        <v>5137</v>
      </c>
      <c r="G3295" s="3">
        <f t="shared" si="156"/>
        <v>2006</v>
      </c>
      <c r="H3295" s="4">
        <v>3</v>
      </c>
      <c r="I3295" s="3" t="s">
        <v>36</v>
      </c>
      <c r="P3295" s="3">
        <f t="shared" si="155"/>
        <v>-1</v>
      </c>
      <c r="Q3295" s="3">
        <v>282</v>
      </c>
      <c r="R3295" s="3">
        <f t="shared" si="154"/>
        <v>2</v>
      </c>
      <c r="S3295" s="3">
        <v>-1</v>
      </c>
      <c r="T3295" s="3">
        <f>IF(AND(H3295&lt;5,S3295&gt;=VLOOKUP(A3295,anni!$A$1:$O$32,6,0)),1,0)</f>
        <v>0</v>
      </c>
    </row>
    <row r="3296" spans="1:20" x14ac:dyDescent="0.3">
      <c r="A3296" s="3">
        <v>2006</v>
      </c>
      <c r="B3296" s="3">
        <v>269</v>
      </c>
      <c r="C3296" s="3" t="s">
        <v>101</v>
      </c>
      <c r="D3296" s="3" t="s">
        <v>116</v>
      </c>
      <c r="E3296" s="3" t="s">
        <v>116</v>
      </c>
      <c r="F3296" s="3">
        <v>5175</v>
      </c>
      <c r="G3296" s="3">
        <f t="shared" si="156"/>
        <v>2006</v>
      </c>
      <c r="H3296" s="4">
        <v>2</v>
      </c>
      <c r="I3296" s="3" t="s">
        <v>31</v>
      </c>
      <c r="J3296" s="3">
        <v>7</v>
      </c>
      <c r="K3296" s="3">
        <v>0</v>
      </c>
      <c r="L3296" s="3">
        <v>0</v>
      </c>
      <c r="M3296" s="3">
        <v>0</v>
      </c>
      <c r="N3296" s="3">
        <v>0</v>
      </c>
      <c r="O3296" s="3">
        <v>0</v>
      </c>
      <c r="P3296" s="3">
        <f t="shared" si="155"/>
        <v>11.200000000000001</v>
      </c>
      <c r="Q3296" s="3">
        <v>244</v>
      </c>
      <c r="R3296" s="3">
        <f t="shared" si="154"/>
        <v>1</v>
      </c>
      <c r="S3296" s="3">
        <v>7</v>
      </c>
      <c r="T3296" s="3">
        <f>IF(AND(H3296&lt;5,S3296&gt;=VLOOKUP(A3296,anni!$A$1:$O$32,6,0)),1,0)</f>
        <v>0</v>
      </c>
    </row>
    <row r="3297" spans="1:20" x14ac:dyDescent="0.3">
      <c r="A3297" s="3">
        <v>2006</v>
      </c>
      <c r="B3297" s="3">
        <v>270</v>
      </c>
      <c r="C3297" s="3" t="s">
        <v>59</v>
      </c>
      <c r="D3297" s="3" t="s">
        <v>60</v>
      </c>
      <c r="E3297" s="3" t="s">
        <v>60</v>
      </c>
      <c r="F3297" s="3">
        <v>5176</v>
      </c>
      <c r="G3297" s="3">
        <f t="shared" si="156"/>
        <v>2006</v>
      </c>
      <c r="H3297" s="4">
        <v>2</v>
      </c>
      <c r="I3297" s="3" t="s">
        <v>31</v>
      </c>
      <c r="J3297" s="3">
        <v>7</v>
      </c>
      <c r="K3297" s="3">
        <v>0</v>
      </c>
      <c r="L3297" s="3">
        <v>0</v>
      </c>
      <c r="M3297" s="3">
        <v>3</v>
      </c>
      <c r="N3297" s="3">
        <v>0</v>
      </c>
      <c r="O3297" s="3">
        <v>1</v>
      </c>
      <c r="P3297" s="3">
        <f t="shared" si="155"/>
        <v>17.600000000000001</v>
      </c>
      <c r="Q3297" s="3">
        <v>168</v>
      </c>
      <c r="R3297" s="3">
        <f t="shared" ref="R3297:R3360" si="157">COUNTIF($F$609:$F$5991,F3297)</f>
        <v>4</v>
      </c>
      <c r="S3297" s="3">
        <v>11</v>
      </c>
      <c r="T3297" s="3">
        <f>IF(AND(H3297&lt;5,S3297&gt;=VLOOKUP(A3297,anni!$A$1:$O$32,6,0)),1,0)</f>
        <v>0</v>
      </c>
    </row>
    <row r="3298" spans="1:20" x14ac:dyDescent="0.3">
      <c r="A3298" s="3">
        <v>2006</v>
      </c>
      <c r="B3298" s="3">
        <v>271</v>
      </c>
      <c r="C3298" s="3" t="s">
        <v>56</v>
      </c>
      <c r="D3298" s="3" t="s">
        <v>66</v>
      </c>
      <c r="E3298" s="3" t="s">
        <v>66</v>
      </c>
      <c r="F3298" s="3">
        <v>4784</v>
      </c>
      <c r="G3298" s="3">
        <f t="shared" si="156"/>
        <v>2006</v>
      </c>
      <c r="H3298" s="4">
        <v>4</v>
      </c>
      <c r="I3298" s="3" t="s">
        <v>36</v>
      </c>
      <c r="J3298" s="3">
        <v>7</v>
      </c>
      <c r="K3298" s="3">
        <v>7</v>
      </c>
      <c r="L3298" s="3">
        <v>4</v>
      </c>
      <c r="M3298" s="3">
        <v>2</v>
      </c>
      <c r="N3298" s="3">
        <v>2</v>
      </c>
      <c r="O3298" s="3">
        <v>0</v>
      </c>
      <c r="P3298" s="3">
        <f t="shared" si="155"/>
        <v>26.4</v>
      </c>
      <c r="Q3298" s="3">
        <v>36</v>
      </c>
      <c r="R3298" s="3">
        <f t="shared" si="157"/>
        <v>4</v>
      </c>
      <c r="S3298" s="3">
        <v>22</v>
      </c>
      <c r="T3298" s="3">
        <f>IF(AND(H3298&lt;5,S3298&gt;=VLOOKUP(A3298,anni!$A$1:$O$32,6,0)),1,0)</f>
        <v>0</v>
      </c>
    </row>
    <row r="3299" spans="1:20" x14ac:dyDescent="0.3">
      <c r="A3299" s="3">
        <v>2006</v>
      </c>
      <c r="B3299" s="3">
        <v>272</v>
      </c>
      <c r="C3299" s="3" t="s">
        <v>32</v>
      </c>
      <c r="D3299" s="3" t="s">
        <v>95</v>
      </c>
      <c r="E3299" s="3" t="s">
        <v>95</v>
      </c>
      <c r="F3299" s="3">
        <v>5061</v>
      </c>
      <c r="G3299" s="3">
        <f t="shared" si="156"/>
        <v>2006</v>
      </c>
      <c r="H3299" s="4">
        <v>5</v>
      </c>
      <c r="I3299" s="3" t="s">
        <v>36</v>
      </c>
      <c r="J3299" s="3">
        <v>0</v>
      </c>
      <c r="K3299" s="3">
        <v>0</v>
      </c>
      <c r="L3299" s="3">
        <v>0</v>
      </c>
      <c r="M3299" s="3">
        <v>1</v>
      </c>
      <c r="N3299" s="3">
        <v>0</v>
      </c>
      <c r="O3299" s="3">
        <v>1</v>
      </c>
      <c r="P3299" s="3">
        <f t="shared" ref="P3299:P3362" si="158">IF(T3299=0,IF(S3299=-1,-1,S3299*HLOOKUP(H3299,$U$1:$Y$2,2,0)),0)</f>
        <v>2</v>
      </c>
      <c r="Q3299" s="3">
        <v>267</v>
      </c>
      <c r="R3299" s="3">
        <f t="shared" si="157"/>
        <v>1</v>
      </c>
      <c r="S3299" s="3">
        <v>2</v>
      </c>
      <c r="T3299" s="3">
        <f>IF(AND(H3299&lt;5,S3299&gt;=VLOOKUP(A3299,anni!$A$1:$O$32,6,0)),1,0)</f>
        <v>0</v>
      </c>
    </row>
    <row r="3300" spans="1:20" x14ac:dyDescent="0.3">
      <c r="A3300" s="3">
        <v>2006</v>
      </c>
      <c r="B3300" s="3">
        <v>273</v>
      </c>
      <c r="C3300" s="3" t="s">
        <v>56</v>
      </c>
      <c r="D3300" s="3" t="s">
        <v>93</v>
      </c>
      <c r="E3300" s="3" t="s">
        <v>93</v>
      </c>
      <c r="F3300" s="3">
        <v>5188</v>
      </c>
      <c r="G3300" s="3">
        <f t="shared" si="156"/>
        <v>2006</v>
      </c>
      <c r="H3300" s="4">
        <v>1</v>
      </c>
      <c r="I3300" s="3" t="s">
        <v>31</v>
      </c>
      <c r="J3300" s="3">
        <v>7</v>
      </c>
      <c r="K3300" s="3">
        <v>4</v>
      </c>
      <c r="L3300" s="3">
        <v>0</v>
      </c>
      <c r="M3300" s="3">
        <v>1</v>
      </c>
      <c r="N3300" s="3">
        <v>0</v>
      </c>
      <c r="O3300" s="3">
        <v>0</v>
      </c>
      <c r="P3300" s="3">
        <f t="shared" si="158"/>
        <v>21.6</v>
      </c>
      <c r="Q3300" s="3">
        <v>149</v>
      </c>
      <c r="R3300" s="3">
        <f t="shared" si="157"/>
        <v>5</v>
      </c>
      <c r="S3300" s="3">
        <v>12</v>
      </c>
      <c r="T3300" s="3">
        <f>IF(AND(H3300&lt;5,S3300&gt;=VLOOKUP(A3300,anni!$A$1:$O$32,6,0)),1,0)</f>
        <v>0</v>
      </c>
    </row>
    <row r="3301" spans="1:20" x14ac:dyDescent="0.3">
      <c r="A3301" s="3">
        <v>2006</v>
      </c>
      <c r="B3301" s="3">
        <v>274</v>
      </c>
      <c r="C3301" s="3" t="s">
        <v>47</v>
      </c>
      <c r="D3301" s="3" t="s">
        <v>118</v>
      </c>
      <c r="E3301" s="3" t="s">
        <v>118</v>
      </c>
      <c r="F3301" s="3">
        <v>5112</v>
      </c>
      <c r="G3301" s="3">
        <f t="shared" si="156"/>
        <v>2006</v>
      </c>
      <c r="H3301" s="4">
        <v>4</v>
      </c>
      <c r="I3301" s="3" t="s">
        <v>36</v>
      </c>
      <c r="J3301" s="3">
        <v>7</v>
      </c>
      <c r="K3301" s="3">
        <v>7</v>
      </c>
      <c r="L3301" s="3">
        <v>1</v>
      </c>
      <c r="M3301" s="3">
        <v>0</v>
      </c>
      <c r="N3301" s="3">
        <v>0</v>
      </c>
      <c r="O3301" s="3">
        <v>0</v>
      </c>
      <c r="P3301" s="3">
        <f t="shared" si="158"/>
        <v>18</v>
      </c>
      <c r="Q3301" s="3">
        <v>113</v>
      </c>
      <c r="R3301" s="3">
        <f t="shared" si="157"/>
        <v>1</v>
      </c>
      <c r="S3301" s="3">
        <v>15</v>
      </c>
      <c r="T3301" s="3">
        <f>IF(AND(H3301&lt;5,S3301&gt;=VLOOKUP(A3301,anni!$A$1:$O$32,6,0)),1,0)</f>
        <v>0</v>
      </c>
    </row>
    <row r="3302" spans="1:20" x14ac:dyDescent="0.3">
      <c r="A3302" s="3">
        <v>2006</v>
      </c>
      <c r="B3302" s="3">
        <v>275</v>
      </c>
      <c r="C3302" s="3" t="s">
        <v>47</v>
      </c>
      <c r="D3302" s="3" t="s">
        <v>105</v>
      </c>
      <c r="E3302" s="3" t="s">
        <v>105</v>
      </c>
      <c r="F3302" s="3">
        <v>4613</v>
      </c>
      <c r="G3302" s="3">
        <f t="shared" si="156"/>
        <v>2006</v>
      </c>
      <c r="H3302" s="4">
        <v>4</v>
      </c>
      <c r="I3302" s="3" t="s">
        <v>36</v>
      </c>
      <c r="J3302" s="3">
        <v>7</v>
      </c>
      <c r="K3302" s="3">
        <v>7</v>
      </c>
      <c r="L3302" s="3">
        <v>4</v>
      </c>
      <c r="M3302" s="3">
        <v>7</v>
      </c>
      <c r="N3302" s="3">
        <v>3</v>
      </c>
      <c r="O3302" s="3">
        <v>0</v>
      </c>
      <c r="P3302" s="3">
        <f t="shared" si="158"/>
        <v>0</v>
      </c>
      <c r="Q3302" s="3">
        <v>9</v>
      </c>
      <c r="R3302" s="3">
        <f t="shared" si="157"/>
        <v>5</v>
      </c>
      <c r="S3302" s="3">
        <v>28</v>
      </c>
      <c r="T3302" s="3">
        <f>IF(AND(H3302&lt;5,S3302&gt;=VLOOKUP(A3302,anni!$A$1:$O$32,6,0)),1,0)</f>
        <v>1</v>
      </c>
    </row>
    <row r="3303" spans="1:20" x14ac:dyDescent="0.3">
      <c r="A3303" s="3">
        <v>2006</v>
      </c>
      <c r="B3303" s="3">
        <v>276</v>
      </c>
      <c r="C3303" s="3" t="s">
        <v>56</v>
      </c>
      <c r="D3303" s="3" t="s">
        <v>85</v>
      </c>
      <c r="E3303" s="3" t="s">
        <v>85</v>
      </c>
      <c r="F3303" s="3">
        <v>5062</v>
      </c>
      <c r="G3303" s="3">
        <f t="shared" si="156"/>
        <v>2006</v>
      </c>
      <c r="H3303" s="4">
        <v>5</v>
      </c>
      <c r="I3303" s="3" t="s">
        <v>36</v>
      </c>
      <c r="J3303" s="3">
        <v>7</v>
      </c>
      <c r="K3303" s="3">
        <v>7</v>
      </c>
      <c r="L3303" s="3">
        <v>0</v>
      </c>
      <c r="M3303" s="3">
        <v>7</v>
      </c>
      <c r="N3303" s="3">
        <v>3</v>
      </c>
      <c r="O3303" s="3">
        <v>0</v>
      </c>
      <c r="P3303" s="3">
        <f t="shared" si="158"/>
        <v>24</v>
      </c>
      <c r="Q3303" s="3">
        <v>27</v>
      </c>
      <c r="R3303" s="3">
        <f t="shared" si="157"/>
        <v>1</v>
      </c>
      <c r="S3303" s="3">
        <v>24</v>
      </c>
      <c r="T3303" s="3">
        <f>IF(AND(H3303&lt;5,S3303&gt;=VLOOKUP(A3303,anni!$A$1:$O$32,6,0)),1,0)</f>
        <v>0</v>
      </c>
    </row>
    <row r="3304" spans="1:20" x14ac:dyDescent="0.3">
      <c r="A3304" s="3">
        <v>2006</v>
      </c>
      <c r="B3304" s="3">
        <v>277</v>
      </c>
      <c r="C3304" s="3" t="s">
        <v>62</v>
      </c>
      <c r="D3304" s="3" t="s">
        <v>134</v>
      </c>
      <c r="E3304" s="3" t="s">
        <v>134</v>
      </c>
      <c r="F3304" s="3">
        <v>4929</v>
      </c>
      <c r="G3304" s="3">
        <f t="shared" si="156"/>
        <v>2006</v>
      </c>
      <c r="H3304" s="4">
        <v>5</v>
      </c>
      <c r="I3304" s="3" t="s">
        <v>36</v>
      </c>
      <c r="J3304" s="3">
        <v>7</v>
      </c>
      <c r="K3304" s="3">
        <v>2</v>
      </c>
      <c r="L3304" s="3">
        <v>0</v>
      </c>
      <c r="M3304" s="3">
        <v>0</v>
      </c>
      <c r="N3304" s="3">
        <v>0</v>
      </c>
      <c r="O3304" s="3">
        <v>0</v>
      </c>
      <c r="P3304" s="3">
        <f t="shared" si="158"/>
        <v>9</v>
      </c>
      <c r="Q3304" s="3">
        <v>207</v>
      </c>
      <c r="R3304" s="3">
        <f t="shared" si="157"/>
        <v>2</v>
      </c>
      <c r="S3304" s="3">
        <v>9</v>
      </c>
      <c r="T3304" s="3">
        <f>IF(AND(H3304&lt;5,S3304&gt;=VLOOKUP(A3304,anni!$A$1:$O$32,6,0)),1,0)</f>
        <v>0</v>
      </c>
    </row>
    <row r="3305" spans="1:20" x14ac:dyDescent="0.3">
      <c r="A3305" s="3">
        <v>2006</v>
      </c>
      <c r="B3305" s="3">
        <v>278</v>
      </c>
      <c r="C3305" s="3" t="s">
        <v>39</v>
      </c>
      <c r="D3305" s="3" t="s">
        <v>40</v>
      </c>
      <c r="E3305" s="3" t="s">
        <v>40</v>
      </c>
      <c r="F3305" s="3">
        <v>5063</v>
      </c>
      <c r="G3305" s="3">
        <f t="shared" si="156"/>
        <v>2006</v>
      </c>
      <c r="H3305" s="4">
        <v>5</v>
      </c>
      <c r="I3305" s="3" t="s">
        <v>36</v>
      </c>
      <c r="J3305" s="3">
        <v>7</v>
      </c>
      <c r="K3305" s="3">
        <v>1</v>
      </c>
      <c r="L3305" s="3">
        <v>1</v>
      </c>
      <c r="M3305" s="3">
        <v>3</v>
      </c>
      <c r="N3305" s="3">
        <v>1</v>
      </c>
      <c r="O3305" s="3">
        <v>0</v>
      </c>
      <c r="P3305" s="3">
        <f t="shared" si="158"/>
        <v>13</v>
      </c>
      <c r="Q3305" s="3">
        <v>139</v>
      </c>
      <c r="R3305" s="3">
        <f t="shared" si="157"/>
        <v>1</v>
      </c>
      <c r="S3305" s="3">
        <v>13</v>
      </c>
      <c r="T3305" s="3">
        <f>IF(AND(H3305&lt;5,S3305&gt;=VLOOKUP(A3305,anni!$A$1:$O$32,6,0)),1,0)</f>
        <v>0</v>
      </c>
    </row>
    <row r="3306" spans="1:20" x14ac:dyDescent="0.3">
      <c r="A3306" s="3">
        <v>2006</v>
      </c>
      <c r="B3306" s="3">
        <v>279</v>
      </c>
      <c r="C3306" s="3" t="s">
        <v>29</v>
      </c>
      <c r="D3306" s="3" t="s">
        <v>124</v>
      </c>
      <c r="E3306" s="3" t="s">
        <v>124</v>
      </c>
      <c r="F3306" s="3">
        <v>4786</v>
      </c>
      <c r="G3306" s="3">
        <f t="shared" si="156"/>
        <v>2006</v>
      </c>
      <c r="H3306" s="4">
        <v>4</v>
      </c>
      <c r="I3306" s="3" t="s">
        <v>36</v>
      </c>
      <c r="J3306" s="3">
        <v>7</v>
      </c>
      <c r="K3306" s="3">
        <v>2</v>
      </c>
      <c r="L3306" s="3">
        <v>0</v>
      </c>
      <c r="M3306" s="3">
        <v>4</v>
      </c>
      <c r="N3306" s="3">
        <v>0</v>
      </c>
      <c r="O3306" s="3">
        <v>0</v>
      </c>
      <c r="P3306" s="3">
        <f t="shared" si="158"/>
        <v>15.6</v>
      </c>
      <c r="Q3306" s="3">
        <v>139</v>
      </c>
      <c r="R3306" s="3">
        <f t="shared" si="157"/>
        <v>4</v>
      </c>
      <c r="S3306" s="3">
        <v>13</v>
      </c>
      <c r="T3306" s="3">
        <f>IF(AND(H3306&lt;5,S3306&gt;=VLOOKUP(A3306,anni!$A$1:$O$32,6,0)),1,0)</f>
        <v>0</v>
      </c>
    </row>
    <row r="3307" spans="1:20" x14ac:dyDescent="0.3">
      <c r="A3307" s="3">
        <v>2006</v>
      </c>
      <c r="B3307" s="3">
        <v>280</v>
      </c>
      <c r="C3307" s="3" t="s">
        <v>34</v>
      </c>
      <c r="D3307" s="3" t="s">
        <v>41</v>
      </c>
      <c r="E3307" s="3" t="s">
        <v>41</v>
      </c>
      <c r="F3307" s="3">
        <v>4931</v>
      </c>
      <c r="G3307" s="3">
        <f t="shared" si="156"/>
        <v>2006</v>
      </c>
      <c r="H3307" s="4">
        <v>5</v>
      </c>
      <c r="I3307" s="3" t="s">
        <v>36</v>
      </c>
      <c r="J3307" s="3">
        <v>7</v>
      </c>
      <c r="K3307" s="3">
        <v>5</v>
      </c>
      <c r="L3307" s="3">
        <v>0</v>
      </c>
      <c r="M3307" s="3">
        <v>7</v>
      </c>
      <c r="N3307" s="3">
        <v>2</v>
      </c>
      <c r="O3307" s="3">
        <v>1</v>
      </c>
      <c r="P3307" s="3">
        <f t="shared" si="158"/>
        <v>22</v>
      </c>
      <c r="Q3307" s="3">
        <v>36</v>
      </c>
      <c r="R3307" s="3">
        <f t="shared" si="157"/>
        <v>2</v>
      </c>
      <c r="S3307" s="3">
        <v>22</v>
      </c>
      <c r="T3307" s="3">
        <f>IF(AND(H3307&lt;5,S3307&gt;=VLOOKUP(A3307,anni!$A$1:$O$32,6,0)),1,0)</f>
        <v>0</v>
      </c>
    </row>
    <row r="3308" spans="1:20" x14ac:dyDescent="0.3">
      <c r="A3308" s="3">
        <v>2006</v>
      </c>
      <c r="B3308" s="3">
        <v>281</v>
      </c>
      <c r="C3308" s="3" t="s">
        <v>69</v>
      </c>
      <c r="D3308" s="3" t="s">
        <v>78</v>
      </c>
      <c r="E3308" s="3" t="s">
        <v>78</v>
      </c>
      <c r="F3308" s="3">
        <v>5138</v>
      </c>
      <c r="G3308" s="3">
        <f t="shared" si="156"/>
        <v>2006</v>
      </c>
      <c r="H3308" s="4">
        <v>3</v>
      </c>
      <c r="I3308" s="3" t="s">
        <v>36</v>
      </c>
      <c r="J3308" s="3">
        <v>7</v>
      </c>
      <c r="K3308" s="3">
        <v>0</v>
      </c>
      <c r="L3308" s="3">
        <v>0</v>
      </c>
      <c r="M3308" s="3">
        <v>0</v>
      </c>
      <c r="N3308" s="3">
        <v>0</v>
      </c>
      <c r="O3308" s="3">
        <v>2</v>
      </c>
      <c r="P3308" s="3">
        <f t="shared" si="158"/>
        <v>12.6</v>
      </c>
      <c r="Q3308" s="3">
        <v>207</v>
      </c>
      <c r="R3308" s="3">
        <f t="shared" si="157"/>
        <v>1</v>
      </c>
      <c r="S3308" s="3">
        <v>9</v>
      </c>
      <c r="T3308" s="3">
        <f>IF(AND(H3308&lt;5,S3308&gt;=VLOOKUP(A3308,anni!$A$1:$O$32,6,0)),1,0)</f>
        <v>0</v>
      </c>
    </row>
    <row r="3309" spans="1:20" x14ac:dyDescent="0.3">
      <c r="A3309" s="3">
        <v>2006</v>
      </c>
      <c r="B3309" s="3">
        <v>282</v>
      </c>
      <c r="C3309" s="3" t="s">
        <v>34</v>
      </c>
      <c r="D3309" s="3" t="s">
        <v>41</v>
      </c>
      <c r="E3309" s="3" t="s">
        <v>41</v>
      </c>
      <c r="F3309" s="3">
        <v>5139</v>
      </c>
      <c r="G3309" s="3">
        <f t="shared" si="156"/>
        <v>2006</v>
      </c>
      <c r="H3309" s="4">
        <v>3</v>
      </c>
      <c r="I3309" s="3" t="s">
        <v>36</v>
      </c>
      <c r="J3309" s="3">
        <v>7</v>
      </c>
      <c r="K3309" s="3">
        <v>1</v>
      </c>
      <c r="L3309" s="3">
        <v>2</v>
      </c>
      <c r="M3309" s="3">
        <v>5</v>
      </c>
      <c r="N3309" s="3">
        <v>0</v>
      </c>
      <c r="O3309" s="3">
        <v>0</v>
      </c>
      <c r="P3309" s="3">
        <f t="shared" si="158"/>
        <v>21</v>
      </c>
      <c r="Q3309" s="3">
        <v>113</v>
      </c>
      <c r="R3309" s="3">
        <f t="shared" si="157"/>
        <v>3</v>
      </c>
      <c r="S3309" s="3">
        <v>15</v>
      </c>
      <c r="T3309" s="3">
        <f>IF(AND(H3309&lt;5,S3309&gt;=VLOOKUP(A3309,anni!$A$1:$O$32,6,0)),1,0)</f>
        <v>0</v>
      </c>
    </row>
    <row r="3310" spans="1:20" x14ac:dyDescent="0.3">
      <c r="A3310" s="3">
        <v>2006</v>
      </c>
      <c r="B3310" s="3">
        <v>283</v>
      </c>
      <c r="C3310" s="3" t="s">
        <v>86</v>
      </c>
      <c r="D3310" s="3" t="s">
        <v>150</v>
      </c>
      <c r="E3310" s="3" t="s">
        <v>150</v>
      </c>
      <c r="F3310" s="3">
        <v>5113</v>
      </c>
      <c r="G3310" s="3">
        <f t="shared" si="156"/>
        <v>2006</v>
      </c>
      <c r="H3310" s="4">
        <v>4</v>
      </c>
      <c r="I3310" s="3" t="s">
        <v>36</v>
      </c>
      <c r="J3310" s="3">
        <v>3</v>
      </c>
      <c r="K3310" s="3">
        <v>1</v>
      </c>
      <c r="L3310" s="3">
        <v>0</v>
      </c>
      <c r="M3310" s="3">
        <v>0</v>
      </c>
      <c r="N3310" s="3">
        <v>0</v>
      </c>
      <c r="O3310" s="3">
        <v>0</v>
      </c>
      <c r="P3310" s="3">
        <f t="shared" si="158"/>
        <v>4.8</v>
      </c>
      <c r="Q3310" s="3">
        <v>262</v>
      </c>
      <c r="R3310" s="3">
        <f t="shared" si="157"/>
        <v>1</v>
      </c>
      <c r="S3310" s="3">
        <v>4</v>
      </c>
      <c r="T3310" s="3">
        <f>IF(AND(H3310&lt;5,S3310&gt;=VLOOKUP(A3310,anni!$A$1:$O$32,6,0)),1,0)</f>
        <v>0</v>
      </c>
    </row>
    <row r="3311" spans="1:20" x14ac:dyDescent="0.3">
      <c r="A3311" s="3">
        <v>2006</v>
      </c>
      <c r="B3311" s="3">
        <v>284</v>
      </c>
      <c r="C3311" s="3" t="s">
        <v>47</v>
      </c>
      <c r="D3311" s="3" t="s">
        <v>118</v>
      </c>
      <c r="E3311" s="3" t="s">
        <v>118</v>
      </c>
      <c r="F3311" s="3">
        <v>4593</v>
      </c>
      <c r="G3311" s="3">
        <f t="shared" si="156"/>
        <v>2006</v>
      </c>
      <c r="H3311" s="4">
        <v>5</v>
      </c>
      <c r="I3311" s="3" t="s">
        <v>36</v>
      </c>
      <c r="J3311" s="3">
        <v>7</v>
      </c>
      <c r="K3311" s="3">
        <v>6</v>
      </c>
      <c r="L3311" s="3">
        <v>0</v>
      </c>
      <c r="M3311" s="3">
        <v>2</v>
      </c>
      <c r="N3311" s="3">
        <v>0</v>
      </c>
      <c r="O3311" s="3">
        <v>0</v>
      </c>
      <c r="P3311" s="3">
        <f t="shared" si="158"/>
        <v>15</v>
      </c>
      <c r="Q3311" s="3">
        <v>113</v>
      </c>
      <c r="R3311" s="3">
        <f t="shared" si="157"/>
        <v>3</v>
      </c>
      <c r="S3311" s="3">
        <v>15</v>
      </c>
      <c r="T3311" s="3">
        <f>IF(AND(H3311&lt;5,S3311&gt;=VLOOKUP(A3311,anni!$A$1:$O$32,6,0)),1,0)</f>
        <v>0</v>
      </c>
    </row>
    <row r="3312" spans="1:20" x14ac:dyDescent="0.3">
      <c r="A3312" s="3">
        <v>2006</v>
      </c>
      <c r="B3312" s="3">
        <v>285</v>
      </c>
      <c r="C3312" s="3" t="s">
        <v>86</v>
      </c>
      <c r="D3312" s="3" t="s">
        <v>87</v>
      </c>
      <c r="E3312" s="3" t="s">
        <v>87</v>
      </c>
      <c r="F3312" s="3">
        <v>5064</v>
      </c>
      <c r="G3312" s="3">
        <f t="shared" si="156"/>
        <v>2006</v>
      </c>
      <c r="H3312" s="4">
        <v>5</v>
      </c>
      <c r="I3312" s="3" t="s">
        <v>36</v>
      </c>
      <c r="J3312" s="3">
        <v>0</v>
      </c>
      <c r="K3312" s="3">
        <v>5</v>
      </c>
      <c r="L3312" s="3">
        <v>0</v>
      </c>
      <c r="M3312" s="3">
        <v>1</v>
      </c>
      <c r="N3312" s="3">
        <v>0</v>
      </c>
      <c r="O3312" s="3">
        <v>0</v>
      </c>
      <c r="P3312" s="3">
        <f t="shared" si="158"/>
        <v>6</v>
      </c>
      <c r="Q3312" s="3">
        <v>256</v>
      </c>
      <c r="R3312" s="3">
        <f t="shared" si="157"/>
        <v>1</v>
      </c>
      <c r="S3312" s="3">
        <v>6</v>
      </c>
      <c r="T3312" s="3">
        <f>IF(AND(H3312&lt;5,S3312&gt;=VLOOKUP(A3312,anni!$A$1:$O$32,6,0)),1,0)</f>
        <v>0</v>
      </c>
    </row>
    <row r="3313" spans="1:20" x14ac:dyDescent="0.3">
      <c r="A3313" s="3">
        <v>2006</v>
      </c>
      <c r="B3313" s="3">
        <v>286</v>
      </c>
      <c r="C3313" s="3" t="s">
        <v>47</v>
      </c>
      <c r="D3313" s="3" t="s">
        <v>77</v>
      </c>
      <c r="E3313" s="3" t="s">
        <v>77</v>
      </c>
      <c r="F3313" s="3">
        <v>5114</v>
      </c>
      <c r="G3313" s="3">
        <f t="shared" si="156"/>
        <v>2006</v>
      </c>
      <c r="H3313" s="4">
        <v>4</v>
      </c>
      <c r="I3313" s="3" t="s">
        <v>36</v>
      </c>
      <c r="J3313" s="3">
        <v>7</v>
      </c>
      <c r="K3313" s="3">
        <v>0</v>
      </c>
      <c r="L3313" s="3">
        <v>0</v>
      </c>
      <c r="M3313" s="3">
        <v>2</v>
      </c>
      <c r="N3313" s="3">
        <v>0</v>
      </c>
      <c r="O3313" s="3">
        <v>0</v>
      </c>
      <c r="P3313" s="3">
        <f t="shared" si="158"/>
        <v>10.799999999999999</v>
      </c>
      <c r="Q3313" s="3">
        <v>207</v>
      </c>
      <c r="R3313" s="3">
        <f t="shared" si="157"/>
        <v>1</v>
      </c>
      <c r="S3313" s="3">
        <v>9</v>
      </c>
      <c r="T3313" s="3">
        <f>IF(AND(H3313&lt;5,S3313&gt;=VLOOKUP(A3313,anni!$A$1:$O$32,6,0)),1,0)</f>
        <v>0</v>
      </c>
    </row>
    <row r="3314" spans="1:20" x14ac:dyDescent="0.3">
      <c r="A3314" s="3">
        <v>2006</v>
      </c>
      <c r="B3314" s="3">
        <v>287</v>
      </c>
      <c r="C3314" s="3" t="s">
        <v>32</v>
      </c>
      <c r="D3314" s="3" t="s">
        <v>95</v>
      </c>
      <c r="E3314" s="3" t="s">
        <v>95</v>
      </c>
      <c r="F3314" s="3">
        <v>5065</v>
      </c>
      <c r="G3314" s="3">
        <f t="shared" si="156"/>
        <v>2006</v>
      </c>
      <c r="H3314" s="4">
        <v>5</v>
      </c>
      <c r="I3314" s="3" t="s">
        <v>36</v>
      </c>
      <c r="J3314" s="3">
        <v>0</v>
      </c>
      <c r="K3314" s="3">
        <v>0</v>
      </c>
      <c r="L3314" s="3">
        <v>0</v>
      </c>
      <c r="M3314" s="3">
        <v>0</v>
      </c>
      <c r="N3314" s="3">
        <v>0</v>
      </c>
      <c r="O3314" s="3">
        <v>0</v>
      </c>
      <c r="P3314" s="3">
        <f t="shared" si="158"/>
        <v>0</v>
      </c>
      <c r="Q3314" s="3">
        <v>274</v>
      </c>
      <c r="R3314" s="3">
        <f t="shared" si="157"/>
        <v>1</v>
      </c>
      <c r="S3314" s="3">
        <v>0</v>
      </c>
      <c r="T3314" s="3">
        <f>IF(AND(H3314&lt;5,S3314&gt;=VLOOKUP(A3314,anni!$A$1:$O$32,6,0)),1,0)</f>
        <v>0</v>
      </c>
    </row>
    <row r="3315" spans="1:20" x14ac:dyDescent="0.3">
      <c r="A3315" s="3">
        <v>2006</v>
      </c>
      <c r="B3315" s="3">
        <v>288</v>
      </c>
      <c r="C3315" s="3" t="s">
        <v>39</v>
      </c>
      <c r="D3315" s="3" t="s">
        <v>40</v>
      </c>
      <c r="E3315" s="3" t="s">
        <v>40</v>
      </c>
      <c r="F3315" s="3">
        <v>5177</v>
      </c>
      <c r="G3315" s="3">
        <f t="shared" si="156"/>
        <v>2006</v>
      </c>
      <c r="H3315" s="4">
        <v>2</v>
      </c>
      <c r="I3315" s="3" t="s">
        <v>31</v>
      </c>
      <c r="J3315" s="3">
        <v>7</v>
      </c>
      <c r="K3315" s="3">
        <v>7</v>
      </c>
      <c r="L3315" s="3">
        <v>0</v>
      </c>
      <c r="M3315" s="3">
        <v>6</v>
      </c>
      <c r="N3315" s="3">
        <v>0</v>
      </c>
      <c r="O3315" s="3">
        <v>1</v>
      </c>
      <c r="P3315" s="3">
        <f t="shared" si="158"/>
        <v>33.6</v>
      </c>
      <c r="Q3315" s="3">
        <v>45</v>
      </c>
      <c r="R3315" s="3">
        <f t="shared" si="157"/>
        <v>4</v>
      </c>
      <c r="S3315" s="3">
        <v>21</v>
      </c>
      <c r="T3315" s="3">
        <f>IF(AND(H3315&lt;5,S3315&gt;=VLOOKUP(A3315,anni!$A$1:$O$32,6,0)),1,0)</f>
        <v>0</v>
      </c>
    </row>
    <row r="3316" spans="1:20" x14ac:dyDescent="0.3">
      <c r="A3316" s="3">
        <v>2006</v>
      </c>
      <c r="B3316" s="3">
        <v>289</v>
      </c>
      <c r="C3316" s="3" t="s">
        <v>45</v>
      </c>
      <c r="D3316" s="3" t="s">
        <v>46</v>
      </c>
      <c r="E3316" s="3" t="s">
        <v>46</v>
      </c>
      <c r="F3316" s="3">
        <v>5066</v>
      </c>
      <c r="G3316" s="3">
        <f t="shared" si="156"/>
        <v>2006</v>
      </c>
      <c r="H3316" s="4">
        <v>5</v>
      </c>
      <c r="I3316" s="3" t="s">
        <v>36</v>
      </c>
      <c r="J3316" s="3">
        <v>7</v>
      </c>
      <c r="K3316" s="3">
        <v>0</v>
      </c>
      <c r="L3316" s="3">
        <v>0</v>
      </c>
      <c r="M3316" s="3">
        <v>7</v>
      </c>
      <c r="N3316" s="3">
        <v>0</v>
      </c>
      <c r="O3316" s="3">
        <v>0</v>
      </c>
      <c r="P3316" s="3">
        <f t="shared" si="158"/>
        <v>14</v>
      </c>
      <c r="Q3316" s="3">
        <v>127</v>
      </c>
      <c r="R3316" s="3">
        <f t="shared" si="157"/>
        <v>1</v>
      </c>
      <c r="S3316" s="3">
        <v>14</v>
      </c>
      <c r="T3316" s="3">
        <f>IF(AND(H3316&lt;5,S3316&gt;=VLOOKUP(A3316,anni!$A$1:$O$32,6,0)),1,0)</f>
        <v>0</v>
      </c>
    </row>
    <row r="3317" spans="1:20" x14ac:dyDescent="0.3">
      <c r="A3317" s="3">
        <v>2006</v>
      </c>
      <c r="B3317" s="3">
        <v>290</v>
      </c>
      <c r="C3317" s="3" t="s">
        <v>37</v>
      </c>
      <c r="D3317" s="3" t="s">
        <v>55</v>
      </c>
      <c r="E3317" s="3" t="s">
        <v>55</v>
      </c>
      <c r="F3317" s="3">
        <v>5115</v>
      </c>
      <c r="G3317" s="3">
        <f t="shared" si="156"/>
        <v>2006</v>
      </c>
      <c r="H3317" s="4">
        <v>4</v>
      </c>
      <c r="I3317" s="3" t="s">
        <v>36</v>
      </c>
      <c r="J3317" s="3">
        <v>2</v>
      </c>
      <c r="K3317" s="3">
        <v>0</v>
      </c>
      <c r="L3317" s="3">
        <v>0</v>
      </c>
      <c r="M3317" s="3">
        <v>0</v>
      </c>
      <c r="N3317" s="3">
        <v>0</v>
      </c>
      <c r="O3317" s="3">
        <v>0</v>
      </c>
      <c r="P3317" s="3">
        <f t="shared" si="158"/>
        <v>2.4</v>
      </c>
      <c r="Q3317" s="3">
        <v>267</v>
      </c>
      <c r="R3317" s="3">
        <f t="shared" si="157"/>
        <v>2</v>
      </c>
      <c r="S3317" s="3">
        <v>2</v>
      </c>
      <c r="T3317" s="3">
        <f>IF(AND(H3317&lt;5,S3317&gt;=VLOOKUP(A3317,anni!$A$1:$O$32,6,0)),1,0)</f>
        <v>0</v>
      </c>
    </row>
    <row r="3318" spans="1:20" x14ac:dyDescent="0.3">
      <c r="A3318" s="3">
        <v>2006</v>
      </c>
      <c r="B3318" s="3">
        <v>291</v>
      </c>
      <c r="C3318" s="3" t="s">
        <v>56</v>
      </c>
      <c r="D3318" s="3" t="s">
        <v>85</v>
      </c>
      <c r="E3318" s="3" t="s">
        <v>85</v>
      </c>
      <c r="F3318" s="3">
        <v>4955</v>
      </c>
      <c r="G3318" s="3">
        <f t="shared" si="156"/>
        <v>2006</v>
      </c>
      <c r="H3318" s="4">
        <v>4</v>
      </c>
      <c r="I3318" s="3" t="s">
        <v>36</v>
      </c>
      <c r="J3318" s="3">
        <v>7</v>
      </c>
      <c r="K3318" s="3">
        <v>7</v>
      </c>
      <c r="L3318" s="3">
        <v>3</v>
      </c>
      <c r="M3318" s="3">
        <v>6</v>
      </c>
      <c r="N3318" s="3">
        <v>1</v>
      </c>
      <c r="O3318" s="3">
        <v>0</v>
      </c>
      <c r="P3318" s="3">
        <f t="shared" si="158"/>
        <v>28.799999999999997</v>
      </c>
      <c r="Q3318" s="3">
        <v>27</v>
      </c>
      <c r="R3318" s="3">
        <f t="shared" si="157"/>
        <v>3</v>
      </c>
      <c r="S3318" s="3">
        <v>24</v>
      </c>
      <c r="T3318" s="3">
        <f>IF(AND(H3318&lt;5,S3318&gt;=VLOOKUP(A3318,anni!$A$1:$O$32,6,0)),1,0)</f>
        <v>0</v>
      </c>
    </row>
    <row r="3319" spans="1:20" x14ac:dyDescent="0.3">
      <c r="A3319" s="3">
        <v>2006</v>
      </c>
      <c r="B3319" s="3">
        <v>292</v>
      </c>
      <c r="C3319" s="3" t="s">
        <v>39</v>
      </c>
      <c r="D3319" s="3" t="s">
        <v>146</v>
      </c>
      <c r="E3319" s="3" t="s">
        <v>146</v>
      </c>
      <c r="F3319" s="3">
        <v>5067</v>
      </c>
      <c r="G3319" s="3">
        <f t="shared" si="156"/>
        <v>2006</v>
      </c>
      <c r="H3319" s="4">
        <v>5</v>
      </c>
      <c r="I3319" s="3" t="s">
        <v>36</v>
      </c>
      <c r="J3319" s="3">
        <v>0</v>
      </c>
      <c r="K3319" s="3">
        <v>2</v>
      </c>
      <c r="L3319" s="3">
        <v>0</v>
      </c>
      <c r="M3319" s="3">
        <v>0</v>
      </c>
      <c r="N3319" s="3">
        <v>0</v>
      </c>
      <c r="O3319" s="3">
        <v>0</v>
      </c>
      <c r="P3319" s="3">
        <f t="shared" si="158"/>
        <v>2</v>
      </c>
      <c r="Q3319" s="3">
        <v>267</v>
      </c>
      <c r="R3319" s="3">
        <f t="shared" si="157"/>
        <v>1</v>
      </c>
      <c r="S3319" s="3">
        <v>2</v>
      </c>
      <c r="T3319" s="3">
        <f>IF(AND(H3319&lt;5,S3319&gt;=VLOOKUP(A3319,anni!$A$1:$O$32,6,0)),1,0)</f>
        <v>0</v>
      </c>
    </row>
    <row r="3320" spans="1:20" x14ac:dyDescent="0.3">
      <c r="A3320" s="3">
        <v>2006</v>
      </c>
      <c r="B3320" s="3">
        <v>293</v>
      </c>
      <c r="C3320" s="3" t="s">
        <v>62</v>
      </c>
      <c r="D3320" s="3" t="s">
        <v>142</v>
      </c>
      <c r="E3320" s="3" t="s">
        <v>142</v>
      </c>
      <c r="F3320" s="3">
        <v>5140</v>
      </c>
      <c r="G3320" s="3">
        <f t="shared" si="156"/>
        <v>2006</v>
      </c>
      <c r="H3320" s="4">
        <v>3</v>
      </c>
      <c r="I3320" s="3" t="s">
        <v>36</v>
      </c>
      <c r="P3320" s="3">
        <f t="shared" si="158"/>
        <v>-1</v>
      </c>
      <c r="Q3320" s="3">
        <v>282</v>
      </c>
      <c r="R3320" s="3">
        <f t="shared" si="157"/>
        <v>1</v>
      </c>
      <c r="S3320" s="3">
        <v>-1</v>
      </c>
      <c r="T3320" s="3">
        <f>IF(AND(H3320&lt;5,S3320&gt;=VLOOKUP(A3320,anni!$A$1:$O$32,6,0)),1,0)</f>
        <v>0</v>
      </c>
    </row>
    <row r="3321" spans="1:20" x14ac:dyDescent="0.3">
      <c r="A3321" s="3">
        <v>2006</v>
      </c>
      <c r="B3321" s="3">
        <v>294</v>
      </c>
      <c r="C3321" s="3" t="s">
        <v>59</v>
      </c>
      <c r="D3321" s="3" t="s">
        <v>128</v>
      </c>
      <c r="E3321" s="3" t="s">
        <v>128</v>
      </c>
      <c r="F3321" s="3">
        <v>5068</v>
      </c>
      <c r="G3321" s="3">
        <f t="shared" si="156"/>
        <v>2006</v>
      </c>
      <c r="H3321" s="4">
        <v>5</v>
      </c>
      <c r="I3321" s="3" t="s">
        <v>36</v>
      </c>
      <c r="P3321" s="3">
        <f t="shared" si="158"/>
        <v>-1</v>
      </c>
      <c r="Q3321" s="3">
        <v>282</v>
      </c>
      <c r="R3321" s="3">
        <f t="shared" si="157"/>
        <v>1</v>
      </c>
      <c r="S3321" s="3">
        <v>-1</v>
      </c>
      <c r="T3321" s="3">
        <f>IF(AND(H3321&lt;5,S3321&gt;=VLOOKUP(A3321,anni!$A$1:$O$32,6,0)),1,0)</f>
        <v>0</v>
      </c>
    </row>
    <row r="3322" spans="1:20" x14ac:dyDescent="0.3">
      <c r="A3322" s="3">
        <v>2006</v>
      </c>
      <c r="B3322" s="3">
        <v>295</v>
      </c>
      <c r="C3322" s="3" t="s">
        <v>32</v>
      </c>
      <c r="D3322" s="3" t="s">
        <v>61</v>
      </c>
      <c r="E3322" s="3" t="s">
        <v>61</v>
      </c>
      <c r="F3322" s="3">
        <v>5116</v>
      </c>
      <c r="G3322" s="3">
        <f t="shared" si="156"/>
        <v>2006</v>
      </c>
      <c r="H3322" s="4">
        <v>4</v>
      </c>
      <c r="I3322" s="3" t="s">
        <v>36</v>
      </c>
      <c r="J3322" s="3">
        <v>7</v>
      </c>
      <c r="K3322" s="3">
        <v>1</v>
      </c>
      <c r="L3322" s="3">
        <v>0</v>
      </c>
      <c r="M3322" s="3">
        <v>1</v>
      </c>
      <c r="N3322" s="3">
        <v>0</v>
      </c>
      <c r="O3322" s="3">
        <v>0</v>
      </c>
      <c r="P3322" s="3">
        <f t="shared" si="158"/>
        <v>10.799999999999999</v>
      </c>
      <c r="Q3322" s="3">
        <v>207</v>
      </c>
      <c r="R3322" s="3">
        <f t="shared" si="157"/>
        <v>1</v>
      </c>
      <c r="S3322" s="3">
        <v>9</v>
      </c>
      <c r="T3322" s="3">
        <f>IF(AND(H3322&lt;5,S3322&gt;=VLOOKUP(A3322,anni!$A$1:$O$32,6,0)),1,0)</f>
        <v>0</v>
      </c>
    </row>
    <row r="3323" spans="1:20" x14ac:dyDescent="0.3">
      <c r="A3323" s="3">
        <v>2006</v>
      </c>
      <c r="B3323" s="3">
        <v>296</v>
      </c>
      <c r="C3323" s="3" t="s">
        <v>34</v>
      </c>
      <c r="D3323" s="3" t="s">
        <v>41</v>
      </c>
      <c r="E3323" s="3" t="s">
        <v>41</v>
      </c>
      <c r="F3323" s="3">
        <v>5189</v>
      </c>
      <c r="G3323" s="3">
        <f t="shared" si="156"/>
        <v>2006</v>
      </c>
      <c r="H3323" s="4">
        <v>1</v>
      </c>
      <c r="I3323" s="3" t="s">
        <v>31</v>
      </c>
      <c r="J3323" s="3">
        <v>7</v>
      </c>
      <c r="K3323" s="3">
        <v>1</v>
      </c>
      <c r="L3323" s="3">
        <v>0</v>
      </c>
      <c r="M3323" s="3">
        <v>2</v>
      </c>
      <c r="N3323" s="3">
        <v>0</v>
      </c>
      <c r="O3323" s="3">
        <v>0</v>
      </c>
      <c r="P3323" s="3">
        <f t="shared" si="158"/>
        <v>18</v>
      </c>
      <c r="Q3323" s="3">
        <v>187</v>
      </c>
      <c r="R3323" s="3">
        <f t="shared" si="157"/>
        <v>1</v>
      </c>
      <c r="S3323" s="3">
        <v>10</v>
      </c>
      <c r="T3323" s="3">
        <f>IF(AND(H3323&lt;5,S3323&gt;=VLOOKUP(A3323,anni!$A$1:$O$32,6,0)),1,0)</f>
        <v>0</v>
      </c>
    </row>
    <row r="3324" spans="1:20" x14ac:dyDescent="0.3">
      <c r="A3324" s="3">
        <v>2006</v>
      </c>
      <c r="B3324" s="3">
        <v>297</v>
      </c>
      <c r="C3324" s="3" t="s">
        <v>39</v>
      </c>
      <c r="D3324" s="3" t="s">
        <v>40</v>
      </c>
      <c r="E3324" s="3" t="s">
        <v>40</v>
      </c>
      <c r="F3324" s="3">
        <v>5190</v>
      </c>
      <c r="G3324" s="3">
        <f t="shared" si="156"/>
        <v>2006</v>
      </c>
      <c r="H3324" s="4">
        <v>1</v>
      </c>
      <c r="I3324" s="3" t="s">
        <v>31</v>
      </c>
      <c r="J3324" s="3">
        <v>7</v>
      </c>
      <c r="K3324" s="3">
        <v>0</v>
      </c>
      <c r="L3324" s="3">
        <v>1</v>
      </c>
      <c r="M3324" s="3">
        <v>0</v>
      </c>
      <c r="N3324" s="3">
        <v>0</v>
      </c>
      <c r="O3324" s="3">
        <v>0</v>
      </c>
      <c r="P3324" s="3">
        <f t="shared" si="158"/>
        <v>14.4</v>
      </c>
      <c r="Q3324" s="3">
        <v>228</v>
      </c>
      <c r="R3324" s="3">
        <f t="shared" si="157"/>
        <v>3</v>
      </c>
      <c r="S3324" s="3">
        <v>8</v>
      </c>
      <c r="T3324" s="3">
        <f>IF(AND(H3324&lt;5,S3324&gt;=VLOOKUP(A3324,anni!$A$1:$O$32,6,0)),1,0)</f>
        <v>0</v>
      </c>
    </row>
    <row r="3325" spans="1:20" x14ac:dyDescent="0.3">
      <c r="A3325" s="3">
        <v>2005</v>
      </c>
      <c r="B3325" s="3">
        <v>1</v>
      </c>
      <c r="C3325" s="3" t="s">
        <v>29</v>
      </c>
      <c r="D3325" s="3" t="s">
        <v>30</v>
      </c>
      <c r="E3325" s="3" t="s">
        <v>30</v>
      </c>
      <c r="F3325" s="3">
        <v>4353</v>
      </c>
      <c r="G3325" s="3">
        <f t="shared" si="156"/>
        <v>2005</v>
      </c>
      <c r="H3325" s="4">
        <v>5</v>
      </c>
      <c r="I3325" s="3" t="s">
        <v>36</v>
      </c>
      <c r="J3325" s="3">
        <v>4</v>
      </c>
      <c r="K3325" s="3">
        <v>0</v>
      </c>
      <c r="L3325" s="3">
        <v>7</v>
      </c>
      <c r="M3325" s="3">
        <v>5</v>
      </c>
      <c r="N3325" s="3">
        <v>0</v>
      </c>
      <c r="O3325" s="3">
        <v>0</v>
      </c>
      <c r="P3325" s="3">
        <f t="shared" si="158"/>
        <v>16</v>
      </c>
      <c r="Q3325" s="3">
        <v>133</v>
      </c>
      <c r="R3325" s="3">
        <f t="shared" si="157"/>
        <v>4</v>
      </c>
      <c r="S3325" s="3">
        <v>16</v>
      </c>
      <c r="T3325" s="3">
        <f>IF(AND(H3325&lt;5,S3325&gt;=VLOOKUP(A3325,anni!$A$1:$O$32,6,0)),1,0)</f>
        <v>0</v>
      </c>
    </row>
    <row r="3326" spans="1:20" x14ac:dyDescent="0.3">
      <c r="A3326" s="3">
        <v>2005</v>
      </c>
      <c r="B3326" s="3">
        <v>2</v>
      </c>
      <c r="C3326" s="3" t="s">
        <v>62</v>
      </c>
      <c r="D3326" s="3" t="s">
        <v>149</v>
      </c>
      <c r="E3326" s="3" t="s">
        <v>149</v>
      </c>
      <c r="F3326" s="3">
        <v>4882</v>
      </c>
      <c r="G3326" s="3">
        <f t="shared" si="156"/>
        <v>2005</v>
      </c>
      <c r="H3326" s="4">
        <v>4</v>
      </c>
      <c r="I3326" s="3" t="s">
        <v>36</v>
      </c>
      <c r="J3326" s="3">
        <v>0</v>
      </c>
      <c r="K3326" s="3">
        <v>0</v>
      </c>
      <c r="L3326" s="3">
        <v>1</v>
      </c>
      <c r="M3326" s="3">
        <v>0</v>
      </c>
      <c r="N3326" s="3">
        <v>0</v>
      </c>
      <c r="O3326" s="3">
        <v>0</v>
      </c>
      <c r="P3326" s="3">
        <f t="shared" si="158"/>
        <v>1.2</v>
      </c>
      <c r="Q3326" s="3">
        <v>289</v>
      </c>
      <c r="R3326" s="3">
        <f t="shared" si="157"/>
        <v>1</v>
      </c>
      <c r="S3326" s="3">
        <v>1</v>
      </c>
      <c r="T3326" s="3">
        <f>IF(AND(H3326&lt;5,S3326&gt;=VLOOKUP(A3326,anni!$A$1:$O$32,6,0)),1,0)</f>
        <v>0</v>
      </c>
    </row>
    <row r="3327" spans="1:20" x14ac:dyDescent="0.3">
      <c r="A3327" s="3">
        <v>2005</v>
      </c>
      <c r="B3327" s="3">
        <v>3</v>
      </c>
      <c r="C3327" s="3" t="s">
        <v>101</v>
      </c>
      <c r="D3327" s="3" t="s">
        <v>116</v>
      </c>
      <c r="E3327" s="3" t="s">
        <v>116</v>
      </c>
      <c r="F3327" s="3">
        <v>4790</v>
      </c>
      <c r="G3327" s="3">
        <f t="shared" si="156"/>
        <v>2005</v>
      </c>
      <c r="H3327" s="4">
        <v>2</v>
      </c>
      <c r="I3327" s="3" t="s">
        <v>31</v>
      </c>
      <c r="J3327" s="3">
        <v>3</v>
      </c>
      <c r="K3327" s="3">
        <v>0</v>
      </c>
      <c r="L3327" s="3">
        <v>4</v>
      </c>
      <c r="M3327" s="3">
        <v>3</v>
      </c>
      <c r="N3327" s="3">
        <v>0</v>
      </c>
      <c r="O3327" s="3">
        <v>0</v>
      </c>
      <c r="P3327" s="3">
        <f t="shared" si="158"/>
        <v>16</v>
      </c>
      <c r="Q3327" s="3">
        <v>223</v>
      </c>
      <c r="R3327" s="3">
        <f t="shared" si="157"/>
        <v>2</v>
      </c>
      <c r="S3327" s="3">
        <v>10</v>
      </c>
      <c r="T3327" s="3">
        <f>IF(AND(H3327&lt;5,S3327&gt;=VLOOKUP(A3327,anni!$A$1:$O$32,6,0)),1,0)</f>
        <v>0</v>
      </c>
    </row>
    <row r="3328" spans="1:20" x14ac:dyDescent="0.3">
      <c r="A3328" s="3">
        <v>2005</v>
      </c>
      <c r="B3328" s="3">
        <v>4</v>
      </c>
      <c r="C3328" s="3" t="s">
        <v>39</v>
      </c>
      <c r="D3328" s="3" t="s">
        <v>40</v>
      </c>
      <c r="E3328" s="3" t="s">
        <v>40</v>
      </c>
      <c r="F3328" s="3">
        <v>4519</v>
      </c>
      <c r="G3328" s="3">
        <f t="shared" si="156"/>
        <v>2005</v>
      </c>
      <c r="H3328" s="4">
        <v>5</v>
      </c>
      <c r="I3328" s="3" t="s">
        <v>36</v>
      </c>
      <c r="J3328" s="3">
        <v>7</v>
      </c>
      <c r="K3328" s="3">
        <v>7</v>
      </c>
      <c r="L3328" s="3">
        <v>7</v>
      </c>
      <c r="M3328" s="3">
        <v>7</v>
      </c>
      <c r="N3328" s="3">
        <v>1</v>
      </c>
      <c r="O3328" s="3">
        <v>7</v>
      </c>
      <c r="P3328" s="3">
        <f t="shared" si="158"/>
        <v>36</v>
      </c>
      <c r="Q3328" s="3">
        <v>5</v>
      </c>
      <c r="R3328" s="3">
        <f t="shared" si="157"/>
        <v>3</v>
      </c>
      <c r="S3328" s="3">
        <v>36</v>
      </c>
      <c r="T3328" s="3">
        <f>IF(AND(H3328&lt;5,S3328&gt;=VLOOKUP(A3328,anni!$A$1:$O$32,6,0)),1,0)</f>
        <v>0</v>
      </c>
    </row>
    <row r="3329" spans="1:20" x14ac:dyDescent="0.3">
      <c r="A3329" s="3">
        <v>2005</v>
      </c>
      <c r="B3329" s="3">
        <v>5</v>
      </c>
      <c r="C3329" s="3" t="s">
        <v>45</v>
      </c>
      <c r="D3329" s="3" t="s">
        <v>49</v>
      </c>
      <c r="E3329" s="3" t="s">
        <v>49</v>
      </c>
      <c r="F3329" s="3">
        <v>4355</v>
      </c>
      <c r="G3329" s="3">
        <f t="shared" si="156"/>
        <v>2005</v>
      </c>
      <c r="H3329" s="4">
        <v>5</v>
      </c>
      <c r="I3329" s="3" t="s">
        <v>36</v>
      </c>
      <c r="J3329" s="3">
        <v>7</v>
      </c>
      <c r="K3329" s="3">
        <v>7</v>
      </c>
      <c r="L3329" s="3">
        <v>7</v>
      </c>
      <c r="M3329" s="3">
        <v>5</v>
      </c>
      <c r="N3329" s="3">
        <v>7</v>
      </c>
      <c r="O3329" s="3">
        <v>0</v>
      </c>
      <c r="P3329" s="3">
        <f t="shared" si="158"/>
        <v>33</v>
      </c>
      <c r="Q3329" s="3">
        <v>8</v>
      </c>
      <c r="R3329" s="3">
        <f t="shared" si="157"/>
        <v>4</v>
      </c>
      <c r="S3329" s="3">
        <v>33</v>
      </c>
      <c r="T3329" s="3">
        <f>IF(AND(H3329&lt;5,S3329&gt;=VLOOKUP(A3329,anni!$A$1:$O$32,6,0)),1,0)</f>
        <v>0</v>
      </c>
    </row>
    <row r="3330" spans="1:20" x14ac:dyDescent="0.3">
      <c r="A3330" s="3">
        <v>2005</v>
      </c>
      <c r="B3330" s="3">
        <v>6</v>
      </c>
      <c r="C3330" s="3" t="s">
        <v>56</v>
      </c>
      <c r="D3330" s="3" t="s">
        <v>66</v>
      </c>
      <c r="E3330" s="3" t="s">
        <v>66</v>
      </c>
      <c r="F3330" s="3">
        <v>4809</v>
      </c>
      <c r="G3330" s="3">
        <f t="shared" ref="G3330:G3393" si="159">A3330</f>
        <v>2005</v>
      </c>
      <c r="H3330" s="4">
        <v>5</v>
      </c>
      <c r="I3330" s="3" t="s">
        <v>36</v>
      </c>
      <c r="J3330" s="3">
        <v>5</v>
      </c>
      <c r="K3330" s="3">
        <v>0</v>
      </c>
      <c r="L3330" s="3">
        <v>7</v>
      </c>
      <c r="M3330" s="3">
        <v>3</v>
      </c>
      <c r="N3330" s="3">
        <v>1</v>
      </c>
      <c r="O3330" s="3">
        <v>0</v>
      </c>
      <c r="P3330" s="3">
        <f t="shared" si="158"/>
        <v>16</v>
      </c>
      <c r="Q3330" s="3">
        <v>133</v>
      </c>
      <c r="R3330" s="3">
        <f t="shared" si="157"/>
        <v>1</v>
      </c>
      <c r="S3330" s="3">
        <v>16</v>
      </c>
      <c r="T3330" s="3">
        <f>IF(AND(H3330&lt;5,S3330&gt;=VLOOKUP(A3330,anni!$A$1:$O$32,6,0)),1,0)</f>
        <v>0</v>
      </c>
    </row>
    <row r="3331" spans="1:20" x14ac:dyDescent="0.3">
      <c r="A3331" s="3">
        <v>2005</v>
      </c>
      <c r="B3331" s="3">
        <v>7</v>
      </c>
      <c r="C3331" s="3" t="s">
        <v>43</v>
      </c>
      <c r="D3331" s="3" t="s">
        <v>58</v>
      </c>
      <c r="E3331" s="3" t="s">
        <v>58</v>
      </c>
      <c r="F3331" s="3">
        <v>4957</v>
      </c>
      <c r="G3331" s="3">
        <f t="shared" si="159"/>
        <v>2005</v>
      </c>
      <c r="H3331" s="4">
        <v>2</v>
      </c>
      <c r="I3331" s="3" t="s">
        <v>31</v>
      </c>
      <c r="J3331" s="3">
        <v>2</v>
      </c>
      <c r="K3331" s="3">
        <v>0</v>
      </c>
      <c r="L3331" s="3">
        <v>7</v>
      </c>
      <c r="M3331" s="3">
        <v>0</v>
      </c>
      <c r="N3331" s="3">
        <v>2</v>
      </c>
      <c r="O3331" s="3">
        <v>0</v>
      </c>
      <c r="P3331" s="3">
        <f t="shared" si="158"/>
        <v>17.600000000000001</v>
      </c>
      <c r="Q3331" s="3">
        <v>208</v>
      </c>
      <c r="R3331" s="3">
        <f t="shared" si="157"/>
        <v>2</v>
      </c>
      <c r="S3331" s="3">
        <v>11</v>
      </c>
      <c r="T3331" s="3">
        <f>IF(AND(H3331&lt;5,S3331&gt;=VLOOKUP(A3331,anni!$A$1:$O$32,6,0)),1,0)</f>
        <v>0</v>
      </c>
    </row>
    <row r="3332" spans="1:20" x14ac:dyDescent="0.3">
      <c r="A3332" s="3">
        <v>2005</v>
      </c>
      <c r="B3332" s="3">
        <v>8</v>
      </c>
      <c r="C3332" s="3" t="s">
        <v>50</v>
      </c>
      <c r="D3332" s="3" t="s">
        <v>140</v>
      </c>
      <c r="E3332" s="3" t="s">
        <v>140</v>
      </c>
      <c r="F3332" s="3">
        <v>4810</v>
      </c>
      <c r="G3332" s="3">
        <f t="shared" si="159"/>
        <v>2005</v>
      </c>
      <c r="H3332" s="4">
        <v>5</v>
      </c>
      <c r="I3332" s="3" t="s">
        <v>36</v>
      </c>
      <c r="J3332" s="3">
        <v>2</v>
      </c>
      <c r="K3332" s="3">
        <v>0</v>
      </c>
      <c r="L3332" s="3">
        <v>1</v>
      </c>
      <c r="M3332" s="3">
        <v>0</v>
      </c>
      <c r="N3332" s="3">
        <v>1</v>
      </c>
      <c r="O3332" s="3">
        <v>0</v>
      </c>
      <c r="P3332" s="3">
        <f t="shared" si="158"/>
        <v>4</v>
      </c>
      <c r="Q3332" s="3">
        <v>278</v>
      </c>
      <c r="R3332" s="3">
        <f t="shared" si="157"/>
        <v>1</v>
      </c>
      <c r="S3332" s="3">
        <v>4</v>
      </c>
      <c r="T3332" s="3">
        <f>IF(AND(H3332&lt;5,S3332&gt;=VLOOKUP(A3332,anni!$A$1:$O$32,6,0)),1,0)</f>
        <v>0</v>
      </c>
    </row>
    <row r="3333" spans="1:20" x14ac:dyDescent="0.3">
      <c r="A3333" s="3">
        <v>2005</v>
      </c>
      <c r="B3333" s="3">
        <v>9</v>
      </c>
      <c r="C3333" s="3" t="s">
        <v>34</v>
      </c>
      <c r="D3333" s="3" t="s">
        <v>41</v>
      </c>
      <c r="E3333" s="3" t="s">
        <v>41</v>
      </c>
      <c r="F3333" s="3">
        <v>4356</v>
      </c>
      <c r="G3333" s="3">
        <f t="shared" si="159"/>
        <v>2005</v>
      </c>
      <c r="H3333" s="4">
        <v>5</v>
      </c>
      <c r="I3333" s="3" t="s">
        <v>36</v>
      </c>
      <c r="J3333" s="3">
        <v>7</v>
      </c>
      <c r="K3333" s="3">
        <v>7</v>
      </c>
      <c r="L3333" s="3">
        <v>7</v>
      </c>
      <c r="M3333" s="3">
        <v>7</v>
      </c>
      <c r="N3333" s="3">
        <v>5</v>
      </c>
      <c r="O3333" s="3">
        <v>6</v>
      </c>
      <c r="P3333" s="3">
        <f t="shared" si="158"/>
        <v>39</v>
      </c>
      <c r="Q3333" s="3">
        <v>4</v>
      </c>
      <c r="R3333" s="3">
        <f t="shared" si="157"/>
        <v>4</v>
      </c>
      <c r="S3333" s="3">
        <v>39</v>
      </c>
      <c r="T3333" s="3">
        <f>IF(AND(H3333&lt;5,S3333&gt;=VLOOKUP(A3333,anni!$A$1:$O$32,6,0)),1,0)</f>
        <v>0</v>
      </c>
    </row>
    <row r="3334" spans="1:20" x14ac:dyDescent="0.3">
      <c r="A3334" s="3">
        <v>2005</v>
      </c>
      <c r="B3334" s="3">
        <v>10</v>
      </c>
      <c r="C3334" s="3" t="s">
        <v>135</v>
      </c>
      <c r="D3334" s="3" t="s">
        <v>145</v>
      </c>
      <c r="E3334" s="3" t="s">
        <v>145</v>
      </c>
      <c r="F3334" s="3">
        <v>4811</v>
      </c>
      <c r="G3334" s="3">
        <f t="shared" si="159"/>
        <v>2005</v>
      </c>
      <c r="H3334" s="4">
        <v>5</v>
      </c>
      <c r="I3334" s="3" t="s">
        <v>36</v>
      </c>
      <c r="J3334" s="3">
        <v>6</v>
      </c>
      <c r="K3334" s="3">
        <v>4</v>
      </c>
      <c r="L3334" s="3">
        <v>0</v>
      </c>
      <c r="M3334" s="3">
        <v>3</v>
      </c>
      <c r="N3334" s="3">
        <v>1</v>
      </c>
      <c r="O3334" s="3">
        <v>0</v>
      </c>
      <c r="P3334" s="3">
        <f t="shared" si="158"/>
        <v>14</v>
      </c>
      <c r="Q3334" s="3">
        <v>170</v>
      </c>
      <c r="R3334" s="3">
        <f t="shared" si="157"/>
        <v>1</v>
      </c>
      <c r="S3334" s="3">
        <v>14</v>
      </c>
      <c r="T3334" s="3">
        <f>IF(AND(H3334&lt;5,S3334&gt;=VLOOKUP(A3334,anni!$A$1:$O$32,6,0)),1,0)</f>
        <v>0</v>
      </c>
    </row>
    <row r="3335" spans="1:20" x14ac:dyDescent="0.3">
      <c r="A3335" s="3">
        <v>2005</v>
      </c>
      <c r="B3335" s="3">
        <v>11</v>
      </c>
      <c r="C3335" s="3" t="s">
        <v>47</v>
      </c>
      <c r="D3335" s="3" t="s">
        <v>108</v>
      </c>
      <c r="E3335" s="3" t="s">
        <v>108</v>
      </c>
      <c r="F3335" s="3">
        <v>4812</v>
      </c>
      <c r="G3335" s="3">
        <f t="shared" si="159"/>
        <v>2005</v>
      </c>
      <c r="H3335" s="4">
        <v>5</v>
      </c>
      <c r="I3335" s="3" t="s">
        <v>36</v>
      </c>
      <c r="J3335" s="3">
        <v>7</v>
      </c>
      <c r="K3335" s="3">
        <v>7</v>
      </c>
      <c r="L3335" s="3">
        <v>7</v>
      </c>
      <c r="M3335" s="3">
        <v>6</v>
      </c>
      <c r="N3335" s="3">
        <v>2</v>
      </c>
      <c r="O3335" s="3">
        <v>0</v>
      </c>
      <c r="P3335" s="3">
        <f t="shared" si="158"/>
        <v>29</v>
      </c>
      <c r="Q3335" s="3">
        <v>18</v>
      </c>
      <c r="R3335" s="3">
        <f t="shared" si="157"/>
        <v>1</v>
      </c>
      <c r="S3335" s="3">
        <v>29</v>
      </c>
      <c r="T3335" s="3">
        <f>IF(AND(H3335&lt;5,S3335&gt;=VLOOKUP(A3335,anni!$A$1:$O$32,6,0)),1,0)</f>
        <v>0</v>
      </c>
    </row>
    <row r="3336" spans="1:20" x14ac:dyDescent="0.3">
      <c r="A3336" s="3">
        <v>2005</v>
      </c>
      <c r="B3336" s="3">
        <v>12</v>
      </c>
      <c r="C3336" s="3" t="s">
        <v>79</v>
      </c>
      <c r="D3336" s="3" t="s">
        <v>84</v>
      </c>
      <c r="E3336" s="3" t="s">
        <v>84</v>
      </c>
      <c r="F3336" s="3">
        <v>4813</v>
      </c>
      <c r="G3336" s="3">
        <f t="shared" si="159"/>
        <v>2005</v>
      </c>
      <c r="H3336" s="4">
        <v>5</v>
      </c>
      <c r="I3336" s="3" t="s">
        <v>36</v>
      </c>
      <c r="J3336" s="3">
        <v>2</v>
      </c>
      <c r="K3336" s="3">
        <v>0</v>
      </c>
      <c r="L3336" s="3">
        <v>7</v>
      </c>
      <c r="M3336" s="3">
        <v>0</v>
      </c>
      <c r="N3336" s="3">
        <v>3</v>
      </c>
      <c r="O3336" s="3">
        <v>0</v>
      </c>
      <c r="P3336" s="3">
        <f t="shared" si="158"/>
        <v>12</v>
      </c>
      <c r="Q3336" s="3">
        <v>194</v>
      </c>
      <c r="R3336" s="3">
        <f t="shared" si="157"/>
        <v>1</v>
      </c>
      <c r="S3336" s="3">
        <v>12</v>
      </c>
      <c r="T3336" s="3">
        <f>IF(AND(H3336&lt;5,S3336&gt;=VLOOKUP(A3336,anni!$A$1:$O$32,6,0)),1,0)</f>
        <v>0</v>
      </c>
    </row>
    <row r="3337" spans="1:20" x14ac:dyDescent="0.3">
      <c r="A3337" s="3">
        <v>2005</v>
      </c>
      <c r="B3337" s="3">
        <v>13</v>
      </c>
      <c r="C3337" s="3" t="s">
        <v>34</v>
      </c>
      <c r="D3337" s="3" t="s">
        <v>42</v>
      </c>
      <c r="E3337" s="3" t="s">
        <v>42</v>
      </c>
      <c r="F3337" s="3">
        <v>4883</v>
      </c>
      <c r="G3337" s="3">
        <f t="shared" si="159"/>
        <v>2005</v>
      </c>
      <c r="H3337" s="4">
        <v>4</v>
      </c>
      <c r="I3337" s="3" t="s">
        <v>36</v>
      </c>
      <c r="J3337" s="3">
        <v>7</v>
      </c>
      <c r="K3337" s="3">
        <v>1</v>
      </c>
      <c r="L3337" s="3">
        <v>3</v>
      </c>
      <c r="M3337" s="3">
        <v>4</v>
      </c>
      <c r="N3337" s="3">
        <v>1</v>
      </c>
      <c r="O3337" s="3">
        <v>3</v>
      </c>
      <c r="P3337" s="3">
        <f t="shared" si="158"/>
        <v>22.8</v>
      </c>
      <c r="Q3337" s="3">
        <v>96</v>
      </c>
      <c r="R3337" s="3">
        <f t="shared" si="157"/>
        <v>2</v>
      </c>
      <c r="S3337" s="3">
        <v>19</v>
      </c>
      <c r="T3337" s="3">
        <f>IF(AND(H3337&lt;5,S3337&gt;=VLOOKUP(A3337,anni!$A$1:$O$32,6,0)),1,0)</f>
        <v>0</v>
      </c>
    </row>
    <row r="3338" spans="1:20" x14ac:dyDescent="0.3">
      <c r="A3338" s="3">
        <v>2005</v>
      </c>
      <c r="B3338" s="3">
        <v>14</v>
      </c>
      <c r="C3338" s="3" t="s">
        <v>69</v>
      </c>
      <c r="D3338" s="3" t="s">
        <v>70</v>
      </c>
      <c r="E3338" s="3" t="s">
        <v>70</v>
      </c>
      <c r="F3338" s="3">
        <v>4597</v>
      </c>
      <c r="G3338" s="3">
        <f t="shared" si="159"/>
        <v>2005</v>
      </c>
      <c r="H3338" s="4">
        <v>3</v>
      </c>
      <c r="I3338" s="3" t="s">
        <v>36</v>
      </c>
      <c r="J3338" s="3">
        <v>6</v>
      </c>
      <c r="K3338" s="3">
        <v>0</v>
      </c>
      <c r="L3338" s="3">
        <v>7</v>
      </c>
      <c r="M3338" s="3">
        <v>5</v>
      </c>
      <c r="N3338" s="3">
        <v>2</v>
      </c>
      <c r="O3338" s="3">
        <v>0</v>
      </c>
      <c r="P3338" s="3">
        <f t="shared" si="158"/>
        <v>28</v>
      </c>
      <c r="Q3338" s="3">
        <v>87</v>
      </c>
      <c r="R3338" s="3">
        <f t="shared" si="157"/>
        <v>5</v>
      </c>
      <c r="S3338" s="3">
        <v>20</v>
      </c>
      <c r="T3338" s="3">
        <f>IF(AND(H3338&lt;5,S3338&gt;=VLOOKUP(A3338,anni!$A$1:$O$32,6,0)),1,0)</f>
        <v>0</v>
      </c>
    </row>
    <row r="3339" spans="1:20" x14ac:dyDescent="0.3">
      <c r="A3339" s="3">
        <v>2005</v>
      </c>
      <c r="B3339" s="3">
        <v>15</v>
      </c>
      <c r="C3339" s="3" t="s">
        <v>56</v>
      </c>
      <c r="D3339" s="3" t="s">
        <v>93</v>
      </c>
      <c r="E3339" s="3" t="s">
        <v>93</v>
      </c>
      <c r="F3339" s="3">
        <v>4791</v>
      </c>
      <c r="G3339" s="3">
        <f t="shared" si="159"/>
        <v>2005</v>
      </c>
      <c r="H3339" s="4">
        <v>2</v>
      </c>
      <c r="I3339" s="3" t="s">
        <v>31</v>
      </c>
      <c r="J3339" s="3">
        <v>2</v>
      </c>
      <c r="K3339" s="3">
        <v>6</v>
      </c>
      <c r="L3339" s="3">
        <v>0</v>
      </c>
      <c r="M3339" s="3">
        <v>4</v>
      </c>
      <c r="N3339" s="3">
        <v>1</v>
      </c>
      <c r="O3339" s="3">
        <v>0</v>
      </c>
      <c r="P3339" s="3">
        <f t="shared" si="158"/>
        <v>20.8</v>
      </c>
      <c r="Q3339" s="3">
        <v>186</v>
      </c>
      <c r="R3339" s="3">
        <f t="shared" si="157"/>
        <v>5</v>
      </c>
      <c r="S3339" s="3">
        <v>13</v>
      </c>
      <c r="T3339" s="3">
        <f>IF(AND(H3339&lt;5,S3339&gt;=VLOOKUP(A3339,anni!$A$1:$O$32,6,0)),1,0)</f>
        <v>0</v>
      </c>
    </row>
    <row r="3340" spans="1:20" x14ac:dyDescent="0.3">
      <c r="A3340" s="3">
        <v>2005</v>
      </c>
      <c r="B3340" s="3">
        <v>16</v>
      </c>
      <c r="C3340" s="3" t="s">
        <v>34</v>
      </c>
      <c r="D3340" s="3" t="s">
        <v>94</v>
      </c>
      <c r="E3340" s="3" t="s">
        <v>94</v>
      </c>
      <c r="F3340" s="3">
        <v>4958</v>
      </c>
      <c r="G3340" s="3">
        <f t="shared" si="159"/>
        <v>2005</v>
      </c>
      <c r="H3340" s="4">
        <v>2</v>
      </c>
      <c r="I3340" s="3" t="s">
        <v>31</v>
      </c>
      <c r="J3340" s="3">
        <v>0</v>
      </c>
      <c r="K3340" s="3">
        <v>0</v>
      </c>
      <c r="L3340" s="3">
        <v>7</v>
      </c>
      <c r="M3340" s="3">
        <v>0</v>
      </c>
      <c r="N3340" s="3">
        <v>0</v>
      </c>
      <c r="O3340" s="3">
        <v>0</v>
      </c>
      <c r="P3340" s="3">
        <f t="shared" si="158"/>
        <v>11.200000000000001</v>
      </c>
      <c r="Q3340" s="3">
        <v>258</v>
      </c>
      <c r="R3340" s="3">
        <f t="shared" si="157"/>
        <v>1</v>
      </c>
      <c r="S3340" s="3">
        <v>7</v>
      </c>
      <c r="T3340" s="3">
        <f>IF(AND(H3340&lt;5,S3340&gt;=VLOOKUP(A3340,anni!$A$1:$O$32,6,0)),1,0)</f>
        <v>0</v>
      </c>
    </row>
    <row r="3341" spans="1:20" x14ac:dyDescent="0.3">
      <c r="A3341" s="3">
        <v>2005</v>
      </c>
      <c r="B3341" s="3">
        <v>17</v>
      </c>
      <c r="C3341" s="3" t="s">
        <v>47</v>
      </c>
      <c r="D3341" s="3" t="s">
        <v>105</v>
      </c>
      <c r="E3341" s="3" t="s">
        <v>105</v>
      </c>
      <c r="F3341" s="3">
        <v>4814</v>
      </c>
      <c r="G3341" s="3">
        <f t="shared" si="159"/>
        <v>2005</v>
      </c>
      <c r="H3341" s="4">
        <v>5</v>
      </c>
      <c r="I3341" s="3" t="s">
        <v>36</v>
      </c>
      <c r="J3341" s="3">
        <v>6</v>
      </c>
      <c r="K3341" s="3">
        <v>0</v>
      </c>
      <c r="L3341" s="3">
        <v>7</v>
      </c>
      <c r="M3341" s="3">
        <v>0</v>
      </c>
      <c r="N3341" s="3">
        <v>1</v>
      </c>
      <c r="O3341" s="3">
        <v>7</v>
      </c>
      <c r="P3341" s="3">
        <f t="shared" si="158"/>
        <v>21</v>
      </c>
      <c r="Q3341" s="3">
        <v>69</v>
      </c>
      <c r="R3341" s="3">
        <f t="shared" si="157"/>
        <v>1</v>
      </c>
      <c r="S3341" s="3">
        <v>21</v>
      </c>
      <c r="T3341" s="3">
        <f>IF(AND(H3341&lt;5,S3341&gt;=VLOOKUP(A3341,anni!$A$1:$O$32,6,0)),1,0)</f>
        <v>0</v>
      </c>
    </row>
    <row r="3342" spans="1:20" x14ac:dyDescent="0.3">
      <c r="A3342" s="3">
        <v>2005</v>
      </c>
      <c r="B3342" s="3">
        <v>18</v>
      </c>
      <c r="C3342" s="3" t="s">
        <v>34</v>
      </c>
      <c r="D3342" s="3" t="s">
        <v>83</v>
      </c>
      <c r="E3342" s="3" t="s">
        <v>83</v>
      </c>
      <c r="F3342" s="3">
        <v>4403</v>
      </c>
      <c r="G3342" s="3">
        <f t="shared" si="159"/>
        <v>2005</v>
      </c>
      <c r="H3342" s="4">
        <v>4</v>
      </c>
      <c r="I3342" s="3" t="s">
        <v>36</v>
      </c>
      <c r="J3342" s="3">
        <v>7</v>
      </c>
      <c r="K3342" s="3">
        <v>7</v>
      </c>
      <c r="L3342" s="3">
        <v>7</v>
      </c>
      <c r="M3342" s="3">
        <v>7</v>
      </c>
      <c r="N3342" s="3">
        <v>0</v>
      </c>
      <c r="O3342" s="3">
        <v>0</v>
      </c>
      <c r="P3342" s="3">
        <f t="shared" si="158"/>
        <v>0</v>
      </c>
      <c r="Q3342" s="3">
        <v>21</v>
      </c>
      <c r="R3342" s="3">
        <f t="shared" si="157"/>
        <v>4</v>
      </c>
      <c r="S3342" s="3">
        <v>28</v>
      </c>
      <c r="T3342" s="3">
        <f>IF(AND(H3342&lt;5,S3342&gt;=VLOOKUP(A3342,anni!$A$1:$O$32,6,0)),1,0)</f>
        <v>1</v>
      </c>
    </row>
    <row r="3343" spans="1:20" x14ac:dyDescent="0.3">
      <c r="A3343" s="3">
        <v>2005</v>
      </c>
      <c r="B3343" s="3">
        <v>19</v>
      </c>
      <c r="C3343" s="3" t="s">
        <v>34</v>
      </c>
      <c r="D3343" s="3" t="s">
        <v>64</v>
      </c>
      <c r="E3343" s="3" t="s">
        <v>64</v>
      </c>
      <c r="F3343" s="3">
        <v>4959</v>
      </c>
      <c r="G3343" s="3">
        <f t="shared" si="159"/>
        <v>2005</v>
      </c>
      <c r="H3343" s="4">
        <v>2</v>
      </c>
      <c r="I3343" s="3" t="s">
        <v>31</v>
      </c>
      <c r="J3343" s="3">
        <v>2</v>
      </c>
      <c r="K3343" s="3">
        <v>1</v>
      </c>
      <c r="L3343" s="3">
        <v>7</v>
      </c>
      <c r="M3343" s="3">
        <v>0</v>
      </c>
      <c r="N3343" s="3">
        <v>1</v>
      </c>
      <c r="O3343" s="3">
        <v>0</v>
      </c>
      <c r="P3343" s="3">
        <f t="shared" si="158"/>
        <v>17.600000000000001</v>
      </c>
      <c r="Q3343" s="3">
        <v>208</v>
      </c>
      <c r="R3343" s="3">
        <f t="shared" si="157"/>
        <v>3</v>
      </c>
      <c r="S3343" s="3">
        <v>11</v>
      </c>
      <c r="T3343" s="3">
        <f>IF(AND(H3343&lt;5,S3343&gt;=VLOOKUP(A3343,anni!$A$1:$O$32,6,0)),1,0)</f>
        <v>0</v>
      </c>
    </row>
    <row r="3344" spans="1:20" x14ac:dyDescent="0.3">
      <c r="A3344" s="3">
        <v>2005</v>
      </c>
      <c r="B3344" s="3">
        <v>20</v>
      </c>
      <c r="C3344" s="3" t="s">
        <v>34</v>
      </c>
      <c r="D3344" s="3" t="s">
        <v>88</v>
      </c>
      <c r="E3344" s="3" t="s">
        <v>88</v>
      </c>
      <c r="F3344" s="3">
        <v>4598</v>
      </c>
      <c r="G3344" s="3">
        <f t="shared" si="159"/>
        <v>2005</v>
      </c>
      <c r="H3344" s="4">
        <v>3</v>
      </c>
      <c r="I3344" s="3" t="s">
        <v>36</v>
      </c>
      <c r="J3344" s="3">
        <v>7</v>
      </c>
      <c r="K3344" s="3">
        <v>0</v>
      </c>
      <c r="L3344" s="3">
        <v>7</v>
      </c>
      <c r="M3344" s="3">
        <v>3</v>
      </c>
      <c r="N3344" s="3">
        <v>5</v>
      </c>
      <c r="O3344" s="3">
        <v>0</v>
      </c>
      <c r="P3344" s="3">
        <f t="shared" si="158"/>
        <v>30.799999999999997</v>
      </c>
      <c r="Q3344" s="3">
        <v>58</v>
      </c>
      <c r="R3344" s="3">
        <f t="shared" si="157"/>
        <v>5</v>
      </c>
      <c r="S3344" s="3">
        <v>22</v>
      </c>
      <c r="T3344" s="3">
        <f>IF(AND(H3344&lt;5,S3344&gt;=VLOOKUP(A3344,anni!$A$1:$O$32,6,0)),1,0)</f>
        <v>0</v>
      </c>
    </row>
    <row r="3345" spans="1:20" x14ac:dyDescent="0.3">
      <c r="A3345" s="3">
        <v>2005</v>
      </c>
      <c r="B3345" s="3">
        <v>21</v>
      </c>
      <c r="C3345" s="3" t="s">
        <v>34</v>
      </c>
      <c r="D3345" s="3" t="s">
        <v>123</v>
      </c>
      <c r="E3345" s="3" t="s">
        <v>123</v>
      </c>
      <c r="F3345" s="3">
        <v>4992</v>
      </c>
      <c r="G3345" s="3">
        <f t="shared" si="159"/>
        <v>2005</v>
      </c>
      <c r="H3345" s="4">
        <v>1</v>
      </c>
      <c r="I3345" s="3" t="s">
        <v>31</v>
      </c>
      <c r="J3345" s="3">
        <v>2</v>
      </c>
      <c r="K3345" s="3">
        <v>0</v>
      </c>
      <c r="L3345" s="3">
        <v>7</v>
      </c>
      <c r="M3345" s="3">
        <v>0</v>
      </c>
      <c r="N3345" s="3">
        <v>1</v>
      </c>
      <c r="O3345" s="3">
        <v>0</v>
      </c>
      <c r="P3345" s="3">
        <f t="shared" si="158"/>
        <v>18</v>
      </c>
      <c r="Q3345" s="3">
        <v>223</v>
      </c>
      <c r="R3345" s="3">
        <f t="shared" si="157"/>
        <v>4</v>
      </c>
      <c r="S3345" s="3">
        <v>10</v>
      </c>
      <c r="T3345" s="3">
        <f>IF(AND(H3345&lt;5,S3345&gt;=VLOOKUP(A3345,anni!$A$1:$O$32,6,0)),1,0)</f>
        <v>0</v>
      </c>
    </row>
    <row r="3346" spans="1:20" x14ac:dyDescent="0.3">
      <c r="A3346" s="3">
        <v>2005</v>
      </c>
      <c r="B3346" s="3">
        <v>22</v>
      </c>
      <c r="C3346" s="3" t="s">
        <v>29</v>
      </c>
      <c r="D3346" s="3" t="s">
        <v>75</v>
      </c>
      <c r="E3346" s="3" t="s">
        <v>75</v>
      </c>
      <c r="F3346" s="3">
        <v>4359</v>
      </c>
      <c r="G3346" s="3">
        <f t="shared" si="159"/>
        <v>2005</v>
      </c>
      <c r="H3346" s="4">
        <v>5</v>
      </c>
      <c r="I3346" s="3" t="s">
        <v>36</v>
      </c>
      <c r="J3346" s="3">
        <v>7</v>
      </c>
      <c r="K3346" s="3">
        <v>7</v>
      </c>
      <c r="L3346" s="3">
        <v>7</v>
      </c>
      <c r="M3346" s="3">
        <v>4</v>
      </c>
      <c r="N3346" s="3">
        <v>1</v>
      </c>
      <c r="O3346" s="3">
        <v>0</v>
      </c>
      <c r="P3346" s="3">
        <f t="shared" si="158"/>
        <v>26</v>
      </c>
      <c r="Q3346" s="3">
        <v>32</v>
      </c>
      <c r="R3346" s="3">
        <f t="shared" si="157"/>
        <v>4</v>
      </c>
      <c r="S3346" s="3">
        <v>26</v>
      </c>
      <c r="T3346" s="3">
        <f>IF(AND(H3346&lt;5,S3346&gt;=VLOOKUP(A3346,anni!$A$1:$O$32,6,0)),1,0)</f>
        <v>0</v>
      </c>
    </row>
    <row r="3347" spans="1:20" x14ac:dyDescent="0.3">
      <c r="A3347" s="3">
        <v>2005</v>
      </c>
      <c r="B3347" s="3">
        <v>23</v>
      </c>
      <c r="C3347" s="3" t="s">
        <v>47</v>
      </c>
      <c r="D3347" s="3" t="s">
        <v>81</v>
      </c>
      <c r="E3347" s="3" t="s">
        <v>81</v>
      </c>
      <c r="F3347" s="3">
        <v>4960</v>
      </c>
      <c r="G3347" s="3">
        <f t="shared" si="159"/>
        <v>2005</v>
      </c>
      <c r="H3347" s="4">
        <v>2</v>
      </c>
      <c r="I3347" s="3" t="s">
        <v>31</v>
      </c>
      <c r="J3347" s="3">
        <v>2</v>
      </c>
      <c r="K3347" s="3">
        <v>1</v>
      </c>
      <c r="L3347" s="3">
        <v>1</v>
      </c>
      <c r="M3347" s="3">
        <v>0</v>
      </c>
      <c r="N3347" s="3">
        <v>2</v>
      </c>
      <c r="O3347" s="3">
        <v>0</v>
      </c>
      <c r="P3347" s="3">
        <f t="shared" si="158"/>
        <v>9.6000000000000014</v>
      </c>
      <c r="Q3347" s="3">
        <v>265</v>
      </c>
      <c r="R3347" s="3">
        <f t="shared" si="157"/>
        <v>3</v>
      </c>
      <c r="S3347" s="3">
        <v>6</v>
      </c>
      <c r="T3347" s="3">
        <f>IF(AND(H3347&lt;5,S3347&gt;=VLOOKUP(A3347,anni!$A$1:$O$32,6,0)),1,0)</f>
        <v>0</v>
      </c>
    </row>
    <row r="3348" spans="1:20" x14ac:dyDescent="0.3">
      <c r="A3348" s="3">
        <v>2005</v>
      </c>
      <c r="B3348" s="3">
        <v>24</v>
      </c>
      <c r="C3348" s="3" t="s">
        <v>34</v>
      </c>
      <c r="D3348" s="3" t="s">
        <v>41</v>
      </c>
      <c r="E3348" s="3" t="s">
        <v>41</v>
      </c>
      <c r="F3348" s="3">
        <v>4815</v>
      </c>
      <c r="G3348" s="3">
        <f t="shared" si="159"/>
        <v>2005</v>
      </c>
      <c r="H3348" s="4">
        <v>5</v>
      </c>
      <c r="I3348" s="3" t="s">
        <v>36</v>
      </c>
      <c r="P3348" s="3">
        <f t="shared" si="158"/>
        <v>-1</v>
      </c>
      <c r="Q3348" s="3">
        <v>291</v>
      </c>
      <c r="R3348" s="3">
        <f t="shared" si="157"/>
        <v>1</v>
      </c>
      <c r="S3348" s="3">
        <v>-1</v>
      </c>
      <c r="T3348" s="3">
        <f>IF(AND(H3348&lt;5,S3348&gt;=VLOOKUP(A3348,anni!$A$1:$O$32,6,0)),1,0)</f>
        <v>0</v>
      </c>
    </row>
    <row r="3349" spans="1:20" x14ac:dyDescent="0.3">
      <c r="A3349" s="3">
        <v>2005</v>
      </c>
      <c r="B3349" s="3">
        <v>25</v>
      </c>
      <c r="C3349" s="3" t="s">
        <v>101</v>
      </c>
      <c r="D3349" s="3" t="s">
        <v>104</v>
      </c>
      <c r="E3349" s="3" t="s">
        <v>104</v>
      </c>
      <c r="F3349" s="3">
        <v>4360</v>
      </c>
      <c r="G3349" s="3">
        <f t="shared" si="159"/>
        <v>2005</v>
      </c>
      <c r="H3349" s="4">
        <v>5</v>
      </c>
      <c r="I3349" s="3" t="s">
        <v>36</v>
      </c>
      <c r="J3349" s="3">
        <v>7</v>
      </c>
      <c r="K3349" s="3">
        <v>0</v>
      </c>
      <c r="L3349" s="3">
        <v>7</v>
      </c>
      <c r="M3349" s="3">
        <v>2</v>
      </c>
      <c r="N3349" s="3">
        <v>2</v>
      </c>
      <c r="O3349" s="3">
        <v>0</v>
      </c>
      <c r="P3349" s="3">
        <f t="shared" si="158"/>
        <v>18</v>
      </c>
      <c r="Q3349" s="3">
        <v>105</v>
      </c>
      <c r="R3349" s="3">
        <f t="shared" si="157"/>
        <v>2</v>
      </c>
      <c r="S3349" s="3">
        <v>18</v>
      </c>
      <c r="T3349" s="3">
        <f>IF(AND(H3349&lt;5,S3349&gt;=VLOOKUP(A3349,anni!$A$1:$O$32,6,0)),1,0)</f>
        <v>0</v>
      </c>
    </row>
    <row r="3350" spans="1:20" x14ac:dyDescent="0.3">
      <c r="A3350" s="3">
        <v>2005</v>
      </c>
      <c r="B3350" s="3">
        <v>26</v>
      </c>
      <c r="C3350" s="3" t="s">
        <v>34</v>
      </c>
      <c r="D3350" s="3" t="s">
        <v>42</v>
      </c>
      <c r="E3350" s="3" t="s">
        <v>42</v>
      </c>
      <c r="F3350" s="3">
        <v>4816</v>
      </c>
      <c r="G3350" s="3">
        <f t="shared" si="159"/>
        <v>2005</v>
      </c>
      <c r="H3350" s="4">
        <v>5</v>
      </c>
      <c r="I3350" s="3" t="s">
        <v>36</v>
      </c>
      <c r="J3350" s="3">
        <v>1</v>
      </c>
      <c r="K3350" s="3">
        <v>0</v>
      </c>
      <c r="L3350" s="3">
        <v>4</v>
      </c>
      <c r="M3350" s="3">
        <v>0</v>
      </c>
      <c r="N3350" s="3">
        <v>1</v>
      </c>
      <c r="O3350" s="3">
        <v>0</v>
      </c>
      <c r="P3350" s="3">
        <f t="shared" si="158"/>
        <v>6</v>
      </c>
      <c r="Q3350" s="3">
        <v>265</v>
      </c>
      <c r="R3350" s="3">
        <f t="shared" si="157"/>
        <v>1</v>
      </c>
      <c r="S3350" s="3">
        <v>6</v>
      </c>
      <c r="T3350" s="3">
        <f>IF(AND(H3350&lt;5,S3350&gt;=VLOOKUP(A3350,anni!$A$1:$O$32,6,0)),1,0)</f>
        <v>0</v>
      </c>
    </row>
    <row r="3351" spans="1:20" x14ac:dyDescent="0.3">
      <c r="A3351" s="3">
        <v>2005</v>
      </c>
      <c r="B3351" s="3">
        <v>27</v>
      </c>
      <c r="C3351" s="3" t="s">
        <v>29</v>
      </c>
      <c r="D3351" s="3" t="s">
        <v>122</v>
      </c>
      <c r="E3351" s="3" t="s">
        <v>122</v>
      </c>
      <c r="F3351" s="3">
        <v>4793</v>
      </c>
      <c r="G3351" s="3">
        <f t="shared" si="159"/>
        <v>2005</v>
      </c>
      <c r="H3351" s="4">
        <v>2</v>
      </c>
      <c r="I3351" s="3" t="s">
        <v>31</v>
      </c>
      <c r="J3351" s="3">
        <v>4</v>
      </c>
      <c r="K3351" s="3">
        <v>7</v>
      </c>
      <c r="L3351" s="3">
        <v>7</v>
      </c>
      <c r="M3351" s="3">
        <v>1</v>
      </c>
      <c r="N3351" s="3">
        <v>2</v>
      </c>
      <c r="O3351" s="3">
        <v>0</v>
      </c>
      <c r="P3351" s="3">
        <f t="shared" si="158"/>
        <v>33.6</v>
      </c>
      <c r="Q3351" s="3">
        <v>69</v>
      </c>
      <c r="R3351" s="3">
        <f t="shared" si="157"/>
        <v>5</v>
      </c>
      <c r="S3351" s="3">
        <v>21</v>
      </c>
      <c r="T3351" s="3">
        <f>IF(AND(H3351&lt;5,S3351&gt;=VLOOKUP(A3351,anni!$A$1:$O$32,6,0)),1,0)</f>
        <v>0</v>
      </c>
    </row>
    <row r="3352" spans="1:20" x14ac:dyDescent="0.3">
      <c r="A3352" s="3">
        <v>2005</v>
      </c>
      <c r="B3352" s="3">
        <v>28</v>
      </c>
      <c r="C3352" s="3" t="s">
        <v>56</v>
      </c>
      <c r="D3352" s="3" t="s">
        <v>71</v>
      </c>
      <c r="E3352" s="3" t="s">
        <v>71</v>
      </c>
      <c r="F3352" s="3">
        <v>4361</v>
      </c>
      <c r="G3352" s="3">
        <f t="shared" si="159"/>
        <v>2005</v>
      </c>
      <c r="H3352" s="4">
        <v>5</v>
      </c>
      <c r="I3352" s="3" t="s">
        <v>36</v>
      </c>
      <c r="J3352" s="3">
        <v>5</v>
      </c>
      <c r="K3352" s="3">
        <v>7</v>
      </c>
      <c r="L3352" s="3">
        <v>7</v>
      </c>
      <c r="M3352" s="3">
        <v>7</v>
      </c>
      <c r="N3352" s="3">
        <v>6</v>
      </c>
      <c r="O3352" s="3">
        <v>1</v>
      </c>
      <c r="P3352" s="3">
        <f t="shared" si="158"/>
        <v>33</v>
      </c>
      <c r="Q3352" s="3">
        <v>8</v>
      </c>
      <c r="R3352" s="3">
        <f t="shared" si="157"/>
        <v>4</v>
      </c>
      <c r="S3352" s="3">
        <v>33</v>
      </c>
      <c r="T3352" s="3">
        <f>IF(AND(H3352&lt;5,S3352&gt;=VLOOKUP(A3352,anni!$A$1:$O$32,6,0)),1,0)</f>
        <v>0</v>
      </c>
    </row>
    <row r="3353" spans="1:20" x14ac:dyDescent="0.3">
      <c r="A3353" s="3">
        <v>2005</v>
      </c>
      <c r="B3353" s="3">
        <v>29</v>
      </c>
      <c r="C3353" s="3" t="s">
        <v>34</v>
      </c>
      <c r="D3353" s="3" t="s">
        <v>130</v>
      </c>
      <c r="E3353" s="3" t="s">
        <v>130</v>
      </c>
      <c r="F3353" s="3">
        <v>4884</v>
      </c>
      <c r="G3353" s="3">
        <f t="shared" si="159"/>
        <v>2005</v>
      </c>
      <c r="H3353" s="4">
        <v>4</v>
      </c>
      <c r="I3353" s="3" t="s">
        <v>36</v>
      </c>
      <c r="J3353" s="3">
        <v>3</v>
      </c>
      <c r="K3353" s="3">
        <v>0</v>
      </c>
      <c r="L3353" s="3">
        <v>0</v>
      </c>
      <c r="M3353" s="3">
        <v>0</v>
      </c>
      <c r="N3353" s="3">
        <v>1</v>
      </c>
      <c r="O3353" s="3">
        <v>0</v>
      </c>
      <c r="P3353" s="3">
        <f t="shared" si="158"/>
        <v>4.8</v>
      </c>
      <c r="Q3353" s="3">
        <v>278</v>
      </c>
      <c r="R3353" s="3">
        <f t="shared" si="157"/>
        <v>1</v>
      </c>
      <c r="S3353" s="3">
        <v>4</v>
      </c>
      <c r="T3353" s="3">
        <f>IF(AND(H3353&lt;5,S3353&gt;=VLOOKUP(A3353,anni!$A$1:$O$32,6,0)),1,0)</f>
        <v>0</v>
      </c>
    </row>
    <row r="3354" spans="1:20" x14ac:dyDescent="0.3">
      <c r="A3354" s="3">
        <v>2005</v>
      </c>
      <c r="B3354" s="3">
        <v>30</v>
      </c>
      <c r="C3354" s="3" t="s">
        <v>59</v>
      </c>
      <c r="D3354" s="3" t="s">
        <v>60</v>
      </c>
      <c r="E3354" s="3" t="s">
        <v>60</v>
      </c>
      <c r="F3354" s="3">
        <v>4817</v>
      </c>
      <c r="G3354" s="3">
        <f t="shared" si="159"/>
        <v>2005</v>
      </c>
      <c r="H3354" s="4">
        <v>5</v>
      </c>
      <c r="I3354" s="3" t="s">
        <v>36</v>
      </c>
      <c r="J3354" s="3">
        <v>7</v>
      </c>
      <c r="K3354" s="3">
        <v>7</v>
      </c>
      <c r="L3354" s="3">
        <v>3</v>
      </c>
      <c r="M3354" s="3">
        <v>4</v>
      </c>
      <c r="N3354" s="3">
        <v>2</v>
      </c>
      <c r="O3354" s="3">
        <v>0</v>
      </c>
      <c r="P3354" s="3">
        <f t="shared" si="158"/>
        <v>23</v>
      </c>
      <c r="Q3354" s="3">
        <v>48</v>
      </c>
      <c r="R3354" s="3">
        <f t="shared" si="157"/>
        <v>1</v>
      </c>
      <c r="S3354" s="3">
        <v>23</v>
      </c>
      <c r="T3354" s="3">
        <f>IF(AND(H3354&lt;5,S3354&gt;=VLOOKUP(A3354,anni!$A$1:$O$32,6,0)),1,0)</f>
        <v>0</v>
      </c>
    </row>
    <row r="3355" spans="1:20" x14ac:dyDescent="0.3">
      <c r="A3355" s="3">
        <v>2005</v>
      </c>
      <c r="B3355" s="3">
        <v>31</v>
      </c>
      <c r="C3355" s="3" t="s">
        <v>34</v>
      </c>
      <c r="D3355" s="3" t="s">
        <v>41</v>
      </c>
      <c r="E3355" s="3" t="s">
        <v>41</v>
      </c>
      <c r="F3355" s="3">
        <v>4885</v>
      </c>
      <c r="G3355" s="3">
        <f t="shared" si="159"/>
        <v>2005</v>
      </c>
      <c r="H3355" s="4">
        <v>4</v>
      </c>
      <c r="I3355" s="3" t="s">
        <v>36</v>
      </c>
      <c r="J3355" s="3">
        <v>7</v>
      </c>
      <c r="K3355" s="3">
        <v>0</v>
      </c>
      <c r="L3355" s="3">
        <v>7</v>
      </c>
      <c r="M3355" s="3">
        <v>3</v>
      </c>
      <c r="N3355" s="3">
        <v>2</v>
      </c>
      <c r="O3355" s="3">
        <v>7</v>
      </c>
      <c r="P3355" s="3">
        <f t="shared" si="158"/>
        <v>31.2</v>
      </c>
      <c r="Q3355" s="3">
        <v>32</v>
      </c>
      <c r="R3355" s="3">
        <f t="shared" si="157"/>
        <v>1</v>
      </c>
      <c r="S3355" s="3">
        <v>26</v>
      </c>
      <c r="T3355" s="3">
        <f>IF(AND(H3355&lt;5,S3355&gt;=VLOOKUP(A3355,anni!$A$1:$O$32,6,0)),1,0)</f>
        <v>0</v>
      </c>
    </row>
    <row r="3356" spans="1:20" x14ac:dyDescent="0.3">
      <c r="A3356" s="3">
        <v>2005</v>
      </c>
      <c r="B3356" s="3">
        <v>32</v>
      </c>
      <c r="C3356" s="3" t="s">
        <v>29</v>
      </c>
      <c r="D3356" s="3" t="s">
        <v>75</v>
      </c>
      <c r="E3356" s="3" t="s">
        <v>75</v>
      </c>
      <c r="F3356" s="3">
        <v>4961</v>
      </c>
      <c r="G3356" s="3">
        <f t="shared" si="159"/>
        <v>2005</v>
      </c>
      <c r="H3356" s="4">
        <v>2</v>
      </c>
      <c r="I3356" s="3" t="s">
        <v>31</v>
      </c>
      <c r="J3356" s="3">
        <v>0</v>
      </c>
      <c r="K3356" s="3">
        <v>0</v>
      </c>
      <c r="L3356" s="3">
        <v>7</v>
      </c>
      <c r="M3356" s="3">
        <v>0</v>
      </c>
      <c r="N3356" s="3">
        <v>1</v>
      </c>
      <c r="O3356" s="3">
        <v>0</v>
      </c>
      <c r="P3356" s="3">
        <f t="shared" si="158"/>
        <v>12.8</v>
      </c>
      <c r="Q3356" s="3">
        <v>249</v>
      </c>
      <c r="R3356" s="3">
        <f t="shared" si="157"/>
        <v>1</v>
      </c>
      <c r="S3356" s="3">
        <v>8</v>
      </c>
      <c r="T3356" s="3">
        <f>IF(AND(H3356&lt;5,S3356&gt;=VLOOKUP(A3356,anni!$A$1:$O$32,6,0)),1,0)</f>
        <v>0</v>
      </c>
    </row>
    <row r="3357" spans="1:20" x14ac:dyDescent="0.3">
      <c r="A3357" s="3">
        <v>2005</v>
      </c>
      <c r="B3357" s="3">
        <v>33</v>
      </c>
      <c r="C3357" s="3" t="s">
        <v>79</v>
      </c>
      <c r="D3357" s="3" t="s">
        <v>84</v>
      </c>
      <c r="E3357" s="3" t="s">
        <v>84</v>
      </c>
      <c r="F3357" s="3">
        <v>4962</v>
      </c>
      <c r="G3357" s="3">
        <f t="shared" si="159"/>
        <v>2005</v>
      </c>
      <c r="H3357" s="4">
        <v>2</v>
      </c>
      <c r="I3357" s="3" t="s">
        <v>31</v>
      </c>
      <c r="J3357" s="3">
        <v>7</v>
      </c>
      <c r="K3357" s="3">
        <v>6</v>
      </c>
      <c r="L3357" s="3">
        <v>7</v>
      </c>
      <c r="M3357" s="3">
        <v>2</v>
      </c>
      <c r="N3357" s="3">
        <v>1</v>
      </c>
      <c r="O3357" s="3">
        <v>0</v>
      </c>
      <c r="P3357" s="3">
        <f t="shared" si="158"/>
        <v>36.800000000000004</v>
      </c>
      <c r="Q3357" s="3">
        <v>48</v>
      </c>
      <c r="R3357" s="3">
        <f t="shared" si="157"/>
        <v>4</v>
      </c>
      <c r="S3357" s="3">
        <v>23</v>
      </c>
      <c r="T3357" s="3">
        <f>IF(AND(H3357&lt;5,S3357&gt;=VLOOKUP(A3357,anni!$A$1:$O$32,6,0)),1,0)</f>
        <v>0</v>
      </c>
    </row>
    <row r="3358" spans="1:20" x14ac:dyDescent="0.3">
      <c r="A3358" s="3">
        <v>2005</v>
      </c>
      <c r="B3358" s="3">
        <v>34</v>
      </c>
      <c r="C3358" s="3" t="s">
        <v>45</v>
      </c>
      <c r="D3358" s="3" t="s">
        <v>67</v>
      </c>
      <c r="E3358" s="3" t="s">
        <v>67</v>
      </c>
      <c r="F3358" s="3">
        <v>4963</v>
      </c>
      <c r="G3358" s="3">
        <f t="shared" si="159"/>
        <v>2005</v>
      </c>
      <c r="H3358" s="4">
        <v>2</v>
      </c>
      <c r="I3358" s="3" t="s">
        <v>31</v>
      </c>
      <c r="J3358" s="3">
        <v>3</v>
      </c>
      <c r="K3358" s="3">
        <v>7</v>
      </c>
      <c r="L3358" s="3">
        <v>3</v>
      </c>
      <c r="M3358" s="3">
        <v>0</v>
      </c>
      <c r="N3358" s="3">
        <v>1</v>
      </c>
      <c r="O3358" s="3">
        <v>0</v>
      </c>
      <c r="P3358" s="3">
        <f t="shared" si="158"/>
        <v>22.400000000000002</v>
      </c>
      <c r="Q3358" s="3">
        <v>170</v>
      </c>
      <c r="R3358" s="3">
        <f t="shared" si="157"/>
        <v>1</v>
      </c>
      <c r="S3358" s="3">
        <v>14</v>
      </c>
      <c r="T3358" s="3">
        <f>IF(AND(H3358&lt;5,S3358&gt;=VLOOKUP(A3358,anni!$A$1:$O$32,6,0)),1,0)</f>
        <v>0</v>
      </c>
    </row>
    <row r="3359" spans="1:20" x14ac:dyDescent="0.3">
      <c r="A3359" s="3">
        <v>2005</v>
      </c>
      <c r="B3359" s="3">
        <v>35</v>
      </c>
      <c r="C3359" s="3" t="s">
        <v>47</v>
      </c>
      <c r="D3359" s="3" t="s">
        <v>118</v>
      </c>
      <c r="E3359" s="3" t="s">
        <v>118</v>
      </c>
      <c r="F3359" s="3">
        <v>4601</v>
      </c>
      <c r="G3359" s="3">
        <f t="shared" si="159"/>
        <v>2005</v>
      </c>
      <c r="H3359" s="4">
        <v>3</v>
      </c>
      <c r="I3359" s="3" t="s">
        <v>36</v>
      </c>
      <c r="J3359" s="3">
        <v>7</v>
      </c>
      <c r="K3359" s="3">
        <v>0</v>
      </c>
      <c r="L3359" s="3">
        <v>7</v>
      </c>
      <c r="M3359" s="3">
        <v>0</v>
      </c>
      <c r="N3359" s="3">
        <v>1</v>
      </c>
      <c r="O3359" s="3">
        <v>0</v>
      </c>
      <c r="P3359" s="3">
        <f t="shared" si="158"/>
        <v>21</v>
      </c>
      <c r="Q3359" s="3">
        <v>156</v>
      </c>
      <c r="R3359" s="3">
        <f t="shared" si="157"/>
        <v>5</v>
      </c>
      <c r="S3359" s="3">
        <v>15</v>
      </c>
      <c r="T3359" s="3">
        <f>IF(AND(H3359&lt;5,S3359&gt;=VLOOKUP(A3359,anni!$A$1:$O$32,6,0)),1,0)</f>
        <v>0</v>
      </c>
    </row>
    <row r="3360" spans="1:20" x14ac:dyDescent="0.3">
      <c r="A3360" s="3">
        <v>2005</v>
      </c>
      <c r="B3360" s="3">
        <v>36</v>
      </c>
      <c r="C3360" s="3" t="s">
        <v>47</v>
      </c>
      <c r="D3360" s="3" t="s">
        <v>121</v>
      </c>
      <c r="E3360" s="3" t="s">
        <v>121</v>
      </c>
      <c r="F3360" s="3">
        <v>4549</v>
      </c>
      <c r="G3360" s="3">
        <f t="shared" si="159"/>
        <v>2005</v>
      </c>
      <c r="H3360" s="4">
        <v>4</v>
      </c>
      <c r="I3360" s="3" t="s">
        <v>36</v>
      </c>
      <c r="J3360" s="3">
        <v>6</v>
      </c>
      <c r="K3360" s="3">
        <v>7</v>
      </c>
      <c r="L3360" s="3">
        <v>7</v>
      </c>
      <c r="M3360" s="3">
        <v>4</v>
      </c>
      <c r="N3360" s="3">
        <v>2</v>
      </c>
      <c r="O3360" s="3">
        <v>0</v>
      </c>
      <c r="P3360" s="3">
        <f t="shared" si="158"/>
        <v>31.2</v>
      </c>
      <c r="Q3360" s="3">
        <v>32</v>
      </c>
      <c r="R3360" s="3">
        <f t="shared" si="157"/>
        <v>3</v>
      </c>
      <c r="S3360" s="3">
        <v>26</v>
      </c>
      <c r="T3360" s="3">
        <f>IF(AND(H3360&lt;5,S3360&gt;=VLOOKUP(A3360,anni!$A$1:$O$32,6,0)),1,0)</f>
        <v>0</v>
      </c>
    </row>
    <row r="3361" spans="1:20" x14ac:dyDescent="0.3">
      <c r="A3361" s="3">
        <v>2005</v>
      </c>
      <c r="B3361" s="3">
        <v>37</v>
      </c>
      <c r="C3361" s="3" t="s">
        <v>45</v>
      </c>
      <c r="D3361" s="3" t="s">
        <v>74</v>
      </c>
      <c r="E3361" s="3" t="s">
        <v>74</v>
      </c>
      <c r="F3361" s="3">
        <v>4886</v>
      </c>
      <c r="G3361" s="3">
        <f t="shared" si="159"/>
        <v>2005</v>
      </c>
      <c r="H3361" s="4">
        <v>4</v>
      </c>
      <c r="I3361" s="3" t="s">
        <v>36</v>
      </c>
      <c r="J3361" s="3">
        <v>6</v>
      </c>
      <c r="K3361" s="3">
        <v>0</v>
      </c>
      <c r="L3361" s="3">
        <v>7</v>
      </c>
      <c r="M3361" s="3">
        <v>5</v>
      </c>
      <c r="N3361" s="3">
        <v>2</v>
      </c>
      <c r="O3361" s="3">
        <v>0</v>
      </c>
      <c r="P3361" s="3">
        <f t="shared" si="158"/>
        <v>24</v>
      </c>
      <c r="Q3361" s="3">
        <v>87</v>
      </c>
      <c r="R3361" s="3">
        <f t="shared" ref="R3361:R3424" si="160">COUNTIF($F$609:$F$5991,F3361)</f>
        <v>2</v>
      </c>
      <c r="S3361" s="3">
        <v>20</v>
      </c>
      <c r="T3361" s="3">
        <f>IF(AND(H3361&lt;5,S3361&gt;=VLOOKUP(A3361,anni!$A$1:$O$32,6,0)),1,0)</f>
        <v>0</v>
      </c>
    </row>
    <row r="3362" spans="1:20" x14ac:dyDescent="0.3">
      <c r="A3362" s="3">
        <v>2005</v>
      </c>
      <c r="B3362" s="3">
        <v>38</v>
      </c>
      <c r="C3362" s="3" t="s">
        <v>47</v>
      </c>
      <c r="D3362" s="3" t="s">
        <v>52</v>
      </c>
      <c r="E3362" s="3" t="s">
        <v>52</v>
      </c>
      <c r="F3362" s="3">
        <v>4964</v>
      </c>
      <c r="G3362" s="3">
        <f t="shared" si="159"/>
        <v>2005</v>
      </c>
      <c r="H3362" s="4">
        <v>2</v>
      </c>
      <c r="I3362" s="3" t="s">
        <v>31</v>
      </c>
      <c r="J3362" s="3">
        <v>2</v>
      </c>
      <c r="K3362" s="3">
        <v>3</v>
      </c>
      <c r="L3362" s="3">
        <v>4</v>
      </c>
      <c r="M3362" s="3">
        <v>0</v>
      </c>
      <c r="N3362" s="3">
        <v>0</v>
      </c>
      <c r="O3362" s="3">
        <v>0</v>
      </c>
      <c r="P3362" s="3">
        <f t="shared" si="158"/>
        <v>14.4</v>
      </c>
      <c r="Q3362" s="3">
        <v>241</v>
      </c>
      <c r="R3362" s="3">
        <f t="shared" si="160"/>
        <v>3</v>
      </c>
      <c r="S3362" s="3">
        <v>9</v>
      </c>
      <c r="T3362" s="3">
        <f>IF(AND(H3362&lt;5,S3362&gt;=VLOOKUP(A3362,anni!$A$1:$O$32,6,0)),1,0)</f>
        <v>0</v>
      </c>
    </row>
    <row r="3363" spans="1:20" x14ac:dyDescent="0.3">
      <c r="A3363" s="3">
        <v>2005</v>
      </c>
      <c r="B3363" s="3">
        <v>39</v>
      </c>
      <c r="C3363" s="3" t="s">
        <v>50</v>
      </c>
      <c r="D3363" s="3" t="s">
        <v>120</v>
      </c>
      <c r="E3363" s="3" t="s">
        <v>120</v>
      </c>
      <c r="F3363" s="3">
        <v>4691</v>
      </c>
      <c r="G3363" s="3">
        <f t="shared" si="159"/>
        <v>2005</v>
      </c>
      <c r="H3363" s="4">
        <v>5</v>
      </c>
      <c r="I3363" s="3" t="s">
        <v>36</v>
      </c>
      <c r="J3363" s="3">
        <v>6</v>
      </c>
      <c r="K3363" s="3">
        <v>0</v>
      </c>
      <c r="L3363" s="3">
        <v>7</v>
      </c>
      <c r="M3363" s="3">
        <v>1</v>
      </c>
      <c r="N3363" s="3">
        <v>7</v>
      </c>
      <c r="O3363" s="3">
        <v>0</v>
      </c>
      <c r="P3363" s="3">
        <f t="shared" ref="P3363:P3426" si="161">IF(T3363=0,IF(S3363=-1,-1,S3363*HLOOKUP(H3363,$U$1:$Y$2,2,0)),0)</f>
        <v>21</v>
      </c>
      <c r="Q3363" s="3">
        <v>69</v>
      </c>
      <c r="R3363" s="3">
        <f t="shared" si="160"/>
        <v>2</v>
      </c>
      <c r="S3363" s="3">
        <v>21</v>
      </c>
      <c r="T3363" s="3">
        <f>IF(AND(H3363&lt;5,S3363&gt;=VLOOKUP(A3363,anni!$A$1:$O$32,6,0)),1,0)</f>
        <v>0</v>
      </c>
    </row>
    <row r="3364" spans="1:20" x14ac:dyDescent="0.3">
      <c r="A3364" s="3">
        <v>2005</v>
      </c>
      <c r="B3364" s="3">
        <v>40</v>
      </c>
      <c r="C3364" s="3" t="s">
        <v>47</v>
      </c>
      <c r="D3364" s="3" t="s">
        <v>48</v>
      </c>
      <c r="E3364" s="3" t="s">
        <v>48</v>
      </c>
      <c r="F3364" s="3">
        <v>4887</v>
      </c>
      <c r="G3364" s="3">
        <f t="shared" si="159"/>
        <v>2005</v>
      </c>
      <c r="H3364" s="4">
        <v>4</v>
      </c>
      <c r="I3364" s="3" t="s">
        <v>36</v>
      </c>
      <c r="J3364" s="3">
        <v>7</v>
      </c>
      <c r="K3364" s="3">
        <v>3</v>
      </c>
      <c r="L3364" s="3">
        <v>7</v>
      </c>
      <c r="M3364" s="3">
        <v>4</v>
      </c>
      <c r="N3364" s="3">
        <v>1</v>
      </c>
      <c r="O3364" s="3">
        <v>7</v>
      </c>
      <c r="P3364" s="3">
        <f t="shared" si="161"/>
        <v>0</v>
      </c>
      <c r="Q3364" s="3">
        <v>18</v>
      </c>
      <c r="R3364" s="3">
        <f t="shared" si="160"/>
        <v>2</v>
      </c>
      <c r="S3364" s="3">
        <v>29</v>
      </c>
      <c r="T3364" s="3">
        <f>IF(AND(H3364&lt;5,S3364&gt;=VLOOKUP(A3364,anni!$A$1:$O$32,6,0)),1,0)</f>
        <v>1</v>
      </c>
    </row>
    <row r="3365" spans="1:20" x14ac:dyDescent="0.3">
      <c r="A3365" s="3">
        <v>2005</v>
      </c>
      <c r="B3365" s="3">
        <v>41</v>
      </c>
      <c r="C3365" s="3" t="s">
        <v>39</v>
      </c>
      <c r="D3365" s="3" t="s">
        <v>40</v>
      </c>
      <c r="E3365" s="3" t="s">
        <v>40</v>
      </c>
      <c r="F3365" s="3">
        <v>4888</v>
      </c>
      <c r="G3365" s="3">
        <f t="shared" si="159"/>
        <v>2005</v>
      </c>
      <c r="H3365" s="4">
        <v>4</v>
      </c>
      <c r="I3365" s="3" t="s">
        <v>36</v>
      </c>
      <c r="J3365" s="3">
        <v>5</v>
      </c>
      <c r="K3365" s="3">
        <v>2</v>
      </c>
      <c r="L3365" s="3">
        <v>7</v>
      </c>
      <c r="M3365" s="3">
        <v>2</v>
      </c>
      <c r="N3365" s="3">
        <v>2</v>
      </c>
      <c r="O3365" s="3">
        <v>0</v>
      </c>
      <c r="P3365" s="3">
        <f t="shared" si="161"/>
        <v>21.599999999999998</v>
      </c>
      <c r="Q3365" s="3">
        <v>105</v>
      </c>
      <c r="R3365" s="3">
        <f t="shared" si="160"/>
        <v>2</v>
      </c>
      <c r="S3365" s="3">
        <v>18</v>
      </c>
      <c r="T3365" s="3">
        <f>IF(AND(H3365&lt;5,S3365&gt;=VLOOKUP(A3365,anni!$A$1:$O$32,6,0)),1,0)</f>
        <v>0</v>
      </c>
    </row>
    <row r="3366" spans="1:20" x14ac:dyDescent="0.3">
      <c r="A3366" s="3">
        <v>2005</v>
      </c>
      <c r="B3366" s="3">
        <v>42</v>
      </c>
      <c r="C3366" s="3" t="s">
        <v>39</v>
      </c>
      <c r="D3366" s="3" t="s">
        <v>146</v>
      </c>
      <c r="E3366" s="3" t="s">
        <v>146</v>
      </c>
      <c r="F3366" s="3">
        <v>4818</v>
      </c>
      <c r="G3366" s="3">
        <f t="shared" si="159"/>
        <v>2005</v>
      </c>
      <c r="H3366" s="4">
        <v>5</v>
      </c>
      <c r="I3366" s="3" t="s">
        <v>36</v>
      </c>
      <c r="J3366" s="3">
        <v>4</v>
      </c>
      <c r="K3366" s="3">
        <v>1</v>
      </c>
      <c r="L3366" s="3">
        <v>7</v>
      </c>
      <c r="M3366" s="3">
        <v>0</v>
      </c>
      <c r="N3366" s="3">
        <v>2</v>
      </c>
      <c r="O3366" s="3">
        <v>0</v>
      </c>
      <c r="P3366" s="3">
        <f t="shared" si="161"/>
        <v>14</v>
      </c>
      <c r="Q3366" s="3">
        <v>170</v>
      </c>
      <c r="R3366" s="3">
        <f t="shared" si="160"/>
        <v>1</v>
      </c>
      <c r="S3366" s="3">
        <v>14</v>
      </c>
      <c r="T3366" s="3">
        <f>IF(AND(H3366&lt;5,S3366&gt;=VLOOKUP(A3366,anni!$A$1:$O$32,6,0)),1,0)</f>
        <v>0</v>
      </c>
    </row>
    <row r="3367" spans="1:20" x14ac:dyDescent="0.3">
      <c r="A3367" s="3">
        <v>2005</v>
      </c>
      <c r="B3367" s="3">
        <v>43</v>
      </c>
      <c r="C3367" s="3" t="s">
        <v>101</v>
      </c>
      <c r="D3367" s="3" t="s">
        <v>102</v>
      </c>
      <c r="E3367" s="3" t="s">
        <v>102</v>
      </c>
      <c r="F3367" s="3">
        <v>4819</v>
      </c>
      <c r="G3367" s="3">
        <f t="shared" si="159"/>
        <v>2005</v>
      </c>
      <c r="H3367" s="4">
        <v>5</v>
      </c>
      <c r="I3367" s="3" t="s">
        <v>36</v>
      </c>
      <c r="J3367" s="3">
        <v>7</v>
      </c>
      <c r="K3367" s="3">
        <v>0</v>
      </c>
      <c r="L3367" s="3">
        <v>7</v>
      </c>
      <c r="M3367" s="3">
        <v>0</v>
      </c>
      <c r="N3367" s="3">
        <v>2</v>
      </c>
      <c r="O3367" s="3">
        <v>0</v>
      </c>
      <c r="P3367" s="3">
        <f t="shared" si="161"/>
        <v>16</v>
      </c>
      <c r="Q3367" s="3">
        <v>133</v>
      </c>
      <c r="R3367" s="3">
        <f t="shared" si="160"/>
        <v>1</v>
      </c>
      <c r="S3367" s="3">
        <v>16</v>
      </c>
      <c r="T3367" s="3">
        <f>IF(AND(H3367&lt;5,S3367&gt;=VLOOKUP(A3367,anni!$A$1:$O$32,6,0)),1,0)</f>
        <v>0</v>
      </c>
    </row>
    <row r="3368" spans="1:20" x14ac:dyDescent="0.3">
      <c r="A3368" s="3">
        <v>2005</v>
      </c>
      <c r="B3368" s="3">
        <v>44</v>
      </c>
      <c r="C3368" s="3" t="s">
        <v>39</v>
      </c>
      <c r="D3368" s="3" t="s">
        <v>40</v>
      </c>
      <c r="E3368" s="3" t="s">
        <v>40</v>
      </c>
      <c r="F3368" s="3">
        <v>4724</v>
      </c>
      <c r="G3368" s="3">
        <f t="shared" si="159"/>
        <v>2005</v>
      </c>
      <c r="H3368" s="4">
        <v>4</v>
      </c>
      <c r="I3368" s="3" t="s">
        <v>36</v>
      </c>
      <c r="J3368" s="3">
        <v>7</v>
      </c>
      <c r="K3368" s="3">
        <v>6</v>
      </c>
      <c r="L3368" s="3">
        <v>7</v>
      </c>
      <c r="M3368" s="3">
        <v>7</v>
      </c>
      <c r="N3368" s="3">
        <v>6</v>
      </c>
      <c r="O3368" s="3">
        <v>7</v>
      </c>
      <c r="P3368" s="3">
        <f t="shared" si="161"/>
        <v>0</v>
      </c>
      <c r="Q3368" s="3">
        <v>2</v>
      </c>
      <c r="R3368" s="3">
        <f t="shared" si="160"/>
        <v>3</v>
      </c>
      <c r="S3368" s="3">
        <v>40</v>
      </c>
      <c r="T3368" s="3">
        <f>IF(AND(H3368&lt;5,S3368&gt;=VLOOKUP(A3368,anni!$A$1:$O$32,6,0)),1,0)</f>
        <v>1</v>
      </c>
    </row>
    <row r="3369" spans="1:20" x14ac:dyDescent="0.3">
      <c r="A3369" s="3">
        <v>2005</v>
      </c>
      <c r="B3369" s="3">
        <v>45</v>
      </c>
      <c r="C3369" s="3" t="s">
        <v>47</v>
      </c>
      <c r="D3369" s="3" t="s">
        <v>105</v>
      </c>
      <c r="E3369" s="3" t="s">
        <v>105</v>
      </c>
      <c r="F3369" s="3">
        <v>4364</v>
      </c>
      <c r="G3369" s="3">
        <f t="shared" si="159"/>
        <v>2005</v>
      </c>
      <c r="H3369" s="4">
        <v>5</v>
      </c>
      <c r="I3369" s="3" t="s">
        <v>36</v>
      </c>
      <c r="J3369" s="3">
        <v>2</v>
      </c>
      <c r="K3369" s="3">
        <v>0</v>
      </c>
      <c r="L3369" s="3">
        <v>7</v>
      </c>
      <c r="M3369" s="3">
        <v>3</v>
      </c>
      <c r="N3369" s="3">
        <v>2</v>
      </c>
      <c r="O3369" s="3">
        <v>0</v>
      </c>
      <c r="P3369" s="3">
        <f t="shared" si="161"/>
        <v>14</v>
      </c>
      <c r="Q3369" s="3">
        <v>170</v>
      </c>
      <c r="R3369" s="3">
        <f t="shared" si="160"/>
        <v>3</v>
      </c>
      <c r="S3369" s="3">
        <v>14</v>
      </c>
      <c r="T3369" s="3">
        <f>IF(AND(H3369&lt;5,S3369&gt;=VLOOKUP(A3369,anni!$A$1:$O$32,6,0)),1,0)</f>
        <v>0</v>
      </c>
    </row>
    <row r="3370" spans="1:20" x14ac:dyDescent="0.3">
      <c r="A3370" s="3">
        <v>2005</v>
      </c>
      <c r="B3370" s="3">
        <v>46</v>
      </c>
      <c r="C3370" s="3" t="s">
        <v>56</v>
      </c>
      <c r="D3370" s="3" t="s">
        <v>93</v>
      </c>
      <c r="E3370" s="3" t="s">
        <v>93</v>
      </c>
      <c r="F3370" s="3">
        <v>4932</v>
      </c>
      <c r="G3370" s="3">
        <f t="shared" si="159"/>
        <v>2005</v>
      </c>
      <c r="H3370" s="4">
        <v>3</v>
      </c>
      <c r="I3370" s="3" t="s">
        <v>36</v>
      </c>
      <c r="J3370" s="3">
        <v>2</v>
      </c>
      <c r="K3370" s="3">
        <v>6</v>
      </c>
      <c r="L3370" s="3">
        <v>7</v>
      </c>
      <c r="M3370" s="3">
        <v>1</v>
      </c>
      <c r="N3370" s="3">
        <v>1</v>
      </c>
      <c r="O3370" s="3">
        <v>0</v>
      </c>
      <c r="P3370" s="3">
        <f t="shared" si="161"/>
        <v>23.799999999999997</v>
      </c>
      <c r="Q3370" s="3">
        <v>122</v>
      </c>
      <c r="R3370" s="3">
        <f t="shared" si="160"/>
        <v>3</v>
      </c>
      <c r="S3370" s="3">
        <v>17</v>
      </c>
      <c r="T3370" s="3">
        <f>IF(AND(H3370&lt;5,S3370&gt;=VLOOKUP(A3370,anni!$A$1:$O$32,6,0)),1,0)</f>
        <v>0</v>
      </c>
    </row>
    <row r="3371" spans="1:20" x14ac:dyDescent="0.3">
      <c r="A3371" s="3">
        <v>2005</v>
      </c>
      <c r="B3371" s="3">
        <v>47</v>
      </c>
      <c r="C3371" s="3" t="s">
        <v>39</v>
      </c>
      <c r="D3371" s="3" t="s">
        <v>40</v>
      </c>
      <c r="E3371" s="3" t="s">
        <v>40</v>
      </c>
      <c r="F3371" s="3">
        <v>4820</v>
      </c>
      <c r="G3371" s="3">
        <f t="shared" si="159"/>
        <v>2005</v>
      </c>
      <c r="H3371" s="4">
        <v>5</v>
      </c>
      <c r="I3371" s="3" t="s">
        <v>36</v>
      </c>
      <c r="J3371" s="3">
        <v>5</v>
      </c>
      <c r="K3371" s="3">
        <v>0</v>
      </c>
      <c r="L3371" s="3">
        <v>7</v>
      </c>
      <c r="M3371" s="3">
        <v>1</v>
      </c>
      <c r="N3371" s="3">
        <v>1</v>
      </c>
      <c r="O3371" s="3">
        <v>0</v>
      </c>
      <c r="P3371" s="3">
        <f t="shared" si="161"/>
        <v>14</v>
      </c>
      <c r="Q3371" s="3">
        <v>170</v>
      </c>
      <c r="R3371" s="3">
        <f t="shared" si="160"/>
        <v>1</v>
      </c>
      <c r="S3371" s="3">
        <v>14</v>
      </c>
      <c r="T3371" s="3">
        <f>IF(AND(H3371&lt;5,S3371&gt;=VLOOKUP(A3371,anni!$A$1:$O$32,6,0)),1,0)</f>
        <v>0</v>
      </c>
    </row>
    <row r="3372" spans="1:20" x14ac:dyDescent="0.3">
      <c r="A3372" s="3">
        <v>2005</v>
      </c>
      <c r="B3372" s="3">
        <v>48</v>
      </c>
      <c r="C3372" s="3" t="s">
        <v>59</v>
      </c>
      <c r="D3372" s="3" t="s">
        <v>60</v>
      </c>
      <c r="E3372" s="3" t="s">
        <v>60</v>
      </c>
      <c r="F3372" s="3">
        <v>4933</v>
      </c>
      <c r="G3372" s="3">
        <f t="shared" si="159"/>
        <v>2005</v>
      </c>
      <c r="H3372" s="4">
        <v>3</v>
      </c>
      <c r="I3372" s="3" t="s">
        <v>36</v>
      </c>
      <c r="J3372" s="3">
        <v>4</v>
      </c>
      <c r="K3372" s="3">
        <v>0</v>
      </c>
      <c r="L3372" s="3">
        <v>7</v>
      </c>
      <c r="M3372" s="3">
        <v>2</v>
      </c>
      <c r="N3372" s="3">
        <v>1</v>
      </c>
      <c r="O3372" s="3">
        <v>0</v>
      </c>
      <c r="P3372" s="3">
        <f t="shared" si="161"/>
        <v>19.599999999999998</v>
      </c>
      <c r="Q3372" s="3">
        <v>170</v>
      </c>
      <c r="R3372" s="3">
        <f t="shared" si="160"/>
        <v>3</v>
      </c>
      <c r="S3372" s="3">
        <v>14</v>
      </c>
      <c r="T3372" s="3">
        <f>IF(AND(H3372&lt;5,S3372&gt;=VLOOKUP(A3372,anni!$A$1:$O$32,6,0)),1,0)</f>
        <v>0</v>
      </c>
    </row>
    <row r="3373" spans="1:20" x14ac:dyDescent="0.3">
      <c r="A3373" s="3">
        <v>2005</v>
      </c>
      <c r="B3373" s="3">
        <v>49</v>
      </c>
      <c r="C3373" s="3" t="s">
        <v>101</v>
      </c>
      <c r="D3373" s="3" t="s">
        <v>116</v>
      </c>
      <c r="E3373" s="3" t="s">
        <v>116</v>
      </c>
      <c r="F3373" s="3">
        <v>4821</v>
      </c>
      <c r="G3373" s="3">
        <f t="shared" si="159"/>
        <v>2005</v>
      </c>
      <c r="H3373" s="4">
        <v>5</v>
      </c>
      <c r="I3373" s="3" t="s">
        <v>36</v>
      </c>
      <c r="J3373" s="3">
        <v>4</v>
      </c>
      <c r="K3373" s="3">
        <v>0</v>
      </c>
      <c r="L3373" s="3">
        <v>7</v>
      </c>
      <c r="M3373" s="3">
        <v>0</v>
      </c>
      <c r="N3373" s="3">
        <v>2</v>
      </c>
      <c r="O3373" s="3">
        <v>0</v>
      </c>
      <c r="P3373" s="3">
        <f t="shared" si="161"/>
        <v>13</v>
      </c>
      <c r="Q3373" s="3">
        <v>186</v>
      </c>
      <c r="R3373" s="3">
        <f t="shared" si="160"/>
        <v>1</v>
      </c>
      <c r="S3373" s="3">
        <v>13</v>
      </c>
      <c r="T3373" s="3">
        <f>IF(AND(H3373&lt;5,S3373&gt;=VLOOKUP(A3373,anni!$A$1:$O$32,6,0)),1,0)</f>
        <v>0</v>
      </c>
    </row>
    <row r="3374" spans="1:20" x14ac:dyDescent="0.3">
      <c r="A3374" s="3">
        <v>2005</v>
      </c>
      <c r="B3374" s="3">
        <v>50</v>
      </c>
      <c r="C3374" s="3" t="s">
        <v>29</v>
      </c>
      <c r="D3374" s="3" t="s">
        <v>114</v>
      </c>
      <c r="E3374" s="3" t="s">
        <v>114</v>
      </c>
      <c r="F3374" s="3">
        <v>4523</v>
      </c>
      <c r="G3374" s="3">
        <f t="shared" si="159"/>
        <v>2005</v>
      </c>
      <c r="H3374" s="4">
        <v>5</v>
      </c>
      <c r="I3374" s="3" t="s">
        <v>36</v>
      </c>
      <c r="J3374" s="3">
        <v>7</v>
      </c>
      <c r="K3374" s="3">
        <v>0</v>
      </c>
      <c r="L3374" s="3">
        <v>7</v>
      </c>
      <c r="M3374" s="3">
        <v>1</v>
      </c>
      <c r="N3374" s="3">
        <v>2</v>
      </c>
      <c r="O3374" s="3">
        <v>0</v>
      </c>
      <c r="P3374" s="3">
        <f t="shared" si="161"/>
        <v>17</v>
      </c>
      <c r="Q3374" s="3">
        <v>122</v>
      </c>
      <c r="R3374" s="3">
        <f t="shared" si="160"/>
        <v>3</v>
      </c>
      <c r="S3374" s="3">
        <v>17</v>
      </c>
      <c r="T3374" s="3">
        <f>IF(AND(H3374&lt;5,S3374&gt;=VLOOKUP(A3374,anni!$A$1:$O$32,6,0)),1,0)</f>
        <v>0</v>
      </c>
    </row>
    <row r="3375" spans="1:20" x14ac:dyDescent="0.3">
      <c r="A3375" s="3">
        <v>2005</v>
      </c>
      <c r="B3375" s="3">
        <v>51</v>
      </c>
      <c r="C3375" s="3" t="s">
        <v>56</v>
      </c>
      <c r="D3375" s="3" t="s">
        <v>57</v>
      </c>
      <c r="E3375" s="3" t="s">
        <v>57</v>
      </c>
      <c r="F3375" s="3">
        <v>4605</v>
      </c>
      <c r="G3375" s="3">
        <f t="shared" si="159"/>
        <v>2005</v>
      </c>
      <c r="H3375" s="4">
        <v>3</v>
      </c>
      <c r="I3375" s="3" t="s">
        <v>36</v>
      </c>
      <c r="J3375" s="3">
        <v>7</v>
      </c>
      <c r="K3375" s="3">
        <v>7</v>
      </c>
      <c r="L3375" s="3">
        <v>7</v>
      </c>
      <c r="M3375" s="3">
        <v>5</v>
      </c>
      <c r="N3375" s="3">
        <v>1</v>
      </c>
      <c r="O3375" s="3">
        <v>0</v>
      </c>
      <c r="P3375" s="3">
        <f t="shared" si="161"/>
        <v>37.799999999999997</v>
      </c>
      <c r="Q3375" s="3">
        <v>26</v>
      </c>
      <c r="R3375" s="3">
        <f t="shared" si="160"/>
        <v>4</v>
      </c>
      <c r="S3375" s="3">
        <v>27</v>
      </c>
      <c r="T3375" s="3">
        <f>IF(AND(H3375&lt;5,S3375&gt;=VLOOKUP(A3375,anni!$A$1:$O$32,6,0)),1,0)</f>
        <v>0</v>
      </c>
    </row>
    <row r="3376" spans="1:20" x14ac:dyDescent="0.3">
      <c r="A3376" s="3">
        <v>2005</v>
      </c>
      <c r="B3376" s="3">
        <v>52</v>
      </c>
      <c r="C3376" s="3" t="s">
        <v>53</v>
      </c>
      <c r="D3376" s="3" t="s">
        <v>113</v>
      </c>
      <c r="E3376" s="3" t="s">
        <v>113</v>
      </c>
      <c r="F3376" s="3">
        <v>4747</v>
      </c>
      <c r="G3376" s="3">
        <f t="shared" si="159"/>
        <v>2005</v>
      </c>
      <c r="H3376" s="4">
        <v>3</v>
      </c>
      <c r="I3376" s="3" t="s">
        <v>36</v>
      </c>
      <c r="J3376" s="3">
        <v>7</v>
      </c>
      <c r="K3376" s="3">
        <v>0</v>
      </c>
      <c r="L3376" s="3">
        <v>7</v>
      </c>
      <c r="M3376" s="3">
        <v>2</v>
      </c>
      <c r="N3376" s="3">
        <v>1</v>
      </c>
      <c r="O3376" s="3">
        <v>0</v>
      </c>
      <c r="P3376" s="3">
        <f t="shared" si="161"/>
        <v>23.799999999999997</v>
      </c>
      <c r="Q3376" s="3">
        <v>122</v>
      </c>
      <c r="R3376" s="3">
        <f t="shared" si="160"/>
        <v>2</v>
      </c>
      <c r="S3376" s="3">
        <v>17</v>
      </c>
      <c r="T3376" s="3">
        <f>IF(AND(H3376&lt;5,S3376&gt;=VLOOKUP(A3376,anni!$A$1:$O$32,6,0)),1,0)</f>
        <v>0</v>
      </c>
    </row>
    <row r="3377" spans="1:20" x14ac:dyDescent="0.3">
      <c r="A3377" s="3">
        <v>2005</v>
      </c>
      <c r="B3377" s="3">
        <v>53</v>
      </c>
      <c r="C3377" s="3" t="s">
        <v>29</v>
      </c>
      <c r="D3377" s="3" t="s">
        <v>129</v>
      </c>
      <c r="E3377" s="3" t="s">
        <v>129</v>
      </c>
      <c r="F3377" s="3">
        <v>4889</v>
      </c>
      <c r="G3377" s="3">
        <f t="shared" si="159"/>
        <v>2005</v>
      </c>
      <c r="H3377" s="4">
        <v>4</v>
      </c>
      <c r="I3377" s="3" t="s">
        <v>36</v>
      </c>
      <c r="J3377" s="3">
        <v>0</v>
      </c>
      <c r="K3377" s="3">
        <v>0</v>
      </c>
      <c r="L3377" s="3">
        <v>1</v>
      </c>
      <c r="M3377" s="3">
        <v>0</v>
      </c>
      <c r="N3377" s="3">
        <v>1</v>
      </c>
      <c r="O3377" s="3">
        <v>0</v>
      </c>
      <c r="P3377" s="3">
        <f t="shared" si="161"/>
        <v>2.4</v>
      </c>
      <c r="Q3377" s="3">
        <v>286</v>
      </c>
      <c r="R3377" s="3">
        <f t="shared" si="160"/>
        <v>1</v>
      </c>
      <c r="S3377" s="3">
        <v>2</v>
      </c>
      <c r="T3377" s="3">
        <f>IF(AND(H3377&lt;5,S3377&gt;=VLOOKUP(A3377,anni!$A$1:$O$32,6,0)),1,0)</f>
        <v>0</v>
      </c>
    </row>
    <row r="3378" spans="1:20" x14ac:dyDescent="0.3">
      <c r="A3378" s="3">
        <v>2005</v>
      </c>
      <c r="B3378" s="3">
        <v>54</v>
      </c>
      <c r="C3378" s="3" t="s">
        <v>34</v>
      </c>
      <c r="D3378" s="3" t="s">
        <v>94</v>
      </c>
      <c r="E3378" s="3" t="s">
        <v>94</v>
      </c>
      <c r="F3378" s="3">
        <v>4794</v>
      </c>
      <c r="G3378" s="3">
        <f t="shared" si="159"/>
        <v>2005</v>
      </c>
      <c r="H3378" s="4">
        <v>2</v>
      </c>
      <c r="I3378" s="3" t="s">
        <v>31</v>
      </c>
      <c r="J3378" s="3">
        <v>7</v>
      </c>
      <c r="K3378" s="3">
        <v>7</v>
      </c>
      <c r="L3378" s="3">
        <v>7</v>
      </c>
      <c r="M3378" s="3">
        <v>6</v>
      </c>
      <c r="N3378" s="3">
        <v>1</v>
      </c>
      <c r="O3378" s="3">
        <v>2</v>
      </c>
      <c r="P3378" s="3">
        <f t="shared" si="161"/>
        <v>0</v>
      </c>
      <c r="Q3378" s="3">
        <v>15</v>
      </c>
      <c r="R3378" s="3">
        <f t="shared" si="160"/>
        <v>4</v>
      </c>
      <c r="S3378" s="3">
        <v>30</v>
      </c>
      <c r="T3378" s="3">
        <f>IF(AND(H3378&lt;5,S3378&gt;=VLOOKUP(A3378,anni!$A$1:$O$32,6,0)),1,0)</f>
        <v>1</v>
      </c>
    </row>
    <row r="3379" spans="1:20" x14ac:dyDescent="0.3">
      <c r="A3379" s="3">
        <v>2005</v>
      </c>
      <c r="B3379" s="3">
        <v>55</v>
      </c>
      <c r="C3379" s="3" t="s">
        <v>32</v>
      </c>
      <c r="D3379" s="3" t="s">
        <v>95</v>
      </c>
      <c r="E3379" s="3" t="s">
        <v>95</v>
      </c>
      <c r="F3379" s="3">
        <v>4890</v>
      </c>
      <c r="G3379" s="3">
        <f t="shared" si="159"/>
        <v>2005</v>
      </c>
      <c r="H3379" s="4">
        <v>4</v>
      </c>
      <c r="I3379" s="3" t="s">
        <v>36</v>
      </c>
      <c r="J3379" s="3">
        <v>7</v>
      </c>
      <c r="K3379" s="3">
        <v>0</v>
      </c>
      <c r="L3379" s="3">
        <v>3</v>
      </c>
      <c r="M3379" s="3">
        <v>1</v>
      </c>
      <c r="N3379" s="3">
        <v>2</v>
      </c>
      <c r="O3379" s="3">
        <v>0</v>
      </c>
      <c r="P3379" s="3">
        <f t="shared" si="161"/>
        <v>15.6</v>
      </c>
      <c r="Q3379" s="3">
        <v>186</v>
      </c>
      <c r="R3379" s="3">
        <f t="shared" si="160"/>
        <v>2</v>
      </c>
      <c r="S3379" s="3">
        <v>13</v>
      </c>
      <c r="T3379" s="3">
        <f>IF(AND(H3379&lt;5,S3379&gt;=VLOOKUP(A3379,anni!$A$1:$O$32,6,0)),1,0)</f>
        <v>0</v>
      </c>
    </row>
    <row r="3380" spans="1:20" x14ac:dyDescent="0.3">
      <c r="A3380" s="3">
        <v>2005</v>
      </c>
      <c r="B3380" s="3">
        <v>56</v>
      </c>
      <c r="C3380" s="3" t="s">
        <v>45</v>
      </c>
      <c r="D3380" s="3" t="s">
        <v>68</v>
      </c>
      <c r="E3380" s="3" t="s">
        <v>68</v>
      </c>
      <c r="F3380" s="3">
        <v>4934</v>
      </c>
      <c r="G3380" s="3">
        <f t="shared" si="159"/>
        <v>2005</v>
      </c>
      <c r="H3380" s="4">
        <v>3</v>
      </c>
      <c r="I3380" s="3" t="s">
        <v>36</v>
      </c>
      <c r="J3380" s="3">
        <v>7</v>
      </c>
      <c r="K3380" s="3">
        <v>7</v>
      </c>
      <c r="L3380" s="3">
        <v>7</v>
      </c>
      <c r="M3380" s="3">
        <v>0</v>
      </c>
      <c r="N3380" s="3">
        <v>2</v>
      </c>
      <c r="O3380" s="3">
        <v>0</v>
      </c>
      <c r="P3380" s="3">
        <f t="shared" si="161"/>
        <v>32.199999999999996</v>
      </c>
      <c r="Q3380" s="3">
        <v>48</v>
      </c>
      <c r="R3380" s="3">
        <f t="shared" si="160"/>
        <v>2</v>
      </c>
      <c r="S3380" s="3">
        <v>23</v>
      </c>
      <c r="T3380" s="3">
        <f>IF(AND(H3380&lt;5,S3380&gt;=VLOOKUP(A3380,anni!$A$1:$O$32,6,0)),1,0)</f>
        <v>0</v>
      </c>
    </row>
    <row r="3381" spans="1:20" x14ac:dyDescent="0.3">
      <c r="A3381" s="3">
        <v>2005</v>
      </c>
      <c r="B3381" s="3">
        <v>57</v>
      </c>
      <c r="C3381" s="3" t="s">
        <v>34</v>
      </c>
      <c r="D3381" s="3" t="s">
        <v>42</v>
      </c>
      <c r="E3381" s="3" t="s">
        <v>42</v>
      </c>
      <c r="F3381" s="3">
        <v>4795</v>
      </c>
      <c r="G3381" s="3">
        <f t="shared" si="159"/>
        <v>2005</v>
      </c>
      <c r="H3381" s="4">
        <v>2</v>
      </c>
      <c r="I3381" s="3" t="s">
        <v>31</v>
      </c>
      <c r="J3381" s="3">
        <v>6</v>
      </c>
      <c r="K3381" s="3">
        <v>0</v>
      </c>
      <c r="L3381" s="3">
        <v>7</v>
      </c>
      <c r="M3381" s="3">
        <v>3</v>
      </c>
      <c r="N3381" s="3">
        <v>2</v>
      </c>
      <c r="O3381" s="3">
        <v>0</v>
      </c>
      <c r="P3381" s="3">
        <f t="shared" si="161"/>
        <v>28.8</v>
      </c>
      <c r="Q3381" s="3">
        <v>105</v>
      </c>
      <c r="R3381" s="3">
        <f t="shared" si="160"/>
        <v>5</v>
      </c>
      <c r="S3381" s="3">
        <v>18</v>
      </c>
      <c r="T3381" s="3">
        <f>IF(AND(H3381&lt;5,S3381&gt;=VLOOKUP(A3381,anni!$A$1:$O$32,6,0)),1,0)</f>
        <v>0</v>
      </c>
    </row>
    <row r="3382" spans="1:20" x14ac:dyDescent="0.3">
      <c r="A3382" s="3">
        <v>2005</v>
      </c>
      <c r="B3382" s="3">
        <v>58</v>
      </c>
      <c r="C3382" s="3" t="s">
        <v>69</v>
      </c>
      <c r="D3382" s="3" t="s">
        <v>78</v>
      </c>
      <c r="E3382" s="3" t="s">
        <v>78</v>
      </c>
      <c r="F3382" s="3">
        <v>4822</v>
      </c>
      <c r="G3382" s="3">
        <f t="shared" si="159"/>
        <v>2005</v>
      </c>
      <c r="H3382" s="4">
        <v>5</v>
      </c>
      <c r="I3382" s="3" t="s">
        <v>36</v>
      </c>
      <c r="J3382" s="3">
        <v>2</v>
      </c>
      <c r="K3382" s="3">
        <v>2</v>
      </c>
      <c r="L3382" s="3">
        <v>7</v>
      </c>
      <c r="M3382" s="3">
        <v>0</v>
      </c>
      <c r="N3382" s="3">
        <v>0</v>
      </c>
      <c r="O3382" s="3">
        <v>0</v>
      </c>
      <c r="P3382" s="3">
        <f t="shared" si="161"/>
        <v>11</v>
      </c>
      <c r="Q3382" s="3">
        <v>208</v>
      </c>
      <c r="R3382" s="3">
        <f t="shared" si="160"/>
        <v>1</v>
      </c>
      <c r="S3382" s="3">
        <v>11</v>
      </c>
      <c r="T3382" s="3">
        <f>IF(AND(H3382&lt;5,S3382&gt;=VLOOKUP(A3382,anni!$A$1:$O$32,6,0)),1,0)</f>
        <v>0</v>
      </c>
    </row>
    <row r="3383" spans="1:20" x14ac:dyDescent="0.3">
      <c r="A3383" s="3">
        <v>2005</v>
      </c>
      <c r="B3383" s="3">
        <v>59</v>
      </c>
      <c r="C3383" s="3" t="s">
        <v>29</v>
      </c>
      <c r="D3383" s="3" t="s">
        <v>114</v>
      </c>
      <c r="E3383" s="3" t="s">
        <v>114</v>
      </c>
      <c r="F3383" s="3">
        <v>4965</v>
      </c>
      <c r="G3383" s="3">
        <f t="shared" si="159"/>
        <v>2005</v>
      </c>
      <c r="H3383" s="4">
        <v>2</v>
      </c>
      <c r="I3383" s="3" t="s">
        <v>31</v>
      </c>
      <c r="J3383" s="3">
        <v>1</v>
      </c>
      <c r="K3383" s="3">
        <v>0</v>
      </c>
      <c r="L3383" s="3">
        <v>7</v>
      </c>
      <c r="M3383" s="3">
        <v>0</v>
      </c>
      <c r="N3383" s="3">
        <v>0</v>
      </c>
      <c r="O3383" s="3">
        <v>0</v>
      </c>
      <c r="P3383" s="3">
        <f t="shared" si="161"/>
        <v>12.8</v>
      </c>
      <c r="Q3383" s="3">
        <v>249</v>
      </c>
      <c r="R3383" s="3">
        <f t="shared" si="160"/>
        <v>1</v>
      </c>
      <c r="S3383" s="3">
        <v>8</v>
      </c>
      <c r="T3383" s="3">
        <f>IF(AND(H3383&lt;5,S3383&gt;=VLOOKUP(A3383,anni!$A$1:$O$32,6,0)),1,0)</f>
        <v>0</v>
      </c>
    </row>
    <row r="3384" spans="1:20" x14ac:dyDescent="0.3">
      <c r="A3384" s="3">
        <v>2005</v>
      </c>
      <c r="B3384" s="3">
        <v>60</v>
      </c>
      <c r="C3384" s="3" t="s">
        <v>106</v>
      </c>
      <c r="D3384" s="3" t="s">
        <v>141</v>
      </c>
      <c r="E3384" s="3" t="s">
        <v>141</v>
      </c>
      <c r="F3384" s="3">
        <v>4823</v>
      </c>
      <c r="G3384" s="3">
        <f t="shared" si="159"/>
        <v>2005</v>
      </c>
      <c r="H3384" s="4">
        <v>5</v>
      </c>
      <c r="I3384" s="3" t="s">
        <v>36</v>
      </c>
      <c r="J3384" s="3">
        <v>2</v>
      </c>
      <c r="K3384" s="3">
        <v>5</v>
      </c>
      <c r="L3384" s="3">
        <v>7</v>
      </c>
      <c r="M3384" s="3">
        <v>0</v>
      </c>
      <c r="N3384" s="3">
        <v>2</v>
      </c>
      <c r="O3384" s="3">
        <v>0</v>
      </c>
      <c r="P3384" s="3">
        <f t="shared" si="161"/>
        <v>16</v>
      </c>
      <c r="Q3384" s="3">
        <v>133</v>
      </c>
      <c r="R3384" s="3">
        <f t="shared" si="160"/>
        <v>1</v>
      </c>
      <c r="S3384" s="3">
        <v>16</v>
      </c>
      <c r="T3384" s="3">
        <f>IF(AND(H3384&lt;5,S3384&gt;=VLOOKUP(A3384,anni!$A$1:$O$32,6,0)),1,0)</f>
        <v>0</v>
      </c>
    </row>
    <row r="3385" spans="1:20" x14ac:dyDescent="0.3">
      <c r="A3385" s="3">
        <v>2005</v>
      </c>
      <c r="B3385" s="3">
        <v>61</v>
      </c>
      <c r="C3385" s="3" t="s">
        <v>29</v>
      </c>
      <c r="D3385" s="3" t="s">
        <v>124</v>
      </c>
      <c r="E3385" s="3" t="s">
        <v>124</v>
      </c>
      <c r="F3385" s="3">
        <v>4368</v>
      </c>
      <c r="G3385" s="3">
        <f t="shared" si="159"/>
        <v>2005</v>
      </c>
      <c r="H3385" s="4">
        <v>5</v>
      </c>
      <c r="I3385" s="3" t="s">
        <v>36</v>
      </c>
      <c r="J3385" s="3">
        <v>0</v>
      </c>
      <c r="K3385" s="3">
        <v>0</v>
      </c>
      <c r="L3385" s="3">
        <v>5</v>
      </c>
      <c r="M3385" s="3">
        <v>0</v>
      </c>
      <c r="N3385" s="3">
        <v>2</v>
      </c>
      <c r="O3385" s="3">
        <v>0</v>
      </c>
      <c r="P3385" s="3">
        <f t="shared" si="161"/>
        <v>7</v>
      </c>
      <c r="Q3385" s="3">
        <v>258</v>
      </c>
      <c r="R3385" s="3">
        <f t="shared" si="160"/>
        <v>2</v>
      </c>
      <c r="S3385" s="3">
        <v>7</v>
      </c>
      <c r="T3385" s="3">
        <f>IF(AND(H3385&lt;5,S3385&gt;=VLOOKUP(A3385,anni!$A$1:$O$32,6,0)),1,0)</f>
        <v>0</v>
      </c>
    </row>
    <row r="3386" spans="1:20" x14ac:dyDescent="0.3">
      <c r="A3386" s="3">
        <v>2005</v>
      </c>
      <c r="B3386" s="3">
        <v>62</v>
      </c>
      <c r="C3386" s="3" t="s">
        <v>32</v>
      </c>
      <c r="D3386" s="3" t="s">
        <v>95</v>
      </c>
      <c r="E3386" s="3" t="s">
        <v>95</v>
      </c>
      <c r="F3386" s="3">
        <v>4966</v>
      </c>
      <c r="G3386" s="3">
        <f t="shared" si="159"/>
        <v>2005</v>
      </c>
      <c r="H3386" s="4">
        <v>2</v>
      </c>
      <c r="I3386" s="3" t="s">
        <v>31</v>
      </c>
      <c r="J3386" s="3">
        <v>5</v>
      </c>
      <c r="K3386" s="3">
        <v>0</v>
      </c>
      <c r="L3386" s="3">
        <v>7</v>
      </c>
      <c r="M3386" s="3">
        <v>0</v>
      </c>
      <c r="N3386" s="3">
        <v>0</v>
      </c>
      <c r="O3386" s="3">
        <v>2</v>
      </c>
      <c r="P3386" s="3">
        <f t="shared" si="161"/>
        <v>22.400000000000002</v>
      </c>
      <c r="Q3386" s="3">
        <v>170</v>
      </c>
      <c r="R3386" s="3">
        <f t="shared" si="160"/>
        <v>3</v>
      </c>
      <c r="S3386" s="3">
        <v>14</v>
      </c>
      <c r="T3386" s="3">
        <f>IF(AND(H3386&lt;5,S3386&gt;=VLOOKUP(A3386,anni!$A$1:$O$32,6,0)),1,0)</f>
        <v>0</v>
      </c>
    </row>
    <row r="3387" spans="1:20" x14ac:dyDescent="0.3">
      <c r="A3387" s="3">
        <v>2005</v>
      </c>
      <c r="B3387" s="3">
        <v>63</v>
      </c>
      <c r="C3387" s="3" t="s">
        <v>47</v>
      </c>
      <c r="D3387" s="3" t="s">
        <v>100</v>
      </c>
      <c r="E3387" s="3" t="s">
        <v>100</v>
      </c>
      <c r="F3387" s="3">
        <v>4693</v>
      </c>
      <c r="G3387" s="3">
        <f t="shared" si="159"/>
        <v>2005</v>
      </c>
      <c r="H3387" s="4">
        <v>5</v>
      </c>
      <c r="I3387" s="3" t="s">
        <v>36</v>
      </c>
      <c r="J3387" s="3">
        <v>7</v>
      </c>
      <c r="K3387" s="3">
        <v>7</v>
      </c>
      <c r="L3387" s="3">
        <v>7</v>
      </c>
      <c r="M3387" s="3">
        <v>0</v>
      </c>
      <c r="N3387" s="3">
        <v>1</v>
      </c>
      <c r="O3387" s="3">
        <v>0</v>
      </c>
      <c r="P3387" s="3">
        <f t="shared" si="161"/>
        <v>22</v>
      </c>
      <c r="Q3387" s="3">
        <v>58</v>
      </c>
      <c r="R3387" s="3">
        <f t="shared" si="160"/>
        <v>2</v>
      </c>
      <c r="S3387" s="3">
        <v>22</v>
      </c>
      <c r="T3387" s="3">
        <f>IF(AND(H3387&lt;5,S3387&gt;=VLOOKUP(A3387,anni!$A$1:$O$32,6,0)),1,0)</f>
        <v>0</v>
      </c>
    </row>
    <row r="3388" spans="1:20" x14ac:dyDescent="0.3">
      <c r="A3388" s="3">
        <v>2005</v>
      </c>
      <c r="B3388" s="3">
        <v>64</v>
      </c>
      <c r="C3388" s="3" t="s">
        <v>69</v>
      </c>
      <c r="D3388" s="3" t="s">
        <v>89</v>
      </c>
      <c r="E3388" s="3" t="s">
        <v>89</v>
      </c>
      <c r="F3388" s="3">
        <v>4824</v>
      </c>
      <c r="G3388" s="3">
        <f t="shared" si="159"/>
        <v>2005</v>
      </c>
      <c r="H3388" s="4">
        <v>5</v>
      </c>
      <c r="I3388" s="3" t="s">
        <v>36</v>
      </c>
      <c r="P3388" s="3">
        <f t="shared" si="161"/>
        <v>-1</v>
      </c>
      <c r="Q3388" s="3">
        <v>291</v>
      </c>
      <c r="R3388" s="3">
        <f t="shared" si="160"/>
        <v>1</v>
      </c>
      <c r="S3388" s="3">
        <v>-1</v>
      </c>
      <c r="T3388" s="3">
        <f>IF(AND(H3388&lt;5,S3388&gt;=VLOOKUP(A3388,anni!$A$1:$O$32,6,0)),1,0)</f>
        <v>0</v>
      </c>
    </row>
    <row r="3389" spans="1:20" x14ac:dyDescent="0.3">
      <c r="A3389" s="3">
        <v>2005</v>
      </c>
      <c r="B3389" s="3">
        <v>65</v>
      </c>
      <c r="C3389" s="3" t="s">
        <v>32</v>
      </c>
      <c r="D3389" s="3" t="s">
        <v>33</v>
      </c>
      <c r="E3389" s="3" t="s">
        <v>33</v>
      </c>
      <c r="F3389" s="3">
        <v>4825</v>
      </c>
      <c r="G3389" s="3">
        <f t="shared" si="159"/>
        <v>2005</v>
      </c>
      <c r="H3389" s="4">
        <v>5</v>
      </c>
      <c r="I3389" s="3" t="s">
        <v>36</v>
      </c>
      <c r="J3389" s="3">
        <v>5</v>
      </c>
      <c r="K3389" s="3">
        <v>1</v>
      </c>
      <c r="L3389" s="3">
        <v>7</v>
      </c>
      <c r="M3389" s="3">
        <v>0</v>
      </c>
      <c r="N3389" s="3">
        <v>1</v>
      </c>
      <c r="O3389" s="3">
        <v>0</v>
      </c>
      <c r="P3389" s="3">
        <f t="shared" si="161"/>
        <v>14</v>
      </c>
      <c r="Q3389" s="3">
        <v>170</v>
      </c>
      <c r="R3389" s="3">
        <f t="shared" si="160"/>
        <v>1</v>
      </c>
      <c r="S3389" s="3">
        <v>14</v>
      </c>
      <c r="T3389" s="3">
        <f>IF(AND(H3389&lt;5,S3389&gt;=VLOOKUP(A3389,anni!$A$1:$O$32,6,0)),1,0)</f>
        <v>0</v>
      </c>
    </row>
    <row r="3390" spans="1:20" x14ac:dyDescent="0.3">
      <c r="A3390" s="3">
        <v>2005</v>
      </c>
      <c r="B3390" s="3">
        <v>66</v>
      </c>
      <c r="C3390" s="3" t="s">
        <v>86</v>
      </c>
      <c r="D3390" s="3" t="s">
        <v>125</v>
      </c>
      <c r="E3390" s="3" t="s">
        <v>125</v>
      </c>
      <c r="F3390" s="3">
        <v>4826</v>
      </c>
      <c r="G3390" s="3">
        <f t="shared" si="159"/>
        <v>2005</v>
      </c>
      <c r="H3390" s="4">
        <v>5</v>
      </c>
      <c r="I3390" s="3" t="s">
        <v>36</v>
      </c>
      <c r="J3390" s="3">
        <v>7</v>
      </c>
      <c r="K3390" s="3">
        <v>1</v>
      </c>
      <c r="L3390" s="3">
        <v>3</v>
      </c>
      <c r="M3390" s="3">
        <v>2</v>
      </c>
      <c r="N3390" s="3">
        <v>2</v>
      </c>
      <c r="O3390" s="3">
        <v>0</v>
      </c>
      <c r="P3390" s="3">
        <f t="shared" si="161"/>
        <v>15</v>
      </c>
      <c r="Q3390" s="3">
        <v>156</v>
      </c>
      <c r="R3390" s="3">
        <f t="shared" si="160"/>
        <v>1</v>
      </c>
      <c r="S3390" s="3">
        <v>15</v>
      </c>
      <c r="T3390" s="3">
        <f>IF(AND(H3390&lt;5,S3390&gt;=VLOOKUP(A3390,anni!$A$1:$O$32,6,0)),1,0)</f>
        <v>0</v>
      </c>
    </row>
    <row r="3391" spans="1:20" x14ac:dyDescent="0.3">
      <c r="A3391" s="3">
        <v>2005</v>
      </c>
      <c r="B3391" s="3">
        <v>67</v>
      </c>
      <c r="C3391" s="3" t="s">
        <v>29</v>
      </c>
      <c r="D3391" s="3" t="s">
        <v>75</v>
      </c>
      <c r="E3391" s="3" t="s">
        <v>75</v>
      </c>
      <c r="F3391" s="3">
        <v>4967</v>
      </c>
      <c r="G3391" s="3">
        <f t="shared" si="159"/>
        <v>2005</v>
      </c>
      <c r="H3391" s="4">
        <v>2</v>
      </c>
      <c r="I3391" s="3" t="s">
        <v>31</v>
      </c>
      <c r="J3391" s="3">
        <v>2</v>
      </c>
      <c r="K3391" s="3">
        <v>0</v>
      </c>
      <c r="L3391" s="3">
        <v>3</v>
      </c>
      <c r="M3391" s="3">
        <v>0</v>
      </c>
      <c r="N3391" s="3">
        <v>0</v>
      </c>
      <c r="O3391" s="3">
        <v>0</v>
      </c>
      <c r="P3391" s="3">
        <f t="shared" si="161"/>
        <v>8</v>
      </c>
      <c r="Q3391" s="3">
        <v>273</v>
      </c>
      <c r="R3391" s="3">
        <f t="shared" si="160"/>
        <v>1</v>
      </c>
      <c r="S3391" s="3">
        <v>5</v>
      </c>
      <c r="T3391" s="3">
        <f>IF(AND(H3391&lt;5,S3391&gt;=VLOOKUP(A3391,anni!$A$1:$O$32,6,0)),1,0)</f>
        <v>0</v>
      </c>
    </row>
    <row r="3392" spans="1:20" x14ac:dyDescent="0.3">
      <c r="A3392" s="3">
        <v>2005</v>
      </c>
      <c r="B3392" s="3">
        <v>68</v>
      </c>
      <c r="C3392" s="3" t="s">
        <v>59</v>
      </c>
      <c r="D3392" s="3" t="s">
        <v>60</v>
      </c>
      <c r="E3392" s="3" t="s">
        <v>60</v>
      </c>
      <c r="F3392" s="3">
        <v>4968</v>
      </c>
      <c r="G3392" s="3">
        <f t="shared" si="159"/>
        <v>2005</v>
      </c>
      <c r="H3392" s="4">
        <v>2</v>
      </c>
      <c r="I3392" s="3" t="s">
        <v>31</v>
      </c>
      <c r="J3392" s="3">
        <v>2</v>
      </c>
      <c r="K3392" s="3">
        <v>0</v>
      </c>
      <c r="L3392" s="3">
        <v>6</v>
      </c>
      <c r="M3392" s="3">
        <v>0</v>
      </c>
      <c r="N3392" s="3">
        <v>1</v>
      </c>
      <c r="O3392" s="3">
        <v>0</v>
      </c>
      <c r="P3392" s="3">
        <f t="shared" si="161"/>
        <v>14.4</v>
      </c>
      <c r="Q3392" s="3">
        <v>241</v>
      </c>
      <c r="R3392" s="3">
        <f t="shared" si="160"/>
        <v>1</v>
      </c>
      <c r="S3392" s="3">
        <v>9</v>
      </c>
      <c r="T3392" s="3">
        <f>IF(AND(H3392&lt;5,S3392&gt;=VLOOKUP(A3392,anni!$A$1:$O$32,6,0)),1,0)</f>
        <v>0</v>
      </c>
    </row>
    <row r="3393" spans="1:20" x14ac:dyDescent="0.3">
      <c r="A3393" s="3">
        <v>2005</v>
      </c>
      <c r="B3393" s="3">
        <v>69</v>
      </c>
      <c r="C3393" s="3" t="s">
        <v>101</v>
      </c>
      <c r="D3393" s="3" t="s">
        <v>117</v>
      </c>
      <c r="E3393" s="3" t="s">
        <v>117</v>
      </c>
      <c r="F3393" s="3">
        <v>4827</v>
      </c>
      <c r="G3393" s="3">
        <f t="shared" si="159"/>
        <v>2005</v>
      </c>
      <c r="H3393" s="4">
        <v>5</v>
      </c>
      <c r="I3393" s="3" t="s">
        <v>36</v>
      </c>
      <c r="J3393" s="3">
        <v>1</v>
      </c>
      <c r="K3393" s="3">
        <v>6</v>
      </c>
      <c r="L3393" s="3">
        <v>7</v>
      </c>
      <c r="M3393" s="3">
        <v>3</v>
      </c>
      <c r="N3393" s="3">
        <v>0</v>
      </c>
      <c r="O3393" s="3">
        <v>0</v>
      </c>
      <c r="P3393" s="3">
        <f t="shared" si="161"/>
        <v>17</v>
      </c>
      <c r="Q3393" s="3">
        <v>122</v>
      </c>
      <c r="R3393" s="3">
        <f t="shared" si="160"/>
        <v>1</v>
      </c>
      <c r="S3393" s="3">
        <v>17</v>
      </c>
      <c r="T3393" s="3">
        <f>IF(AND(H3393&lt;5,S3393&gt;=VLOOKUP(A3393,anni!$A$1:$O$32,6,0)),1,0)</f>
        <v>0</v>
      </c>
    </row>
    <row r="3394" spans="1:20" x14ac:dyDescent="0.3">
      <c r="A3394" s="3">
        <v>2005</v>
      </c>
      <c r="B3394" s="3">
        <v>70</v>
      </c>
      <c r="C3394" s="3" t="s">
        <v>32</v>
      </c>
      <c r="D3394" s="3" t="s">
        <v>143</v>
      </c>
      <c r="E3394" s="3" t="s">
        <v>143</v>
      </c>
      <c r="F3394" s="3">
        <v>4935</v>
      </c>
      <c r="G3394" s="3">
        <f t="shared" ref="G3394:G3457" si="162">A3394</f>
        <v>2005</v>
      </c>
      <c r="H3394" s="4">
        <v>3</v>
      </c>
      <c r="I3394" s="3" t="s">
        <v>36</v>
      </c>
      <c r="J3394" s="3">
        <v>7</v>
      </c>
      <c r="K3394" s="3">
        <v>7</v>
      </c>
      <c r="L3394" s="3">
        <v>7</v>
      </c>
      <c r="M3394" s="3">
        <v>5</v>
      </c>
      <c r="N3394" s="3">
        <v>1</v>
      </c>
      <c r="O3394" s="3">
        <v>0</v>
      </c>
      <c r="P3394" s="3">
        <f t="shared" si="161"/>
        <v>37.799999999999997</v>
      </c>
      <c r="Q3394" s="3">
        <v>26</v>
      </c>
      <c r="R3394" s="3">
        <f t="shared" si="160"/>
        <v>3</v>
      </c>
      <c r="S3394" s="3">
        <v>27</v>
      </c>
      <c r="T3394" s="3">
        <f>IF(AND(H3394&lt;5,S3394&gt;=VLOOKUP(A3394,anni!$A$1:$O$32,6,0)),1,0)</f>
        <v>0</v>
      </c>
    </row>
    <row r="3395" spans="1:20" x14ac:dyDescent="0.3">
      <c r="A3395" s="3">
        <v>2005</v>
      </c>
      <c r="B3395" s="3">
        <v>71</v>
      </c>
      <c r="C3395" s="3" t="s">
        <v>39</v>
      </c>
      <c r="D3395" s="3" t="s">
        <v>40</v>
      </c>
      <c r="E3395" s="3" t="s">
        <v>40</v>
      </c>
      <c r="F3395" s="3">
        <v>4555</v>
      </c>
      <c r="G3395" s="3">
        <f t="shared" si="162"/>
        <v>2005</v>
      </c>
      <c r="H3395" s="4">
        <v>4</v>
      </c>
      <c r="I3395" s="3" t="s">
        <v>36</v>
      </c>
      <c r="J3395" s="3">
        <v>2</v>
      </c>
      <c r="K3395" s="3">
        <v>0</v>
      </c>
      <c r="L3395" s="3">
        <v>7</v>
      </c>
      <c r="M3395" s="3">
        <v>7</v>
      </c>
      <c r="N3395" s="3">
        <v>2</v>
      </c>
      <c r="O3395" s="3">
        <v>0</v>
      </c>
      <c r="P3395" s="3">
        <f t="shared" si="161"/>
        <v>21.599999999999998</v>
      </c>
      <c r="Q3395" s="3">
        <v>105</v>
      </c>
      <c r="R3395" s="3">
        <f t="shared" si="160"/>
        <v>2</v>
      </c>
      <c r="S3395" s="3">
        <v>18</v>
      </c>
      <c r="T3395" s="3">
        <f>IF(AND(H3395&lt;5,S3395&gt;=VLOOKUP(A3395,anni!$A$1:$O$32,6,0)),1,0)</f>
        <v>0</v>
      </c>
    </row>
    <row r="3396" spans="1:20" x14ac:dyDescent="0.3">
      <c r="A3396" s="3">
        <v>2005</v>
      </c>
      <c r="B3396" s="3">
        <v>72</v>
      </c>
      <c r="C3396" s="3" t="s">
        <v>37</v>
      </c>
      <c r="D3396" s="3" t="s">
        <v>112</v>
      </c>
      <c r="E3396" s="3" t="s">
        <v>112</v>
      </c>
      <c r="F3396" s="3">
        <v>4406</v>
      </c>
      <c r="G3396" s="3">
        <f t="shared" si="162"/>
        <v>2005</v>
      </c>
      <c r="H3396" s="4">
        <v>4</v>
      </c>
      <c r="I3396" s="3" t="s">
        <v>36</v>
      </c>
      <c r="J3396" s="3">
        <v>2</v>
      </c>
      <c r="K3396" s="3">
        <v>1</v>
      </c>
      <c r="L3396" s="3">
        <v>7</v>
      </c>
      <c r="M3396" s="3">
        <v>0</v>
      </c>
      <c r="N3396" s="3">
        <v>2</v>
      </c>
      <c r="O3396" s="3">
        <v>0</v>
      </c>
      <c r="P3396" s="3">
        <f t="shared" si="161"/>
        <v>14.399999999999999</v>
      </c>
      <c r="Q3396" s="3">
        <v>194</v>
      </c>
      <c r="R3396" s="3">
        <f t="shared" si="160"/>
        <v>3</v>
      </c>
      <c r="S3396" s="3">
        <v>12</v>
      </c>
      <c r="T3396" s="3">
        <f>IF(AND(H3396&lt;5,S3396&gt;=VLOOKUP(A3396,anni!$A$1:$O$32,6,0)),1,0)</f>
        <v>0</v>
      </c>
    </row>
    <row r="3397" spans="1:20" x14ac:dyDescent="0.3">
      <c r="A3397" s="3">
        <v>2005</v>
      </c>
      <c r="B3397" s="3">
        <v>73</v>
      </c>
      <c r="C3397" s="3" t="s">
        <v>37</v>
      </c>
      <c r="D3397" s="3" t="s">
        <v>38</v>
      </c>
      <c r="E3397" s="3" t="s">
        <v>38</v>
      </c>
      <c r="F3397" s="3">
        <v>4891</v>
      </c>
      <c r="G3397" s="3">
        <f t="shared" si="162"/>
        <v>2005</v>
      </c>
      <c r="H3397" s="4">
        <v>4</v>
      </c>
      <c r="I3397" s="3" t="s">
        <v>36</v>
      </c>
      <c r="J3397" s="3">
        <v>6</v>
      </c>
      <c r="K3397" s="3">
        <v>7</v>
      </c>
      <c r="L3397" s="3">
        <v>7</v>
      </c>
      <c r="M3397" s="3">
        <v>2</v>
      </c>
      <c r="N3397" s="3">
        <v>0</v>
      </c>
      <c r="O3397" s="3">
        <v>0</v>
      </c>
      <c r="P3397" s="3">
        <f t="shared" si="161"/>
        <v>26.4</v>
      </c>
      <c r="Q3397" s="3">
        <v>58</v>
      </c>
      <c r="R3397" s="3">
        <f t="shared" si="160"/>
        <v>1</v>
      </c>
      <c r="S3397" s="3">
        <v>22</v>
      </c>
      <c r="T3397" s="3">
        <f>IF(AND(H3397&lt;5,S3397&gt;=VLOOKUP(A3397,anni!$A$1:$O$32,6,0)),1,0)</f>
        <v>0</v>
      </c>
    </row>
    <row r="3398" spans="1:20" x14ac:dyDescent="0.3">
      <c r="A3398" s="3">
        <v>2005</v>
      </c>
      <c r="B3398" s="3">
        <v>74</v>
      </c>
      <c r="C3398" s="3" t="s">
        <v>32</v>
      </c>
      <c r="D3398" s="3" t="s">
        <v>143</v>
      </c>
      <c r="E3398" s="3" t="s">
        <v>143</v>
      </c>
      <c r="F3398" s="3">
        <v>4695</v>
      </c>
      <c r="G3398" s="3">
        <f t="shared" si="162"/>
        <v>2005</v>
      </c>
      <c r="H3398" s="4">
        <v>5</v>
      </c>
      <c r="I3398" s="3" t="s">
        <v>36</v>
      </c>
      <c r="J3398" s="3">
        <v>7</v>
      </c>
      <c r="K3398" s="3">
        <v>7</v>
      </c>
      <c r="L3398" s="3">
        <v>7</v>
      </c>
      <c r="M3398" s="3">
        <v>2</v>
      </c>
      <c r="N3398" s="3">
        <v>2</v>
      </c>
      <c r="O3398" s="3">
        <v>0</v>
      </c>
      <c r="P3398" s="3">
        <f t="shared" si="161"/>
        <v>25</v>
      </c>
      <c r="Q3398" s="3">
        <v>38</v>
      </c>
      <c r="R3398" s="3">
        <f t="shared" si="160"/>
        <v>2</v>
      </c>
      <c r="S3398" s="3">
        <v>25</v>
      </c>
      <c r="T3398" s="3">
        <f>IF(AND(H3398&lt;5,S3398&gt;=VLOOKUP(A3398,anni!$A$1:$O$32,6,0)),1,0)</f>
        <v>0</v>
      </c>
    </row>
    <row r="3399" spans="1:20" x14ac:dyDescent="0.3">
      <c r="A3399" s="3">
        <v>2005</v>
      </c>
      <c r="B3399" s="3">
        <v>75</v>
      </c>
      <c r="C3399" s="3" t="s">
        <v>152</v>
      </c>
      <c r="D3399" s="3" t="s">
        <v>133</v>
      </c>
      <c r="E3399" s="3" t="s">
        <v>133</v>
      </c>
      <c r="F3399" s="3">
        <v>4557</v>
      </c>
      <c r="G3399" s="3">
        <f t="shared" si="162"/>
        <v>2005</v>
      </c>
      <c r="H3399" s="4">
        <v>4</v>
      </c>
      <c r="I3399" s="3" t="s">
        <v>36</v>
      </c>
      <c r="J3399" s="3">
        <v>0</v>
      </c>
      <c r="K3399" s="3">
        <v>7</v>
      </c>
      <c r="L3399" s="3">
        <v>7</v>
      </c>
      <c r="M3399" s="3">
        <v>1</v>
      </c>
      <c r="N3399" s="3">
        <v>1</v>
      </c>
      <c r="O3399" s="3">
        <v>7</v>
      </c>
      <c r="P3399" s="3">
        <f t="shared" si="161"/>
        <v>27.599999999999998</v>
      </c>
      <c r="Q3399" s="3">
        <v>48</v>
      </c>
      <c r="R3399" s="3">
        <f t="shared" si="160"/>
        <v>3</v>
      </c>
      <c r="S3399" s="3">
        <v>23</v>
      </c>
      <c r="T3399" s="3">
        <f>IF(AND(H3399&lt;5,S3399&gt;=VLOOKUP(A3399,anni!$A$1:$O$32,6,0)),1,0)</f>
        <v>0</v>
      </c>
    </row>
    <row r="3400" spans="1:20" x14ac:dyDescent="0.3">
      <c r="A3400" s="3">
        <v>2005</v>
      </c>
      <c r="B3400" s="3">
        <v>76</v>
      </c>
      <c r="C3400" s="3" t="s">
        <v>43</v>
      </c>
      <c r="D3400" s="3" t="s">
        <v>91</v>
      </c>
      <c r="E3400" s="3" t="s">
        <v>91</v>
      </c>
      <c r="F3400" s="3">
        <v>4828</v>
      </c>
      <c r="G3400" s="3">
        <f t="shared" si="162"/>
        <v>2005</v>
      </c>
      <c r="H3400" s="4">
        <v>5</v>
      </c>
      <c r="I3400" s="3" t="s">
        <v>36</v>
      </c>
      <c r="J3400" s="3">
        <v>3</v>
      </c>
      <c r="K3400" s="3">
        <v>1</v>
      </c>
      <c r="L3400" s="3">
        <v>7</v>
      </c>
      <c r="M3400" s="3">
        <v>0</v>
      </c>
      <c r="N3400" s="3">
        <v>1</v>
      </c>
      <c r="O3400" s="3">
        <v>0</v>
      </c>
      <c r="P3400" s="3">
        <f t="shared" si="161"/>
        <v>12</v>
      </c>
      <c r="Q3400" s="3">
        <v>194</v>
      </c>
      <c r="R3400" s="3">
        <f t="shared" si="160"/>
        <v>1</v>
      </c>
      <c r="S3400" s="3">
        <v>12</v>
      </c>
      <c r="T3400" s="3">
        <f>IF(AND(H3400&lt;5,S3400&gt;=VLOOKUP(A3400,anni!$A$1:$O$32,6,0)),1,0)</f>
        <v>0</v>
      </c>
    </row>
    <row r="3401" spans="1:20" x14ac:dyDescent="0.3">
      <c r="A3401" s="3">
        <v>2005</v>
      </c>
      <c r="B3401" s="3">
        <v>77</v>
      </c>
      <c r="C3401" s="3" t="s">
        <v>32</v>
      </c>
      <c r="D3401" s="3" t="s">
        <v>61</v>
      </c>
      <c r="E3401" s="3" t="s">
        <v>61</v>
      </c>
      <c r="F3401" s="3">
        <v>4969</v>
      </c>
      <c r="G3401" s="3">
        <f t="shared" si="162"/>
        <v>2005</v>
      </c>
      <c r="H3401" s="4">
        <v>2</v>
      </c>
      <c r="I3401" s="3" t="s">
        <v>31</v>
      </c>
      <c r="J3401" s="3">
        <v>0</v>
      </c>
      <c r="K3401" s="3">
        <v>0</v>
      </c>
      <c r="L3401" s="3">
        <v>5</v>
      </c>
      <c r="M3401" s="3">
        <v>0</v>
      </c>
      <c r="N3401" s="3">
        <v>1</v>
      </c>
      <c r="O3401" s="3">
        <v>0</v>
      </c>
      <c r="P3401" s="3">
        <f t="shared" si="161"/>
        <v>9.6000000000000014</v>
      </c>
      <c r="Q3401" s="3">
        <v>265</v>
      </c>
      <c r="R3401" s="3">
        <f t="shared" si="160"/>
        <v>1</v>
      </c>
      <c r="S3401" s="3">
        <v>6</v>
      </c>
      <c r="T3401" s="3">
        <f>IF(AND(H3401&lt;5,S3401&gt;=VLOOKUP(A3401,anni!$A$1:$O$32,6,0)),1,0)</f>
        <v>0</v>
      </c>
    </row>
    <row r="3402" spans="1:20" x14ac:dyDescent="0.3">
      <c r="A3402" s="3">
        <v>2005</v>
      </c>
      <c r="B3402" s="3">
        <v>78</v>
      </c>
      <c r="C3402" s="3" t="s">
        <v>32</v>
      </c>
      <c r="D3402" s="3" t="s">
        <v>95</v>
      </c>
      <c r="E3402" s="3" t="s">
        <v>95</v>
      </c>
      <c r="F3402" s="3">
        <v>4829</v>
      </c>
      <c r="G3402" s="3">
        <f t="shared" si="162"/>
        <v>2005</v>
      </c>
      <c r="H3402" s="4">
        <v>5</v>
      </c>
      <c r="I3402" s="3" t="s">
        <v>36</v>
      </c>
      <c r="J3402" s="3">
        <v>7</v>
      </c>
      <c r="K3402" s="3">
        <v>0</v>
      </c>
      <c r="L3402" s="3">
        <v>7</v>
      </c>
      <c r="M3402" s="3">
        <v>0</v>
      </c>
      <c r="N3402" s="3">
        <v>2</v>
      </c>
      <c r="O3402" s="3">
        <v>0</v>
      </c>
      <c r="P3402" s="3">
        <f t="shared" si="161"/>
        <v>16</v>
      </c>
      <c r="Q3402" s="3">
        <v>133</v>
      </c>
      <c r="R3402" s="3">
        <f t="shared" si="160"/>
        <v>1</v>
      </c>
      <c r="S3402" s="3">
        <v>16</v>
      </c>
      <c r="T3402" s="3">
        <f>IF(AND(H3402&lt;5,S3402&gt;=VLOOKUP(A3402,anni!$A$1:$O$32,6,0)),1,0)</f>
        <v>0</v>
      </c>
    </row>
    <row r="3403" spans="1:20" x14ac:dyDescent="0.3">
      <c r="A3403" s="3">
        <v>2005</v>
      </c>
      <c r="B3403" s="3">
        <v>79</v>
      </c>
      <c r="C3403" s="3" t="s">
        <v>37</v>
      </c>
      <c r="D3403" s="3" t="s">
        <v>55</v>
      </c>
      <c r="E3403" s="3" t="s">
        <v>55</v>
      </c>
      <c r="F3403" s="3">
        <v>4936</v>
      </c>
      <c r="G3403" s="3">
        <f t="shared" si="162"/>
        <v>2005</v>
      </c>
      <c r="H3403" s="4">
        <v>3</v>
      </c>
      <c r="I3403" s="3" t="s">
        <v>36</v>
      </c>
      <c r="J3403" s="3">
        <v>2</v>
      </c>
      <c r="K3403" s="3">
        <v>0</v>
      </c>
      <c r="L3403" s="3">
        <v>7</v>
      </c>
      <c r="M3403" s="3">
        <v>0</v>
      </c>
      <c r="N3403" s="3">
        <v>0</v>
      </c>
      <c r="O3403" s="3">
        <v>2</v>
      </c>
      <c r="P3403" s="3">
        <f t="shared" si="161"/>
        <v>15.399999999999999</v>
      </c>
      <c r="Q3403" s="3">
        <v>208</v>
      </c>
      <c r="R3403" s="3">
        <f t="shared" si="160"/>
        <v>2</v>
      </c>
      <c r="S3403" s="3">
        <v>11</v>
      </c>
      <c r="T3403" s="3">
        <f>IF(AND(H3403&lt;5,S3403&gt;=VLOOKUP(A3403,anni!$A$1:$O$32,6,0)),1,0)</f>
        <v>0</v>
      </c>
    </row>
    <row r="3404" spans="1:20" x14ac:dyDescent="0.3">
      <c r="A3404" s="3">
        <v>2005</v>
      </c>
      <c r="B3404" s="3">
        <v>80</v>
      </c>
      <c r="C3404" s="3" t="s">
        <v>101</v>
      </c>
      <c r="D3404" s="3" t="s">
        <v>102</v>
      </c>
      <c r="E3404" s="3" t="s">
        <v>102</v>
      </c>
      <c r="F3404" s="3">
        <v>4830</v>
      </c>
      <c r="G3404" s="3">
        <f t="shared" si="162"/>
        <v>2005</v>
      </c>
      <c r="H3404" s="4">
        <v>5</v>
      </c>
      <c r="I3404" s="3" t="s">
        <v>36</v>
      </c>
      <c r="J3404" s="3">
        <v>7</v>
      </c>
      <c r="K3404" s="3">
        <v>0</v>
      </c>
      <c r="L3404" s="3">
        <v>4</v>
      </c>
      <c r="M3404" s="3">
        <v>0</v>
      </c>
      <c r="N3404" s="3">
        <v>1</v>
      </c>
      <c r="O3404" s="3">
        <v>0</v>
      </c>
      <c r="P3404" s="3">
        <f t="shared" si="161"/>
        <v>12</v>
      </c>
      <c r="Q3404" s="3">
        <v>194</v>
      </c>
      <c r="R3404" s="3">
        <f t="shared" si="160"/>
        <v>1</v>
      </c>
      <c r="S3404" s="3">
        <v>12</v>
      </c>
      <c r="T3404" s="3">
        <f>IF(AND(H3404&lt;5,S3404&gt;=VLOOKUP(A3404,anni!$A$1:$O$32,6,0)),1,0)</f>
        <v>0</v>
      </c>
    </row>
    <row r="3405" spans="1:20" x14ac:dyDescent="0.3">
      <c r="A3405" s="3">
        <v>2005</v>
      </c>
      <c r="B3405" s="3">
        <v>81</v>
      </c>
      <c r="C3405" s="3" t="s">
        <v>53</v>
      </c>
      <c r="D3405" s="3" t="s">
        <v>54</v>
      </c>
      <c r="E3405" s="3" t="s">
        <v>54</v>
      </c>
      <c r="F3405" s="3">
        <v>4558</v>
      </c>
      <c r="G3405" s="3">
        <f t="shared" si="162"/>
        <v>2005</v>
      </c>
      <c r="H3405" s="4">
        <v>4</v>
      </c>
      <c r="I3405" s="3" t="s">
        <v>36</v>
      </c>
      <c r="J3405" s="3">
        <v>7</v>
      </c>
      <c r="K3405" s="3">
        <v>7</v>
      </c>
      <c r="L3405" s="3">
        <v>7</v>
      </c>
      <c r="M3405" s="3">
        <v>5</v>
      </c>
      <c r="N3405" s="3">
        <v>7</v>
      </c>
      <c r="O3405" s="3">
        <v>7</v>
      </c>
      <c r="P3405" s="3">
        <f t="shared" si="161"/>
        <v>0</v>
      </c>
      <c r="Q3405" s="3">
        <v>2</v>
      </c>
      <c r="R3405" s="3">
        <f t="shared" si="160"/>
        <v>4</v>
      </c>
      <c r="S3405" s="3">
        <v>40</v>
      </c>
      <c r="T3405" s="3">
        <f>IF(AND(H3405&lt;5,S3405&gt;=VLOOKUP(A3405,anni!$A$1:$O$32,6,0)),1,0)</f>
        <v>1</v>
      </c>
    </row>
    <row r="3406" spans="1:20" x14ac:dyDescent="0.3">
      <c r="A3406" s="3">
        <v>2005</v>
      </c>
      <c r="B3406" s="3">
        <v>82</v>
      </c>
      <c r="C3406" s="3" t="s">
        <v>53</v>
      </c>
      <c r="D3406" s="3" t="s">
        <v>98</v>
      </c>
      <c r="E3406" s="3" t="s">
        <v>98</v>
      </c>
      <c r="F3406" s="3">
        <v>4892</v>
      </c>
      <c r="G3406" s="3">
        <f t="shared" si="162"/>
        <v>2005</v>
      </c>
      <c r="H3406" s="4">
        <v>4</v>
      </c>
      <c r="I3406" s="3" t="s">
        <v>36</v>
      </c>
      <c r="J3406" s="3">
        <v>1</v>
      </c>
      <c r="K3406" s="3">
        <v>0</v>
      </c>
      <c r="L3406" s="3">
        <v>7</v>
      </c>
      <c r="M3406" s="3">
        <v>0</v>
      </c>
      <c r="N3406" s="3">
        <v>1</v>
      </c>
      <c r="O3406" s="3">
        <v>6</v>
      </c>
      <c r="P3406" s="3">
        <f t="shared" si="161"/>
        <v>18</v>
      </c>
      <c r="Q3406" s="3">
        <v>156</v>
      </c>
      <c r="R3406" s="3">
        <f t="shared" si="160"/>
        <v>2</v>
      </c>
      <c r="S3406" s="3">
        <v>15</v>
      </c>
      <c r="T3406" s="3">
        <f>IF(AND(H3406&lt;5,S3406&gt;=VLOOKUP(A3406,anni!$A$1:$O$32,6,0)),1,0)</f>
        <v>0</v>
      </c>
    </row>
    <row r="3407" spans="1:20" x14ac:dyDescent="0.3">
      <c r="A3407" s="3">
        <v>2005</v>
      </c>
      <c r="B3407" s="3">
        <v>83</v>
      </c>
      <c r="C3407" s="3" t="s">
        <v>39</v>
      </c>
      <c r="D3407" s="3" t="s">
        <v>146</v>
      </c>
      <c r="E3407" s="3" t="s">
        <v>146</v>
      </c>
      <c r="F3407" s="3">
        <v>4831</v>
      </c>
      <c r="G3407" s="3">
        <f t="shared" si="162"/>
        <v>2005</v>
      </c>
      <c r="H3407" s="4">
        <v>5</v>
      </c>
      <c r="I3407" s="3" t="s">
        <v>36</v>
      </c>
      <c r="J3407" s="3">
        <v>0</v>
      </c>
      <c r="K3407" s="3">
        <v>0</v>
      </c>
      <c r="L3407" s="3">
        <v>3</v>
      </c>
      <c r="M3407" s="3">
        <v>0</v>
      </c>
      <c r="N3407" s="3">
        <v>0</v>
      </c>
      <c r="O3407" s="3">
        <v>0</v>
      </c>
      <c r="P3407" s="3">
        <f t="shared" si="161"/>
        <v>3</v>
      </c>
      <c r="Q3407" s="3">
        <v>282</v>
      </c>
      <c r="R3407" s="3">
        <f t="shared" si="160"/>
        <v>1</v>
      </c>
      <c r="S3407" s="3">
        <v>3</v>
      </c>
      <c r="T3407" s="3">
        <f>IF(AND(H3407&lt;5,S3407&gt;=VLOOKUP(A3407,anni!$A$1:$O$32,6,0)),1,0)</f>
        <v>0</v>
      </c>
    </row>
    <row r="3408" spans="1:20" x14ac:dyDescent="0.3">
      <c r="A3408" s="3">
        <v>2005</v>
      </c>
      <c r="B3408" s="3">
        <v>84</v>
      </c>
      <c r="C3408" s="3" t="s">
        <v>32</v>
      </c>
      <c r="D3408" s="3" t="s">
        <v>127</v>
      </c>
      <c r="E3408" s="3" t="s">
        <v>127</v>
      </c>
      <c r="F3408" s="3">
        <v>4893</v>
      </c>
      <c r="G3408" s="3">
        <f t="shared" si="162"/>
        <v>2005</v>
      </c>
      <c r="H3408" s="4">
        <v>4</v>
      </c>
      <c r="I3408" s="3" t="s">
        <v>36</v>
      </c>
      <c r="J3408" s="3">
        <v>2</v>
      </c>
      <c r="K3408" s="3">
        <v>5</v>
      </c>
      <c r="L3408" s="3">
        <v>7</v>
      </c>
      <c r="M3408" s="3">
        <v>3</v>
      </c>
      <c r="N3408" s="3">
        <v>1</v>
      </c>
      <c r="O3408" s="3">
        <v>0</v>
      </c>
      <c r="P3408" s="3">
        <f t="shared" si="161"/>
        <v>21.599999999999998</v>
      </c>
      <c r="Q3408" s="3">
        <v>105</v>
      </c>
      <c r="R3408" s="3">
        <f t="shared" si="160"/>
        <v>1</v>
      </c>
      <c r="S3408" s="3">
        <v>18</v>
      </c>
      <c r="T3408" s="3">
        <f>IF(AND(H3408&lt;5,S3408&gt;=VLOOKUP(A3408,anni!$A$1:$O$32,6,0)),1,0)</f>
        <v>0</v>
      </c>
    </row>
    <row r="3409" spans="1:20" x14ac:dyDescent="0.3">
      <c r="A3409" s="3">
        <v>2005</v>
      </c>
      <c r="B3409" s="3">
        <v>85</v>
      </c>
      <c r="C3409" s="3" t="s">
        <v>47</v>
      </c>
      <c r="D3409" s="3" t="s">
        <v>81</v>
      </c>
      <c r="E3409" s="3" t="s">
        <v>81</v>
      </c>
      <c r="F3409" s="3">
        <v>4894</v>
      </c>
      <c r="G3409" s="3">
        <f t="shared" si="162"/>
        <v>2005</v>
      </c>
      <c r="H3409" s="4">
        <v>4</v>
      </c>
      <c r="I3409" s="3" t="s">
        <v>36</v>
      </c>
      <c r="J3409" s="3">
        <v>7</v>
      </c>
      <c r="K3409" s="3">
        <v>0</v>
      </c>
      <c r="L3409" s="3">
        <v>7</v>
      </c>
      <c r="M3409" s="3">
        <v>0</v>
      </c>
      <c r="N3409" s="3">
        <v>2</v>
      </c>
      <c r="O3409" s="3">
        <v>0</v>
      </c>
      <c r="P3409" s="3">
        <f t="shared" si="161"/>
        <v>19.2</v>
      </c>
      <c r="Q3409" s="3">
        <v>133</v>
      </c>
      <c r="R3409" s="3">
        <f t="shared" si="160"/>
        <v>2</v>
      </c>
      <c r="S3409" s="3">
        <v>16</v>
      </c>
      <c r="T3409" s="3">
        <f>IF(AND(H3409&lt;5,S3409&gt;=VLOOKUP(A3409,anni!$A$1:$O$32,6,0)),1,0)</f>
        <v>0</v>
      </c>
    </row>
    <row r="3410" spans="1:20" x14ac:dyDescent="0.3">
      <c r="A3410" s="3">
        <v>2005</v>
      </c>
      <c r="B3410" s="3">
        <v>86</v>
      </c>
      <c r="C3410" s="3" t="s">
        <v>34</v>
      </c>
      <c r="D3410" s="3" t="s">
        <v>42</v>
      </c>
      <c r="E3410" s="3" t="s">
        <v>42</v>
      </c>
      <c r="F3410" s="3">
        <v>4895</v>
      </c>
      <c r="G3410" s="3">
        <f t="shared" si="162"/>
        <v>2005</v>
      </c>
      <c r="H3410" s="4">
        <v>4</v>
      </c>
      <c r="I3410" s="3" t="s">
        <v>36</v>
      </c>
      <c r="J3410" s="3">
        <v>7</v>
      </c>
      <c r="K3410" s="3">
        <v>7</v>
      </c>
      <c r="L3410" s="3">
        <v>7</v>
      </c>
      <c r="M3410" s="3">
        <v>0</v>
      </c>
      <c r="N3410" s="3">
        <v>0</v>
      </c>
      <c r="O3410" s="3">
        <v>0</v>
      </c>
      <c r="P3410" s="3">
        <f t="shared" si="161"/>
        <v>25.2</v>
      </c>
      <c r="Q3410" s="3">
        <v>69</v>
      </c>
      <c r="R3410" s="3">
        <f t="shared" si="160"/>
        <v>1</v>
      </c>
      <c r="S3410" s="3">
        <v>21</v>
      </c>
      <c r="T3410" s="3">
        <f>IF(AND(H3410&lt;5,S3410&gt;=VLOOKUP(A3410,anni!$A$1:$O$32,6,0)),1,0)</f>
        <v>0</v>
      </c>
    </row>
    <row r="3411" spans="1:20" x14ac:dyDescent="0.3">
      <c r="A3411" s="3">
        <v>2005</v>
      </c>
      <c r="B3411" s="3">
        <v>87</v>
      </c>
      <c r="C3411" s="3" t="s">
        <v>29</v>
      </c>
      <c r="D3411" s="3" t="s">
        <v>75</v>
      </c>
      <c r="E3411" s="3" t="s">
        <v>75</v>
      </c>
      <c r="F3411" s="3">
        <v>4832</v>
      </c>
      <c r="G3411" s="3">
        <f t="shared" si="162"/>
        <v>2005</v>
      </c>
      <c r="H3411" s="4">
        <v>5</v>
      </c>
      <c r="I3411" s="3" t="s">
        <v>36</v>
      </c>
      <c r="J3411" s="3">
        <v>2</v>
      </c>
      <c r="K3411" s="3">
        <v>6</v>
      </c>
      <c r="L3411" s="3">
        <v>7</v>
      </c>
      <c r="M3411" s="3">
        <v>1</v>
      </c>
      <c r="N3411" s="3">
        <v>2</v>
      </c>
      <c r="O3411" s="3">
        <v>0</v>
      </c>
      <c r="P3411" s="3">
        <f t="shared" si="161"/>
        <v>18</v>
      </c>
      <c r="Q3411" s="3">
        <v>105</v>
      </c>
      <c r="R3411" s="3">
        <f t="shared" si="160"/>
        <v>1</v>
      </c>
      <c r="S3411" s="3">
        <v>18</v>
      </c>
      <c r="T3411" s="3">
        <f>IF(AND(H3411&lt;5,S3411&gt;=VLOOKUP(A3411,anni!$A$1:$O$32,6,0)),1,0)</f>
        <v>0</v>
      </c>
    </row>
    <row r="3412" spans="1:20" x14ac:dyDescent="0.3">
      <c r="A3412" s="3">
        <v>2005</v>
      </c>
      <c r="B3412" s="3">
        <v>88</v>
      </c>
      <c r="C3412" s="3" t="s">
        <v>56</v>
      </c>
      <c r="D3412" s="3" t="s">
        <v>99</v>
      </c>
      <c r="E3412" s="3" t="s">
        <v>99</v>
      </c>
      <c r="F3412" s="3">
        <v>4525</v>
      </c>
      <c r="G3412" s="3">
        <f t="shared" si="162"/>
        <v>2005</v>
      </c>
      <c r="H3412" s="4">
        <v>5</v>
      </c>
      <c r="I3412" s="3" t="s">
        <v>36</v>
      </c>
      <c r="J3412" s="3">
        <v>7</v>
      </c>
      <c r="K3412" s="3">
        <v>1</v>
      </c>
      <c r="L3412" s="3">
        <v>7</v>
      </c>
      <c r="M3412" s="3">
        <v>7</v>
      </c>
      <c r="N3412" s="3">
        <v>2</v>
      </c>
      <c r="O3412" s="3">
        <v>1</v>
      </c>
      <c r="P3412" s="3">
        <f t="shared" si="161"/>
        <v>25</v>
      </c>
      <c r="Q3412" s="3">
        <v>38</v>
      </c>
      <c r="R3412" s="3">
        <f t="shared" si="160"/>
        <v>2</v>
      </c>
      <c r="S3412" s="3">
        <v>25</v>
      </c>
      <c r="T3412" s="3">
        <f>IF(AND(H3412&lt;5,S3412&gt;=VLOOKUP(A3412,anni!$A$1:$O$32,6,0)),1,0)</f>
        <v>0</v>
      </c>
    </row>
    <row r="3413" spans="1:20" x14ac:dyDescent="0.3">
      <c r="A3413" s="3">
        <v>2005</v>
      </c>
      <c r="B3413" s="3">
        <v>89</v>
      </c>
      <c r="C3413" s="3" t="s">
        <v>39</v>
      </c>
      <c r="D3413" s="3" t="s">
        <v>40</v>
      </c>
      <c r="E3413" s="3" t="s">
        <v>40</v>
      </c>
      <c r="F3413" s="3">
        <v>4833</v>
      </c>
      <c r="G3413" s="3">
        <f t="shared" si="162"/>
        <v>2005</v>
      </c>
      <c r="H3413" s="4">
        <v>5</v>
      </c>
      <c r="I3413" s="3" t="s">
        <v>36</v>
      </c>
      <c r="J3413" s="3">
        <v>7</v>
      </c>
      <c r="K3413" s="3">
        <v>7</v>
      </c>
      <c r="L3413" s="3">
        <v>7</v>
      </c>
      <c r="M3413" s="3">
        <v>2</v>
      </c>
      <c r="N3413" s="3">
        <v>1</v>
      </c>
      <c r="O3413" s="3">
        <v>0</v>
      </c>
      <c r="P3413" s="3">
        <f t="shared" si="161"/>
        <v>24</v>
      </c>
      <c r="Q3413" s="3">
        <v>44</v>
      </c>
      <c r="R3413" s="3">
        <f t="shared" si="160"/>
        <v>1</v>
      </c>
      <c r="S3413" s="3">
        <v>24</v>
      </c>
      <c r="T3413" s="3">
        <f>IF(AND(H3413&lt;5,S3413&gt;=VLOOKUP(A3413,anni!$A$1:$O$32,6,0)),1,0)</f>
        <v>0</v>
      </c>
    </row>
    <row r="3414" spans="1:20" x14ac:dyDescent="0.3">
      <c r="A3414" s="3">
        <v>2005</v>
      </c>
      <c r="B3414" s="3">
        <v>90</v>
      </c>
      <c r="C3414" s="3" t="s">
        <v>56</v>
      </c>
      <c r="D3414" s="3" t="s">
        <v>126</v>
      </c>
      <c r="E3414" s="3" t="s">
        <v>126</v>
      </c>
      <c r="F3414" s="3">
        <v>4834</v>
      </c>
      <c r="G3414" s="3">
        <f t="shared" si="162"/>
        <v>2005</v>
      </c>
      <c r="H3414" s="4">
        <v>5</v>
      </c>
      <c r="I3414" s="3" t="s">
        <v>36</v>
      </c>
      <c r="J3414" s="3">
        <v>1</v>
      </c>
      <c r="K3414" s="3">
        <v>0</v>
      </c>
      <c r="L3414" s="3">
        <v>7</v>
      </c>
      <c r="M3414" s="3">
        <v>0</v>
      </c>
      <c r="N3414" s="3">
        <v>2</v>
      </c>
      <c r="O3414" s="3">
        <v>0</v>
      </c>
      <c r="P3414" s="3">
        <f t="shared" si="161"/>
        <v>10</v>
      </c>
      <c r="Q3414" s="3">
        <v>223</v>
      </c>
      <c r="R3414" s="3">
        <f t="shared" si="160"/>
        <v>1</v>
      </c>
      <c r="S3414" s="3">
        <v>10</v>
      </c>
      <c r="T3414" s="3">
        <f>IF(AND(H3414&lt;5,S3414&gt;=VLOOKUP(A3414,anni!$A$1:$O$32,6,0)),1,0)</f>
        <v>0</v>
      </c>
    </row>
    <row r="3415" spans="1:20" x14ac:dyDescent="0.3">
      <c r="A3415" s="3">
        <v>2005</v>
      </c>
      <c r="B3415" s="3">
        <v>91</v>
      </c>
      <c r="C3415" s="3" t="s">
        <v>45</v>
      </c>
      <c r="D3415" s="3" t="s">
        <v>74</v>
      </c>
      <c r="E3415" s="3" t="s">
        <v>74</v>
      </c>
      <c r="F3415" s="3">
        <v>4698</v>
      </c>
      <c r="G3415" s="3">
        <f t="shared" si="162"/>
        <v>2005</v>
      </c>
      <c r="H3415" s="4">
        <v>5</v>
      </c>
      <c r="I3415" s="3" t="s">
        <v>36</v>
      </c>
      <c r="J3415" s="3">
        <v>7</v>
      </c>
      <c r="K3415" s="3">
        <v>7</v>
      </c>
      <c r="L3415" s="3">
        <v>0</v>
      </c>
      <c r="M3415" s="3">
        <v>1</v>
      </c>
      <c r="N3415" s="3">
        <v>0</v>
      </c>
      <c r="O3415" s="3">
        <v>0</v>
      </c>
      <c r="P3415" s="3">
        <f t="shared" si="161"/>
        <v>15</v>
      </c>
      <c r="Q3415" s="3">
        <v>156</v>
      </c>
      <c r="R3415" s="3">
        <f t="shared" si="160"/>
        <v>2</v>
      </c>
      <c r="S3415" s="3">
        <v>15</v>
      </c>
      <c r="T3415" s="3">
        <f>IF(AND(H3415&lt;5,S3415&gt;=VLOOKUP(A3415,anni!$A$1:$O$32,6,0)),1,0)</f>
        <v>0</v>
      </c>
    </row>
    <row r="3416" spans="1:20" x14ac:dyDescent="0.3">
      <c r="A3416" s="3">
        <v>2005</v>
      </c>
      <c r="B3416" s="3">
        <v>92</v>
      </c>
      <c r="C3416" s="3" t="s">
        <v>34</v>
      </c>
      <c r="D3416" s="3" t="s">
        <v>41</v>
      </c>
      <c r="E3416" s="3" t="s">
        <v>41</v>
      </c>
      <c r="F3416" s="3">
        <v>4835</v>
      </c>
      <c r="G3416" s="3">
        <f t="shared" si="162"/>
        <v>2005</v>
      </c>
      <c r="H3416" s="4">
        <v>5</v>
      </c>
      <c r="I3416" s="3" t="s">
        <v>36</v>
      </c>
      <c r="J3416" s="3">
        <v>6</v>
      </c>
      <c r="K3416" s="3">
        <v>7</v>
      </c>
      <c r="L3416" s="3">
        <v>7</v>
      </c>
      <c r="M3416" s="3">
        <v>0</v>
      </c>
      <c r="N3416" s="3">
        <v>2</v>
      </c>
      <c r="O3416" s="3">
        <v>0</v>
      </c>
      <c r="P3416" s="3">
        <f t="shared" si="161"/>
        <v>22</v>
      </c>
      <c r="Q3416" s="3">
        <v>58</v>
      </c>
      <c r="R3416" s="3">
        <f t="shared" si="160"/>
        <v>1</v>
      </c>
      <c r="S3416" s="3">
        <v>22</v>
      </c>
      <c r="T3416" s="3">
        <f>IF(AND(H3416&lt;5,S3416&gt;=VLOOKUP(A3416,anni!$A$1:$O$32,6,0)),1,0)</f>
        <v>0</v>
      </c>
    </row>
    <row r="3417" spans="1:20" x14ac:dyDescent="0.3">
      <c r="A3417" s="3">
        <v>2005</v>
      </c>
      <c r="B3417" s="3">
        <v>93</v>
      </c>
      <c r="C3417" s="3" t="s">
        <v>45</v>
      </c>
      <c r="D3417" s="3" t="s">
        <v>136</v>
      </c>
      <c r="E3417" s="3" t="s">
        <v>136</v>
      </c>
      <c r="F3417" s="3">
        <v>4836</v>
      </c>
      <c r="G3417" s="3">
        <f t="shared" si="162"/>
        <v>2005</v>
      </c>
      <c r="H3417" s="4">
        <v>5</v>
      </c>
      <c r="I3417" s="3" t="s">
        <v>36</v>
      </c>
      <c r="J3417" s="3">
        <v>7</v>
      </c>
      <c r="K3417" s="3">
        <v>1</v>
      </c>
      <c r="L3417" s="3">
        <v>4</v>
      </c>
      <c r="M3417" s="3">
        <v>0</v>
      </c>
      <c r="N3417" s="3">
        <v>1</v>
      </c>
      <c r="O3417" s="3">
        <v>0</v>
      </c>
      <c r="P3417" s="3">
        <f t="shared" si="161"/>
        <v>13</v>
      </c>
      <c r="Q3417" s="3">
        <v>186</v>
      </c>
      <c r="R3417" s="3">
        <f t="shared" si="160"/>
        <v>1</v>
      </c>
      <c r="S3417" s="3">
        <v>13</v>
      </c>
      <c r="T3417" s="3">
        <f>IF(AND(H3417&lt;5,S3417&gt;=VLOOKUP(A3417,anni!$A$1:$O$32,6,0)),1,0)</f>
        <v>0</v>
      </c>
    </row>
    <row r="3418" spans="1:20" x14ac:dyDescent="0.3">
      <c r="A3418" s="3">
        <v>2005</v>
      </c>
      <c r="B3418" s="3">
        <v>94</v>
      </c>
      <c r="C3418" s="3" t="s">
        <v>47</v>
      </c>
      <c r="D3418" s="3" t="s">
        <v>48</v>
      </c>
      <c r="E3418" s="3" t="s">
        <v>48</v>
      </c>
      <c r="F3418" s="3">
        <v>4970</v>
      </c>
      <c r="G3418" s="3">
        <f t="shared" si="162"/>
        <v>2005</v>
      </c>
      <c r="H3418" s="4">
        <v>2</v>
      </c>
      <c r="I3418" s="3" t="s">
        <v>31</v>
      </c>
      <c r="J3418" s="3">
        <v>6</v>
      </c>
      <c r="K3418" s="3">
        <v>7</v>
      </c>
      <c r="L3418" s="3">
        <v>7</v>
      </c>
      <c r="M3418" s="3">
        <v>1</v>
      </c>
      <c r="N3418" s="3">
        <v>2</v>
      </c>
      <c r="O3418" s="3">
        <v>3</v>
      </c>
      <c r="P3418" s="3">
        <f t="shared" si="161"/>
        <v>41.6</v>
      </c>
      <c r="Q3418" s="3">
        <v>32</v>
      </c>
      <c r="R3418" s="3">
        <f t="shared" si="160"/>
        <v>4</v>
      </c>
      <c r="S3418" s="3">
        <v>26</v>
      </c>
      <c r="T3418" s="3">
        <f>IF(AND(H3418&lt;5,S3418&gt;=VLOOKUP(A3418,anni!$A$1:$O$32,6,0)),1,0)</f>
        <v>0</v>
      </c>
    </row>
    <row r="3419" spans="1:20" x14ac:dyDescent="0.3">
      <c r="A3419" s="3">
        <v>2005</v>
      </c>
      <c r="B3419" s="3">
        <v>95</v>
      </c>
      <c r="C3419" s="3" t="s">
        <v>45</v>
      </c>
      <c r="D3419" s="3" t="s">
        <v>144</v>
      </c>
      <c r="E3419" s="3" t="s">
        <v>144</v>
      </c>
      <c r="F3419" s="3">
        <v>4564</v>
      </c>
      <c r="G3419" s="3">
        <f t="shared" si="162"/>
        <v>2005</v>
      </c>
      <c r="H3419" s="4">
        <v>4</v>
      </c>
      <c r="I3419" s="3" t="s">
        <v>36</v>
      </c>
      <c r="J3419" s="3">
        <v>1</v>
      </c>
      <c r="K3419" s="3">
        <v>1</v>
      </c>
      <c r="L3419" s="3">
        <v>7</v>
      </c>
      <c r="M3419" s="3">
        <v>4</v>
      </c>
      <c r="N3419" s="3">
        <v>2</v>
      </c>
      <c r="O3419" s="3">
        <v>0</v>
      </c>
      <c r="P3419" s="3">
        <f t="shared" si="161"/>
        <v>18</v>
      </c>
      <c r="Q3419" s="3">
        <v>156</v>
      </c>
      <c r="R3419" s="3">
        <f t="shared" si="160"/>
        <v>2</v>
      </c>
      <c r="S3419" s="3">
        <v>15</v>
      </c>
      <c r="T3419" s="3">
        <f>IF(AND(H3419&lt;5,S3419&gt;=VLOOKUP(A3419,anni!$A$1:$O$32,6,0)),1,0)</f>
        <v>0</v>
      </c>
    </row>
    <row r="3420" spans="1:20" x14ac:dyDescent="0.3">
      <c r="A3420" s="3">
        <v>2005</v>
      </c>
      <c r="B3420" s="3">
        <v>96</v>
      </c>
      <c r="C3420" s="3" t="s">
        <v>47</v>
      </c>
      <c r="D3420" s="3" t="s">
        <v>81</v>
      </c>
      <c r="E3420" s="3" t="s">
        <v>81</v>
      </c>
      <c r="F3420" s="3">
        <v>4837</v>
      </c>
      <c r="G3420" s="3">
        <f t="shared" si="162"/>
        <v>2005</v>
      </c>
      <c r="H3420" s="4">
        <v>5</v>
      </c>
      <c r="I3420" s="3" t="s">
        <v>36</v>
      </c>
      <c r="J3420" s="3">
        <v>6</v>
      </c>
      <c r="K3420" s="3">
        <v>0</v>
      </c>
      <c r="L3420" s="3">
        <v>7</v>
      </c>
      <c r="M3420" s="3">
        <v>0</v>
      </c>
      <c r="N3420" s="3">
        <v>1</v>
      </c>
      <c r="O3420" s="3">
        <v>0</v>
      </c>
      <c r="P3420" s="3">
        <f t="shared" si="161"/>
        <v>14</v>
      </c>
      <c r="Q3420" s="3">
        <v>170</v>
      </c>
      <c r="R3420" s="3">
        <f t="shared" si="160"/>
        <v>1</v>
      </c>
      <c r="S3420" s="3">
        <v>14</v>
      </c>
      <c r="T3420" s="3">
        <f>IF(AND(H3420&lt;5,S3420&gt;=VLOOKUP(A3420,anni!$A$1:$O$32,6,0)),1,0)</f>
        <v>0</v>
      </c>
    </row>
    <row r="3421" spans="1:20" x14ac:dyDescent="0.3">
      <c r="A3421" s="3">
        <v>2005</v>
      </c>
      <c r="B3421" s="3">
        <v>97</v>
      </c>
      <c r="C3421" s="3" t="s">
        <v>69</v>
      </c>
      <c r="D3421" s="3" t="s">
        <v>70</v>
      </c>
      <c r="E3421" s="3" t="s">
        <v>70</v>
      </c>
      <c r="F3421" s="3">
        <v>4971</v>
      </c>
      <c r="G3421" s="3">
        <f t="shared" si="162"/>
        <v>2005</v>
      </c>
      <c r="H3421" s="4">
        <v>2</v>
      </c>
      <c r="I3421" s="3" t="s">
        <v>31</v>
      </c>
      <c r="J3421" s="3">
        <v>2</v>
      </c>
      <c r="K3421" s="3">
        <v>7</v>
      </c>
      <c r="L3421" s="3">
        <v>7</v>
      </c>
      <c r="M3421" s="3">
        <v>3</v>
      </c>
      <c r="N3421" s="3">
        <v>1</v>
      </c>
      <c r="O3421" s="3">
        <v>0</v>
      </c>
      <c r="P3421" s="3">
        <f t="shared" si="161"/>
        <v>32</v>
      </c>
      <c r="Q3421" s="3">
        <v>87</v>
      </c>
      <c r="R3421" s="3">
        <f t="shared" si="160"/>
        <v>2</v>
      </c>
      <c r="S3421" s="3">
        <v>20</v>
      </c>
      <c r="T3421" s="3">
        <f>IF(AND(H3421&lt;5,S3421&gt;=VLOOKUP(A3421,anni!$A$1:$O$32,6,0)),1,0)</f>
        <v>0</v>
      </c>
    </row>
    <row r="3422" spans="1:20" x14ac:dyDescent="0.3">
      <c r="A3422" s="3">
        <v>2005</v>
      </c>
      <c r="B3422" s="3">
        <v>98</v>
      </c>
      <c r="C3422" s="3" t="s">
        <v>39</v>
      </c>
      <c r="D3422" s="3" t="s">
        <v>40</v>
      </c>
      <c r="E3422" s="3" t="s">
        <v>40</v>
      </c>
      <c r="F3422" s="3">
        <v>4972</v>
      </c>
      <c r="G3422" s="3">
        <f t="shared" si="162"/>
        <v>2005</v>
      </c>
      <c r="H3422" s="4">
        <v>2</v>
      </c>
      <c r="I3422" s="3" t="s">
        <v>31</v>
      </c>
      <c r="J3422" s="3">
        <v>0</v>
      </c>
      <c r="K3422" s="3">
        <v>7</v>
      </c>
      <c r="L3422" s="3">
        <v>7</v>
      </c>
      <c r="M3422" s="3">
        <v>0</v>
      </c>
      <c r="N3422" s="3">
        <v>2</v>
      </c>
      <c r="O3422" s="3">
        <v>0</v>
      </c>
      <c r="P3422" s="3">
        <f t="shared" si="161"/>
        <v>25.6</v>
      </c>
      <c r="Q3422" s="3">
        <v>133</v>
      </c>
      <c r="R3422" s="3">
        <f t="shared" si="160"/>
        <v>3</v>
      </c>
      <c r="S3422" s="3">
        <v>16</v>
      </c>
      <c r="T3422" s="3">
        <f>IF(AND(H3422&lt;5,S3422&gt;=VLOOKUP(A3422,anni!$A$1:$O$32,6,0)),1,0)</f>
        <v>0</v>
      </c>
    </row>
    <row r="3423" spans="1:20" x14ac:dyDescent="0.3">
      <c r="A3423" s="3">
        <v>2005</v>
      </c>
      <c r="B3423" s="3">
        <v>99</v>
      </c>
      <c r="C3423" s="3" t="s">
        <v>39</v>
      </c>
      <c r="D3423" s="3" t="s">
        <v>40</v>
      </c>
      <c r="E3423" s="3" t="s">
        <v>40</v>
      </c>
      <c r="F3423" s="3">
        <v>4973</v>
      </c>
      <c r="G3423" s="3">
        <f t="shared" si="162"/>
        <v>2005</v>
      </c>
      <c r="H3423" s="4">
        <v>2</v>
      </c>
      <c r="I3423" s="3" t="s">
        <v>31</v>
      </c>
      <c r="J3423" s="3">
        <v>2</v>
      </c>
      <c r="K3423" s="3">
        <v>0</v>
      </c>
      <c r="L3423" s="3">
        <v>7</v>
      </c>
      <c r="M3423" s="3">
        <v>0</v>
      </c>
      <c r="N3423" s="3">
        <v>0</v>
      </c>
      <c r="O3423" s="3">
        <v>0</v>
      </c>
      <c r="P3423" s="3">
        <f t="shared" si="161"/>
        <v>14.4</v>
      </c>
      <c r="Q3423" s="3">
        <v>241</v>
      </c>
      <c r="R3423" s="3">
        <f t="shared" si="160"/>
        <v>2</v>
      </c>
      <c r="S3423" s="3">
        <v>9</v>
      </c>
      <c r="T3423" s="3">
        <f>IF(AND(H3423&lt;5,S3423&gt;=VLOOKUP(A3423,anni!$A$1:$O$32,6,0)),1,0)</f>
        <v>0</v>
      </c>
    </row>
    <row r="3424" spans="1:20" x14ac:dyDescent="0.3">
      <c r="A3424" s="3">
        <v>2005</v>
      </c>
      <c r="B3424" s="3">
        <v>100</v>
      </c>
      <c r="C3424" s="3" t="s">
        <v>56</v>
      </c>
      <c r="D3424" s="3" t="s">
        <v>57</v>
      </c>
      <c r="E3424" s="3" t="s">
        <v>57</v>
      </c>
      <c r="F3424" s="3">
        <v>4937</v>
      </c>
      <c r="G3424" s="3">
        <f t="shared" si="162"/>
        <v>2005</v>
      </c>
      <c r="H3424" s="4">
        <v>3</v>
      </c>
      <c r="I3424" s="3" t="s">
        <v>36</v>
      </c>
      <c r="J3424" s="3">
        <v>7</v>
      </c>
      <c r="K3424" s="3">
        <v>0</v>
      </c>
      <c r="L3424" s="3">
        <v>7</v>
      </c>
      <c r="M3424" s="3">
        <v>0</v>
      </c>
      <c r="N3424" s="3">
        <v>2</v>
      </c>
      <c r="O3424" s="3">
        <v>0</v>
      </c>
      <c r="P3424" s="3">
        <f t="shared" si="161"/>
        <v>22.4</v>
      </c>
      <c r="Q3424" s="3">
        <v>133</v>
      </c>
      <c r="R3424" s="3">
        <f t="shared" si="160"/>
        <v>3</v>
      </c>
      <c r="S3424" s="3">
        <v>16</v>
      </c>
      <c r="T3424" s="3">
        <f>IF(AND(H3424&lt;5,S3424&gt;=VLOOKUP(A3424,anni!$A$1:$O$32,6,0)),1,0)</f>
        <v>0</v>
      </c>
    </row>
    <row r="3425" spans="1:20" x14ac:dyDescent="0.3">
      <c r="A3425" s="3">
        <v>2005</v>
      </c>
      <c r="B3425" s="3">
        <v>101</v>
      </c>
      <c r="C3425" s="3" t="s">
        <v>56</v>
      </c>
      <c r="D3425" s="3" t="s">
        <v>57</v>
      </c>
      <c r="E3425" s="3" t="s">
        <v>57</v>
      </c>
      <c r="F3425" s="3">
        <v>4526</v>
      </c>
      <c r="G3425" s="3">
        <f t="shared" si="162"/>
        <v>2005</v>
      </c>
      <c r="H3425" s="4">
        <v>5</v>
      </c>
      <c r="I3425" s="3" t="s">
        <v>36</v>
      </c>
      <c r="J3425" s="3">
        <v>7</v>
      </c>
      <c r="K3425" s="3">
        <v>6</v>
      </c>
      <c r="L3425" s="3">
        <v>7</v>
      </c>
      <c r="M3425" s="3">
        <v>7</v>
      </c>
      <c r="N3425" s="3">
        <v>1</v>
      </c>
      <c r="O3425" s="3">
        <v>3</v>
      </c>
      <c r="P3425" s="3">
        <f t="shared" si="161"/>
        <v>31</v>
      </c>
      <c r="Q3425" s="3">
        <v>14</v>
      </c>
      <c r="R3425" s="3">
        <f t="shared" ref="R3425:R3488" si="163">COUNTIF($F$609:$F$5991,F3425)</f>
        <v>3</v>
      </c>
      <c r="S3425" s="3">
        <v>31</v>
      </c>
      <c r="T3425" s="3">
        <f>IF(AND(H3425&lt;5,S3425&gt;=VLOOKUP(A3425,anni!$A$1:$O$32,6,0)),1,0)</f>
        <v>0</v>
      </c>
    </row>
    <row r="3426" spans="1:20" x14ac:dyDescent="0.3">
      <c r="A3426" s="3">
        <v>2005</v>
      </c>
      <c r="B3426" s="3">
        <v>102</v>
      </c>
      <c r="C3426" s="3" t="s">
        <v>34</v>
      </c>
      <c r="D3426" s="3" t="s">
        <v>41</v>
      </c>
      <c r="E3426" s="3" t="s">
        <v>41</v>
      </c>
      <c r="F3426" s="3">
        <v>4974</v>
      </c>
      <c r="G3426" s="3">
        <f t="shared" si="162"/>
        <v>2005</v>
      </c>
      <c r="H3426" s="4">
        <v>2</v>
      </c>
      <c r="I3426" s="3" t="s">
        <v>31</v>
      </c>
      <c r="J3426" s="3">
        <v>0</v>
      </c>
      <c r="K3426" s="3">
        <v>7</v>
      </c>
      <c r="L3426" s="3">
        <v>4</v>
      </c>
      <c r="M3426" s="3">
        <v>0</v>
      </c>
      <c r="N3426" s="3">
        <v>1</v>
      </c>
      <c r="O3426" s="3">
        <v>0</v>
      </c>
      <c r="P3426" s="3">
        <f t="shared" si="161"/>
        <v>19.200000000000003</v>
      </c>
      <c r="Q3426" s="3">
        <v>194</v>
      </c>
      <c r="R3426" s="3">
        <f t="shared" si="163"/>
        <v>1</v>
      </c>
      <c r="S3426" s="3">
        <v>12</v>
      </c>
      <c r="T3426" s="3">
        <f>IF(AND(H3426&lt;5,S3426&gt;=VLOOKUP(A3426,anni!$A$1:$O$32,6,0)),1,0)</f>
        <v>0</v>
      </c>
    </row>
    <row r="3427" spans="1:20" x14ac:dyDescent="0.3">
      <c r="A3427" s="3">
        <v>2005</v>
      </c>
      <c r="B3427" s="3">
        <v>103</v>
      </c>
      <c r="C3427" s="3" t="s">
        <v>37</v>
      </c>
      <c r="D3427" s="3" t="s">
        <v>55</v>
      </c>
      <c r="E3427" s="3" t="s">
        <v>55</v>
      </c>
      <c r="F3427" s="3">
        <v>4838</v>
      </c>
      <c r="G3427" s="3">
        <f t="shared" si="162"/>
        <v>2005</v>
      </c>
      <c r="H3427" s="4">
        <v>5</v>
      </c>
      <c r="I3427" s="3" t="s">
        <v>36</v>
      </c>
      <c r="J3427" s="3">
        <v>1</v>
      </c>
      <c r="K3427" s="3">
        <v>0</v>
      </c>
      <c r="L3427" s="3">
        <v>7</v>
      </c>
      <c r="M3427" s="3">
        <v>0</v>
      </c>
      <c r="N3427" s="3">
        <v>0</v>
      </c>
      <c r="O3427" s="3">
        <v>0</v>
      </c>
      <c r="P3427" s="3">
        <f t="shared" ref="P3427:P3490" si="164">IF(T3427=0,IF(S3427=-1,-1,S3427*HLOOKUP(H3427,$U$1:$Y$2,2,0)),0)</f>
        <v>8</v>
      </c>
      <c r="Q3427" s="3">
        <v>249</v>
      </c>
      <c r="R3427" s="3">
        <f t="shared" si="163"/>
        <v>1</v>
      </c>
      <c r="S3427" s="3">
        <v>8</v>
      </c>
      <c r="T3427" s="3">
        <f>IF(AND(H3427&lt;5,S3427&gt;=VLOOKUP(A3427,anni!$A$1:$O$32,6,0)),1,0)</f>
        <v>0</v>
      </c>
    </row>
    <row r="3428" spans="1:20" x14ac:dyDescent="0.3">
      <c r="A3428" s="3">
        <v>2005</v>
      </c>
      <c r="B3428" s="3">
        <v>104</v>
      </c>
      <c r="C3428" s="3" t="s">
        <v>53</v>
      </c>
      <c r="D3428" s="3" t="s">
        <v>113</v>
      </c>
      <c r="E3428" s="3" t="s">
        <v>113</v>
      </c>
      <c r="F3428" s="3">
        <v>4839</v>
      </c>
      <c r="G3428" s="3">
        <f t="shared" si="162"/>
        <v>2005</v>
      </c>
      <c r="H3428" s="4">
        <v>5</v>
      </c>
      <c r="I3428" s="3" t="s">
        <v>36</v>
      </c>
      <c r="J3428" s="3">
        <v>5</v>
      </c>
      <c r="K3428" s="3">
        <v>7</v>
      </c>
      <c r="L3428" s="3">
        <v>7</v>
      </c>
      <c r="M3428" s="3">
        <v>0</v>
      </c>
      <c r="N3428" s="3">
        <v>1</v>
      </c>
      <c r="O3428" s="3">
        <v>0</v>
      </c>
      <c r="P3428" s="3">
        <f t="shared" si="164"/>
        <v>20</v>
      </c>
      <c r="Q3428" s="3">
        <v>87</v>
      </c>
      <c r="R3428" s="3">
        <f t="shared" si="163"/>
        <v>1</v>
      </c>
      <c r="S3428" s="3">
        <v>20</v>
      </c>
      <c r="T3428" s="3">
        <f>IF(AND(H3428&lt;5,S3428&gt;=VLOOKUP(A3428,anni!$A$1:$O$32,6,0)),1,0)</f>
        <v>0</v>
      </c>
    </row>
    <row r="3429" spans="1:20" x14ac:dyDescent="0.3">
      <c r="A3429" s="3">
        <v>2005</v>
      </c>
      <c r="B3429" s="3">
        <v>105</v>
      </c>
      <c r="C3429" s="3" t="s">
        <v>34</v>
      </c>
      <c r="D3429" s="3" t="s">
        <v>103</v>
      </c>
      <c r="E3429" s="3" t="s">
        <v>103</v>
      </c>
      <c r="F3429" s="3">
        <v>4938</v>
      </c>
      <c r="G3429" s="3">
        <f t="shared" si="162"/>
        <v>2005</v>
      </c>
      <c r="H3429" s="4">
        <v>3</v>
      </c>
      <c r="I3429" s="3" t="s">
        <v>36</v>
      </c>
      <c r="J3429" s="3">
        <v>6</v>
      </c>
      <c r="K3429" s="3">
        <v>0</v>
      </c>
      <c r="L3429" s="3">
        <v>0</v>
      </c>
      <c r="M3429" s="3">
        <v>0</v>
      </c>
      <c r="N3429" s="3">
        <v>0</v>
      </c>
      <c r="O3429" s="3">
        <v>0</v>
      </c>
      <c r="P3429" s="3">
        <f t="shared" si="164"/>
        <v>8.3999999999999986</v>
      </c>
      <c r="Q3429" s="3">
        <v>265</v>
      </c>
      <c r="R3429" s="3">
        <f t="shared" si="163"/>
        <v>1</v>
      </c>
      <c r="S3429" s="3">
        <v>6</v>
      </c>
      <c r="T3429" s="3">
        <f>IF(AND(H3429&lt;5,S3429&gt;=VLOOKUP(A3429,anni!$A$1:$O$32,6,0)),1,0)</f>
        <v>0</v>
      </c>
    </row>
    <row r="3430" spans="1:20" x14ac:dyDescent="0.3">
      <c r="A3430" s="3">
        <v>2005</v>
      </c>
      <c r="B3430" s="3">
        <v>106</v>
      </c>
      <c r="C3430" s="3" t="s">
        <v>45</v>
      </c>
      <c r="D3430" s="3" t="s">
        <v>68</v>
      </c>
      <c r="E3430" s="3" t="s">
        <v>68</v>
      </c>
      <c r="F3430" s="3">
        <v>4729</v>
      </c>
      <c r="G3430" s="3">
        <f t="shared" si="162"/>
        <v>2005</v>
      </c>
      <c r="H3430" s="4">
        <v>4</v>
      </c>
      <c r="I3430" s="3" t="s">
        <v>36</v>
      </c>
      <c r="J3430" s="3">
        <v>2</v>
      </c>
      <c r="K3430" s="3">
        <v>7</v>
      </c>
      <c r="L3430" s="3">
        <v>7</v>
      </c>
      <c r="M3430" s="3">
        <v>3</v>
      </c>
      <c r="N3430" s="3">
        <v>2</v>
      </c>
      <c r="O3430" s="3">
        <v>0</v>
      </c>
      <c r="P3430" s="3">
        <f t="shared" si="164"/>
        <v>25.2</v>
      </c>
      <c r="Q3430" s="3">
        <v>69</v>
      </c>
      <c r="R3430" s="3">
        <f t="shared" si="163"/>
        <v>3</v>
      </c>
      <c r="S3430" s="3">
        <v>21</v>
      </c>
      <c r="T3430" s="3">
        <f>IF(AND(H3430&lt;5,S3430&gt;=VLOOKUP(A3430,anni!$A$1:$O$32,6,0)),1,0)</f>
        <v>0</v>
      </c>
    </row>
    <row r="3431" spans="1:20" x14ac:dyDescent="0.3">
      <c r="A3431" s="3">
        <v>2005</v>
      </c>
      <c r="B3431" s="3">
        <v>107</v>
      </c>
      <c r="C3431" s="3" t="s">
        <v>32</v>
      </c>
      <c r="D3431" s="3" t="s">
        <v>61</v>
      </c>
      <c r="E3431" s="3" t="s">
        <v>61</v>
      </c>
      <c r="F3431" s="3">
        <v>4840</v>
      </c>
      <c r="G3431" s="3">
        <f t="shared" si="162"/>
        <v>2005</v>
      </c>
      <c r="H3431" s="4">
        <v>5</v>
      </c>
      <c r="I3431" s="3" t="s">
        <v>36</v>
      </c>
      <c r="J3431" s="3">
        <v>1</v>
      </c>
      <c r="K3431" s="3">
        <v>2</v>
      </c>
      <c r="L3431" s="3">
        <v>7</v>
      </c>
      <c r="M3431" s="3">
        <v>1</v>
      </c>
      <c r="N3431" s="3">
        <v>0</v>
      </c>
      <c r="O3431" s="3">
        <v>0</v>
      </c>
      <c r="P3431" s="3">
        <f t="shared" si="164"/>
        <v>11</v>
      </c>
      <c r="Q3431" s="3">
        <v>208</v>
      </c>
      <c r="R3431" s="3">
        <f t="shared" si="163"/>
        <v>1</v>
      </c>
      <c r="S3431" s="3">
        <v>11</v>
      </c>
      <c r="T3431" s="3">
        <f>IF(AND(H3431&lt;5,S3431&gt;=VLOOKUP(A3431,anni!$A$1:$O$32,6,0)),1,0)</f>
        <v>0</v>
      </c>
    </row>
    <row r="3432" spans="1:20" x14ac:dyDescent="0.3">
      <c r="A3432" s="3">
        <v>2005</v>
      </c>
      <c r="B3432" s="3">
        <v>108</v>
      </c>
      <c r="C3432" s="3" t="s">
        <v>56</v>
      </c>
      <c r="D3432" s="3" t="s">
        <v>93</v>
      </c>
      <c r="E3432" s="3" t="s">
        <v>93</v>
      </c>
      <c r="F3432" s="3">
        <v>4409</v>
      </c>
      <c r="G3432" s="3">
        <f t="shared" si="162"/>
        <v>2005</v>
      </c>
      <c r="H3432" s="4">
        <v>4</v>
      </c>
      <c r="I3432" s="3" t="s">
        <v>36</v>
      </c>
      <c r="J3432" s="3">
        <v>7</v>
      </c>
      <c r="K3432" s="3">
        <v>6</v>
      </c>
      <c r="L3432" s="3">
        <v>7</v>
      </c>
      <c r="M3432" s="3">
        <v>2</v>
      </c>
      <c r="N3432" s="3">
        <v>4</v>
      </c>
      <c r="O3432" s="3">
        <v>1</v>
      </c>
      <c r="P3432" s="3">
        <f t="shared" si="164"/>
        <v>32.4</v>
      </c>
      <c r="Q3432" s="3">
        <v>26</v>
      </c>
      <c r="R3432" s="3">
        <f t="shared" si="163"/>
        <v>3</v>
      </c>
      <c r="S3432" s="3">
        <v>27</v>
      </c>
      <c r="T3432" s="3">
        <f>IF(AND(H3432&lt;5,S3432&gt;=VLOOKUP(A3432,anni!$A$1:$O$32,6,0)),1,0)</f>
        <v>0</v>
      </c>
    </row>
    <row r="3433" spans="1:20" x14ac:dyDescent="0.3">
      <c r="A3433" s="3">
        <v>2005</v>
      </c>
      <c r="B3433" s="3">
        <v>109</v>
      </c>
      <c r="C3433" s="3" t="s">
        <v>32</v>
      </c>
      <c r="D3433" s="3" t="s">
        <v>61</v>
      </c>
      <c r="E3433" s="3" t="s">
        <v>61</v>
      </c>
      <c r="F3433" s="3">
        <v>4939</v>
      </c>
      <c r="G3433" s="3">
        <f t="shared" si="162"/>
        <v>2005</v>
      </c>
      <c r="H3433" s="4">
        <v>3</v>
      </c>
      <c r="I3433" s="3" t="s">
        <v>36</v>
      </c>
      <c r="J3433" s="3">
        <v>1</v>
      </c>
      <c r="K3433" s="3">
        <v>2</v>
      </c>
      <c r="L3433" s="3">
        <v>7</v>
      </c>
      <c r="M3433" s="3">
        <v>1</v>
      </c>
      <c r="N3433" s="3">
        <v>1</v>
      </c>
      <c r="O3433" s="3">
        <v>0</v>
      </c>
      <c r="P3433" s="3">
        <f t="shared" si="164"/>
        <v>16.799999999999997</v>
      </c>
      <c r="Q3433" s="3">
        <v>194</v>
      </c>
      <c r="R3433" s="3">
        <f t="shared" si="163"/>
        <v>3</v>
      </c>
      <c r="S3433" s="3">
        <v>12</v>
      </c>
      <c r="T3433" s="3">
        <f>IF(AND(H3433&lt;5,S3433&gt;=VLOOKUP(A3433,anni!$A$1:$O$32,6,0)),1,0)</f>
        <v>0</v>
      </c>
    </row>
    <row r="3434" spans="1:20" x14ac:dyDescent="0.3">
      <c r="A3434" s="3">
        <v>2005</v>
      </c>
      <c r="B3434" s="3">
        <v>110</v>
      </c>
      <c r="C3434" s="3" t="s">
        <v>62</v>
      </c>
      <c r="D3434" s="3" t="s">
        <v>134</v>
      </c>
      <c r="E3434" s="3" t="s">
        <v>134</v>
      </c>
      <c r="F3434" s="3">
        <v>4701</v>
      </c>
      <c r="G3434" s="3">
        <f t="shared" si="162"/>
        <v>2005</v>
      </c>
      <c r="H3434" s="4">
        <v>5</v>
      </c>
      <c r="I3434" s="3" t="s">
        <v>36</v>
      </c>
      <c r="J3434" s="3">
        <v>5</v>
      </c>
      <c r="K3434" s="3">
        <v>7</v>
      </c>
      <c r="L3434" s="3">
        <v>7</v>
      </c>
      <c r="M3434" s="3">
        <v>6</v>
      </c>
      <c r="N3434" s="3">
        <v>2</v>
      </c>
      <c r="O3434" s="3">
        <v>1</v>
      </c>
      <c r="P3434" s="3">
        <f t="shared" si="164"/>
        <v>28</v>
      </c>
      <c r="Q3434" s="3">
        <v>21</v>
      </c>
      <c r="R3434" s="3">
        <f t="shared" si="163"/>
        <v>2</v>
      </c>
      <c r="S3434" s="3">
        <v>28</v>
      </c>
      <c r="T3434" s="3">
        <f>IF(AND(H3434&lt;5,S3434&gt;=VLOOKUP(A3434,anni!$A$1:$O$32,6,0)),1,0)</f>
        <v>0</v>
      </c>
    </row>
    <row r="3435" spans="1:20" x14ac:dyDescent="0.3">
      <c r="A3435" s="3">
        <v>2005</v>
      </c>
      <c r="B3435" s="3">
        <v>111</v>
      </c>
      <c r="C3435" s="3" t="s">
        <v>69</v>
      </c>
      <c r="D3435" s="3" t="s">
        <v>76</v>
      </c>
      <c r="E3435" s="3" t="s">
        <v>76</v>
      </c>
      <c r="F3435" s="3">
        <v>4975</v>
      </c>
      <c r="G3435" s="3">
        <f t="shared" si="162"/>
        <v>2005</v>
      </c>
      <c r="H3435" s="4">
        <v>2</v>
      </c>
      <c r="I3435" s="3" t="s">
        <v>31</v>
      </c>
      <c r="J3435" s="3">
        <v>5</v>
      </c>
      <c r="K3435" s="3">
        <v>1</v>
      </c>
      <c r="L3435" s="3">
        <v>7</v>
      </c>
      <c r="M3435" s="3">
        <v>1</v>
      </c>
      <c r="N3435" s="3">
        <v>1</v>
      </c>
      <c r="O3435" s="3">
        <v>0</v>
      </c>
      <c r="P3435" s="3">
        <f t="shared" si="164"/>
        <v>24</v>
      </c>
      <c r="Q3435" s="3">
        <v>156</v>
      </c>
      <c r="R3435" s="3">
        <f t="shared" si="163"/>
        <v>2</v>
      </c>
      <c r="S3435" s="3">
        <v>15</v>
      </c>
      <c r="T3435" s="3">
        <f>IF(AND(H3435&lt;5,S3435&gt;=VLOOKUP(A3435,anni!$A$1:$O$32,6,0)),1,0)</f>
        <v>0</v>
      </c>
    </row>
    <row r="3436" spans="1:20" x14ac:dyDescent="0.3">
      <c r="A3436" s="3">
        <v>2005</v>
      </c>
      <c r="B3436" s="3">
        <v>112</v>
      </c>
      <c r="C3436" s="3" t="s">
        <v>56</v>
      </c>
      <c r="D3436" s="3" t="s">
        <v>71</v>
      </c>
      <c r="E3436" s="3" t="s">
        <v>71</v>
      </c>
      <c r="F3436" s="3">
        <v>4940</v>
      </c>
      <c r="G3436" s="3">
        <f t="shared" si="162"/>
        <v>2005</v>
      </c>
      <c r="H3436" s="4">
        <v>3</v>
      </c>
      <c r="I3436" s="3" t="s">
        <v>36</v>
      </c>
      <c r="J3436" s="3">
        <v>7</v>
      </c>
      <c r="K3436" s="3">
        <v>4</v>
      </c>
      <c r="L3436" s="3">
        <v>7</v>
      </c>
      <c r="M3436" s="3">
        <v>1</v>
      </c>
      <c r="N3436" s="3">
        <v>1</v>
      </c>
      <c r="O3436" s="3">
        <v>0</v>
      </c>
      <c r="P3436" s="3">
        <f t="shared" si="164"/>
        <v>28</v>
      </c>
      <c r="Q3436" s="3">
        <v>87</v>
      </c>
      <c r="R3436" s="3">
        <f t="shared" si="163"/>
        <v>1</v>
      </c>
      <c r="S3436" s="3">
        <v>20</v>
      </c>
      <c r="T3436" s="3">
        <f>IF(AND(H3436&lt;5,S3436&gt;=VLOOKUP(A3436,anni!$A$1:$O$32,6,0)),1,0)</f>
        <v>0</v>
      </c>
    </row>
    <row r="3437" spans="1:20" x14ac:dyDescent="0.3">
      <c r="A3437" s="3">
        <v>2005</v>
      </c>
      <c r="B3437" s="3">
        <v>113</v>
      </c>
      <c r="C3437" s="3" t="s">
        <v>45</v>
      </c>
      <c r="D3437" s="3" t="s">
        <v>49</v>
      </c>
      <c r="E3437" s="3" t="s">
        <v>49</v>
      </c>
      <c r="F3437" s="3">
        <v>4374</v>
      </c>
      <c r="G3437" s="3">
        <f t="shared" si="162"/>
        <v>2005</v>
      </c>
      <c r="H3437" s="4">
        <v>5</v>
      </c>
      <c r="I3437" s="3" t="s">
        <v>36</v>
      </c>
      <c r="J3437" s="3">
        <v>7</v>
      </c>
      <c r="K3437" s="3">
        <v>7</v>
      </c>
      <c r="L3437" s="3">
        <v>7</v>
      </c>
      <c r="M3437" s="3">
        <v>5</v>
      </c>
      <c r="N3437" s="3">
        <v>1</v>
      </c>
      <c r="O3437" s="3">
        <v>3</v>
      </c>
      <c r="P3437" s="3">
        <f t="shared" si="164"/>
        <v>30</v>
      </c>
      <c r="Q3437" s="3">
        <v>15</v>
      </c>
      <c r="R3437" s="3">
        <f t="shared" si="163"/>
        <v>2</v>
      </c>
      <c r="S3437" s="3">
        <v>30</v>
      </c>
      <c r="T3437" s="3">
        <f>IF(AND(H3437&lt;5,S3437&gt;=VLOOKUP(A3437,anni!$A$1:$O$32,6,0)),1,0)</f>
        <v>0</v>
      </c>
    </row>
    <row r="3438" spans="1:20" x14ac:dyDescent="0.3">
      <c r="A3438" s="3">
        <v>2005</v>
      </c>
      <c r="B3438" s="3">
        <v>114</v>
      </c>
      <c r="C3438" s="3" t="s">
        <v>29</v>
      </c>
      <c r="D3438" s="3" t="s">
        <v>75</v>
      </c>
      <c r="E3438" s="3" t="s">
        <v>75</v>
      </c>
      <c r="F3438" s="3">
        <v>4841</v>
      </c>
      <c r="G3438" s="3">
        <f t="shared" si="162"/>
        <v>2005</v>
      </c>
      <c r="H3438" s="4">
        <v>5</v>
      </c>
      <c r="I3438" s="3" t="s">
        <v>36</v>
      </c>
      <c r="P3438" s="3">
        <f t="shared" si="164"/>
        <v>-1</v>
      </c>
      <c r="Q3438" s="3">
        <v>291</v>
      </c>
      <c r="R3438" s="3">
        <f t="shared" si="163"/>
        <v>1</v>
      </c>
      <c r="S3438" s="3">
        <v>-1</v>
      </c>
      <c r="T3438" s="3">
        <f>IF(AND(H3438&lt;5,S3438&gt;=VLOOKUP(A3438,anni!$A$1:$O$32,6,0)),1,0)</f>
        <v>0</v>
      </c>
    </row>
    <row r="3439" spans="1:20" x14ac:dyDescent="0.3">
      <c r="A3439" s="3">
        <v>2005</v>
      </c>
      <c r="B3439" s="3">
        <v>115</v>
      </c>
      <c r="C3439" s="3" t="s">
        <v>62</v>
      </c>
      <c r="D3439" s="3" t="s">
        <v>110</v>
      </c>
      <c r="E3439" s="3" t="s">
        <v>110</v>
      </c>
      <c r="F3439" s="3">
        <v>4896</v>
      </c>
      <c r="G3439" s="3">
        <f t="shared" si="162"/>
        <v>2005</v>
      </c>
      <c r="H3439" s="4">
        <v>4</v>
      </c>
      <c r="I3439" s="3" t="s">
        <v>36</v>
      </c>
      <c r="J3439" s="3">
        <v>7</v>
      </c>
      <c r="K3439" s="3">
        <v>7</v>
      </c>
      <c r="L3439" s="3">
        <v>7</v>
      </c>
      <c r="M3439" s="3">
        <v>0</v>
      </c>
      <c r="N3439" s="3">
        <v>0</v>
      </c>
      <c r="O3439" s="3">
        <v>1</v>
      </c>
      <c r="P3439" s="3">
        <f t="shared" si="164"/>
        <v>26.4</v>
      </c>
      <c r="Q3439" s="3">
        <v>58</v>
      </c>
      <c r="R3439" s="3">
        <f t="shared" si="163"/>
        <v>2</v>
      </c>
      <c r="S3439" s="3">
        <v>22</v>
      </c>
      <c r="T3439" s="3">
        <f>IF(AND(H3439&lt;5,S3439&gt;=VLOOKUP(A3439,anni!$A$1:$O$32,6,0)),1,0)</f>
        <v>0</v>
      </c>
    </row>
    <row r="3440" spans="1:20" x14ac:dyDescent="0.3">
      <c r="A3440" s="3">
        <v>2005</v>
      </c>
      <c r="B3440" s="3">
        <v>116</v>
      </c>
      <c r="C3440" s="3" t="s">
        <v>43</v>
      </c>
      <c r="D3440" s="3" t="s">
        <v>58</v>
      </c>
      <c r="E3440" s="3" t="s">
        <v>58</v>
      </c>
      <c r="F3440" s="3">
        <v>4842</v>
      </c>
      <c r="G3440" s="3">
        <f t="shared" si="162"/>
        <v>2005</v>
      </c>
      <c r="H3440" s="4">
        <v>5</v>
      </c>
      <c r="I3440" s="3" t="s">
        <v>36</v>
      </c>
      <c r="J3440" s="3">
        <v>1</v>
      </c>
      <c r="K3440" s="3">
        <v>2</v>
      </c>
      <c r="L3440" s="3">
        <v>7</v>
      </c>
      <c r="M3440" s="3">
        <v>0</v>
      </c>
      <c r="N3440" s="3">
        <v>1</v>
      </c>
      <c r="O3440" s="3">
        <v>0</v>
      </c>
      <c r="P3440" s="3">
        <f t="shared" si="164"/>
        <v>11</v>
      </c>
      <c r="Q3440" s="3">
        <v>208</v>
      </c>
      <c r="R3440" s="3">
        <f t="shared" si="163"/>
        <v>1</v>
      </c>
      <c r="S3440" s="3">
        <v>11</v>
      </c>
      <c r="T3440" s="3">
        <f>IF(AND(H3440&lt;5,S3440&gt;=VLOOKUP(A3440,anni!$A$1:$O$32,6,0)),1,0)</f>
        <v>0</v>
      </c>
    </row>
    <row r="3441" spans="1:20" x14ac:dyDescent="0.3">
      <c r="A3441" s="3">
        <v>2005</v>
      </c>
      <c r="B3441" s="3">
        <v>117</v>
      </c>
      <c r="C3441" s="3" t="s">
        <v>29</v>
      </c>
      <c r="D3441" s="3" t="s">
        <v>82</v>
      </c>
      <c r="E3441" s="3" t="s">
        <v>82</v>
      </c>
      <c r="F3441" s="3">
        <v>4568</v>
      </c>
      <c r="G3441" s="3">
        <f t="shared" si="162"/>
        <v>2005</v>
      </c>
      <c r="H3441" s="4">
        <v>4</v>
      </c>
      <c r="I3441" s="3" t="s">
        <v>36</v>
      </c>
      <c r="J3441" s="3">
        <v>1</v>
      </c>
      <c r="K3441" s="3">
        <v>6</v>
      </c>
      <c r="L3441" s="3">
        <v>7</v>
      </c>
      <c r="M3441" s="3">
        <v>4</v>
      </c>
      <c r="N3441" s="3">
        <v>7</v>
      </c>
      <c r="O3441" s="3">
        <v>0</v>
      </c>
      <c r="P3441" s="3">
        <f t="shared" si="164"/>
        <v>30</v>
      </c>
      <c r="Q3441" s="3">
        <v>38</v>
      </c>
      <c r="R3441" s="3">
        <f t="shared" si="163"/>
        <v>3</v>
      </c>
      <c r="S3441" s="3">
        <v>25</v>
      </c>
      <c r="T3441" s="3">
        <f>IF(AND(H3441&lt;5,S3441&gt;=VLOOKUP(A3441,anni!$A$1:$O$32,6,0)),1,0)</f>
        <v>0</v>
      </c>
    </row>
    <row r="3442" spans="1:20" x14ac:dyDescent="0.3">
      <c r="A3442" s="3">
        <v>2005</v>
      </c>
      <c r="B3442" s="3">
        <v>118</v>
      </c>
      <c r="C3442" s="3" t="s">
        <v>37</v>
      </c>
      <c r="D3442" s="3" t="s">
        <v>115</v>
      </c>
      <c r="E3442" s="3" t="s">
        <v>115</v>
      </c>
      <c r="F3442" s="3">
        <v>4897</v>
      </c>
      <c r="G3442" s="3">
        <f t="shared" si="162"/>
        <v>2005</v>
      </c>
      <c r="H3442" s="4">
        <v>4</v>
      </c>
      <c r="I3442" s="3" t="s">
        <v>36</v>
      </c>
      <c r="J3442" s="3">
        <v>0</v>
      </c>
      <c r="K3442" s="3">
        <v>0</v>
      </c>
      <c r="L3442" s="3">
        <v>3</v>
      </c>
      <c r="M3442" s="3">
        <v>0</v>
      </c>
      <c r="N3442" s="3">
        <v>1</v>
      </c>
      <c r="O3442" s="3">
        <v>2</v>
      </c>
      <c r="P3442" s="3">
        <f t="shared" si="164"/>
        <v>7.1999999999999993</v>
      </c>
      <c r="Q3442" s="3">
        <v>265</v>
      </c>
      <c r="R3442" s="3">
        <f t="shared" si="163"/>
        <v>1</v>
      </c>
      <c r="S3442" s="3">
        <v>6</v>
      </c>
      <c r="T3442" s="3">
        <f>IF(AND(H3442&lt;5,S3442&gt;=VLOOKUP(A3442,anni!$A$1:$O$32,6,0)),1,0)</f>
        <v>0</v>
      </c>
    </row>
    <row r="3443" spans="1:20" x14ac:dyDescent="0.3">
      <c r="A3443" s="3">
        <v>2005</v>
      </c>
      <c r="B3443" s="3">
        <v>119</v>
      </c>
      <c r="C3443" s="3" t="s">
        <v>29</v>
      </c>
      <c r="D3443" s="3" t="s">
        <v>139</v>
      </c>
      <c r="E3443" s="3" t="s">
        <v>139</v>
      </c>
      <c r="F3443" s="3">
        <v>4843</v>
      </c>
      <c r="G3443" s="3">
        <f t="shared" si="162"/>
        <v>2005</v>
      </c>
      <c r="H3443" s="4">
        <v>5</v>
      </c>
      <c r="I3443" s="3" t="s">
        <v>36</v>
      </c>
      <c r="J3443" s="3">
        <v>7</v>
      </c>
      <c r="K3443" s="3">
        <v>0</v>
      </c>
      <c r="L3443" s="3">
        <v>6</v>
      </c>
      <c r="M3443" s="3">
        <v>0</v>
      </c>
      <c r="N3443" s="3">
        <v>1</v>
      </c>
      <c r="O3443" s="3">
        <v>0</v>
      </c>
      <c r="P3443" s="3">
        <f t="shared" si="164"/>
        <v>14</v>
      </c>
      <c r="Q3443" s="3">
        <v>170</v>
      </c>
      <c r="R3443" s="3">
        <f t="shared" si="163"/>
        <v>1</v>
      </c>
      <c r="S3443" s="3">
        <v>14</v>
      </c>
      <c r="T3443" s="3">
        <f>IF(AND(H3443&lt;5,S3443&gt;=VLOOKUP(A3443,anni!$A$1:$O$32,6,0)),1,0)</f>
        <v>0</v>
      </c>
    </row>
    <row r="3444" spans="1:20" x14ac:dyDescent="0.3">
      <c r="A3444" s="3">
        <v>2005</v>
      </c>
      <c r="B3444" s="3">
        <v>120</v>
      </c>
      <c r="C3444" s="3" t="s">
        <v>62</v>
      </c>
      <c r="D3444" s="3" t="s">
        <v>63</v>
      </c>
      <c r="E3444" s="3" t="s">
        <v>63</v>
      </c>
      <c r="F3444" s="3">
        <v>4941</v>
      </c>
      <c r="G3444" s="3">
        <f t="shared" si="162"/>
        <v>2005</v>
      </c>
      <c r="H3444" s="4">
        <v>3</v>
      </c>
      <c r="I3444" s="3" t="s">
        <v>36</v>
      </c>
      <c r="J3444" s="3">
        <v>0</v>
      </c>
      <c r="K3444" s="3">
        <v>0</v>
      </c>
      <c r="L3444" s="3">
        <v>0</v>
      </c>
      <c r="M3444" s="3">
        <v>0</v>
      </c>
      <c r="N3444" s="3">
        <v>0</v>
      </c>
      <c r="O3444" s="3">
        <v>0</v>
      </c>
      <c r="P3444" s="3">
        <f t="shared" si="164"/>
        <v>0</v>
      </c>
      <c r="Q3444" s="3">
        <v>290</v>
      </c>
      <c r="R3444" s="3">
        <f t="shared" si="163"/>
        <v>1</v>
      </c>
      <c r="S3444" s="3">
        <v>0</v>
      </c>
      <c r="T3444" s="3">
        <f>IF(AND(H3444&lt;5,S3444&gt;=VLOOKUP(A3444,anni!$A$1:$O$32,6,0)),1,0)</f>
        <v>0</v>
      </c>
    </row>
    <row r="3445" spans="1:20" x14ac:dyDescent="0.3">
      <c r="A3445" s="3">
        <v>2005</v>
      </c>
      <c r="B3445" s="3">
        <v>121</v>
      </c>
      <c r="C3445" s="3" t="s">
        <v>106</v>
      </c>
      <c r="D3445" s="3" t="s">
        <v>107</v>
      </c>
      <c r="E3445" s="3" t="s">
        <v>107</v>
      </c>
      <c r="F3445" s="3">
        <v>4898</v>
      </c>
      <c r="G3445" s="3">
        <f t="shared" si="162"/>
        <v>2005</v>
      </c>
      <c r="H3445" s="4">
        <v>4</v>
      </c>
      <c r="I3445" s="3" t="s">
        <v>36</v>
      </c>
      <c r="J3445" s="3">
        <v>5</v>
      </c>
      <c r="K3445" s="3">
        <v>2</v>
      </c>
      <c r="L3445" s="3">
        <v>4</v>
      </c>
      <c r="M3445" s="3">
        <v>0</v>
      </c>
      <c r="N3445" s="3">
        <v>1</v>
      </c>
      <c r="O3445" s="3">
        <v>0</v>
      </c>
      <c r="P3445" s="3">
        <f t="shared" si="164"/>
        <v>14.399999999999999</v>
      </c>
      <c r="Q3445" s="3">
        <v>194</v>
      </c>
      <c r="R3445" s="3">
        <f t="shared" si="163"/>
        <v>1</v>
      </c>
      <c r="S3445" s="3">
        <v>12</v>
      </c>
      <c r="T3445" s="3">
        <f>IF(AND(H3445&lt;5,S3445&gt;=VLOOKUP(A3445,anni!$A$1:$O$32,6,0)),1,0)</f>
        <v>0</v>
      </c>
    </row>
    <row r="3446" spans="1:20" x14ac:dyDescent="0.3">
      <c r="A3446" s="3">
        <v>2005</v>
      </c>
      <c r="B3446" s="3">
        <v>122</v>
      </c>
      <c r="C3446" s="3" t="s">
        <v>56</v>
      </c>
      <c r="D3446" s="3" t="s">
        <v>93</v>
      </c>
      <c r="E3446" s="3" t="s">
        <v>93</v>
      </c>
      <c r="F3446" s="3">
        <v>4844</v>
      </c>
      <c r="G3446" s="3">
        <f t="shared" si="162"/>
        <v>2005</v>
      </c>
      <c r="H3446" s="4">
        <v>5</v>
      </c>
      <c r="I3446" s="3" t="s">
        <v>36</v>
      </c>
      <c r="J3446" s="3">
        <v>0</v>
      </c>
      <c r="K3446" s="3">
        <v>0</v>
      </c>
      <c r="L3446" s="3">
        <v>7</v>
      </c>
      <c r="M3446" s="3">
        <v>5</v>
      </c>
      <c r="N3446" s="3">
        <v>7</v>
      </c>
      <c r="O3446" s="3">
        <v>0</v>
      </c>
      <c r="P3446" s="3">
        <f t="shared" si="164"/>
        <v>19</v>
      </c>
      <c r="Q3446" s="3">
        <v>96</v>
      </c>
      <c r="R3446" s="3">
        <f t="shared" si="163"/>
        <v>1</v>
      </c>
      <c r="S3446" s="3">
        <v>19</v>
      </c>
      <c r="T3446" s="3">
        <f>IF(AND(H3446&lt;5,S3446&gt;=VLOOKUP(A3446,anni!$A$1:$O$32,6,0)),1,0)</f>
        <v>0</v>
      </c>
    </row>
    <row r="3447" spans="1:20" x14ac:dyDescent="0.3">
      <c r="A3447" s="3">
        <v>2005</v>
      </c>
      <c r="B3447" s="3">
        <v>123</v>
      </c>
      <c r="C3447" s="3" t="s">
        <v>50</v>
      </c>
      <c r="D3447" s="3" t="s">
        <v>140</v>
      </c>
      <c r="E3447" s="3" t="s">
        <v>140</v>
      </c>
      <c r="F3447" s="3">
        <v>4702</v>
      </c>
      <c r="G3447" s="3">
        <f t="shared" si="162"/>
        <v>2005</v>
      </c>
      <c r="H3447" s="4">
        <v>5</v>
      </c>
      <c r="I3447" s="3" t="s">
        <v>36</v>
      </c>
      <c r="J3447" s="3">
        <v>6</v>
      </c>
      <c r="K3447" s="3">
        <v>0</v>
      </c>
      <c r="L3447" s="3">
        <v>7</v>
      </c>
      <c r="M3447" s="3">
        <v>0</v>
      </c>
      <c r="N3447" s="3">
        <v>2</v>
      </c>
      <c r="O3447" s="3">
        <v>0</v>
      </c>
      <c r="P3447" s="3">
        <f t="shared" si="164"/>
        <v>15</v>
      </c>
      <c r="Q3447" s="3">
        <v>156</v>
      </c>
      <c r="R3447" s="3">
        <f t="shared" si="163"/>
        <v>2</v>
      </c>
      <c r="S3447" s="3">
        <v>15</v>
      </c>
      <c r="T3447" s="3">
        <f>IF(AND(H3447&lt;5,S3447&gt;=VLOOKUP(A3447,anni!$A$1:$O$32,6,0)),1,0)</f>
        <v>0</v>
      </c>
    </row>
    <row r="3448" spans="1:20" x14ac:dyDescent="0.3">
      <c r="A3448" s="3">
        <v>2005</v>
      </c>
      <c r="B3448" s="3">
        <v>124</v>
      </c>
      <c r="C3448" s="3" t="s">
        <v>47</v>
      </c>
      <c r="D3448" s="3" t="s">
        <v>108</v>
      </c>
      <c r="E3448" s="3" t="s">
        <v>108</v>
      </c>
      <c r="F3448" s="3">
        <v>4993</v>
      </c>
      <c r="G3448" s="3">
        <f t="shared" si="162"/>
        <v>2005</v>
      </c>
      <c r="H3448" s="4">
        <v>1</v>
      </c>
      <c r="I3448" s="3" t="s">
        <v>31</v>
      </c>
      <c r="J3448" s="3">
        <v>1</v>
      </c>
      <c r="K3448" s="3">
        <v>7</v>
      </c>
      <c r="L3448" s="3">
        <v>7</v>
      </c>
      <c r="M3448" s="3">
        <v>0</v>
      </c>
      <c r="N3448" s="3">
        <v>1</v>
      </c>
      <c r="O3448" s="3">
        <v>0</v>
      </c>
      <c r="P3448" s="3">
        <f t="shared" si="164"/>
        <v>28.8</v>
      </c>
      <c r="Q3448" s="3">
        <v>133</v>
      </c>
      <c r="R3448" s="3">
        <f t="shared" si="163"/>
        <v>4</v>
      </c>
      <c r="S3448" s="3">
        <v>16</v>
      </c>
      <c r="T3448" s="3">
        <f>IF(AND(H3448&lt;5,S3448&gt;=VLOOKUP(A3448,anni!$A$1:$O$32,6,0)),1,0)</f>
        <v>0</v>
      </c>
    </row>
    <row r="3449" spans="1:20" x14ac:dyDescent="0.3">
      <c r="A3449" s="3">
        <v>2005</v>
      </c>
      <c r="B3449" s="3">
        <v>125</v>
      </c>
      <c r="C3449" s="3" t="s">
        <v>86</v>
      </c>
      <c r="D3449" s="3" t="s">
        <v>150</v>
      </c>
      <c r="E3449" s="3" t="s">
        <v>150</v>
      </c>
      <c r="F3449" s="3">
        <v>4845</v>
      </c>
      <c r="G3449" s="3">
        <f t="shared" si="162"/>
        <v>2005</v>
      </c>
      <c r="H3449" s="4">
        <v>5</v>
      </c>
      <c r="I3449" s="3" t="s">
        <v>36</v>
      </c>
      <c r="J3449" s="3">
        <v>0</v>
      </c>
      <c r="K3449" s="3">
        <v>6</v>
      </c>
      <c r="L3449" s="3">
        <v>6</v>
      </c>
      <c r="M3449" s="3">
        <v>0</v>
      </c>
      <c r="N3449" s="3">
        <v>2</v>
      </c>
      <c r="O3449" s="3">
        <v>0</v>
      </c>
      <c r="P3449" s="3">
        <f t="shared" si="164"/>
        <v>14</v>
      </c>
      <c r="Q3449" s="3">
        <v>170</v>
      </c>
      <c r="R3449" s="3">
        <f t="shared" si="163"/>
        <v>1</v>
      </c>
      <c r="S3449" s="3">
        <v>14</v>
      </c>
      <c r="T3449" s="3">
        <f>IF(AND(H3449&lt;5,S3449&gt;=VLOOKUP(A3449,anni!$A$1:$O$32,6,0)),1,0)</f>
        <v>0</v>
      </c>
    </row>
    <row r="3450" spans="1:20" x14ac:dyDescent="0.3">
      <c r="A3450" s="3">
        <v>2005</v>
      </c>
      <c r="B3450" s="3">
        <v>126</v>
      </c>
      <c r="C3450" s="3" t="s">
        <v>37</v>
      </c>
      <c r="D3450" s="3" t="s">
        <v>55</v>
      </c>
      <c r="E3450" s="3" t="s">
        <v>55</v>
      </c>
      <c r="F3450" s="3">
        <v>4994</v>
      </c>
      <c r="G3450" s="3">
        <f t="shared" si="162"/>
        <v>2005</v>
      </c>
      <c r="H3450" s="4">
        <v>1</v>
      </c>
      <c r="I3450" s="3" t="s">
        <v>31</v>
      </c>
      <c r="J3450" s="3">
        <v>0</v>
      </c>
      <c r="K3450" s="3">
        <v>2</v>
      </c>
      <c r="L3450" s="3">
        <v>4</v>
      </c>
      <c r="M3450" s="3">
        <v>0</v>
      </c>
      <c r="N3450" s="3">
        <v>1</v>
      </c>
      <c r="O3450" s="3">
        <v>0</v>
      </c>
      <c r="P3450" s="3">
        <f t="shared" si="164"/>
        <v>12.6</v>
      </c>
      <c r="Q3450" s="3">
        <v>258</v>
      </c>
      <c r="R3450" s="3">
        <f t="shared" si="163"/>
        <v>5</v>
      </c>
      <c r="S3450" s="3">
        <v>7</v>
      </c>
      <c r="T3450" s="3">
        <f>IF(AND(H3450&lt;5,S3450&gt;=VLOOKUP(A3450,anni!$A$1:$O$32,6,0)),1,0)</f>
        <v>0</v>
      </c>
    </row>
    <row r="3451" spans="1:20" x14ac:dyDescent="0.3">
      <c r="A3451" s="3">
        <v>2005</v>
      </c>
      <c r="B3451" s="3">
        <v>127</v>
      </c>
      <c r="C3451" s="3" t="s">
        <v>45</v>
      </c>
      <c r="D3451" s="3" t="s">
        <v>49</v>
      </c>
      <c r="E3451" s="3" t="s">
        <v>49</v>
      </c>
      <c r="F3451" s="3">
        <v>4798</v>
      </c>
      <c r="G3451" s="3">
        <f t="shared" si="162"/>
        <v>2005</v>
      </c>
      <c r="H3451" s="4">
        <v>2</v>
      </c>
      <c r="I3451" s="3" t="s">
        <v>31</v>
      </c>
      <c r="J3451" s="3">
        <v>2</v>
      </c>
      <c r="K3451" s="3">
        <v>5</v>
      </c>
      <c r="L3451" s="3">
        <v>7</v>
      </c>
      <c r="M3451" s="3">
        <v>3</v>
      </c>
      <c r="N3451" s="3">
        <v>2</v>
      </c>
      <c r="O3451" s="3">
        <v>0</v>
      </c>
      <c r="P3451" s="3">
        <f t="shared" si="164"/>
        <v>30.400000000000002</v>
      </c>
      <c r="Q3451" s="3">
        <v>96</v>
      </c>
      <c r="R3451" s="3">
        <f t="shared" si="163"/>
        <v>5</v>
      </c>
      <c r="S3451" s="3">
        <v>19</v>
      </c>
      <c r="T3451" s="3">
        <f>IF(AND(H3451&lt;5,S3451&gt;=VLOOKUP(A3451,anni!$A$1:$O$32,6,0)),1,0)</f>
        <v>0</v>
      </c>
    </row>
    <row r="3452" spans="1:20" x14ac:dyDescent="0.3">
      <c r="A3452" s="3">
        <v>2005</v>
      </c>
      <c r="B3452" s="3">
        <v>128</v>
      </c>
      <c r="C3452" s="3" t="s">
        <v>47</v>
      </c>
      <c r="D3452" s="3" t="s">
        <v>52</v>
      </c>
      <c r="E3452" s="3" t="s">
        <v>52</v>
      </c>
      <c r="F3452" s="3">
        <v>4377</v>
      </c>
      <c r="G3452" s="3">
        <f t="shared" si="162"/>
        <v>2005</v>
      </c>
      <c r="H3452" s="4">
        <v>5</v>
      </c>
      <c r="I3452" s="3" t="s">
        <v>36</v>
      </c>
      <c r="J3452" s="3">
        <v>2</v>
      </c>
      <c r="K3452" s="3">
        <v>7</v>
      </c>
      <c r="L3452" s="3">
        <v>4</v>
      </c>
      <c r="M3452" s="3">
        <v>3</v>
      </c>
      <c r="N3452" s="3">
        <v>2</v>
      </c>
      <c r="O3452" s="3">
        <v>0</v>
      </c>
      <c r="P3452" s="3">
        <f t="shared" si="164"/>
        <v>18</v>
      </c>
      <c r="Q3452" s="3">
        <v>105</v>
      </c>
      <c r="R3452" s="3">
        <f t="shared" si="163"/>
        <v>3</v>
      </c>
      <c r="S3452" s="3">
        <v>18</v>
      </c>
      <c r="T3452" s="3">
        <f>IF(AND(H3452&lt;5,S3452&gt;=VLOOKUP(A3452,anni!$A$1:$O$32,6,0)),1,0)</f>
        <v>0</v>
      </c>
    </row>
    <row r="3453" spans="1:20" x14ac:dyDescent="0.3">
      <c r="A3453" s="3">
        <v>2005</v>
      </c>
      <c r="B3453" s="3">
        <v>129</v>
      </c>
      <c r="C3453" s="3" t="s">
        <v>45</v>
      </c>
      <c r="D3453" s="3" t="s">
        <v>49</v>
      </c>
      <c r="E3453" s="3" t="s">
        <v>49</v>
      </c>
      <c r="F3453" s="3">
        <v>4899</v>
      </c>
      <c r="G3453" s="3">
        <f t="shared" si="162"/>
        <v>2005</v>
      </c>
      <c r="H3453" s="4">
        <v>4</v>
      </c>
      <c r="I3453" s="3" t="s">
        <v>36</v>
      </c>
      <c r="J3453" s="3">
        <v>2</v>
      </c>
      <c r="K3453" s="3">
        <v>7</v>
      </c>
      <c r="L3453" s="3">
        <v>7</v>
      </c>
      <c r="M3453" s="3">
        <v>0</v>
      </c>
      <c r="N3453" s="3">
        <v>2</v>
      </c>
      <c r="O3453" s="3">
        <v>0</v>
      </c>
      <c r="P3453" s="3">
        <f t="shared" si="164"/>
        <v>21.599999999999998</v>
      </c>
      <c r="Q3453" s="3">
        <v>105</v>
      </c>
      <c r="R3453" s="3">
        <f t="shared" si="163"/>
        <v>1</v>
      </c>
      <c r="S3453" s="3">
        <v>18</v>
      </c>
      <c r="T3453" s="3">
        <f>IF(AND(H3453&lt;5,S3453&gt;=VLOOKUP(A3453,anni!$A$1:$O$32,6,0)),1,0)</f>
        <v>0</v>
      </c>
    </row>
    <row r="3454" spans="1:20" x14ac:dyDescent="0.3">
      <c r="A3454" s="3">
        <v>2005</v>
      </c>
      <c r="B3454" s="3">
        <v>130</v>
      </c>
      <c r="C3454" s="3" t="s">
        <v>53</v>
      </c>
      <c r="D3454" s="3" t="s">
        <v>54</v>
      </c>
      <c r="E3454" s="3" t="s">
        <v>54</v>
      </c>
      <c r="F3454" s="3">
        <v>4942</v>
      </c>
      <c r="G3454" s="3">
        <f t="shared" si="162"/>
        <v>2005</v>
      </c>
      <c r="H3454" s="4">
        <v>3</v>
      </c>
      <c r="I3454" s="3" t="s">
        <v>36</v>
      </c>
      <c r="J3454" s="3">
        <v>5</v>
      </c>
      <c r="K3454" s="3">
        <v>0</v>
      </c>
      <c r="L3454" s="3">
        <v>7</v>
      </c>
      <c r="M3454" s="3">
        <v>0</v>
      </c>
      <c r="N3454" s="3">
        <v>2</v>
      </c>
      <c r="O3454" s="3">
        <v>0</v>
      </c>
      <c r="P3454" s="3">
        <f t="shared" si="164"/>
        <v>19.599999999999998</v>
      </c>
      <c r="Q3454" s="3">
        <v>170</v>
      </c>
      <c r="R3454" s="3">
        <f t="shared" si="163"/>
        <v>3</v>
      </c>
      <c r="S3454" s="3">
        <v>14</v>
      </c>
      <c r="T3454" s="3">
        <f>IF(AND(H3454&lt;5,S3454&gt;=VLOOKUP(A3454,anni!$A$1:$O$32,6,0)),1,0)</f>
        <v>0</v>
      </c>
    </row>
    <row r="3455" spans="1:20" x14ac:dyDescent="0.3">
      <c r="A3455" s="3">
        <v>2005</v>
      </c>
      <c r="B3455" s="3">
        <v>131</v>
      </c>
      <c r="C3455" s="3" t="s">
        <v>34</v>
      </c>
      <c r="D3455" s="3" t="s">
        <v>83</v>
      </c>
      <c r="E3455" s="3" t="s">
        <v>83</v>
      </c>
      <c r="F3455" s="3">
        <v>4760</v>
      </c>
      <c r="G3455" s="3">
        <f t="shared" si="162"/>
        <v>2005</v>
      </c>
      <c r="H3455" s="4">
        <v>3</v>
      </c>
      <c r="I3455" s="3" t="s">
        <v>36</v>
      </c>
      <c r="J3455" s="3">
        <v>2</v>
      </c>
      <c r="K3455" s="3">
        <v>7</v>
      </c>
      <c r="L3455" s="3">
        <v>7</v>
      </c>
      <c r="M3455" s="3">
        <v>0</v>
      </c>
      <c r="N3455" s="3">
        <v>1</v>
      </c>
      <c r="O3455" s="3">
        <v>0</v>
      </c>
      <c r="P3455" s="3">
        <f t="shared" si="164"/>
        <v>23.799999999999997</v>
      </c>
      <c r="Q3455" s="3">
        <v>122</v>
      </c>
      <c r="R3455" s="3">
        <f t="shared" si="163"/>
        <v>4</v>
      </c>
      <c r="S3455" s="3">
        <v>17</v>
      </c>
      <c r="T3455" s="3">
        <f>IF(AND(H3455&lt;5,S3455&gt;=VLOOKUP(A3455,anni!$A$1:$O$32,6,0)),1,0)</f>
        <v>0</v>
      </c>
    </row>
    <row r="3456" spans="1:20" x14ac:dyDescent="0.3">
      <c r="A3456" s="3">
        <v>2005</v>
      </c>
      <c r="B3456" s="3">
        <v>132</v>
      </c>
      <c r="C3456" s="3" t="s">
        <v>47</v>
      </c>
      <c r="D3456" s="3" t="s">
        <v>118</v>
      </c>
      <c r="E3456" s="3" t="s">
        <v>118</v>
      </c>
      <c r="F3456" s="3">
        <v>4846</v>
      </c>
      <c r="G3456" s="3">
        <f t="shared" si="162"/>
        <v>2005</v>
      </c>
      <c r="H3456" s="4">
        <v>5</v>
      </c>
      <c r="I3456" s="3" t="s">
        <v>36</v>
      </c>
      <c r="J3456" s="3">
        <v>0</v>
      </c>
      <c r="K3456" s="3">
        <v>0</v>
      </c>
      <c r="L3456" s="3">
        <v>7</v>
      </c>
      <c r="M3456" s="3">
        <v>5</v>
      </c>
      <c r="N3456" s="3">
        <v>2</v>
      </c>
      <c r="O3456" s="3">
        <v>0</v>
      </c>
      <c r="P3456" s="3">
        <f t="shared" si="164"/>
        <v>14</v>
      </c>
      <c r="Q3456" s="3">
        <v>170</v>
      </c>
      <c r="R3456" s="3">
        <f t="shared" si="163"/>
        <v>1</v>
      </c>
      <c r="S3456" s="3">
        <v>14</v>
      </c>
      <c r="T3456" s="3">
        <f>IF(AND(H3456&lt;5,S3456&gt;=VLOOKUP(A3456,anni!$A$1:$O$32,6,0)),1,0)</f>
        <v>0</v>
      </c>
    </row>
    <row r="3457" spans="1:20" x14ac:dyDescent="0.3">
      <c r="A3457" s="3">
        <v>2005</v>
      </c>
      <c r="B3457" s="3">
        <v>133</v>
      </c>
      <c r="C3457" s="3" t="s">
        <v>86</v>
      </c>
      <c r="D3457" s="3" t="s">
        <v>87</v>
      </c>
      <c r="E3457" s="3" t="s">
        <v>87</v>
      </c>
      <c r="F3457" s="3">
        <v>4378</v>
      </c>
      <c r="G3457" s="3">
        <f t="shared" si="162"/>
        <v>2005</v>
      </c>
      <c r="H3457" s="4">
        <v>5</v>
      </c>
      <c r="I3457" s="3" t="s">
        <v>36</v>
      </c>
      <c r="J3457" s="3">
        <v>7</v>
      </c>
      <c r="K3457" s="3">
        <v>5</v>
      </c>
      <c r="L3457" s="3">
        <v>7</v>
      </c>
      <c r="M3457" s="3">
        <v>7</v>
      </c>
      <c r="N3457" s="3">
        <v>7</v>
      </c>
      <c r="O3457" s="3">
        <v>0</v>
      </c>
      <c r="P3457" s="3">
        <f t="shared" si="164"/>
        <v>33</v>
      </c>
      <c r="Q3457" s="3">
        <v>8</v>
      </c>
      <c r="R3457" s="3">
        <f t="shared" si="163"/>
        <v>4</v>
      </c>
      <c r="S3457" s="3">
        <v>33</v>
      </c>
      <c r="T3457" s="3">
        <f>IF(AND(H3457&lt;5,S3457&gt;=VLOOKUP(A3457,anni!$A$1:$O$32,6,0)),1,0)</f>
        <v>0</v>
      </c>
    </row>
    <row r="3458" spans="1:20" x14ac:dyDescent="0.3">
      <c r="A3458" s="3">
        <v>2005</v>
      </c>
      <c r="B3458" s="3">
        <v>134</v>
      </c>
      <c r="C3458" s="3" t="s">
        <v>29</v>
      </c>
      <c r="D3458" s="3" t="s">
        <v>122</v>
      </c>
      <c r="E3458" s="3" t="s">
        <v>122</v>
      </c>
      <c r="F3458" s="3">
        <v>4943</v>
      </c>
      <c r="G3458" s="3">
        <f t="shared" ref="G3458:G3521" si="165">A3458</f>
        <v>2005</v>
      </c>
      <c r="H3458" s="4">
        <v>3</v>
      </c>
      <c r="I3458" s="3" t="s">
        <v>36</v>
      </c>
      <c r="J3458" s="3">
        <v>0</v>
      </c>
      <c r="K3458" s="3">
        <v>0</v>
      </c>
      <c r="L3458" s="3">
        <v>3</v>
      </c>
      <c r="M3458" s="3">
        <v>0</v>
      </c>
      <c r="N3458" s="3">
        <v>0</v>
      </c>
      <c r="O3458" s="3">
        <v>0</v>
      </c>
      <c r="P3458" s="3">
        <f t="shared" si="164"/>
        <v>4.1999999999999993</v>
      </c>
      <c r="Q3458" s="3">
        <v>282</v>
      </c>
      <c r="R3458" s="3">
        <f t="shared" si="163"/>
        <v>1</v>
      </c>
      <c r="S3458" s="3">
        <v>3</v>
      </c>
      <c r="T3458" s="3">
        <f>IF(AND(H3458&lt;5,S3458&gt;=VLOOKUP(A3458,anni!$A$1:$O$32,6,0)),1,0)</f>
        <v>0</v>
      </c>
    </row>
    <row r="3459" spans="1:20" x14ac:dyDescent="0.3">
      <c r="A3459" s="3">
        <v>2005</v>
      </c>
      <c r="B3459" s="3">
        <v>135</v>
      </c>
      <c r="C3459" s="3" t="s">
        <v>56</v>
      </c>
      <c r="D3459" s="3" t="s">
        <v>99</v>
      </c>
      <c r="E3459" s="3" t="s">
        <v>99</v>
      </c>
      <c r="F3459" s="3">
        <v>4607</v>
      </c>
      <c r="G3459" s="3">
        <f t="shared" si="165"/>
        <v>2005</v>
      </c>
      <c r="H3459" s="4">
        <v>3</v>
      </c>
      <c r="I3459" s="3" t="s">
        <v>36</v>
      </c>
      <c r="J3459" s="3">
        <v>7</v>
      </c>
      <c r="K3459" s="3">
        <v>7</v>
      </c>
      <c r="L3459" s="3">
        <v>7</v>
      </c>
      <c r="M3459" s="3">
        <v>3</v>
      </c>
      <c r="N3459" s="3">
        <v>2</v>
      </c>
      <c r="O3459" s="3">
        <v>0</v>
      </c>
      <c r="P3459" s="3">
        <f t="shared" si="164"/>
        <v>36.4</v>
      </c>
      <c r="Q3459" s="3">
        <v>32</v>
      </c>
      <c r="R3459" s="3">
        <f t="shared" si="163"/>
        <v>5</v>
      </c>
      <c r="S3459" s="3">
        <v>26</v>
      </c>
      <c r="T3459" s="3">
        <f>IF(AND(H3459&lt;5,S3459&gt;=VLOOKUP(A3459,anni!$A$1:$O$32,6,0)),1,0)</f>
        <v>0</v>
      </c>
    </row>
    <row r="3460" spans="1:20" x14ac:dyDescent="0.3">
      <c r="A3460" s="3">
        <v>2005</v>
      </c>
      <c r="B3460" s="3">
        <v>136</v>
      </c>
      <c r="C3460" s="3" t="s">
        <v>45</v>
      </c>
      <c r="D3460" s="3" t="s">
        <v>46</v>
      </c>
      <c r="E3460" s="3" t="s">
        <v>46</v>
      </c>
      <c r="F3460" s="3">
        <v>4799</v>
      </c>
      <c r="G3460" s="3">
        <f t="shared" si="165"/>
        <v>2005</v>
      </c>
      <c r="H3460" s="4">
        <v>2</v>
      </c>
      <c r="I3460" s="3" t="s">
        <v>31</v>
      </c>
      <c r="J3460" s="3">
        <v>7</v>
      </c>
      <c r="K3460" s="3">
        <v>7</v>
      </c>
      <c r="L3460" s="3">
        <v>7</v>
      </c>
      <c r="M3460" s="3">
        <v>5</v>
      </c>
      <c r="N3460" s="3">
        <v>2</v>
      </c>
      <c r="O3460" s="3">
        <v>0</v>
      </c>
      <c r="P3460" s="3">
        <f t="shared" si="164"/>
        <v>0</v>
      </c>
      <c r="Q3460" s="3">
        <v>21</v>
      </c>
      <c r="R3460" s="3">
        <f t="shared" si="163"/>
        <v>5</v>
      </c>
      <c r="S3460" s="3">
        <v>28</v>
      </c>
      <c r="T3460" s="3">
        <f>IF(AND(H3460&lt;5,S3460&gt;=VLOOKUP(A3460,anni!$A$1:$O$32,6,0)),1,0)</f>
        <v>1</v>
      </c>
    </row>
    <row r="3461" spans="1:20" x14ac:dyDescent="0.3">
      <c r="A3461" s="3">
        <v>2005</v>
      </c>
      <c r="B3461" s="3">
        <v>137</v>
      </c>
      <c r="C3461" s="3" t="s">
        <v>43</v>
      </c>
      <c r="D3461" s="3" t="s">
        <v>44</v>
      </c>
      <c r="E3461" s="3" t="s">
        <v>44</v>
      </c>
      <c r="F3461" s="3">
        <v>4900</v>
      </c>
      <c r="G3461" s="3">
        <f t="shared" si="165"/>
        <v>2005</v>
      </c>
      <c r="H3461" s="4">
        <v>4</v>
      </c>
      <c r="I3461" s="3" t="s">
        <v>36</v>
      </c>
      <c r="J3461" s="3">
        <v>0</v>
      </c>
      <c r="K3461" s="3">
        <v>7</v>
      </c>
      <c r="L3461" s="3">
        <v>7</v>
      </c>
      <c r="M3461" s="3">
        <v>0</v>
      </c>
      <c r="N3461" s="3">
        <v>1</v>
      </c>
      <c r="O3461" s="3">
        <v>0</v>
      </c>
      <c r="P3461" s="3">
        <f t="shared" si="164"/>
        <v>18</v>
      </c>
      <c r="Q3461" s="3">
        <v>156</v>
      </c>
      <c r="R3461" s="3">
        <f t="shared" si="163"/>
        <v>1</v>
      </c>
      <c r="S3461" s="3">
        <v>15</v>
      </c>
      <c r="T3461" s="3">
        <f>IF(AND(H3461&lt;5,S3461&gt;=VLOOKUP(A3461,anni!$A$1:$O$32,6,0)),1,0)</f>
        <v>0</v>
      </c>
    </row>
    <row r="3462" spans="1:20" x14ac:dyDescent="0.3">
      <c r="A3462" s="3">
        <v>2005</v>
      </c>
      <c r="B3462" s="3">
        <v>138</v>
      </c>
      <c r="C3462" s="3" t="s">
        <v>34</v>
      </c>
      <c r="D3462" s="3" t="s">
        <v>97</v>
      </c>
      <c r="E3462" s="3" t="s">
        <v>97</v>
      </c>
      <c r="F3462" s="3">
        <v>4944</v>
      </c>
      <c r="G3462" s="3">
        <f t="shared" si="165"/>
        <v>2005</v>
      </c>
      <c r="H3462" s="4">
        <v>3</v>
      </c>
      <c r="I3462" s="3" t="s">
        <v>36</v>
      </c>
      <c r="J3462" s="3">
        <v>7</v>
      </c>
      <c r="K3462" s="3">
        <v>7</v>
      </c>
      <c r="L3462" s="3">
        <v>7</v>
      </c>
      <c r="M3462" s="3">
        <v>5</v>
      </c>
      <c r="N3462" s="3">
        <v>7</v>
      </c>
      <c r="O3462" s="3">
        <v>0</v>
      </c>
      <c r="P3462" s="3">
        <f t="shared" si="164"/>
        <v>0</v>
      </c>
      <c r="Q3462" s="3">
        <v>8</v>
      </c>
      <c r="R3462" s="3">
        <f t="shared" si="163"/>
        <v>2</v>
      </c>
      <c r="S3462" s="3">
        <v>33</v>
      </c>
      <c r="T3462" s="3">
        <f>IF(AND(H3462&lt;5,S3462&gt;=VLOOKUP(A3462,anni!$A$1:$O$32,6,0)),1,0)</f>
        <v>1</v>
      </c>
    </row>
    <row r="3463" spans="1:20" x14ac:dyDescent="0.3">
      <c r="A3463" s="3">
        <v>2005</v>
      </c>
      <c r="B3463" s="3">
        <v>139</v>
      </c>
      <c r="C3463" s="3" t="s">
        <v>37</v>
      </c>
      <c r="D3463" s="3" t="s">
        <v>96</v>
      </c>
      <c r="E3463" s="3" t="s">
        <v>96</v>
      </c>
      <c r="F3463" s="3">
        <v>4901</v>
      </c>
      <c r="G3463" s="3">
        <f t="shared" si="165"/>
        <v>2005</v>
      </c>
      <c r="H3463" s="4">
        <v>4</v>
      </c>
      <c r="I3463" s="3" t="s">
        <v>36</v>
      </c>
      <c r="J3463" s="3">
        <v>7</v>
      </c>
      <c r="K3463" s="3">
        <v>0</v>
      </c>
      <c r="L3463" s="3">
        <v>3</v>
      </c>
      <c r="M3463" s="3">
        <v>0</v>
      </c>
      <c r="N3463" s="3">
        <v>1</v>
      </c>
      <c r="O3463" s="3">
        <v>0</v>
      </c>
      <c r="P3463" s="3">
        <f t="shared" si="164"/>
        <v>13.2</v>
      </c>
      <c r="Q3463" s="3">
        <v>208</v>
      </c>
      <c r="R3463" s="3">
        <f t="shared" si="163"/>
        <v>1</v>
      </c>
      <c r="S3463" s="3">
        <v>11</v>
      </c>
      <c r="T3463" s="3">
        <f>IF(AND(H3463&lt;5,S3463&gt;=VLOOKUP(A3463,anni!$A$1:$O$32,6,0)),1,0)</f>
        <v>0</v>
      </c>
    </row>
    <row r="3464" spans="1:20" x14ac:dyDescent="0.3">
      <c r="A3464" s="3">
        <v>2005</v>
      </c>
      <c r="B3464" s="3">
        <v>140</v>
      </c>
      <c r="C3464" s="3" t="s">
        <v>50</v>
      </c>
      <c r="D3464" s="3" t="s">
        <v>51</v>
      </c>
      <c r="E3464" s="3" t="s">
        <v>51</v>
      </c>
      <c r="F3464" s="3">
        <v>4976</v>
      </c>
      <c r="G3464" s="3">
        <f t="shared" si="165"/>
        <v>2005</v>
      </c>
      <c r="H3464" s="4">
        <v>2</v>
      </c>
      <c r="I3464" s="3" t="s">
        <v>31</v>
      </c>
      <c r="J3464" s="3">
        <v>6</v>
      </c>
      <c r="K3464" s="3">
        <v>7</v>
      </c>
      <c r="L3464" s="3">
        <v>6</v>
      </c>
      <c r="M3464" s="3">
        <v>2</v>
      </c>
      <c r="N3464" s="3">
        <v>2</v>
      </c>
      <c r="O3464" s="3">
        <v>1</v>
      </c>
      <c r="P3464" s="3">
        <f t="shared" si="164"/>
        <v>38.400000000000006</v>
      </c>
      <c r="Q3464" s="3">
        <v>44</v>
      </c>
      <c r="R3464" s="3">
        <f t="shared" si="163"/>
        <v>4</v>
      </c>
      <c r="S3464" s="3">
        <v>24</v>
      </c>
      <c r="T3464" s="3">
        <f>IF(AND(H3464&lt;5,S3464&gt;=VLOOKUP(A3464,anni!$A$1:$O$32,6,0)),1,0)</f>
        <v>0</v>
      </c>
    </row>
    <row r="3465" spans="1:20" x14ac:dyDescent="0.3">
      <c r="A3465" s="3">
        <v>2005</v>
      </c>
      <c r="B3465" s="3">
        <v>141</v>
      </c>
      <c r="C3465" s="3" t="s">
        <v>37</v>
      </c>
      <c r="D3465" s="3" t="s">
        <v>55</v>
      </c>
      <c r="E3465" s="3" t="s">
        <v>55</v>
      </c>
      <c r="F3465" s="3">
        <v>4379</v>
      </c>
      <c r="G3465" s="3">
        <f t="shared" si="165"/>
        <v>2005</v>
      </c>
      <c r="H3465" s="4">
        <v>5</v>
      </c>
      <c r="I3465" s="3" t="s">
        <v>36</v>
      </c>
      <c r="J3465" s="3">
        <v>7</v>
      </c>
      <c r="K3465" s="3">
        <v>7</v>
      </c>
      <c r="L3465" s="3">
        <v>7</v>
      </c>
      <c r="M3465" s="3">
        <v>3</v>
      </c>
      <c r="N3465" s="3">
        <v>2</v>
      </c>
      <c r="O3465" s="3">
        <v>0</v>
      </c>
      <c r="P3465" s="3">
        <f t="shared" si="164"/>
        <v>26</v>
      </c>
      <c r="Q3465" s="3">
        <v>32</v>
      </c>
      <c r="R3465" s="3">
        <f t="shared" si="163"/>
        <v>4</v>
      </c>
      <c r="S3465" s="3">
        <v>26</v>
      </c>
      <c r="T3465" s="3">
        <f>IF(AND(H3465&lt;5,S3465&gt;=VLOOKUP(A3465,anni!$A$1:$O$32,6,0)),1,0)</f>
        <v>0</v>
      </c>
    </row>
    <row r="3466" spans="1:20" x14ac:dyDescent="0.3">
      <c r="A3466" s="3">
        <v>2005</v>
      </c>
      <c r="B3466" s="3">
        <v>142</v>
      </c>
      <c r="C3466" s="3" t="s">
        <v>62</v>
      </c>
      <c r="D3466" s="3" t="s">
        <v>134</v>
      </c>
      <c r="E3466" s="3" t="s">
        <v>134</v>
      </c>
      <c r="F3466" s="3">
        <v>4704</v>
      </c>
      <c r="G3466" s="3">
        <f t="shared" si="165"/>
        <v>2005</v>
      </c>
      <c r="H3466" s="4">
        <v>5</v>
      </c>
      <c r="I3466" s="3" t="s">
        <v>36</v>
      </c>
      <c r="J3466" s="3">
        <v>2</v>
      </c>
      <c r="K3466" s="3">
        <v>5</v>
      </c>
      <c r="L3466" s="3">
        <v>7</v>
      </c>
      <c r="M3466" s="3">
        <v>0</v>
      </c>
      <c r="N3466" s="3">
        <v>2</v>
      </c>
      <c r="O3466" s="3">
        <v>0</v>
      </c>
      <c r="P3466" s="3">
        <f t="shared" si="164"/>
        <v>16</v>
      </c>
      <c r="Q3466" s="3">
        <v>133</v>
      </c>
      <c r="R3466" s="3">
        <f t="shared" si="163"/>
        <v>2</v>
      </c>
      <c r="S3466" s="3">
        <v>16</v>
      </c>
      <c r="T3466" s="3">
        <f>IF(AND(H3466&lt;5,S3466&gt;=VLOOKUP(A3466,anni!$A$1:$O$32,6,0)),1,0)</f>
        <v>0</v>
      </c>
    </row>
    <row r="3467" spans="1:20" x14ac:dyDescent="0.3">
      <c r="A3467" s="3">
        <v>2005</v>
      </c>
      <c r="B3467" s="3">
        <v>143</v>
      </c>
      <c r="C3467" s="3" t="s">
        <v>29</v>
      </c>
      <c r="D3467" s="3" t="s">
        <v>75</v>
      </c>
      <c r="E3467" s="3" t="s">
        <v>75</v>
      </c>
      <c r="F3467" s="3">
        <v>4761</v>
      </c>
      <c r="G3467" s="3">
        <f t="shared" si="165"/>
        <v>2005</v>
      </c>
      <c r="H3467" s="4">
        <v>3</v>
      </c>
      <c r="I3467" s="3" t="s">
        <v>36</v>
      </c>
      <c r="J3467" s="3">
        <v>3</v>
      </c>
      <c r="K3467" s="3">
        <v>1</v>
      </c>
      <c r="L3467" s="3">
        <v>7</v>
      </c>
      <c r="M3467" s="3">
        <v>0</v>
      </c>
      <c r="N3467" s="3">
        <v>0</v>
      </c>
      <c r="O3467" s="3">
        <v>0</v>
      </c>
      <c r="P3467" s="3">
        <f t="shared" si="164"/>
        <v>15.399999999999999</v>
      </c>
      <c r="Q3467" s="3">
        <v>208</v>
      </c>
      <c r="R3467" s="3">
        <f t="shared" si="163"/>
        <v>3</v>
      </c>
      <c r="S3467" s="3">
        <v>11</v>
      </c>
      <c r="T3467" s="3">
        <f>IF(AND(H3467&lt;5,S3467&gt;=VLOOKUP(A3467,anni!$A$1:$O$32,6,0)),1,0)</f>
        <v>0</v>
      </c>
    </row>
    <row r="3468" spans="1:20" x14ac:dyDescent="0.3">
      <c r="A3468" s="3">
        <v>2005</v>
      </c>
      <c r="B3468" s="3">
        <v>144</v>
      </c>
      <c r="C3468" s="3" t="s">
        <v>69</v>
      </c>
      <c r="D3468" s="3" t="s">
        <v>78</v>
      </c>
      <c r="E3468" s="3" t="s">
        <v>78</v>
      </c>
      <c r="F3468" s="3">
        <v>4528</v>
      </c>
      <c r="G3468" s="3">
        <f t="shared" si="165"/>
        <v>2005</v>
      </c>
      <c r="H3468" s="4">
        <v>5</v>
      </c>
      <c r="I3468" s="3" t="s">
        <v>36</v>
      </c>
      <c r="J3468" s="3">
        <v>7</v>
      </c>
      <c r="K3468" s="3">
        <v>5</v>
      </c>
      <c r="L3468" s="3">
        <v>7</v>
      </c>
      <c r="M3468" s="3">
        <v>0</v>
      </c>
      <c r="N3468" s="3">
        <v>2</v>
      </c>
      <c r="O3468" s="3">
        <v>0</v>
      </c>
      <c r="P3468" s="3">
        <f t="shared" si="164"/>
        <v>21</v>
      </c>
      <c r="Q3468" s="3">
        <v>69</v>
      </c>
      <c r="R3468" s="3">
        <f t="shared" si="163"/>
        <v>3</v>
      </c>
      <c r="S3468" s="3">
        <v>21</v>
      </c>
      <c r="T3468" s="3">
        <f>IF(AND(H3468&lt;5,S3468&gt;=VLOOKUP(A3468,anni!$A$1:$O$32,6,0)),1,0)</f>
        <v>0</v>
      </c>
    </row>
    <row r="3469" spans="1:20" x14ac:dyDescent="0.3">
      <c r="A3469" s="3">
        <v>2005</v>
      </c>
      <c r="B3469" s="3">
        <v>145</v>
      </c>
      <c r="C3469" s="3" t="s">
        <v>39</v>
      </c>
      <c r="D3469" s="3" t="s">
        <v>65</v>
      </c>
      <c r="E3469" s="3" t="s">
        <v>65</v>
      </c>
      <c r="F3469" s="3">
        <v>4945</v>
      </c>
      <c r="G3469" s="3">
        <f t="shared" si="165"/>
        <v>2005</v>
      </c>
      <c r="H3469" s="4">
        <v>3</v>
      </c>
      <c r="I3469" s="3" t="s">
        <v>36</v>
      </c>
      <c r="J3469" s="3">
        <v>4</v>
      </c>
      <c r="K3469" s="3">
        <v>0</v>
      </c>
      <c r="L3469" s="3">
        <v>3</v>
      </c>
      <c r="M3469" s="3">
        <v>0</v>
      </c>
      <c r="N3469" s="3">
        <v>1</v>
      </c>
      <c r="O3469" s="3">
        <v>0</v>
      </c>
      <c r="P3469" s="3">
        <f t="shared" si="164"/>
        <v>11.2</v>
      </c>
      <c r="Q3469" s="3">
        <v>249</v>
      </c>
      <c r="R3469" s="3">
        <f t="shared" si="163"/>
        <v>2</v>
      </c>
      <c r="S3469" s="3">
        <v>8</v>
      </c>
      <c r="T3469" s="3">
        <f>IF(AND(H3469&lt;5,S3469&gt;=VLOOKUP(A3469,anni!$A$1:$O$32,6,0)),1,0)</f>
        <v>0</v>
      </c>
    </row>
    <row r="3470" spans="1:20" x14ac:dyDescent="0.3">
      <c r="A3470" s="3">
        <v>2005</v>
      </c>
      <c r="B3470" s="3">
        <v>146</v>
      </c>
      <c r="C3470" s="3" t="s">
        <v>47</v>
      </c>
      <c r="D3470" s="3" t="s">
        <v>121</v>
      </c>
      <c r="E3470" s="3" t="s">
        <v>121</v>
      </c>
      <c r="F3470" s="3">
        <v>4902</v>
      </c>
      <c r="G3470" s="3">
        <f t="shared" si="165"/>
        <v>2005</v>
      </c>
      <c r="H3470" s="4">
        <v>4</v>
      </c>
      <c r="I3470" s="3" t="s">
        <v>36</v>
      </c>
      <c r="J3470" s="3">
        <v>1</v>
      </c>
      <c r="K3470" s="3">
        <v>1</v>
      </c>
      <c r="L3470" s="3">
        <v>4</v>
      </c>
      <c r="M3470" s="3">
        <v>1</v>
      </c>
      <c r="N3470" s="3">
        <v>0</v>
      </c>
      <c r="O3470" s="3">
        <v>7</v>
      </c>
      <c r="P3470" s="3">
        <f t="shared" si="164"/>
        <v>16.8</v>
      </c>
      <c r="Q3470" s="3">
        <v>170</v>
      </c>
      <c r="R3470" s="3">
        <f t="shared" si="163"/>
        <v>1</v>
      </c>
      <c r="S3470" s="3">
        <v>14</v>
      </c>
      <c r="T3470" s="3">
        <f>IF(AND(H3470&lt;5,S3470&gt;=VLOOKUP(A3470,anni!$A$1:$O$32,6,0)),1,0)</f>
        <v>0</v>
      </c>
    </row>
    <row r="3471" spans="1:20" x14ac:dyDescent="0.3">
      <c r="A3471" s="3">
        <v>2005</v>
      </c>
      <c r="B3471" s="3">
        <v>147</v>
      </c>
      <c r="C3471" s="3" t="s">
        <v>53</v>
      </c>
      <c r="D3471" s="3" t="s">
        <v>151</v>
      </c>
      <c r="E3471" s="3" t="s">
        <v>151</v>
      </c>
      <c r="F3471" s="3">
        <v>4847</v>
      </c>
      <c r="G3471" s="3">
        <f t="shared" si="165"/>
        <v>2005</v>
      </c>
      <c r="H3471" s="4">
        <v>5</v>
      </c>
      <c r="I3471" s="3" t="s">
        <v>36</v>
      </c>
      <c r="J3471" s="3">
        <v>2</v>
      </c>
      <c r="K3471" s="3">
        <v>0</v>
      </c>
      <c r="L3471" s="3">
        <v>7</v>
      </c>
      <c r="M3471" s="3">
        <v>0</v>
      </c>
      <c r="N3471" s="3">
        <v>1</v>
      </c>
      <c r="O3471" s="3">
        <v>0</v>
      </c>
      <c r="P3471" s="3">
        <f t="shared" si="164"/>
        <v>10</v>
      </c>
      <c r="Q3471" s="3">
        <v>223</v>
      </c>
      <c r="R3471" s="3">
        <f t="shared" si="163"/>
        <v>1</v>
      </c>
      <c r="S3471" s="3">
        <v>10</v>
      </c>
      <c r="T3471" s="3">
        <f>IF(AND(H3471&lt;5,S3471&gt;=VLOOKUP(A3471,anni!$A$1:$O$32,6,0)),1,0)</f>
        <v>0</v>
      </c>
    </row>
    <row r="3472" spans="1:20" x14ac:dyDescent="0.3">
      <c r="A3472" s="3">
        <v>2005</v>
      </c>
      <c r="B3472" s="3">
        <v>148</v>
      </c>
      <c r="C3472" s="3" t="s">
        <v>69</v>
      </c>
      <c r="D3472" s="3" t="s">
        <v>70</v>
      </c>
      <c r="E3472" s="3" t="s">
        <v>70</v>
      </c>
      <c r="F3472" s="3">
        <v>4412</v>
      </c>
      <c r="G3472" s="3">
        <f t="shared" si="165"/>
        <v>2005</v>
      </c>
      <c r="H3472" s="4">
        <v>4</v>
      </c>
      <c r="I3472" s="3" t="s">
        <v>36</v>
      </c>
      <c r="J3472" s="3">
        <v>7</v>
      </c>
      <c r="K3472" s="3">
        <v>0</v>
      </c>
      <c r="L3472" s="3">
        <v>7</v>
      </c>
      <c r="M3472" s="3">
        <v>2</v>
      </c>
      <c r="N3472" s="3">
        <v>2</v>
      </c>
      <c r="O3472" s="3">
        <v>0</v>
      </c>
      <c r="P3472" s="3">
        <f t="shared" si="164"/>
        <v>21.599999999999998</v>
      </c>
      <c r="Q3472" s="3">
        <v>105</v>
      </c>
      <c r="R3472" s="3">
        <f t="shared" si="163"/>
        <v>5</v>
      </c>
      <c r="S3472" s="3">
        <v>18</v>
      </c>
      <c r="T3472" s="3">
        <f>IF(AND(H3472&lt;5,S3472&gt;=VLOOKUP(A3472,anni!$A$1:$O$32,6,0)),1,0)</f>
        <v>0</v>
      </c>
    </row>
    <row r="3473" spans="1:20" x14ac:dyDescent="0.3">
      <c r="A3473" s="3">
        <v>2005</v>
      </c>
      <c r="B3473" s="3">
        <v>149</v>
      </c>
      <c r="C3473" s="3" t="s">
        <v>37</v>
      </c>
      <c r="D3473" s="3" t="s">
        <v>55</v>
      </c>
      <c r="E3473" s="3" t="s">
        <v>55</v>
      </c>
      <c r="F3473" s="3">
        <v>4413</v>
      </c>
      <c r="G3473" s="3">
        <f t="shared" si="165"/>
        <v>2005</v>
      </c>
      <c r="H3473" s="4">
        <v>4</v>
      </c>
      <c r="I3473" s="3" t="s">
        <v>36</v>
      </c>
      <c r="J3473" s="3">
        <v>2</v>
      </c>
      <c r="K3473" s="3">
        <v>0</v>
      </c>
      <c r="L3473" s="3">
        <v>7</v>
      </c>
      <c r="M3473" s="3">
        <v>3</v>
      </c>
      <c r="N3473" s="3">
        <v>1</v>
      </c>
      <c r="O3473" s="3">
        <v>0</v>
      </c>
      <c r="P3473" s="3">
        <f t="shared" si="164"/>
        <v>15.6</v>
      </c>
      <c r="Q3473" s="3">
        <v>186</v>
      </c>
      <c r="R3473" s="3">
        <f t="shared" si="163"/>
        <v>4</v>
      </c>
      <c r="S3473" s="3">
        <v>13</v>
      </c>
      <c r="T3473" s="3">
        <f>IF(AND(H3473&lt;5,S3473&gt;=VLOOKUP(A3473,anni!$A$1:$O$32,6,0)),1,0)</f>
        <v>0</v>
      </c>
    </row>
    <row r="3474" spans="1:20" x14ac:dyDescent="0.3">
      <c r="A3474" s="3">
        <v>2005</v>
      </c>
      <c r="B3474" s="3">
        <v>150</v>
      </c>
      <c r="C3474" s="3" t="s">
        <v>79</v>
      </c>
      <c r="D3474" s="3" t="s">
        <v>80</v>
      </c>
      <c r="E3474" s="3" t="s">
        <v>80</v>
      </c>
      <c r="F3474" s="3">
        <v>4946</v>
      </c>
      <c r="G3474" s="3">
        <f t="shared" si="165"/>
        <v>2005</v>
      </c>
      <c r="H3474" s="4">
        <v>3</v>
      </c>
      <c r="I3474" s="3" t="s">
        <v>36</v>
      </c>
      <c r="J3474" s="3">
        <v>5</v>
      </c>
      <c r="K3474" s="3">
        <v>0</v>
      </c>
      <c r="L3474" s="3">
        <v>4</v>
      </c>
      <c r="M3474" s="3">
        <v>0</v>
      </c>
      <c r="N3474" s="3">
        <v>2</v>
      </c>
      <c r="O3474" s="3">
        <v>0</v>
      </c>
      <c r="P3474" s="3">
        <f t="shared" si="164"/>
        <v>15.399999999999999</v>
      </c>
      <c r="Q3474" s="3">
        <v>208</v>
      </c>
      <c r="R3474" s="3">
        <f t="shared" si="163"/>
        <v>1</v>
      </c>
      <c r="S3474" s="3">
        <v>11</v>
      </c>
      <c r="T3474" s="3">
        <f>IF(AND(H3474&lt;5,S3474&gt;=VLOOKUP(A3474,anni!$A$1:$O$32,6,0)),1,0)</f>
        <v>0</v>
      </c>
    </row>
    <row r="3475" spans="1:20" x14ac:dyDescent="0.3">
      <c r="A3475" s="3">
        <v>2005</v>
      </c>
      <c r="B3475" s="3">
        <v>151</v>
      </c>
      <c r="C3475" s="3" t="s">
        <v>32</v>
      </c>
      <c r="D3475" s="3" t="s">
        <v>95</v>
      </c>
      <c r="E3475" s="3" t="s">
        <v>95</v>
      </c>
      <c r="F3475" s="3">
        <v>4995</v>
      </c>
      <c r="G3475" s="3">
        <f t="shared" si="165"/>
        <v>2005</v>
      </c>
      <c r="H3475" s="4">
        <v>1</v>
      </c>
      <c r="I3475" s="3" t="s">
        <v>31</v>
      </c>
      <c r="J3475" s="3">
        <v>0</v>
      </c>
      <c r="K3475" s="3">
        <v>0</v>
      </c>
      <c r="L3475" s="3">
        <v>7</v>
      </c>
      <c r="M3475" s="3">
        <v>0</v>
      </c>
      <c r="N3475" s="3">
        <v>1</v>
      </c>
      <c r="O3475" s="3">
        <v>0</v>
      </c>
      <c r="P3475" s="3">
        <f t="shared" si="164"/>
        <v>14.4</v>
      </c>
      <c r="Q3475" s="3">
        <v>249</v>
      </c>
      <c r="R3475" s="3">
        <f t="shared" si="163"/>
        <v>5</v>
      </c>
      <c r="S3475" s="3">
        <v>8</v>
      </c>
      <c r="T3475" s="3">
        <f>IF(AND(H3475&lt;5,S3475&gt;=VLOOKUP(A3475,anni!$A$1:$O$32,6,0)),1,0)</f>
        <v>0</v>
      </c>
    </row>
    <row r="3476" spans="1:20" x14ac:dyDescent="0.3">
      <c r="A3476" s="3">
        <v>2005</v>
      </c>
      <c r="B3476" s="3">
        <v>152</v>
      </c>
      <c r="C3476" s="3" t="s">
        <v>56</v>
      </c>
      <c r="D3476" s="3" t="s">
        <v>71</v>
      </c>
      <c r="E3476" s="3" t="s">
        <v>71</v>
      </c>
      <c r="F3476" s="3">
        <v>4763</v>
      </c>
      <c r="G3476" s="3">
        <f t="shared" si="165"/>
        <v>2005</v>
      </c>
      <c r="H3476" s="4">
        <v>3</v>
      </c>
      <c r="I3476" s="3" t="s">
        <v>36</v>
      </c>
      <c r="J3476" s="3">
        <v>7</v>
      </c>
      <c r="K3476" s="3">
        <v>0</v>
      </c>
      <c r="L3476" s="3">
        <v>7</v>
      </c>
      <c r="M3476" s="3">
        <v>5</v>
      </c>
      <c r="N3476" s="3">
        <v>2</v>
      </c>
      <c r="O3476" s="3">
        <v>0</v>
      </c>
      <c r="P3476" s="3">
        <f t="shared" si="164"/>
        <v>29.4</v>
      </c>
      <c r="Q3476" s="3">
        <v>69</v>
      </c>
      <c r="R3476" s="3">
        <f t="shared" si="163"/>
        <v>4</v>
      </c>
      <c r="S3476" s="3">
        <v>21</v>
      </c>
      <c r="T3476" s="3">
        <f>IF(AND(H3476&lt;5,S3476&gt;=VLOOKUP(A3476,anni!$A$1:$O$32,6,0)),1,0)</f>
        <v>0</v>
      </c>
    </row>
    <row r="3477" spans="1:20" x14ac:dyDescent="0.3">
      <c r="A3477" s="3">
        <v>2005</v>
      </c>
      <c r="B3477" s="3">
        <v>153</v>
      </c>
      <c r="C3477" s="3" t="s">
        <v>39</v>
      </c>
      <c r="D3477" s="3" t="s">
        <v>65</v>
      </c>
      <c r="E3477" s="3" t="s">
        <v>65</v>
      </c>
      <c r="F3477" s="3">
        <v>4608</v>
      </c>
      <c r="G3477" s="3">
        <f t="shared" si="165"/>
        <v>2005</v>
      </c>
      <c r="H3477" s="4">
        <v>3</v>
      </c>
      <c r="I3477" s="3" t="s">
        <v>36</v>
      </c>
      <c r="J3477" s="3">
        <v>7</v>
      </c>
      <c r="K3477" s="3">
        <v>0</v>
      </c>
      <c r="L3477" s="3">
        <v>7</v>
      </c>
      <c r="M3477" s="3">
        <v>0</v>
      </c>
      <c r="N3477" s="3">
        <v>3</v>
      </c>
      <c r="O3477" s="3">
        <v>0</v>
      </c>
      <c r="P3477" s="3">
        <f t="shared" si="164"/>
        <v>23.799999999999997</v>
      </c>
      <c r="Q3477" s="3">
        <v>122</v>
      </c>
      <c r="R3477" s="3">
        <f t="shared" si="163"/>
        <v>4</v>
      </c>
      <c r="S3477" s="3">
        <v>17</v>
      </c>
      <c r="T3477" s="3">
        <f>IF(AND(H3477&lt;5,S3477&gt;=VLOOKUP(A3477,anni!$A$1:$O$32,6,0)),1,0)</f>
        <v>0</v>
      </c>
    </row>
    <row r="3478" spans="1:20" x14ac:dyDescent="0.3">
      <c r="A3478" s="3">
        <v>2005</v>
      </c>
      <c r="B3478" s="3">
        <v>154</v>
      </c>
      <c r="C3478" s="3" t="s">
        <v>34</v>
      </c>
      <c r="D3478" s="3" t="s">
        <v>41</v>
      </c>
      <c r="E3478" s="3" t="s">
        <v>41</v>
      </c>
      <c r="F3478" s="3">
        <v>4801</v>
      </c>
      <c r="G3478" s="3">
        <f t="shared" si="165"/>
        <v>2005</v>
      </c>
      <c r="H3478" s="4">
        <v>2</v>
      </c>
      <c r="I3478" s="3" t="s">
        <v>31</v>
      </c>
      <c r="J3478" s="3">
        <v>7</v>
      </c>
      <c r="K3478" s="3">
        <v>7</v>
      </c>
      <c r="L3478" s="3">
        <v>4</v>
      </c>
      <c r="M3478" s="3">
        <v>3</v>
      </c>
      <c r="N3478" s="3">
        <v>0</v>
      </c>
      <c r="O3478" s="3">
        <v>0</v>
      </c>
      <c r="P3478" s="3">
        <f t="shared" si="164"/>
        <v>33.6</v>
      </c>
      <c r="Q3478" s="3">
        <v>69</v>
      </c>
      <c r="R3478" s="3">
        <f t="shared" si="163"/>
        <v>5</v>
      </c>
      <c r="S3478" s="3">
        <v>21</v>
      </c>
      <c r="T3478" s="3">
        <f>IF(AND(H3478&lt;5,S3478&gt;=VLOOKUP(A3478,anni!$A$1:$O$32,6,0)),1,0)</f>
        <v>0</v>
      </c>
    </row>
    <row r="3479" spans="1:20" x14ac:dyDescent="0.3">
      <c r="A3479" s="3">
        <v>2005</v>
      </c>
      <c r="B3479" s="3">
        <v>155</v>
      </c>
      <c r="C3479" s="3" t="s">
        <v>47</v>
      </c>
      <c r="D3479" s="3" t="s">
        <v>77</v>
      </c>
      <c r="E3479" s="3" t="s">
        <v>77</v>
      </c>
      <c r="F3479" s="3">
        <v>4381</v>
      </c>
      <c r="G3479" s="3">
        <f t="shared" si="165"/>
        <v>2005</v>
      </c>
      <c r="H3479" s="4">
        <v>5</v>
      </c>
      <c r="I3479" s="3" t="s">
        <v>36</v>
      </c>
      <c r="J3479" s="3">
        <v>7</v>
      </c>
      <c r="K3479" s="3">
        <v>3</v>
      </c>
      <c r="L3479" s="3">
        <v>7</v>
      </c>
      <c r="M3479" s="3">
        <v>2</v>
      </c>
      <c r="N3479" s="3">
        <v>2</v>
      </c>
      <c r="O3479" s="3">
        <v>0</v>
      </c>
      <c r="P3479" s="3">
        <f t="shared" si="164"/>
        <v>21</v>
      </c>
      <c r="Q3479" s="3">
        <v>69</v>
      </c>
      <c r="R3479" s="3">
        <f t="shared" si="163"/>
        <v>2</v>
      </c>
      <c r="S3479" s="3">
        <v>21</v>
      </c>
      <c r="T3479" s="3">
        <f>IF(AND(H3479&lt;5,S3479&gt;=VLOOKUP(A3479,anni!$A$1:$O$32,6,0)),1,0)</f>
        <v>0</v>
      </c>
    </row>
    <row r="3480" spans="1:20" x14ac:dyDescent="0.3">
      <c r="A3480" s="3">
        <v>2005</v>
      </c>
      <c r="B3480" s="3">
        <v>156</v>
      </c>
      <c r="C3480" s="3" t="s">
        <v>34</v>
      </c>
      <c r="D3480" s="3" t="s">
        <v>88</v>
      </c>
      <c r="E3480" s="3" t="s">
        <v>88</v>
      </c>
      <c r="F3480" s="3">
        <v>4903</v>
      </c>
      <c r="G3480" s="3">
        <f t="shared" si="165"/>
        <v>2005</v>
      </c>
      <c r="H3480" s="4">
        <v>4</v>
      </c>
      <c r="I3480" s="3" t="s">
        <v>36</v>
      </c>
      <c r="J3480" s="3">
        <v>0</v>
      </c>
      <c r="K3480" s="3">
        <v>5</v>
      </c>
      <c r="L3480" s="3">
        <v>7</v>
      </c>
      <c r="M3480" s="3">
        <v>4</v>
      </c>
      <c r="N3480" s="3">
        <v>1</v>
      </c>
      <c r="O3480" s="3">
        <v>0</v>
      </c>
      <c r="P3480" s="3">
        <f t="shared" si="164"/>
        <v>20.399999999999999</v>
      </c>
      <c r="Q3480" s="3">
        <v>122</v>
      </c>
      <c r="R3480" s="3">
        <f t="shared" si="163"/>
        <v>1</v>
      </c>
      <c r="S3480" s="3">
        <v>17</v>
      </c>
      <c r="T3480" s="3">
        <f>IF(AND(H3480&lt;5,S3480&gt;=VLOOKUP(A3480,anni!$A$1:$O$32,6,0)),1,0)</f>
        <v>0</v>
      </c>
    </row>
    <row r="3481" spans="1:20" x14ac:dyDescent="0.3">
      <c r="A3481" s="3">
        <v>2005</v>
      </c>
      <c r="B3481" s="3">
        <v>157</v>
      </c>
      <c r="C3481" s="3" t="s">
        <v>53</v>
      </c>
      <c r="D3481" s="3" t="s">
        <v>98</v>
      </c>
      <c r="E3481" s="3" t="s">
        <v>98</v>
      </c>
      <c r="F3481" s="3">
        <v>4947</v>
      </c>
      <c r="G3481" s="3">
        <f t="shared" si="165"/>
        <v>2005</v>
      </c>
      <c r="H3481" s="4">
        <v>3</v>
      </c>
      <c r="I3481" s="3" t="s">
        <v>36</v>
      </c>
      <c r="J3481" s="3">
        <v>0</v>
      </c>
      <c r="K3481" s="3">
        <v>0</v>
      </c>
      <c r="L3481" s="3">
        <v>4</v>
      </c>
      <c r="M3481" s="3">
        <v>0</v>
      </c>
      <c r="N3481" s="3">
        <v>1</v>
      </c>
      <c r="O3481" s="3">
        <v>0</v>
      </c>
      <c r="P3481" s="3">
        <f t="shared" si="164"/>
        <v>7</v>
      </c>
      <c r="Q3481" s="3">
        <v>273</v>
      </c>
      <c r="R3481" s="3">
        <f t="shared" si="163"/>
        <v>1</v>
      </c>
      <c r="S3481" s="3">
        <v>5</v>
      </c>
      <c r="T3481" s="3">
        <f>IF(AND(H3481&lt;5,S3481&gt;=VLOOKUP(A3481,anni!$A$1:$O$32,6,0)),1,0)</f>
        <v>0</v>
      </c>
    </row>
    <row r="3482" spans="1:20" x14ac:dyDescent="0.3">
      <c r="A3482" s="3">
        <v>2005</v>
      </c>
      <c r="B3482" s="3">
        <v>158</v>
      </c>
      <c r="C3482" s="3" t="s">
        <v>50</v>
      </c>
      <c r="D3482" s="3" t="s">
        <v>138</v>
      </c>
      <c r="E3482" s="3" t="s">
        <v>138</v>
      </c>
      <c r="F3482" s="3">
        <v>4414</v>
      </c>
      <c r="G3482" s="3">
        <f t="shared" si="165"/>
        <v>2005</v>
      </c>
      <c r="H3482" s="4">
        <v>4</v>
      </c>
      <c r="I3482" s="3" t="s">
        <v>36</v>
      </c>
      <c r="J3482" s="3">
        <v>7</v>
      </c>
      <c r="K3482" s="3">
        <v>0</v>
      </c>
      <c r="L3482" s="3">
        <v>7</v>
      </c>
      <c r="M3482" s="3">
        <v>0</v>
      </c>
      <c r="N3482" s="3">
        <v>2</v>
      </c>
      <c r="O3482" s="3">
        <v>0</v>
      </c>
      <c r="P3482" s="3">
        <f t="shared" si="164"/>
        <v>19.2</v>
      </c>
      <c r="Q3482" s="3">
        <v>133</v>
      </c>
      <c r="R3482" s="3">
        <f t="shared" si="163"/>
        <v>5</v>
      </c>
      <c r="S3482" s="3">
        <v>16</v>
      </c>
      <c r="T3482" s="3">
        <f>IF(AND(H3482&lt;5,S3482&gt;=VLOOKUP(A3482,anni!$A$1:$O$32,6,0)),1,0)</f>
        <v>0</v>
      </c>
    </row>
    <row r="3483" spans="1:20" x14ac:dyDescent="0.3">
      <c r="A3483" s="3">
        <v>2005</v>
      </c>
      <c r="B3483" s="3">
        <v>159</v>
      </c>
      <c r="C3483" s="3" t="s">
        <v>69</v>
      </c>
      <c r="D3483" s="3" t="s">
        <v>89</v>
      </c>
      <c r="E3483" s="3" t="s">
        <v>89</v>
      </c>
      <c r="F3483" s="3">
        <v>4764</v>
      </c>
      <c r="G3483" s="3">
        <f t="shared" si="165"/>
        <v>2005</v>
      </c>
      <c r="H3483" s="4">
        <v>3</v>
      </c>
      <c r="I3483" s="3" t="s">
        <v>36</v>
      </c>
      <c r="J3483" s="3">
        <v>1</v>
      </c>
      <c r="K3483" s="3">
        <v>4</v>
      </c>
      <c r="L3483" s="3">
        <v>4</v>
      </c>
      <c r="M3483" s="3">
        <v>0</v>
      </c>
      <c r="N3483" s="3">
        <v>1</v>
      </c>
      <c r="O3483" s="3">
        <v>0</v>
      </c>
      <c r="P3483" s="3">
        <f t="shared" si="164"/>
        <v>14</v>
      </c>
      <c r="Q3483" s="3">
        <v>223</v>
      </c>
      <c r="R3483" s="3">
        <f t="shared" si="163"/>
        <v>3</v>
      </c>
      <c r="S3483" s="3">
        <v>10</v>
      </c>
      <c r="T3483" s="3">
        <f>IF(AND(H3483&lt;5,S3483&gt;=VLOOKUP(A3483,anni!$A$1:$O$32,6,0)),1,0)</f>
        <v>0</v>
      </c>
    </row>
    <row r="3484" spans="1:20" x14ac:dyDescent="0.3">
      <c r="A3484" s="3">
        <v>2005</v>
      </c>
      <c r="B3484" s="3">
        <v>160</v>
      </c>
      <c r="C3484" s="3" t="s">
        <v>69</v>
      </c>
      <c r="D3484" s="3" t="s">
        <v>90</v>
      </c>
      <c r="E3484" s="3" t="s">
        <v>90</v>
      </c>
      <c r="F3484" s="3">
        <v>4530</v>
      </c>
      <c r="G3484" s="3">
        <f t="shared" si="165"/>
        <v>2005</v>
      </c>
      <c r="H3484" s="4">
        <v>5</v>
      </c>
      <c r="I3484" s="3" t="s">
        <v>36</v>
      </c>
      <c r="J3484" s="3">
        <v>1</v>
      </c>
      <c r="K3484" s="3">
        <v>7</v>
      </c>
      <c r="L3484" s="3">
        <v>7</v>
      </c>
      <c r="M3484" s="3">
        <v>6</v>
      </c>
      <c r="N3484" s="3">
        <v>4</v>
      </c>
      <c r="O3484" s="3">
        <v>2</v>
      </c>
      <c r="P3484" s="3">
        <f t="shared" si="164"/>
        <v>27</v>
      </c>
      <c r="Q3484" s="3">
        <v>26</v>
      </c>
      <c r="R3484" s="3">
        <f t="shared" si="163"/>
        <v>2</v>
      </c>
      <c r="S3484" s="3">
        <v>27</v>
      </c>
      <c r="T3484" s="3">
        <f>IF(AND(H3484&lt;5,S3484&gt;=VLOOKUP(A3484,anni!$A$1:$O$32,6,0)),1,0)</f>
        <v>0</v>
      </c>
    </row>
    <row r="3485" spans="1:20" x14ac:dyDescent="0.3">
      <c r="A3485" s="3">
        <v>2005</v>
      </c>
      <c r="B3485" s="3">
        <v>161</v>
      </c>
      <c r="C3485" s="3" t="s">
        <v>50</v>
      </c>
      <c r="D3485" s="3" t="s">
        <v>51</v>
      </c>
      <c r="E3485" s="3" t="s">
        <v>51</v>
      </c>
      <c r="F3485" s="3">
        <v>4904</v>
      </c>
      <c r="G3485" s="3">
        <f t="shared" si="165"/>
        <v>2005</v>
      </c>
      <c r="H3485" s="4">
        <v>4</v>
      </c>
      <c r="I3485" s="3" t="s">
        <v>36</v>
      </c>
      <c r="J3485" s="3">
        <v>1</v>
      </c>
      <c r="K3485" s="3">
        <v>1</v>
      </c>
      <c r="L3485" s="3">
        <v>7</v>
      </c>
      <c r="M3485" s="3">
        <v>0</v>
      </c>
      <c r="N3485" s="3">
        <v>1</v>
      </c>
      <c r="O3485" s="3">
        <v>0</v>
      </c>
      <c r="P3485" s="3">
        <f t="shared" si="164"/>
        <v>12</v>
      </c>
      <c r="Q3485" s="3">
        <v>223</v>
      </c>
      <c r="R3485" s="3">
        <f t="shared" si="163"/>
        <v>1</v>
      </c>
      <c r="S3485" s="3">
        <v>10</v>
      </c>
      <c r="T3485" s="3">
        <f>IF(AND(H3485&lt;5,S3485&gt;=VLOOKUP(A3485,anni!$A$1:$O$32,6,0)),1,0)</f>
        <v>0</v>
      </c>
    </row>
    <row r="3486" spans="1:20" x14ac:dyDescent="0.3">
      <c r="A3486" s="3">
        <v>2005</v>
      </c>
      <c r="B3486" s="3">
        <v>162</v>
      </c>
      <c r="C3486" s="3" t="s">
        <v>39</v>
      </c>
      <c r="D3486" s="3" t="s">
        <v>148</v>
      </c>
      <c r="E3486" s="3" t="s">
        <v>148</v>
      </c>
      <c r="F3486" s="3">
        <v>4905</v>
      </c>
      <c r="G3486" s="3">
        <f t="shared" si="165"/>
        <v>2005</v>
      </c>
      <c r="H3486" s="4">
        <v>4</v>
      </c>
      <c r="I3486" s="3" t="s">
        <v>36</v>
      </c>
      <c r="J3486" s="3">
        <v>2</v>
      </c>
      <c r="K3486" s="3">
        <v>0</v>
      </c>
      <c r="L3486" s="3">
        <v>4</v>
      </c>
      <c r="M3486" s="3">
        <v>0</v>
      </c>
      <c r="N3486" s="3">
        <v>0</v>
      </c>
      <c r="O3486" s="3">
        <v>0</v>
      </c>
      <c r="P3486" s="3">
        <f t="shared" si="164"/>
        <v>7.1999999999999993</v>
      </c>
      <c r="Q3486" s="3">
        <v>265</v>
      </c>
      <c r="R3486" s="3">
        <f t="shared" si="163"/>
        <v>1</v>
      </c>
      <c r="S3486" s="3">
        <v>6</v>
      </c>
      <c r="T3486" s="3">
        <f>IF(AND(H3486&lt;5,S3486&gt;=VLOOKUP(A3486,anni!$A$1:$O$32,6,0)),1,0)</f>
        <v>0</v>
      </c>
    </row>
    <row r="3487" spans="1:20" x14ac:dyDescent="0.3">
      <c r="A3487" s="3">
        <v>2005</v>
      </c>
      <c r="B3487" s="3">
        <v>163</v>
      </c>
      <c r="C3487" s="3" t="s">
        <v>34</v>
      </c>
      <c r="D3487" s="3" t="s">
        <v>64</v>
      </c>
      <c r="E3487" s="3" t="s">
        <v>64</v>
      </c>
      <c r="F3487" s="3">
        <v>4906</v>
      </c>
      <c r="G3487" s="3">
        <f t="shared" si="165"/>
        <v>2005</v>
      </c>
      <c r="H3487" s="4">
        <v>4</v>
      </c>
      <c r="I3487" s="3" t="s">
        <v>36</v>
      </c>
      <c r="J3487" s="3">
        <v>7</v>
      </c>
      <c r="K3487" s="3">
        <v>7</v>
      </c>
      <c r="L3487" s="3">
        <v>7</v>
      </c>
      <c r="M3487" s="3">
        <v>0</v>
      </c>
      <c r="N3487" s="3">
        <v>2</v>
      </c>
      <c r="O3487" s="3">
        <v>0</v>
      </c>
      <c r="P3487" s="3">
        <f t="shared" si="164"/>
        <v>27.599999999999998</v>
      </c>
      <c r="Q3487" s="3">
        <v>48</v>
      </c>
      <c r="R3487" s="3">
        <f t="shared" si="163"/>
        <v>2</v>
      </c>
      <c r="S3487" s="3">
        <v>23</v>
      </c>
      <c r="T3487" s="3">
        <f>IF(AND(H3487&lt;5,S3487&gt;=VLOOKUP(A3487,anni!$A$1:$O$32,6,0)),1,0)</f>
        <v>0</v>
      </c>
    </row>
    <row r="3488" spans="1:20" x14ac:dyDescent="0.3">
      <c r="A3488" s="3">
        <v>2005</v>
      </c>
      <c r="B3488" s="3">
        <v>164</v>
      </c>
      <c r="C3488" s="3" t="s">
        <v>50</v>
      </c>
      <c r="D3488" s="3" t="s">
        <v>138</v>
      </c>
      <c r="E3488" s="3" t="s">
        <v>138</v>
      </c>
      <c r="F3488" s="3">
        <v>4907</v>
      </c>
      <c r="G3488" s="3">
        <f t="shared" si="165"/>
        <v>2005</v>
      </c>
      <c r="H3488" s="4">
        <v>4</v>
      </c>
      <c r="I3488" s="3" t="s">
        <v>36</v>
      </c>
      <c r="J3488" s="3">
        <v>4</v>
      </c>
      <c r="K3488" s="3">
        <v>0</v>
      </c>
      <c r="L3488" s="3">
        <v>1</v>
      </c>
      <c r="M3488" s="3">
        <v>0</v>
      </c>
      <c r="N3488" s="3">
        <v>1</v>
      </c>
      <c r="O3488" s="3">
        <v>0</v>
      </c>
      <c r="P3488" s="3">
        <f t="shared" si="164"/>
        <v>7.1999999999999993</v>
      </c>
      <c r="Q3488" s="3">
        <v>265</v>
      </c>
      <c r="R3488" s="3">
        <f t="shared" si="163"/>
        <v>1</v>
      </c>
      <c r="S3488" s="3">
        <v>6</v>
      </c>
      <c r="T3488" s="3">
        <f>IF(AND(H3488&lt;5,S3488&gt;=VLOOKUP(A3488,anni!$A$1:$O$32,6,0)),1,0)</f>
        <v>0</v>
      </c>
    </row>
    <row r="3489" spans="1:20" x14ac:dyDescent="0.3">
      <c r="A3489" s="3">
        <v>2005</v>
      </c>
      <c r="B3489" s="3">
        <v>165</v>
      </c>
      <c r="C3489" s="3" t="s">
        <v>39</v>
      </c>
      <c r="D3489" s="3" t="s">
        <v>40</v>
      </c>
      <c r="E3489" s="3" t="s">
        <v>40</v>
      </c>
      <c r="F3489" s="3">
        <v>4977</v>
      </c>
      <c r="G3489" s="3">
        <f t="shared" si="165"/>
        <v>2005</v>
      </c>
      <c r="H3489" s="4">
        <v>2</v>
      </c>
      <c r="I3489" s="3" t="s">
        <v>31</v>
      </c>
      <c r="J3489" s="3">
        <v>0</v>
      </c>
      <c r="K3489" s="3">
        <v>0</v>
      </c>
      <c r="L3489" s="3">
        <v>3</v>
      </c>
      <c r="M3489" s="3">
        <v>0</v>
      </c>
      <c r="N3489" s="3">
        <v>0</v>
      </c>
      <c r="O3489" s="3">
        <v>0</v>
      </c>
      <c r="P3489" s="3">
        <f t="shared" si="164"/>
        <v>4.8000000000000007</v>
      </c>
      <c r="Q3489" s="3">
        <v>282</v>
      </c>
      <c r="R3489" s="3">
        <f t="shared" ref="R3489:R3552" si="166">COUNTIF($F$609:$F$5991,F3489)</f>
        <v>1</v>
      </c>
      <c r="S3489" s="3">
        <v>3</v>
      </c>
      <c r="T3489" s="3">
        <f>IF(AND(H3489&lt;5,S3489&gt;=VLOOKUP(A3489,anni!$A$1:$O$32,6,0)),1,0)</f>
        <v>0</v>
      </c>
    </row>
    <row r="3490" spans="1:20" x14ac:dyDescent="0.3">
      <c r="A3490" s="3">
        <v>2005</v>
      </c>
      <c r="B3490" s="3">
        <v>166</v>
      </c>
      <c r="C3490" s="3" t="s">
        <v>39</v>
      </c>
      <c r="D3490" s="3" t="s">
        <v>40</v>
      </c>
      <c r="E3490" s="3" t="s">
        <v>40</v>
      </c>
      <c r="F3490" s="3">
        <v>4908</v>
      </c>
      <c r="G3490" s="3">
        <f t="shared" si="165"/>
        <v>2005</v>
      </c>
      <c r="H3490" s="4">
        <v>4</v>
      </c>
      <c r="I3490" s="3" t="s">
        <v>36</v>
      </c>
      <c r="J3490" s="3">
        <v>1</v>
      </c>
      <c r="K3490" s="3">
        <v>7</v>
      </c>
      <c r="L3490" s="3">
        <v>7</v>
      </c>
      <c r="M3490" s="3">
        <v>5</v>
      </c>
      <c r="N3490" s="3">
        <v>2</v>
      </c>
      <c r="O3490" s="3">
        <v>1</v>
      </c>
      <c r="P3490" s="3">
        <f t="shared" si="164"/>
        <v>27.599999999999998</v>
      </c>
      <c r="Q3490" s="3">
        <v>48</v>
      </c>
      <c r="R3490" s="3">
        <f t="shared" si="166"/>
        <v>2</v>
      </c>
      <c r="S3490" s="3">
        <v>23</v>
      </c>
      <c r="T3490" s="3">
        <f>IF(AND(H3490&lt;5,S3490&gt;=VLOOKUP(A3490,anni!$A$1:$O$32,6,0)),1,0)</f>
        <v>0</v>
      </c>
    </row>
    <row r="3491" spans="1:20" x14ac:dyDescent="0.3">
      <c r="A3491" s="3">
        <v>2005</v>
      </c>
      <c r="B3491" s="3">
        <v>167</v>
      </c>
      <c r="C3491" s="3" t="s">
        <v>86</v>
      </c>
      <c r="D3491" s="3" t="s">
        <v>87</v>
      </c>
      <c r="E3491" s="3" t="s">
        <v>87</v>
      </c>
      <c r="F3491" s="3">
        <v>4532</v>
      </c>
      <c r="G3491" s="3">
        <f t="shared" si="165"/>
        <v>2005</v>
      </c>
      <c r="H3491" s="4">
        <v>5</v>
      </c>
      <c r="I3491" s="3" t="s">
        <v>36</v>
      </c>
      <c r="J3491" s="3">
        <v>6</v>
      </c>
      <c r="K3491" s="3">
        <v>5</v>
      </c>
      <c r="L3491" s="3">
        <v>7</v>
      </c>
      <c r="M3491" s="3">
        <v>5</v>
      </c>
      <c r="N3491" s="3">
        <v>2</v>
      </c>
      <c r="O3491" s="3">
        <v>7</v>
      </c>
      <c r="P3491" s="3">
        <f t="shared" ref="P3491:P3554" si="167">IF(T3491=0,IF(S3491=-1,-1,S3491*HLOOKUP(H3491,$U$1:$Y$2,2,0)),0)</f>
        <v>32</v>
      </c>
      <c r="Q3491" s="3">
        <v>13</v>
      </c>
      <c r="R3491" s="3">
        <f t="shared" si="166"/>
        <v>3</v>
      </c>
      <c r="S3491" s="3">
        <v>32</v>
      </c>
      <c r="T3491" s="3">
        <f>IF(AND(H3491&lt;5,S3491&gt;=VLOOKUP(A3491,anni!$A$1:$O$32,6,0)),1,0)</f>
        <v>0</v>
      </c>
    </row>
    <row r="3492" spans="1:20" x14ac:dyDescent="0.3">
      <c r="A3492" s="3">
        <v>2005</v>
      </c>
      <c r="B3492" s="3">
        <v>168</v>
      </c>
      <c r="C3492" s="3" t="s">
        <v>47</v>
      </c>
      <c r="D3492" s="3" t="s">
        <v>48</v>
      </c>
      <c r="E3492" s="3" t="s">
        <v>48</v>
      </c>
      <c r="F3492" s="3">
        <v>4577</v>
      </c>
      <c r="G3492" s="3">
        <f t="shared" si="165"/>
        <v>2005</v>
      </c>
      <c r="H3492" s="4">
        <v>4</v>
      </c>
      <c r="I3492" s="3" t="s">
        <v>36</v>
      </c>
      <c r="P3492" s="3">
        <f t="shared" si="167"/>
        <v>-1</v>
      </c>
      <c r="Q3492" s="3">
        <v>291</v>
      </c>
      <c r="R3492" s="3">
        <f t="shared" si="166"/>
        <v>4</v>
      </c>
      <c r="S3492" s="3">
        <v>-1</v>
      </c>
      <c r="T3492" s="3">
        <f>IF(AND(H3492&lt;5,S3492&gt;=VLOOKUP(A3492,anni!$A$1:$O$32,6,0)),1,0)</f>
        <v>0</v>
      </c>
    </row>
    <row r="3493" spans="1:20" x14ac:dyDescent="0.3">
      <c r="A3493" s="3">
        <v>2005</v>
      </c>
      <c r="B3493" s="3">
        <v>169</v>
      </c>
      <c r="C3493" s="3" t="s">
        <v>47</v>
      </c>
      <c r="D3493" s="3" t="s">
        <v>118</v>
      </c>
      <c r="E3493" s="3" t="s">
        <v>118</v>
      </c>
      <c r="F3493" s="3">
        <v>4732</v>
      </c>
      <c r="G3493" s="3">
        <f t="shared" si="165"/>
        <v>2005</v>
      </c>
      <c r="H3493" s="4">
        <v>4</v>
      </c>
      <c r="I3493" s="3" t="s">
        <v>36</v>
      </c>
      <c r="J3493" s="3">
        <v>7</v>
      </c>
      <c r="K3493" s="3">
        <v>7</v>
      </c>
      <c r="L3493" s="3">
        <v>0</v>
      </c>
      <c r="M3493" s="3">
        <v>4</v>
      </c>
      <c r="N3493" s="3">
        <v>1</v>
      </c>
      <c r="O3493" s="3">
        <v>3</v>
      </c>
      <c r="P3493" s="3">
        <f t="shared" si="167"/>
        <v>26.4</v>
      </c>
      <c r="Q3493" s="3">
        <v>58</v>
      </c>
      <c r="R3493" s="3">
        <f t="shared" si="166"/>
        <v>2</v>
      </c>
      <c r="S3493" s="3">
        <v>22</v>
      </c>
      <c r="T3493" s="3">
        <f>IF(AND(H3493&lt;5,S3493&gt;=VLOOKUP(A3493,anni!$A$1:$O$32,6,0)),1,0)</f>
        <v>0</v>
      </c>
    </row>
    <row r="3494" spans="1:20" x14ac:dyDescent="0.3">
      <c r="A3494" s="3">
        <v>2005</v>
      </c>
      <c r="B3494" s="3">
        <v>170</v>
      </c>
      <c r="C3494" s="3" t="s">
        <v>101</v>
      </c>
      <c r="D3494" s="3" t="s">
        <v>102</v>
      </c>
      <c r="E3494" s="3" t="s">
        <v>102</v>
      </c>
      <c r="F3494" s="3">
        <v>4909</v>
      </c>
      <c r="G3494" s="3">
        <f t="shared" si="165"/>
        <v>2005</v>
      </c>
      <c r="H3494" s="4">
        <v>4</v>
      </c>
      <c r="I3494" s="3" t="s">
        <v>36</v>
      </c>
      <c r="J3494" s="3">
        <v>1</v>
      </c>
      <c r="K3494" s="3">
        <v>1</v>
      </c>
      <c r="L3494" s="3">
        <v>7</v>
      </c>
      <c r="M3494" s="3">
        <v>0</v>
      </c>
      <c r="N3494" s="3">
        <v>1</v>
      </c>
      <c r="O3494" s="3">
        <v>1</v>
      </c>
      <c r="P3494" s="3">
        <f t="shared" si="167"/>
        <v>13.2</v>
      </c>
      <c r="Q3494" s="3">
        <v>208</v>
      </c>
      <c r="R3494" s="3">
        <f t="shared" si="166"/>
        <v>1</v>
      </c>
      <c r="S3494" s="3">
        <v>11</v>
      </c>
      <c r="T3494" s="3">
        <f>IF(AND(H3494&lt;5,S3494&gt;=VLOOKUP(A3494,anni!$A$1:$O$32,6,0)),1,0)</f>
        <v>0</v>
      </c>
    </row>
    <row r="3495" spans="1:20" x14ac:dyDescent="0.3">
      <c r="A3495" s="3">
        <v>2005</v>
      </c>
      <c r="B3495" s="3">
        <v>171</v>
      </c>
      <c r="C3495" s="3" t="s">
        <v>62</v>
      </c>
      <c r="D3495" s="3" t="s">
        <v>134</v>
      </c>
      <c r="E3495" s="3" t="s">
        <v>134</v>
      </c>
      <c r="F3495" s="3">
        <v>4910</v>
      </c>
      <c r="G3495" s="3">
        <f t="shared" si="165"/>
        <v>2005</v>
      </c>
      <c r="H3495" s="4">
        <v>4</v>
      </c>
      <c r="I3495" s="3" t="s">
        <v>36</v>
      </c>
      <c r="J3495" s="3">
        <v>1</v>
      </c>
      <c r="K3495" s="3">
        <v>0</v>
      </c>
      <c r="L3495" s="3">
        <v>5</v>
      </c>
      <c r="M3495" s="3">
        <v>0</v>
      </c>
      <c r="N3495" s="3">
        <v>2</v>
      </c>
      <c r="O3495" s="3">
        <v>0</v>
      </c>
      <c r="P3495" s="3">
        <f t="shared" si="167"/>
        <v>9.6</v>
      </c>
      <c r="Q3495" s="3">
        <v>249</v>
      </c>
      <c r="R3495" s="3">
        <f t="shared" si="166"/>
        <v>2</v>
      </c>
      <c r="S3495" s="3">
        <v>8</v>
      </c>
      <c r="T3495" s="3">
        <f>IF(AND(H3495&lt;5,S3495&gt;=VLOOKUP(A3495,anni!$A$1:$O$32,6,0)),1,0)</f>
        <v>0</v>
      </c>
    </row>
    <row r="3496" spans="1:20" x14ac:dyDescent="0.3">
      <c r="A3496" s="3">
        <v>2005</v>
      </c>
      <c r="B3496" s="3">
        <v>172</v>
      </c>
      <c r="C3496" s="3" t="s">
        <v>62</v>
      </c>
      <c r="D3496" s="3" t="s">
        <v>134</v>
      </c>
      <c r="E3496" s="3" t="s">
        <v>134</v>
      </c>
      <c r="F3496" s="3">
        <v>4978</v>
      </c>
      <c r="G3496" s="3">
        <f t="shared" si="165"/>
        <v>2005</v>
      </c>
      <c r="H3496" s="4">
        <v>2</v>
      </c>
      <c r="I3496" s="3" t="s">
        <v>31</v>
      </c>
      <c r="J3496" s="3">
        <v>0</v>
      </c>
      <c r="K3496" s="3">
        <v>0</v>
      </c>
      <c r="L3496" s="3">
        <v>7</v>
      </c>
      <c r="M3496" s="3">
        <v>0</v>
      </c>
      <c r="N3496" s="3">
        <v>0</v>
      </c>
      <c r="O3496" s="3">
        <v>0</v>
      </c>
      <c r="P3496" s="3">
        <f t="shared" si="167"/>
        <v>11.200000000000001</v>
      </c>
      <c r="Q3496" s="3">
        <v>258</v>
      </c>
      <c r="R3496" s="3">
        <f t="shared" si="166"/>
        <v>1</v>
      </c>
      <c r="S3496" s="3">
        <v>7</v>
      </c>
      <c r="T3496" s="3">
        <f>IF(AND(H3496&lt;5,S3496&gt;=VLOOKUP(A3496,anni!$A$1:$O$32,6,0)),1,0)</f>
        <v>0</v>
      </c>
    </row>
    <row r="3497" spans="1:20" x14ac:dyDescent="0.3">
      <c r="A3497" s="3">
        <v>2005</v>
      </c>
      <c r="B3497" s="3">
        <v>173</v>
      </c>
      <c r="C3497" s="3" t="s">
        <v>56</v>
      </c>
      <c r="D3497" s="3" t="s">
        <v>71</v>
      </c>
      <c r="E3497" s="3" t="s">
        <v>71</v>
      </c>
      <c r="F3497" s="3">
        <v>4948</v>
      </c>
      <c r="G3497" s="3">
        <f t="shared" si="165"/>
        <v>2005</v>
      </c>
      <c r="H3497" s="4">
        <v>3</v>
      </c>
      <c r="I3497" s="3" t="s">
        <v>36</v>
      </c>
      <c r="J3497" s="3">
        <v>2</v>
      </c>
      <c r="K3497" s="3">
        <v>1</v>
      </c>
      <c r="L3497" s="3">
        <v>7</v>
      </c>
      <c r="M3497" s="3">
        <v>0</v>
      </c>
      <c r="N3497" s="3">
        <v>1</v>
      </c>
      <c r="O3497" s="3">
        <v>0</v>
      </c>
      <c r="P3497" s="3">
        <f t="shared" si="167"/>
        <v>15.399999999999999</v>
      </c>
      <c r="Q3497" s="3">
        <v>208</v>
      </c>
      <c r="R3497" s="3">
        <f t="shared" si="166"/>
        <v>2</v>
      </c>
      <c r="S3497" s="3">
        <v>11</v>
      </c>
      <c r="T3497" s="3">
        <f>IF(AND(H3497&lt;5,S3497&gt;=VLOOKUP(A3497,anni!$A$1:$O$32,6,0)),1,0)</f>
        <v>0</v>
      </c>
    </row>
    <row r="3498" spans="1:20" x14ac:dyDescent="0.3">
      <c r="A3498" s="3">
        <v>2005</v>
      </c>
      <c r="B3498" s="3">
        <v>174</v>
      </c>
      <c r="C3498" s="3" t="s">
        <v>59</v>
      </c>
      <c r="D3498" s="3" t="s">
        <v>60</v>
      </c>
      <c r="E3498" s="3" t="s">
        <v>60</v>
      </c>
      <c r="F3498" s="3">
        <v>4848</v>
      </c>
      <c r="G3498" s="3">
        <f t="shared" si="165"/>
        <v>2005</v>
      </c>
      <c r="H3498" s="4">
        <v>5</v>
      </c>
      <c r="I3498" s="3" t="s">
        <v>36</v>
      </c>
      <c r="J3498" s="3">
        <v>7</v>
      </c>
      <c r="K3498" s="3">
        <v>0</v>
      </c>
      <c r="L3498" s="3">
        <v>7</v>
      </c>
      <c r="M3498" s="3">
        <v>0</v>
      </c>
      <c r="N3498" s="3">
        <v>1</v>
      </c>
      <c r="O3498" s="3">
        <v>3</v>
      </c>
      <c r="P3498" s="3">
        <f t="shared" si="167"/>
        <v>18</v>
      </c>
      <c r="Q3498" s="3">
        <v>105</v>
      </c>
      <c r="R3498" s="3">
        <f t="shared" si="166"/>
        <v>1</v>
      </c>
      <c r="S3498" s="3">
        <v>18</v>
      </c>
      <c r="T3498" s="3">
        <f>IF(AND(H3498&lt;5,S3498&gt;=VLOOKUP(A3498,anni!$A$1:$O$32,6,0)),1,0)</f>
        <v>0</v>
      </c>
    </row>
    <row r="3499" spans="1:20" x14ac:dyDescent="0.3">
      <c r="A3499" s="3">
        <v>2005</v>
      </c>
      <c r="B3499" s="3">
        <v>175</v>
      </c>
      <c r="C3499" s="3" t="s">
        <v>34</v>
      </c>
      <c r="D3499" s="3" t="s">
        <v>97</v>
      </c>
      <c r="E3499" s="3" t="s">
        <v>97</v>
      </c>
      <c r="F3499" s="3">
        <v>4911</v>
      </c>
      <c r="G3499" s="3">
        <f t="shared" si="165"/>
        <v>2005</v>
      </c>
      <c r="H3499" s="4">
        <v>4</v>
      </c>
      <c r="I3499" s="3" t="s">
        <v>36</v>
      </c>
      <c r="J3499" s="3">
        <v>6</v>
      </c>
      <c r="K3499" s="3">
        <v>0</v>
      </c>
      <c r="L3499" s="3">
        <v>4</v>
      </c>
      <c r="M3499" s="3">
        <v>0</v>
      </c>
      <c r="N3499" s="3">
        <v>2</v>
      </c>
      <c r="O3499" s="3">
        <v>7</v>
      </c>
      <c r="P3499" s="3">
        <f t="shared" si="167"/>
        <v>22.8</v>
      </c>
      <c r="Q3499" s="3">
        <v>96</v>
      </c>
      <c r="R3499" s="3">
        <f t="shared" si="166"/>
        <v>1</v>
      </c>
      <c r="S3499" s="3">
        <v>19</v>
      </c>
      <c r="T3499" s="3">
        <f>IF(AND(H3499&lt;5,S3499&gt;=VLOOKUP(A3499,anni!$A$1:$O$32,6,0)),1,0)</f>
        <v>0</v>
      </c>
    </row>
    <row r="3500" spans="1:20" x14ac:dyDescent="0.3">
      <c r="A3500" s="3">
        <v>2005</v>
      </c>
      <c r="B3500" s="3">
        <v>176</v>
      </c>
      <c r="C3500" s="3" t="s">
        <v>29</v>
      </c>
      <c r="D3500" s="3" t="s">
        <v>30</v>
      </c>
      <c r="E3500" s="3" t="s">
        <v>30</v>
      </c>
      <c r="F3500" s="3">
        <v>4979</v>
      </c>
      <c r="G3500" s="3">
        <f t="shared" si="165"/>
        <v>2005</v>
      </c>
      <c r="H3500" s="4">
        <v>2</v>
      </c>
      <c r="I3500" s="3" t="s">
        <v>31</v>
      </c>
      <c r="J3500" s="3">
        <v>2</v>
      </c>
      <c r="K3500" s="3">
        <v>0</v>
      </c>
      <c r="L3500" s="3">
        <v>7</v>
      </c>
      <c r="M3500" s="3">
        <v>0</v>
      </c>
      <c r="N3500" s="3">
        <v>0</v>
      </c>
      <c r="O3500" s="3">
        <v>1</v>
      </c>
      <c r="P3500" s="3">
        <f t="shared" si="167"/>
        <v>16</v>
      </c>
      <c r="Q3500" s="3">
        <v>223</v>
      </c>
      <c r="R3500" s="3">
        <f t="shared" si="166"/>
        <v>1</v>
      </c>
      <c r="S3500" s="3">
        <v>10</v>
      </c>
      <c r="T3500" s="3">
        <f>IF(AND(H3500&lt;5,S3500&gt;=VLOOKUP(A3500,anni!$A$1:$O$32,6,0)),1,0)</f>
        <v>0</v>
      </c>
    </row>
    <row r="3501" spans="1:20" x14ac:dyDescent="0.3">
      <c r="A3501" s="3">
        <v>2005</v>
      </c>
      <c r="B3501" s="3">
        <v>177</v>
      </c>
      <c r="C3501" s="3" t="s">
        <v>43</v>
      </c>
      <c r="D3501" s="3" t="s">
        <v>92</v>
      </c>
      <c r="E3501" s="3" t="s">
        <v>92</v>
      </c>
      <c r="F3501" s="3">
        <v>4912</v>
      </c>
      <c r="G3501" s="3">
        <f t="shared" si="165"/>
        <v>2005</v>
      </c>
      <c r="H3501" s="4">
        <v>4</v>
      </c>
      <c r="I3501" s="3" t="s">
        <v>36</v>
      </c>
      <c r="J3501" s="3">
        <v>0</v>
      </c>
      <c r="K3501" s="3">
        <v>0</v>
      </c>
      <c r="L3501" s="3">
        <v>4</v>
      </c>
      <c r="M3501" s="3">
        <v>0</v>
      </c>
      <c r="N3501" s="3">
        <v>1</v>
      </c>
      <c r="O3501" s="3">
        <v>0</v>
      </c>
      <c r="P3501" s="3">
        <f t="shared" si="167"/>
        <v>6</v>
      </c>
      <c r="Q3501" s="3">
        <v>273</v>
      </c>
      <c r="R3501" s="3">
        <f t="shared" si="166"/>
        <v>1</v>
      </c>
      <c r="S3501" s="3">
        <v>5</v>
      </c>
      <c r="T3501" s="3">
        <f>IF(AND(H3501&lt;5,S3501&gt;=VLOOKUP(A3501,anni!$A$1:$O$32,6,0)),1,0)</f>
        <v>0</v>
      </c>
    </row>
    <row r="3502" spans="1:20" x14ac:dyDescent="0.3">
      <c r="A3502" s="3">
        <v>2005</v>
      </c>
      <c r="B3502" s="3">
        <v>178</v>
      </c>
      <c r="C3502" s="3" t="s">
        <v>62</v>
      </c>
      <c r="D3502" s="3" t="s">
        <v>142</v>
      </c>
      <c r="E3502" s="3" t="s">
        <v>142</v>
      </c>
      <c r="F3502" s="3">
        <v>4849</v>
      </c>
      <c r="G3502" s="3">
        <f t="shared" si="165"/>
        <v>2005</v>
      </c>
      <c r="H3502" s="4">
        <v>5</v>
      </c>
      <c r="I3502" s="3" t="s">
        <v>36</v>
      </c>
      <c r="J3502" s="3">
        <v>2</v>
      </c>
      <c r="K3502" s="3">
        <v>0</v>
      </c>
      <c r="L3502" s="3">
        <v>5</v>
      </c>
      <c r="M3502" s="3">
        <v>1</v>
      </c>
      <c r="N3502" s="3">
        <v>1</v>
      </c>
      <c r="O3502" s="3">
        <v>0</v>
      </c>
      <c r="P3502" s="3">
        <f t="shared" si="167"/>
        <v>9</v>
      </c>
      <c r="Q3502" s="3">
        <v>241</v>
      </c>
      <c r="R3502" s="3">
        <f t="shared" si="166"/>
        <v>1</v>
      </c>
      <c r="S3502" s="3">
        <v>9</v>
      </c>
      <c r="T3502" s="3">
        <f>IF(AND(H3502&lt;5,S3502&gt;=VLOOKUP(A3502,anni!$A$1:$O$32,6,0)),1,0)</f>
        <v>0</v>
      </c>
    </row>
    <row r="3503" spans="1:20" x14ac:dyDescent="0.3">
      <c r="A3503" s="3">
        <v>2005</v>
      </c>
      <c r="B3503" s="3">
        <v>179</v>
      </c>
      <c r="C3503" s="3" t="s">
        <v>29</v>
      </c>
      <c r="D3503" s="3" t="s">
        <v>122</v>
      </c>
      <c r="E3503" s="3" t="s">
        <v>122</v>
      </c>
      <c r="F3503" s="3">
        <v>4980</v>
      </c>
      <c r="G3503" s="3">
        <f t="shared" si="165"/>
        <v>2005</v>
      </c>
      <c r="H3503" s="4">
        <v>2</v>
      </c>
      <c r="I3503" s="3" t="s">
        <v>31</v>
      </c>
      <c r="J3503" s="3">
        <v>6</v>
      </c>
      <c r="K3503" s="3">
        <v>0</v>
      </c>
      <c r="L3503" s="3">
        <v>2</v>
      </c>
      <c r="M3503" s="3">
        <v>0</v>
      </c>
      <c r="N3503" s="3">
        <v>0</v>
      </c>
      <c r="O3503" s="3">
        <v>0</v>
      </c>
      <c r="P3503" s="3">
        <f t="shared" si="167"/>
        <v>12.8</v>
      </c>
      <c r="Q3503" s="3">
        <v>249</v>
      </c>
      <c r="R3503" s="3">
        <f t="shared" si="166"/>
        <v>1</v>
      </c>
      <c r="S3503" s="3">
        <v>8</v>
      </c>
      <c r="T3503" s="3">
        <f>IF(AND(H3503&lt;5,S3503&gt;=VLOOKUP(A3503,anni!$A$1:$O$32,6,0)),1,0)</f>
        <v>0</v>
      </c>
    </row>
    <row r="3504" spans="1:20" x14ac:dyDescent="0.3">
      <c r="A3504" s="3">
        <v>2005</v>
      </c>
      <c r="B3504" s="3">
        <v>180</v>
      </c>
      <c r="C3504" s="3" t="s">
        <v>69</v>
      </c>
      <c r="D3504" s="3" t="s">
        <v>119</v>
      </c>
      <c r="E3504" s="3" t="s">
        <v>119</v>
      </c>
      <c r="F3504" s="3">
        <v>4981</v>
      </c>
      <c r="G3504" s="3">
        <f t="shared" si="165"/>
        <v>2005</v>
      </c>
      <c r="H3504" s="4">
        <v>2</v>
      </c>
      <c r="I3504" s="3" t="s">
        <v>31</v>
      </c>
      <c r="J3504" s="3">
        <v>1</v>
      </c>
      <c r="K3504" s="3">
        <v>7</v>
      </c>
      <c r="L3504" s="3">
        <v>7</v>
      </c>
      <c r="M3504" s="3">
        <v>0</v>
      </c>
      <c r="N3504" s="3">
        <v>1</v>
      </c>
      <c r="O3504" s="3">
        <v>0</v>
      </c>
      <c r="P3504" s="3">
        <f t="shared" si="167"/>
        <v>25.6</v>
      </c>
      <c r="Q3504" s="3">
        <v>133</v>
      </c>
      <c r="R3504" s="3">
        <f t="shared" si="166"/>
        <v>2</v>
      </c>
      <c r="S3504" s="3">
        <v>16</v>
      </c>
      <c r="T3504" s="3">
        <f>IF(AND(H3504&lt;5,S3504&gt;=VLOOKUP(A3504,anni!$A$1:$O$32,6,0)),1,0)</f>
        <v>0</v>
      </c>
    </row>
    <row r="3505" spans="1:20" x14ac:dyDescent="0.3">
      <c r="A3505" s="3">
        <v>2005</v>
      </c>
      <c r="B3505" s="3">
        <v>181</v>
      </c>
      <c r="C3505" s="3" t="s">
        <v>34</v>
      </c>
      <c r="D3505" s="3" t="s">
        <v>64</v>
      </c>
      <c r="E3505" s="3" t="s">
        <v>64</v>
      </c>
      <c r="F3505" s="3">
        <v>4913</v>
      </c>
      <c r="G3505" s="3">
        <f t="shared" si="165"/>
        <v>2005</v>
      </c>
      <c r="H3505" s="4">
        <v>4</v>
      </c>
      <c r="I3505" s="3" t="s">
        <v>36</v>
      </c>
      <c r="J3505" s="3">
        <v>2</v>
      </c>
      <c r="K3505" s="3">
        <v>0</v>
      </c>
      <c r="L3505" s="3">
        <v>4</v>
      </c>
      <c r="M3505" s="3">
        <v>0</v>
      </c>
      <c r="N3505" s="3">
        <v>1</v>
      </c>
      <c r="O3505" s="3">
        <v>1</v>
      </c>
      <c r="P3505" s="3">
        <f t="shared" si="167"/>
        <v>9.6</v>
      </c>
      <c r="Q3505" s="3">
        <v>249</v>
      </c>
      <c r="R3505" s="3">
        <f t="shared" si="166"/>
        <v>1</v>
      </c>
      <c r="S3505" s="3">
        <v>8</v>
      </c>
      <c r="T3505" s="3">
        <f>IF(AND(H3505&lt;5,S3505&gt;=VLOOKUP(A3505,anni!$A$1:$O$32,6,0)),1,0)</f>
        <v>0</v>
      </c>
    </row>
    <row r="3506" spans="1:20" x14ac:dyDescent="0.3">
      <c r="A3506" s="3">
        <v>2005</v>
      </c>
      <c r="B3506" s="3">
        <v>182</v>
      </c>
      <c r="C3506" s="3" t="s">
        <v>43</v>
      </c>
      <c r="D3506" s="3" t="s">
        <v>58</v>
      </c>
      <c r="E3506" s="3" t="s">
        <v>58</v>
      </c>
      <c r="F3506" s="3">
        <v>4387</v>
      </c>
      <c r="G3506" s="3">
        <f t="shared" si="165"/>
        <v>2005</v>
      </c>
      <c r="H3506" s="4">
        <v>5</v>
      </c>
      <c r="I3506" s="3" t="s">
        <v>36</v>
      </c>
      <c r="J3506" s="3">
        <v>7</v>
      </c>
      <c r="K3506" s="3">
        <v>7</v>
      </c>
      <c r="L3506" s="3">
        <v>7</v>
      </c>
      <c r="M3506" s="3">
        <v>7</v>
      </c>
      <c r="N3506" s="3">
        <v>7</v>
      </c>
      <c r="O3506" s="3">
        <v>7</v>
      </c>
      <c r="P3506" s="3">
        <f t="shared" si="167"/>
        <v>42</v>
      </c>
      <c r="Q3506" s="3">
        <v>1</v>
      </c>
      <c r="R3506" s="3">
        <f t="shared" si="166"/>
        <v>4</v>
      </c>
      <c r="S3506" s="3">
        <v>42</v>
      </c>
      <c r="T3506" s="3">
        <f>IF(AND(H3506&lt;5,S3506&gt;=VLOOKUP(A3506,anni!$A$1:$O$32,6,0)),1,0)</f>
        <v>0</v>
      </c>
    </row>
    <row r="3507" spans="1:20" x14ac:dyDescent="0.3">
      <c r="A3507" s="3">
        <v>2005</v>
      </c>
      <c r="B3507" s="3">
        <v>183</v>
      </c>
      <c r="C3507" s="3" t="s">
        <v>69</v>
      </c>
      <c r="D3507" s="3" t="s">
        <v>147</v>
      </c>
      <c r="E3507" s="3" t="s">
        <v>147</v>
      </c>
      <c r="F3507" s="3">
        <v>4850</v>
      </c>
      <c r="G3507" s="3">
        <f t="shared" si="165"/>
        <v>2005</v>
      </c>
      <c r="H3507" s="4">
        <v>5</v>
      </c>
      <c r="I3507" s="3" t="s">
        <v>36</v>
      </c>
      <c r="J3507" s="3">
        <v>7</v>
      </c>
      <c r="K3507" s="3">
        <v>7</v>
      </c>
      <c r="L3507" s="3">
        <v>1</v>
      </c>
      <c r="M3507" s="3">
        <v>0</v>
      </c>
      <c r="N3507" s="3">
        <v>1</v>
      </c>
      <c r="O3507" s="3">
        <v>0</v>
      </c>
      <c r="P3507" s="3">
        <f t="shared" si="167"/>
        <v>16</v>
      </c>
      <c r="Q3507" s="3">
        <v>133</v>
      </c>
      <c r="R3507" s="3">
        <f t="shared" si="166"/>
        <v>1</v>
      </c>
      <c r="S3507" s="3">
        <v>16</v>
      </c>
      <c r="T3507" s="3">
        <f>IF(AND(H3507&lt;5,S3507&gt;=VLOOKUP(A3507,anni!$A$1:$O$32,6,0)),1,0)</f>
        <v>0</v>
      </c>
    </row>
    <row r="3508" spans="1:20" x14ac:dyDescent="0.3">
      <c r="A3508" s="3">
        <v>2005</v>
      </c>
      <c r="B3508" s="3">
        <v>184</v>
      </c>
      <c r="C3508" s="3" t="s">
        <v>32</v>
      </c>
      <c r="D3508" s="3" t="s">
        <v>95</v>
      </c>
      <c r="E3508" s="3" t="s">
        <v>95</v>
      </c>
      <c r="F3508" s="3">
        <v>4851</v>
      </c>
      <c r="G3508" s="3">
        <f t="shared" si="165"/>
        <v>2005</v>
      </c>
      <c r="H3508" s="4">
        <v>5</v>
      </c>
      <c r="I3508" s="3" t="s">
        <v>36</v>
      </c>
      <c r="J3508" s="3">
        <v>3</v>
      </c>
      <c r="K3508" s="3">
        <v>7</v>
      </c>
      <c r="L3508" s="3">
        <v>3</v>
      </c>
      <c r="M3508" s="3">
        <v>0</v>
      </c>
      <c r="N3508" s="3">
        <v>0</v>
      </c>
      <c r="O3508" s="3">
        <v>0</v>
      </c>
      <c r="P3508" s="3">
        <f t="shared" si="167"/>
        <v>13</v>
      </c>
      <c r="Q3508" s="3">
        <v>186</v>
      </c>
      <c r="R3508" s="3">
        <f t="shared" si="166"/>
        <v>1</v>
      </c>
      <c r="S3508" s="3">
        <v>13</v>
      </c>
      <c r="T3508" s="3">
        <f>IF(AND(H3508&lt;5,S3508&gt;=VLOOKUP(A3508,anni!$A$1:$O$32,6,0)),1,0)</f>
        <v>0</v>
      </c>
    </row>
    <row r="3509" spans="1:20" x14ac:dyDescent="0.3">
      <c r="A3509" s="3">
        <v>2005</v>
      </c>
      <c r="B3509" s="3">
        <v>185</v>
      </c>
      <c r="C3509" s="3" t="s">
        <v>37</v>
      </c>
      <c r="D3509" s="3" t="s">
        <v>38</v>
      </c>
      <c r="E3509" s="3" t="s">
        <v>38</v>
      </c>
      <c r="F3509" s="3">
        <v>4982</v>
      </c>
      <c r="G3509" s="3">
        <f t="shared" si="165"/>
        <v>2005</v>
      </c>
      <c r="H3509" s="4">
        <v>2</v>
      </c>
      <c r="I3509" s="3" t="s">
        <v>31</v>
      </c>
      <c r="J3509" s="3">
        <v>1</v>
      </c>
      <c r="K3509" s="3">
        <v>4</v>
      </c>
      <c r="L3509" s="3">
        <v>3</v>
      </c>
      <c r="M3509" s="3">
        <v>0</v>
      </c>
      <c r="N3509" s="3">
        <v>1</v>
      </c>
      <c r="O3509" s="3">
        <v>0</v>
      </c>
      <c r="P3509" s="3">
        <f t="shared" si="167"/>
        <v>14.4</v>
      </c>
      <c r="Q3509" s="3">
        <v>241</v>
      </c>
      <c r="R3509" s="3">
        <f t="shared" si="166"/>
        <v>1</v>
      </c>
      <c r="S3509" s="3">
        <v>9</v>
      </c>
      <c r="T3509" s="3">
        <f>IF(AND(H3509&lt;5,S3509&gt;=VLOOKUP(A3509,anni!$A$1:$O$32,6,0)),1,0)</f>
        <v>0</v>
      </c>
    </row>
    <row r="3510" spans="1:20" x14ac:dyDescent="0.3">
      <c r="A3510" s="3">
        <v>2005</v>
      </c>
      <c r="B3510" s="3">
        <v>186</v>
      </c>
      <c r="C3510" s="3" t="s">
        <v>39</v>
      </c>
      <c r="D3510" s="3" t="s">
        <v>40</v>
      </c>
      <c r="E3510" s="3" t="s">
        <v>40</v>
      </c>
      <c r="F3510" s="3">
        <v>4534</v>
      </c>
      <c r="G3510" s="3">
        <f t="shared" si="165"/>
        <v>2005</v>
      </c>
      <c r="H3510" s="4">
        <v>5</v>
      </c>
      <c r="I3510" s="3" t="s">
        <v>36</v>
      </c>
      <c r="J3510" s="3">
        <v>0</v>
      </c>
      <c r="K3510" s="3">
        <v>7</v>
      </c>
      <c r="L3510" s="3">
        <v>7</v>
      </c>
      <c r="M3510" s="3">
        <v>4</v>
      </c>
      <c r="N3510" s="3">
        <v>2</v>
      </c>
      <c r="O3510" s="3">
        <v>1</v>
      </c>
      <c r="P3510" s="3">
        <f t="shared" si="167"/>
        <v>21</v>
      </c>
      <c r="Q3510" s="3">
        <v>69</v>
      </c>
      <c r="R3510" s="3">
        <f t="shared" si="166"/>
        <v>2</v>
      </c>
      <c r="S3510" s="3">
        <v>21</v>
      </c>
      <c r="T3510" s="3">
        <f>IF(AND(H3510&lt;5,S3510&gt;=VLOOKUP(A3510,anni!$A$1:$O$32,6,0)),1,0)</f>
        <v>0</v>
      </c>
    </row>
    <row r="3511" spans="1:20" x14ac:dyDescent="0.3">
      <c r="A3511" s="3">
        <v>2005</v>
      </c>
      <c r="B3511" s="3">
        <v>187</v>
      </c>
      <c r="C3511" s="3" t="s">
        <v>32</v>
      </c>
      <c r="D3511" s="3" t="s">
        <v>61</v>
      </c>
      <c r="E3511" s="3" t="s">
        <v>61</v>
      </c>
      <c r="F3511" s="3">
        <v>4914</v>
      </c>
      <c r="G3511" s="3">
        <f t="shared" si="165"/>
        <v>2005</v>
      </c>
      <c r="H3511" s="4">
        <v>4</v>
      </c>
      <c r="I3511" s="3" t="s">
        <v>36</v>
      </c>
      <c r="J3511" s="3">
        <v>2</v>
      </c>
      <c r="K3511" s="3">
        <v>1</v>
      </c>
      <c r="L3511" s="3">
        <v>0</v>
      </c>
      <c r="M3511" s="3">
        <v>0</v>
      </c>
      <c r="N3511" s="3">
        <v>2</v>
      </c>
      <c r="O3511" s="3">
        <v>0</v>
      </c>
      <c r="P3511" s="3">
        <f t="shared" si="167"/>
        <v>6</v>
      </c>
      <c r="Q3511" s="3">
        <v>273</v>
      </c>
      <c r="R3511" s="3">
        <f t="shared" si="166"/>
        <v>1</v>
      </c>
      <c r="S3511" s="3">
        <v>5</v>
      </c>
      <c r="T3511" s="3">
        <f>IF(AND(H3511&lt;5,S3511&gt;=VLOOKUP(A3511,anni!$A$1:$O$32,6,0)),1,0)</f>
        <v>0</v>
      </c>
    </row>
    <row r="3512" spans="1:20" x14ac:dyDescent="0.3">
      <c r="A3512" s="3">
        <v>2005</v>
      </c>
      <c r="B3512" s="3">
        <v>188</v>
      </c>
      <c r="C3512" s="3" t="s">
        <v>47</v>
      </c>
      <c r="D3512" s="3" t="s">
        <v>118</v>
      </c>
      <c r="E3512" s="3" t="s">
        <v>118</v>
      </c>
      <c r="F3512" s="3">
        <v>4983</v>
      </c>
      <c r="G3512" s="3">
        <f t="shared" si="165"/>
        <v>2005</v>
      </c>
      <c r="H3512" s="4">
        <v>2</v>
      </c>
      <c r="I3512" s="3" t="s">
        <v>31</v>
      </c>
      <c r="J3512" s="3">
        <v>2</v>
      </c>
      <c r="K3512" s="3">
        <v>7</v>
      </c>
      <c r="L3512" s="3">
        <v>5</v>
      </c>
      <c r="M3512" s="3">
        <v>0</v>
      </c>
      <c r="N3512" s="3">
        <v>1</v>
      </c>
      <c r="O3512" s="3">
        <v>0</v>
      </c>
      <c r="P3512" s="3">
        <f t="shared" si="167"/>
        <v>24</v>
      </c>
      <c r="Q3512" s="3">
        <v>156</v>
      </c>
      <c r="R3512" s="3">
        <f t="shared" si="166"/>
        <v>1</v>
      </c>
      <c r="S3512" s="3">
        <v>15</v>
      </c>
      <c r="T3512" s="3">
        <f>IF(AND(H3512&lt;5,S3512&gt;=VLOOKUP(A3512,anni!$A$1:$O$32,6,0)),1,0)</f>
        <v>0</v>
      </c>
    </row>
    <row r="3513" spans="1:20" x14ac:dyDescent="0.3">
      <c r="A3513" s="3">
        <v>2005</v>
      </c>
      <c r="B3513" s="3">
        <v>189</v>
      </c>
      <c r="C3513" s="3" t="s">
        <v>39</v>
      </c>
      <c r="D3513" s="3" t="s">
        <v>40</v>
      </c>
      <c r="E3513" s="3" t="s">
        <v>40</v>
      </c>
      <c r="F3513" s="3">
        <v>4984</v>
      </c>
      <c r="G3513" s="3">
        <f t="shared" si="165"/>
        <v>2005</v>
      </c>
      <c r="H3513" s="4">
        <v>2</v>
      </c>
      <c r="I3513" s="3" t="s">
        <v>31</v>
      </c>
      <c r="J3513" s="3">
        <v>2</v>
      </c>
      <c r="K3513" s="3">
        <v>7</v>
      </c>
      <c r="L3513" s="3">
        <v>7</v>
      </c>
      <c r="M3513" s="3">
        <v>0</v>
      </c>
      <c r="N3513" s="3">
        <v>0</v>
      </c>
      <c r="O3513" s="3">
        <v>0</v>
      </c>
      <c r="P3513" s="3">
        <f t="shared" si="167"/>
        <v>25.6</v>
      </c>
      <c r="Q3513" s="3">
        <v>133</v>
      </c>
      <c r="R3513" s="3">
        <f t="shared" si="166"/>
        <v>2</v>
      </c>
      <c r="S3513" s="3">
        <v>16</v>
      </c>
      <c r="T3513" s="3">
        <f>IF(AND(H3513&lt;5,S3513&gt;=VLOOKUP(A3513,anni!$A$1:$O$32,6,0)),1,0)</f>
        <v>0</v>
      </c>
    </row>
    <row r="3514" spans="1:20" x14ac:dyDescent="0.3">
      <c r="A3514" s="3">
        <v>2005</v>
      </c>
      <c r="B3514" s="3">
        <v>190</v>
      </c>
      <c r="C3514" s="3" t="s">
        <v>39</v>
      </c>
      <c r="D3514" s="3" t="s">
        <v>40</v>
      </c>
      <c r="E3514" s="3" t="s">
        <v>40</v>
      </c>
      <c r="F3514" s="3">
        <v>4535</v>
      </c>
      <c r="G3514" s="3">
        <f t="shared" si="165"/>
        <v>2005</v>
      </c>
      <c r="H3514" s="4">
        <v>5</v>
      </c>
      <c r="I3514" s="3" t="s">
        <v>36</v>
      </c>
      <c r="J3514" s="3">
        <v>5</v>
      </c>
      <c r="K3514" s="3">
        <v>2</v>
      </c>
      <c r="L3514" s="3">
        <v>0</v>
      </c>
      <c r="M3514" s="3">
        <v>3</v>
      </c>
      <c r="N3514" s="3">
        <v>1</v>
      </c>
      <c r="O3514" s="3">
        <v>7</v>
      </c>
      <c r="P3514" s="3">
        <f t="shared" si="167"/>
        <v>18</v>
      </c>
      <c r="Q3514" s="3">
        <v>105</v>
      </c>
      <c r="R3514" s="3">
        <f t="shared" si="166"/>
        <v>2</v>
      </c>
      <c r="S3514" s="3">
        <v>18</v>
      </c>
      <c r="T3514" s="3">
        <f>IF(AND(H3514&lt;5,S3514&gt;=VLOOKUP(A3514,anni!$A$1:$O$32,6,0)),1,0)</f>
        <v>0</v>
      </c>
    </row>
    <row r="3515" spans="1:20" x14ac:dyDescent="0.3">
      <c r="A3515" s="3">
        <v>2005</v>
      </c>
      <c r="B3515" s="3">
        <v>191</v>
      </c>
      <c r="C3515" s="3" t="s">
        <v>62</v>
      </c>
      <c r="D3515" s="3" t="s">
        <v>63</v>
      </c>
      <c r="E3515" s="3" t="s">
        <v>63</v>
      </c>
      <c r="F3515" s="3">
        <v>4915</v>
      </c>
      <c r="G3515" s="3">
        <f t="shared" si="165"/>
        <v>2005</v>
      </c>
      <c r="H3515" s="4">
        <v>4</v>
      </c>
      <c r="I3515" s="3" t="s">
        <v>36</v>
      </c>
      <c r="J3515" s="3">
        <v>1</v>
      </c>
      <c r="K3515" s="3">
        <v>0</v>
      </c>
      <c r="L3515" s="3">
        <v>0</v>
      </c>
      <c r="M3515" s="3">
        <v>0</v>
      </c>
      <c r="N3515" s="3">
        <v>1</v>
      </c>
      <c r="O3515" s="3">
        <v>1</v>
      </c>
      <c r="P3515" s="3">
        <f t="shared" si="167"/>
        <v>3.5999999999999996</v>
      </c>
      <c r="Q3515" s="3">
        <v>282</v>
      </c>
      <c r="R3515" s="3">
        <f t="shared" si="166"/>
        <v>1</v>
      </c>
      <c r="S3515" s="3">
        <v>3</v>
      </c>
      <c r="T3515" s="3">
        <f>IF(AND(H3515&lt;5,S3515&gt;=VLOOKUP(A3515,anni!$A$1:$O$32,6,0)),1,0)</f>
        <v>0</v>
      </c>
    </row>
    <row r="3516" spans="1:20" x14ac:dyDescent="0.3">
      <c r="A3516" s="3">
        <v>2005</v>
      </c>
      <c r="B3516" s="3">
        <v>192</v>
      </c>
      <c r="C3516" s="3" t="s">
        <v>101</v>
      </c>
      <c r="D3516" s="3" t="s">
        <v>117</v>
      </c>
      <c r="E3516" s="3" t="s">
        <v>117</v>
      </c>
      <c r="F3516" s="3">
        <v>4580</v>
      </c>
      <c r="G3516" s="3">
        <f t="shared" si="165"/>
        <v>2005</v>
      </c>
      <c r="H3516" s="4">
        <v>4</v>
      </c>
      <c r="I3516" s="3" t="s">
        <v>36</v>
      </c>
      <c r="J3516" s="3">
        <v>0</v>
      </c>
      <c r="K3516" s="3">
        <v>0</v>
      </c>
      <c r="L3516" s="3">
        <v>7</v>
      </c>
      <c r="M3516" s="3">
        <v>0</v>
      </c>
      <c r="N3516" s="3">
        <v>2</v>
      </c>
      <c r="O3516" s="3">
        <v>0</v>
      </c>
      <c r="P3516" s="3">
        <f t="shared" si="167"/>
        <v>10.799999999999999</v>
      </c>
      <c r="Q3516" s="3">
        <v>241</v>
      </c>
      <c r="R3516" s="3">
        <f t="shared" si="166"/>
        <v>2</v>
      </c>
      <c r="S3516" s="3">
        <v>9</v>
      </c>
      <c r="T3516" s="3">
        <f>IF(AND(H3516&lt;5,S3516&gt;=VLOOKUP(A3516,anni!$A$1:$O$32,6,0)),1,0)</f>
        <v>0</v>
      </c>
    </row>
    <row r="3517" spans="1:20" x14ac:dyDescent="0.3">
      <c r="A3517" s="3">
        <v>2005</v>
      </c>
      <c r="B3517" s="3">
        <v>193</v>
      </c>
      <c r="C3517" s="3" t="s">
        <v>56</v>
      </c>
      <c r="D3517" s="3" t="s">
        <v>85</v>
      </c>
      <c r="E3517" s="3" t="s">
        <v>85</v>
      </c>
      <c r="F3517" s="3">
        <v>4771</v>
      </c>
      <c r="G3517" s="3">
        <f t="shared" si="165"/>
        <v>2005</v>
      </c>
      <c r="H3517" s="4">
        <v>3</v>
      </c>
      <c r="I3517" s="3" t="s">
        <v>36</v>
      </c>
      <c r="J3517" s="3">
        <v>5</v>
      </c>
      <c r="K3517" s="3">
        <v>1</v>
      </c>
      <c r="L3517" s="3">
        <v>7</v>
      </c>
      <c r="M3517" s="3">
        <v>0</v>
      </c>
      <c r="N3517" s="3">
        <v>1</v>
      </c>
      <c r="O3517" s="3">
        <v>1</v>
      </c>
      <c r="P3517" s="3">
        <f t="shared" si="167"/>
        <v>21</v>
      </c>
      <c r="Q3517" s="3">
        <v>156</v>
      </c>
      <c r="R3517" s="3">
        <f t="shared" si="166"/>
        <v>3</v>
      </c>
      <c r="S3517" s="3">
        <v>15</v>
      </c>
      <c r="T3517" s="3">
        <f>IF(AND(H3517&lt;5,S3517&gt;=VLOOKUP(A3517,anni!$A$1:$O$32,6,0)),1,0)</f>
        <v>0</v>
      </c>
    </row>
    <row r="3518" spans="1:20" x14ac:dyDescent="0.3">
      <c r="A3518" s="3">
        <v>2005</v>
      </c>
      <c r="B3518" s="3">
        <v>194</v>
      </c>
      <c r="C3518" s="3" t="s">
        <v>50</v>
      </c>
      <c r="D3518" s="3" t="s">
        <v>51</v>
      </c>
      <c r="E3518" s="3" t="s">
        <v>51</v>
      </c>
      <c r="F3518" s="3">
        <v>4772</v>
      </c>
      <c r="G3518" s="3">
        <f t="shared" si="165"/>
        <v>2005</v>
      </c>
      <c r="H3518" s="4">
        <v>3</v>
      </c>
      <c r="I3518" s="3" t="s">
        <v>36</v>
      </c>
      <c r="J3518" s="3">
        <v>7</v>
      </c>
      <c r="K3518" s="3">
        <v>1</v>
      </c>
      <c r="L3518" s="3">
        <v>3</v>
      </c>
      <c r="M3518" s="3">
        <v>0</v>
      </c>
      <c r="N3518" s="3">
        <v>1</v>
      </c>
      <c r="O3518" s="3">
        <v>0</v>
      </c>
      <c r="P3518" s="3">
        <f t="shared" si="167"/>
        <v>16.799999999999997</v>
      </c>
      <c r="Q3518" s="3">
        <v>194</v>
      </c>
      <c r="R3518" s="3">
        <f t="shared" si="166"/>
        <v>2</v>
      </c>
      <c r="S3518" s="3">
        <v>12</v>
      </c>
      <c r="T3518" s="3">
        <f>IF(AND(H3518&lt;5,S3518&gt;=VLOOKUP(A3518,anni!$A$1:$O$32,6,0)),1,0)</f>
        <v>0</v>
      </c>
    </row>
    <row r="3519" spans="1:20" x14ac:dyDescent="0.3">
      <c r="A3519" s="3">
        <v>2005</v>
      </c>
      <c r="B3519" s="3">
        <v>195</v>
      </c>
      <c r="C3519" s="3" t="s">
        <v>34</v>
      </c>
      <c r="D3519" s="3" t="s">
        <v>130</v>
      </c>
      <c r="E3519" s="3" t="s">
        <v>130</v>
      </c>
      <c r="F3519" s="3">
        <v>4852</v>
      </c>
      <c r="G3519" s="3">
        <f t="shared" si="165"/>
        <v>2005</v>
      </c>
      <c r="H3519" s="4">
        <v>5</v>
      </c>
      <c r="I3519" s="3" t="s">
        <v>36</v>
      </c>
      <c r="J3519" s="3">
        <v>7</v>
      </c>
      <c r="K3519" s="3">
        <v>0</v>
      </c>
      <c r="L3519" s="3">
        <v>7</v>
      </c>
      <c r="M3519" s="3">
        <v>5</v>
      </c>
      <c r="N3519" s="3">
        <v>2</v>
      </c>
      <c r="O3519" s="3">
        <v>0</v>
      </c>
      <c r="P3519" s="3">
        <f t="shared" si="167"/>
        <v>21</v>
      </c>
      <c r="Q3519" s="3">
        <v>69</v>
      </c>
      <c r="R3519" s="3">
        <f t="shared" si="166"/>
        <v>1</v>
      </c>
      <c r="S3519" s="3">
        <v>21</v>
      </c>
      <c r="T3519" s="3">
        <f>IF(AND(H3519&lt;5,S3519&gt;=VLOOKUP(A3519,anni!$A$1:$O$32,6,0)),1,0)</f>
        <v>0</v>
      </c>
    </row>
    <row r="3520" spans="1:20" x14ac:dyDescent="0.3">
      <c r="A3520" s="3">
        <v>2005</v>
      </c>
      <c r="B3520" s="3">
        <v>196</v>
      </c>
      <c r="C3520" s="3" t="s">
        <v>32</v>
      </c>
      <c r="D3520" s="3" t="s">
        <v>127</v>
      </c>
      <c r="E3520" s="3" t="s">
        <v>127</v>
      </c>
      <c r="F3520" s="3">
        <v>4949</v>
      </c>
      <c r="G3520" s="3">
        <f t="shared" si="165"/>
        <v>2005</v>
      </c>
      <c r="H3520" s="4">
        <v>3</v>
      </c>
      <c r="I3520" s="3" t="s">
        <v>36</v>
      </c>
      <c r="J3520" s="3">
        <v>6</v>
      </c>
      <c r="K3520" s="3">
        <v>0</v>
      </c>
      <c r="L3520" s="3">
        <v>3</v>
      </c>
      <c r="M3520" s="3">
        <v>0</v>
      </c>
      <c r="N3520" s="3">
        <v>1</v>
      </c>
      <c r="O3520" s="3">
        <v>0</v>
      </c>
      <c r="P3520" s="3">
        <f t="shared" si="167"/>
        <v>14</v>
      </c>
      <c r="Q3520" s="3">
        <v>223</v>
      </c>
      <c r="R3520" s="3">
        <f t="shared" si="166"/>
        <v>3</v>
      </c>
      <c r="S3520" s="3">
        <v>10</v>
      </c>
      <c r="T3520" s="3">
        <f>IF(AND(H3520&lt;5,S3520&gt;=VLOOKUP(A3520,anni!$A$1:$O$32,6,0)),1,0)</f>
        <v>0</v>
      </c>
    </row>
    <row r="3521" spans="1:20" x14ac:dyDescent="0.3">
      <c r="A3521" s="3">
        <v>2005</v>
      </c>
      <c r="B3521" s="3">
        <v>197</v>
      </c>
      <c r="C3521" s="3" t="s">
        <v>37</v>
      </c>
      <c r="D3521" s="3" t="s">
        <v>96</v>
      </c>
      <c r="E3521" s="3" t="s">
        <v>96</v>
      </c>
      <c r="F3521" s="3">
        <v>4853</v>
      </c>
      <c r="G3521" s="3">
        <f t="shared" si="165"/>
        <v>2005</v>
      </c>
      <c r="H3521" s="4">
        <v>5</v>
      </c>
      <c r="I3521" s="3" t="s">
        <v>36</v>
      </c>
      <c r="J3521" s="3">
        <v>1</v>
      </c>
      <c r="K3521" s="3">
        <v>0</v>
      </c>
      <c r="L3521" s="3">
        <v>7</v>
      </c>
      <c r="M3521" s="3">
        <v>0</v>
      </c>
      <c r="N3521" s="3">
        <v>1</v>
      </c>
      <c r="O3521" s="3">
        <v>0</v>
      </c>
      <c r="P3521" s="3">
        <f t="shared" si="167"/>
        <v>9</v>
      </c>
      <c r="Q3521" s="3">
        <v>241</v>
      </c>
      <c r="R3521" s="3">
        <f t="shared" si="166"/>
        <v>1</v>
      </c>
      <c r="S3521" s="3">
        <v>9</v>
      </c>
      <c r="T3521" s="3">
        <f>IF(AND(H3521&lt;5,S3521&gt;=VLOOKUP(A3521,anni!$A$1:$O$32,6,0)),1,0)</f>
        <v>0</v>
      </c>
    </row>
    <row r="3522" spans="1:20" x14ac:dyDescent="0.3">
      <c r="A3522" s="3">
        <v>2005</v>
      </c>
      <c r="B3522" s="3">
        <v>198</v>
      </c>
      <c r="C3522" s="3" t="s">
        <v>34</v>
      </c>
      <c r="D3522" s="3" t="s">
        <v>35</v>
      </c>
      <c r="E3522" s="3" t="s">
        <v>35</v>
      </c>
      <c r="F3522" s="3">
        <v>4707</v>
      </c>
      <c r="G3522" s="3">
        <f t="shared" ref="G3522:G3585" si="168">A3522</f>
        <v>2005</v>
      </c>
      <c r="H3522" s="4">
        <v>5</v>
      </c>
      <c r="I3522" s="3" t="s">
        <v>36</v>
      </c>
      <c r="J3522" s="3">
        <v>5</v>
      </c>
      <c r="K3522" s="3">
        <v>2</v>
      </c>
      <c r="L3522" s="3">
        <v>7</v>
      </c>
      <c r="M3522" s="3">
        <v>0</v>
      </c>
      <c r="N3522" s="3">
        <v>2</v>
      </c>
      <c r="O3522" s="3">
        <v>2</v>
      </c>
      <c r="P3522" s="3">
        <f t="shared" si="167"/>
        <v>18</v>
      </c>
      <c r="Q3522" s="3">
        <v>105</v>
      </c>
      <c r="R3522" s="3">
        <f t="shared" si="166"/>
        <v>2</v>
      </c>
      <c r="S3522" s="3">
        <v>18</v>
      </c>
      <c r="T3522" s="3">
        <f>IF(AND(H3522&lt;5,S3522&gt;=VLOOKUP(A3522,anni!$A$1:$O$32,6,0)),1,0)</f>
        <v>0</v>
      </c>
    </row>
    <row r="3523" spans="1:20" x14ac:dyDescent="0.3">
      <c r="A3523" s="3">
        <v>2005</v>
      </c>
      <c r="B3523" s="3">
        <v>199</v>
      </c>
      <c r="C3523" s="3" t="s">
        <v>34</v>
      </c>
      <c r="D3523" s="3" t="s">
        <v>35</v>
      </c>
      <c r="E3523" s="3" t="s">
        <v>35</v>
      </c>
      <c r="F3523" s="3">
        <v>4985</v>
      </c>
      <c r="G3523" s="3">
        <f t="shared" si="168"/>
        <v>2005</v>
      </c>
      <c r="H3523" s="4">
        <v>2</v>
      </c>
      <c r="I3523" s="3" t="s">
        <v>31</v>
      </c>
      <c r="J3523" s="3">
        <v>2</v>
      </c>
      <c r="K3523" s="3">
        <v>4</v>
      </c>
      <c r="L3523" s="3">
        <v>5</v>
      </c>
      <c r="M3523" s="3">
        <v>0</v>
      </c>
      <c r="N3523" s="3">
        <v>2</v>
      </c>
      <c r="O3523" s="3">
        <v>0</v>
      </c>
      <c r="P3523" s="3">
        <f t="shared" si="167"/>
        <v>20.8</v>
      </c>
      <c r="Q3523" s="3">
        <v>186</v>
      </c>
      <c r="R3523" s="3">
        <f t="shared" si="166"/>
        <v>3</v>
      </c>
      <c r="S3523" s="3">
        <v>13</v>
      </c>
      <c r="T3523" s="3">
        <f>IF(AND(H3523&lt;5,S3523&gt;=VLOOKUP(A3523,anni!$A$1:$O$32,6,0)),1,0)</f>
        <v>0</v>
      </c>
    </row>
    <row r="3524" spans="1:20" x14ac:dyDescent="0.3">
      <c r="A3524" s="3">
        <v>2005</v>
      </c>
      <c r="B3524" s="3">
        <v>200</v>
      </c>
      <c r="C3524" s="3" t="s">
        <v>34</v>
      </c>
      <c r="D3524" s="3" t="s">
        <v>35</v>
      </c>
      <c r="E3524" s="3" t="s">
        <v>35</v>
      </c>
      <c r="F3524" s="3">
        <v>4708</v>
      </c>
      <c r="G3524" s="3">
        <f t="shared" si="168"/>
        <v>2005</v>
      </c>
      <c r="H3524" s="4">
        <v>5</v>
      </c>
      <c r="I3524" s="3" t="s">
        <v>36</v>
      </c>
      <c r="J3524" s="3">
        <v>3</v>
      </c>
      <c r="K3524" s="3">
        <v>7</v>
      </c>
      <c r="L3524" s="3">
        <v>7</v>
      </c>
      <c r="M3524" s="3">
        <v>3</v>
      </c>
      <c r="N3524" s="3">
        <v>2</v>
      </c>
      <c r="O3524" s="3">
        <v>0</v>
      </c>
      <c r="P3524" s="3">
        <f t="shared" si="167"/>
        <v>22</v>
      </c>
      <c r="Q3524" s="3">
        <v>58</v>
      </c>
      <c r="R3524" s="3">
        <f t="shared" si="166"/>
        <v>2</v>
      </c>
      <c r="S3524" s="3">
        <v>22</v>
      </c>
      <c r="T3524" s="3">
        <f>IF(AND(H3524&lt;5,S3524&gt;=VLOOKUP(A3524,anni!$A$1:$O$32,6,0)),1,0)</f>
        <v>0</v>
      </c>
    </row>
    <row r="3525" spans="1:20" x14ac:dyDescent="0.3">
      <c r="A3525" s="3">
        <v>2005</v>
      </c>
      <c r="B3525" s="3">
        <v>201</v>
      </c>
      <c r="C3525" s="3" t="s">
        <v>47</v>
      </c>
      <c r="D3525" s="3" t="s">
        <v>73</v>
      </c>
      <c r="E3525" s="3" t="s">
        <v>73</v>
      </c>
      <c r="F3525" s="3">
        <v>4916</v>
      </c>
      <c r="G3525" s="3">
        <f t="shared" si="168"/>
        <v>2005</v>
      </c>
      <c r="H3525" s="4">
        <v>4</v>
      </c>
      <c r="I3525" s="3" t="s">
        <v>36</v>
      </c>
      <c r="J3525" s="3">
        <v>7</v>
      </c>
      <c r="K3525" s="3">
        <v>0</v>
      </c>
      <c r="L3525" s="3">
        <v>7</v>
      </c>
      <c r="M3525" s="3">
        <v>0</v>
      </c>
      <c r="N3525" s="3">
        <v>2</v>
      </c>
      <c r="O3525" s="3">
        <v>1</v>
      </c>
      <c r="P3525" s="3">
        <f t="shared" si="167"/>
        <v>20.399999999999999</v>
      </c>
      <c r="Q3525" s="3">
        <v>122</v>
      </c>
      <c r="R3525" s="3">
        <f t="shared" si="166"/>
        <v>2</v>
      </c>
      <c r="S3525" s="3">
        <v>17</v>
      </c>
      <c r="T3525" s="3">
        <f>IF(AND(H3525&lt;5,S3525&gt;=VLOOKUP(A3525,anni!$A$1:$O$32,6,0)),1,0)</f>
        <v>0</v>
      </c>
    </row>
    <row r="3526" spans="1:20" x14ac:dyDescent="0.3">
      <c r="A3526" s="3">
        <v>2005</v>
      </c>
      <c r="B3526" s="3">
        <v>202</v>
      </c>
      <c r="C3526" s="3" t="s">
        <v>37</v>
      </c>
      <c r="D3526" s="3" t="s">
        <v>96</v>
      </c>
      <c r="E3526" s="3" t="s">
        <v>96</v>
      </c>
      <c r="F3526" s="3">
        <v>4986</v>
      </c>
      <c r="G3526" s="3">
        <f t="shared" si="168"/>
        <v>2005</v>
      </c>
      <c r="H3526" s="4">
        <v>2</v>
      </c>
      <c r="I3526" s="3" t="s">
        <v>31</v>
      </c>
      <c r="J3526" s="3">
        <v>1</v>
      </c>
      <c r="K3526" s="3">
        <v>4</v>
      </c>
      <c r="L3526" s="3">
        <v>7</v>
      </c>
      <c r="M3526" s="3">
        <v>0</v>
      </c>
      <c r="N3526" s="3">
        <v>0</v>
      </c>
      <c r="O3526" s="3">
        <v>0</v>
      </c>
      <c r="P3526" s="3">
        <f t="shared" si="167"/>
        <v>19.200000000000003</v>
      </c>
      <c r="Q3526" s="3">
        <v>194</v>
      </c>
      <c r="R3526" s="3">
        <f t="shared" si="166"/>
        <v>4</v>
      </c>
      <c r="S3526" s="3">
        <v>12</v>
      </c>
      <c r="T3526" s="3">
        <f>IF(AND(H3526&lt;5,S3526&gt;=VLOOKUP(A3526,anni!$A$1:$O$32,6,0)),1,0)</f>
        <v>0</v>
      </c>
    </row>
    <row r="3527" spans="1:20" x14ac:dyDescent="0.3">
      <c r="A3527" s="3">
        <v>2005</v>
      </c>
      <c r="B3527" s="3">
        <v>203</v>
      </c>
      <c r="C3527" s="3" t="s">
        <v>37</v>
      </c>
      <c r="D3527" s="3" t="s">
        <v>38</v>
      </c>
      <c r="E3527" s="3" t="s">
        <v>38</v>
      </c>
      <c r="F3527" s="3">
        <v>4536</v>
      </c>
      <c r="G3527" s="3">
        <f t="shared" si="168"/>
        <v>2005</v>
      </c>
      <c r="H3527" s="4">
        <v>5</v>
      </c>
      <c r="I3527" s="3" t="s">
        <v>36</v>
      </c>
      <c r="J3527" s="3">
        <v>7</v>
      </c>
      <c r="K3527" s="3">
        <v>7</v>
      </c>
      <c r="L3527" s="3">
        <v>7</v>
      </c>
      <c r="M3527" s="3">
        <v>1</v>
      </c>
      <c r="N3527" s="3">
        <v>0</v>
      </c>
      <c r="O3527" s="3">
        <v>0</v>
      </c>
      <c r="P3527" s="3">
        <f t="shared" si="167"/>
        <v>22</v>
      </c>
      <c r="Q3527" s="3">
        <v>58</v>
      </c>
      <c r="R3527" s="3">
        <f t="shared" si="166"/>
        <v>3</v>
      </c>
      <c r="S3527" s="3">
        <v>22</v>
      </c>
      <c r="T3527" s="3">
        <f>IF(AND(H3527&lt;5,S3527&gt;=VLOOKUP(A3527,anni!$A$1:$O$32,6,0)),1,0)</f>
        <v>0</v>
      </c>
    </row>
    <row r="3528" spans="1:20" x14ac:dyDescent="0.3">
      <c r="A3528" s="3">
        <v>2005</v>
      </c>
      <c r="B3528" s="3">
        <v>204</v>
      </c>
      <c r="C3528" s="3" t="s">
        <v>43</v>
      </c>
      <c r="D3528" s="3" t="s">
        <v>44</v>
      </c>
      <c r="E3528" s="3" t="s">
        <v>44</v>
      </c>
      <c r="F3528" s="3">
        <v>4581</v>
      </c>
      <c r="G3528" s="3">
        <f t="shared" si="168"/>
        <v>2005</v>
      </c>
      <c r="H3528" s="4">
        <v>4</v>
      </c>
      <c r="I3528" s="3" t="s">
        <v>36</v>
      </c>
      <c r="J3528" s="3">
        <v>2</v>
      </c>
      <c r="K3528" s="3">
        <v>1</v>
      </c>
      <c r="L3528" s="3">
        <v>7</v>
      </c>
      <c r="M3528" s="3">
        <v>0</v>
      </c>
      <c r="N3528" s="3">
        <v>2</v>
      </c>
      <c r="O3528" s="3">
        <v>0</v>
      </c>
      <c r="P3528" s="3">
        <f t="shared" si="167"/>
        <v>14.399999999999999</v>
      </c>
      <c r="Q3528" s="3">
        <v>194</v>
      </c>
      <c r="R3528" s="3">
        <f t="shared" si="166"/>
        <v>2</v>
      </c>
      <c r="S3528" s="3">
        <v>12</v>
      </c>
      <c r="T3528" s="3">
        <f>IF(AND(H3528&lt;5,S3528&gt;=VLOOKUP(A3528,anni!$A$1:$O$32,6,0)),1,0)</f>
        <v>0</v>
      </c>
    </row>
    <row r="3529" spans="1:20" x14ac:dyDescent="0.3">
      <c r="A3529" s="3">
        <v>2005</v>
      </c>
      <c r="B3529" s="3">
        <v>205</v>
      </c>
      <c r="C3529" s="3" t="s">
        <v>39</v>
      </c>
      <c r="D3529" s="3" t="s">
        <v>111</v>
      </c>
      <c r="E3529" s="3" t="s">
        <v>111</v>
      </c>
      <c r="F3529" s="3">
        <v>4950</v>
      </c>
      <c r="G3529" s="3">
        <f t="shared" si="168"/>
        <v>2005</v>
      </c>
      <c r="H3529" s="4">
        <v>3</v>
      </c>
      <c r="I3529" s="3" t="s">
        <v>36</v>
      </c>
      <c r="J3529" s="3">
        <v>1</v>
      </c>
      <c r="K3529" s="3">
        <v>7</v>
      </c>
      <c r="L3529" s="3">
        <v>7</v>
      </c>
      <c r="M3529" s="3">
        <v>1</v>
      </c>
      <c r="N3529" s="3">
        <v>0</v>
      </c>
      <c r="O3529" s="3">
        <v>0</v>
      </c>
      <c r="P3529" s="3">
        <f t="shared" si="167"/>
        <v>22.4</v>
      </c>
      <c r="Q3529" s="3">
        <v>133</v>
      </c>
      <c r="R3529" s="3">
        <f t="shared" si="166"/>
        <v>3</v>
      </c>
      <c r="S3529" s="3">
        <v>16</v>
      </c>
      <c r="T3529" s="3">
        <f>IF(AND(H3529&lt;5,S3529&gt;=VLOOKUP(A3529,anni!$A$1:$O$32,6,0)),1,0)</f>
        <v>0</v>
      </c>
    </row>
    <row r="3530" spans="1:20" x14ac:dyDescent="0.3">
      <c r="A3530" s="3">
        <v>2005</v>
      </c>
      <c r="B3530" s="3">
        <v>206</v>
      </c>
      <c r="C3530" s="3" t="s">
        <v>59</v>
      </c>
      <c r="D3530" s="3" t="s">
        <v>128</v>
      </c>
      <c r="E3530" s="3" t="s">
        <v>128</v>
      </c>
      <c r="F3530" s="3">
        <v>4854</v>
      </c>
      <c r="G3530" s="3">
        <f t="shared" si="168"/>
        <v>2005</v>
      </c>
      <c r="H3530" s="4">
        <v>5</v>
      </c>
      <c r="I3530" s="3" t="s">
        <v>36</v>
      </c>
      <c r="J3530" s="3">
        <v>7</v>
      </c>
      <c r="K3530" s="3">
        <v>0</v>
      </c>
      <c r="L3530" s="3">
        <v>7</v>
      </c>
      <c r="M3530" s="3">
        <v>2</v>
      </c>
      <c r="N3530" s="3">
        <v>1</v>
      </c>
      <c r="O3530" s="3">
        <v>0</v>
      </c>
      <c r="P3530" s="3">
        <f t="shared" si="167"/>
        <v>17</v>
      </c>
      <c r="Q3530" s="3">
        <v>122</v>
      </c>
      <c r="R3530" s="3">
        <f t="shared" si="166"/>
        <v>1</v>
      </c>
      <c r="S3530" s="3">
        <v>17</v>
      </c>
      <c r="T3530" s="3">
        <f>IF(AND(H3530&lt;5,S3530&gt;=VLOOKUP(A3530,anni!$A$1:$O$32,6,0)),1,0)</f>
        <v>0</v>
      </c>
    </row>
    <row r="3531" spans="1:20" x14ac:dyDescent="0.3">
      <c r="A3531" s="3">
        <v>2005</v>
      </c>
      <c r="B3531" s="3">
        <v>207</v>
      </c>
      <c r="C3531" s="3" t="s">
        <v>56</v>
      </c>
      <c r="D3531" s="3" t="s">
        <v>85</v>
      </c>
      <c r="E3531" s="3" t="s">
        <v>85</v>
      </c>
      <c r="F3531" s="3">
        <v>4733</v>
      </c>
      <c r="G3531" s="3">
        <f t="shared" si="168"/>
        <v>2005</v>
      </c>
      <c r="H3531" s="4">
        <v>4</v>
      </c>
      <c r="I3531" s="3" t="s">
        <v>36</v>
      </c>
      <c r="J3531" s="3">
        <v>1</v>
      </c>
      <c r="K3531" s="3">
        <v>7</v>
      </c>
      <c r="L3531" s="3">
        <v>7</v>
      </c>
      <c r="M3531" s="3">
        <v>4</v>
      </c>
      <c r="N3531" s="3">
        <v>7</v>
      </c>
      <c r="O3531" s="3">
        <v>7</v>
      </c>
      <c r="P3531" s="3">
        <f t="shared" si="167"/>
        <v>0</v>
      </c>
      <c r="Q3531" s="3">
        <v>8</v>
      </c>
      <c r="R3531" s="3">
        <f t="shared" si="166"/>
        <v>3</v>
      </c>
      <c r="S3531" s="3">
        <v>33</v>
      </c>
      <c r="T3531" s="3">
        <f>IF(AND(H3531&lt;5,S3531&gt;=VLOOKUP(A3531,anni!$A$1:$O$32,6,0)),1,0)</f>
        <v>1</v>
      </c>
    </row>
    <row r="3532" spans="1:20" x14ac:dyDescent="0.3">
      <c r="A3532" s="3">
        <v>2005</v>
      </c>
      <c r="B3532" s="3">
        <v>208</v>
      </c>
      <c r="C3532" s="3" t="s">
        <v>34</v>
      </c>
      <c r="D3532" s="3" t="s">
        <v>41</v>
      </c>
      <c r="E3532" s="3" t="s">
        <v>41</v>
      </c>
      <c r="F3532" s="3">
        <v>4855</v>
      </c>
      <c r="G3532" s="3">
        <f t="shared" si="168"/>
        <v>2005</v>
      </c>
      <c r="H3532" s="4">
        <v>5</v>
      </c>
      <c r="I3532" s="3" t="s">
        <v>36</v>
      </c>
      <c r="J3532" s="3">
        <v>6</v>
      </c>
      <c r="K3532" s="3">
        <v>5</v>
      </c>
      <c r="L3532" s="3">
        <v>7</v>
      </c>
      <c r="M3532" s="3">
        <v>0</v>
      </c>
      <c r="N3532" s="3">
        <v>2</v>
      </c>
      <c r="O3532" s="3">
        <v>3</v>
      </c>
      <c r="P3532" s="3">
        <f t="shared" si="167"/>
        <v>23</v>
      </c>
      <c r="Q3532" s="3">
        <v>48</v>
      </c>
      <c r="R3532" s="3">
        <f t="shared" si="166"/>
        <v>1</v>
      </c>
      <c r="S3532" s="3">
        <v>23</v>
      </c>
      <c r="T3532" s="3">
        <f>IF(AND(H3532&lt;5,S3532&gt;=VLOOKUP(A3532,anni!$A$1:$O$32,6,0)),1,0)</f>
        <v>0</v>
      </c>
    </row>
    <row r="3533" spans="1:20" x14ac:dyDescent="0.3">
      <c r="A3533" s="3">
        <v>2005</v>
      </c>
      <c r="B3533" s="3">
        <v>209</v>
      </c>
      <c r="C3533" s="3" t="s">
        <v>86</v>
      </c>
      <c r="D3533" s="3" t="s">
        <v>131</v>
      </c>
      <c r="E3533" s="3" t="s">
        <v>131</v>
      </c>
      <c r="F3533" s="3">
        <v>4392</v>
      </c>
      <c r="G3533" s="3">
        <f t="shared" si="168"/>
        <v>2005</v>
      </c>
      <c r="H3533" s="4">
        <v>5</v>
      </c>
      <c r="I3533" s="3" t="s">
        <v>36</v>
      </c>
      <c r="J3533" s="3">
        <v>7</v>
      </c>
      <c r="K3533" s="3">
        <v>2</v>
      </c>
      <c r="L3533" s="3">
        <v>7</v>
      </c>
      <c r="M3533" s="3">
        <v>0</v>
      </c>
      <c r="N3533" s="3">
        <v>0</v>
      </c>
      <c r="O3533" s="3">
        <v>0</v>
      </c>
      <c r="P3533" s="3">
        <f t="shared" si="167"/>
        <v>16</v>
      </c>
      <c r="Q3533" s="3">
        <v>133</v>
      </c>
      <c r="R3533" s="3">
        <f t="shared" si="166"/>
        <v>3</v>
      </c>
      <c r="S3533" s="3">
        <v>16</v>
      </c>
      <c r="T3533" s="3">
        <f>IF(AND(H3533&lt;5,S3533&gt;=VLOOKUP(A3533,anni!$A$1:$O$32,6,0)),1,0)</f>
        <v>0</v>
      </c>
    </row>
    <row r="3534" spans="1:20" x14ac:dyDescent="0.3">
      <c r="A3534" s="3">
        <v>2005</v>
      </c>
      <c r="B3534" s="3">
        <v>210</v>
      </c>
      <c r="C3534" s="3" t="s">
        <v>86</v>
      </c>
      <c r="D3534" s="3" t="s">
        <v>87</v>
      </c>
      <c r="E3534" s="3" t="s">
        <v>87</v>
      </c>
      <c r="F3534" s="3">
        <v>4856</v>
      </c>
      <c r="G3534" s="3">
        <f t="shared" si="168"/>
        <v>2005</v>
      </c>
      <c r="H3534" s="4">
        <v>5</v>
      </c>
      <c r="I3534" s="3" t="s">
        <v>36</v>
      </c>
      <c r="J3534" s="3">
        <v>1</v>
      </c>
      <c r="K3534" s="3">
        <v>2</v>
      </c>
      <c r="L3534" s="3">
        <v>7</v>
      </c>
      <c r="M3534" s="3">
        <v>0</v>
      </c>
      <c r="N3534" s="3">
        <v>0</v>
      </c>
      <c r="O3534" s="3">
        <v>0</v>
      </c>
      <c r="P3534" s="3">
        <f t="shared" si="167"/>
        <v>10</v>
      </c>
      <c r="Q3534" s="3">
        <v>223</v>
      </c>
      <c r="R3534" s="3">
        <f t="shared" si="166"/>
        <v>1</v>
      </c>
      <c r="S3534" s="3">
        <v>10</v>
      </c>
      <c r="T3534" s="3">
        <f>IF(AND(H3534&lt;5,S3534&gt;=VLOOKUP(A3534,anni!$A$1:$O$32,6,0)),1,0)</f>
        <v>0</v>
      </c>
    </row>
    <row r="3535" spans="1:20" x14ac:dyDescent="0.3">
      <c r="A3535" s="3">
        <v>2005</v>
      </c>
      <c r="B3535" s="3">
        <v>211</v>
      </c>
      <c r="C3535" s="3" t="s">
        <v>69</v>
      </c>
      <c r="D3535" s="3" t="s">
        <v>72</v>
      </c>
      <c r="E3535" s="3" t="s">
        <v>72</v>
      </c>
      <c r="F3535" s="3">
        <v>4917</v>
      </c>
      <c r="G3535" s="3">
        <f t="shared" si="168"/>
        <v>2005</v>
      </c>
      <c r="H3535" s="4">
        <v>4</v>
      </c>
      <c r="I3535" s="3" t="s">
        <v>36</v>
      </c>
      <c r="J3535" s="3">
        <v>1</v>
      </c>
      <c r="K3535" s="3">
        <v>1</v>
      </c>
      <c r="L3535" s="3">
        <v>7</v>
      </c>
      <c r="M3535" s="3">
        <v>0</v>
      </c>
      <c r="N3535" s="3">
        <v>1</v>
      </c>
      <c r="O3535" s="3">
        <v>0</v>
      </c>
      <c r="P3535" s="3">
        <f t="shared" si="167"/>
        <v>12</v>
      </c>
      <c r="Q3535" s="3">
        <v>223</v>
      </c>
      <c r="R3535" s="3">
        <f t="shared" si="166"/>
        <v>1</v>
      </c>
      <c r="S3535" s="3">
        <v>10</v>
      </c>
      <c r="T3535" s="3">
        <f>IF(AND(H3535&lt;5,S3535&gt;=VLOOKUP(A3535,anni!$A$1:$O$32,6,0)),1,0)</f>
        <v>0</v>
      </c>
    </row>
    <row r="3536" spans="1:20" x14ac:dyDescent="0.3">
      <c r="A3536" s="3">
        <v>2005</v>
      </c>
      <c r="B3536" s="3">
        <v>212</v>
      </c>
      <c r="C3536" s="3" t="s">
        <v>47</v>
      </c>
      <c r="D3536" s="3" t="s">
        <v>105</v>
      </c>
      <c r="E3536" s="3" t="s">
        <v>105</v>
      </c>
      <c r="F3536" s="3">
        <v>4987</v>
      </c>
      <c r="G3536" s="3">
        <f t="shared" si="168"/>
        <v>2005</v>
      </c>
      <c r="H3536" s="4">
        <v>2</v>
      </c>
      <c r="I3536" s="3" t="s">
        <v>31</v>
      </c>
      <c r="J3536" s="3">
        <v>5</v>
      </c>
      <c r="K3536" s="3">
        <v>1</v>
      </c>
      <c r="L3536" s="3">
        <v>7</v>
      </c>
      <c r="M3536" s="3">
        <v>0</v>
      </c>
      <c r="N3536" s="3">
        <v>2</v>
      </c>
      <c r="O3536" s="3">
        <v>0</v>
      </c>
      <c r="P3536" s="3">
        <f t="shared" si="167"/>
        <v>24</v>
      </c>
      <c r="Q3536" s="3">
        <v>156</v>
      </c>
      <c r="R3536" s="3">
        <f t="shared" si="166"/>
        <v>1</v>
      </c>
      <c r="S3536" s="3">
        <v>15</v>
      </c>
      <c r="T3536" s="3">
        <f>IF(AND(H3536&lt;5,S3536&gt;=VLOOKUP(A3536,anni!$A$1:$O$32,6,0)),1,0)</f>
        <v>0</v>
      </c>
    </row>
    <row r="3537" spans="1:20" x14ac:dyDescent="0.3">
      <c r="A3537" s="3">
        <v>2005</v>
      </c>
      <c r="B3537" s="3">
        <v>213</v>
      </c>
      <c r="C3537" s="3" t="s">
        <v>43</v>
      </c>
      <c r="D3537" s="3" t="s">
        <v>92</v>
      </c>
      <c r="E3537" s="3" t="s">
        <v>92</v>
      </c>
      <c r="F3537" s="3">
        <v>4996</v>
      </c>
      <c r="G3537" s="3">
        <f t="shared" si="168"/>
        <v>2005</v>
      </c>
      <c r="H3537" s="4">
        <v>1</v>
      </c>
      <c r="I3537" s="3" t="s">
        <v>31</v>
      </c>
      <c r="J3537" s="3">
        <v>5</v>
      </c>
      <c r="K3537" s="3">
        <v>0</v>
      </c>
      <c r="L3537" s="3">
        <v>7</v>
      </c>
      <c r="M3537" s="3">
        <v>3</v>
      </c>
      <c r="N3537" s="3">
        <v>1</v>
      </c>
      <c r="O3537" s="3">
        <v>0</v>
      </c>
      <c r="P3537" s="3">
        <f t="shared" si="167"/>
        <v>28.8</v>
      </c>
      <c r="Q3537" s="3">
        <v>133</v>
      </c>
      <c r="R3537" s="3">
        <f t="shared" si="166"/>
        <v>5</v>
      </c>
      <c r="S3537" s="3">
        <v>16</v>
      </c>
      <c r="T3537" s="3">
        <f>IF(AND(H3537&lt;5,S3537&gt;=VLOOKUP(A3537,anni!$A$1:$O$32,6,0)),1,0)</f>
        <v>0</v>
      </c>
    </row>
    <row r="3538" spans="1:20" x14ac:dyDescent="0.3">
      <c r="A3538" s="3">
        <v>2005</v>
      </c>
      <c r="B3538" s="3">
        <v>214</v>
      </c>
      <c r="C3538" s="3" t="s">
        <v>53</v>
      </c>
      <c r="D3538" s="3" t="s">
        <v>54</v>
      </c>
      <c r="E3538" s="3" t="s">
        <v>54</v>
      </c>
      <c r="F3538" s="3">
        <v>4857</v>
      </c>
      <c r="G3538" s="3">
        <f t="shared" si="168"/>
        <v>2005</v>
      </c>
      <c r="H3538" s="4">
        <v>5</v>
      </c>
      <c r="I3538" s="3" t="s">
        <v>36</v>
      </c>
      <c r="J3538" s="3">
        <v>7</v>
      </c>
      <c r="K3538" s="3">
        <v>6</v>
      </c>
      <c r="L3538" s="3">
        <v>7</v>
      </c>
      <c r="M3538" s="3">
        <v>0</v>
      </c>
      <c r="N3538" s="3">
        <v>1</v>
      </c>
      <c r="O3538" s="3">
        <v>0</v>
      </c>
      <c r="P3538" s="3">
        <f t="shared" si="167"/>
        <v>21</v>
      </c>
      <c r="Q3538" s="3">
        <v>69</v>
      </c>
      <c r="R3538" s="3">
        <f t="shared" si="166"/>
        <v>1</v>
      </c>
      <c r="S3538" s="3">
        <v>21</v>
      </c>
      <c r="T3538" s="3">
        <f>IF(AND(H3538&lt;5,S3538&gt;=VLOOKUP(A3538,anni!$A$1:$O$32,6,0)),1,0)</f>
        <v>0</v>
      </c>
    </row>
    <row r="3539" spans="1:20" x14ac:dyDescent="0.3">
      <c r="A3539" s="3">
        <v>2005</v>
      </c>
      <c r="B3539" s="3">
        <v>215</v>
      </c>
      <c r="C3539" s="3" t="s">
        <v>101</v>
      </c>
      <c r="D3539" s="3" t="s">
        <v>104</v>
      </c>
      <c r="E3539" s="3" t="s">
        <v>104</v>
      </c>
      <c r="F3539" s="3">
        <v>4858</v>
      </c>
      <c r="G3539" s="3">
        <f t="shared" si="168"/>
        <v>2005</v>
      </c>
      <c r="H3539" s="4">
        <v>5</v>
      </c>
      <c r="I3539" s="3" t="s">
        <v>36</v>
      </c>
      <c r="J3539" s="3">
        <v>1</v>
      </c>
      <c r="K3539" s="3">
        <v>0</v>
      </c>
      <c r="L3539" s="3">
        <v>1</v>
      </c>
      <c r="M3539" s="3">
        <v>0</v>
      </c>
      <c r="N3539" s="3">
        <v>0</v>
      </c>
      <c r="O3539" s="3">
        <v>0</v>
      </c>
      <c r="P3539" s="3">
        <f t="shared" si="167"/>
        <v>2</v>
      </c>
      <c r="Q3539" s="3">
        <v>286</v>
      </c>
      <c r="R3539" s="3">
        <f t="shared" si="166"/>
        <v>1</v>
      </c>
      <c r="S3539" s="3">
        <v>2</v>
      </c>
      <c r="T3539" s="3">
        <f>IF(AND(H3539&lt;5,S3539&gt;=VLOOKUP(A3539,anni!$A$1:$O$32,6,0)),1,0)</f>
        <v>0</v>
      </c>
    </row>
    <row r="3540" spans="1:20" x14ac:dyDescent="0.3">
      <c r="A3540" s="3">
        <v>2005</v>
      </c>
      <c r="B3540" s="3">
        <v>216</v>
      </c>
      <c r="C3540" s="3" t="s">
        <v>45</v>
      </c>
      <c r="D3540" s="3" t="s">
        <v>49</v>
      </c>
      <c r="E3540" s="3" t="s">
        <v>49</v>
      </c>
      <c r="F3540" s="3">
        <v>4918</v>
      </c>
      <c r="G3540" s="3">
        <f t="shared" si="168"/>
        <v>2005</v>
      </c>
      <c r="H3540" s="4">
        <v>4</v>
      </c>
      <c r="I3540" s="3" t="s">
        <v>36</v>
      </c>
      <c r="J3540" s="3">
        <v>2</v>
      </c>
      <c r="K3540" s="3">
        <v>0</v>
      </c>
      <c r="L3540" s="3">
        <v>7</v>
      </c>
      <c r="M3540" s="3">
        <v>0</v>
      </c>
      <c r="N3540" s="3">
        <v>1</v>
      </c>
      <c r="O3540" s="3">
        <v>0</v>
      </c>
      <c r="P3540" s="3">
        <f t="shared" si="167"/>
        <v>12</v>
      </c>
      <c r="Q3540" s="3">
        <v>223</v>
      </c>
      <c r="R3540" s="3">
        <f t="shared" si="166"/>
        <v>1</v>
      </c>
      <c r="S3540" s="3">
        <v>10</v>
      </c>
      <c r="T3540" s="3">
        <f>IF(AND(H3540&lt;5,S3540&gt;=VLOOKUP(A3540,anni!$A$1:$O$32,6,0)),1,0)</f>
        <v>0</v>
      </c>
    </row>
    <row r="3541" spans="1:20" x14ac:dyDescent="0.3">
      <c r="A3541" s="3">
        <v>2005</v>
      </c>
      <c r="B3541" s="3">
        <v>217</v>
      </c>
      <c r="C3541" s="3" t="s">
        <v>86</v>
      </c>
      <c r="D3541" s="3" t="s">
        <v>150</v>
      </c>
      <c r="E3541" s="3" t="s">
        <v>150</v>
      </c>
      <c r="F3541" s="3">
        <v>4859</v>
      </c>
      <c r="G3541" s="3">
        <f t="shared" si="168"/>
        <v>2005</v>
      </c>
      <c r="H3541" s="4">
        <v>5</v>
      </c>
      <c r="I3541" s="3" t="s">
        <v>36</v>
      </c>
      <c r="J3541" s="3">
        <v>3</v>
      </c>
      <c r="K3541" s="3">
        <v>0</v>
      </c>
      <c r="L3541" s="3">
        <v>7</v>
      </c>
      <c r="M3541" s="3">
        <v>0</v>
      </c>
      <c r="N3541" s="3">
        <v>0</v>
      </c>
      <c r="O3541" s="3">
        <v>0</v>
      </c>
      <c r="P3541" s="3">
        <f t="shared" si="167"/>
        <v>10</v>
      </c>
      <c r="Q3541" s="3">
        <v>223</v>
      </c>
      <c r="R3541" s="3">
        <f t="shared" si="166"/>
        <v>1</v>
      </c>
      <c r="S3541" s="3">
        <v>10</v>
      </c>
      <c r="T3541" s="3">
        <f>IF(AND(H3541&lt;5,S3541&gt;=VLOOKUP(A3541,anni!$A$1:$O$32,6,0)),1,0)</f>
        <v>0</v>
      </c>
    </row>
    <row r="3542" spans="1:20" x14ac:dyDescent="0.3">
      <c r="A3542" s="3">
        <v>2005</v>
      </c>
      <c r="B3542" s="3">
        <v>218</v>
      </c>
      <c r="C3542" s="3" t="s">
        <v>47</v>
      </c>
      <c r="D3542" s="3" t="s">
        <v>77</v>
      </c>
      <c r="E3542" s="3" t="s">
        <v>77</v>
      </c>
      <c r="F3542" s="3">
        <v>4919</v>
      </c>
      <c r="G3542" s="3">
        <f t="shared" si="168"/>
        <v>2005</v>
      </c>
      <c r="H3542" s="4">
        <v>4</v>
      </c>
      <c r="I3542" s="3" t="s">
        <v>36</v>
      </c>
      <c r="J3542" s="3">
        <v>5</v>
      </c>
      <c r="K3542" s="3">
        <v>0</v>
      </c>
      <c r="L3542" s="3">
        <v>5</v>
      </c>
      <c r="M3542" s="3">
        <v>0</v>
      </c>
      <c r="N3542" s="3">
        <v>2</v>
      </c>
      <c r="O3542" s="3">
        <v>7</v>
      </c>
      <c r="P3542" s="3">
        <f t="shared" si="167"/>
        <v>22.8</v>
      </c>
      <c r="Q3542" s="3">
        <v>96</v>
      </c>
      <c r="R3542" s="3">
        <f t="shared" si="166"/>
        <v>2</v>
      </c>
      <c r="S3542" s="3">
        <v>19</v>
      </c>
      <c r="T3542" s="3">
        <f>IF(AND(H3542&lt;5,S3542&gt;=VLOOKUP(A3542,anni!$A$1:$O$32,6,0)),1,0)</f>
        <v>0</v>
      </c>
    </row>
    <row r="3543" spans="1:20" x14ac:dyDescent="0.3">
      <c r="A3543" s="3">
        <v>2005</v>
      </c>
      <c r="B3543" s="3">
        <v>219</v>
      </c>
      <c r="C3543" s="3" t="s">
        <v>29</v>
      </c>
      <c r="D3543" s="3" t="s">
        <v>75</v>
      </c>
      <c r="E3543" s="3" t="s">
        <v>75</v>
      </c>
      <c r="F3543" s="3">
        <v>4393</v>
      </c>
      <c r="G3543" s="3">
        <f t="shared" si="168"/>
        <v>2005</v>
      </c>
      <c r="H3543" s="4">
        <v>5</v>
      </c>
      <c r="I3543" s="3" t="s">
        <v>36</v>
      </c>
      <c r="J3543" s="3">
        <v>3</v>
      </c>
      <c r="K3543" s="3">
        <v>7</v>
      </c>
      <c r="L3543" s="3">
        <v>7</v>
      </c>
      <c r="M3543" s="3">
        <v>3</v>
      </c>
      <c r="N3543" s="3">
        <v>1</v>
      </c>
      <c r="O3543" s="3">
        <v>0</v>
      </c>
      <c r="P3543" s="3">
        <f t="shared" si="167"/>
        <v>21</v>
      </c>
      <c r="Q3543" s="3">
        <v>69</v>
      </c>
      <c r="R3543" s="3">
        <f t="shared" si="166"/>
        <v>4</v>
      </c>
      <c r="S3543" s="3">
        <v>21</v>
      </c>
      <c r="T3543" s="3">
        <f>IF(AND(H3543&lt;5,S3543&gt;=VLOOKUP(A3543,anni!$A$1:$O$32,6,0)),1,0)</f>
        <v>0</v>
      </c>
    </row>
    <row r="3544" spans="1:20" x14ac:dyDescent="0.3">
      <c r="A3544" s="3">
        <v>2005</v>
      </c>
      <c r="B3544" s="3">
        <v>220</v>
      </c>
      <c r="C3544" s="3" t="s">
        <v>34</v>
      </c>
      <c r="D3544" s="3" t="s">
        <v>35</v>
      </c>
      <c r="E3544" s="3" t="s">
        <v>35</v>
      </c>
      <c r="F3544" s="3">
        <v>4394</v>
      </c>
      <c r="G3544" s="3">
        <f t="shared" si="168"/>
        <v>2005</v>
      </c>
      <c r="H3544" s="4">
        <v>5</v>
      </c>
      <c r="I3544" s="3" t="s">
        <v>36</v>
      </c>
      <c r="J3544" s="3">
        <v>7</v>
      </c>
      <c r="K3544" s="3">
        <v>4</v>
      </c>
      <c r="L3544" s="3">
        <v>6</v>
      </c>
      <c r="M3544" s="3">
        <v>0</v>
      </c>
      <c r="N3544" s="3">
        <v>1</v>
      </c>
      <c r="O3544" s="3">
        <v>0</v>
      </c>
      <c r="P3544" s="3">
        <f t="shared" si="167"/>
        <v>18</v>
      </c>
      <c r="Q3544" s="3">
        <v>105</v>
      </c>
      <c r="R3544" s="3">
        <f t="shared" si="166"/>
        <v>2</v>
      </c>
      <c r="S3544" s="3">
        <v>18</v>
      </c>
      <c r="T3544" s="3">
        <f>IF(AND(H3544&lt;5,S3544&gt;=VLOOKUP(A3544,anni!$A$1:$O$32,6,0)),1,0)</f>
        <v>0</v>
      </c>
    </row>
    <row r="3545" spans="1:20" x14ac:dyDescent="0.3">
      <c r="A3545" s="3">
        <v>2005</v>
      </c>
      <c r="B3545" s="3">
        <v>221</v>
      </c>
      <c r="C3545" s="3" t="s">
        <v>32</v>
      </c>
      <c r="D3545" s="3" t="s">
        <v>95</v>
      </c>
      <c r="E3545" s="3" t="s">
        <v>95</v>
      </c>
      <c r="F3545" s="3">
        <v>4860</v>
      </c>
      <c r="G3545" s="3">
        <f t="shared" si="168"/>
        <v>2005</v>
      </c>
      <c r="H3545" s="4">
        <v>5</v>
      </c>
      <c r="I3545" s="3" t="s">
        <v>36</v>
      </c>
      <c r="J3545" s="3">
        <v>2</v>
      </c>
      <c r="K3545" s="3">
        <v>2</v>
      </c>
      <c r="L3545" s="3">
        <v>7</v>
      </c>
      <c r="M3545" s="3">
        <v>0</v>
      </c>
      <c r="N3545" s="3">
        <v>1</v>
      </c>
      <c r="O3545" s="3">
        <v>0</v>
      </c>
      <c r="P3545" s="3">
        <f t="shared" si="167"/>
        <v>12</v>
      </c>
      <c r="Q3545" s="3">
        <v>194</v>
      </c>
      <c r="R3545" s="3">
        <f t="shared" si="166"/>
        <v>1</v>
      </c>
      <c r="S3545" s="3">
        <v>12</v>
      </c>
      <c r="T3545" s="3">
        <f>IF(AND(H3545&lt;5,S3545&gt;=VLOOKUP(A3545,anni!$A$1:$O$32,6,0)),1,0)</f>
        <v>0</v>
      </c>
    </row>
    <row r="3546" spans="1:20" x14ac:dyDescent="0.3">
      <c r="A3546" s="3">
        <v>2005</v>
      </c>
      <c r="B3546" s="3">
        <v>222</v>
      </c>
      <c r="C3546" s="3" t="s">
        <v>34</v>
      </c>
      <c r="D3546" s="3" t="s">
        <v>103</v>
      </c>
      <c r="E3546" s="3" t="s">
        <v>103</v>
      </c>
      <c r="F3546" s="3">
        <v>4774</v>
      </c>
      <c r="G3546" s="3">
        <f t="shared" si="168"/>
        <v>2005</v>
      </c>
      <c r="H3546" s="4">
        <v>3</v>
      </c>
      <c r="I3546" s="3" t="s">
        <v>36</v>
      </c>
      <c r="J3546" s="3">
        <v>6</v>
      </c>
      <c r="K3546" s="3">
        <v>0</v>
      </c>
      <c r="L3546" s="3">
        <v>7</v>
      </c>
      <c r="M3546" s="3">
        <v>3</v>
      </c>
      <c r="N3546" s="3">
        <v>4</v>
      </c>
      <c r="O3546" s="3">
        <v>0</v>
      </c>
      <c r="P3546" s="3">
        <f t="shared" si="167"/>
        <v>28</v>
      </c>
      <c r="Q3546" s="3">
        <v>87</v>
      </c>
      <c r="R3546" s="3">
        <f t="shared" si="166"/>
        <v>4</v>
      </c>
      <c r="S3546" s="3">
        <v>20</v>
      </c>
      <c r="T3546" s="3">
        <f>IF(AND(H3546&lt;5,S3546&gt;=VLOOKUP(A3546,anni!$A$1:$O$32,6,0)),1,0)</f>
        <v>0</v>
      </c>
    </row>
    <row r="3547" spans="1:20" x14ac:dyDescent="0.3">
      <c r="A3547" s="3">
        <v>2005</v>
      </c>
      <c r="B3547" s="3">
        <v>223</v>
      </c>
      <c r="C3547" s="3" t="s">
        <v>101</v>
      </c>
      <c r="D3547" s="3" t="s">
        <v>116</v>
      </c>
      <c r="E3547" s="3" t="s">
        <v>116</v>
      </c>
      <c r="F3547" s="3">
        <v>4861</v>
      </c>
      <c r="G3547" s="3">
        <f t="shared" si="168"/>
        <v>2005</v>
      </c>
      <c r="H3547" s="4">
        <v>5</v>
      </c>
      <c r="I3547" s="3" t="s">
        <v>36</v>
      </c>
      <c r="J3547" s="3">
        <v>2</v>
      </c>
      <c r="K3547" s="3">
        <v>0</v>
      </c>
      <c r="L3547" s="3">
        <v>7</v>
      </c>
      <c r="M3547" s="3">
        <v>0</v>
      </c>
      <c r="N3547" s="3">
        <v>0</v>
      </c>
      <c r="O3547" s="3">
        <v>0</v>
      </c>
      <c r="P3547" s="3">
        <f t="shared" si="167"/>
        <v>9</v>
      </c>
      <c r="Q3547" s="3">
        <v>241</v>
      </c>
      <c r="R3547" s="3">
        <f t="shared" si="166"/>
        <v>1</v>
      </c>
      <c r="S3547" s="3">
        <v>9</v>
      </c>
      <c r="T3547" s="3">
        <f>IF(AND(H3547&lt;5,S3547&gt;=VLOOKUP(A3547,anni!$A$1:$O$32,6,0)),1,0)</f>
        <v>0</v>
      </c>
    </row>
    <row r="3548" spans="1:20" x14ac:dyDescent="0.3">
      <c r="A3548" s="3">
        <v>2005</v>
      </c>
      <c r="B3548" s="3">
        <v>224</v>
      </c>
      <c r="C3548" s="3" t="s">
        <v>34</v>
      </c>
      <c r="D3548" s="3" t="s">
        <v>41</v>
      </c>
      <c r="E3548" s="3" t="s">
        <v>41</v>
      </c>
      <c r="F3548" s="3">
        <v>4920</v>
      </c>
      <c r="G3548" s="3">
        <f t="shared" si="168"/>
        <v>2005</v>
      </c>
      <c r="H3548" s="4">
        <v>4</v>
      </c>
      <c r="I3548" s="3" t="s">
        <v>36</v>
      </c>
      <c r="J3548" s="3">
        <v>7</v>
      </c>
      <c r="K3548" s="3">
        <v>0</v>
      </c>
      <c r="L3548" s="3">
        <v>7</v>
      </c>
      <c r="M3548" s="3">
        <v>2</v>
      </c>
      <c r="N3548" s="3">
        <v>2</v>
      </c>
      <c r="O3548" s="3">
        <v>0</v>
      </c>
      <c r="P3548" s="3">
        <f t="shared" si="167"/>
        <v>21.599999999999998</v>
      </c>
      <c r="Q3548" s="3">
        <v>105</v>
      </c>
      <c r="R3548" s="3">
        <f t="shared" si="166"/>
        <v>1</v>
      </c>
      <c r="S3548" s="3">
        <v>18</v>
      </c>
      <c r="T3548" s="3">
        <f>IF(AND(H3548&lt;5,S3548&gt;=VLOOKUP(A3548,anni!$A$1:$O$32,6,0)),1,0)</f>
        <v>0</v>
      </c>
    </row>
    <row r="3549" spans="1:20" x14ac:dyDescent="0.3">
      <c r="A3549" s="3">
        <v>2005</v>
      </c>
      <c r="B3549" s="3">
        <v>225</v>
      </c>
      <c r="C3549" s="3" t="s">
        <v>37</v>
      </c>
      <c r="D3549" s="3" t="s">
        <v>55</v>
      </c>
      <c r="E3549" s="3" t="s">
        <v>55</v>
      </c>
      <c r="F3549" s="3">
        <v>4921</v>
      </c>
      <c r="G3549" s="3">
        <f t="shared" si="168"/>
        <v>2005</v>
      </c>
      <c r="H3549" s="4">
        <v>4</v>
      </c>
      <c r="I3549" s="3" t="s">
        <v>36</v>
      </c>
      <c r="J3549" s="3">
        <v>2</v>
      </c>
      <c r="K3549" s="3">
        <v>0</v>
      </c>
      <c r="L3549" s="3">
        <v>6</v>
      </c>
      <c r="M3549" s="3">
        <v>0</v>
      </c>
      <c r="N3549" s="3">
        <v>2</v>
      </c>
      <c r="O3549" s="3">
        <v>0</v>
      </c>
      <c r="P3549" s="3">
        <f t="shared" si="167"/>
        <v>12</v>
      </c>
      <c r="Q3549" s="3">
        <v>223</v>
      </c>
      <c r="R3549" s="3">
        <f t="shared" si="166"/>
        <v>1</v>
      </c>
      <c r="S3549" s="3">
        <v>10</v>
      </c>
      <c r="T3549" s="3">
        <f>IF(AND(H3549&lt;5,S3549&gt;=VLOOKUP(A3549,anni!$A$1:$O$32,6,0)),1,0)</f>
        <v>0</v>
      </c>
    </row>
    <row r="3550" spans="1:20" x14ac:dyDescent="0.3">
      <c r="A3550" s="3">
        <v>2005</v>
      </c>
      <c r="B3550" s="3">
        <v>226</v>
      </c>
      <c r="C3550" s="3" t="s">
        <v>34</v>
      </c>
      <c r="D3550" s="3" t="s">
        <v>94</v>
      </c>
      <c r="E3550" s="3" t="s">
        <v>94</v>
      </c>
      <c r="F3550" s="3">
        <v>4862</v>
      </c>
      <c r="G3550" s="3">
        <f t="shared" si="168"/>
        <v>2005</v>
      </c>
      <c r="H3550" s="4">
        <v>5</v>
      </c>
      <c r="I3550" s="3" t="s">
        <v>36</v>
      </c>
      <c r="J3550" s="3">
        <v>7</v>
      </c>
      <c r="K3550" s="3">
        <v>1</v>
      </c>
      <c r="L3550" s="3">
        <v>7</v>
      </c>
      <c r="M3550" s="3">
        <v>0</v>
      </c>
      <c r="N3550" s="3">
        <v>1</v>
      </c>
      <c r="O3550" s="3">
        <v>0</v>
      </c>
      <c r="P3550" s="3">
        <f t="shared" si="167"/>
        <v>16</v>
      </c>
      <c r="Q3550" s="3">
        <v>133</v>
      </c>
      <c r="R3550" s="3">
        <f t="shared" si="166"/>
        <v>1</v>
      </c>
      <c r="S3550" s="3">
        <v>16</v>
      </c>
      <c r="T3550" s="3">
        <f>IF(AND(H3550&lt;5,S3550&gt;=VLOOKUP(A3550,anni!$A$1:$O$32,6,0)),1,0)</f>
        <v>0</v>
      </c>
    </row>
    <row r="3551" spans="1:20" x14ac:dyDescent="0.3">
      <c r="A3551" s="3">
        <v>2005</v>
      </c>
      <c r="B3551" s="3">
        <v>227</v>
      </c>
      <c r="C3551" s="3" t="s">
        <v>56</v>
      </c>
      <c r="D3551" s="3" t="s">
        <v>66</v>
      </c>
      <c r="E3551" s="3" t="s">
        <v>66</v>
      </c>
      <c r="F3551" s="3">
        <v>4419</v>
      </c>
      <c r="G3551" s="3">
        <f t="shared" si="168"/>
        <v>2005</v>
      </c>
      <c r="H3551" s="4">
        <v>4</v>
      </c>
      <c r="I3551" s="3" t="s">
        <v>36</v>
      </c>
      <c r="J3551" s="3">
        <v>5</v>
      </c>
      <c r="K3551" s="3">
        <v>7</v>
      </c>
      <c r="L3551" s="3">
        <v>7</v>
      </c>
      <c r="M3551" s="3">
        <v>3</v>
      </c>
      <c r="N3551" s="3">
        <v>2</v>
      </c>
      <c r="O3551" s="3">
        <v>0</v>
      </c>
      <c r="P3551" s="3">
        <f t="shared" si="167"/>
        <v>28.799999999999997</v>
      </c>
      <c r="Q3551" s="3">
        <v>44</v>
      </c>
      <c r="R3551" s="3">
        <f t="shared" si="166"/>
        <v>5</v>
      </c>
      <c r="S3551" s="3">
        <v>24</v>
      </c>
      <c r="T3551" s="3">
        <f>IF(AND(H3551&lt;5,S3551&gt;=VLOOKUP(A3551,anni!$A$1:$O$32,6,0)),1,0)</f>
        <v>0</v>
      </c>
    </row>
    <row r="3552" spans="1:20" x14ac:dyDescent="0.3">
      <c r="A3552" s="3">
        <v>2005</v>
      </c>
      <c r="B3552" s="3">
        <v>228</v>
      </c>
      <c r="C3552" s="3" t="s">
        <v>59</v>
      </c>
      <c r="D3552" s="3" t="s">
        <v>128</v>
      </c>
      <c r="E3552" s="3" t="s">
        <v>128</v>
      </c>
      <c r="F3552" s="3">
        <v>4776</v>
      </c>
      <c r="G3552" s="3">
        <f t="shared" si="168"/>
        <v>2005</v>
      </c>
      <c r="H3552" s="4">
        <v>3</v>
      </c>
      <c r="I3552" s="3" t="s">
        <v>36</v>
      </c>
      <c r="J3552" s="3">
        <v>0</v>
      </c>
      <c r="K3552" s="3">
        <v>7</v>
      </c>
      <c r="L3552" s="3">
        <v>7</v>
      </c>
      <c r="M3552" s="3">
        <v>0</v>
      </c>
      <c r="N3552" s="3">
        <v>2</v>
      </c>
      <c r="O3552" s="3">
        <v>0</v>
      </c>
      <c r="P3552" s="3">
        <f t="shared" si="167"/>
        <v>22.4</v>
      </c>
      <c r="Q3552" s="3">
        <v>133</v>
      </c>
      <c r="R3552" s="3">
        <f t="shared" si="166"/>
        <v>4</v>
      </c>
      <c r="S3552" s="3">
        <v>16</v>
      </c>
      <c r="T3552" s="3">
        <f>IF(AND(H3552&lt;5,S3552&gt;=VLOOKUP(A3552,anni!$A$1:$O$32,6,0)),1,0)</f>
        <v>0</v>
      </c>
    </row>
    <row r="3553" spans="1:20" x14ac:dyDescent="0.3">
      <c r="A3553" s="3">
        <v>2005</v>
      </c>
      <c r="B3553" s="3">
        <v>229</v>
      </c>
      <c r="C3553" s="3" t="s">
        <v>37</v>
      </c>
      <c r="D3553" s="3" t="s">
        <v>38</v>
      </c>
      <c r="E3553" s="3" t="s">
        <v>38</v>
      </c>
      <c r="F3553" s="3">
        <v>4922</v>
      </c>
      <c r="G3553" s="3">
        <f t="shared" si="168"/>
        <v>2005</v>
      </c>
      <c r="H3553" s="4">
        <v>4</v>
      </c>
      <c r="I3553" s="3" t="s">
        <v>36</v>
      </c>
      <c r="J3553" s="3">
        <v>0</v>
      </c>
      <c r="K3553" s="3">
        <v>4</v>
      </c>
      <c r="L3553" s="3">
        <v>7</v>
      </c>
      <c r="M3553" s="3">
        <v>0</v>
      </c>
      <c r="N3553" s="3">
        <v>1</v>
      </c>
      <c r="O3553" s="3">
        <v>0</v>
      </c>
      <c r="P3553" s="3">
        <f t="shared" si="167"/>
        <v>14.399999999999999</v>
      </c>
      <c r="Q3553" s="3">
        <v>194</v>
      </c>
      <c r="R3553" s="3">
        <f t="shared" ref="R3553:R3616" si="169">COUNTIF($F$609:$F$5991,F3553)</f>
        <v>1</v>
      </c>
      <c r="S3553" s="3">
        <v>12</v>
      </c>
      <c r="T3553" s="3">
        <f>IF(AND(H3553&lt;5,S3553&gt;=VLOOKUP(A3553,anni!$A$1:$O$32,6,0)),1,0)</f>
        <v>0</v>
      </c>
    </row>
    <row r="3554" spans="1:20" x14ac:dyDescent="0.3">
      <c r="A3554" s="3">
        <v>2005</v>
      </c>
      <c r="B3554" s="3">
        <v>230</v>
      </c>
      <c r="C3554" s="3" t="s">
        <v>45</v>
      </c>
      <c r="D3554" s="3" t="s">
        <v>49</v>
      </c>
      <c r="E3554" s="3" t="s">
        <v>49</v>
      </c>
      <c r="F3554" s="3">
        <v>4584</v>
      </c>
      <c r="G3554" s="3">
        <f t="shared" si="168"/>
        <v>2005</v>
      </c>
      <c r="H3554" s="4">
        <v>4</v>
      </c>
      <c r="I3554" s="3" t="s">
        <v>36</v>
      </c>
      <c r="J3554" s="3">
        <v>2</v>
      </c>
      <c r="K3554" s="3">
        <v>7</v>
      </c>
      <c r="L3554" s="3">
        <v>7</v>
      </c>
      <c r="M3554" s="3">
        <v>3</v>
      </c>
      <c r="N3554" s="3">
        <v>2</v>
      </c>
      <c r="O3554" s="3">
        <v>0</v>
      </c>
      <c r="P3554" s="3">
        <f t="shared" si="167"/>
        <v>25.2</v>
      </c>
      <c r="Q3554" s="3">
        <v>69</v>
      </c>
      <c r="R3554" s="3">
        <f t="shared" si="169"/>
        <v>4</v>
      </c>
      <c r="S3554" s="3">
        <v>21</v>
      </c>
      <c r="T3554" s="3">
        <f>IF(AND(H3554&lt;5,S3554&gt;=VLOOKUP(A3554,anni!$A$1:$O$32,6,0)),1,0)</f>
        <v>0</v>
      </c>
    </row>
    <row r="3555" spans="1:20" x14ac:dyDescent="0.3">
      <c r="A3555" s="3">
        <v>2005</v>
      </c>
      <c r="B3555" s="3">
        <v>231</v>
      </c>
      <c r="C3555" s="3" t="s">
        <v>43</v>
      </c>
      <c r="D3555" s="3" t="s">
        <v>58</v>
      </c>
      <c r="E3555" s="3" t="s">
        <v>58</v>
      </c>
      <c r="F3555" s="3">
        <v>4863</v>
      </c>
      <c r="G3555" s="3">
        <f t="shared" si="168"/>
        <v>2005</v>
      </c>
      <c r="H3555" s="4">
        <v>5</v>
      </c>
      <c r="I3555" s="3" t="s">
        <v>36</v>
      </c>
      <c r="J3555" s="3">
        <v>1</v>
      </c>
      <c r="K3555" s="3">
        <v>6</v>
      </c>
      <c r="L3555" s="3">
        <v>7</v>
      </c>
      <c r="M3555" s="3">
        <v>2</v>
      </c>
      <c r="N3555" s="3">
        <v>1</v>
      </c>
      <c r="O3555" s="3">
        <v>0</v>
      </c>
      <c r="P3555" s="3">
        <f t="shared" ref="P3555:P3618" si="170">IF(T3555=0,IF(S3555=-1,-1,S3555*HLOOKUP(H3555,$U$1:$Y$2,2,0)),0)</f>
        <v>17</v>
      </c>
      <c r="Q3555" s="3">
        <v>122</v>
      </c>
      <c r="R3555" s="3">
        <f t="shared" si="169"/>
        <v>1</v>
      </c>
      <c r="S3555" s="3">
        <v>17</v>
      </c>
      <c r="T3555" s="3">
        <f>IF(AND(H3555&lt;5,S3555&gt;=VLOOKUP(A3555,anni!$A$1:$O$32,6,0)),1,0)</f>
        <v>0</v>
      </c>
    </row>
    <row r="3556" spans="1:20" x14ac:dyDescent="0.3">
      <c r="A3556" s="3">
        <v>2005</v>
      </c>
      <c r="B3556" s="3">
        <v>232</v>
      </c>
      <c r="C3556" s="3" t="s">
        <v>69</v>
      </c>
      <c r="D3556" s="3" t="s">
        <v>70</v>
      </c>
      <c r="E3556" s="3" t="s">
        <v>70</v>
      </c>
      <c r="F3556" s="3">
        <v>4778</v>
      </c>
      <c r="G3556" s="3">
        <f t="shared" si="168"/>
        <v>2005</v>
      </c>
      <c r="H3556" s="4">
        <v>3</v>
      </c>
      <c r="I3556" s="3" t="s">
        <v>36</v>
      </c>
      <c r="J3556" s="3">
        <v>7</v>
      </c>
      <c r="K3556" s="3">
        <v>5</v>
      </c>
      <c r="L3556" s="3">
        <v>7</v>
      </c>
      <c r="M3556" s="3">
        <v>6</v>
      </c>
      <c r="N3556" s="3">
        <v>2</v>
      </c>
      <c r="O3556" s="3">
        <v>0</v>
      </c>
      <c r="P3556" s="3">
        <f t="shared" si="170"/>
        <v>37.799999999999997</v>
      </c>
      <c r="Q3556" s="3">
        <v>26</v>
      </c>
      <c r="R3556" s="3">
        <f t="shared" si="169"/>
        <v>4</v>
      </c>
      <c r="S3556" s="3">
        <v>27</v>
      </c>
      <c r="T3556" s="3">
        <f>IF(AND(H3556&lt;5,S3556&gt;=VLOOKUP(A3556,anni!$A$1:$O$32,6,0)),1,0)</f>
        <v>0</v>
      </c>
    </row>
    <row r="3557" spans="1:20" x14ac:dyDescent="0.3">
      <c r="A3557" s="3">
        <v>2005</v>
      </c>
      <c r="B3557" s="3">
        <v>233</v>
      </c>
      <c r="C3557" s="3" t="s">
        <v>32</v>
      </c>
      <c r="D3557" s="3" t="s">
        <v>33</v>
      </c>
      <c r="E3557" s="3" t="s">
        <v>33</v>
      </c>
      <c r="F3557" s="3">
        <v>4713</v>
      </c>
      <c r="G3557" s="3">
        <f t="shared" si="168"/>
        <v>2005</v>
      </c>
      <c r="H3557" s="4">
        <v>5</v>
      </c>
      <c r="I3557" s="3" t="s">
        <v>36</v>
      </c>
      <c r="J3557" s="3">
        <v>2</v>
      </c>
      <c r="K3557" s="3">
        <v>1</v>
      </c>
      <c r="L3557" s="3">
        <v>2</v>
      </c>
      <c r="M3557" s="3">
        <v>0</v>
      </c>
      <c r="N3557" s="3">
        <v>0</v>
      </c>
      <c r="O3557" s="3">
        <v>0</v>
      </c>
      <c r="P3557" s="3">
        <f t="shared" si="170"/>
        <v>5</v>
      </c>
      <c r="Q3557" s="3">
        <v>273</v>
      </c>
      <c r="R3557" s="3">
        <f t="shared" si="169"/>
        <v>2</v>
      </c>
      <c r="S3557" s="3">
        <v>5</v>
      </c>
      <c r="T3557" s="3">
        <f>IF(AND(H3557&lt;5,S3557&gt;=VLOOKUP(A3557,anni!$A$1:$O$32,6,0)),1,0)</f>
        <v>0</v>
      </c>
    </row>
    <row r="3558" spans="1:20" x14ac:dyDescent="0.3">
      <c r="A3558" s="3">
        <v>2005</v>
      </c>
      <c r="B3558" s="3">
        <v>234</v>
      </c>
      <c r="C3558" s="3" t="s">
        <v>37</v>
      </c>
      <c r="D3558" s="3" t="s">
        <v>112</v>
      </c>
      <c r="E3558" s="3" t="s">
        <v>112</v>
      </c>
      <c r="F3558" s="3">
        <v>4585</v>
      </c>
      <c r="G3558" s="3">
        <f t="shared" si="168"/>
        <v>2005</v>
      </c>
      <c r="H3558" s="4">
        <v>4</v>
      </c>
      <c r="I3558" s="3" t="s">
        <v>36</v>
      </c>
      <c r="J3558" s="3">
        <v>3</v>
      </c>
      <c r="K3558" s="3">
        <v>6</v>
      </c>
      <c r="L3558" s="3">
        <v>7</v>
      </c>
      <c r="M3558" s="3">
        <v>1</v>
      </c>
      <c r="N3558" s="3">
        <v>2</v>
      </c>
      <c r="O3558" s="3">
        <v>0</v>
      </c>
      <c r="P3558" s="3">
        <f t="shared" si="170"/>
        <v>22.8</v>
      </c>
      <c r="Q3558" s="3">
        <v>96</v>
      </c>
      <c r="R3558" s="3">
        <f t="shared" si="169"/>
        <v>2</v>
      </c>
      <c r="S3558" s="3">
        <v>19</v>
      </c>
      <c r="T3558" s="3">
        <f>IF(AND(H3558&lt;5,S3558&gt;=VLOOKUP(A3558,anni!$A$1:$O$32,6,0)),1,0)</f>
        <v>0</v>
      </c>
    </row>
    <row r="3559" spans="1:20" x14ac:dyDescent="0.3">
      <c r="A3559" s="3">
        <v>2005</v>
      </c>
      <c r="B3559" s="3">
        <v>235</v>
      </c>
      <c r="C3559" s="3" t="s">
        <v>43</v>
      </c>
      <c r="D3559" s="3" t="s">
        <v>91</v>
      </c>
      <c r="E3559" s="3" t="s">
        <v>91</v>
      </c>
      <c r="F3559" s="3">
        <v>4714</v>
      </c>
      <c r="G3559" s="3">
        <f t="shared" si="168"/>
        <v>2005</v>
      </c>
      <c r="H3559" s="4">
        <v>5</v>
      </c>
      <c r="I3559" s="3" t="s">
        <v>36</v>
      </c>
      <c r="J3559" s="3">
        <v>7</v>
      </c>
      <c r="K3559" s="3">
        <v>0</v>
      </c>
      <c r="L3559" s="3">
        <v>7</v>
      </c>
      <c r="M3559" s="3">
        <v>2</v>
      </c>
      <c r="N3559" s="3">
        <v>1</v>
      </c>
      <c r="O3559" s="3">
        <v>7</v>
      </c>
      <c r="P3559" s="3">
        <f t="shared" si="170"/>
        <v>24</v>
      </c>
      <c r="Q3559" s="3">
        <v>44</v>
      </c>
      <c r="R3559" s="3">
        <f t="shared" si="169"/>
        <v>2</v>
      </c>
      <c r="S3559" s="3">
        <v>24</v>
      </c>
      <c r="T3559" s="3">
        <f>IF(AND(H3559&lt;5,S3559&gt;=VLOOKUP(A3559,anni!$A$1:$O$32,6,0)),1,0)</f>
        <v>0</v>
      </c>
    </row>
    <row r="3560" spans="1:20" x14ac:dyDescent="0.3">
      <c r="A3560" s="3">
        <v>2005</v>
      </c>
      <c r="B3560" s="3">
        <v>236</v>
      </c>
      <c r="C3560" s="3" t="s">
        <v>69</v>
      </c>
      <c r="D3560" s="3" t="s">
        <v>137</v>
      </c>
      <c r="E3560" s="3" t="s">
        <v>137</v>
      </c>
      <c r="F3560" s="3">
        <v>4864</v>
      </c>
      <c r="G3560" s="3">
        <f t="shared" si="168"/>
        <v>2005</v>
      </c>
      <c r="H3560" s="4">
        <v>5</v>
      </c>
      <c r="I3560" s="3" t="s">
        <v>36</v>
      </c>
      <c r="J3560" s="3">
        <v>6</v>
      </c>
      <c r="K3560" s="3">
        <v>1</v>
      </c>
      <c r="L3560" s="3">
        <v>3</v>
      </c>
      <c r="M3560" s="3">
        <v>0</v>
      </c>
      <c r="N3560" s="3">
        <v>1</v>
      </c>
      <c r="O3560" s="3">
        <v>0</v>
      </c>
      <c r="P3560" s="3">
        <f t="shared" si="170"/>
        <v>11</v>
      </c>
      <c r="Q3560" s="3">
        <v>208</v>
      </c>
      <c r="R3560" s="3">
        <f t="shared" si="169"/>
        <v>1</v>
      </c>
      <c r="S3560" s="3">
        <v>11</v>
      </c>
      <c r="T3560" s="3">
        <f>IF(AND(H3560&lt;5,S3560&gt;=VLOOKUP(A3560,anni!$A$1:$O$32,6,0)),1,0)</f>
        <v>0</v>
      </c>
    </row>
    <row r="3561" spans="1:20" x14ac:dyDescent="0.3">
      <c r="A3561" s="3">
        <v>2005</v>
      </c>
      <c r="B3561" s="3">
        <v>237</v>
      </c>
      <c r="C3561" s="3" t="s">
        <v>45</v>
      </c>
      <c r="D3561" s="3" t="s">
        <v>67</v>
      </c>
      <c r="E3561" s="3" t="s">
        <v>67</v>
      </c>
      <c r="F3561" s="3">
        <v>4734</v>
      </c>
      <c r="G3561" s="3">
        <f t="shared" si="168"/>
        <v>2005</v>
      </c>
      <c r="H3561" s="4">
        <v>4</v>
      </c>
      <c r="I3561" s="3" t="s">
        <v>36</v>
      </c>
      <c r="J3561" s="3">
        <v>0</v>
      </c>
      <c r="K3561" s="3">
        <v>3</v>
      </c>
      <c r="L3561" s="3">
        <v>7</v>
      </c>
      <c r="M3561" s="3">
        <v>2</v>
      </c>
      <c r="N3561" s="3">
        <v>4</v>
      </c>
      <c r="O3561" s="3">
        <v>0</v>
      </c>
      <c r="P3561" s="3">
        <f t="shared" si="170"/>
        <v>19.2</v>
      </c>
      <c r="Q3561" s="3">
        <v>133</v>
      </c>
      <c r="R3561" s="3">
        <f t="shared" si="169"/>
        <v>3</v>
      </c>
      <c r="S3561" s="3">
        <v>16</v>
      </c>
      <c r="T3561" s="3">
        <f>IF(AND(H3561&lt;5,S3561&gt;=VLOOKUP(A3561,anni!$A$1:$O$32,6,0)),1,0)</f>
        <v>0</v>
      </c>
    </row>
    <row r="3562" spans="1:20" x14ac:dyDescent="0.3">
      <c r="A3562" s="3">
        <v>2005</v>
      </c>
      <c r="B3562" s="3">
        <v>238</v>
      </c>
      <c r="C3562" s="3" t="s">
        <v>34</v>
      </c>
      <c r="D3562" s="3" t="s">
        <v>94</v>
      </c>
      <c r="E3562" s="3" t="s">
        <v>94</v>
      </c>
      <c r="F3562" s="3">
        <v>4779</v>
      </c>
      <c r="G3562" s="3">
        <f t="shared" si="168"/>
        <v>2005</v>
      </c>
      <c r="H3562" s="4">
        <v>3</v>
      </c>
      <c r="I3562" s="3" t="s">
        <v>36</v>
      </c>
      <c r="J3562" s="3">
        <v>7</v>
      </c>
      <c r="K3562" s="3">
        <v>7</v>
      </c>
      <c r="L3562" s="3">
        <v>4</v>
      </c>
      <c r="M3562" s="3">
        <v>0</v>
      </c>
      <c r="N3562" s="3">
        <v>3</v>
      </c>
      <c r="O3562" s="3">
        <v>0</v>
      </c>
      <c r="P3562" s="3">
        <f t="shared" si="170"/>
        <v>29.4</v>
      </c>
      <c r="Q3562" s="3">
        <v>69</v>
      </c>
      <c r="R3562" s="3">
        <f t="shared" si="169"/>
        <v>3</v>
      </c>
      <c r="S3562" s="3">
        <v>21</v>
      </c>
      <c r="T3562" s="3">
        <f>IF(AND(H3562&lt;5,S3562&gt;=VLOOKUP(A3562,anni!$A$1:$O$32,6,0)),1,0)</f>
        <v>0</v>
      </c>
    </row>
    <row r="3563" spans="1:20" x14ac:dyDescent="0.3">
      <c r="A3563" s="3">
        <v>2005</v>
      </c>
      <c r="B3563" s="3">
        <v>239</v>
      </c>
      <c r="C3563" s="3" t="s">
        <v>34</v>
      </c>
      <c r="D3563" s="3" t="s">
        <v>94</v>
      </c>
      <c r="E3563" s="3" t="s">
        <v>94</v>
      </c>
      <c r="F3563" s="3">
        <v>4951</v>
      </c>
      <c r="G3563" s="3">
        <f t="shared" si="168"/>
        <v>2005</v>
      </c>
      <c r="H3563" s="4">
        <v>3</v>
      </c>
      <c r="I3563" s="3" t="s">
        <v>36</v>
      </c>
      <c r="J3563" s="3">
        <v>7</v>
      </c>
      <c r="K3563" s="3">
        <v>0</v>
      </c>
      <c r="L3563" s="3">
        <v>7</v>
      </c>
      <c r="M3563" s="3">
        <v>0</v>
      </c>
      <c r="N3563" s="3">
        <v>0</v>
      </c>
      <c r="O3563" s="3">
        <v>0</v>
      </c>
      <c r="P3563" s="3">
        <f t="shared" si="170"/>
        <v>19.599999999999998</v>
      </c>
      <c r="Q3563" s="3">
        <v>170</v>
      </c>
      <c r="R3563" s="3">
        <f t="shared" si="169"/>
        <v>1</v>
      </c>
      <c r="S3563" s="3">
        <v>14</v>
      </c>
      <c r="T3563" s="3">
        <f>IF(AND(H3563&lt;5,S3563&gt;=VLOOKUP(A3563,anni!$A$1:$O$32,6,0)),1,0)</f>
        <v>0</v>
      </c>
    </row>
    <row r="3564" spans="1:20" x14ac:dyDescent="0.3">
      <c r="A3564" s="3">
        <v>2005</v>
      </c>
      <c r="B3564" s="3">
        <v>240</v>
      </c>
      <c r="C3564" s="3" t="s">
        <v>45</v>
      </c>
      <c r="D3564" s="3" t="s">
        <v>132</v>
      </c>
      <c r="E3564" s="3" t="s">
        <v>132</v>
      </c>
      <c r="F3564" s="3">
        <v>4865</v>
      </c>
      <c r="G3564" s="3">
        <f t="shared" si="168"/>
        <v>2005</v>
      </c>
      <c r="H3564" s="4">
        <v>5</v>
      </c>
      <c r="I3564" s="3" t="s">
        <v>36</v>
      </c>
      <c r="J3564" s="3">
        <v>5</v>
      </c>
      <c r="K3564" s="3">
        <v>7</v>
      </c>
      <c r="L3564" s="3">
        <v>7</v>
      </c>
      <c r="M3564" s="3">
        <v>0</v>
      </c>
      <c r="N3564" s="3">
        <v>3</v>
      </c>
      <c r="O3564" s="3">
        <v>1</v>
      </c>
      <c r="P3564" s="3">
        <f t="shared" si="170"/>
        <v>23</v>
      </c>
      <c r="Q3564" s="3">
        <v>48</v>
      </c>
      <c r="R3564" s="3">
        <f t="shared" si="169"/>
        <v>1</v>
      </c>
      <c r="S3564" s="3">
        <v>23</v>
      </c>
      <c r="T3564" s="3">
        <f>IF(AND(H3564&lt;5,S3564&gt;=VLOOKUP(A3564,anni!$A$1:$O$32,6,0)),1,0)</f>
        <v>0</v>
      </c>
    </row>
    <row r="3565" spans="1:20" x14ac:dyDescent="0.3">
      <c r="A3565" s="3">
        <v>2005</v>
      </c>
      <c r="B3565" s="3">
        <v>241</v>
      </c>
      <c r="C3565" s="3" t="s">
        <v>69</v>
      </c>
      <c r="D3565" s="3" t="s">
        <v>90</v>
      </c>
      <c r="E3565" s="3" t="s">
        <v>90</v>
      </c>
      <c r="F3565" s="3">
        <v>4866</v>
      </c>
      <c r="G3565" s="3">
        <f t="shared" si="168"/>
        <v>2005</v>
      </c>
      <c r="H3565" s="4">
        <v>5</v>
      </c>
      <c r="I3565" s="3" t="s">
        <v>36</v>
      </c>
      <c r="P3565" s="3">
        <f t="shared" si="170"/>
        <v>-1</v>
      </c>
      <c r="Q3565" s="3">
        <v>291</v>
      </c>
      <c r="R3565" s="3">
        <f t="shared" si="169"/>
        <v>1</v>
      </c>
      <c r="S3565" s="3">
        <v>-1</v>
      </c>
      <c r="T3565" s="3">
        <f>IF(AND(H3565&lt;5,S3565&gt;=VLOOKUP(A3565,anni!$A$1:$O$32,6,0)),1,0)</f>
        <v>0</v>
      </c>
    </row>
    <row r="3566" spans="1:20" x14ac:dyDescent="0.3">
      <c r="A3566" s="3">
        <v>2005</v>
      </c>
      <c r="B3566" s="3">
        <v>242</v>
      </c>
      <c r="C3566" s="3" t="s">
        <v>69</v>
      </c>
      <c r="D3566" s="3" t="s">
        <v>72</v>
      </c>
      <c r="E3566" s="3" t="s">
        <v>72</v>
      </c>
      <c r="F3566" s="3">
        <v>4923</v>
      </c>
      <c r="G3566" s="3">
        <f t="shared" si="168"/>
        <v>2005</v>
      </c>
      <c r="H3566" s="4">
        <v>4</v>
      </c>
      <c r="I3566" s="3" t="s">
        <v>36</v>
      </c>
      <c r="J3566" s="3">
        <v>3</v>
      </c>
      <c r="K3566" s="3">
        <v>0</v>
      </c>
      <c r="L3566" s="3">
        <v>7</v>
      </c>
      <c r="M3566" s="3">
        <v>0</v>
      </c>
      <c r="N3566" s="3">
        <v>0</v>
      </c>
      <c r="O3566" s="3">
        <v>0</v>
      </c>
      <c r="P3566" s="3">
        <f t="shared" si="170"/>
        <v>12</v>
      </c>
      <c r="Q3566" s="3">
        <v>223</v>
      </c>
      <c r="R3566" s="3">
        <f t="shared" si="169"/>
        <v>1</v>
      </c>
      <c r="S3566" s="3">
        <v>10</v>
      </c>
      <c r="T3566" s="3">
        <f>IF(AND(H3566&lt;5,S3566&gt;=VLOOKUP(A3566,anni!$A$1:$O$32,6,0)),1,0)</f>
        <v>0</v>
      </c>
    </row>
    <row r="3567" spans="1:20" x14ac:dyDescent="0.3">
      <c r="A3567" s="3">
        <v>2005</v>
      </c>
      <c r="B3567" s="3">
        <v>243</v>
      </c>
      <c r="C3567" s="3" t="s">
        <v>45</v>
      </c>
      <c r="D3567" s="3" t="s">
        <v>46</v>
      </c>
      <c r="E3567" s="3" t="s">
        <v>46</v>
      </c>
      <c r="F3567" s="3">
        <v>4924</v>
      </c>
      <c r="G3567" s="3">
        <f t="shared" si="168"/>
        <v>2005</v>
      </c>
      <c r="H3567" s="4">
        <v>4</v>
      </c>
      <c r="I3567" s="3" t="s">
        <v>36</v>
      </c>
      <c r="J3567" s="3">
        <v>6</v>
      </c>
      <c r="K3567" s="3">
        <v>0</v>
      </c>
      <c r="L3567" s="3">
        <v>7</v>
      </c>
      <c r="M3567" s="3">
        <v>0</v>
      </c>
      <c r="N3567" s="3">
        <v>0</v>
      </c>
      <c r="O3567" s="3">
        <v>0</v>
      </c>
      <c r="P3567" s="3">
        <f t="shared" si="170"/>
        <v>15.6</v>
      </c>
      <c r="Q3567" s="3">
        <v>186</v>
      </c>
      <c r="R3567" s="3">
        <f t="shared" si="169"/>
        <v>1</v>
      </c>
      <c r="S3567" s="3">
        <v>13</v>
      </c>
      <c r="T3567" s="3">
        <f>IF(AND(H3567&lt;5,S3567&gt;=VLOOKUP(A3567,anni!$A$1:$O$32,6,0)),1,0)</f>
        <v>0</v>
      </c>
    </row>
    <row r="3568" spans="1:20" x14ac:dyDescent="0.3">
      <c r="A3568" s="3">
        <v>2005</v>
      </c>
      <c r="B3568" s="3">
        <v>244</v>
      </c>
      <c r="C3568" s="3" t="s">
        <v>45</v>
      </c>
      <c r="D3568" s="3" t="s">
        <v>67</v>
      </c>
      <c r="E3568" s="3" t="s">
        <v>67</v>
      </c>
      <c r="F3568" s="3">
        <v>4586</v>
      </c>
      <c r="G3568" s="3">
        <f t="shared" si="168"/>
        <v>2005</v>
      </c>
      <c r="H3568" s="4">
        <v>4</v>
      </c>
      <c r="I3568" s="3" t="s">
        <v>36</v>
      </c>
      <c r="P3568" s="3">
        <f t="shared" si="170"/>
        <v>-1</v>
      </c>
      <c r="Q3568" s="3">
        <v>291</v>
      </c>
      <c r="R3568" s="3">
        <f t="shared" si="169"/>
        <v>3</v>
      </c>
      <c r="S3568" s="3">
        <v>-1</v>
      </c>
      <c r="T3568" s="3">
        <f>IF(AND(H3568&lt;5,S3568&gt;=VLOOKUP(A3568,anni!$A$1:$O$32,6,0)),1,0)</f>
        <v>0</v>
      </c>
    </row>
    <row r="3569" spans="1:20" x14ac:dyDescent="0.3">
      <c r="A3569" s="3">
        <v>2005</v>
      </c>
      <c r="B3569" s="3">
        <v>245</v>
      </c>
      <c r="C3569" s="3" t="s">
        <v>101</v>
      </c>
      <c r="D3569" s="3" t="s">
        <v>104</v>
      </c>
      <c r="E3569" s="3" t="s">
        <v>104</v>
      </c>
      <c r="F3569" s="3">
        <v>4988</v>
      </c>
      <c r="G3569" s="3">
        <f t="shared" si="168"/>
        <v>2005</v>
      </c>
      <c r="H3569" s="4">
        <v>2</v>
      </c>
      <c r="I3569" s="3" t="s">
        <v>31</v>
      </c>
      <c r="J3569" s="3">
        <v>7</v>
      </c>
      <c r="K3569" s="3">
        <v>0</v>
      </c>
      <c r="L3569" s="3">
        <v>0</v>
      </c>
      <c r="M3569" s="3">
        <v>0</v>
      </c>
      <c r="N3569" s="3">
        <v>0</v>
      </c>
      <c r="O3569" s="3">
        <v>0</v>
      </c>
      <c r="P3569" s="3">
        <f t="shared" si="170"/>
        <v>11.200000000000001</v>
      </c>
      <c r="Q3569" s="3">
        <v>258</v>
      </c>
      <c r="R3569" s="3">
        <f t="shared" si="169"/>
        <v>4</v>
      </c>
      <c r="S3569" s="3">
        <v>7</v>
      </c>
      <c r="T3569" s="3">
        <f>IF(AND(H3569&lt;5,S3569&gt;=VLOOKUP(A3569,anni!$A$1:$O$32,6,0)),1,0)</f>
        <v>0</v>
      </c>
    </row>
    <row r="3570" spans="1:20" x14ac:dyDescent="0.3">
      <c r="A3570" s="3">
        <v>2005</v>
      </c>
      <c r="B3570" s="3">
        <v>246</v>
      </c>
      <c r="C3570" s="3" t="s">
        <v>29</v>
      </c>
      <c r="D3570" s="3" t="s">
        <v>114</v>
      </c>
      <c r="E3570" s="3" t="s">
        <v>114</v>
      </c>
      <c r="F3570" s="3">
        <v>4867</v>
      </c>
      <c r="G3570" s="3">
        <f t="shared" si="168"/>
        <v>2005</v>
      </c>
      <c r="H3570" s="4">
        <v>5</v>
      </c>
      <c r="I3570" s="3" t="s">
        <v>36</v>
      </c>
      <c r="J3570" s="3">
        <v>3</v>
      </c>
      <c r="K3570" s="3">
        <v>0</v>
      </c>
      <c r="L3570" s="3">
        <v>7</v>
      </c>
      <c r="M3570" s="3">
        <v>0</v>
      </c>
      <c r="N3570" s="3">
        <v>1</v>
      </c>
      <c r="O3570" s="3">
        <v>0</v>
      </c>
      <c r="P3570" s="3">
        <f t="shared" si="170"/>
        <v>11</v>
      </c>
      <c r="Q3570" s="3">
        <v>208</v>
      </c>
      <c r="R3570" s="3">
        <f t="shared" si="169"/>
        <v>1</v>
      </c>
      <c r="S3570" s="3">
        <v>11</v>
      </c>
      <c r="T3570" s="3">
        <f>IF(AND(H3570&lt;5,S3570&gt;=VLOOKUP(A3570,anni!$A$1:$O$32,6,0)),1,0)</f>
        <v>0</v>
      </c>
    </row>
    <row r="3571" spans="1:20" x14ac:dyDescent="0.3">
      <c r="A3571" s="3">
        <v>2005</v>
      </c>
      <c r="B3571" s="3">
        <v>247</v>
      </c>
      <c r="C3571" s="3" t="s">
        <v>56</v>
      </c>
      <c r="D3571" s="3" t="s">
        <v>66</v>
      </c>
      <c r="E3571" s="3" t="s">
        <v>66</v>
      </c>
      <c r="F3571" s="3">
        <v>4989</v>
      </c>
      <c r="G3571" s="3">
        <f t="shared" si="168"/>
        <v>2005</v>
      </c>
      <c r="H3571" s="4">
        <v>2</v>
      </c>
      <c r="I3571" s="3" t="s">
        <v>31</v>
      </c>
      <c r="J3571" s="3">
        <v>4</v>
      </c>
      <c r="K3571" s="3">
        <v>0</v>
      </c>
      <c r="L3571" s="3">
        <v>7</v>
      </c>
      <c r="M3571" s="3">
        <v>3</v>
      </c>
      <c r="N3571" s="3">
        <v>1</v>
      </c>
      <c r="O3571" s="3">
        <v>0</v>
      </c>
      <c r="P3571" s="3">
        <f t="shared" si="170"/>
        <v>24</v>
      </c>
      <c r="Q3571" s="3">
        <v>156</v>
      </c>
      <c r="R3571" s="3">
        <f t="shared" si="169"/>
        <v>1</v>
      </c>
      <c r="S3571" s="3">
        <v>15</v>
      </c>
      <c r="T3571" s="3">
        <f>IF(AND(H3571&lt;5,S3571&gt;=VLOOKUP(A3571,anni!$A$1:$O$32,6,0)),1,0)</f>
        <v>0</v>
      </c>
    </row>
    <row r="3572" spans="1:20" x14ac:dyDescent="0.3">
      <c r="A3572" s="3">
        <v>2005</v>
      </c>
      <c r="B3572" s="3">
        <v>248</v>
      </c>
      <c r="C3572" s="3" t="s">
        <v>69</v>
      </c>
      <c r="D3572" s="3" t="s">
        <v>72</v>
      </c>
      <c r="E3572" s="3" t="s">
        <v>72</v>
      </c>
      <c r="F3572" s="3">
        <v>4990</v>
      </c>
      <c r="G3572" s="3">
        <f t="shared" si="168"/>
        <v>2005</v>
      </c>
      <c r="H3572" s="4">
        <v>2</v>
      </c>
      <c r="I3572" s="3" t="s">
        <v>31</v>
      </c>
      <c r="J3572" s="3">
        <v>0</v>
      </c>
      <c r="K3572" s="3">
        <v>7</v>
      </c>
      <c r="L3572" s="3">
        <v>7</v>
      </c>
      <c r="M3572" s="3">
        <v>0</v>
      </c>
      <c r="N3572" s="3">
        <v>0</v>
      </c>
      <c r="O3572" s="3">
        <v>0</v>
      </c>
      <c r="P3572" s="3">
        <f t="shared" si="170"/>
        <v>22.400000000000002</v>
      </c>
      <c r="Q3572" s="3">
        <v>170</v>
      </c>
      <c r="R3572" s="3">
        <f t="shared" si="169"/>
        <v>1</v>
      </c>
      <c r="S3572" s="3">
        <v>14</v>
      </c>
      <c r="T3572" s="3">
        <f>IF(AND(H3572&lt;5,S3572&gt;=VLOOKUP(A3572,anni!$A$1:$O$32,6,0)),1,0)</f>
        <v>0</v>
      </c>
    </row>
    <row r="3573" spans="1:20" x14ac:dyDescent="0.3">
      <c r="A3573" s="3">
        <v>2005</v>
      </c>
      <c r="B3573" s="3">
        <v>249</v>
      </c>
      <c r="C3573" s="3" t="s">
        <v>29</v>
      </c>
      <c r="D3573" s="3" t="s">
        <v>109</v>
      </c>
      <c r="E3573" s="3" t="s">
        <v>109</v>
      </c>
      <c r="F3573" s="3">
        <v>4952</v>
      </c>
      <c r="G3573" s="3">
        <f t="shared" si="168"/>
        <v>2005</v>
      </c>
      <c r="H3573" s="4">
        <v>3</v>
      </c>
      <c r="I3573" s="3" t="s">
        <v>36</v>
      </c>
      <c r="J3573" s="3">
        <v>1</v>
      </c>
      <c r="K3573" s="3">
        <v>0</v>
      </c>
      <c r="L3573" s="3">
        <v>7</v>
      </c>
      <c r="M3573" s="3">
        <v>0</v>
      </c>
      <c r="N3573" s="3">
        <v>0</v>
      </c>
      <c r="O3573" s="3">
        <v>0</v>
      </c>
      <c r="P3573" s="3">
        <f t="shared" si="170"/>
        <v>11.2</v>
      </c>
      <c r="Q3573" s="3">
        <v>249</v>
      </c>
      <c r="R3573" s="3">
        <f t="shared" si="169"/>
        <v>1</v>
      </c>
      <c r="S3573" s="3">
        <v>8</v>
      </c>
      <c r="T3573" s="3">
        <f>IF(AND(H3573&lt;5,S3573&gt;=VLOOKUP(A3573,anni!$A$1:$O$32,6,0)),1,0)</f>
        <v>0</v>
      </c>
    </row>
    <row r="3574" spans="1:20" x14ac:dyDescent="0.3">
      <c r="A3574" s="3">
        <v>2005</v>
      </c>
      <c r="B3574" s="3">
        <v>250</v>
      </c>
      <c r="C3574" s="3" t="s">
        <v>45</v>
      </c>
      <c r="D3574" s="3" t="s">
        <v>49</v>
      </c>
      <c r="E3574" s="3" t="s">
        <v>49</v>
      </c>
      <c r="F3574" s="3">
        <v>4925</v>
      </c>
      <c r="G3574" s="3">
        <f t="shared" si="168"/>
        <v>2005</v>
      </c>
      <c r="H3574" s="4">
        <v>4</v>
      </c>
      <c r="I3574" s="3" t="s">
        <v>36</v>
      </c>
      <c r="J3574" s="3">
        <v>2</v>
      </c>
      <c r="K3574" s="3">
        <v>4</v>
      </c>
      <c r="L3574" s="3">
        <v>7</v>
      </c>
      <c r="M3574" s="3">
        <v>2</v>
      </c>
      <c r="N3574" s="3">
        <v>1</v>
      </c>
      <c r="O3574" s="3">
        <v>0</v>
      </c>
      <c r="P3574" s="3">
        <f t="shared" si="170"/>
        <v>19.2</v>
      </c>
      <c r="Q3574" s="3">
        <v>133</v>
      </c>
      <c r="R3574" s="3">
        <f t="shared" si="169"/>
        <v>2</v>
      </c>
      <c r="S3574" s="3">
        <v>16</v>
      </c>
      <c r="T3574" s="3">
        <f>IF(AND(H3574&lt;5,S3574&gt;=VLOOKUP(A3574,anni!$A$1:$O$32,6,0)),1,0)</f>
        <v>0</v>
      </c>
    </row>
    <row r="3575" spans="1:20" x14ac:dyDescent="0.3">
      <c r="A3575" s="3">
        <v>2005</v>
      </c>
      <c r="B3575" s="3">
        <v>251</v>
      </c>
      <c r="C3575" s="3" t="s">
        <v>47</v>
      </c>
      <c r="D3575" s="3" t="s">
        <v>118</v>
      </c>
      <c r="E3575" s="3" t="s">
        <v>118</v>
      </c>
      <c r="F3575" s="3">
        <v>4715</v>
      </c>
      <c r="G3575" s="3">
        <f t="shared" si="168"/>
        <v>2005</v>
      </c>
      <c r="H3575" s="4">
        <v>5</v>
      </c>
      <c r="I3575" s="3" t="s">
        <v>36</v>
      </c>
      <c r="J3575" s="3">
        <v>7</v>
      </c>
      <c r="K3575" s="3">
        <v>7</v>
      </c>
      <c r="L3575" s="3">
        <v>7</v>
      </c>
      <c r="M3575" s="3">
        <v>5</v>
      </c>
      <c r="N3575" s="3">
        <v>2</v>
      </c>
      <c r="O3575" s="3">
        <v>7</v>
      </c>
      <c r="P3575" s="3">
        <f t="shared" si="170"/>
        <v>35</v>
      </c>
      <c r="Q3575" s="3">
        <v>6</v>
      </c>
      <c r="R3575" s="3">
        <f t="shared" si="169"/>
        <v>2</v>
      </c>
      <c r="S3575" s="3">
        <v>35</v>
      </c>
      <c r="T3575" s="3">
        <f>IF(AND(H3575&lt;5,S3575&gt;=VLOOKUP(A3575,anni!$A$1:$O$32,6,0)),1,0)</f>
        <v>0</v>
      </c>
    </row>
    <row r="3576" spans="1:20" x14ac:dyDescent="0.3">
      <c r="A3576" s="3">
        <v>2005</v>
      </c>
      <c r="B3576" s="3">
        <v>252</v>
      </c>
      <c r="C3576" s="3" t="s">
        <v>79</v>
      </c>
      <c r="D3576" s="3" t="s">
        <v>80</v>
      </c>
      <c r="E3576" s="3" t="s">
        <v>80</v>
      </c>
      <c r="F3576" s="3">
        <v>4997</v>
      </c>
      <c r="G3576" s="3">
        <f t="shared" si="168"/>
        <v>2005</v>
      </c>
      <c r="H3576" s="4">
        <v>1</v>
      </c>
      <c r="I3576" s="3" t="s">
        <v>31</v>
      </c>
      <c r="J3576" s="3">
        <v>0</v>
      </c>
      <c r="K3576" s="3">
        <v>5</v>
      </c>
      <c r="L3576" s="3">
        <v>6</v>
      </c>
      <c r="M3576" s="3">
        <v>0</v>
      </c>
      <c r="N3576" s="3">
        <v>0</v>
      </c>
      <c r="O3576" s="3">
        <v>0</v>
      </c>
      <c r="P3576" s="3">
        <f t="shared" si="170"/>
        <v>19.8</v>
      </c>
      <c r="Q3576" s="3">
        <v>208</v>
      </c>
      <c r="R3576" s="3">
        <f t="shared" si="169"/>
        <v>4</v>
      </c>
      <c r="S3576" s="3">
        <v>11</v>
      </c>
      <c r="T3576" s="3">
        <f>IF(AND(H3576&lt;5,S3576&gt;=VLOOKUP(A3576,anni!$A$1:$O$32,6,0)),1,0)</f>
        <v>0</v>
      </c>
    </row>
    <row r="3577" spans="1:20" x14ac:dyDescent="0.3">
      <c r="A3577" s="3">
        <v>2005</v>
      </c>
      <c r="B3577" s="3">
        <v>253</v>
      </c>
      <c r="C3577" s="3" t="s">
        <v>37</v>
      </c>
      <c r="D3577" s="3" t="s">
        <v>38</v>
      </c>
      <c r="E3577" s="3" t="s">
        <v>38</v>
      </c>
      <c r="F3577" s="3">
        <v>4397</v>
      </c>
      <c r="G3577" s="3">
        <f t="shared" si="168"/>
        <v>2005</v>
      </c>
      <c r="H3577" s="4">
        <v>5</v>
      </c>
      <c r="I3577" s="3" t="s">
        <v>36</v>
      </c>
      <c r="J3577" s="3">
        <v>4</v>
      </c>
      <c r="K3577" s="3">
        <v>6</v>
      </c>
      <c r="L3577" s="3">
        <v>7</v>
      </c>
      <c r="M3577" s="3">
        <v>6</v>
      </c>
      <c r="N3577" s="3">
        <v>1</v>
      </c>
      <c r="O3577" s="3">
        <v>1</v>
      </c>
      <c r="P3577" s="3">
        <f t="shared" si="170"/>
        <v>25</v>
      </c>
      <c r="Q3577" s="3">
        <v>38</v>
      </c>
      <c r="R3577" s="3">
        <f t="shared" si="169"/>
        <v>4</v>
      </c>
      <c r="S3577" s="3">
        <v>25</v>
      </c>
      <c r="T3577" s="3">
        <f>IF(AND(H3577&lt;5,S3577&gt;=VLOOKUP(A3577,anni!$A$1:$O$32,6,0)),1,0)</f>
        <v>0</v>
      </c>
    </row>
    <row r="3578" spans="1:20" x14ac:dyDescent="0.3">
      <c r="A3578" s="3">
        <v>2005</v>
      </c>
      <c r="B3578" s="3">
        <v>254</v>
      </c>
      <c r="C3578" s="3" t="s">
        <v>106</v>
      </c>
      <c r="D3578" s="3" t="s">
        <v>107</v>
      </c>
      <c r="E3578" s="3" t="s">
        <v>107</v>
      </c>
      <c r="F3578" s="3">
        <v>4926</v>
      </c>
      <c r="G3578" s="3">
        <f t="shared" si="168"/>
        <v>2005</v>
      </c>
      <c r="H3578" s="4">
        <v>4</v>
      </c>
      <c r="I3578" s="3" t="s">
        <v>36</v>
      </c>
      <c r="J3578" s="3">
        <v>7</v>
      </c>
      <c r="K3578" s="3">
        <v>7</v>
      </c>
      <c r="L3578" s="3">
        <v>5</v>
      </c>
      <c r="M3578" s="3">
        <v>0</v>
      </c>
      <c r="N3578" s="3">
        <v>1</v>
      </c>
      <c r="O3578" s="3">
        <v>0</v>
      </c>
      <c r="P3578" s="3">
        <f t="shared" si="170"/>
        <v>24</v>
      </c>
      <c r="Q3578" s="3">
        <v>87</v>
      </c>
      <c r="R3578" s="3">
        <f t="shared" si="169"/>
        <v>2</v>
      </c>
      <c r="S3578" s="3">
        <v>20</v>
      </c>
      <c r="T3578" s="3">
        <f>IF(AND(H3578&lt;5,S3578&gt;=VLOOKUP(A3578,anni!$A$1:$O$32,6,0)),1,0)</f>
        <v>0</v>
      </c>
    </row>
    <row r="3579" spans="1:20" x14ac:dyDescent="0.3">
      <c r="A3579" s="3">
        <v>2005</v>
      </c>
      <c r="B3579" s="3">
        <v>255</v>
      </c>
      <c r="C3579" s="3" t="s">
        <v>29</v>
      </c>
      <c r="D3579" s="3" t="s">
        <v>109</v>
      </c>
      <c r="E3579" s="3" t="s">
        <v>109</v>
      </c>
      <c r="F3579" s="3">
        <v>4398</v>
      </c>
      <c r="G3579" s="3">
        <f t="shared" si="168"/>
        <v>2005</v>
      </c>
      <c r="H3579" s="4">
        <v>5</v>
      </c>
      <c r="I3579" s="3" t="s">
        <v>36</v>
      </c>
      <c r="J3579" s="3">
        <v>7</v>
      </c>
      <c r="K3579" s="3">
        <v>0</v>
      </c>
      <c r="L3579" s="3">
        <v>7</v>
      </c>
      <c r="M3579" s="3">
        <v>0</v>
      </c>
      <c r="N3579" s="3">
        <v>0</v>
      </c>
      <c r="O3579" s="3">
        <v>7</v>
      </c>
      <c r="P3579" s="3">
        <f t="shared" si="170"/>
        <v>21</v>
      </c>
      <c r="Q3579" s="3">
        <v>69</v>
      </c>
      <c r="R3579" s="3">
        <f t="shared" si="169"/>
        <v>2</v>
      </c>
      <c r="S3579" s="3">
        <v>21</v>
      </c>
      <c r="T3579" s="3">
        <f>IF(AND(H3579&lt;5,S3579&gt;=VLOOKUP(A3579,anni!$A$1:$O$32,6,0)),1,0)</f>
        <v>0</v>
      </c>
    </row>
    <row r="3580" spans="1:20" x14ac:dyDescent="0.3">
      <c r="A3580" s="3">
        <v>2005</v>
      </c>
      <c r="B3580" s="3">
        <v>256</v>
      </c>
      <c r="C3580" s="3" t="s">
        <v>43</v>
      </c>
      <c r="D3580" s="3" t="s">
        <v>92</v>
      </c>
      <c r="E3580" s="3" t="s">
        <v>92</v>
      </c>
      <c r="F3580" s="3">
        <v>4953</v>
      </c>
      <c r="G3580" s="3">
        <f t="shared" si="168"/>
        <v>2005</v>
      </c>
      <c r="H3580" s="4">
        <v>3</v>
      </c>
      <c r="I3580" s="3" t="s">
        <v>36</v>
      </c>
      <c r="J3580" s="3">
        <v>7</v>
      </c>
      <c r="K3580" s="3">
        <v>0</v>
      </c>
      <c r="L3580" s="3">
        <v>7</v>
      </c>
      <c r="M3580" s="3">
        <v>0</v>
      </c>
      <c r="N3580" s="3">
        <v>2</v>
      </c>
      <c r="O3580" s="3">
        <v>0</v>
      </c>
      <c r="P3580" s="3">
        <f t="shared" si="170"/>
        <v>22.4</v>
      </c>
      <c r="Q3580" s="3">
        <v>133</v>
      </c>
      <c r="R3580" s="3">
        <f t="shared" si="169"/>
        <v>3</v>
      </c>
      <c r="S3580" s="3">
        <v>16</v>
      </c>
      <c r="T3580" s="3">
        <f>IF(AND(H3580&lt;5,S3580&gt;=VLOOKUP(A3580,anni!$A$1:$O$32,6,0)),1,0)</f>
        <v>0</v>
      </c>
    </row>
    <row r="3581" spans="1:20" x14ac:dyDescent="0.3">
      <c r="A3581" s="3">
        <v>2005</v>
      </c>
      <c r="B3581" s="3">
        <v>257</v>
      </c>
      <c r="C3581" s="3" t="s">
        <v>62</v>
      </c>
      <c r="D3581" s="3" t="s">
        <v>110</v>
      </c>
      <c r="E3581" s="3" t="s">
        <v>110</v>
      </c>
      <c r="F3581" s="3">
        <v>4588</v>
      </c>
      <c r="G3581" s="3">
        <f t="shared" si="168"/>
        <v>2005</v>
      </c>
      <c r="H3581" s="4">
        <v>4</v>
      </c>
      <c r="I3581" s="3" t="s">
        <v>36</v>
      </c>
      <c r="J3581" s="3">
        <v>1</v>
      </c>
      <c r="K3581" s="3">
        <v>0</v>
      </c>
      <c r="L3581" s="3">
        <v>4</v>
      </c>
      <c r="M3581" s="3">
        <v>0</v>
      </c>
      <c r="N3581" s="3">
        <v>2</v>
      </c>
      <c r="O3581" s="3">
        <v>3</v>
      </c>
      <c r="P3581" s="3">
        <f t="shared" si="170"/>
        <v>12</v>
      </c>
      <c r="Q3581" s="3">
        <v>223</v>
      </c>
      <c r="R3581" s="3">
        <f t="shared" si="169"/>
        <v>4</v>
      </c>
      <c r="S3581" s="3">
        <v>10</v>
      </c>
      <c r="T3581" s="3">
        <f>IF(AND(H3581&lt;5,S3581&gt;=VLOOKUP(A3581,anni!$A$1:$O$32,6,0)),1,0)</f>
        <v>0</v>
      </c>
    </row>
    <row r="3582" spans="1:20" x14ac:dyDescent="0.3">
      <c r="A3582" s="3">
        <v>2005</v>
      </c>
      <c r="B3582" s="3">
        <v>258</v>
      </c>
      <c r="C3582" s="3" t="s">
        <v>37</v>
      </c>
      <c r="D3582" s="3" t="s">
        <v>115</v>
      </c>
      <c r="E3582" s="3" t="s">
        <v>115</v>
      </c>
      <c r="F3582" s="3">
        <v>4868</v>
      </c>
      <c r="G3582" s="3">
        <f t="shared" si="168"/>
        <v>2005</v>
      </c>
      <c r="H3582" s="4">
        <v>5</v>
      </c>
      <c r="I3582" s="3" t="s">
        <v>36</v>
      </c>
      <c r="J3582" s="3">
        <v>7</v>
      </c>
      <c r="K3582" s="3">
        <v>0</v>
      </c>
      <c r="L3582" s="3">
        <v>5</v>
      </c>
      <c r="M3582" s="3">
        <v>0</v>
      </c>
      <c r="N3582" s="3">
        <v>1</v>
      </c>
      <c r="O3582" s="3">
        <v>7</v>
      </c>
      <c r="P3582" s="3">
        <f t="shared" si="170"/>
        <v>20</v>
      </c>
      <c r="Q3582" s="3">
        <v>87</v>
      </c>
      <c r="R3582" s="3">
        <f t="shared" si="169"/>
        <v>1</v>
      </c>
      <c r="S3582" s="3">
        <v>20</v>
      </c>
      <c r="T3582" s="3">
        <f>IF(AND(H3582&lt;5,S3582&gt;=VLOOKUP(A3582,anni!$A$1:$O$32,6,0)),1,0)</f>
        <v>0</v>
      </c>
    </row>
    <row r="3583" spans="1:20" x14ac:dyDescent="0.3">
      <c r="A3583" s="3">
        <v>2005</v>
      </c>
      <c r="B3583" s="3">
        <v>259</v>
      </c>
      <c r="C3583" s="3" t="s">
        <v>32</v>
      </c>
      <c r="D3583" s="3" t="s">
        <v>33</v>
      </c>
      <c r="E3583" s="3" t="s">
        <v>33</v>
      </c>
      <c r="F3583" s="3">
        <v>4716</v>
      </c>
      <c r="G3583" s="3">
        <f t="shared" si="168"/>
        <v>2005</v>
      </c>
      <c r="H3583" s="4">
        <v>5</v>
      </c>
      <c r="I3583" s="3" t="s">
        <v>36</v>
      </c>
      <c r="J3583" s="3">
        <v>2</v>
      </c>
      <c r="K3583" s="3">
        <v>0</v>
      </c>
      <c r="L3583" s="3">
        <v>7</v>
      </c>
      <c r="M3583" s="3">
        <v>0</v>
      </c>
      <c r="N3583" s="3">
        <v>2</v>
      </c>
      <c r="O3583" s="3">
        <v>0</v>
      </c>
      <c r="P3583" s="3">
        <f t="shared" si="170"/>
        <v>11</v>
      </c>
      <c r="Q3583" s="3">
        <v>208</v>
      </c>
      <c r="R3583" s="3">
        <f t="shared" si="169"/>
        <v>2</v>
      </c>
      <c r="S3583" s="3">
        <v>11</v>
      </c>
      <c r="T3583" s="3">
        <f>IF(AND(H3583&lt;5,S3583&gt;=VLOOKUP(A3583,anni!$A$1:$O$32,6,0)),1,0)</f>
        <v>0</v>
      </c>
    </row>
    <row r="3584" spans="1:20" x14ac:dyDescent="0.3">
      <c r="A3584" s="3">
        <v>2005</v>
      </c>
      <c r="B3584" s="3">
        <v>260</v>
      </c>
      <c r="C3584" s="3" t="s">
        <v>32</v>
      </c>
      <c r="D3584" s="3" t="s">
        <v>127</v>
      </c>
      <c r="E3584" s="3" t="s">
        <v>127</v>
      </c>
      <c r="F3584" s="3">
        <v>4927</v>
      </c>
      <c r="G3584" s="3">
        <f t="shared" si="168"/>
        <v>2005</v>
      </c>
      <c r="H3584" s="4">
        <v>4</v>
      </c>
      <c r="I3584" s="3" t="s">
        <v>36</v>
      </c>
      <c r="J3584" s="3">
        <v>0</v>
      </c>
      <c r="K3584" s="3">
        <v>5</v>
      </c>
      <c r="L3584" s="3">
        <v>7</v>
      </c>
      <c r="M3584" s="3">
        <v>3</v>
      </c>
      <c r="N3584" s="3">
        <v>1</v>
      </c>
      <c r="O3584" s="3">
        <v>2</v>
      </c>
      <c r="P3584" s="3">
        <f t="shared" si="170"/>
        <v>21.599999999999998</v>
      </c>
      <c r="Q3584" s="3">
        <v>105</v>
      </c>
      <c r="R3584" s="3">
        <f t="shared" si="169"/>
        <v>2</v>
      </c>
      <c r="S3584" s="3">
        <v>18</v>
      </c>
      <c r="T3584" s="3">
        <f>IF(AND(H3584&lt;5,S3584&gt;=VLOOKUP(A3584,anni!$A$1:$O$32,6,0)),1,0)</f>
        <v>0</v>
      </c>
    </row>
    <row r="3585" spans="1:20" x14ac:dyDescent="0.3">
      <c r="A3585" s="3">
        <v>2005</v>
      </c>
      <c r="B3585" s="3">
        <v>261</v>
      </c>
      <c r="C3585" s="3" t="s">
        <v>69</v>
      </c>
      <c r="D3585" s="3" t="s">
        <v>72</v>
      </c>
      <c r="E3585" s="3" t="s">
        <v>72</v>
      </c>
      <c r="F3585" s="3">
        <v>4869</v>
      </c>
      <c r="G3585" s="3">
        <f t="shared" si="168"/>
        <v>2005</v>
      </c>
      <c r="H3585" s="4">
        <v>5</v>
      </c>
      <c r="I3585" s="3" t="s">
        <v>36</v>
      </c>
      <c r="J3585" s="3">
        <v>2</v>
      </c>
      <c r="K3585" s="3">
        <v>5</v>
      </c>
      <c r="L3585" s="3">
        <v>7</v>
      </c>
      <c r="M3585" s="3">
        <v>4</v>
      </c>
      <c r="N3585" s="3">
        <v>7</v>
      </c>
      <c r="O3585" s="3">
        <v>0</v>
      </c>
      <c r="P3585" s="3">
        <f t="shared" si="170"/>
        <v>25</v>
      </c>
      <c r="Q3585" s="3">
        <v>38</v>
      </c>
      <c r="R3585" s="3">
        <f t="shared" si="169"/>
        <v>1</v>
      </c>
      <c r="S3585" s="3">
        <v>25</v>
      </c>
      <c r="T3585" s="3">
        <f>IF(AND(H3585&lt;5,S3585&gt;=VLOOKUP(A3585,anni!$A$1:$O$32,6,0)),1,0)</f>
        <v>0</v>
      </c>
    </row>
    <row r="3586" spans="1:20" x14ac:dyDescent="0.3">
      <c r="A3586" s="3">
        <v>2005</v>
      </c>
      <c r="B3586" s="3">
        <v>262</v>
      </c>
      <c r="C3586" s="3" t="s">
        <v>34</v>
      </c>
      <c r="D3586" s="3" t="s">
        <v>83</v>
      </c>
      <c r="E3586" s="3" t="s">
        <v>83</v>
      </c>
      <c r="F3586" s="3">
        <v>4954</v>
      </c>
      <c r="G3586" s="3">
        <f t="shared" ref="G3586:G3649" si="171">A3586</f>
        <v>2005</v>
      </c>
      <c r="H3586" s="4">
        <v>3</v>
      </c>
      <c r="I3586" s="3" t="s">
        <v>36</v>
      </c>
      <c r="J3586" s="3">
        <v>3</v>
      </c>
      <c r="K3586" s="3">
        <v>6</v>
      </c>
      <c r="L3586" s="3">
        <v>7</v>
      </c>
      <c r="M3586" s="3">
        <v>0</v>
      </c>
      <c r="N3586" s="3">
        <v>0</v>
      </c>
      <c r="O3586" s="3">
        <v>0</v>
      </c>
      <c r="P3586" s="3">
        <f t="shared" si="170"/>
        <v>22.4</v>
      </c>
      <c r="Q3586" s="3">
        <v>133</v>
      </c>
      <c r="R3586" s="3">
        <f t="shared" si="169"/>
        <v>1</v>
      </c>
      <c r="S3586" s="3">
        <v>16</v>
      </c>
      <c r="T3586" s="3">
        <f>IF(AND(H3586&lt;5,S3586&gt;=VLOOKUP(A3586,anni!$A$1:$O$32,6,0)),1,0)</f>
        <v>0</v>
      </c>
    </row>
    <row r="3587" spans="1:20" x14ac:dyDescent="0.3">
      <c r="A3587" s="3">
        <v>2005</v>
      </c>
      <c r="B3587" s="3">
        <v>263</v>
      </c>
      <c r="C3587" s="3" t="s">
        <v>50</v>
      </c>
      <c r="D3587" s="3" t="s">
        <v>51</v>
      </c>
      <c r="E3587" s="3" t="s">
        <v>51</v>
      </c>
      <c r="F3587" s="3">
        <v>4539</v>
      </c>
      <c r="G3587" s="3">
        <f t="shared" si="171"/>
        <v>2005</v>
      </c>
      <c r="H3587" s="4">
        <v>5</v>
      </c>
      <c r="I3587" s="3" t="s">
        <v>36</v>
      </c>
      <c r="J3587" s="3">
        <v>7</v>
      </c>
      <c r="K3587" s="3">
        <v>7</v>
      </c>
      <c r="L3587" s="3">
        <v>7</v>
      </c>
      <c r="M3587" s="3">
        <v>4</v>
      </c>
      <c r="N3587" s="3">
        <v>2</v>
      </c>
      <c r="O3587" s="3">
        <v>0</v>
      </c>
      <c r="P3587" s="3">
        <f t="shared" si="170"/>
        <v>27</v>
      </c>
      <c r="Q3587" s="3">
        <v>26</v>
      </c>
      <c r="R3587" s="3">
        <f t="shared" si="169"/>
        <v>2</v>
      </c>
      <c r="S3587" s="3">
        <v>27</v>
      </c>
      <c r="T3587" s="3">
        <f>IF(AND(H3587&lt;5,S3587&gt;=VLOOKUP(A3587,anni!$A$1:$O$32,6,0)),1,0)</f>
        <v>0</v>
      </c>
    </row>
    <row r="3588" spans="1:20" x14ac:dyDescent="0.3">
      <c r="A3588" s="3">
        <v>2005</v>
      </c>
      <c r="B3588" s="3">
        <v>264</v>
      </c>
      <c r="C3588" s="3" t="s">
        <v>34</v>
      </c>
      <c r="D3588" s="3" t="s">
        <v>41</v>
      </c>
      <c r="E3588" s="3" t="s">
        <v>41</v>
      </c>
      <c r="F3588" s="3">
        <v>4783</v>
      </c>
      <c r="G3588" s="3">
        <f t="shared" si="171"/>
        <v>2005</v>
      </c>
      <c r="H3588" s="4">
        <v>3</v>
      </c>
      <c r="I3588" s="3" t="s">
        <v>36</v>
      </c>
      <c r="J3588" s="3">
        <v>7</v>
      </c>
      <c r="K3588" s="3">
        <v>7</v>
      </c>
      <c r="L3588" s="3">
        <v>7</v>
      </c>
      <c r="M3588" s="3">
        <v>0</v>
      </c>
      <c r="N3588" s="3">
        <v>1</v>
      </c>
      <c r="O3588" s="3">
        <v>7</v>
      </c>
      <c r="P3588" s="3">
        <f t="shared" si="170"/>
        <v>0</v>
      </c>
      <c r="Q3588" s="3">
        <v>18</v>
      </c>
      <c r="R3588" s="3">
        <f t="shared" si="169"/>
        <v>2</v>
      </c>
      <c r="S3588" s="3">
        <v>29</v>
      </c>
      <c r="T3588" s="3">
        <f>IF(AND(H3588&lt;5,S3588&gt;=VLOOKUP(A3588,anni!$A$1:$O$32,6,0)),1,0)</f>
        <v>1</v>
      </c>
    </row>
    <row r="3589" spans="1:20" x14ac:dyDescent="0.3">
      <c r="A3589" s="3">
        <v>2005</v>
      </c>
      <c r="B3589" s="3">
        <v>265</v>
      </c>
      <c r="C3589" s="3" t="s">
        <v>50</v>
      </c>
      <c r="D3589" s="3" t="s">
        <v>51</v>
      </c>
      <c r="E3589" s="3" t="s">
        <v>51</v>
      </c>
      <c r="F3589" s="3">
        <v>4870</v>
      </c>
      <c r="G3589" s="3">
        <f t="shared" si="171"/>
        <v>2005</v>
      </c>
      <c r="H3589" s="4">
        <v>5</v>
      </c>
      <c r="I3589" s="3" t="s">
        <v>36</v>
      </c>
      <c r="P3589" s="3">
        <f t="shared" si="170"/>
        <v>-1</v>
      </c>
      <c r="Q3589" s="3">
        <v>291</v>
      </c>
      <c r="R3589" s="3">
        <f t="shared" si="169"/>
        <v>1</v>
      </c>
      <c r="S3589" s="3">
        <v>-1</v>
      </c>
      <c r="T3589" s="3">
        <f>IF(AND(H3589&lt;5,S3589&gt;=VLOOKUP(A3589,anni!$A$1:$O$32,6,0)),1,0)</f>
        <v>0</v>
      </c>
    </row>
    <row r="3590" spans="1:20" x14ac:dyDescent="0.3">
      <c r="A3590" s="3">
        <v>2005</v>
      </c>
      <c r="B3590" s="3">
        <v>266</v>
      </c>
      <c r="C3590" s="3" t="s">
        <v>43</v>
      </c>
      <c r="D3590" s="3" t="s">
        <v>91</v>
      </c>
      <c r="E3590" s="3" t="s">
        <v>91</v>
      </c>
      <c r="F3590" s="3">
        <v>4540</v>
      </c>
      <c r="G3590" s="3">
        <f t="shared" si="171"/>
        <v>2005</v>
      </c>
      <c r="H3590" s="4">
        <v>5</v>
      </c>
      <c r="I3590" s="3" t="s">
        <v>36</v>
      </c>
      <c r="J3590" s="3">
        <v>5</v>
      </c>
      <c r="K3590" s="3">
        <v>7</v>
      </c>
      <c r="L3590" s="3">
        <v>7</v>
      </c>
      <c r="M3590" s="3">
        <v>2</v>
      </c>
      <c r="N3590" s="3">
        <v>1</v>
      </c>
      <c r="O3590" s="3">
        <v>0</v>
      </c>
      <c r="P3590" s="3">
        <f t="shared" si="170"/>
        <v>22</v>
      </c>
      <c r="Q3590" s="3">
        <v>58</v>
      </c>
      <c r="R3590" s="3">
        <f t="shared" si="169"/>
        <v>3</v>
      </c>
      <c r="S3590" s="3">
        <v>22</v>
      </c>
      <c r="T3590" s="3">
        <f>IF(AND(H3590&lt;5,S3590&gt;=VLOOKUP(A3590,anni!$A$1:$O$32,6,0)),1,0)</f>
        <v>0</v>
      </c>
    </row>
    <row r="3591" spans="1:20" x14ac:dyDescent="0.3">
      <c r="A3591" s="3">
        <v>2005</v>
      </c>
      <c r="B3591" s="3">
        <v>267</v>
      </c>
      <c r="C3591" s="3" t="s">
        <v>101</v>
      </c>
      <c r="D3591" s="3" t="s">
        <v>116</v>
      </c>
      <c r="E3591" s="3" t="s">
        <v>116</v>
      </c>
      <c r="F3591" s="3">
        <v>4208</v>
      </c>
      <c r="G3591" s="3">
        <f t="shared" si="171"/>
        <v>2005</v>
      </c>
      <c r="H3591" s="4">
        <v>5</v>
      </c>
      <c r="I3591" s="3" t="s">
        <v>36</v>
      </c>
      <c r="J3591" s="3">
        <v>6</v>
      </c>
      <c r="K3591" s="3">
        <v>7</v>
      </c>
      <c r="L3591" s="3">
        <v>4</v>
      </c>
      <c r="M3591" s="3">
        <v>6</v>
      </c>
      <c r="N3591" s="3">
        <v>5</v>
      </c>
      <c r="O3591" s="3">
        <v>0</v>
      </c>
      <c r="P3591" s="3">
        <f t="shared" si="170"/>
        <v>28</v>
      </c>
      <c r="Q3591" s="3">
        <v>21</v>
      </c>
      <c r="R3591" s="3">
        <f t="shared" si="169"/>
        <v>4</v>
      </c>
      <c r="S3591" s="3">
        <v>28</v>
      </c>
      <c r="T3591" s="3">
        <f>IF(AND(H3591&lt;5,S3591&gt;=VLOOKUP(A3591,anni!$A$1:$O$32,6,0)),1,0)</f>
        <v>0</v>
      </c>
    </row>
    <row r="3592" spans="1:20" x14ac:dyDescent="0.3">
      <c r="A3592" s="3">
        <v>2005</v>
      </c>
      <c r="B3592" s="3">
        <v>268</v>
      </c>
      <c r="C3592" s="3" t="s">
        <v>43</v>
      </c>
      <c r="D3592" s="3" t="s">
        <v>92</v>
      </c>
      <c r="E3592" s="3" t="s">
        <v>92</v>
      </c>
      <c r="F3592" s="3">
        <v>4871</v>
      </c>
      <c r="G3592" s="3">
        <f t="shared" si="171"/>
        <v>2005</v>
      </c>
      <c r="H3592" s="4">
        <v>5</v>
      </c>
      <c r="I3592" s="3" t="s">
        <v>36</v>
      </c>
      <c r="J3592" s="3">
        <v>7</v>
      </c>
      <c r="K3592" s="3">
        <v>0</v>
      </c>
      <c r="L3592" s="3">
        <v>0</v>
      </c>
      <c r="M3592" s="3">
        <v>1</v>
      </c>
      <c r="N3592" s="3">
        <v>2</v>
      </c>
      <c r="O3592" s="3">
        <v>0</v>
      </c>
      <c r="P3592" s="3">
        <f t="shared" si="170"/>
        <v>10</v>
      </c>
      <c r="Q3592" s="3">
        <v>223</v>
      </c>
      <c r="R3592" s="3">
        <f t="shared" si="169"/>
        <v>1</v>
      </c>
      <c r="S3592" s="3">
        <v>10</v>
      </c>
      <c r="T3592" s="3">
        <f>IF(AND(H3592&lt;5,S3592&gt;=VLOOKUP(A3592,anni!$A$1:$O$32,6,0)),1,0)</f>
        <v>0</v>
      </c>
    </row>
    <row r="3593" spans="1:20" x14ac:dyDescent="0.3">
      <c r="A3593" s="3">
        <v>2005</v>
      </c>
      <c r="B3593" s="3">
        <v>269</v>
      </c>
      <c r="C3593" s="3" t="s">
        <v>45</v>
      </c>
      <c r="D3593" s="3" t="s">
        <v>49</v>
      </c>
      <c r="E3593" s="3" t="s">
        <v>49</v>
      </c>
      <c r="F3593" s="3">
        <v>4998</v>
      </c>
      <c r="G3593" s="3">
        <f t="shared" si="171"/>
        <v>2005</v>
      </c>
      <c r="H3593" s="4">
        <v>1</v>
      </c>
      <c r="I3593" s="3" t="s">
        <v>31</v>
      </c>
      <c r="J3593" s="3">
        <v>7</v>
      </c>
      <c r="K3593" s="3">
        <v>7</v>
      </c>
      <c r="L3593" s="3">
        <v>7</v>
      </c>
      <c r="M3593" s="3">
        <v>0</v>
      </c>
      <c r="N3593" s="3">
        <v>1</v>
      </c>
      <c r="O3593" s="3">
        <v>0</v>
      </c>
      <c r="P3593" s="3">
        <f t="shared" si="170"/>
        <v>39.6</v>
      </c>
      <c r="Q3593" s="3">
        <v>58</v>
      </c>
      <c r="R3593" s="3">
        <f t="shared" si="169"/>
        <v>5</v>
      </c>
      <c r="S3593" s="3">
        <v>22</v>
      </c>
      <c r="T3593" s="3">
        <f>IF(AND(H3593&lt;5,S3593&gt;=VLOOKUP(A3593,anni!$A$1:$O$32,6,0)),1,0)</f>
        <v>0</v>
      </c>
    </row>
    <row r="3594" spans="1:20" x14ac:dyDescent="0.3">
      <c r="A3594" s="3">
        <v>2005</v>
      </c>
      <c r="B3594" s="3">
        <v>270</v>
      </c>
      <c r="C3594" s="3" t="s">
        <v>59</v>
      </c>
      <c r="D3594" s="3" t="s">
        <v>60</v>
      </c>
      <c r="E3594" s="3" t="s">
        <v>60</v>
      </c>
      <c r="F3594" s="3">
        <v>4872</v>
      </c>
      <c r="G3594" s="3">
        <f t="shared" si="171"/>
        <v>2005</v>
      </c>
      <c r="H3594" s="4">
        <v>5</v>
      </c>
      <c r="I3594" s="3" t="s">
        <v>36</v>
      </c>
      <c r="J3594" s="3">
        <v>7</v>
      </c>
      <c r="K3594" s="3">
        <v>7</v>
      </c>
      <c r="L3594" s="3">
        <v>5</v>
      </c>
      <c r="M3594" s="3">
        <v>0</v>
      </c>
      <c r="N3594" s="3">
        <v>2</v>
      </c>
      <c r="O3594" s="3">
        <v>0</v>
      </c>
      <c r="P3594" s="3">
        <f t="shared" si="170"/>
        <v>21</v>
      </c>
      <c r="Q3594" s="3">
        <v>69</v>
      </c>
      <c r="R3594" s="3">
        <f t="shared" si="169"/>
        <v>1</v>
      </c>
      <c r="S3594" s="3">
        <v>21</v>
      </c>
      <c r="T3594" s="3">
        <f>IF(AND(H3594&lt;5,S3594&gt;=VLOOKUP(A3594,anni!$A$1:$O$32,6,0)),1,0)</f>
        <v>0</v>
      </c>
    </row>
    <row r="3595" spans="1:20" x14ac:dyDescent="0.3">
      <c r="A3595" s="3">
        <v>2005</v>
      </c>
      <c r="B3595" s="3">
        <v>271</v>
      </c>
      <c r="C3595" s="3" t="s">
        <v>47</v>
      </c>
      <c r="D3595" s="3" t="s">
        <v>81</v>
      </c>
      <c r="E3595" s="3" t="s">
        <v>81</v>
      </c>
      <c r="F3595" s="3">
        <v>4873</v>
      </c>
      <c r="G3595" s="3">
        <f t="shared" si="171"/>
        <v>2005</v>
      </c>
      <c r="H3595" s="4">
        <v>5</v>
      </c>
      <c r="I3595" s="3" t="s">
        <v>36</v>
      </c>
      <c r="J3595" s="3">
        <v>7</v>
      </c>
      <c r="K3595" s="3">
        <v>7</v>
      </c>
      <c r="L3595" s="3">
        <v>7</v>
      </c>
      <c r="M3595" s="3">
        <v>1</v>
      </c>
      <c r="N3595" s="3">
        <v>1</v>
      </c>
      <c r="O3595" s="3">
        <v>0</v>
      </c>
      <c r="P3595" s="3">
        <f t="shared" si="170"/>
        <v>23</v>
      </c>
      <c r="Q3595" s="3">
        <v>48</v>
      </c>
      <c r="R3595" s="3">
        <f t="shared" si="169"/>
        <v>1</v>
      </c>
      <c r="S3595" s="3">
        <v>23</v>
      </c>
      <c r="T3595" s="3">
        <f>IF(AND(H3595&lt;5,S3595&gt;=VLOOKUP(A3595,anni!$A$1:$O$32,6,0)),1,0)</f>
        <v>0</v>
      </c>
    </row>
    <row r="3596" spans="1:20" x14ac:dyDescent="0.3">
      <c r="A3596" s="3">
        <v>2005</v>
      </c>
      <c r="B3596" s="3">
        <v>272</v>
      </c>
      <c r="C3596" s="3" t="s">
        <v>79</v>
      </c>
      <c r="D3596" s="3" t="s">
        <v>84</v>
      </c>
      <c r="E3596" s="3" t="s">
        <v>84</v>
      </c>
      <c r="F3596" s="3">
        <v>4590</v>
      </c>
      <c r="G3596" s="3">
        <f t="shared" si="171"/>
        <v>2005</v>
      </c>
      <c r="H3596" s="4">
        <v>4</v>
      </c>
      <c r="I3596" s="3" t="s">
        <v>36</v>
      </c>
      <c r="J3596" s="3">
        <v>7</v>
      </c>
      <c r="K3596" s="3">
        <v>4</v>
      </c>
      <c r="L3596" s="3">
        <v>7</v>
      </c>
      <c r="M3596" s="3">
        <v>1</v>
      </c>
      <c r="N3596" s="3">
        <v>1</v>
      </c>
      <c r="O3596" s="3">
        <v>0</v>
      </c>
      <c r="P3596" s="3">
        <f t="shared" si="170"/>
        <v>24</v>
      </c>
      <c r="Q3596" s="3">
        <v>87</v>
      </c>
      <c r="R3596" s="3">
        <f t="shared" si="169"/>
        <v>4</v>
      </c>
      <c r="S3596" s="3">
        <v>20</v>
      </c>
      <c r="T3596" s="3">
        <f>IF(AND(H3596&lt;5,S3596&gt;=VLOOKUP(A3596,anni!$A$1:$O$32,6,0)),1,0)</f>
        <v>0</v>
      </c>
    </row>
    <row r="3597" spans="1:20" x14ac:dyDescent="0.3">
      <c r="A3597" s="3">
        <v>2005</v>
      </c>
      <c r="B3597" s="3">
        <v>273</v>
      </c>
      <c r="C3597" s="3" t="s">
        <v>45</v>
      </c>
      <c r="D3597" s="3" t="s">
        <v>67</v>
      </c>
      <c r="E3597" s="3" t="s">
        <v>67</v>
      </c>
      <c r="F3597" s="3">
        <v>4874</v>
      </c>
      <c r="G3597" s="3">
        <f t="shared" si="171"/>
        <v>2005</v>
      </c>
      <c r="H3597" s="4">
        <v>5</v>
      </c>
      <c r="I3597" s="3" t="s">
        <v>36</v>
      </c>
      <c r="J3597" s="3">
        <v>7</v>
      </c>
      <c r="K3597" s="3">
        <v>0</v>
      </c>
      <c r="L3597" s="3">
        <v>7</v>
      </c>
      <c r="M3597" s="3">
        <v>0</v>
      </c>
      <c r="N3597" s="3">
        <v>4</v>
      </c>
      <c r="O3597" s="3">
        <v>0</v>
      </c>
      <c r="P3597" s="3">
        <f t="shared" si="170"/>
        <v>18</v>
      </c>
      <c r="Q3597" s="3">
        <v>105</v>
      </c>
      <c r="R3597" s="3">
        <f t="shared" si="169"/>
        <v>1</v>
      </c>
      <c r="S3597" s="3">
        <v>18</v>
      </c>
      <c r="T3597" s="3">
        <f>IF(AND(H3597&lt;5,S3597&gt;=VLOOKUP(A3597,anni!$A$1:$O$32,6,0)),1,0)</f>
        <v>0</v>
      </c>
    </row>
    <row r="3598" spans="1:20" x14ac:dyDescent="0.3">
      <c r="A3598" s="3">
        <v>2005</v>
      </c>
      <c r="B3598" s="3">
        <v>274</v>
      </c>
      <c r="C3598" s="3" t="s">
        <v>34</v>
      </c>
      <c r="D3598" s="3" t="s">
        <v>64</v>
      </c>
      <c r="E3598" s="3" t="s">
        <v>64</v>
      </c>
      <c r="F3598" s="3">
        <v>4399</v>
      </c>
      <c r="G3598" s="3">
        <f t="shared" si="171"/>
        <v>2005</v>
      </c>
      <c r="H3598" s="4">
        <v>5</v>
      </c>
      <c r="I3598" s="3" t="s">
        <v>36</v>
      </c>
      <c r="J3598" s="3">
        <v>2</v>
      </c>
      <c r="K3598" s="3">
        <v>0</v>
      </c>
      <c r="L3598" s="3">
        <v>6</v>
      </c>
      <c r="M3598" s="3">
        <v>4</v>
      </c>
      <c r="N3598" s="3">
        <v>2</v>
      </c>
      <c r="O3598" s="3">
        <v>7</v>
      </c>
      <c r="P3598" s="3">
        <f t="shared" si="170"/>
        <v>21</v>
      </c>
      <c r="Q3598" s="3">
        <v>69</v>
      </c>
      <c r="R3598" s="3">
        <f t="shared" si="169"/>
        <v>4</v>
      </c>
      <c r="S3598" s="3">
        <v>21</v>
      </c>
      <c r="T3598" s="3">
        <f>IF(AND(H3598&lt;5,S3598&gt;=VLOOKUP(A3598,anni!$A$1:$O$32,6,0)),1,0)</f>
        <v>0</v>
      </c>
    </row>
    <row r="3599" spans="1:20" x14ac:dyDescent="0.3">
      <c r="A3599" s="3">
        <v>2005</v>
      </c>
      <c r="B3599" s="3">
        <v>275</v>
      </c>
      <c r="C3599" s="3" t="s">
        <v>45</v>
      </c>
      <c r="D3599" s="3" t="s">
        <v>49</v>
      </c>
      <c r="E3599" s="3" t="s">
        <v>49</v>
      </c>
      <c r="F3599" s="3">
        <v>4875</v>
      </c>
      <c r="G3599" s="3">
        <f t="shared" si="171"/>
        <v>2005</v>
      </c>
      <c r="H3599" s="4">
        <v>5</v>
      </c>
      <c r="I3599" s="3" t="s">
        <v>36</v>
      </c>
      <c r="J3599" s="3">
        <v>3</v>
      </c>
      <c r="K3599" s="3">
        <v>6</v>
      </c>
      <c r="L3599" s="3">
        <v>7</v>
      </c>
      <c r="M3599" s="3">
        <v>5</v>
      </c>
      <c r="N3599" s="3">
        <v>2</v>
      </c>
      <c r="O3599" s="3">
        <v>0</v>
      </c>
      <c r="P3599" s="3">
        <f t="shared" si="170"/>
        <v>23</v>
      </c>
      <c r="Q3599" s="3">
        <v>48</v>
      </c>
      <c r="R3599" s="3">
        <f t="shared" si="169"/>
        <v>1</v>
      </c>
      <c r="S3599" s="3">
        <v>23</v>
      </c>
      <c r="T3599" s="3">
        <f>IF(AND(H3599&lt;5,S3599&gt;=VLOOKUP(A3599,anni!$A$1:$O$32,6,0)),1,0)</f>
        <v>0</v>
      </c>
    </row>
    <row r="3600" spans="1:20" x14ac:dyDescent="0.3">
      <c r="A3600" s="3">
        <v>2005</v>
      </c>
      <c r="B3600" s="3">
        <v>276</v>
      </c>
      <c r="C3600" s="3" t="s">
        <v>56</v>
      </c>
      <c r="D3600" s="3" t="s">
        <v>66</v>
      </c>
      <c r="E3600" s="3" t="s">
        <v>66</v>
      </c>
      <c r="F3600" s="3">
        <v>4784</v>
      </c>
      <c r="G3600" s="3">
        <f t="shared" si="171"/>
        <v>2005</v>
      </c>
      <c r="H3600" s="4">
        <v>3</v>
      </c>
      <c r="I3600" s="3" t="s">
        <v>36</v>
      </c>
      <c r="J3600" s="3">
        <v>7</v>
      </c>
      <c r="K3600" s="3">
        <v>6</v>
      </c>
      <c r="L3600" s="3">
        <v>0</v>
      </c>
      <c r="M3600" s="3">
        <v>4</v>
      </c>
      <c r="N3600" s="3">
        <v>1</v>
      </c>
      <c r="O3600" s="3">
        <v>0</v>
      </c>
      <c r="P3600" s="3">
        <f t="shared" si="170"/>
        <v>25.2</v>
      </c>
      <c r="Q3600" s="3">
        <v>105</v>
      </c>
      <c r="R3600" s="3">
        <f t="shared" si="169"/>
        <v>4</v>
      </c>
      <c r="S3600" s="3">
        <v>18</v>
      </c>
      <c r="T3600" s="3">
        <f>IF(AND(H3600&lt;5,S3600&gt;=VLOOKUP(A3600,anni!$A$1:$O$32,6,0)),1,0)</f>
        <v>0</v>
      </c>
    </row>
    <row r="3601" spans="1:20" x14ac:dyDescent="0.3">
      <c r="A3601" s="3">
        <v>2005</v>
      </c>
      <c r="B3601" s="3">
        <v>277</v>
      </c>
      <c r="C3601" s="3" t="s">
        <v>69</v>
      </c>
      <c r="D3601" s="3" t="s">
        <v>76</v>
      </c>
      <c r="E3601" s="3" t="s">
        <v>76</v>
      </c>
      <c r="F3601" s="3">
        <v>4876</v>
      </c>
      <c r="G3601" s="3">
        <f t="shared" si="171"/>
        <v>2005</v>
      </c>
      <c r="H3601" s="4">
        <v>5</v>
      </c>
      <c r="I3601" s="3" t="s">
        <v>36</v>
      </c>
      <c r="J3601" s="3">
        <v>7</v>
      </c>
      <c r="K3601" s="3">
        <v>0</v>
      </c>
      <c r="L3601" s="3">
        <v>7</v>
      </c>
      <c r="M3601" s="3">
        <v>3</v>
      </c>
      <c r="N3601" s="3">
        <v>2</v>
      </c>
      <c r="O3601" s="3">
        <v>0</v>
      </c>
      <c r="P3601" s="3">
        <f t="shared" si="170"/>
        <v>19</v>
      </c>
      <c r="Q3601" s="3">
        <v>96</v>
      </c>
      <c r="R3601" s="3">
        <f t="shared" si="169"/>
        <v>1</v>
      </c>
      <c r="S3601" s="3">
        <v>19</v>
      </c>
      <c r="T3601" s="3">
        <f>IF(AND(H3601&lt;5,S3601&gt;=VLOOKUP(A3601,anni!$A$1:$O$32,6,0)),1,0)</f>
        <v>0</v>
      </c>
    </row>
    <row r="3602" spans="1:20" x14ac:dyDescent="0.3">
      <c r="A3602" s="3">
        <v>2005</v>
      </c>
      <c r="B3602" s="3">
        <v>278</v>
      </c>
      <c r="C3602" s="3" t="s">
        <v>47</v>
      </c>
      <c r="D3602" s="3" t="s">
        <v>81</v>
      </c>
      <c r="E3602" s="3" t="s">
        <v>81</v>
      </c>
      <c r="F3602" s="3">
        <v>4877</v>
      </c>
      <c r="G3602" s="3">
        <f t="shared" si="171"/>
        <v>2005</v>
      </c>
      <c r="H3602" s="4">
        <v>5</v>
      </c>
      <c r="I3602" s="3" t="s">
        <v>36</v>
      </c>
      <c r="J3602" s="3">
        <v>1</v>
      </c>
      <c r="K3602" s="3">
        <v>0</v>
      </c>
      <c r="L3602" s="3">
        <v>7</v>
      </c>
      <c r="M3602" s="3">
        <v>0</v>
      </c>
      <c r="N3602" s="3">
        <v>2</v>
      </c>
      <c r="O3602" s="3">
        <v>0</v>
      </c>
      <c r="P3602" s="3">
        <f t="shared" si="170"/>
        <v>10</v>
      </c>
      <c r="Q3602" s="3">
        <v>223</v>
      </c>
      <c r="R3602" s="3">
        <f t="shared" si="169"/>
        <v>1</v>
      </c>
      <c r="S3602" s="3">
        <v>10</v>
      </c>
      <c r="T3602" s="3">
        <f>IF(AND(H3602&lt;5,S3602&gt;=VLOOKUP(A3602,anni!$A$1:$O$32,6,0)),1,0)</f>
        <v>0</v>
      </c>
    </row>
    <row r="3603" spans="1:20" x14ac:dyDescent="0.3">
      <c r="A3603" s="3">
        <v>2005</v>
      </c>
      <c r="B3603" s="3">
        <v>279</v>
      </c>
      <c r="C3603" s="3" t="s">
        <v>69</v>
      </c>
      <c r="D3603" s="3" t="s">
        <v>147</v>
      </c>
      <c r="E3603" s="3" t="s">
        <v>147</v>
      </c>
      <c r="F3603" s="3">
        <v>4928</v>
      </c>
      <c r="G3603" s="3">
        <f t="shared" si="171"/>
        <v>2005</v>
      </c>
      <c r="H3603" s="4">
        <v>4</v>
      </c>
      <c r="I3603" s="3" t="s">
        <v>36</v>
      </c>
      <c r="J3603" s="3">
        <v>0</v>
      </c>
      <c r="K3603" s="3">
        <v>0</v>
      </c>
      <c r="L3603" s="3">
        <v>4</v>
      </c>
      <c r="M3603" s="3">
        <v>0</v>
      </c>
      <c r="N3603" s="3">
        <v>0</v>
      </c>
      <c r="O3603" s="3">
        <v>0</v>
      </c>
      <c r="P3603" s="3">
        <f t="shared" si="170"/>
        <v>4.8</v>
      </c>
      <c r="Q3603" s="3">
        <v>278</v>
      </c>
      <c r="R3603" s="3">
        <f t="shared" si="169"/>
        <v>1</v>
      </c>
      <c r="S3603" s="3">
        <v>4</v>
      </c>
      <c r="T3603" s="3">
        <f>IF(AND(H3603&lt;5,S3603&gt;=VLOOKUP(A3603,anni!$A$1:$O$32,6,0)),1,0)</f>
        <v>0</v>
      </c>
    </row>
    <row r="3604" spans="1:20" x14ac:dyDescent="0.3">
      <c r="A3604" s="3">
        <v>2005</v>
      </c>
      <c r="B3604" s="3">
        <v>280</v>
      </c>
      <c r="C3604" s="3" t="s">
        <v>56</v>
      </c>
      <c r="D3604" s="3" t="s">
        <v>57</v>
      </c>
      <c r="E3604" s="3" t="s">
        <v>57</v>
      </c>
      <c r="F3604" s="3">
        <v>4806</v>
      </c>
      <c r="G3604" s="3">
        <f t="shared" si="171"/>
        <v>2005</v>
      </c>
      <c r="H3604" s="4">
        <v>2</v>
      </c>
      <c r="I3604" s="3" t="s">
        <v>31</v>
      </c>
      <c r="J3604" s="3">
        <v>6</v>
      </c>
      <c r="K3604" s="3">
        <v>0</v>
      </c>
      <c r="L3604" s="3">
        <v>7</v>
      </c>
      <c r="M3604" s="3">
        <v>0</v>
      </c>
      <c r="N3604" s="3">
        <v>2</v>
      </c>
      <c r="O3604" s="3">
        <v>0</v>
      </c>
      <c r="P3604" s="3">
        <f t="shared" si="170"/>
        <v>24</v>
      </c>
      <c r="Q3604" s="3">
        <v>156</v>
      </c>
      <c r="R3604" s="3">
        <f t="shared" si="169"/>
        <v>3</v>
      </c>
      <c r="S3604" s="3">
        <v>15</v>
      </c>
      <c r="T3604" s="3">
        <f>IF(AND(H3604&lt;5,S3604&gt;=VLOOKUP(A3604,anni!$A$1:$O$32,6,0)),1,0)</f>
        <v>0</v>
      </c>
    </row>
    <row r="3605" spans="1:20" x14ac:dyDescent="0.3">
      <c r="A3605" s="3">
        <v>2005</v>
      </c>
      <c r="B3605" s="3">
        <v>281</v>
      </c>
      <c r="C3605" s="3" t="s">
        <v>47</v>
      </c>
      <c r="D3605" s="3" t="s">
        <v>105</v>
      </c>
      <c r="E3605" s="3" t="s">
        <v>105</v>
      </c>
      <c r="F3605" s="3">
        <v>4613</v>
      </c>
      <c r="G3605" s="3">
        <f t="shared" si="171"/>
        <v>2005</v>
      </c>
      <c r="H3605" s="4">
        <v>3</v>
      </c>
      <c r="I3605" s="3" t="s">
        <v>36</v>
      </c>
      <c r="J3605" s="3">
        <v>2</v>
      </c>
      <c r="K3605" s="3">
        <v>7</v>
      </c>
      <c r="L3605" s="3">
        <v>4</v>
      </c>
      <c r="M3605" s="3">
        <v>3</v>
      </c>
      <c r="N3605" s="3">
        <v>1</v>
      </c>
      <c r="O3605" s="3">
        <v>0</v>
      </c>
      <c r="P3605" s="3">
        <f t="shared" si="170"/>
        <v>23.799999999999997</v>
      </c>
      <c r="Q3605" s="3">
        <v>122</v>
      </c>
      <c r="R3605" s="3">
        <f t="shared" si="169"/>
        <v>5</v>
      </c>
      <c r="S3605" s="3">
        <v>17</v>
      </c>
      <c r="T3605" s="3">
        <f>IF(AND(H3605&lt;5,S3605&gt;=VLOOKUP(A3605,anni!$A$1:$O$32,6,0)),1,0)</f>
        <v>0</v>
      </c>
    </row>
    <row r="3606" spans="1:20" x14ac:dyDescent="0.3">
      <c r="A3606" s="3">
        <v>2005</v>
      </c>
      <c r="B3606" s="3">
        <v>282</v>
      </c>
      <c r="C3606" s="3" t="s">
        <v>62</v>
      </c>
      <c r="D3606" s="3" t="s">
        <v>134</v>
      </c>
      <c r="E3606" s="3" t="s">
        <v>134</v>
      </c>
      <c r="F3606" s="3">
        <v>4929</v>
      </c>
      <c r="G3606" s="3">
        <f t="shared" si="171"/>
        <v>2005</v>
      </c>
      <c r="H3606" s="4">
        <v>4</v>
      </c>
      <c r="I3606" s="3" t="s">
        <v>36</v>
      </c>
      <c r="J3606" s="3">
        <v>3</v>
      </c>
      <c r="K3606" s="3">
        <v>0</v>
      </c>
      <c r="L3606" s="3">
        <v>3</v>
      </c>
      <c r="M3606" s="3">
        <v>0</v>
      </c>
      <c r="N3606" s="3">
        <v>1</v>
      </c>
      <c r="O3606" s="3">
        <v>0</v>
      </c>
      <c r="P3606" s="3">
        <f t="shared" si="170"/>
        <v>8.4</v>
      </c>
      <c r="Q3606" s="3">
        <v>258</v>
      </c>
      <c r="R3606" s="3">
        <f t="shared" si="169"/>
        <v>2</v>
      </c>
      <c r="S3606" s="3">
        <v>7</v>
      </c>
      <c r="T3606" s="3">
        <f>IF(AND(H3606&lt;5,S3606&gt;=VLOOKUP(A3606,anni!$A$1:$O$32,6,0)),1,0)</f>
        <v>0</v>
      </c>
    </row>
    <row r="3607" spans="1:20" x14ac:dyDescent="0.3">
      <c r="A3607" s="3">
        <v>2005</v>
      </c>
      <c r="B3607" s="3">
        <v>283</v>
      </c>
      <c r="C3607" s="3" t="s">
        <v>29</v>
      </c>
      <c r="D3607" s="3" t="s">
        <v>124</v>
      </c>
      <c r="E3607" s="3" t="s">
        <v>124</v>
      </c>
      <c r="F3607" s="3">
        <v>4786</v>
      </c>
      <c r="G3607" s="3">
        <f t="shared" si="171"/>
        <v>2005</v>
      </c>
      <c r="H3607" s="4">
        <v>3</v>
      </c>
      <c r="I3607" s="3" t="s">
        <v>36</v>
      </c>
      <c r="J3607" s="3">
        <v>6</v>
      </c>
      <c r="K3607" s="3">
        <v>0</v>
      </c>
      <c r="L3607" s="3">
        <v>7</v>
      </c>
      <c r="M3607" s="3">
        <v>0</v>
      </c>
      <c r="N3607" s="3">
        <v>2</v>
      </c>
      <c r="O3607" s="3">
        <v>0</v>
      </c>
      <c r="P3607" s="3">
        <f t="shared" si="170"/>
        <v>21</v>
      </c>
      <c r="Q3607" s="3">
        <v>156</v>
      </c>
      <c r="R3607" s="3">
        <f t="shared" si="169"/>
        <v>4</v>
      </c>
      <c r="S3607" s="3">
        <v>15</v>
      </c>
      <c r="T3607" s="3">
        <f>IF(AND(H3607&lt;5,S3607&gt;=VLOOKUP(A3607,anni!$A$1:$O$32,6,0)),1,0)</f>
        <v>0</v>
      </c>
    </row>
    <row r="3608" spans="1:20" x14ac:dyDescent="0.3">
      <c r="A3608" s="3">
        <v>2005</v>
      </c>
      <c r="B3608" s="3">
        <v>284</v>
      </c>
      <c r="C3608" s="3" t="s">
        <v>32</v>
      </c>
      <c r="D3608" s="3" t="s">
        <v>95</v>
      </c>
      <c r="E3608" s="3" t="s">
        <v>95</v>
      </c>
      <c r="F3608" s="3">
        <v>4423</v>
      </c>
      <c r="G3608" s="3">
        <f t="shared" si="171"/>
        <v>2005</v>
      </c>
      <c r="H3608" s="4">
        <v>4</v>
      </c>
      <c r="I3608" s="3" t="s">
        <v>36</v>
      </c>
      <c r="J3608" s="3">
        <v>5</v>
      </c>
      <c r="K3608" s="3">
        <v>1</v>
      </c>
      <c r="L3608" s="3">
        <v>4</v>
      </c>
      <c r="M3608" s="3">
        <v>0</v>
      </c>
      <c r="N3608" s="3">
        <v>2</v>
      </c>
      <c r="O3608" s="3">
        <v>0</v>
      </c>
      <c r="P3608" s="3">
        <f t="shared" si="170"/>
        <v>14.399999999999999</v>
      </c>
      <c r="Q3608" s="3">
        <v>194</v>
      </c>
      <c r="R3608" s="3">
        <f t="shared" si="169"/>
        <v>2</v>
      </c>
      <c r="S3608" s="3">
        <v>12</v>
      </c>
      <c r="T3608" s="3">
        <f>IF(AND(H3608&lt;5,S3608&gt;=VLOOKUP(A3608,anni!$A$1:$O$32,6,0)),1,0)</f>
        <v>0</v>
      </c>
    </row>
    <row r="3609" spans="1:20" x14ac:dyDescent="0.3">
      <c r="A3609" s="3">
        <v>2005</v>
      </c>
      <c r="B3609" s="3">
        <v>285</v>
      </c>
      <c r="C3609" s="3" t="s">
        <v>69</v>
      </c>
      <c r="D3609" s="3" t="s">
        <v>119</v>
      </c>
      <c r="E3609" s="3" t="s">
        <v>119</v>
      </c>
      <c r="F3609" s="3">
        <v>4930</v>
      </c>
      <c r="G3609" s="3">
        <f t="shared" si="171"/>
        <v>2005</v>
      </c>
      <c r="H3609" s="4">
        <v>4</v>
      </c>
      <c r="I3609" s="3" t="s">
        <v>36</v>
      </c>
      <c r="J3609" s="3">
        <v>0</v>
      </c>
      <c r="K3609" s="3">
        <v>0</v>
      </c>
      <c r="L3609" s="3">
        <v>7</v>
      </c>
      <c r="M3609" s="3">
        <v>0</v>
      </c>
      <c r="N3609" s="3">
        <v>0</v>
      </c>
      <c r="O3609" s="3">
        <v>0</v>
      </c>
      <c r="P3609" s="3">
        <f t="shared" si="170"/>
        <v>8.4</v>
      </c>
      <c r="Q3609" s="3">
        <v>258</v>
      </c>
      <c r="R3609" s="3">
        <f t="shared" si="169"/>
        <v>1</v>
      </c>
      <c r="S3609" s="3">
        <v>7</v>
      </c>
      <c r="T3609" s="3">
        <f>IF(AND(H3609&lt;5,S3609&gt;=VLOOKUP(A3609,anni!$A$1:$O$32,6,0)),1,0)</f>
        <v>0</v>
      </c>
    </row>
    <row r="3610" spans="1:20" x14ac:dyDescent="0.3">
      <c r="A3610" s="3">
        <v>2005</v>
      </c>
      <c r="B3610" s="3">
        <v>286</v>
      </c>
      <c r="C3610" s="3" t="s">
        <v>34</v>
      </c>
      <c r="D3610" s="3" t="s">
        <v>41</v>
      </c>
      <c r="E3610" s="3" t="s">
        <v>41</v>
      </c>
      <c r="F3610" s="3">
        <v>4931</v>
      </c>
      <c r="G3610" s="3">
        <f t="shared" si="171"/>
        <v>2005</v>
      </c>
      <c r="H3610" s="4">
        <v>4</v>
      </c>
      <c r="I3610" s="3" t="s">
        <v>36</v>
      </c>
      <c r="J3610" s="3">
        <v>6</v>
      </c>
      <c r="K3610" s="3">
        <v>7</v>
      </c>
      <c r="L3610" s="3">
        <v>7</v>
      </c>
      <c r="M3610" s="3">
        <v>0</v>
      </c>
      <c r="N3610" s="3">
        <v>3</v>
      </c>
      <c r="O3610" s="3">
        <v>7</v>
      </c>
      <c r="P3610" s="3">
        <f t="shared" si="170"/>
        <v>0</v>
      </c>
      <c r="Q3610" s="3">
        <v>15</v>
      </c>
      <c r="R3610" s="3">
        <f t="shared" si="169"/>
        <v>2</v>
      </c>
      <c r="S3610" s="3">
        <v>30</v>
      </c>
      <c r="T3610" s="3">
        <f>IF(AND(H3610&lt;5,S3610&gt;=VLOOKUP(A3610,anni!$A$1:$O$32,6,0)),1,0)</f>
        <v>1</v>
      </c>
    </row>
    <row r="3611" spans="1:20" x14ac:dyDescent="0.3">
      <c r="A3611" s="3">
        <v>2005</v>
      </c>
      <c r="B3611" s="3">
        <v>287</v>
      </c>
      <c r="C3611" s="3" t="s">
        <v>29</v>
      </c>
      <c r="D3611" s="3" t="s">
        <v>139</v>
      </c>
      <c r="E3611" s="3" t="s">
        <v>139</v>
      </c>
      <c r="F3611" s="3">
        <v>4999</v>
      </c>
      <c r="G3611" s="3">
        <f t="shared" si="171"/>
        <v>2005</v>
      </c>
      <c r="H3611" s="4">
        <v>1</v>
      </c>
      <c r="I3611" s="3" t="s">
        <v>31</v>
      </c>
      <c r="J3611" s="3">
        <v>1</v>
      </c>
      <c r="K3611" s="3">
        <v>1</v>
      </c>
      <c r="L3611" s="3">
        <v>2</v>
      </c>
      <c r="M3611" s="3">
        <v>0</v>
      </c>
      <c r="N3611" s="3">
        <v>0</v>
      </c>
      <c r="O3611" s="3">
        <v>0</v>
      </c>
      <c r="P3611" s="3">
        <f t="shared" si="170"/>
        <v>7.2</v>
      </c>
      <c r="Q3611" s="3">
        <v>278</v>
      </c>
      <c r="R3611" s="3">
        <f t="shared" si="169"/>
        <v>1</v>
      </c>
      <c r="S3611" s="3">
        <v>4</v>
      </c>
      <c r="T3611" s="3">
        <f>IF(AND(H3611&lt;5,S3611&gt;=VLOOKUP(A3611,anni!$A$1:$O$32,6,0)),1,0)</f>
        <v>0</v>
      </c>
    </row>
    <row r="3612" spans="1:20" x14ac:dyDescent="0.3">
      <c r="A3612" s="3">
        <v>2005</v>
      </c>
      <c r="B3612" s="3">
        <v>288</v>
      </c>
      <c r="C3612" s="3" t="s">
        <v>53</v>
      </c>
      <c r="D3612" s="3" t="s">
        <v>113</v>
      </c>
      <c r="E3612" s="3" t="s">
        <v>113</v>
      </c>
      <c r="F3612" s="3">
        <v>4594</v>
      </c>
      <c r="G3612" s="3">
        <f t="shared" si="171"/>
        <v>2005</v>
      </c>
      <c r="H3612" s="4">
        <v>4</v>
      </c>
      <c r="I3612" s="3" t="s">
        <v>36</v>
      </c>
      <c r="J3612" s="3">
        <v>1</v>
      </c>
      <c r="K3612" s="3">
        <v>0</v>
      </c>
      <c r="L3612" s="3">
        <v>7</v>
      </c>
      <c r="M3612" s="3">
        <v>3</v>
      </c>
      <c r="N3612" s="3">
        <v>1</v>
      </c>
      <c r="O3612" s="3">
        <v>0</v>
      </c>
      <c r="P3612" s="3">
        <f t="shared" si="170"/>
        <v>14.399999999999999</v>
      </c>
      <c r="Q3612" s="3">
        <v>194</v>
      </c>
      <c r="R3612" s="3">
        <f t="shared" si="169"/>
        <v>2</v>
      </c>
      <c r="S3612" s="3">
        <v>12</v>
      </c>
      <c r="T3612" s="3">
        <f>IF(AND(H3612&lt;5,S3612&gt;=VLOOKUP(A3612,anni!$A$1:$O$32,6,0)),1,0)</f>
        <v>0</v>
      </c>
    </row>
    <row r="3613" spans="1:20" x14ac:dyDescent="0.3">
      <c r="A3613" s="3">
        <v>2005</v>
      </c>
      <c r="B3613" s="3">
        <v>289</v>
      </c>
      <c r="C3613" s="3" t="s">
        <v>56</v>
      </c>
      <c r="D3613" s="3" t="s">
        <v>85</v>
      </c>
      <c r="E3613" s="3" t="s">
        <v>85</v>
      </c>
      <c r="F3613" s="3">
        <v>4955</v>
      </c>
      <c r="G3613" s="3">
        <f t="shared" si="171"/>
        <v>2005</v>
      </c>
      <c r="H3613" s="4">
        <v>3</v>
      </c>
      <c r="I3613" s="3" t="s">
        <v>36</v>
      </c>
      <c r="J3613" s="3">
        <v>6</v>
      </c>
      <c r="K3613" s="3">
        <v>6</v>
      </c>
      <c r="L3613" s="3">
        <v>7</v>
      </c>
      <c r="M3613" s="3">
        <v>4</v>
      </c>
      <c r="N3613" s="3">
        <v>2</v>
      </c>
      <c r="O3613" s="3">
        <v>0</v>
      </c>
      <c r="P3613" s="3">
        <f t="shared" si="170"/>
        <v>35</v>
      </c>
      <c r="Q3613" s="3">
        <v>38</v>
      </c>
      <c r="R3613" s="3">
        <f t="shared" si="169"/>
        <v>3</v>
      </c>
      <c r="S3613" s="3">
        <v>25</v>
      </c>
      <c r="T3613" s="3">
        <f>IF(AND(H3613&lt;5,S3613&gt;=VLOOKUP(A3613,anni!$A$1:$O$32,6,0)),1,0)</f>
        <v>0</v>
      </c>
    </row>
    <row r="3614" spans="1:20" x14ac:dyDescent="0.3">
      <c r="A3614" s="3">
        <v>2005</v>
      </c>
      <c r="B3614" s="3">
        <v>290</v>
      </c>
      <c r="C3614" s="3" t="s">
        <v>32</v>
      </c>
      <c r="D3614" s="3" t="s">
        <v>95</v>
      </c>
      <c r="E3614" s="3" t="s">
        <v>95</v>
      </c>
      <c r="F3614" s="3">
        <v>4878</v>
      </c>
      <c r="G3614" s="3">
        <f t="shared" si="171"/>
        <v>2005</v>
      </c>
      <c r="H3614" s="4">
        <v>5</v>
      </c>
      <c r="I3614" s="3" t="s">
        <v>36</v>
      </c>
      <c r="J3614" s="3">
        <v>1</v>
      </c>
      <c r="K3614" s="3">
        <v>1</v>
      </c>
      <c r="L3614" s="3">
        <v>2</v>
      </c>
      <c r="M3614" s="3">
        <v>0</v>
      </c>
      <c r="N3614" s="3">
        <v>2</v>
      </c>
      <c r="O3614" s="3">
        <v>0</v>
      </c>
      <c r="P3614" s="3">
        <f t="shared" si="170"/>
        <v>6</v>
      </c>
      <c r="Q3614" s="3">
        <v>265</v>
      </c>
      <c r="R3614" s="3">
        <f t="shared" si="169"/>
        <v>1</v>
      </c>
      <c r="S3614" s="3">
        <v>6</v>
      </c>
      <c r="T3614" s="3">
        <f>IF(AND(H3614&lt;5,S3614&gt;=VLOOKUP(A3614,anni!$A$1:$O$32,6,0)),1,0)</f>
        <v>0</v>
      </c>
    </row>
    <row r="3615" spans="1:20" x14ac:dyDescent="0.3">
      <c r="A3615" s="3">
        <v>2005</v>
      </c>
      <c r="B3615" s="3">
        <v>291</v>
      </c>
      <c r="C3615" s="3" t="s">
        <v>47</v>
      </c>
      <c r="D3615" s="3" t="s">
        <v>108</v>
      </c>
      <c r="E3615" s="3" t="s">
        <v>108</v>
      </c>
      <c r="F3615" s="3">
        <v>4723</v>
      </c>
      <c r="G3615" s="3">
        <f t="shared" si="171"/>
        <v>2005</v>
      </c>
      <c r="H3615" s="4">
        <v>5</v>
      </c>
      <c r="I3615" s="3" t="s">
        <v>36</v>
      </c>
      <c r="J3615" s="3">
        <v>6</v>
      </c>
      <c r="K3615" s="3">
        <v>2</v>
      </c>
      <c r="L3615" s="3">
        <v>7</v>
      </c>
      <c r="M3615" s="3">
        <v>1</v>
      </c>
      <c r="N3615" s="3">
        <v>3</v>
      </c>
      <c r="O3615" s="3">
        <v>0</v>
      </c>
      <c r="P3615" s="3">
        <f t="shared" si="170"/>
        <v>19</v>
      </c>
      <c r="Q3615" s="3">
        <v>96</v>
      </c>
      <c r="R3615" s="3">
        <f t="shared" si="169"/>
        <v>2</v>
      </c>
      <c r="S3615" s="3">
        <v>19</v>
      </c>
      <c r="T3615" s="3">
        <f>IF(AND(H3615&lt;5,S3615&gt;=VLOOKUP(A3615,anni!$A$1:$O$32,6,0)),1,0)</f>
        <v>0</v>
      </c>
    </row>
    <row r="3616" spans="1:20" x14ac:dyDescent="0.3">
      <c r="A3616" s="3">
        <v>2005</v>
      </c>
      <c r="B3616" s="3">
        <v>292</v>
      </c>
      <c r="C3616" s="3" t="s">
        <v>56</v>
      </c>
      <c r="D3616" s="3" t="s">
        <v>71</v>
      </c>
      <c r="E3616" s="3" t="s">
        <v>71</v>
      </c>
      <c r="F3616" s="3">
        <v>4991</v>
      </c>
      <c r="G3616" s="3">
        <f t="shared" si="171"/>
        <v>2005</v>
      </c>
      <c r="H3616" s="4">
        <v>2</v>
      </c>
      <c r="I3616" s="3" t="s">
        <v>31</v>
      </c>
      <c r="J3616" s="3">
        <v>2</v>
      </c>
      <c r="K3616" s="3">
        <v>0</v>
      </c>
      <c r="L3616" s="3">
        <v>0</v>
      </c>
      <c r="M3616" s="3">
        <v>0</v>
      </c>
      <c r="N3616" s="3">
        <v>0</v>
      </c>
      <c r="O3616" s="3">
        <v>0</v>
      </c>
      <c r="P3616" s="3">
        <f t="shared" si="170"/>
        <v>3.2</v>
      </c>
      <c r="Q3616" s="3">
        <v>286</v>
      </c>
      <c r="R3616" s="3">
        <f t="shared" si="169"/>
        <v>1</v>
      </c>
      <c r="S3616" s="3">
        <v>2</v>
      </c>
      <c r="T3616" s="3">
        <f>IF(AND(H3616&lt;5,S3616&gt;=VLOOKUP(A3616,anni!$A$1:$O$32,6,0)),1,0)</f>
        <v>0</v>
      </c>
    </row>
    <row r="3617" spans="1:20" x14ac:dyDescent="0.3">
      <c r="A3617" s="3">
        <v>2005</v>
      </c>
      <c r="B3617" s="3">
        <v>293</v>
      </c>
      <c r="C3617" s="3" t="s">
        <v>34</v>
      </c>
      <c r="D3617" s="3" t="s">
        <v>103</v>
      </c>
      <c r="E3617" s="3" t="s">
        <v>103</v>
      </c>
      <c r="F3617" s="3">
        <v>4879</v>
      </c>
      <c r="G3617" s="3">
        <f t="shared" si="171"/>
        <v>2005</v>
      </c>
      <c r="H3617" s="4">
        <v>5</v>
      </c>
      <c r="I3617" s="3" t="s">
        <v>36</v>
      </c>
      <c r="J3617" s="3">
        <v>2</v>
      </c>
      <c r="K3617" s="3">
        <v>5</v>
      </c>
      <c r="L3617" s="3">
        <v>7</v>
      </c>
      <c r="M3617" s="3">
        <v>4</v>
      </c>
      <c r="N3617" s="3">
        <v>1</v>
      </c>
      <c r="O3617" s="3">
        <v>0</v>
      </c>
      <c r="P3617" s="3">
        <f t="shared" si="170"/>
        <v>19</v>
      </c>
      <c r="Q3617" s="3">
        <v>96</v>
      </c>
      <c r="R3617" s="3">
        <f t="shared" ref="R3617:R3680" si="172">COUNTIF($F$609:$F$5991,F3617)</f>
        <v>1</v>
      </c>
      <c r="S3617" s="3">
        <v>19</v>
      </c>
      <c r="T3617" s="3">
        <f>IF(AND(H3617&lt;5,S3617&gt;=VLOOKUP(A3617,anni!$A$1:$O$32,6,0)),1,0)</f>
        <v>0</v>
      </c>
    </row>
    <row r="3618" spans="1:20" x14ac:dyDescent="0.3">
      <c r="A3618" s="3">
        <v>2005</v>
      </c>
      <c r="B3618" s="3">
        <v>294</v>
      </c>
      <c r="C3618" s="3" t="s">
        <v>56</v>
      </c>
      <c r="D3618" s="3" t="s">
        <v>57</v>
      </c>
      <c r="E3618" s="3" t="s">
        <v>57</v>
      </c>
      <c r="F3618" s="3">
        <v>4880</v>
      </c>
      <c r="G3618" s="3">
        <f t="shared" si="171"/>
        <v>2005</v>
      </c>
      <c r="H3618" s="4">
        <v>5</v>
      </c>
      <c r="I3618" s="3" t="s">
        <v>36</v>
      </c>
      <c r="J3618" s="3">
        <v>7</v>
      </c>
      <c r="K3618" s="3">
        <v>7</v>
      </c>
      <c r="L3618" s="3">
        <v>7</v>
      </c>
      <c r="M3618" s="3">
        <v>5</v>
      </c>
      <c r="N3618" s="3">
        <v>1</v>
      </c>
      <c r="O3618" s="3">
        <v>7</v>
      </c>
      <c r="P3618" s="3">
        <f t="shared" si="170"/>
        <v>34</v>
      </c>
      <c r="Q3618" s="3">
        <v>7</v>
      </c>
      <c r="R3618" s="3">
        <f t="shared" si="172"/>
        <v>1</v>
      </c>
      <c r="S3618" s="3">
        <v>34</v>
      </c>
      <c r="T3618" s="3">
        <f>IF(AND(H3618&lt;5,S3618&gt;=VLOOKUP(A3618,anni!$A$1:$O$32,6,0)),1,0)</f>
        <v>0</v>
      </c>
    </row>
    <row r="3619" spans="1:20" x14ac:dyDescent="0.3">
      <c r="A3619" s="3">
        <v>2005</v>
      </c>
      <c r="B3619" s="3">
        <v>295</v>
      </c>
      <c r="C3619" s="3" t="s">
        <v>56</v>
      </c>
      <c r="D3619" s="3" t="s">
        <v>126</v>
      </c>
      <c r="E3619" s="3" t="s">
        <v>126</v>
      </c>
      <c r="F3619" s="3">
        <v>4956</v>
      </c>
      <c r="G3619" s="3">
        <f t="shared" si="171"/>
        <v>2005</v>
      </c>
      <c r="H3619" s="4">
        <v>3</v>
      </c>
      <c r="I3619" s="3" t="s">
        <v>36</v>
      </c>
      <c r="J3619" s="3">
        <v>6</v>
      </c>
      <c r="K3619" s="3">
        <v>5</v>
      </c>
      <c r="L3619" s="3">
        <v>7</v>
      </c>
      <c r="M3619" s="3">
        <v>0</v>
      </c>
      <c r="N3619" s="3">
        <v>4</v>
      </c>
      <c r="O3619" s="3">
        <v>0</v>
      </c>
      <c r="P3619" s="3">
        <f t="shared" ref="P3619:P3682" si="173">IF(T3619=0,IF(S3619=-1,-1,S3619*HLOOKUP(H3619,$U$1:$Y$2,2,0)),0)</f>
        <v>30.799999999999997</v>
      </c>
      <c r="Q3619" s="3">
        <v>58</v>
      </c>
      <c r="R3619" s="3">
        <f t="shared" si="172"/>
        <v>1</v>
      </c>
      <c r="S3619" s="3">
        <v>22</v>
      </c>
      <c r="T3619" s="3">
        <f>IF(AND(H3619&lt;5,S3619&gt;=VLOOKUP(A3619,anni!$A$1:$O$32,6,0)),1,0)</f>
        <v>0</v>
      </c>
    </row>
    <row r="3620" spans="1:20" x14ac:dyDescent="0.3">
      <c r="A3620" s="3">
        <v>2005</v>
      </c>
      <c r="B3620" s="3">
        <v>296</v>
      </c>
      <c r="C3620" s="3" t="s">
        <v>45</v>
      </c>
      <c r="D3620" s="3" t="s">
        <v>74</v>
      </c>
      <c r="E3620" s="3" t="s">
        <v>74</v>
      </c>
      <c r="F3620" s="3">
        <v>4881</v>
      </c>
      <c r="G3620" s="3">
        <f t="shared" si="171"/>
        <v>2005</v>
      </c>
      <c r="H3620" s="4">
        <v>5</v>
      </c>
      <c r="I3620" s="3" t="s">
        <v>36</v>
      </c>
      <c r="J3620" s="3">
        <v>1</v>
      </c>
      <c r="K3620" s="3">
        <v>0</v>
      </c>
      <c r="L3620" s="3">
        <v>4</v>
      </c>
      <c r="M3620" s="3">
        <v>3</v>
      </c>
      <c r="N3620" s="3">
        <v>2</v>
      </c>
      <c r="O3620" s="3">
        <v>0</v>
      </c>
      <c r="P3620" s="3">
        <f t="shared" si="173"/>
        <v>10</v>
      </c>
      <c r="Q3620" s="3">
        <v>223</v>
      </c>
      <c r="R3620" s="3">
        <f t="shared" si="172"/>
        <v>1</v>
      </c>
      <c r="S3620" s="3">
        <v>10</v>
      </c>
      <c r="T3620" s="3">
        <f>IF(AND(H3620&lt;5,S3620&gt;=VLOOKUP(A3620,anni!$A$1:$O$32,6,0)),1,0)</f>
        <v>0</v>
      </c>
    </row>
    <row r="3621" spans="1:20" x14ac:dyDescent="0.3">
      <c r="A3621" s="3">
        <v>2005</v>
      </c>
      <c r="B3621" s="3">
        <v>297</v>
      </c>
      <c r="C3621" s="3" t="s">
        <v>56</v>
      </c>
      <c r="D3621" s="3" t="s">
        <v>93</v>
      </c>
      <c r="E3621" s="3" t="s">
        <v>93</v>
      </c>
      <c r="F3621" s="3">
        <v>4402</v>
      </c>
      <c r="G3621" s="3">
        <f t="shared" si="171"/>
        <v>2005</v>
      </c>
      <c r="H3621" s="4">
        <v>5</v>
      </c>
      <c r="I3621" s="3" t="s">
        <v>36</v>
      </c>
      <c r="J3621" s="3">
        <v>5</v>
      </c>
      <c r="K3621" s="3">
        <v>7</v>
      </c>
      <c r="L3621" s="3">
        <v>7</v>
      </c>
      <c r="M3621" s="3">
        <v>5</v>
      </c>
      <c r="N3621" s="3">
        <v>4</v>
      </c>
      <c r="O3621" s="3">
        <v>0</v>
      </c>
      <c r="P3621" s="3">
        <f t="shared" si="173"/>
        <v>28</v>
      </c>
      <c r="Q3621" s="3">
        <v>21</v>
      </c>
      <c r="R3621" s="3">
        <f t="shared" si="172"/>
        <v>3</v>
      </c>
      <c r="S3621" s="3">
        <v>28</v>
      </c>
      <c r="T3621" s="3">
        <f>IF(AND(H3621&lt;5,S3621&gt;=VLOOKUP(A3621,anni!$A$1:$O$32,6,0)),1,0)</f>
        <v>0</v>
      </c>
    </row>
    <row r="3622" spans="1:20" x14ac:dyDescent="0.3">
      <c r="A3622" s="3">
        <v>2004</v>
      </c>
      <c r="B3622" s="3">
        <v>2</v>
      </c>
      <c r="C3622" s="3" t="s">
        <v>29</v>
      </c>
      <c r="D3622" s="3" t="s">
        <v>30</v>
      </c>
      <c r="E3622" s="3" t="s">
        <v>30</v>
      </c>
      <c r="F3622" s="3">
        <v>4353</v>
      </c>
      <c r="G3622" s="3">
        <f t="shared" si="171"/>
        <v>2004</v>
      </c>
      <c r="H3622" s="4">
        <v>4</v>
      </c>
      <c r="I3622" s="3" t="s">
        <v>36</v>
      </c>
      <c r="J3622" s="3">
        <v>7</v>
      </c>
      <c r="K3622" s="3">
        <v>0</v>
      </c>
      <c r="L3622" s="3">
        <v>3</v>
      </c>
      <c r="M3622" s="3">
        <v>0</v>
      </c>
      <c r="N3622" s="3">
        <v>0</v>
      </c>
      <c r="O3622" s="3">
        <v>0</v>
      </c>
      <c r="P3622" s="3">
        <f t="shared" si="173"/>
        <v>12</v>
      </c>
      <c r="Q3622" s="3">
        <v>130</v>
      </c>
      <c r="R3622" s="3">
        <f t="shared" si="172"/>
        <v>4</v>
      </c>
      <c r="S3622" s="3">
        <v>10</v>
      </c>
      <c r="T3622" s="3">
        <f>IF(AND(H3622&lt;5,S3622&gt;=VLOOKUP(A3622,anni!$A$1:$O$32,6,0)),1,0)</f>
        <v>0</v>
      </c>
    </row>
    <row r="3623" spans="1:20" x14ac:dyDescent="0.3">
      <c r="A3623" s="3">
        <v>2004</v>
      </c>
      <c r="B3623" s="3">
        <v>3</v>
      </c>
      <c r="C3623" s="3" t="s">
        <v>32</v>
      </c>
      <c r="D3623" s="3" t="s">
        <v>95</v>
      </c>
      <c r="E3623" s="3" t="s">
        <v>95</v>
      </c>
      <c r="F3623" s="3">
        <v>4614</v>
      </c>
      <c r="G3623" s="3">
        <f t="shared" si="171"/>
        <v>2004</v>
      </c>
      <c r="H3623" s="4">
        <v>5</v>
      </c>
      <c r="I3623" s="3" t="s">
        <v>36</v>
      </c>
      <c r="J3623" s="3">
        <v>7</v>
      </c>
      <c r="K3623" s="3">
        <v>0</v>
      </c>
      <c r="L3623" s="3">
        <v>0</v>
      </c>
      <c r="M3623" s="3">
        <v>2</v>
      </c>
      <c r="N3623" s="3">
        <v>0</v>
      </c>
      <c r="O3623" s="3">
        <v>0</v>
      </c>
      <c r="P3623" s="3">
        <f t="shared" si="173"/>
        <v>9</v>
      </c>
      <c r="Q3623" s="3">
        <v>154</v>
      </c>
      <c r="R3623" s="3">
        <f t="shared" si="172"/>
        <v>1</v>
      </c>
      <c r="S3623" s="3">
        <v>9</v>
      </c>
      <c r="T3623" s="3">
        <f>IF(AND(H3623&lt;5,S3623&gt;=VLOOKUP(A3623,anni!$A$1:$O$32,6,0)),1,0)</f>
        <v>0</v>
      </c>
    </row>
    <row r="3624" spans="1:20" x14ac:dyDescent="0.3">
      <c r="A3624" s="3">
        <v>2004</v>
      </c>
      <c r="B3624" s="3">
        <v>4</v>
      </c>
      <c r="C3624" s="3" t="s">
        <v>59</v>
      </c>
      <c r="D3624" s="3" t="s">
        <v>60</v>
      </c>
      <c r="E3624" s="3" t="s">
        <v>60</v>
      </c>
      <c r="F3624" s="3">
        <v>4326</v>
      </c>
      <c r="G3624" s="3">
        <f t="shared" si="171"/>
        <v>2004</v>
      </c>
      <c r="H3624" s="4">
        <v>5</v>
      </c>
      <c r="I3624" s="3" t="s">
        <v>36</v>
      </c>
      <c r="J3624" s="3">
        <v>7</v>
      </c>
      <c r="K3624" s="3">
        <v>5</v>
      </c>
      <c r="L3624" s="3">
        <v>5</v>
      </c>
      <c r="M3624" s="3">
        <v>1</v>
      </c>
      <c r="N3624" s="3">
        <v>0</v>
      </c>
      <c r="O3624" s="3">
        <v>0</v>
      </c>
      <c r="P3624" s="3">
        <f t="shared" si="173"/>
        <v>18</v>
      </c>
      <c r="Q3624" s="3">
        <v>40</v>
      </c>
      <c r="R3624" s="3">
        <f t="shared" si="172"/>
        <v>3</v>
      </c>
      <c r="S3624" s="3">
        <v>18</v>
      </c>
      <c r="T3624" s="3">
        <f>IF(AND(H3624&lt;5,S3624&gt;=VLOOKUP(A3624,anni!$A$1:$O$32,6,0)),1,0)</f>
        <v>0</v>
      </c>
    </row>
    <row r="3625" spans="1:20" x14ac:dyDescent="0.3">
      <c r="A3625" s="3">
        <v>2004</v>
      </c>
      <c r="B3625" s="3">
        <v>5</v>
      </c>
      <c r="C3625" s="3" t="s">
        <v>86</v>
      </c>
      <c r="D3625" s="3" t="s">
        <v>87</v>
      </c>
      <c r="E3625" s="3" t="s">
        <v>87</v>
      </c>
      <c r="F3625" s="3">
        <v>4736</v>
      </c>
      <c r="G3625" s="3">
        <f t="shared" si="171"/>
        <v>2004</v>
      </c>
      <c r="H3625" s="4">
        <v>2</v>
      </c>
      <c r="I3625" s="3" t="s">
        <v>31</v>
      </c>
      <c r="J3625" s="3">
        <v>4</v>
      </c>
      <c r="K3625" s="3">
        <v>0</v>
      </c>
      <c r="L3625" s="3">
        <v>0</v>
      </c>
      <c r="M3625" s="3">
        <v>0</v>
      </c>
      <c r="N3625" s="3">
        <v>0</v>
      </c>
      <c r="O3625" s="3">
        <v>1</v>
      </c>
      <c r="P3625" s="3">
        <f t="shared" si="173"/>
        <v>8</v>
      </c>
      <c r="Q3625" s="3">
        <v>250</v>
      </c>
      <c r="R3625" s="3">
        <f t="shared" si="172"/>
        <v>2</v>
      </c>
      <c r="S3625" s="3">
        <v>5</v>
      </c>
      <c r="T3625" s="3">
        <f>IF(AND(H3625&lt;5,S3625&gt;=VLOOKUP(A3625,anni!$A$1:$O$32,6,0)),1,0)</f>
        <v>0</v>
      </c>
    </row>
    <row r="3626" spans="1:20" x14ac:dyDescent="0.3">
      <c r="A3626" s="3">
        <v>2004</v>
      </c>
      <c r="B3626" s="3">
        <v>6</v>
      </c>
      <c r="C3626" s="3" t="s">
        <v>47</v>
      </c>
      <c r="D3626" s="3" t="s">
        <v>52</v>
      </c>
      <c r="E3626" s="3" t="s">
        <v>52</v>
      </c>
      <c r="F3626" s="3">
        <v>4615</v>
      </c>
      <c r="G3626" s="3">
        <f t="shared" si="171"/>
        <v>2004</v>
      </c>
      <c r="H3626" s="4">
        <v>5</v>
      </c>
      <c r="I3626" s="3" t="s">
        <v>36</v>
      </c>
      <c r="J3626" s="3">
        <v>7</v>
      </c>
      <c r="K3626" s="3">
        <v>3</v>
      </c>
      <c r="L3626" s="3">
        <v>0</v>
      </c>
      <c r="M3626" s="3">
        <v>1</v>
      </c>
      <c r="N3626" s="3">
        <v>0</v>
      </c>
      <c r="O3626" s="3">
        <v>0</v>
      </c>
      <c r="P3626" s="3">
        <f t="shared" si="173"/>
        <v>11</v>
      </c>
      <c r="Q3626" s="3">
        <v>111</v>
      </c>
      <c r="R3626" s="3">
        <f t="shared" si="172"/>
        <v>1</v>
      </c>
      <c r="S3626" s="3">
        <v>11</v>
      </c>
      <c r="T3626" s="3">
        <f>IF(AND(H3626&lt;5,S3626&gt;=VLOOKUP(A3626,anni!$A$1:$O$32,6,0)),1,0)</f>
        <v>0</v>
      </c>
    </row>
    <row r="3627" spans="1:20" x14ac:dyDescent="0.3">
      <c r="A3627" s="3">
        <v>2004</v>
      </c>
      <c r="B3627" s="3">
        <v>7</v>
      </c>
      <c r="C3627" s="3" t="s">
        <v>56</v>
      </c>
      <c r="D3627" s="3" t="s">
        <v>71</v>
      </c>
      <c r="E3627" s="3" t="s">
        <v>71</v>
      </c>
      <c r="F3627" s="3">
        <v>4327</v>
      </c>
      <c r="G3627" s="3">
        <f t="shared" si="171"/>
        <v>2004</v>
      </c>
      <c r="H3627" s="4">
        <v>5</v>
      </c>
      <c r="I3627" s="3" t="s">
        <v>36</v>
      </c>
      <c r="J3627" s="3">
        <v>7</v>
      </c>
      <c r="K3627" s="3">
        <v>4</v>
      </c>
      <c r="L3627" s="3">
        <v>0</v>
      </c>
      <c r="M3627" s="3">
        <v>1</v>
      </c>
      <c r="N3627" s="3">
        <v>0</v>
      </c>
      <c r="O3627" s="3">
        <v>7</v>
      </c>
      <c r="P3627" s="3">
        <f t="shared" si="173"/>
        <v>19</v>
      </c>
      <c r="Q3627" s="3">
        <v>33</v>
      </c>
      <c r="R3627" s="3">
        <f t="shared" si="172"/>
        <v>2</v>
      </c>
      <c r="S3627" s="3">
        <v>19</v>
      </c>
      <c r="T3627" s="3">
        <f>IF(AND(H3627&lt;5,S3627&gt;=VLOOKUP(A3627,anni!$A$1:$O$32,6,0)),1,0)</f>
        <v>0</v>
      </c>
    </row>
    <row r="3628" spans="1:20" x14ac:dyDescent="0.3">
      <c r="A3628" s="3">
        <v>2004</v>
      </c>
      <c r="B3628" s="3">
        <v>8</v>
      </c>
      <c r="C3628" s="3" t="s">
        <v>29</v>
      </c>
      <c r="D3628" s="3" t="s">
        <v>75</v>
      </c>
      <c r="E3628" s="3" t="s">
        <v>75</v>
      </c>
      <c r="F3628" s="3">
        <v>4481</v>
      </c>
      <c r="G3628" s="3">
        <f t="shared" si="171"/>
        <v>2004</v>
      </c>
      <c r="H3628" s="4">
        <v>5</v>
      </c>
      <c r="I3628" s="3" t="s">
        <v>36</v>
      </c>
      <c r="J3628" s="3">
        <v>7</v>
      </c>
      <c r="K3628" s="3">
        <v>4</v>
      </c>
      <c r="L3628" s="3">
        <v>0</v>
      </c>
      <c r="M3628" s="3">
        <v>1</v>
      </c>
      <c r="N3628" s="3">
        <v>0</v>
      </c>
      <c r="O3628" s="3">
        <v>1</v>
      </c>
      <c r="P3628" s="3">
        <f t="shared" si="173"/>
        <v>13</v>
      </c>
      <c r="Q3628" s="3">
        <v>86</v>
      </c>
      <c r="R3628" s="3">
        <f t="shared" si="172"/>
        <v>2</v>
      </c>
      <c r="S3628" s="3">
        <v>13</v>
      </c>
      <c r="T3628" s="3">
        <f>IF(AND(H3628&lt;5,S3628&gt;=VLOOKUP(A3628,anni!$A$1:$O$32,6,0)),1,0)</f>
        <v>0</v>
      </c>
    </row>
    <row r="3629" spans="1:20" x14ac:dyDescent="0.3">
      <c r="A3629" s="3">
        <v>2004</v>
      </c>
      <c r="B3629" s="3">
        <v>1</v>
      </c>
      <c r="C3629" s="3" t="s">
        <v>34</v>
      </c>
      <c r="D3629" s="3" t="s">
        <v>103</v>
      </c>
      <c r="E3629" s="3" t="s">
        <v>103</v>
      </c>
      <c r="F3629" s="3">
        <v>4616</v>
      </c>
      <c r="G3629" s="3">
        <f t="shared" si="171"/>
        <v>2004</v>
      </c>
      <c r="H3629" s="4">
        <v>5</v>
      </c>
      <c r="I3629" s="3" t="s">
        <v>36</v>
      </c>
      <c r="J3629" s="3">
        <v>7</v>
      </c>
      <c r="K3629" s="3">
        <v>0</v>
      </c>
      <c r="L3629" s="3">
        <v>0</v>
      </c>
      <c r="M3629" s="3">
        <v>7</v>
      </c>
      <c r="N3629" s="3">
        <v>6</v>
      </c>
      <c r="O3629" s="3">
        <v>0</v>
      </c>
      <c r="P3629" s="3">
        <f t="shared" si="173"/>
        <v>20</v>
      </c>
      <c r="Q3629" s="3">
        <v>27</v>
      </c>
      <c r="R3629" s="3">
        <f t="shared" si="172"/>
        <v>1</v>
      </c>
      <c r="S3629" s="3">
        <v>20</v>
      </c>
      <c r="T3629" s="3">
        <f>IF(AND(H3629&lt;5,S3629&gt;=VLOOKUP(A3629,anni!$A$1:$O$32,6,0)),1,0)</f>
        <v>0</v>
      </c>
    </row>
    <row r="3630" spans="1:20" x14ac:dyDescent="0.3">
      <c r="A3630" s="3">
        <v>2004</v>
      </c>
      <c r="B3630" s="3">
        <v>9</v>
      </c>
      <c r="C3630" s="3" t="s">
        <v>101</v>
      </c>
      <c r="D3630" s="3" t="s">
        <v>116</v>
      </c>
      <c r="E3630" s="3" t="s">
        <v>116</v>
      </c>
      <c r="F3630" s="3">
        <v>4790</v>
      </c>
      <c r="G3630" s="3">
        <f t="shared" si="171"/>
        <v>2004</v>
      </c>
      <c r="H3630" s="4">
        <v>1</v>
      </c>
      <c r="I3630" s="3" t="s">
        <v>31</v>
      </c>
      <c r="J3630" s="3">
        <v>7</v>
      </c>
      <c r="K3630" s="3">
        <v>0</v>
      </c>
      <c r="L3630" s="3">
        <v>0</v>
      </c>
      <c r="M3630" s="3">
        <v>0</v>
      </c>
      <c r="N3630" s="3">
        <v>0</v>
      </c>
      <c r="O3630" s="3">
        <v>0</v>
      </c>
      <c r="P3630" s="3">
        <f t="shared" si="173"/>
        <v>12.6</v>
      </c>
      <c r="Q3630" s="3">
        <v>202</v>
      </c>
      <c r="R3630" s="3">
        <f t="shared" si="172"/>
        <v>2</v>
      </c>
      <c r="S3630" s="3">
        <v>7</v>
      </c>
      <c r="T3630" s="3">
        <f>IF(AND(H3630&lt;5,S3630&gt;=VLOOKUP(A3630,anni!$A$1:$O$32,6,0)),1,0)</f>
        <v>0</v>
      </c>
    </row>
    <row r="3631" spans="1:20" x14ac:dyDescent="0.3">
      <c r="A3631" s="3">
        <v>2004</v>
      </c>
      <c r="B3631" s="3">
        <v>10</v>
      </c>
      <c r="C3631" s="3" t="s">
        <v>39</v>
      </c>
      <c r="D3631" s="3" t="s">
        <v>40</v>
      </c>
      <c r="E3631" s="3" t="s">
        <v>40</v>
      </c>
      <c r="F3631" s="3">
        <v>4519</v>
      </c>
      <c r="G3631" s="3">
        <f t="shared" si="171"/>
        <v>2004</v>
      </c>
      <c r="H3631" s="4">
        <v>4</v>
      </c>
      <c r="I3631" s="3" t="s">
        <v>36</v>
      </c>
      <c r="J3631" s="3">
        <v>7</v>
      </c>
      <c r="K3631" s="3">
        <v>3</v>
      </c>
      <c r="L3631" s="3">
        <v>5</v>
      </c>
      <c r="M3631" s="3">
        <v>7</v>
      </c>
      <c r="N3631" s="3">
        <v>7</v>
      </c>
      <c r="O3631" s="3">
        <v>1</v>
      </c>
      <c r="P3631" s="3">
        <f t="shared" si="173"/>
        <v>0</v>
      </c>
      <c r="Q3631" s="3">
        <v>8</v>
      </c>
      <c r="R3631" s="3">
        <f t="shared" si="172"/>
        <v>3</v>
      </c>
      <c r="S3631" s="3">
        <v>30</v>
      </c>
      <c r="T3631" s="3">
        <f>IF(AND(H3631&lt;5,S3631&gt;=VLOOKUP(A3631,anni!$A$1:$O$32,6,0)),1,0)</f>
        <v>1</v>
      </c>
    </row>
    <row r="3632" spans="1:20" x14ac:dyDescent="0.3">
      <c r="A3632" s="3">
        <v>2004</v>
      </c>
      <c r="B3632" s="3">
        <v>11</v>
      </c>
      <c r="C3632" s="3" t="s">
        <v>45</v>
      </c>
      <c r="D3632" s="3" t="s">
        <v>49</v>
      </c>
      <c r="E3632" s="3" t="s">
        <v>49</v>
      </c>
      <c r="F3632" s="3">
        <v>4355</v>
      </c>
      <c r="G3632" s="3">
        <f t="shared" si="171"/>
        <v>2004</v>
      </c>
      <c r="H3632" s="4">
        <v>4</v>
      </c>
      <c r="I3632" s="3" t="s">
        <v>36</v>
      </c>
      <c r="J3632" s="3">
        <v>7</v>
      </c>
      <c r="K3632" s="3">
        <v>3</v>
      </c>
      <c r="L3632" s="3">
        <v>4</v>
      </c>
      <c r="M3632" s="3">
        <v>7</v>
      </c>
      <c r="N3632" s="3">
        <v>7</v>
      </c>
      <c r="O3632" s="3">
        <v>0</v>
      </c>
      <c r="P3632" s="3">
        <f t="shared" si="173"/>
        <v>0</v>
      </c>
      <c r="Q3632" s="3">
        <v>12</v>
      </c>
      <c r="R3632" s="3">
        <f t="shared" si="172"/>
        <v>4</v>
      </c>
      <c r="S3632" s="3">
        <v>28</v>
      </c>
      <c r="T3632" s="3">
        <f>IF(AND(H3632&lt;5,S3632&gt;=VLOOKUP(A3632,anni!$A$1:$O$32,6,0)),1,0)</f>
        <v>1</v>
      </c>
    </row>
    <row r="3633" spans="1:20" x14ac:dyDescent="0.3">
      <c r="A3633" s="3">
        <v>2004</v>
      </c>
      <c r="B3633" s="3">
        <v>12</v>
      </c>
      <c r="C3633" s="3" t="s">
        <v>29</v>
      </c>
      <c r="D3633" s="3" t="s">
        <v>109</v>
      </c>
      <c r="E3633" s="3" t="s">
        <v>109</v>
      </c>
      <c r="F3633" s="3">
        <v>4617</v>
      </c>
      <c r="G3633" s="3">
        <f t="shared" si="171"/>
        <v>2004</v>
      </c>
      <c r="H3633" s="4">
        <v>5</v>
      </c>
      <c r="I3633" s="3" t="s">
        <v>36</v>
      </c>
      <c r="J3633" s="3">
        <v>7</v>
      </c>
      <c r="K3633" s="3">
        <v>0</v>
      </c>
      <c r="L3633" s="3">
        <v>0</v>
      </c>
      <c r="M3633" s="3">
        <v>0</v>
      </c>
      <c r="N3633" s="3">
        <v>0</v>
      </c>
      <c r="O3633" s="3">
        <v>0</v>
      </c>
      <c r="P3633" s="3">
        <f t="shared" si="173"/>
        <v>7</v>
      </c>
      <c r="Q3633" s="3">
        <v>202</v>
      </c>
      <c r="R3633" s="3">
        <f t="shared" si="172"/>
        <v>1</v>
      </c>
      <c r="S3633" s="3">
        <v>7</v>
      </c>
      <c r="T3633" s="3">
        <f>IF(AND(H3633&lt;5,S3633&gt;=VLOOKUP(A3633,anni!$A$1:$O$32,6,0)),1,0)</f>
        <v>0</v>
      </c>
    </row>
    <row r="3634" spans="1:20" x14ac:dyDescent="0.3">
      <c r="A3634" s="3">
        <v>2004</v>
      </c>
      <c r="B3634" s="3">
        <v>13</v>
      </c>
      <c r="C3634" s="3" t="s">
        <v>29</v>
      </c>
      <c r="D3634" s="3" t="s">
        <v>75</v>
      </c>
      <c r="E3634" s="3" t="s">
        <v>75</v>
      </c>
      <c r="F3634" s="3">
        <v>4618</v>
      </c>
      <c r="G3634" s="3">
        <f t="shared" si="171"/>
        <v>2004</v>
      </c>
      <c r="H3634" s="4">
        <v>5</v>
      </c>
      <c r="I3634" s="3" t="s">
        <v>36</v>
      </c>
      <c r="J3634" s="3">
        <v>7</v>
      </c>
      <c r="K3634" s="3">
        <v>0</v>
      </c>
      <c r="L3634" s="3">
        <v>0</v>
      </c>
      <c r="M3634" s="3">
        <v>0</v>
      </c>
      <c r="N3634" s="3">
        <v>0</v>
      </c>
      <c r="O3634" s="3">
        <v>2</v>
      </c>
      <c r="P3634" s="3">
        <f t="shared" si="173"/>
        <v>9</v>
      </c>
      <c r="Q3634" s="3">
        <v>154</v>
      </c>
      <c r="R3634" s="3">
        <f t="shared" si="172"/>
        <v>1</v>
      </c>
      <c r="S3634" s="3">
        <v>9</v>
      </c>
      <c r="T3634" s="3">
        <f>IF(AND(H3634&lt;5,S3634&gt;=VLOOKUP(A3634,anni!$A$1:$O$32,6,0)),1,0)</f>
        <v>0</v>
      </c>
    </row>
    <row r="3635" spans="1:20" x14ac:dyDescent="0.3">
      <c r="A3635" s="3">
        <v>2004</v>
      </c>
      <c r="B3635" s="3">
        <v>14</v>
      </c>
      <c r="C3635" s="3" t="s">
        <v>47</v>
      </c>
      <c r="D3635" s="3" t="s">
        <v>121</v>
      </c>
      <c r="E3635" s="3" t="s">
        <v>121</v>
      </c>
      <c r="F3635" s="3">
        <v>4737</v>
      </c>
      <c r="G3635" s="3">
        <f t="shared" si="171"/>
        <v>2004</v>
      </c>
      <c r="H3635" s="4">
        <v>2</v>
      </c>
      <c r="I3635" s="3" t="s">
        <v>31</v>
      </c>
      <c r="J3635" s="3">
        <v>7</v>
      </c>
      <c r="K3635" s="3">
        <v>0</v>
      </c>
      <c r="L3635" s="3">
        <v>3</v>
      </c>
      <c r="M3635" s="3">
        <v>0</v>
      </c>
      <c r="N3635" s="3">
        <v>0</v>
      </c>
      <c r="O3635" s="3">
        <v>0</v>
      </c>
      <c r="P3635" s="3">
        <f t="shared" si="173"/>
        <v>16</v>
      </c>
      <c r="Q3635" s="3">
        <v>130</v>
      </c>
      <c r="R3635" s="3">
        <f t="shared" si="172"/>
        <v>2</v>
      </c>
      <c r="S3635" s="3">
        <v>10</v>
      </c>
      <c r="T3635" s="3">
        <f>IF(AND(H3635&lt;5,S3635&gt;=VLOOKUP(A3635,anni!$A$1:$O$32,6,0)),1,0)</f>
        <v>0</v>
      </c>
    </row>
    <row r="3636" spans="1:20" x14ac:dyDescent="0.3">
      <c r="A3636" s="3">
        <v>2004</v>
      </c>
      <c r="B3636" s="3">
        <v>15</v>
      </c>
      <c r="C3636" s="3" t="s">
        <v>29</v>
      </c>
      <c r="D3636" s="3" t="s">
        <v>139</v>
      </c>
      <c r="E3636" s="3" t="s">
        <v>139</v>
      </c>
      <c r="F3636" s="3">
        <v>4619</v>
      </c>
      <c r="G3636" s="3">
        <f t="shared" si="171"/>
        <v>2004</v>
      </c>
      <c r="H3636" s="4">
        <v>5</v>
      </c>
      <c r="I3636" s="3" t="s">
        <v>36</v>
      </c>
      <c r="J3636" s="3">
        <v>4</v>
      </c>
      <c r="K3636" s="3">
        <v>0</v>
      </c>
      <c r="L3636" s="3">
        <v>0</v>
      </c>
      <c r="M3636" s="3">
        <v>0</v>
      </c>
      <c r="N3636" s="3">
        <v>0</v>
      </c>
      <c r="O3636" s="3">
        <v>0</v>
      </c>
      <c r="P3636" s="3">
        <f t="shared" si="173"/>
        <v>4</v>
      </c>
      <c r="Q3636" s="3">
        <v>266</v>
      </c>
      <c r="R3636" s="3">
        <f t="shared" si="172"/>
        <v>1</v>
      </c>
      <c r="S3636" s="3">
        <v>4</v>
      </c>
      <c r="T3636" s="3">
        <f>IF(AND(H3636&lt;5,S3636&gt;=VLOOKUP(A3636,anni!$A$1:$O$32,6,0)),1,0)</f>
        <v>0</v>
      </c>
    </row>
    <row r="3637" spans="1:20" x14ac:dyDescent="0.3">
      <c r="A3637" s="3">
        <v>2004</v>
      </c>
      <c r="B3637" s="3">
        <v>16</v>
      </c>
      <c r="C3637" s="3" t="s">
        <v>34</v>
      </c>
      <c r="D3637" s="3" t="s">
        <v>41</v>
      </c>
      <c r="E3637" s="3" t="s">
        <v>41</v>
      </c>
      <c r="F3637" s="3">
        <v>4356</v>
      </c>
      <c r="G3637" s="3">
        <f t="shared" si="171"/>
        <v>2004</v>
      </c>
      <c r="H3637" s="4">
        <v>4</v>
      </c>
      <c r="I3637" s="3" t="s">
        <v>36</v>
      </c>
      <c r="J3637" s="3">
        <v>7</v>
      </c>
      <c r="K3637" s="3">
        <v>4</v>
      </c>
      <c r="L3637" s="3">
        <v>7</v>
      </c>
      <c r="M3637" s="3">
        <v>6</v>
      </c>
      <c r="N3637" s="3">
        <v>7</v>
      </c>
      <c r="O3637" s="3">
        <v>7</v>
      </c>
      <c r="P3637" s="3">
        <f t="shared" si="173"/>
        <v>0</v>
      </c>
      <c r="Q3637" s="3">
        <v>1</v>
      </c>
      <c r="R3637" s="3">
        <f t="shared" si="172"/>
        <v>4</v>
      </c>
      <c r="S3637" s="3">
        <v>38</v>
      </c>
      <c r="T3637" s="3">
        <f>IF(AND(H3637&lt;5,S3637&gt;=VLOOKUP(A3637,anni!$A$1:$O$32,6,0)),1,0)</f>
        <v>1</v>
      </c>
    </row>
    <row r="3638" spans="1:20" x14ac:dyDescent="0.3">
      <c r="A3638" s="3">
        <v>2004</v>
      </c>
      <c r="B3638" s="3">
        <v>17</v>
      </c>
      <c r="C3638" s="3" t="s">
        <v>45</v>
      </c>
      <c r="D3638" s="3" t="s">
        <v>136</v>
      </c>
      <c r="E3638" s="3" t="s">
        <v>136</v>
      </c>
      <c r="F3638" s="3">
        <v>4620</v>
      </c>
      <c r="G3638" s="3">
        <f t="shared" si="171"/>
        <v>2004</v>
      </c>
      <c r="H3638" s="4">
        <v>5</v>
      </c>
      <c r="I3638" s="3" t="s">
        <v>36</v>
      </c>
      <c r="J3638" s="3">
        <v>7</v>
      </c>
      <c r="K3638" s="3">
        <v>0</v>
      </c>
      <c r="L3638" s="3">
        <v>0</v>
      </c>
      <c r="M3638" s="3">
        <v>0</v>
      </c>
      <c r="N3638" s="3">
        <v>0</v>
      </c>
      <c r="O3638" s="3">
        <v>0</v>
      </c>
      <c r="P3638" s="3">
        <f t="shared" si="173"/>
        <v>7</v>
      </c>
      <c r="Q3638" s="3">
        <v>202</v>
      </c>
      <c r="R3638" s="3">
        <f t="shared" si="172"/>
        <v>1</v>
      </c>
      <c r="S3638" s="3">
        <v>7</v>
      </c>
      <c r="T3638" s="3">
        <f>IF(AND(H3638&lt;5,S3638&gt;=VLOOKUP(A3638,anni!$A$1:$O$32,6,0)),1,0)</f>
        <v>0</v>
      </c>
    </row>
    <row r="3639" spans="1:20" x14ac:dyDescent="0.3">
      <c r="A3639" s="3">
        <v>2004</v>
      </c>
      <c r="B3639" s="3">
        <v>18</v>
      </c>
      <c r="C3639" s="3" t="s">
        <v>29</v>
      </c>
      <c r="D3639" s="3" t="s">
        <v>122</v>
      </c>
      <c r="E3639" s="3" t="s">
        <v>122</v>
      </c>
      <c r="F3639" s="3">
        <v>4164</v>
      </c>
      <c r="G3639" s="3">
        <f t="shared" si="171"/>
        <v>2004</v>
      </c>
      <c r="H3639" s="4">
        <v>5</v>
      </c>
      <c r="I3639" s="3" t="s">
        <v>36</v>
      </c>
      <c r="J3639" s="3">
        <v>7</v>
      </c>
      <c r="K3639" s="3">
        <v>3</v>
      </c>
      <c r="L3639" s="3">
        <v>1</v>
      </c>
      <c r="M3639" s="3">
        <v>0</v>
      </c>
      <c r="N3639" s="3">
        <v>7</v>
      </c>
      <c r="O3639" s="3">
        <v>1</v>
      </c>
      <c r="P3639" s="3">
        <f t="shared" si="173"/>
        <v>19</v>
      </c>
      <c r="Q3639" s="3">
        <v>33</v>
      </c>
      <c r="R3639" s="3">
        <f t="shared" si="172"/>
        <v>3</v>
      </c>
      <c r="S3639" s="3">
        <v>19</v>
      </c>
      <c r="T3639" s="3">
        <f>IF(AND(H3639&lt;5,S3639&gt;=VLOOKUP(A3639,anni!$A$1:$O$32,6,0)),1,0)</f>
        <v>0</v>
      </c>
    </row>
    <row r="3640" spans="1:20" x14ac:dyDescent="0.3">
      <c r="A3640" s="3">
        <v>2004</v>
      </c>
      <c r="B3640" s="3">
        <v>19</v>
      </c>
      <c r="C3640" s="3" t="s">
        <v>39</v>
      </c>
      <c r="D3640" s="3" t="s">
        <v>40</v>
      </c>
      <c r="E3640" s="3" t="s">
        <v>40</v>
      </c>
      <c r="F3640" s="3">
        <v>4738</v>
      </c>
      <c r="G3640" s="3">
        <f t="shared" si="171"/>
        <v>2004</v>
      </c>
      <c r="H3640" s="4">
        <v>2</v>
      </c>
      <c r="I3640" s="3" t="s">
        <v>31</v>
      </c>
      <c r="J3640" s="3">
        <v>5</v>
      </c>
      <c r="K3640" s="3">
        <v>0</v>
      </c>
      <c r="L3640" s="3">
        <v>0</v>
      </c>
      <c r="M3640" s="3">
        <v>0</v>
      </c>
      <c r="N3640" s="3">
        <v>0</v>
      </c>
      <c r="O3640" s="3">
        <v>1</v>
      </c>
      <c r="P3640" s="3">
        <f t="shared" si="173"/>
        <v>9.6000000000000014</v>
      </c>
      <c r="Q3640" s="3">
        <v>240</v>
      </c>
      <c r="R3640" s="3">
        <f t="shared" si="172"/>
        <v>1</v>
      </c>
      <c r="S3640" s="3">
        <v>6</v>
      </c>
      <c r="T3640" s="3">
        <f>IF(AND(H3640&lt;5,S3640&gt;=VLOOKUP(A3640,anni!$A$1:$O$32,6,0)),1,0)</f>
        <v>0</v>
      </c>
    </row>
    <row r="3641" spans="1:20" x14ac:dyDescent="0.3">
      <c r="A3641" s="3">
        <v>2004</v>
      </c>
      <c r="B3641" s="3">
        <v>20</v>
      </c>
      <c r="C3641" s="3" t="s">
        <v>69</v>
      </c>
      <c r="D3641" s="3" t="s">
        <v>70</v>
      </c>
      <c r="E3641" s="3" t="s">
        <v>70</v>
      </c>
      <c r="F3641" s="3">
        <v>4597</v>
      </c>
      <c r="G3641" s="3">
        <f t="shared" si="171"/>
        <v>2004</v>
      </c>
      <c r="H3641" s="4">
        <v>2</v>
      </c>
      <c r="I3641" s="3" t="s">
        <v>31</v>
      </c>
      <c r="J3641" s="3">
        <v>7</v>
      </c>
      <c r="K3641" s="3">
        <v>3</v>
      </c>
      <c r="L3641" s="3">
        <v>0</v>
      </c>
      <c r="M3641" s="3">
        <v>5</v>
      </c>
      <c r="N3641" s="3">
        <v>0</v>
      </c>
      <c r="O3641" s="3">
        <v>0</v>
      </c>
      <c r="P3641" s="3">
        <f t="shared" si="173"/>
        <v>24</v>
      </c>
      <c r="Q3641" s="3">
        <v>62</v>
      </c>
      <c r="R3641" s="3">
        <f t="shared" si="172"/>
        <v>5</v>
      </c>
      <c r="S3641" s="3">
        <v>15</v>
      </c>
      <c r="T3641" s="3">
        <f>IF(AND(H3641&lt;5,S3641&gt;=VLOOKUP(A3641,anni!$A$1:$O$32,6,0)),1,0)</f>
        <v>0</v>
      </c>
    </row>
    <row r="3642" spans="1:20" x14ac:dyDescent="0.3">
      <c r="A3642" s="3">
        <v>2004</v>
      </c>
      <c r="B3642" s="3">
        <v>21</v>
      </c>
      <c r="C3642" s="3" t="s">
        <v>56</v>
      </c>
      <c r="D3642" s="3" t="s">
        <v>93</v>
      </c>
      <c r="E3642" s="3" t="s">
        <v>93</v>
      </c>
      <c r="F3642" s="3">
        <v>4791</v>
      </c>
      <c r="G3642" s="3">
        <f t="shared" si="171"/>
        <v>2004</v>
      </c>
      <c r="H3642" s="4">
        <v>1</v>
      </c>
      <c r="I3642" s="3" t="s">
        <v>31</v>
      </c>
      <c r="J3642" s="3">
        <v>4</v>
      </c>
      <c r="K3642" s="3">
        <v>0</v>
      </c>
      <c r="L3642" s="3">
        <v>0</v>
      </c>
      <c r="M3642" s="3">
        <v>0</v>
      </c>
      <c r="N3642" s="3">
        <v>0</v>
      </c>
      <c r="O3642" s="3">
        <v>1</v>
      </c>
      <c r="P3642" s="3">
        <f t="shared" si="173"/>
        <v>9</v>
      </c>
      <c r="Q3642" s="3">
        <v>250</v>
      </c>
      <c r="R3642" s="3">
        <f t="shared" si="172"/>
        <v>5</v>
      </c>
      <c r="S3642" s="3">
        <v>5</v>
      </c>
      <c r="T3642" s="3">
        <f>IF(AND(H3642&lt;5,S3642&gt;=VLOOKUP(A3642,anni!$A$1:$O$32,6,0)),1,0)</f>
        <v>0</v>
      </c>
    </row>
    <row r="3643" spans="1:20" x14ac:dyDescent="0.3">
      <c r="A3643" s="3">
        <v>2004</v>
      </c>
      <c r="B3643" s="3">
        <v>22</v>
      </c>
      <c r="C3643" s="3" t="s">
        <v>29</v>
      </c>
      <c r="D3643" s="3" t="s">
        <v>129</v>
      </c>
      <c r="E3643" s="3" t="s">
        <v>129</v>
      </c>
      <c r="F3643" s="3">
        <v>4739</v>
      </c>
      <c r="G3643" s="3">
        <f t="shared" si="171"/>
        <v>2004</v>
      </c>
      <c r="H3643" s="4">
        <v>2</v>
      </c>
      <c r="I3643" s="3" t="s">
        <v>31</v>
      </c>
      <c r="J3643" s="3">
        <v>3</v>
      </c>
      <c r="K3643" s="3">
        <v>0</v>
      </c>
      <c r="L3643" s="3">
        <v>0</v>
      </c>
      <c r="M3643" s="3">
        <v>0</v>
      </c>
      <c r="N3643" s="3">
        <v>0</v>
      </c>
      <c r="O3643" s="3">
        <v>0</v>
      </c>
      <c r="P3643" s="3">
        <f t="shared" si="173"/>
        <v>4.8000000000000007</v>
      </c>
      <c r="Q3643" s="3">
        <v>278</v>
      </c>
      <c r="R3643" s="3">
        <f t="shared" si="172"/>
        <v>1</v>
      </c>
      <c r="S3643" s="3">
        <v>3</v>
      </c>
      <c r="T3643" s="3">
        <f>IF(AND(H3643&lt;5,S3643&gt;=VLOOKUP(A3643,anni!$A$1:$O$32,6,0)),1,0)</f>
        <v>0</v>
      </c>
    </row>
    <row r="3644" spans="1:20" x14ac:dyDescent="0.3">
      <c r="A3644" s="3">
        <v>2004</v>
      </c>
      <c r="B3644" s="3">
        <v>23</v>
      </c>
      <c r="C3644" s="3" t="s">
        <v>56</v>
      </c>
      <c r="D3644" s="3" t="s">
        <v>71</v>
      </c>
      <c r="E3644" s="3" t="s">
        <v>71</v>
      </c>
      <c r="F3644" s="3">
        <v>4621</v>
      </c>
      <c r="G3644" s="3">
        <f t="shared" si="171"/>
        <v>2004</v>
      </c>
      <c r="H3644" s="4">
        <v>5</v>
      </c>
      <c r="I3644" s="3" t="s">
        <v>36</v>
      </c>
      <c r="J3644" s="3">
        <v>2</v>
      </c>
      <c r="K3644" s="3">
        <v>0</v>
      </c>
      <c r="L3644" s="3">
        <v>0</v>
      </c>
      <c r="M3644" s="3">
        <v>0</v>
      </c>
      <c r="N3644" s="3">
        <v>0</v>
      </c>
      <c r="O3644" s="3">
        <v>0</v>
      </c>
      <c r="P3644" s="3">
        <f t="shared" si="173"/>
        <v>2</v>
      </c>
      <c r="Q3644" s="3">
        <v>282</v>
      </c>
      <c r="R3644" s="3">
        <f t="shared" si="172"/>
        <v>1</v>
      </c>
      <c r="S3644" s="3">
        <v>2</v>
      </c>
      <c r="T3644" s="3">
        <f>IF(AND(H3644&lt;5,S3644&gt;=VLOOKUP(A3644,anni!$A$1:$O$32,6,0)),1,0)</f>
        <v>0</v>
      </c>
    </row>
    <row r="3645" spans="1:20" x14ac:dyDescent="0.3">
      <c r="A3645" s="3">
        <v>2004</v>
      </c>
      <c r="B3645" s="3">
        <v>24</v>
      </c>
      <c r="C3645" s="3" t="s">
        <v>69</v>
      </c>
      <c r="D3645" s="3" t="s">
        <v>76</v>
      </c>
      <c r="E3645" s="3" t="s">
        <v>76</v>
      </c>
      <c r="F3645" s="3">
        <v>4792</v>
      </c>
      <c r="G3645" s="3">
        <f t="shared" si="171"/>
        <v>2004</v>
      </c>
      <c r="H3645" s="4">
        <v>1</v>
      </c>
      <c r="I3645" s="3" t="s">
        <v>31</v>
      </c>
      <c r="J3645" s="3">
        <v>0</v>
      </c>
      <c r="K3645" s="3">
        <v>0</v>
      </c>
      <c r="L3645" s="3">
        <v>0</v>
      </c>
      <c r="M3645" s="3">
        <v>0</v>
      </c>
      <c r="N3645" s="3">
        <v>0</v>
      </c>
      <c r="O3645" s="3">
        <v>0</v>
      </c>
      <c r="P3645" s="3">
        <f t="shared" si="173"/>
        <v>0</v>
      </c>
      <c r="Q3645" s="3">
        <v>289</v>
      </c>
      <c r="R3645" s="3">
        <f t="shared" si="172"/>
        <v>2</v>
      </c>
      <c r="S3645" s="3">
        <v>0</v>
      </c>
      <c r="T3645" s="3">
        <f>IF(AND(H3645&lt;5,S3645&gt;=VLOOKUP(A3645,anni!$A$1:$O$32,6,0)),1,0)</f>
        <v>0</v>
      </c>
    </row>
    <row r="3646" spans="1:20" x14ac:dyDescent="0.3">
      <c r="A3646" s="3">
        <v>2004</v>
      </c>
      <c r="B3646" s="3">
        <v>25</v>
      </c>
      <c r="C3646" s="3" t="s">
        <v>34</v>
      </c>
      <c r="D3646" s="3" t="s">
        <v>83</v>
      </c>
      <c r="E3646" s="3" t="s">
        <v>83</v>
      </c>
      <c r="F3646" s="3">
        <v>4403</v>
      </c>
      <c r="G3646" s="3">
        <f t="shared" si="171"/>
        <v>2004</v>
      </c>
      <c r="H3646" s="4">
        <v>3</v>
      </c>
      <c r="I3646" s="3" t="s">
        <v>36</v>
      </c>
      <c r="J3646" s="3">
        <v>7</v>
      </c>
      <c r="K3646" s="3">
        <v>0</v>
      </c>
      <c r="L3646" s="3">
        <v>3</v>
      </c>
      <c r="M3646" s="3">
        <v>1</v>
      </c>
      <c r="N3646" s="3">
        <v>7</v>
      </c>
      <c r="O3646" s="3">
        <v>0</v>
      </c>
      <c r="P3646" s="3">
        <f t="shared" si="173"/>
        <v>25.2</v>
      </c>
      <c r="Q3646" s="3">
        <v>40</v>
      </c>
      <c r="R3646" s="3">
        <f t="shared" si="172"/>
        <v>4</v>
      </c>
      <c r="S3646" s="3">
        <v>18</v>
      </c>
      <c r="T3646" s="3">
        <f>IF(AND(H3646&lt;5,S3646&gt;=VLOOKUP(A3646,anni!$A$1:$O$32,6,0)),1,0)</f>
        <v>0</v>
      </c>
    </row>
    <row r="3647" spans="1:20" x14ac:dyDescent="0.3">
      <c r="A3647" s="3">
        <v>2004</v>
      </c>
      <c r="B3647" s="3">
        <v>26</v>
      </c>
      <c r="C3647" s="3" t="s">
        <v>47</v>
      </c>
      <c r="D3647" s="3" t="s">
        <v>81</v>
      </c>
      <c r="E3647" s="3" t="s">
        <v>81</v>
      </c>
      <c r="F3647" s="3">
        <v>4622</v>
      </c>
      <c r="G3647" s="3">
        <f t="shared" si="171"/>
        <v>2004</v>
      </c>
      <c r="H3647" s="4">
        <v>5</v>
      </c>
      <c r="I3647" s="3" t="s">
        <v>36</v>
      </c>
      <c r="J3647" s="3">
        <v>7</v>
      </c>
      <c r="K3647" s="3">
        <v>0</v>
      </c>
      <c r="L3647" s="3">
        <v>0</v>
      </c>
      <c r="M3647" s="3">
        <v>0</v>
      </c>
      <c r="N3647" s="3">
        <v>0</v>
      </c>
      <c r="O3647" s="3">
        <v>1</v>
      </c>
      <c r="P3647" s="3">
        <f t="shared" si="173"/>
        <v>8</v>
      </c>
      <c r="Q3647" s="3">
        <v>175</v>
      </c>
      <c r="R3647" s="3">
        <f t="shared" si="172"/>
        <v>1</v>
      </c>
      <c r="S3647" s="3">
        <v>8</v>
      </c>
      <c r="T3647" s="3">
        <f>IF(AND(H3647&lt;5,S3647&gt;=VLOOKUP(A3647,anni!$A$1:$O$32,6,0)),1,0)</f>
        <v>0</v>
      </c>
    </row>
    <row r="3648" spans="1:20" x14ac:dyDescent="0.3">
      <c r="A3648" s="3">
        <v>2004</v>
      </c>
      <c r="B3648" s="3">
        <v>27</v>
      </c>
      <c r="C3648" s="3" t="s">
        <v>45</v>
      </c>
      <c r="D3648" s="3" t="s">
        <v>68</v>
      </c>
      <c r="E3648" s="3" t="s">
        <v>68</v>
      </c>
      <c r="F3648" s="3">
        <v>4623</v>
      </c>
      <c r="G3648" s="3">
        <f t="shared" si="171"/>
        <v>2004</v>
      </c>
      <c r="H3648" s="4">
        <v>5</v>
      </c>
      <c r="I3648" s="3" t="s">
        <v>36</v>
      </c>
      <c r="J3648" s="3">
        <v>7</v>
      </c>
      <c r="K3648" s="3">
        <v>4</v>
      </c>
      <c r="L3648" s="3">
        <v>0</v>
      </c>
      <c r="M3648" s="3">
        <v>2</v>
      </c>
      <c r="N3648" s="3">
        <v>0</v>
      </c>
      <c r="O3648" s="3">
        <v>1</v>
      </c>
      <c r="P3648" s="3">
        <f t="shared" si="173"/>
        <v>14</v>
      </c>
      <c r="Q3648" s="3">
        <v>72</v>
      </c>
      <c r="R3648" s="3">
        <f t="shared" si="172"/>
        <v>1</v>
      </c>
      <c r="S3648" s="3">
        <v>14</v>
      </c>
      <c r="T3648" s="3">
        <f>IF(AND(H3648&lt;5,S3648&gt;=VLOOKUP(A3648,anni!$A$1:$O$32,6,0)),1,0)</f>
        <v>0</v>
      </c>
    </row>
    <row r="3649" spans="1:20" x14ac:dyDescent="0.3">
      <c r="A3649" s="3">
        <v>2004</v>
      </c>
      <c r="B3649" s="3">
        <v>28</v>
      </c>
      <c r="C3649" s="3" t="s">
        <v>69</v>
      </c>
      <c r="D3649" s="3" t="s">
        <v>90</v>
      </c>
      <c r="E3649" s="3" t="s">
        <v>90</v>
      </c>
      <c r="F3649" s="3">
        <v>4166</v>
      </c>
      <c r="G3649" s="3">
        <f t="shared" si="171"/>
        <v>2004</v>
      </c>
      <c r="H3649" s="4">
        <v>5</v>
      </c>
      <c r="I3649" s="3" t="s">
        <v>36</v>
      </c>
      <c r="J3649" s="3">
        <v>7</v>
      </c>
      <c r="K3649" s="3">
        <v>3</v>
      </c>
      <c r="L3649" s="3">
        <v>7</v>
      </c>
      <c r="M3649" s="3">
        <v>7</v>
      </c>
      <c r="N3649" s="3">
        <v>7</v>
      </c>
      <c r="O3649" s="3">
        <v>0</v>
      </c>
      <c r="P3649" s="3">
        <f t="shared" si="173"/>
        <v>31</v>
      </c>
      <c r="Q3649" s="3">
        <v>4</v>
      </c>
      <c r="R3649" s="3">
        <f t="shared" si="172"/>
        <v>4</v>
      </c>
      <c r="S3649" s="3">
        <v>31</v>
      </c>
      <c r="T3649" s="3">
        <f>IF(AND(H3649&lt;5,S3649&gt;=VLOOKUP(A3649,anni!$A$1:$O$32,6,0)),1,0)</f>
        <v>0</v>
      </c>
    </row>
    <row r="3650" spans="1:20" x14ac:dyDescent="0.3">
      <c r="A3650" s="3">
        <v>2004</v>
      </c>
      <c r="B3650" s="3">
        <v>29</v>
      </c>
      <c r="C3650" s="3" t="s">
        <v>69</v>
      </c>
      <c r="D3650" s="3" t="s">
        <v>72</v>
      </c>
      <c r="E3650" s="3" t="s">
        <v>72</v>
      </c>
      <c r="F3650" s="3">
        <v>4167</v>
      </c>
      <c r="G3650" s="3">
        <f t="shared" ref="G3650:G3713" si="174">A3650</f>
        <v>2004</v>
      </c>
      <c r="H3650" s="4">
        <v>5</v>
      </c>
      <c r="I3650" s="3" t="s">
        <v>36</v>
      </c>
      <c r="J3650" s="3">
        <v>7</v>
      </c>
      <c r="K3650" s="3">
        <v>0</v>
      </c>
      <c r="L3650" s="3">
        <v>3</v>
      </c>
      <c r="M3650" s="3">
        <v>0</v>
      </c>
      <c r="N3650" s="3">
        <v>7</v>
      </c>
      <c r="O3650" s="3">
        <v>1</v>
      </c>
      <c r="P3650" s="3">
        <f t="shared" si="173"/>
        <v>18</v>
      </c>
      <c r="Q3650" s="3">
        <v>40</v>
      </c>
      <c r="R3650" s="3">
        <f t="shared" si="172"/>
        <v>3</v>
      </c>
      <c r="S3650" s="3">
        <v>18</v>
      </c>
      <c r="T3650" s="3">
        <f>IF(AND(H3650&lt;5,S3650&gt;=VLOOKUP(A3650,anni!$A$1:$O$32,6,0)),1,0)</f>
        <v>0</v>
      </c>
    </row>
    <row r="3651" spans="1:20" x14ac:dyDescent="0.3">
      <c r="A3651" s="3">
        <v>2004</v>
      </c>
      <c r="B3651" s="3">
        <v>30</v>
      </c>
      <c r="C3651" s="3" t="s">
        <v>34</v>
      </c>
      <c r="D3651" s="3" t="s">
        <v>64</v>
      </c>
      <c r="E3651" s="3" t="s">
        <v>64</v>
      </c>
      <c r="F3651" s="3">
        <v>4740</v>
      </c>
      <c r="G3651" s="3">
        <f t="shared" si="174"/>
        <v>2004</v>
      </c>
      <c r="H3651" s="4">
        <v>2</v>
      </c>
      <c r="I3651" s="3" t="s">
        <v>31</v>
      </c>
      <c r="J3651" s="3">
        <v>7</v>
      </c>
      <c r="K3651" s="3">
        <v>0</v>
      </c>
      <c r="L3651" s="3">
        <v>0</v>
      </c>
      <c r="M3651" s="3">
        <v>0</v>
      </c>
      <c r="N3651" s="3">
        <v>0</v>
      </c>
      <c r="O3651" s="3">
        <v>1</v>
      </c>
      <c r="P3651" s="3">
        <f t="shared" si="173"/>
        <v>12.8</v>
      </c>
      <c r="Q3651" s="3">
        <v>175</v>
      </c>
      <c r="R3651" s="3">
        <f t="shared" si="172"/>
        <v>1</v>
      </c>
      <c r="S3651" s="3">
        <v>8</v>
      </c>
      <c r="T3651" s="3">
        <f>IF(AND(H3651&lt;5,S3651&gt;=VLOOKUP(A3651,anni!$A$1:$O$32,6,0)),1,0)</f>
        <v>0</v>
      </c>
    </row>
    <row r="3652" spans="1:20" x14ac:dyDescent="0.3">
      <c r="A3652" s="3">
        <v>2004</v>
      </c>
      <c r="B3652" s="3">
        <v>31</v>
      </c>
      <c r="C3652" s="3" t="s">
        <v>34</v>
      </c>
      <c r="D3652" s="3" t="s">
        <v>88</v>
      </c>
      <c r="E3652" s="3" t="s">
        <v>88</v>
      </c>
      <c r="F3652" s="3">
        <v>4598</v>
      </c>
      <c r="G3652" s="3">
        <f t="shared" si="174"/>
        <v>2004</v>
      </c>
      <c r="H3652" s="4">
        <v>2</v>
      </c>
      <c r="I3652" s="3" t="s">
        <v>31</v>
      </c>
      <c r="J3652" s="3">
        <v>7</v>
      </c>
      <c r="K3652" s="3">
        <v>5</v>
      </c>
      <c r="L3652" s="3">
        <v>3</v>
      </c>
      <c r="M3652" s="3">
        <v>0</v>
      </c>
      <c r="N3652" s="3">
        <v>0</v>
      </c>
      <c r="O3652" s="3">
        <v>1</v>
      </c>
      <c r="P3652" s="3">
        <f t="shared" si="173"/>
        <v>25.6</v>
      </c>
      <c r="Q3652" s="3">
        <v>52</v>
      </c>
      <c r="R3652" s="3">
        <f t="shared" si="172"/>
        <v>5</v>
      </c>
      <c r="S3652" s="3">
        <v>16</v>
      </c>
      <c r="T3652" s="3">
        <f>IF(AND(H3652&lt;5,S3652&gt;=VLOOKUP(A3652,anni!$A$1:$O$32,6,0)),1,0)</f>
        <v>0</v>
      </c>
    </row>
    <row r="3653" spans="1:20" x14ac:dyDescent="0.3">
      <c r="A3653" s="3">
        <v>2004</v>
      </c>
      <c r="B3653" s="3">
        <v>32</v>
      </c>
      <c r="C3653" s="3" t="s">
        <v>29</v>
      </c>
      <c r="D3653" s="3" t="s">
        <v>75</v>
      </c>
      <c r="E3653" s="3" t="s">
        <v>75</v>
      </c>
      <c r="F3653" s="3">
        <v>4359</v>
      </c>
      <c r="G3653" s="3">
        <f t="shared" si="174"/>
        <v>2004</v>
      </c>
      <c r="H3653" s="4">
        <v>4</v>
      </c>
      <c r="I3653" s="3" t="s">
        <v>36</v>
      </c>
      <c r="J3653" s="3">
        <v>7</v>
      </c>
      <c r="K3653" s="3">
        <v>1</v>
      </c>
      <c r="L3653" s="3">
        <v>3</v>
      </c>
      <c r="M3653" s="3">
        <v>3</v>
      </c>
      <c r="N3653" s="3">
        <v>0</v>
      </c>
      <c r="O3653" s="3">
        <v>0</v>
      </c>
      <c r="P3653" s="3">
        <f t="shared" si="173"/>
        <v>16.8</v>
      </c>
      <c r="Q3653" s="3">
        <v>72</v>
      </c>
      <c r="R3653" s="3">
        <f t="shared" si="172"/>
        <v>4</v>
      </c>
      <c r="S3653" s="3">
        <v>14</v>
      </c>
      <c r="T3653" s="3">
        <f>IF(AND(H3653&lt;5,S3653&gt;=VLOOKUP(A3653,anni!$A$1:$O$32,6,0)),1,0)</f>
        <v>0</v>
      </c>
    </row>
    <row r="3654" spans="1:20" x14ac:dyDescent="0.3">
      <c r="A3654" s="3">
        <v>2004</v>
      </c>
      <c r="B3654" s="3">
        <v>34</v>
      </c>
      <c r="C3654" s="3" t="s">
        <v>29</v>
      </c>
      <c r="D3654" s="3" t="s">
        <v>122</v>
      </c>
      <c r="E3654" s="3" t="s">
        <v>122</v>
      </c>
      <c r="F3654" s="3">
        <v>4793</v>
      </c>
      <c r="G3654" s="3">
        <f t="shared" si="174"/>
        <v>2004</v>
      </c>
      <c r="H3654" s="4">
        <v>1</v>
      </c>
      <c r="I3654" s="3" t="s">
        <v>31</v>
      </c>
      <c r="J3654" s="3">
        <v>7</v>
      </c>
      <c r="K3654" s="3">
        <v>3</v>
      </c>
      <c r="L3654" s="3">
        <v>0</v>
      </c>
      <c r="M3654" s="3">
        <v>1</v>
      </c>
      <c r="N3654" s="3">
        <v>0</v>
      </c>
      <c r="O3654" s="3">
        <v>0</v>
      </c>
      <c r="P3654" s="3">
        <f t="shared" si="173"/>
        <v>19.8</v>
      </c>
      <c r="Q3654" s="3">
        <v>111</v>
      </c>
      <c r="R3654" s="3">
        <f t="shared" si="172"/>
        <v>5</v>
      </c>
      <c r="S3654" s="3">
        <v>11</v>
      </c>
      <c r="T3654" s="3">
        <f>IF(AND(H3654&lt;5,S3654&gt;=VLOOKUP(A3654,anni!$A$1:$O$32,6,0)),1,0)</f>
        <v>0</v>
      </c>
    </row>
    <row r="3655" spans="1:20" x14ac:dyDescent="0.3">
      <c r="A3655" s="3">
        <v>2004</v>
      </c>
      <c r="B3655" s="3">
        <v>35</v>
      </c>
      <c r="C3655" s="3" t="s">
        <v>101</v>
      </c>
      <c r="D3655" s="3" t="s">
        <v>102</v>
      </c>
      <c r="E3655" s="3" t="s">
        <v>102</v>
      </c>
      <c r="F3655" s="3">
        <v>4688</v>
      </c>
      <c r="G3655" s="3">
        <f t="shared" si="174"/>
        <v>2004</v>
      </c>
      <c r="H3655" s="4">
        <v>4</v>
      </c>
      <c r="I3655" s="3" t="s">
        <v>36</v>
      </c>
      <c r="J3655" s="3">
        <v>7</v>
      </c>
      <c r="K3655" s="3">
        <v>0</v>
      </c>
      <c r="L3655" s="3">
        <v>0</v>
      </c>
      <c r="M3655" s="3">
        <v>2</v>
      </c>
      <c r="N3655" s="3">
        <v>0</v>
      </c>
      <c r="O3655" s="3">
        <v>0</v>
      </c>
      <c r="P3655" s="3">
        <f t="shared" si="173"/>
        <v>10.799999999999999</v>
      </c>
      <c r="Q3655" s="3">
        <v>154</v>
      </c>
      <c r="R3655" s="3">
        <f t="shared" si="172"/>
        <v>1</v>
      </c>
      <c r="S3655" s="3">
        <v>9</v>
      </c>
      <c r="T3655" s="3">
        <f>IF(AND(H3655&lt;5,S3655&gt;=VLOOKUP(A3655,anni!$A$1:$O$32,6,0)),1,0)</f>
        <v>0</v>
      </c>
    </row>
    <row r="3656" spans="1:20" x14ac:dyDescent="0.3">
      <c r="A3656" s="3">
        <v>2004</v>
      </c>
      <c r="B3656" s="3">
        <v>36</v>
      </c>
      <c r="C3656" s="3" t="s">
        <v>56</v>
      </c>
      <c r="D3656" s="3" t="s">
        <v>71</v>
      </c>
      <c r="E3656" s="3" t="s">
        <v>71</v>
      </c>
      <c r="F3656" s="3">
        <v>4361</v>
      </c>
      <c r="G3656" s="3">
        <f t="shared" si="174"/>
        <v>2004</v>
      </c>
      <c r="H3656" s="4">
        <v>4</v>
      </c>
      <c r="I3656" s="3" t="s">
        <v>36</v>
      </c>
      <c r="J3656" s="3">
        <v>7</v>
      </c>
      <c r="K3656" s="3">
        <v>0</v>
      </c>
      <c r="L3656" s="3">
        <v>4</v>
      </c>
      <c r="M3656" s="3">
        <v>7</v>
      </c>
      <c r="N3656" s="3">
        <v>4</v>
      </c>
      <c r="O3656" s="3">
        <v>0</v>
      </c>
      <c r="P3656" s="3">
        <f t="shared" si="173"/>
        <v>0</v>
      </c>
      <c r="Q3656" s="3">
        <v>23</v>
      </c>
      <c r="R3656" s="3">
        <f t="shared" si="172"/>
        <v>4</v>
      </c>
      <c r="S3656" s="3">
        <v>22</v>
      </c>
      <c r="T3656" s="3">
        <f>IF(AND(H3656&lt;5,S3656&gt;=VLOOKUP(A3656,anni!$A$1:$O$32,6,0)),1,0)</f>
        <v>1</v>
      </c>
    </row>
    <row r="3657" spans="1:20" x14ac:dyDescent="0.3">
      <c r="A3657" s="3">
        <v>2004</v>
      </c>
      <c r="B3657" s="3">
        <v>37</v>
      </c>
      <c r="C3657" s="3" t="s">
        <v>29</v>
      </c>
      <c r="D3657" s="3" t="s">
        <v>30</v>
      </c>
      <c r="E3657" s="3" t="s">
        <v>30</v>
      </c>
      <c r="F3657" s="3">
        <v>4624</v>
      </c>
      <c r="G3657" s="3">
        <f t="shared" si="174"/>
        <v>2004</v>
      </c>
      <c r="H3657" s="4">
        <v>5</v>
      </c>
      <c r="I3657" s="3" t="s">
        <v>36</v>
      </c>
      <c r="J3657" s="3">
        <v>7</v>
      </c>
      <c r="K3657" s="3">
        <v>0</v>
      </c>
      <c r="L3657" s="3">
        <v>0</v>
      </c>
      <c r="M3657" s="3">
        <v>1</v>
      </c>
      <c r="N3657" s="3">
        <v>0</v>
      </c>
      <c r="O3657" s="3">
        <v>0</v>
      </c>
      <c r="P3657" s="3">
        <f t="shared" si="173"/>
        <v>8</v>
      </c>
      <c r="Q3657" s="3">
        <v>175</v>
      </c>
      <c r="R3657" s="3">
        <f t="shared" si="172"/>
        <v>1</v>
      </c>
      <c r="S3657" s="3">
        <v>8</v>
      </c>
      <c r="T3657" s="3">
        <f>IF(AND(H3657&lt;5,S3657&gt;=VLOOKUP(A3657,anni!$A$1:$O$32,6,0)),1,0)</f>
        <v>0</v>
      </c>
    </row>
    <row r="3658" spans="1:20" x14ac:dyDescent="0.3">
      <c r="A3658" s="3">
        <v>2004</v>
      </c>
      <c r="B3658" s="3">
        <v>38</v>
      </c>
      <c r="C3658" s="3" t="s">
        <v>34</v>
      </c>
      <c r="D3658" s="3" t="s">
        <v>41</v>
      </c>
      <c r="E3658" s="3" t="s">
        <v>41</v>
      </c>
      <c r="F3658" s="3">
        <v>4625</v>
      </c>
      <c r="G3658" s="3">
        <f t="shared" si="174"/>
        <v>2004</v>
      </c>
      <c r="H3658" s="4">
        <v>5</v>
      </c>
      <c r="I3658" s="3" t="s">
        <v>36</v>
      </c>
      <c r="J3658" s="3">
        <v>0</v>
      </c>
      <c r="K3658" s="3">
        <v>4</v>
      </c>
      <c r="L3658" s="3">
        <v>0</v>
      </c>
      <c r="M3658" s="3">
        <v>0</v>
      </c>
      <c r="N3658" s="3">
        <v>0</v>
      </c>
      <c r="O3658" s="3">
        <v>0</v>
      </c>
      <c r="P3658" s="3">
        <f t="shared" si="173"/>
        <v>4</v>
      </c>
      <c r="Q3658" s="3">
        <v>266</v>
      </c>
      <c r="R3658" s="3">
        <f t="shared" si="172"/>
        <v>1</v>
      </c>
      <c r="S3658" s="3">
        <v>4</v>
      </c>
      <c r="T3658" s="3">
        <f>IF(AND(H3658&lt;5,S3658&gt;=VLOOKUP(A3658,anni!$A$1:$O$32,6,0)),1,0)</f>
        <v>0</v>
      </c>
    </row>
    <row r="3659" spans="1:20" x14ac:dyDescent="0.3">
      <c r="A3659" s="3">
        <v>2004</v>
      </c>
      <c r="B3659" s="3">
        <v>39</v>
      </c>
      <c r="C3659" s="3" t="s">
        <v>34</v>
      </c>
      <c r="D3659" s="3" t="s">
        <v>94</v>
      </c>
      <c r="E3659" s="3" t="s">
        <v>94</v>
      </c>
      <c r="F3659" s="3">
        <v>4689</v>
      </c>
      <c r="G3659" s="3">
        <f t="shared" si="174"/>
        <v>2004</v>
      </c>
      <c r="H3659" s="4">
        <v>4</v>
      </c>
      <c r="I3659" s="3" t="s">
        <v>36</v>
      </c>
      <c r="J3659" s="3">
        <v>7</v>
      </c>
      <c r="K3659" s="3">
        <v>1</v>
      </c>
      <c r="L3659" s="3">
        <v>0</v>
      </c>
      <c r="M3659" s="3">
        <v>0</v>
      </c>
      <c r="N3659" s="3">
        <v>0</v>
      </c>
      <c r="O3659" s="3">
        <v>0</v>
      </c>
      <c r="P3659" s="3">
        <f t="shared" si="173"/>
        <v>9.6</v>
      </c>
      <c r="Q3659" s="3">
        <v>175</v>
      </c>
      <c r="R3659" s="3">
        <f t="shared" si="172"/>
        <v>1</v>
      </c>
      <c r="S3659" s="3">
        <v>8</v>
      </c>
      <c r="T3659" s="3">
        <f>IF(AND(H3659&lt;5,S3659&gt;=VLOOKUP(A3659,anni!$A$1:$O$32,6,0)),1,0)</f>
        <v>0</v>
      </c>
    </row>
    <row r="3660" spans="1:20" x14ac:dyDescent="0.3">
      <c r="A3660" s="3">
        <v>2004</v>
      </c>
      <c r="B3660" s="3">
        <v>40</v>
      </c>
      <c r="C3660" s="3" t="s">
        <v>29</v>
      </c>
      <c r="D3660" s="3" t="s">
        <v>139</v>
      </c>
      <c r="E3660" s="3" t="s">
        <v>139</v>
      </c>
      <c r="F3660" s="3">
        <v>4741</v>
      </c>
      <c r="G3660" s="3">
        <f t="shared" si="174"/>
        <v>2004</v>
      </c>
      <c r="H3660" s="4">
        <v>2</v>
      </c>
      <c r="I3660" s="3" t="s">
        <v>31</v>
      </c>
      <c r="J3660" s="3">
        <v>5</v>
      </c>
      <c r="K3660" s="3">
        <v>0</v>
      </c>
      <c r="L3660" s="3">
        <v>0</v>
      </c>
      <c r="M3660" s="3">
        <v>0</v>
      </c>
      <c r="N3660" s="3">
        <v>0</v>
      </c>
      <c r="O3660" s="3">
        <v>0</v>
      </c>
      <c r="P3660" s="3">
        <f t="shared" si="173"/>
        <v>8</v>
      </c>
      <c r="Q3660" s="3">
        <v>250</v>
      </c>
      <c r="R3660" s="3">
        <f t="shared" si="172"/>
        <v>1</v>
      </c>
      <c r="S3660" s="3">
        <v>5</v>
      </c>
      <c r="T3660" s="3">
        <f>IF(AND(H3660&lt;5,S3660&gt;=VLOOKUP(A3660,anni!$A$1:$O$32,6,0)),1,0)</f>
        <v>0</v>
      </c>
    </row>
    <row r="3661" spans="1:20" x14ac:dyDescent="0.3">
      <c r="A3661" s="3">
        <v>2004</v>
      </c>
      <c r="B3661" s="3">
        <v>41</v>
      </c>
      <c r="C3661" s="3" t="s">
        <v>43</v>
      </c>
      <c r="D3661" s="3" t="s">
        <v>58</v>
      </c>
      <c r="E3661" s="3" t="s">
        <v>58</v>
      </c>
      <c r="F3661" s="3">
        <v>4742</v>
      </c>
      <c r="G3661" s="3">
        <f t="shared" si="174"/>
        <v>2004</v>
      </c>
      <c r="H3661" s="4">
        <v>2</v>
      </c>
      <c r="I3661" s="3" t="s">
        <v>31</v>
      </c>
      <c r="J3661" s="3">
        <v>7</v>
      </c>
      <c r="K3661" s="3">
        <v>1</v>
      </c>
      <c r="L3661" s="3">
        <v>0</v>
      </c>
      <c r="M3661" s="3">
        <v>1</v>
      </c>
      <c r="N3661" s="3">
        <v>0</v>
      </c>
      <c r="O3661" s="3">
        <v>0</v>
      </c>
      <c r="P3661" s="3">
        <f t="shared" si="173"/>
        <v>14.4</v>
      </c>
      <c r="Q3661" s="3">
        <v>154</v>
      </c>
      <c r="R3661" s="3">
        <f t="shared" si="172"/>
        <v>3</v>
      </c>
      <c r="S3661" s="3">
        <v>9</v>
      </c>
      <c r="T3661" s="3">
        <f>IF(AND(H3661&lt;5,S3661&gt;=VLOOKUP(A3661,anni!$A$1:$O$32,6,0)),1,0)</f>
        <v>0</v>
      </c>
    </row>
    <row r="3662" spans="1:20" x14ac:dyDescent="0.3">
      <c r="A3662" s="3">
        <v>2004</v>
      </c>
      <c r="B3662" s="3">
        <v>42</v>
      </c>
      <c r="C3662" s="3" t="s">
        <v>47</v>
      </c>
      <c r="D3662" s="3" t="s">
        <v>118</v>
      </c>
      <c r="E3662" s="3" t="s">
        <v>118</v>
      </c>
      <c r="F3662" s="3">
        <v>4601</v>
      </c>
      <c r="G3662" s="3">
        <f t="shared" si="174"/>
        <v>2004</v>
      </c>
      <c r="H3662" s="4">
        <v>2</v>
      </c>
      <c r="I3662" s="3" t="s">
        <v>31</v>
      </c>
      <c r="J3662" s="3">
        <v>7</v>
      </c>
      <c r="K3662" s="3">
        <v>0</v>
      </c>
      <c r="L3662" s="3">
        <v>3</v>
      </c>
      <c r="M3662" s="3">
        <v>6</v>
      </c>
      <c r="N3662" s="3">
        <v>0</v>
      </c>
      <c r="O3662" s="3">
        <v>0</v>
      </c>
      <c r="P3662" s="3">
        <f t="shared" si="173"/>
        <v>25.6</v>
      </c>
      <c r="Q3662" s="3">
        <v>52</v>
      </c>
      <c r="R3662" s="3">
        <f t="shared" si="172"/>
        <v>5</v>
      </c>
      <c r="S3662" s="3">
        <v>16</v>
      </c>
      <c r="T3662" s="3">
        <f>IF(AND(H3662&lt;5,S3662&gt;=VLOOKUP(A3662,anni!$A$1:$O$32,6,0)),1,0)</f>
        <v>0</v>
      </c>
    </row>
    <row r="3663" spans="1:20" x14ac:dyDescent="0.3">
      <c r="A3663" s="3">
        <v>2004</v>
      </c>
      <c r="B3663" s="3">
        <v>43</v>
      </c>
      <c r="C3663" s="3" t="s">
        <v>101</v>
      </c>
      <c r="D3663" s="3" t="s">
        <v>102</v>
      </c>
      <c r="E3663" s="3" t="s">
        <v>102</v>
      </c>
      <c r="F3663" s="3">
        <v>4690</v>
      </c>
      <c r="G3663" s="3">
        <f t="shared" si="174"/>
        <v>2004</v>
      </c>
      <c r="H3663" s="4">
        <v>4</v>
      </c>
      <c r="I3663" s="3" t="s">
        <v>36</v>
      </c>
      <c r="J3663" s="3">
        <v>4</v>
      </c>
      <c r="K3663" s="3">
        <v>0</v>
      </c>
      <c r="L3663" s="3">
        <v>0</v>
      </c>
      <c r="M3663" s="3">
        <v>0</v>
      </c>
      <c r="N3663" s="3">
        <v>0</v>
      </c>
      <c r="O3663" s="3">
        <v>0</v>
      </c>
      <c r="P3663" s="3">
        <f t="shared" si="173"/>
        <v>4.8</v>
      </c>
      <c r="Q3663" s="3">
        <v>266</v>
      </c>
      <c r="R3663" s="3">
        <f t="shared" si="172"/>
        <v>1</v>
      </c>
      <c r="S3663" s="3">
        <v>4</v>
      </c>
      <c r="T3663" s="3">
        <f>IF(AND(H3663&lt;5,S3663&gt;=VLOOKUP(A3663,anni!$A$1:$O$32,6,0)),1,0)</f>
        <v>0</v>
      </c>
    </row>
    <row r="3664" spans="1:20" x14ac:dyDescent="0.3">
      <c r="A3664" s="3">
        <v>2004</v>
      </c>
      <c r="B3664" s="3">
        <v>44</v>
      </c>
      <c r="C3664" s="3" t="s">
        <v>47</v>
      </c>
      <c r="D3664" s="3" t="s">
        <v>118</v>
      </c>
      <c r="E3664" s="3" t="s">
        <v>118</v>
      </c>
      <c r="F3664" s="3">
        <v>4743</v>
      </c>
      <c r="G3664" s="3">
        <f t="shared" si="174"/>
        <v>2004</v>
      </c>
      <c r="H3664" s="4">
        <v>2</v>
      </c>
      <c r="I3664" s="3" t="s">
        <v>31</v>
      </c>
      <c r="J3664" s="3">
        <v>7</v>
      </c>
      <c r="K3664" s="3">
        <v>0</v>
      </c>
      <c r="L3664" s="3">
        <v>0</v>
      </c>
      <c r="M3664" s="3">
        <v>1</v>
      </c>
      <c r="N3664" s="3">
        <v>0</v>
      </c>
      <c r="O3664" s="3">
        <v>0</v>
      </c>
      <c r="P3664" s="3">
        <f t="shared" si="173"/>
        <v>12.8</v>
      </c>
      <c r="Q3664" s="3">
        <v>175</v>
      </c>
      <c r="R3664" s="3">
        <f t="shared" si="172"/>
        <v>3</v>
      </c>
      <c r="S3664" s="3">
        <v>8</v>
      </c>
      <c r="T3664" s="3">
        <f>IF(AND(H3664&lt;5,S3664&gt;=VLOOKUP(A3664,anni!$A$1:$O$32,6,0)),1,0)</f>
        <v>0</v>
      </c>
    </row>
    <row r="3665" spans="1:20" x14ac:dyDescent="0.3">
      <c r="A3665" s="3">
        <v>2004</v>
      </c>
      <c r="B3665" s="3">
        <v>45</v>
      </c>
      <c r="C3665" s="3" t="s">
        <v>29</v>
      </c>
      <c r="D3665" s="3" t="s">
        <v>129</v>
      </c>
      <c r="E3665" s="3" t="s">
        <v>129</v>
      </c>
      <c r="F3665" s="3">
        <v>4331</v>
      </c>
      <c r="G3665" s="3">
        <f t="shared" si="174"/>
        <v>2004</v>
      </c>
      <c r="H3665" s="4">
        <v>5</v>
      </c>
      <c r="I3665" s="3" t="s">
        <v>36</v>
      </c>
      <c r="J3665" s="3">
        <v>7</v>
      </c>
      <c r="K3665" s="3">
        <v>0</v>
      </c>
      <c r="L3665" s="3">
        <v>0</v>
      </c>
      <c r="M3665" s="3">
        <v>0</v>
      </c>
      <c r="N3665" s="3">
        <v>0</v>
      </c>
      <c r="O3665" s="3">
        <v>0</v>
      </c>
      <c r="P3665" s="3">
        <f t="shared" si="173"/>
        <v>7</v>
      </c>
      <c r="Q3665" s="3">
        <v>202</v>
      </c>
      <c r="R3665" s="3">
        <f t="shared" si="172"/>
        <v>3</v>
      </c>
      <c r="S3665" s="3">
        <v>7</v>
      </c>
      <c r="T3665" s="3">
        <f>IF(AND(H3665&lt;5,S3665&gt;=VLOOKUP(A3665,anni!$A$1:$O$32,6,0)),1,0)</f>
        <v>0</v>
      </c>
    </row>
    <row r="3666" spans="1:20" x14ac:dyDescent="0.3">
      <c r="A3666" s="3">
        <v>2004</v>
      </c>
      <c r="B3666" s="3">
        <v>46</v>
      </c>
      <c r="C3666" s="3" t="s">
        <v>45</v>
      </c>
      <c r="D3666" s="3" t="s">
        <v>132</v>
      </c>
      <c r="E3666" s="3" t="s">
        <v>132</v>
      </c>
      <c r="F3666" s="3">
        <v>4744</v>
      </c>
      <c r="G3666" s="3">
        <f t="shared" si="174"/>
        <v>2004</v>
      </c>
      <c r="H3666" s="4">
        <v>2</v>
      </c>
      <c r="I3666" s="3" t="s">
        <v>31</v>
      </c>
      <c r="J3666" s="3">
        <v>7</v>
      </c>
      <c r="K3666" s="3">
        <v>0</v>
      </c>
      <c r="L3666" s="3">
        <v>0</v>
      </c>
      <c r="M3666" s="3">
        <v>0</v>
      </c>
      <c r="N3666" s="3">
        <v>0</v>
      </c>
      <c r="O3666" s="3">
        <v>0</v>
      </c>
      <c r="P3666" s="3">
        <f t="shared" si="173"/>
        <v>11.200000000000001</v>
      </c>
      <c r="Q3666" s="3">
        <v>202</v>
      </c>
      <c r="R3666" s="3">
        <f t="shared" si="172"/>
        <v>3</v>
      </c>
      <c r="S3666" s="3">
        <v>7</v>
      </c>
      <c r="T3666" s="3">
        <f>IF(AND(H3666&lt;5,S3666&gt;=VLOOKUP(A3666,anni!$A$1:$O$32,6,0)),1,0)</f>
        <v>0</v>
      </c>
    </row>
    <row r="3667" spans="1:20" x14ac:dyDescent="0.3">
      <c r="A3667" s="3">
        <v>2004</v>
      </c>
      <c r="B3667" s="3">
        <v>47</v>
      </c>
      <c r="C3667" s="3" t="s">
        <v>56</v>
      </c>
      <c r="D3667" s="3" t="s">
        <v>71</v>
      </c>
      <c r="E3667" s="3" t="s">
        <v>71</v>
      </c>
      <c r="F3667" s="3">
        <v>4745</v>
      </c>
      <c r="G3667" s="3">
        <f t="shared" si="174"/>
        <v>2004</v>
      </c>
      <c r="H3667" s="4">
        <v>2</v>
      </c>
      <c r="I3667" s="3" t="s">
        <v>31</v>
      </c>
      <c r="J3667" s="3">
        <v>7</v>
      </c>
      <c r="K3667" s="3">
        <v>0</v>
      </c>
      <c r="L3667" s="3">
        <v>0</v>
      </c>
      <c r="M3667" s="3">
        <v>0</v>
      </c>
      <c r="N3667" s="3">
        <v>0</v>
      </c>
      <c r="O3667" s="3">
        <v>0</v>
      </c>
      <c r="P3667" s="3">
        <f t="shared" si="173"/>
        <v>11.200000000000001</v>
      </c>
      <c r="Q3667" s="3">
        <v>202</v>
      </c>
      <c r="R3667" s="3">
        <f t="shared" si="172"/>
        <v>1</v>
      </c>
      <c r="S3667" s="3">
        <v>7</v>
      </c>
      <c r="T3667" s="3">
        <f>IF(AND(H3667&lt;5,S3667&gt;=VLOOKUP(A3667,anni!$A$1:$O$32,6,0)),1,0)</f>
        <v>0</v>
      </c>
    </row>
    <row r="3668" spans="1:20" x14ac:dyDescent="0.3">
      <c r="A3668" s="3">
        <v>2004</v>
      </c>
      <c r="B3668" s="3">
        <v>48</v>
      </c>
      <c r="C3668" s="3" t="s">
        <v>50</v>
      </c>
      <c r="D3668" s="3" t="s">
        <v>51</v>
      </c>
      <c r="E3668" s="3" t="s">
        <v>51</v>
      </c>
      <c r="F3668" s="3">
        <v>4521</v>
      </c>
      <c r="G3668" s="3">
        <f t="shared" si="174"/>
        <v>2004</v>
      </c>
      <c r="H3668" s="4">
        <v>4</v>
      </c>
      <c r="I3668" s="3" t="s">
        <v>36</v>
      </c>
      <c r="J3668" s="3">
        <v>7</v>
      </c>
      <c r="K3668" s="3">
        <v>4</v>
      </c>
      <c r="L3668" s="3">
        <v>0</v>
      </c>
      <c r="M3668" s="3">
        <v>7</v>
      </c>
      <c r="N3668" s="3">
        <v>6</v>
      </c>
      <c r="O3668" s="3">
        <v>7</v>
      </c>
      <c r="P3668" s="3">
        <f t="shared" si="173"/>
        <v>0</v>
      </c>
      <c r="Q3668" s="3">
        <v>4</v>
      </c>
      <c r="R3668" s="3">
        <f t="shared" si="172"/>
        <v>2</v>
      </c>
      <c r="S3668" s="3">
        <v>31</v>
      </c>
      <c r="T3668" s="3">
        <f>IF(AND(H3668&lt;5,S3668&gt;=VLOOKUP(A3668,anni!$A$1:$O$32,6,0)),1,0)</f>
        <v>1</v>
      </c>
    </row>
    <row r="3669" spans="1:20" x14ac:dyDescent="0.3">
      <c r="A3669" s="3">
        <v>2004</v>
      </c>
      <c r="B3669" s="3">
        <v>49</v>
      </c>
      <c r="C3669" s="3" t="s">
        <v>29</v>
      </c>
      <c r="D3669" s="3" t="s">
        <v>122</v>
      </c>
      <c r="E3669" s="3" t="s">
        <v>122</v>
      </c>
      <c r="F3669" s="3">
        <v>4626</v>
      </c>
      <c r="G3669" s="3">
        <f t="shared" si="174"/>
        <v>2004</v>
      </c>
      <c r="H3669" s="4">
        <v>5</v>
      </c>
      <c r="I3669" s="3" t="s">
        <v>36</v>
      </c>
      <c r="J3669" s="3">
        <v>7</v>
      </c>
      <c r="K3669" s="3">
        <v>3</v>
      </c>
      <c r="L3669" s="3">
        <v>0</v>
      </c>
      <c r="M3669" s="3">
        <v>0</v>
      </c>
      <c r="N3669" s="3">
        <v>0</v>
      </c>
      <c r="O3669" s="3">
        <v>0</v>
      </c>
      <c r="P3669" s="3">
        <f t="shared" si="173"/>
        <v>10</v>
      </c>
      <c r="Q3669" s="3">
        <v>130</v>
      </c>
      <c r="R3669" s="3">
        <f t="shared" si="172"/>
        <v>1</v>
      </c>
      <c r="S3669" s="3">
        <v>10</v>
      </c>
      <c r="T3669" s="3">
        <f>IF(AND(H3669&lt;5,S3669&gt;=VLOOKUP(A3669,anni!$A$1:$O$32,6,0)),1,0)</f>
        <v>0</v>
      </c>
    </row>
    <row r="3670" spans="1:20" x14ac:dyDescent="0.3">
      <c r="A3670" s="3">
        <v>2004</v>
      </c>
      <c r="B3670" s="3">
        <v>50</v>
      </c>
      <c r="C3670" s="3" t="s">
        <v>79</v>
      </c>
      <c r="D3670" s="3" t="s">
        <v>84</v>
      </c>
      <c r="E3670" s="3" t="s">
        <v>84</v>
      </c>
      <c r="F3670" s="3">
        <v>4332</v>
      </c>
      <c r="G3670" s="3">
        <f t="shared" si="174"/>
        <v>2004</v>
      </c>
      <c r="H3670" s="4">
        <v>5</v>
      </c>
      <c r="I3670" s="3" t="s">
        <v>36</v>
      </c>
      <c r="J3670" s="3">
        <v>7</v>
      </c>
      <c r="K3670" s="3">
        <v>0</v>
      </c>
      <c r="L3670" s="3">
        <v>3</v>
      </c>
      <c r="M3670" s="3">
        <v>0</v>
      </c>
      <c r="N3670" s="3">
        <v>0</v>
      </c>
      <c r="O3670" s="3">
        <v>0</v>
      </c>
      <c r="P3670" s="3">
        <f t="shared" si="173"/>
        <v>10</v>
      </c>
      <c r="Q3670" s="3">
        <v>130</v>
      </c>
      <c r="R3670" s="3">
        <f t="shared" si="172"/>
        <v>2</v>
      </c>
      <c r="S3670" s="3">
        <v>10</v>
      </c>
      <c r="T3670" s="3">
        <f>IF(AND(H3670&lt;5,S3670&gt;=VLOOKUP(A3670,anni!$A$1:$O$32,6,0)),1,0)</f>
        <v>0</v>
      </c>
    </row>
    <row r="3671" spans="1:20" x14ac:dyDescent="0.3">
      <c r="A3671" s="3">
        <v>2004</v>
      </c>
      <c r="B3671" s="3">
        <v>33</v>
      </c>
      <c r="C3671" s="3" t="s">
        <v>50</v>
      </c>
      <c r="D3671" s="3" t="s">
        <v>120</v>
      </c>
      <c r="E3671" s="3" t="s">
        <v>120</v>
      </c>
      <c r="F3671" s="3">
        <v>4691</v>
      </c>
      <c r="G3671" s="3">
        <f t="shared" si="174"/>
        <v>2004</v>
      </c>
      <c r="H3671" s="4">
        <v>4</v>
      </c>
      <c r="I3671" s="3" t="s">
        <v>36</v>
      </c>
      <c r="J3671" s="3">
        <v>7</v>
      </c>
      <c r="K3671" s="3">
        <v>0</v>
      </c>
      <c r="L3671" s="3">
        <v>3</v>
      </c>
      <c r="M3671" s="3">
        <v>0</v>
      </c>
      <c r="N3671" s="3">
        <v>6</v>
      </c>
      <c r="O3671" s="3">
        <v>0</v>
      </c>
      <c r="P3671" s="3">
        <f t="shared" si="173"/>
        <v>19.2</v>
      </c>
      <c r="Q3671" s="3">
        <v>52</v>
      </c>
      <c r="R3671" s="3">
        <f t="shared" si="172"/>
        <v>2</v>
      </c>
      <c r="S3671" s="3">
        <v>16</v>
      </c>
      <c r="T3671" s="3">
        <f>IF(AND(H3671&lt;5,S3671&gt;=VLOOKUP(A3671,anni!$A$1:$O$32,6,0)),1,0)</f>
        <v>0</v>
      </c>
    </row>
    <row r="3672" spans="1:20" x14ac:dyDescent="0.3">
      <c r="A3672" s="3">
        <v>2004</v>
      </c>
      <c r="B3672" s="3">
        <v>51</v>
      </c>
      <c r="C3672" s="3" t="s">
        <v>34</v>
      </c>
      <c r="D3672" s="3" t="s">
        <v>64</v>
      </c>
      <c r="E3672" s="3" t="s">
        <v>64</v>
      </c>
      <c r="F3672" s="3">
        <v>4170</v>
      </c>
      <c r="G3672" s="3">
        <f t="shared" si="174"/>
        <v>2004</v>
      </c>
      <c r="H3672" s="4">
        <v>5</v>
      </c>
      <c r="I3672" s="3" t="s">
        <v>36</v>
      </c>
      <c r="J3672" s="3">
        <v>7</v>
      </c>
      <c r="K3672" s="3">
        <v>0</v>
      </c>
      <c r="L3672" s="3">
        <v>0</v>
      </c>
      <c r="M3672" s="3">
        <v>5</v>
      </c>
      <c r="N3672" s="3">
        <v>5</v>
      </c>
      <c r="O3672" s="3">
        <v>1</v>
      </c>
      <c r="P3672" s="3">
        <f t="shared" si="173"/>
        <v>18</v>
      </c>
      <c r="Q3672" s="3">
        <v>40</v>
      </c>
      <c r="R3672" s="3">
        <f t="shared" si="172"/>
        <v>4</v>
      </c>
      <c r="S3672" s="3">
        <v>18</v>
      </c>
      <c r="T3672" s="3">
        <f>IF(AND(H3672&lt;5,S3672&gt;=VLOOKUP(A3672,anni!$A$1:$O$32,6,0)),1,0)</f>
        <v>0</v>
      </c>
    </row>
    <row r="3673" spans="1:20" x14ac:dyDescent="0.3">
      <c r="A3673" s="3">
        <v>2004</v>
      </c>
      <c r="B3673" s="3">
        <v>52</v>
      </c>
      <c r="C3673" s="3" t="s">
        <v>29</v>
      </c>
      <c r="D3673" s="3" t="s">
        <v>124</v>
      </c>
      <c r="E3673" s="3" t="s">
        <v>124</v>
      </c>
      <c r="F3673" s="3">
        <v>4551</v>
      </c>
      <c r="G3673" s="3">
        <f t="shared" si="174"/>
        <v>2004</v>
      </c>
      <c r="H3673" s="4">
        <v>3</v>
      </c>
      <c r="I3673" s="3" t="s">
        <v>36</v>
      </c>
      <c r="J3673" s="3">
        <v>4</v>
      </c>
      <c r="K3673" s="3">
        <v>0</v>
      </c>
      <c r="L3673" s="3">
        <v>0</v>
      </c>
      <c r="M3673" s="3">
        <v>1</v>
      </c>
      <c r="N3673" s="3">
        <v>0</v>
      </c>
      <c r="O3673" s="3">
        <v>0</v>
      </c>
      <c r="P3673" s="3">
        <f t="shared" si="173"/>
        <v>7</v>
      </c>
      <c r="Q3673" s="3">
        <v>250</v>
      </c>
      <c r="R3673" s="3">
        <f t="shared" si="172"/>
        <v>2</v>
      </c>
      <c r="S3673" s="3">
        <v>5</v>
      </c>
      <c r="T3673" s="3">
        <f>IF(AND(H3673&lt;5,S3673&gt;=VLOOKUP(A3673,anni!$A$1:$O$32,6,0)),1,0)</f>
        <v>0</v>
      </c>
    </row>
    <row r="3674" spans="1:20" x14ac:dyDescent="0.3">
      <c r="A3674" s="3">
        <v>2004</v>
      </c>
      <c r="B3674" s="3">
        <v>53</v>
      </c>
      <c r="C3674" s="3" t="s">
        <v>59</v>
      </c>
      <c r="D3674" s="3" t="s">
        <v>60</v>
      </c>
      <c r="E3674" s="3" t="s">
        <v>60</v>
      </c>
      <c r="F3674" s="3">
        <v>4627</v>
      </c>
      <c r="G3674" s="3">
        <f t="shared" si="174"/>
        <v>2004</v>
      </c>
      <c r="H3674" s="4">
        <v>5</v>
      </c>
      <c r="I3674" s="3" t="s">
        <v>36</v>
      </c>
      <c r="J3674" s="3">
        <v>7</v>
      </c>
      <c r="K3674" s="3">
        <v>0</v>
      </c>
      <c r="L3674" s="3">
        <v>0</v>
      </c>
      <c r="M3674" s="3">
        <v>1</v>
      </c>
      <c r="N3674" s="3">
        <v>0</v>
      </c>
      <c r="O3674" s="3">
        <v>1</v>
      </c>
      <c r="P3674" s="3">
        <f t="shared" si="173"/>
        <v>9</v>
      </c>
      <c r="Q3674" s="3">
        <v>154</v>
      </c>
      <c r="R3674" s="3">
        <f t="shared" si="172"/>
        <v>1</v>
      </c>
      <c r="S3674" s="3">
        <v>9</v>
      </c>
      <c r="T3674" s="3">
        <f>IF(AND(H3674&lt;5,S3674&gt;=VLOOKUP(A3674,anni!$A$1:$O$32,6,0)),1,0)</f>
        <v>0</v>
      </c>
    </row>
    <row r="3675" spans="1:20" x14ac:dyDescent="0.3">
      <c r="A3675" s="3">
        <v>2004</v>
      </c>
      <c r="B3675" s="3">
        <v>54</v>
      </c>
      <c r="C3675" s="3" t="s">
        <v>39</v>
      </c>
      <c r="D3675" s="3" t="s">
        <v>111</v>
      </c>
      <c r="E3675" s="3" t="s">
        <v>111</v>
      </c>
      <c r="F3675" s="3">
        <v>4692</v>
      </c>
      <c r="G3675" s="3">
        <f t="shared" si="174"/>
        <v>2004</v>
      </c>
      <c r="H3675" s="4">
        <v>4</v>
      </c>
      <c r="I3675" s="3" t="s">
        <v>36</v>
      </c>
      <c r="J3675" s="3">
        <v>0</v>
      </c>
      <c r="K3675" s="3">
        <v>2</v>
      </c>
      <c r="L3675" s="3">
        <v>0</v>
      </c>
      <c r="M3675" s="3">
        <v>0</v>
      </c>
      <c r="N3675" s="3">
        <v>0</v>
      </c>
      <c r="O3675" s="3">
        <v>1</v>
      </c>
      <c r="P3675" s="3">
        <f t="shared" si="173"/>
        <v>3.5999999999999996</v>
      </c>
      <c r="Q3675" s="3">
        <v>278</v>
      </c>
      <c r="R3675" s="3">
        <f t="shared" si="172"/>
        <v>1</v>
      </c>
      <c r="S3675" s="3">
        <v>3</v>
      </c>
      <c r="T3675" s="3">
        <f>IF(AND(H3675&lt;5,S3675&gt;=VLOOKUP(A3675,anni!$A$1:$O$32,6,0)),1,0)</f>
        <v>0</v>
      </c>
    </row>
    <row r="3676" spans="1:20" x14ac:dyDescent="0.3">
      <c r="A3676" s="3">
        <v>2004</v>
      </c>
      <c r="B3676" s="3">
        <v>55</v>
      </c>
      <c r="C3676" s="3" t="s">
        <v>34</v>
      </c>
      <c r="D3676" s="3" t="s">
        <v>103</v>
      </c>
      <c r="E3676" s="3" t="s">
        <v>103</v>
      </c>
      <c r="F3676" s="3">
        <v>4628</v>
      </c>
      <c r="G3676" s="3">
        <f t="shared" si="174"/>
        <v>2004</v>
      </c>
      <c r="H3676" s="4">
        <v>5</v>
      </c>
      <c r="I3676" s="3" t="s">
        <v>36</v>
      </c>
      <c r="J3676" s="3">
        <v>7</v>
      </c>
      <c r="K3676" s="3">
        <v>0</v>
      </c>
      <c r="L3676" s="3">
        <v>0</v>
      </c>
      <c r="M3676" s="3">
        <v>1</v>
      </c>
      <c r="N3676" s="3">
        <v>0</v>
      </c>
      <c r="O3676" s="3">
        <v>1</v>
      </c>
      <c r="P3676" s="3">
        <f t="shared" si="173"/>
        <v>9</v>
      </c>
      <c r="Q3676" s="3">
        <v>154</v>
      </c>
      <c r="R3676" s="3">
        <f t="shared" si="172"/>
        <v>1</v>
      </c>
      <c r="S3676" s="3">
        <v>9</v>
      </c>
      <c r="T3676" s="3">
        <f>IF(AND(H3676&lt;5,S3676&gt;=VLOOKUP(A3676,anni!$A$1:$O$32,6,0)),1,0)</f>
        <v>0</v>
      </c>
    </row>
    <row r="3677" spans="1:20" x14ac:dyDescent="0.3">
      <c r="A3677" s="3">
        <v>2004</v>
      </c>
      <c r="B3677" s="3">
        <v>56</v>
      </c>
      <c r="C3677" s="3" t="s">
        <v>45</v>
      </c>
      <c r="D3677" s="3" t="s">
        <v>67</v>
      </c>
      <c r="E3677" s="3" t="s">
        <v>67</v>
      </c>
      <c r="F3677" s="3">
        <v>4173</v>
      </c>
      <c r="G3677" s="3">
        <f t="shared" si="174"/>
        <v>2004</v>
      </c>
      <c r="H3677" s="4">
        <v>5</v>
      </c>
      <c r="I3677" s="3" t="s">
        <v>36</v>
      </c>
      <c r="J3677" s="3">
        <v>7</v>
      </c>
      <c r="K3677" s="3">
        <v>4</v>
      </c>
      <c r="L3677" s="3">
        <v>0</v>
      </c>
      <c r="M3677" s="3">
        <v>0</v>
      </c>
      <c r="N3677" s="3">
        <v>0</v>
      </c>
      <c r="O3677" s="3">
        <v>0</v>
      </c>
      <c r="P3677" s="3">
        <f t="shared" si="173"/>
        <v>11</v>
      </c>
      <c r="Q3677" s="3">
        <v>111</v>
      </c>
      <c r="R3677" s="3">
        <f t="shared" si="172"/>
        <v>2</v>
      </c>
      <c r="S3677" s="3">
        <v>11</v>
      </c>
      <c r="T3677" s="3">
        <f>IF(AND(H3677&lt;5,S3677&gt;=VLOOKUP(A3677,anni!$A$1:$O$32,6,0)),1,0)</f>
        <v>0</v>
      </c>
    </row>
    <row r="3678" spans="1:20" x14ac:dyDescent="0.3">
      <c r="A3678" s="3">
        <v>2004</v>
      </c>
      <c r="B3678" s="3">
        <v>57</v>
      </c>
      <c r="C3678" s="3" t="s">
        <v>39</v>
      </c>
      <c r="D3678" s="3" t="s">
        <v>40</v>
      </c>
      <c r="E3678" s="3" t="s">
        <v>40</v>
      </c>
      <c r="F3678" s="3">
        <v>4724</v>
      </c>
      <c r="G3678" s="3">
        <f t="shared" si="174"/>
        <v>2004</v>
      </c>
      <c r="H3678" s="4">
        <v>3</v>
      </c>
      <c r="I3678" s="3" t="s">
        <v>36</v>
      </c>
      <c r="J3678" s="3">
        <v>7</v>
      </c>
      <c r="K3678" s="3">
        <v>4</v>
      </c>
      <c r="L3678" s="3">
        <v>5</v>
      </c>
      <c r="M3678" s="3">
        <v>6</v>
      </c>
      <c r="N3678" s="3">
        <v>7</v>
      </c>
      <c r="O3678" s="3">
        <v>0</v>
      </c>
      <c r="P3678" s="3">
        <f t="shared" si="173"/>
        <v>0</v>
      </c>
      <c r="Q3678" s="3">
        <v>10</v>
      </c>
      <c r="R3678" s="3">
        <f t="shared" si="172"/>
        <v>3</v>
      </c>
      <c r="S3678" s="3">
        <v>29</v>
      </c>
      <c r="T3678" s="3">
        <f>IF(AND(H3678&lt;5,S3678&gt;=VLOOKUP(A3678,anni!$A$1:$O$32,6,0)),1,0)</f>
        <v>1</v>
      </c>
    </row>
    <row r="3679" spans="1:20" x14ac:dyDescent="0.3">
      <c r="A3679" s="3">
        <v>2004</v>
      </c>
      <c r="B3679" s="3">
        <v>58</v>
      </c>
      <c r="C3679" s="3" t="s">
        <v>47</v>
      </c>
      <c r="D3679" s="3" t="s">
        <v>105</v>
      </c>
      <c r="E3679" s="3" t="s">
        <v>105</v>
      </c>
      <c r="F3679" s="3">
        <v>4364</v>
      </c>
      <c r="G3679" s="3">
        <f t="shared" si="174"/>
        <v>2004</v>
      </c>
      <c r="H3679" s="4">
        <v>4</v>
      </c>
      <c r="I3679" s="3" t="s">
        <v>36</v>
      </c>
      <c r="J3679" s="3">
        <v>7</v>
      </c>
      <c r="K3679" s="3">
        <v>0</v>
      </c>
      <c r="L3679" s="3">
        <v>3</v>
      </c>
      <c r="M3679" s="3">
        <v>1</v>
      </c>
      <c r="N3679" s="3">
        <v>0</v>
      </c>
      <c r="O3679" s="3">
        <v>0</v>
      </c>
      <c r="P3679" s="3">
        <f t="shared" si="173"/>
        <v>13.2</v>
      </c>
      <c r="Q3679" s="3">
        <v>111</v>
      </c>
      <c r="R3679" s="3">
        <f t="shared" si="172"/>
        <v>3</v>
      </c>
      <c r="S3679" s="3">
        <v>11</v>
      </c>
      <c r="T3679" s="3">
        <f>IF(AND(H3679&lt;5,S3679&gt;=VLOOKUP(A3679,anni!$A$1:$O$32,6,0)),1,0)</f>
        <v>0</v>
      </c>
    </row>
    <row r="3680" spans="1:20" x14ac:dyDescent="0.3">
      <c r="A3680" s="3">
        <v>2004</v>
      </c>
      <c r="B3680" s="3">
        <v>59</v>
      </c>
      <c r="C3680" s="3" t="s">
        <v>69</v>
      </c>
      <c r="D3680" s="3" t="s">
        <v>72</v>
      </c>
      <c r="E3680" s="3" t="s">
        <v>72</v>
      </c>
      <c r="F3680" s="3">
        <v>4746</v>
      </c>
      <c r="G3680" s="3">
        <f t="shared" si="174"/>
        <v>2004</v>
      </c>
      <c r="H3680" s="4">
        <v>2</v>
      </c>
      <c r="I3680" s="3" t="s">
        <v>31</v>
      </c>
      <c r="J3680" s="3">
        <v>7</v>
      </c>
      <c r="K3680" s="3">
        <v>0</v>
      </c>
      <c r="L3680" s="3">
        <v>0</v>
      </c>
      <c r="M3680" s="3">
        <v>0</v>
      </c>
      <c r="N3680" s="3">
        <v>0</v>
      </c>
      <c r="O3680" s="3">
        <v>0</v>
      </c>
      <c r="P3680" s="3">
        <f t="shared" si="173"/>
        <v>11.200000000000001</v>
      </c>
      <c r="Q3680" s="3">
        <v>202</v>
      </c>
      <c r="R3680" s="3">
        <f t="shared" si="172"/>
        <v>1</v>
      </c>
      <c r="S3680" s="3">
        <v>7</v>
      </c>
      <c r="T3680" s="3">
        <f>IF(AND(H3680&lt;5,S3680&gt;=VLOOKUP(A3680,anni!$A$1:$O$32,6,0)),1,0)</f>
        <v>0</v>
      </c>
    </row>
    <row r="3681" spans="1:20" x14ac:dyDescent="0.3">
      <c r="A3681" s="3">
        <v>2004</v>
      </c>
      <c r="B3681" s="3">
        <v>60</v>
      </c>
      <c r="C3681" s="3" t="s">
        <v>56</v>
      </c>
      <c r="D3681" s="3" t="s">
        <v>66</v>
      </c>
      <c r="E3681" s="3" t="s">
        <v>66</v>
      </c>
      <c r="F3681" s="3">
        <v>4725</v>
      </c>
      <c r="G3681" s="3">
        <f t="shared" si="174"/>
        <v>2004</v>
      </c>
      <c r="H3681" s="4">
        <v>3</v>
      </c>
      <c r="I3681" s="3" t="s">
        <v>36</v>
      </c>
      <c r="J3681" s="3">
        <v>7</v>
      </c>
      <c r="K3681" s="3">
        <v>5</v>
      </c>
      <c r="L3681" s="3">
        <v>0</v>
      </c>
      <c r="M3681" s="3">
        <v>0</v>
      </c>
      <c r="N3681" s="3">
        <v>0</v>
      </c>
      <c r="O3681" s="3">
        <v>0</v>
      </c>
      <c r="P3681" s="3">
        <f t="shared" si="173"/>
        <v>16.799999999999997</v>
      </c>
      <c r="Q3681" s="3">
        <v>99</v>
      </c>
      <c r="R3681" s="3">
        <f t="shared" ref="R3681:R3744" si="175">COUNTIF($F$609:$F$5991,F3681)</f>
        <v>2</v>
      </c>
      <c r="S3681" s="3">
        <v>12</v>
      </c>
      <c r="T3681" s="3">
        <f>IF(AND(H3681&lt;5,S3681&gt;=VLOOKUP(A3681,anni!$A$1:$O$32,6,0)),1,0)</f>
        <v>0</v>
      </c>
    </row>
    <row r="3682" spans="1:20" x14ac:dyDescent="0.3">
      <c r="A3682" s="3">
        <v>2004</v>
      </c>
      <c r="B3682" s="3">
        <v>61</v>
      </c>
      <c r="C3682" s="3" t="s">
        <v>37</v>
      </c>
      <c r="D3682" s="3" t="s">
        <v>38</v>
      </c>
      <c r="E3682" s="3" t="s">
        <v>38</v>
      </c>
      <c r="F3682" s="3">
        <v>4629</v>
      </c>
      <c r="G3682" s="3">
        <f t="shared" si="174"/>
        <v>2004</v>
      </c>
      <c r="H3682" s="4">
        <v>5</v>
      </c>
      <c r="I3682" s="3" t="s">
        <v>36</v>
      </c>
      <c r="J3682" s="3">
        <v>5</v>
      </c>
      <c r="K3682" s="3">
        <v>0</v>
      </c>
      <c r="L3682" s="3">
        <v>0</v>
      </c>
      <c r="M3682" s="3">
        <v>0</v>
      </c>
      <c r="N3682" s="3">
        <v>0</v>
      </c>
      <c r="O3682" s="3">
        <v>0</v>
      </c>
      <c r="P3682" s="3">
        <f t="shared" si="173"/>
        <v>5</v>
      </c>
      <c r="Q3682" s="3">
        <v>250</v>
      </c>
      <c r="R3682" s="3">
        <f t="shared" si="175"/>
        <v>1</v>
      </c>
      <c r="S3682" s="3">
        <v>5</v>
      </c>
      <c r="T3682" s="3">
        <f>IF(AND(H3682&lt;5,S3682&gt;=VLOOKUP(A3682,anni!$A$1:$O$32,6,0)),1,0)</f>
        <v>0</v>
      </c>
    </row>
    <row r="3683" spans="1:20" x14ac:dyDescent="0.3">
      <c r="A3683" s="3">
        <v>2004</v>
      </c>
      <c r="B3683" s="3">
        <v>62</v>
      </c>
      <c r="C3683" s="3" t="s">
        <v>29</v>
      </c>
      <c r="D3683" s="3" t="s">
        <v>114</v>
      </c>
      <c r="E3683" s="3" t="s">
        <v>114</v>
      </c>
      <c r="F3683" s="3">
        <v>4523</v>
      </c>
      <c r="G3683" s="3">
        <f t="shared" si="174"/>
        <v>2004</v>
      </c>
      <c r="H3683" s="4">
        <v>4</v>
      </c>
      <c r="I3683" s="3" t="s">
        <v>36</v>
      </c>
      <c r="J3683" s="3">
        <v>7</v>
      </c>
      <c r="K3683" s="3">
        <v>3</v>
      </c>
      <c r="L3683" s="3">
        <v>0</v>
      </c>
      <c r="M3683" s="3">
        <v>0</v>
      </c>
      <c r="N3683" s="3">
        <v>0</v>
      </c>
      <c r="O3683" s="3">
        <v>0</v>
      </c>
      <c r="P3683" s="3">
        <f t="shared" ref="P3683:P3746" si="176">IF(T3683=0,IF(S3683=-1,-1,S3683*HLOOKUP(H3683,$U$1:$Y$2,2,0)),0)</f>
        <v>12</v>
      </c>
      <c r="Q3683" s="3">
        <v>130</v>
      </c>
      <c r="R3683" s="3">
        <f t="shared" si="175"/>
        <v>3</v>
      </c>
      <c r="S3683" s="3">
        <v>10</v>
      </c>
      <c r="T3683" s="3">
        <f>IF(AND(H3683&lt;5,S3683&gt;=VLOOKUP(A3683,anni!$A$1:$O$32,6,0)),1,0)</f>
        <v>0</v>
      </c>
    </row>
    <row r="3684" spans="1:20" x14ac:dyDescent="0.3">
      <c r="A3684" s="3">
        <v>2004</v>
      </c>
      <c r="B3684" s="3">
        <v>63</v>
      </c>
      <c r="C3684" s="3" t="s">
        <v>53</v>
      </c>
      <c r="D3684" s="3" t="s">
        <v>113</v>
      </c>
      <c r="E3684" s="3" t="s">
        <v>113</v>
      </c>
      <c r="F3684" s="3">
        <v>4747</v>
      </c>
      <c r="G3684" s="3">
        <f t="shared" si="174"/>
        <v>2004</v>
      </c>
      <c r="H3684" s="4">
        <v>2</v>
      </c>
      <c r="I3684" s="3" t="s">
        <v>31</v>
      </c>
      <c r="J3684" s="3">
        <v>7</v>
      </c>
      <c r="K3684" s="3">
        <v>0</v>
      </c>
      <c r="L3684" s="3">
        <v>0</v>
      </c>
      <c r="M3684" s="3">
        <v>1</v>
      </c>
      <c r="N3684" s="3">
        <v>0</v>
      </c>
      <c r="O3684" s="3">
        <v>1</v>
      </c>
      <c r="P3684" s="3">
        <f t="shared" si="176"/>
        <v>14.4</v>
      </c>
      <c r="Q3684" s="3">
        <v>154</v>
      </c>
      <c r="R3684" s="3">
        <f t="shared" si="175"/>
        <v>2</v>
      </c>
      <c r="S3684" s="3">
        <v>9</v>
      </c>
      <c r="T3684" s="3">
        <f>IF(AND(H3684&lt;5,S3684&gt;=VLOOKUP(A3684,anni!$A$1:$O$32,6,0)),1,0)</f>
        <v>0</v>
      </c>
    </row>
    <row r="3685" spans="1:20" x14ac:dyDescent="0.3">
      <c r="A3685" s="3">
        <v>2004</v>
      </c>
      <c r="B3685" s="3">
        <v>64</v>
      </c>
      <c r="C3685" s="3" t="s">
        <v>29</v>
      </c>
      <c r="D3685" s="3" t="s">
        <v>124</v>
      </c>
      <c r="E3685" s="3" t="s">
        <v>124</v>
      </c>
      <c r="F3685" s="3">
        <v>4630</v>
      </c>
      <c r="G3685" s="3">
        <f t="shared" si="174"/>
        <v>2004</v>
      </c>
      <c r="H3685" s="4">
        <v>5</v>
      </c>
      <c r="I3685" s="3" t="s">
        <v>36</v>
      </c>
      <c r="J3685" s="3">
        <v>2</v>
      </c>
      <c r="K3685" s="3">
        <v>0</v>
      </c>
      <c r="L3685" s="3">
        <v>0</v>
      </c>
      <c r="M3685" s="3">
        <v>0</v>
      </c>
      <c r="N3685" s="3">
        <v>0</v>
      </c>
      <c r="O3685" s="3">
        <v>0</v>
      </c>
      <c r="P3685" s="3">
        <f t="shared" si="176"/>
        <v>2</v>
      </c>
      <c r="Q3685" s="3">
        <v>282</v>
      </c>
      <c r="R3685" s="3">
        <f t="shared" si="175"/>
        <v>1</v>
      </c>
      <c r="S3685" s="3">
        <v>2</v>
      </c>
      <c r="T3685" s="3">
        <f>IF(AND(H3685&lt;5,S3685&gt;=VLOOKUP(A3685,anni!$A$1:$O$32,6,0)),1,0)</f>
        <v>0</v>
      </c>
    </row>
    <row r="3686" spans="1:20" x14ac:dyDescent="0.3">
      <c r="A3686" s="3">
        <v>2004</v>
      </c>
      <c r="B3686" s="3">
        <v>65</v>
      </c>
      <c r="C3686" s="3" t="s">
        <v>47</v>
      </c>
      <c r="D3686" s="3" t="s">
        <v>118</v>
      </c>
      <c r="E3686" s="3" t="s">
        <v>118</v>
      </c>
      <c r="F3686" s="3">
        <v>4748</v>
      </c>
      <c r="G3686" s="3">
        <f t="shared" si="174"/>
        <v>2004</v>
      </c>
      <c r="H3686" s="4">
        <v>2</v>
      </c>
      <c r="I3686" s="3" t="s">
        <v>31</v>
      </c>
      <c r="J3686" s="3">
        <v>5</v>
      </c>
      <c r="K3686" s="3">
        <v>0</v>
      </c>
      <c r="L3686" s="3">
        <v>0</v>
      </c>
      <c r="M3686" s="3">
        <v>0</v>
      </c>
      <c r="N3686" s="3">
        <v>0</v>
      </c>
      <c r="O3686" s="3">
        <v>0</v>
      </c>
      <c r="P3686" s="3">
        <f t="shared" si="176"/>
        <v>8</v>
      </c>
      <c r="Q3686" s="3">
        <v>250</v>
      </c>
      <c r="R3686" s="3">
        <f t="shared" si="175"/>
        <v>1</v>
      </c>
      <c r="S3686" s="3">
        <v>5</v>
      </c>
      <c r="T3686" s="3">
        <f>IF(AND(H3686&lt;5,S3686&gt;=VLOOKUP(A3686,anni!$A$1:$O$32,6,0)),1,0)</f>
        <v>0</v>
      </c>
    </row>
    <row r="3687" spans="1:20" x14ac:dyDescent="0.3">
      <c r="A3687" s="3">
        <v>2004</v>
      </c>
      <c r="B3687" s="3">
        <v>66</v>
      </c>
      <c r="C3687" s="3" t="s">
        <v>34</v>
      </c>
      <c r="D3687" s="3" t="s">
        <v>94</v>
      </c>
      <c r="E3687" s="3" t="s">
        <v>94</v>
      </c>
      <c r="F3687" s="3">
        <v>4794</v>
      </c>
      <c r="G3687" s="3">
        <f t="shared" si="174"/>
        <v>2004</v>
      </c>
      <c r="H3687" s="4">
        <v>1</v>
      </c>
      <c r="I3687" s="3" t="s">
        <v>31</v>
      </c>
      <c r="J3687" s="3">
        <v>7</v>
      </c>
      <c r="K3687" s="3">
        <v>4</v>
      </c>
      <c r="L3687" s="3">
        <v>4</v>
      </c>
      <c r="M3687" s="3">
        <v>7</v>
      </c>
      <c r="N3687" s="3">
        <v>7</v>
      </c>
      <c r="O3687" s="3">
        <v>0</v>
      </c>
      <c r="P3687" s="3">
        <f t="shared" si="176"/>
        <v>0</v>
      </c>
      <c r="Q3687" s="3">
        <v>10</v>
      </c>
      <c r="R3687" s="3">
        <f t="shared" si="175"/>
        <v>4</v>
      </c>
      <c r="S3687" s="3">
        <v>29</v>
      </c>
      <c r="T3687" s="3">
        <f>IF(AND(H3687&lt;5,S3687&gt;=VLOOKUP(A3687,anni!$A$1:$O$32,6,0)),1,0)</f>
        <v>1</v>
      </c>
    </row>
    <row r="3688" spans="1:20" x14ac:dyDescent="0.3">
      <c r="A3688" s="3">
        <v>2004</v>
      </c>
      <c r="B3688" s="3">
        <v>67</v>
      </c>
      <c r="C3688" s="3" t="s">
        <v>29</v>
      </c>
      <c r="D3688" s="3" t="s">
        <v>139</v>
      </c>
      <c r="E3688" s="3" t="s">
        <v>139</v>
      </c>
      <c r="F3688" s="3">
        <v>4631</v>
      </c>
      <c r="G3688" s="3">
        <f t="shared" si="174"/>
        <v>2004</v>
      </c>
      <c r="H3688" s="4">
        <v>5</v>
      </c>
      <c r="I3688" s="3" t="s">
        <v>36</v>
      </c>
      <c r="J3688" s="3">
        <v>6</v>
      </c>
      <c r="K3688" s="3">
        <v>0</v>
      </c>
      <c r="L3688" s="3">
        <v>0</v>
      </c>
      <c r="M3688" s="3">
        <v>0</v>
      </c>
      <c r="N3688" s="3">
        <v>0</v>
      </c>
      <c r="O3688" s="3">
        <v>0</v>
      </c>
      <c r="P3688" s="3">
        <f t="shared" si="176"/>
        <v>6</v>
      </c>
      <c r="Q3688" s="3">
        <v>240</v>
      </c>
      <c r="R3688" s="3">
        <f t="shared" si="175"/>
        <v>1</v>
      </c>
      <c r="S3688" s="3">
        <v>6</v>
      </c>
      <c r="T3688" s="3">
        <f>IF(AND(H3688&lt;5,S3688&gt;=VLOOKUP(A3688,anni!$A$1:$O$32,6,0)),1,0)</f>
        <v>0</v>
      </c>
    </row>
    <row r="3689" spans="1:20" x14ac:dyDescent="0.3">
      <c r="A3689" s="3">
        <v>2004</v>
      </c>
      <c r="B3689" s="3">
        <v>68</v>
      </c>
      <c r="C3689" s="3" t="s">
        <v>43</v>
      </c>
      <c r="D3689" s="3" t="s">
        <v>44</v>
      </c>
      <c r="E3689" s="3" t="s">
        <v>44</v>
      </c>
      <c r="F3689" s="3">
        <v>4749</v>
      </c>
      <c r="G3689" s="3">
        <f t="shared" si="174"/>
        <v>2004</v>
      </c>
      <c r="H3689" s="4">
        <v>2</v>
      </c>
      <c r="I3689" s="3" t="s">
        <v>31</v>
      </c>
      <c r="J3689" s="3">
        <v>7</v>
      </c>
      <c r="K3689" s="3">
        <v>4</v>
      </c>
      <c r="L3689" s="3">
        <v>0</v>
      </c>
      <c r="M3689" s="3">
        <v>0</v>
      </c>
      <c r="N3689" s="3">
        <v>0</v>
      </c>
      <c r="O3689" s="3">
        <v>0</v>
      </c>
      <c r="P3689" s="3">
        <f t="shared" si="176"/>
        <v>17.600000000000001</v>
      </c>
      <c r="Q3689" s="3">
        <v>111</v>
      </c>
      <c r="R3689" s="3">
        <f t="shared" si="175"/>
        <v>2</v>
      </c>
      <c r="S3689" s="3">
        <v>11</v>
      </c>
      <c r="T3689" s="3">
        <f>IF(AND(H3689&lt;5,S3689&gt;=VLOOKUP(A3689,anni!$A$1:$O$32,6,0)),1,0)</f>
        <v>0</v>
      </c>
    </row>
    <row r="3690" spans="1:20" x14ac:dyDescent="0.3">
      <c r="A3690" s="3">
        <v>2004</v>
      </c>
      <c r="B3690" s="3">
        <v>69</v>
      </c>
      <c r="C3690" s="3" t="s">
        <v>34</v>
      </c>
      <c r="D3690" s="3" t="s">
        <v>42</v>
      </c>
      <c r="E3690" s="3" t="s">
        <v>42</v>
      </c>
      <c r="F3690" s="3">
        <v>4795</v>
      </c>
      <c r="G3690" s="3">
        <f t="shared" si="174"/>
        <v>2004</v>
      </c>
      <c r="H3690" s="4">
        <v>1</v>
      </c>
      <c r="I3690" s="3" t="s">
        <v>31</v>
      </c>
      <c r="J3690" s="3">
        <v>7</v>
      </c>
      <c r="K3690" s="3">
        <v>4</v>
      </c>
      <c r="L3690" s="3">
        <v>3</v>
      </c>
      <c r="M3690" s="3">
        <v>0</v>
      </c>
      <c r="N3690" s="3">
        <v>5</v>
      </c>
      <c r="O3690" s="3">
        <v>0</v>
      </c>
      <c r="P3690" s="3">
        <f t="shared" si="176"/>
        <v>34.200000000000003</v>
      </c>
      <c r="Q3690" s="3">
        <v>33</v>
      </c>
      <c r="R3690" s="3">
        <f t="shared" si="175"/>
        <v>5</v>
      </c>
      <c r="S3690" s="3">
        <v>19</v>
      </c>
      <c r="T3690" s="3">
        <f>IF(AND(H3690&lt;5,S3690&gt;=VLOOKUP(A3690,anni!$A$1:$O$32,6,0)),1,0)</f>
        <v>0</v>
      </c>
    </row>
    <row r="3691" spans="1:20" x14ac:dyDescent="0.3">
      <c r="A3691" s="3">
        <v>2004</v>
      </c>
      <c r="B3691" s="3">
        <v>70</v>
      </c>
      <c r="C3691" s="3" t="s">
        <v>135</v>
      </c>
      <c r="D3691" s="3" t="s">
        <v>145</v>
      </c>
      <c r="E3691" s="3" t="s">
        <v>145</v>
      </c>
      <c r="F3691" s="3">
        <v>4174</v>
      </c>
      <c r="G3691" s="3">
        <f t="shared" si="174"/>
        <v>2004</v>
      </c>
      <c r="H3691" s="4">
        <v>5</v>
      </c>
      <c r="I3691" s="3" t="s">
        <v>36</v>
      </c>
      <c r="J3691" s="3">
        <v>7</v>
      </c>
      <c r="K3691" s="3">
        <v>0</v>
      </c>
      <c r="L3691" s="3">
        <v>0</v>
      </c>
      <c r="M3691" s="3">
        <v>7</v>
      </c>
      <c r="N3691" s="3">
        <v>0</v>
      </c>
      <c r="O3691" s="3">
        <v>0</v>
      </c>
      <c r="P3691" s="3">
        <f t="shared" si="176"/>
        <v>14</v>
      </c>
      <c r="Q3691" s="3">
        <v>72</v>
      </c>
      <c r="R3691" s="3">
        <f t="shared" si="175"/>
        <v>4</v>
      </c>
      <c r="S3691" s="3">
        <v>14</v>
      </c>
      <c r="T3691" s="3">
        <f>IF(AND(H3691&lt;5,S3691&gt;=VLOOKUP(A3691,anni!$A$1:$O$32,6,0)),1,0)</f>
        <v>0</v>
      </c>
    </row>
    <row r="3692" spans="1:20" x14ac:dyDescent="0.3">
      <c r="A3692" s="3">
        <v>2004</v>
      </c>
      <c r="B3692" s="3">
        <v>71</v>
      </c>
      <c r="C3692" s="3" t="s">
        <v>47</v>
      </c>
      <c r="D3692" s="3" t="s">
        <v>100</v>
      </c>
      <c r="E3692" s="3" t="s">
        <v>100</v>
      </c>
      <c r="F3692" s="3">
        <v>4693</v>
      </c>
      <c r="G3692" s="3">
        <f t="shared" si="174"/>
        <v>2004</v>
      </c>
      <c r="H3692" s="4">
        <v>4</v>
      </c>
      <c r="I3692" s="3" t="s">
        <v>36</v>
      </c>
      <c r="J3692" s="3">
        <v>7</v>
      </c>
      <c r="K3692" s="3">
        <v>0</v>
      </c>
      <c r="L3692" s="3">
        <v>0</v>
      </c>
      <c r="M3692" s="3">
        <v>0</v>
      </c>
      <c r="N3692" s="3">
        <v>0</v>
      </c>
      <c r="O3692" s="3">
        <v>0</v>
      </c>
      <c r="P3692" s="3">
        <f t="shared" si="176"/>
        <v>8.4</v>
      </c>
      <c r="Q3692" s="3">
        <v>202</v>
      </c>
      <c r="R3692" s="3">
        <f t="shared" si="175"/>
        <v>2</v>
      </c>
      <c r="S3692" s="3">
        <v>7</v>
      </c>
      <c r="T3692" s="3">
        <f>IF(AND(H3692&lt;5,S3692&gt;=VLOOKUP(A3692,anni!$A$1:$O$32,6,0)),1,0)</f>
        <v>0</v>
      </c>
    </row>
    <row r="3693" spans="1:20" x14ac:dyDescent="0.3">
      <c r="A3693" s="3">
        <v>2004</v>
      </c>
      <c r="B3693" s="3">
        <v>72</v>
      </c>
      <c r="C3693" s="3" t="s">
        <v>62</v>
      </c>
      <c r="D3693" s="3" t="s">
        <v>134</v>
      </c>
      <c r="E3693" s="3" t="s">
        <v>134</v>
      </c>
      <c r="F3693" s="3">
        <v>4694</v>
      </c>
      <c r="G3693" s="3">
        <f t="shared" si="174"/>
        <v>2004</v>
      </c>
      <c r="H3693" s="4">
        <v>4</v>
      </c>
      <c r="I3693" s="3" t="s">
        <v>36</v>
      </c>
      <c r="J3693" s="3">
        <v>4</v>
      </c>
      <c r="K3693" s="3">
        <v>1</v>
      </c>
      <c r="L3693" s="3">
        <v>0</v>
      </c>
      <c r="M3693" s="3">
        <v>0</v>
      </c>
      <c r="N3693" s="3">
        <v>0</v>
      </c>
      <c r="O3693" s="3">
        <v>0</v>
      </c>
      <c r="P3693" s="3">
        <f t="shared" si="176"/>
        <v>6</v>
      </c>
      <c r="Q3693" s="3">
        <v>250</v>
      </c>
      <c r="R3693" s="3">
        <f t="shared" si="175"/>
        <v>1</v>
      </c>
      <c r="S3693" s="3">
        <v>5</v>
      </c>
      <c r="T3693" s="3">
        <f>IF(AND(H3693&lt;5,S3693&gt;=VLOOKUP(A3693,anni!$A$1:$O$32,6,0)),1,0)</f>
        <v>0</v>
      </c>
    </row>
    <row r="3694" spans="1:20" x14ac:dyDescent="0.3">
      <c r="A3694" s="3">
        <v>2004</v>
      </c>
      <c r="B3694" s="3">
        <v>73</v>
      </c>
      <c r="C3694" s="3" t="s">
        <v>34</v>
      </c>
      <c r="D3694" s="3" t="s">
        <v>130</v>
      </c>
      <c r="E3694" s="3" t="s">
        <v>130</v>
      </c>
      <c r="F3694" s="3">
        <v>4750</v>
      </c>
      <c r="G3694" s="3">
        <f t="shared" si="174"/>
        <v>2004</v>
      </c>
      <c r="H3694" s="4">
        <v>2</v>
      </c>
      <c r="I3694" s="3" t="s">
        <v>31</v>
      </c>
      <c r="J3694" s="3">
        <v>7</v>
      </c>
      <c r="K3694" s="3">
        <v>5</v>
      </c>
      <c r="L3694" s="3">
        <v>0</v>
      </c>
      <c r="M3694" s="3">
        <v>7</v>
      </c>
      <c r="N3694" s="3">
        <v>0</v>
      </c>
      <c r="O3694" s="3">
        <v>0</v>
      </c>
      <c r="P3694" s="3">
        <f t="shared" si="176"/>
        <v>30.400000000000002</v>
      </c>
      <c r="Q3694" s="3">
        <v>33</v>
      </c>
      <c r="R3694" s="3">
        <f t="shared" si="175"/>
        <v>1</v>
      </c>
      <c r="S3694" s="3">
        <v>19</v>
      </c>
      <c r="T3694" s="3">
        <f>IF(AND(H3694&lt;5,S3694&gt;=VLOOKUP(A3694,anni!$A$1:$O$32,6,0)),1,0)</f>
        <v>0</v>
      </c>
    </row>
    <row r="3695" spans="1:20" x14ac:dyDescent="0.3">
      <c r="A3695" s="3">
        <v>2004</v>
      </c>
      <c r="B3695" s="3">
        <v>74</v>
      </c>
      <c r="C3695" s="3" t="s">
        <v>39</v>
      </c>
      <c r="D3695" s="3" t="s">
        <v>146</v>
      </c>
      <c r="E3695" s="3" t="s">
        <v>146</v>
      </c>
      <c r="F3695" s="3">
        <v>4334</v>
      </c>
      <c r="G3695" s="3">
        <f t="shared" si="174"/>
        <v>2004</v>
      </c>
      <c r="H3695" s="4">
        <v>5</v>
      </c>
      <c r="I3695" s="3" t="s">
        <v>36</v>
      </c>
      <c r="J3695" s="3">
        <v>7</v>
      </c>
      <c r="K3695" s="3">
        <v>0</v>
      </c>
      <c r="L3695" s="3">
        <v>0</v>
      </c>
      <c r="M3695" s="3">
        <v>5</v>
      </c>
      <c r="N3695" s="3">
        <v>0</v>
      </c>
      <c r="O3695" s="3">
        <v>0</v>
      </c>
      <c r="P3695" s="3">
        <f t="shared" si="176"/>
        <v>12</v>
      </c>
      <c r="Q3695" s="3">
        <v>99</v>
      </c>
      <c r="R3695" s="3">
        <f t="shared" si="175"/>
        <v>3</v>
      </c>
      <c r="S3695" s="3">
        <v>12</v>
      </c>
      <c r="T3695" s="3">
        <f>IF(AND(H3695&lt;5,S3695&gt;=VLOOKUP(A3695,anni!$A$1:$O$32,6,0)),1,0)</f>
        <v>0</v>
      </c>
    </row>
    <row r="3696" spans="1:20" x14ac:dyDescent="0.3">
      <c r="A3696" s="3">
        <v>2004</v>
      </c>
      <c r="B3696" s="3">
        <v>75</v>
      </c>
      <c r="C3696" s="3" t="s">
        <v>45</v>
      </c>
      <c r="D3696" s="3" t="s">
        <v>74</v>
      </c>
      <c r="E3696" s="3" t="s">
        <v>74</v>
      </c>
      <c r="F3696" s="3">
        <v>4369</v>
      </c>
      <c r="G3696" s="3">
        <f t="shared" si="174"/>
        <v>2004</v>
      </c>
      <c r="H3696" s="4">
        <v>4</v>
      </c>
      <c r="I3696" s="3" t="s">
        <v>36</v>
      </c>
      <c r="J3696" s="3">
        <v>0</v>
      </c>
      <c r="K3696" s="3">
        <v>0</v>
      </c>
      <c r="L3696" s="3">
        <v>0</v>
      </c>
      <c r="M3696" s="3">
        <v>0</v>
      </c>
      <c r="N3696" s="3">
        <v>0</v>
      </c>
      <c r="O3696" s="3">
        <v>0</v>
      </c>
      <c r="P3696" s="3">
        <f t="shared" si="176"/>
        <v>0</v>
      </c>
      <c r="Q3696" s="3">
        <v>289</v>
      </c>
      <c r="R3696" s="3">
        <f t="shared" si="175"/>
        <v>2</v>
      </c>
      <c r="S3696" s="3">
        <v>0</v>
      </c>
      <c r="T3696" s="3">
        <f>IF(AND(H3696&lt;5,S3696&gt;=VLOOKUP(A3696,anni!$A$1:$O$32,6,0)),1,0)</f>
        <v>0</v>
      </c>
    </row>
    <row r="3697" spans="1:20" x14ac:dyDescent="0.3">
      <c r="A3697" s="3">
        <v>2004</v>
      </c>
      <c r="B3697" s="3">
        <v>76</v>
      </c>
      <c r="C3697" s="3" t="s">
        <v>34</v>
      </c>
      <c r="D3697" s="3" t="s">
        <v>41</v>
      </c>
      <c r="E3697" s="3" t="s">
        <v>41</v>
      </c>
      <c r="F3697" s="3">
        <v>4751</v>
      </c>
      <c r="G3697" s="3">
        <f t="shared" si="174"/>
        <v>2004</v>
      </c>
      <c r="H3697" s="4">
        <v>2</v>
      </c>
      <c r="I3697" s="3" t="s">
        <v>31</v>
      </c>
      <c r="J3697" s="3">
        <v>7</v>
      </c>
      <c r="K3697" s="3">
        <v>0</v>
      </c>
      <c r="L3697" s="3">
        <v>0</v>
      </c>
      <c r="M3697" s="3">
        <v>3</v>
      </c>
      <c r="N3697" s="3">
        <v>0</v>
      </c>
      <c r="O3697" s="3">
        <v>0</v>
      </c>
      <c r="P3697" s="3">
        <f t="shared" si="176"/>
        <v>16</v>
      </c>
      <c r="Q3697" s="3">
        <v>130</v>
      </c>
      <c r="R3697" s="3">
        <f t="shared" si="175"/>
        <v>3</v>
      </c>
      <c r="S3697" s="3">
        <v>10</v>
      </c>
      <c r="T3697" s="3">
        <f>IF(AND(H3697&lt;5,S3697&gt;=VLOOKUP(A3697,anni!$A$1:$O$32,6,0)),1,0)</f>
        <v>0</v>
      </c>
    </row>
    <row r="3698" spans="1:20" x14ac:dyDescent="0.3">
      <c r="A3698" s="3">
        <v>2004</v>
      </c>
      <c r="B3698" s="3">
        <v>77</v>
      </c>
      <c r="C3698" s="3" t="s">
        <v>32</v>
      </c>
      <c r="D3698" s="3" t="s">
        <v>95</v>
      </c>
      <c r="E3698" s="3" t="s">
        <v>95</v>
      </c>
      <c r="F3698" s="3">
        <v>4632</v>
      </c>
      <c r="G3698" s="3">
        <f t="shared" si="174"/>
        <v>2004</v>
      </c>
      <c r="H3698" s="4">
        <v>5</v>
      </c>
      <c r="I3698" s="3" t="s">
        <v>36</v>
      </c>
      <c r="J3698" s="3">
        <v>7</v>
      </c>
      <c r="K3698" s="3">
        <v>1</v>
      </c>
      <c r="L3698" s="3">
        <v>0</v>
      </c>
      <c r="M3698" s="3">
        <v>4</v>
      </c>
      <c r="N3698" s="3">
        <v>0</v>
      </c>
      <c r="O3698" s="3">
        <v>0</v>
      </c>
      <c r="P3698" s="3">
        <f t="shared" si="176"/>
        <v>12</v>
      </c>
      <c r="Q3698" s="3">
        <v>99</v>
      </c>
      <c r="R3698" s="3">
        <f t="shared" si="175"/>
        <v>1</v>
      </c>
      <c r="S3698" s="3">
        <v>12</v>
      </c>
      <c r="T3698" s="3">
        <f>IF(AND(H3698&lt;5,S3698&gt;=VLOOKUP(A3698,anni!$A$1:$O$32,6,0)),1,0)</f>
        <v>0</v>
      </c>
    </row>
    <row r="3699" spans="1:20" x14ac:dyDescent="0.3">
      <c r="A3699" s="3">
        <v>2004</v>
      </c>
      <c r="B3699" s="3">
        <v>78</v>
      </c>
      <c r="C3699" s="3" t="s">
        <v>101</v>
      </c>
      <c r="D3699" s="3" t="s">
        <v>116</v>
      </c>
      <c r="E3699" s="3" t="s">
        <v>116</v>
      </c>
      <c r="F3699" s="3">
        <v>4489</v>
      </c>
      <c r="G3699" s="3">
        <f t="shared" si="174"/>
        <v>2004</v>
      </c>
      <c r="H3699" s="4">
        <v>5</v>
      </c>
      <c r="I3699" s="3" t="s">
        <v>36</v>
      </c>
      <c r="J3699" s="3">
        <v>2</v>
      </c>
      <c r="K3699" s="3">
        <v>5</v>
      </c>
      <c r="L3699" s="3">
        <v>4</v>
      </c>
      <c r="M3699" s="3">
        <v>0</v>
      </c>
      <c r="N3699" s="3">
        <v>0</v>
      </c>
      <c r="O3699" s="3">
        <v>0</v>
      </c>
      <c r="P3699" s="3">
        <f t="shared" si="176"/>
        <v>11</v>
      </c>
      <c r="Q3699" s="3">
        <v>111</v>
      </c>
      <c r="R3699" s="3">
        <f t="shared" si="175"/>
        <v>2</v>
      </c>
      <c r="S3699" s="3">
        <v>11</v>
      </c>
      <c r="T3699" s="3">
        <f>IF(AND(H3699&lt;5,S3699&gt;=VLOOKUP(A3699,anni!$A$1:$O$32,6,0)),1,0)</f>
        <v>0</v>
      </c>
    </row>
    <row r="3700" spans="1:20" x14ac:dyDescent="0.3">
      <c r="A3700" s="3">
        <v>2004</v>
      </c>
      <c r="B3700" s="3">
        <v>79</v>
      </c>
      <c r="C3700" s="3" t="s">
        <v>62</v>
      </c>
      <c r="D3700" s="3" t="s">
        <v>110</v>
      </c>
      <c r="E3700" s="3" t="s">
        <v>110</v>
      </c>
      <c r="F3700" s="3">
        <v>4633</v>
      </c>
      <c r="G3700" s="3">
        <f t="shared" si="174"/>
        <v>2004</v>
      </c>
      <c r="H3700" s="4">
        <v>5</v>
      </c>
      <c r="I3700" s="3" t="s">
        <v>36</v>
      </c>
      <c r="J3700" s="3">
        <v>2</v>
      </c>
      <c r="K3700" s="3">
        <v>0</v>
      </c>
      <c r="L3700" s="3">
        <v>0</v>
      </c>
      <c r="M3700" s="3">
        <v>0</v>
      </c>
      <c r="N3700" s="3">
        <v>0</v>
      </c>
      <c r="O3700" s="3">
        <v>0</v>
      </c>
      <c r="P3700" s="3">
        <f t="shared" si="176"/>
        <v>2</v>
      </c>
      <c r="Q3700" s="3">
        <v>282</v>
      </c>
      <c r="R3700" s="3">
        <f t="shared" si="175"/>
        <v>1</v>
      </c>
      <c r="S3700" s="3">
        <v>2</v>
      </c>
      <c r="T3700" s="3">
        <f>IF(AND(H3700&lt;5,S3700&gt;=VLOOKUP(A3700,anni!$A$1:$O$32,6,0)),1,0)</f>
        <v>0</v>
      </c>
    </row>
    <row r="3701" spans="1:20" x14ac:dyDescent="0.3">
      <c r="A3701" s="3">
        <v>2004</v>
      </c>
      <c r="B3701" s="3">
        <v>80</v>
      </c>
      <c r="C3701" s="3" t="s">
        <v>32</v>
      </c>
      <c r="D3701" s="3" t="s">
        <v>127</v>
      </c>
      <c r="E3701" s="3" t="s">
        <v>127</v>
      </c>
      <c r="F3701" s="3">
        <v>4634</v>
      </c>
      <c r="G3701" s="3">
        <f t="shared" si="174"/>
        <v>2004</v>
      </c>
      <c r="H3701" s="4">
        <v>5</v>
      </c>
      <c r="I3701" s="3" t="s">
        <v>36</v>
      </c>
      <c r="J3701" s="3">
        <v>7</v>
      </c>
      <c r="K3701" s="3">
        <v>0</v>
      </c>
      <c r="L3701" s="3">
        <v>3</v>
      </c>
      <c r="M3701" s="3">
        <v>6</v>
      </c>
      <c r="N3701" s="3">
        <v>0</v>
      </c>
      <c r="O3701" s="3">
        <v>0</v>
      </c>
      <c r="P3701" s="3">
        <f t="shared" si="176"/>
        <v>16</v>
      </c>
      <c r="Q3701" s="3">
        <v>52</v>
      </c>
      <c r="R3701" s="3">
        <f t="shared" si="175"/>
        <v>1</v>
      </c>
      <c r="S3701" s="3">
        <v>16</v>
      </c>
      <c r="T3701" s="3">
        <f>IF(AND(H3701&lt;5,S3701&gt;=VLOOKUP(A3701,anni!$A$1:$O$32,6,0)),1,0)</f>
        <v>0</v>
      </c>
    </row>
    <row r="3702" spans="1:20" x14ac:dyDescent="0.3">
      <c r="A3702" s="3">
        <v>2004</v>
      </c>
      <c r="B3702" s="3">
        <v>81</v>
      </c>
      <c r="C3702" s="3" t="s">
        <v>69</v>
      </c>
      <c r="D3702" s="3" t="s">
        <v>119</v>
      </c>
      <c r="E3702" s="3" t="s">
        <v>119</v>
      </c>
      <c r="F3702" s="3">
        <v>4635</v>
      </c>
      <c r="G3702" s="3">
        <f t="shared" si="174"/>
        <v>2004</v>
      </c>
      <c r="H3702" s="4">
        <v>5</v>
      </c>
      <c r="I3702" s="3" t="s">
        <v>36</v>
      </c>
      <c r="J3702" s="3">
        <v>7</v>
      </c>
      <c r="K3702" s="3">
        <v>0</v>
      </c>
      <c r="L3702" s="3">
        <v>3</v>
      </c>
      <c r="M3702" s="3">
        <v>0</v>
      </c>
      <c r="N3702" s="3">
        <v>0</v>
      </c>
      <c r="O3702" s="3">
        <v>0</v>
      </c>
      <c r="P3702" s="3">
        <f t="shared" si="176"/>
        <v>10</v>
      </c>
      <c r="Q3702" s="3">
        <v>130</v>
      </c>
      <c r="R3702" s="3">
        <f t="shared" si="175"/>
        <v>1</v>
      </c>
      <c r="S3702" s="3">
        <v>10</v>
      </c>
      <c r="T3702" s="3">
        <f>IF(AND(H3702&lt;5,S3702&gt;=VLOOKUP(A3702,anni!$A$1:$O$32,6,0)),1,0)</f>
        <v>0</v>
      </c>
    </row>
    <row r="3703" spans="1:20" x14ac:dyDescent="0.3">
      <c r="A3703" s="3">
        <v>2004</v>
      </c>
      <c r="B3703" s="3">
        <v>82</v>
      </c>
      <c r="C3703" s="3" t="s">
        <v>32</v>
      </c>
      <c r="D3703" s="3" t="s">
        <v>143</v>
      </c>
      <c r="E3703" s="3" t="s">
        <v>143</v>
      </c>
      <c r="F3703" s="3">
        <v>4695</v>
      </c>
      <c r="G3703" s="3">
        <f t="shared" si="174"/>
        <v>2004</v>
      </c>
      <c r="H3703" s="4">
        <v>4</v>
      </c>
      <c r="I3703" s="3" t="s">
        <v>36</v>
      </c>
      <c r="J3703" s="3">
        <v>7</v>
      </c>
      <c r="K3703" s="3">
        <v>0</v>
      </c>
      <c r="L3703" s="3">
        <v>0</v>
      </c>
      <c r="M3703" s="3">
        <v>0</v>
      </c>
      <c r="N3703" s="3">
        <v>0</v>
      </c>
      <c r="O3703" s="3">
        <v>0</v>
      </c>
      <c r="P3703" s="3">
        <f t="shared" si="176"/>
        <v>8.4</v>
      </c>
      <c r="Q3703" s="3">
        <v>202</v>
      </c>
      <c r="R3703" s="3">
        <f t="shared" si="175"/>
        <v>2</v>
      </c>
      <c r="S3703" s="3">
        <v>7</v>
      </c>
      <c r="T3703" s="3">
        <f>IF(AND(H3703&lt;5,S3703&gt;=VLOOKUP(A3703,anni!$A$1:$O$32,6,0)),1,0)</f>
        <v>0</v>
      </c>
    </row>
    <row r="3704" spans="1:20" x14ac:dyDescent="0.3">
      <c r="A3704" s="3">
        <v>2004</v>
      </c>
      <c r="B3704" s="3">
        <v>83</v>
      </c>
      <c r="C3704" s="3" t="s">
        <v>152</v>
      </c>
      <c r="D3704" s="3" t="s">
        <v>133</v>
      </c>
      <c r="E3704" s="3" t="s">
        <v>133</v>
      </c>
      <c r="F3704" s="3">
        <v>4557</v>
      </c>
      <c r="G3704" s="3">
        <f t="shared" si="174"/>
        <v>2004</v>
      </c>
      <c r="H3704" s="4">
        <v>3</v>
      </c>
      <c r="I3704" s="3" t="s">
        <v>36</v>
      </c>
      <c r="J3704" s="3">
        <v>7</v>
      </c>
      <c r="K3704" s="3">
        <v>3</v>
      </c>
      <c r="L3704" s="3">
        <v>0</v>
      </c>
      <c r="M3704" s="3">
        <v>0</v>
      </c>
      <c r="N3704" s="3">
        <v>0</v>
      </c>
      <c r="O3704" s="3">
        <v>0</v>
      </c>
      <c r="P3704" s="3">
        <f t="shared" si="176"/>
        <v>14</v>
      </c>
      <c r="Q3704" s="3">
        <v>130</v>
      </c>
      <c r="R3704" s="3">
        <f t="shared" si="175"/>
        <v>3</v>
      </c>
      <c r="S3704" s="3">
        <v>10</v>
      </c>
      <c r="T3704" s="3">
        <f>IF(AND(H3704&lt;5,S3704&gt;=VLOOKUP(A3704,anni!$A$1:$O$32,6,0)),1,0)</f>
        <v>0</v>
      </c>
    </row>
    <row r="3705" spans="1:20" x14ac:dyDescent="0.3">
      <c r="A3705" s="3">
        <v>2004</v>
      </c>
      <c r="B3705" s="3">
        <v>84</v>
      </c>
      <c r="C3705" s="3" t="s">
        <v>69</v>
      </c>
      <c r="D3705" s="3" t="s">
        <v>78</v>
      </c>
      <c r="E3705" s="3" t="s">
        <v>78</v>
      </c>
      <c r="F3705" s="3">
        <v>4636</v>
      </c>
      <c r="G3705" s="3">
        <f t="shared" si="174"/>
        <v>2004</v>
      </c>
      <c r="H3705" s="4">
        <v>5</v>
      </c>
      <c r="I3705" s="3" t="s">
        <v>36</v>
      </c>
      <c r="J3705" s="3">
        <v>7</v>
      </c>
      <c r="K3705" s="3">
        <v>0</v>
      </c>
      <c r="L3705" s="3">
        <v>0</v>
      </c>
      <c r="M3705" s="3">
        <v>0</v>
      </c>
      <c r="N3705" s="3">
        <v>0</v>
      </c>
      <c r="O3705" s="3">
        <v>7</v>
      </c>
      <c r="P3705" s="3">
        <f t="shared" si="176"/>
        <v>14</v>
      </c>
      <c r="Q3705" s="3">
        <v>72</v>
      </c>
      <c r="R3705" s="3">
        <f t="shared" si="175"/>
        <v>1</v>
      </c>
      <c r="S3705" s="3">
        <v>14</v>
      </c>
      <c r="T3705" s="3">
        <f>IF(AND(H3705&lt;5,S3705&gt;=VLOOKUP(A3705,anni!$A$1:$O$32,6,0)),1,0)</f>
        <v>0</v>
      </c>
    </row>
    <row r="3706" spans="1:20" x14ac:dyDescent="0.3">
      <c r="A3706" s="3">
        <v>2004</v>
      </c>
      <c r="B3706" s="3">
        <v>85</v>
      </c>
      <c r="C3706" s="3" t="s">
        <v>86</v>
      </c>
      <c r="D3706" s="3" t="s">
        <v>150</v>
      </c>
      <c r="E3706" s="3" t="s">
        <v>150</v>
      </c>
      <c r="F3706" s="3">
        <v>4696</v>
      </c>
      <c r="G3706" s="3">
        <f t="shared" si="174"/>
        <v>2004</v>
      </c>
      <c r="H3706" s="4">
        <v>4</v>
      </c>
      <c r="I3706" s="3" t="s">
        <v>36</v>
      </c>
      <c r="J3706" s="3">
        <v>0</v>
      </c>
      <c r="K3706" s="3">
        <v>0</v>
      </c>
      <c r="L3706" s="3">
        <v>0</v>
      </c>
      <c r="M3706" s="3">
        <v>0</v>
      </c>
      <c r="N3706" s="3">
        <v>0</v>
      </c>
      <c r="O3706" s="3">
        <v>1</v>
      </c>
      <c r="P3706" s="3">
        <f t="shared" si="176"/>
        <v>1.2</v>
      </c>
      <c r="Q3706" s="3">
        <v>287</v>
      </c>
      <c r="R3706" s="3">
        <f t="shared" si="175"/>
        <v>1</v>
      </c>
      <c r="S3706" s="3">
        <v>1</v>
      </c>
      <c r="T3706" s="3">
        <f>IF(AND(H3706&lt;5,S3706&gt;=VLOOKUP(A3706,anni!$A$1:$O$32,6,0)),1,0)</f>
        <v>0</v>
      </c>
    </row>
    <row r="3707" spans="1:20" x14ac:dyDescent="0.3">
      <c r="A3707" s="3">
        <v>2004</v>
      </c>
      <c r="B3707" s="3">
        <v>86</v>
      </c>
      <c r="C3707" s="3" t="s">
        <v>53</v>
      </c>
      <c r="D3707" s="3" t="s">
        <v>54</v>
      </c>
      <c r="E3707" s="3" t="s">
        <v>54</v>
      </c>
      <c r="F3707" s="3">
        <v>4558</v>
      </c>
      <c r="G3707" s="3">
        <f t="shared" si="174"/>
        <v>2004</v>
      </c>
      <c r="H3707" s="4">
        <v>3</v>
      </c>
      <c r="I3707" s="3" t="s">
        <v>36</v>
      </c>
      <c r="J3707" s="3">
        <v>7</v>
      </c>
      <c r="K3707" s="3">
        <v>3</v>
      </c>
      <c r="L3707" s="3">
        <v>0</v>
      </c>
      <c r="M3707" s="3">
        <v>7</v>
      </c>
      <c r="N3707" s="3">
        <v>7</v>
      </c>
      <c r="O3707" s="3">
        <v>7</v>
      </c>
      <c r="P3707" s="3">
        <f t="shared" si="176"/>
        <v>0</v>
      </c>
      <c r="Q3707" s="3">
        <v>4</v>
      </c>
      <c r="R3707" s="3">
        <f t="shared" si="175"/>
        <v>4</v>
      </c>
      <c r="S3707" s="3">
        <v>31</v>
      </c>
      <c r="T3707" s="3">
        <f>IF(AND(H3707&lt;5,S3707&gt;=VLOOKUP(A3707,anni!$A$1:$O$32,6,0)),1,0)</f>
        <v>1</v>
      </c>
    </row>
    <row r="3708" spans="1:20" x14ac:dyDescent="0.3">
      <c r="A3708" s="3">
        <v>2004</v>
      </c>
      <c r="B3708" s="3">
        <v>87</v>
      </c>
      <c r="C3708" s="3" t="s">
        <v>39</v>
      </c>
      <c r="D3708" s="3" t="s">
        <v>65</v>
      </c>
      <c r="E3708" s="3" t="s">
        <v>65</v>
      </c>
      <c r="F3708" s="3">
        <v>4796</v>
      </c>
      <c r="G3708" s="3">
        <f t="shared" si="174"/>
        <v>2004</v>
      </c>
      <c r="H3708" s="4">
        <v>1</v>
      </c>
      <c r="I3708" s="3" t="s">
        <v>31</v>
      </c>
      <c r="J3708" s="3">
        <v>0</v>
      </c>
      <c r="K3708" s="3">
        <v>0</v>
      </c>
      <c r="L3708" s="3">
        <v>0</v>
      </c>
      <c r="M3708" s="3">
        <v>0</v>
      </c>
      <c r="N3708" s="3">
        <v>0</v>
      </c>
      <c r="O3708" s="3">
        <v>0</v>
      </c>
      <c r="P3708" s="3">
        <f t="shared" si="176"/>
        <v>0</v>
      </c>
      <c r="Q3708" s="3">
        <v>289</v>
      </c>
      <c r="R3708" s="3">
        <f t="shared" si="175"/>
        <v>3</v>
      </c>
      <c r="S3708" s="3">
        <v>0</v>
      </c>
      <c r="T3708" s="3">
        <f>IF(AND(H3708&lt;5,S3708&gt;=VLOOKUP(A3708,anni!$A$1:$O$32,6,0)),1,0)</f>
        <v>0</v>
      </c>
    </row>
    <row r="3709" spans="1:20" x14ac:dyDescent="0.3">
      <c r="A3709" s="3">
        <v>2004</v>
      </c>
      <c r="B3709" s="3">
        <v>88</v>
      </c>
      <c r="C3709" s="3" t="s">
        <v>53</v>
      </c>
      <c r="D3709" s="3" t="s">
        <v>113</v>
      </c>
      <c r="E3709" s="3" t="s">
        <v>113</v>
      </c>
      <c r="F3709" s="3">
        <v>4752</v>
      </c>
      <c r="G3709" s="3">
        <f t="shared" si="174"/>
        <v>2004</v>
      </c>
      <c r="H3709" s="4">
        <v>2</v>
      </c>
      <c r="I3709" s="3" t="s">
        <v>31</v>
      </c>
      <c r="J3709" s="3">
        <v>7</v>
      </c>
      <c r="K3709" s="3">
        <v>0</v>
      </c>
      <c r="L3709" s="3">
        <v>0</v>
      </c>
      <c r="M3709" s="3">
        <v>0</v>
      </c>
      <c r="N3709" s="3">
        <v>0</v>
      </c>
      <c r="O3709" s="3">
        <v>0</v>
      </c>
      <c r="P3709" s="3">
        <f t="shared" si="176"/>
        <v>11.200000000000001</v>
      </c>
      <c r="Q3709" s="3">
        <v>202</v>
      </c>
      <c r="R3709" s="3">
        <f t="shared" si="175"/>
        <v>3</v>
      </c>
      <c r="S3709" s="3">
        <v>7</v>
      </c>
      <c r="T3709" s="3">
        <f>IF(AND(H3709&lt;5,S3709&gt;=VLOOKUP(A3709,anni!$A$1:$O$32,6,0)),1,0)</f>
        <v>0</v>
      </c>
    </row>
    <row r="3710" spans="1:20" x14ac:dyDescent="0.3">
      <c r="A3710" s="3">
        <v>2004</v>
      </c>
      <c r="B3710" s="3">
        <v>89</v>
      </c>
      <c r="C3710" s="3" t="s">
        <v>29</v>
      </c>
      <c r="D3710" s="3" t="s">
        <v>75</v>
      </c>
      <c r="E3710" s="3" t="s">
        <v>75</v>
      </c>
      <c r="F3710" s="3">
        <v>4726</v>
      </c>
      <c r="G3710" s="3">
        <f t="shared" si="174"/>
        <v>2004</v>
      </c>
      <c r="H3710" s="4">
        <v>3</v>
      </c>
      <c r="I3710" s="3" t="s">
        <v>36</v>
      </c>
      <c r="J3710" s="3">
        <v>5</v>
      </c>
      <c r="K3710" s="3">
        <v>0</v>
      </c>
      <c r="L3710" s="3">
        <v>0</v>
      </c>
      <c r="M3710" s="3">
        <v>1</v>
      </c>
      <c r="N3710" s="3">
        <v>0</v>
      </c>
      <c r="O3710" s="3">
        <v>0</v>
      </c>
      <c r="P3710" s="3">
        <f t="shared" si="176"/>
        <v>8.3999999999999986</v>
      </c>
      <c r="Q3710" s="3">
        <v>240</v>
      </c>
      <c r="R3710" s="3">
        <f t="shared" si="175"/>
        <v>1</v>
      </c>
      <c r="S3710" s="3">
        <v>6</v>
      </c>
      <c r="T3710" s="3">
        <f>IF(AND(H3710&lt;5,S3710&gt;=VLOOKUP(A3710,anni!$A$1:$O$32,6,0)),1,0)</f>
        <v>0</v>
      </c>
    </row>
    <row r="3711" spans="1:20" x14ac:dyDescent="0.3">
      <c r="A3711" s="3">
        <v>2004</v>
      </c>
      <c r="B3711" s="3">
        <v>90</v>
      </c>
      <c r="C3711" s="3" t="s">
        <v>53</v>
      </c>
      <c r="D3711" s="3" t="s">
        <v>151</v>
      </c>
      <c r="E3711" s="3" t="s">
        <v>151</v>
      </c>
      <c r="F3711" s="3">
        <v>4637</v>
      </c>
      <c r="G3711" s="3">
        <f t="shared" si="174"/>
        <v>2004</v>
      </c>
      <c r="H3711" s="4">
        <v>5</v>
      </c>
      <c r="I3711" s="3" t="s">
        <v>36</v>
      </c>
      <c r="J3711" s="3">
        <v>5</v>
      </c>
      <c r="K3711" s="3">
        <v>1</v>
      </c>
      <c r="L3711" s="3">
        <v>1</v>
      </c>
      <c r="M3711" s="3">
        <v>2</v>
      </c>
      <c r="N3711" s="3">
        <v>0</v>
      </c>
      <c r="O3711" s="3">
        <v>0</v>
      </c>
      <c r="P3711" s="3">
        <f t="shared" si="176"/>
        <v>9</v>
      </c>
      <c r="Q3711" s="3">
        <v>154</v>
      </c>
      <c r="R3711" s="3">
        <f t="shared" si="175"/>
        <v>1</v>
      </c>
      <c r="S3711" s="3">
        <v>9</v>
      </c>
      <c r="T3711" s="3">
        <f>IF(AND(H3711&lt;5,S3711&gt;=VLOOKUP(A3711,anni!$A$1:$O$32,6,0)),1,0)</f>
        <v>0</v>
      </c>
    </row>
    <row r="3712" spans="1:20" x14ac:dyDescent="0.3">
      <c r="A3712" s="3">
        <v>2004</v>
      </c>
      <c r="B3712" s="3">
        <v>92</v>
      </c>
      <c r="C3712" s="3" t="s">
        <v>69</v>
      </c>
      <c r="D3712" s="3" t="s">
        <v>119</v>
      </c>
      <c r="E3712" s="3" t="s">
        <v>119</v>
      </c>
      <c r="F3712" s="3">
        <v>4753</v>
      </c>
      <c r="G3712" s="3">
        <f t="shared" si="174"/>
        <v>2004</v>
      </c>
      <c r="H3712" s="4">
        <v>2</v>
      </c>
      <c r="I3712" s="3" t="s">
        <v>31</v>
      </c>
      <c r="J3712" s="3">
        <v>7</v>
      </c>
      <c r="K3712" s="3">
        <v>0</v>
      </c>
      <c r="L3712" s="3">
        <v>0</v>
      </c>
      <c r="M3712" s="3">
        <v>0</v>
      </c>
      <c r="N3712" s="3">
        <v>0</v>
      </c>
      <c r="O3712" s="3">
        <v>0</v>
      </c>
      <c r="P3712" s="3">
        <f t="shared" si="176"/>
        <v>11.200000000000001</v>
      </c>
      <c r="Q3712" s="3">
        <v>202</v>
      </c>
      <c r="R3712" s="3">
        <f t="shared" si="175"/>
        <v>2</v>
      </c>
      <c r="S3712" s="3">
        <v>7</v>
      </c>
      <c r="T3712" s="3">
        <f>IF(AND(H3712&lt;5,S3712&gt;=VLOOKUP(A3712,anni!$A$1:$O$32,6,0)),1,0)</f>
        <v>0</v>
      </c>
    </row>
    <row r="3713" spans="1:20" x14ac:dyDescent="0.3">
      <c r="A3713" s="3">
        <v>2004</v>
      </c>
      <c r="B3713" s="3">
        <v>93</v>
      </c>
      <c r="C3713" s="3" t="s">
        <v>69</v>
      </c>
      <c r="D3713" s="3" t="s">
        <v>147</v>
      </c>
      <c r="E3713" s="3" t="s">
        <v>147</v>
      </c>
      <c r="F3713" s="3">
        <v>4338</v>
      </c>
      <c r="G3713" s="3">
        <f t="shared" si="174"/>
        <v>2004</v>
      </c>
      <c r="H3713" s="4">
        <v>5</v>
      </c>
      <c r="I3713" s="3" t="s">
        <v>36</v>
      </c>
      <c r="J3713" s="3">
        <v>7</v>
      </c>
      <c r="K3713" s="3">
        <v>0</v>
      </c>
      <c r="L3713" s="3">
        <v>1</v>
      </c>
      <c r="M3713" s="3">
        <v>0</v>
      </c>
      <c r="N3713" s="3">
        <v>6</v>
      </c>
      <c r="O3713" s="3">
        <v>0</v>
      </c>
      <c r="P3713" s="3">
        <f t="shared" si="176"/>
        <v>14</v>
      </c>
      <c r="Q3713" s="3">
        <v>72</v>
      </c>
      <c r="R3713" s="3">
        <f t="shared" si="175"/>
        <v>3</v>
      </c>
      <c r="S3713" s="3">
        <v>14</v>
      </c>
      <c r="T3713" s="3">
        <f>IF(AND(H3713&lt;5,S3713&gt;=VLOOKUP(A3713,anni!$A$1:$O$32,6,0)),1,0)</f>
        <v>0</v>
      </c>
    </row>
    <row r="3714" spans="1:20" x14ac:dyDescent="0.3">
      <c r="A3714" s="3">
        <v>2004</v>
      </c>
      <c r="B3714" s="3">
        <v>94</v>
      </c>
      <c r="C3714" s="3" t="s">
        <v>56</v>
      </c>
      <c r="D3714" s="3" t="s">
        <v>57</v>
      </c>
      <c r="E3714" s="3" t="s">
        <v>57</v>
      </c>
      <c r="F3714" s="3">
        <v>4727</v>
      </c>
      <c r="G3714" s="3">
        <f t="shared" ref="G3714:G3777" si="177">A3714</f>
        <v>2004</v>
      </c>
      <c r="H3714" s="4">
        <v>3</v>
      </c>
      <c r="I3714" s="3" t="s">
        <v>36</v>
      </c>
      <c r="J3714" s="3">
        <v>7</v>
      </c>
      <c r="K3714" s="3">
        <v>3</v>
      </c>
      <c r="L3714" s="3">
        <v>0</v>
      </c>
      <c r="M3714" s="3">
        <v>0</v>
      </c>
      <c r="N3714" s="3">
        <v>0</v>
      </c>
      <c r="O3714" s="3">
        <v>0</v>
      </c>
      <c r="P3714" s="3">
        <f t="shared" si="176"/>
        <v>14</v>
      </c>
      <c r="Q3714" s="3">
        <v>130</v>
      </c>
      <c r="R3714" s="3">
        <f t="shared" si="175"/>
        <v>1</v>
      </c>
      <c r="S3714" s="3">
        <v>10</v>
      </c>
      <c r="T3714" s="3">
        <f>IF(AND(H3714&lt;5,S3714&gt;=VLOOKUP(A3714,anni!$A$1:$O$32,6,0)),1,0)</f>
        <v>0</v>
      </c>
    </row>
    <row r="3715" spans="1:20" x14ac:dyDescent="0.3">
      <c r="A3715" s="3">
        <v>2004</v>
      </c>
      <c r="B3715" s="3">
        <v>95</v>
      </c>
      <c r="C3715" s="3" t="s">
        <v>59</v>
      </c>
      <c r="D3715" s="3" t="s">
        <v>60</v>
      </c>
      <c r="E3715" s="3" t="s">
        <v>60</v>
      </c>
      <c r="F3715" s="3">
        <v>4492</v>
      </c>
      <c r="G3715" s="3">
        <f t="shared" si="177"/>
        <v>2004</v>
      </c>
      <c r="H3715" s="4">
        <v>5</v>
      </c>
      <c r="I3715" s="3" t="s">
        <v>36</v>
      </c>
      <c r="J3715" s="3">
        <v>7</v>
      </c>
      <c r="K3715" s="3">
        <v>3</v>
      </c>
      <c r="L3715" s="3">
        <v>0</v>
      </c>
      <c r="M3715" s="3">
        <v>4</v>
      </c>
      <c r="N3715" s="3">
        <v>7</v>
      </c>
      <c r="O3715" s="3">
        <v>1</v>
      </c>
      <c r="P3715" s="3">
        <f t="shared" si="176"/>
        <v>22</v>
      </c>
      <c r="Q3715" s="3">
        <v>23</v>
      </c>
      <c r="R3715" s="3">
        <f t="shared" si="175"/>
        <v>2</v>
      </c>
      <c r="S3715" s="3">
        <v>22</v>
      </c>
      <c r="T3715" s="3">
        <f>IF(AND(H3715&lt;5,S3715&gt;=VLOOKUP(A3715,anni!$A$1:$O$32,6,0)),1,0)</f>
        <v>0</v>
      </c>
    </row>
    <row r="3716" spans="1:20" x14ac:dyDescent="0.3">
      <c r="A3716" s="3">
        <v>2004</v>
      </c>
      <c r="B3716" s="3">
        <v>96</v>
      </c>
      <c r="C3716" s="3" t="s">
        <v>50</v>
      </c>
      <c r="D3716" s="3" t="s">
        <v>51</v>
      </c>
      <c r="E3716" s="3" t="s">
        <v>51</v>
      </c>
      <c r="F3716" s="3">
        <v>4697</v>
      </c>
      <c r="G3716" s="3">
        <f t="shared" si="177"/>
        <v>2004</v>
      </c>
      <c r="H3716" s="4">
        <v>4</v>
      </c>
      <c r="I3716" s="3" t="s">
        <v>36</v>
      </c>
      <c r="J3716" s="3">
        <v>4</v>
      </c>
      <c r="K3716" s="3">
        <v>0</v>
      </c>
      <c r="L3716" s="3">
        <v>0</v>
      </c>
      <c r="M3716" s="3">
        <v>0</v>
      </c>
      <c r="N3716" s="3">
        <v>0</v>
      </c>
      <c r="O3716" s="3">
        <v>0</v>
      </c>
      <c r="P3716" s="3">
        <f t="shared" si="176"/>
        <v>4.8</v>
      </c>
      <c r="Q3716" s="3">
        <v>266</v>
      </c>
      <c r="R3716" s="3">
        <f t="shared" si="175"/>
        <v>1</v>
      </c>
      <c r="S3716" s="3">
        <v>4</v>
      </c>
      <c r="T3716" s="3">
        <f>IF(AND(H3716&lt;5,S3716&gt;=VLOOKUP(A3716,anni!$A$1:$O$32,6,0)),1,0)</f>
        <v>0</v>
      </c>
    </row>
    <row r="3717" spans="1:20" x14ac:dyDescent="0.3">
      <c r="A3717" s="3">
        <v>2004</v>
      </c>
      <c r="B3717" s="3">
        <v>97</v>
      </c>
      <c r="C3717" s="3" t="s">
        <v>86</v>
      </c>
      <c r="D3717" s="3" t="s">
        <v>131</v>
      </c>
      <c r="E3717" s="3" t="s">
        <v>131</v>
      </c>
      <c r="F3717" s="3">
        <v>4754</v>
      </c>
      <c r="G3717" s="3">
        <f t="shared" si="177"/>
        <v>2004</v>
      </c>
      <c r="H3717" s="4">
        <v>2</v>
      </c>
      <c r="I3717" s="3" t="s">
        <v>31</v>
      </c>
      <c r="J3717" s="3">
        <v>4</v>
      </c>
      <c r="K3717" s="3">
        <v>0</v>
      </c>
      <c r="L3717" s="3">
        <v>0</v>
      </c>
      <c r="M3717" s="3">
        <v>0</v>
      </c>
      <c r="N3717" s="3">
        <v>0</v>
      </c>
      <c r="O3717" s="3">
        <v>0</v>
      </c>
      <c r="P3717" s="3">
        <f t="shared" si="176"/>
        <v>6.4</v>
      </c>
      <c r="Q3717" s="3">
        <v>266</v>
      </c>
      <c r="R3717" s="3">
        <f t="shared" si="175"/>
        <v>1</v>
      </c>
      <c r="S3717" s="3">
        <v>4</v>
      </c>
      <c r="T3717" s="3">
        <f>IF(AND(H3717&lt;5,S3717&gt;=VLOOKUP(A3717,anni!$A$1:$O$32,6,0)),1,0)</f>
        <v>0</v>
      </c>
    </row>
    <row r="3718" spans="1:20" x14ac:dyDescent="0.3">
      <c r="A3718" s="3">
        <v>2004</v>
      </c>
      <c r="B3718" s="3">
        <v>98</v>
      </c>
      <c r="C3718" s="3" t="s">
        <v>45</v>
      </c>
      <c r="D3718" s="3" t="s">
        <v>74</v>
      </c>
      <c r="E3718" s="3" t="s">
        <v>74</v>
      </c>
      <c r="F3718" s="3">
        <v>4698</v>
      </c>
      <c r="G3718" s="3">
        <f t="shared" si="177"/>
        <v>2004</v>
      </c>
      <c r="H3718" s="4">
        <v>4</v>
      </c>
      <c r="I3718" s="3" t="s">
        <v>36</v>
      </c>
      <c r="J3718" s="3">
        <v>7</v>
      </c>
      <c r="K3718" s="3">
        <v>4</v>
      </c>
      <c r="L3718" s="3">
        <v>0</v>
      </c>
      <c r="M3718" s="3">
        <v>0</v>
      </c>
      <c r="N3718" s="3">
        <v>0</v>
      </c>
      <c r="O3718" s="3">
        <v>0</v>
      </c>
      <c r="P3718" s="3">
        <f t="shared" si="176"/>
        <v>13.2</v>
      </c>
      <c r="Q3718" s="3">
        <v>111</v>
      </c>
      <c r="R3718" s="3">
        <f t="shared" si="175"/>
        <v>2</v>
      </c>
      <c r="S3718" s="3">
        <v>11</v>
      </c>
      <c r="T3718" s="3">
        <f>IF(AND(H3718&lt;5,S3718&gt;=VLOOKUP(A3718,anni!$A$1:$O$32,6,0)),1,0)</f>
        <v>0</v>
      </c>
    </row>
    <row r="3719" spans="1:20" x14ac:dyDescent="0.3">
      <c r="A3719" s="3">
        <v>2004</v>
      </c>
      <c r="B3719" s="3">
        <v>99</v>
      </c>
      <c r="C3719" s="3" t="s">
        <v>47</v>
      </c>
      <c r="D3719" s="3" t="s">
        <v>77</v>
      </c>
      <c r="E3719" s="3" t="s">
        <v>77</v>
      </c>
      <c r="F3719" s="3">
        <v>4728</v>
      </c>
      <c r="G3719" s="3">
        <f t="shared" si="177"/>
        <v>2004</v>
      </c>
      <c r="H3719" s="4">
        <v>3</v>
      </c>
      <c r="I3719" s="3" t="s">
        <v>36</v>
      </c>
      <c r="J3719" s="3">
        <v>7</v>
      </c>
      <c r="K3719" s="3">
        <v>0</v>
      </c>
      <c r="L3719" s="3">
        <v>3</v>
      </c>
      <c r="M3719" s="3">
        <v>7</v>
      </c>
      <c r="N3719" s="3">
        <v>0</v>
      </c>
      <c r="O3719" s="3">
        <v>0</v>
      </c>
      <c r="P3719" s="3">
        <f t="shared" si="176"/>
        <v>23.799999999999997</v>
      </c>
      <c r="Q3719" s="3">
        <v>45</v>
      </c>
      <c r="R3719" s="3">
        <f t="shared" si="175"/>
        <v>1</v>
      </c>
      <c r="S3719" s="3">
        <v>17</v>
      </c>
      <c r="T3719" s="3">
        <f>IF(AND(H3719&lt;5,S3719&gt;=VLOOKUP(A3719,anni!$A$1:$O$32,6,0)),1,0)</f>
        <v>0</v>
      </c>
    </row>
    <row r="3720" spans="1:20" x14ac:dyDescent="0.3">
      <c r="A3720" s="3">
        <v>2004</v>
      </c>
      <c r="B3720" s="3">
        <v>100</v>
      </c>
      <c r="C3720" s="3" t="s">
        <v>43</v>
      </c>
      <c r="D3720" s="3" t="s">
        <v>92</v>
      </c>
      <c r="E3720" s="3" t="s">
        <v>92</v>
      </c>
      <c r="F3720" s="3">
        <v>4372</v>
      </c>
      <c r="G3720" s="3">
        <f t="shared" si="177"/>
        <v>2004</v>
      </c>
      <c r="H3720" s="4">
        <v>4</v>
      </c>
      <c r="I3720" s="3" t="s">
        <v>36</v>
      </c>
      <c r="J3720" s="3">
        <v>7</v>
      </c>
      <c r="K3720" s="3">
        <v>3</v>
      </c>
      <c r="L3720" s="3">
        <v>3</v>
      </c>
      <c r="M3720" s="3">
        <v>7</v>
      </c>
      <c r="N3720" s="3">
        <v>0</v>
      </c>
      <c r="O3720" s="3">
        <v>0</v>
      </c>
      <c r="P3720" s="3">
        <f t="shared" si="176"/>
        <v>24</v>
      </c>
      <c r="Q3720" s="3">
        <v>27</v>
      </c>
      <c r="R3720" s="3">
        <f t="shared" si="175"/>
        <v>3</v>
      </c>
      <c r="S3720" s="3">
        <v>20</v>
      </c>
      <c r="T3720" s="3">
        <f>IF(AND(H3720&lt;5,S3720&gt;=VLOOKUP(A3720,anni!$A$1:$O$32,6,0)),1,0)</f>
        <v>0</v>
      </c>
    </row>
    <row r="3721" spans="1:20" x14ac:dyDescent="0.3">
      <c r="A3721" s="3">
        <v>2004</v>
      </c>
      <c r="B3721" s="3">
        <v>101</v>
      </c>
      <c r="C3721" s="3" t="s">
        <v>32</v>
      </c>
      <c r="D3721" s="3" t="s">
        <v>33</v>
      </c>
      <c r="E3721" s="3" t="s">
        <v>33</v>
      </c>
      <c r="F3721" s="3">
        <v>4699</v>
      </c>
      <c r="G3721" s="3">
        <f t="shared" si="177"/>
        <v>2004</v>
      </c>
      <c r="H3721" s="4">
        <v>4</v>
      </c>
      <c r="I3721" s="3" t="s">
        <v>36</v>
      </c>
      <c r="J3721" s="3">
        <v>7</v>
      </c>
      <c r="K3721" s="3">
        <v>0</v>
      </c>
      <c r="L3721" s="3">
        <v>0</v>
      </c>
      <c r="M3721" s="3">
        <v>0</v>
      </c>
      <c r="N3721" s="3">
        <v>0</v>
      </c>
      <c r="O3721" s="3">
        <v>0</v>
      </c>
      <c r="P3721" s="3">
        <f t="shared" si="176"/>
        <v>8.4</v>
      </c>
      <c r="Q3721" s="3">
        <v>202</v>
      </c>
      <c r="R3721" s="3">
        <f t="shared" si="175"/>
        <v>1</v>
      </c>
      <c r="S3721" s="3">
        <v>7</v>
      </c>
      <c r="T3721" s="3">
        <f>IF(AND(H3721&lt;5,S3721&gt;=VLOOKUP(A3721,anni!$A$1:$O$32,6,0)),1,0)</f>
        <v>0</v>
      </c>
    </row>
    <row r="3722" spans="1:20" x14ac:dyDescent="0.3">
      <c r="A3722" s="3">
        <v>2004</v>
      </c>
      <c r="B3722" s="3">
        <v>102</v>
      </c>
      <c r="C3722" s="3" t="s">
        <v>34</v>
      </c>
      <c r="D3722" s="3" t="s">
        <v>41</v>
      </c>
      <c r="E3722" s="3" t="s">
        <v>41</v>
      </c>
      <c r="F3722" s="3">
        <v>4638</v>
      </c>
      <c r="G3722" s="3">
        <f t="shared" si="177"/>
        <v>2004</v>
      </c>
      <c r="H3722" s="4">
        <v>5</v>
      </c>
      <c r="I3722" s="3" t="s">
        <v>36</v>
      </c>
      <c r="J3722" s="3">
        <v>7</v>
      </c>
      <c r="K3722" s="3">
        <v>0</v>
      </c>
      <c r="L3722" s="3">
        <v>0</v>
      </c>
      <c r="M3722" s="3">
        <v>0</v>
      </c>
      <c r="N3722" s="3">
        <v>0</v>
      </c>
      <c r="O3722" s="3">
        <v>0</v>
      </c>
      <c r="P3722" s="3">
        <f t="shared" si="176"/>
        <v>7</v>
      </c>
      <c r="Q3722" s="3">
        <v>202</v>
      </c>
      <c r="R3722" s="3">
        <f t="shared" si="175"/>
        <v>1</v>
      </c>
      <c r="S3722" s="3">
        <v>7</v>
      </c>
      <c r="T3722" s="3">
        <f>IF(AND(H3722&lt;5,S3722&gt;=VLOOKUP(A3722,anni!$A$1:$O$32,6,0)),1,0)</f>
        <v>0</v>
      </c>
    </row>
    <row r="3723" spans="1:20" x14ac:dyDescent="0.3">
      <c r="A3723" s="3">
        <v>2004</v>
      </c>
      <c r="B3723" s="3">
        <v>103</v>
      </c>
      <c r="C3723" s="3" t="s">
        <v>39</v>
      </c>
      <c r="D3723" s="3" t="s">
        <v>40</v>
      </c>
      <c r="E3723" s="3" t="s">
        <v>40</v>
      </c>
      <c r="F3723" s="3">
        <v>3984</v>
      </c>
      <c r="G3723" s="3">
        <f t="shared" si="177"/>
        <v>2004</v>
      </c>
      <c r="H3723" s="4">
        <v>5</v>
      </c>
      <c r="I3723" s="3" t="s">
        <v>36</v>
      </c>
      <c r="J3723" s="3">
        <v>7</v>
      </c>
      <c r="K3723" s="3">
        <v>5</v>
      </c>
      <c r="L3723" s="3">
        <v>3</v>
      </c>
      <c r="M3723" s="3">
        <v>0</v>
      </c>
      <c r="N3723" s="3">
        <v>0</v>
      </c>
      <c r="O3723" s="3">
        <v>0</v>
      </c>
      <c r="P3723" s="3">
        <f t="shared" si="176"/>
        <v>15</v>
      </c>
      <c r="Q3723" s="3">
        <v>62</v>
      </c>
      <c r="R3723" s="3">
        <f t="shared" si="175"/>
        <v>5</v>
      </c>
      <c r="S3723" s="3">
        <v>15</v>
      </c>
      <c r="T3723" s="3">
        <f>IF(AND(H3723&lt;5,S3723&gt;=VLOOKUP(A3723,anni!$A$1:$O$32,6,0)),1,0)</f>
        <v>0</v>
      </c>
    </row>
    <row r="3724" spans="1:20" x14ac:dyDescent="0.3">
      <c r="A3724" s="3">
        <v>2004</v>
      </c>
      <c r="B3724" s="3">
        <v>104</v>
      </c>
      <c r="C3724" s="3" t="s">
        <v>62</v>
      </c>
      <c r="D3724" s="3" t="s">
        <v>142</v>
      </c>
      <c r="E3724" s="3" t="s">
        <v>142</v>
      </c>
      <c r="F3724" s="3">
        <v>4639</v>
      </c>
      <c r="G3724" s="3">
        <f t="shared" si="177"/>
        <v>2004</v>
      </c>
      <c r="H3724" s="4">
        <v>5</v>
      </c>
      <c r="I3724" s="3" t="s">
        <v>36</v>
      </c>
      <c r="J3724" s="3">
        <v>7</v>
      </c>
      <c r="K3724" s="3">
        <v>0</v>
      </c>
      <c r="L3724" s="3">
        <v>1</v>
      </c>
      <c r="M3724" s="3">
        <v>0</v>
      </c>
      <c r="N3724" s="3">
        <v>0</v>
      </c>
      <c r="O3724" s="3">
        <v>0</v>
      </c>
      <c r="P3724" s="3">
        <f t="shared" si="176"/>
        <v>8</v>
      </c>
      <c r="Q3724" s="3">
        <v>175</v>
      </c>
      <c r="R3724" s="3">
        <f t="shared" si="175"/>
        <v>1</v>
      </c>
      <c r="S3724" s="3">
        <v>8</v>
      </c>
      <c r="T3724" s="3">
        <f>IF(AND(H3724&lt;5,S3724&gt;=VLOOKUP(A3724,anni!$A$1:$O$32,6,0)),1,0)</f>
        <v>0</v>
      </c>
    </row>
    <row r="3725" spans="1:20" x14ac:dyDescent="0.3">
      <c r="A3725" s="3">
        <v>2004</v>
      </c>
      <c r="B3725" s="3">
        <v>105</v>
      </c>
      <c r="C3725" s="3" t="s">
        <v>37</v>
      </c>
      <c r="D3725" s="3" t="s">
        <v>96</v>
      </c>
      <c r="E3725" s="3" t="s">
        <v>96</v>
      </c>
      <c r="F3725" s="3">
        <v>4640</v>
      </c>
      <c r="G3725" s="3">
        <f t="shared" si="177"/>
        <v>2004</v>
      </c>
      <c r="H3725" s="4">
        <v>5</v>
      </c>
      <c r="I3725" s="3" t="s">
        <v>36</v>
      </c>
      <c r="J3725" s="3">
        <v>7</v>
      </c>
      <c r="K3725" s="3">
        <v>0</v>
      </c>
      <c r="L3725" s="3">
        <v>0</v>
      </c>
      <c r="M3725" s="3">
        <v>1</v>
      </c>
      <c r="N3725" s="3">
        <v>0</v>
      </c>
      <c r="O3725" s="3">
        <v>0</v>
      </c>
      <c r="P3725" s="3">
        <f t="shared" si="176"/>
        <v>8</v>
      </c>
      <c r="Q3725" s="3">
        <v>175</v>
      </c>
      <c r="R3725" s="3">
        <f t="shared" si="175"/>
        <v>1</v>
      </c>
      <c r="S3725" s="3">
        <v>8</v>
      </c>
      <c r="T3725" s="3">
        <f>IF(AND(H3725&lt;5,S3725&gt;=VLOOKUP(A3725,anni!$A$1:$O$32,6,0)),1,0)</f>
        <v>0</v>
      </c>
    </row>
    <row r="3726" spans="1:20" x14ac:dyDescent="0.3">
      <c r="A3726" s="3">
        <v>2004</v>
      </c>
      <c r="B3726" s="3">
        <v>106</v>
      </c>
      <c r="C3726" s="3" t="s">
        <v>56</v>
      </c>
      <c r="D3726" s="3" t="s">
        <v>93</v>
      </c>
      <c r="E3726" s="3" t="s">
        <v>93</v>
      </c>
      <c r="F3726" s="3">
        <v>4493</v>
      </c>
      <c r="G3726" s="3">
        <f t="shared" si="177"/>
        <v>2004</v>
      </c>
      <c r="H3726" s="4">
        <v>5</v>
      </c>
      <c r="I3726" s="3" t="s">
        <v>36</v>
      </c>
      <c r="J3726" s="3">
        <v>7</v>
      </c>
      <c r="K3726" s="3">
        <v>2</v>
      </c>
      <c r="L3726" s="3">
        <v>0</v>
      </c>
      <c r="M3726" s="3">
        <v>7</v>
      </c>
      <c r="N3726" s="3">
        <v>0</v>
      </c>
      <c r="O3726" s="3">
        <v>0</v>
      </c>
      <c r="P3726" s="3">
        <f t="shared" si="176"/>
        <v>16</v>
      </c>
      <c r="Q3726" s="3">
        <v>52</v>
      </c>
      <c r="R3726" s="3">
        <f t="shared" si="175"/>
        <v>2</v>
      </c>
      <c r="S3726" s="3">
        <v>16</v>
      </c>
      <c r="T3726" s="3">
        <f>IF(AND(H3726&lt;5,S3726&gt;=VLOOKUP(A3726,anni!$A$1:$O$32,6,0)),1,0)</f>
        <v>0</v>
      </c>
    </row>
    <row r="3727" spans="1:20" x14ac:dyDescent="0.3">
      <c r="A3727" s="3">
        <v>2004</v>
      </c>
      <c r="B3727" s="3">
        <v>107</v>
      </c>
      <c r="C3727" s="3" t="s">
        <v>32</v>
      </c>
      <c r="D3727" s="3" t="s">
        <v>95</v>
      </c>
      <c r="E3727" s="3" t="s">
        <v>95</v>
      </c>
      <c r="F3727" s="3">
        <v>4494</v>
      </c>
      <c r="G3727" s="3">
        <f t="shared" si="177"/>
        <v>2004</v>
      </c>
      <c r="H3727" s="4">
        <v>5</v>
      </c>
      <c r="I3727" s="3" t="s">
        <v>36</v>
      </c>
      <c r="J3727" s="3">
        <v>7</v>
      </c>
      <c r="K3727" s="3">
        <v>0</v>
      </c>
      <c r="L3727" s="3">
        <v>0</v>
      </c>
      <c r="M3727" s="3">
        <v>2</v>
      </c>
      <c r="N3727" s="3">
        <v>0</v>
      </c>
      <c r="O3727" s="3">
        <v>0</v>
      </c>
      <c r="P3727" s="3">
        <f t="shared" si="176"/>
        <v>9</v>
      </c>
      <c r="Q3727" s="3">
        <v>154</v>
      </c>
      <c r="R3727" s="3">
        <f t="shared" si="175"/>
        <v>2</v>
      </c>
      <c r="S3727" s="3">
        <v>9</v>
      </c>
      <c r="T3727" s="3">
        <f>IF(AND(H3727&lt;5,S3727&gt;=VLOOKUP(A3727,anni!$A$1:$O$32,6,0)),1,0)</f>
        <v>0</v>
      </c>
    </row>
    <row r="3728" spans="1:20" x14ac:dyDescent="0.3">
      <c r="A3728" s="3">
        <v>2004</v>
      </c>
      <c r="B3728" s="3">
        <v>108</v>
      </c>
      <c r="C3728" s="3" t="s">
        <v>39</v>
      </c>
      <c r="D3728" s="3" t="s">
        <v>40</v>
      </c>
      <c r="E3728" s="3" t="s">
        <v>40</v>
      </c>
      <c r="F3728" s="3">
        <v>4562</v>
      </c>
      <c r="G3728" s="3">
        <f t="shared" si="177"/>
        <v>2004</v>
      </c>
      <c r="H3728" s="4">
        <v>3</v>
      </c>
      <c r="I3728" s="3" t="s">
        <v>36</v>
      </c>
      <c r="J3728" s="3">
        <v>7</v>
      </c>
      <c r="K3728" s="3">
        <v>1</v>
      </c>
      <c r="L3728" s="3">
        <v>0</v>
      </c>
      <c r="M3728" s="3">
        <v>1</v>
      </c>
      <c r="N3728" s="3">
        <v>0</v>
      </c>
      <c r="O3728" s="3">
        <v>0</v>
      </c>
      <c r="P3728" s="3">
        <f t="shared" si="176"/>
        <v>12.6</v>
      </c>
      <c r="Q3728" s="3">
        <v>154</v>
      </c>
      <c r="R3728" s="3">
        <f t="shared" si="175"/>
        <v>2</v>
      </c>
      <c r="S3728" s="3">
        <v>9</v>
      </c>
      <c r="T3728" s="3">
        <f>IF(AND(H3728&lt;5,S3728&gt;=VLOOKUP(A3728,anni!$A$1:$O$32,6,0)),1,0)</f>
        <v>0</v>
      </c>
    </row>
    <row r="3729" spans="1:20" x14ac:dyDescent="0.3">
      <c r="A3729" s="3">
        <v>2004</v>
      </c>
      <c r="B3729" s="3">
        <v>109</v>
      </c>
      <c r="C3729" s="3" t="s">
        <v>34</v>
      </c>
      <c r="D3729" s="3" t="s">
        <v>41</v>
      </c>
      <c r="E3729" s="3" t="s">
        <v>41</v>
      </c>
      <c r="F3729" s="3">
        <v>4373</v>
      </c>
      <c r="G3729" s="3">
        <f t="shared" si="177"/>
        <v>2004</v>
      </c>
      <c r="H3729" s="4">
        <v>4</v>
      </c>
      <c r="I3729" s="3" t="s">
        <v>36</v>
      </c>
      <c r="J3729" s="3">
        <v>7</v>
      </c>
      <c r="K3729" s="3">
        <v>0</v>
      </c>
      <c r="L3729" s="3">
        <v>0</v>
      </c>
      <c r="M3729" s="3">
        <v>0</v>
      </c>
      <c r="N3729" s="3">
        <v>0</v>
      </c>
      <c r="O3729" s="3">
        <v>0</v>
      </c>
      <c r="P3729" s="3">
        <f t="shared" si="176"/>
        <v>8.4</v>
      </c>
      <c r="Q3729" s="3">
        <v>202</v>
      </c>
      <c r="R3729" s="3">
        <f t="shared" si="175"/>
        <v>2</v>
      </c>
      <c r="S3729" s="3">
        <v>7</v>
      </c>
      <c r="T3729" s="3">
        <f>IF(AND(H3729&lt;5,S3729&gt;=VLOOKUP(A3729,anni!$A$1:$O$32,6,0)),1,0)</f>
        <v>0</v>
      </c>
    </row>
    <row r="3730" spans="1:20" x14ac:dyDescent="0.3">
      <c r="A3730" s="3">
        <v>2004</v>
      </c>
      <c r="B3730" s="3">
        <v>110</v>
      </c>
      <c r="C3730" s="3" t="s">
        <v>47</v>
      </c>
      <c r="D3730" s="3" t="s">
        <v>121</v>
      </c>
      <c r="E3730" s="3" t="s">
        <v>121</v>
      </c>
      <c r="F3730" s="3">
        <v>4641</v>
      </c>
      <c r="G3730" s="3">
        <f t="shared" si="177"/>
        <v>2004</v>
      </c>
      <c r="H3730" s="4">
        <v>5</v>
      </c>
      <c r="I3730" s="3" t="s">
        <v>36</v>
      </c>
      <c r="J3730" s="3">
        <v>4</v>
      </c>
      <c r="K3730" s="3">
        <v>0</v>
      </c>
      <c r="L3730" s="3">
        <v>0</v>
      </c>
      <c r="M3730" s="3">
        <v>0</v>
      </c>
      <c r="N3730" s="3">
        <v>0</v>
      </c>
      <c r="O3730" s="3">
        <v>0</v>
      </c>
      <c r="P3730" s="3">
        <f t="shared" si="176"/>
        <v>4</v>
      </c>
      <c r="Q3730" s="3">
        <v>266</v>
      </c>
      <c r="R3730" s="3">
        <f t="shared" si="175"/>
        <v>1</v>
      </c>
      <c r="S3730" s="3">
        <v>4</v>
      </c>
      <c r="T3730" s="3">
        <f>IF(AND(H3730&lt;5,S3730&gt;=VLOOKUP(A3730,anni!$A$1:$O$32,6,0)),1,0)</f>
        <v>0</v>
      </c>
    </row>
    <row r="3731" spans="1:20" x14ac:dyDescent="0.3">
      <c r="A3731" s="3">
        <v>2004</v>
      </c>
      <c r="B3731" s="3">
        <v>111</v>
      </c>
      <c r="C3731" s="3" t="s">
        <v>56</v>
      </c>
      <c r="D3731" s="3" t="s">
        <v>99</v>
      </c>
      <c r="E3731" s="3" t="s">
        <v>99</v>
      </c>
      <c r="F3731" s="3">
        <v>4755</v>
      </c>
      <c r="G3731" s="3">
        <f t="shared" si="177"/>
        <v>2004</v>
      </c>
      <c r="H3731" s="4">
        <v>2</v>
      </c>
      <c r="I3731" s="3" t="s">
        <v>31</v>
      </c>
      <c r="J3731" s="3">
        <v>7</v>
      </c>
      <c r="K3731" s="3">
        <v>0</v>
      </c>
      <c r="L3731" s="3">
        <v>0</v>
      </c>
      <c r="M3731" s="3">
        <v>4</v>
      </c>
      <c r="N3731" s="3">
        <v>0</v>
      </c>
      <c r="O3731" s="3">
        <v>1</v>
      </c>
      <c r="P3731" s="3">
        <f t="shared" si="176"/>
        <v>19.200000000000003</v>
      </c>
      <c r="Q3731" s="3">
        <v>99</v>
      </c>
      <c r="R3731" s="3">
        <f t="shared" si="175"/>
        <v>2</v>
      </c>
      <c r="S3731" s="3">
        <v>12</v>
      </c>
      <c r="T3731" s="3">
        <f>IF(AND(H3731&lt;5,S3731&gt;=VLOOKUP(A3731,anni!$A$1:$O$32,6,0)),1,0)</f>
        <v>0</v>
      </c>
    </row>
    <row r="3732" spans="1:20" x14ac:dyDescent="0.3">
      <c r="A3732" s="3">
        <v>2004</v>
      </c>
      <c r="B3732" s="3">
        <v>112</v>
      </c>
      <c r="C3732" s="3" t="s">
        <v>47</v>
      </c>
      <c r="D3732" s="3" t="s">
        <v>105</v>
      </c>
      <c r="E3732" s="3" t="s">
        <v>105</v>
      </c>
      <c r="F3732" s="3">
        <v>4495</v>
      </c>
      <c r="G3732" s="3">
        <f t="shared" si="177"/>
        <v>2004</v>
      </c>
      <c r="H3732" s="4">
        <v>5</v>
      </c>
      <c r="I3732" s="3" t="s">
        <v>36</v>
      </c>
      <c r="J3732" s="3">
        <v>7</v>
      </c>
      <c r="K3732" s="3">
        <v>3</v>
      </c>
      <c r="L3732" s="3">
        <v>0</v>
      </c>
      <c r="M3732" s="3">
        <v>2</v>
      </c>
      <c r="N3732" s="3">
        <v>0</v>
      </c>
      <c r="O3732" s="3">
        <v>0</v>
      </c>
      <c r="P3732" s="3">
        <f t="shared" si="176"/>
        <v>12</v>
      </c>
      <c r="Q3732" s="3">
        <v>99</v>
      </c>
      <c r="R3732" s="3">
        <f t="shared" si="175"/>
        <v>2</v>
      </c>
      <c r="S3732" s="3">
        <v>12</v>
      </c>
      <c r="T3732" s="3">
        <f>IF(AND(H3732&lt;5,S3732&gt;=VLOOKUP(A3732,anni!$A$1:$O$32,6,0)),1,0)</f>
        <v>0</v>
      </c>
    </row>
    <row r="3733" spans="1:20" x14ac:dyDescent="0.3">
      <c r="A3733" s="3">
        <v>2004</v>
      </c>
      <c r="B3733" s="3">
        <v>113</v>
      </c>
      <c r="C3733" s="3" t="s">
        <v>34</v>
      </c>
      <c r="D3733" s="3" t="s">
        <v>130</v>
      </c>
      <c r="E3733" s="3" t="s">
        <v>130</v>
      </c>
      <c r="F3733" s="3">
        <v>4642</v>
      </c>
      <c r="G3733" s="3">
        <f t="shared" si="177"/>
        <v>2004</v>
      </c>
      <c r="H3733" s="4">
        <v>5</v>
      </c>
      <c r="I3733" s="3" t="s">
        <v>36</v>
      </c>
      <c r="J3733" s="3">
        <v>5</v>
      </c>
      <c r="K3733" s="3">
        <v>0</v>
      </c>
      <c r="L3733" s="3">
        <v>0</v>
      </c>
      <c r="M3733" s="3">
        <v>0</v>
      </c>
      <c r="N3733" s="3">
        <v>0</v>
      </c>
      <c r="O3733" s="3">
        <v>1</v>
      </c>
      <c r="P3733" s="3">
        <f t="shared" si="176"/>
        <v>6</v>
      </c>
      <c r="Q3733" s="3">
        <v>240</v>
      </c>
      <c r="R3733" s="3">
        <f t="shared" si="175"/>
        <v>1</v>
      </c>
      <c r="S3733" s="3">
        <v>6</v>
      </c>
      <c r="T3733" s="3">
        <f>IF(AND(H3733&lt;5,S3733&gt;=VLOOKUP(A3733,anni!$A$1:$O$32,6,0)),1,0)</f>
        <v>0</v>
      </c>
    </row>
    <row r="3734" spans="1:20" x14ac:dyDescent="0.3">
      <c r="A3734" s="3">
        <v>2004</v>
      </c>
      <c r="B3734" s="3">
        <v>114</v>
      </c>
      <c r="C3734" s="3" t="s">
        <v>32</v>
      </c>
      <c r="D3734" s="3" t="s">
        <v>95</v>
      </c>
      <c r="E3734" s="3" t="s">
        <v>95</v>
      </c>
      <c r="F3734" s="3">
        <v>4643</v>
      </c>
      <c r="G3734" s="3">
        <f t="shared" si="177"/>
        <v>2004</v>
      </c>
      <c r="H3734" s="4">
        <v>5</v>
      </c>
      <c r="I3734" s="3" t="s">
        <v>36</v>
      </c>
      <c r="J3734" s="3">
        <v>7</v>
      </c>
      <c r="K3734" s="3">
        <v>0</v>
      </c>
      <c r="L3734" s="3">
        <v>0</v>
      </c>
      <c r="M3734" s="3">
        <v>0</v>
      </c>
      <c r="N3734" s="3">
        <v>0</v>
      </c>
      <c r="O3734" s="3">
        <v>0</v>
      </c>
      <c r="P3734" s="3">
        <f t="shared" si="176"/>
        <v>7</v>
      </c>
      <c r="Q3734" s="3">
        <v>202</v>
      </c>
      <c r="R3734" s="3">
        <f t="shared" si="175"/>
        <v>1</v>
      </c>
      <c r="S3734" s="3">
        <v>7</v>
      </c>
      <c r="T3734" s="3">
        <f>IF(AND(H3734&lt;5,S3734&gt;=VLOOKUP(A3734,anni!$A$1:$O$32,6,0)),1,0)</f>
        <v>0</v>
      </c>
    </row>
    <row r="3735" spans="1:20" x14ac:dyDescent="0.3">
      <c r="A3735" s="3">
        <v>2004</v>
      </c>
      <c r="B3735" s="3">
        <v>115</v>
      </c>
      <c r="C3735" s="3" t="s">
        <v>37</v>
      </c>
      <c r="D3735" s="3" t="s">
        <v>112</v>
      </c>
      <c r="E3735" s="3" t="s">
        <v>112</v>
      </c>
      <c r="F3735" s="3">
        <v>4644</v>
      </c>
      <c r="G3735" s="3">
        <f t="shared" si="177"/>
        <v>2004</v>
      </c>
      <c r="H3735" s="4">
        <v>5</v>
      </c>
      <c r="I3735" s="3" t="s">
        <v>36</v>
      </c>
      <c r="J3735" s="3">
        <v>7</v>
      </c>
      <c r="K3735" s="3">
        <v>0</v>
      </c>
      <c r="L3735" s="3">
        <v>1</v>
      </c>
      <c r="M3735" s="3">
        <v>0</v>
      </c>
      <c r="N3735" s="3">
        <v>0</v>
      </c>
      <c r="O3735" s="3">
        <v>0</v>
      </c>
      <c r="P3735" s="3">
        <f t="shared" si="176"/>
        <v>8</v>
      </c>
      <c r="Q3735" s="3">
        <v>175</v>
      </c>
      <c r="R3735" s="3">
        <f t="shared" si="175"/>
        <v>1</v>
      </c>
      <c r="S3735" s="3">
        <v>8</v>
      </c>
      <c r="T3735" s="3">
        <f>IF(AND(H3735&lt;5,S3735&gt;=VLOOKUP(A3735,anni!$A$1:$O$32,6,0)),1,0)</f>
        <v>0</v>
      </c>
    </row>
    <row r="3736" spans="1:20" x14ac:dyDescent="0.3">
      <c r="A3736" s="3">
        <v>2004</v>
      </c>
      <c r="B3736" s="3">
        <v>116</v>
      </c>
      <c r="C3736" s="3" t="s">
        <v>56</v>
      </c>
      <c r="D3736" s="3" t="s">
        <v>71</v>
      </c>
      <c r="E3736" s="3" t="s">
        <v>71</v>
      </c>
      <c r="F3736" s="3">
        <v>4756</v>
      </c>
      <c r="G3736" s="3">
        <f t="shared" si="177"/>
        <v>2004</v>
      </c>
      <c r="H3736" s="4">
        <v>2</v>
      </c>
      <c r="I3736" s="3" t="s">
        <v>31</v>
      </c>
      <c r="J3736" s="3">
        <v>4</v>
      </c>
      <c r="K3736" s="3">
        <v>0</v>
      </c>
      <c r="L3736" s="3">
        <v>0</v>
      </c>
      <c r="M3736" s="3">
        <v>0</v>
      </c>
      <c r="N3736" s="3">
        <v>0</v>
      </c>
      <c r="O3736" s="3">
        <v>0</v>
      </c>
      <c r="P3736" s="3">
        <f t="shared" si="176"/>
        <v>6.4</v>
      </c>
      <c r="Q3736" s="3">
        <v>266</v>
      </c>
      <c r="R3736" s="3">
        <f t="shared" si="175"/>
        <v>2</v>
      </c>
      <c r="S3736" s="3">
        <v>4</v>
      </c>
      <c r="T3736" s="3">
        <f>IF(AND(H3736&lt;5,S3736&gt;=VLOOKUP(A3736,anni!$A$1:$O$32,6,0)),1,0)</f>
        <v>0</v>
      </c>
    </row>
    <row r="3737" spans="1:20" x14ac:dyDescent="0.3">
      <c r="A3737" s="3">
        <v>2004</v>
      </c>
      <c r="B3737" s="3">
        <v>117</v>
      </c>
      <c r="C3737" s="3" t="s">
        <v>56</v>
      </c>
      <c r="D3737" s="3" t="s">
        <v>57</v>
      </c>
      <c r="E3737" s="3" t="s">
        <v>57</v>
      </c>
      <c r="F3737" s="3">
        <v>4526</v>
      </c>
      <c r="G3737" s="3">
        <f t="shared" si="177"/>
        <v>2004</v>
      </c>
      <c r="H3737" s="4">
        <v>4</v>
      </c>
      <c r="I3737" s="3" t="s">
        <v>36</v>
      </c>
      <c r="J3737" s="3">
        <v>7</v>
      </c>
      <c r="K3737" s="3">
        <v>2</v>
      </c>
      <c r="L3737" s="3">
        <v>0</v>
      </c>
      <c r="M3737" s="3">
        <v>6</v>
      </c>
      <c r="N3737" s="3">
        <v>0</v>
      </c>
      <c r="O3737" s="3">
        <v>0</v>
      </c>
      <c r="P3737" s="3">
        <f t="shared" si="176"/>
        <v>18</v>
      </c>
      <c r="Q3737" s="3">
        <v>62</v>
      </c>
      <c r="R3737" s="3">
        <f t="shared" si="175"/>
        <v>3</v>
      </c>
      <c r="S3737" s="3">
        <v>15</v>
      </c>
      <c r="T3737" s="3">
        <f>IF(AND(H3737&lt;5,S3737&gt;=VLOOKUP(A3737,anni!$A$1:$O$32,6,0)),1,0)</f>
        <v>0</v>
      </c>
    </row>
    <row r="3738" spans="1:20" x14ac:dyDescent="0.3">
      <c r="A3738" s="3">
        <v>2004</v>
      </c>
      <c r="B3738" s="3">
        <v>118</v>
      </c>
      <c r="C3738" s="3" t="s">
        <v>45</v>
      </c>
      <c r="D3738" s="3" t="s">
        <v>49</v>
      </c>
      <c r="E3738" s="3" t="s">
        <v>49</v>
      </c>
      <c r="F3738" s="3">
        <v>4181</v>
      </c>
      <c r="G3738" s="3">
        <f t="shared" si="177"/>
        <v>2004</v>
      </c>
      <c r="H3738" s="4">
        <v>5</v>
      </c>
      <c r="I3738" s="3" t="s">
        <v>36</v>
      </c>
      <c r="J3738" s="3">
        <v>7</v>
      </c>
      <c r="K3738" s="3">
        <v>3</v>
      </c>
      <c r="L3738" s="3">
        <v>0</v>
      </c>
      <c r="M3738" s="3">
        <v>5</v>
      </c>
      <c r="N3738" s="3">
        <v>0</v>
      </c>
      <c r="O3738" s="3">
        <v>0</v>
      </c>
      <c r="P3738" s="3">
        <f t="shared" si="176"/>
        <v>15</v>
      </c>
      <c r="Q3738" s="3">
        <v>62</v>
      </c>
      <c r="R3738" s="3">
        <f t="shared" si="175"/>
        <v>2</v>
      </c>
      <c r="S3738" s="3">
        <v>15</v>
      </c>
      <c r="T3738" s="3">
        <f>IF(AND(H3738&lt;5,S3738&gt;=VLOOKUP(A3738,anni!$A$1:$O$32,6,0)),1,0)</f>
        <v>0</v>
      </c>
    </row>
    <row r="3739" spans="1:20" x14ac:dyDescent="0.3">
      <c r="A3739" s="3">
        <v>2004</v>
      </c>
      <c r="B3739" s="3">
        <v>119</v>
      </c>
      <c r="C3739" s="3" t="s">
        <v>39</v>
      </c>
      <c r="D3739" s="3" t="s">
        <v>146</v>
      </c>
      <c r="E3739" s="3" t="s">
        <v>146</v>
      </c>
      <c r="F3739" s="3">
        <v>4645</v>
      </c>
      <c r="G3739" s="3">
        <f t="shared" si="177"/>
        <v>2004</v>
      </c>
      <c r="H3739" s="4">
        <v>5</v>
      </c>
      <c r="I3739" s="3" t="s">
        <v>36</v>
      </c>
      <c r="J3739" s="3">
        <v>4</v>
      </c>
      <c r="K3739" s="3">
        <v>3</v>
      </c>
      <c r="L3739" s="3">
        <v>0</v>
      </c>
      <c r="M3739" s="3">
        <v>2</v>
      </c>
      <c r="N3739" s="3">
        <v>0</v>
      </c>
      <c r="O3739" s="3">
        <v>0</v>
      </c>
      <c r="P3739" s="3">
        <f t="shared" si="176"/>
        <v>9</v>
      </c>
      <c r="Q3739" s="3">
        <v>154</v>
      </c>
      <c r="R3739" s="3">
        <f t="shared" si="175"/>
        <v>1</v>
      </c>
      <c r="S3739" s="3">
        <v>9</v>
      </c>
      <c r="T3739" s="3">
        <f>IF(AND(H3739&lt;5,S3739&gt;=VLOOKUP(A3739,anni!$A$1:$O$32,6,0)),1,0)</f>
        <v>0</v>
      </c>
    </row>
    <row r="3740" spans="1:20" x14ac:dyDescent="0.3">
      <c r="A3740" s="3">
        <v>2004</v>
      </c>
      <c r="B3740" s="3">
        <v>120</v>
      </c>
      <c r="C3740" s="3" t="s">
        <v>39</v>
      </c>
      <c r="D3740" s="3" t="s">
        <v>40</v>
      </c>
      <c r="E3740" s="3" t="s">
        <v>40</v>
      </c>
      <c r="F3740" s="3">
        <v>4757</v>
      </c>
      <c r="G3740" s="3">
        <f t="shared" si="177"/>
        <v>2004</v>
      </c>
      <c r="H3740" s="4">
        <v>2</v>
      </c>
      <c r="I3740" s="3" t="s">
        <v>31</v>
      </c>
      <c r="J3740" s="3">
        <v>7</v>
      </c>
      <c r="K3740" s="3">
        <v>0</v>
      </c>
      <c r="L3740" s="3">
        <v>0</v>
      </c>
      <c r="M3740" s="3">
        <v>0</v>
      </c>
      <c r="N3740" s="3">
        <v>0</v>
      </c>
      <c r="O3740" s="3">
        <v>1</v>
      </c>
      <c r="P3740" s="3">
        <f t="shared" si="176"/>
        <v>12.8</v>
      </c>
      <c r="Q3740" s="3">
        <v>175</v>
      </c>
      <c r="R3740" s="3">
        <f t="shared" si="175"/>
        <v>3</v>
      </c>
      <c r="S3740" s="3">
        <v>8</v>
      </c>
      <c r="T3740" s="3">
        <f>IF(AND(H3740&lt;5,S3740&gt;=VLOOKUP(A3740,anni!$A$1:$O$32,6,0)),1,0)</f>
        <v>0</v>
      </c>
    </row>
    <row r="3741" spans="1:20" x14ac:dyDescent="0.3">
      <c r="A3741" s="3">
        <v>2004</v>
      </c>
      <c r="B3741" s="3">
        <v>121</v>
      </c>
      <c r="C3741" s="3" t="s">
        <v>47</v>
      </c>
      <c r="D3741" s="3" t="s">
        <v>48</v>
      </c>
      <c r="E3741" s="3" t="s">
        <v>48</v>
      </c>
      <c r="F3741" s="3">
        <v>4646</v>
      </c>
      <c r="G3741" s="3">
        <f t="shared" si="177"/>
        <v>2004</v>
      </c>
      <c r="H3741" s="4">
        <v>5</v>
      </c>
      <c r="I3741" s="3" t="s">
        <v>36</v>
      </c>
      <c r="J3741" s="3">
        <v>7</v>
      </c>
      <c r="K3741" s="3">
        <v>3</v>
      </c>
      <c r="L3741" s="3">
        <v>0</v>
      </c>
      <c r="M3741" s="3">
        <v>3</v>
      </c>
      <c r="N3741" s="3">
        <v>0</v>
      </c>
      <c r="O3741" s="3">
        <v>0</v>
      </c>
      <c r="P3741" s="3">
        <f t="shared" si="176"/>
        <v>13</v>
      </c>
      <c r="Q3741" s="3">
        <v>86</v>
      </c>
      <c r="R3741" s="3">
        <f t="shared" si="175"/>
        <v>1</v>
      </c>
      <c r="S3741" s="3">
        <v>13</v>
      </c>
      <c r="T3741" s="3">
        <f>IF(AND(H3741&lt;5,S3741&gt;=VLOOKUP(A3741,anni!$A$1:$O$32,6,0)),1,0)</f>
        <v>0</v>
      </c>
    </row>
    <row r="3742" spans="1:20" x14ac:dyDescent="0.3">
      <c r="A3742" s="3">
        <v>2004</v>
      </c>
      <c r="B3742" s="3">
        <v>122</v>
      </c>
      <c r="C3742" s="3" t="s">
        <v>37</v>
      </c>
      <c r="D3742" s="3" t="s">
        <v>38</v>
      </c>
      <c r="E3742" s="3" t="s">
        <v>38</v>
      </c>
      <c r="F3742" s="3">
        <v>4647</v>
      </c>
      <c r="G3742" s="3">
        <f t="shared" si="177"/>
        <v>2004</v>
      </c>
      <c r="H3742" s="4">
        <v>5</v>
      </c>
      <c r="I3742" s="3" t="s">
        <v>36</v>
      </c>
      <c r="J3742" s="3">
        <v>5</v>
      </c>
      <c r="K3742" s="3">
        <v>1</v>
      </c>
      <c r="L3742" s="3">
        <v>0</v>
      </c>
      <c r="M3742" s="3">
        <v>0</v>
      </c>
      <c r="N3742" s="3">
        <v>0</v>
      </c>
      <c r="O3742" s="3">
        <v>0</v>
      </c>
      <c r="P3742" s="3">
        <f t="shared" si="176"/>
        <v>6</v>
      </c>
      <c r="Q3742" s="3">
        <v>240</v>
      </c>
      <c r="R3742" s="3">
        <f t="shared" si="175"/>
        <v>1</v>
      </c>
      <c r="S3742" s="3">
        <v>6</v>
      </c>
      <c r="T3742" s="3">
        <f>IF(AND(H3742&lt;5,S3742&gt;=VLOOKUP(A3742,anni!$A$1:$O$32,6,0)),1,0)</f>
        <v>0</v>
      </c>
    </row>
    <row r="3743" spans="1:20" x14ac:dyDescent="0.3">
      <c r="A3743" s="3">
        <v>2004</v>
      </c>
      <c r="B3743" s="3">
        <v>123</v>
      </c>
      <c r="C3743" s="3" t="s">
        <v>29</v>
      </c>
      <c r="D3743" s="3" t="s">
        <v>75</v>
      </c>
      <c r="E3743" s="3" t="s">
        <v>75</v>
      </c>
      <c r="F3743" s="3">
        <v>4340</v>
      </c>
      <c r="G3743" s="3">
        <f t="shared" si="177"/>
        <v>2004</v>
      </c>
      <c r="H3743" s="4">
        <v>5</v>
      </c>
      <c r="I3743" s="3" t="s">
        <v>36</v>
      </c>
      <c r="J3743" s="3">
        <v>7</v>
      </c>
      <c r="K3743" s="3">
        <v>4</v>
      </c>
      <c r="L3743" s="3">
        <v>5</v>
      </c>
      <c r="M3743" s="3">
        <v>7</v>
      </c>
      <c r="N3743" s="3">
        <v>7</v>
      </c>
      <c r="O3743" s="3">
        <v>0</v>
      </c>
      <c r="P3743" s="3">
        <f t="shared" si="176"/>
        <v>30</v>
      </c>
      <c r="Q3743" s="3">
        <v>8</v>
      </c>
      <c r="R3743" s="3">
        <f t="shared" si="175"/>
        <v>3</v>
      </c>
      <c r="S3743" s="3">
        <v>30</v>
      </c>
      <c r="T3743" s="3">
        <f>IF(AND(H3743&lt;5,S3743&gt;=VLOOKUP(A3743,anni!$A$1:$O$32,6,0)),1,0)</f>
        <v>0</v>
      </c>
    </row>
    <row r="3744" spans="1:20" x14ac:dyDescent="0.3">
      <c r="A3744" s="3">
        <v>2004</v>
      </c>
      <c r="B3744" s="3">
        <v>124</v>
      </c>
      <c r="C3744" s="3" t="s">
        <v>37</v>
      </c>
      <c r="D3744" s="3" t="s">
        <v>115</v>
      </c>
      <c r="E3744" s="3" t="s">
        <v>115</v>
      </c>
      <c r="F3744" s="3">
        <v>4700</v>
      </c>
      <c r="G3744" s="3">
        <f t="shared" si="177"/>
        <v>2004</v>
      </c>
      <c r="H3744" s="4">
        <v>4</v>
      </c>
      <c r="I3744" s="3" t="s">
        <v>36</v>
      </c>
      <c r="J3744" s="3">
        <v>0</v>
      </c>
      <c r="K3744" s="3">
        <v>0</v>
      </c>
      <c r="L3744" s="3">
        <v>0</v>
      </c>
      <c r="M3744" s="3">
        <v>0</v>
      </c>
      <c r="N3744" s="3">
        <v>0</v>
      </c>
      <c r="O3744" s="3">
        <v>0</v>
      </c>
      <c r="P3744" s="3">
        <f t="shared" si="176"/>
        <v>0</v>
      </c>
      <c r="Q3744" s="3">
        <v>289</v>
      </c>
      <c r="R3744" s="3">
        <f t="shared" si="175"/>
        <v>1</v>
      </c>
      <c r="S3744" s="3">
        <v>0</v>
      </c>
      <c r="T3744" s="3">
        <f>IF(AND(H3744&lt;5,S3744&gt;=VLOOKUP(A3744,anni!$A$1:$O$32,6,0)),1,0)</f>
        <v>0</v>
      </c>
    </row>
    <row r="3745" spans="1:20" x14ac:dyDescent="0.3">
      <c r="A3745" s="3">
        <v>2004</v>
      </c>
      <c r="B3745" s="3">
        <v>125</v>
      </c>
      <c r="C3745" s="3" t="s">
        <v>47</v>
      </c>
      <c r="D3745" s="3" t="s">
        <v>77</v>
      </c>
      <c r="E3745" s="3" t="s">
        <v>77</v>
      </c>
      <c r="F3745" s="3">
        <v>4648</v>
      </c>
      <c r="G3745" s="3">
        <f t="shared" si="177"/>
        <v>2004</v>
      </c>
      <c r="H3745" s="4">
        <v>5</v>
      </c>
      <c r="I3745" s="3" t="s">
        <v>36</v>
      </c>
      <c r="J3745" s="3">
        <v>7</v>
      </c>
      <c r="K3745" s="3">
        <v>0</v>
      </c>
      <c r="L3745" s="3">
        <v>0</v>
      </c>
      <c r="M3745" s="3">
        <v>0</v>
      </c>
      <c r="N3745" s="3">
        <v>0</v>
      </c>
      <c r="O3745" s="3">
        <v>0</v>
      </c>
      <c r="P3745" s="3">
        <f t="shared" si="176"/>
        <v>7</v>
      </c>
      <c r="Q3745" s="3">
        <v>202</v>
      </c>
      <c r="R3745" s="3">
        <f t="shared" ref="R3745:R3808" si="178">COUNTIF($F$609:$F$5991,F3745)</f>
        <v>1</v>
      </c>
      <c r="S3745" s="3">
        <v>7</v>
      </c>
      <c r="T3745" s="3">
        <f>IF(AND(H3745&lt;5,S3745&gt;=VLOOKUP(A3745,anni!$A$1:$O$32,6,0)),1,0)</f>
        <v>0</v>
      </c>
    </row>
    <row r="3746" spans="1:20" x14ac:dyDescent="0.3">
      <c r="A3746" s="3">
        <v>2004</v>
      </c>
      <c r="B3746" s="3">
        <v>126</v>
      </c>
      <c r="C3746" s="3" t="s">
        <v>56</v>
      </c>
      <c r="D3746" s="3" t="s">
        <v>57</v>
      </c>
      <c r="E3746" s="3" t="s">
        <v>57</v>
      </c>
      <c r="F3746" s="3">
        <v>3986</v>
      </c>
      <c r="G3746" s="3">
        <f t="shared" si="177"/>
        <v>2004</v>
      </c>
      <c r="H3746" s="4">
        <v>5</v>
      </c>
      <c r="I3746" s="3" t="s">
        <v>36</v>
      </c>
      <c r="J3746" s="3">
        <v>7</v>
      </c>
      <c r="K3746" s="3">
        <v>3</v>
      </c>
      <c r="L3746" s="3">
        <v>7</v>
      </c>
      <c r="M3746" s="3">
        <v>1</v>
      </c>
      <c r="N3746" s="3">
        <v>7</v>
      </c>
      <c r="O3746" s="3">
        <v>7</v>
      </c>
      <c r="P3746" s="3">
        <f t="shared" si="176"/>
        <v>32</v>
      </c>
      <c r="Q3746" s="3">
        <v>3</v>
      </c>
      <c r="R3746" s="3">
        <f t="shared" si="178"/>
        <v>5</v>
      </c>
      <c r="S3746" s="3">
        <v>32</v>
      </c>
      <c r="T3746" s="3">
        <f>IF(AND(H3746&lt;5,S3746&gt;=VLOOKUP(A3746,anni!$A$1:$O$32,6,0)),1,0)</f>
        <v>0</v>
      </c>
    </row>
    <row r="3747" spans="1:20" x14ac:dyDescent="0.3">
      <c r="A3747" s="3">
        <v>2004</v>
      </c>
      <c r="B3747" s="3">
        <v>127</v>
      </c>
      <c r="C3747" s="3" t="s">
        <v>45</v>
      </c>
      <c r="D3747" s="3" t="s">
        <v>68</v>
      </c>
      <c r="E3747" s="3" t="s">
        <v>68</v>
      </c>
      <c r="F3747" s="3">
        <v>4729</v>
      </c>
      <c r="G3747" s="3">
        <f t="shared" si="177"/>
        <v>2004</v>
      </c>
      <c r="H3747" s="4">
        <v>3</v>
      </c>
      <c r="I3747" s="3" t="s">
        <v>36</v>
      </c>
      <c r="J3747" s="3">
        <v>7</v>
      </c>
      <c r="K3747" s="3">
        <v>0</v>
      </c>
      <c r="L3747" s="3">
        <v>0</v>
      </c>
      <c r="M3747" s="3">
        <v>0</v>
      </c>
      <c r="N3747" s="3">
        <v>0</v>
      </c>
      <c r="O3747" s="3">
        <v>0</v>
      </c>
      <c r="P3747" s="3">
        <f t="shared" ref="P3747:P3810" si="179">IF(T3747=0,IF(S3747=-1,-1,S3747*HLOOKUP(H3747,$U$1:$Y$2,2,0)),0)</f>
        <v>9.7999999999999989</v>
      </c>
      <c r="Q3747" s="3">
        <v>202</v>
      </c>
      <c r="R3747" s="3">
        <f t="shared" si="178"/>
        <v>3</v>
      </c>
      <c r="S3747" s="3">
        <v>7</v>
      </c>
      <c r="T3747" s="3">
        <f>IF(AND(H3747&lt;5,S3747&gt;=VLOOKUP(A3747,anni!$A$1:$O$32,6,0)),1,0)</f>
        <v>0</v>
      </c>
    </row>
    <row r="3748" spans="1:20" x14ac:dyDescent="0.3">
      <c r="A3748" s="3">
        <v>2004</v>
      </c>
      <c r="B3748" s="3">
        <v>128</v>
      </c>
      <c r="C3748" s="3" t="s">
        <v>32</v>
      </c>
      <c r="D3748" s="3" t="s">
        <v>127</v>
      </c>
      <c r="E3748" s="3" t="s">
        <v>127</v>
      </c>
      <c r="F3748" s="3">
        <v>4341</v>
      </c>
      <c r="G3748" s="3">
        <f t="shared" si="177"/>
        <v>2004</v>
      </c>
      <c r="H3748" s="4">
        <v>5</v>
      </c>
      <c r="I3748" s="3" t="s">
        <v>36</v>
      </c>
      <c r="J3748" s="3">
        <v>7</v>
      </c>
      <c r="K3748" s="3">
        <v>0</v>
      </c>
      <c r="L3748" s="3">
        <v>3</v>
      </c>
      <c r="M3748" s="3">
        <v>7</v>
      </c>
      <c r="N3748" s="3">
        <v>0</v>
      </c>
      <c r="O3748" s="3">
        <v>0</v>
      </c>
      <c r="P3748" s="3">
        <f t="shared" si="179"/>
        <v>17</v>
      </c>
      <c r="Q3748" s="3">
        <v>45</v>
      </c>
      <c r="R3748" s="3">
        <f t="shared" si="178"/>
        <v>3</v>
      </c>
      <c r="S3748" s="3">
        <v>17</v>
      </c>
      <c r="T3748" s="3">
        <f>IF(AND(H3748&lt;5,S3748&gt;=VLOOKUP(A3748,anni!$A$1:$O$32,6,0)),1,0)</f>
        <v>0</v>
      </c>
    </row>
    <row r="3749" spans="1:20" x14ac:dyDescent="0.3">
      <c r="A3749" s="3">
        <v>2004</v>
      </c>
      <c r="B3749" s="3">
        <v>129</v>
      </c>
      <c r="C3749" s="3" t="s">
        <v>62</v>
      </c>
      <c r="D3749" s="3" t="s">
        <v>134</v>
      </c>
      <c r="E3749" s="3" t="s">
        <v>134</v>
      </c>
      <c r="F3749" s="3">
        <v>4701</v>
      </c>
      <c r="G3749" s="3">
        <f t="shared" si="177"/>
        <v>2004</v>
      </c>
      <c r="H3749" s="4">
        <v>4</v>
      </c>
      <c r="I3749" s="3" t="s">
        <v>36</v>
      </c>
      <c r="J3749" s="3">
        <v>7</v>
      </c>
      <c r="K3749" s="3">
        <v>0</v>
      </c>
      <c r="L3749" s="3">
        <v>3</v>
      </c>
      <c r="M3749" s="3">
        <v>4</v>
      </c>
      <c r="N3749" s="3">
        <v>0</v>
      </c>
      <c r="O3749" s="3">
        <v>0</v>
      </c>
      <c r="P3749" s="3">
        <f t="shared" si="179"/>
        <v>16.8</v>
      </c>
      <c r="Q3749" s="3">
        <v>72</v>
      </c>
      <c r="R3749" s="3">
        <f t="shared" si="178"/>
        <v>2</v>
      </c>
      <c r="S3749" s="3">
        <v>14</v>
      </c>
      <c r="T3749" s="3">
        <f>IF(AND(H3749&lt;5,S3749&gt;=VLOOKUP(A3749,anni!$A$1:$O$32,6,0)),1,0)</f>
        <v>0</v>
      </c>
    </row>
    <row r="3750" spans="1:20" x14ac:dyDescent="0.3">
      <c r="A3750" s="3">
        <v>2004</v>
      </c>
      <c r="B3750" s="3">
        <v>130</v>
      </c>
      <c r="C3750" s="3" t="s">
        <v>32</v>
      </c>
      <c r="D3750" s="3" t="s">
        <v>61</v>
      </c>
      <c r="E3750" s="3" t="s">
        <v>61</v>
      </c>
      <c r="F3750" s="3">
        <v>4184</v>
      </c>
      <c r="G3750" s="3">
        <f t="shared" si="177"/>
        <v>2004</v>
      </c>
      <c r="H3750" s="4">
        <v>5</v>
      </c>
      <c r="I3750" s="3" t="s">
        <v>36</v>
      </c>
      <c r="J3750" s="3">
        <v>7</v>
      </c>
      <c r="K3750" s="3">
        <v>0</v>
      </c>
      <c r="L3750" s="3">
        <v>6</v>
      </c>
      <c r="M3750" s="3">
        <v>7</v>
      </c>
      <c r="N3750" s="3">
        <v>0</v>
      </c>
      <c r="O3750" s="3">
        <v>0</v>
      </c>
      <c r="P3750" s="3">
        <f t="shared" si="179"/>
        <v>20</v>
      </c>
      <c r="Q3750" s="3">
        <v>27</v>
      </c>
      <c r="R3750" s="3">
        <f t="shared" si="178"/>
        <v>4</v>
      </c>
      <c r="S3750" s="3">
        <v>20</v>
      </c>
      <c r="T3750" s="3">
        <f>IF(AND(H3750&lt;5,S3750&gt;=VLOOKUP(A3750,anni!$A$1:$O$32,6,0)),1,0)</f>
        <v>0</v>
      </c>
    </row>
    <row r="3751" spans="1:20" x14ac:dyDescent="0.3">
      <c r="A3751" s="3">
        <v>2004</v>
      </c>
      <c r="B3751" s="3">
        <v>131</v>
      </c>
      <c r="C3751" s="3" t="s">
        <v>32</v>
      </c>
      <c r="D3751" s="3" t="s">
        <v>61</v>
      </c>
      <c r="E3751" s="3" t="s">
        <v>61</v>
      </c>
      <c r="F3751" s="3">
        <v>4649</v>
      </c>
      <c r="G3751" s="3">
        <f t="shared" si="177"/>
        <v>2004</v>
      </c>
      <c r="H3751" s="4">
        <v>5</v>
      </c>
      <c r="I3751" s="3" t="s">
        <v>36</v>
      </c>
      <c r="J3751" s="3">
        <v>7</v>
      </c>
      <c r="K3751" s="3">
        <v>1</v>
      </c>
      <c r="L3751" s="3">
        <v>0</v>
      </c>
      <c r="M3751" s="3">
        <v>0</v>
      </c>
      <c r="N3751" s="3">
        <v>0</v>
      </c>
      <c r="O3751" s="3">
        <v>0</v>
      </c>
      <c r="P3751" s="3">
        <f t="shared" si="179"/>
        <v>8</v>
      </c>
      <c r="Q3751" s="3">
        <v>175</v>
      </c>
      <c r="R3751" s="3">
        <f t="shared" si="178"/>
        <v>1</v>
      </c>
      <c r="S3751" s="3">
        <v>8</v>
      </c>
      <c r="T3751" s="3">
        <f>IF(AND(H3751&lt;5,S3751&gt;=VLOOKUP(A3751,anni!$A$1:$O$32,6,0)),1,0)</f>
        <v>0</v>
      </c>
    </row>
    <row r="3752" spans="1:20" x14ac:dyDescent="0.3">
      <c r="A3752" s="3">
        <v>2004</v>
      </c>
      <c r="B3752" s="3">
        <v>132</v>
      </c>
      <c r="C3752" s="3" t="s">
        <v>32</v>
      </c>
      <c r="D3752" s="3" t="s">
        <v>143</v>
      </c>
      <c r="E3752" s="3" t="s">
        <v>143</v>
      </c>
      <c r="F3752" s="3">
        <v>4650</v>
      </c>
      <c r="G3752" s="3">
        <f t="shared" si="177"/>
        <v>2004</v>
      </c>
      <c r="H3752" s="4">
        <v>5</v>
      </c>
      <c r="I3752" s="3" t="s">
        <v>36</v>
      </c>
      <c r="J3752" s="3">
        <v>7</v>
      </c>
      <c r="K3752" s="3">
        <v>1</v>
      </c>
      <c r="L3752" s="3">
        <v>0</v>
      </c>
      <c r="M3752" s="3">
        <v>0</v>
      </c>
      <c r="N3752" s="3">
        <v>0</v>
      </c>
      <c r="O3752" s="3">
        <v>1</v>
      </c>
      <c r="P3752" s="3">
        <f t="shared" si="179"/>
        <v>9</v>
      </c>
      <c r="Q3752" s="3">
        <v>154</v>
      </c>
      <c r="R3752" s="3">
        <f t="shared" si="178"/>
        <v>1</v>
      </c>
      <c r="S3752" s="3">
        <v>9</v>
      </c>
      <c r="T3752" s="3">
        <f>IF(AND(H3752&lt;5,S3752&gt;=VLOOKUP(A3752,anni!$A$1:$O$32,6,0)),1,0)</f>
        <v>0</v>
      </c>
    </row>
    <row r="3753" spans="1:20" x14ac:dyDescent="0.3">
      <c r="A3753" s="3">
        <v>2004</v>
      </c>
      <c r="B3753" s="3">
        <v>133</v>
      </c>
      <c r="C3753" s="3" t="s">
        <v>62</v>
      </c>
      <c r="D3753" s="3" t="s">
        <v>134</v>
      </c>
      <c r="E3753" s="3" t="s">
        <v>134</v>
      </c>
      <c r="F3753" s="3">
        <v>4758</v>
      </c>
      <c r="G3753" s="3">
        <f t="shared" si="177"/>
        <v>2004</v>
      </c>
      <c r="H3753" s="4">
        <v>2</v>
      </c>
      <c r="I3753" s="3" t="s">
        <v>31</v>
      </c>
      <c r="J3753" s="3">
        <v>4</v>
      </c>
      <c r="K3753" s="3">
        <v>0</v>
      </c>
      <c r="L3753" s="3">
        <v>0</v>
      </c>
      <c r="M3753" s="3">
        <v>1</v>
      </c>
      <c r="N3753" s="3">
        <v>0</v>
      </c>
      <c r="O3753" s="3">
        <v>0</v>
      </c>
      <c r="P3753" s="3">
        <f t="shared" si="179"/>
        <v>8</v>
      </c>
      <c r="Q3753" s="3">
        <v>250</v>
      </c>
      <c r="R3753" s="3">
        <f t="shared" si="178"/>
        <v>1</v>
      </c>
      <c r="S3753" s="3">
        <v>5</v>
      </c>
      <c r="T3753" s="3">
        <f>IF(AND(H3753&lt;5,S3753&gt;=VLOOKUP(A3753,anni!$A$1:$O$32,6,0)),1,0)</f>
        <v>0</v>
      </c>
    </row>
    <row r="3754" spans="1:20" x14ac:dyDescent="0.3">
      <c r="A3754" s="3">
        <v>2004</v>
      </c>
      <c r="B3754" s="3">
        <v>134</v>
      </c>
      <c r="C3754" s="3" t="s">
        <v>32</v>
      </c>
      <c r="D3754" s="3" t="s">
        <v>95</v>
      </c>
      <c r="E3754" s="3" t="s">
        <v>95</v>
      </c>
      <c r="F3754" s="3">
        <v>4797</v>
      </c>
      <c r="G3754" s="3">
        <f t="shared" si="177"/>
        <v>2004</v>
      </c>
      <c r="H3754" s="4">
        <v>1</v>
      </c>
      <c r="I3754" s="3" t="s">
        <v>31</v>
      </c>
      <c r="J3754" s="3">
        <v>5</v>
      </c>
      <c r="K3754" s="3">
        <v>0</v>
      </c>
      <c r="L3754" s="3">
        <v>0</v>
      </c>
      <c r="M3754" s="3">
        <v>1</v>
      </c>
      <c r="N3754" s="3">
        <v>0</v>
      </c>
      <c r="O3754" s="3">
        <v>0</v>
      </c>
      <c r="P3754" s="3">
        <f t="shared" si="179"/>
        <v>10.8</v>
      </c>
      <c r="Q3754" s="3">
        <v>240</v>
      </c>
      <c r="R3754" s="3">
        <f t="shared" si="178"/>
        <v>1</v>
      </c>
      <c r="S3754" s="3">
        <v>6</v>
      </c>
      <c r="T3754" s="3">
        <f>IF(AND(H3754&lt;5,S3754&gt;=VLOOKUP(A3754,anni!$A$1:$O$32,6,0)),1,0)</f>
        <v>0</v>
      </c>
    </row>
    <row r="3755" spans="1:20" x14ac:dyDescent="0.3">
      <c r="A3755" s="3">
        <v>2004</v>
      </c>
      <c r="B3755" s="3">
        <v>135</v>
      </c>
      <c r="C3755" s="3" t="s">
        <v>53</v>
      </c>
      <c r="D3755" s="3" t="s">
        <v>54</v>
      </c>
      <c r="E3755" s="3" t="s">
        <v>54</v>
      </c>
      <c r="F3755" s="3">
        <v>4185</v>
      </c>
      <c r="G3755" s="3">
        <f t="shared" si="177"/>
        <v>2004</v>
      </c>
      <c r="H3755" s="4">
        <v>5</v>
      </c>
      <c r="I3755" s="3" t="s">
        <v>36</v>
      </c>
      <c r="J3755" s="3">
        <v>7</v>
      </c>
      <c r="K3755" s="3">
        <v>0</v>
      </c>
      <c r="L3755" s="3">
        <v>0</v>
      </c>
      <c r="M3755" s="3">
        <v>6</v>
      </c>
      <c r="N3755" s="3">
        <v>0</v>
      </c>
      <c r="O3755" s="3">
        <v>7</v>
      </c>
      <c r="P3755" s="3">
        <f t="shared" si="179"/>
        <v>20</v>
      </c>
      <c r="Q3755" s="3">
        <v>27</v>
      </c>
      <c r="R3755" s="3">
        <f t="shared" si="178"/>
        <v>2</v>
      </c>
      <c r="S3755" s="3">
        <v>20</v>
      </c>
      <c r="T3755" s="3">
        <f>IF(AND(H3755&lt;5,S3755&gt;=VLOOKUP(A3755,anni!$A$1:$O$32,6,0)),1,0)</f>
        <v>0</v>
      </c>
    </row>
    <row r="3756" spans="1:20" x14ac:dyDescent="0.3">
      <c r="A3756" s="3">
        <v>2004</v>
      </c>
      <c r="B3756" s="3">
        <v>136</v>
      </c>
      <c r="C3756" s="3" t="s">
        <v>29</v>
      </c>
      <c r="D3756" s="3" t="s">
        <v>139</v>
      </c>
      <c r="E3756" s="3" t="s">
        <v>139</v>
      </c>
      <c r="F3756" s="3">
        <v>4759</v>
      </c>
      <c r="G3756" s="3">
        <f t="shared" si="177"/>
        <v>2004</v>
      </c>
      <c r="H3756" s="4">
        <v>2</v>
      </c>
      <c r="I3756" s="3" t="s">
        <v>31</v>
      </c>
      <c r="J3756" s="3">
        <v>7</v>
      </c>
      <c r="K3756" s="3">
        <v>0</v>
      </c>
      <c r="L3756" s="3">
        <v>0</v>
      </c>
      <c r="M3756" s="3">
        <v>0</v>
      </c>
      <c r="N3756" s="3">
        <v>0</v>
      </c>
      <c r="O3756" s="3">
        <v>0</v>
      </c>
      <c r="P3756" s="3">
        <f t="shared" si="179"/>
        <v>11.200000000000001</v>
      </c>
      <c r="Q3756" s="3">
        <v>202</v>
      </c>
      <c r="R3756" s="3">
        <f t="shared" si="178"/>
        <v>1</v>
      </c>
      <c r="S3756" s="3">
        <v>7</v>
      </c>
      <c r="T3756" s="3">
        <f>IF(AND(H3756&lt;5,S3756&gt;=VLOOKUP(A3756,anni!$A$1:$O$32,6,0)),1,0)</f>
        <v>0</v>
      </c>
    </row>
    <row r="3757" spans="1:20" x14ac:dyDescent="0.3">
      <c r="A3757" s="3">
        <v>2004</v>
      </c>
      <c r="B3757" s="3">
        <v>137</v>
      </c>
      <c r="C3757" s="3" t="s">
        <v>50</v>
      </c>
      <c r="D3757" s="3" t="s">
        <v>140</v>
      </c>
      <c r="E3757" s="3" t="s">
        <v>140</v>
      </c>
      <c r="F3757" s="3">
        <v>4702</v>
      </c>
      <c r="G3757" s="3">
        <f t="shared" si="177"/>
        <v>2004</v>
      </c>
      <c r="H3757" s="4">
        <v>4</v>
      </c>
      <c r="I3757" s="3" t="s">
        <v>36</v>
      </c>
      <c r="J3757" s="3">
        <v>7</v>
      </c>
      <c r="K3757" s="3">
        <v>3</v>
      </c>
      <c r="L3757" s="3">
        <v>0</v>
      </c>
      <c r="M3757" s="3">
        <v>0</v>
      </c>
      <c r="N3757" s="3">
        <v>0</v>
      </c>
      <c r="O3757" s="3">
        <v>1</v>
      </c>
      <c r="P3757" s="3">
        <f t="shared" si="179"/>
        <v>13.2</v>
      </c>
      <c r="Q3757" s="3">
        <v>111</v>
      </c>
      <c r="R3757" s="3">
        <f t="shared" si="178"/>
        <v>2</v>
      </c>
      <c r="S3757" s="3">
        <v>11</v>
      </c>
      <c r="T3757" s="3">
        <f>IF(AND(H3757&lt;5,S3757&gt;=VLOOKUP(A3757,anni!$A$1:$O$32,6,0)),1,0)</f>
        <v>0</v>
      </c>
    </row>
    <row r="3758" spans="1:20" x14ac:dyDescent="0.3">
      <c r="A3758" s="3">
        <v>2004</v>
      </c>
      <c r="B3758" s="3">
        <v>138</v>
      </c>
      <c r="C3758" s="3" t="s">
        <v>45</v>
      </c>
      <c r="D3758" s="3" t="s">
        <v>49</v>
      </c>
      <c r="E3758" s="3" t="s">
        <v>49</v>
      </c>
      <c r="F3758" s="3">
        <v>4703</v>
      </c>
      <c r="G3758" s="3">
        <f t="shared" si="177"/>
        <v>2004</v>
      </c>
      <c r="H3758" s="4">
        <v>4</v>
      </c>
      <c r="I3758" s="3" t="s">
        <v>36</v>
      </c>
      <c r="J3758" s="3">
        <v>7</v>
      </c>
      <c r="K3758" s="3">
        <v>3</v>
      </c>
      <c r="L3758" s="3">
        <v>0</v>
      </c>
      <c r="M3758" s="3">
        <v>7</v>
      </c>
      <c r="N3758" s="3">
        <v>0</v>
      </c>
      <c r="O3758" s="3">
        <v>0</v>
      </c>
      <c r="P3758" s="3">
        <f t="shared" si="179"/>
        <v>20.399999999999999</v>
      </c>
      <c r="Q3758" s="3">
        <v>45</v>
      </c>
      <c r="R3758" s="3">
        <f t="shared" si="178"/>
        <v>1</v>
      </c>
      <c r="S3758" s="3">
        <v>17</v>
      </c>
      <c r="T3758" s="3">
        <f>IF(AND(H3758&lt;5,S3758&gt;=VLOOKUP(A3758,anni!$A$1:$O$32,6,0)),1,0)</f>
        <v>0</v>
      </c>
    </row>
    <row r="3759" spans="1:20" x14ac:dyDescent="0.3">
      <c r="A3759" s="3">
        <v>2004</v>
      </c>
      <c r="B3759" s="3">
        <v>139</v>
      </c>
      <c r="C3759" s="3" t="s">
        <v>45</v>
      </c>
      <c r="D3759" s="3" t="s">
        <v>136</v>
      </c>
      <c r="E3759" s="3" t="s">
        <v>136</v>
      </c>
      <c r="F3759" s="3">
        <v>4376</v>
      </c>
      <c r="G3759" s="3">
        <f t="shared" si="177"/>
        <v>2004</v>
      </c>
      <c r="H3759" s="4">
        <v>4</v>
      </c>
      <c r="I3759" s="3" t="s">
        <v>36</v>
      </c>
      <c r="J3759" s="3">
        <v>3</v>
      </c>
      <c r="K3759" s="3">
        <v>0</v>
      </c>
      <c r="L3759" s="3">
        <v>0</v>
      </c>
      <c r="M3759" s="3">
        <v>0</v>
      </c>
      <c r="N3759" s="3">
        <v>0</v>
      </c>
      <c r="O3759" s="3">
        <v>0</v>
      </c>
      <c r="P3759" s="3">
        <f t="shared" si="179"/>
        <v>3.5999999999999996</v>
      </c>
      <c r="Q3759" s="3">
        <v>278</v>
      </c>
      <c r="R3759" s="3">
        <f t="shared" si="178"/>
        <v>2</v>
      </c>
      <c r="S3759" s="3">
        <v>3</v>
      </c>
      <c r="T3759" s="3">
        <f>IF(AND(H3759&lt;5,S3759&gt;=VLOOKUP(A3759,anni!$A$1:$O$32,6,0)),1,0)</f>
        <v>0</v>
      </c>
    </row>
    <row r="3760" spans="1:20" x14ac:dyDescent="0.3">
      <c r="A3760" s="3">
        <v>2004</v>
      </c>
      <c r="B3760" s="3">
        <v>140</v>
      </c>
      <c r="C3760" s="3" t="s">
        <v>45</v>
      </c>
      <c r="D3760" s="3" t="s">
        <v>49</v>
      </c>
      <c r="E3760" s="3" t="s">
        <v>49</v>
      </c>
      <c r="F3760" s="3">
        <v>4798</v>
      </c>
      <c r="G3760" s="3">
        <f t="shared" si="177"/>
        <v>2004</v>
      </c>
      <c r="H3760" s="4">
        <v>1</v>
      </c>
      <c r="I3760" s="3" t="s">
        <v>31</v>
      </c>
      <c r="J3760" s="3">
        <v>2</v>
      </c>
      <c r="K3760" s="3">
        <v>3</v>
      </c>
      <c r="L3760" s="3">
        <v>0</v>
      </c>
      <c r="M3760" s="3">
        <v>7</v>
      </c>
      <c r="N3760" s="3">
        <v>0</v>
      </c>
      <c r="O3760" s="3">
        <v>1</v>
      </c>
      <c r="P3760" s="3">
        <f t="shared" si="179"/>
        <v>23.400000000000002</v>
      </c>
      <c r="Q3760" s="3">
        <v>86</v>
      </c>
      <c r="R3760" s="3">
        <f t="shared" si="178"/>
        <v>5</v>
      </c>
      <c r="S3760" s="3">
        <v>13</v>
      </c>
      <c r="T3760" s="3">
        <f>IF(AND(H3760&lt;5,S3760&gt;=VLOOKUP(A3760,anni!$A$1:$O$32,6,0)),1,0)</f>
        <v>0</v>
      </c>
    </row>
    <row r="3761" spans="1:20" x14ac:dyDescent="0.3">
      <c r="A3761" s="3">
        <v>2004</v>
      </c>
      <c r="B3761" s="3">
        <v>141</v>
      </c>
      <c r="C3761" s="3" t="s">
        <v>62</v>
      </c>
      <c r="D3761" s="3" t="s">
        <v>149</v>
      </c>
      <c r="E3761" s="3" t="s">
        <v>149</v>
      </c>
      <c r="F3761" s="3">
        <v>4651</v>
      </c>
      <c r="G3761" s="3">
        <f t="shared" si="177"/>
        <v>2004</v>
      </c>
      <c r="H3761" s="4">
        <v>5</v>
      </c>
      <c r="I3761" s="3" t="s">
        <v>36</v>
      </c>
      <c r="J3761" s="3">
        <v>4</v>
      </c>
      <c r="K3761" s="3">
        <v>0</v>
      </c>
      <c r="L3761" s="3">
        <v>0</v>
      </c>
      <c r="M3761" s="3">
        <v>1</v>
      </c>
      <c r="N3761" s="3">
        <v>0</v>
      </c>
      <c r="O3761" s="3">
        <v>0</v>
      </c>
      <c r="P3761" s="3">
        <f t="shared" si="179"/>
        <v>5</v>
      </c>
      <c r="Q3761" s="3">
        <v>250</v>
      </c>
      <c r="R3761" s="3">
        <f t="shared" si="178"/>
        <v>1</v>
      </c>
      <c r="S3761" s="3">
        <v>5</v>
      </c>
      <c r="T3761" s="3">
        <f>IF(AND(H3761&lt;5,S3761&gt;=VLOOKUP(A3761,anni!$A$1:$O$32,6,0)),1,0)</f>
        <v>0</v>
      </c>
    </row>
    <row r="3762" spans="1:20" x14ac:dyDescent="0.3">
      <c r="A3762" s="3">
        <v>2004</v>
      </c>
      <c r="B3762" s="3">
        <v>142</v>
      </c>
      <c r="C3762" s="3" t="s">
        <v>34</v>
      </c>
      <c r="D3762" s="3" t="s">
        <v>83</v>
      </c>
      <c r="E3762" s="3" t="s">
        <v>83</v>
      </c>
      <c r="F3762" s="3">
        <v>4760</v>
      </c>
      <c r="G3762" s="3">
        <f t="shared" si="177"/>
        <v>2004</v>
      </c>
      <c r="H3762" s="4">
        <v>2</v>
      </c>
      <c r="I3762" s="3" t="s">
        <v>31</v>
      </c>
      <c r="J3762" s="3">
        <v>7</v>
      </c>
      <c r="K3762" s="3">
        <v>3</v>
      </c>
      <c r="L3762" s="3">
        <v>0</v>
      </c>
      <c r="M3762" s="3">
        <v>7</v>
      </c>
      <c r="N3762" s="3">
        <v>0</v>
      </c>
      <c r="O3762" s="3">
        <v>0</v>
      </c>
      <c r="P3762" s="3">
        <f t="shared" si="179"/>
        <v>27.200000000000003</v>
      </c>
      <c r="Q3762" s="3">
        <v>45</v>
      </c>
      <c r="R3762" s="3">
        <f t="shared" si="178"/>
        <v>4</v>
      </c>
      <c r="S3762" s="3">
        <v>17</v>
      </c>
      <c r="T3762" s="3">
        <f>IF(AND(H3762&lt;5,S3762&gt;=VLOOKUP(A3762,anni!$A$1:$O$32,6,0)),1,0)</f>
        <v>0</v>
      </c>
    </row>
    <row r="3763" spans="1:20" x14ac:dyDescent="0.3">
      <c r="A3763" s="3">
        <v>2004</v>
      </c>
      <c r="B3763" s="3">
        <v>143</v>
      </c>
      <c r="C3763" s="3" t="s">
        <v>86</v>
      </c>
      <c r="D3763" s="3" t="s">
        <v>87</v>
      </c>
      <c r="E3763" s="3" t="s">
        <v>87</v>
      </c>
      <c r="F3763" s="3">
        <v>4378</v>
      </c>
      <c r="G3763" s="3">
        <f t="shared" si="177"/>
        <v>2004</v>
      </c>
      <c r="H3763" s="4">
        <v>4</v>
      </c>
      <c r="I3763" s="3" t="s">
        <v>36</v>
      </c>
      <c r="J3763" s="3">
        <v>7</v>
      </c>
      <c r="K3763" s="3">
        <v>3</v>
      </c>
      <c r="L3763" s="3">
        <v>4</v>
      </c>
      <c r="M3763" s="3">
        <v>7</v>
      </c>
      <c r="N3763" s="3">
        <v>2</v>
      </c>
      <c r="O3763" s="3">
        <v>0</v>
      </c>
      <c r="P3763" s="3">
        <f t="shared" si="179"/>
        <v>0</v>
      </c>
      <c r="Q3763" s="3">
        <v>19</v>
      </c>
      <c r="R3763" s="3">
        <f t="shared" si="178"/>
        <v>4</v>
      </c>
      <c r="S3763" s="3">
        <v>23</v>
      </c>
      <c r="T3763" s="3">
        <f>IF(AND(H3763&lt;5,S3763&gt;=VLOOKUP(A3763,anni!$A$1:$O$32,6,0)),1,0)</f>
        <v>1</v>
      </c>
    </row>
    <row r="3764" spans="1:20" x14ac:dyDescent="0.3">
      <c r="A3764" s="3">
        <v>2004</v>
      </c>
      <c r="B3764" s="3">
        <v>144</v>
      </c>
      <c r="C3764" s="3" t="s">
        <v>56</v>
      </c>
      <c r="D3764" s="3" t="s">
        <v>99</v>
      </c>
      <c r="E3764" s="3" t="s">
        <v>99</v>
      </c>
      <c r="F3764" s="3">
        <v>4607</v>
      </c>
      <c r="G3764" s="3">
        <f t="shared" si="177"/>
        <v>2004</v>
      </c>
      <c r="H3764" s="4">
        <v>2</v>
      </c>
      <c r="I3764" s="3" t="s">
        <v>31</v>
      </c>
      <c r="J3764" s="3">
        <v>7</v>
      </c>
      <c r="K3764" s="3">
        <v>3</v>
      </c>
      <c r="L3764" s="3">
        <v>0</v>
      </c>
      <c r="M3764" s="3">
        <v>1</v>
      </c>
      <c r="N3764" s="3">
        <v>0</v>
      </c>
      <c r="O3764" s="3">
        <v>1</v>
      </c>
      <c r="P3764" s="3">
        <f t="shared" si="179"/>
        <v>19.200000000000003</v>
      </c>
      <c r="Q3764" s="3">
        <v>99</v>
      </c>
      <c r="R3764" s="3">
        <f t="shared" si="178"/>
        <v>5</v>
      </c>
      <c r="S3764" s="3">
        <v>12</v>
      </c>
      <c r="T3764" s="3">
        <f>IF(AND(H3764&lt;5,S3764&gt;=VLOOKUP(A3764,anni!$A$1:$O$32,6,0)),1,0)</f>
        <v>0</v>
      </c>
    </row>
    <row r="3765" spans="1:20" x14ac:dyDescent="0.3">
      <c r="A3765" s="3">
        <v>2004</v>
      </c>
      <c r="B3765" s="3">
        <v>145</v>
      </c>
      <c r="C3765" s="3" t="s">
        <v>45</v>
      </c>
      <c r="D3765" s="3" t="s">
        <v>46</v>
      </c>
      <c r="E3765" s="3" t="s">
        <v>46</v>
      </c>
      <c r="F3765" s="3">
        <v>4799</v>
      </c>
      <c r="G3765" s="3">
        <f t="shared" si="177"/>
        <v>2004</v>
      </c>
      <c r="H3765" s="4">
        <v>1</v>
      </c>
      <c r="I3765" s="3" t="s">
        <v>31</v>
      </c>
      <c r="J3765" s="3">
        <v>7</v>
      </c>
      <c r="K3765" s="3">
        <v>0</v>
      </c>
      <c r="L3765" s="3">
        <v>0</v>
      </c>
      <c r="M3765" s="3">
        <v>5</v>
      </c>
      <c r="N3765" s="3">
        <v>0</v>
      </c>
      <c r="O3765" s="3">
        <v>0</v>
      </c>
      <c r="P3765" s="3">
        <f t="shared" si="179"/>
        <v>21.6</v>
      </c>
      <c r="Q3765" s="3">
        <v>99</v>
      </c>
      <c r="R3765" s="3">
        <f t="shared" si="178"/>
        <v>5</v>
      </c>
      <c r="S3765" s="3">
        <v>12</v>
      </c>
      <c r="T3765" s="3">
        <f>IF(AND(H3765&lt;5,S3765&gt;=VLOOKUP(A3765,anni!$A$1:$O$32,6,0)),1,0)</f>
        <v>0</v>
      </c>
    </row>
    <row r="3766" spans="1:20" x14ac:dyDescent="0.3">
      <c r="A3766" s="3">
        <v>2004</v>
      </c>
      <c r="B3766" s="3">
        <v>146</v>
      </c>
      <c r="C3766" s="3" t="s">
        <v>29</v>
      </c>
      <c r="D3766" s="3" t="s">
        <v>82</v>
      </c>
      <c r="E3766" s="3" t="s">
        <v>82</v>
      </c>
      <c r="F3766" s="3">
        <v>4652</v>
      </c>
      <c r="G3766" s="3">
        <f t="shared" si="177"/>
        <v>2004</v>
      </c>
      <c r="H3766" s="4">
        <v>5</v>
      </c>
      <c r="I3766" s="3" t="s">
        <v>36</v>
      </c>
      <c r="J3766" s="3">
        <v>7</v>
      </c>
      <c r="K3766" s="3">
        <v>3</v>
      </c>
      <c r="L3766" s="3">
        <v>0</v>
      </c>
      <c r="M3766" s="3">
        <v>0</v>
      </c>
      <c r="N3766" s="3">
        <v>0</v>
      </c>
      <c r="O3766" s="3">
        <v>1</v>
      </c>
      <c r="P3766" s="3">
        <f t="shared" si="179"/>
        <v>11</v>
      </c>
      <c r="Q3766" s="3">
        <v>111</v>
      </c>
      <c r="R3766" s="3">
        <f t="shared" si="178"/>
        <v>1</v>
      </c>
      <c r="S3766" s="3">
        <v>11</v>
      </c>
      <c r="T3766" s="3">
        <f>IF(AND(H3766&lt;5,S3766&gt;=VLOOKUP(A3766,anni!$A$1:$O$32,6,0)),1,0)</f>
        <v>0</v>
      </c>
    </row>
    <row r="3767" spans="1:20" x14ac:dyDescent="0.3">
      <c r="A3767" s="3">
        <v>2004</v>
      </c>
      <c r="B3767" s="3">
        <v>147</v>
      </c>
      <c r="C3767" s="3" t="s">
        <v>69</v>
      </c>
      <c r="D3767" s="3" t="s">
        <v>119</v>
      </c>
      <c r="E3767" s="3" t="s">
        <v>119</v>
      </c>
      <c r="F3767" s="3">
        <v>4653</v>
      </c>
      <c r="G3767" s="3">
        <f t="shared" si="177"/>
        <v>2004</v>
      </c>
      <c r="H3767" s="4">
        <v>5</v>
      </c>
      <c r="I3767" s="3" t="s">
        <v>36</v>
      </c>
      <c r="J3767" s="3">
        <v>7</v>
      </c>
      <c r="K3767" s="3">
        <v>1</v>
      </c>
      <c r="L3767" s="3">
        <v>0</v>
      </c>
      <c r="M3767" s="3">
        <v>0</v>
      </c>
      <c r="N3767" s="3">
        <v>0</v>
      </c>
      <c r="O3767" s="3">
        <v>0</v>
      </c>
      <c r="P3767" s="3">
        <f t="shared" si="179"/>
        <v>8</v>
      </c>
      <c r="Q3767" s="3">
        <v>175</v>
      </c>
      <c r="R3767" s="3">
        <f t="shared" si="178"/>
        <v>1</v>
      </c>
      <c r="S3767" s="3">
        <v>8</v>
      </c>
      <c r="T3767" s="3">
        <f>IF(AND(H3767&lt;5,S3767&gt;=VLOOKUP(A3767,anni!$A$1:$O$32,6,0)),1,0)</f>
        <v>0</v>
      </c>
    </row>
    <row r="3768" spans="1:20" x14ac:dyDescent="0.3">
      <c r="A3768" s="3">
        <v>2004</v>
      </c>
      <c r="B3768" s="3">
        <v>148</v>
      </c>
      <c r="C3768" s="3" t="s">
        <v>37</v>
      </c>
      <c r="D3768" s="3" t="s">
        <v>55</v>
      </c>
      <c r="E3768" s="3" t="s">
        <v>55</v>
      </c>
      <c r="F3768" s="3">
        <v>4379</v>
      </c>
      <c r="G3768" s="3">
        <f t="shared" si="177"/>
        <v>2004</v>
      </c>
      <c r="H3768" s="4">
        <v>4</v>
      </c>
      <c r="I3768" s="3" t="s">
        <v>36</v>
      </c>
      <c r="J3768" s="3">
        <v>7</v>
      </c>
      <c r="K3768" s="3">
        <v>1</v>
      </c>
      <c r="L3768" s="3">
        <v>3</v>
      </c>
      <c r="M3768" s="3">
        <v>0</v>
      </c>
      <c r="N3768" s="3">
        <v>1</v>
      </c>
      <c r="O3768" s="3">
        <v>1</v>
      </c>
      <c r="P3768" s="3">
        <f t="shared" si="179"/>
        <v>15.6</v>
      </c>
      <c r="Q3768" s="3">
        <v>86</v>
      </c>
      <c r="R3768" s="3">
        <f t="shared" si="178"/>
        <v>4</v>
      </c>
      <c r="S3768" s="3">
        <v>13</v>
      </c>
      <c r="T3768" s="3">
        <f>IF(AND(H3768&lt;5,S3768&gt;=VLOOKUP(A3768,anni!$A$1:$O$32,6,0)),1,0)</f>
        <v>0</v>
      </c>
    </row>
    <row r="3769" spans="1:20" x14ac:dyDescent="0.3">
      <c r="A3769" s="3">
        <v>2004</v>
      </c>
      <c r="B3769" s="3">
        <v>149</v>
      </c>
      <c r="C3769" s="3" t="s">
        <v>62</v>
      </c>
      <c r="D3769" s="3" t="s">
        <v>134</v>
      </c>
      <c r="E3769" s="3" t="s">
        <v>134</v>
      </c>
      <c r="F3769" s="3">
        <v>4704</v>
      </c>
      <c r="G3769" s="3">
        <f t="shared" si="177"/>
        <v>2004</v>
      </c>
      <c r="H3769" s="4">
        <v>4</v>
      </c>
      <c r="I3769" s="3" t="s">
        <v>36</v>
      </c>
      <c r="J3769" s="3">
        <v>7</v>
      </c>
      <c r="K3769" s="3">
        <v>0</v>
      </c>
      <c r="L3769" s="3">
        <v>0</v>
      </c>
      <c r="M3769" s="3">
        <v>6</v>
      </c>
      <c r="N3769" s="3">
        <v>0</v>
      </c>
      <c r="O3769" s="3">
        <v>0</v>
      </c>
      <c r="P3769" s="3">
        <f t="shared" si="179"/>
        <v>15.6</v>
      </c>
      <c r="Q3769" s="3">
        <v>86</v>
      </c>
      <c r="R3769" s="3">
        <f t="shared" si="178"/>
        <v>2</v>
      </c>
      <c r="S3769" s="3">
        <v>13</v>
      </c>
      <c r="T3769" s="3">
        <f>IF(AND(H3769&lt;5,S3769&gt;=VLOOKUP(A3769,anni!$A$1:$O$32,6,0)),1,0)</f>
        <v>0</v>
      </c>
    </row>
    <row r="3770" spans="1:20" x14ac:dyDescent="0.3">
      <c r="A3770" s="3">
        <v>2004</v>
      </c>
      <c r="B3770" s="3">
        <v>150</v>
      </c>
      <c r="C3770" s="3" t="s">
        <v>69</v>
      </c>
      <c r="D3770" s="3" t="s">
        <v>90</v>
      </c>
      <c r="E3770" s="3" t="s">
        <v>90</v>
      </c>
      <c r="F3770" s="3">
        <v>4730</v>
      </c>
      <c r="G3770" s="3">
        <f t="shared" si="177"/>
        <v>2004</v>
      </c>
      <c r="H3770" s="4">
        <v>3</v>
      </c>
      <c r="I3770" s="3" t="s">
        <v>36</v>
      </c>
      <c r="J3770" s="3">
        <v>7</v>
      </c>
      <c r="K3770" s="3">
        <v>0</v>
      </c>
      <c r="L3770" s="3">
        <v>0</v>
      </c>
      <c r="M3770" s="3">
        <v>0</v>
      </c>
      <c r="N3770" s="3">
        <v>0</v>
      </c>
      <c r="O3770" s="3">
        <v>0</v>
      </c>
      <c r="P3770" s="3">
        <f t="shared" si="179"/>
        <v>9.7999999999999989</v>
      </c>
      <c r="Q3770" s="3">
        <v>202</v>
      </c>
      <c r="R3770" s="3">
        <f t="shared" si="178"/>
        <v>1</v>
      </c>
      <c r="S3770" s="3">
        <v>7</v>
      </c>
      <c r="T3770" s="3">
        <f>IF(AND(H3770&lt;5,S3770&gt;=VLOOKUP(A3770,anni!$A$1:$O$32,6,0)),1,0)</f>
        <v>0</v>
      </c>
    </row>
    <row r="3771" spans="1:20" x14ac:dyDescent="0.3">
      <c r="A3771" s="3">
        <v>2004</v>
      </c>
      <c r="B3771" s="3">
        <v>151</v>
      </c>
      <c r="C3771" s="3" t="s">
        <v>101</v>
      </c>
      <c r="D3771" s="3" t="s">
        <v>104</v>
      </c>
      <c r="E3771" s="3" t="s">
        <v>104</v>
      </c>
      <c r="F3771" s="3">
        <v>4186</v>
      </c>
      <c r="G3771" s="3">
        <f t="shared" si="177"/>
        <v>2004</v>
      </c>
      <c r="H3771" s="4">
        <v>5</v>
      </c>
      <c r="I3771" s="3" t="s">
        <v>36</v>
      </c>
      <c r="P3771" s="3">
        <f t="shared" si="179"/>
        <v>-1</v>
      </c>
      <c r="Q3771" s="3">
        <v>296</v>
      </c>
      <c r="R3771" s="3">
        <f t="shared" si="178"/>
        <v>2</v>
      </c>
      <c r="S3771" s="3">
        <v>-1</v>
      </c>
      <c r="T3771" s="3">
        <f>IF(AND(H3771&lt;5,S3771&gt;=VLOOKUP(A3771,anni!$A$1:$O$32,6,0)),1,0)</f>
        <v>0</v>
      </c>
    </row>
    <row r="3772" spans="1:20" x14ac:dyDescent="0.3">
      <c r="A3772" s="3">
        <v>2004</v>
      </c>
      <c r="B3772" s="3">
        <v>152</v>
      </c>
      <c r="C3772" s="3" t="s">
        <v>29</v>
      </c>
      <c r="D3772" s="3" t="s">
        <v>75</v>
      </c>
      <c r="E3772" s="3" t="s">
        <v>75</v>
      </c>
      <c r="F3772" s="3">
        <v>4761</v>
      </c>
      <c r="G3772" s="3">
        <f t="shared" si="177"/>
        <v>2004</v>
      </c>
      <c r="H3772" s="4">
        <v>2</v>
      </c>
      <c r="I3772" s="3" t="s">
        <v>31</v>
      </c>
      <c r="J3772" s="3">
        <v>7</v>
      </c>
      <c r="K3772" s="3">
        <v>0</v>
      </c>
      <c r="L3772" s="3">
        <v>2</v>
      </c>
      <c r="M3772" s="3">
        <v>2</v>
      </c>
      <c r="N3772" s="3">
        <v>0</v>
      </c>
      <c r="O3772" s="3">
        <v>0</v>
      </c>
      <c r="P3772" s="3">
        <f t="shared" si="179"/>
        <v>17.600000000000001</v>
      </c>
      <c r="Q3772" s="3">
        <v>111</v>
      </c>
      <c r="R3772" s="3">
        <f t="shared" si="178"/>
        <v>3</v>
      </c>
      <c r="S3772" s="3">
        <v>11</v>
      </c>
      <c r="T3772" s="3">
        <f>IF(AND(H3772&lt;5,S3772&gt;=VLOOKUP(A3772,anni!$A$1:$O$32,6,0)),1,0)</f>
        <v>0</v>
      </c>
    </row>
    <row r="3773" spans="1:20" x14ac:dyDescent="0.3">
      <c r="A3773" s="3">
        <v>2004</v>
      </c>
      <c r="B3773" s="3">
        <v>153</v>
      </c>
      <c r="C3773" s="3" t="s">
        <v>69</v>
      </c>
      <c r="D3773" s="3" t="s">
        <v>78</v>
      </c>
      <c r="E3773" s="3" t="s">
        <v>78</v>
      </c>
      <c r="F3773" s="3">
        <v>4528</v>
      </c>
      <c r="G3773" s="3">
        <f t="shared" si="177"/>
        <v>2004</v>
      </c>
      <c r="H3773" s="4">
        <v>4</v>
      </c>
      <c r="I3773" s="3" t="s">
        <v>36</v>
      </c>
      <c r="J3773" s="3">
        <v>7</v>
      </c>
      <c r="K3773" s="3">
        <v>3</v>
      </c>
      <c r="L3773" s="3">
        <v>0</v>
      </c>
      <c r="M3773" s="3">
        <v>3</v>
      </c>
      <c r="N3773" s="3">
        <v>0</v>
      </c>
      <c r="O3773" s="3">
        <v>0</v>
      </c>
      <c r="P3773" s="3">
        <f t="shared" si="179"/>
        <v>15.6</v>
      </c>
      <c r="Q3773" s="3">
        <v>86</v>
      </c>
      <c r="R3773" s="3">
        <f t="shared" si="178"/>
        <v>3</v>
      </c>
      <c r="S3773" s="3">
        <v>13</v>
      </c>
      <c r="T3773" s="3">
        <f>IF(AND(H3773&lt;5,S3773&gt;=VLOOKUP(A3773,anni!$A$1:$O$32,6,0)),1,0)</f>
        <v>0</v>
      </c>
    </row>
    <row r="3774" spans="1:20" x14ac:dyDescent="0.3">
      <c r="A3774" s="3">
        <v>2004</v>
      </c>
      <c r="B3774" s="3">
        <v>154</v>
      </c>
      <c r="C3774" s="3" t="s">
        <v>32</v>
      </c>
      <c r="D3774" s="3" t="s">
        <v>61</v>
      </c>
      <c r="E3774" s="3" t="s">
        <v>61</v>
      </c>
      <c r="F3774" s="3">
        <v>4654</v>
      </c>
      <c r="G3774" s="3">
        <f t="shared" si="177"/>
        <v>2004</v>
      </c>
      <c r="H3774" s="4">
        <v>5</v>
      </c>
      <c r="I3774" s="3" t="s">
        <v>36</v>
      </c>
      <c r="J3774" s="3">
        <v>5</v>
      </c>
      <c r="K3774" s="3">
        <v>0</v>
      </c>
      <c r="L3774" s="3">
        <v>0</v>
      </c>
      <c r="M3774" s="3">
        <v>6</v>
      </c>
      <c r="N3774" s="3">
        <v>0</v>
      </c>
      <c r="O3774" s="3">
        <v>0</v>
      </c>
      <c r="P3774" s="3">
        <f t="shared" si="179"/>
        <v>11</v>
      </c>
      <c r="Q3774" s="3">
        <v>111</v>
      </c>
      <c r="R3774" s="3">
        <f t="shared" si="178"/>
        <v>1</v>
      </c>
      <c r="S3774" s="3">
        <v>11</v>
      </c>
      <c r="T3774" s="3">
        <f>IF(AND(H3774&lt;5,S3774&gt;=VLOOKUP(A3774,anni!$A$1:$O$32,6,0)),1,0)</f>
        <v>0</v>
      </c>
    </row>
    <row r="3775" spans="1:20" x14ac:dyDescent="0.3">
      <c r="A3775" s="3">
        <v>2004</v>
      </c>
      <c r="B3775" s="3">
        <v>155</v>
      </c>
      <c r="C3775" s="3" t="s">
        <v>45</v>
      </c>
      <c r="D3775" s="3" t="s">
        <v>49</v>
      </c>
      <c r="E3775" s="3" t="s">
        <v>49</v>
      </c>
      <c r="F3775" s="3">
        <v>4762</v>
      </c>
      <c r="G3775" s="3">
        <f t="shared" si="177"/>
        <v>2004</v>
      </c>
      <c r="H3775" s="4">
        <v>2</v>
      </c>
      <c r="I3775" s="3" t="s">
        <v>31</v>
      </c>
      <c r="J3775" s="3">
        <v>7</v>
      </c>
      <c r="K3775" s="3">
        <v>2</v>
      </c>
      <c r="L3775" s="3">
        <v>3</v>
      </c>
      <c r="M3775" s="3">
        <v>5</v>
      </c>
      <c r="N3775" s="3">
        <v>0</v>
      </c>
      <c r="O3775" s="3">
        <v>1</v>
      </c>
      <c r="P3775" s="3">
        <f t="shared" si="179"/>
        <v>28.8</v>
      </c>
      <c r="Q3775" s="3">
        <v>40</v>
      </c>
      <c r="R3775" s="3">
        <f t="shared" si="178"/>
        <v>3</v>
      </c>
      <c r="S3775" s="3">
        <v>18</v>
      </c>
      <c r="T3775" s="3">
        <f>IF(AND(H3775&lt;5,S3775&gt;=VLOOKUP(A3775,anni!$A$1:$O$32,6,0)),1,0)</f>
        <v>0</v>
      </c>
    </row>
    <row r="3776" spans="1:20" x14ac:dyDescent="0.3">
      <c r="A3776" s="3">
        <v>2004</v>
      </c>
      <c r="B3776" s="3">
        <v>156</v>
      </c>
      <c r="C3776" s="3" t="s">
        <v>53</v>
      </c>
      <c r="D3776" s="3" t="s">
        <v>113</v>
      </c>
      <c r="E3776" s="3" t="s">
        <v>113</v>
      </c>
      <c r="F3776" s="3">
        <v>4655</v>
      </c>
      <c r="G3776" s="3">
        <f t="shared" si="177"/>
        <v>2004</v>
      </c>
      <c r="H3776" s="4">
        <v>5</v>
      </c>
      <c r="I3776" s="3" t="s">
        <v>36</v>
      </c>
      <c r="J3776" s="3">
        <v>7</v>
      </c>
      <c r="K3776" s="3">
        <v>3</v>
      </c>
      <c r="L3776" s="3">
        <v>3</v>
      </c>
      <c r="M3776" s="3">
        <v>0</v>
      </c>
      <c r="N3776" s="3">
        <v>0</v>
      </c>
      <c r="O3776" s="3">
        <v>0</v>
      </c>
      <c r="P3776" s="3">
        <f t="shared" si="179"/>
        <v>13</v>
      </c>
      <c r="Q3776" s="3">
        <v>86</v>
      </c>
      <c r="R3776" s="3">
        <f t="shared" si="178"/>
        <v>1</v>
      </c>
      <c r="S3776" s="3">
        <v>13</v>
      </c>
      <c r="T3776" s="3">
        <f>IF(AND(H3776&lt;5,S3776&gt;=VLOOKUP(A3776,anni!$A$1:$O$32,6,0)),1,0)</f>
        <v>0</v>
      </c>
    </row>
    <row r="3777" spans="1:20" x14ac:dyDescent="0.3">
      <c r="A3777" s="3">
        <v>2004</v>
      </c>
      <c r="B3777" s="3">
        <v>157</v>
      </c>
      <c r="C3777" s="3" t="s">
        <v>59</v>
      </c>
      <c r="D3777" s="3" t="s">
        <v>128</v>
      </c>
      <c r="E3777" s="3" t="s">
        <v>128</v>
      </c>
      <c r="F3777" s="3">
        <v>4498</v>
      </c>
      <c r="G3777" s="3">
        <f t="shared" si="177"/>
        <v>2004</v>
      </c>
      <c r="H3777" s="4">
        <v>5</v>
      </c>
      <c r="I3777" s="3" t="s">
        <v>36</v>
      </c>
      <c r="J3777" s="3">
        <v>7</v>
      </c>
      <c r="K3777" s="3">
        <v>0</v>
      </c>
      <c r="L3777" s="3">
        <v>0</v>
      </c>
      <c r="M3777" s="3">
        <v>6</v>
      </c>
      <c r="N3777" s="3">
        <v>0</v>
      </c>
      <c r="O3777" s="3">
        <v>7</v>
      </c>
      <c r="P3777" s="3">
        <f t="shared" si="179"/>
        <v>20</v>
      </c>
      <c r="Q3777" s="3">
        <v>27</v>
      </c>
      <c r="R3777" s="3">
        <f t="shared" si="178"/>
        <v>2</v>
      </c>
      <c r="S3777" s="3">
        <v>20</v>
      </c>
      <c r="T3777" s="3">
        <f>IF(AND(H3777&lt;5,S3777&gt;=VLOOKUP(A3777,anni!$A$1:$O$32,6,0)),1,0)</f>
        <v>0</v>
      </c>
    </row>
    <row r="3778" spans="1:20" x14ac:dyDescent="0.3">
      <c r="A3778" s="3">
        <v>2004</v>
      </c>
      <c r="B3778" s="3">
        <v>158</v>
      </c>
      <c r="C3778" s="3" t="s">
        <v>86</v>
      </c>
      <c r="D3778" s="3" t="s">
        <v>150</v>
      </c>
      <c r="E3778" s="3" t="s">
        <v>150</v>
      </c>
      <c r="F3778" s="3">
        <v>4705</v>
      </c>
      <c r="G3778" s="3">
        <f t="shared" ref="G3778:G3841" si="180">A3778</f>
        <v>2004</v>
      </c>
      <c r="H3778" s="4">
        <v>4</v>
      </c>
      <c r="I3778" s="3" t="s">
        <v>36</v>
      </c>
      <c r="J3778" s="3">
        <v>0</v>
      </c>
      <c r="K3778" s="3">
        <v>0</v>
      </c>
      <c r="L3778" s="3">
        <v>0</v>
      </c>
      <c r="M3778" s="3">
        <v>0</v>
      </c>
      <c r="N3778" s="3">
        <v>0</v>
      </c>
      <c r="O3778" s="3">
        <v>0</v>
      </c>
      <c r="P3778" s="3">
        <f t="shared" si="179"/>
        <v>0</v>
      </c>
      <c r="Q3778" s="3">
        <v>289</v>
      </c>
      <c r="R3778" s="3">
        <f t="shared" si="178"/>
        <v>1</v>
      </c>
      <c r="S3778" s="3">
        <v>0</v>
      </c>
      <c r="T3778" s="3">
        <f>IF(AND(H3778&lt;5,S3778&gt;=VLOOKUP(A3778,anni!$A$1:$O$32,6,0)),1,0)</f>
        <v>0</v>
      </c>
    </row>
    <row r="3779" spans="1:20" x14ac:dyDescent="0.3">
      <c r="A3779" s="3">
        <v>2004</v>
      </c>
      <c r="B3779" s="3">
        <v>159</v>
      </c>
      <c r="C3779" s="3" t="s">
        <v>37</v>
      </c>
      <c r="D3779" s="3" t="s">
        <v>55</v>
      </c>
      <c r="E3779" s="3" t="s">
        <v>55</v>
      </c>
      <c r="F3779" s="3">
        <v>4656</v>
      </c>
      <c r="G3779" s="3">
        <f t="shared" si="180"/>
        <v>2004</v>
      </c>
      <c r="H3779" s="4">
        <v>5</v>
      </c>
      <c r="I3779" s="3" t="s">
        <v>36</v>
      </c>
      <c r="J3779" s="3">
        <v>7</v>
      </c>
      <c r="K3779" s="3">
        <v>3</v>
      </c>
      <c r="L3779" s="3">
        <v>0</v>
      </c>
      <c r="M3779" s="3">
        <v>4</v>
      </c>
      <c r="N3779" s="3">
        <v>0</v>
      </c>
      <c r="O3779" s="3">
        <v>0</v>
      </c>
      <c r="P3779" s="3">
        <f t="shared" si="179"/>
        <v>14</v>
      </c>
      <c r="Q3779" s="3">
        <v>72</v>
      </c>
      <c r="R3779" s="3">
        <f t="shared" si="178"/>
        <v>1</v>
      </c>
      <c r="S3779" s="3">
        <v>14</v>
      </c>
      <c r="T3779" s="3">
        <f>IF(AND(H3779&lt;5,S3779&gt;=VLOOKUP(A3779,anni!$A$1:$O$32,6,0)),1,0)</f>
        <v>0</v>
      </c>
    </row>
    <row r="3780" spans="1:20" x14ac:dyDescent="0.3">
      <c r="A3780" s="3">
        <v>2004</v>
      </c>
      <c r="B3780" s="3">
        <v>160</v>
      </c>
      <c r="C3780" s="3" t="s">
        <v>69</v>
      </c>
      <c r="D3780" s="3" t="s">
        <v>137</v>
      </c>
      <c r="E3780" s="3" t="s">
        <v>137</v>
      </c>
      <c r="F3780" s="3">
        <v>4657</v>
      </c>
      <c r="G3780" s="3">
        <f t="shared" si="180"/>
        <v>2004</v>
      </c>
      <c r="H3780" s="4">
        <v>5</v>
      </c>
      <c r="I3780" s="3" t="s">
        <v>36</v>
      </c>
      <c r="J3780" s="3">
        <v>7</v>
      </c>
      <c r="K3780" s="3">
        <v>0</v>
      </c>
      <c r="L3780" s="3">
        <v>0</v>
      </c>
      <c r="M3780" s="3">
        <v>0</v>
      </c>
      <c r="N3780" s="3">
        <v>0</v>
      </c>
      <c r="O3780" s="3">
        <v>0</v>
      </c>
      <c r="P3780" s="3">
        <f t="shared" si="179"/>
        <v>7</v>
      </c>
      <c r="Q3780" s="3">
        <v>202</v>
      </c>
      <c r="R3780" s="3">
        <f t="shared" si="178"/>
        <v>1</v>
      </c>
      <c r="S3780" s="3">
        <v>7</v>
      </c>
      <c r="T3780" s="3">
        <f>IF(AND(H3780&lt;5,S3780&gt;=VLOOKUP(A3780,anni!$A$1:$O$32,6,0)),1,0)</f>
        <v>0</v>
      </c>
    </row>
    <row r="3781" spans="1:20" x14ac:dyDescent="0.3">
      <c r="A3781" s="3">
        <v>2004</v>
      </c>
      <c r="B3781" s="3">
        <v>161</v>
      </c>
      <c r="C3781" s="3" t="s">
        <v>69</v>
      </c>
      <c r="D3781" s="3" t="s">
        <v>70</v>
      </c>
      <c r="E3781" s="3" t="s">
        <v>70</v>
      </c>
      <c r="F3781" s="3">
        <v>4412</v>
      </c>
      <c r="G3781" s="3">
        <f t="shared" si="180"/>
        <v>2004</v>
      </c>
      <c r="H3781" s="4">
        <v>3</v>
      </c>
      <c r="I3781" s="3" t="s">
        <v>36</v>
      </c>
      <c r="J3781" s="3">
        <v>7</v>
      </c>
      <c r="K3781" s="3">
        <v>0</v>
      </c>
      <c r="L3781" s="3">
        <v>0</v>
      </c>
      <c r="M3781" s="3">
        <v>5</v>
      </c>
      <c r="N3781" s="3">
        <v>0</v>
      </c>
      <c r="O3781" s="3">
        <v>0</v>
      </c>
      <c r="P3781" s="3">
        <f t="shared" si="179"/>
        <v>16.799999999999997</v>
      </c>
      <c r="Q3781" s="3">
        <v>99</v>
      </c>
      <c r="R3781" s="3">
        <f t="shared" si="178"/>
        <v>5</v>
      </c>
      <c r="S3781" s="3">
        <v>12</v>
      </c>
      <c r="T3781" s="3">
        <f>IF(AND(H3781&lt;5,S3781&gt;=VLOOKUP(A3781,anni!$A$1:$O$32,6,0)),1,0)</f>
        <v>0</v>
      </c>
    </row>
    <row r="3782" spans="1:20" x14ac:dyDescent="0.3">
      <c r="A3782" s="3">
        <v>2004</v>
      </c>
      <c r="B3782" s="3">
        <v>162</v>
      </c>
      <c r="C3782" s="3" t="s">
        <v>62</v>
      </c>
      <c r="D3782" s="3" t="s">
        <v>63</v>
      </c>
      <c r="E3782" s="3" t="s">
        <v>63</v>
      </c>
      <c r="F3782" s="3">
        <v>4800</v>
      </c>
      <c r="G3782" s="3">
        <f t="shared" si="180"/>
        <v>2004</v>
      </c>
      <c r="H3782" s="4">
        <v>1</v>
      </c>
      <c r="I3782" s="3" t="s">
        <v>31</v>
      </c>
      <c r="J3782" s="3">
        <v>4</v>
      </c>
      <c r="K3782" s="3">
        <v>0</v>
      </c>
      <c r="L3782" s="3">
        <v>0</v>
      </c>
      <c r="M3782" s="3">
        <v>0</v>
      </c>
      <c r="N3782" s="3">
        <v>0</v>
      </c>
      <c r="O3782" s="3">
        <v>1</v>
      </c>
      <c r="P3782" s="3">
        <f t="shared" si="179"/>
        <v>9</v>
      </c>
      <c r="Q3782" s="3">
        <v>250</v>
      </c>
      <c r="R3782" s="3">
        <f t="shared" si="178"/>
        <v>1</v>
      </c>
      <c r="S3782" s="3">
        <v>5</v>
      </c>
      <c r="T3782" s="3">
        <f>IF(AND(H3782&lt;5,S3782&gt;=VLOOKUP(A3782,anni!$A$1:$O$32,6,0)),1,0)</f>
        <v>0</v>
      </c>
    </row>
    <row r="3783" spans="1:20" x14ac:dyDescent="0.3">
      <c r="A3783" s="3">
        <v>2004</v>
      </c>
      <c r="B3783" s="3">
        <v>163</v>
      </c>
      <c r="C3783" s="3" t="s">
        <v>37</v>
      </c>
      <c r="D3783" s="3" t="s">
        <v>55</v>
      </c>
      <c r="E3783" s="3" t="s">
        <v>55</v>
      </c>
      <c r="F3783" s="3">
        <v>4413</v>
      </c>
      <c r="G3783" s="3">
        <f t="shared" si="180"/>
        <v>2004</v>
      </c>
      <c r="H3783" s="4">
        <v>3</v>
      </c>
      <c r="I3783" s="3" t="s">
        <v>36</v>
      </c>
      <c r="J3783" s="3">
        <v>7</v>
      </c>
      <c r="K3783" s="3">
        <v>0</v>
      </c>
      <c r="L3783" s="3">
        <v>0</v>
      </c>
      <c r="M3783" s="3">
        <v>1</v>
      </c>
      <c r="N3783" s="3">
        <v>0</v>
      </c>
      <c r="O3783" s="3">
        <v>0</v>
      </c>
      <c r="P3783" s="3">
        <f t="shared" si="179"/>
        <v>11.2</v>
      </c>
      <c r="Q3783" s="3">
        <v>175</v>
      </c>
      <c r="R3783" s="3">
        <f t="shared" si="178"/>
        <v>4</v>
      </c>
      <c r="S3783" s="3">
        <v>8</v>
      </c>
      <c r="T3783" s="3">
        <f>IF(AND(H3783&lt;5,S3783&gt;=VLOOKUP(A3783,anni!$A$1:$O$32,6,0)),1,0)</f>
        <v>0</v>
      </c>
    </row>
    <row r="3784" spans="1:20" x14ac:dyDescent="0.3">
      <c r="A3784" s="3">
        <v>2004</v>
      </c>
      <c r="B3784" s="3">
        <v>164</v>
      </c>
      <c r="C3784" s="3" t="s">
        <v>56</v>
      </c>
      <c r="D3784" s="3" t="s">
        <v>71</v>
      </c>
      <c r="E3784" s="3" t="s">
        <v>71</v>
      </c>
      <c r="F3784" s="3">
        <v>4763</v>
      </c>
      <c r="G3784" s="3">
        <f t="shared" si="180"/>
        <v>2004</v>
      </c>
      <c r="H3784" s="4">
        <v>2</v>
      </c>
      <c r="I3784" s="3" t="s">
        <v>31</v>
      </c>
      <c r="J3784" s="3">
        <v>7</v>
      </c>
      <c r="K3784" s="3">
        <v>2</v>
      </c>
      <c r="L3784" s="3">
        <v>0</v>
      </c>
      <c r="M3784" s="3">
        <v>0</v>
      </c>
      <c r="N3784" s="3">
        <v>0</v>
      </c>
      <c r="O3784" s="3">
        <v>0</v>
      </c>
      <c r="P3784" s="3">
        <f t="shared" si="179"/>
        <v>14.4</v>
      </c>
      <c r="Q3784" s="3">
        <v>154</v>
      </c>
      <c r="R3784" s="3">
        <f t="shared" si="178"/>
        <v>4</v>
      </c>
      <c r="S3784" s="3">
        <v>9</v>
      </c>
      <c r="T3784" s="3">
        <f>IF(AND(H3784&lt;5,S3784&gt;=VLOOKUP(A3784,anni!$A$1:$O$32,6,0)),1,0)</f>
        <v>0</v>
      </c>
    </row>
    <row r="3785" spans="1:20" x14ac:dyDescent="0.3">
      <c r="A3785" s="3">
        <v>2004</v>
      </c>
      <c r="B3785" s="3">
        <v>165</v>
      </c>
      <c r="C3785" s="3" t="s">
        <v>39</v>
      </c>
      <c r="D3785" s="3" t="s">
        <v>65</v>
      </c>
      <c r="E3785" s="3" t="s">
        <v>65</v>
      </c>
      <c r="F3785" s="3">
        <v>4608</v>
      </c>
      <c r="G3785" s="3">
        <f t="shared" si="180"/>
        <v>2004</v>
      </c>
      <c r="H3785" s="4">
        <v>2</v>
      </c>
      <c r="I3785" s="3" t="s">
        <v>31</v>
      </c>
      <c r="J3785" s="3">
        <v>6</v>
      </c>
      <c r="K3785" s="3">
        <v>0</v>
      </c>
      <c r="L3785" s="3">
        <v>0</v>
      </c>
      <c r="M3785" s="3">
        <v>7</v>
      </c>
      <c r="N3785" s="3">
        <v>0</v>
      </c>
      <c r="O3785" s="3">
        <v>0</v>
      </c>
      <c r="P3785" s="3">
        <f t="shared" si="179"/>
        <v>20.8</v>
      </c>
      <c r="Q3785" s="3">
        <v>86</v>
      </c>
      <c r="R3785" s="3">
        <f t="shared" si="178"/>
        <v>4</v>
      </c>
      <c r="S3785" s="3">
        <v>13</v>
      </c>
      <c r="T3785" s="3">
        <f>IF(AND(H3785&lt;5,S3785&gt;=VLOOKUP(A3785,anni!$A$1:$O$32,6,0)),1,0)</f>
        <v>0</v>
      </c>
    </row>
    <row r="3786" spans="1:20" x14ac:dyDescent="0.3">
      <c r="A3786" s="3">
        <v>2004</v>
      </c>
      <c r="B3786" s="3">
        <v>166</v>
      </c>
      <c r="C3786" s="3" t="s">
        <v>34</v>
      </c>
      <c r="D3786" s="3" t="s">
        <v>41</v>
      </c>
      <c r="E3786" s="3" t="s">
        <v>41</v>
      </c>
      <c r="F3786" s="3">
        <v>4658</v>
      </c>
      <c r="G3786" s="3">
        <f t="shared" si="180"/>
        <v>2004</v>
      </c>
      <c r="H3786" s="4">
        <v>5</v>
      </c>
      <c r="I3786" s="3" t="s">
        <v>36</v>
      </c>
      <c r="J3786" s="3">
        <v>7</v>
      </c>
      <c r="K3786" s="3">
        <v>0</v>
      </c>
      <c r="L3786" s="3">
        <v>0</v>
      </c>
      <c r="M3786" s="3">
        <v>0</v>
      </c>
      <c r="N3786" s="3">
        <v>0</v>
      </c>
      <c r="O3786" s="3">
        <v>7</v>
      </c>
      <c r="P3786" s="3">
        <f t="shared" si="179"/>
        <v>14</v>
      </c>
      <c r="Q3786" s="3">
        <v>72</v>
      </c>
      <c r="R3786" s="3">
        <f t="shared" si="178"/>
        <v>1</v>
      </c>
      <c r="S3786" s="3">
        <v>14</v>
      </c>
      <c r="T3786" s="3">
        <f>IF(AND(H3786&lt;5,S3786&gt;=VLOOKUP(A3786,anni!$A$1:$O$32,6,0)),1,0)</f>
        <v>0</v>
      </c>
    </row>
    <row r="3787" spans="1:20" x14ac:dyDescent="0.3">
      <c r="A3787" s="3">
        <v>2004</v>
      </c>
      <c r="B3787" s="3">
        <v>167</v>
      </c>
      <c r="C3787" s="3" t="s">
        <v>34</v>
      </c>
      <c r="D3787" s="3" t="s">
        <v>41</v>
      </c>
      <c r="E3787" s="3" t="s">
        <v>41</v>
      </c>
      <c r="F3787" s="3">
        <v>4801</v>
      </c>
      <c r="G3787" s="3">
        <f t="shared" si="180"/>
        <v>2004</v>
      </c>
      <c r="H3787" s="4">
        <v>1</v>
      </c>
      <c r="I3787" s="3" t="s">
        <v>31</v>
      </c>
      <c r="J3787" s="3">
        <v>7</v>
      </c>
      <c r="K3787" s="3">
        <v>0</v>
      </c>
      <c r="L3787" s="3">
        <v>0</v>
      </c>
      <c r="M3787" s="3">
        <v>7</v>
      </c>
      <c r="N3787" s="3">
        <v>0</v>
      </c>
      <c r="O3787" s="3">
        <v>0</v>
      </c>
      <c r="P3787" s="3">
        <f t="shared" si="179"/>
        <v>25.2</v>
      </c>
      <c r="Q3787" s="3">
        <v>72</v>
      </c>
      <c r="R3787" s="3">
        <f t="shared" si="178"/>
        <v>5</v>
      </c>
      <c r="S3787" s="3">
        <v>14</v>
      </c>
      <c r="T3787" s="3">
        <f>IF(AND(H3787&lt;5,S3787&gt;=VLOOKUP(A3787,anni!$A$1:$O$32,6,0)),1,0)</f>
        <v>0</v>
      </c>
    </row>
    <row r="3788" spans="1:20" x14ac:dyDescent="0.3">
      <c r="A3788" s="3">
        <v>2004</v>
      </c>
      <c r="B3788" s="3">
        <v>168</v>
      </c>
      <c r="C3788" s="3" t="s">
        <v>29</v>
      </c>
      <c r="D3788" s="3" t="s">
        <v>114</v>
      </c>
      <c r="E3788" s="3" t="s">
        <v>114</v>
      </c>
      <c r="F3788" s="3">
        <v>4659</v>
      </c>
      <c r="G3788" s="3">
        <f t="shared" si="180"/>
        <v>2004</v>
      </c>
      <c r="H3788" s="4">
        <v>5</v>
      </c>
      <c r="I3788" s="3" t="s">
        <v>36</v>
      </c>
      <c r="J3788" s="3">
        <v>2</v>
      </c>
      <c r="K3788" s="3">
        <v>0</v>
      </c>
      <c r="L3788" s="3">
        <v>0</v>
      </c>
      <c r="M3788" s="3">
        <v>0</v>
      </c>
      <c r="N3788" s="3">
        <v>0</v>
      </c>
      <c r="O3788" s="3">
        <v>0</v>
      </c>
      <c r="P3788" s="3">
        <f t="shared" si="179"/>
        <v>2</v>
      </c>
      <c r="Q3788" s="3">
        <v>282</v>
      </c>
      <c r="R3788" s="3">
        <f t="shared" si="178"/>
        <v>1</v>
      </c>
      <c r="S3788" s="3">
        <v>2</v>
      </c>
      <c r="T3788" s="3">
        <f>IF(AND(H3788&lt;5,S3788&gt;=VLOOKUP(A3788,anni!$A$1:$O$32,6,0)),1,0)</f>
        <v>0</v>
      </c>
    </row>
    <row r="3789" spans="1:20" x14ac:dyDescent="0.3">
      <c r="A3789" s="3">
        <v>2004</v>
      </c>
      <c r="B3789" s="3">
        <v>169</v>
      </c>
      <c r="C3789" s="3" t="s">
        <v>50</v>
      </c>
      <c r="D3789" s="3" t="s">
        <v>138</v>
      </c>
      <c r="E3789" s="3" t="s">
        <v>138</v>
      </c>
      <c r="F3789" s="3">
        <v>4414</v>
      </c>
      <c r="G3789" s="3">
        <f t="shared" si="180"/>
        <v>2004</v>
      </c>
      <c r="H3789" s="4">
        <v>3</v>
      </c>
      <c r="I3789" s="3" t="s">
        <v>36</v>
      </c>
      <c r="J3789" s="3">
        <v>7</v>
      </c>
      <c r="K3789" s="3">
        <v>0</v>
      </c>
      <c r="L3789" s="3">
        <v>0</v>
      </c>
      <c r="M3789" s="3">
        <v>4</v>
      </c>
      <c r="N3789" s="3">
        <v>0</v>
      </c>
      <c r="O3789" s="3">
        <v>0</v>
      </c>
      <c r="P3789" s="3">
        <f t="shared" si="179"/>
        <v>15.399999999999999</v>
      </c>
      <c r="Q3789" s="3">
        <v>111</v>
      </c>
      <c r="R3789" s="3">
        <f t="shared" si="178"/>
        <v>5</v>
      </c>
      <c r="S3789" s="3">
        <v>11</v>
      </c>
      <c r="T3789" s="3">
        <f>IF(AND(H3789&lt;5,S3789&gt;=VLOOKUP(A3789,anni!$A$1:$O$32,6,0)),1,0)</f>
        <v>0</v>
      </c>
    </row>
    <row r="3790" spans="1:20" x14ac:dyDescent="0.3">
      <c r="A3790" s="3">
        <v>2004</v>
      </c>
      <c r="B3790" s="3">
        <v>170</v>
      </c>
      <c r="C3790" s="3" t="s">
        <v>69</v>
      </c>
      <c r="D3790" s="3" t="s">
        <v>89</v>
      </c>
      <c r="E3790" s="3" t="s">
        <v>89</v>
      </c>
      <c r="F3790" s="3">
        <v>4764</v>
      </c>
      <c r="G3790" s="3">
        <f t="shared" si="180"/>
        <v>2004</v>
      </c>
      <c r="H3790" s="4">
        <v>2</v>
      </c>
      <c r="I3790" s="3" t="s">
        <v>31</v>
      </c>
      <c r="J3790" s="3">
        <v>7</v>
      </c>
      <c r="K3790" s="3">
        <v>0</v>
      </c>
      <c r="L3790" s="3">
        <v>0</v>
      </c>
      <c r="M3790" s="3">
        <v>7</v>
      </c>
      <c r="N3790" s="3">
        <v>0</v>
      </c>
      <c r="O3790" s="3">
        <v>0</v>
      </c>
      <c r="P3790" s="3">
        <f t="shared" si="179"/>
        <v>22.400000000000002</v>
      </c>
      <c r="Q3790" s="3">
        <v>72</v>
      </c>
      <c r="R3790" s="3">
        <f t="shared" si="178"/>
        <v>3</v>
      </c>
      <c r="S3790" s="3">
        <v>14</v>
      </c>
      <c r="T3790" s="3">
        <f>IF(AND(H3790&lt;5,S3790&gt;=VLOOKUP(A3790,anni!$A$1:$O$32,6,0)),1,0)</f>
        <v>0</v>
      </c>
    </row>
    <row r="3791" spans="1:20" x14ac:dyDescent="0.3">
      <c r="A3791" s="3">
        <v>2004</v>
      </c>
      <c r="B3791" s="3">
        <v>171</v>
      </c>
      <c r="C3791" s="3" t="s">
        <v>47</v>
      </c>
      <c r="D3791" s="3" t="s">
        <v>105</v>
      </c>
      <c r="E3791" s="3" t="s">
        <v>105</v>
      </c>
      <c r="F3791" s="3">
        <v>4802</v>
      </c>
      <c r="G3791" s="3">
        <f t="shared" si="180"/>
        <v>2004</v>
      </c>
      <c r="H3791" s="4">
        <v>1</v>
      </c>
      <c r="I3791" s="3" t="s">
        <v>31</v>
      </c>
      <c r="J3791" s="3">
        <v>7</v>
      </c>
      <c r="K3791" s="3">
        <v>0</v>
      </c>
      <c r="L3791" s="3">
        <v>0</v>
      </c>
      <c r="M3791" s="3">
        <v>2</v>
      </c>
      <c r="N3791" s="3">
        <v>7</v>
      </c>
      <c r="O3791" s="3">
        <v>0</v>
      </c>
      <c r="P3791" s="3">
        <f t="shared" si="179"/>
        <v>28.8</v>
      </c>
      <c r="Q3791" s="3">
        <v>52</v>
      </c>
      <c r="R3791" s="3">
        <f t="shared" si="178"/>
        <v>2</v>
      </c>
      <c r="S3791" s="3">
        <v>16</v>
      </c>
      <c r="T3791" s="3">
        <f>IF(AND(H3791&lt;5,S3791&gt;=VLOOKUP(A3791,anni!$A$1:$O$32,6,0)),1,0)</f>
        <v>0</v>
      </c>
    </row>
    <row r="3792" spans="1:20" x14ac:dyDescent="0.3">
      <c r="A3792" s="3">
        <v>2004</v>
      </c>
      <c r="B3792" s="3">
        <v>172</v>
      </c>
      <c r="C3792" s="3" t="s">
        <v>45</v>
      </c>
      <c r="D3792" s="3" t="s">
        <v>49</v>
      </c>
      <c r="E3792" s="3" t="s">
        <v>49</v>
      </c>
      <c r="F3792" s="3">
        <v>4383</v>
      </c>
      <c r="G3792" s="3">
        <f t="shared" si="180"/>
        <v>2004</v>
      </c>
      <c r="H3792" s="4">
        <v>4</v>
      </c>
      <c r="I3792" s="3" t="s">
        <v>36</v>
      </c>
      <c r="J3792" s="3">
        <v>7</v>
      </c>
      <c r="K3792" s="3">
        <v>0</v>
      </c>
      <c r="L3792" s="3">
        <v>7</v>
      </c>
      <c r="M3792" s="3">
        <v>1</v>
      </c>
      <c r="N3792" s="3">
        <v>0</v>
      </c>
      <c r="O3792" s="3">
        <v>0</v>
      </c>
      <c r="P3792" s="3">
        <f t="shared" si="179"/>
        <v>18</v>
      </c>
      <c r="Q3792" s="3">
        <v>62</v>
      </c>
      <c r="R3792" s="3">
        <f t="shared" si="178"/>
        <v>2</v>
      </c>
      <c r="S3792" s="3">
        <v>15</v>
      </c>
      <c r="T3792" s="3">
        <f>IF(AND(H3792&lt;5,S3792&gt;=VLOOKUP(A3792,anni!$A$1:$O$32,6,0)),1,0)</f>
        <v>0</v>
      </c>
    </row>
    <row r="3793" spans="1:20" x14ac:dyDescent="0.3">
      <c r="A3793" s="3">
        <v>2004</v>
      </c>
      <c r="B3793" s="3">
        <v>173</v>
      </c>
      <c r="C3793" s="3" t="s">
        <v>50</v>
      </c>
      <c r="D3793" s="3" t="s">
        <v>51</v>
      </c>
      <c r="E3793" s="3" t="s">
        <v>51</v>
      </c>
      <c r="F3793" s="3">
        <v>4574</v>
      </c>
      <c r="G3793" s="3">
        <f t="shared" si="180"/>
        <v>2004</v>
      </c>
      <c r="H3793" s="4">
        <v>3</v>
      </c>
      <c r="I3793" s="3" t="s">
        <v>36</v>
      </c>
      <c r="J3793" s="3">
        <v>7</v>
      </c>
      <c r="K3793" s="3">
        <v>3</v>
      </c>
      <c r="L3793" s="3">
        <v>0</v>
      </c>
      <c r="M3793" s="3">
        <v>0</v>
      </c>
      <c r="N3793" s="3">
        <v>0</v>
      </c>
      <c r="O3793" s="3">
        <v>0</v>
      </c>
      <c r="P3793" s="3">
        <f t="shared" si="179"/>
        <v>14</v>
      </c>
      <c r="Q3793" s="3">
        <v>130</v>
      </c>
      <c r="R3793" s="3">
        <f t="shared" si="178"/>
        <v>3</v>
      </c>
      <c r="S3793" s="3">
        <v>10</v>
      </c>
      <c r="T3793" s="3">
        <f>IF(AND(H3793&lt;5,S3793&gt;=VLOOKUP(A3793,anni!$A$1:$O$32,6,0)),1,0)</f>
        <v>0</v>
      </c>
    </row>
    <row r="3794" spans="1:20" x14ac:dyDescent="0.3">
      <c r="A3794" s="3">
        <v>2004</v>
      </c>
      <c r="B3794" s="3">
        <v>174</v>
      </c>
      <c r="C3794" s="3" t="s">
        <v>45</v>
      </c>
      <c r="D3794" s="3" t="s">
        <v>74</v>
      </c>
      <c r="E3794" s="3" t="s">
        <v>74</v>
      </c>
      <c r="F3794" s="3">
        <v>4731</v>
      </c>
      <c r="G3794" s="3">
        <f t="shared" si="180"/>
        <v>2004</v>
      </c>
      <c r="H3794" s="4">
        <v>3</v>
      </c>
      <c r="I3794" s="3" t="s">
        <v>36</v>
      </c>
      <c r="J3794" s="3">
        <v>7</v>
      </c>
      <c r="K3794" s="3">
        <v>3</v>
      </c>
      <c r="L3794" s="3">
        <v>0</v>
      </c>
      <c r="M3794" s="3">
        <v>0</v>
      </c>
      <c r="N3794" s="3">
        <v>0</v>
      </c>
      <c r="O3794" s="3">
        <v>0</v>
      </c>
      <c r="P3794" s="3">
        <f t="shared" si="179"/>
        <v>14</v>
      </c>
      <c r="Q3794" s="3">
        <v>130</v>
      </c>
      <c r="R3794" s="3">
        <f t="shared" si="178"/>
        <v>1</v>
      </c>
      <c r="S3794" s="3">
        <v>10</v>
      </c>
      <c r="T3794" s="3">
        <f>IF(AND(H3794&lt;5,S3794&gt;=VLOOKUP(A3794,anni!$A$1:$O$32,6,0)),1,0)</f>
        <v>0</v>
      </c>
    </row>
    <row r="3795" spans="1:20" x14ac:dyDescent="0.3">
      <c r="A3795" s="3">
        <v>2004</v>
      </c>
      <c r="B3795" s="3">
        <v>175</v>
      </c>
      <c r="C3795" s="3" t="s">
        <v>34</v>
      </c>
      <c r="D3795" s="3" t="s">
        <v>35</v>
      </c>
      <c r="E3795" s="3" t="s">
        <v>35</v>
      </c>
      <c r="F3795" s="3">
        <v>4500</v>
      </c>
      <c r="G3795" s="3">
        <f t="shared" si="180"/>
        <v>2004</v>
      </c>
      <c r="H3795" s="4">
        <v>5</v>
      </c>
      <c r="I3795" s="3" t="s">
        <v>36</v>
      </c>
      <c r="J3795" s="3">
        <v>7</v>
      </c>
      <c r="K3795" s="3">
        <v>0</v>
      </c>
      <c r="L3795" s="3">
        <v>3</v>
      </c>
      <c r="M3795" s="3">
        <v>0</v>
      </c>
      <c r="N3795" s="3">
        <v>0</v>
      </c>
      <c r="O3795" s="3">
        <v>0</v>
      </c>
      <c r="P3795" s="3">
        <f t="shared" si="179"/>
        <v>10</v>
      </c>
      <c r="Q3795" s="3">
        <v>130</v>
      </c>
      <c r="R3795" s="3">
        <f t="shared" si="178"/>
        <v>2</v>
      </c>
      <c r="S3795" s="3">
        <v>10</v>
      </c>
      <c r="T3795" s="3">
        <f>IF(AND(H3795&lt;5,S3795&gt;=VLOOKUP(A3795,anni!$A$1:$O$32,6,0)),1,0)</f>
        <v>0</v>
      </c>
    </row>
    <row r="3796" spans="1:20" x14ac:dyDescent="0.3">
      <c r="A3796" s="3">
        <v>2004</v>
      </c>
      <c r="B3796" s="3">
        <v>176</v>
      </c>
      <c r="C3796" s="3" t="s">
        <v>37</v>
      </c>
      <c r="D3796" s="3" t="s">
        <v>55</v>
      </c>
      <c r="E3796" s="3" t="s">
        <v>55</v>
      </c>
      <c r="F3796" s="3">
        <v>4765</v>
      </c>
      <c r="G3796" s="3">
        <f t="shared" si="180"/>
        <v>2004</v>
      </c>
      <c r="H3796" s="4">
        <v>2</v>
      </c>
      <c r="I3796" s="3" t="s">
        <v>31</v>
      </c>
      <c r="J3796" s="3">
        <v>4</v>
      </c>
      <c r="K3796" s="3">
        <v>0</v>
      </c>
      <c r="L3796" s="3">
        <v>0</v>
      </c>
      <c r="M3796" s="3">
        <v>0</v>
      </c>
      <c r="N3796" s="3">
        <v>0</v>
      </c>
      <c r="O3796" s="3">
        <v>0</v>
      </c>
      <c r="P3796" s="3">
        <f t="shared" si="179"/>
        <v>6.4</v>
      </c>
      <c r="Q3796" s="3">
        <v>266</v>
      </c>
      <c r="R3796" s="3">
        <f t="shared" si="178"/>
        <v>1</v>
      </c>
      <c r="S3796" s="3">
        <v>4</v>
      </c>
      <c r="T3796" s="3">
        <f>IF(AND(H3796&lt;5,S3796&gt;=VLOOKUP(A3796,anni!$A$1:$O$32,6,0)),1,0)</f>
        <v>0</v>
      </c>
    </row>
    <row r="3797" spans="1:20" x14ac:dyDescent="0.3">
      <c r="A3797" s="3">
        <v>2004</v>
      </c>
      <c r="B3797" s="3">
        <v>177</v>
      </c>
      <c r="C3797" s="3" t="s">
        <v>34</v>
      </c>
      <c r="D3797" s="3" t="s">
        <v>97</v>
      </c>
      <c r="E3797" s="3" t="s">
        <v>97</v>
      </c>
      <c r="F3797" s="3">
        <v>4766</v>
      </c>
      <c r="G3797" s="3">
        <f t="shared" si="180"/>
        <v>2004</v>
      </c>
      <c r="H3797" s="4">
        <v>2</v>
      </c>
      <c r="I3797" s="3" t="s">
        <v>31</v>
      </c>
      <c r="J3797" s="3">
        <v>5</v>
      </c>
      <c r="K3797" s="3">
        <v>0</v>
      </c>
      <c r="L3797" s="3">
        <v>0</v>
      </c>
      <c r="M3797" s="3">
        <v>0</v>
      </c>
      <c r="N3797" s="3">
        <v>0</v>
      </c>
      <c r="O3797" s="3">
        <v>0</v>
      </c>
      <c r="P3797" s="3">
        <f t="shared" si="179"/>
        <v>8</v>
      </c>
      <c r="Q3797" s="3">
        <v>250</v>
      </c>
      <c r="R3797" s="3">
        <f t="shared" si="178"/>
        <v>1</v>
      </c>
      <c r="S3797" s="3">
        <v>5</v>
      </c>
      <c r="T3797" s="3">
        <f>IF(AND(H3797&lt;5,S3797&gt;=VLOOKUP(A3797,anni!$A$1:$O$32,6,0)),1,0)</f>
        <v>0</v>
      </c>
    </row>
    <row r="3798" spans="1:20" x14ac:dyDescent="0.3">
      <c r="A3798" s="3">
        <v>2004</v>
      </c>
      <c r="B3798" s="3">
        <v>178</v>
      </c>
      <c r="C3798" s="3" t="s">
        <v>86</v>
      </c>
      <c r="D3798" s="3" t="s">
        <v>87</v>
      </c>
      <c r="E3798" s="3" t="s">
        <v>87</v>
      </c>
      <c r="F3798" s="3">
        <v>4532</v>
      </c>
      <c r="G3798" s="3">
        <f t="shared" si="180"/>
        <v>2004</v>
      </c>
      <c r="H3798" s="4">
        <v>4</v>
      </c>
      <c r="I3798" s="3" t="s">
        <v>36</v>
      </c>
      <c r="J3798" s="3">
        <v>7</v>
      </c>
      <c r="K3798" s="3">
        <v>1</v>
      </c>
      <c r="L3798" s="3">
        <v>4</v>
      </c>
      <c r="M3798" s="3">
        <v>7</v>
      </c>
      <c r="N3798" s="3">
        <v>0</v>
      </c>
      <c r="O3798" s="3">
        <v>0</v>
      </c>
      <c r="P3798" s="3">
        <f t="shared" si="179"/>
        <v>22.8</v>
      </c>
      <c r="Q3798" s="3">
        <v>33</v>
      </c>
      <c r="R3798" s="3">
        <f t="shared" si="178"/>
        <v>3</v>
      </c>
      <c r="S3798" s="3">
        <v>19</v>
      </c>
      <c r="T3798" s="3">
        <f>IF(AND(H3798&lt;5,S3798&gt;=VLOOKUP(A3798,anni!$A$1:$O$32,6,0)),1,0)</f>
        <v>0</v>
      </c>
    </row>
    <row r="3799" spans="1:20" x14ac:dyDescent="0.3">
      <c r="A3799" s="3">
        <v>2004</v>
      </c>
      <c r="B3799" s="3">
        <v>179</v>
      </c>
      <c r="C3799" s="3" t="s">
        <v>47</v>
      </c>
      <c r="D3799" s="3" t="s">
        <v>48</v>
      </c>
      <c r="E3799" s="3" t="s">
        <v>48</v>
      </c>
      <c r="F3799" s="3">
        <v>4577</v>
      </c>
      <c r="G3799" s="3">
        <f t="shared" si="180"/>
        <v>2004</v>
      </c>
      <c r="H3799" s="4">
        <v>3</v>
      </c>
      <c r="I3799" s="3" t="s">
        <v>36</v>
      </c>
      <c r="J3799" s="3">
        <v>7</v>
      </c>
      <c r="K3799" s="3">
        <v>0</v>
      </c>
      <c r="L3799" s="3">
        <v>0</v>
      </c>
      <c r="M3799" s="3">
        <v>2</v>
      </c>
      <c r="N3799" s="3">
        <v>0</v>
      </c>
      <c r="O3799" s="3">
        <v>1</v>
      </c>
      <c r="P3799" s="3">
        <f t="shared" si="179"/>
        <v>14</v>
      </c>
      <c r="Q3799" s="3">
        <v>130</v>
      </c>
      <c r="R3799" s="3">
        <f t="shared" si="178"/>
        <v>4</v>
      </c>
      <c r="S3799" s="3">
        <v>10</v>
      </c>
      <c r="T3799" s="3">
        <f>IF(AND(H3799&lt;5,S3799&gt;=VLOOKUP(A3799,anni!$A$1:$O$32,6,0)),1,0)</f>
        <v>0</v>
      </c>
    </row>
    <row r="3800" spans="1:20" x14ac:dyDescent="0.3">
      <c r="A3800" s="3">
        <v>2004</v>
      </c>
      <c r="B3800" s="3">
        <v>180</v>
      </c>
      <c r="C3800" s="3" t="s">
        <v>47</v>
      </c>
      <c r="D3800" s="3" t="s">
        <v>118</v>
      </c>
      <c r="E3800" s="3" t="s">
        <v>118</v>
      </c>
      <c r="F3800" s="3">
        <v>4732</v>
      </c>
      <c r="G3800" s="3">
        <f t="shared" si="180"/>
        <v>2004</v>
      </c>
      <c r="H3800" s="4">
        <v>3</v>
      </c>
      <c r="I3800" s="3" t="s">
        <v>36</v>
      </c>
      <c r="J3800" s="3">
        <v>7</v>
      </c>
      <c r="K3800" s="3">
        <v>3</v>
      </c>
      <c r="L3800" s="3">
        <v>0</v>
      </c>
      <c r="M3800" s="3">
        <v>0</v>
      </c>
      <c r="N3800" s="3">
        <v>0</v>
      </c>
      <c r="O3800" s="3">
        <v>0</v>
      </c>
      <c r="P3800" s="3">
        <f t="shared" si="179"/>
        <v>14</v>
      </c>
      <c r="Q3800" s="3">
        <v>130</v>
      </c>
      <c r="R3800" s="3">
        <f t="shared" si="178"/>
        <v>2</v>
      </c>
      <c r="S3800" s="3">
        <v>10</v>
      </c>
      <c r="T3800" s="3">
        <f>IF(AND(H3800&lt;5,S3800&gt;=VLOOKUP(A3800,anni!$A$1:$O$32,6,0)),1,0)</f>
        <v>0</v>
      </c>
    </row>
    <row r="3801" spans="1:20" x14ac:dyDescent="0.3">
      <c r="A3801" s="3">
        <v>2004</v>
      </c>
      <c r="B3801" s="3">
        <v>181</v>
      </c>
      <c r="C3801" s="3" t="s">
        <v>34</v>
      </c>
      <c r="D3801" s="3" t="s">
        <v>97</v>
      </c>
      <c r="E3801" s="3" t="s">
        <v>97</v>
      </c>
      <c r="F3801" s="3">
        <v>4767</v>
      </c>
      <c r="G3801" s="3">
        <f t="shared" si="180"/>
        <v>2004</v>
      </c>
      <c r="H3801" s="4">
        <v>2</v>
      </c>
      <c r="I3801" s="3" t="s">
        <v>31</v>
      </c>
      <c r="J3801" s="3">
        <v>4</v>
      </c>
      <c r="K3801" s="3">
        <v>0</v>
      </c>
      <c r="L3801" s="3">
        <v>0</v>
      </c>
      <c r="M3801" s="3">
        <v>5</v>
      </c>
      <c r="N3801" s="3">
        <v>0</v>
      </c>
      <c r="O3801" s="3">
        <v>0</v>
      </c>
      <c r="P3801" s="3">
        <f t="shared" si="179"/>
        <v>14.4</v>
      </c>
      <c r="Q3801" s="3">
        <v>154</v>
      </c>
      <c r="R3801" s="3">
        <f t="shared" si="178"/>
        <v>2</v>
      </c>
      <c r="S3801" s="3">
        <v>9</v>
      </c>
      <c r="T3801" s="3">
        <f>IF(AND(H3801&lt;5,S3801&gt;=VLOOKUP(A3801,anni!$A$1:$O$32,6,0)),1,0)</f>
        <v>0</v>
      </c>
    </row>
    <row r="3802" spans="1:20" x14ac:dyDescent="0.3">
      <c r="A3802" s="3">
        <v>2004</v>
      </c>
      <c r="B3802" s="3">
        <v>182</v>
      </c>
      <c r="C3802" s="3" t="s">
        <v>34</v>
      </c>
      <c r="D3802" s="3" t="s">
        <v>94</v>
      </c>
      <c r="E3802" s="3" t="s">
        <v>94</v>
      </c>
      <c r="F3802" s="3">
        <v>4609</v>
      </c>
      <c r="G3802" s="3">
        <f t="shared" si="180"/>
        <v>2004</v>
      </c>
      <c r="H3802" s="4">
        <v>2</v>
      </c>
      <c r="I3802" s="3" t="s">
        <v>31</v>
      </c>
      <c r="J3802" s="3">
        <v>7</v>
      </c>
      <c r="K3802" s="3">
        <v>1</v>
      </c>
      <c r="L3802" s="3">
        <v>0</v>
      </c>
      <c r="M3802" s="3">
        <v>7</v>
      </c>
      <c r="N3802" s="3">
        <v>0</v>
      </c>
      <c r="O3802" s="3">
        <v>0</v>
      </c>
      <c r="P3802" s="3">
        <f t="shared" si="179"/>
        <v>24</v>
      </c>
      <c r="Q3802" s="3">
        <v>62</v>
      </c>
      <c r="R3802" s="3">
        <f t="shared" si="178"/>
        <v>4</v>
      </c>
      <c r="S3802" s="3">
        <v>15</v>
      </c>
      <c r="T3802" s="3">
        <f>IF(AND(H3802&lt;5,S3802&gt;=VLOOKUP(A3802,anni!$A$1:$O$32,6,0)),1,0)</f>
        <v>0</v>
      </c>
    </row>
    <row r="3803" spans="1:20" x14ac:dyDescent="0.3">
      <c r="A3803" s="3">
        <v>2004</v>
      </c>
      <c r="B3803" s="3">
        <v>183</v>
      </c>
      <c r="C3803" s="3" t="s">
        <v>37</v>
      </c>
      <c r="D3803" s="3" t="s">
        <v>55</v>
      </c>
      <c r="E3803" s="3" t="s">
        <v>55</v>
      </c>
      <c r="F3803" s="3">
        <v>4502</v>
      </c>
      <c r="G3803" s="3">
        <f t="shared" si="180"/>
        <v>2004</v>
      </c>
      <c r="H3803" s="4">
        <v>5</v>
      </c>
      <c r="I3803" s="3" t="s">
        <v>36</v>
      </c>
      <c r="J3803" s="3">
        <v>7</v>
      </c>
      <c r="K3803" s="3">
        <v>3</v>
      </c>
      <c r="L3803" s="3">
        <v>0</v>
      </c>
      <c r="M3803" s="3">
        <v>5</v>
      </c>
      <c r="N3803" s="3">
        <v>0</v>
      </c>
      <c r="O3803" s="3">
        <v>0</v>
      </c>
      <c r="P3803" s="3">
        <f t="shared" si="179"/>
        <v>15</v>
      </c>
      <c r="Q3803" s="3">
        <v>62</v>
      </c>
      <c r="R3803" s="3">
        <f t="shared" si="178"/>
        <v>2</v>
      </c>
      <c r="S3803" s="3">
        <v>15</v>
      </c>
      <c r="T3803" s="3">
        <f>IF(AND(H3803&lt;5,S3803&gt;=VLOOKUP(A3803,anni!$A$1:$O$32,6,0)),1,0)</f>
        <v>0</v>
      </c>
    </row>
    <row r="3804" spans="1:20" x14ac:dyDescent="0.3">
      <c r="A3804" s="3">
        <v>2004</v>
      </c>
      <c r="B3804" s="3">
        <v>184</v>
      </c>
      <c r="C3804" s="3" t="s">
        <v>32</v>
      </c>
      <c r="D3804" s="3" t="s">
        <v>61</v>
      </c>
      <c r="E3804" s="3" t="s">
        <v>61</v>
      </c>
      <c r="F3804" s="3">
        <v>4803</v>
      </c>
      <c r="G3804" s="3">
        <f t="shared" si="180"/>
        <v>2004</v>
      </c>
      <c r="H3804" s="4">
        <v>1</v>
      </c>
      <c r="I3804" s="3" t="s">
        <v>31</v>
      </c>
      <c r="J3804" s="3">
        <v>0</v>
      </c>
      <c r="K3804" s="3">
        <v>0</v>
      </c>
      <c r="L3804" s="3">
        <v>0</v>
      </c>
      <c r="M3804" s="3">
        <v>6</v>
      </c>
      <c r="N3804" s="3">
        <v>0</v>
      </c>
      <c r="O3804" s="3">
        <v>0</v>
      </c>
      <c r="P3804" s="3">
        <f t="shared" si="179"/>
        <v>10.8</v>
      </c>
      <c r="Q3804" s="3">
        <v>240</v>
      </c>
      <c r="R3804" s="3">
        <f t="shared" si="178"/>
        <v>4</v>
      </c>
      <c r="S3804" s="3">
        <v>6</v>
      </c>
      <c r="T3804" s="3">
        <f>IF(AND(H3804&lt;5,S3804&gt;=VLOOKUP(A3804,anni!$A$1:$O$32,6,0)),1,0)</f>
        <v>0</v>
      </c>
    </row>
    <row r="3805" spans="1:20" x14ac:dyDescent="0.3">
      <c r="A3805" s="3">
        <v>2004</v>
      </c>
      <c r="B3805" s="3">
        <v>185</v>
      </c>
      <c r="C3805" s="3" t="s">
        <v>59</v>
      </c>
      <c r="D3805" s="3" t="s">
        <v>128</v>
      </c>
      <c r="E3805" s="3" t="s">
        <v>128</v>
      </c>
      <c r="F3805" s="3">
        <v>4660</v>
      </c>
      <c r="G3805" s="3">
        <f t="shared" si="180"/>
        <v>2004</v>
      </c>
      <c r="H3805" s="4">
        <v>5</v>
      </c>
      <c r="I3805" s="3" t="s">
        <v>36</v>
      </c>
      <c r="J3805" s="3">
        <v>7</v>
      </c>
      <c r="K3805" s="3">
        <v>1</v>
      </c>
      <c r="L3805" s="3">
        <v>0</v>
      </c>
      <c r="M3805" s="3">
        <v>0</v>
      </c>
      <c r="N3805" s="3">
        <v>0</v>
      </c>
      <c r="O3805" s="3">
        <v>1</v>
      </c>
      <c r="P3805" s="3">
        <f t="shared" si="179"/>
        <v>9</v>
      </c>
      <c r="Q3805" s="3">
        <v>154</v>
      </c>
      <c r="R3805" s="3">
        <f t="shared" si="178"/>
        <v>1</v>
      </c>
      <c r="S3805" s="3">
        <v>9</v>
      </c>
      <c r="T3805" s="3">
        <f>IF(AND(H3805&lt;5,S3805&gt;=VLOOKUP(A3805,anni!$A$1:$O$32,6,0)),1,0)</f>
        <v>0</v>
      </c>
    </row>
    <row r="3806" spans="1:20" x14ac:dyDescent="0.3">
      <c r="A3806" s="3">
        <v>2004</v>
      </c>
      <c r="B3806" s="3">
        <v>186</v>
      </c>
      <c r="C3806" s="3" t="s">
        <v>56</v>
      </c>
      <c r="D3806" s="3" t="s">
        <v>85</v>
      </c>
      <c r="E3806" s="3" t="s">
        <v>85</v>
      </c>
      <c r="F3806" s="3">
        <v>4768</v>
      </c>
      <c r="G3806" s="3">
        <f t="shared" si="180"/>
        <v>2004</v>
      </c>
      <c r="H3806" s="4">
        <v>2</v>
      </c>
      <c r="I3806" s="3" t="s">
        <v>31</v>
      </c>
      <c r="J3806" s="3">
        <v>7</v>
      </c>
      <c r="K3806" s="3">
        <v>0</v>
      </c>
      <c r="L3806" s="3">
        <v>0</v>
      </c>
      <c r="M3806" s="3">
        <v>1</v>
      </c>
      <c r="N3806" s="3">
        <v>0</v>
      </c>
      <c r="O3806" s="3">
        <v>0</v>
      </c>
      <c r="P3806" s="3">
        <f t="shared" si="179"/>
        <v>12.8</v>
      </c>
      <c r="Q3806" s="3">
        <v>175</v>
      </c>
      <c r="R3806" s="3">
        <f t="shared" si="178"/>
        <v>2</v>
      </c>
      <c r="S3806" s="3">
        <v>8</v>
      </c>
      <c r="T3806" s="3">
        <f>IF(AND(H3806&lt;5,S3806&gt;=VLOOKUP(A3806,anni!$A$1:$O$32,6,0)),1,0)</f>
        <v>0</v>
      </c>
    </row>
    <row r="3807" spans="1:20" x14ac:dyDescent="0.3">
      <c r="A3807" s="3">
        <v>2004</v>
      </c>
      <c r="B3807" s="3">
        <v>187</v>
      </c>
      <c r="C3807" s="3" t="s">
        <v>43</v>
      </c>
      <c r="D3807" s="3" t="s">
        <v>58</v>
      </c>
      <c r="E3807" s="3" t="s">
        <v>58</v>
      </c>
      <c r="F3807" s="3">
        <v>4387</v>
      </c>
      <c r="G3807" s="3">
        <f t="shared" si="180"/>
        <v>2004</v>
      </c>
      <c r="H3807" s="4">
        <v>4</v>
      </c>
      <c r="I3807" s="3" t="s">
        <v>36</v>
      </c>
      <c r="J3807" s="3">
        <v>7</v>
      </c>
      <c r="K3807" s="3">
        <v>3</v>
      </c>
      <c r="L3807" s="3">
        <v>0</v>
      </c>
      <c r="M3807" s="3">
        <v>6</v>
      </c>
      <c r="N3807" s="3">
        <v>6</v>
      </c>
      <c r="O3807" s="3">
        <v>0</v>
      </c>
      <c r="P3807" s="3">
        <f t="shared" si="179"/>
        <v>0</v>
      </c>
      <c r="Q3807" s="3">
        <v>23</v>
      </c>
      <c r="R3807" s="3">
        <f t="shared" si="178"/>
        <v>4</v>
      </c>
      <c r="S3807" s="3">
        <v>22</v>
      </c>
      <c r="T3807" s="3">
        <f>IF(AND(H3807&lt;5,S3807&gt;=VLOOKUP(A3807,anni!$A$1:$O$32,6,0)),1,0)</f>
        <v>1</v>
      </c>
    </row>
    <row r="3808" spans="1:20" x14ac:dyDescent="0.3">
      <c r="A3808" s="3">
        <v>2004</v>
      </c>
      <c r="B3808" s="3">
        <v>188</v>
      </c>
      <c r="C3808" s="3" t="s">
        <v>47</v>
      </c>
      <c r="D3808" s="3" t="s">
        <v>108</v>
      </c>
      <c r="E3808" s="3" t="s">
        <v>108</v>
      </c>
      <c r="F3808" s="3">
        <v>4661</v>
      </c>
      <c r="G3808" s="3">
        <f t="shared" si="180"/>
        <v>2004</v>
      </c>
      <c r="H3808" s="4">
        <v>5</v>
      </c>
      <c r="I3808" s="3" t="s">
        <v>36</v>
      </c>
      <c r="J3808" s="3">
        <v>7</v>
      </c>
      <c r="K3808" s="3">
        <v>3</v>
      </c>
      <c r="L3808" s="3">
        <v>0</v>
      </c>
      <c r="M3808" s="3">
        <v>5</v>
      </c>
      <c r="N3808" s="3">
        <v>1</v>
      </c>
      <c r="O3808" s="3">
        <v>0</v>
      </c>
      <c r="P3808" s="3">
        <f t="shared" si="179"/>
        <v>16</v>
      </c>
      <c r="Q3808" s="3">
        <v>52</v>
      </c>
      <c r="R3808" s="3">
        <f t="shared" si="178"/>
        <v>1</v>
      </c>
      <c r="S3808" s="3">
        <v>16</v>
      </c>
      <c r="T3808" s="3">
        <f>IF(AND(H3808&lt;5,S3808&gt;=VLOOKUP(A3808,anni!$A$1:$O$32,6,0)),1,0)</f>
        <v>0</v>
      </c>
    </row>
    <row r="3809" spans="1:20" x14ac:dyDescent="0.3">
      <c r="A3809" s="3">
        <v>2004</v>
      </c>
      <c r="B3809" s="3">
        <v>189</v>
      </c>
      <c r="C3809" s="3" t="s">
        <v>69</v>
      </c>
      <c r="D3809" s="3" t="s">
        <v>72</v>
      </c>
      <c r="E3809" s="3" t="s">
        <v>72</v>
      </c>
      <c r="F3809" s="3">
        <v>4769</v>
      </c>
      <c r="G3809" s="3">
        <f t="shared" si="180"/>
        <v>2004</v>
      </c>
      <c r="H3809" s="4">
        <v>2</v>
      </c>
      <c r="I3809" s="3" t="s">
        <v>31</v>
      </c>
      <c r="J3809" s="3">
        <v>7</v>
      </c>
      <c r="K3809" s="3">
        <v>0</v>
      </c>
      <c r="L3809" s="3">
        <v>0</v>
      </c>
      <c r="M3809" s="3">
        <v>0</v>
      </c>
      <c r="N3809" s="3">
        <v>0</v>
      </c>
      <c r="O3809" s="3">
        <v>0</v>
      </c>
      <c r="P3809" s="3">
        <f t="shared" si="179"/>
        <v>11.200000000000001</v>
      </c>
      <c r="Q3809" s="3">
        <v>202</v>
      </c>
      <c r="R3809" s="3">
        <f t="shared" ref="R3809:R3872" si="181">COUNTIF($F$609:$F$5991,F3809)</f>
        <v>3</v>
      </c>
      <c r="S3809" s="3">
        <v>7</v>
      </c>
      <c r="T3809" s="3">
        <f>IF(AND(H3809&lt;5,S3809&gt;=VLOOKUP(A3809,anni!$A$1:$O$32,6,0)),1,0)</f>
        <v>0</v>
      </c>
    </row>
    <row r="3810" spans="1:20" x14ac:dyDescent="0.3">
      <c r="A3810" s="3">
        <v>2004</v>
      </c>
      <c r="B3810" s="3">
        <v>190</v>
      </c>
      <c r="C3810" s="3" t="s">
        <v>101</v>
      </c>
      <c r="D3810" s="3" t="s">
        <v>117</v>
      </c>
      <c r="E3810" s="3" t="s">
        <v>117</v>
      </c>
      <c r="F3810" s="3">
        <v>4770</v>
      </c>
      <c r="G3810" s="3">
        <f t="shared" si="180"/>
        <v>2004</v>
      </c>
      <c r="H3810" s="4">
        <v>2</v>
      </c>
      <c r="I3810" s="3" t="s">
        <v>31</v>
      </c>
      <c r="J3810" s="3">
        <v>7</v>
      </c>
      <c r="K3810" s="3">
        <v>3</v>
      </c>
      <c r="L3810" s="3">
        <v>3</v>
      </c>
      <c r="M3810" s="3">
        <v>1</v>
      </c>
      <c r="N3810" s="3">
        <v>0</v>
      </c>
      <c r="O3810" s="3">
        <v>0</v>
      </c>
      <c r="P3810" s="3">
        <f t="shared" si="179"/>
        <v>22.400000000000002</v>
      </c>
      <c r="Q3810" s="3">
        <v>72</v>
      </c>
      <c r="R3810" s="3">
        <f t="shared" si="181"/>
        <v>3</v>
      </c>
      <c r="S3810" s="3">
        <v>14</v>
      </c>
      <c r="T3810" s="3">
        <f>IF(AND(H3810&lt;5,S3810&gt;=VLOOKUP(A3810,anni!$A$1:$O$32,6,0)),1,0)</f>
        <v>0</v>
      </c>
    </row>
    <row r="3811" spans="1:20" x14ac:dyDescent="0.3">
      <c r="A3811" s="3">
        <v>2004</v>
      </c>
      <c r="B3811" s="3">
        <v>191</v>
      </c>
      <c r="C3811" s="3" t="s">
        <v>106</v>
      </c>
      <c r="D3811" s="3" t="s">
        <v>107</v>
      </c>
      <c r="E3811" s="3" t="s">
        <v>107</v>
      </c>
      <c r="F3811" s="3">
        <v>4344</v>
      </c>
      <c r="G3811" s="3">
        <f t="shared" si="180"/>
        <v>2004</v>
      </c>
      <c r="H3811" s="4">
        <v>5</v>
      </c>
      <c r="I3811" s="3" t="s">
        <v>36</v>
      </c>
      <c r="J3811" s="3">
        <v>7</v>
      </c>
      <c r="K3811" s="3">
        <v>3</v>
      </c>
      <c r="L3811" s="3">
        <v>0</v>
      </c>
      <c r="M3811" s="3">
        <v>5</v>
      </c>
      <c r="N3811" s="3">
        <v>0</v>
      </c>
      <c r="O3811" s="3">
        <v>0</v>
      </c>
      <c r="P3811" s="3">
        <f t="shared" ref="P3811:P3874" si="182">IF(T3811=0,IF(S3811=-1,-1,S3811*HLOOKUP(H3811,$U$1:$Y$2,2,0)),0)</f>
        <v>15</v>
      </c>
      <c r="Q3811" s="3">
        <v>62</v>
      </c>
      <c r="R3811" s="3">
        <f t="shared" si="181"/>
        <v>3</v>
      </c>
      <c r="S3811" s="3">
        <v>15</v>
      </c>
      <c r="T3811" s="3">
        <f>IF(AND(H3811&lt;5,S3811&gt;=VLOOKUP(A3811,anni!$A$1:$O$32,6,0)),1,0)</f>
        <v>0</v>
      </c>
    </row>
    <row r="3812" spans="1:20" x14ac:dyDescent="0.3">
      <c r="A3812" s="3">
        <v>2004</v>
      </c>
      <c r="B3812" s="3">
        <v>192</v>
      </c>
      <c r="C3812" s="3" t="s">
        <v>53</v>
      </c>
      <c r="D3812" s="3" t="s">
        <v>54</v>
      </c>
      <c r="E3812" s="3" t="s">
        <v>54</v>
      </c>
      <c r="F3812" s="3">
        <v>4662</v>
      </c>
      <c r="G3812" s="3">
        <f t="shared" si="180"/>
        <v>2004</v>
      </c>
      <c r="H3812" s="4">
        <v>5</v>
      </c>
      <c r="I3812" s="3" t="s">
        <v>36</v>
      </c>
      <c r="J3812" s="3">
        <v>7</v>
      </c>
      <c r="K3812" s="3">
        <v>0</v>
      </c>
      <c r="L3812" s="3">
        <v>0</v>
      </c>
      <c r="M3812" s="3">
        <v>1</v>
      </c>
      <c r="N3812" s="3">
        <v>0</v>
      </c>
      <c r="O3812" s="3">
        <v>0</v>
      </c>
      <c r="P3812" s="3">
        <f t="shared" si="182"/>
        <v>8</v>
      </c>
      <c r="Q3812" s="3">
        <v>175</v>
      </c>
      <c r="R3812" s="3">
        <f t="shared" si="181"/>
        <v>1</v>
      </c>
      <c r="S3812" s="3">
        <v>8</v>
      </c>
      <c r="T3812" s="3">
        <f>IF(AND(H3812&lt;5,S3812&gt;=VLOOKUP(A3812,anni!$A$1:$O$32,6,0)),1,0)</f>
        <v>0</v>
      </c>
    </row>
    <row r="3813" spans="1:20" x14ac:dyDescent="0.3">
      <c r="A3813" s="3">
        <v>2004</v>
      </c>
      <c r="B3813" s="3">
        <v>193</v>
      </c>
      <c r="C3813" s="3" t="s">
        <v>39</v>
      </c>
      <c r="D3813" s="3" t="s">
        <v>65</v>
      </c>
      <c r="E3813" s="3" t="s">
        <v>65</v>
      </c>
      <c r="F3813" s="3">
        <v>4706</v>
      </c>
      <c r="G3813" s="3">
        <f t="shared" si="180"/>
        <v>2004</v>
      </c>
      <c r="H3813" s="4">
        <v>4</v>
      </c>
      <c r="I3813" s="3" t="s">
        <v>36</v>
      </c>
      <c r="J3813" s="3">
        <v>7</v>
      </c>
      <c r="K3813" s="3">
        <v>0</v>
      </c>
      <c r="L3813" s="3">
        <v>0</v>
      </c>
      <c r="M3813" s="3">
        <v>0</v>
      </c>
      <c r="N3813" s="3">
        <v>0</v>
      </c>
      <c r="O3813" s="3">
        <v>0</v>
      </c>
      <c r="P3813" s="3">
        <f t="shared" si="182"/>
        <v>8.4</v>
      </c>
      <c r="Q3813" s="3">
        <v>202</v>
      </c>
      <c r="R3813" s="3">
        <f t="shared" si="181"/>
        <v>1</v>
      </c>
      <c r="S3813" s="3">
        <v>7</v>
      </c>
      <c r="T3813" s="3">
        <f>IF(AND(H3813&lt;5,S3813&gt;=VLOOKUP(A3813,anni!$A$1:$O$32,6,0)),1,0)</f>
        <v>0</v>
      </c>
    </row>
    <row r="3814" spans="1:20" x14ac:dyDescent="0.3">
      <c r="A3814" s="3">
        <v>2004</v>
      </c>
      <c r="B3814" s="3">
        <v>194</v>
      </c>
      <c r="C3814" s="3" t="s">
        <v>56</v>
      </c>
      <c r="D3814" s="3" t="s">
        <v>85</v>
      </c>
      <c r="E3814" s="3" t="s">
        <v>85</v>
      </c>
      <c r="F3814" s="3">
        <v>4771</v>
      </c>
      <c r="G3814" s="3">
        <f t="shared" si="180"/>
        <v>2004</v>
      </c>
      <c r="H3814" s="4">
        <v>2</v>
      </c>
      <c r="I3814" s="3" t="s">
        <v>31</v>
      </c>
      <c r="J3814" s="3">
        <v>7</v>
      </c>
      <c r="K3814" s="3">
        <v>0</v>
      </c>
      <c r="L3814" s="3">
        <v>0</v>
      </c>
      <c r="M3814" s="3">
        <v>0</v>
      </c>
      <c r="N3814" s="3">
        <v>0</v>
      </c>
      <c r="O3814" s="3">
        <v>1</v>
      </c>
      <c r="P3814" s="3">
        <f t="shared" si="182"/>
        <v>12.8</v>
      </c>
      <c r="Q3814" s="3">
        <v>175</v>
      </c>
      <c r="R3814" s="3">
        <f t="shared" si="181"/>
        <v>3</v>
      </c>
      <c r="S3814" s="3">
        <v>8</v>
      </c>
      <c r="T3814" s="3">
        <f>IF(AND(H3814&lt;5,S3814&gt;=VLOOKUP(A3814,anni!$A$1:$O$32,6,0)),1,0)</f>
        <v>0</v>
      </c>
    </row>
    <row r="3815" spans="1:20" x14ac:dyDescent="0.3">
      <c r="A3815" s="3">
        <v>2004</v>
      </c>
      <c r="B3815" s="3">
        <v>195</v>
      </c>
      <c r="C3815" s="3" t="s">
        <v>50</v>
      </c>
      <c r="D3815" s="3" t="s">
        <v>51</v>
      </c>
      <c r="E3815" s="3" t="s">
        <v>51</v>
      </c>
      <c r="F3815" s="3">
        <v>4772</v>
      </c>
      <c r="G3815" s="3">
        <f t="shared" si="180"/>
        <v>2004</v>
      </c>
      <c r="H3815" s="4">
        <v>2</v>
      </c>
      <c r="I3815" s="3" t="s">
        <v>31</v>
      </c>
      <c r="J3815" s="3">
        <v>7</v>
      </c>
      <c r="K3815" s="3">
        <v>0</v>
      </c>
      <c r="L3815" s="3">
        <v>0</v>
      </c>
      <c r="M3815" s="3">
        <v>0</v>
      </c>
      <c r="N3815" s="3">
        <v>0</v>
      </c>
      <c r="O3815" s="3">
        <v>0</v>
      </c>
      <c r="P3815" s="3">
        <f t="shared" si="182"/>
        <v>11.200000000000001</v>
      </c>
      <c r="Q3815" s="3">
        <v>202</v>
      </c>
      <c r="R3815" s="3">
        <f t="shared" si="181"/>
        <v>2</v>
      </c>
      <c r="S3815" s="3">
        <v>7</v>
      </c>
      <c r="T3815" s="3">
        <f>IF(AND(H3815&lt;5,S3815&gt;=VLOOKUP(A3815,anni!$A$1:$O$32,6,0)),1,0)</f>
        <v>0</v>
      </c>
    </row>
    <row r="3816" spans="1:20" x14ac:dyDescent="0.3">
      <c r="A3816" s="3">
        <v>2004</v>
      </c>
      <c r="B3816" s="3">
        <v>196</v>
      </c>
      <c r="C3816" s="3" t="s">
        <v>45</v>
      </c>
      <c r="D3816" s="3" t="s">
        <v>144</v>
      </c>
      <c r="E3816" s="3" t="s">
        <v>144</v>
      </c>
      <c r="F3816" s="3">
        <v>4663</v>
      </c>
      <c r="G3816" s="3">
        <f t="shared" si="180"/>
        <v>2004</v>
      </c>
      <c r="H3816" s="4">
        <v>5</v>
      </c>
      <c r="I3816" s="3" t="s">
        <v>36</v>
      </c>
      <c r="J3816" s="3">
        <v>7</v>
      </c>
      <c r="K3816" s="3">
        <v>0</v>
      </c>
      <c r="L3816" s="3">
        <v>0</v>
      </c>
      <c r="M3816" s="3">
        <v>0</v>
      </c>
      <c r="N3816" s="3">
        <v>0</v>
      </c>
      <c r="O3816" s="3">
        <v>0</v>
      </c>
      <c r="P3816" s="3">
        <f t="shared" si="182"/>
        <v>7</v>
      </c>
      <c r="Q3816" s="3">
        <v>202</v>
      </c>
      <c r="R3816" s="3">
        <f t="shared" si="181"/>
        <v>1</v>
      </c>
      <c r="S3816" s="3">
        <v>7</v>
      </c>
      <c r="T3816" s="3">
        <f>IF(AND(H3816&lt;5,S3816&gt;=VLOOKUP(A3816,anni!$A$1:$O$32,6,0)),1,0)</f>
        <v>0</v>
      </c>
    </row>
    <row r="3817" spans="1:20" x14ac:dyDescent="0.3">
      <c r="A3817" s="3">
        <v>2004</v>
      </c>
      <c r="B3817" s="3">
        <v>197</v>
      </c>
      <c r="C3817" s="3" t="s">
        <v>34</v>
      </c>
      <c r="D3817" s="3" t="s">
        <v>35</v>
      </c>
      <c r="E3817" s="3" t="s">
        <v>35</v>
      </c>
      <c r="F3817" s="3">
        <v>4773</v>
      </c>
      <c r="G3817" s="3">
        <f t="shared" si="180"/>
        <v>2004</v>
      </c>
      <c r="H3817" s="4">
        <v>2</v>
      </c>
      <c r="I3817" s="3" t="s">
        <v>31</v>
      </c>
      <c r="J3817" s="3">
        <v>6</v>
      </c>
      <c r="K3817" s="3">
        <v>0</v>
      </c>
      <c r="L3817" s="3">
        <v>3</v>
      </c>
      <c r="M3817" s="3">
        <v>0</v>
      </c>
      <c r="N3817" s="3">
        <v>0</v>
      </c>
      <c r="O3817" s="3">
        <v>0</v>
      </c>
      <c r="P3817" s="3">
        <f t="shared" si="182"/>
        <v>14.4</v>
      </c>
      <c r="Q3817" s="3">
        <v>154</v>
      </c>
      <c r="R3817" s="3">
        <f t="shared" si="181"/>
        <v>1</v>
      </c>
      <c r="S3817" s="3">
        <v>9</v>
      </c>
      <c r="T3817" s="3">
        <f>IF(AND(H3817&lt;5,S3817&gt;=VLOOKUP(A3817,anni!$A$1:$O$32,6,0)),1,0)</f>
        <v>0</v>
      </c>
    </row>
    <row r="3818" spans="1:20" x14ac:dyDescent="0.3">
      <c r="A3818" s="3">
        <v>2004</v>
      </c>
      <c r="B3818" s="3">
        <v>198</v>
      </c>
      <c r="C3818" s="3" t="s">
        <v>45</v>
      </c>
      <c r="D3818" s="3" t="s">
        <v>67</v>
      </c>
      <c r="E3818" s="3" t="s">
        <v>67</v>
      </c>
      <c r="F3818" s="3">
        <v>4346</v>
      </c>
      <c r="G3818" s="3">
        <f t="shared" si="180"/>
        <v>2004</v>
      </c>
      <c r="H3818" s="4">
        <v>5</v>
      </c>
      <c r="I3818" s="3" t="s">
        <v>36</v>
      </c>
      <c r="J3818" s="3">
        <v>7</v>
      </c>
      <c r="K3818" s="3">
        <v>4</v>
      </c>
      <c r="L3818" s="3">
        <v>7</v>
      </c>
      <c r="M3818" s="3">
        <v>7</v>
      </c>
      <c r="N3818" s="3">
        <v>2</v>
      </c>
      <c r="O3818" s="3">
        <v>0</v>
      </c>
      <c r="P3818" s="3">
        <f t="shared" si="182"/>
        <v>27</v>
      </c>
      <c r="Q3818" s="3">
        <v>13</v>
      </c>
      <c r="R3818" s="3">
        <f t="shared" si="181"/>
        <v>3</v>
      </c>
      <c r="S3818" s="3">
        <v>27</v>
      </c>
      <c r="T3818" s="3">
        <f>IF(AND(H3818&lt;5,S3818&gt;=VLOOKUP(A3818,anni!$A$1:$O$32,6,0)),1,0)</f>
        <v>0</v>
      </c>
    </row>
    <row r="3819" spans="1:20" x14ac:dyDescent="0.3">
      <c r="A3819" s="3">
        <v>2004</v>
      </c>
      <c r="B3819" s="3">
        <v>199</v>
      </c>
      <c r="C3819" s="3" t="s">
        <v>34</v>
      </c>
      <c r="D3819" s="3" t="s">
        <v>42</v>
      </c>
      <c r="E3819" s="3" t="s">
        <v>42</v>
      </c>
      <c r="F3819" s="3">
        <v>4347</v>
      </c>
      <c r="G3819" s="3">
        <f t="shared" si="180"/>
        <v>2004</v>
      </c>
      <c r="H3819" s="4">
        <v>5</v>
      </c>
      <c r="I3819" s="3" t="s">
        <v>36</v>
      </c>
      <c r="P3819" s="3">
        <f t="shared" si="182"/>
        <v>-1</v>
      </c>
      <c r="Q3819" s="3">
        <v>296</v>
      </c>
      <c r="R3819" s="3">
        <f t="shared" si="181"/>
        <v>2</v>
      </c>
      <c r="S3819" s="3">
        <v>-1</v>
      </c>
      <c r="T3819" s="3">
        <f>IF(AND(H3819&lt;5,S3819&gt;=VLOOKUP(A3819,anni!$A$1:$O$32,6,0)),1,0)</f>
        <v>0</v>
      </c>
    </row>
    <row r="3820" spans="1:20" x14ac:dyDescent="0.3">
      <c r="A3820" s="3">
        <v>2004</v>
      </c>
      <c r="B3820" s="3">
        <v>200</v>
      </c>
      <c r="C3820" s="3" t="s">
        <v>34</v>
      </c>
      <c r="D3820" s="3" t="s">
        <v>35</v>
      </c>
      <c r="E3820" s="3" t="s">
        <v>35</v>
      </c>
      <c r="F3820" s="3">
        <v>4707</v>
      </c>
      <c r="G3820" s="3">
        <f t="shared" si="180"/>
        <v>2004</v>
      </c>
      <c r="H3820" s="4">
        <v>4</v>
      </c>
      <c r="I3820" s="3" t="s">
        <v>36</v>
      </c>
      <c r="P3820" s="3">
        <f t="shared" si="182"/>
        <v>-1</v>
      </c>
      <c r="Q3820" s="3">
        <v>296</v>
      </c>
      <c r="R3820" s="3">
        <f t="shared" si="181"/>
        <v>2</v>
      </c>
      <c r="S3820" s="3">
        <v>-1</v>
      </c>
      <c r="T3820" s="3">
        <f>IF(AND(H3820&lt;5,S3820&gt;=VLOOKUP(A3820,anni!$A$1:$O$32,6,0)),1,0)</f>
        <v>0</v>
      </c>
    </row>
    <row r="3821" spans="1:20" x14ac:dyDescent="0.3">
      <c r="A3821" s="3">
        <v>2004</v>
      </c>
      <c r="B3821" s="3">
        <v>201</v>
      </c>
      <c r="C3821" s="3" t="s">
        <v>79</v>
      </c>
      <c r="D3821" s="3" t="s">
        <v>80</v>
      </c>
      <c r="E3821" s="3" t="s">
        <v>80</v>
      </c>
      <c r="F3821" s="3">
        <v>4664</v>
      </c>
      <c r="G3821" s="3">
        <f t="shared" si="180"/>
        <v>2004</v>
      </c>
      <c r="H3821" s="4">
        <v>5</v>
      </c>
      <c r="I3821" s="3" t="s">
        <v>36</v>
      </c>
      <c r="J3821" s="3">
        <v>4</v>
      </c>
      <c r="K3821" s="3">
        <v>0</v>
      </c>
      <c r="L3821" s="3">
        <v>3</v>
      </c>
      <c r="M3821" s="3">
        <v>0</v>
      </c>
      <c r="N3821" s="3">
        <v>0</v>
      </c>
      <c r="O3821" s="3">
        <v>1</v>
      </c>
      <c r="P3821" s="3">
        <f t="shared" si="182"/>
        <v>8</v>
      </c>
      <c r="Q3821" s="3">
        <v>175</v>
      </c>
      <c r="R3821" s="3">
        <f t="shared" si="181"/>
        <v>1</v>
      </c>
      <c r="S3821" s="3">
        <v>8</v>
      </c>
      <c r="T3821" s="3">
        <f>IF(AND(H3821&lt;5,S3821&gt;=VLOOKUP(A3821,anni!$A$1:$O$32,6,0)),1,0)</f>
        <v>0</v>
      </c>
    </row>
    <row r="3822" spans="1:20" x14ac:dyDescent="0.3">
      <c r="A3822" s="3">
        <v>2004</v>
      </c>
      <c r="B3822" s="3">
        <v>202</v>
      </c>
      <c r="C3822" s="3" t="s">
        <v>34</v>
      </c>
      <c r="D3822" s="3" t="s">
        <v>35</v>
      </c>
      <c r="E3822" s="3" t="s">
        <v>35</v>
      </c>
      <c r="F3822" s="3">
        <v>4708</v>
      </c>
      <c r="G3822" s="3">
        <f t="shared" si="180"/>
        <v>2004</v>
      </c>
      <c r="H3822" s="4">
        <v>4</v>
      </c>
      <c r="I3822" s="3" t="s">
        <v>36</v>
      </c>
      <c r="J3822" s="3">
        <v>6</v>
      </c>
      <c r="K3822" s="3">
        <v>0</v>
      </c>
      <c r="L3822" s="3">
        <v>0</v>
      </c>
      <c r="M3822" s="3">
        <v>5</v>
      </c>
      <c r="N3822" s="3">
        <v>0</v>
      </c>
      <c r="O3822" s="3">
        <v>0</v>
      </c>
      <c r="P3822" s="3">
        <f t="shared" si="182"/>
        <v>13.2</v>
      </c>
      <c r="Q3822" s="3">
        <v>111</v>
      </c>
      <c r="R3822" s="3">
        <f t="shared" si="181"/>
        <v>2</v>
      </c>
      <c r="S3822" s="3">
        <v>11</v>
      </c>
      <c r="T3822" s="3">
        <f>IF(AND(H3822&lt;5,S3822&gt;=VLOOKUP(A3822,anni!$A$1:$O$32,6,0)),1,0)</f>
        <v>0</v>
      </c>
    </row>
    <row r="3823" spans="1:20" x14ac:dyDescent="0.3">
      <c r="A3823" s="3">
        <v>2004</v>
      </c>
      <c r="B3823" s="3">
        <v>203</v>
      </c>
      <c r="C3823" s="3" t="s">
        <v>45</v>
      </c>
      <c r="D3823" s="3" t="s">
        <v>49</v>
      </c>
      <c r="E3823" s="3" t="s">
        <v>49</v>
      </c>
      <c r="F3823" s="3">
        <v>4665</v>
      </c>
      <c r="G3823" s="3">
        <f t="shared" si="180"/>
        <v>2004</v>
      </c>
      <c r="H3823" s="4">
        <v>5</v>
      </c>
      <c r="I3823" s="3" t="s">
        <v>36</v>
      </c>
      <c r="J3823" s="3">
        <v>5</v>
      </c>
      <c r="K3823" s="3">
        <v>0</v>
      </c>
      <c r="L3823" s="3">
        <v>0</v>
      </c>
      <c r="M3823" s="3">
        <v>6</v>
      </c>
      <c r="N3823" s="3">
        <v>0</v>
      </c>
      <c r="O3823" s="3">
        <v>0</v>
      </c>
      <c r="P3823" s="3">
        <f t="shared" si="182"/>
        <v>11</v>
      </c>
      <c r="Q3823" s="3">
        <v>111</v>
      </c>
      <c r="R3823" s="3">
        <f t="shared" si="181"/>
        <v>1</v>
      </c>
      <c r="S3823" s="3">
        <v>11</v>
      </c>
      <c r="T3823" s="3">
        <f>IF(AND(H3823&lt;5,S3823&gt;=VLOOKUP(A3823,anni!$A$1:$O$32,6,0)),1,0)</f>
        <v>0</v>
      </c>
    </row>
    <row r="3824" spans="1:20" x14ac:dyDescent="0.3">
      <c r="A3824" s="3">
        <v>2004</v>
      </c>
      <c r="B3824" s="3">
        <v>204</v>
      </c>
      <c r="C3824" s="3" t="s">
        <v>79</v>
      </c>
      <c r="D3824" s="3" t="s">
        <v>84</v>
      </c>
      <c r="E3824" s="3" t="s">
        <v>84</v>
      </c>
      <c r="F3824" s="3">
        <v>4709</v>
      </c>
      <c r="G3824" s="3">
        <f t="shared" si="180"/>
        <v>2004</v>
      </c>
      <c r="H3824" s="4">
        <v>4</v>
      </c>
      <c r="I3824" s="3" t="s">
        <v>36</v>
      </c>
      <c r="J3824" s="3">
        <v>7</v>
      </c>
      <c r="K3824" s="3">
        <v>3</v>
      </c>
      <c r="L3824" s="3">
        <v>0</v>
      </c>
      <c r="M3824" s="3">
        <v>0</v>
      </c>
      <c r="N3824" s="3">
        <v>0</v>
      </c>
      <c r="O3824" s="3">
        <v>0</v>
      </c>
      <c r="P3824" s="3">
        <f t="shared" si="182"/>
        <v>12</v>
      </c>
      <c r="Q3824" s="3">
        <v>130</v>
      </c>
      <c r="R3824" s="3">
        <f t="shared" si="181"/>
        <v>1</v>
      </c>
      <c r="S3824" s="3">
        <v>10</v>
      </c>
      <c r="T3824" s="3">
        <f>IF(AND(H3824&lt;5,S3824&gt;=VLOOKUP(A3824,anni!$A$1:$O$32,6,0)),1,0)</f>
        <v>0</v>
      </c>
    </row>
    <row r="3825" spans="1:20" x14ac:dyDescent="0.3">
      <c r="A3825" s="3">
        <v>2004</v>
      </c>
      <c r="B3825" s="3">
        <v>205</v>
      </c>
      <c r="C3825" s="3" t="s">
        <v>37</v>
      </c>
      <c r="D3825" s="3" t="s">
        <v>38</v>
      </c>
      <c r="E3825" s="3" t="s">
        <v>38</v>
      </c>
      <c r="F3825" s="3">
        <v>4536</v>
      </c>
      <c r="G3825" s="3">
        <f t="shared" si="180"/>
        <v>2004</v>
      </c>
      <c r="H3825" s="4">
        <v>4</v>
      </c>
      <c r="I3825" s="3" t="s">
        <v>36</v>
      </c>
      <c r="J3825" s="3">
        <v>7</v>
      </c>
      <c r="K3825" s="3">
        <v>3</v>
      </c>
      <c r="L3825" s="3">
        <v>3</v>
      </c>
      <c r="M3825" s="3">
        <v>1</v>
      </c>
      <c r="N3825" s="3">
        <v>6</v>
      </c>
      <c r="O3825" s="3">
        <v>0</v>
      </c>
      <c r="P3825" s="3">
        <f t="shared" si="182"/>
        <v>24</v>
      </c>
      <c r="Q3825" s="3">
        <v>27</v>
      </c>
      <c r="R3825" s="3">
        <f t="shared" si="181"/>
        <v>3</v>
      </c>
      <c r="S3825" s="3">
        <v>20</v>
      </c>
      <c r="T3825" s="3">
        <f>IF(AND(H3825&lt;5,S3825&gt;=VLOOKUP(A3825,anni!$A$1:$O$32,6,0)),1,0)</f>
        <v>0</v>
      </c>
    </row>
    <row r="3826" spans="1:20" x14ac:dyDescent="0.3">
      <c r="A3826" s="3">
        <v>2004</v>
      </c>
      <c r="B3826" s="3">
        <v>206</v>
      </c>
      <c r="C3826" s="3" t="s">
        <v>56</v>
      </c>
      <c r="D3826" s="3" t="s">
        <v>57</v>
      </c>
      <c r="E3826" s="3" t="s">
        <v>57</v>
      </c>
      <c r="F3826" s="3">
        <v>4189</v>
      </c>
      <c r="G3826" s="3">
        <f t="shared" si="180"/>
        <v>2004</v>
      </c>
      <c r="H3826" s="4">
        <v>5</v>
      </c>
      <c r="I3826" s="3" t="s">
        <v>36</v>
      </c>
      <c r="J3826" s="3">
        <v>7</v>
      </c>
      <c r="K3826" s="3">
        <v>3</v>
      </c>
      <c r="L3826" s="3">
        <v>0</v>
      </c>
      <c r="M3826" s="3">
        <v>7</v>
      </c>
      <c r="N3826" s="3">
        <v>6</v>
      </c>
      <c r="O3826" s="3">
        <v>0</v>
      </c>
      <c r="P3826" s="3">
        <f t="shared" si="182"/>
        <v>23</v>
      </c>
      <c r="Q3826" s="3">
        <v>19</v>
      </c>
      <c r="R3826" s="3">
        <f t="shared" si="181"/>
        <v>3</v>
      </c>
      <c r="S3826" s="3">
        <v>23</v>
      </c>
      <c r="T3826" s="3">
        <f>IF(AND(H3826&lt;5,S3826&gt;=VLOOKUP(A3826,anni!$A$1:$O$32,6,0)),1,0)</f>
        <v>0</v>
      </c>
    </row>
    <row r="3827" spans="1:20" x14ac:dyDescent="0.3">
      <c r="A3827" s="3">
        <v>2004</v>
      </c>
      <c r="B3827" s="3">
        <v>207</v>
      </c>
      <c r="C3827" s="3" t="s">
        <v>47</v>
      </c>
      <c r="D3827" s="3" t="s">
        <v>48</v>
      </c>
      <c r="E3827" s="3" t="s">
        <v>48</v>
      </c>
      <c r="F3827" s="3">
        <v>4710</v>
      </c>
      <c r="G3827" s="3">
        <f t="shared" si="180"/>
        <v>2004</v>
      </c>
      <c r="H3827" s="4">
        <v>4</v>
      </c>
      <c r="I3827" s="3" t="s">
        <v>36</v>
      </c>
      <c r="J3827" s="3">
        <v>5</v>
      </c>
      <c r="K3827" s="3">
        <v>0</v>
      </c>
      <c r="L3827" s="3">
        <v>0</v>
      </c>
      <c r="M3827" s="3">
        <v>0</v>
      </c>
      <c r="N3827" s="3">
        <v>0</v>
      </c>
      <c r="O3827" s="3">
        <v>0</v>
      </c>
      <c r="P3827" s="3">
        <f t="shared" si="182"/>
        <v>6</v>
      </c>
      <c r="Q3827" s="3">
        <v>250</v>
      </c>
      <c r="R3827" s="3">
        <f t="shared" si="181"/>
        <v>1</v>
      </c>
      <c r="S3827" s="3">
        <v>5</v>
      </c>
      <c r="T3827" s="3">
        <f>IF(AND(H3827&lt;5,S3827&gt;=VLOOKUP(A3827,anni!$A$1:$O$32,6,0)),1,0)</f>
        <v>0</v>
      </c>
    </row>
    <row r="3828" spans="1:20" x14ac:dyDescent="0.3">
      <c r="A3828" s="3">
        <v>2004</v>
      </c>
      <c r="B3828" s="3">
        <v>208</v>
      </c>
      <c r="C3828" s="3" t="s">
        <v>56</v>
      </c>
      <c r="D3828" s="3" t="s">
        <v>85</v>
      </c>
      <c r="E3828" s="3" t="s">
        <v>85</v>
      </c>
      <c r="F3828" s="3">
        <v>4733</v>
      </c>
      <c r="G3828" s="3">
        <f t="shared" si="180"/>
        <v>2004</v>
      </c>
      <c r="H3828" s="4">
        <v>3</v>
      </c>
      <c r="I3828" s="3" t="s">
        <v>36</v>
      </c>
      <c r="J3828" s="3">
        <v>7</v>
      </c>
      <c r="K3828" s="3">
        <v>0</v>
      </c>
      <c r="L3828" s="3">
        <v>3</v>
      </c>
      <c r="M3828" s="3">
        <v>7</v>
      </c>
      <c r="N3828" s="3">
        <v>7</v>
      </c>
      <c r="O3828" s="3">
        <v>0</v>
      </c>
      <c r="P3828" s="3">
        <f t="shared" si="182"/>
        <v>0</v>
      </c>
      <c r="Q3828" s="3">
        <v>17</v>
      </c>
      <c r="R3828" s="3">
        <f t="shared" si="181"/>
        <v>3</v>
      </c>
      <c r="S3828" s="3">
        <v>24</v>
      </c>
      <c r="T3828" s="3">
        <f>IF(AND(H3828&lt;5,S3828&gt;=VLOOKUP(A3828,anni!$A$1:$O$32,6,0)),1,0)</f>
        <v>1</v>
      </c>
    </row>
    <row r="3829" spans="1:20" x14ac:dyDescent="0.3">
      <c r="A3829" s="3">
        <v>2004</v>
      </c>
      <c r="B3829" s="3">
        <v>209</v>
      </c>
      <c r="C3829" s="3" t="s">
        <v>37</v>
      </c>
      <c r="D3829" s="3" t="s">
        <v>112</v>
      </c>
      <c r="E3829" s="3" t="s">
        <v>112</v>
      </c>
      <c r="F3829" s="3">
        <v>4711</v>
      </c>
      <c r="G3829" s="3">
        <f t="shared" si="180"/>
        <v>2004</v>
      </c>
      <c r="H3829" s="4">
        <v>4</v>
      </c>
      <c r="I3829" s="3" t="s">
        <v>36</v>
      </c>
      <c r="J3829" s="3">
        <v>5</v>
      </c>
      <c r="K3829" s="3">
        <v>0</v>
      </c>
      <c r="L3829" s="3">
        <v>0</v>
      </c>
      <c r="M3829" s="3">
        <v>0</v>
      </c>
      <c r="N3829" s="3">
        <v>0</v>
      </c>
      <c r="O3829" s="3">
        <v>0</v>
      </c>
      <c r="P3829" s="3">
        <f t="shared" si="182"/>
        <v>6</v>
      </c>
      <c r="Q3829" s="3">
        <v>250</v>
      </c>
      <c r="R3829" s="3">
        <f t="shared" si="181"/>
        <v>1</v>
      </c>
      <c r="S3829" s="3">
        <v>5</v>
      </c>
      <c r="T3829" s="3">
        <f>IF(AND(H3829&lt;5,S3829&gt;=VLOOKUP(A3829,anni!$A$1:$O$32,6,0)),1,0)</f>
        <v>0</v>
      </c>
    </row>
    <row r="3830" spans="1:20" x14ac:dyDescent="0.3">
      <c r="A3830" s="3">
        <v>2004</v>
      </c>
      <c r="B3830" s="3">
        <v>210</v>
      </c>
      <c r="C3830" s="3" t="s">
        <v>86</v>
      </c>
      <c r="D3830" s="3" t="s">
        <v>131</v>
      </c>
      <c r="E3830" s="3" t="s">
        <v>131</v>
      </c>
      <c r="F3830" s="3">
        <v>4392</v>
      </c>
      <c r="G3830" s="3">
        <f t="shared" si="180"/>
        <v>2004</v>
      </c>
      <c r="H3830" s="4">
        <v>4</v>
      </c>
      <c r="I3830" s="3" t="s">
        <v>36</v>
      </c>
      <c r="J3830" s="3">
        <v>7</v>
      </c>
      <c r="K3830" s="3">
        <v>0</v>
      </c>
      <c r="L3830" s="3">
        <v>0</v>
      </c>
      <c r="M3830" s="3">
        <v>1</v>
      </c>
      <c r="N3830" s="3">
        <v>0</v>
      </c>
      <c r="O3830" s="3">
        <v>0</v>
      </c>
      <c r="P3830" s="3">
        <f t="shared" si="182"/>
        <v>9.6</v>
      </c>
      <c r="Q3830" s="3">
        <v>175</v>
      </c>
      <c r="R3830" s="3">
        <f t="shared" si="181"/>
        <v>3</v>
      </c>
      <c r="S3830" s="3">
        <v>8</v>
      </c>
      <c r="T3830" s="3">
        <f>IF(AND(H3830&lt;5,S3830&gt;=VLOOKUP(A3830,anni!$A$1:$O$32,6,0)),1,0)</f>
        <v>0</v>
      </c>
    </row>
    <row r="3831" spans="1:20" x14ac:dyDescent="0.3">
      <c r="A3831" s="3">
        <v>2004</v>
      </c>
      <c r="B3831" s="3">
        <v>211</v>
      </c>
      <c r="C3831" s="3" t="s">
        <v>34</v>
      </c>
      <c r="D3831" s="3" t="s">
        <v>42</v>
      </c>
      <c r="E3831" s="3" t="s">
        <v>42</v>
      </c>
      <c r="F3831" s="3">
        <v>4190</v>
      </c>
      <c r="G3831" s="3">
        <f t="shared" si="180"/>
        <v>2004</v>
      </c>
      <c r="H3831" s="4">
        <v>5</v>
      </c>
      <c r="I3831" s="3" t="s">
        <v>36</v>
      </c>
      <c r="J3831" s="3">
        <v>6</v>
      </c>
      <c r="K3831" s="3">
        <v>3</v>
      </c>
      <c r="L3831" s="3">
        <v>0</v>
      </c>
      <c r="M3831" s="3">
        <v>0</v>
      </c>
      <c r="N3831" s="3">
        <v>7</v>
      </c>
      <c r="O3831" s="3">
        <v>7</v>
      </c>
      <c r="P3831" s="3">
        <f t="shared" si="182"/>
        <v>23</v>
      </c>
      <c r="Q3831" s="3">
        <v>19</v>
      </c>
      <c r="R3831" s="3">
        <f t="shared" si="181"/>
        <v>3</v>
      </c>
      <c r="S3831" s="3">
        <v>23</v>
      </c>
      <c r="T3831" s="3">
        <f>IF(AND(H3831&lt;5,S3831&gt;=VLOOKUP(A3831,anni!$A$1:$O$32,6,0)),1,0)</f>
        <v>0</v>
      </c>
    </row>
    <row r="3832" spans="1:20" x14ac:dyDescent="0.3">
      <c r="A3832" s="3">
        <v>2004</v>
      </c>
      <c r="B3832" s="3">
        <v>212</v>
      </c>
      <c r="C3832" s="3" t="s">
        <v>56</v>
      </c>
      <c r="D3832" s="3" t="s">
        <v>66</v>
      </c>
      <c r="E3832" s="3" t="s">
        <v>66</v>
      </c>
      <c r="F3832" s="3">
        <v>4610</v>
      </c>
      <c r="G3832" s="3">
        <f t="shared" si="180"/>
        <v>2004</v>
      </c>
      <c r="H3832" s="4">
        <v>2</v>
      </c>
      <c r="I3832" s="3" t="s">
        <v>31</v>
      </c>
      <c r="J3832" s="3">
        <v>4</v>
      </c>
      <c r="K3832" s="3">
        <v>0</v>
      </c>
      <c r="L3832" s="3">
        <v>0</v>
      </c>
      <c r="M3832" s="3">
        <v>7</v>
      </c>
      <c r="N3832" s="3">
        <v>0</v>
      </c>
      <c r="O3832" s="3">
        <v>1</v>
      </c>
      <c r="P3832" s="3">
        <f t="shared" si="182"/>
        <v>19.200000000000003</v>
      </c>
      <c r="Q3832" s="3">
        <v>99</v>
      </c>
      <c r="R3832" s="3">
        <f t="shared" si="181"/>
        <v>2</v>
      </c>
      <c r="S3832" s="3">
        <v>12</v>
      </c>
      <c r="T3832" s="3">
        <f>IF(AND(H3832&lt;5,S3832&gt;=VLOOKUP(A3832,anni!$A$1:$O$32,6,0)),1,0)</f>
        <v>0</v>
      </c>
    </row>
    <row r="3833" spans="1:20" x14ac:dyDescent="0.3">
      <c r="A3833" s="3">
        <v>2004</v>
      </c>
      <c r="B3833" s="3">
        <v>213</v>
      </c>
      <c r="C3833" s="3" t="s">
        <v>69</v>
      </c>
      <c r="D3833" s="3" t="s">
        <v>137</v>
      </c>
      <c r="E3833" s="3" t="s">
        <v>137</v>
      </c>
      <c r="F3833" s="3">
        <v>4712</v>
      </c>
      <c r="G3833" s="3">
        <f t="shared" si="180"/>
        <v>2004</v>
      </c>
      <c r="H3833" s="4">
        <v>4</v>
      </c>
      <c r="I3833" s="3" t="s">
        <v>36</v>
      </c>
      <c r="J3833" s="3">
        <v>4</v>
      </c>
      <c r="K3833" s="3">
        <v>0</v>
      </c>
      <c r="L3833" s="3">
        <v>0</v>
      </c>
      <c r="M3833" s="3">
        <v>1</v>
      </c>
      <c r="N3833" s="3">
        <v>0</v>
      </c>
      <c r="O3833" s="3">
        <v>0</v>
      </c>
      <c r="P3833" s="3">
        <f t="shared" si="182"/>
        <v>6</v>
      </c>
      <c r="Q3833" s="3">
        <v>250</v>
      </c>
      <c r="R3833" s="3">
        <f t="shared" si="181"/>
        <v>1</v>
      </c>
      <c r="S3833" s="3">
        <v>5</v>
      </c>
      <c r="T3833" s="3">
        <f>IF(AND(H3833&lt;5,S3833&gt;=VLOOKUP(A3833,anni!$A$1:$O$32,6,0)),1,0)</f>
        <v>0</v>
      </c>
    </row>
    <row r="3834" spans="1:20" x14ac:dyDescent="0.3">
      <c r="A3834" s="3">
        <v>2004</v>
      </c>
      <c r="B3834" s="3">
        <v>91</v>
      </c>
      <c r="C3834" s="3" t="s">
        <v>34</v>
      </c>
      <c r="D3834" s="3" t="s">
        <v>130</v>
      </c>
      <c r="E3834" s="3" t="s">
        <v>130</v>
      </c>
      <c r="F3834" s="3">
        <v>4666</v>
      </c>
      <c r="G3834" s="3">
        <f t="shared" si="180"/>
        <v>2004</v>
      </c>
      <c r="H3834" s="4">
        <v>5</v>
      </c>
      <c r="I3834" s="3" t="s">
        <v>36</v>
      </c>
      <c r="J3834" s="3">
        <v>4</v>
      </c>
      <c r="K3834" s="3">
        <v>0</v>
      </c>
      <c r="L3834" s="3">
        <v>0</v>
      </c>
      <c r="M3834" s="3">
        <v>0</v>
      </c>
      <c r="N3834" s="3">
        <v>0</v>
      </c>
      <c r="O3834" s="3">
        <v>0</v>
      </c>
      <c r="P3834" s="3">
        <f t="shared" si="182"/>
        <v>4</v>
      </c>
      <c r="Q3834" s="3">
        <v>266</v>
      </c>
      <c r="R3834" s="3">
        <f t="shared" si="181"/>
        <v>1</v>
      </c>
      <c r="S3834" s="3">
        <v>4</v>
      </c>
      <c r="T3834" s="3">
        <f>IF(AND(H3834&lt;5,S3834&gt;=VLOOKUP(A3834,anni!$A$1:$O$32,6,0)),1,0)</f>
        <v>0</v>
      </c>
    </row>
    <row r="3835" spans="1:20" x14ac:dyDescent="0.3">
      <c r="A3835" s="3">
        <v>2004</v>
      </c>
      <c r="B3835" s="3">
        <v>214</v>
      </c>
      <c r="C3835" s="3" t="s">
        <v>34</v>
      </c>
      <c r="D3835" s="3" t="s">
        <v>41</v>
      </c>
      <c r="E3835" s="3" t="s">
        <v>41</v>
      </c>
      <c r="F3835" s="3">
        <v>4667</v>
      </c>
      <c r="G3835" s="3">
        <f t="shared" si="180"/>
        <v>2004</v>
      </c>
      <c r="H3835" s="4">
        <v>5</v>
      </c>
      <c r="I3835" s="3" t="s">
        <v>36</v>
      </c>
      <c r="J3835" s="3">
        <v>7</v>
      </c>
      <c r="K3835" s="3">
        <v>0</v>
      </c>
      <c r="L3835" s="3">
        <v>1</v>
      </c>
      <c r="M3835" s="3">
        <v>7</v>
      </c>
      <c r="N3835" s="3">
        <v>0</v>
      </c>
      <c r="O3835" s="3">
        <v>0</v>
      </c>
      <c r="P3835" s="3">
        <f t="shared" si="182"/>
        <v>15</v>
      </c>
      <c r="Q3835" s="3">
        <v>62</v>
      </c>
      <c r="R3835" s="3">
        <f t="shared" si="181"/>
        <v>1</v>
      </c>
      <c r="S3835" s="3">
        <v>15</v>
      </c>
      <c r="T3835" s="3">
        <f>IF(AND(H3835&lt;5,S3835&gt;=VLOOKUP(A3835,anni!$A$1:$O$32,6,0)),1,0)</f>
        <v>0</v>
      </c>
    </row>
    <row r="3836" spans="1:20" x14ac:dyDescent="0.3">
      <c r="A3836" s="3">
        <v>2004</v>
      </c>
      <c r="B3836" s="3">
        <v>215</v>
      </c>
      <c r="C3836" s="3" t="s">
        <v>29</v>
      </c>
      <c r="D3836" s="3" t="s">
        <v>75</v>
      </c>
      <c r="E3836" s="3" t="s">
        <v>75</v>
      </c>
      <c r="F3836" s="3">
        <v>4393</v>
      </c>
      <c r="G3836" s="3">
        <f t="shared" si="180"/>
        <v>2004</v>
      </c>
      <c r="H3836" s="4">
        <v>4</v>
      </c>
      <c r="I3836" s="3" t="s">
        <v>36</v>
      </c>
      <c r="J3836" s="3">
        <v>4</v>
      </c>
      <c r="K3836" s="3">
        <v>0</v>
      </c>
      <c r="L3836" s="3">
        <v>0</v>
      </c>
      <c r="M3836" s="3">
        <v>4</v>
      </c>
      <c r="N3836" s="3">
        <v>0</v>
      </c>
      <c r="O3836" s="3">
        <v>0</v>
      </c>
      <c r="P3836" s="3">
        <f t="shared" si="182"/>
        <v>9.6</v>
      </c>
      <c r="Q3836" s="3">
        <v>175</v>
      </c>
      <c r="R3836" s="3">
        <f t="shared" si="181"/>
        <v>4</v>
      </c>
      <c r="S3836" s="3">
        <v>8</v>
      </c>
      <c r="T3836" s="3">
        <f>IF(AND(H3836&lt;5,S3836&gt;=VLOOKUP(A3836,anni!$A$1:$O$32,6,0)),1,0)</f>
        <v>0</v>
      </c>
    </row>
    <row r="3837" spans="1:20" x14ac:dyDescent="0.3">
      <c r="A3837" s="3">
        <v>2004</v>
      </c>
      <c r="B3837" s="3">
        <v>216</v>
      </c>
      <c r="C3837" s="3" t="s">
        <v>34</v>
      </c>
      <c r="D3837" s="3" t="s">
        <v>103</v>
      </c>
      <c r="E3837" s="3" t="s">
        <v>103</v>
      </c>
      <c r="F3837" s="3">
        <v>4774</v>
      </c>
      <c r="G3837" s="3">
        <f t="shared" si="180"/>
        <v>2004</v>
      </c>
      <c r="H3837" s="4">
        <v>2</v>
      </c>
      <c r="I3837" s="3" t="s">
        <v>31</v>
      </c>
      <c r="J3837" s="3">
        <v>7</v>
      </c>
      <c r="K3837" s="3">
        <v>3</v>
      </c>
      <c r="L3837" s="3">
        <v>0</v>
      </c>
      <c r="M3837" s="3">
        <v>0</v>
      </c>
      <c r="N3837" s="3">
        <v>2</v>
      </c>
      <c r="O3837" s="3">
        <v>0</v>
      </c>
      <c r="P3837" s="3">
        <f t="shared" si="182"/>
        <v>19.200000000000003</v>
      </c>
      <c r="Q3837" s="3">
        <v>99</v>
      </c>
      <c r="R3837" s="3">
        <f t="shared" si="181"/>
        <v>4</v>
      </c>
      <c r="S3837" s="3">
        <v>12</v>
      </c>
      <c r="T3837" s="3">
        <f>IF(AND(H3837&lt;5,S3837&gt;=VLOOKUP(A3837,anni!$A$1:$O$32,6,0)),1,0)</f>
        <v>0</v>
      </c>
    </row>
    <row r="3838" spans="1:20" x14ac:dyDescent="0.3">
      <c r="A3838" s="3">
        <v>2004</v>
      </c>
      <c r="B3838" s="3">
        <v>217</v>
      </c>
      <c r="C3838" s="3" t="s">
        <v>101</v>
      </c>
      <c r="D3838" s="3" t="s">
        <v>104</v>
      </c>
      <c r="E3838" s="3" t="s">
        <v>104</v>
      </c>
      <c r="F3838" s="3">
        <v>4668</v>
      </c>
      <c r="G3838" s="3">
        <f t="shared" si="180"/>
        <v>2004</v>
      </c>
      <c r="H3838" s="4">
        <v>5</v>
      </c>
      <c r="I3838" s="3" t="s">
        <v>36</v>
      </c>
      <c r="J3838" s="3">
        <v>7</v>
      </c>
      <c r="K3838" s="3">
        <v>0</v>
      </c>
      <c r="L3838" s="3">
        <v>0</v>
      </c>
      <c r="M3838" s="3">
        <v>6</v>
      </c>
      <c r="N3838" s="3">
        <v>0</v>
      </c>
      <c r="O3838" s="3">
        <v>0</v>
      </c>
      <c r="P3838" s="3">
        <f t="shared" si="182"/>
        <v>13</v>
      </c>
      <c r="Q3838" s="3">
        <v>86</v>
      </c>
      <c r="R3838" s="3">
        <f t="shared" si="181"/>
        <v>1</v>
      </c>
      <c r="S3838" s="3">
        <v>13</v>
      </c>
      <c r="T3838" s="3">
        <f>IF(AND(H3838&lt;5,S3838&gt;=VLOOKUP(A3838,anni!$A$1:$O$32,6,0)),1,0)</f>
        <v>0</v>
      </c>
    </row>
    <row r="3839" spans="1:20" x14ac:dyDescent="0.3">
      <c r="A3839" s="3">
        <v>2004</v>
      </c>
      <c r="B3839" s="3">
        <v>218</v>
      </c>
      <c r="C3839" s="3" t="s">
        <v>59</v>
      </c>
      <c r="D3839" s="3" t="s">
        <v>60</v>
      </c>
      <c r="E3839" s="3" t="s">
        <v>60</v>
      </c>
      <c r="F3839" s="3">
        <v>4775</v>
      </c>
      <c r="G3839" s="3">
        <f t="shared" si="180"/>
        <v>2004</v>
      </c>
      <c r="H3839" s="4">
        <v>2</v>
      </c>
      <c r="I3839" s="3" t="s">
        <v>31</v>
      </c>
      <c r="J3839" s="3">
        <v>7</v>
      </c>
      <c r="K3839" s="3">
        <v>0</v>
      </c>
      <c r="L3839" s="3">
        <v>0</v>
      </c>
      <c r="M3839" s="3">
        <v>0</v>
      </c>
      <c r="N3839" s="3">
        <v>0</v>
      </c>
      <c r="O3839" s="3">
        <v>0</v>
      </c>
      <c r="P3839" s="3">
        <f t="shared" si="182"/>
        <v>11.200000000000001</v>
      </c>
      <c r="Q3839" s="3">
        <v>202</v>
      </c>
      <c r="R3839" s="3">
        <f t="shared" si="181"/>
        <v>2</v>
      </c>
      <c r="S3839" s="3">
        <v>7</v>
      </c>
      <c r="T3839" s="3">
        <f>IF(AND(H3839&lt;5,S3839&gt;=VLOOKUP(A3839,anni!$A$1:$O$32,6,0)),1,0)</f>
        <v>0</v>
      </c>
    </row>
    <row r="3840" spans="1:20" x14ac:dyDescent="0.3">
      <c r="A3840" s="3">
        <v>2004</v>
      </c>
      <c r="B3840" s="3">
        <v>219</v>
      </c>
      <c r="C3840" s="3" t="s">
        <v>56</v>
      </c>
      <c r="D3840" s="3" t="s">
        <v>66</v>
      </c>
      <c r="E3840" s="3" t="s">
        <v>66</v>
      </c>
      <c r="F3840" s="3">
        <v>4419</v>
      </c>
      <c r="G3840" s="3">
        <f t="shared" si="180"/>
        <v>2004</v>
      </c>
      <c r="H3840" s="4">
        <v>3</v>
      </c>
      <c r="I3840" s="3" t="s">
        <v>36</v>
      </c>
      <c r="J3840" s="3">
        <v>7</v>
      </c>
      <c r="K3840" s="3">
        <v>3</v>
      </c>
      <c r="L3840" s="3">
        <v>0</v>
      </c>
      <c r="M3840" s="3">
        <v>0</v>
      </c>
      <c r="N3840" s="3">
        <v>0</v>
      </c>
      <c r="O3840" s="3">
        <v>0</v>
      </c>
      <c r="P3840" s="3">
        <f t="shared" si="182"/>
        <v>14</v>
      </c>
      <c r="Q3840" s="3">
        <v>130</v>
      </c>
      <c r="R3840" s="3">
        <f t="shared" si="181"/>
        <v>5</v>
      </c>
      <c r="S3840" s="3">
        <v>10</v>
      </c>
      <c r="T3840" s="3">
        <f>IF(AND(H3840&lt;5,S3840&gt;=VLOOKUP(A3840,anni!$A$1:$O$32,6,0)),1,0)</f>
        <v>0</v>
      </c>
    </row>
    <row r="3841" spans="1:20" x14ac:dyDescent="0.3">
      <c r="A3841" s="3">
        <v>2004</v>
      </c>
      <c r="B3841" s="3">
        <v>220</v>
      </c>
      <c r="C3841" s="3" t="s">
        <v>59</v>
      </c>
      <c r="D3841" s="3" t="s">
        <v>128</v>
      </c>
      <c r="E3841" s="3" t="s">
        <v>128</v>
      </c>
      <c r="F3841" s="3">
        <v>4776</v>
      </c>
      <c r="G3841" s="3">
        <f t="shared" si="180"/>
        <v>2004</v>
      </c>
      <c r="H3841" s="4">
        <v>2</v>
      </c>
      <c r="I3841" s="3" t="s">
        <v>31</v>
      </c>
      <c r="J3841" s="3">
        <v>2</v>
      </c>
      <c r="K3841" s="3">
        <v>0</v>
      </c>
      <c r="L3841" s="3">
        <v>3</v>
      </c>
      <c r="M3841" s="3">
        <v>0</v>
      </c>
      <c r="N3841" s="3">
        <v>0</v>
      </c>
      <c r="O3841" s="3">
        <v>0</v>
      </c>
      <c r="P3841" s="3">
        <f t="shared" si="182"/>
        <v>8</v>
      </c>
      <c r="Q3841" s="3">
        <v>250</v>
      </c>
      <c r="R3841" s="3">
        <f t="shared" si="181"/>
        <v>4</v>
      </c>
      <c r="S3841" s="3">
        <v>5</v>
      </c>
      <c r="T3841" s="3">
        <f>IF(AND(H3841&lt;5,S3841&gt;=VLOOKUP(A3841,anni!$A$1:$O$32,6,0)),1,0)</f>
        <v>0</v>
      </c>
    </row>
    <row r="3842" spans="1:20" x14ac:dyDescent="0.3">
      <c r="A3842" s="3">
        <v>2004</v>
      </c>
      <c r="B3842" s="3">
        <v>221</v>
      </c>
      <c r="C3842" s="3" t="s">
        <v>37</v>
      </c>
      <c r="D3842" s="3" t="s">
        <v>38</v>
      </c>
      <c r="E3842" s="3" t="s">
        <v>38</v>
      </c>
      <c r="F3842" s="3">
        <v>4777</v>
      </c>
      <c r="G3842" s="3">
        <f t="shared" ref="G3842:G3905" si="183">A3842</f>
        <v>2004</v>
      </c>
      <c r="H3842" s="4">
        <v>2</v>
      </c>
      <c r="I3842" s="3" t="s">
        <v>31</v>
      </c>
      <c r="J3842" s="3">
        <v>5</v>
      </c>
      <c r="K3842" s="3">
        <v>0</v>
      </c>
      <c r="L3842" s="3">
        <v>0</v>
      </c>
      <c r="M3842" s="3">
        <v>0</v>
      </c>
      <c r="N3842" s="3">
        <v>0</v>
      </c>
      <c r="O3842" s="3">
        <v>1</v>
      </c>
      <c r="P3842" s="3">
        <f t="shared" si="182"/>
        <v>9.6000000000000014</v>
      </c>
      <c r="Q3842" s="3">
        <v>240</v>
      </c>
      <c r="R3842" s="3">
        <f t="shared" si="181"/>
        <v>2</v>
      </c>
      <c r="S3842" s="3">
        <v>6</v>
      </c>
      <c r="T3842" s="3">
        <f>IF(AND(H3842&lt;5,S3842&gt;=VLOOKUP(A3842,anni!$A$1:$O$32,6,0)),1,0)</f>
        <v>0</v>
      </c>
    </row>
    <row r="3843" spans="1:20" x14ac:dyDescent="0.3">
      <c r="A3843" s="3">
        <v>2004</v>
      </c>
      <c r="B3843" s="3">
        <v>222</v>
      </c>
      <c r="C3843" s="3" t="s">
        <v>45</v>
      </c>
      <c r="D3843" s="3" t="s">
        <v>49</v>
      </c>
      <c r="E3843" s="3" t="s">
        <v>49</v>
      </c>
      <c r="F3843" s="3">
        <v>4584</v>
      </c>
      <c r="G3843" s="3">
        <f t="shared" si="183"/>
        <v>2004</v>
      </c>
      <c r="H3843" s="4">
        <v>3</v>
      </c>
      <c r="I3843" s="3" t="s">
        <v>36</v>
      </c>
      <c r="J3843" s="3">
        <v>7</v>
      </c>
      <c r="K3843" s="3">
        <v>1</v>
      </c>
      <c r="L3843" s="3">
        <v>3</v>
      </c>
      <c r="M3843" s="3">
        <v>1</v>
      </c>
      <c r="N3843" s="3">
        <v>7</v>
      </c>
      <c r="O3843" s="3">
        <v>0</v>
      </c>
      <c r="P3843" s="3">
        <f t="shared" si="182"/>
        <v>26.599999999999998</v>
      </c>
      <c r="Q3843" s="3">
        <v>33</v>
      </c>
      <c r="R3843" s="3">
        <f t="shared" si="181"/>
        <v>4</v>
      </c>
      <c r="S3843" s="3">
        <v>19</v>
      </c>
      <c r="T3843" s="3">
        <f>IF(AND(H3843&lt;5,S3843&gt;=VLOOKUP(A3843,anni!$A$1:$O$32,6,0)),1,0)</f>
        <v>0</v>
      </c>
    </row>
    <row r="3844" spans="1:20" x14ac:dyDescent="0.3">
      <c r="A3844" s="3">
        <v>2004</v>
      </c>
      <c r="B3844" s="3">
        <v>223</v>
      </c>
      <c r="C3844" s="3" t="s">
        <v>43</v>
      </c>
      <c r="D3844" s="3" t="s">
        <v>91</v>
      </c>
      <c r="E3844" s="3" t="s">
        <v>91</v>
      </c>
      <c r="F3844" s="3">
        <v>4804</v>
      </c>
      <c r="G3844" s="3">
        <f t="shared" si="183"/>
        <v>2004</v>
      </c>
      <c r="H3844" s="4">
        <v>1</v>
      </c>
      <c r="I3844" s="3" t="s">
        <v>31</v>
      </c>
      <c r="J3844" s="3">
        <v>1</v>
      </c>
      <c r="K3844" s="3">
        <v>1</v>
      </c>
      <c r="L3844" s="3">
        <v>1</v>
      </c>
      <c r="M3844" s="3">
        <v>0</v>
      </c>
      <c r="N3844" s="3">
        <v>0</v>
      </c>
      <c r="O3844" s="3">
        <v>0</v>
      </c>
      <c r="P3844" s="3">
        <f t="shared" si="182"/>
        <v>5.4</v>
      </c>
      <c r="Q3844" s="3">
        <v>278</v>
      </c>
      <c r="R3844" s="3">
        <f t="shared" si="181"/>
        <v>2</v>
      </c>
      <c r="S3844" s="3">
        <v>3</v>
      </c>
      <c r="T3844" s="3">
        <f>IF(AND(H3844&lt;5,S3844&gt;=VLOOKUP(A3844,anni!$A$1:$O$32,6,0)),1,0)</f>
        <v>0</v>
      </c>
    </row>
    <row r="3845" spans="1:20" x14ac:dyDescent="0.3">
      <c r="A3845" s="3">
        <v>2004</v>
      </c>
      <c r="B3845" s="3">
        <v>224</v>
      </c>
      <c r="C3845" s="3" t="s">
        <v>34</v>
      </c>
      <c r="D3845" s="3" t="s">
        <v>42</v>
      </c>
      <c r="E3845" s="3" t="s">
        <v>42</v>
      </c>
      <c r="F3845" s="3">
        <v>4669</v>
      </c>
      <c r="G3845" s="3">
        <f t="shared" si="183"/>
        <v>2004</v>
      </c>
      <c r="H3845" s="4">
        <v>5</v>
      </c>
      <c r="I3845" s="3" t="s">
        <v>36</v>
      </c>
      <c r="J3845" s="3">
        <v>0</v>
      </c>
      <c r="K3845" s="3">
        <v>0</v>
      </c>
      <c r="L3845" s="3">
        <v>0</v>
      </c>
      <c r="M3845" s="3">
        <v>2</v>
      </c>
      <c r="N3845" s="3">
        <v>0</v>
      </c>
      <c r="O3845" s="3">
        <v>0</v>
      </c>
      <c r="P3845" s="3">
        <f t="shared" si="182"/>
        <v>2</v>
      </c>
      <c r="Q3845" s="3">
        <v>282</v>
      </c>
      <c r="R3845" s="3">
        <f t="shared" si="181"/>
        <v>1</v>
      </c>
      <c r="S3845" s="3">
        <v>2</v>
      </c>
      <c r="T3845" s="3">
        <f>IF(AND(H3845&lt;5,S3845&gt;=VLOOKUP(A3845,anni!$A$1:$O$32,6,0)),1,0)</f>
        <v>0</v>
      </c>
    </row>
    <row r="3846" spans="1:20" x14ac:dyDescent="0.3">
      <c r="A3846" s="3">
        <v>2004</v>
      </c>
      <c r="B3846" s="3">
        <v>225</v>
      </c>
      <c r="C3846" s="3" t="s">
        <v>69</v>
      </c>
      <c r="D3846" s="3" t="s">
        <v>70</v>
      </c>
      <c r="E3846" s="3" t="s">
        <v>70</v>
      </c>
      <c r="F3846" s="3">
        <v>4778</v>
      </c>
      <c r="G3846" s="3">
        <f t="shared" si="183"/>
        <v>2004</v>
      </c>
      <c r="H3846" s="4">
        <v>2</v>
      </c>
      <c r="I3846" s="3" t="s">
        <v>31</v>
      </c>
      <c r="J3846" s="3">
        <v>6</v>
      </c>
      <c r="K3846" s="3">
        <v>3</v>
      </c>
      <c r="L3846" s="3">
        <v>0</v>
      </c>
      <c r="M3846" s="3">
        <v>3</v>
      </c>
      <c r="N3846" s="3">
        <v>0</v>
      </c>
      <c r="O3846" s="3">
        <v>0</v>
      </c>
      <c r="P3846" s="3">
        <f t="shared" si="182"/>
        <v>19.200000000000003</v>
      </c>
      <c r="Q3846" s="3">
        <v>99</v>
      </c>
      <c r="R3846" s="3">
        <f t="shared" si="181"/>
        <v>4</v>
      </c>
      <c r="S3846" s="3">
        <v>12</v>
      </c>
      <c r="T3846" s="3">
        <f>IF(AND(H3846&lt;5,S3846&gt;=VLOOKUP(A3846,anni!$A$1:$O$32,6,0)),1,0)</f>
        <v>0</v>
      </c>
    </row>
    <row r="3847" spans="1:20" x14ac:dyDescent="0.3">
      <c r="A3847" s="3">
        <v>2004</v>
      </c>
      <c r="B3847" s="3">
        <v>226</v>
      </c>
      <c r="C3847" s="3" t="s">
        <v>32</v>
      </c>
      <c r="D3847" s="3" t="s">
        <v>33</v>
      </c>
      <c r="E3847" s="3" t="s">
        <v>33</v>
      </c>
      <c r="F3847" s="3">
        <v>4713</v>
      </c>
      <c r="G3847" s="3">
        <f t="shared" si="183"/>
        <v>2004</v>
      </c>
      <c r="H3847" s="4">
        <v>4</v>
      </c>
      <c r="I3847" s="3" t="s">
        <v>36</v>
      </c>
      <c r="J3847" s="3">
        <v>4</v>
      </c>
      <c r="K3847" s="3">
        <v>0</v>
      </c>
      <c r="L3847" s="3">
        <v>3</v>
      </c>
      <c r="M3847" s="3">
        <v>0</v>
      </c>
      <c r="N3847" s="3">
        <v>0</v>
      </c>
      <c r="O3847" s="3">
        <v>0</v>
      </c>
      <c r="P3847" s="3">
        <f t="shared" si="182"/>
        <v>8.4</v>
      </c>
      <c r="Q3847" s="3">
        <v>202</v>
      </c>
      <c r="R3847" s="3">
        <f t="shared" si="181"/>
        <v>2</v>
      </c>
      <c r="S3847" s="3">
        <v>7</v>
      </c>
      <c r="T3847" s="3">
        <f>IF(AND(H3847&lt;5,S3847&gt;=VLOOKUP(A3847,anni!$A$1:$O$32,6,0)),1,0)</f>
        <v>0</v>
      </c>
    </row>
    <row r="3848" spans="1:20" x14ac:dyDescent="0.3">
      <c r="A3848" s="3">
        <v>2004</v>
      </c>
      <c r="B3848" s="3">
        <v>227</v>
      </c>
      <c r="C3848" s="3" t="s">
        <v>43</v>
      </c>
      <c r="D3848" s="3" t="s">
        <v>91</v>
      </c>
      <c r="E3848" s="3" t="s">
        <v>91</v>
      </c>
      <c r="F3848" s="3">
        <v>4714</v>
      </c>
      <c r="G3848" s="3">
        <f t="shared" si="183"/>
        <v>2004</v>
      </c>
      <c r="H3848" s="4">
        <v>4</v>
      </c>
      <c r="I3848" s="3" t="s">
        <v>36</v>
      </c>
      <c r="J3848" s="3">
        <v>7</v>
      </c>
      <c r="K3848" s="3">
        <v>7</v>
      </c>
      <c r="L3848" s="3">
        <v>3</v>
      </c>
      <c r="M3848" s="3">
        <v>0</v>
      </c>
      <c r="N3848" s="3">
        <v>0</v>
      </c>
      <c r="O3848" s="3">
        <v>0</v>
      </c>
      <c r="P3848" s="3">
        <f t="shared" si="182"/>
        <v>20.399999999999999</v>
      </c>
      <c r="Q3848" s="3">
        <v>45</v>
      </c>
      <c r="R3848" s="3">
        <f t="shared" si="181"/>
        <v>2</v>
      </c>
      <c r="S3848" s="3">
        <v>17</v>
      </c>
      <c r="T3848" s="3">
        <f>IF(AND(H3848&lt;5,S3848&gt;=VLOOKUP(A3848,anni!$A$1:$O$32,6,0)),1,0)</f>
        <v>0</v>
      </c>
    </row>
    <row r="3849" spans="1:20" x14ac:dyDescent="0.3">
      <c r="A3849" s="3">
        <v>2004</v>
      </c>
      <c r="B3849" s="3">
        <v>228</v>
      </c>
      <c r="C3849" s="3" t="s">
        <v>47</v>
      </c>
      <c r="D3849" s="3" t="s">
        <v>81</v>
      </c>
      <c r="E3849" s="3" t="s">
        <v>81</v>
      </c>
      <c r="F3849" s="3">
        <v>3989</v>
      </c>
      <c r="G3849" s="3">
        <f t="shared" si="183"/>
        <v>2004</v>
      </c>
      <c r="H3849" s="4">
        <v>5</v>
      </c>
      <c r="I3849" s="3" t="s">
        <v>36</v>
      </c>
      <c r="J3849" s="3">
        <v>7</v>
      </c>
      <c r="K3849" s="3">
        <v>4</v>
      </c>
      <c r="L3849" s="3">
        <v>0</v>
      </c>
      <c r="M3849" s="3">
        <v>7</v>
      </c>
      <c r="N3849" s="3">
        <v>6</v>
      </c>
      <c r="O3849" s="3">
        <v>0</v>
      </c>
      <c r="P3849" s="3">
        <f t="shared" si="182"/>
        <v>24</v>
      </c>
      <c r="Q3849" s="3">
        <v>17</v>
      </c>
      <c r="R3849" s="3">
        <f t="shared" si="181"/>
        <v>5</v>
      </c>
      <c r="S3849" s="3">
        <v>24</v>
      </c>
      <c r="T3849" s="3">
        <f>IF(AND(H3849&lt;5,S3849&gt;=VLOOKUP(A3849,anni!$A$1:$O$32,6,0)),1,0)</f>
        <v>0</v>
      </c>
    </row>
    <row r="3850" spans="1:20" x14ac:dyDescent="0.3">
      <c r="A3850" s="3">
        <v>2004</v>
      </c>
      <c r="B3850" s="3">
        <v>229</v>
      </c>
      <c r="C3850" s="3" t="s">
        <v>45</v>
      </c>
      <c r="D3850" s="3" t="s">
        <v>67</v>
      </c>
      <c r="E3850" s="3" t="s">
        <v>67</v>
      </c>
      <c r="F3850" s="3">
        <v>4734</v>
      </c>
      <c r="G3850" s="3">
        <f t="shared" si="183"/>
        <v>2004</v>
      </c>
      <c r="H3850" s="4">
        <v>3</v>
      </c>
      <c r="I3850" s="3" t="s">
        <v>36</v>
      </c>
      <c r="J3850" s="3">
        <v>7</v>
      </c>
      <c r="K3850" s="3">
        <v>3</v>
      </c>
      <c r="L3850" s="3">
        <v>0</v>
      </c>
      <c r="M3850" s="3">
        <v>6</v>
      </c>
      <c r="N3850" s="3">
        <v>0</v>
      </c>
      <c r="O3850" s="3">
        <v>0</v>
      </c>
      <c r="P3850" s="3">
        <f t="shared" si="182"/>
        <v>22.4</v>
      </c>
      <c r="Q3850" s="3">
        <v>52</v>
      </c>
      <c r="R3850" s="3">
        <f t="shared" si="181"/>
        <v>3</v>
      </c>
      <c r="S3850" s="3">
        <v>16</v>
      </c>
      <c r="T3850" s="3">
        <f>IF(AND(H3850&lt;5,S3850&gt;=VLOOKUP(A3850,anni!$A$1:$O$32,6,0)),1,0)</f>
        <v>0</v>
      </c>
    </row>
    <row r="3851" spans="1:20" x14ac:dyDescent="0.3">
      <c r="A3851" s="3">
        <v>2004</v>
      </c>
      <c r="B3851" s="3">
        <v>230</v>
      </c>
      <c r="C3851" s="3" t="s">
        <v>34</v>
      </c>
      <c r="D3851" s="3" t="s">
        <v>94</v>
      </c>
      <c r="E3851" s="3" t="s">
        <v>94</v>
      </c>
      <c r="F3851" s="3">
        <v>4779</v>
      </c>
      <c r="G3851" s="3">
        <f t="shared" si="183"/>
        <v>2004</v>
      </c>
      <c r="H3851" s="4">
        <v>2</v>
      </c>
      <c r="I3851" s="3" t="s">
        <v>31</v>
      </c>
      <c r="J3851" s="3">
        <v>7</v>
      </c>
      <c r="K3851" s="3">
        <v>1</v>
      </c>
      <c r="L3851" s="3">
        <v>0</v>
      </c>
      <c r="M3851" s="3">
        <v>1</v>
      </c>
      <c r="N3851" s="3">
        <v>0</v>
      </c>
      <c r="O3851" s="3">
        <v>0</v>
      </c>
      <c r="P3851" s="3">
        <f t="shared" si="182"/>
        <v>14.4</v>
      </c>
      <c r="Q3851" s="3">
        <v>154</v>
      </c>
      <c r="R3851" s="3">
        <f t="shared" si="181"/>
        <v>3</v>
      </c>
      <c r="S3851" s="3">
        <v>9</v>
      </c>
      <c r="T3851" s="3">
        <f>IF(AND(H3851&lt;5,S3851&gt;=VLOOKUP(A3851,anni!$A$1:$O$32,6,0)),1,0)</f>
        <v>0</v>
      </c>
    </row>
    <row r="3852" spans="1:20" x14ac:dyDescent="0.3">
      <c r="A3852" s="3">
        <v>2004</v>
      </c>
      <c r="B3852" s="3">
        <v>231</v>
      </c>
      <c r="C3852" s="3" t="s">
        <v>86</v>
      </c>
      <c r="D3852" s="3" t="s">
        <v>125</v>
      </c>
      <c r="E3852" s="3" t="s">
        <v>125</v>
      </c>
      <c r="F3852" s="3">
        <v>4670</v>
      </c>
      <c r="G3852" s="3">
        <f t="shared" si="183"/>
        <v>2004</v>
      </c>
      <c r="H3852" s="4">
        <v>5</v>
      </c>
      <c r="I3852" s="3" t="s">
        <v>36</v>
      </c>
      <c r="J3852" s="3">
        <v>7</v>
      </c>
      <c r="K3852" s="3">
        <v>0</v>
      </c>
      <c r="L3852" s="3">
        <v>0</v>
      </c>
      <c r="M3852" s="3">
        <v>0</v>
      </c>
      <c r="N3852" s="3">
        <v>0</v>
      </c>
      <c r="O3852" s="3">
        <v>0</v>
      </c>
      <c r="P3852" s="3">
        <f t="shared" si="182"/>
        <v>7</v>
      </c>
      <c r="Q3852" s="3">
        <v>202</v>
      </c>
      <c r="R3852" s="3">
        <f t="shared" si="181"/>
        <v>1</v>
      </c>
      <c r="S3852" s="3">
        <v>7</v>
      </c>
      <c r="T3852" s="3">
        <f>IF(AND(H3852&lt;5,S3852&gt;=VLOOKUP(A3852,anni!$A$1:$O$32,6,0)),1,0)</f>
        <v>0</v>
      </c>
    </row>
    <row r="3853" spans="1:20" x14ac:dyDescent="0.3">
      <c r="A3853" s="3">
        <v>2004</v>
      </c>
      <c r="B3853" s="3">
        <v>232</v>
      </c>
      <c r="C3853" s="3" t="s">
        <v>101</v>
      </c>
      <c r="D3853" s="3" t="s">
        <v>104</v>
      </c>
      <c r="E3853" s="3" t="s">
        <v>104</v>
      </c>
      <c r="F3853" s="3">
        <v>4193</v>
      </c>
      <c r="G3853" s="3">
        <f t="shared" si="183"/>
        <v>2004</v>
      </c>
      <c r="H3853" s="4">
        <v>5</v>
      </c>
      <c r="I3853" s="3" t="s">
        <v>36</v>
      </c>
      <c r="J3853" s="3">
        <v>4</v>
      </c>
      <c r="K3853" s="3">
        <v>0</v>
      </c>
      <c r="L3853" s="3">
        <v>0</v>
      </c>
      <c r="M3853" s="3">
        <v>4</v>
      </c>
      <c r="N3853" s="3">
        <v>0</v>
      </c>
      <c r="O3853" s="3">
        <v>0</v>
      </c>
      <c r="P3853" s="3">
        <f t="shared" si="182"/>
        <v>8</v>
      </c>
      <c r="Q3853" s="3">
        <v>175</v>
      </c>
      <c r="R3853" s="3">
        <f t="shared" si="181"/>
        <v>2</v>
      </c>
      <c r="S3853" s="3">
        <v>8</v>
      </c>
      <c r="T3853" s="3">
        <f>IF(AND(H3853&lt;5,S3853&gt;=VLOOKUP(A3853,anni!$A$1:$O$32,6,0)),1,0)</f>
        <v>0</v>
      </c>
    </row>
    <row r="3854" spans="1:20" x14ac:dyDescent="0.3">
      <c r="A3854" s="3">
        <v>2004</v>
      </c>
      <c r="B3854" s="3">
        <v>233</v>
      </c>
      <c r="C3854" s="3" t="s">
        <v>50</v>
      </c>
      <c r="D3854" s="3" t="s">
        <v>51</v>
      </c>
      <c r="E3854" s="3" t="s">
        <v>51</v>
      </c>
      <c r="F3854" s="3">
        <v>4671</v>
      </c>
      <c r="G3854" s="3">
        <f t="shared" si="183"/>
        <v>2004</v>
      </c>
      <c r="H3854" s="4">
        <v>5</v>
      </c>
      <c r="I3854" s="3" t="s">
        <v>36</v>
      </c>
      <c r="J3854" s="3">
        <v>7</v>
      </c>
      <c r="K3854" s="3">
        <v>1</v>
      </c>
      <c r="L3854" s="3">
        <v>0</v>
      </c>
      <c r="M3854" s="3">
        <v>0</v>
      </c>
      <c r="N3854" s="3">
        <v>0</v>
      </c>
      <c r="O3854" s="3">
        <v>0</v>
      </c>
      <c r="P3854" s="3">
        <f t="shared" si="182"/>
        <v>8</v>
      </c>
      <c r="Q3854" s="3">
        <v>175</v>
      </c>
      <c r="R3854" s="3">
        <f t="shared" si="181"/>
        <v>1</v>
      </c>
      <c r="S3854" s="3">
        <v>8</v>
      </c>
      <c r="T3854" s="3">
        <f>IF(AND(H3854&lt;5,S3854&gt;=VLOOKUP(A3854,anni!$A$1:$O$32,6,0)),1,0)</f>
        <v>0</v>
      </c>
    </row>
    <row r="3855" spans="1:20" x14ac:dyDescent="0.3">
      <c r="A3855" s="3">
        <v>2004</v>
      </c>
      <c r="B3855" s="3">
        <v>234</v>
      </c>
      <c r="C3855" s="3" t="s">
        <v>34</v>
      </c>
      <c r="D3855" s="3" t="s">
        <v>88</v>
      </c>
      <c r="E3855" s="3" t="s">
        <v>88</v>
      </c>
      <c r="F3855" s="3">
        <v>4351</v>
      </c>
      <c r="G3855" s="3">
        <f t="shared" si="183"/>
        <v>2004</v>
      </c>
      <c r="H3855" s="4">
        <v>5</v>
      </c>
      <c r="I3855" s="3" t="s">
        <v>36</v>
      </c>
      <c r="J3855" s="3">
        <v>7</v>
      </c>
      <c r="K3855" s="3">
        <v>3</v>
      </c>
      <c r="L3855" s="3">
        <v>0</v>
      </c>
      <c r="M3855" s="3">
        <v>0</v>
      </c>
      <c r="N3855" s="3">
        <v>0</v>
      </c>
      <c r="O3855" s="3">
        <v>0</v>
      </c>
      <c r="P3855" s="3">
        <f t="shared" si="182"/>
        <v>10</v>
      </c>
      <c r="Q3855" s="3">
        <v>130</v>
      </c>
      <c r="R3855" s="3">
        <f t="shared" si="181"/>
        <v>2</v>
      </c>
      <c r="S3855" s="3">
        <v>10</v>
      </c>
      <c r="T3855" s="3">
        <f>IF(AND(H3855&lt;5,S3855&gt;=VLOOKUP(A3855,anni!$A$1:$O$32,6,0)),1,0)</f>
        <v>0</v>
      </c>
    </row>
    <row r="3856" spans="1:20" x14ac:dyDescent="0.3">
      <c r="A3856" s="3">
        <v>2004</v>
      </c>
      <c r="B3856" s="3">
        <v>235</v>
      </c>
      <c r="C3856" s="3" t="s">
        <v>32</v>
      </c>
      <c r="D3856" s="3" t="s">
        <v>95</v>
      </c>
      <c r="E3856" s="3" t="s">
        <v>95</v>
      </c>
      <c r="F3856" s="3">
        <v>4805</v>
      </c>
      <c r="G3856" s="3">
        <f t="shared" si="183"/>
        <v>2004</v>
      </c>
      <c r="H3856" s="4">
        <v>1</v>
      </c>
      <c r="I3856" s="3" t="s">
        <v>31</v>
      </c>
      <c r="J3856" s="3">
        <v>4</v>
      </c>
      <c r="K3856" s="3">
        <v>0</v>
      </c>
      <c r="L3856" s="3">
        <v>0</v>
      </c>
      <c r="M3856" s="3">
        <v>0</v>
      </c>
      <c r="N3856" s="3">
        <v>0</v>
      </c>
      <c r="O3856" s="3">
        <v>0</v>
      </c>
      <c r="P3856" s="3">
        <f t="shared" si="182"/>
        <v>7.2</v>
      </c>
      <c r="Q3856" s="3">
        <v>266</v>
      </c>
      <c r="R3856" s="3">
        <f t="shared" si="181"/>
        <v>1</v>
      </c>
      <c r="S3856" s="3">
        <v>4</v>
      </c>
      <c r="T3856" s="3">
        <f>IF(AND(H3856&lt;5,S3856&gt;=VLOOKUP(A3856,anni!$A$1:$O$32,6,0)),1,0)</f>
        <v>0</v>
      </c>
    </row>
    <row r="3857" spans="1:20" x14ac:dyDescent="0.3">
      <c r="A3857" s="3">
        <v>2004</v>
      </c>
      <c r="B3857" s="3">
        <v>236</v>
      </c>
      <c r="C3857" s="3" t="s">
        <v>29</v>
      </c>
      <c r="D3857" s="3" t="s">
        <v>109</v>
      </c>
      <c r="E3857" s="3" t="s">
        <v>109</v>
      </c>
      <c r="F3857" s="3">
        <v>4672</v>
      </c>
      <c r="G3857" s="3">
        <f t="shared" si="183"/>
        <v>2004</v>
      </c>
      <c r="H3857" s="4">
        <v>5</v>
      </c>
      <c r="I3857" s="3" t="s">
        <v>36</v>
      </c>
      <c r="J3857" s="3">
        <v>7</v>
      </c>
      <c r="K3857" s="3">
        <v>2</v>
      </c>
      <c r="L3857" s="3">
        <v>0</v>
      </c>
      <c r="M3857" s="3">
        <v>0</v>
      </c>
      <c r="N3857" s="3">
        <v>0</v>
      </c>
      <c r="O3857" s="3">
        <v>0</v>
      </c>
      <c r="P3857" s="3">
        <f t="shared" si="182"/>
        <v>9</v>
      </c>
      <c r="Q3857" s="3">
        <v>154</v>
      </c>
      <c r="R3857" s="3">
        <f t="shared" si="181"/>
        <v>1</v>
      </c>
      <c r="S3857" s="3">
        <v>9</v>
      </c>
      <c r="T3857" s="3">
        <f>IF(AND(H3857&lt;5,S3857&gt;=VLOOKUP(A3857,anni!$A$1:$O$32,6,0)),1,0)</f>
        <v>0</v>
      </c>
    </row>
    <row r="3858" spans="1:20" x14ac:dyDescent="0.3">
      <c r="A3858" s="3">
        <v>2004</v>
      </c>
      <c r="B3858" s="3">
        <v>237</v>
      </c>
      <c r="C3858" s="3" t="s">
        <v>32</v>
      </c>
      <c r="D3858" s="3" t="s">
        <v>95</v>
      </c>
      <c r="E3858" s="3" t="s">
        <v>95</v>
      </c>
      <c r="F3858" s="3">
        <v>4673</v>
      </c>
      <c r="G3858" s="3">
        <f t="shared" si="183"/>
        <v>2004</v>
      </c>
      <c r="H3858" s="4">
        <v>5</v>
      </c>
      <c r="I3858" s="3" t="s">
        <v>36</v>
      </c>
      <c r="J3858" s="3">
        <v>7</v>
      </c>
      <c r="K3858" s="3">
        <v>0</v>
      </c>
      <c r="L3858" s="3">
        <v>0</v>
      </c>
      <c r="M3858" s="3">
        <v>0</v>
      </c>
      <c r="N3858" s="3">
        <v>0</v>
      </c>
      <c r="O3858" s="3">
        <v>1</v>
      </c>
      <c r="P3858" s="3">
        <f t="shared" si="182"/>
        <v>8</v>
      </c>
      <c r="Q3858" s="3">
        <v>175</v>
      </c>
      <c r="R3858" s="3">
        <f t="shared" si="181"/>
        <v>1</v>
      </c>
      <c r="S3858" s="3">
        <v>8</v>
      </c>
      <c r="T3858" s="3">
        <f>IF(AND(H3858&lt;5,S3858&gt;=VLOOKUP(A3858,anni!$A$1:$O$32,6,0)),1,0)</f>
        <v>0</v>
      </c>
    </row>
    <row r="3859" spans="1:20" x14ac:dyDescent="0.3">
      <c r="A3859" s="3">
        <v>2004</v>
      </c>
      <c r="B3859" s="3">
        <v>238</v>
      </c>
      <c r="C3859" s="3" t="s">
        <v>69</v>
      </c>
      <c r="D3859" s="3" t="s">
        <v>76</v>
      </c>
      <c r="E3859" s="3" t="s">
        <v>76</v>
      </c>
      <c r="F3859" s="3">
        <v>4508</v>
      </c>
      <c r="G3859" s="3">
        <f t="shared" si="183"/>
        <v>2004</v>
      </c>
      <c r="H3859" s="4">
        <v>5</v>
      </c>
      <c r="I3859" s="3" t="s">
        <v>36</v>
      </c>
      <c r="J3859" s="3">
        <v>7</v>
      </c>
      <c r="K3859" s="3">
        <v>1</v>
      </c>
      <c r="L3859" s="3">
        <v>0</v>
      </c>
      <c r="M3859" s="3">
        <v>1</v>
      </c>
      <c r="N3859" s="3">
        <v>7</v>
      </c>
      <c r="O3859" s="3">
        <v>0</v>
      </c>
      <c r="P3859" s="3">
        <f t="shared" si="182"/>
        <v>16</v>
      </c>
      <c r="Q3859" s="3">
        <v>52</v>
      </c>
      <c r="R3859" s="3">
        <f t="shared" si="181"/>
        <v>2</v>
      </c>
      <c r="S3859" s="3">
        <v>16</v>
      </c>
      <c r="T3859" s="3">
        <f>IF(AND(H3859&lt;5,S3859&gt;=VLOOKUP(A3859,anni!$A$1:$O$32,6,0)),1,0)</f>
        <v>0</v>
      </c>
    </row>
    <row r="3860" spans="1:20" x14ac:dyDescent="0.3">
      <c r="A3860" s="3">
        <v>2004</v>
      </c>
      <c r="B3860" s="3">
        <v>239</v>
      </c>
      <c r="C3860" s="3" t="s">
        <v>39</v>
      </c>
      <c r="D3860" s="3" t="s">
        <v>148</v>
      </c>
      <c r="E3860" s="3" t="s">
        <v>148</v>
      </c>
      <c r="F3860" s="3">
        <v>4674</v>
      </c>
      <c r="G3860" s="3">
        <f t="shared" si="183"/>
        <v>2004</v>
      </c>
      <c r="H3860" s="4">
        <v>5</v>
      </c>
      <c r="I3860" s="3" t="s">
        <v>36</v>
      </c>
      <c r="J3860" s="3">
        <v>7</v>
      </c>
      <c r="K3860" s="3">
        <v>5</v>
      </c>
      <c r="L3860" s="3">
        <v>0</v>
      </c>
      <c r="M3860" s="3">
        <v>1</v>
      </c>
      <c r="N3860" s="3">
        <v>0</v>
      </c>
      <c r="O3860" s="3">
        <v>0</v>
      </c>
      <c r="P3860" s="3">
        <f t="shared" si="182"/>
        <v>13</v>
      </c>
      <c r="Q3860" s="3">
        <v>86</v>
      </c>
      <c r="R3860" s="3">
        <f t="shared" si="181"/>
        <v>1</v>
      </c>
      <c r="S3860" s="3">
        <v>13</v>
      </c>
      <c r="T3860" s="3">
        <f>IF(AND(H3860&lt;5,S3860&gt;=VLOOKUP(A3860,anni!$A$1:$O$32,6,0)),1,0)</f>
        <v>0</v>
      </c>
    </row>
    <row r="3861" spans="1:20" x14ac:dyDescent="0.3">
      <c r="A3861" s="3">
        <v>2004</v>
      </c>
      <c r="B3861" s="3">
        <v>240</v>
      </c>
      <c r="C3861" s="3" t="s">
        <v>47</v>
      </c>
      <c r="D3861" s="3" t="s">
        <v>118</v>
      </c>
      <c r="E3861" s="3" t="s">
        <v>118</v>
      </c>
      <c r="F3861" s="3">
        <v>4715</v>
      </c>
      <c r="G3861" s="3">
        <f t="shared" si="183"/>
        <v>2004</v>
      </c>
      <c r="H3861" s="4">
        <v>4</v>
      </c>
      <c r="I3861" s="3" t="s">
        <v>36</v>
      </c>
      <c r="J3861" s="3">
        <v>7</v>
      </c>
      <c r="K3861" s="3">
        <v>4</v>
      </c>
      <c r="L3861" s="3">
        <v>0</v>
      </c>
      <c r="M3861" s="3">
        <v>0</v>
      </c>
      <c r="N3861" s="3">
        <v>0</v>
      </c>
      <c r="O3861" s="3">
        <v>0</v>
      </c>
      <c r="P3861" s="3">
        <f t="shared" si="182"/>
        <v>13.2</v>
      </c>
      <c r="Q3861" s="3">
        <v>111</v>
      </c>
      <c r="R3861" s="3">
        <f t="shared" si="181"/>
        <v>2</v>
      </c>
      <c r="S3861" s="3">
        <v>11</v>
      </c>
      <c r="T3861" s="3">
        <f>IF(AND(H3861&lt;5,S3861&gt;=VLOOKUP(A3861,anni!$A$1:$O$32,6,0)),1,0)</f>
        <v>0</v>
      </c>
    </row>
    <row r="3862" spans="1:20" x14ac:dyDescent="0.3">
      <c r="A3862" s="3">
        <v>2004</v>
      </c>
      <c r="B3862" s="3">
        <v>241</v>
      </c>
      <c r="C3862" s="3" t="s">
        <v>56</v>
      </c>
      <c r="D3862" s="3" t="s">
        <v>93</v>
      </c>
      <c r="E3862" s="3" t="s">
        <v>93</v>
      </c>
      <c r="F3862" s="3">
        <v>4780</v>
      </c>
      <c r="G3862" s="3">
        <f t="shared" si="183"/>
        <v>2004</v>
      </c>
      <c r="H3862" s="4">
        <v>2</v>
      </c>
      <c r="I3862" s="3" t="s">
        <v>31</v>
      </c>
      <c r="J3862" s="3">
        <v>5</v>
      </c>
      <c r="K3862" s="3">
        <v>0</v>
      </c>
      <c r="L3862" s="3">
        <v>3</v>
      </c>
      <c r="M3862" s="3">
        <v>0</v>
      </c>
      <c r="N3862" s="3">
        <v>0</v>
      </c>
      <c r="O3862" s="3">
        <v>0</v>
      </c>
      <c r="P3862" s="3">
        <f t="shared" si="182"/>
        <v>12.8</v>
      </c>
      <c r="Q3862" s="3">
        <v>175</v>
      </c>
      <c r="R3862" s="3">
        <f t="shared" si="181"/>
        <v>1</v>
      </c>
      <c r="S3862" s="3">
        <v>8</v>
      </c>
      <c r="T3862" s="3">
        <f>IF(AND(H3862&lt;5,S3862&gt;=VLOOKUP(A3862,anni!$A$1:$O$32,6,0)),1,0)</f>
        <v>0</v>
      </c>
    </row>
    <row r="3863" spans="1:20" x14ac:dyDescent="0.3">
      <c r="A3863" s="3">
        <v>2004</v>
      </c>
      <c r="B3863" s="3">
        <v>242</v>
      </c>
      <c r="C3863" s="3" t="s">
        <v>39</v>
      </c>
      <c r="D3863" s="3" t="s">
        <v>40</v>
      </c>
      <c r="E3863" s="3" t="s">
        <v>40</v>
      </c>
      <c r="F3863" s="3">
        <v>4194</v>
      </c>
      <c r="G3863" s="3">
        <f t="shared" si="183"/>
        <v>2004</v>
      </c>
      <c r="H3863" s="4">
        <v>5</v>
      </c>
      <c r="I3863" s="3" t="s">
        <v>36</v>
      </c>
      <c r="J3863" s="3">
        <v>7</v>
      </c>
      <c r="K3863" s="3">
        <v>3</v>
      </c>
      <c r="L3863" s="3">
        <v>7</v>
      </c>
      <c r="M3863" s="3">
        <v>7</v>
      </c>
      <c r="N3863" s="3">
        <v>6</v>
      </c>
      <c r="O3863" s="3">
        <v>7</v>
      </c>
      <c r="P3863" s="3">
        <f t="shared" si="182"/>
        <v>37</v>
      </c>
      <c r="Q3863" s="3">
        <v>2</v>
      </c>
      <c r="R3863" s="3">
        <f t="shared" si="181"/>
        <v>4</v>
      </c>
      <c r="S3863" s="3">
        <v>37</v>
      </c>
      <c r="T3863" s="3">
        <f>IF(AND(H3863&lt;5,S3863&gt;=VLOOKUP(A3863,anni!$A$1:$O$32,6,0)),1,0)</f>
        <v>0</v>
      </c>
    </row>
    <row r="3864" spans="1:20" x14ac:dyDescent="0.3">
      <c r="A3864" s="3">
        <v>2004</v>
      </c>
      <c r="B3864" s="3">
        <v>243</v>
      </c>
      <c r="C3864" s="3" t="s">
        <v>37</v>
      </c>
      <c r="D3864" s="3" t="s">
        <v>38</v>
      </c>
      <c r="E3864" s="3" t="s">
        <v>38</v>
      </c>
      <c r="F3864" s="3">
        <v>4397</v>
      </c>
      <c r="G3864" s="3">
        <f t="shared" si="183"/>
        <v>2004</v>
      </c>
      <c r="H3864" s="4">
        <v>4</v>
      </c>
      <c r="I3864" s="3" t="s">
        <v>36</v>
      </c>
      <c r="J3864" s="3">
        <v>7</v>
      </c>
      <c r="K3864" s="3">
        <v>3</v>
      </c>
      <c r="L3864" s="3">
        <v>0</v>
      </c>
      <c r="M3864" s="3">
        <v>1</v>
      </c>
      <c r="N3864" s="3">
        <v>5</v>
      </c>
      <c r="O3864" s="3">
        <v>1</v>
      </c>
      <c r="P3864" s="3">
        <f t="shared" si="182"/>
        <v>20.399999999999999</v>
      </c>
      <c r="Q3864" s="3">
        <v>45</v>
      </c>
      <c r="R3864" s="3">
        <f t="shared" si="181"/>
        <v>4</v>
      </c>
      <c r="S3864" s="3">
        <v>17</v>
      </c>
      <c r="T3864" s="3">
        <f>IF(AND(H3864&lt;5,S3864&gt;=VLOOKUP(A3864,anni!$A$1:$O$32,6,0)),1,0)</f>
        <v>0</v>
      </c>
    </row>
    <row r="3865" spans="1:20" x14ac:dyDescent="0.3">
      <c r="A3865" s="3">
        <v>2004</v>
      </c>
      <c r="B3865" s="3">
        <v>244</v>
      </c>
      <c r="C3865" s="3" t="s">
        <v>53</v>
      </c>
      <c r="D3865" s="3" t="s">
        <v>98</v>
      </c>
      <c r="E3865" s="3" t="s">
        <v>98</v>
      </c>
      <c r="F3865" s="3">
        <v>4509</v>
      </c>
      <c r="G3865" s="3">
        <f t="shared" si="183"/>
        <v>2004</v>
      </c>
      <c r="H3865" s="4">
        <v>5</v>
      </c>
      <c r="I3865" s="3" t="s">
        <v>36</v>
      </c>
      <c r="J3865" s="3">
        <v>7</v>
      </c>
      <c r="K3865" s="3">
        <v>0</v>
      </c>
      <c r="L3865" s="3">
        <v>7</v>
      </c>
      <c r="M3865" s="3">
        <v>0</v>
      </c>
      <c r="N3865" s="3">
        <v>7</v>
      </c>
      <c r="O3865" s="3">
        <v>0</v>
      </c>
      <c r="P3865" s="3">
        <f t="shared" si="182"/>
        <v>21</v>
      </c>
      <c r="Q3865" s="3">
        <v>26</v>
      </c>
      <c r="R3865" s="3">
        <f t="shared" si="181"/>
        <v>2</v>
      </c>
      <c r="S3865" s="3">
        <v>21</v>
      </c>
      <c r="T3865" s="3">
        <f>IF(AND(H3865&lt;5,S3865&gt;=VLOOKUP(A3865,anni!$A$1:$O$32,6,0)),1,0)</f>
        <v>0</v>
      </c>
    </row>
    <row r="3866" spans="1:20" x14ac:dyDescent="0.3">
      <c r="A3866" s="3">
        <v>2004</v>
      </c>
      <c r="B3866" s="3">
        <v>245</v>
      </c>
      <c r="C3866" s="3" t="s">
        <v>34</v>
      </c>
      <c r="D3866" s="3" t="s">
        <v>123</v>
      </c>
      <c r="E3866" s="3" t="s">
        <v>123</v>
      </c>
      <c r="F3866" s="3">
        <v>4781</v>
      </c>
      <c r="G3866" s="3">
        <f t="shared" si="183"/>
        <v>2004</v>
      </c>
      <c r="H3866" s="4">
        <v>2</v>
      </c>
      <c r="I3866" s="3" t="s">
        <v>31</v>
      </c>
      <c r="J3866" s="3">
        <v>7</v>
      </c>
      <c r="K3866" s="3">
        <v>2</v>
      </c>
      <c r="L3866" s="3">
        <v>0</v>
      </c>
      <c r="M3866" s="3">
        <v>0</v>
      </c>
      <c r="N3866" s="3">
        <v>0</v>
      </c>
      <c r="O3866" s="3">
        <v>0</v>
      </c>
      <c r="P3866" s="3">
        <f t="shared" si="182"/>
        <v>14.4</v>
      </c>
      <c r="Q3866" s="3">
        <v>154</v>
      </c>
      <c r="R3866" s="3">
        <f t="shared" si="181"/>
        <v>1</v>
      </c>
      <c r="S3866" s="3">
        <v>9</v>
      </c>
      <c r="T3866" s="3">
        <f>IF(AND(H3866&lt;5,S3866&gt;=VLOOKUP(A3866,anni!$A$1:$O$32,6,0)),1,0)</f>
        <v>0</v>
      </c>
    </row>
    <row r="3867" spans="1:20" x14ac:dyDescent="0.3">
      <c r="A3867" s="3">
        <v>2004</v>
      </c>
      <c r="B3867" s="3">
        <v>246</v>
      </c>
      <c r="C3867" s="3" t="s">
        <v>37</v>
      </c>
      <c r="D3867" s="3" t="s">
        <v>112</v>
      </c>
      <c r="E3867" s="3" t="s">
        <v>112</v>
      </c>
      <c r="F3867" s="3">
        <v>4782</v>
      </c>
      <c r="G3867" s="3">
        <f t="shared" si="183"/>
        <v>2004</v>
      </c>
      <c r="H3867" s="4">
        <v>2</v>
      </c>
      <c r="I3867" s="3" t="s">
        <v>31</v>
      </c>
      <c r="J3867" s="3">
        <v>4</v>
      </c>
      <c r="K3867" s="3">
        <v>0</v>
      </c>
      <c r="L3867" s="3">
        <v>0</v>
      </c>
      <c r="M3867" s="3">
        <v>0</v>
      </c>
      <c r="N3867" s="3">
        <v>0</v>
      </c>
      <c r="O3867" s="3">
        <v>0</v>
      </c>
      <c r="P3867" s="3">
        <f t="shared" si="182"/>
        <v>6.4</v>
      </c>
      <c r="Q3867" s="3">
        <v>266</v>
      </c>
      <c r="R3867" s="3">
        <f t="shared" si="181"/>
        <v>2</v>
      </c>
      <c r="S3867" s="3">
        <v>4</v>
      </c>
      <c r="T3867" s="3">
        <f>IF(AND(H3867&lt;5,S3867&gt;=VLOOKUP(A3867,anni!$A$1:$O$32,6,0)),1,0)</f>
        <v>0</v>
      </c>
    </row>
    <row r="3868" spans="1:20" x14ac:dyDescent="0.3">
      <c r="A3868" s="3">
        <v>2004</v>
      </c>
      <c r="B3868" s="3">
        <v>247</v>
      </c>
      <c r="C3868" s="3" t="s">
        <v>101</v>
      </c>
      <c r="D3868" s="3" t="s">
        <v>102</v>
      </c>
      <c r="E3868" s="3" t="s">
        <v>102</v>
      </c>
      <c r="F3868" s="3">
        <v>4675</v>
      </c>
      <c r="G3868" s="3">
        <f t="shared" si="183"/>
        <v>2004</v>
      </c>
      <c r="H3868" s="4">
        <v>5</v>
      </c>
      <c r="I3868" s="3" t="s">
        <v>36</v>
      </c>
      <c r="J3868" s="3">
        <v>7</v>
      </c>
      <c r="K3868" s="3">
        <v>0</v>
      </c>
      <c r="L3868" s="3">
        <v>0</v>
      </c>
      <c r="M3868" s="3">
        <v>0</v>
      </c>
      <c r="N3868" s="3">
        <v>0</v>
      </c>
      <c r="O3868" s="3">
        <v>0</v>
      </c>
      <c r="P3868" s="3">
        <f t="shared" si="182"/>
        <v>7</v>
      </c>
      <c r="Q3868" s="3">
        <v>202</v>
      </c>
      <c r="R3868" s="3">
        <f t="shared" si="181"/>
        <v>1</v>
      </c>
      <c r="S3868" s="3">
        <v>7</v>
      </c>
      <c r="T3868" s="3">
        <f>IF(AND(H3868&lt;5,S3868&gt;=VLOOKUP(A3868,anni!$A$1:$O$32,6,0)),1,0)</f>
        <v>0</v>
      </c>
    </row>
    <row r="3869" spans="1:20" x14ac:dyDescent="0.3">
      <c r="A3869" s="3">
        <v>2004</v>
      </c>
      <c r="B3869" s="3">
        <v>248</v>
      </c>
      <c r="C3869" s="3" t="s">
        <v>101</v>
      </c>
      <c r="D3869" s="3" t="s">
        <v>116</v>
      </c>
      <c r="E3869" s="3" t="s">
        <v>116</v>
      </c>
      <c r="F3869" s="3">
        <v>4195</v>
      </c>
      <c r="G3869" s="3">
        <f t="shared" si="183"/>
        <v>2004</v>
      </c>
      <c r="H3869" s="4">
        <v>5</v>
      </c>
      <c r="I3869" s="3" t="s">
        <v>36</v>
      </c>
      <c r="J3869" s="3">
        <v>7</v>
      </c>
      <c r="K3869" s="3">
        <v>0</v>
      </c>
      <c r="L3869" s="3">
        <v>0</v>
      </c>
      <c r="M3869" s="3">
        <v>3</v>
      </c>
      <c r="N3869" s="3">
        <v>0</v>
      </c>
      <c r="O3869" s="3">
        <v>0</v>
      </c>
      <c r="P3869" s="3">
        <f t="shared" si="182"/>
        <v>10</v>
      </c>
      <c r="Q3869" s="3">
        <v>130</v>
      </c>
      <c r="R3869" s="3">
        <f t="shared" si="181"/>
        <v>2</v>
      </c>
      <c r="S3869" s="3">
        <v>10</v>
      </c>
      <c r="T3869" s="3">
        <f>IF(AND(H3869&lt;5,S3869&gt;=VLOOKUP(A3869,anni!$A$1:$O$32,6,0)),1,0)</f>
        <v>0</v>
      </c>
    </row>
    <row r="3870" spans="1:20" x14ac:dyDescent="0.3">
      <c r="A3870" s="3">
        <v>2004</v>
      </c>
      <c r="B3870" s="3">
        <v>249</v>
      </c>
      <c r="C3870" s="3" t="s">
        <v>43</v>
      </c>
      <c r="D3870" s="3" t="s">
        <v>92</v>
      </c>
      <c r="E3870" s="3" t="s">
        <v>92</v>
      </c>
      <c r="F3870" s="3">
        <v>4676</v>
      </c>
      <c r="G3870" s="3">
        <f t="shared" si="183"/>
        <v>2004</v>
      </c>
      <c r="H3870" s="4">
        <v>5</v>
      </c>
      <c r="I3870" s="3" t="s">
        <v>36</v>
      </c>
      <c r="J3870" s="3">
        <v>7</v>
      </c>
      <c r="K3870" s="3">
        <v>3</v>
      </c>
      <c r="L3870" s="3">
        <v>3</v>
      </c>
      <c r="M3870" s="3">
        <v>4</v>
      </c>
      <c r="N3870" s="3">
        <v>0</v>
      </c>
      <c r="O3870" s="3">
        <v>0</v>
      </c>
      <c r="P3870" s="3">
        <f t="shared" si="182"/>
        <v>17</v>
      </c>
      <c r="Q3870" s="3">
        <v>45</v>
      </c>
      <c r="R3870" s="3">
        <f t="shared" si="181"/>
        <v>1</v>
      </c>
      <c r="S3870" s="3">
        <v>17</v>
      </c>
      <c r="T3870" s="3">
        <f>IF(AND(H3870&lt;5,S3870&gt;=VLOOKUP(A3870,anni!$A$1:$O$32,6,0)),1,0)</f>
        <v>0</v>
      </c>
    </row>
    <row r="3871" spans="1:20" x14ac:dyDescent="0.3">
      <c r="A3871" s="3">
        <v>2004</v>
      </c>
      <c r="B3871" s="3">
        <v>250</v>
      </c>
      <c r="C3871" s="3" t="s">
        <v>62</v>
      </c>
      <c r="D3871" s="3" t="s">
        <v>110</v>
      </c>
      <c r="E3871" s="3" t="s">
        <v>110</v>
      </c>
      <c r="F3871" s="3">
        <v>4588</v>
      </c>
      <c r="G3871" s="3">
        <f t="shared" si="183"/>
        <v>2004</v>
      </c>
      <c r="H3871" s="4">
        <v>3</v>
      </c>
      <c r="I3871" s="3" t="s">
        <v>36</v>
      </c>
      <c r="J3871" s="3">
        <v>0</v>
      </c>
      <c r="K3871" s="3">
        <v>1</v>
      </c>
      <c r="L3871" s="3">
        <v>0</v>
      </c>
      <c r="M3871" s="3">
        <v>0</v>
      </c>
      <c r="N3871" s="3">
        <v>0</v>
      </c>
      <c r="O3871" s="3">
        <v>0</v>
      </c>
      <c r="P3871" s="3">
        <f t="shared" si="182"/>
        <v>1.4</v>
      </c>
      <c r="Q3871" s="3">
        <v>287</v>
      </c>
      <c r="R3871" s="3">
        <f t="shared" si="181"/>
        <v>4</v>
      </c>
      <c r="S3871" s="3">
        <v>1</v>
      </c>
      <c r="T3871" s="3">
        <f>IF(AND(H3871&lt;5,S3871&gt;=VLOOKUP(A3871,anni!$A$1:$O$32,6,0)),1,0)</f>
        <v>0</v>
      </c>
    </row>
    <row r="3872" spans="1:20" x14ac:dyDescent="0.3">
      <c r="A3872" s="3">
        <v>2004</v>
      </c>
      <c r="B3872" s="3">
        <v>251</v>
      </c>
      <c r="C3872" s="3" t="s">
        <v>39</v>
      </c>
      <c r="D3872" s="3" t="s">
        <v>40</v>
      </c>
      <c r="E3872" s="3" t="s">
        <v>40</v>
      </c>
      <c r="F3872" s="3">
        <v>4677</v>
      </c>
      <c r="G3872" s="3">
        <f t="shared" si="183"/>
        <v>2004</v>
      </c>
      <c r="H3872" s="4">
        <v>5</v>
      </c>
      <c r="I3872" s="3" t="s">
        <v>36</v>
      </c>
      <c r="P3872" s="3">
        <f t="shared" si="182"/>
        <v>-1</v>
      </c>
      <c r="Q3872" s="3">
        <v>296</v>
      </c>
      <c r="R3872" s="3">
        <f t="shared" si="181"/>
        <v>1</v>
      </c>
      <c r="S3872" s="3">
        <v>-1</v>
      </c>
      <c r="T3872" s="3">
        <f>IF(AND(H3872&lt;5,S3872&gt;=VLOOKUP(A3872,anni!$A$1:$O$32,6,0)),1,0)</f>
        <v>0</v>
      </c>
    </row>
    <row r="3873" spans="1:20" x14ac:dyDescent="0.3">
      <c r="A3873" s="3">
        <v>2004</v>
      </c>
      <c r="B3873" s="3">
        <v>252</v>
      </c>
      <c r="C3873" s="3" t="s">
        <v>32</v>
      </c>
      <c r="D3873" s="3" t="s">
        <v>33</v>
      </c>
      <c r="E3873" s="3" t="s">
        <v>33</v>
      </c>
      <c r="F3873" s="3">
        <v>4716</v>
      </c>
      <c r="G3873" s="3">
        <f t="shared" si="183"/>
        <v>2004</v>
      </c>
      <c r="H3873" s="4">
        <v>4</v>
      </c>
      <c r="I3873" s="3" t="s">
        <v>36</v>
      </c>
      <c r="J3873" s="3">
        <v>7</v>
      </c>
      <c r="K3873" s="3">
        <v>3</v>
      </c>
      <c r="L3873" s="3">
        <v>0</v>
      </c>
      <c r="M3873" s="3">
        <v>0</v>
      </c>
      <c r="N3873" s="3">
        <v>0</v>
      </c>
      <c r="O3873" s="3">
        <v>0</v>
      </c>
      <c r="P3873" s="3">
        <f t="shared" si="182"/>
        <v>12</v>
      </c>
      <c r="Q3873" s="3">
        <v>130</v>
      </c>
      <c r="R3873" s="3">
        <f t="shared" ref="R3873:R3936" si="184">COUNTIF($F$609:$F$5991,F3873)</f>
        <v>2</v>
      </c>
      <c r="S3873" s="3">
        <v>10</v>
      </c>
      <c r="T3873" s="3">
        <f>IF(AND(H3873&lt;5,S3873&gt;=VLOOKUP(A3873,anni!$A$1:$O$32,6,0)),1,0)</f>
        <v>0</v>
      </c>
    </row>
    <row r="3874" spans="1:20" x14ac:dyDescent="0.3">
      <c r="A3874" s="3">
        <v>2004</v>
      </c>
      <c r="B3874" s="3">
        <v>253</v>
      </c>
      <c r="C3874" s="3" t="s">
        <v>69</v>
      </c>
      <c r="D3874" s="3" t="s">
        <v>147</v>
      </c>
      <c r="E3874" s="3" t="s">
        <v>147</v>
      </c>
      <c r="F3874" s="3">
        <v>4717</v>
      </c>
      <c r="G3874" s="3">
        <f t="shared" si="183"/>
        <v>2004</v>
      </c>
      <c r="H3874" s="4">
        <v>4</v>
      </c>
      <c r="I3874" s="3" t="s">
        <v>36</v>
      </c>
      <c r="J3874" s="3">
        <v>4</v>
      </c>
      <c r="K3874" s="3">
        <v>0</v>
      </c>
      <c r="L3874" s="3">
        <v>0</v>
      </c>
      <c r="M3874" s="3">
        <v>0</v>
      </c>
      <c r="N3874" s="3">
        <v>0</v>
      </c>
      <c r="O3874" s="3">
        <v>1</v>
      </c>
      <c r="P3874" s="3">
        <f t="shared" si="182"/>
        <v>6</v>
      </c>
      <c r="Q3874" s="3">
        <v>250</v>
      </c>
      <c r="R3874" s="3">
        <f t="shared" si="184"/>
        <v>1</v>
      </c>
      <c r="S3874" s="3">
        <v>5</v>
      </c>
      <c r="T3874" s="3">
        <f>IF(AND(H3874&lt;5,S3874&gt;=VLOOKUP(A3874,anni!$A$1:$O$32,6,0)),1,0)</f>
        <v>0</v>
      </c>
    </row>
    <row r="3875" spans="1:20" x14ac:dyDescent="0.3">
      <c r="A3875" s="3">
        <v>2004</v>
      </c>
      <c r="B3875" s="3">
        <v>254</v>
      </c>
      <c r="C3875" s="3" t="s">
        <v>34</v>
      </c>
      <c r="D3875" s="3" t="s">
        <v>41</v>
      </c>
      <c r="E3875" s="3" t="s">
        <v>41</v>
      </c>
      <c r="F3875" s="3">
        <v>4783</v>
      </c>
      <c r="G3875" s="3">
        <f t="shared" si="183"/>
        <v>2004</v>
      </c>
      <c r="H3875" s="4">
        <v>2</v>
      </c>
      <c r="I3875" s="3" t="s">
        <v>31</v>
      </c>
      <c r="J3875" s="3">
        <v>4</v>
      </c>
      <c r="K3875" s="3">
        <v>0</v>
      </c>
      <c r="L3875" s="3">
        <v>3</v>
      </c>
      <c r="M3875" s="3">
        <v>0</v>
      </c>
      <c r="N3875" s="3">
        <v>0</v>
      </c>
      <c r="O3875" s="3">
        <v>0</v>
      </c>
      <c r="P3875" s="3">
        <f t="shared" ref="P3875:P3938" si="185">IF(T3875=0,IF(S3875=-1,-1,S3875*HLOOKUP(H3875,$U$1:$Y$2,2,0)),0)</f>
        <v>11.200000000000001</v>
      </c>
      <c r="Q3875" s="3">
        <v>202</v>
      </c>
      <c r="R3875" s="3">
        <f t="shared" si="184"/>
        <v>2</v>
      </c>
      <c r="S3875" s="3">
        <v>7</v>
      </c>
      <c r="T3875" s="3">
        <f>IF(AND(H3875&lt;5,S3875&gt;=VLOOKUP(A3875,anni!$A$1:$O$32,6,0)),1,0)</f>
        <v>0</v>
      </c>
    </row>
    <row r="3876" spans="1:20" x14ac:dyDescent="0.3">
      <c r="A3876" s="3">
        <v>2004</v>
      </c>
      <c r="B3876" s="3">
        <v>255</v>
      </c>
      <c r="C3876" s="3" t="s">
        <v>101</v>
      </c>
      <c r="D3876" s="3" t="s">
        <v>116</v>
      </c>
      <c r="E3876" s="3" t="s">
        <v>116</v>
      </c>
      <c r="F3876" s="3">
        <v>4718</v>
      </c>
      <c r="G3876" s="3">
        <f t="shared" si="183"/>
        <v>2004</v>
      </c>
      <c r="H3876" s="4">
        <v>4</v>
      </c>
      <c r="I3876" s="3" t="s">
        <v>36</v>
      </c>
      <c r="J3876" s="3">
        <v>7</v>
      </c>
      <c r="K3876" s="3">
        <v>0</v>
      </c>
      <c r="L3876" s="3">
        <v>0</v>
      </c>
      <c r="M3876" s="3">
        <v>0</v>
      </c>
      <c r="N3876" s="3">
        <v>0</v>
      </c>
      <c r="O3876" s="3">
        <v>0</v>
      </c>
      <c r="P3876" s="3">
        <f t="shared" si="185"/>
        <v>8.4</v>
      </c>
      <c r="Q3876" s="3">
        <v>202</v>
      </c>
      <c r="R3876" s="3">
        <f t="shared" si="184"/>
        <v>1</v>
      </c>
      <c r="S3876" s="3">
        <v>7</v>
      </c>
      <c r="T3876" s="3">
        <f>IF(AND(H3876&lt;5,S3876&gt;=VLOOKUP(A3876,anni!$A$1:$O$32,6,0)),1,0)</f>
        <v>0</v>
      </c>
    </row>
    <row r="3877" spans="1:20" x14ac:dyDescent="0.3">
      <c r="A3877" s="3">
        <v>2004</v>
      </c>
      <c r="B3877" s="3">
        <v>256</v>
      </c>
      <c r="C3877" s="3" t="s">
        <v>43</v>
      </c>
      <c r="D3877" s="3" t="s">
        <v>91</v>
      </c>
      <c r="E3877" s="3" t="s">
        <v>91</v>
      </c>
      <c r="F3877" s="3">
        <v>4540</v>
      </c>
      <c r="G3877" s="3">
        <f t="shared" si="183"/>
        <v>2004</v>
      </c>
      <c r="H3877" s="4">
        <v>4</v>
      </c>
      <c r="I3877" s="3" t="s">
        <v>36</v>
      </c>
      <c r="J3877" s="3">
        <v>7</v>
      </c>
      <c r="K3877" s="3">
        <v>1</v>
      </c>
      <c r="L3877" s="3">
        <v>0</v>
      </c>
      <c r="M3877" s="3">
        <v>6</v>
      </c>
      <c r="N3877" s="3">
        <v>0</v>
      </c>
      <c r="O3877" s="3">
        <v>0</v>
      </c>
      <c r="P3877" s="3">
        <f t="shared" si="185"/>
        <v>16.8</v>
      </c>
      <c r="Q3877" s="3">
        <v>72</v>
      </c>
      <c r="R3877" s="3">
        <f t="shared" si="184"/>
        <v>3</v>
      </c>
      <c r="S3877" s="3">
        <v>14</v>
      </c>
      <c r="T3877" s="3">
        <f>IF(AND(H3877&lt;5,S3877&gt;=VLOOKUP(A3877,anni!$A$1:$O$32,6,0)),1,0)</f>
        <v>0</v>
      </c>
    </row>
    <row r="3878" spans="1:20" x14ac:dyDescent="0.3">
      <c r="A3878" s="3">
        <v>2004</v>
      </c>
      <c r="B3878" s="3">
        <v>257</v>
      </c>
      <c r="C3878" s="3" t="s">
        <v>37</v>
      </c>
      <c r="D3878" s="3" t="s">
        <v>55</v>
      </c>
      <c r="E3878" s="3" t="s">
        <v>55</v>
      </c>
      <c r="F3878" s="3">
        <v>4678</v>
      </c>
      <c r="G3878" s="3">
        <f t="shared" si="183"/>
        <v>2004</v>
      </c>
      <c r="H3878" s="4">
        <v>5</v>
      </c>
      <c r="I3878" s="3" t="s">
        <v>36</v>
      </c>
      <c r="J3878" s="3">
        <v>7</v>
      </c>
      <c r="K3878" s="3">
        <v>3</v>
      </c>
      <c r="L3878" s="3">
        <v>0</v>
      </c>
      <c r="M3878" s="3">
        <v>0</v>
      </c>
      <c r="N3878" s="3">
        <v>0</v>
      </c>
      <c r="O3878" s="3">
        <v>0</v>
      </c>
      <c r="P3878" s="3">
        <f t="shared" si="185"/>
        <v>10</v>
      </c>
      <c r="Q3878" s="3">
        <v>130</v>
      </c>
      <c r="R3878" s="3">
        <f t="shared" si="184"/>
        <v>1</v>
      </c>
      <c r="S3878" s="3">
        <v>10</v>
      </c>
      <c r="T3878" s="3">
        <f>IF(AND(H3878&lt;5,S3878&gt;=VLOOKUP(A3878,anni!$A$1:$O$32,6,0)),1,0)</f>
        <v>0</v>
      </c>
    </row>
    <row r="3879" spans="1:20" x14ac:dyDescent="0.3">
      <c r="A3879" s="3">
        <v>2004</v>
      </c>
      <c r="B3879" s="3">
        <v>258</v>
      </c>
      <c r="C3879" s="3" t="s">
        <v>101</v>
      </c>
      <c r="D3879" s="3" t="s">
        <v>117</v>
      </c>
      <c r="E3879" s="3" t="s">
        <v>117</v>
      </c>
      <c r="F3879" s="3">
        <v>4196</v>
      </c>
      <c r="G3879" s="3">
        <f t="shared" si="183"/>
        <v>2004</v>
      </c>
      <c r="H3879" s="4">
        <v>5</v>
      </c>
      <c r="I3879" s="3" t="s">
        <v>36</v>
      </c>
      <c r="J3879" s="3">
        <v>7</v>
      </c>
      <c r="K3879" s="3">
        <v>0</v>
      </c>
      <c r="L3879" s="3">
        <v>1</v>
      </c>
      <c r="M3879" s="3">
        <v>7</v>
      </c>
      <c r="N3879" s="3">
        <v>4</v>
      </c>
      <c r="O3879" s="3">
        <v>0</v>
      </c>
      <c r="P3879" s="3">
        <f t="shared" si="185"/>
        <v>19</v>
      </c>
      <c r="Q3879" s="3">
        <v>33</v>
      </c>
      <c r="R3879" s="3">
        <f t="shared" si="184"/>
        <v>3</v>
      </c>
      <c r="S3879" s="3">
        <v>19</v>
      </c>
      <c r="T3879" s="3">
        <f>IF(AND(H3879&lt;5,S3879&gt;=VLOOKUP(A3879,anni!$A$1:$O$32,6,0)),1,0)</f>
        <v>0</v>
      </c>
    </row>
    <row r="3880" spans="1:20" x14ac:dyDescent="0.3">
      <c r="A3880" s="3">
        <v>2004</v>
      </c>
      <c r="B3880" s="3">
        <v>259</v>
      </c>
      <c r="C3880" s="3" t="s">
        <v>69</v>
      </c>
      <c r="D3880" s="3" t="s">
        <v>70</v>
      </c>
      <c r="E3880" s="3" t="s">
        <v>70</v>
      </c>
      <c r="F3880" s="3">
        <v>4679</v>
      </c>
      <c r="G3880" s="3">
        <f t="shared" si="183"/>
        <v>2004</v>
      </c>
      <c r="H3880" s="4">
        <v>5</v>
      </c>
      <c r="I3880" s="3" t="s">
        <v>36</v>
      </c>
      <c r="J3880" s="3">
        <v>7</v>
      </c>
      <c r="K3880" s="3">
        <v>0</v>
      </c>
      <c r="L3880" s="3">
        <v>0</v>
      </c>
      <c r="M3880" s="3">
        <v>0</v>
      </c>
      <c r="N3880" s="3">
        <v>0</v>
      </c>
      <c r="O3880" s="3">
        <v>0</v>
      </c>
      <c r="P3880" s="3">
        <f t="shared" si="185"/>
        <v>7</v>
      </c>
      <c r="Q3880" s="3">
        <v>202</v>
      </c>
      <c r="R3880" s="3">
        <f t="shared" si="184"/>
        <v>1</v>
      </c>
      <c r="S3880" s="3">
        <v>7</v>
      </c>
      <c r="T3880" s="3">
        <f>IF(AND(H3880&lt;5,S3880&gt;=VLOOKUP(A3880,anni!$A$1:$O$32,6,0)),1,0)</f>
        <v>0</v>
      </c>
    </row>
    <row r="3881" spans="1:20" x14ac:dyDescent="0.3">
      <c r="A3881" s="3">
        <v>2004</v>
      </c>
      <c r="B3881" s="3">
        <v>260</v>
      </c>
      <c r="C3881" s="3" t="s">
        <v>37</v>
      </c>
      <c r="D3881" s="3" t="s">
        <v>115</v>
      </c>
      <c r="E3881" s="3" t="s">
        <v>115</v>
      </c>
      <c r="F3881" s="3">
        <v>4680</v>
      </c>
      <c r="G3881" s="3">
        <f t="shared" si="183"/>
        <v>2004</v>
      </c>
      <c r="H3881" s="4">
        <v>5</v>
      </c>
      <c r="I3881" s="3" t="s">
        <v>36</v>
      </c>
      <c r="J3881" s="3">
        <v>0</v>
      </c>
      <c r="K3881" s="3">
        <v>0</v>
      </c>
      <c r="L3881" s="3">
        <v>0</v>
      </c>
      <c r="M3881" s="3">
        <v>0</v>
      </c>
      <c r="N3881" s="3">
        <v>0</v>
      </c>
      <c r="O3881" s="3">
        <v>0</v>
      </c>
      <c r="P3881" s="3">
        <f t="shared" si="185"/>
        <v>0</v>
      </c>
      <c r="Q3881" s="3">
        <v>289</v>
      </c>
      <c r="R3881" s="3">
        <f t="shared" si="184"/>
        <v>1</v>
      </c>
      <c r="S3881" s="3">
        <v>0</v>
      </c>
      <c r="T3881" s="3">
        <f>IF(AND(H3881&lt;5,S3881&gt;=VLOOKUP(A3881,anni!$A$1:$O$32,6,0)),1,0)</f>
        <v>0</v>
      </c>
    </row>
    <row r="3882" spans="1:20" x14ac:dyDescent="0.3">
      <c r="A3882" s="3">
        <v>2004</v>
      </c>
      <c r="B3882" s="3">
        <v>261</v>
      </c>
      <c r="C3882" s="3" t="s">
        <v>39</v>
      </c>
      <c r="D3882" s="3" t="s">
        <v>111</v>
      </c>
      <c r="E3882" s="3" t="s">
        <v>111</v>
      </c>
      <c r="F3882" s="3">
        <v>4719</v>
      </c>
      <c r="G3882" s="3">
        <f t="shared" si="183"/>
        <v>2004</v>
      </c>
      <c r="H3882" s="4">
        <v>4</v>
      </c>
      <c r="I3882" s="3" t="s">
        <v>36</v>
      </c>
      <c r="J3882" s="3">
        <v>4</v>
      </c>
      <c r="K3882" s="3">
        <v>0</v>
      </c>
      <c r="L3882" s="3">
        <v>0</v>
      </c>
      <c r="M3882" s="3">
        <v>4</v>
      </c>
      <c r="N3882" s="3">
        <v>0</v>
      </c>
      <c r="O3882" s="3">
        <v>1</v>
      </c>
      <c r="P3882" s="3">
        <f t="shared" si="185"/>
        <v>10.799999999999999</v>
      </c>
      <c r="Q3882" s="3">
        <v>154</v>
      </c>
      <c r="R3882" s="3">
        <f t="shared" si="184"/>
        <v>1</v>
      </c>
      <c r="S3882" s="3">
        <v>9</v>
      </c>
      <c r="T3882" s="3">
        <f>IF(AND(H3882&lt;5,S3882&gt;=VLOOKUP(A3882,anni!$A$1:$O$32,6,0)),1,0)</f>
        <v>0</v>
      </c>
    </row>
    <row r="3883" spans="1:20" x14ac:dyDescent="0.3">
      <c r="A3883" s="3">
        <v>2004</v>
      </c>
      <c r="B3883" s="3">
        <v>262</v>
      </c>
      <c r="C3883" s="3" t="s">
        <v>39</v>
      </c>
      <c r="D3883" s="3" t="s">
        <v>40</v>
      </c>
      <c r="E3883" s="3" t="s">
        <v>40</v>
      </c>
      <c r="F3883" s="3">
        <v>4681</v>
      </c>
      <c r="G3883" s="3">
        <f t="shared" si="183"/>
        <v>2004</v>
      </c>
      <c r="H3883" s="4">
        <v>5</v>
      </c>
      <c r="I3883" s="3" t="s">
        <v>36</v>
      </c>
      <c r="J3883" s="3">
        <v>7</v>
      </c>
      <c r="K3883" s="3">
        <v>0</v>
      </c>
      <c r="L3883" s="3">
        <v>0</v>
      </c>
      <c r="M3883" s="3">
        <v>0</v>
      </c>
      <c r="N3883" s="3">
        <v>0</v>
      </c>
      <c r="O3883" s="3">
        <v>0</v>
      </c>
      <c r="P3883" s="3">
        <f t="shared" si="185"/>
        <v>7</v>
      </c>
      <c r="Q3883" s="3">
        <v>202</v>
      </c>
      <c r="R3883" s="3">
        <f t="shared" si="184"/>
        <v>1</v>
      </c>
      <c r="S3883" s="3">
        <v>7</v>
      </c>
      <c r="T3883" s="3">
        <f>IF(AND(H3883&lt;5,S3883&gt;=VLOOKUP(A3883,anni!$A$1:$O$32,6,0)),1,0)</f>
        <v>0</v>
      </c>
    </row>
    <row r="3884" spans="1:20" x14ac:dyDescent="0.3">
      <c r="A3884" s="3">
        <v>2004</v>
      </c>
      <c r="B3884" s="3">
        <v>263</v>
      </c>
      <c r="C3884" s="3" t="s">
        <v>79</v>
      </c>
      <c r="D3884" s="3" t="s">
        <v>84</v>
      </c>
      <c r="E3884" s="3" t="s">
        <v>84</v>
      </c>
      <c r="F3884" s="3">
        <v>4590</v>
      </c>
      <c r="G3884" s="3">
        <f t="shared" si="183"/>
        <v>2004</v>
      </c>
      <c r="H3884" s="4">
        <v>3</v>
      </c>
      <c r="I3884" s="3" t="s">
        <v>36</v>
      </c>
      <c r="J3884" s="3">
        <v>7</v>
      </c>
      <c r="K3884" s="3">
        <v>3</v>
      </c>
      <c r="L3884" s="3">
        <v>0</v>
      </c>
      <c r="M3884" s="3">
        <v>0</v>
      </c>
      <c r="N3884" s="3">
        <v>0</v>
      </c>
      <c r="O3884" s="3">
        <v>0</v>
      </c>
      <c r="P3884" s="3">
        <f t="shared" si="185"/>
        <v>14</v>
      </c>
      <c r="Q3884" s="3">
        <v>130</v>
      </c>
      <c r="R3884" s="3">
        <f t="shared" si="184"/>
        <v>4</v>
      </c>
      <c r="S3884" s="3">
        <v>10</v>
      </c>
      <c r="T3884" s="3">
        <f>IF(AND(H3884&lt;5,S3884&gt;=VLOOKUP(A3884,anni!$A$1:$O$32,6,0)),1,0)</f>
        <v>0</v>
      </c>
    </row>
    <row r="3885" spans="1:20" x14ac:dyDescent="0.3">
      <c r="A3885" s="3">
        <v>2004</v>
      </c>
      <c r="B3885" s="3">
        <v>264</v>
      </c>
      <c r="C3885" s="3" t="s">
        <v>106</v>
      </c>
      <c r="D3885" s="3" t="s">
        <v>107</v>
      </c>
      <c r="E3885" s="3" t="s">
        <v>107</v>
      </c>
      <c r="F3885" s="3">
        <v>4682</v>
      </c>
      <c r="G3885" s="3">
        <f t="shared" si="183"/>
        <v>2004</v>
      </c>
      <c r="H3885" s="4">
        <v>5</v>
      </c>
      <c r="I3885" s="3" t="s">
        <v>36</v>
      </c>
      <c r="J3885" s="3">
        <v>7</v>
      </c>
      <c r="K3885" s="3">
        <v>0</v>
      </c>
      <c r="L3885" s="3">
        <v>0</v>
      </c>
      <c r="M3885" s="3">
        <v>0</v>
      </c>
      <c r="N3885" s="3">
        <v>0</v>
      </c>
      <c r="O3885" s="3">
        <v>0</v>
      </c>
      <c r="P3885" s="3">
        <f t="shared" si="185"/>
        <v>7</v>
      </c>
      <c r="Q3885" s="3">
        <v>202</v>
      </c>
      <c r="R3885" s="3">
        <f t="shared" si="184"/>
        <v>1</v>
      </c>
      <c r="S3885" s="3">
        <v>7</v>
      </c>
      <c r="T3885" s="3">
        <f>IF(AND(H3885&lt;5,S3885&gt;=VLOOKUP(A3885,anni!$A$1:$O$32,6,0)),1,0)</f>
        <v>0</v>
      </c>
    </row>
    <row r="3886" spans="1:20" x14ac:dyDescent="0.3">
      <c r="A3886" s="3">
        <v>2004</v>
      </c>
      <c r="B3886" s="3">
        <v>265</v>
      </c>
      <c r="C3886" s="3" t="s">
        <v>69</v>
      </c>
      <c r="D3886" s="3" t="s">
        <v>89</v>
      </c>
      <c r="E3886" s="3" t="s">
        <v>89</v>
      </c>
      <c r="F3886" s="3">
        <v>4510</v>
      </c>
      <c r="G3886" s="3">
        <f t="shared" si="183"/>
        <v>2004</v>
      </c>
      <c r="H3886" s="4">
        <v>5</v>
      </c>
      <c r="I3886" s="3" t="s">
        <v>36</v>
      </c>
      <c r="J3886" s="3">
        <v>7</v>
      </c>
      <c r="K3886" s="3">
        <v>7</v>
      </c>
      <c r="L3886" s="3">
        <v>6</v>
      </c>
      <c r="M3886" s="3">
        <v>7</v>
      </c>
      <c r="N3886" s="3">
        <v>0</v>
      </c>
      <c r="O3886" s="3">
        <v>0</v>
      </c>
      <c r="P3886" s="3">
        <f t="shared" si="185"/>
        <v>27</v>
      </c>
      <c r="Q3886" s="3">
        <v>13</v>
      </c>
      <c r="R3886" s="3">
        <f t="shared" si="184"/>
        <v>2</v>
      </c>
      <c r="S3886" s="3">
        <v>27</v>
      </c>
      <c r="T3886" s="3">
        <f>IF(AND(H3886&lt;5,S3886&gt;=VLOOKUP(A3886,anni!$A$1:$O$32,6,0)),1,0)</f>
        <v>0</v>
      </c>
    </row>
    <row r="3887" spans="1:20" x14ac:dyDescent="0.3">
      <c r="A3887" s="3">
        <v>2004</v>
      </c>
      <c r="B3887" s="3">
        <v>266</v>
      </c>
      <c r="C3887" s="3" t="s">
        <v>39</v>
      </c>
      <c r="D3887" s="3" t="s">
        <v>40</v>
      </c>
      <c r="E3887" s="3" t="s">
        <v>40</v>
      </c>
      <c r="F3887" s="3">
        <v>4197</v>
      </c>
      <c r="G3887" s="3">
        <f t="shared" si="183"/>
        <v>2004</v>
      </c>
      <c r="H3887" s="4">
        <v>5</v>
      </c>
      <c r="I3887" s="3" t="s">
        <v>36</v>
      </c>
      <c r="J3887" s="3">
        <v>7</v>
      </c>
      <c r="K3887" s="3">
        <v>5</v>
      </c>
      <c r="L3887" s="3">
        <v>0</v>
      </c>
      <c r="M3887" s="3">
        <v>6</v>
      </c>
      <c r="N3887" s="3">
        <v>7</v>
      </c>
      <c r="O3887" s="3">
        <v>0</v>
      </c>
      <c r="P3887" s="3">
        <f t="shared" si="185"/>
        <v>25</v>
      </c>
      <c r="Q3887" s="3">
        <v>16</v>
      </c>
      <c r="R3887" s="3">
        <f t="shared" si="184"/>
        <v>4</v>
      </c>
      <c r="S3887" s="3">
        <v>25</v>
      </c>
      <c r="T3887" s="3">
        <f>IF(AND(H3887&lt;5,S3887&gt;=VLOOKUP(A3887,anni!$A$1:$O$32,6,0)),1,0)</f>
        <v>0</v>
      </c>
    </row>
    <row r="3888" spans="1:20" x14ac:dyDescent="0.3">
      <c r="A3888" s="3">
        <v>2004</v>
      </c>
      <c r="B3888" s="3">
        <v>267</v>
      </c>
      <c r="C3888" s="3" t="s">
        <v>34</v>
      </c>
      <c r="D3888" s="3" t="s">
        <v>64</v>
      </c>
      <c r="E3888" s="3" t="s">
        <v>64</v>
      </c>
      <c r="F3888" s="3">
        <v>4399</v>
      </c>
      <c r="G3888" s="3">
        <f t="shared" si="183"/>
        <v>2004</v>
      </c>
      <c r="H3888" s="4">
        <v>4</v>
      </c>
      <c r="I3888" s="3" t="s">
        <v>36</v>
      </c>
      <c r="J3888" s="3">
        <v>7</v>
      </c>
      <c r="K3888" s="3">
        <v>3</v>
      </c>
      <c r="L3888" s="3">
        <v>3</v>
      </c>
      <c r="M3888" s="3">
        <v>1</v>
      </c>
      <c r="N3888" s="3">
        <v>0</v>
      </c>
      <c r="O3888" s="3">
        <v>0</v>
      </c>
      <c r="P3888" s="3">
        <f t="shared" si="185"/>
        <v>16.8</v>
      </c>
      <c r="Q3888" s="3">
        <v>72</v>
      </c>
      <c r="R3888" s="3">
        <f t="shared" si="184"/>
        <v>4</v>
      </c>
      <c r="S3888" s="3">
        <v>14</v>
      </c>
      <c r="T3888" s="3">
        <f>IF(AND(H3888&lt;5,S3888&gt;=VLOOKUP(A3888,anni!$A$1:$O$32,6,0)),1,0)</f>
        <v>0</v>
      </c>
    </row>
    <row r="3889" spans="1:20" x14ac:dyDescent="0.3">
      <c r="A3889" s="3">
        <v>2004</v>
      </c>
      <c r="B3889" s="3">
        <v>268</v>
      </c>
      <c r="C3889" s="3" t="s">
        <v>37</v>
      </c>
      <c r="D3889" s="3" t="s">
        <v>96</v>
      </c>
      <c r="E3889" s="3" t="s">
        <v>96</v>
      </c>
      <c r="F3889" s="3">
        <v>4511</v>
      </c>
      <c r="G3889" s="3">
        <f t="shared" si="183"/>
        <v>2004</v>
      </c>
      <c r="H3889" s="4">
        <v>5</v>
      </c>
      <c r="I3889" s="3" t="s">
        <v>36</v>
      </c>
      <c r="J3889" s="3">
        <v>7</v>
      </c>
      <c r="K3889" s="3">
        <v>0</v>
      </c>
      <c r="L3889" s="3">
        <v>3</v>
      </c>
      <c r="M3889" s="3">
        <v>1</v>
      </c>
      <c r="N3889" s="3">
        <v>0</v>
      </c>
      <c r="O3889" s="3">
        <v>0</v>
      </c>
      <c r="P3889" s="3">
        <f t="shared" si="185"/>
        <v>11</v>
      </c>
      <c r="Q3889" s="3">
        <v>111</v>
      </c>
      <c r="R3889" s="3">
        <f t="shared" si="184"/>
        <v>2</v>
      </c>
      <c r="S3889" s="3">
        <v>11</v>
      </c>
      <c r="T3889" s="3">
        <f>IF(AND(H3889&lt;5,S3889&gt;=VLOOKUP(A3889,anni!$A$1:$O$32,6,0)),1,0)</f>
        <v>0</v>
      </c>
    </row>
    <row r="3890" spans="1:20" x14ac:dyDescent="0.3">
      <c r="A3890" s="3">
        <v>2004</v>
      </c>
      <c r="B3890" s="3">
        <v>269</v>
      </c>
      <c r="C3890" s="3" t="s">
        <v>32</v>
      </c>
      <c r="D3890" s="3" t="s">
        <v>95</v>
      </c>
      <c r="E3890" s="3" t="s">
        <v>95</v>
      </c>
      <c r="F3890" s="3">
        <v>4512</v>
      </c>
      <c r="G3890" s="3">
        <f t="shared" si="183"/>
        <v>2004</v>
      </c>
      <c r="H3890" s="4">
        <v>5</v>
      </c>
      <c r="I3890" s="3" t="s">
        <v>36</v>
      </c>
      <c r="J3890" s="3">
        <v>7</v>
      </c>
      <c r="K3890" s="3">
        <v>3</v>
      </c>
      <c r="L3890" s="3">
        <v>0</v>
      </c>
      <c r="M3890" s="3">
        <v>1</v>
      </c>
      <c r="N3890" s="3">
        <v>0</v>
      </c>
      <c r="O3890" s="3">
        <v>0</v>
      </c>
      <c r="P3890" s="3">
        <f t="shared" si="185"/>
        <v>11</v>
      </c>
      <c r="Q3890" s="3">
        <v>111</v>
      </c>
      <c r="R3890" s="3">
        <f t="shared" si="184"/>
        <v>2</v>
      </c>
      <c r="S3890" s="3">
        <v>11</v>
      </c>
      <c r="T3890" s="3">
        <f>IF(AND(H3890&lt;5,S3890&gt;=VLOOKUP(A3890,anni!$A$1:$O$32,6,0)),1,0)</f>
        <v>0</v>
      </c>
    </row>
    <row r="3891" spans="1:20" x14ac:dyDescent="0.3">
      <c r="A3891" s="3">
        <v>2004</v>
      </c>
      <c r="B3891" s="3">
        <v>270</v>
      </c>
      <c r="C3891" s="3" t="s">
        <v>59</v>
      </c>
      <c r="D3891" s="3" t="s">
        <v>60</v>
      </c>
      <c r="E3891" s="3" t="s">
        <v>60</v>
      </c>
      <c r="F3891" s="3">
        <v>4513</v>
      </c>
      <c r="G3891" s="3">
        <f t="shared" si="183"/>
        <v>2004</v>
      </c>
      <c r="H3891" s="4">
        <v>5</v>
      </c>
      <c r="I3891" s="3" t="s">
        <v>36</v>
      </c>
      <c r="J3891" s="3">
        <v>7</v>
      </c>
      <c r="K3891" s="3">
        <v>5</v>
      </c>
      <c r="L3891" s="3">
        <v>7</v>
      </c>
      <c r="M3891" s="3">
        <v>7</v>
      </c>
      <c r="N3891" s="3">
        <v>5</v>
      </c>
      <c r="O3891" s="3">
        <v>0</v>
      </c>
      <c r="P3891" s="3">
        <f t="shared" si="185"/>
        <v>31</v>
      </c>
      <c r="Q3891" s="3">
        <v>4</v>
      </c>
      <c r="R3891" s="3">
        <f t="shared" si="184"/>
        <v>2</v>
      </c>
      <c r="S3891" s="3">
        <v>31</v>
      </c>
      <c r="T3891" s="3">
        <f>IF(AND(H3891&lt;5,S3891&gt;=VLOOKUP(A3891,anni!$A$1:$O$32,6,0)),1,0)</f>
        <v>0</v>
      </c>
    </row>
    <row r="3892" spans="1:20" x14ac:dyDescent="0.3">
      <c r="A3892" s="3">
        <v>2004</v>
      </c>
      <c r="B3892" s="3">
        <v>271</v>
      </c>
      <c r="C3892" s="3" t="s">
        <v>56</v>
      </c>
      <c r="D3892" s="3" t="s">
        <v>66</v>
      </c>
      <c r="E3892" s="3" t="s">
        <v>66</v>
      </c>
      <c r="F3892" s="3">
        <v>4784</v>
      </c>
      <c r="G3892" s="3">
        <f t="shared" si="183"/>
        <v>2004</v>
      </c>
      <c r="H3892" s="4">
        <v>2</v>
      </c>
      <c r="I3892" s="3" t="s">
        <v>31</v>
      </c>
      <c r="J3892" s="3">
        <v>7</v>
      </c>
      <c r="K3892" s="3">
        <v>3</v>
      </c>
      <c r="L3892" s="3">
        <v>0</v>
      </c>
      <c r="M3892" s="3">
        <v>0</v>
      </c>
      <c r="N3892" s="3">
        <v>0</v>
      </c>
      <c r="O3892" s="3">
        <v>0</v>
      </c>
      <c r="P3892" s="3">
        <f t="shared" si="185"/>
        <v>16</v>
      </c>
      <c r="Q3892" s="3">
        <v>130</v>
      </c>
      <c r="R3892" s="3">
        <f t="shared" si="184"/>
        <v>4</v>
      </c>
      <c r="S3892" s="3">
        <v>10</v>
      </c>
      <c r="T3892" s="3">
        <f>IF(AND(H3892&lt;5,S3892&gt;=VLOOKUP(A3892,anni!$A$1:$O$32,6,0)),1,0)</f>
        <v>0</v>
      </c>
    </row>
    <row r="3893" spans="1:20" x14ac:dyDescent="0.3">
      <c r="A3893" s="3">
        <v>2004</v>
      </c>
      <c r="B3893" s="3">
        <v>272</v>
      </c>
      <c r="C3893" s="3" t="s">
        <v>29</v>
      </c>
      <c r="D3893" s="3" t="s">
        <v>114</v>
      </c>
      <c r="E3893" s="3" t="s">
        <v>114</v>
      </c>
      <c r="F3893" s="3">
        <v>4198</v>
      </c>
      <c r="G3893" s="3">
        <f t="shared" si="183"/>
        <v>2004</v>
      </c>
      <c r="H3893" s="4">
        <v>5</v>
      </c>
      <c r="I3893" s="3" t="s">
        <v>36</v>
      </c>
      <c r="J3893" s="3">
        <v>7</v>
      </c>
      <c r="K3893" s="3">
        <v>3</v>
      </c>
      <c r="L3893" s="3">
        <v>0</v>
      </c>
      <c r="M3893" s="3">
        <v>0</v>
      </c>
      <c r="N3893" s="3">
        <v>0</v>
      </c>
      <c r="O3893" s="3">
        <v>0</v>
      </c>
      <c r="P3893" s="3">
        <f t="shared" si="185"/>
        <v>10</v>
      </c>
      <c r="Q3893" s="3">
        <v>130</v>
      </c>
      <c r="R3893" s="3">
        <f t="shared" si="184"/>
        <v>4</v>
      </c>
      <c r="S3893" s="3">
        <v>10</v>
      </c>
      <c r="T3893" s="3">
        <f>IF(AND(H3893&lt;5,S3893&gt;=VLOOKUP(A3893,anni!$A$1:$O$32,6,0)),1,0)</f>
        <v>0</v>
      </c>
    </row>
    <row r="3894" spans="1:20" x14ac:dyDescent="0.3">
      <c r="A3894" s="3">
        <v>2004</v>
      </c>
      <c r="B3894" s="3">
        <v>273</v>
      </c>
      <c r="C3894" s="3" t="s">
        <v>56</v>
      </c>
      <c r="D3894" s="3" t="s">
        <v>93</v>
      </c>
      <c r="E3894" s="3" t="s">
        <v>93</v>
      </c>
      <c r="F3894" s="3">
        <v>4209</v>
      </c>
      <c r="G3894" s="3">
        <f t="shared" si="183"/>
        <v>2004</v>
      </c>
      <c r="H3894" s="4">
        <v>4</v>
      </c>
      <c r="I3894" s="3" t="s">
        <v>36</v>
      </c>
      <c r="J3894" s="3">
        <v>7</v>
      </c>
      <c r="K3894" s="3">
        <v>0</v>
      </c>
      <c r="L3894" s="3">
        <v>0</v>
      </c>
      <c r="M3894" s="3">
        <v>4</v>
      </c>
      <c r="N3894" s="3">
        <v>0</v>
      </c>
      <c r="O3894" s="3">
        <v>0</v>
      </c>
      <c r="P3894" s="3">
        <f t="shared" si="185"/>
        <v>13.2</v>
      </c>
      <c r="Q3894" s="3">
        <v>111</v>
      </c>
      <c r="R3894" s="3">
        <f t="shared" si="184"/>
        <v>2</v>
      </c>
      <c r="S3894" s="3">
        <v>11</v>
      </c>
      <c r="T3894" s="3">
        <f>IF(AND(H3894&lt;5,S3894&gt;=VLOOKUP(A3894,anni!$A$1:$O$32,6,0)),1,0)</f>
        <v>0</v>
      </c>
    </row>
    <row r="3895" spans="1:20" x14ac:dyDescent="0.3">
      <c r="A3895" s="3">
        <v>2004</v>
      </c>
      <c r="B3895" s="3">
        <v>274</v>
      </c>
      <c r="C3895" s="3" t="s">
        <v>47</v>
      </c>
      <c r="D3895" s="3" t="s">
        <v>81</v>
      </c>
      <c r="E3895" s="3" t="s">
        <v>81</v>
      </c>
      <c r="F3895" s="3">
        <v>4514</v>
      </c>
      <c r="G3895" s="3">
        <f t="shared" si="183"/>
        <v>2004</v>
      </c>
      <c r="H3895" s="4">
        <v>5</v>
      </c>
      <c r="I3895" s="3" t="s">
        <v>36</v>
      </c>
      <c r="J3895" s="3">
        <v>7</v>
      </c>
      <c r="K3895" s="3">
        <v>0</v>
      </c>
      <c r="L3895" s="3">
        <v>0</v>
      </c>
      <c r="M3895" s="3">
        <v>1</v>
      </c>
      <c r="N3895" s="3">
        <v>0</v>
      </c>
      <c r="O3895" s="3">
        <v>0</v>
      </c>
      <c r="P3895" s="3">
        <f t="shared" si="185"/>
        <v>8</v>
      </c>
      <c r="Q3895" s="3">
        <v>175</v>
      </c>
      <c r="R3895" s="3">
        <f t="shared" si="184"/>
        <v>2</v>
      </c>
      <c r="S3895" s="3">
        <v>8</v>
      </c>
      <c r="T3895" s="3">
        <f>IF(AND(H3895&lt;5,S3895&gt;=VLOOKUP(A3895,anni!$A$1:$O$32,6,0)),1,0)</f>
        <v>0</v>
      </c>
    </row>
    <row r="3896" spans="1:20" x14ac:dyDescent="0.3">
      <c r="A3896" s="3">
        <v>2004</v>
      </c>
      <c r="B3896" s="3">
        <v>275</v>
      </c>
      <c r="C3896" s="3" t="s">
        <v>56</v>
      </c>
      <c r="D3896" s="3" t="s">
        <v>57</v>
      </c>
      <c r="E3896" s="3" t="s">
        <v>57</v>
      </c>
      <c r="F3896" s="3">
        <v>4806</v>
      </c>
      <c r="G3896" s="3">
        <f t="shared" si="183"/>
        <v>2004</v>
      </c>
      <c r="H3896" s="4">
        <v>1</v>
      </c>
      <c r="I3896" s="3" t="s">
        <v>31</v>
      </c>
      <c r="J3896" s="3">
        <v>7</v>
      </c>
      <c r="K3896" s="3">
        <v>0</v>
      </c>
      <c r="L3896" s="3">
        <v>0</v>
      </c>
      <c r="M3896" s="3">
        <v>0</v>
      </c>
      <c r="N3896" s="3">
        <v>0</v>
      </c>
      <c r="O3896" s="3">
        <v>0</v>
      </c>
      <c r="P3896" s="3">
        <f t="shared" si="185"/>
        <v>12.6</v>
      </c>
      <c r="Q3896" s="3">
        <v>202</v>
      </c>
      <c r="R3896" s="3">
        <f t="shared" si="184"/>
        <v>3</v>
      </c>
      <c r="S3896" s="3">
        <v>7</v>
      </c>
      <c r="T3896" s="3">
        <f>IF(AND(H3896&lt;5,S3896&gt;=VLOOKUP(A3896,anni!$A$1:$O$32,6,0)),1,0)</f>
        <v>0</v>
      </c>
    </row>
    <row r="3897" spans="1:20" x14ac:dyDescent="0.3">
      <c r="A3897" s="3">
        <v>2004</v>
      </c>
      <c r="B3897" s="3">
        <v>276</v>
      </c>
      <c r="C3897" s="3" t="s">
        <v>47</v>
      </c>
      <c r="D3897" s="3" t="s">
        <v>108</v>
      </c>
      <c r="E3897" s="3" t="s">
        <v>108</v>
      </c>
      <c r="F3897" s="3">
        <v>4785</v>
      </c>
      <c r="G3897" s="3">
        <f t="shared" si="183"/>
        <v>2004</v>
      </c>
      <c r="H3897" s="4">
        <v>2</v>
      </c>
      <c r="I3897" s="3" t="s">
        <v>31</v>
      </c>
      <c r="J3897" s="3">
        <v>7</v>
      </c>
      <c r="K3897" s="3">
        <v>0</v>
      </c>
      <c r="L3897" s="3">
        <v>0</v>
      </c>
      <c r="M3897" s="3">
        <v>0</v>
      </c>
      <c r="N3897" s="3">
        <v>0</v>
      </c>
      <c r="O3897" s="3">
        <v>0</v>
      </c>
      <c r="P3897" s="3">
        <f t="shared" si="185"/>
        <v>11.200000000000001</v>
      </c>
      <c r="Q3897" s="3">
        <v>202</v>
      </c>
      <c r="R3897" s="3">
        <f t="shared" si="184"/>
        <v>1</v>
      </c>
      <c r="S3897" s="3">
        <v>7</v>
      </c>
      <c r="T3897" s="3">
        <f>IF(AND(H3897&lt;5,S3897&gt;=VLOOKUP(A3897,anni!$A$1:$O$32,6,0)),1,0)</f>
        <v>0</v>
      </c>
    </row>
    <row r="3898" spans="1:20" x14ac:dyDescent="0.3">
      <c r="A3898" s="3">
        <v>2004</v>
      </c>
      <c r="B3898" s="3">
        <v>277</v>
      </c>
      <c r="C3898" s="3" t="s">
        <v>34</v>
      </c>
      <c r="D3898" s="3" t="s">
        <v>83</v>
      </c>
      <c r="E3898" s="3" t="s">
        <v>83</v>
      </c>
      <c r="F3898" s="3">
        <v>4807</v>
      </c>
      <c r="G3898" s="3">
        <f t="shared" si="183"/>
        <v>2004</v>
      </c>
      <c r="H3898" s="4">
        <v>1</v>
      </c>
      <c r="I3898" s="3" t="s">
        <v>31</v>
      </c>
      <c r="J3898" s="3">
        <v>7</v>
      </c>
      <c r="K3898" s="3">
        <v>0</v>
      </c>
      <c r="L3898" s="3">
        <v>0</v>
      </c>
      <c r="M3898" s="3">
        <v>0</v>
      </c>
      <c r="N3898" s="3">
        <v>0</v>
      </c>
      <c r="O3898" s="3">
        <v>0</v>
      </c>
      <c r="P3898" s="3">
        <f t="shared" si="185"/>
        <v>12.6</v>
      </c>
      <c r="Q3898" s="3">
        <v>202</v>
      </c>
      <c r="R3898" s="3">
        <f t="shared" si="184"/>
        <v>2</v>
      </c>
      <c r="S3898" s="3">
        <v>7</v>
      </c>
      <c r="T3898" s="3">
        <f>IF(AND(H3898&lt;5,S3898&gt;=VLOOKUP(A3898,anni!$A$1:$O$32,6,0)),1,0)</f>
        <v>0</v>
      </c>
    </row>
    <row r="3899" spans="1:20" x14ac:dyDescent="0.3">
      <c r="A3899" s="3">
        <v>2004</v>
      </c>
      <c r="B3899" s="3">
        <v>278</v>
      </c>
      <c r="C3899" s="3" t="s">
        <v>47</v>
      </c>
      <c r="D3899" s="3" t="s">
        <v>105</v>
      </c>
      <c r="E3899" s="3" t="s">
        <v>105</v>
      </c>
      <c r="F3899" s="3">
        <v>4613</v>
      </c>
      <c r="G3899" s="3">
        <f t="shared" si="183"/>
        <v>2004</v>
      </c>
      <c r="H3899" s="4">
        <v>2</v>
      </c>
      <c r="I3899" s="3" t="s">
        <v>31</v>
      </c>
      <c r="J3899" s="3">
        <v>7</v>
      </c>
      <c r="K3899" s="3">
        <v>4</v>
      </c>
      <c r="L3899" s="3">
        <v>5</v>
      </c>
      <c r="M3899" s="3">
        <v>0</v>
      </c>
      <c r="N3899" s="3">
        <v>7</v>
      </c>
      <c r="O3899" s="3">
        <v>0</v>
      </c>
      <c r="P3899" s="3">
        <f t="shared" si="185"/>
        <v>0</v>
      </c>
      <c r="Q3899" s="3">
        <v>19</v>
      </c>
      <c r="R3899" s="3">
        <f t="shared" si="184"/>
        <v>5</v>
      </c>
      <c r="S3899" s="3">
        <v>23</v>
      </c>
      <c r="T3899" s="3">
        <f>IF(AND(H3899&lt;5,S3899&gt;=VLOOKUP(A3899,anni!$A$1:$O$32,6,0)),1,0)</f>
        <v>1</v>
      </c>
    </row>
    <row r="3900" spans="1:20" x14ac:dyDescent="0.3">
      <c r="A3900" s="3">
        <v>2004</v>
      </c>
      <c r="B3900" s="3">
        <v>279</v>
      </c>
      <c r="C3900" s="3" t="s">
        <v>29</v>
      </c>
      <c r="D3900" s="3" t="s">
        <v>124</v>
      </c>
      <c r="E3900" s="3" t="s">
        <v>124</v>
      </c>
      <c r="F3900" s="3">
        <v>4786</v>
      </c>
      <c r="G3900" s="3">
        <f t="shared" si="183"/>
        <v>2004</v>
      </c>
      <c r="H3900" s="4">
        <v>2</v>
      </c>
      <c r="I3900" s="3" t="s">
        <v>31</v>
      </c>
      <c r="J3900" s="3">
        <v>7</v>
      </c>
      <c r="K3900" s="3">
        <v>0</v>
      </c>
      <c r="L3900" s="3">
        <v>0</v>
      </c>
      <c r="M3900" s="3">
        <v>1</v>
      </c>
      <c r="N3900" s="3">
        <v>0</v>
      </c>
      <c r="O3900" s="3">
        <v>0</v>
      </c>
      <c r="P3900" s="3">
        <f t="shared" si="185"/>
        <v>12.8</v>
      </c>
      <c r="Q3900" s="3">
        <v>175</v>
      </c>
      <c r="R3900" s="3">
        <f t="shared" si="184"/>
        <v>4</v>
      </c>
      <c r="S3900" s="3">
        <v>8</v>
      </c>
      <c r="T3900" s="3">
        <f>IF(AND(H3900&lt;5,S3900&gt;=VLOOKUP(A3900,anni!$A$1:$O$32,6,0)),1,0)</f>
        <v>0</v>
      </c>
    </row>
    <row r="3901" spans="1:20" x14ac:dyDescent="0.3">
      <c r="A3901" s="3">
        <v>2004</v>
      </c>
      <c r="B3901" s="3">
        <v>280</v>
      </c>
      <c r="C3901" s="3" t="s">
        <v>56</v>
      </c>
      <c r="D3901" s="3" t="s">
        <v>126</v>
      </c>
      <c r="E3901" s="3" t="s">
        <v>126</v>
      </c>
      <c r="F3901" s="3">
        <v>4720</v>
      </c>
      <c r="G3901" s="3">
        <f t="shared" si="183"/>
        <v>2004</v>
      </c>
      <c r="H3901" s="4">
        <v>4</v>
      </c>
      <c r="I3901" s="3" t="s">
        <v>36</v>
      </c>
      <c r="J3901" s="3">
        <v>7</v>
      </c>
      <c r="K3901" s="3">
        <v>0</v>
      </c>
      <c r="L3901" s="3">
        <v>0</v>
      </c>
      <c r="M3901" s="3">
        <v>1</v>
      </c>
      <c r="N3901" s="3">
        <v>0</v>
      </c>
      <c r="O3901" s="3">
        <v>0</v>
      </c>
      <c r="P3901" s="3">
        <f t="shared" si="185"/>
        <v>9.6</v>
      </c>
      <c r="Q3901" s="3">
        <v>175</v>
      </c>
      <c r="R3901" s="3">
        <f t="shared" si="184"/>
        <v>1</v>
      </c>
      <c r="S3901" s="3">
        <v>8</v>
      </c>
      <c r="T3901" s="3">
        <f>IF(AND(H3901&lt;5,S3901&gt;=VLOOKUP(A3901,anni!$A$1:$O$32,6,0)),1,0)</f>
        <v>0</v>
      </c>
    </row>
    <row r="3902" spans="1:20" x14ac:dyDescent="0.3">
      <c r="A3902" s="3">
        <v>2004</v>
      </c>
      <c r="B3902" s="3">
        <v>281</v>
      </c>
      <c r="C3902" s="3" t="s">
        <v>43</v>
      </c>
      <c r="D3902" s="3" t="s">
        <v>58</v>
      </c>
      <c r="E3902" s="3" t="s">
        <v>58</v>
      </c>
      <c r="F3902" s="3">
        <v>4515</v>
      </c>
      <c r="G3902" s="3">
        <f t="shared" si="183"/>
        <v>2004</v>
      </c>
      <c r="H3902" s="4">
        <v>5</v>
      </c>
      <c r="I3902" s="3" t="s">
        <v>36</v>
      </c>
      <c r="J3902" s="3">
        <v>6</v>
      </c>
      <c r="K3902" s="3">
        <v>5</v>
      </c>
      <c r="L3902" s="3">
        <v>5</v>
      </c>
      <c r="M3902" s="3">
        <v>0</v>
      </c>
      <c r="N3902" s="3">
        <v>0</v>
      </c>
      <c r="O3902" s="3">
        <v>0</v>
      </c>
      <c r="P3902" s="3">
        <f t="shared" si="185"/>
        <v>16</v>
      </c>
      <c r="Q3902" s="3">
        <v>52</v>
      </c>
      <c r="R3902" s="3">
        <f t="shared" si="184"/>
        <v>2</v>
      </c>
      <c r="S3902" s="3">
        <v>16</v>
      </c>
      <c r="T3902" s="3">
        <f>IF(AND(H3902&lt;5,S3902&gt;=VLOOKUP(A3902,anni!$A$1:$O$32,6,0)),1,0)</f>
        <v>0</v>
      </c>
    </row>
    <row r="3903" spans="1:20" x14ac:dyDescent="0.3">
      <c r="A3903" s="3">
        <v>2004</v>
      </c>
      <c r="B3903" s="3">
        <v>282</v>
      </c>
      <c r="C3903" s="3" t="s">
        <v>47</v>
      </c>
      <c r="D3903" s="3" t="s">
        <v>118</v>
      </c>
      <c r="E3903" s="3" t="s">
        <v>118</v>
      </c>
      <c r="F3903" s="3">
        <v>4593</v>
      </c>
      <c r="G3903" s="3">
        <f t="shared" si="183"/>
        <v>2004</v>
      </c>
      <c r="H3903" s="4">
        <v>3</v>
      </c>
      <c r="I3903" s="3" t="s">
        <v>36</v>
      </c>
      <c r="J3903" s="3">
        <v>7</v>
      </c>
      <c r="K3903" s="3">
        <v>1</v>
      </c>
      <c r="L3903" s="3">
        <v>0</v>
      </c>
      <c r="M3903" s="3">
        <v>6</v>
      </c>
      <c r="N3903" s="3">
        <v>0</v>
      </c>
      <c r="O3903" s="3">
        <v>0</v>
      </c>
      <c r="P3903" s="3">
        <f t="shared" si="185"/>
        <v>19.599999999999998</v>
      </c>
      <c r="Q3903" s="3">
        <v>72</v>
      </c>
      <c r="R3903" s="3">
        <f t="shared" si="184"/>
        <v>3</v>
      </c>
      <c r="S3903" s="3">
        <v>14</v>
      </c>
      <c r="T3903" s="3">
        <f>IF(AND(H3903&lt;5,S3903&gt;=VLOOKUP(A3903,anni!$A$1:$O$32,6,0)),1,0)</f>
        <v>0</v>
      </c>
    </row>
    <row r="3904" spans="1:20" x14ac:dyDescent="0.3">
      <c r="A3904" s="3">
        <v>2004</v>
      </c>
      <c r="B3904" s="3">
        <v>283</v>
      </c>
      <c r="C3904" s="3" t="s">
        <v>43</v>
      </c>
      <c r="D3904" s="3" t="s">
        <v>92</v>
      </c>
      <c r="E3904" s="3" t="s">
        <v>92</v>
      </c>
      <c r="F3904" s="3">
        <v>4683</v>
      </c>
      <c r="G3904" s="3">
        <f t="shared" si="183"/>
        <v>2004</v>
      </c>
      <c r="H3904" s="4">
        <v>5</v>
      </c>
      <c r="I3904" s="3" t="s">
        <v>36</v>
      </c>
      <c r="J3904" s="3">
        <v>7</v>
      </c>
      <c r="K3904" s="3">
        <v>1</v>
      </c>
      <c r="L3904" s="3">
        <v>0</v>
      </c>
      <c r="M3904" s="3">
        <v>0</v>
      </c>
      <c r="N3904" s="3">
        <v>0</v>
      </c>
      <c r="O3904" s="3">
        <v>0</v>
      </c>
      <c r="P3904" s="3">
        <f t="shared" si="185"/>
        <v>8</v>
      </c>
      <c r="Q3904" s="3">
        <v>175</v>
      </c>
      <c r="R3904" s="3">
        <f t="shared" si="184"/>
        <v>1</v>
      </c>
      <c r="S3904" s="3">
        <v>8</v>
      </c>
      <c r="T3904" s="3">
        <f>IF(AND(H3904&lt;5,S3904&gt;=VLOOKUP(A3904,anni!$A$1:$O$32,6,0)),1,0)</f>
        <v>0</v>
      </c>
    </row>
    <row r="3905" spans="1:20" x14ac:dyDescent="0.3">
      <c r="A3905" s="3">
        <v>2004</v>
      </c>
      <c r="B3905" s="3">
        <v>284</v>
      </c>
      <c r="C3905" s="3" t="s">
        <v>106</v>
      </c>
      <c r="D3905" s="3" t="s">
        <v>141</v>
      </c>
      <c r="E3905" s="3" t="s">
        <v>141</v>
      </c>
      <c r="F3905" s="3">
        <v>4721</v>
      </c>
      <c r="G3905" s="3">
        <f t="shared" si="183"/>
        <v>2004</v>
      </c>
      <c r="H3905" s="4">
        <v>4</v>
      </c>
      <c r="I3905" s="3" t="s">
        <v>36</v>
      </c>
      <c r="J3905" s="3">
        <v>7</v>
      </c>
      <c r="K3905" s="3">
        <v>0</v>
      </c>
      <c r="L3905" s="3">
        <v>0</v>
      </c>
      <c r="M3905" s="3">
        <v>0</v>
      </c>
      <c r="N3905" s="3">
        <v>0</v>
      </c>
      <c r="O3905" s="3">
        <v>0</v>
      </c>
      <c r="P3905" s="3">
        <f t="shared" si="185"/>
        <v>8.4</v>
      </c>
      <c r="Q3905" s="3">
        <v>202</v>
      </c>
      <c r="R3905" s="3">
        <f t="shared" si="184"/>
        <v>1</v>
      </c>
      <c r="S3905" s="3">
        <v>7</v>
      </c>
      <c r="T3905" s="3">
        <f>IF(AND(H3905&lt;5,S3905&gt;=VLOOKUP(A3905,anni!$A$1:$O$32,6,0)),1,0)</f>
        <v>0</v>
      </c>
    </row>
    <row r="3906" spans="1:20" x14ac:dyDescent="0.3">
      <c r="A3906" s="3">
        <v>2004</v>
      </c>
      <c r="B3906" s="3">
        <v>285</v>
      </c>
      <c r="C3906" s="3" t="s">
        <v>39</v>
      </c>
      <c r="D3906" s="3" t="s">
        <v>40</v>
      </c>
      <c r="E3906" s="3" t="s">
        <v>40</v>
      </c>
      <c r="F3906" s="3">
        <v>4684</v>
      </c>
      <c r="G3906" s="3">
        <f t="shared" ref="G3906:G3969" si="186">A3906</f>
        <v>2004</v>
      </c>
      <c r="H3906" s="4">
        <v>5</v>
      </c>
      <c r="I3906" s="3" t="s">
        <v>36</v>
      </c>
      <c r="J3906" s="3">
        <v>7</v>
      </c>
      <c r="K3906" s="3">
        <v>0</v>
      </c>
      <c r="L3906" s="3">
        <v>0</v>
      </c>
      <c r="M3906" s="3">
        <v>0</v>
      </c>
      <c r="N3906" s="3">
        <v>0</v>
      </c>
      <c r="O3906" s="3">
        <v>0</v>
      </c>
      <c r="P3906" s="3">
        <f t="shared" si="185"/>
        <v>7</v>
      </c>
      <c r="Q3906" s="3">
        <v>202</v>
      </c>
      <c r="R3906" s="3">
        <f t="shared" si="184"/>
        <v>1</v>
      </c>
      <c r="S3906" s="3">
        <v>7</v>
      </c>
      <c r="T3906" s="3">
        <f>IF(AND(H3906&lt;5,S3906&gt;=VLOOKUP(A3906,anni!$A$1:$O$32,6,0)),1,0)</f>
        <v>0</v>
      </c>
    </row>
    <row r="3907" spans="1:20" x14ac:dyDescent="0.3">
      <c r="A3907" s="3">
        <v>2004</v>
      </c>
      <c r="B3907" s="3">
        <v>286</v>
      </c>
      <c r="C3907" s="3" t="s">
        <v>34</v>
      </c>
      <c r="D3907" s="3" t="s">
        <v>41</v>
      </c>
      <c r="E3907" s="3" t="s">
        <v>41</v>
      </c>
      <c r="F3907" s="3">
        <v>4722</v>
      </c>
      <c r="G3907" s="3">
        <f t="shared" si="186"/>
        <v>2004</v>
      </c>
      <c r="H3907" s="4">
        <v>4</v>
      </c>
      <c r="I3907" s="3" t="s">
        <v>36</v>
      </c>
      <c r="J3907" s="3">
        <v>4</v>
      </c>
      <c r="K3907" s="3">
        <v>3</v>
      </c>
      <c r="L3907" s="3">
        <v>0</v>
      </c>
      <c r="M3907" s="3">
        <v>6</v>
      </c>
      <c r="N3907" s="3">
        <v>0</v>
      </c>
      <c r="O3907" s="3">
        <v>0</v>
      </c>
      <c r="P3907" s="3">
        <f t="shared" si="185"/>
        <v>15.6</v>
      </c>
      <c r="Q3907" s="3">
        <v>86</v>
      </c>
      <c r="R3907" s="3">
        <f t="shared" si="184"/>
        <v>1</v>
      </c>
      <c r="S3907" s="3">
        <v>13</v>
      </c>
      <c r="T3907" s="3">
        <f>IF(AND(H3907&lt;5,S3907&gt;=VLOOKUP(A3907,anni!$A$1:$O$32,6,0)),1,0)</f>
        <v>0</v>
      </c>
    </row>
    <row r="3908" spans="1:20" x14ac:dyDescent="0.3">
      <c r="A3908" s="3">
        <v>2004</v>
      </c>
      <c r="B3908" s="3">
        <v>287</v>
      </c>
      <c r="C3908" s="3" t="s">
        <v>47</v>
      </c>
      <c r="D3908" s="3" t="s">
        <v>81</v>
      </c>
      <c r="E3908" s="3" t="s">
        <v>81</v>
      </c>
      <c r="F3908" s="3">
        <v>4200</v>
      </c>
      <c r="G3908" s="3">
        <f t="shared" si="186"/>
        <v>2004</v>
      </c>
      <c r="H3908" s="4">
        <v>5</v>
      </c>
      <c r="I3908" s="3" t="s">
        <v>36</v>
      </c>
      <c r="J3908" s="3">
        <v>7</v>
      </c>
      <c r="K3908" s="3">
        <v>4</v>
      </c>
      <c r="L3908" s="3">
        <v>7</v>
      </c>
      <c r="M3908" s="3">
        <v>3</v>
      </c>
      <c r="N3908" s="3">
        <v>0</v>
      </c>
      <c r="O3908" s="3">
        <v>5</v>
      </c>
      <c r="P3908" s="3">
        <f t="shared" si="185"/>
        <v>26</v>
      </c>
      <c r="Q3908" s="3">
        <v>15</v>
      </c>
      <c r="R3908" s="3">
        <f t="shared" si="184"/>
        <v>4</v>
      </c>
      <c r="S3908" s="3">
        <v>26</v>
      </c>
      <c r="T3908" s="3">
        <f>IF(AND(H3908&lt;5,S3908&gt;=VLOOKUP(A3908,anni!$A$1:$O$32,6,0)),1,0)</f>
        <v>0</v>
      </c>
    </row>
    <row r="3909" spans="1:20" x14ac:dyDescent="0.3">
      <c r="A3909" s="3">
        <v>2004</v>
      </c>
      <c r="B3909" s="3">
        <v>288</v>
      </c>
      <c r="C3909" s="3" t="s">
        <v>32</v>
      </c>
      <c r="D3909" s="3" t="s">
        <v>127</v>
      </c>
      <c r="E3909" s="3" t="s">
        <v>127</v>
      </c>
      <c r="F3909" s="3">
        <v>4517</v>
      </c>
      <c r="G3909" s="3">
        <f t="shared" si="186"/>
        <v>2004</v>
      </c>
      <c r="H3909" s="4">
        <v>5</v>
      </c>
      <c r="I3909" s="3" t="s">
        <v>36</v>
      </c>
      <c r="J3909" s="3">
        <v>7</v>
      </c>
      <c r="K3909" s="3">
        <v>0</v>
      </c>
      <c r="L3909" s="3">
        <v>4</v>
      </c>
      <c r="M3909" s="3">
        <v>2</v>
      </c>
      <c r="N3909" s="3">
        <v>0</v>
      </c>
      <c r="O3909" s="3">
        <v>0</v>
      </c>
      <c r="P3909" s="3">
        <f t="shared" si="185"/>
        <v>13</v>
      </c>
      <c r="Q3909" s="3">
        <v>86</v>
      </c>
      <c r="R3909" s="3">
        <f t="shared" si="184"/>
        <v>2</v>
      </c>
      <c r="S3909" s="3">
        <v>13</v>
      </c>
      <c r="T3909" s="3">
        <f>IF(AND(H3909&lt;5,S3909&gt;=VLOOKUP(A3909,anni!$A$1:$O$32,6,0)),1,0)</f>
        <v>0</v>
      </c>
    </row>
    <row r="3910" spans="1:20" x14ac:dyDescent="0.3">
      <c r="A3910" s="3">
        <v>2004</v>
      </c>
      <c r="B3910" s="3">
        <v>289</v>
      </c>
      <c r="C3910" s="3" t="s">
        <v>45</v>
      </c>
      <c r="D3910" s="3" t="s">
        <v>49</v>
      </c>
      <c r="E3910" s="3" t="s">
        <v>49</v>
      </c>
      <c r="F3910" s="3">
        <v>4685</v>
      </c>
      <c r="G3910" s="3">
        <f t="shared" si="186"/>
        <v>2004</v>
      </c>
      <c r="H3910" s="4">
        <v>5</v>
      </c>
      <c r="I3910" s="3" t="s">
        <v>36</v>
      </c>
      <c r="J3910" s="3">
        <v>7</v>
      </c>
      <c r="K3910" s="3">
        <v>0</v>
      </c>
      <c r="L3910" s="3">
        <v>0</v>
      </c>
      <c r="M3910" s="3">
        <v>0</v>
      </c>
      <c r="N3910" s="3">
        <v>2</v>
      </c>
      <c r="O3910" s="3">
        <v>0</v>
      </c>
      <c r="P3910" s="3">
        <f t="shared" si="185"/>
        <v>9</v>
      </c>
      <c r="Q3910" s="3">
        <v>154</v>
      </c>
      <c r="R3910" s="3">
        <f t="shared" si="184"/>
        <v>1</v>
      </c>
      <c r="S3910" s="3">
        <v>9</v>
      </c>
      <c r="T3910" s="3">
        <f>IF(AND(H3910&lt;5,S3910&gt;=VLOOKUP(A3910,anni!$A$1:$O$32,6,0)),1,0)</f>
        <v>0</v>
      </c>
    </row>
    <row r="3911" spans="1:20" x14ac:dyDescent="0.3">
      <c r="A3911" s="3">
        <v>2004</v>
      </c>
      <c r="B3911" s="3">
        <v>290</v>
      </c>
      <c r="C3911" s="3" t="s">
        <v>47</v>
      </c>
      <c r="D3911" s="3" t="s">
        <v>100</v>
      </c>
      <c r="E3911" s="3" t="s">
        <v>100</v>
      </c>
      <c r="F3911" s="3">
        <v>4808</v>
      </c>
      <c r="G3911" s="3">
        <f t="shared" si="186"/>
        <v>2004</v>
      </c>
      <c r="H3911" s="4">
        <v>1</v>
      </c>
      <c r="I3911" s="3" t="s">
        <v>31</v>
      </c>
      <c r="J3911" s="3">
        <v>4</v>
      </c>
      <c r="K3911" s="3">
        <v>0</v>
      </c>
      <c r="L3911" s="3">
        <v>0</v>
      </c>
      <c r="M3911" s="3">
        <v>2</v>
      </c>
      <c r="N3911" s="3">
        <v>0</v>
      </c>
      <c r="O3911" s="3">
        <v>0</v>
      </c>
      <c r="P3911" s="3">
        <f t="shared" si="185"/>
        <v>10.8</v>
      </c>
      <c r="Q3911" s="3">
        <v>240</v>
      </c>
      <c r="R3911" s="3">
        <f t="shared" si="184"/>
        <v>1</v>
      </c>
      <c r="S3911" s="3">
        <v>6</v>
      </c>
      <c r="T3911" s="3">
        <f>IF(AND(H3911&lt;5,S3911&gt;=VLOOKUP(A3911,anni!$A$1:$O$32,6,0)),1,0)</f>
        <v>0</v>
      </c>
    </row>
    <row r="3912" spans="1:20" x14ac:dyDescent="0.3">
      <c r="A3912" s="3">
        <v>2004</v>
      </c>
      <c r="B3912" s="3">
        <v>291</v>
      </c>
      <c r="C3912" s="3" t="s">
        <v>37</v>
      </c>
      <c r="D3912" s="3" t="s">
        <v>96</v>
      </c>
      <c r="E3912" s="3" t="s">
        <v>96</v>
      </c>
      <c r="F3912" s="3">
        <v>4518</v>
      </c>
      <c r="G3912" s="3">
        <f t="shared" si="186"/>
        <v>2004</v>
      </c>
      <c r="H3912" s="4">
        <v>5</v>
      </c>
      <c r="I3912" s="3" t="s">
        <v>36</v>
      </c>
      <c r="J3912" s="3">
        <v>7</v>
      </c>
      <c r="K3912" s="3">
        <v>3</v>
      </c>
      <c r="L3912" s="3">
        <v>0</v>
      </c>
      <c r="M3912" s="3">
        <v>1</v>
      </c>
      <c r="N3912" s="3">
        <v>0</v>
      </c>
      <c r="O3912" s="3">
        <v>2</v>
      </c>
      <c r="P3912" s="3">
        <f t="shared" si="185"/>
        <v>13</v>
      </c>
      <c r="Q3912" s="3">
        <v>86</v>
      </c>
      <c r="R3912" s="3">
        <f t="shared" si="184"/>
        <v>2</v>
      </c>
      <c r="S3912" s="3">
        <v>13</v>
      </c>
      <c r="T3912" s="3">
        <f>IF(AND(H3912&lt;5,S3912&gt;=VLOOKUP(A3912,anni!$A$1:$O$32,6,0)),1,0)</f>
        <v>0</v>
      </c>
    </row>
    <row r="3913" spans="1:20" x14ac:dyDescent="0.3">
      <c r="A3913" s="3">
        <v>2004</v>
      </c>
      <c r="B3913" s="3">
        <v>292</v>
      </c>
      <c r="C3913" s="3" t="s">
        <v>43</v>
      </c>
      <c r="D3913" s="3" t="s">
        <v>58</v>
      </c>
      <c r="E3913" s="3" t="s">
        <v>58</v>
      </c>
      <c r="F3913" s="3">
        <v>4686</v>
      </c>
      <c r="G3913" s="3">
        <f t="shared" si="186"/>
        <v>2004</v>
      </c>
      <c r="H3913" s="4">
        <v>5</v>
      </c>
      <c r="I3913" s="3" t="s">
        <v>36</v>
      </c>
      <c r="J3913" s="3">
        <v>7</v>
      </c>
      <c r="K3913" s="3">
        <v>3</v>
      </c>
      <c r="L3913" s="3">
        <v>0</v>
      </c>
      <c r="M3913" s="3">
        <v>5</v>
      </c>
      <c r="N3913" s="3">
        <v>0</v>
      </c>
      <c r="O3913" s="3">
        <v>0</v>
      </c>
      <c r="P3913" s="3">
        <f t="shared" si="185"/>
        <v>15</v>
      </c>
      <c r="Q3913" s="3">
        <v>62</v>
      </c>
      <c r="R3913" s="3">
        <f t="shared" si="184"/>
        <v>1</v>
      </c>
      <c r="S3913" s="3">
        <v>15</v>
      </c>
      <c r="T3913" s="3">
        <f>IF(AND(H3913&lt;5,S3913&gt;=VLOOKUP(A3913,anni!$A$1:$O$32,6,0)),1,0)</f>
        <v>0</v>
      </c>
    </row>
    <row r="3914" spans="1:20" x14ac:dyDescent="0.3">
      <c r="A3914" s="3">
        <v>2004</v>
      </c>
      <c r="B3914" s="3">
        <v>293</v>
      </c>
      <c r="C3914" s="3" t="s">
        <v>50</v>
      </c>
      <c r="D3914" s="3" t="s">
        <v>140</v>
      </c>
      <c r="E3914" s="3" t="s">
        <v>140</v>
      </c>
      <c r="F3914" s="3">
        <v>4210</v>
      </c>
      <c r="G3914" s="3">
        <f t="shared" si="186"/>
        <v>2004</v>
      </c>
      <c r="H3914" s="4">
        <v>4</v>
      </c>
      <c r="I3914" s="3" t="s">
        <v>36</v>
      </c>
      <c r="P3914" s="3">
        <f t="shared" si="185"/>
        <v>-1</v>
      </c>
      <c r="Q3914" s="3">
        <v>296</v>
      </c>
      <c r="R3914" s="3">
        <f t="shared" si="184"/>
        <v>4</v>
      </c>
      <c r="S3914" s="3">
        <v>-1</v>
      </c>
      <c r="T3914" s="3">
        <f>IF(AND(H3914&lt;5,S3914&gt;=VLOOKUP(A3914,anni!$A$1:$O$32,6,0)),1,0)</f>
        <v>0</v>
      </c>
    </row>
    <row r="3915" spans="1:20" x14ac:dyDescent="0.3">
      <c r="A3915" s="3">
        <v>2004</v>
      </c>
      <c r="B3915" s="3">
        <v>294</v>
      </c>
      <c r="C3915" s="3" t="s">
        <v>47</v>
      </c>
      <c r="D3915" s="3" t="s">
        <v>108</v>
      </c>
      <c r="E3915" s="3" t="s">
        <v>108</v>
      </c>
      <c r="F3915" s="3">
        <v>4723</v>
      </c>
      <c r="G3915" s="3">
        <f t="shared" si="186"/>
        <v>2004</v>
      </c>
      <c r="H3915" s="4">
        <v>4</v>
      </c>
      <c r="I3915" s="3" t="s">
        <v>36</v>
      </c>
      <c r="J3915" s="3">
        <v>6</v>
      </c>
      <c r="K3915" s="3">
        <v>0</v>
      </c>
      <c r="L3915" s="3">
        <v>0</v>
      </c>
      <c r="M3915" s="3">
        <v>0</v>
      </c>
      <c r="N3915" s="3">
        <v>0</v>
      </c>
      <c r="O3915" s="3">
        <v>0</v>
      </c>
      <c r="P3915" s="3">
        <f t="shared" si="185"/>
        <v>7.1999999999999993</v>
      </c>
      <c r="Q3915" s="3">
        <v>240</v>
      </c>
      <c r="R3915" s="3">
        <f t="shared" si="184"/>
        <v>2</v>
      </c>
      <c r="S3915" s="3">
        <v>6</v>
      </c>
      <c r="T3915" s="3">
        <f>IF(AND(H3915&lt;5,S3915&gt;=VLOOKUP(A3915,anni!$A$1:$O$32,6,0)),1,0)</f>
        <v>0</v>
      </c>
    </row>
    <row r="3916" spans="1:20" x14ac:dyDescent="0.3">
      <c r="A3916" s="3">
        <v>2004</v>
      </c>
      <c r="B3916" s="3">
        <v>295</v>
      </c>
      <c r="C3916" s="3" t="s">
        <v>39</v>
      </c>
      <c r="D3916" s="3" t="s">
        <v>40</v>
      </c>
      <c r="E3916" s="3" t="s">
        <v>40</v>
      </c>
      <c r="F3916" s="3">
        <v>4787</v>
      </c>
      <c r="G3916" s="3">
        <f t="shared" si="186"/>
        <v>2004</v>
      </c>
      <c r="H3916" s="4">
        <v>2</v>
      </c>
      <c r="I3916" s="3" t="s">
        <v>31</v>
      </c>
      <c r="J3916" s="3">
        <v>4</v>
      </c>
      <c r="K3916" s="3">
        <v>0</v>
      </c>
      <c r="L3916" s="3">
        <v>3</v>
      </c>
      <c r="M3916" s="3">
        <v>4</v>
      </c>
      <c r="N3916" s="3">
        <v>0</v>
      </c>
      <c r="O3916" s="3">
        <v>1</v>
      </c>
      <c r="P3916" s="3">
        <f t="shared" si="185"/>
        <v>19.200000000000003</v>
      </c>
      <c r="Q3916" s="3">
        <v>99</v>
      </c>
      <c r="R3916" s="3">
        <f t="shared" si="184"/>
        <v>1</v>
      </c>
      <c r="S3916" s="3">
        <v>12</v>
      </c>
      <c r="T3916" s="3">
        <f>IF(AND(H3916&lt;5,S3916&gt;=VLOOKUP(A3916,anni!$A$1:$O$32,6,0)),1,0)</f>
        <v>0</v>
      </c>
    </row>
    <row r="3917" spans="1:20" x14ac:dyDescent="0.3">
      <c r="A3917" s="3">
        <v>2004</v>
      </c>
      <c r="B3917" s="3">
        <v>296</v>
      </c>
      <c r="C3917" s="3" t="s">
        <v>45</v>
      </c>
      <c r="D3917" s="3" t="s">
        <v>46</v>
      </c>
      <c r="E3917" s="3" t="s">
        <v>46</v>
      </c>
      <c r="F3917" s="3">
        <v>4788</v>
      </c>
      <c r="G3917" s="3">
        <f t="shared" si="186"/>
        <v>2004</v>
      </c>
      <c r="H3917" s="4">
        <v>2</v>
      </c>
      <c r="I3917" s="3" t="s">
        <v>31</v>
      </c>
      <c r="J3917" s="3">
        <v>4</v>
      </c>
      <c r="K3917" s="3">
        <v>0</v>
      </c>
      <c r="L3917" s="3">
        <v>0</v>
      </c>
      <c r="M3917" s="3">
        <v>0</v>
      </c>
      <c r="N3917" s="3">
        <v>0</v>
      </c>
      <c r="O3917" s="3">
        <v>0</v>
      </c>
      <c r="P3917" s="3">
        <f t="shared" si="185"/>
        <v>6.4</v>
      </c>
      <c r="Q3917" s="3">
        <v>266</v>
      </c>
      <c r="R3917" s="3">
        <f t="shared" si="184"/>
        <v>1</v>
      </c>
      <c r="S3917" s="3">
        <v>4</v>
      </c>
      <c r="T3917" s="3">
        <f>IF(AND(H3917&lt;5,S3917&gt;=VLOOKUP(A3917,anni!$A$1:$O$32,6,0)),1,0)</f>
        <v>0</v>
      </c>
    </row>
    <row r="3918" spans="1:20" x14ac:dyDescent="0.3">
      <c r="A3918" s="3">
        <v>2004</v>
      </c>
      <c r="B3918" s="3">
        <v>297</v>
      </c>
      <c r="C3918" s="3" t="s">
        <v>47</v>
      </c>
      <c r="D3918" s="3" t="s">
        <v>73</v>
      </c>
      <c r="E3918" s="3" t="s">
        <v>73</v>
      </c>
      <c r="F3918" s="3">
        <v>4687</v>
      </c>
      <c r="G3918" s="3">
        <f t="shared" si="186"/>
        <v>2004</v>
      </c>
      <c r="H3918" s="4">
        <v>5</v>
      </c>
      <c r="I3918" s="3" t="s">
        <v>36</v>
      </c>
      <c r="J3918" s="3">
        <v>7</v>
      </c>
      <c r="K3918" s="3">
        <v>3</v>
      </c>
      <c r="L3918" s="3">
        <v>0</v>
      </c>
      <c r="M3918" s="3">
        <v>0</v>
      </c>
      <c r="N3918" s="3">
        <v>0</v>
      </c>
      <c r="O3918" s="3">
        <v>0</v>
      </c>
      <c r="P3918" s="3">
        <f t="shared" si="185"/>
        <v>10</v>
      </c>
      <c r="Q3918" s="3">
        <v>130</v>
      </c>
      <c r="R3918" s="3">
        <f t="shared" si="184"/>
        <v>1</v>
      </c>
      <c r="S3918" s="3">
        <v>10</v>
      </c>
      <c r="T3918" s="3">
        <f>IF(AND(H3918&lt;5,S3918&gt;=VLOOKUP(A3918,anni!$A$1:$O$32,6,0)),1,0)</f>
        <v>0</v>
      </c>
    </row>
    <row r="3919" spans="1:20" x14ac:dyDescent="0.3">
      <c r="A3919" s="3">
        <v>2004</v>
      </c>
      <c r="B3919" s="3">
        <v>298</v>
      </c>
      <c r="C3919" s="3" t="s">
        <v>69</v>
      </c>
      <c r="D3919" s="3" t="s">
        <v>78</v>
      </c>
      <c r="E3919" s="3" t="s">
        <v>78</v>
      </c>
      <c r="F3919" s="3">
        <v>4789</v>
      </c>
      <c r="G3919" s="3">
        <f t="shared" si="186"/>
        <v>2004</v>
      </c>
      <c r="H3919" s="4">
        <v>2</v>
      </c>
      <c r="I3919" s="3" t="s">
        <v>31</v>
      </c>
      <c r="J3919" s="3">
        <v>7</v>
      </c>
      <c r="K3919" s="3">
        <v>0</v>
      </c>
      <c r="L3919" s="3">
        <v>0</v>
      </c>
      <c r="M3919" s="3">
        <v>1</v>
      </c>
      <c r="N3919" s="3">
        <v>0</v>
      </c>
      <c r="O3919" s="3">
        <v>0</v>
      </c>
      <c r="P3919" s="3">
        <f t="shared" si="185"/>
        <v>12.8</v>
      </c>
      <c r="Q3919" s="3">
        <v>175</v>
      </c>
      <c r="R3919" s="3">
        <f t="shared" si="184"/>
        <v>1</v>
      </c>
      <c r="S3919" s="3">
        <v>8</v>
      </c>
      <c r="T3919" s="3">
        <f>IF(AND(H3919&lt;5,S3919&gt;=VLOOKUP(A3919,anni!$A$1:$O$32,6,0)),1,0)</f>
        <v>0</v>
      </c>
    </row>
    <row r="3920" spans="1:20" x14ac:dyDescent="0.3">
      <c r="A3920" s="3">
        <v>2004</v>
      </c>
      <c r="B3920" s="3">
        <v>299</v>
      </c>
      <c r="C3920" s="3" t="s">
        <v>62</v>
      </c>
      <c r="D3920" s="3" t="s">
        <v>63</v>
      </c>
      <c r="E3920" s="3" t="s">
        <v>63</v>
      </c>
      <c r="F3920" s="3">
        <v>4735</v>
      </c>
      <c r="G3920" s="3">
        <f t="shared" si="186"/>
        <v>2004</v>
      </c>
      <c r="H3920" s="4">
        <v>3</v>
      </c>
      <c r="I3920" s="3" t="s">
        <v>36</v>
      </c>
      <c r="J3920" s="3">
        <v>0</v>
      </c>
      <c r="K3920" s="3">
        <v>0</v>
      </c>
      <c r="L3920" s="3">
        <v>0</v>
      </c>
      <c r="M3920" s="3">
        <v>0</v>
      </c>
      <c r="N3920" s="3">
        <v>0</v>
      </c>
      <c r="O3920" s="3">
        <v>0</v>
      </c>
      <c r="P3920" s="3">
        <f t="shared" si="185"/>
        <v>0</v>
      </c>
      <c r="Q3920" s="3">
        <v>289</v>
      </c>
      <c r="R3920" s="3">
        <f t="shared" si="184"/>
        <v>1</v>
      </c>
      <c r="S3920" s="3">
        <v>0</v>
      </c>
      <c r="T3920" s="3">
        <f>IF(AND(H3920&lt;5,S3920&gt;=VLOOKUP(A3920,anni!$A$1:$O$32,6,0)),1,0)</f>
        <v>0</v>
      </c>
    </row>
    <row r="3921" spans="1:20" x14ac:dyDescent="0.3">
      <c r="A3921" s="3">
        <v>2004</v>
      </c>
      <c r="B3921" s="3">
        <v>300</v>
      </c>
      <c r="C3921" s="3" t="s">
        <v>56</v>
      </c>
      <c r="D3921" s="3" t="s">
        <v>93</v>
      </c>
      <c r="E3921" s="3" t="s">
        <v>93</v>
      </c>
      <c r="F3921" s="3">
        <v>4402</v>
      </c>
      <c r="G3921" s="3">
        <f t="shared" si="186"/>
        <v>2004</v>
      </c>
      <c r="H3921" s="4">
        <v>4</v>
      </c>
      <c r="I3921" s="3" t="s">
        <v>36</v>
      </c>
      <c r="J3921" s="3">
        <v>7</v>
      </c>
      <c r="K3921" s="3">
        <v>4</v>
      </c>
      <c r="L3921" s="3">
        <v>0</v>
      </c>
      <c r="M3921" s="3">
        <v>0</v>
      </c>
      <c r="N3921" s="3">
        <v>0</v>
      </c>
      <c r="O3921" s="3">
        <v>0</v>
      </c>
      <c r="P3921" s="3">
        <f t="shared" si="185"/>
        <v>13.2</v>
      </c>
      <c r="Q3921" s="3">
        <v>111</v>
      </c>
      <c r="R3921" s="3">
        <f t="shared" si="184"/>
        <v>3</v>
      </c>
      <c r="S3921" s="3">
        <v>11</v>
      </c>
      <c r="T3921" s="3">
        <f>IF(AND(H3921&lt;5,S3921&gt;=VLOOKUP(A3921,anni!$A$1:$O$32,6,0)),1,0)</f>
        <v>0</v>
      </c>
    </row>
    <row r="3922" spans="1:20" x14ac:dyDescent="0.3">
      <c r="A3922" s="3">
        <v>2003</v>
      </c>
      <c r="B3922" s="3">
        <v>1</v>
      </c>
      <c r="C3922" s="3" t="s">
        <v>29</v>
      </c>
      <c r="D3922" s="3" t="s">
        <v>30</v>
      </c>
      <c r="E3922" s="3" t="s">
        <v>30</v>
      </c>
      <c r="F3922" s="3">
        <v>4353</v>
      </c>
      <c r="G3922" s="3">
        <f t="shared" si="186"/>
        <v>2003</v>
      </c>
      <c r="H3922" s="4">
        <v>3</v>
      </c>
      <c r="I3922" s="3" t="s">
        <v>36</v>
      </c>
      <c r="J3922" s="3">
        <v>4</v>
      </c>
      <c r="K3922" s="3">
        <v>0</v>
      </c>
      <c r="L3922" s="3">
        <v>0</v>
      </c>
      <c r="M3922" s="3">
        <v>2</v>
      </c>
      <c r="N3922" s="3">
        <v>1</v>
      </c>
      <c r="O3922" s="3">
        <v>1</v>
      </c>
      <c r="P3922" s="3">
        <f t="shared" si="185"/>
        <v>11.2</v>
      </c>
      <c r="Q3922" s="3">
        <v>210</v>
      </c>
      <c r="R3922" s="3">
        <f t="shared" si="184"/>
        <v>4</v>
      </c>
      <c r="S3922" s="3">
        <v>8</v>
      </c>
      <c r="T3922" s="3">
        <f>IF(AND(H3922&lt;5,S3922&gt;=VLOOKUP(A3922,anni!$A$1:$O$32,6,0)),1,0)</f>
        <v>0</v>
      </c>
    </row>
    <row r="3923" spans="1:20" x14ac:dyDescent="0.3">
      <c r="A3923" s="3">
        <v>2003</v>
      </c>
      <c r="B3923" s="3">
        <v>2</v>
      </c>
      <c r="C3923" s="3" t="s">
        <v>34</v>
      </c>
      <c r="D3923" s="3" t="s">
        <v>94</v>
      </c>
      <c r="E3923" s="3" t="s">
        <v>94</v>
      </c>
      <c r="F3923" s="3">
        <v>4542</v>
      </c>
      <c r="G3923" s="3">
        <f t="shared" si="186"/>
        <v>2003</v>
      </c>
      <c r="H3923" s="4">
        <v>2</v>
      </c>
      <c r="I3923" s="3" t="s">
        <v>31</v>
      </c>
      <c r="J3923" s="3">
        <v>1</v>
      </c>
      <c r="K3923" s="3">
        <v>0</v>
      </c>
      <c r="L3923" s="3">
        <v>0</v>
      </c>
      <c r="M3923" s="3">
        <v>2</v>
      </c>
      <c r="N3923" s="3">
        <v>2</v>
      </c>
      <c r="O3923" s="3">
        <v>1</v>
      </c>
      <c r="P3923" s="3">
        <f t="shared" si="185"/>
        <v>9.6000000000000014</v>
      </c>
      <c r="Q3923" s="3">
        <v>232</v>
      </c>
      <c r="R3923" s="3">
        <f t="shared" si="184"/>
        <v>1</v>
      </c>
      <c r="S3923" s="3">
        <v>6</v>
      </c>
      <c r="T3923" s="3">
        <f>IF(AND(H3923&lt;5,S3923&gt;=VLOOKUP(A3923,anni!$A$1:$O$32,6,0)),1,0)</f>
        <v>0</v>
      </c>
    </row>
    <row r="3924" spans="1:20" x14ac:dyDescent="0.3">
      <c r="A3924" s="3">
        <v>2003</v>
      </c>
      <c r="B3924" s="3">
        <v>3</v>
      </c>
      <c r="C3924" s="3" t="s">
        <v>59</v>
      </c>
      <c r="D3924" s="3" t="s">
        <v>60</v>
      </c>
      <c r="E3924" s="3" t="s">
        <v>60</v>
      </c>
      <c r="F3924" s="3">
        <v>4326</v>
      </c>
      <c r="G3924" s="3">
        <f t="shared" si="186"/>
        <v>2003</v>
      </c>
      <c r="H3924" s="4">
        <v>4</v>
      </c>
      <c r="I3924" s="3" t="s">
        <v>36</v>
      </c>
      <c r="J3924" s="3">
        <v>7</v>
      </c>
      <c r="K3924" s="3">
        <v>0</v>
      </c>
      <c r="L3924" s="3">
        <v>1</v>
      </c>
      <c r="M3924" s="3">
        <v>7</v>
      </c>
      <c r="N3924" s="3">
        <v>2</v>
      </c>
      <c r="O3924" s="3">
        <v>0</v>
      </c>
      <c r="P3924" s="3">
        <f t="shared" si="185"/>
        <v>20.399999999999999</v>
      </c>
      <c r="Q3924" s="3">
        <v>87</v>
      </c>
      <c r="R3924" s="3">
        <f t="shared" si="184"/>
        <v>3</v>
      </c>
      <c r="S3924" s="3">
        <v>17</v>
      </c>
      <c r="T3924" s="3">
        <f>IF(AND(H3924&lt;5,S3924&gt;=VLOOKUP(A3924,anni!$A$1:$O$32,6,0)),1,0)</f>
        <v>0</v>
      </c>
    </row>
    <row r="3925" spans="1:20" x14ac:dyDescent="0.3">
      <c r="A3925" s="3">
        <v>2003</v>
      </c>
      <c r="B3925" s="3">
        <v>4</v>
      </c>
      <c r="C3925" s="3" t="s">
        <v>37</v>
      </c>
      <c r="D3925" s="3" t="s">
        <v>112</v>
      </c>
      <c r="E3925" s="3" t="s">
        <v>112</v>
      </c>
      <c r="F3925" s="3">
        <v>4479</v>
      </c>
      <c r="G3925" s="3">
        <f t="shared" si="186"/>
        <v>2003</v>
      </c>
      <c r="H3925" s="4">
        <v>4</v>
      </c>
      <c r="I3925" s="3" t="s">
        <v>36</v>
      </c>
      <c r="J3925" s="3">
        <v>1</v>
      </c>
      <c r="K3925" s="3">
        <v>0</v>
      </c>
      <c r="L3925" s="3">
        <v>0</v>
      </c>
      <c r="M3925" s="3">
        <v>0</v>
      </c>
      <c r="N3925" s="3">
        <v>0</v>
      </c>
      <c r="O3925" s="3">
        <v>0</v>
      </c>
      <c r="P3925" s="3">
        <f t="shared" si="185"/>
        <v>1.2</v>
      </c>
      <c r="Q3925" s="3">
        <v>278</v>
      </c>
      <c r="R3925" s="3">
        <f t="shared" si="184"/>
        <v>1</v>
      </c>
      <c r="S3925" s="3">
        <v>1</v>
      </c>
      <c r="T3925" s="3">
        <f>IF(AND(H3925&lt;5,S3925&gt;=VLOOKUP(A3925,anni!$A$1:$O$32,6,0)),1,0)</f>
        <v>0</v>
      </c>
    </row>
    <row r="3926" spans="1:20" x14ac:dyDescent="0.3">
      <c r="A3926" s="3">
        <v>2003</v>
      </c>
      <c r="B3926" s="3">
        <v>5</v>
      </c>
      <c r="C3926" s="3" t="s">
        <v>50</v>
      </c>
      <c r="D3926" s="3" t="s">
        <v>140</v>
      </c>
      <c r="E3926" s="3" t="s">
        <v>140</v>
      </c>
      <c r="F3926" s="3">
        <v>4543</v>
      </c>
      <c r="G3926" s="3">
        <f t="shared" si="186"/>
        <v>2003</v>
      </c>
      <c r="H3926" s="4">
        <v>2</v>
      </c>
      <c r="I3926" s="3" t="s">
        <v>31</v>
      </c>
      <c r="J3926" s="3">
        <v>1</v>
      </c>
      <c r="K3926" s="3">
        <v>0</v>
      </c>
      <c r="L3926" s="3">
        <v>0</v>
      </c>
      <c r="M3926" s="3">
        <v>0</v>
      </c>
      <c r="N3926" s="3">
        <v>0</v>
      </c>
      <c r="O3926" s="3">
        <v>1</v>
      </c>
      <c r="P3926" s="3">
        <f t="shared" si="185"/>
        <v>3.2</v>
      </c>
      <c r="Q3926" s="3">
        <v>273</v>
      </c>
      <c r="R3926" s="3">
        <f t="shared" si="184"/>
        <v>1</v>
      </c>
      <c r="S3926" s="3">
        <v>2</v>
      </c>
      <c r="T3926" s="3">
        <f>IF(AND(H3926&lt;5,S3926&gt;=VLOOKUP(A3926,anni!$A$1:$O$32,6,0)),1,0)</f>
        <v>0</v>
      </c>
    </row>
    <row r="3927" spans="1:20" x14ac:dyDescent="0.3">
      <c r="A3927" s="3">
        <v>2003</v>
      </c>
      <c r="B3927" s="3">
        <v>6</v>
      </c>
      <c r="C3927" s="3" t="s">
        <v>62</v>
      </c>
      <c r="D3927" s="3" t="s">
        <v>134</v>
      </c>
      <c r="E3927" s="3" t="s">
        <v>134</v>
      </c>
      <c r="F3927" s="3">
        <v>4424</v>
      </c>
      <c r="G3927" s="3">
        <f t="shared" si="186"/>
        <v>2003</v>
      </c>
      <c r="H3927" s="4">
        <v>5</v>
      </c>
      <c r="I3927" s="3" t="s">
        <v>36</v>
      </c>
      <c r="J3927" s="3">
        <v>2</v>
      </c>
      <c r="K3927" s="3">
        <v>0</v>
      </c>
      <c r="L3927" s="3">
        <v>0</v>
      </c>
      <c r="M3927" s="3">
        <v>7</v>
      </c>
      <c r="N3927" s="3">
        <v>1</v>
      </c>
      <c r="O3927" s="3">
        <v>0</v>
      </c>
      <c r="P3927" s="3">
        <f t="shared" si="185"/>
        <v>10</v>
      </c>
      <c r="Q3927" s="3">
        <v>179</v>
      </c>
      <c r="R3927" s="3">
        <f t="shared" si="184"/>
        <v>1</v>
      </c>
      <c r="S3927" s="3">
        <v>10</v>
      </c>
      <c r="T3927" s="3">
        <f>IF(AND(H3927&lt;5,S3927&gt;=VLOOKUP(A3927,anni!$A$1:$O$32,6,0)),1,0)</f>
        <v>0</v>
      </c>
    </row>
    <row r="3928" spans="1:20" x14ac:dyDescent="0.3">
      <c r="A3928" s="3">
        <v>2003</v>
      </c>
      <c r="B3928" s="3">
        <v>7</v>
      </c>
      <c r="C3928" s="3" t="s">
        <v>37</v>
      </c>
      <c r="D3928" s="3" t="s">
        <v>55</v>
      </c>
      <c r="E3928" s="3" t="s">
        <v>55</v>
      </c>
      <c r="F3928" s="3">
        <v>4480</v>
      </c>
      <c r="G3928" s="3">
        <f t="shared" si="186"/>
        <v>2003</v>
      </c>
      <c r="H3928" s="4">
        <v>4</v>
      </c>
      <c r="I3928" s="3" t="s">
        <v>36</v>
      </c>
      <c r="J3928" s="3">
        <v>4</v>
      </c>
      <c r="K3928" s="3">
        <v>1</v>
      </c>
      <c r="L3928" s="3">
        <v>0</v>
      </c>
      <c r="M3928" s="3">
        <v>0</v>
      </c>
      <c r="N3928" s="3">
        <v>1</v>
      </c>
      <c r="O3928" s="3">
        <v>1</v>
      </c>
      <c r="P3928" s="3">
        <f t="shared" si="185"/>
        <v>8.4</v>
      </c>
      <c r="Q3928" s="3">
        <v>220</v>
      </c>
      <c r="R3928" s="3">
        <f t="shared" si="184"/>
        <v>1</v>
      </c>
      <c r="S3928" s="3">
        <v>7</v>
      </c>
      <c r="T3928" s="3">
        <f>IF(AND(H3928&lt;5,S3928&gt;=VLOOKUP(A3928,anni!$A$1:$O$32,6,0)),1,0)</f>
        <v>0</v>
      </c>
    </row>
    <row r="3929" spans="1:20" x14ac:dyDescent="0.3">
      <c r="A3929" s="3">
        <v>2003</v>
      </c>
      <c r="B3929" s="3">
        <v>8</v>
      </c>
      <c r="C3929" s="3" t="s">
        <v>59</v>
      </c>
      <c r="D3929" s="3" t="s">
        <v>128</v>
      </c>
      <c r="E3929" s="3" t="s">
        <v>128</v>
      </c>
      <c r="F3929" s="3">
        <v>4544</v>
      </c>
      <c r="G3929" s="3">
        <f t="shared" si="186"/>
        <v>2003</v>
      </c>
      <c r="H3929" s="4">
        <v>2</v>
      </c>
      <c r="I3929" s="3" t="s">
        <v>31</v>
      </c>
      <c r="J3929" s="3">
        <v>2</v>
      </c>
      <c r="K3929" s="3">
        <v>0</v>
      </c>
      <c r="L3929" s="3">
        <v>0</v>
      </c>
      <c r="M3929" s="3">
        <v>2</v>
      </c>
      <c r="N3929" s="3">
        <v>1</v>
      </c>
      <c r="O3929" s="3">
        <v>0</v>
      </c>
      <c r="P3929" s="3">
        <f t="shared" si="185"/>
        <v>8</v>
      </c>
      <c r="Q3929" s="3">
        <v>246</v>
      </c>
      <c r="R3929" s="3">
        <f t="shared" si="184"/>
        <v>1</v>
      </c>
      <c r="S3929" s="3">
        <v>5</v>
      </c>
      <c r="T3929" s="3">
        <f>IF(AND(H3929&lt;5,S3929&gt;=VLOOKUP(A3929,anni!$A$1:$O$32,6,0)),1,0)</f>
        <v>0</v>
      </c>
    </row>
    <row r="3930" spans="1:20" x14ac:dyDescent="0.3">
      <c r="A3930" s="3">
        <v>2003</v>
      </c>
      <c r="B3930" s="3">
        <v>9</v>
      </c>
      <c r="C3930" s="3" t="s">
        <v>29</v>
      </c>
      <c r="D3930" s="3" t="s">
        <v>75</v>
      </c>
      <c r="E3930" s="3" t="s">
        <v>75</v>
      </c>
      <c r="F3930" s="3">
        <v>4481</v>
      </c>
      <c r="G3930" s="3">
        <f t="shared" si="186"/>
        <v>2003</v>
      </c>
      <c r="H3930" s="4">
        <v>4</v>
      </c>
      <c r="I3930" s="3" t="s">
        <v>36</v>
      </c>
      <c r="J3930" s="3">
        <v>7</v>
      </c>
      <c r="K3930" s="3">
        <v>3</v>
      </c>
      <c r="L3930" s="3">
        <v>0</v>
      </c>
      <c r="M3930" s="3">
        <v>7</v>
      </c>
      <c r="N3930" s="3">
        <v>7</v>
      </c>
      <c r="O3930" s="3">
        <v>0</v>
      </c>
      <c r="P3930" s="3">
        <f t="shared" si="185"/>
        <v>28.799999999999997</v>
      </c>
      <c r="Q3930" s="3">
        <v>39</v>
      </c>
      <c r="R3930" s="3">
        <f t="shared" si="184"/>
        <v>2</v>
      </c>
      <c r="S3930" s="3">
        <v>24</v>
      </c>
      <c r="T3930" s="3">
        <f>IF(AND(H3930&lt;5,S3930&gt;=VLOOKUP(A3930,anni!$A$1:$O$32,6,0)),1,0)</f>
        <v>0</v>
      </c>
    </row>
    <row r="3931" spans="1:20" x14ac:dyDescent="0.3">
      <c r="A3931" s="3">
        <v>2003</v>
      </c>
      <c r="B3931" s="3">
        <v>10</v>
      </c>
      <c r="C3931" s="3" t="s">
        <v>29</v>
      </c>
      <c r="D3931" s="3" t="s">
        <v>109</v>
      </c>
      <c r="E3931" s="3" t="s">
        <v>109</v>
      </c>
      <c r="F3931" s="3">
        <v>4545</v>
      </c>
      <c r="G3931" s="3">
        <f t="shared" si="186"/>
        <v>2003</v>
      </c>
      <c r="H3931" s="4">
        <v>2</v>
      </c>
      <c r="I3931" s="3" t="s">
        <v>31</v>
      </c>
      <c r="P3931" s="3">
        <f t="shared" si="185"/>
        <v>-1</v>
      </c>
      <c r="Q3931" s="3">
        <v>290</v>
      </c>
      <c r="R3931" s="3">
        <f t="shared" si="184"/>
        <v>1</v>
      </c>
      <c r="S3931" s="3">
        <v>-1</v>
      </c>
      <c r="T3931" s="3">
        <f>IF(AND(H3931&lt;5,S3931&gt;=VLOOKUP(A3931,anni!$A$1:$O$32,6,0)),1,0)</f>
        <v>0</v>
      </c>
    </row>
    <row r="3932" spans="1:20" x14ac:dyDescent="0.3">
      <c r="A3932" s="3">
        <v>2003</v>
      </c>
      <c r="B3932" s="3">
        <v>11</v>
      </c>
      <c r="C3932" s="3" t="s">
        <v>39</v>
      </c>
      <c r="D3932" s="3" t="s">
        <v>40</v>
      </c>
      <c r="E3932" s="3" t="s">
        <v>40</v>
      </c>
      <c r="F3932" s="3">
        <v>4519</v>
      </c>
      <c r="G3932" s="3">
        <f t="shared" si="186"/>
        <v>2003</v>
      </c>
      <c r="H3932" s="4">
        <v>3</v>
      </c>
      <c r="I3932" s="3" t="s">
        <v>36</v>
      </c>
      <c r="J3932" s="3">
        <v>5</v>
      </c>
      <c r="K3932" s="3">
        <v>1</v>
      </c>
      <c r="L3932" s="3">
        <v>0</v>
      </c>
      <c r="M3932" s="3">
        <v>4</v>
      </c>
      <c r="N3932" s="3">
        <v>2</v>
      </c>
      <c r="O3932" s="3">
        <v>0</v>
      </c>
      <c r="P3932" s="3">
        <f t="shared" si="185"/>
        <v>16.799999999999997</v>
      </c>
      <c r="Q3932" s="3">
        <v>149</v>
      </c>
      <c r="R3932" s="3">
        <f t="shared" si="184"/>
        <v>3</v>
      </c>
      <c r="S3932" s="3">
        <v>12</v>
      </c>
      <c r="T3932" s="3">
        <f>IF(AND(H3932&lt;5,S3932&gt;=VLOOKUP(A3932,anni!$A$1:$O$32,6,0)),1,0)</f>
        <v>0</v>
      </c>
    </row>
    <row r="3933" spans="1:20" x14ac:dyDescent="0.3">
      <c r="A3933" s="3">
        <v>2003</v>
      </c>
      <c r="B3933" s="3">
        <v>12</v>
      </c>
      <c r="C3933" s="3" t="s">
        <v>45</v>
      </c>
      <c r="D3933" s="3" t="s">
        <v>49</v>
      </c>
      <c r="E3933" s="3" t="s">
        <v>49</v>
      </c>
      <c r="F3933" s="3">
        <v>4355</v>
      </c>
      <c r="G3933" s="3">
        <f t="shared" si="186"/>
        <v>2003</v>
      </c>
      <c r="H3933" s="4">
        <v>3</v>
      </c>
      <c r="I3933" s="3" t="s">
        <v>36</v>
      </c>
      <c r="J3933" s="3">
        <v>1</v>
      </c>
      <c r="K3933" s="3">
        <v>4</v>
      </c>
      <c r="L3933" s="3">
        <v>1</v>
      </c>
      <c r="M3933" s="3">
        <v>7</v>
      </c>
      <c r="N3933" s="3">
        <v>2</v>
      </c>
      <c r="O3933" s="3">
        <v>7</v>
      </c>
      <c r="P3933" s="3">
        <f t="shared" si="185"/>
        <v>30.799999999999997</v>
      </c>
      <c r="Q3933" s="3">
        <v>50</v>
      </c>
      <c r="R3933" s="3">
        <f t="shared" si="184"/>
        <v>4</v>
      </c>
      <c r="S3933" s="3">
        <v>22</v>
      </c>
      <c r="T3933" s="3">
        <f>IF(AND(H3933&lt;5,S3933&gt;=VLOOKUP(A3933,anni!$A$1:$O$32,6,0)),1,0)</f>
        <v>0</v>
      </c>
    </row>
    <row r="3934" spans="1:20" x14ac:dyDescent="0.3">
      <c r="A3934" s="3">
        <v>2003</v>
      </c>
      <c r="B3934" s="3">
        <v>13</v>
      </c>
      <c r="C3934" s="3" t="s">
        <v>69</v>
      </c>
      <c r="D3934" s="3" t="s">
        <v>70</v>
      </c>
      <c r="E3934" s="3" t="s">
        <v>70</v>
      </c>
      <c r="F3934" s="3">
        <v>4163</v>
      </c>
      <c r="G3934" s="3">
        <f t="shared" si="186"/>
        <v>2003</v>
      </c>
      <c r="H3934" s="4">
        <v>4</v>
      </c>
      <c r="I3934" s="3" t="s">
        <v>36</v>
      </c>
      <c r="J3934" s="3">
        <v>7</v>
      </c>
      <c r="K3934" s="3">
        <v>2</v>
      </c>
      <c r="L3934" s="3">
        <v>0</v>
      </c>
      <c r="M3934" s="3">
        <v>7</v>
      </c>
      <c r="N3934" s="3">
        <v>1</v>
      </c>
      <c r="O3934" s="3">
        <v>0</v>
      </c>
      <c r="P3934" s="3">
        <f t="shared" si="185"/>
        <v>20.399999999999999</v>
      </c>
      <c r="Q3934" s="3">
        <v>87</v>
      </c>
      <c r="R3934" s="3">
        <f t="shared" si="184"/>
        <v>2</v>
      </c>
      <c r="S3934" s="3">
        <v>17</v>
      </c>
      <c r="T3934" s="3">
        <f>IF(AND(H3934&lt;5,S3934&gt;=VLOOKUP(A3934,anni!$A$1:$O$32,6,0)),1,0)</f>
        <v>0</v>
      </c>
    </row>
    <row r="3935" spans="1:20" x14ac:dyDescent="0.3">
      <c r="A3935" s="3">
        <v>2003</v>
      </c>
      <c r="B3935" s="3">
        <v>14</v>
      </c>
      <c r="C3935" s="3" t="s">
        <v>34</v>
      </c>
      <c r="D3935" s="3" t="s">
        <v>41</v>
      </c>
      <c r="E3935" s="3" t="s">
        <v>41</v>
      </c>
      <c r="F3935" s="3">
        <v>4356</v>
      </c>
      <c r="G3935" s="3">
        <f t="shared" si="186"/>
        <v>2003</v>
      </c>
      <c r="H3935" s="4">
        <v>3</v>
      </c>
      <c r="I3935" s="3" t="s">
        <v>36</v>
      </c>
      <c r="J3935" s="3">
        <v>7</v>
      </c>
      <c r="K3935" s="3">
        <v>7</v>
      </c>
      <c r="L3935" s="3">
        <v>7</v>
      </c>
      <c r="M3935" s="3">
        <v>6</v>
      </c>
      <c r="N3935" s="3">
        <v>4</v>
      </c>
      <c r="O3935" s="3">
        <v>7</v>
      </c>
      <c r="P3935" s="3">
        <f t="shared" si="185"/>
        <v>0</v>
      </c>
      <c r="Q3935" s="3">
        <v>3</v>
      </c>
      <c r="R3935" s="3">
        <f t="shared" si="184"/>
        <v>4</v>
      </c>
      <c r="S3935" s="3">
        <v>38</v>
      </c>
      <c r="T3935" s="3">
        <f>IF(AND(H3935&lt;5,S3935&gt;=VLOOKUP(A3935,anni!$A$1:$O$32,6,0)),1,0)</f>
        <v>1</v>
      </c>
    </row>
    <row r="3936" spans="1:20" x14ac:dyDescent="0.3">
      <c r="A3936" s="3">
        <v>2003</v>
      </c>
      <c r="B3936" s="3">
        <v>15</v>
      </c>
      <c r="C3936" s="3" t="s">
        <v>69</v>
      </c>
      <c r="D3936" s="3" t="s">
        <v>137</v>
      </c>
      <c r="E3936" s="3" t="s">
        <v>137</v>
      </c>
      <c r="F3936" s="3">
        <v>4279</v>
      </c>
      <c r="G3936" s="3">
        <f t="shared" si="186"/>
        <v>2003</v>
      </c>
      <c r="H3936" s="4">
        <v>5</v>
      </c>
      <c r="I3936" s="3" t="s">
        <v>36</v>
      </c>
      <c r="J3936" s="3">
        <v>7</v>
      </c>
      <c r="K3936" s="3">
        <v>2</v>
      </c>
      <c r="L3936" s="3">
        <v>0</v>
      </c>
      <c r="M3936" s="3">
        <v>2</v>
      </c>
      <c r="N3936" s="3">
        <v>2</v>
      </c>
      <c r="O3936" s="3">
        <v>2</v>
      </c>
      <c r="P3936" s="3">
        <f t="shared" si="185"/>
        <v>15</v>
      </c>
      <c r="Q3936" s="3">
        <v>111</v>
      </c>
      <c r="R3936" s="3">
        <f t="shared" si="184"/>
        <v>2</v>
      </c>
      <c r="S3936" s="3">
        <v>15</v>
      </c>
      <c r="T3936" s="3">
        <f>IF(AND(H3936&lt;5,S3936&gt;=VLOOKUP(A3936,anni!$A$1:$O$32,6,0)),1,0)</f>
        <v>0</v>
      </c>
    </row>
    <row r="3937" spans="1:20" x14ac:dyDescent="0.3">
      <c r="A3937" s="3">
        <v>2003</v>
      </c>
      <c r="B3937" s="3">
        <v>16</v>
      </c>
      <c r="C3937" s="3" t="s">
        <v>79</v>
      </c>
      <c r="D3937" s="3" t="s">
        <v>84</v>
      </c>
      <c r="E3937" s="3" t="s">
        <v>84</v>
      </c>
      <c r="F3937" s="3">
        <v>4482</v>
      </c>
      <c r="G3937" s="3">
        <f t="shared" si="186"/>
        <v>2003</v>
      </c>
      <c r="H3937" s="4">
        <v>4</v>
      </c>
      <c r="I3937" s="3" t="s">
        <v>36</v>
      </c>
      <c r="J3937" s="3">
        <v>2</v>
      </c>
      <c r="K3937" s="3">
        <v>3</v>
      </c>
      <c r="L3937" s="3">
        <v>0</v>
      </c>
      <c r="M3937" s="3">
        <v>7</v>
      </c>
      <c r="N3937" s="3">
        <v>1</v>
      </c>
      <c r="O3937" s="3">
        <v>1</v>
      </c>
      <c r="P3937" s="3">
        <f t="shared" si="185"/>
        <v>16.8</v>
      </c>
      <c r="Q3937" s="3">
        <v>122</v>
      </c>
      <c r="R3937" s="3">
        <f t="shared" ref="R3937:R4000" si="187">COUNTIF($F$609:$F$5991,F3937)</f>
        <v>1</v>
      </c>
      <c r="S3937" s="3">
        <v>14</v>
      </c>
      <c r="T3937" s="3">
        <f>IF(AND(H3937&lt;5,S3937&gt;=VLOOKUP(A3937,anni!$A$1:$O$32,6,0)),1,0)</f>
        <v>0</v>
      </c>
    </row>
    <row r="3938" spans="1:20" x14ac:dyDescent="0.3">
      <c r="A3938" s="3">
        <v>2003</v>
      </c>
      <c r="B3938" s="3">
        <v>17</v>
      </c>
      <c r="C3938" s="3" t="s">
        <v>101</v>
      </c>
      <c r="D3938" s="3" t="s">
        <v>102</v>
      </c>
      <c r="E3938" s="3" t="s">
        <v>102</v>
      </c>
      <c r="F3938" s="3">
        <v>4425</v>
      </c>
      <c r="G3938" s="3">
        <f t="shared" si="186"/>
        <v>2003</v>
      </c>
      <c r="H3938" s="4">
        <v>5</v>
      </c>
      <c r="I3938" s="3" t="s">
        <v>36</v>
      </c>
      <c r="J3938" s="3">
        <v>6</v>
      </c>
      <c r="K3938" s="3">
        <v>7</v>
      </c>
      <c r="L3938" s="3">
        <v>7</v>
      </c>
      <c r="M3938" s="3">
        <v>7</v>
      </c>
      <c r="N3938" s="3">
        <v>3</v>
      </c>
      <c r="O3938" s="3">
        <v>1</v>
      </c>
      <c r="P3938" s="3">
        <f t="shared" si="185"/>
        <v>31</v>
      </c>
      <c r="Q3938" s="3">
        <v>12</v>
      </c>
      <c r="R3938" s="3">
        <f t="shared" si="187"/>
        <v>1</v>
      </c>
      <c r="S3938" s="3">
        <v>31</v>
      </c>
      <c r="T3938" s="3">
        <f>IF(AND(H3938&lt;5,S3938&gt;=VLOOKUP(A3938,anni!$A$1:$O$32,6,0)),1,0)</f>
        <v>0</v>
      </c>
    </row>
    <row r="3939" spans="1:20" x14ac:dyDescent="0.3">
      <c r="A3939" s="3">
        <v>2003</v>
      </c>
      <c r="B3939" s="3">
        <v>18</v>
      </c>
      <c r="C3939" s="3" t="s">
        <v>34</v>
      </c>
      <c r="D3939" s="3" t="s">
        <v>64</v>
      </c>
      <c r="E3939" s="3" t="s">
        <v>64</v>
      </c>
      <c r="F3939" s="3">
        <v>4483</v>
      </c>
      <c r="G3939" s="3">
        <f t="shared" si="186"/>
        <v>2003</v>
      </c>
      <c r="H3939" s="4">
        <v>4</v>
      </c>
      <c r="I3939" s="3" t="s">
        <v>36</v>
      </c>
      <c r="P3939" s="3">
        <f t="shared" ref="P3939:P4002" si="188">IF(T3939=0,IF(S3939=-1,-1,S3939*HLOOKUP(H3939,$U$1:$Y$2,2,0)),0)</f>
        <v>-1</v>
      </c>
      <c r="Q3939" s="3">
        <v>290</v>
      </c>
      <c r="R3939" s="3">
        <f t="shared" si="187"/>
        <v>1</v>
      </c>
      <c r="S3939" s="3">
        <v>-1</v>
      </c>
      <c r="T3939" s="3">
        <f>IF(AND(H3939&lt;5,S3939&gt;=VLOOKUP(A3939,anni!$A$1:$O$32,6,0)),1,0)</f>
        <v>0</v>
      </c>
    </row>
    <row r="3940" spans="1:20" x14ac:dyDescent="0.3">
      <c r="A3940" s="3">
        <v>2003</v>
      </c>
      <c r="B3940" s="3">
        <v>19</v>
      </c>
      <c r="C3940" s="3" t="s">
        <v>29</v>
      </c>
      <c r="D3940" s="3" t="s">
        <v>122</v>
      </c>
      <c r="E3940" s="3" t="s">
        <v>122</v>
      </c>
      <c r="F3940" s="3">
        <v>4164</v>
      </c>
      <c r="G3940" s="3">
        <f t="shared" si="186"/>
        <v>2003</v>
      </c>
      <c r="H3940" s="4">
        <v>4</v>
      </c>
      <c r="I3940" s="3" t="s">
        <v>36</v>
      </c>
      <c r="J3940" s="3">
        <v>7</v>
      </c>
      <c r="K3940" s="3">
        <v>6</v>
      </c>
      <c r="L3940" s="3">
        <v>1</v>
      </c>
      <c r="M3940" s="3">
        <v>0</v>
      </c>
      <c r="N3940" s="3">
        <v>6</v>
      </c>
      <c r="O3940" s="3">
        <v>4</v>
      </c>
      <c r="P3940" s="3">
        <f t="shared" si="188"/>
        <v>28.799999999999997</v>
      </c>
      <c r="Q3940" s="3">
        <v>39</v>
      </c>
      <c r="R3940" s="3">
        <f t="shared" si="187"/>
        <v>3</v>
      </c>
      <c r="S3940" s="3">
        <v>24</v>
      </c>
      <c r="T3940" s="3">
        <f>IF(AND(H3940&lt;5,S3940&gt;=VLOOKUP(A3940,anni!$A$1:$O$32,6,0)),1,0)</f>
        <v>0</v>
      </c>
    </row>
    <row r="3941" spans="1:20" x14ac:dyDescent="0.3">
      <c r="A3941" s="3">
        <v>2003</v>
      </c>
      <c r="B3941" s="3">
        <v>20</v>
      </c>
      <c r="C3941" s="3" t="s">
        <v>53</v>
      </c>
      <c r="D3941" s="3" t="s">
        <v>54</v>
      </c>
      <c r="E3941" s="3" t="s">
        <v>54</v>
      </c>
      <c r="F3941" s="3">
        <v>4596</v>
      </c>
      <c r="G3941" s="3">
        <f t="shared" si="186"/>
        <v>2003</v>
      </c>
      <c r="H3941" s="4">
        <v>1</v>
      </c>
      <c r="I3941" s="3" t="s">
        <v>31</v>
      </c>
      <c r="J3941" s="3">
        <v>7</v>
      </c>
      <c r="K3941" s="3">
        <v>0</v>
      </c>
      <c r="L3941" s="3">
        <v>0</v>
      </c>
      <c r="M3941" s="3">
        <v>0</v>
      </c>
      <c r="N3941" s="3">
        <v>0</v>
      </c>
      <c r="O3941" s="3">
        <v>0</v>
      </c>
      <c r="P3941" s="3">
        <f t="shared" si="188"/>
        <v>12.6</v>
      </c>
      <c r="Q3941" s="3">
        <v>220</v>
      </c>
      <c r="R3941" s="3">
        <f t="shared" si="187"/>
        <v>1</v>
      </c>
      <c r="S3941" s="3">
        <v>7</v>
      </c>
      <c r="T3941" s="3">
        <f>IF(AND(H3941&lt;5,S3941&gt;=VLOOKUP(A3941,anni!$A$1:$O$32,6,0)),1,0)</f>
        <v>0</v>
      </c>
    </row>
    <row r="3942" spans="1:20" x14ac:dyDescent="0.3">
      <c r="A3942" s="3">
        <v>2003</v>
      </c>
      <c r="B3942" s="3">
        <v>21</v>
      </c>
      <c r="C3942" s="3" t="s">
        <v>79</v>
      </c>
      <c r="D3942" s="3" t="s">
        <v>80</v>
      </c>
      <c r="E3942" s="3" t="s">
        <v>80</v>
      </c>
      <c r="F3942" s="3">
        <v>4484</v>
      </c>
      <c r="G3942" s="3">
        <f t="shared" si="186"/>
        <v>2003</v>
      </c>
      <c r="H3942" s="4">
        <v>4</v>
      </c>
      <c r="I3942" s="3" t="s">
        <v>36</v>
      </c>
      <c r="J3942" s="3">
        <v>0</v>
      </c>
      <c r="K3942" s="3">
        <v>0</v>
      </c>
      <c r="L3942" s="3">
        <v>1</v>
      </c>
      <c r="M3942" s="3">
        <v>0</v>
      </c>
      <c r="N3942" s="3">
        <v>0</v>
      </c>
      <c r="O3942" s="3">
        <v>0</v>
      </c>
      <c r="P3942" s="3">
        <f t="shared" si="188"/>
        <v>1.2</v>
      </c>
      <c r="Q3942" s="3">
        <v>278</v>
      </c>
      <c r="R3942" s="3">
        <f t="shared" si="187"/>
        <v>1</v>
      </c>
      <c r="S3942" s="3">
        <v>1</v>
      </c>
      <c r="T3942" s="3">
        <f>IF(AND(H3942&lt;5,S3942&gt;=VLOOKUP(A3942,anni!$A$1:$O$32,6,0)),1,0)</f>
        <v>0</v>
      </c>
    </row>
    <row r="3943" spans="1:20" x14ac:dyDescent="0.3">
      <c r="A3943" s="3">
        <v>2003</v>
      </c>
      <c r="B3943" s="3">
        <v>22</v>
      </c>
      <c r="C3943" s="3" t="s">
        <v>29</v>
      </c>
      <c r="D3943" s="3" t="s">
        <v>114</v>
      </c>
      <c r="E3943" s="3" t="s">
        <v>114</v>
      </c>
      <c r="F3943" s="3">
        <v>4426</v>
      </c>
      <c r="G3943" s="3">
        <f t="shared" si="186"/>
        <v>2003</v>
      </c>
      <c r="H3943" s="4">
        <v>5</v>
      </c>
      <c r="I3943" s="3" t="s">
        <v>36</v>
      </c>
      <c r="J3943" s="3">
        <v>2</v>
      </c>
      <c r="K3943" s="3">
        <v>3</v>
      </c>
      <c r="L3943" s="3">
        <v>1</v>
      </c>
      <c r="M3943" s="3">
        <v>1</v>
      </c>
      <c r="N3943" s="3">
        <v>2</v>
      </c>
      <c r="O3943" s="3">
        <v>0</v>
      </c>
      <c r="P3943" s="3">
        <f t="shared" si="188"/>
        <v>9</v>
      </c>
      <c r="Q3943" s="3">
        <v>193</v>
      </c>
      <c r="R3943" s="3">
        <f t="shared" si="187"/>
        <v>1</v>
      </c>
      <c r="S3943" s="3">
        <v>9</v>
      </c>
      <c r="T3943" s="3">
        <f>IF(AND(H3943&lt;5,S3943&gt;=VLOOKUP(A3943,anni!$A$1:$O$32,6,0)),1,0)</f>
        <v>0</v>
      </c>
    </row>
    <row r="3944" spans="1:20" x14ac:dyDescent="0.3">
      <c r="A3944" s="3">
        <v>2003</v>
      </c>
      <c r="B3944" s="3">
        <v>23</v>
      </c>
      <c r="C3944" s="3" t="s">
        <v>69</v>
      </c>
      <c r="D3944" s="3" t="s">
        <v>70</v>
      </c>
      <c r="E3944" s="3" t="s">
        <v>70</v>
      </c>
      <c r="F3944" s="3">
        <v>4597</v>
      </c>
      <c r="G3944" s="3">
        <f t="shared" si="186"/>
        <v>2003</v>
      </c>
      <c r="H3944" s="4">
        <v>1</v>
      </c>
      <c r="I3944" s="3" t="s">
        <v>31</v>
      </c>
      <c r="J3944" s="3">
        <v>5</v>
      </c>
      <c r="K3944" s="3">
        <v>2</v>
      </c>
      <c r="L3944" s="3">
        <v>0</v>
      </c>
      <c r="M3944" s="3">
        <v>2</v>
      </c>
      <c r="N3944" s="3">
        <v>0</v>
      </c>
      <c r="O3944" s="3">
        <v>0</v>
      </c>
      <c r="P3944" s="3">
        <f t="shared" si="188"/>
        <v>16.2</v>
      </c>
      <c r="Q3944" s="3">
        <v>193</v>
      </c>
      <c r="R3944" s="3">
        <f t="shared" si="187"/>
        <v>5</v>
      </c>
      <c r="S3944" s="3">
        <v>9</v>
      </c>
      <c r="T3944" s="3">
        <f>IF(AND(H3944&lt;5,S3944&gt;=VLOOKUP(A3944,anni!$A$1:$O$32,6,0)),1,0)</f>
        <v>0</v>
      </c>
    </row>
    <row r="3945" spans="1:20" x14ac:dyDescent="0.3">
      <c r="A3945" s="3">
        <v>2003</v>
      </c>
      <c r="B3945" s="3">
        <v>24</v>
      </c>
      <c r="C3945" s="3" t="s">
        <v>47</v>
      </c>
      <c r="D3945" s="3" t="s">
        <v>52</v>
      </c>
      <c r="E3945" s="3" t="s">
        <v>52</v>
      </c>
      <c r="F3945" s="3">
        <v>4546</v>
      </c>
      <c r="G3945" s="3">
        <f t="shared" si="186"/>
        <v>2003</v>
      </c>
      <c r="H3945" s="4">
        <v>2</v>
      </c>
      <c r="I3945" s="3" t="s">
        <v>31</v>
      </c>
      <c r="J3945" s="3">
        <v>2</v>
      </c>
      <c r="K3945" s="3">
        <v>0</v>
      </c>
      <c r="L3945" s="3">
        <v>0</v>
      </c>
      <c r="M3945" s="3">
        <v>0</v>
      </c>
      <c r="N3945" s="3">
        <v>1</v>
      </c>
      <c r="O3945" s="3">
        <v>0</v>
      </c>
      <c r="P3945" s="3">
        <f t="shared" si="188"/>
        <v>4.8000000000000007</v>
      </c>
      <c r="Q3945" s="3">
        <v>263</v>
      </c>
      <c r="R3945" s="3">
        <f t="shared" si="187"/>
        <v>1</v>
      </c>
      <c r="S3945" s="3">
        <v>3</v>
      </c>
      <c r="T3945" s="3">
        <f>IF(AND(H3945&lt;5,S3945&gt;=VLOOKUP(A3945,anni!$A$1:$O$32,6,0)),1,0)</f>
        <v>0</v>
      </c>
    </row>
    <row r="3946" spans="1:20" x14ac:dyDescent="0.3">
      <c r="A3946" s="3">
        <v>2003</v>
      </c>
      <c r="B3946" s="3">
        <v>25</v>
      </c>
      <c r="C3946" s="3" t="s">
        <v>32</v>
      </c>
      <c r="D3946" s="3" t="s">
        <v>33</v>
      </c>
      <c r="E3946" s="3" t="s">
        <v>33</v>
      </c>
      <c r="F3946" s="3">
        <v>4328</v>
      </c>
      <c r="G3946" s="3">
        <f t="shared" si="186"/>
        <v>2003</v>
      </c>
      <c r="H3946" s="4">
        <v>4</v>
      </c>
      <c r="I3946" s="3" t="s">
        <v>36</v>
      </c>
      <c r="J3946" s="3">
        <v>7</v>
      </c>
      <c r="K3946" s="3">
        <v>3</v>
      </c>
      <c r="L3946" s="3">
        <v>0</v>
      </c>
      <c r="M3946" s="3">
        <v>0</v>
      </c>
      <c r="N3946" s="3">
        <v>4</v>
      </c>
      <c r="O3946" s="3">
        <v>1</v>
      </c>
      <c r="P3946" s="3">
        <f t="shared" si="188"/>
        <v>18</v>
      </c>
      <c r="Q3946" s="3">
        <v>111</v>
      </c>
      <c r="R3946" s="3">
        <f t="shared" si="187"/>
        <v>2</v>
      </c>
      <c r="S3946" s="3">
        <v>15</v>
      </c>
      <c r="T3946" s="3">
        <f>IF(AND(H3946&lt;5,S3946&gt;=VLOOKUP(A3946,anni!$A$1:$O$32,6,0)),1,0)</f>
        <v>0</v>
      </c>
    </row>
    <row r="3947" spans="1:20" x14ac:dyDescent="0.3">
      <c r="A3947" s="3">
        <v>2003</v>
      </c>
      <c r="B3947" s="3">
        <v>26</v>
      </c>
      <c r="C3947" s="3" t="s">
        <v>47</v>
      </c>
      <c r="D3947" s="3" t="s">
        <v>118</v>
      </c>
      <c r="E3947" s="3" t="s">
        <v>118</v>
      </c>
      <c r="F3947" s="3">
        <v>4427</v>
      </c>
      <c r="G3947" s="3">
        <f t="shared" si="186"/>
        <v>2003</v>
      </c>
      <c r="H3947" s="4">
        <v>5</v>
      </c>
      <c r="I3947" s="3" t="s">
        <v>36</v>
      </c>
      <c r="J3947" s="3">
        <v>6</v>
      </c>
      <c r="K3947" s="3">
        <v>3</v>
      </c>
      <c r="L3947" s="3">
        <v>0</v>
      </c>
      <c r="M3947" s="3">
        <v>7</v>
      </c>
      <c r="N3947" s="3">
        <v>3</v>
      </c>
      <c r="O3947" s="3">
        <v>0</v>
      </c>
      <c r="P3947" s="3">
        <f t="shared" si="188"/>
        <v>19</v>
      </c>
      <c r="Q3947" s="3">
        <v>68</v>
      </c>
      <c r="R3947" s="3">
        <f t="shared" si="187"/>
        <v>1</v>
      </c>
      <c r="S3947" s="3">
        <v>19</v>
      </c>
      <c r="T3947" s="3">
        <f>IF(AND(H3947&lt;5,S3947&gt;=VLOOKUP(A3947,anni!$A$1:$O$32,6,0)),1,0)</f>
        <v>0</v>
      </c>
    </row>
    <row r="3948" spans="1:20" x14ac:dyDescent="0.3">
      <c r="A3948" s="3">
        <v>2003</v>
      </c>
      <c r="B3948" s="3">
        <v>27</v>
      </c>
      <c r="C3948" s="3" t="s">
        <v>34</v>
      </c>
      <c r="D3948" s="3" t="s">
        <v>130</v>
      </c>
      <c r="E3948" s="3" t="s">
        <v>130</v>
      </c>
      <c r="F3948" s="3">
        <v>4547</v>
      </c>
      <c r="G3948" s="3">
        <f t="shared" si="186"/>
        <v>2003</v>
      </c>
      <c r="H3948" s="4">
        <v>2</v>
      </c>
      <c r="I3948" s="3" t="s">
        <v>31</v>
      </c>
      <c r="J3948" s="3">
        <v>6</v>
      </c>
      <c r="K3948" s="3">
        <v>0</v>
      </c>
      <c r="L3948" s="3">
        <v>0</v>
      </c>
      <c r="M3948" s="3">
        <v>0</v>
      </c>
      <c r="N3948" s="3">
        <v>2</v>
      </c>
      <c r="O3948" s="3">
        <v>0</v>
      </c>
      <c r="P3948" s="3">
        <f t="shared" si="188"/>
        <v>12.8</v>
      </c>
      <c r="Q3948" s="3">
        <v>210</v>
      </c>
      <c r="R3948" s="3">
        <f t="shared" si="187"/>
        <v>1</v>
      </c>
      <c r="S3948" s="3">
        <v>8</v>
      </c>
      <c r="T3948" s="3">
        <f>IF(AND(H3948&lt;5,S3948&gt;=VLOOKUP(A3948,anni!$A$1:$O$32,6,0)),1,0)</f>
        <v>0</v>
      </c>
    </row>
    <row r="3949" spans="1:20" x14ac:dyDescent="0.3">
      <c r="A3949" s="3">
        <v>2003</v>
      </c>
      <c r="B3949" s="3">
        <v>28</v>
      </c>
      <c r="C3949" s="3" t="s">
        <v>34</v>
      </c>
      <c r="D3949" s="3" t="s">
        <v>130</v>
      </c>
      <c r="E3949" s="3" t="s">
        <v>130</v>
      </c>
      <c r="F3949" s="3">
        <v>4520</v>
      </c>
      <c r="G3949" s="3">
        <f t="shared" si="186"/>
        <v>2003</v>
      </c>
      <c r="H3949" s="4">
        <v>3</v>
      </c>
      <c r="I3949" s="3" t="s">
        <v>36</v>
      </c>
      <c r="J3949" s="3">
        <v>0</v>
      </c>
      <c r="K3949" s="3">
        <v>6</v>
      </c>
      <c r="L3949" s="3">
        <v>2</v>
      </c>
      <c r="M3949" s="3">
        <v>0</v>
      </c>
      <c r="N3949" s="3">
        <v>7</v>
      </c>
      <c r="O3949" s="3">
        <v>4</v>
      </c>
      <c r="P3949" s="3">
        <f t="shared" si="188"/>
        <v>26.599999999999998</v>
      </c>
      <c r="Q3949" s="3">
        <v>68</v>
      </c>
      <c r="R3949" s="3">
        <f t="shared" si="187"/>
        <v>1</v>
      </c>
      <c r="S3949" s="3">
        <v>19</v>
      </c>
      <c r="T3949" s="3">
        <f>IF(AND(H3949&lt;5,S3949&gt;=VLOOKUP(A3949,anni!$A$1:$O$32,6,0)),1,0)</f>
        <v>0</v>
      </c>
    </row>
    <row r="3950" spans="1:20" x14ac:dyDescent="0.3">
      <c r="A3950" s="3">
        <v>2003</v>
      </c>
      <c r="B3950" s="3">
        <v>29</v>
      </c>
      <c r="C3950" s="3" t="s">
        <v>69</v>
      </c>
      <c r="D3950" s="3" t="s">
        <v>72</v>
      </c>
      <c r="E3950" s="3" t="s">
        <v>72</v>
      </c>
      <c r="F3950" s="3">
        <v>4548</v>
      </c>
      <c r="G3950" s="3">
        <f t="shared" si="186"/>
        <v>2003</v>
      </c>
      <c r="H3950" s="4">
        <v>2</v>
      </c>
      <c r="I3950" s="3" t="s">
        <v>31</v>
      </c>
      <c r="J3950" s="3">
        <v>7</v>
      </c>
      <c r="K3950" s="3">
        <v>2</v>
      </c>
      <c r="L3950" s="3">
        <v>0</v>
      </c>
      <c r="M3950" s="3">
        <v>0</v>
      </c>
      <c r="N3950" s="3">
        <v>2</v>
      </c>
      <c r="O3950" s="3">
        <v>1</v>
      </c>
      <c r="P3950" s="3">
        <f t="shared" si="188"/>
        <v>19.200000000000003</v>
      </c>
      <c r="Q3950" s="3">
        <v>149</v>
      </c>
      <c r="R3950" s="3">
        <f t="shared" si="187"/>
        <v>1</v>
      </c>
      <c r="S3950" s="3">
        <v>12</v>
      </c>
      <c r="T3950" s="3">
        <f>IF(AND(H3950&lt;5,S3950&gt;=VLOOKUP(A3950,anni!$A$1:$O$32,6,0)),1,0)</f>
        <v>0</v>
      </c>
    </row>
    <row r="3951" spans="1:20" x14ac:dyDescent="0.3">
      <c r="A3951" s="3">
        <v>2003</v>
      </c>
      <c r="B3951" s="3">
        <v>30</v>
      </c>
      <c r="C3951" s="3" t="s">
        <v>34</v>
      </c>
      <c r="D3951" s="3" t="s">
        <v>88</v>
      </c>
      <c r="E3951" s="3" t="s">
        <v>88</v>
      </c>
      <c r="F3951" s="3">
        <v>4485</v>
      </c>
      <c r="G3951" s="3">
        <f t="shared" si="186"/>
        <v>2003</v>
      </c>
      <c r="H3951" s="4">
        <v>4</v>
      </c>
      <c r="I3951" s="3" t="s">
        <v>36</v>
      </c>
      <c r="J3951" s="3">
        <v>2</v>
      </c>
      <c r="K3951" s="3">
        <v>1</v>
      </c>
      <c r="L3951" s="3">
        <v>0</v>
      </c>
      <c r="M3951" s="3">
        <v>2</v>
      </c>
      <c r="N3951" s="3">
        <v>1</v>
      </c>
      <c r="O3951" s="3">
        <v>0</v>
      </c>
      <c r="P3951" s="3">
        <f t="shared" si="188"/>
        <v>7.1999999999999993</v>
      </c>
      <c r="Q3951" s="3">
        <v>232</v>
      </c>
      <c r="R3951" s="3">
        <f t="shared" si="187"/>
        <v>1</v>
      </c>
      <c r="S3951" s="3">
        <v>6</v>
      </c>
      <c r="T3951" s="3">
        <f>IF(AND(H3951&lt;5,S3951&gt;=VLOOKUP(A3951,anni!$A$1:$O$32,6,0)),1,0)</f>
        <v>0</v>
      </c>
    </row>
    <row r="3952" spans="1:20" x14ac:dyDescent="0.3">
      <c r="A3952" s="3">
        <v>2003</v>
      </c>
      <c r="B3952" s="3">
        <v>31</v>
      </c>
      <c r="C3952" s="3" t="s">
        <v>56</v>
      </c>
      <c r="D3952" s="3" t="s">
        <v>66</v>
      </c>
      <c r="E3952" s="3" t="s">
        <v>66</v>
      </c>
      <c r="F3952" s="3">
        <v>4280</v>
      </c>
      <c r="G3952" s="3">
        <f t="shared" si="186"/>
        <v>2003</v>
      </c>
      <c r="H3952" s="4">
        <v>5</v>
      </c>
      <c r="I3952" s="3" t="s">
        <v>36</v>
      </c>
      <c r="J3952" s="3">
        <v>7</v>
      </c>
      <c r="K3952" s="3">
        <v>0</v>
      </c>
      <c r="L3952" s="3">
        <v>0</v>
      </c>
      <c r="M3952" s="3">
        <v>7</v>
      </c>
      <c r="N3952" s="3">
        <v>1</v>
      </c>
      <c r="O3952" s="3">
        <v>0</v>
      </c>
      <c r="P3952" s="3">
        <f t="shared" si="188"/>
        <v>15</v>
      </c>
      <c r="Q3952" s="3">
        <v>111</v>
      </c>
      <c r="R3952" s="3">
        <f t="shared" si="187"/>
        <v>2</v>
      </c>
      <c r="S3952" s="3">
        <v>15</v>
      </c>
      <c r="T3952" s="3">
        <f>IF(AND(H3952&lt;5,S3952&gt;=VLOOKUP(A3952,anni!$A$1:$O$32,6,0)),1,0)</f>
        <v>0</v>
      </c>
    </row>
    <row r="3953" spans="1:20" x14ac:dyDescent="0.3">
      <c r="A3953" s="3">
        <v>2003</v>
      </c>
      <c r="B3953" s="3">
        <v>32</v>
      </c>
      <c r="C3953" s="3" t="s">
        <v>69</v>
      </c>
      <c r="D3953" s="3" t="s">
        <v>90</v>
      </c>
      <c r="E3953" s="3" t="s">
        <v>90</v>
      </c>
      <c r="F3953" s="3">
        <v>4166</v>
      </c>
      <c r="G3953" s="3">
        <f t="shared" si="186"/>
        <v>2003</v>
      </c>
      <c r="H3953" s="4">
        <v>4</v>
      </c>
      <c r="I3953" s="3" t="s">
        <v>36</v>
      </c>
      <c r="J3953" s="3">
        <v>1</v>
      </c>
      <c r="K3953" s="3">
        <v>7</v>
      </c>
      <c r="L3953" s="3">
        <v>1</v>
      </c>
      <c r="M3953" s="3">
        <v>7</v>
      </c>
      <c r="N3953" s="3">
        <v>7</v>
      </c>
      <c r="O3953" s="3">
        <v>0</v>
      </c>
      <c r="P3953" s="3">
        <f t="shared" si="188"/>
        <v>27.599999999999998</v>
      </c>
      <c r="Q3953" s="3">
        <v>46</v>
      </c>
      <c r="R3953" s="3">
        <f t="shared" si="187"/>
        <v>4</v>
      </c>
      <c r="S3953" s="3">
        <v>23</v>
      </c>
      <c r="T3953" s="3">
        <f>IF(AND(H3953&lt;5,S3953&gt;=VLOOKUP(A3953,anni!$A$1:$O$32,6,0)),1,0)</f>
        <v>0</v>
      </c>
    </row>
    <row r="3954" spans="1:20" x14ac:dyDescent="0.3">
      <c r="A3954" s="3">
        <v>2003</v>
      </c>
      <c r="B3954" s="3">
        <v>33</v>
      </c>
      <c r="C3954" s="3" t="s">
        <v>29</v>
      </c>
      <c r="D3954" s="3" t="s">
        <v>30</v>
      </c>
      <c r="E3954" s="3" t="s">
        <v>30</v>
      </c>
      <c r="F3954" s="3">
        <v>4428</v>
      </c>
      <c r="G3954" s="3">
        <f t="shared" si="186"/>
        <v>2003</v>
      </c>
      <c r="H3954" s="4">
        <v>5</v>
      </c>
      <c r="I3954" s="3" t="s">
        <v>36</v>
      </c>
      <c r="J3954" s="3">
        <v>7</v>
      </c>
      <c r="K3954" s="3">
        <v>0</v>
      </c>
      <c r="L3954" s="3">
        <v>0</v>
      </c>
      <c r="M3954" s="3">
        <v>0</v>
      </c>
      <c r="N3954" s="3">
        <v>0</v>
      </c>
      <c r="O3954" s="3">
        <v>0</v>
      </c>
      <c r="P3954" s="3">
        <f t="shared" si="188"/>
        <v>7</v>
      </c>
      <c r="Q3954" s="3">
        <v>220</v>
      </c>
      <c r="R3954" s="3">
        <f t="shared" si="187"/>
        <v>1</v>
      </c>
      <c r="S3954" s="3">
        <v>7</v>
      </c>
      <c r="T3954" s="3">
        <f>IF(AND(H3954&lt;5,S3954&gt;=VLOOKUP(A3954,anni!$A$1:$O$32,6,0)),1,0)</f>
        <v>0</v>
      </c>
    </row>
    <row r="3955" spans="1:20" x14ac:dyDescent="0.3">
      <c r="A3955" s="3">
        <v>2003</v>
      </c>
      <c r="B3955" s="3">
        <v>34</v>
      </c>
      <c r="C3955" s="3" t="s">
        <v>69</v>
      </c>
      <c r="D3955" s="3" t="s">
        <v>72</v>
      </c>
      <c r="E3955" s="3" t="s">
        <v>72</v>
      </c>
      <c r="F3955" s="3">
        <v>4167</v>
      </c>
      <c r="G3955" s="3">
        <f t="shared" si="186"/>
        <v>2003</v>
      </c>
      <c r="H3955" s="4">
        <v>4</v>
      </c>
      <c r="I3955" s="3" t="s">
        <v>36</v>
      </c>
      <c r="J3955" s="3">
        <v>7</v>
      </c>
      <c r="K3955" s="3">
        <v>7</v>
      </c>
      <c r="L3955" s="3">
        <v>1</v>
      </c>
      <c r="M3955" s="3">
        <v>0</v>
      </c>
      <c r="N3955" s="3">
        <v>5</v>
      </c>
      <c r="O3955" s="3">
        <v>1</v>
      </c>
      <c r="P3955" s="3">
        <f t="shared" si="188"/>
        <v>25.2</v>
      </c>
      <c r="Q3955" s="3">
        <v>57</v>
      </c>
      <c r="R3955" s="3">
        <f t="shared" si="187"/>
        <v>3</v>
      </c>
      <c r="S3955" s="3">
        <v>21</v>
      </c>
      <c r="T3955" s="3">
        <f>IF(AND(H3955&lt;5,S3955&gt;=VLOOKUP(A3955,anni!$A$1:$O$32,6,0)),1,0)</f>
        <v>0</v>
      </c>
    </row>
    <row r="3956" spans="1:20" x14ac:dyDescent="0.3">
      <c r="A3956" s="3">
        <v>2003</v>
      </c>
      <c r="B3956" s="3">
        <v>35</v>
      </c>
      <c r="C3956" s="3" t="s">
        <v>39</v>
      </c>
      <c r="D3956" s="3" t="s">
        <v>40</v>
      </c>
      <c r="E3956" s="3" t="s">
        <v>40</v>
      </c>
      <c r="F3956" s="3">
        <v>4131</v>
      </c>
      <c r="G3956" s="3">
        <f t="shared" si="186"/>
        <v>2003</v>
      </c>
      <c r="H3956" s="4">
        <v>5</v>
      </c>
      <c r="I3956" s="3" t="s">
        <v>36</v>
      </c>
      <c r="J3956" s="3">
        <v>6</v>
      </c>
      <c r="K3956" s="3">
        <v>1</v>
      </c>
      <c r="L3956" s="3">
        <v>2</v>
      </c>
      <c r="M3956" s="3">
        <v>0</v>
      </c>
      <c r="N3956" s="3">
        <v>7</v>
      </c>
      <c r="O3956" s="3">
        <v>1</v>
      </c>
      <c r="P3956" s="3">
        <f t="shared" si="188"/>
        <v>17</v>
      </c>
      <c r="Q3956" s="3">
        <v>87</v>
      </c>
      <c r="R3956" s="3">
        <f t="shared" si="187"/>
        <v>2</v>
      </c>
      <c r="S3956" s="3">
        <v>17</v>
      </c>
      <c r="T3956" s="3">
        <f>IF(AND(H3956&lt;5,S3956&gt;=VLOOKUP(A3956,anni!$A$1:$O$32,6,0)),1,0)</f>
        <v>0</v>
      </c>
    </row>
    <row r="3957" spans="1:20" x14ac:dyDescent="0.3">
      <c r="A3957" s="3">
        <v>2003</v>
      </c>
      <c r="B3957" s="3">
        <v>36</v>
      </c>
      <c r="C3957" s="3" t="s">
        <v>45</v>
      </c>
      <c r="D3957" s="3" t="s">
        <v>132</v>
      </c>
      <c r="E3957" s="3" t="s">
        <v>132</v>
      </c>
      <c r="F3957" s="3">
        <v>4429</v>
      </c>
      <c r="G3957" s="3">
        <f t="shared" si="186"/>
        <v>2003</v>
      </c>
      <c r="H3957" s="4">
        <v>5</v>
      </c>
      <c r="I3957" s="3" t="s">
        <v>36</v>
      </c>
      <c r="J3957" s="3">
        <v>7</v>
      </c>
      <c r="K3957" s="3">
        <v>0</v>
      </c>
      <c r="L3957" s="3">
        <v>1</v>
      </c>
      <c r="M3957" s="3">
        <v>0</v>
      </c>
      <c r="N3957" s="3">
        <v>7</v>
      </c>
      <c r="O3957" s="3">
        <v>0</v>
      </c>
      <c r="P3957" s="3">
        <f t="shared" si="188"/>
        <v>15</v>
      </c>
      <c r="Q3957" s="3">
        <v>111</v>
      </c>
      <c r="R3957" s="3">
        <f t="shared" si="187"/>
        <v>1</v>
      </c>
      <c r="S3957" s="3">
        <v>15</v>
      </c>
      <c r="T3957" s="3">
        <f>IF(AND(H3957&lt;5,S3957&gt;=VLOOKUP(A3957,anni!$A$1:$O$32,6,0)),1,0)</f>
        <v>0</v>
      </c>
    </row>
    <row r="3958" spans="1:20" x14ac:dyDescent="0.3">
      <c r="A3958" s="3">
        <v>2003</v>
      </c>
      <c r="B3958" s="3">
        <v>37</v>
      </c>
      <c r="C3958" s="3" t="s">
        <v>69</v>
      </c>
      <c r="D3958" s="3" t="s">
        <v>78</v>
      </c>
      <c r="E3958" s="3" t="s">
        <v>78</v>
      </c>
      <c r="F3958" s="3">
        <v>4404</v>
      </c>
      <c r="G3958" s="3">
        <f t="shared" si="186"/>
        <v>2003</v>
      </c>
      <c r="H3958" s="4">
        <v>2</v>
      </c>
      <c r="I3958" s="3" t="s">
        <v>31</v>
      </c>
      <c r="J3958" s="3">
        <v>7</v>
      </c>
      <c r="K3958" s="3">
        <v>0</v>
      </c>
      <c r="L3958" s="3">
        <v>0</v>
      </c>
      <c r="M3958" s="3">
        <v>4</v>
      </c>
      <c r="N3958" s="3">
        <v>1</v>
      </c>
      <c r="O3958" s="3">
        <v>0</v>
      </c>
      <c r="P3958" s="3">
        <f t="shared" si="188"/>
        <v>19.200000000000003</v>
      </c>
      <c r="Q3958" s="3">
        <v>149</v>
      </c>
      <c r="R3958" s="3">
        <f t="shared" si="187"/>
        <v>2</v>
      </c>
      <c r="S3958" s="3">
        <v>12</v>
      </c>
      <c r="T3958" s="3">
        <f>IF(AND(H3958&lt;5,S3958&gt;=VLOOKUP(A3958,anni!$A$1:$O$32,6,0)),1,0)</f>
        <v>0</v>
      </c>
    </row>
    <row r="3959" spans="1:20" x14ac:dyDescent="0.3">
      <c r="A3959" s="3">
        <v>2003</v>
      </c>
      <c r="B3959" s="3">
        <v>38</v>
      </c>
      <c r="C3959" s="3" t="s">
        <v>34</v>
      </c>
      <c r="D3959" s="3" t="s">
        <v>88</v>
      </c>
      <c r="E3959" s="3" t="s">
        <v>88</v>
      </c>
      <c r="F3959" s="3">
        <v>4598</v>
      </c>
      <c r="G3959" s="3">
        <f t="shared" si="186"/>
        <v>2003</v>
      </c>
      <c r="H3959" s="4">
        <v>1</v>
      </c>
      <c r="I3959" s="3" t="s">
        <v>31</v>
      </c>
      <c r="J3959" s="3">
        <v>5</v>
      </c>
      <c r="K3959" s="3">
        <v>2</v>
      </c>
      <c r="L3959" s="3">
        <v>0</v>
      </c>
      <c r="M3959" s="3">
        <v>0</v>
      </c>
      <c r="N3959" s="3">
        <v>2</v>
      </c>
      <c r="O3959" s="3">
        <v>0</v>
      </c>
      <c r="P3959" s="3">
        <f t="shared" si="188"/>
        <v>16.2</v>
      </c>
      <c r="Q3959" s="3">
        <v>193</v>
      </c>
      <c r="R3959" s="3">
        <f t="shared" si="187"/>
        <v>5</v>
      </c>
      <c r="S3959" s="3">
        <v>9</v>
      </c>
      <c r="T3959" s="3">
        <f>IF(AND(H3959&lt;5,S3959&gt;=VLOOKUP(A3959,anni!$A$1:$O$32,6,0)),1,0)</f>
        <v>0</v>
      </c>
    </row>
    <row r="3960" spans="1:20" x14ac:dyDescent="0.3">
      <c r="A3960" s="3">
        <v>2003</v>
      </c>
      <c r="B3960" s="3">
        <v>39</v>
      </c>
      <c r="C3960" s="3" t="s">
        <v>34</v>
      </c>
      <c r="D3960" s="3" t="s">
        <v>123</v>
      </c>
      <c r="E3960" s="3" t="s">
        <v>123</v>
      </c>
      <c r="F3960" s="3">
        <v>3962</v>
      </c>
      <c r="G3960" s="3">
        <f t="shared" si="186"/>
        <v>2003</v>
      </c>
      <c r="H3960" s="4">
        <v>5</v>
      </c>
      <c r="I3960" s="3" t="s">
        <v>36</v>
      </c>
      <c r="J3960" s="3">
        <v>7</v>
      </c>
      <c r="K3960" s="3">
        <v>0</v>
      </c>
      <c r="L3960" s="3">
        <v>0</v>
      </c>
      <c r="M3960" s="3">
        <v>6</v>
      </c>
      <c r="N3960" s="3">
        <v>4</v>
      </c>
      <c r="O3960" s="3">
        <v>0</v>
      </c>
      <c r="P3960" s="3">
        <f t="shared" si="188"/>
        <v>17</v>
      </c>
      <c r="Q3960" s="3">
        <v>87</v>
      </c>
      <c r="R3960" s="3">
        <f t="shared" si="187"/>
        <v>3</v>
      </c>
      <c r="S3960" s="3">
        <v>17</v>
      </c>
      <c r="T3960" s="3">
        <f>IF(AND(H3960&lt;5,S3960&gt;=VLOOKUP(A3960,anni!$A$1:$O$32,6,0)),1,0)</f>
        <v>0</v>
      </c>
    </row>
    <row r="3961" spans="1:20" x14ac:dyDescent="0.3">
      <c r="A3961" s="3">
        <v>2003</v>
      </c>
      <c r="B3961" s="3">
        <v>40</v>
      </c>
      <c r="C3961" s="3" t="s">
        <v>47</v>
      </c>
      <c r="D3961" s="3" t="s">
        <v>121</v>
      </c>
      <c r="E3961" s="3" t="s">
        <v>121</v>
      </c>
      <c r="F3961" s="3">
        <v>4329</v>
      </c>
      <c r="G3961" s="3">
        <f t="shared" si="186"/>
        <v>2003</v>
      </c>
      <c r="H3961" s="4">
        <v>4</v>
      </c>
      <c r="I3961" s="3" t="s">
        <v>36</v>
      </c>
      <c r="J3961" s="3">
        <v>2</v>
      </c>
      <c r="K3961" s="3">
        <v>3</v>
      </c>
      <c r="L3961" s="3">
        <v>1</v>
      </c>
      <c r="M3961" s="3">
        <v>7</v>
      </c>
      <c r="N3961" s="3">
        <v>0</v>
      </c>
      <c r="O3961" s="3">
        <v>0</v>
      </c>
      <c r="P3961" s="3">
        <f t="shared" si="188"/>
        <v>15.6</v>
      </c>
      <c r="Q3961" s="3">
        <v>133</v>
      </c>
      <c r="R3961" s="3">
        <f t="shared" si="187"/>
        <v>2</v>
      </c>
      <c r="S3961" s="3">
        <v>13</v>
      </c>
      <c r="T3961" s="3">
        <f>IF(AND(H3961&lt;5,S3961&gt;=VLOOKUP(A3961,anni!$A$1:$O$32,6,0)),1,0)</f>
        <v>0</v>
      </c>
    </row>
    <row r="3962" spans="1:20" x14ac:dyDescent="0.3">
      <c r="A3962" s="3">
        <v>2003</v>
      </c>
      <c r="B3962" s="3">
        <v>41</v>
      </c>
      <c r="C3962" s="3" t="s">
        <v>29</v>
      </c>
      <c r="D3962" s="3" t="s">
        <v>75</v>
      </c>
      <c r="E3962" s="3" t="s">
        <v>75</v>
      </c>
      <c r="F3962" s="3">
        <v>4359</v>
      </c>
      <c r="G3962" s="3">
        <f t="shared" si="186"/>
        <v>2003</v>
      </c>
      <c r="H3962" s="4">
        <v>3</v>
      </c>
      <c r="I3962" s="3" t="s">
        <v>36</v>
      </c>
      <c r="J3962" s="3">
        <v>7</v>
      </c>
      <c r="K3962" s="3">
        <v>3</v>
      </c>
      <c r="L3962" s="3">
        <v>1</v>
      </c>
      <c r="M3962" s="3">
        <v>1</v>
      </c>
      <c r="N3962" s="3">
        <v>4</v>
      </c>
      <c r="O3962" s="3">
        <v>1</v>
      </c>
      <c r="P3962" s="3">
        <f t="shared" si="188"/>
        <v>23.799999999999997</v>
      </c>
      <c r="Q3962" s="3">
        <v>87</v>
      </c>
      <c r="R3962" s="3">
        <f t="shared" si="187"/>
        <v>4</v>
      </c>
      <c r="S3962" s="3">
        <v>17</v>
      </c>
      <c r="T3962" s="3">
        <f>IF(AND(H3962&lt;5,S3962&gt;=VLOOKUP(A3962,anni!$A$1:$O$32,6,0)),1,0)</f>
        <v>0</v>
      </c>
    </row>
    <row r="3963" spans="1:20" x14ac:dyDescent="0.3">
      <c r="A3963" s="3">
        <v>2003</v>
      </c>
      <c r="B3963" s="3">
        <v>42</v>
      </c>
      <c r="C3963" s="3" t="s">
        <v>34</v>
      </c>
      <c r="D3963" s="3" t="s">
        <v>64</v>
      </c>
      <c r="E3963" s="3" t="s">
        <v>64</v>
      </c>
      <c r="F3963" s="3">
        <v>4599</v>
      </c>
      <c r="G3963" s="3">
        <f t="shared" si="186"/>
        <v>2003</v>
      </c>
      <c r="H3963" s="4">
        <v>1</v>
      </c>
      <c r="I3963" s="3" t="s">
        <v>31</v>
      </c>
      <c r="J3963" s="3">
        <v>7</v>
      </c>
      <c r="K3963" s="3">
        <v>0</v>
      </c>
      <c r="L3963" s="3">
        <v>0</v>
      </c>
      <c r="M3963" s="3">
        <v>0</v>
      </c>
      <c r="N3963" s="3">
        <v>2</v>
      </c>
      <c r="O3963" s="3">
        <v>0</v>
      </c>
      <c r="P3963" s="3">
        <f t="shared" si="188"/>
        <v>16.2</v>
      </c>
      <c r="Q3963" s="3">
        <v>193</v>
      </c>
      <c r="R3963" s="3">
        <f t="shared" si="187"/>
        <v>1</v>
      </c>
      <c r="S3963" s="3">
        <v>9</v>
      </c>
      <c r="T3963" s="3">
        <f>IF(AND(H3963&lt;5,S3963&gt;=VLOOKUP(A3963,anni!$A$1:$O$32,6,0)),1,0)</f>
        <v>0</v>
      </c>
    </row>
    <row r="3964" spans="1:20" x14ac:dyDescent="0.3">
      <c r="A3964" s="3">
        <v>2003</v>
      </c>
      <c r="B3964" s="3">
        <v>43</v>
      </c>
      <c r="C3964" s="3" t="s">
        <v>56</v>
      </c>
      <c r="D3964" s="3" t="s">
        <v>71</v>
      </c>
      <c r="E3964" s="3" t="s">
        <v>71</v>
      </c>
      <c r="F3964" s="3">
        <v>4361</v>
      </c>
      <c r="G3964" s="3">
        <f t="shared" si="186"/>
        <v>2003</v>
      </c>
      <c r="H3964" s="4">
        <v>3</v>
      </c>
      <c r="I3964" s="3" t="s">
        <v>36</v>
      </c>
      <c r="J3964" s="3">
        <v>7</v>
      </c>
      <c r="K3964" s="3">
        <v>3</v>
      </c>
      <c r="L3964" s="3">
        <v>1</v>
      </c>
      <c r="M3964" s="3">
        <v>7</v>
      </c>
      <c r="N3964" s="3">
        <v>3</v>
      </c>
      <c r="O3964" s="3">
        <v>7</v>
      </c>
      <c r="P3964" s="3">
        <f t="shared" si="188"/>
        <v>0</v>
      </c>
      <c r="Q3964" s="3">
        <v>15</v>
      </c>
      <c r="R3964" s="3">
        <f t="shared" si="187"/>
        <v>4</v>
      </c>
      <c r="S3964" s="3">
        <v>28</v>
      </c>
      <c r="T3964" s="3">
        <f>IF(AND(H3964&lt;5,S3964&gt;=VLOOKUP(A3964,anni!$A$1:$O$32,6,0)),1,0)</f>
        <v>1</v>
      </c>
    </row>
    <row r="3965" spans="1:20" x14ac:dyDescent="0.3">
      <c r="A3965" s="3">
        <v>2003</v>
      </c>
      <c r="B3965" s="3">
        <v>44</v>
      </c>
      <c r="C3965" s="3" t="s">
        <v>47</v>
      </c>
      <c r="D3965" s="3" t="s">
        <v>118</v>
      </c>
      <c r="E3965" s="3" t="s">
        <v>118</v>
      </c>
      <c r="F3965" s="3">
        <v>4282</v>
      </c>
      <c r="G3965" s="3">
        <f t="shared" si="186"/>
        <v>2003</v>
      </c>
      <c r="H3965" s="4">
        <v>5</v>
      </c>
      <c r="I3965" s="3" t="s">
        <v>36</v>
      </c>
      <c r="J3965" s="3">
        <v>6</v>
      </c>
      <c r="K3965" s="3">
        <v>0</v>
      </c>
      <c r="L3965" s="3">
        <v>7</v>
      </c>
      <c r="M3965" s="3">
        <v>7</v>
      </c>
      <c r="N3965" s="3">
        <v>3</v>
      </c>
      <c r="O3965" s="3">
        <v>0</v>
      </c>
      <c r="P3965" s="3">
        <f t="shared" si="188"/>
        <v>23</v>
      </c>
      <c r="Q3965" s="3">
        <v>46</v>
      </c>
      <c r="R3965" s="3">
        <f t="shared" si="187"/>
        <v>2</v>
      </c>
      <c r="S3965" s="3">
        <v>23</v>
      </c>
      <c r="T3965" s="3">
        <f>IF(AND(H3965&lt;5,S3965&gt;=VLOOKUP(A3965,anni!$A$1:$O$32,6,0)),1,0)</f>
        <v>0</v>
      </c>
    </row>
    <row r="3966" spans="1:20" x14ac:dyDescent="0.3">
      <c r="A3966" s="3">
        <v>2003</v>
      </c>
      <c r="B3966" s="3">
        <v>45</v>
      </c>
      <c r="C3966" s="3" t="s">
        <v>37</v>
      </c>
      <c r="D3966" s="3" t="s">
        <v>115</v>
      </c>
      <c r="E3966" s="3" t="s">
        <v>115</v>
      </c>
      <c r="F3966" s="3">
        <v>4486</v>
      </c>
      <c r="G3966" s="3">
        <f t="shared" si="186"/>
        <v>2003</v>
      </c>
      <c r="H3966" s="4">
        <v>4</v>
      </c>
      <c r="I3966" s="3" t="s">
        <v>36</v>
      </c>
      <c r="J3966" s="3">
        <v>0</v>
      </c>
      <c r="K3966" s="3">
        <v>0</v>
      </c>
      <c r="L3966" s="3">
        <v>0</v>
      </c>
      <c r="M3966" s="3">
        <v>0</v>
      </c>
      <c r="N3966" s="3">
        <v>0</v>
      </c>
      <c r="O3966" s="3">
        <v>1</v>
      </c>
      <c r="P3966" s="3">
        <f t="shared" si="188"/>
        <v>1.2</v>
      </c>
      <c r="Q3966" s="3">
        <v>278</v>
      </c>
      <c r="R3966" s="3">
        <f t="shared" si="187"/>
        <v>1</v>
      </c>
      <c r="S3966" s="3">
        <v>1</v>
      </c>
      <c r="T3966" s="3">
        <f>IF(AND(H3966&lt;5,S3966&gt;=VLOOKUP(A3966,anni!$A$1:$O$32,6,0)),1,0)</f>
        <v>0</v>
      </c>
    </row>
    <row r="3967" spans="1:20" x14ac:dyDescent="0.3">
      <c r="A3967" s="3">
        <v>2003</v>
      </c>
      <c r="B3967" s="3">
        <v>46</v>
      </c>
      <c r="C3967" s="3" t="s">
        <v>32</v>
      </c>
      <c r="D3967" s="3" t="s">
        <v>61</v>
      </c>
      <c r="E3967" s="3" t="s">
        <v>61</v>
      </c>
      <c r="F3967" s="3">
        <v>4600</v>
      </c>
      <c r="G3967" s="3">
        <f t="shared" si="186"/>
        <v>2003</v>
      </c>
      <c r="H3967" s="4">
        <v>1</v>
      </c>
      <c r="I3967" s="3" t="s">
        <v>31</v>
      </c>
      <c r="J3967" s="3">
        <v>1</v>
      </c>
      <c r="K3967" s="3">
        <v>0</v>
      </c>
      <c r="L3967" s="3">
        <v>0</v>
      </c>
      <c r="M3967" s="3">
        <v>1</v>
      </c>
      <c r="N3967" s="3">
        <v>2</v>
      </c>
      <c r="O3967" s="3">
        <v>0</v>
      </c>
      <c r="P3967" s="3">
        <f t="shared" si="188"/>
        <v>7.2</v>
      </c>
      <c r="Q3967" s="3">
        <v>255</v>
      </c>
      <c r="R3967" s="3">
        <f t="shared" si="187"/>
        <v>1</v>
      </c>
      <c r="S3967" s="3">
        <v>4</v>
      </c>
      <c r="T3967" s="3">
        <f>IF(AND(H3967&lt;5,S3967&gt;=VLOOKUP(A3967,anni!$A$1:$O$32,6,0)),1,0)</f>
        <v>0</v>
      </c>
    </row>
    <row r="3968" spans="1:20" x14ac:dyDescent="0.3">
      <c r="A3968" s="3">
        <v>2003</v>
      </c>
      <c r="B3968" s="3">
        <v>47</v>
      </c>
      <c r="C3968" s="3" t="s">
        <v>47</v>
      </c>
      <c r="D3968" s="3" t="s">
        <v>118</v>
      </c>
      <c r="E3968" s="3" t="s">
        <v>118</v>
      </c>
      <c r="F3968" s="3">
        <v>4601</v>
      </c>
      <c r="G3968" s="3">
        <f t="shared" si="186"/>
        <v>2003</v>
      </c>
      <c r="H3968" s="4">
        <v>1</v>
      </c>
      <c r="I3968" s="3" t="s">
        <v>31</v>
      </c>
      <c r="J3968" s="3">
        <v>5</v>
      </c>
      <c r="K3968" s="3">
        <v>0</v>
      </c>
      <c r="L3968" s="3">
        <v>0</v>
      </c>
      <c r="M3968" s="3">
        <v>0</v>
      </c>
      <c r="N3968" s="3">
        <v>1</v>
      </c>
      <c r="O3968" s="3">
        <v>0</v>
      </c>
      <c r="P3968" s="3">
        <f t="shared" si="188"/>
        <v>10.8</v>
      </c>
      <c r="Q3968" s="3">
        <v>232</v>
      </c>
      <c r="R3968" s="3">
        <f t="shared" si="187"/>
        <v>5</v>
      </c>
      <c r="S3968" s="3">
        <v>6</v>
      </c>
      <c r="T3968" s="3">
        <f>IF(AND(H3968&lt;5,S3968&gt;=VLOOKUP(A3968,anni!$A$1:$O$32,6,0)),1,0)</f>
        <v>0</v>
      </c>
    </row>
    <row r="3969" spans="1:20" x14ac:dyDescent="0.3">
      <c r="A3969" s="3">
        <v>2003</v>
      </c>
      <c r="B3969" s="3">
        <v>48</v>
      </c>
      <c r="C3969" s="3" t="s">
        <v>79</v>
      </c>
      <c r="D3969" s="3" t="s">
        <v>84</v>
      </c>
      <c r="E3969" s="3" t="s">
        <v>84</v>
      </c>
      <c r="F3969" s="3">
        <v>4430</v>
      </c>
      <c r="G3969" s="3">
        <f t="shared" si="186"/>
        <v>2003</v>
      </c>
      <c r="H3969" s="4">
        <v>5</v>
      </c>
      <c r="I3969" s="3" t="s">
        <v>36</v>
      </c>
      <c r="J3969" s="3">
        <v>7</v>
      </c>
      <c r="K3969" s="3">
        <v>1</v>
      </c>
      <c r="L3969" s="3">
        <v>0</v>
      </c>
      <c r="M3969" s="3">
        <v>7</v>
      </c>
      <c r="N3969" s="3">
        <v>2</v>
      </c>
      <c r="O3969" s="3">
        <v>0</v>
      </c>
      <c r="P3969" s="3">
        <f t="shared" si="188"/>
        <v>17</v>
      </c>
      <c r="Q3969" s="3">
        <v>87</v>
      </c>
      <c r="R3969" s="3">
        <f t="shared" si="187"/>
        <v>1</v>
      </c>
      <c r="S3969" s="3">
        <v>17</v>
      </c>
      <c r="T3969" s="3">
        <f>IF(AND(H3969&lt;5,S3969&gt;=VLOOKUP(A3969,anni!$A$1:$O$32,6,0)),1,0)</f>
        <v>0</v>
      </c>
    </row>
    <row r="3970" spans="1:20" x14ac:dyDescent="0.3">
      <c r="A3970" s="3">
        <v>2003</v>
      </c>
      <c r="B3970" s="3">
        <v>49</v>
      </c>
      <c r="C3970" s="3" t="s">
        <v>47</v>
      </c>
      <c r="D3970" s="3" t="s">
        <v>121</v>
      </c>
      <c r="E3970" s="3" t="s">
        <v>121</v>
      </c>
      <c r="F3970" s="3">
        <v>4549</v>
      </c>
      <c r="G3970" s="3">
        <f t="shared" ref="G3970:G4033" si="189">A3970</f>
        <v>2003</v>
      </c>
      <c r="H3970" s="4">
        <v>2</v>
      </c>
      <c r="I3970" s="3" t="s">
        <v>31</v>
      </c>
      <c r="J3970" s="3">
        <v>6</v>
      </c>
      <c r="K3970" s="3">
        <v>0</v>
      </c>
      <c r="L3970" s="3">
        <v>0</v>
      </c>
      <c r="M3970" s="3">
        <v>0</v>
      </c>
      <c r="N3970" s="3">
        <v>1</v>
      </c>
      <c r="O3970" s="3">
        <v>0</v>
      </c>
      <c r="P3970" s="3">
        <f t="shared" si="188"/>
        <v>11.200000000000001</v>
      </c>
      <c r="Q3970" s="3">
        <v>220</v>
      </c>
      <c r="R3970" s="3">
        <f t="shared" si="187"/>
        <v>3</v>
      </c>
      <c r="S3970" s="3">
        <v>7</v>
      </c>
      <c r="T3970" s="3">
        <f>IF(AND(H3970&lt;5,S3970&gt;=VLOOKUP(A3970,anni!$A$1:$O$32,6,0)),1,0)</f>
        <v>0</v>
      </c>
    </row>
    <row r="3971" spans="1:20" x14ac:dyDescent="0.3">
      <c r="A3971" s="3">
        <v>2003</v>
      </c>
      <c r="B3971" s="3">
        <v>50</v>
      </c>
      <c r="C3971" s="3" t="s">
        <v>29</v>
      </c>
      <c r="D3971" s="3" t="s">
        <v>129</v>
      </c>
      <c r="E3971" s="3" t="s">
        <v>129</v>
      </c>
      <c r="F3971" s="3">
        <v>4331</v>
      </c>
      <c r="G3971" s="3">
        <f t="shared" si="189"/>
        <v>2003</v>
      </c>
      <c r="H3971" s="4">
        <v>4</v>
      </c>
      <c r="I3971" s="3" t="s">
        <v>36</v>
      </c>
      <c r="J3971" s="3">
        <v>2</v>
      </c>
      <c r="K3971" s="3">
        <v>0</v>
      </c>
      <c r="L3971" s="3">
        <v>0</v>
      </c>
      <c r="M3971" s="3">
        <v>5</v>
      </c>
      <c r="N3971" s="3">
        <v>1</v>
      </c>
      <c r="O3971" s="3">
        <v>4</v>
      </c>
      <c r="P3971" s="3">
        <f t="shared" si="188"/>
        <v>14.399999999999999</v>
      </c>
      <c r="Q3971" s="3">
        <v>149</v>
      </c>
      <c r="R3971" s="3">
        <f t="shared" si="187"/>
        <v>3</v>
      </c>
      <c r="S3971" s="3">
        <v>12</v>
      </c>
      <c r="T3971" s="3">
        <f>IF(AND(H3971&lt;5,S3971&gt;=VLOOKUP(A3971,anni!$A$1:$O$32,6,0)),1,0)</f>
        <v>0</v>
      </c>
    </row>
    <row r="3972" spans="1:20" x14ac:dyDescent="0.3">
      <c r="A3972" s="3">
        <v>2003</v>
      </c>
      <c r="B3972" s="3">
        <v>51</v>
      </c>
      <c r="C3972" s="3" t="s">
        <v>45</v>
      </c>
      <c r="D3972" s="3" t="s">
        <v>68</v>
      </c>
      <c r="E3972" s="3" t="s">
        <v>68</v>
      </c>
      <c r="F3972" s="3">
        <v>4431</v>
      </c>
      <c r="G3972" s="3">
        <f t="shared" si="189"/>
        <v>2003</v>
      </c>
      <c r="H3972" s="4">
        <v>5</v>
      </c>
      <c r="I3972" s="3" t="s">
        <v>36</v>
      </c>
      <c r="J3972" s="3">
        <v>5</v>
      </c>
      <c r="K3972" s="3">
        <v>0</v>
      </c>
      <c r="L3972" s="3">
        <v>0</v>
      </c>
      <c r="M3972" s="3">
        <v>7</v>
      </c>
      <c r="N3972" s="3">
        <v>4</v>
      </c>
      <c r="O3972" s="3">
        <v>0</v>
      </c>
      <c r="P3972" s="3">
        <f t="shared" si="188"/>
        <v>16</v>
      </c>
      <c r="Q3972" s="3">
        <v>99</v>
      </c>
      <c r="R3972" s="3">
        <f t="shared" si="187"/>
        <v>1</v>
      </c>
      <c r="S3972" s="3">
        <v>16</v>
      </c>
      <c r="T3972" s="3">
        <f>IF(AND(H3972&lt;5,S3972&gt;=VLOOKUP(A3972,anni!$A$1:$O$32,6,0)),1,0)</f>
        <v>0</v>
      </c>
    </row>
    <row r="3973" spans="1:20" x14ac:dyDescent="0.3">
      <c r="A3973" s="3">
        <v>2003</v>
      </c>
      <c r="B3973" s="3">
        <v>52</v>
      </c>
      <c r="C3973" s="3" t="s">
        <v>53</v>
      </c>
      <c r="D3973" s="3" t="s">
        <v>98</v>
      </c>
      <c r="E3973" s="3" t="s">
        <v>98</v>
      </c>
      <c r="F3973" s="3">
        <v>4602</v>
      </c>
      <c r="G3973" s="3">
        <f t="shared" si="189"/>
        <v>2003</v>
      </c>
      <c r="H3973" s="4">
        <v>1</v>
      </c>
      <c r="I3973" s="3" t="s">
        <v>31</v>
      </c>
      <c r="J3973" s="3">
        <v>0</v>
      </c>
      <c r="K3973" s="3">
        <v>0</v>
      </c>
      <c r="L3973" s="3">
        <v>0</v>
      </c>
      <c r="M3973" s="3">
        <v>3</v>
      </c>
      <c r="N3973" s="3">
        <v>1</v>
      </c>
      <c r="O3973" s="3">
        <v>0</v>
      </c>
      <c r="P3973" s="3">
        <f t="shared" si="188"/>
        <v>7.2</v>
      </c>
      <c r="Q3973" s="3">
        <v>255</v>
      </c>
      <c r="R3973" s="3">
        <f t="shared" si="187"/>
        <v>1</v>
      </c>
      <c r="S3973" s="3">
        <v>4</v>
      </c>
      <c r="T3973" s="3">
        <f>IF(AND(H3973&lt;5,S3973&gt;=VLOOKUP(A3973,anni!$A$1:$O$32,6,0)),1,0)</f>
        <v>0</v>
      </c>
    </row>
    <row r="3974" spans="1:20" x14ac:dyDescent="0.3">
      <c r="A3974" s="3">
        <v>2003</v>
      </c>
      <c r="B3974" s="3">
        <v>53</v>
      </c>
      <c r="C3974" s="3" t="s">
        <v>69</v>
      </c>
      <c r="D3974" s="3" t="s">
        <v>119</v>
      </c>
      <c r="E3974" s="3" t="s">
        <v>119</v>
      </c>
      <c r="F3974" s="3">
        <v>4550</v>
      </c>
      <c r="G3974" s="3">
        <f t="shared" si="189"/>
        <v>2003</v>
      </c>
      <c r="H3974" s="4">
        <v>2</v>
      </c>
      <c r="I3974" s="3" t="s">
        <v>31</v>
      </c>
      <c r="J3974" s="3">
        <v>0</v>
      </c>
      <c r="K3974" s="3">
        <v>0</v>
      </c>
      <c r="L3974" s="3">
        <v>1</v>
      </c>
      <c r="M3974" s="3">
        <v>2</v>
      </c>
      <c r="N3974" s="3">
        <v>2</v>
      </c>
      <c r="O3974" s="3">
        <v>1</v>
      </c>
      <c r="P3974" s="3">
        <f t="shared" si="188"/>
        <v>9.6000000000000014</v>
      </c>
      <c r="Q3974" s="3">
        <v>232</v>
      </c>
      <c r="R3974" s="3">
        <f t="shared" si="187"/>
        <v>1</v>
      </c>
      <c r="S3974" s="3">
        <v>6</v>
      </c>
      <c r="T3974" s="3">
        <f>IF(AND(H3974&lt;5,S3974&gt;=VLOOKUP(A3974,anni!$A$1:$O$32,6,0)),1,0)</f>
        <v>0</v>
      </c>
    </row>
    <row r="3975" spans="1:20" x14ac:dyDescent="0.3">
      <c r="A3975" s="3">
        <v>2003</v>
      </c>
      <c r="B3975" s="3">
        <v>54</v>
      </c>
      <c r="C3975" s="3" t="s">
        <v>50</v>
      </c>
      <c r="D3975" s="3" t="s">
        <v>51</v>
      </c>
      <c r="E3975" s="3" t="s">
        <v>51</v>
      </c>
      <c r="F3975" s="3">
        <v>4521</v>
      </c>
      <c r="G3975" s="3">
        <f t="shared" si="189"/>
        <v>2003</v>
      </c>
      <c r="H3975" s="4">
        <v>3</v>
      </c>
      <c r="I3975" s="3" t="s">
        <v>36</v>
      </c>
      <c r="J3975" s="3">
        <v>6</v>
      </c>
      <c r="K3975" s="3">
        <v>1</v>
      </c>
      <c r="L3975" s="3">
        <v>0</v>
      </c>
      <c r="M3975" s="3">
        <v>1</v>
      </c>
      <c r="N3975" s="3">
        <v>2</v>
      </c>
      <c r="O3975" s="3">
        <v>1</v>
      </c>
      <c r="P3975" s="3">
        <f t="shared" si="188"/>
        <v>15.399999999999999</v>
      </c>
      <c r="Q3975" s="3">
        <v>164</v>
      </c>
      <c r="R3975" s="3">
        <f t="shared" si="187"/>
        <v>2</v>
      </c>
      <c r="S3975" s="3">
        <v>11</v>
      </c>
      <c r="T3975" s="3">
        <f>IF(AND(H3975&lt;5,S3975&gt;=VLOOKUP(A3975,anni!$A$1:$O$32,6,0)),1,0)</f>
        <v>0</v>
      </c>
    </row>
    <row r="3976" spans="1:20" x14ac:dyDescent="0.3">
      <c r="A3976" s="3">
        <v>2003</v>
      </c>
      <c r="B3976" s="3">
        <v>55</v>
      </c>
      <c r="C3976" s="3" t="s">
        <v>39</v>
      </c>
      <c r="D3976" s="3" t="s">
        <v>65</v>
      </c>
      <c r="E3976" s="3" t="s">
        <v>65</v>
      </c>
      <c r="F3976" s="3">
        <v>4487</v>
      </c>
      <c r="G3976" s="3">
        <f t="shared" si="189"/>
        <v>2003</v>
      </c>
      <c r="H3976" s="4">
        <v>4</v>
      </c>
      <c r="I3976" s="3" t="s">
        <v>36</v>
      </c>
      <c r="J3976" s="3">
        <v>7</v>
      </c>
      <c r="K3976" s="3">
        <v>2</v>
      </c>
      <c r="L3976" s="3">
        <v>0</v>
      </c>
      <c r="M3976" s="3">
        <v>1</v>
      </c>
      <c r="N3976" s="3">
        <v>2</v>
      </c>
      <c r="O3976" s="3">
        <v>1</v>
      </c>
      <c r="P3976" s="3">
        <f t="shared" si="188"/>
        <v>15.6</v>
      </c>
      <c r="Q3976" s="3">
        <v>133</v>
      </c>
      <c r="R3976" s="3">
        <f t="shared" si="187"/>
        <v>1</v>
      </c>
      <c r="S3976" s="3">
        <v>13</v>
      </c>
      <c r="T3976" s="3">
        <f>IF(AND(H3976&lt;5,S3976&gt;=VLOOKUP(A3976,anni!$A$1:$O$32,6,0)),1,0)</f>
        <v>0</v>
      </c>
    </row>
    <row r="3977" spans="1:20" x14ac:dyDescent="0.3">
      <c r="A3977" s="3">
        <v>2003</v>
      </c>
      <c r="B3977" s="3">
        <v>56</v>
      </c>
      <c r="C3977" s="3" t="s">
        <v>135</v>
      </c>
      <c r="D3977" s="3" t="s">
        <v>145</v>
      </c>
      <c r="E3977" s="3" t="s">
        <v>145</v>
      </c>
      <c r="F3977" s="3">
        <v>4603</v>
      </c>
      <c r="G3977" s="3">
        <f t="shared" si="189"/>
        <v>2003</v>
      </c>
      <c r="H3977" s="4">
        <v>1</v>
      </c>
      <c r="I3977" s="3" t="s">
        <v>31</v>
      </c>
      <c r="J3977" s="3">
        <v>0</v>
      </c>
      <c r="K3977" s="3">
        <v>0</v>
      </c>
      <c r="L3977" s="3">
        <v>0</v>
      </c>
      <c r="M3977" s="3">
        <v>0</v>
      </c>
      <c r="N3977" s="3">
        <v>0</v>
      </c>
      <c r="O3977" s="3">
        <v>0</v>
      </c>
      <c r="P3977" s="3">
        <f t="shared" si="188"/>
        <v>0</v>
      </c>
      <c r="Q3977" s="3">
        <v>284</v>
      </c>
      <c r="R3977" s="3">
        <f t="shared" si="187"/>
        <v>1</v>
      </c>
      <c r="S3977" s="3">
        <v>0</v>
      </c>
      <c r="T3977" s="3">
        <f>IF(AND(H3977&lt;5,S3977&gt;=VLOOKUP(A3977,anni!$A$1:$O$32,6,0)),1,0)</f>
        <v>0</v>
      </c>
    </row>
    <row r="3978" spans="1:20" x14ac:dyDescent="0.3">
      <c r="A3978" s="3">
        <v>2003</v>
      </c>
      <c r="B3978" s="3">
        <v>57</v>
      </c>
      <c r="C3978" s="3" t="s">
        <v>34</v>
      </c>
      <c r="D3978" s="3" t="s">
        <v>64</v>
      </c>
      <c r="E3978" s="3" t="s">
        <v>64</v>
      </c>
      <c r="F3978" s="3">
        <v>4170</v>
      </c>
      <c r="G3978" s="3">
        <f t="shared" si="189"/>
        <v>2003</v>
      </c>
      <c r="H3978" s="4">
        <v>4</v>
      </c>
      <c r="I3978" s="3" t="s">
        <v>36</v>
      </c>
      <c r="J3978" s="3">
        <v>7</v>
      </c>
      <c r="K3978" s="3">
        <v>1</v>
      </c>
      <c r="L3978" s="3">
        <v>7</v>
      </c>
      <c r="M3978" s="3">
        <v>0</v>
      </c>
      <c r="N3978" s="3">
        <v>7</v>
      </c>
      <c r="O3978" s="3">
        <v>5</v>
      </c>
      <c r="P3978" s="3">
        <f t="shared" si="188"/>
        <v>0</v>
      </c>
      <c r="Q3978" s="3">
        <v>20</v>
      </c>
      <c r="R3978" s="3">
        <f t="shared" si="187"/>
        <v>4</v>
      </c>
      <c r="S3978" s="3">
        <v>27</v>
      </c>
      <c r="T3978" s="3">
        <f>IF(AND(H3978&lt;5,S3978&gt;=VLOOKUP(A3978,anni!$A$1:$O$32,6,0)),1,0)</f>
        <v>1</v>
      </c>
    </row>
    <row r="3979" spans="1:20" x14ac:dyDescent="0.3">
      <c r="A3979" s="3">
        <v>2003</v>
      </c>
      <c r="B3979" s="3">
        <v>58</v>
      </c>
      <c r="C3979" s="3" t="s">
        <v>29</v>
      </c>
      <c r="D3979" s="3" t="s">
        <v>124</v>
      </c>
      <c r="E3979" s="3" t="s">
        <v>124</v>
      </c>
      <c r="F3979" s="3">
        <v>4551</v>
      </c>
      <c r="G3979" s="3">
        <f t="shared" si="189"/>
        <v>2003</v>
      </c>
      <c r="H3979" s="4">
        <v>2</v>
      </c>
      <c r="I3979" s="3" t="s">
        <v>31</v>
      </c>
      <c r="J3979" s="3">
        <v>6</v>
      </c>
      <c r="K3979" s="3">
        <v>0</v>
      </c>
      <c r="L3979" s="3">
        <v>0</v>
      </c>
      <c r="M3979" s="3">
        <v>7</v>
      </c>
      <c r="N3979" s="3">
        <v>0</v>
      </c>
      <c r="O3979" s="3">
        <v>0</v>
      </c>
      <c r="P3979" s="3">
        <f t="shared" si="188"/>
        <v>20.8</v>
      </c>
      <c r="Q3979" s="3">
        <v>133</v>
      </c>
      <c r="R3979" s="3">
        <f t="shared" si="187"/>
        <v>2</v>
      </c>
      <c r="S3979" s="3">
        <v>13</v>
      </c>
      <c r="T3979" s="3">
        <f>IF(AND(H3979&lt;5,S3979&gt;=VLOOKUP(A3979,anni!$A$1:$O$32,6,0)),1,0)</f>
        <v>0</v>
      </c>
    </row>
    <row r="3980" spans="1:20" x14ac:dyDescent="0.3">
      <c r="A3980" s="3">
        <v>2003</v>
      </c>
      <c r="B3980" s="3">
        <v>59</v>
      </c>
      <c r="C3980" s="3" t="s">
        <v>37</v>
      </c>
      <c r="D3980" s="3" t="s">
        <v>55</v>
      </c>
      <c r="E3980" s="3" t="s">
        <v>55</v>
      </c>
      <c r="F3980" s="3">
        <v>4283</v>
      </c>
      <c r="G3980" s="3">
        <f t="shared" si="189"/>
        <v>2003</v>
      </c>
      <c r="H3980" s="4">
        <v>5</v>
      </c>
      <c r="I3980" s="3" t="s">
        <v>36</v>
      </c>
      <c r="J3980" s="3">
        <v>7</v>
      </c>
      <c r="K3980" s="3">
        <v>3</v>
      </c>
      <c r="L3980" s="3">
        <v>0</v>
      </c>
      <c r="M3980" s="3">
        <v>7</v>
      </c>
      <c r="N3980" s="3">
        <v>4</v>
      </c>
      <c r="O3980" s="3">
        <v>4</v>
      </c>
      <c r="P3980" s="3">
        <f t="shared" si="188"/>
        <v>25</v>
      </c>
      <c r="Q3980" s="3">
        <v>31</v>
      </c>
      <c r="R3980" s="3">
        <f t="shared" si="187"/>
        <v>2</v>
      </c>
      <c r="S3980" s="3">
        <v>25</v>
      </c>
      <c r="T3980" s="3">
        <f>IF(AND(H3980&lt;5,S3980&gt;=VLOOKUP(A3980,anni!$A$1:$O$32,6,0)),1,0)</f>
        <v>0</v>
      </c>
    </row>
    <row r="3981" spans="1:20" x14ac:dyDescent="0.3">
      <c r="A3981" s="3">
        <v>2003</v>
      </c>
      <c r="B3981" s="3">
        <v>60</v>
      </c>
      <c r="C3981" s="3" t="s">
        <v>32</v>
      </c>
      <c r="D3981" s="3" t="s">
        <v>61</v>
      </c>
      <c r="E3981" s="3" t="s">
        <v>61</v>
      </c>
      <c r="F3981" s="3">
        <v>4432</v>
      </c>
      <c r="G3981" s="3">
        <f t="shared" si="189"/>
        <v>2003</v>
      </c>
      <c r="H3981" s="4">
        <v>5</v>
      </c>
      <c r="I3981" s="3" t="s">
        <v>36</v>
      </c>
      <c r="J3981" s="3">
        <v>1</v>
      </c>
      <c r="K3981" s="3">
        <v>0</v>
      </c>
      <c r="L3981" s="3">
        <v>0</v>
      </c>
      <c r="M3981" s="3">
        <v>0</v>
      </c>
      <c r="N3981" s="3">
        <v>2</v>
      </c>
      <c r="O3981" s="3">
        <v>0</v>
      </c>
      <c r="P3981" s="3">
        <f t="shared" si="188"/>
        <v>3</v>
      </c>
      <c r="Q3981" s="3">
        <v>263</v>
      </c>
      <c r="R3981" s="3">
        <f t="shared" si="187"/>
        <v>1</v>
      </c>
      <c r="S3981" s="3">
        <v>3</v>
      </c>
      <c r="T3981" s="3">
        <f>IF(AND(H3981&lt;5,S3981&gt;=VLOOKUP(A3981,anni!$A$1:$O$32,6,0)),1,0)</f>
        <v>0</v>
      </c>
    </row>
    <row r="3982" spans="1:20" x14ac:dyDescent="0.3">
      <c r="A3982" s="3">
        <v>2003</v>
      </c>
      <c r="B3982" s="3">
        <v>61</v>
      </c>
      <c r="C3982" s="3" t="s">
        <v>34</v>
      </c>
      <c r="D3982" s="3" t="s">
        <v>41</v>
      </c>
      <c r="E3982" s="3" t="s">
        <v>41</v>
      </c>
      <c r="F3982" s="3">
        <v>4284</v>
      </c>
      <c r="G3982" s="3">
        <f t="shared" si="189"/>
        <v>2003</v>
      </c>
      <c r="H3982" s="4">
        <v>5</v>
      </c>
      <c r="I3982" s="3" t="s">
        <v>36</v>
      </c>
      <c r="J3982" s="3">
        <v>3</v>
      </c>
      <c r="K3982" s="3">
        <v>3</v>
      </c>
      <c r="L3982" s="3">
        <v>0</v>
      </c>
      <c r="M3982" s="3">
        <v>6</v>
      </c>
      <c r="N3982" s="3">
        <v>7</v>
      </c>
      <c r="O3982" s="3">
        <v>4</v>
      </c>
      <c r="P3982" s="3">
        <f t="shared" si="188"/>
        <v>23</v>
      </c>
      <c r="Q3982" s="3">
        <v>46</v>
      </c>
      <c r="R3982" s="3">
        <f t="shared" si="187"/>
        <v>2</v>
      </c>
      <c r="S3982" s="3">
        <v>23</v>
      </c>
      <c r="T3982" s="3">
        <f>IF(AND(H3982&lt;5,S3982&gt;=VLOOKUP(A3982,anni!$A$1:$O$32,6,0)),1,0)</f>
        <v>0</v>
      </c>
    </row>
    <row r="3983" spans="1:20" x14ac:dyDescent="0.3">
      <c r="A3983" s="3">
        <v>2003</v>
      </c>
      <c r="B3983" s="3">
        <v>62</v>
      </c>
      <c r="C3983" s="3" t="s">
        <v>29</v>
      </c>
      <c r="D3983" s="3" t="s">
        <v>75</v>
      </c>
      <c r="E3983" s="3" t="s">
        <v>75</v>
      </c>
      <c r="F3983" s="3">
        <v>4285</v>
      </c>
      <c r="G3983" s="3">
        <f t="shared" si="189"/>
        <v>2003</v>
      </c>
      <c r="H3983" s="4">
        <v>5</v>
      </c>
      <c r="I3983" s="3" t="s">
        <v>36</v>
      </c>
      <c r="J3983" s="3">
        <v>7</v>
      </c>
      <c r="K3983" s="3">
        <v>5</v>
      </c>
      <c r="L3983" s="3">
        <v>7</v>
      </c>
      <c r="M3983" s="3">
        <v>7</v>
      </c>
      <c r="N3983" s="3">
        <v>4</v>
      </c>
      <c r="O3983" s="3">
        <v>4</v>
      </c>
      <c r="P3983" s="3">
        <f t="shared" si="188"/>
        <v>34</v>
      </c>
      <c r="Q3983" s="3">
        <v>10</v>
      </c>
      <c r="R3983" s="3">
        <f t="shared" si="187"/>
        <v>2</v>
      </c>
      <c r="S3983" s="3">
        <v>34</v>
      </c>
      <c r="T3983" s="3">
        <f>IF(AND(H3983&lt;5,S3983&gt;=VLOOKUP(A3983,anni!$A$1:$O$32,6,0)),1,0)</f>
        <v>0</v>
      </c>
    </row>
    <row r="3984" spans="1:20" x14ac:dyDescent="0.3">
      <c r="A3984" s="3">
        <v>2003</v>
      </c>
      <c r="B3984" s="3">
        <v>63</v>
      </c>
      <c r="C3984" s="3" t="s">
        <v>37</v>
      </c>
      <c r="D3984" s="3" t="s">
        <v>38</v>
      </c>
      <c r="E3984" s="3" t="s">
        <v>38</v>
      </c>
      <c r="F3984" s="3">
        <v>4433</v>
      </c>
      <c r="G3984" s="3">
        <f t="shared" si="189"/>
        <v>2003</v>
      </c>
      <c r="H3984" s="4">
        <v>5</v>
      </c>
      <c r="I3984" s="3" t="s">
        <v>36</v>
      </c>
      <c r="J3984" s="3">
        <v>7</v>
      </c>
      <c r="K3984" s="3">
        <v>0</v>
      </c>
      <c r="L3984" s="3">
        <v>0</v>
      </c>
      <c r="M3984" s="3">
        <v>0</v>
      </c>
      <c r="N3984" s="3">
        <v>1</v>
      </c>
      <c r="O3984" s="3">
        <v>0</v>
      </c>
      <c r="P3984" s="3">
        <f t="shared" si="188"/>
        <v>8</v>
      </c>
      <c r="Q3984" s="3">
        <v>210</v>
      </c>
      <c r="R3984" s="3">
        <f t="shared" si="187"/>
        <v>1</v>
      </c>
      <c r="S3984" s="3">
        <v>8</v>
      </c>
      <c r="T3984" s="3">
        <f>IF(AND(H3984&lt;5,S3984&gt;=VLOOKUP(A3984,anni!$A$1:$O$32,6,0)),1,0)</f>
        <v>0</v>
      </c>
    </row>
    <row r="3985" spans="1:20" x14ac:dyDescent="0.3">
      <c r="A3985" s="3">
        <v>2003</v>
      </c>
      <c r="B3985" s="3">
        <v>64</v>
      </c>
      <c r="C3985" s="3" t="s">
        <v>45</v>
      </c>
      <c r="D3985" s="3" t="s">
        <v>49</v>
      </c>
      <c r="E3985" s="3" t="s">
        <v>49</v>
      </c>
      <c r="F3985" s="3">
        <v>4522</v>
      </c>
      <c r="G3985" s="3">
        <f t="shared" si="189"/>
        <v>2003</v>
      </c>
      <c r="H3985" s="4">
        <v>3</v>
      </c>
      <c r="I3985" s="3" t="s">
        <v>36</v>
      </c>
      <c r="J3985" s="3">
        <v>0</v>
      </c>
      <c r="K3985" s="3">
        <v>2</v>
      </c>
      <c r="L3985" s="3">
        <v>0</v>
      </c>
      <c r="M3985" s="3">
        <v>7</v>
      </c>
      <c r="N3985" s="3">
        <v>1</v>
      </c>
      <c r="O3985" s="3">
        <v>0</v>
      </c>
      <c r="P3985" s="3">
        <f t="shared" si="188"/>
        <v>14</v>
      </c>
      <c r="Q3985" s="3">
        <v>179</v>
      </c>
      <c r="R3985" s="3">
        <f t="shared" si="187"/>
        <v>1</v>
      </c>
      <c r="S3985" s="3">
        <v>10</v>
      </c>
      <c r="T3985" s="3">
        <f>IF(AND(H3985&lt;5,S3985&gt;=VLOOKUP(A3985,anni!$A$1:$O$32,6,0)),1,0)</f>
        <v>0</v>
      </c>
    </row>
    <row r="3986" spans="1:20" x14ac:dyDescent="0.3">
      <c r="A3986" s="3">
        <v>2003</v>
      </c>
      <c r="B3986" s="3">
        <v>65</v>
      </c>
      <c r="C3986" s="3" t="s">
        <v>45</v>
      </c>
      <c r="D3986" s="3" t="s">
        <v>68</v>
      </c>
      <c r="E3986" s="3" t="s">
        <v>68</v>
      </c>
      <c r="F3986" s="3">
        <v>4604</v>
      </c>
      <c r="G3986" s="3">
        <f t="shared" si="189"/>
        <v>2003</v>
      </c>
      <c r="H3986" s="4">
        <v>1</v>
      </c>
      <c r="I3986" s="3" t="s">
        <v>31</v>
      </c>
      <c r="J3986" s="3">
        <v>3</v>
      </c>
      <c r="K3986" s="3">
        <v>0</v>
      </c>
      <c r="L3986" s="3">
        <v>0</v>
      </c>
      <c r="M3986" s="3">
        <v>6</v>
      </c>
      <c r="N3986" s="3">
        <v>1</v>
      </c>
      <c r="O3986" s="3">
        <v>0</v>
      </c>
      <c r="P3986" s="3">
        <f t="shared" si="188"/>
        <v>18</v>
      </c>
      <c r="Q3986" s="3">
        <v>179</v>
      </c>
      <c r="R3986" s="3">
        <f t="shared" si="187"/>
        <v>1</v>
      </c>
      <c r="S3986" s="3">
        <v>10</v>
      </c>
      <c r="T3986" s="3">
        <f>IF(AND(H3986&lt;5,S3986&gt;=VLOOKUP(A3986,anni!$A$1:$O$32,6,0)),1,0)</f>
        <v>0</v>
      </c>
    </row>
    <row r="3987" spans="1:20" x14ac:dyDescent="0.3">
      <c r="A3987" s="3">
        <v>2003</v>
      </c>
      <c r="B3987" s="3">
        <v>66</v>
      </c>
      <c r="C3987" s="3" t="s">
        <v>47</v>
      </c>
      <c r="D3987" s="3" t="s">
        <v>77</v>
      </c>
      <c r="E3987" s="3" t="s">
        <v>77</v>
      </c>
      <c r="F3987" s="3">
        <v>4286</v>
      </c>
      <c r="G3987" s="3">
        <f t="shared" si="189"/>
        <v>2003</v>
      </c>
      <c r="H3987" s="4">
        <v>5</v>
      </c>
      <c r="I3987" s="3" t="s">
        <v>36</v>
      </c>
      <c r="J3987" s="3">
        <v>5</v>
      </c>
      <c r="K3987" s="3">
        <v>3</v>
      </c>
      <c r="L3987" s="3">
        <v>7</v>
      </c>
      <c r="M3987" s="3">
        <v>7</v>
      </c>
      <c r="N3987" s="3">
        <v>2</v>
      </c>
      <c r="O3987" s="3">
        <v>1</v>
      </c>
      <c r="P3987" s="3">
        <f t="shared" si="188"/>
        <v>25</v>
      </c>
      <c r="Q3987" s="3">
        <v>31</v>
      </c>
      <c r="R3987" s="3">
        <f t="shared" si="187"/>
        <v>2</v>
      </c>
      <c r="S3987" s="3">
        <v>25</v>
      </c>
      <c r="T3987" s="3">
        <f>IF(AND(H3987&lt;5,S3987&gt;=VLOOKUP(A3987,anni!$A$1:$O$32,6,0)),1,0)</f>
        <v>0</v>
      </c>
    </row>
    <row r="3988" spans="1:20" x14ac:dyDescent="0.3">
      <c r="A3988" s="3">
        <v>2003</v>
      </c>
      <c r="B3988" s="3">
        <v>67</v>
      </c>
      <c r="C3988" s="3" t="s">
        <v>56</v>
      </c>
      <c r="D3988" s="3" t="s">
        <v>66</v>
      </c>
      <c r="E3988" s="3" t="s">
        <v>66</v>
      </c>
      <c r="F3988" s="3">
        <v>4434</v>
      </c>
      <c r="G3988" s="3">
        <f t="shared" si="189"/>
        <v>2003</v>
      </c>
      <c r="H3988" s="4">
        <v>5</v>
      </c>
      <c r="I3988" s="3" t="s">
        <v>36</v>
      </c>
      <c r="J3988" s="3">
        <v>5</v>
      </c>
      <c r="K3988" s="3">
        <v>5</v>
      </c>
      <c r="L3988" s="3">
        <v>0</v>
      </c>
      <c r="M3988" s="3">
        <v>7</v>
      </c>
      <c r="N3988" s="3">
        <v>4</v>
      </c>
      <c r="O3988" s="3">
        <v>0</v>
      </c>
      <c r="P3988" s="3">
        <f t="shared" si="188"/>
        <v>21</v>
      </c>
      <c r="Q3988" s="3">
        <v>57</v>
      </c>
      <c r="R3988" s="3">
        <f t="shared" si="187"/>
        <v>1</v>
      </c>
      <c r="S3988" s="3">
        <v>21</v>
      </c>
      <c r="T3988" s="3">
        <f>IF(AND(H3988&lt;5,S3988&gt;=VLOOKUP(A3988,anni!$A$1:$O$32,6,0)),1,0)</f>
        <v>0</v>
      </c>
    </row>
    <row r="3989" spans="1:20" x14ac:dyDescent="0.3">
      <c r="A3989" s="3">
        <v>2003</v>
      </c>
      <c r="B3989" s="3">
        <v>68</v>
      </c>
      <c r="C3989" s="3" t="s">
        <v>32</v>
      </c>
      <c r="D3989" s="3" t="s">
        <v>95</v>
      </c>
      <c r="E3989" s="3" t="s">
        <v>95</v>
      </c>
      <c r="F3989" s="3">
        <v>4552</v>
      </c>
      <c r="G3989" s="3">
        <f t="shared" si="189"/>
        <v>2003</v>
      </c>
      <c r="H3989" s="4">
        <v>2</v>
      </c>
      <c r="I3989" s="3" t="s">
        <v>31</v>
      </c>
      <c r="J3989" s="3">
        <v>0</v>
      </c>
      <c r="K3989" s="3">
        <v>0</v>
      </c>
      <c r="L3989" s="3">
        <v>0</v>
      </c>
      <c r="M3989" s="3">
        <v>0</v>
      </c>
      <c r="N3989" s="3">
        <v>0</v>
      </c>
      <c r="O3989" s="3">
        <v>0</v>
      </c>
      <c r="P3989" s="3">
        <f t="shared" si="188"/>
        <v>0</v>
      </c>
      <c r="Q3989" s="3">
        <v>284</v>
      </c>
      <c r="R3989" s="3">
        <f t="shared" si="187"/>
        <v>1</v>
      </c>
      <c r="S3989" s="3">
        <v>0</v>
      </c>
      <c r="T3989" s="3">
        <f>IF(AND(H3989&lt;5,S3989&gt;=VLOOKUP(A3989,anni!$A$1:$O$32,6,0)),1,0)</f>
        <v>0</v>
      </c>
    </row>
    <row r="3990" spans="1:20" x14ac:dyDescent="0.3">
      <c r="A3990" s="3">
        <v>2003</v>
      </c>
      <c r="B3990" s="3">
        <v>69</v>
      </c>
      <c r="C3990" s="3" t="s">
        <v>29</v>
      </c>
      <c r="D3990" s="3" t="s">
        <v>114</v>
      </c>
      <c r="E3990" s="3" t="s">
        <v>114</v>
      </c>
      <c r="F3990" s="3">
        <v>4523</v>
      </c>
      <c r="G3990" s="3">
        <f t="shared" si="189"/>
        <v>2003</v>
      </c>
      <c r="H3990" s="4">
        <v>3</v>
      </c>
      <c r="I3990" s="3" t="s">
        <v>36</v>
      </c>
      <c r="J3990" s="3">
        <v>6</v>
      </c>
      <c r="K3990" s="3">
        <v>2</v>
      </c>
      <c r="L3990" s="3">
        <v>0</v>
      </c>
      <c r="M3990" s="3">
        <v>6</v>
      </c>
      <c r="N3990" s="3">
        <v>1</v>
      </c>
      <c r="O3990" s="3">
        <v>0</v>
      </c>
      <c r="P3990" s="3">
        <f t="shared" si="188"/>
        <v>21</v>
      </c>
      <c r="Q3990" s="3">
        <v>111</v>
      </c>
      <c r="R3990" s="3">
        <f t="shared" si="187"/>
        <v>3</v>
      </c>
      <c r="S3990" s="3">
        <v>15</v>
      </c>
      <c r="T3990" s="3">
        <f>IF(AND(H3990&lt;5,S3990&gt;=VLOOKUP(A3990,anni!$A$1:$O$32,6,0)),1,0)</f>
        <v>0</v>
      </c>
    </row>
    <row r="3991" spans="1:20" x14ac:dyDescent="0.3">
      <c r="A3991" s="3">
        <v>2003</v>
      </c>
      <c r="B3991" s="3">
        <v>70</v>
      </c>
      <c r="C3991" s="3" t="s">
        <v>56</v>
      </c>
      <c r="D3991" s="3" t="s">
        <v>57</v>
      </c>
      <c r="E3991" s="3" t="s">
        <v>57</v>
      </c>
      <c r="F3991" s="3">
        <v>4605</v>
      </c>
      <c r="G3991" s="3">
        <f t="shared" si="189"/>
        <v>2003</v>
      </c>
      <c r="H3991" s="4">
        <v>1</v>
      </c>
      <c r="I3991" s="3" t="s">
        <v>31</v>
      </c>
      <c r="J3991" s="3">
        <v>5</v>
      </c>
      <c r="K3991" s="3">
        <v>0</v>
      </c>
      <c r="L3991" s="3">
        <v>0</v>
      </c>
      <c r="M3991" s="3">
        <v>2</v>
      </c>
      <c r="N3991" s="3">
        <v>2</v>
      </c>
      <c r="O3991" s="3">
        <v>1</v>
      </c>
      <c r="P3991" s="3">
        <f t="shared" si="188"/>
        <v>18</v>
      </c>
      <c r="Q3991" s="3">
        <v>179</v>
      </c>
      <c r="R3991" s="3">
        <f t="shared" si="187"/>
        <v>4</v>
      </c>
      <c r="S3991" s="3">
        <v>10</v>
      </c>
      <c r="T3991" s="3">
        <f>IF(AND(H3991&lt;5,S3991&gt;=VLOOKUP(A3991,anni!$A$1:$O$32,6,0)),1,0)</f>
        <v>0</v>
      </c>
    </row>
    <row r="3992" spans="1:20" x14ac:dyDescent="0.3">
      <c r="A3992" s="3">
        <v>2003</v>
      </c>
      <c r="B3992" s="3">
        <v>71</v>
      </c>
      <c r="C3992" s="3" t="s">
        <v>53</v>
      </c>
      <c r="D3992" s="3" t="s">
        <v>151</v>
      </c>
      <c r="E3992" s="3" t="s">
        <v>151</v>
      </c>
      <c r="F3992" s="3">
        <v>4137</v>
      </c>
      <c r="G3992" s="3">
        <f t="shared" si="189"/>
        <v>2003</v>
      </c>
      <c r="H3992" s="4">
        <v>5</v>
      </c>
      <c r="I3992" s="3" t="s">
        <v>36</v>
      </c>
      <c r="J3992" s="3">
        <v>4</v>
      </c>
      <c r="K3992" s="3">
        <v>3</v>
      </c>
      <c r="L3992" s="3">
        <v>0</v>
      </c>
      <c r="M3992" s="3">
        <v>2</v>
      </c>
      <c r="N3992" s="3">
        <v>2</v>
      </c>
      <c r="O3992" s="3">
        <v>0</v>
      </c>
      <c r="P3992" s="3">
        <f t="shared" si="188"/>
        <v>11</v>
      </c>
      <c r="Q3992" s="3">
        <v>164</v>
      </c>
      <c r="R3992" s="3">
        <f t="shared" si="187"/>
        <v>2</v>
      </c>
      <c r="S3992" s="3">
        <v>11</v>
      </c>
      <c r="T3992" s="3">
        <f>IF(AND(H3992&lt;5,S3992&gt;=VLOOKUP(A3992,anni!$A$1:$O$32,6,0)),1,0)</f>
        <v>0</v>
      </c>
    </row>
    <row r="3993" spans="1:20" x14ac:dyDescent="0.3">
      <c r="A3993" s="3">
        <v>2003</v>
      </c>
      <c r="B3993" s="3">
        <v>72</v>
      </c>
      <c r="C3993" s="3" t="s">
        <v>47</v>
      </c>
      <c r="D3993" s="3" t="s">
        <v>118</v>
      </c>
      <c r="E3993" s="3" t="s">
        <v>118</v>
      </c>
      <c r="F3993" s="3">
        <v>4488</v>
      </c>
      <c r="G3993" s="3">
        <f t="shared" si="189"/>
        <v>2003</v>
      </c>
      <c r="H3993" s="4">
        <v>4</v>
      </c>
      <c r="I3993" s="3" t="s">
        <v>36</v>
      </c>
      <c r="P3993" s="3">
        <f t="shared" si="188"/>
        <v>-1</v>
      </c>
      <c r="Q3993" s="3">
        <v>290</v>
      </c>
      <c r="R3993" s="3">
        <f t="shared" si="187"/>
        <v>1</v>
      </c>
      <c r="S3993" s="3">
        <v>-1</v>
      </c>
      <c r="T3993" s="3">
        <f>IF(AND(H3993&lt;5,S3993&gt;=VLOOKUP(A3993,anni!$A$1:$O$32,6,0)),1,0)</f>
        <v>0</v>
      </c>
    </row>
    <row r="3994" spans="1:20" x14ac:dyDescent="0.3">
      <c r="A3994" s="3">
        <v>2003</v>
      </c>
      <c r="B3994" s="3">
        <v>73</v>
      </c>
      <c r="C3994" s="3" t="s">
        <v>34</v>
      </c>
      <c r="D3994" s="3" t="s">
        <v>103</v>
      </c>
      <c r="E3994" s="3" t="s">
        <v>103</v>
      </c>
      <c r="F3994" s="3">
        <v>4138</v>
      </c>
      <c r="G3994" s="3">
        <f t="shared" si="189"/>
        <v>2003</v>
      </c>
      <c r="H3994" s="4">
        <v>5</v>
      </c>
      <c r="I3994" s="3" t="s">
        <v>36</v>
      </c>
      <c r="J3994" s="3">
        <v>5</v>
      </c>
      <c r="K3994" s="3">
        <v>7</v>
      </c>
      <c r="L3994" s="3">
        <v>0</v>
      </c>
      <c r="M3994" s="3">
        <v>7</v>
      </c>
      <c r="N3994" s="3">
        <v>0</v>
      </c>
      <c r="O3994" s="3">
        <v>7</v>
      </c>
      <c r="P3994" s="3">
        <f t="shared" si="188"/>
        <v>26</v>
      </c>
      <c r="Q3994" s="3">
        <v>25</v>
      </c>
      <c r="R3994" s="3">
        <f t="shared" si="187"/>
        <v>3</v>
      </c>
      <c r="S3994" s="3">
        <v>26</v>
      </c>
      <c r="T3994" s="3">
        <f>IF(AND(H3994&lt;5,S3994&gt;=VLOOKUP(A3994,anni!$A$1:$O$32,6,0)),1,0)</f>
        <v>0</v>
      </c>
    </row>
    <row r="3995" spans="1:20" x14ac:dyDescent="0.3">
      <c r="A3995" s="3">
        <v>2003</v>
      </c>
      <c r="B3995" s="3">
        <v>74</v>
      </c>
      <c r="C3995" s="3" t="s">
        <v>56</v>
      </c>
      <c r="D3995" s="3" t="s">
        <v>66</v>
      </c>
      <c r="E3995" s="3" t="s">
        <v>66</v>
      </c>
      <c r="F3995" s="3">
        <v>4524</v>
      </c>
      <c r="G3995" s="3">
        <f t="shared" si="189"/>
        <v>2003</v>
      </c>
      <c r="H3995" s="4">
        <v>3</v>
      </c>
      <c r="I3995" s="3" t="s">
        <v>36</v>
      </c>
      <c r="J3995" s="3">
        <v>2</v>
      </c>
      <c r="K3995" s="3">
        <v>3</v>
      </c>
      <c r="L3995" s="3">
        <v>0</v>
      </c>
      <c r="M3995" s="3">
        <v>1</v>
      </c>
      <c r="N3995" s="3">
        <v>2</v>
      </c>
      <c r="O3995" s="3">
        <v>1</v>
      </c>
      <c r="P3995" s="3">
        <f t="shared" si="188"/>
        <v>12.6</v>
      </c>
      <c r="Q3995" s="3">
        <v>193</v>
      </c>
      <c r="R3995" s="3">
        <f t="shared" si="187"/>
        <v>1</v>
      </c>
      <c r="S3995" s="3">
        <v>9</v>
      </c>
      <c r="T3995" s="3">
        <f>IF(AND(H3995&lt;5,S3995&gt;=VLOOKUP(A3995,anni!$A$1:$O$32,6,0)),1,0)</f>
        <v>0</v>
      </c>
    </row>
    <row r="3996" spans="1:20" x14ac:dyDescent="0.3">
      <c r="A3996" s="3">
        <v>2003</v>
      </c>
      <c r="B3996" s="3">
        <v>75</v>
      </c>
      <c r="C3996" s="3" t="s">
        <v>135</v>
      </c>
      <c r="D3996" s="3" t="s">
        <v>145</v>
      </c>
      <c r="E3996" s="3" t="s">
        <v>145</v>
      </c>
      <c r="F3996" s="3">
        <v>4174</v>
      </c>
      <c r="G3996" s="3">
        <f t="shared" si="189"/>
        <v>2003</v>
      </c>
      <c r="H3996" s="4">
        <v>4</v>
      </c>
      <c r="I3996" s="3" t="s">
        <v>36</v>
      </c>
      <c r="J3996" s="3">
        <v>4</v>
      </c>
      <c r="K3996" s="3">
        <v>3</v>
      </c>
      <c r="L3996" s="3">
        <v>1</v>
      </c>
      <c r="M3996" s="3">
        <v>0</v>
      </c>
      <c r="N3996" s="3">
        <v>2</v>
      </c>
      <c r="O3996" s="3">
        <v>0</v>
      </c>
      <c r="P3996" s="3">
        <f t="shared" si="188"/>
        <v>12</v>
      </c>
      <c r="Q3996" s="3">
        <v>179</v>
      </c>
      <c r="R3996" s="3">
        <f t="shared" si="187"/>
        <v>4</v>
      </c>
      <c r="S3996" s="3">
        <v>10</v>
      </c>
      <c r="T3996" s="3">
        <f>IF(AND(H3996&lt;5,S3996&gt;=VLOOKUP(A3996,anni!$A$1:$O$32,6,0)),1,0)</f>
        <v>0</v>
      </c>
    </row>
    <row r="3997" spans="1:20" x14ac:dyDescent="0.3">
      <c r="A3997" s="3">
        <v>2003</v>
      </c>
      <c r="B3997" s="3">
        <v>76</v>
      </c>
      <c r="C3997" s="3" t="s">
        <v>34</v>
      </c>
      <c r="D3997" s="3" t="s">
        <v>41</v>
      </c>
      <c r="E3997" s="3" t="s">
        <v>41</v>
      </c>
      <c r="F3997" s="3">
        <v>4553</v>
      </c>
      <c r="G3997" s="3">
        <f t="shared" si="189"/>
        <v>2003</v>
      </c>
      <c r="H3997" s="4">
        <v>2</v>
      </c>
      <c r="I3997" s="3" t="s">
        <v>31</v>
      </c>
      <c r="J3997" s="3">
        <v>0</v>
      </c>
      <c r="K3997" s="3">
        <v>0</v>
      </c>
      <c r="L3997" s="3">
        <v>0</v>
      </c>
      <c r="M3997" s="3">
        <v>0</v>
      </c>
      <c r="N3997" s="3">
        <v>2</v>
      </c>
      <c r="O3997" s="3">
        <v>1</v>
      </c>
      <c r="P3997" s="3">
        <f t="shared" si="188"/>
        <v>4.8000000000000007</v>
      </c>
      <c r="Q3997" s="3">
        <v>263</v>
      </c>
      <c r="R3997" s="3">
        <f t="shared" si="187"/>
        <v>1</v>
      </c>
      <c r="S3997" s="3">
        <v>3</v>
      </c>
      <c r="T3997" s="3">
        <f>IF(AND(H3997&lt;5,S3997&gt;=VLOOKUP(A3997,anni!$A$1:$O$32,6,0)),1,0)</f>
        <v>0</v>
      </c>
    </row>
    <row r="3998" spans="1:20" x14ac:dyDescent="0.3">
      <c r="A3998" s="3">
        <v>2003</v>
      </c>
      <c r="B3998" s="3">
        <v>77</v>
      </c>
      <c r="C3998" s="3" t="s">
        <v>101</v>
      </c>
      <c r="D3998" s="3" t="s">
        <v>104</v>
      </c>
      <c r="E3998" s="3" t="s">
        <v>104</v>
      </c>
      <c r="F3998" s="3">
        <v>4435</v>
      </c>
      <c r="G3998" s="3">
        <f t="shared" si="189"/>
        <v>2003</v>
      </c>
      <c r="H3998" s="4">
        <v>5</v>
      </c>
      <c r="I3998" s="3" t="s">
        <v>36</v>
      </c>
      <c r="J3998" s="3">
        <v>3</v>
      </c>
      <c r="K3998" s="3">
        <v>1</v>
      </c>
      <c r="L3998" s="3">
        <v>0</v>
      </c>
      <c r="M3998" s="3">
        <v>2</v>
      </c>
      <c r="N3998" s="3">
        <v>1</v>
      </c>
      <c r="O3998" s="3">
        <v>0</v>
      </c>
      <c r="P3998" s="3">
        <f t="shared" si="188"/>
        <v>7</v>
      </c>
      <c r="Q3998" s="3">
        <v>220</v>
      </c>
      <c r="R3998" s="3">
        <f t="shared" si="187"/>
        <v>1</v>
      </c>
      <c r="S3998" s="3">
        <v>7</v>
      </c>
      <c r="T3998" s="3">
        <f>IF(AND(H3998&lt;5,S3998&gt;=VLOOKUP(A3998,anni!$A$1:$O$32,6,0)),1,0)</f>
        <v>0</v>
      </c>
    </row>
    <row r="3999" spans="1:20" x14ac:dyDescent="0.3">
      <c r="A3999" s="3">
        <v>2003</v>
      </c>
      <c r="B3999" s="3">
        <v>78</v>
      </c>
      <c r="C3999" s="3" t="s">
        <v>34</v>
      </c>
      <c r="D3999" s="3" t="s">
        <v>83</v>
      </c>
      <c r="E3999" s="3" t="s">
        <v>83</v>
      </c>
      <c r="F3999" s="3">
        <v>4289</v>
      </c>
      <c r="G3999" s="3">
        <f t="shared" si="189"/>
        <v>2003</v>
      </c>
      <c r="H3999" s="4">
        <v>5</v>
      </c>
      <c r="I3999" s="3" t="s">
        <v>36</v>
      </c>
      <c r="J3999" s="3">
        <v>7</v>
      </c>
      <c r="K3999" s="3">
        <v>3</v>
      </c>
      <c r="L3999" s="3">
        <v>0</v>
      </c>
      <c r="M3999" s="3">
        <v>3</v>
      </c>
      <c r="N3999" s="3">
        <v>4</v>
      </c>
      <c r="O3999" s="3">
        <v>1</v>
      </c>
      <c r="P3999" s="3">
        <f t="shared" si="188"/>
        <v>18</v>
      </c>
      <c r="Q3999" s="3">
        <v>77</v>
      </c>
      <c r="R3999" s="3">
        <f t="shared" si="187"/>
        <v>2</v>
      </c>
      <c r="S3999" s="3">
        <v>18</v>
      </c>
      <c r="T3999" s="3">
        <f>IF(AND(H3999&lt;5,S3999&gt;=VLOOKUP(A3999,anni!$A$1:$O$32,6,0)),1,0)</f>
        <v>0</v>
      </c>
    </row>
    <row r="4000" spans="1:20" x14ac:dyDescent="0.3">
      <c r="A4000" s="3">
        <v>2003</v>
      </c>
      <c r="B4000" s="3">
        <v>79</v>
      </c>
      <c r="C4000" s="3" t="s">
        <v>45</v>
      </c>
      <c r="D4000" s="3" t="s">
        <v>68</v>
      </c>
      <c r="E4000" s="3" t="s">
        <v>68</v>
      </c>
      <c r="F4000" s="3">
        <v>4554</v>
      </c>
      <c r="G4000" s="3">
        <f t="shared" si="189"/>
        <v>2003</v>
      </c>
      <c r="H4000" s="4">
        <v>2</v>
      </c>
      <c r="I4000" s="3" t="s">
        <v>31</v>
      </c>
      <c r="J4000" s="3">
        <v>2</v>
      </c>
      <c r="K4000" s="3">
        <v>0</v>
      </c>
      <c r="L4000" s="3">
        <v>0</v>
      </c>
      <c r="M4000" s="3">
        <v>1</v>
      </c>
      <c r="N4000" s="3">
        <v>0</v>
      </c>
      <c r="O4000" s="3">
        <v>0</v>
      </c>
      <c r="P4000" s="3">
        <f t="shared" si="188"/>
        <v>4.8000000000000007</v>
      </c>
      <c r="Q4000" s="3">
        <v>263</v>
      </c>
      <c r="R4000" s="3">
        <f t="shared" si="187"/>
        <v>1</v>
      </c>
      <c r="S4000" s="3">
        <v>3</v>
      </c>
      <c r="T4000" s="3">
        <f>IF(AND(H4000&lt;5,S4000&gt;=VLOOKUP(A4000,anni!$A$1:$O$32,6,0)),1,0)</f>
        <v>0</v>
      </c>
    </row>
    <row r="4001" spans="1:20" x14ac:dyDescent="0.3">
      <c r="A4001" s="3">
        <v>2003</v>
      </c>
      <c r="B4001" s="3">
        <v>80</v>
      </c>
      <c r="C4001" s="3" t="s">
        <v>39</v>
      </c>
      <c r="D4001" s="3" t="s">
        <v>146</v>
      </c>
      <c r="E4001" s="3" t="s">
        <v>146</v>
      </c>
      <c r="F4001" s="3">
        <v>4334</v>
      </c>
      <c r="G4001" s="3">
        <f t="shared" si="189"/>
        <v>2003</v>
      </c>
      <c r="H4001" s="4">
        <v>4</v>
      </c>
      <c r="I4001" s="3" t="s">
        <v>36</v>
      </c>
      <c r="J4001" s="3">
        <v>3</v>
      </c>
      <c r="K4001" s="3">
        <v>3</v>
      </c>
      <c r="L4001" s="3">
        <v>0</v>
      </c>
      <c r="M4001" s="3">
        <v>1</v>
      </c>
      <c r="N4001" s="3">
        <v>1</v>
      </c>
      <c r="O4001" s="3">
        <v>1</v>
      </c>
      <c r="P4001" s="3">
        <f t="shared" si="188"/>
        <v>10.799999999999999</v>
      </c>
      <c r="Q4001" s="3">
        <v>193</v>
      </c>
      <c r="R4001" s="3">
        <f t="shared" ref="R4001:R4064" si="190">COUNTIF($F$609:$F$5991,F4001)</f>
        <v>3</v>
      </c>
      <c r="S4001" s="3">
        <v>9</v>
      </c>
      <c r="T4001" s="3">
        <f>IF(AND(H4001&lt;5,S4001&gt;=VLOOKUP(A4001,anni!$A$1:$O$32,6,0)),1,0)</f>
        <v>0</v>
      </c>
    </row>
    <row r="4002" spans="1:20" x14ac:dyDescent="0.3">
      <c r="A4002" s="3">
        <v>2003</v>
      </c>
      <c r="B4002" s="3">
        <v>81</v>
      </c>
      <c r="C4002" s="3" t="s">
        <v>53</v>
      </c>
      <c r="D4002" s="3" t="s">
        <v>113</v>
      </c>
      <c r="E4002" s="3" t="s">
        <v>113</v>
      </c>
      <c r="F4002" s="3">
        <v>3969</v>
      </c>
      <c r="G4002" s="3">
        <f t="shared" si="189"/>
        <v>2003</v>
      </c>
      <c r="H4002" s="4">
        <v>5</v>
      </c>
      <c r="I4002" s="3" t="s">
        <v>36</v>
      </c>
      <c r="J4002" s="3">
        <v>7</v>
      </c>
      <c r="K4002" s="3">
        <v>2</v>
      </c>
      <c r="L4002" s="3">
        <v>7</v>
      </c>
      <c r="M4002" s="3">
        <v>7</v>
      </c>
      <c r="N4002" s="3">
        <v>7</v>
      </c>
      <c r="O4002" s="3">
        <v>7</v>
      </c>
      <c r="P4002" s="3">
        <f t="shared" si="188"/>
        <v>37</v>
      </c>
      <c r="Q4002" s="3">
        <v>4</v>
      </c>
      <c r="R4002" s="3">
        <f t="shared" si="190"/>
        <v>4</v>
      </c>
      <c r="S4002" s="3">
        <v>37</v>
      </c>
      <c r="T4002" s="3">
        <f>IF(AND(H4002&lt;5,S4002&gt;=VLOOKUP(A4002,anni!$A$1:$O$32,6,0)),1,0)</f>
        <v>0</v>
      </c>
    </row>
    <row r="4003" spans="1:20" x14ac:dyDescent="0.3">
      <c r="A4003" s="3">
        <v>2003</v>
      </c>
      <c r="B4003" s="3">
        <v>82</v>
      </c>
      <c r="C4003" s="3" t="s">
        <v>101</v>
      </c>
      <c r="D4003" s="3" t="s">
        <v>116</v>
      </c>
      <c r="E4003" s="3" t="s">
        <v>116</v>
      </c>
      <c r="F4003" s="3">
        <v>4489</v>
      </c>
      <c r="G4003" s="3">
        <f t="shared" si="189"/>
        <v>2003</v>
      </c>
      <c r="H4003" s="4">
        <v>4</v>
      </c>
      <c r="I4003" s="3" t="s">
        <v>36</v>
      </c>
      <c r="J4003" s="3">
        <v>5</v>
      </c>
      <c r="K4003" s="3">
        <v>7</v>
      </c>
      <c r="L4003" s="3">
        <v>0</v>
      </c>
      <c r="M4003" s="3">
        <v>2</v>
      </c>
      <c r="N4003" s="3">
        <v>1</v>
      </c>
      <c r="O4003" s="3">
        <v>1</v>
      </c>
      <c r="P4003" s="3">
        <f t="shared" ref="P4003:P4066" si="191">IF(T4003=0,IF(S4003=-1,-1,S4003*HLOOKUP(H4003,$U$1:$Y$2,2,0)),0)</f>
        <v>19.2</v>
      </c>
      <c r="Q4003" s="3">
        <v>99</v>
      </c>
      <c r="R4003" s="3">
        <f t="shared" si="190"/>
        <v>2</v>
      </c>
      <c r="S4003" s="3">
        <v>16</v>
      </c>
      <c r="T4003" s="3">
        <f>IF(AND(H4003&lt;5,S4003&gt;=VLOOKUP(A4003,anni!$A$1:$O$32,6,0)),1,0)</f>
        <v>0</v>
      </c>
    </row>
    <row r="4004" spans="1:20" x14ac:dyDescent="0.3">
      <c r="A4004" s="3">
        <v>2003</v>
      </c>
      <c r="B4004" s="3">
        <v>83</v>
      </c>
      <c r="C4004" s="3" t="s">
        <v>62</v>
      </c>
      <c r="D4004" s="3" t="s">
        <v>142</v>
      </c>
      <c r="E4004" s="3" t="s">
        <v>142</v>
      </c>
      <c r="F4004" s="3">
        <v>4436</v>
      </c>
      <c r="G4004" s="3">
        <f t="shared" si="189"/>
        <v>2003</v>
      </c>
      <c r="H4004" s="4">
        <v>5</v>
      </c>
      <c r="I4004" s="3" t="s">
        <v>36</v>
      </c>
      <c r="J4004" s="3">
        <v>0</v>
      </c>
      <c r="K4004" s="3">
        <v>0</v>
      </c>
      <c r="L4004" s="3">
        <v>0</v>
      </c>
      <c r="M4004" s="3">
        <v>1</v>
      </c>
      <c r="N4004" s="3">
        <v>0</v>
      </c>
      <c r="O4004" s="3">
        <v>0</v>
      </c>
      <c r="P4004" s="3">
        <f t="shared" si="191"/>
        <v>1</v>
      </c>
      <c r="Q4004" s="3">
        <v>278</v>
      </c>
      <c r="R4004" s="3">
        <f t="shared" si="190"/>
        <v>1</v>
      </c>
      <c r="S4004" s="3">
        <v>1</v>
      </c>
      <c r="T4004" s="3">
        <f>IF(AND(H4004&lt;5,S4004&gt;=VLOOKUP(A4004,anni!$A$1:$O$32,6,0)),1,0)</f>
        <v>0</v>
      </c>
    </row>
    <row r="4005" spans="1:20" x14ac:dyDescent="0.3">
      <c r="A4005" s="3">
        <v>2003</v>
      </c>
      <c r="B4005" s="3">
        <v>84</v>
      </c>
      <c r="C4005" s="3" t="s">
        <v>39</v>
      </c>
      <c r="D4005" s="3" t="s">
        <v>40</v>
      </c>
      <c r="E4005" s="3" t="s">
        <v>40</v>
      </c>
      <c r="F4005" s="3">
        <v>4555</v>
      </c>
      <c r="G4005" s="3">
        <f t="shared" si="189"/>
        <v>2003</v>
      </c>
      <c r="H4005" s="4">
        <v>2</v>
      </c>
      <c r="I4005" s="3" t="s">
        <v>31</v>
      </c>
      <c r="J4005" s="3">
        <v>2</v>
      </c>
      <c r="K4005" s="3">
        <v>1</v>
      </c>
      <c r="L4005" s="3">
        <v>0</v>
      </c>
      <c r="M4005" s="3">
        <v>2</v>
      </c>
      <c r="N4005" s="3">
        <v>2</v>
      </c>
      <c r="O4005" s="3">
        <v>4</v>
      </c>
      <c r="P4005" s="3">
        <f t="shared" si="191"/>
        <v>17.600000000000001</v>
      </c>
      <c r="Q4005" s="3">
        <v>164</v>
      </c>
      <c r="R4005" s="3">
        <f t="shared" si="190"/>
        <v>2</v>
      </c>
      <c r="S4005" s="3">
        <v>11</v>
      </c>
      <c r="T4005" s="3">
        <f>IF(AND(H4005&lt;5,S4005&gt;=VLOOKUP(A4005,anni!$A$1:$O$32,6,0)),1,0)</f>
        <v>0</v>
      </c>
    </row>
    <row r="4006" spans="1:20" x14ac:dyDescent="0.3">
      <c r="A4006" s="3">
        <v>2003</v>
      </c>
      <c r="B4006" s="3">
        <v>85</v>
      </c>
      <c r="C4006" s="3" t="s">
        <v>34</v>
      </c>
      <c r="D4006" s="3" t="s">
        <v>41</v>
      </c>
      <c r="E4006" s="3" t="s">
        <v>41</v>
      </c>
      <c r="F4006" s="3">
        <v>4556</v>
      </c>
      <c r="G4006" s="3">
        <f t="shared" si="189"/>
        <v>2003</v>
      </c>
      <c r="H4006" s="4">
        <v>2</v>
      </c>
      <c r="I4006" s="3" t="s">
        <v>31</v>
      </c>
      <c r="J4006" s="3">
        <v>0</v>
      </c>
      <c r="K4006" s="3">
        <v>0</v>
      </c>
      <c r="L4006" s="3">
        <v>0</v>
      </c>
      <c r="M4006" s="3">
        <v>2</v>
      </c>
      <c r="N4006" s="3">
        <v>1</v>
      </c>
      <c r="O4006" s="3">
        <v>0</v>
      </c>
      <c r="P4006" s="3">
        <f t="shared" si="191"/>
        <v>4.8000000000000007</v>
      </c>
      <c r="Q4006" s="3">
        <v>263</v>
      </c>
      <c r="R4006" s="3">
        <f t="shared" si="190"/>
        <v>1</v>
      </c>
      <c r="S4006" s="3">
        <v>3</v>
      </c>
      <c r="T4006" s="3">
        <f>IF(AND(H4006&lt;5,S4006&gt;=VLOOKUP(A4006,anni!$A$1:$O$32,6,0)),1,0)</f>
        <v>0</v>
      </c>
    </row>
    <row r="4007" spans="1:20" x14ac:dyDescent="0.3">
      <c r="A4007" s="3">
        <v>2003</v>
      </c>
      <c r="B4007" s="3">
        <v>86</v>
      </c>
      <c r="C4007" s="3" t="s">
        <v>152</v>
      </c>
      <c r="D4007" s="3" t="s">
        <v>133</v>
      </c>
      <c r="E4007" s="3" t="s">
        <v>133</v>
      </c>
      <c r="F4007" s="3">
        <v>4557</v>
      </c>
      <c r="G4007" s="3">
        <f t="shared" si="189"/>
        <v>2003</v>
      </c>
      <c r="H4007" s="4">
        <v>2</v>
      </c>
      <c r="I4007" s="3" t="s">
        <v>31</v>
      </c>
      <c r="J4007" s="3">
        <v>3</v>
      </c>
      <c r="K4007" s="3">
        <v>4</v>
      </c>
      <c r="L4007" s="3">
        <v>0</v>
      </c>
      <c r="M4007" s="3">
        <v>3</v>
      </c>
      <c r="N4007" s="3">
        <v>1</v>
      </c>
      <c r="O4007" s="3">
        <v>1</v>
      </c>
      <c r="P4007" s="3">
        <f t="shared" si="191"/>
        <v>19.200000000000003</v>
      </c>
      <c r="Q4007" s="3">
        <v>149</v>
      </c>
      <c r="R4007" s="3">
        <f t="shared" si="190"/>
        <v>3</v>
      </c>
      <c r="S4007" s="3">
        <v>12</v>
      </c>
      <c r="T4007" s="3">
        <f>IF(AND(H4007&lt;5,S4007&gt;=VLOOKUP(A4007,anni!$A$1:$O$32,6,0)),1,0)</f>
        <v>0</v>
      </c>
    </row>
    <row r="4008" spans="1:20" x14ac:dyDescent="0.3">
      <c r="A4008" s="3">
        <v>2003</v>
      </c>
      <c r="B4008" s="3">
        <v>87</v>
      </c>
      <c r="C4008" s="3" t="s">
        <v>106</v>
      </c>
      <c r="D4008" s="3" t="s">
        <v>141</v>
      </c>
      <c r="E4008" s="3" t="s">
        <v>141</v>
      </c>
      <c r="F4008" s="3">
        <v>4437</v>
      </c>
      <c r="G4008" s="3">
        <f t="shared" si="189"/>
        <v>2003</v>
      </c>
      <c r="H4008" s="4">
        <v>5</v>
      </c>
      <c r="I4008" s="3" t="s">
        <v>36</v>
      </c>
      <c r="P4008" s="3">
        <f t="shared" si="191"/>
        <v>-1</v>
      </c>
      <c r="Q4008" s="3">
        <v>290</v>
      </c>
      <c r="R4008" s="3">
        <f t="shared" si="190"/>
        <v>1</v>
      </c>
      <c r="S4008" s="3">
        <v>-1</v>
      </c>
      <c r="T4008" s="3">
        <f>IF(AND(H4008&lt;5,S4008&gt;=VLOOKUP(A4008,anni!$A$1:$O$32,6,0)),1,0)</f>
        <v>0</v>
      </c>
    </row>
    <row r="4009" spans="1:20" x14ac:dyDescent="0.3">
      <c r="A4009" s="3">
        <v>2003</v>
      </c>
      <c r="B4009" s="3">
        <v>88</v>
      </c>
      <c r="C4009" s="3" t="s">
        <v>53</v>
      </c>
      <c r="D4009" s="3" t="s">
        <v>54</v>
      </c>
      <c r="E4009" s="3" t="s">
        <v>54</v>
      </c>
      <c r="F4009" s="3">
        <v>4558</v>
      </c>
      <c r="G4009" s="3">
        <f t="shared" si="189"/>
        <v>2003</v>
      </c>
      <c r="H4009" s="4">
        <v>2</v>
      </c>
      <c r="I4009" s="3" t="s">
        <v>31</v>
      </c>
      <c r="J4009" s="3">
        <v>3</v>
      </c>
      <c r="K4009" s="3">
        <v>0</v>
      </c>
      <c r="L4009" s="3">
        <v>0</v>
      </c>
      <c r="M4009" s="3">
        <v>6</v>
      </c>
      <c r="N4009" s="3">
        <v>3</v>
      </c>
      <c r="O4009" s="3">
        <v>7</v>
      </c>
      <c r="P4009" s="3">
        <f t="shared" si="191"/>
        <v>30.400000000000002</v>
      </c>
      <c r="Q4009" s="3">
        <v>68</v>
      </c>
      <c r="R4009" s="3">
        <f t="shared" si="190"/>
        <v>4</v>
      </c>
      <c r="S4009" s="3">
        <v>19</v>
      </c>
      <c r="T4009" s="3">
        <f>IF(AND(H4009&lt;5,S4009&gt;=VLOOKUP(A4009,anni!$A$1:$O$32,6,0)),1,0)</f>
        <v>0</v>
      </c>
    </row>
    <row r="4010" spans="1:20" x14ac:dyDescent="0.3">
      <c r="A4010" s="3">
        <v>2003</v>
      </c>
      <c r="B4010" s="3">
        <v>89</v>
      </c>
      <c r="C4010" s="3" t="s">
        <v>45</v>
      </c>
      <c r="D4010" s="3" t="s">
        <v>49</v>
      </c>
      <c r="E4010" s="3" t="s">
        <v>49</v>
      </c>
      <c r="F4010" s="3">
        <v>3970</v>
      </c>
      <c r="G4010" s="3">
        <f t="shared" si="189"/>
        <v>2003</v>
      </c>
      <c r="H4010" s="4">
        <v>5</v>
      </c>
      <c r="I4010" s="3" t="s">
        <v>36</v>
      </c>
      <c r="J4010" s="3">
        <v>7</v>
      </c>
      <c r="K4010" s="3">
        <v>5</v>
      </c>
      <c r="L4010" s="3">
        <v>2</v>
      </c>
      <c r="M4010" s="3">
        <v>2</v>
      </c>
      <c r="N4010" s="3">
        <v>1</v>
      </c>
      <c r="O4010" s="3">
        <v>1</v>
      </c>
      <c r="P4010" s="3">
        <f t="shared" si="191"/>
        <v>18</v>
      </c>
      <c r="Q4010" s="3">
        <v>77</v>
      </c>
      <c r="R4010" s="3">
        <f t="shared" si="190"/>
        <v>4</v>
      </c>
      <c r="S4010" s="3">
        <v>18</v>
      </c>
      <c r="T4010" s="3">
        <f>IF(AND(H4010&lt;5,S4010&gt;=VLOOKUP(A4010,anni!$A$1:$O$32,6,0)),1,0)</f>
        <v>0</v>
      </c>
    </row>
    <row r="4011" spans="1:20" x14ac:dyDescent="0.3">
      <c r="A4011" s="3">
        <v>2003</v>
      </c>
      <c r="B4011" s="3">
        <v>90</v>
      </c>
      <c r="C4011" s="3" t="s">
        <v>47</v>
      </c>
      <c r="D4011" s="3" t="s">
        <v>77</v>
      </c>
      <c r="E4011" s="3" t="s">
        <v>77</v>
      </c>
      <c r="F4011" s="3">
        <v>4178</v>
      </c>
      <c r="G4011" s="3">
        <f t="shared" si="189"/>
        <v>2003</v>
      </c>
      <c r="H4011" s="4">
        <v>4</v>
      </c>
      <c r="I4011" s="3" t="s">
        <v>36</v>
      </c>
      <c r="J4011" s="3">
        <v>0</v>
      </c>
      <c r="K4011" s="3">
        <v>0</v>
      </c>
      <c r="L4011" s="3">
        <v>1</v>
      </c>
      <c r="M4011" s="3">
        <v>0</v>
      </c>
      <c r="N4011" s="3">
        <v>2</v>
      </c>
      <c r="O4011" s="3">
        <v>1</v>
      </c>
      <c r="P4011" s="3">
        <f t="shared" si="191"/>
        <v>4.8</v>
      </c>
      <c r="Q4011" s="3">
        <v>255</v>
      </c>
      <c r="R4011" s="3">
        <f t="shared" si="190"/>
        <v>2</v>
      </c>
      <c r="S4011" s="3">
        <v>4</v>
      </c>
      <c r="T4011" s="3">
        <f>IF(AND(H4011&lt;5,S4011&gt;=VLOOKUP(A4011,anni!$A$1:$O$32,6,0)),1,0)</f>
        <v>0</v>
      </c>
    </row>
    <row r="4012" spans="1:20" x14ac:dyDescent="0.3">
      <c r="A4012" s="3">
        <v>2003</v>
      </c>
      <c r="B4012" s="3">
        <v>91</v>
      </c>
      <c r="C4012" s="3" t="s">
        <v>32</v>
      </c>
      <c r="D4012" s="3" t="s">
        <v>33</v>
      </c>
      <c r="E4012" s="3" t="s">
        <v>33</v>
      </c>
      <c r="F4012" s="3">
        <v>4559</v>
      </c>
      <c r="G4012" s="3">
        <f t="shared" si="189"/>
        <v>2003</v>
      </c>
      <c r="H4012" s="4">
        <v>2</v>
      </c>
      <c r="I4012" s="3" t="s">
        <v>31</v>
      </c>
      <c r="J4012" s="3">
        <v>0</v>
      </c>
      <c r="K4012" s="3">
        <v>1</v>
      </c>
      <c r="L4012" s="3">
        <v>0</v>
      </c>
      <c r="M4012" s="3">
        <v>0</v>
      </c>
      <c r="N4012" s="3">
        <v>0</v>
      </c>
      <c r="O4012" s="3">
        <v>0</v>
      </c>
      <c r="P4012" s="3">
        <f t="shared" si="191"/>
        <v>1.6</v>
      </c>
      <c r="Q4012" s="3">
        <v>278</v>
      </c>
      <c r="R4012" s="3">
        <f t="shared" si="190"/>
        <v>1</v>
      </c>
      <c r="S4012" s="3">
        <v>1</v>
      </c>
      <c r="T4012" s="3">
        <f>IF(AND(H4012&lt;5,S4012&gt;=VLOOKUP(A4012,anni!$A$1:$O$32,6,0)),1,0)</f>
        <v>0</v>
      </c>
    </row>
    <row r="4013" spans="1:20" x14ac:dyDescent="0.3">
      <c r="A4013" s="3">
        <v>2003</v>
      </c>
      <c r="B4013" s="3">
        <v>92</v>
      </c>
      <c r="C4013" s="3" t="s">
        <v>59</v>
      </c>
      <c r="D4013" s="3" t="s">
        <v>60</v>
      </c>
      <c r="E4013" s="3" t="s">
        <v>60</v>
      </c>
      <c r="F4013" s="3">
        <v>4490</v>
      </c>
      <c r="G4013" s="3">
        <f t="shared" si="189"/>
        <v>2003</v>
      </c>
      <c r="H4013" s="4">
        <v>4</v>
      </c>
      <c r="I4013" s="3" t="s">
        <v>36</v>
      </c>
      <c r="J4013" s="3">
        <v>6</v>
      </c>
      <c r="K4013" s="3">
        <v>3</v>
      </c>
      <c r="L4013" s="3">
        <v>0</v>
      </c>
      <c r="M4013" s="3">
        <v>7</v>
      </c>
      <c r="N4013" s="3">
        <v>1</v>
      </c>
      <c r="O4013" s="3">
        <v>0</v>
      </c>
      <c r="P4013" s="3">
        <f t="shared" si="191"/>
        <v>20.399999999999999</v>
      </c>
      <c r="Q4013" s="3">
        <v>87</v>
      </c>
      <c r="R4013" s="3">
        <f t="shared" si="190"/>
        <v>1</v>
      </c>
      <c r="S4013" s="3">
        <v>17</v>
      </c>
      <c r="T4013" s="3">
        <f>IF(AND(H4013&lt;5,S4013&gt;=VLOOKUP(A4013,anni!$A$1:$O$32,6,0)),1,0)</f>
        <v>0</v>
      </c>
    </row>
    <row r="4014" spans="1:20" x14ac:dyDescent="0.3">
      <c r="A4014" s="3">
        <v>2003</v>
      </c>
      <c r="B4014" s="3">
        <v>93</v>
      </c>
      <c r="C4014" s="3" t="s">
        <v>34</v>
      </c>
      <c r="D4014" s="3" t="s">
        <v>97</v>
      </c>
      <c r="E4014" s="3" t="s">
        <v>97</v>
      </c>
      <c r="F4014" s="3">
        <v>4438</v>
      </c>
      <c r="G4014" s="3">
        <f t="shared" si="189"/>
        <v>2003</v>
      </c>
      <c r="H4014" s="4">
        <v>5</v>
      </c>
      <c r="I4014" s="3" t="s">
        <v>36</v>
      </c>
      <c r="J4014" s="3">
        <v>0</v>
      </c>
      <c r="K4014" s="3">
        <v>0</v>
      </c>
      <c r="L4014" s="3">
        <v>0</v>
      </c>
      <c r="M4014" s="3">
        <v>0</v>
      </c>
      <c r="N4014" s="3">
        <v>2</v>
      </c>
      <c r="O4014" s="3">
        <v>0</v>
      </c>
      <c r="P4014" s="3">
        <f t="shared" si="191"/>
        <v>2</v>
      </c>
      <c r="Q4014" s="3">
        <v>273</v>
      </c>
      <c r="R4014" s="3">
        <f t="shared" si="190"/>
        <v>1</v>
      </c>
      <c r="S4014" s="3">
        <v>2</v>
      </c>
      <c r="T4014" s="3">
        <f>IF(AND(H4014&lt;5,S4014&gt;=VLOOKUP(A4014,anni!$A$1:$O$32,6,0)),1,0)</f>
        <v>0</v>
      </c>
    </row>
    <row r="4015" spans="1:20" x14ac:dyDescent="0.3">
      <c r="A4015" s="3">
        <v>2003</v>
      </c>
      <c r="B4015" s="3">
        <v>94</v>
      </c>
      <c r="C4015" s="3" t="s">
        <v>47</v>
      </c>
      <c r="D4015" s="3" t="s">
        <v>100</v>
      </c>
      <c r="E4015" s="3" t="s">
        <v>100</v>
      </c>
      <c r="F4015" s="3">
        <v>4439</v>
      </c>
      <c r="G4015" s="3">
        <f t="shared" si="189"/>
        <v>2003</v>
      </c>
      <c r="H4015" s="4">
        <v>5</v>
      </c>
      <c r="I4015" s="3" t="s">
        <v>36</v>
      </c>
      <c r="J4015" s="3">
        <v>4</v>
      </c>
      <c r="K4015" s="3">
        <v>1</v>
      </c>
      <c r="L4015" s="3">
        <v>0</v>
      </c>
      <c r="M4015" s="3">
        <v>6</v>
      </c>
      <c r="N4015" s="3">
        <v>7</v>
      </c>
      <c r="O4015" s="3">
        <v>0</v>
      </c>
      <c r="P4015" s="3">
        <f t="shared" si="191"/>
        <v>18</v>
      </c>
      <c r="Q4015" s="3">
        <v>77</v>
      </c>
      <c r="R4015" s="3">
        <f t="shared" si="190"/>
        <v>1</v>
      </c>
      <c r="S4015" s="3">
        <v>18</v>
      </c>
      <c r="T4015" s="3">
        <f>IF(AND(H4015&lt;5,S4015&gt;=VLOOKUP(A4015,anni!$A$1:$O$32,6,0)),1,0)</f>
        <v>0</v>
      </c>
    </row>
    <row r="4016" spans="1:20" x14ac:dyDescent="0.3">
      <c r="A4016" s="3">
        <v>2003</v>
      </c>
      <c r="B4016" s="3">
        <v>95</v>
      </c>
      <c r="C4016" s="3" t="s">
        <v>56</v>
      </c>
      <c r="D4016" s="3" t="s">
        <v>99</v>
      </c>
      <c r="E4016" s="3" t="s">
        <v>99</v>
      </c>
      <c r="F4016" s="3">
        <v>4525</v>
      </c>
      <c r="G4016" s="3">
        <f t="shared" si="189"/>
        <v>2003</v>
      </c>
      <c r="H4016" s="4">
        <v>3</v>
      </c>
      <c r="I4016" s="3" t="s">
        <v>36</v>
      </c>
      <c r="J4016" s="3">
        <v>5</v>
      </c>
      <c r="K4016" s="3">
        <v>4</v>
      </c>
      <c r="L4016" s="3">
        <v>0</v>
      </c>
      <c r="M4016" s="3">
        <v>7</v>
      </c>
      <c r="N4016" s="3">
        <v>2</v>
      </c>
      <c r="O4016" s="3">
        <v>1</v>
      </c>
      <c r="P4016" s="3">
        <f t="shared" si="191"/>
        <v>26.599999999999998</v>
      </c>
      <c r="Q4016" s="3">
        <v>68</v>
      </c>
      <c r="R4016" s="3">
        <f t="shared" si="190"/>
        <v>2</v>
      </c>
      <c r="S4016" s="3">
        <v>19</v>
      </c>
      <c r="T4016" s="3">
        <f>IF(AND(H4016&lt;5,S4016&gt;=VLOOKUP(A4016,anni!$A$1:$O$32,6,0)),1,0)</f>
        <v>0</v>
      </c>
    </row>
    <row r="4017" spans="1:20" x14ac:dyDescent="0.3">
      <c r="A4017" s="3">
        <v>2003</v>
      </c>
      <c r="B4017" s="3">
        <v>96</v>
      </c>
      <c r="C4017" s="3" t="s">
        <v>47</v>
      </c>
      <c r="D4017" s="3" t="s">
        <v>48</v>
      </c>
      <c r="E4017" s="3" t="s">
        <v>48</v>
      </c>
      <c r="F4017" s="3">
        <v>4293</v>
      </c>
      <c r="G4017" s="3">
        <f t="shared" si="189"/>
        <v>2003</v>
      </c>
      <c r="H4017" s="4">
        <v>5</v>
      </c>
      <c r="I4017" s="3" t="s">
        <v>36</v>
      </c>
      <c r="J4017" s="3">
        <v>2</v>
      </c>
      <c r="K4017" s="3">
        <v>6</v>
      </c>
      <c r="L4017" s="3">
        <v>7</v>
      </c>
      <c r="M4017" s="3">
        <v>7</v>
      </c>
      <c r="N4017" s="3">
        <v>1</v>
      </c>
      <c r="O4017" s="3">
        <v>1</v>
      </c>
      <c r="P4017" s="3">
        <f t="shared" si="191"/>
        <v>24</v>
      </c>
      <c r="Q4017" s="3">
        <v>39</v>
      </c>
      <c r="R4017" s="3">
        <f t="shared" si="190"/>
        <v>2</v>
      </c>
      <c r="S4017" s="3">
        <v>24</v>
      </c>
      <c r="T4017" s="3">
        <f>IF(AND(H4017&lt;5,S4017&gt;=VLOOKUP(A4017,anni!$A$1:$O$32,6,0)),1,0)</f>
        <v>0</v>
      </c>
    </row>
    <row r="4018" spans="1:20" x14ac:dyDescent="0.3">
      <c r="A4018" s="3">
        <v>2003</v>
      </c>
      <c r="B4018" s="3">
        <v>97</v>
      </c>
      <c r="C4018" s="3" t="s">
        <v>34</v>
      </c>
      <c r="D4018" s="3" t="s">
        <v>41</v>
      </c>
      <c r="E4018" s="3" t="s">
        <v>41</v>
      </c>
      <c r="F4018" s="3">
        <v>4440</v>
      </c>
      <c r="G4018" s="3">
        <f t="shared" si="189"/>
        <v>2003</v>
      </c>
      <c r="H4018" s="4">
        <v>5</v>
      </c>
      <c r="I4018" s="3" t="s">
        <v>36</v>
      </c>
      <c r="J4018" s="3">
        <v>2</v>
      </c>
      <c r="K4018" s="3">
        <v>0</v>
      </c>
      <c r="L4018" s="3">
        <v>1</v>
      </c>
      <c r="M4018" s="3">
        <v>2</v>
      </c>
      <c r="N4018" s="3">
        <v>4</v>
      </c>
      <c r="O4018" s="3">
        <v>1</v>
      </c>
      <c r="P4018" s="3">
        <f t="shared" si="191"/>
        <v>10</v>
      </c>
      <c r="Q4018" s="3">
        <v>179</v>
      </c>
      <c r="R4018" s="3">
        <f t="shared" si="190"/>
        <v>1</v>
      </c>
      <c r="S4018" s="3">
        <v>10</v>
      </c>
      <c r="T4018" s="3">
        <f>IF(AND(H4018&lt;5,S4018&gt;=VLOOKUP(A4018,anni!$A$1:$O$32,6,0)),1,0)</f>
        <v>0</v>
      </c>
    </row>
    <row r="4019" spans="1:20" x14ac:dyDescent="0.3">
      <c r="A4019" s="3">
        <v>2003</v>
      </c>
      <c r="B4019" s="3">
        <v>98</v>
      </c>
      <c r="C4019" s="3" t="s">
        <v>47</v>
      </c>
      <c r="D4019" s="3" t="s">
        <v>108</v>
      </c>
      <c r="E4019" s="3" t="s">
        <v>108</v>
      </c>
      <c r="F4019" s="3">
        <v>4441</v>
      </c>
      <c r="G4019" s="3">
        <f t="shared" si="189"/>
        <v>2003</v>
      </c>
      <c r="H4019" s="4">
        <v>5</v>
      </c>
      <c r="I4019" s="3" t="s">
        <v>36</v>
      </c>
      <c r="J4019" s="3">
        <v>5</v>
      </c>
      <c r="K4019" s="3">
        <v>2</v>
      </c>
      <c r="L4019" s="3">
        <v>0</v>
      </c>
      <c r="M4019" s="3">
        <v>2</v>
      </c>
      <c r="N4019" s="3">
        <v>7</v>
      </c>
      <c r="O4019" s="3">
        <v>4</v>
      </c>
      <c r="P4019" s="3">
        <f t="shared" si="191"/>
        <v>20</v>
      </c>
      <c r="Q4019" s="3">
        <v>62</v>
      </c>
      <c r="R4019" s="3">
        <f t="shared" si="190"/>
        <v>1</v>
      </c>
      <c r="S4019" s="3">
        <v>20</v>
      </c>
      <c r="T4019" s="3">
        <f>IF(AND(H4019&lt;5,S4019&gt;=VLOOKUP(A4019,anni!$A$1:$O$32,6,0)),1,0)</f>
        <v>0</v>
      </c>
    </row>
    <row r="4020" spans="1:20" x14ac:dyDescent="0.3">
      <c r="A4020" s="3">
        <v>2003</v>
      </c>
      <c r="B4020" s="3">
        <v>99</v>
      </c>
      <c r="C4020" s="3" t="s">
        <v>69</v>
      </c>
      <c r="D4020" s="3" t="s">
        <v>147</v>
      </c>
      <c r="E4020" s="3" t="s">
        <v>147</v>
      </c>
      <c r="F4020" s="3">
        <v>4338</v>
      </c>
      <c r="G4020" s="3">
        <f t="shared" si="189"/>
        <v>2003</v>
      </c>
      <c r="H4020" s="4">
        <v>4</v>
      </c>
      <c r="I4020" s="3" t="s">
        <v>36</v>
      </c>
      <c r="J4020" s="3">
        <v>7</v>
      </c>
      <c r="K4020" s="3">
        <v>3</v>
      </c>
      <c r="L4020" s="3">
        <v>0</v>
      </c>
      <c r="M4020" s="3">
        <v>7</v>
      </c>
      <c r="N4020" s="3">
        <v>1</v>
      </c>
      <c r="O4020" s="3">
        <v>4</v>
      </c>
      <c r="P4020" s="3">
        <f t="shared" si="191"/>
        <v>26.4</v>
      </c>
      <c r="Q4020" s="3">
        <v>50</v>
      </c>
      <c r="R4020" s="3">
        <f t="shared" si="190"/>
        <v>3</v>
      </c>
      <c r="S4020" s="3">
        <v>22</v>
      </c>
      <c r="T4020" s="3">
        <f>IF(AND(H4020&lt;5,S4020&gt;=VLOOKUP(A4020,anni!$A$1:$O$32,6,0)),1,0)</f>
        <v>0</v>
      </c>
    </row>
    <row r="4021" spans="1:20" x14ac:dyDescent="0.3">
      <c r="A4021" s="3">
        <v>2003</v>
      </c>
      <c r="B4021" s="3">
        <v>100</v>
      </c>
      <c r="C4021" s="3" t="s">
        <v>56</v>
      </c>
      <c r="D4021" s="3" t="s">
        <v>71</v>
      </c>
      <c r="E4021" s="3" t="s">
        <v>71</v>
      </c>
      <c r="F4021" s="3">
        <v>4491</v>
      </c>
      <c r="G4021" s="3">
        <f t="shared" si="189"/>
        <v>2003</v>
      </c>
      <c r="H4021" s="4">
        <v>4</v>
      </c>
      <c r="I4021" s="3" t="s">
        <v>36</v>
      </c>
      <c r="J4021" s="3">
        <v>7</v>
      </c>
      <c r="K4021" s="3">
        <v>0</v>
      </c>
      <c r="L4021" s="3">
        <v>0</v>
      </c>
      <c r="M4021" s="3">
        <v>7</v>
      </c>
      <c r="N4021" s="3">
        <v>2</v>
      </c>
      <c r="O4021" s="3">
        <v>0</v>
      </c>
      <c r="P4021" s="3">
        <f t="shared" si="191"/>
        <v>19.2</v>
      </c>
      <c r="Q4021" s="3">
        <v>99</v>
      </c>
      <c r="R4021" s="3">
        <f t="shared" si="190"/>
        <v>1</v>
      </c>
      <c r="S4021" s="3">
        <v>16</v>
      </c>
      <c r="T4021" s="3">
        <f>IF(AND(H4021&lt;5,S4021&gt;=VLOOKUP(A4021,anni!$A$1:$O$32,6,0)),1,0)</f>
        <v>0</v>
      </c>
    </row>
    <row r="4022" spans="1:20" x14ac:dyDescent="0.3">
      <c r="A4022" s="3">
        <v>2003</v>
      </c>
      <c r="B4022" s="3">
        <v>101</v>
      </c>
      <c r="C4022" s="3" t="s">
        <v>59</v>
      </c>
      <c r="D4022" s="3" t="s">
        <v>60</v>
      </c>
      <c r="E4022" s="3" t="s">
        <v>60</v>
      </c>
      <c r="F4022" s="3">
        <v>4492</v>
      </c>
      <c r="G4022" s="3">
        <f t="shared" si="189"/>
        <v>2003</v>
      </c>
      <c r="H4022" s="4">
        <v>4</v>
      </c>
      <c r="I4022" s="3" t="s">
        <v>36</v>
      </c>
      <c r="J4022" s="3">
        <v>6</v>
      </c>
      <c r="K4022" s="3">
        <v>7</v>
      </c>
      <c r="L4022" s="3">
        <v>1</v>
      </c>
      <c r="M4022" s="3">
        <v>7</v>
      </c>
      <c r="N4022" s="3">
        <v>2</v>
      </c>
      <c r="O4022" s="3">
        <v>4</v>
      </c>
      <c r="P4022" s="3">
        <f t="shared" si="191"/>
        <v>0</v>
      </c>
      <c r="Q4022" s="3">
        <v>20</v>
      </c>
      <c r="R4022" s="3">
        <f t="shared" si="190"/>
        <v>2</v>
      </c>
      <c r="S4022" s="3">
        <v>27</v>
      </c>
      <c r="T4022" s="3">
        <f>IF(AND(H4022&lt;5,S4022&gt;=VLOOKUP(A4022,anni!$A$1:$O$32,6,0)),1,0)</f>
        <v>1</v>
      </c>
    </row>
    <row r="4023" spans="1:20" x14ac:dyDescent="0.3">
      <c r="A4023" s="3">
        <v>2003</v>
      </c>
      <c r="B4023" s="3">
        <v>102</v>
      </c>
      <c r="C4023" s="3" t="s">
        <v>50</v>
      </c>
      <c r="D4023" s="3" t="s">
        <v>120</v>
      </c>
      <c r="E4023" s="3" t="s">
        <v>120</v>
      </c>
      <c r="F4023" s="3">
        <v>4560</v>
      </c>
      <c r="G4023" s="3">
        <f t="shared" si="189"/>
        <v>2003</v>
      </c>
      <c r="H4023" s="4">
        <v>2</v>
      </c>
      <c r="I4023" s="3" t="s">
        <v>31</v>
      </c>
      <c r="J4023" s="3">
        <v>7</v>
      </c>
      <c r="K4023" s="3">
        <v>1</v>
      </c>
      <c r="L4023" s="3">
        <v>0</v>
      </c>
      <c r="M4023" s="3">
        <v>1</v>
      </c>
      <c r="N4023" s="3">
        <v>1</v>
      </c>
      <c r="O4023" s="3">
        <v>1</v>
      </c>
      <c r="P4023" s="3">
        <f t="shared" si="191"/>
        <v>17.600000000000001</v>
      </c>
      <c r="Q4023" s="3">
        <v>164</v>
      </c>
      <c r="R4023" s="3">
        <f t="shared" si="190"/>
        <v>1</v>
      </c>
      <c r="S4023" s="3">
        <v>11</v>
      </c>
      <c r="T4023" s="3">
        <f>IF(AND(H4023&lt;5,S4023&gt;=VLOOKUP(A4023,anni!$A$1:$O$32,6,0)),1,0)</f>
        <v>0</v>
      </c>
    </row>
    <row r="4024" spans="1:20" x14ac:dyDescent="0.3">
      <c r="A4024" s="3">
        <v>2003</v>
      </c>
      <c r="B4024" s="3">
        <v>103</v>
      </c>
      <c r="C4024" s="3" t="s">
        <v>69</v>
      </c>
      <c r="D4024" s="3" t="s">
        <v>72</v>
      </c>
      <c r="E4024" s="3" t="s">
        <v>72</v>
      </c>
      <c r="F4024" s="3">
        <v>4179</v>
      </c>
      <c r="G4024" s="3">
        <f t="shared" si="189"/>
        <v>2003</v>
      </c>
      <c r="H4024" s="4">
        <v>4</v>
      </c>
      <c r="I4024" s="3" t="s">
        <v>36</v>
      </c>
      <c r="J4024" s="3">
        <v>1</v>
      </c>
      <c r="K4024" s="3">
        <v>3</v>
      </c>
      <c r="L4024" s="3">
        <v>0</v>
      </c>
      <c r="M4024" s="3">
        <v>0</v>
      </c>
      <c r="N4024" s="3">
        <v>2</v>
      </c>
      <c r="O4024" s="3">
        <v>1</v>
      </c>
      <c r="P4024" s="3">
        <f t="shared" si="191"/>
        <v>8.4</v>
      </c>
      <c r="Q4024" s="3">
        <v>220</v>
      </c>
      <c r="R4024" s="3">
        <f t="shared" si="190"/>
        <v>2</v>
      </c>
      <c r="S4024" s="3">
        <v>7</v>
      </c>
      <c r="T4024" s="3">
        <f>IF(AND(H4024&lt;5,S4024&gt;=VLOOKUP(A4024,anni!$A$1:$O$32,6,0)),1,0)</f>
        <v>0</v>
      </c>
    </row>
    <row r="4025" spans="1:20" x14ac:dyDescent="0.3">
      <c r="A4025" s="3">
        <v>2003</v>
      </c>
      <c r="B4025" s="3">
        <v>104</v>
      </c>
      <c r="C4025" s="3" t="s">
        <v>43</v>
      </c>
      <c r="D4025" s="3" t="s">
        <v>92</v>
      </c>
      <c r="E4025" s="3" t="s">
        <v>92</v>
      </c>
      <c r="F4025" s="3">
        <v>4372</v>
      </c>
      <c r="G4025" s="3">
        <f t="shared" si="189"/>
        <v>2003</v>
      </c>
      <c r="H4025" s="4">
        <v>3</v>
      </c>
      <c r="I4025" s="3" t="s">
        <v>36</v>
      </c>
      <c r="J4025" s="3">
        <v>3</v>
      </c>
      <c r="K4025" s="3">
        <v>1</v>
      </c>
      <c r="L4025" s="3">
        <v>0</v>
      </c>
      <c r="M4025" s="3">
        <v>1</v>
      </c>
      <c r="N4025" s="3">
        <v>2</v>
      </c>
      <c r="O4025" s="3">
        <v>4</v>
      </c>
      <c r="P4025" s="3">
        <f t="shared" si="191"/>
        <v>15.399999999999999</v>
      </c>
      <c r="Q4025" s="3">
        <v>164</v>
      </c>
      <c r="R4025" s="3">
        <f t="shared" si="190"/>
        <v>3</v>
      </c>
      <c r="S4025" s="3">
        <v>11</v>
      </c>
      <c r="T4025" s="3">
        <f>IF(AND(H4025&lt;5,S4025&gt;=VLOOKUP(A4025,anni!$A$1:$O$32,6,0)),1,0)</f>
        <v>0</v>
      </c>
    </row>
    <row r="4026" spans="1:20" x14ac:dyDescent="0.3">
      <c r="A4026" s="3">
        <v>2003</v>
      </c>
      <c r="B4026" s="3">
        <v>105</v>
      </c>
      <c r="C4026" s="3" t="s">
        <v>39</v>
      </c>
      <c r="D4026" s="3" t="s">
        <v>40</v>
      </c>
      <c r="E4026" s="3" t="s">
        <v>40</v>
      </c>
      <c r="F4026" s="3">
        <v>3984</v>
      </c>
      <c r="G4026" s="3">
        <f t="shared" si="189"/>
        <v>2003</v>
      </c>
      <c r="H4026" s="4">
        <v>4</v>
      </c>
      <c r="I4026" s="3" t="s">
        <v>36</v>
      </c>
      <c r="J4026" s="3">
        <v>3</v>
      </c>
      <c r="K4026" s="3">
        <v>3</v>
      </c>
      <c r="L4026" s="3">
        <v>0</v>
      </c>
      <c r="M4026" s="3">
        <v>7</v>
      </c>
      <c r="N4026" s="3">
        <v>1</v>
      </c>
      <c r="O4026" s="3">
        <v>4</v>
      </c>
      <c r="P4026" s="3">
        <f t="shared" si="191"/>
        <v>21.599999999999998</v>
      </c>
      <c r="Q4026" s="3">
        <v>77</v>
      </c>
      <c r="R4026" s="3">
        <f t="shared" si="190"/>
        <v>5</v>
      </c>
      <c r="S4026" s="3">
        <v>18</v>
      </c>
      <c r="T4026" s="3">
        <f>IF(AND(H4026&lt;5,S4026&gt;=VLOOKUP(A4026,anni!$A$1:$O$32,6,0)),1,0)</f>
        <v>0</v>
      </c>
    </row>
    <row r="4027" spans="1:20" x14ac:dyDescent="0.3">
      <c r="A4027" s="3">
        <v>2003</v>
      </c>
      <c r="B4027" s="3">
        <v>106</v>
      </c>
      <c r="C4027" s="3" t="s">
        <v>56</v>
      </c>
      <c r="D4027" s="3" t="s">
        <v>71</v>
      </c>
      <c r="E4027" s="3" t="s">
        <v>71</v>
      </c>
      <c r="F4027" s="3">
        <v>4442</v>
      </c>
      <c r="G4027" s="3">
        <f t="shared" si="189"/>
        <v>2003</v>
      </c>
      <c r="H4027" s="4">
        <v>5</v>
      </c>
      <c r="I4027" s="3" t="s">
        <v>36</v>
      </c>
      <c r="J4027" s="3">
        <v>0</v>
      </c>
      <c r="K4027" s="3">
        <v>7</v>
      </c>
      <c r="L4027" s="3">
        <v>0</v>
      </c>
      <c r="M4027" s="3">
        <v>6</v>
      </c>
      <c r="N4027" s="3">
        <v>2</v>
      </c>
      <c r="O4027" s="3">
        <v>0</v>
      </c>
      <c r="P4027" s="3">
        <f t="shared" si="191"/>
        <v>15</v>
      </c>
      <c r="Q4027" s="3">
        <v>111</v>
      </c>
      <c r="R4027" s="3">
        <f t="shared" si="190"/>
        <v>1</v>
      </c>
      <c r="S4027" s="3">
        <v>15</v>
      </c>
      <c r="T4027" s="3">
        <f>IF(AND(H4027&lt;5,S4027&gt;=VLOOKUP(A4027,anni!$A$1:$O$32,6,0)),1,0)</f>
        <v>0</v>
      </c>
    </row>
    <row r="4028" spans="1:20" x14ac:dyDescent="0.3">
      <c r="A4028" s="3">
        <v>2003</v>
      </c>
      <c r="B4028" s="3">
        <v>107</v>
      </c>
      <c r="C4028" s="3" t="s">
        <v>56</v>
      </c>
      <c r="D4028" s="3" t="s">
        <v>93</v>
      </c>
      <c r="E4028" s="3" t="s">
        <v>93</v>
      </c>
      <c r="F4028" s="3">
        <v>4493</v>
      </c>
      <c r="G4028" s="3">
        <f t="shared" si="189"/>
        <v>2003</v>
      </c>
      <c r="H4028" s="4">
        <v>4</v>
      </c>
      <c r="I4028" s="3" t="s">
        <v>36</v>
      </c>
      <c r="J4028" s="3">
        <v>5</v>
      </c>
      <c r="K4028" s="3">
        <v>6</v>
      </c>
      <c r="L4028" s="3">
        <v>2</v>
      </c>
      <c r="M4028" s="3">
        <v>6</v>
      </c>
      <c r="N4028" s="3">
        <v>2</v>
      </c>
      <c r="O4028" s="3">
        <v>4</v>
      </c>
      <c r="P4028" s="3">
        <f t="shared" si="191"/>
        <v>30</v>
      </c>
      <c r="Q4028" s="3">
        <v>31</v>
      </c>
      <c r="R4028" s="3">
        <f t="shared" si="190"/>
        <v>2</v>
      </c>
      <c r="S4028" s="3">
        <v>25</v>
      </c>
      <c r="T4028" s="3">
        <f>IF(AND(H4028&lt;5,S4028&gt;=VLOOKUP(A4028,anni!$A$1:$O$32,6,0)),1,0)</f>
        <v>0</v>
      </c>
    </row>
    <row r="4029" spans="1:20" x14ac:dyDescent="0.3">
      <c r="A4029" s="3">
        <v>2003</v>
      </c>
      <c r="B4029" s="3">
        <v>108</v>
      </c>
      <c r="C4029" s="3" t="s">
        <v>32</v>
      </c>
      <c r="D4029" s="3" t="s">
        <v>95</v>
      </c>
      <c r="E4029" s="3" t="s">
        <v>95</v>
      </c>
      <c r="F4029" s="3">
        <v>4494</v>
      </c>
      <c r="G4029" s="3">
        <f t="shared" si="189"/>
        <v>2003</v>
      </c>
      <c r="H4029" s="4">
        <v>4</v>
      </c>
      <c r="I4029" s="3" t="s">
        <v>36</v>
      </c>
      <c r="J4029" s="3">
        <v>6</v>
      </c>
      <c r="K4029" s="3">
        <v>0</v>
      </c>
      <c r="L4029" s="3">
        <v>0</v>
      </c>
      <c r="M4029" s="3">
        <v>1</v>
      </c>
      <c r="N4029" s="3">
        <v>2</v>
      </c>
      <c r="O4029" s="3">
        <v>1</v>
      </c>
      <c r="P4029" s="3">
        <f t="shared" si="191"/>
        <v>12</v>
      </c>
      <c r="Q4029" s="3">
        <v>179</v>
      </c>
      <c r="R4029" s="3">
        <f t="shared" si="190"/>
        <v>2</v>
      </c>
      <c r="S4029" s="3">
        <v>10</v>
      </c>
      <c r="T4029" s="3">
        <f>IF(AND(H4029&lt;5,S4029&gt;=VLOOKUP(A4029,anni!$A$1:$O$32,6,0)),1,0)</f>
        <v>0</v>
      </c>
    </row>
    <row r="4030" spans="1:20" x14ac:dyDescent="0.3">
      <c r="A4030" s="3">
        <v>2003</v>
      </c>
      <c r="B4030" s="3">
        <v>109</v>
      </c>
      <c r="C4030" s="3" t="s">
        <v>69</v>
      </c>
      <c r="D4030" s="3" t="s">
        <v>76</v>
      </c>
      <c r="E4030" s="3" t="s">
        <v>76</v>
      </c>
      <c r="F4030" s="3">
        <v>4561</v>
      </c>
      <c r="G4030" s="3">
        <f t="shared" si="189"/>
        <v>2003</v>
      </c>
      <c r="H4030" s="4">
        <v>2</v>
      </c>
      <c r="I4030" s="3" t="s">
        <v>31</v>
      </c>
      <c r="J4030" s="3">
        <v>0</v>
      </c>
      <c r="K4030" s="3">
        <v>1</v>
      </c>
      <c r="L4030" s="3">
        <v>0</v>
      </c>
      <c r="M4030" s="3">
        <v>7</v>
      </c>
      <c r="N4030" s="3">
        <v>2</v>
      </c>
      <c r="O4030" s="3">
        <v>0</v>
      </c>
      <c r="P4030" s="3">
        <f t="shared" si="191"/>
        <v>16</v>
      </c>
      <c r="Q4030" s="3">
        <v>179</v>
      </c>
      <c r="R4030" s="3">
        <f t="shared" si="190"/>
        <v>1</v>
      </c>
      <c r="S4030" s="3">
        <v>10</v>
      </c>
      <c r="T4030" s="3">
        <f>IF(AND(H4030&lt;5,S4030&gt;=VLOOKUP(A4030,anni!$A$1:$O$32,6,0)),1,0)</f>
        <v>0</v>
      </c>
    </row>
    <row r="4031" spans="1:20" x14ac:dyDescent="0.3">
      <c r="A4031" s="3">
        <v>2003</v>
      </c>
      <c r="B4031" s="3">
        <v>110</v>
      </c>
      <c r="C4031" s="3" t="s">
        <v>39</v>
      </c>
      <c r="D4031" s="3" t="s">
        <v>40</v>
      </c>
      <c r="E4031" s="3" t="s">
        <v>40</v>
      </c>
      <c r="F4031" s="3">
        <v>4562</v>
      </c>
      <c r="G4031" s="3">
        <f t="shared" si="189"/>
        <v>2003</v>
      </c>
      <c r="H4031" s="4">
        <v>2</v>
      </c>
      <c r="I4031" s="3" t="s">
        <v>31</v>
      </c>
      <c r="J4031" s="3">
        <v>7</v>
      </c>
      <c r="K4031" s="3">
        <v>3</v>
      </c>
      <c r="L4031" s="3">
        <v>0</v>
      </c>
      <c r="M4031" s="3">
        <v>1</v>
      </c>
      <c r="N4031" s="3">
        <v>2</v>
      </c>
      <c r="O4031" s="3">
        <v>0</v>
      </c>
      <c r="P4031" s="3">
        <f t="shared" si="191"/>
        <v>20.8</v>
      </c>
      <c r="Q4031" s="3">
        <v>133</v>
      </c>
      <c r="R4031" s="3">
        <f t="shared" si="190"/>
        <v>2</v>
      </c>
      <c r="S4031" s="3">
        <v>13</v>
      </c>
      <c r="T4031" s="3">
        <f>IF(AND(H4031&lt;5,S4031&gt;=VLOOKUP(A4031,anni!$A$1:$O$32,6,0)),1,0)</f>
        <v>0</v>
      </c>
    </row>
    <row r="4032" spans="1:20" x14ac:dyDescent="0.3">
      <c r="A4032" s="3">
        <v>2003</v>
      </c>
      <c r="B4032" s="3">
        <v>111</v>
      </c>
      <c r="C4032" s="3" t="s">
        <v>45</v>
      </c>
      <c r="D4032" s="3" t="s">
        <v>49</v>
      </c>
      <c r="E4032" s="3" t="s">
        <v>49</v>
      </c>
      <c r="F4032" s="3">
        <v>4563</v>
      </c>
      <c r="G4032" s="3">
        <f t="shared" si="189"/>
        <v>2003</v>
      </c>
      <c r="H4032" s="4">
        <v>2</v>
      </c>
      <c r="I4032" s="3" t="s">
        <v>31</v>
      </c>
      <c r="J4032" s="3">
        <v>1</v>
      </c>
      <c r="K4032" s="3">
        <v>0</v>
      </c>
      <c r="L4032" s="3">
        <v>0</v>
      </c>
      <c r="M4032" s="3">
        <v>6</v>
      </c>
      <c r="N4032" s="3">
        <v>1</v>
      </c>
      <c r="O4032" s="3">
        <v>0</v>
      </c>
      <c r="P4032" s="3">
        <f t="shared" si="191"/>
        <v>12.8</v>
      </c>
      <c r="Q4032" s="3">
        <v>210</v>
      </c>
      <c r="R4032" s="3">
        <f t="shared" si="190"/>
        <v>1</v>
      </c>
      <c r="S4032" s="3">
        <v>8</v>
      </c>
      <c r="T4032" s="3">
        <f>IF(AND(H4032&lt;5,S4032&gt;=VLOOKUP(A4032,anni!$A$1:$O$32,6,0)),1,0)</f>
        <v>0</v>
      </c>
    </row>
    <row r="4033" spans="1:20" x14ac:dyDescent="0.3">
      <c r="A4033" s="3">
        <v>2003</v>
      </c>
      <c r="B4033" s="3">
        <v>112</v>
      </c>
      <c r="C4033" s="3" t="s">
        <v>47</v>
      </c>
      <c r="D4033" s="3" t="s">
        <v>105</v>
      </c>
      <c r="E4033" s="3" t="s">
        <v>105</v>
      </c>
      <c r="F4033" s="3">
        <v>4495</v>
      </c>
      <c r="G4033" s="3">
        <f t="shared" si="189"/>
        <v>2003</v>
      </c>
      <c r="H4033" s="4">
        <v>4</v>
      </c>
      <c r="I4033" s="3" t="s">
        <v>36</v>
      </c>
      <c r="J4033" s="3">
        <v>6</v>
      </c>
      <c r="K4033" s="3">
        <v>0</v>
      </c>
      <c r="L4033" s="3">
        <v>0</v>
      </c>
      <c r="M4033" s="3">
        <v>3</v>
      </c>
      <c r="N4033" s="3">
        <v>3</v>
      </c>
      <c r="O4033" s="3">
        <v>0</v>
      </c>
      <c r="P4033" s="3">
        <f t="shared" si="191"/>
        <v>14.399999999999999</v>
      </c>
      <c r="Q4033" s="3">
        <v>149</v>
      </c>
      <c r="R4033" s="3">
        <f t="shared" si="190"/>
        <v>2</v>
      </c>
      <c r="S4033" s="3">
        <v>12</v>
      </c>
      <c r="T4033" s="3">
        <f>IF(AND(H4033&lt;5,S4033&gt;=VLOOKUP(A4033,anni!$A$1:$O$32,6,0)),1,0)</f>
        <v>0</v>
      </c>
    </row>
    <row r="4034" spans="1:20" x14ac:dyDescent="0.3">
      <c r="A4034" s="3">
        <v>2003</v>
      </c>
      <c r="B4034" s="3">
        <v>113</v>
      </c>
      <c r="C4034" s="3" t="s">
        <v>45</v>
      </c>
      <c r="D4034" s="3" t="s">
        <v>144</v>
      </c>
      <c r="E4034" s="3" t="s">
        <v>144</v>
      </c>
      <c r="F4034" s="3">
        <v>4564</v>
      </c>
      <c r="G4034" s="3">
        <f t="shared" ref="G4034:G4097" si="192">A4034</f>
        <v>2003</v>
      </c>
      <c r="H4034" s="4">
        <v>2</v>
      </c>
      <c r="I4034" s="3" t="s">
        <v>31</v>
      </c>
      <c r="J4034" s="3">
        <v>2</v>
      </c>
      <c r="K4034" s="3">
        <v>3</v>
      </c>
      <c r="L4034" s="3">
        <v>0</v>
      </c>
      <c r="M4034" s="3">
        <v>2</v>
      </c>
      <c r="N4034" s="3">
        <v>2</v>
      </c>
      <c r="O4034" s="3">
        <v>4</v>
      </c>
      <c r="P4034" s="3">
        <f t="shared" si="191"/>
        <v>20.8</v>
      </c>
      <c r="Q4034" s="3">
        <v>133</v>
      </c>
      <c r="R4034" s="3">
        <f t="shared" si="190"/>
        <v>2</v>
      </c>
      <c r="S4034" s="3">
        <v>13</v>
      </c>
      <c r="T4034" s="3">
        <f>IF(AND(H4034&lt;5,S4034&gt;=VLOOKUP(A4034,anni!$A$1:$O$32,6,0)),1,0)</f>
        <v>0</v>
      </c>
    </row>
    <row r="4035" spans="1:20" x14ac:dyDescent="0.3">
      <c r="A4035" s="3">
        <v>2003</v>
      </c>
      <c r="B4035" s="3">
        <v>114</v>
      </c>
      <c r="C4035" s="3" t="s">
        <v>39</v>
      </c>
      <c r="D4035" s="3" t="s">
        <v>40</v>
      </c>
      <c r="E4035" s="3" t="s">
        <v>40</v>
      </c>
      <c r="F4035" s="3">
        <v>4496</v>
      </c>
      <c r="G4035" s="3">
        <f t="shared" si="192"/>
        <v>2003</v>
      </c>
      <c r="H4035" s="4">
        <v>4</v>
      </c>
      <c r="I4035" s="3" t="s">
        <v>36</v>
      </c>
      <c r="J4035" s="3">
        <v>1</v>
      </c>
      <c r="K4035" s="3">
        <v>3</v>
      </c>
      <c r="L4035" s="3">
        <v>0</v>
      </c>
      <c r="M4035" s="3">
        <v>6</v>
      </c>
      <c r="N4035" s="3">
        <v>2</v>
      </c>
      <c r="O4035" s="3">
        <v>0</v>
      </c>
      <c r="P4035" s="3">
        <f t="shared" si="191"/>
        <v>14.399999999999999</v>
      </c>
      <c r="Q4035" s="3">
        <v>149</v>
      </c>
      <c r="R4035" s="3">
        <f t="shared" si="190"/>
        <v>1</v>
      </c>
      <c r="S4035" s="3">
        <v>12</v>
      </c>
      <c r="T4035" s="3">
        <f>IF(AND(H4035&lt;5,S4035&gt;=VLOOKUP(A4035,anni!$A$1:$O$32,6,0)),1,0)</f>
        <v>0</v>
      </c>
    </row>
    <row r="4036" spans="1:20" x14ac:dyDescent="0.3">
      <c r="A4036" s="3">
        <v>2003</v>
      </c>
      <c r="B4036" s="3">
        <v>115</v>
      </c>
      <c r="C4036" s="3" t="s">
        <v>56</v>
      </c>
      <c r="D4036" s="3" t="s">
        <v>57</v>
      </c>
      <c r="E4036" s="3" t="s">
        <v>57</v>
      </c>
      <c r="F4036" s="3">
        <v>4526</v>
      </c>
      <c r="G4036" s="3">
        <f t="shared" si="192"/>
        <v>2003</v>
      </c>
      <c r="H4036" s="4">
        <v>3</v>
      </c>
      <c r="I4036" s="3" t="s">
        <v>36</v>
      </c>
      <c r="J4036" s="3">
        <v>7</v>
      </c>
      <c r="K4036" s="3">
        <v>7</v>
      </c>
      <c r="L4036" s="3">
        <v>2</v>
      </c>
      <c r="M4036" s="3">
        <v>7</v>
      </c>
      <c r="N4036" s="3">
        <v>1</v>
      </c>
      <c r="O4036" s="3">
        <v>0</v>
      </c>
      <c r="P4036" s="3">
        <f t="shared" si="191"/>
        <v>33.599999999999994</v>
      </c>
      <c r="Q4036" s="3">
        <v>39</v>
      </c>
      <c r="R4036" s="3">
        <f t="shared" si="190"/>
        <v>3</v>
      </c>
      <c r="S4036" s="3">
        <v>24</v>
      </c>
      <c r="T4036" s="3">
        <f>IF(AND(H4036&lt;5,S4036&gt;=VLOOKUP(A4036,anni!$A$1:$O$32,6,0)),1,0)</f>
        <v>0</v>
      </c>
    </row>
    <row r="4037" spans="1:20" x14ac:dyDescent="0.3">
      <c r="A4037" s="3">
        <v>2003</v>
      </c>
      <c r="B4037" s="3">
        <v>116</v>
      </c>
      <c r="C4037" s="3" t="s">
        <v>56</v>
      </c>
      <c r="D4037" s="3" t="s">
        <v>85</v>
      </c>
      <c r="E4037" s="3" t="s">
        <v>85</v>
      </c>
      <c r="F4037" s="3">
        <v>4141</v>
      </c>
      <c r="G4037" s="3">
        <f t="shared" si="192"/>
        <v>2003</v>
      </c>
      <c r="H4037" s="4">
        <v>5</v>
      </c>
      <c r="I4037" s="3" t="s">
        <v>36</v>
      </c>
      <c r="J4037" s="3">
        <v>7</v>
      </c>
      <c r="K4037" s="3">
        <v>7</v>
      </c>
      <c r="L4037" s="3">
        <v>7</v>
      </c>
      <c r="M4037" s="3">
        <v>7</v>
      </c>
      <c r="N4037" s="3">
        <v>7</v>
      </c>
      <c r="O4037" s="3">
        <v>1</v>
      </c>
      <c r="P4037" s="3">
        <f t="shared" si="191"/>
        <v>36</v>
      </c>
      <c r="Q4037" s="3">
        <v>6</v>
      </c>
      <c r="R4037" s="3">
        <f t="shared" si="190"/>
        <v>3</v>
      </c>
      <c r="S4037" s="3">
        <v>36</v>
      </c>
      <c r="T4037" s="3">
        <f>IF(AND(H4037&lt;5,S4037&gt;=VLOOKUP(A4037,anni!$A$1:$O$32,6,0)),1,0)</f>
        <v>0</v>
      </c>
    </row>
    <row r="4038" spans="1:20" x14ac:dyDescent="0.3">
      <c r="A4038" s="3">
        <v>2003</v>
      </c>
      <c r="B4038" s="3">
        <v>117</v>
      </c>
      <c r="C4038" s="3" t="s">
        <v>34</v>
      </c>
      <c r="D4038" s="3" t="s">
        <v>42</v>
      </c>
      <c r="E4038" s="3" t="s">
        <v>42</v>
      </c>
      <c r="F4038" s="3">
        <v>4565</v>
      </c>
      <c r="G4038" s="3">
        <f t="shared" si="192"/>
        <v>2003</v>
      </c>
      <c r="H4038" s="4">
        <v>2</v>
      </c>
      <c r="I4038" s="3" t="s">
        <v>31</v>
      </c>
      <c r="J4038" s="3">
        <v>1</v>
      </c>
      <c r="K4038" s="3">
        <v>1</v>
      </c>
      <c r="L4038" s="3">
        <v>0</v>
      </c>
      <c r="M4038" s="3">
        <v>0</v>
      </c>
      <c r="N4038" s="3">
        <v>1</v>
      </c>
      <c r="O4038" s="3">
        <v>0</v>
      </c>
      <c r="P4038" s="3">
        <f t="shared" si="191"/>
        <v>4.8000000000000007</v>
      </c>
      <c r="Q4038" s="3">
        <v>263</v>
      </c>
      <c r="R4038" s="3">
        <f t="shared" si="190"/>
        <v>1</v>
      </c>
      <c r="S4038" s="3">
        <v>3</v>
      </c>
      <c r="T4038" s="3">
        <f>IF(AND(H4038&lt;5,S4038&gt;=VLOOKUP(A4038,anni!$A$1:$O$32,6,0)),1,0)</f>
        <v>0</v>
      </c>
    </row>
    <row r="4039" spans="1:20" x14ac:dyDescent="0.3">
      <c r="A4039" s="3">
        <v>2003</v>
      </c>
      <c r="B4039" s="3">
        <v>118</v>
      </c>
      <c r="C4039" s="3" t="s">
        <v>32</v>
      </c>
      <c r="D4039" s="3" t="s">
        <v>127</v>
      </c>
      <c r="E4039" s="3" t="s">
        <v>127</v>
      </c>
      <c r="F4039" s="3">
        <v>4339</v>
      </c>
      <c r="G4039" s="3">
        <f t="shared" si="192"/>
        <v>2003</v>
      </c>
      <c r="H4039" s="4">
        <v>4</v>
      </c>
      <c r="I4039" s="3" t="s">
        <v>36</v>
      </c>
      <c r="J4039" s="3">
        <v>5</v>
      </c>
      <c r="K4039" s="3">
        <v>1</v>
      </c>
      <c r="L4039" s="3">
        <v>0</v>
      </c>
      <c r="M4039" s="3">
        <v>0</v>
      </c>
      <c r="N4039" s="3">
        <v>1</v>
      </c>
      <c r="O4039" s="3">
        <v>0</v>
      </c>
      <c r="P4039" s="3">
        <f t="shared" si="191"/>
        <v>8.4</v>
      </c>
      <c r="Q4039" s="3">
        <v>220</v>
      </c>
      <c r="R4039" s="3">
        <f t="shared" si="190"/>
        <v>2</v>
      </c>
      <c r="S4039" s="3">
        <v>7</v>
      </c>
      <c r="T4039" s="3">
        <f>IF(AND(H4039&lt;5,S4039&gt;=VLOOKUP(A4039,anni!$A$1:$O$32,6,0)),1,0)</f>
        <v>0</v>
      </c>
    </row>
    <row r="4040" spans="1:20" x14ac:dyDescent="0.3">
      <c r="A4040" s="3">
        <v>2003</v>
      </c>
      <c r="B4040" s="3">
        <v>119</v>
      </c>
      <c r="C4040" s="3" t="s">
        <v>29</v>
      </c>
      <c r="D4040" s="3" t="s">
        <v>75</v>
      </c>
      <c r="E4040" s="3" t="s">
        <v>75</v>
      </c>
      <c r="F4040" s="3">
        <v>4340</v>
      </c>
      <c r="G4040" s="3">
        <f t="shared" si="192"/>
        <v>2003</v>
      </c>
      <c r="H4040" s="4">
        <v>4</v>
      </c>
      <c r="I4040" s="3" t="s">
        <v>36</v>
      </c>
      <c r="J4040" s="3">
        <v>7</v>
      </c>
      <c r="K4040" s="3">
        <v>6</v>
      </c>
      <c r="L4040" s="3">
        <v>2</v>
      </c>
      <c r="M4040" s="3">
        <v>7</v>
      </c>
      <c r="N4040" s="3">
        <v>2</v>
      </c>
      <c r="O4040" s="3">
        <v>5</v>
      </c>
      <c r="P4040" s="3">
        <f t="shared" si="191"/>
        <v>0</v>
      </c>
      <c r="Q4040" s="3">
        <v>14</v>
      </c>
      <c r="R4040" s="3">
        <f t="shared" si="190"/>
        <v>3</v>
      </c>
      <c r="S4040" s="3">
        <v>29</v>
      </c>
      <c r="T4040" s="3">
        <f>IF(AND(H4040&lt;5,S4040&gt;=VLOOKUP(A4040,anni!$A$1:$O$32,6,0)),1,0)</f>
        <v>1</v>
      </c>
    </row>
    <row r="4041" spans="1:20" x14ac:dyDescent="0.3">
      <c r="A4041" s="3">
        <v>2003</v>
      </c>
      <c r="B4041" s="3">
        <v>120</v>
      </c>
      <c r="C4041" s="3" t="s">
        <v>39</v>
      </c>
      <c r="D4041" s="3" t="s">
        <v>40</v>
      </c>
      <c r="E4041" s="3" t="s">
        <v>40</v>
      </c>
      <c r="F4041" s="3">
        <v>4606</v>
      </c>
      <c r="G4041" s="3">
        <f t="shared" si="192"/>
        <v>2003</v>
      </c>
      <c r="H4041" s="4">
        <v>1</v>
      </c>
      <c r="I4041" s="3" t="s">
        <v>31</v>
      </c>
      <c r="J4041" s="3">
        <v>0</v>
      </c>
      <c r="K4041" s="3">
        <v>0</v>
      </c>
      <c r="L4041" s="3">
        <v>0</v>
      </c>
      <c r="M4041" s="3">
        <v>2</v>
      </c>
      <c r="N4041" s="3">
        <v>1</v>
      </c>
      <c r="O4041" s="3">
        <v>0</v>
      </c>
      <c r="P4041" s="3">
        <f t="shared" si="191"/>
        <v>5.4</v>
      </c>
      <c r="Q4041" s="3">
        <v>263</v>
      </c>
      <c r="R4041" s="3">
        <f t="shared" si="190"/>
        <v>1</v>
      </c>
      <c r="S4041" s="3">
        <v>3</v>
      </c>
      <c r="T4041" s="3">
        <f>IF(AND(H4041&lt;5,S4041&gt;=VLOOKUP(A4041,anni!$A$1:$O$32,6,0)),1,0)</f>
        <v>0</v>
      </c>
    </row>
    <row r="4042" spans="1:20" x14ac:dyDescent="0.3">
      <c r="A4042" s="3">
        <v>2003</v>
      </c>
      <c r="B4042" s="3">
        <v>121</v>
      </c>
      <c r="C4042" s="3" t="s">
        <v>86</v>
      </c>
      <c r="D4042" s="3" t="s">
        <v>150</v>
      </c>
      <c r="E4042" s="3" t="s">
        <v>150</v>
      </c>
      <c r="F4042" s="3">
        <v>4497</v>
      </c>
      <c r="G4042" s="3">
        <f t="shared" si="192"/>
        <v>2003</v>
      </c>
      <c r="H4042" s="4">
        <v>4</v>
      </c>
      <c r="I4042" s="3" t="s">
        <v>36</v>
      </c>
      <c r="J4042" s="3">
        <v>7</v>
      </c>
      <c r="K4042" s="3">
        <v>3</v>
      </c>
      <c r="L4042" s="3">
        <v>1</v>
      </c>
      <c r="M4042" s="3">
        <v>0</v>
      </c>
      <c r="N4042" s="3">
        <v>1</v>
      </c>
      <c r="O4042" s="3">
        <v>0</v>
      </c>
      <c r="P4042" s="3">
        <f t="shared" si="191"/>
        <v>14.399999999999999</v>
      </c>
      <c r="Q4042" s="3">
        <v>149</v>
      </c>
      <c r="R4042" s="3">
        <f t="shared" si="190"/>
        <v>1</v>
      </c>
      <c r="S4042" s="3">
        <v>12</v>
      </c>
      <c r="T4042" s="3">
        <f>IF(AND(H4042&lt;5,S4042&gt;=VLOOKUP(A4042,anni!$A$1:$O$32,6,0)),1,0)</f>
        <v>0</v>
      </c>
    </row>
    <row r="4043" spans="1:20" x14ac:dyDescent="0.3">
      <c r="A4043" s="3">
        <v>2003</v>
      </c>
      <c r="B4043" s="3">
        <v>122</v>
      </c>
      <c r="C4043" s="3" t="s">
        <v>34</v>
      </c>
      <c r="D4043" s="3" t="s">
        <v>41</v>
      </c>
      <c r="E4043" s="3" t="s">
        <v>41</v>
      </c>
      <c r="F4043" s="3">
        <v>4443</v>
      </c>
      <c r="G4043" s="3">
        <f t="shared" si="192"/>
        <v>2003</v>
      </c>
      <c r="H4043" s="4">
        <v>5</v>
      </c>
      <c r="I4043" s="3" t="s">
        <v>36</v>
      </c>
      <c r="J4043" s="3">
        <v>2</v>
      </c>
      <c r="K4043" s="3">
        <v>3</v>
      </c>
      <c r="L4043" s="3">
        <v>0</v>
      </c>
      <c r="M4043" s="3">
        <v>6</v>
      </c>
      <c r="N4043" s="3">
        <v>2</v>
      </c>
      <c r="O4043" s="3">
        <v>0</v>
      </c>
      <c r="P4043" s="3">
        <f t="shared" si="191"/>
        <v>13</v>
      </c>
      <c r="Q4043" s="3">
        <v>133</v>
      </c>
      <c r="R4043" s="3">
        <f t="shared" si="190"/>
        <v>1</v>
      </c>
      <c r="S4043" s="3">
        <v>13</v>
      </c>
      <c r="T4043" s="3">
        <f>IF(AND(H4043&lt;5,S4043&gt;=VLOOKUP(A4043,anni!$A$1:$O$32,6,0)),1,0)</f>
        <v>0</v>
      </c>
    </row>
    <row r="4044" spans="1:20" x14ac:dyDescent="0.3">
      <c r="A4044" s="3">
        <v>2003</v>
      </c>
      <c r="B4044" s="3">
        <v>123</v>
      </c>
      <c r="C4044" s="3" t="s">
        <v>56</v>
      </c>
      <c r="D4044" s="3" t="s">
        <v>57</v>
      </c>
      <c r="E4044" s="3" t="s">
        <v>57</v>
      </c>
      <c r="F4044" s="3">
        <v>3986</v>
      </c>
      <c r="G4044" s="3">
        <f t="shared" si="192"/>
        <v>2003</v>
      </c>
      <c r="H4044" s="4">
        <v>4</v>
      </c>
      <c r="I4044" s="3" t="s">
        <v>36</v>
      </c>
      <c r="J4044" s="3">
        <v>6</v>
      </c>
      <c r="K4044" s="3">
        <v>6</v>
      </c>
      <c r="L4044" s="3">
        <v>0</v>
      </c>
      <c r="M4044" s="3">
        <v>0</v>
      </c>
      <c r="N4044" s="3">
        <v>7</v>
      </c>
      <c r="O4044" s="3">
        <v>1</v>
      </c>
      <c r="P4044" s="3">
        <f t="shared" si="191"/>
        <v>24</v>
      </c>
      <c r="Q4044" s="3">
        <v>62</v>
      </c>
      <c r="R4044" s="3">
        <f t="shared" si="190"/>
        <v>5</v>
      </c>
      <c r="S4044" s="3">
        <v>20</v>
      </c>
      <c r="T4044" s="3">
        <f>IF(AND(H4044&lt;5,S4044&gt;=VLOOKUP(A4044,anni!$A$1:$O$32,6,0)),1,0)</f>
        <v>0</v>
      </c>
    </row>
    <row r="4045" spans="1:20" x14ac:dyDescent="0.3">
      <c r="A4045" s="3">
        <v>2003</v>
      </c>
      <c r="B4045" s="3">
        <v>124</v>
      </c>
      <c r="C4045" s="3" t="s">
        <v>34</v>
      </c>
      <c r="D4045" s="3" t="s">
        <v>41</v>
      </c>
      <c r="E4045" s="3" t="s">
        <v>41</v>
      </c>
      <c r="F4045" s="3">
        <v>4566</v>
      </c>
      <c r="G4045" s="3">
        <f t="shared" si="192"/>
        <v>2003</v>
      </c>
      <c r="H4045" s="4">
        <v>2</v>
      </c>
      <c r="I4045" s="3" t="s">
        <v>31</v>
      </c>
      <c r="J4045" s="3">
        <v>0</v>
      </c>
      <c r="K4045" s="3">
        <v>0</v>
      </c>
      <c r="L4045" s="3">
        <v>0</v>
      </c>
      <c r="M4045" s="3">
        <v>4</v>
      </c>
      <c r="N4045" s="3">
        <v>2</v>
      </c>
      <c r="O4045" s="3">
        <v>0</v>
      </c>
      <c r="P4045" s="3">
        <f t="shared" si="191"/>
        <v>9.6000000000000014</v>
      </c>
      <c r="Q4045" s="3">
        <v>232</v>
      </c>
      <c r="R4045" s="3">
        <f t="shared" si="190"/>
        <v>1</v>
      </c>
      <c r="S4045" s="3">
        <v>6</v>
      </c>
      <c r="T4045" s="3">
        <f>IF(AND(H4045&lt;5,S4045&gt;=VLOOKUP(A4045,anni!$A$1:$O$32,6,0)),1,0)</f>
        <v>0</v>
      </c>
    </row>
    <row r="4046" spans="1:20" x14ac:dyDescent="0.3">
      <c r="A4046" s="3">
        <v>2003</v>
      </c>
      <c r="B4046" s="3">
        <v>125</v>
      </c>
      <c r="C4046" s="3" t="s">
        <v>32</v>
      </c>
      <c r="D4046" s="3" t="s">
        <v>127</v>
      </c>
      <c r="E4046" s="3" t="s">
        <v>127</v>
      </c>
      <c r="F4046" s="3">
        <v>4341</v>
      </c>
      <c r="G4046" s="3">
        <f t="shared" si="192"/>
        <v>2003</v>
      </c>
      <c r="H4046" s="4">
        <v>4</v>
      </c>
      <c r="I4046" s="3" t="s">
        <v>36</v>
      </c>
      <c r="J4046" s="3">
        <v>7</v>
      </c>
      <c r="K4046" s="3">
        <v>3</v>
      </c>
      <c r="L4046" s="3">
        <v>0</v>
      </c>
      <c r="M4046" s="3">
        <v>7</v>
      </c>
      <c r="N4046" s="3">
        <v>1</v>
      </c>
      <c r="O4046" s="3">
        <v>0</v>
      </c>
      <c r="P4046" s="3">
        <f t="shared" si="191"/>
        <v>21.599999999999998</v>
      </c>
      <c r="Q4046" s="3">
        <v>77</v>
      </c>
      <c r="R4046" s="3">
        <f t="shared" si="190"/>
        <v>3</v>
      </c>
      <c r="S4046" s="3">
        <v>18</v>
      </c>
      <c r="T4046" s="3">
        <f>IF(AND(H4046&lt;5,S4046&gt;=VLOOKUP(A4046,anni!$A$1:$O$32,6,0)),1,0)</f>
        <v>0</v>
      </c>
    </row>
    <row r="4047" spans="1:20" x14ac:dyDescent="0.3">
      <c r="A4047" s="3">
        <v>2003</v>
      </c>
      <c r="B4047" s="3">
        <v>126</v>
      </c>
      <c r="C4047" s="3" t="s">
        <v>34</v>
      </c>
      <c r="D4047" s="3" t="s">
        <v>35</v>
      </c>
      <c r="E4047" s="3" t="s">
        <v>35</v>
      </c>
      <c r="F4047" s="3">
        <v>3972</v>
      </c>
      <c r="G4047" s="3">
        <f t="shared" si="192"/>
        <v>2003</v>
      </c>
      <c r="H4047" s="4">
        <v>5</v>
      </c>
      <c r="I4047" s="3" t="s">
        <v>36</v>
      </c>
      <c r="J4047" s="3">
        <v>7</v>
      </c>
      <c r="K4047" s="3">
        <v>3</v>
      </c>
      <c r="L4047" s="3">
        <v>1</v>
      </c>
      <c r="M4047" s="3">
        <v>7</v>
      </c>
      <c r="N4047" s="3">
        <v>2</v>
      </c>
      <c r="O4047" s="3">
        <v>4</v>
      </c>
      <c r="P4047" s="3">
        <f t="shared" si="191"/>
        <v>24</v>
      </c>
      <c r="Q4047" s="3">
        <v>39</v>
      </c>
      <c r="R4047" s="3">
        <f t="shared" si="190"/>
        <v>4</v>
      </c>
      <c r="S4047" s="3">
        <v>24</v>
      </c>
      <c r="T4047" s="3">
        <f>IF(AND(H4047&lt;5,S4047&gt;=VLOOKUP(A4047,anni!$A$1:$O$32,6,0)),1,0)</f>
        <v>0</v>
      </c>
    </row>
    <row r="4048" spans="1:20" x14ac:dyDescent="0.3">
      <c r="A4048" s="3">
        <v>2003</v>
      </c>
      <c r="B4048" s="3">
        <v>127</v>
      </c>
      <c r="C4048" s="3" t="s">
        <v>32</v>
      </c>
      <c r="D4048" s="3" t="s">
        <v>61</v>
      </c>
      <c r="E4048" s="3" t="s">
        <v>61</v>
      </c>
      <c r="F4048" s="3">
        <v>4184</v>
      </c>
      <c r="G4048" s="3">
        <f t="shared" si="192"/>
        <v>2003</v>
      </c>
      <c r="H4048" s="4">
        <v>4</v>
      </c>
      <c r="I4048" s="3" t="s">
        <v>36</v>
      </c>
      <c r="J4048" s="3">
        <v>4</v>
      </c>
      <c r="K4048" s="3">
        <v>7</v>
      </c>
      <c r="L4048" s="3">
        <v>0</v>
      </c>
      <c r="M4048" s="3">
        <v>0</v>
      </c>
      <c r="N4048" s="3">
        <v>0</v>
      </c>
      <c r="O4048" s="3">
        <v>0</v>
      </c>
      <c r="P4048" s="3">
        <f t="shared" si="191"/>
        <v>13.2</v>
      </c>
      <c r="Q4048" s="3">
        <v>164</v>
      </c>
      <c r="R4048" s="3">
        <f t="shared" si="190"/>
        <v>4</v>
      </c>
      <c r="S4048" s="3">
        <v>11</v>
      </c>
      <c r="T4048" s="3">
        <f>IF(AND(H4048&lt;5,S4048&gt;=VLOOKUP(A4048,anni!$A$1:$O$32,6,0)),1,0)</f>
        <v>0</v>
      </c>
    </row>
    <row r="4049" spans="1:20" x14ac:dyDescent="0.3">
      <c r="A4049" s="3">
        <v>2003</v>
      </c>
      <c r="B4049" s="3">
        <v>128</v>
      </c>
      <c r="C4049" s="3" t="s">
        <v>106</v>
      </c>
      <c r="D4049" s="3" t="s">
        <v>107</v>
      </c>
      <c r="E4049" s="3" t="s">
        <v>107</v>
      </c>
      <c r="F4049" s="3">
        <v>4444</v>
      </c>
      <c r="G4049" s="3">
        <f t="shared" si="192"/>
        <v>2003</v>
      </c>
      <c r="H4049" s="4">
        <v>5</v>
      </c>
      <c r="I4049" s="3" t="s">
        <v>36</v>
      </c>
      <c r="J4049" s="3">
        <v>2</v>
      </c>
      <c r="K4049" s="3">
        <v>0</v>
      </c>
      <c r="L4049" s="3">
        <v>0</v>
      </c>
      <c r="M4049" s="3">
        <v>0</v>
      </c>
      <c r="N4049" s="3">
        <v>1</v>
      </c>
      <c r="O4049" s="3">
        <v>0</v>
      </c>
      <c r="P4049" s="3">
        <f t="shared" si="191"/>
        <v>3</v>
      </c>
      <c r="Q4049" s="3">
        <v>263</v>
      </c>
      <c r="R4049" s="3">
        <f t="shared" si="190"/>
        <v>1</v>
      </c>
      <c r="S4049" s="3">
        <v>3</v>
      </c>
      <c r="T4049" s="3">
        <f>IF(AND(H4049&lt;5,S4049&gt;=VLOOKUP(A4049,anni!$A$1:$O$32,6,0)),1,0)</f>
        <v>0</v>
      </c>
    </row>
    <row r="4050" spans="1:20" x14ac:dyDescent="0.3">
      <c r="A4050" s="3">
        <v>2003</v>
      </c>
      <c r="B4050" s="3">
        <v>129</v>
      </c>
      <c r="C4050" s="3" t="s">
        <v>45</v>
      </c>
      <c r="D4050" s="3" t="s">
        <v>136</v>
      </c>
      <c r="E4050" s="3" t="s">
        <v>136</v>
      </c>
      <c r="F4050" s="3">
        <v>4294</v>
      </c>
      <c r="G4050" s="3">
        <f t="shared" si="192"/>
        <v>2003</v>
      </c>
      <c r="H4050" s="4">
        <v>5</v>
      </c>
      <c r="I4050" s="3" t="s">
        <v>36</v>
      </c>
      <c r="J4050" s="3">
        <v>7</v>
      </c>
      <c r="K4050" s="3">
        <v>2</v>
      </c>
      <c r="L4050" s="3">
        <v>0</v>
      </c>
      <c r="M4050" s="3">
        <v>3</v>
      </c>
      <c r="N4050" s="3">
        <v>2</v>
      </c>
      <c r="O4050" s="3">
        <v>1</v>
      </c>
      <c r="P4050" s="3">
        <f t="shared" si="191"/>
        <v>15</v>
      </c>
      <c r="Q4050" s="3">
        <v>111</v>
      </c>
      <c r="R4050" s="3">
        <f t="shared" si="190"/>
        <v>2</v>
      </c>
      <c r="S4050" s="3">
        <v>15</v>
      </c>
      <c r="T4050" s="3">
        <f>IF(AND(H4050&lt;5,S4050&gt;=VLOOKUP(A4050,anni!$A$1:$O$32,6,0)),1,0)</f>
        <v>0</v>
      </c>
    </row>
    <row r="4051" spans="1:20" x14ac:dyDescent="0.3">
      <c r="A4051" s="3">
        <v>2003</v>
      </c>
      <c r="B4051" s="3">
        <v>130</v>
      </c>
      <c r="C4051" s="3" t="s">
        <v>37</v>
      </c>
      <c r="D4051" s="3" t="s">
        <v>38</v>
      </c>
      <c r="E4051" s="3" t="s">
        <v>38</v>
      </c>
      <c r="F4051" s="3">
        <v>4445</v>
      </c>
      <c r="G4051" s="3">
        <f t="shared" si="192"/>
        <v>2003</v>
      </c>
      <c r="H4051" s="4">
        <v>5</v>
      </c>
      <c r="I4051" s="3" t="s">
        <v>36</v>
      </c>
      <c r="J4051" s="3">
        <v>6</v>
      </c>
      <c r="K4051" s="3">
        <v>1</v>
      </c>
      <c r="L4051" s="3">
        <v>5</v>
      </c>
      <c r="M4051" s="3">
        <v>0</v>
      </c>
      <c r="N4051" s="3">
        <v>2</v>
      </c>
      <c r="O4051" s="3">
        <v>2</v>
      </c>
      <c r="P4051" s="3">
        <f t="shared" si="191"/>
        <v>16</v>
      </c>
      <c r="Q4051" s="3">
        <v>99</v>
      </c>
      <c r="R4051" s="3">
        <f t="shared" si="190"/>
        <v>1</v>
      </c>
      <c r="S4051" s="3">
        <v>16</v>
      </c>
      <c r="T4051" s="3">
        <f>IF(AND(H4051&lt;5,S4051&gt;=VLOOKUP(A4051,anni!$A$1:$O$32,6,0)),1,0)</f>
        <v>0</v>
      </c>
    </row>
    <row r="4052" spans="1:20" x14ac:dyDescent="0.3">
      <c r="A4052" s="3">
        <v>2003</v>
      </c>
      <c r="B4052" s="3">
        <v>131</v>
      </c>
      <c r="C4052" s="3" t="s">
        <v>34</v>
      </c>
      <c r="D4052" s="3" t="s">
        <v>35</v>
      </c>
      <c r="E4052" s="3" t="s">
        <v>35</v>
      </c>
      <c r="F4052" s="3">
        <v>4567</v>
      </c>
      <c r="G4052" s="3">
        <f t="shared" si="192"/>
        <v>2003</v>
      </c>
      <c r="H4052" s="4">
        <v>2</v>
      </c>
      <c r="I4052" s="3" t="s">
        <v>31</v>
      </c>
      <c r="J4052" s="3">
        <v>7</v>
      </c>
      <c r="K4052" s="3">
        <v>5</v>
      </c>
      <c r="L4052" s="3">
        <v>0</v>
      </c>
      <c r="M4052" s="3">
        <v>2</v>
      </c>
      <c r="N4052" s="3">
        <v>1</v>
      </c>
      <c r="O4052" s="3">
        <v>1</v>
      </c>
      <c r="P4052" s="3">
        <f t="shared" si="191"/>
        <v>25.6</v>
      </c>
      <c r="Q4052" s="3">
        <v>99</v>
      </c>
      <c r="R4052" s="3">
        <f t="shared" si="190"/>
        <v>1</v>
      </c>
      <c r="S4052" s="3">
        <v>16</v>
      </c>
      <c r="T4052" s="3">
        <f>IF(AND(H4052&lt;5,S4052&gt;=VLOOKUP(A4052,anni!$A$1:$O$32,6,0)),1,0)</f>
        <v>0</v>
      </c>
    </row>
    <row r="4053" spans="1:20" x14ac:dyDescent="0.3">
      <c r="A4053" s="3">
        <v>2003</v>
      </c>
      <c r="B4053" s="3">
        <v>132</v>
      </c>
      <c r="C4053" s="3" t="s">
        <v>39</v>
      </c>
      <c r="D4053" s="3" t="s">
        <v>40</v>
      </c>
      <c r="E4053" s="3" t="s">
        <v>40</v>
      </c>
      <c r="F4053" s="3">
        <v>4410</v>
      </c>
      <c r="G4053" s="3">
        <f t="shared" si="192"/>
        <v>2003</v>
      </c>
      <c r="H4053" s="4">
        <v>2</v>
      </c>
      <c r="I4053" s="3" t="s">
        <v>31</v>
      </c>
      <c r="J4053" s="3">
        <v>2</v>
      </c>
      <c r="K4053" s="3">
        <v>0</v>
      </c>
      <c r="L4053" s="3">
        <v>0</v>
      </c>
      <c r="M4053" s="3">
        <v>2</v>
      </c>
      <c r="N4053" s="3">
        <v>2</v>
      </c>
      <c r="O4053" s="3">
        <v>0</v>
      </c>
      <c r="P4053" s="3">
        <f t="shared" si="191"/>
        <v>9.6000000000000014</v>
      </c>
      <c r="Q4053" s="3">
        <v>232</v>
      </c>
      <c r="R4053" s="3">
        <f t="shared" si="190"/>
        <v>2</v>
      </c>
      <c r="S4053" s="3">
        <v>6</v>
      </c>
      <c r="T4053" s="3">
        <f>IF(AND(H4053&lt;5,S4053&gt;=VLOOKUP(A4053,anni!$A$1:$O$32,6,0)),1,0)</f>
        <v>0</v>
      </c>
    </row>
    <row r="4054" spans="1:20" x14ac:dyDescent="0.3">
      <c r="A4054" s="3">
        <v>2003</v>
      </c>
      <c r="B4054" s="3">
        <v>133</v>
      </c>
      <c r="C4054" s="3" t="s">
        <v>29</v>
      </c>
      <c r="D4054" s="3" t="s">
        <v>82</v>
      </c>
      <c r="E4054" s="3" t="s">
        <v>82</v>
      </c>
      <c r="F4054" s="3">
        <v>4568</v>
      </c>
      <c r="G4054" s="3">
        <f t="shared" si="192"/>
        <v>2003</v>
      </c>
      <c r="H4054" s="4">
        <v>2</v>
      </c>
      <c r="I4054" s="3" t="s">
        <v>31</v>
      </c>
      <c r="J4054" s="3">
        <v>1</v>
      </c>
      <c r="K4054" s="3">
        <v>3</v>
      </c>
      <c r="L4054" s="3">
        <v>0</v>
      </c>
      <c r="M4054" s="3">
        <v>4</v>
      </c>
      <c r="N4054" s="3">
        <v>1</v>
      </c>
      <c r="O4054" s="3">
        <v>1</v>
      </c>
      <c r="P4054" s="3">
        <f t="shared" si="191"/>
        <v>16</v>
      </c>
      <c r="Q4054" s="3">
        <v>179</v>
      </c>
      <c r="R4054" s="3">
        <f t="shared" si="190"/>
        <v>3</v>
      </c>
      <c r="S4054" s="3">
        <v>10</v>
      </c>
      <c r="T4054" s="3">
        <f>IF(AND(H4054&lt;5,S4054&gt;=VLOOKUP(A4054,anni!$A$1:$O$32,6,0)),1,0)</f>
        <v>0</v>
      </c>
    </row>
    <row r="4055" spans="1:20" x14ac:dyDescent="0.3">
      <c r="A4055" s="3">
        <v>2003</v>
      </c>
      <c r="B4055" s="3">
        <v>134</v>
      </c>
      <c r="C4055" s="3" t="s">
        <v>59</v>
      </c>
      <c r="D4055" s="3" t="s">
        <v>60</v>
      </c>
      <c r="E4055" s="3" t="s">
        <v>60</v>
      </c>
      <c r="F4055" s="3">
        <v>4569</v>
      </c>
      <c r="G4055" s="3">
        <f t="shared" si="192"/>
        <v>2003</v>
      </c>
      <c r="H4055" s="4">
        <v>2</v>
      </c>
      <c r="I4055" s="3" t="s">
        <v>31</v>
      </c>
      <c r="J4055" s="3">
        <v>3</v>
      </c>
      <c r="K4055" s="3">
        <v>1</v>
      </c>
      <c r="L4055" s="3">
        <v>0</v>
      </c>
      <c r="M4055" s="3">
        <v>2</v>
      </c>
      <c r="N4055" s="3">
        <v>1</v>
      </c>
      <c r="O4055" s="3">
        <v>1</v>
      </c>
      <c r="P4055" s="3">
        <f t="shared" si="191"/>
        <v>12.8</v>
      </c>
      <c r="Q4055" s="3">
        <v>210</v>
      </c>
      <c r="R4055" s="3">
        <f t="shared" si="190"/>
        <v>1</v>
      </c>
      <c r="S4055" s="3">
        <v>8</v>
      </c>
      <c r="T4055" s="3">
        <f>IF(AND(H4055&lt;5,S4055&gt;=VLOOKUP(A4055,anni!$A$1:$O$32,6,0)),1,0)</f>
        <v>0</v>
      </c>
    </row>
    <row r="4056" spans="1:20" x14ac:dyDescent="0.3">
      <c r="A4056" s="3">
        <v>2003</v>
      </c>
      <c r="B4056" s="3">
        <v>135</v>
      </c>
      <c r="C4056" s="3" t="s">
        <v>43</v>
      </c>
      <c r="D4056" s="3" t="s">
        <v>92</v>
      </c>
      <c r="E4056" s="3" t="s">
        <v>92</v>
      </c>
      <c r="F4056" s="3">
        <v>4570</v>
      </c>
      <c r="G4056" s="3">
        <f t="shared" si="192"/>
        <v>2003</v>
      </c>
      <c r="H4056" s="4">
        <v>2</v>
      </c>
      <c r="I4056" s="3" t="s">
        <v>31</v>
      </c>
      <c r="J4056" s="3">
        <v>6</v>
      </c>
      <c r="K4056" s="3">
        <v>3</v>
      </c>
      <c r="L4056" s="3">
        <v>0</v>
      </c>
      <c r="M4056" s="3">
        <v>1</v>
      </c>
      <c r="N4056" s="3">
        <v>4</v>
      </c>
      <c r="O4056" s="3">
        <v>0</v>
      </c>
      <c r="P4056" s="3">
        <f t="shared" si="191"/>
        <v>22.400000000000002</v>
      </c>
      <c r="Q4056" s="3">
        <v>122</v>
      </c>
      <c r="R4056" s="3">
        <f t="shared" si="190"/>
        <v>2</v>
      </c>
      <c r="S4056" s="3">
        <v>14</v>
      </c>
      <c r="T4056" s="3">
        <f>IF(AND(H4056&lt;5,S4056&gt;=VLOOKUP(A4056,anni!$A$1:$O$32,6,0)),1,0)</f>
        <v>0</v>
      </c>
    </row>
    <row r="4057" spans="1:20" x14ac:dyDescent="0.3">
      <c r="A4057" s="3">
        <v>2003</v>
      </c>
      <c r="B4057" s="3">
        <v>136</v>
      </c>
      <c r="C4057" s="3" t="s">
        <v>29</v>
      </c>
      <c r="D4057" s="3" t="s">
        <v>139</v>
      </c>
      <c r="E4057" s="3" t="s">
        <v>139</v>
      </c>
      <c r="F4057" s="3">
        <v>4446</v>
      </c>
      <c r="G4057" s="3">
        <f t="shared" si="192"/>
        <v>2003</v>
      </c>
      <c r="H4057" s="4">
        <v>5</v>
      </c>
      <c r="I4057" s="3" t="s">
        <v>36</v>
      </c>
      <c r="J4057" s="3">
        <v>4</v>
      </c>
      <c r="K4057" s="3">
        <v>0</v>
      </c>
      <c r="L4057" s="3">
        <v>0</v>
      </c>
      <c r="M4057" s="3">
        <v>0</v>
      </c>
      <c r="N4057" s="3">
        <v>1</v>
      </c>
      <c r="O4057" s="3">
        <v>1</v>
      </c>
      <c r="P4057" s="3">
        <f t="shared" si="191"/>
        <v>6</v>
      </c>
      <c r="Q4057" s="3">
        <v>232</v>
      </c>
      <c r="R4057" s="3">
        <f t="shared" si="190"/>
        <v>1</v>
      </c>
      <c r="S4057" s="3">
        <v>6</v>
      </c>
      <c r="T4057" s="3">
        <f>IF(AND(H4057&lt;5,S4057&gt;=VLOOKUP(A4057,anni!$A$1:$O$32,6,0)),1,0)</f>
        <v>0</v>
      </c>
    </row>
    <row r="4058" spans="1:20" x14ac:dyDescent="0.3">
      <c r="A4058" s="3">
        <v>2003</v>
      </c>
      <c r="B4058" s="3">
        <v>137</v>
      </c>
      <c r="C4058" s="3" t="s">
        <v>47</v>
      </c>
      <c r="D4058" s="3" t="s">
        <v>52</v>
      </c>
      <c r="E4058" s="3" t="s">
        <v>52</v>
      </c>
      <c r="F4058" s="3">
        <v>4377</v>
      </c>
      <c r="G4058" s="3">
        <f t="shared" si="192"/>
        <v>2003</v>
      </c>
      <c r="H4058" s="4">
        <v>3</v>
      </c>
      <c r="I4058" s="3" t="s">
        <v>36</v>
      </c>
      <c r="J4058" s="3">
        <v>6</v>
      </c>
      <c r="K4058" s="3">
        <v>0</v>
      </c>
      <c r="L4058" s="3">
        <v>1</v>
      </c>
      <c r="M4058" s="3">
        <v>3</v>
      </c>
      <c r="N4058" s="3">
        <v>1</v>
      </c>
      <c r="O4058" s="3">
        <v>0</v>
      </c>
      <c r="P4058" s="3">
        <f t="shared" si="191"/>
        <v>15.399999999999999</v>
      </c>
      <c r="Q4058" s="3">
        <v>164</v>
      </c>
      <c r="R4058" s="3">
        <f t="shared" si="190"/>
        <v>3</v>
      </c>
      <c r="S4058" s="3">
        <v>11</v>
      </c>
      <c r="T4058" s="3">
        <f>IF(AND(H4058&lt;5,S4058&gt;=VLOOKUP(A4058,anni!$A$1:$O$32,6,0)),1,0)</f>
        <v>0</v>
      </c>
    </row>
    <row r="4059" spans="1:20" x14ac:dyDescent="0.3">
      <c r="A4059" s="3">
        <v>2003</v>
      </c>
      <c r="B4059" s="3">
        <v>138</v>
      </c>
      <c r="C4059" s="3" t="s">
        <v>79</v>
      </c>
      <c r="D4059" s="3" t="s">
        <v>80</v>
      </c>
      <c r="E4059" s="3" t="s">
        <v>80</v>
      </c>
      <c r="F4059" s="3">
        <v>4297</v>
      </c>
      <c r="G4059" s="3">
        <f t="shared" si="192"/>
        <v>2003</v>
      </c>
      <c r="H4059" s="4">
        <v>5</v>
      </c>
      <c r="I4059" s="3" t="s">
        <v>36</v>
      </c>
      <c r="J4059" s="3">
        <v>7</v>
      </c>
      <c r="K4059" s="3">
        <v>0</v>
      </c>
      <c r="L4059" s="3">
        <v>0</v>
      </c>
      <c r="M4059" s="3">
        <v>0</v>
      </c>
      <c r="N4059" s="3">
        <v>7</v>
      </c>
      <c r="O4059" s="3">
        <v>0</v>
      </c>
      <c r="P4059" s="3">
        <f t="shared" si="191"/>
        <v>14</v>
      </c>
      <c r="Q4059" s="3">
        <v>122</v>
      </c>
      <c r="R4059" s="3">
        <f t="shared" si="190"/>
        <v>2</v>
      </c>
      <c r="S4059" s="3">
        <v>14</v>
      </c>
      <c r="T4059" s="3">
        <f>IF(AND(H4059&lt;5,S4059&gt;=VLOOKUP(A4059,anni!$A$1:$O$32,6,0)),1,0)</f>
        <v>0</v>
      </c>
    </row>
    <row r="4060" spans="1:20" x14ac:dyDescent="0.3">
      <c r="A4060" s="3">
        <v>2003</v>
      </c>
      <c r="B4060" s="3">
        <v>139</v>
      </c>
      <c r="C4060" s="3" t="s">
        <v>34</v>
      </c>
      <c r="D4060" s="3" t="s">
        <v>41</v>
      </c>
      <c r="E4060" s="3" t="s">
        <v>41</v>
      </c>
      <c r="F4060" s="3">
        <v>4143</v>
      </c>
      <c r="G4060" s="3">
        <f t="shared" si="192"/>
        <v>2003</v>
      </c>
      <c r="H4060" s="4">
        <v>5</v>
      </c>
      <c r="I4060" s="3" t="s">
        <v>36</v>
      </c>
      <c r="J4060" s="3">
        <v>5</v>
      </c>
      <c r="K4060" s="3">
        <v>7</v>
      </c>
      <c r="L4060" s="3">
        <v>2</v>
      </c>
      <c r="M4060" s="3">
        <v>7</v>
      </c>
      <c r="N4060" s="3">
        <v>7</v>
      </c>
      <c r="O4060" s="3">
        <v>7</v>
      </c>
      <c r="P4060" s="3">
        <f t="shared" si="191"/>
        <v>35</v>
      </c>
      <c r="Q4060" s="3">
        <v>8</v>
      </c>
      <c r="R4060" s="3">
        <f t="shared" si="190"/>
        <v>3</v>
      </c>
      <c r="S4060" s="3">
        <v>35</v>
      </c>
      <c r="T4060" s="3">
        <f>IF(AND(H4060&lt;5,S4060&gt;=VLOOKUP(A4060,anni!$A$1:$O$32,6,0)),1,0)</f>
        <v>0</v>
      </c>
    </row>
    <row r="4061" spans="1:20" x14ac:dyDescent="0.3">
      <c r="A4061" s="3">
        <v>2003</v>
      </c>
      <c r="B4061" s="3">
        <v>140</v>
      </c>
      <c r="C4061" s="3" t="s">
        <v>29</v>
      </c>
      <c r="D4061" s="3" t="s">
        <v>75</v>
      </c>
      <c r="E4061" s="3" t="s">
        <v>75</v>
      </c>
      <c r="F4061" s="3">
        <v>4447</v>
      </c>
      <c r="G4061" s="3">
        <f t="shared" si="192"/>
        <v>2003</v>
      </c>
      <c r="H4061" s="4">
        <v>5</v>
      </c>
      <c r="I4061" s="3" t="s">
        <v>36</v>
      </c>
      <c r="J4061" s="3">
        <v>7</v>
      </c>
      <c r="K4061" s="3">
        <v>1</v>
      </c>
      <c r="L4061" s="3">
        <v>1</v>
      </c>
      <c r="M4061" s="3">
        <v>3</v>
      </c>
      <c r="N4061" s="3">
        <v>2</v>
      </c>
      <c r="O4061" s="3">
        <v>0</v>
      </c>
      <c r="P4061" s="3">
        <f t="shared" si="191"/>
        <v>14</v>
      </c>
      <c r="Q4061" s="3">
        <v>122</v>
      </c>
      <c r="R4061" s="3">
        <f t="shared" si="190"/>
        <v>1</v>
      </c>
      <c r="S4061" s="3">
        <v>14</v>
      </c>
      <c r="T4061" s="3">
        <f>IF(AND(H4061&lt;5,S4061&gt;=VLOOKUP(A4061,anni!$A$1:$O$32,6,0)),1,0)</f>
        <v>0</v>
      </c>
    </row>
    <row r="4062" spans="1:20" x14ac:dyDescent="0.3">
      <c r="A4062" s="3">
        <v>2003</v>
      </c>
      <c r="B4062" s="3">
        <v>141</v>
      </c>
      <c r="C4062" s="3" t="s">
        <v>86</v>
      </c>
      <c r="D4062" s="3" t="s">
        <v>87</v>
      </c>
      <c r="E4062" s="3" t="s">
        <v>87</v>
      </c>
      <c r="F4062" s="3">
        <v>4378</v>
      </c>
      <c r="G4062" s="3">
        <f t="shared" si="192"/>
        <v>2003</v>
      </c>
      <c r="H4062" s="4">
        <v>3</v>
      </c>
      <c r="I4062" s="3" t="s">
        <v>36</v>
      </c>
      <c r="J4062" s="3">
        <v>6</v>
      </c>
      <c r="K4062" s="3">
        <v>2</v>
      </c>
      <c r="L4062" s="3">
        <v>0</v>
      </c>
      <c r="M4062" s="3">
        <v>3</v>
      </c>
      <c r="N4062" s="3">
        <v>0</v>
      </c>
      <c r="O4062" s="3">
        <v>0</v>
      </c>
      <c r="P4062" s="3">
        <f t="shared" si="191"/>
        <v>15.399999999999999</v>
      </c>
      <c r="Q4062" s="3">
        <v>164</v>
      </c>
      <c r="R4062" s="3">
        <f t="shared" si="190"/>
        <v>4</v>
      </c>
      <c r="S4062" s="3">
        <v>11</v>
      </c>
      <c r="T4062" s="3">
        <f>IF(AND(H4062&lt;5,S4062&gt;=VLOOKUP(A4062,anni!$A$1:$O$32,6,0)),1,0)</f>
        <v>0</v>
      </c>
    </row>
    <row r="4063" spans="1:20" x14ac:dyDescent="0.3">
      <c r="A4063" s="3">
        <v>2003</v>
      </c>
      <c r="B4063" s="3">
        <v>142</v>
      </c>
      <c r="C4063" s="3" t="s">
        <v>56</v>
      </c>
      <c r="D4063" s="3" t="s">
        <v>99</v>
      </c>
      <c r="E4063" s="3" t="s">
        <v>99</v>
      </c>
      <c r="F4063" s="3">
        <v>4607</v>
      </c>
      <c r="G4063" s="3">
        <f t="shared" si="192"/>
        <v>2003</v>
      </c>
      <c r="H4063" s="4">
        <v>1</v>
      </c>
      <c r="I4063" s="3" t="s">
        <v>31</v>
      </c>
      <c r="J4063" s="3">
        <v>1</v>
      </c>
      <c r="K4063" s="3">
        <v>0</v>
      </c>
      <c r="L4063" s="3">
        <v>0</v>
      </c>
      <c r="M4063" s="3">
        <v>7</v>
      </c>
      <c r="N4063" s="3">
        <v>2</v>
      </c>
      <c r="O4063" s="3">
        <v>0</v>
      </c>
      <c r="P4063" s="3">
        <f t="shared" si="191"/>
        <v>18</v>
      </c>
      <c r="Q4063" s="3">
        <v>179</v>
      </c>
      <c r="R4063" s="3">
        <f t="shared" si="190"/>
        <v>5</v>
      </c>
      <c r="S4063" s="3">
        <v>10</v>
      </c>
      <c r="T4063" s="3">
        <f>IF(AND(H4063&lt;5,S4063&gt;=VLOOKUP(A4063,anni!$A$1:$O$32,6,0)),1,0)</f>
        <v>0</v>
      </c>
    </row>
    <row r="4064" spans="1:20" x14ac:dyDescent="0.3">
      <c r="A4064" s="3">
        <v>2003</v>
      </c>
      <c r="B4064" s="3">
        <v>143</v>
      </c>
      <c r="C4064" s="3" t="s">
        <v>32</v>
      </c>
      <c r="D4064" s="3" t="s">
        <v>95</v>
      </c>
      <c r="E4064" s="3" t="s">
        <v>95</v>
      </c>
      <c r="F4064" s="3">
        <v>4448</v>
      </c>
      <c r="G4064" s="3">
        <f t="shared" si="192"/>
        <v>2003</v>
      </c>
      <c r="H4064" s="4">
        <v>5</v>
      </c>
      <c r="I4064" s="3" t="s">
        <v>36</v>
      </c>
      <c r="J4064" s="3">
        <v>3</v>
      </c>
      <c r="K4064" s="3">
        <v>0</v>
      </c>
      <c r="L4064" s="3">
        <v>0</v>
      </c>
      <c r="M4064" s="3">
        <v>7</v>
      </c>
      <c r="N4064" s="3">
        <v>2</v>
      </c>
      <c r="O4064" s="3">
        <v>0</v>
      </c>
      <c r="P4064" s="3">
        <f t="shared" si="191"/>
        <v>12</v>
      </c>
      <c r="Q4064" s="3">
        <v>149</v>
      </c>
      <c r="R4064" s="3">
        <f t="shared" si="190"/>
        <v>1</v>
      </c>
      <c r="S4064" s="3">
        <v>12</v>
      </c>
      <c r="T4064" s="3">
        <f>IF(AND(H4064&lt;5,S4064&gt;=VLOOKUP(A4064,anni!$A$1:$O$32,6,0)),1,0)</f>
        <v>0</v>
      </c>
    </row>
    <row r="4065" spans="1:20" x14ac:dyDescent="0.3">
      <c r="A4065" s="3">
        <v>2003</v>
      </c>
      <c r="B4065" s="3">
        <v>144</v>
      </c>
      <c r="C4065" s="3" t="s">
        <v>29</v>
      </c>
      <c r="D4065" s="3" t="s">
        <v>75</v>
      </c>
      <c r="E4065" s="3" t="s">
        <v>75</v>
      </c>
      <c r="F4065" s="3">
        <v>4571</v>
      </c>
      <c r="G4065" s="3">
        <f t="shared" si="192"/>
        <v>2003</v>
      </c>
      <c r="H4065" s="4">
        <v>2</v>
      </c>
      <c r="I4065" s="3" t="s">
        <v>31</v>
      </c>
      <c r="J4065" s="3">
        <v>0</v>
      </c>
      <c r="K4065" s="3">
        <v>0</v>
      </c>
      <c r="L4065" s="3">
        <v>0</v>
      </c>
      <c r="M4065" s="3">
        <v>0</v>
      </c>
      <c r="N4065" s="3">
        <v>2</v>
      </c>
      <c r="O4065" s="3">
        <v>1</v>
      </c>
      <c r="P4065" s="3">
        <f t="shared" si="191"/>
        <v>4.8000000000000007</v>
      </c>
      <c r="Q4065" s="3">
        <v>263</v>
      </c>
      <c r="R4065" s="3">
        <f t="shared" ref="R4065:R4128" si="193">COUNTIF($F$609:$F$5991,F4065)</f>
        <v>1</v>
      </c>
      <c r="S4065" s="3">
        <v>3</v>
      </c>
      <c r="T4065" s="3">
        <f>IF(AND(H4065&lt;5,S4065&gt;=VLOOKUP(A4065,anni!$A$1:$O$32,6,0)),1,0)</f>
        <v>0</v>
      </c>
    </row>
    <row r="4066" spans="1:20" x14ac:dyDescent="0.3">
      <c r="A4066" s="3">
        <v>2003</v>
      </c>
      <c r="B4066" s="3">
        <v>145</v>
      </c>
      <c r="C4066" s="3" t="s">
        <v>34</v>
      </c>
      <c r="D4066" s="3" t="s">
        <v>103</v>
      </c>
      <c r="E4066" s="3" t="s">
        <v>103</v>
      </c>
      <c r="F4066" s="3">
        <v>4572</v>
      </c>
      <c r="G4066" s="3">
        <f t="shared" si="192"/>
        <v>2003</v>
      </c>
      <c r="H4066" s="4">
        <v>2</v>
      </c>
      <c r="I4066" s="3" t="s">
        <v>31</v>
      </c>
      <c r="J4066" s="3">
        <v>3</v>
      </c>
      <c r="K4066" s="3">
        <v>3</v>
      </c>
      <c r="L4066" s="3">
        <v>0</v>
      </c>
      <c r="M4066" s="3">
        <v>0</v>
      </c>
      <c r="N4066" s="3">
        <v>2</v>
      </c>
      <c r="O4066" s="3">
        <v>0</v>
      </c>
      <c r="P4066" s="3">
        <f t="shared" si="191"/>
        <v>12.8</v>
      </c>
      <c r="Q4066" s="3">
        <v>210</v>
      </c>
      <c r="R4066" s="3">
        <f t="shared" si="193"/>
        <v>1</v>
      </c>
      <c r="S4066" s="3">
        <v>8</v>
      </c>
      <c r="T4066" s="3">
        <f>IF(AND(H4066&lt;5,S4066&gt;=VLOOKUP(A4066,anni!$A$1:$O$32,6,0)),1,0)</f>
        <v>0</v>
      </c>
    </row>
    <row r="4067" spans="1:20" x14ac:dyDescent="0.3">
      <c r="A4067" s="3">
        <v>2003</v>
      </c>
      <c r="B4067" s="3">
        <v>146</v>
      </c>
      <c r="C4067" s="3" t="s">
        <v>86</v>
      </c>
      <c r="D4067" s="3" t="s">
        <v>150</v>
      </c>
      <c r="E4067" s="3" t="s">
        <v>150</v>
      </c>
      <c r="F4067" s="3">
        <v>4527</v>
      </c>
      <c r="G4067" s="3">
        <f t="shared" si="192"/>
        <v>2003</v>
      </c>
      <c r="H4067" s="4">
        <v>3</v>
      </c>
      <c r="I4067" s="3" t="s">
        <v>36</v>
      </c>
      <c r="J4067" s="3">
        <v>0</v>
      </c>
      <c r="K4067" s="3">
        <v>3</v>
      </c>
      <c r="L4067" s="3">
        <v>0</v>
      </c>
      <c r="M4067" s="3">
        <v>6</v>
      </c>
      <c r="N4067" s="3">
        <v>0</v>
      </c>
      <c r="O4067" s="3">
        <v>0</v>
      </c>
      <c r="P4067" s="3">
        <f t="shared" ref="P4067:P4130" si="194">IF(T4067=0,IF(S4067=-1,-1,S4067*HLOOKUP(H4067,$U$1:$Y$2,2,0)),0)</f>
        <v>12.6</v>
      </c>
      <c r="Q4067" s="3">
        <v>193</v>
      </c>
      <c r="R4067" s="3">
        <f t="shared" si="193"/>
        <v>1</v>
      </c>
      <c r="S4067" s="3">
        <v>9</v>
      </c>
      <c r="T4067" s="3">
        <f>IF(AND(H4067&lt;5,S4067&gt;=VLOOKUP(A4067,anni!$A$1:$O$32,6,0)),1,0)</f>
        <v>0</v>
      </c>
    </row>
    <row r="4068" spans="1:20" x14ac:dyDescent="0.3">
      <c r="A4068" s="3">
        <v>2003</v>
      </c>
      <c r="B4068" s="3">
        <v>147</v>
      </c>
      <c r="C4068" s="3" t="s">
        <v>37</v>
      </c>
      <c r="D4068" s="3" t="s">
        <v>55</v>
      </c>
      <c r="E4068" s="3" t="s">
        <v>55</v>
      </c>
      <c r="F4068" s="3">
        <v>4573</v>
      </c>
      <c r="G4068" s="3">
        <f t="shared" si="192"/>
        <v>2003</v>
      </c>
      <c r="H4068" s="4">
        <v>2</v>
      </c>
      <c r="I4068" s="3" t="s">
        <v>31</v>
      </c>
      <c r="J4068" s="3">
        <v>2</v>
      </c>
      <c r="K4068" s="3">
        <v>7</v>
      </c>
      <c r="L4068" s="3">
        <v>0</v>
      </c>
      <c r="M4068" s="3">
        <v>3</v>
      </c>
      <c r="N4068" s="3">
        <v>0</v>
      </c>
      <c r="O4068" s="3">
        <v>0</v>
      </c>
      <c r="P4068" s="3">
        <f t="shared" si="194"/>
        <v>19.200000000000003</v>
      </c>
      <c r="Q4068" s="3">
        <v>149</v>
      </c>
      <c r="R4068" s="3">
        <f t="shared" si="193"/>
        <v>1</v>
      </c>
      <c r="S4068" s="3">
        <v>12</v>
      </c>
      <c r="T4068" s="3">
        <f>IF(AND(H4068&lt;5,S4068&gt;=VLOOKUP(A4068,anni!$A$1:$O$32,6,0)),1,0)</f>
        <v>0</v>
      </c>
    </row>
    <row r="4069" spans="1:20" x14ac:dyDescent="0.3">
      <c r="A4069" s="3">
        <v>2003</v>
      </c>
      <c r="B4069" s="3">
        <v>148</v>
      </c>
      <c r="C4069" s="3" t="s">
        <v>37</v>
      </c>
      <c r="D4069" s="3" t="s">
        <v>55</v>
      </c>
      <c r="E4069" s="3" t="s">
        <v>55</v>
      </c>
      <c r="F4069" s="3">
        <v>4379</v>
      </c>
      <c r="G4069" s="3">
        <f t="shared" si="192"/>
        <v>2003</v>
      </c>
      <c r="H4069" s="4">
        <v>3</v>
      </c>
      <c r="I4069" s="3" t="s">
        <v>36</v>
      </c>
      <c r="J4069" s="3">
        <v>4</v>
      </c>
      <c r="K4069" s="3">
        <v>1</v>
      </c>
      <c r="L4069" s="3">
        <v>2</v>
      </c>
      <c r="M4069" s="3">
        <v>2</v>
      </c>
      <c r="N4069" s="3">
        <v>1</v>
      </c>
      <c r="O4069" s="3">
        <v>1</v>
      </c>
      <c r="P4069" s="3">
        <f t="shared" si="194"/>
        <v>15.399999999999999</v>
      </c>
      <c r="Q4069" s="3">
        <v>164</v>
      </c>
      <c r="R4069" s="3">
        <f t="shared" si="193"/>
        <v>4</v>
      </c>
      <c r="S4069" s="3">
        <v>11</v>
      </c>
      <c r="T4069" s="3">
        <f>IF(AND(H4069&lt;5,S4069&gt;=VLOOKUP(A4069,anni!$A$1:$O$32,6,0)),1,0)</f>
        <v>0</v>
      </c>
    </row>
    <row r="4070" spans="1:20" x14ac:dyDescent="0.3">
      <c r="A4070" s="3">
        <v>2003</v>
      </c>
      <c r="B4070" s="3">
        <v>149</v>
      </c>
      <c r="C4070" s="3" t="s">
        <v>101</v>
      </c>
      <c r="D4070" s="3" t="s">
        <v>104</v>
      </c>
      <c r="E4070" s="3" t="s">
        <v>104</v>
      </c>
      <c r="F4070" s="3">
        <v>4298</v>
      </c>
      <c r="G4070" s="3">
        <f t="shared" si="192"/>
        <v>2003</v>
      </c>
      <c r="H4070" s="4">
        <v>5</v>
      </c>
      <c r="I4070" s="3" t="s">
        <v>36</v>
      </c>
      <c r="J4070" s="3">
        <v>3</v>
      </c>
      <c r="K4070" s="3">
        <v>0</v>
      </c>
      <c r="L4070" s="3">
        <v>1</v>
      </c>
      <c r="M4070" s="3">
        <v>6</v>
      </c>
      <c r="N4070" s="3">
        <v>1</v>
      </c>
      <c r="O4070" s="3">
        <v>2</v>
      </c>
      <c r="P4070" s="3">
        <f t="shared" si="194"/>
        <v>13</v>
      </c>
      <c r="Q4070" s="3">
        <v>133</v>
      </c>
      <c r="R4070" s="3">
        <f t="shared" si="193"/>
        <v>2</v>
      </c>
      <c r="S4070" s="3">
        <v>13</v>
      </c>
      <c r="T4070" s="3">
        <f>IF(AND(H4070&lt;5,S4070&gt;=VLOOKUP(A4070,anni!$A$1:$O$32,6,0)),1,0)</f>
        <v>0</v>
      </c>
    </row>
    <row r="4071" spans="1:20" x14ac:dyDescent="0.3">
      <c r="A4071" s="3">
        <v>2003</v>
      </c>
      <c r="B4071" s="3">
        <v>150</v>
      </c>
      <c r="C4071" s="3" t="s">
        <v>69</v>
      </c>
      <c r="D4071" s="3" t="s">
        <v>78</v>
      </c>
      <c r="E4071" s="3" t="s">
        <v>78</v>
      </c>
      <c r="F4071" s="3">
        <v>4528</v>
      </c>
      <c r="G4071" s="3">
        <f t="shared" si="192"/>
        <v>2003</v>
      </c>
      <c r="H4071" s="4">
        <v>3</v>
      </c>
      <c r="I4071" s="3" t="s">
        <v>36</v>
      </c>
      <c r="J4071" s="3">
        <v>1</v>
      </c>
      <c r="K4071" s="3">
        <v>3</v>
      </c>
      <c r="L4071" s="3">
        <v>0</v>
      </c>
      <c r="M4071" s="3">
        <v>0</v>
      </c>
      <c r="N4071" s="3">
        <v>2</v>
      </c>
      <c r="O4071" s="3">
        <v>0</v>
      </c>
      <c r="P4071" s="3">
        <f t="shared" si="194"/>
        <v>8.3999999999999986</v>
      </c>
      <c r="Q4071" s="3">
        <v>232</v>
      </c>
      <c r="R4071" s="3">
        <f t="shared" si="193"/>
        <v>3</v>
      </c>
      <c r="S4071" s="3">
        <v>6</v>
      </c>
      <c r="T4071" s="3">
        <f>IF(AND(H4071&lt;5,S4071&gt;=VLOOKUP(A4071,anni!$A$1:$O$32,6,0)),1,0)</f>
        <v>0</v>
      </c>
    </row>
    <row r="4072" spans="1:20" x14ac:dyDescent="0.3">
      <c r="A4072" s="3">
        <v>2003</v>
      </c>
      <c r="B4072" s="3">
        <v>151</v>
      </c>
      <c r="C4072" s="3" t="s">
        <v>45</v>
      </c>
      <c r="D4072" s="3" t="s">
        <v>46</v>
      </c>
      <c r="E4072" s="3" t="s">
        <v>46</v>
      </c>
      <c r="F4072" s="3">
        <v>4299</v>
      </c>
      <c r="G4072" s="3">
        <f t="shared" si="192"/>
        <v>2003</v>
      </c>
      <c r="H4072" s="4">
        <v>5</v>
      </c>
      <c r="I4072" s="3" t="s">
        <v>36</v>
      </c>
      <c r="J4072" s="3">
        <v>7</v>
      </c>
      <c r="K4072" s="3">
        <v>3</v>
      </c>
      <c r="L4072" s="3">
        <v>0</v>
      </c>
      <c r="M4072" s="3">
        <v>7</v>
      </c>
      <c r="N4072" s="3">
        <v>1</v>
      </c>
      <c r="O4072" s="3">
        <v>4</v>
      </c>
      <c r="P4072" s="3">
        <f t="shared" si="194"/>
        <v>22</v>
      </c>
      <c r="Q4072" s="3">
        <v>50</v>
      </c>
      <c r="R4072" s="3">
        <f t="shared" si="193"/>
        <v>2</v>
      </c>
      <c r="S4072" s="3">
        <v>22</v>
      </c>
      <c r="T4072" s="3">
        <f>IF(AND(H4072&lt;5,S4072&gt;=VLOOKUP(A4072,anni!$A$1:$O$32,6,0)),1,0)</f>
        <v>0</v>
      </c>
    </row>
    <row r="4073" spans="1:20" x14ac:dyDescent="0.3">
      <c r="A4073" s="3">
        <v>2003</v>
      </c>
      <c r="B4073" s="3">
        <v>152</v>
      </c>
      <c r="C4073" s="3" t="s">
        <v>59</v>
      </c>
      <c r="D4073" s="3" t="s">
        <v>128</v>
      </c>
      <c r="E4073" s="3" t="s">
        <v>128</v>
      </c>
      <c r="F4073" s="3">
        <v>4498</v>
      </c>
      <c r="G4073" s="3">
        <f t="shared" si="192"/>
        <v>2003</v>
      </c>
      <c r="H4073" s="4">
        <v>4</v>
      </c>
      <c r="I4073" s="3" t="s">
        <v>36</v>
      </c>
      <c r="J4073" s="3">
        <v>1</v>
      </c>
      <c r="K4073" s="3">
        <v>1</v>
      </c>
      <c r="L4073" s="3">
        <v>0</v>
      </c>
      <c r="M4073" s="3">
        <v>2</v>
      </c>
      <c r="N4073" s="3">
        <v>2</v>
      </c>
      <c r="O4073" s="3">
        <v>0</v>
      </c>
      <c r="P4073" s="3">
        <f t="shared" si="194"/>
        <v>7.1999999999999993</v>
      </c>
      <c r="Q4073" s="3">
        <v>232</v>
      </c>
      <c r="R4073" s="3">
        <f t="shared" si="193"/>
        <v>2</v>
      </c>
      <c r="S4073" s="3">
        <v>6</v>
      </c>
      <c r="T4073" s="3">
        <f>IF(AND(H4073&lt;5,S4073&gt;=VLOOKUP(A4073,anni!$A$1:$O$32,6,0)),1,0)</f>
        <v>0</v>
      </c>
    </row>
    <row r="4074" spans="1:20" x14ac:dyDescent="0.3">
      <c r="A4074" s="3">
        <v>2003</v>
      </c>
      <c r="B4074" s="3">
        <v>153</v>
      </c>
      <c r="C4074" s="3" t="s">
        <v>37</v>
      </c>
      <c r="D4074" s="3" t="s">
        <v>38</v>
      </c>
      <c r="E4074" s="3" t="s">
        <v>38</v>
      </c>
      <c r="F4074" s="3">
        <v>3974</v>
      </c>
      <c r="G4074" s="3">
        <f t="shared" si="192"/>
        <v>2003</v>
      </c>
      <c r="H4074" s="4">
        <v>5</v>
      </c>
      <c r="I4074" s="3" t="s">
        <v>36</v>
      </c>
      <c r="J4074" s="3">
        <v>6</v>
      </c>
      <c r="K4074" s="3">
        <v>7</v>
      </c>
      <c r="L4074" s="3">
        <v>7</v>
      </c>
      <c r="M4074" s="3">
        <v>3</v>
      </c>
      <c r="N4074" s="3">
        <v>4</v>
      </c>
      <c r="O4074" s="3">
        <v>1</v>
      </c>
      <c r="P4074" s="3">
        <f t="shared" si="194"/>
        <v>28</v>
      </c>
      <c r="Q4074" s="3">
        <v>15</v>
      </c>
      <c r="R4074" s="3">
        <f t="shared" si="193"/>
        <v>4</v>
      </c>
      <c r="S4074" s="3">
        <v>28</v>
      </c>
      <c r="T4074" s="3">
        <f>IF(AND(H4074&lt;5,S4074&gt;=VLOOKUP(A4074,anni!$A$1:$O$32,6,0)),1,0)</f>
        <v>0</v>
      </c>
    </row>
    <row r="4075" spans="1:20" x14ac:dyDescent="0.3">
      <c r="A4075" s="3">
        <v>2003</v>
      </c>
      <c r="B4075" s="3">
        <v>154</v>
      </c>
      <c r="C4075" s="3" t="s">
        <v>34</v>
      </c>
      <c r="D4075" s="3" t="s">
        <v>42</v>
      </c>
      <c r="E4075" s="3" t="s">
        <v>42</v>
      </c>
      <c r="F4075" s="3">
        <v>3975</v>
      </c>
      <c r="G4075" s="3">
        <f t="shared" si="192"/>
        <v>2003</v>
      </c>
      <c r="H4075" s="4">
        <v>5</v>
      </c>
      <c r="I4075" s="3" t="s">
        <v>36</v>
      </c>
      <c r="J4075" s="3">
        <v>7</v>
      </c>
      <c r="K4075" s="3">
        <v>2</v>
      </c>
      <c r="L4075" s="3">
        <v>0</v>
      </c>
      <c r="M4075" s="3">
        <v>7</v>
      </c>
      <c r="N4075" s="3">
        <v>3</v>
      </c>
      <c r="O4075" s="3">
        <v>7</v>
      </c>
      <c r="P4075" s="3">
        <f t="shared" si="194"/>
        <v>26</v>
      </c>
      <c r="Q4075" s="3">
        <v>25</v>
      </c>
      <c r="R4075" s="3">
        <f t="shared" si="193"/>
        <v>4</v>
      </c>
      <c r="S4075" s="3">
        <v>26</v>
      </c>
      <c r="T4075" s="3">
        <f>IF(AND(H4075&lt;5,S4075&gt;=VLOOKUP(A4075,anni!$A$1:$O$32,6,0)),1,0)</f>
        <v>0</v>
      </c>
    </row>
    <row r="4076" spans="1:20" x14ac:dyDescent="0.3">
      <c r="A4076" s="3">
        <v>2003</v>
      </c>
      <c r="B4076" s="3">
        <v>155</v>
      </c>
      <c r="C4076" s="3" t="s">
        <v>50</v>
      </c>
      <c r="D4076" s="3" t="s">
        <v>51</v>
      </c>
      <c r="E4076" s="3" t="s">
        <v>51</v>
      </c>
      <c r="F4076" s="3">
        <v>4449</v>
      </c>
      <c r="G4076" s="3">
        <f t="shared" si="192"/>
        <v>2003</v>
      </c>
      <c r="H4076" s="4">
        <v>5</v>
      </c>
      <c r="I4076" s="3" t="s">
        <v>36</v>
      </c>
      <c r="J4076" s="3">
        <v>4</v>
      </c>
      <c r="K4076" s="3">
        <v>6</v>
      </c>
      <c r="L4076" s="3">
        <v>0</v>
      </c>
      <c r="M4076" s="3">
        <v>0</v>
      </c>
      <c r="N4076" s="3">
        <v>2</v>
      </c>
      <c r="O4076" s="3">
        <v>4</v>
      </c>
      <c r="P4076" s="3">
        <f t="shared" si="194"/>
        <v>16</v>
      </c>
      <c r="Q4076" s="3">
        <v>99</v>
      </c>
      <c r="R4076" s="3">
        <f t="shared" si="193"/>
        <v>1</v>
      </c>
      <c r="S4076" s="3">
        <v>16</v>
      </c>
      <c r="T4076" s="3">
        <f>IF(AND(H4076&lt;5,S4076&gt;=VLOOKUP(A4076,anni!$A$1:$O$32,6,0)),1,0)</f>
        <v>0</v>
      </c>
    </row>
    <row r="4077" spans="1:20" x14ac:dyDescent="0.3">
      <c r="A4077" s="3">
        <v>2003</v>
      </c>
      <c r="B4077" s="3">
        <v>156</v>
      </c>
      <c r="C4077" s="3" t="s">
        <v>69</v>
      </c>
      <c r="D4077" s="3" t="s">
        <v>70</v>
      </c>
      <c r="E4077" s="3" t="s">
        <v>70</v>
      </c>
      <c r="F4077" s="3">
        <v>4412</v>
      </c>
      <c r="G4077" s="3">
        <f t="shared" si="192"/>
        <v>2003</v>
      </c>
      <c r="H4077" s="4">
        <v>2</v>
      </c>
      <c r="I4077" s="3" t="s">
        <v>31</v>
      </c>
      <c r="J4077" s="3">
        <v>7</v>
      </c>
      <c r="K4077" s="3">
        <v>3</v>
      </c>
      <c r="L4077" s="3">
        <v>0</v>
      </c>
      <c r="M4077" s="3">
        <v>7</v>
      </c>
      <c r="N4077" s="3">
        <v>2</v>
      </c>
      <c r="O4077" s="3">
        <v>0</v>
      </c>
      <c r="P4077" s="3">
        <f t="shared" si="194"/>
        <v>30.400000000000002</v>
      </c>
      <c r="Q4077" s="3">
        <v>68</v>
      </c>
      <c r="R4077" s="3">
        <f t="shared" si="193"/>
        <v>5</v>
      </c>
      <c r="S4077" s="3">
        <v>19</v>
      </c>
      <c r="T4077" s="3">
        <f>IF(AND(H4077&lt;5,S4077&gt;=VLOOKUP(A4077,anni!$A$1:$O$32,6,0)),1,0)</f>
        <v>0</v>
      </c>
    </row>
    <row r="4078" spans="1:20" x14ac:dyDescent="0.3">
      <c r="A4078" s="3">
        <v>2003</v>
      </c>
      <c r="B4078" s="3">
        <v>157</v>
      </c>
      <c r="C4078" s="3" t="s">
        <v>34</v>
      </c>
      <c r="D4078" s="3" t="s">
        <v>41</v>
      </c>
      <c r="E4078" s="3" t="s">
        <v>41</v>
      </c>
      <c r="F4078" s="3">
        <v>4147</v>
      </c>
      <c r="G4078" s="3">
        <f t="shared" si="192"/>
        <v>2003</v>
      </c>
      <c r="H4078" s="4">
        <v>5</v>
      </c>
      <c r="I4078" s="3" t="s">
        <v>36</v>
      </c>
      <c r="J4078" s="3">
        <v>7</v>
      </c>
      <c r="K4078" s="3">
        <v>7</v>
      </c>
      <c r="L4078" s="3">
        <v>7</v>
      </c>
      <c r="M4078" s="3">
        <v>7</v>
      </c>
      <c r="N4078" s="3">
        <v>7</v>
      </c>
      <c r="O4078" s="3">
        <v>5</v>
      </c>
      <c r="P4078" s="3">
        <f t="shared" si="194"/>
        <v>40</v>
      </c>
      <c r="Q4078" s="3">
        <v>2</v>
      </c>
      <c r="R4078" s="3">
        <f t="shared" si="193"/>
        <v>2</v>
      </c>
      <c r="S4078" s="3">
        <v>40</v>
      </c>
      <c r="T4078" s="3">
        <f>IF(AND(H4078&lt;5,S4078&gt;=VLOOKUP(A4078,anni!$A$1:$O$32,6,0)),1,0)</f>
        <v>0</v>
      </c>
    </row>
    <row r="4079" spans="1:20" x14ac:dyDescent="0.3">
      <c r="A4079" s="3">
        <v>2003</v>
      </c>
      <c r="B4079" s="3">
        <v>158</v>
      </c>
      <c r="C4079" s="3" t="s">
        <v>69</v>
      </c>
      <c r="D4079" s="3" t="s">
        <v>119</v>
      </c>
      <c r="E4079" s="3" t="s">
        <v>119</v>
      </c>
      <c r="F4079" s="3">
        <v>4450</v>
      </c>
      <c r="G4079" s="3">
        <f t="shared" si="192"/>
        <v>2003</v>
      </c>
      <c r="H4079" s="4">
        <v>5</v>
      </c>
      <c r="I4079" s="3" t="s">
        <v>36</v>
      </c>
      <c r="J4079" s="3">
        <v>2</v>
      </c>
      <c r="K4079" s="3">
        <v>3</v>
      </c>
      <c r="L4079" s="3">
        <v>1</v>
      </c>
      <c r="M4079" s="3">
        <v>1</v>
      </c>
      <c r="N4079" s="3">
        <v>1</v>
      </c>
      <c r="O4079" s="3">
        <v>1</v>
      </c>
      <c r="P4079" s="3">
        <f t="shared" si="194"/>
        <v>9</v>
      </c>
      <c r="Q4079" s="3">
        <v>193</v>
      </c>
      <c r="R4079" s="3">
        <f t="shared" si="193"/>
        <v>1</v>
      </c>
      <c r="S4079" s="3">
        <v>9</v>
      </c>
      <c r="T4079" s="3">
        <f>IF(AND(H4079&lt;5,S4079&gt;=VLOOKUP(A4079,anni!$A$1:$O$32,6,0)),1,0)</f>
        <v>0</v>
      </c>
    </row>
    <row r="4080" spans="1:20" x14ac:dyDescent="0.3">
      <c r="A4080" s="3">
        <v>2003</v>
      </c>
      <c r="B4080" s="3">
        <v>159</v>
      </c>
      <c r="C4080" s="3" t="s">
        <v>34</v>
      </c>
      <c r="D4080" s="3" t="s">
        <v>94</v>
      </c>
      <c r="E4080" s="3" t="s">
        <v>94</v>
      </c>
      <c r="F4080" s="3">
        <v>4302</v>
      </c>
      <c r="G4080" s="3">
        <f t="shared" si="192"/>
        <v>2003</v>
      </c>
      <c r="H4080" s="4">
        <v>5</v>
      </c>
      <c r="I4080" s="3" t="s">
        <v>36</v>
      </c>
      <c r="J4080" s="3">
        <v>5</v>
      </c>
      <c r="K4080" s="3">
        <v>7</v>
      </c>
      <c r="L4080" s="3">
        <v>1</v>
      </c>
      <c r="M4080" s="3">
        <v>7</v>
      </c>
      <c r="N4080" s="3">
        <v>4</v>
      </c>
      <c r="O4080" s="3">
        <v>1</v>
      </c>
      <c r="P4080" s="3">
        <f t="shared" si="194"/>
        <v>25</v>
      </c>
      <c r="Q4080" s="3">
        <v>31</v>
      </c>
      <c r="R4080" s="3">
        <f t="shared" si="193"/>
        <v>2</v>
      </c>
      <c r="S4080" s="3">
        <v>25</v>
      </c>
      <c r="T4080" s="3">
        <f>IF(AND(H4080&lt;5,S4080&gt;=VLOOKUP(A4080,anni!$A$1:$O$32,6,0)),1,0)</f>
        <v>0</v>
      </c>
    </row>
    <row r="4081" spans="1:20" x14ac:dyDescent="0.3">
      <c r="A4081" s="3">
        <v>2003</v>
      </c>
      <c r="B4081" s="3">
        <v>160</v>
      </c>
      <c r="C4081" s="3" t="s">
        <v>39</v>
      </c>
      <c r="D4081" s="3" t="s">
        <v>65</v>
      </c>
      <c r="E4081" s="3" t="s">
        <v>65</v>
      </c>
      <c r="F4081" s="3">
        <v>4608</v>
      </c>
      <c r="G4081" s="3">
        <f t="shared" si="192"/>
        <v>2003</v>
      </c>
      <c r="H4081" s="4">
        <v>1</v>
      </c>
      <c r="I4081" s="3" t="s">
        <v>31</v>
      </c>
      <c r="J4081" s="3">
        <v>3</v>
      </c>
      <c r="K4081" s="3">
        <v>0</v>
      </c>
      <c r="L4081" s="3">
        <v>0</v>
      </c>
      <c r="M4081" s="3">
        <v>0</v>
      </c>
      <c r="N4081" s="3">
        <v>1</v>
      </c>
      <c r="O4081" s="3">
        <v>0</v>
      </c>
      <c r="P4081" s="3">
        <f t="shared" si="194"/>
        <v>7.2</v>
      </c>
      <c r="Q4081" s="3">
        <v>255</v>
      </c>
      <c r="R4081" s="3">
        <f t="shared" si="193"/>
        <v>4</v>
      </c>
      <c r="S4081" s="3">
        <v>4</v>
      </c>
      <c r="T4081" s="3">
        <f>IF(AND(H4081&lt;5,S4081&gt;=VLOOKUP(A4081,anni!$A$1:$O$32,6,0)),1,0)</f>
        <v>0</v>
      </c>
    </row>
    <row r="4082" spans="1:20" x14ac:dyDescent="0.3">
      <c r="A4082" s="3">
        <v>2003</v>
      </c>
      <c r="B4082" s="3">
        <v>161</v>
      </c>
      <c r="C4082" s="3" t="s">
        <v>39</v>
      </c>
      <c r="D4082" s="3" t="s">
        <v>40</v>
      </c>
      <c r="E4082" s="3" t="s">
        <v>40</v>
      </c>
      <c r="F4082" s="3">
        <v>4529</v>
      </c>
      <c r="G4082" s="3">
        <f t="shared" si="192"/>
        <v>2003</v>
      </c>
      <c r="H4082" s="4">
        <v>3</v>
      </c>
      <c r="I4082" s="3" t="s">
        <v>36</v>
      </c>
      <c r="J4082" s="3">
        <v>4</v>
      </c>
      <c r="K4082" s="3">
        <v>0</v>
      </c>
      <c r="L4082" s="3">
        <v>0</v>
      </c>
      <c r="M4082" s="3">
        <v>1</v>
      </c>
      <c r="N4082" s="3">
        <v>1</v>
      </c>
      <c r="O4082" s="3">
        <v>0</v>
      </c>
      <c r="P4082" s="3">
        <f t="shared" si="194"/>
        <v>8.3999999999999986</v>
      </c>
      <c r="Q4082" s="3">
        <v>232</v>
      </c>
      <c r="R4082" s="3">
        <f t="shared" si="193"/>
        <v>1</v>
      </c>
      <c r="S4082" s="3">
        <v>6</v>
      </c>
      <c r="T4082" s="3">
        <f>IF(AND(H4082&lt;5,S4082&gt;=VLOOKUP(A4082,anni!$A$1:$O$32,6,0)),1,0)</f>
        <v>0</v>
      </c>
    </row>
    <row r="4083" spans="1:20" x14ac:dyDescent="0.3">
      <c r="A4083" s="3">
        <v>2003</v>
      </c>
      <c r="B4083" s="3">
        <v>162</v>
      </c>
      <c r="C4083" s="3" t="s">
        <v>32</v>
      </c>
      <c r="D4083" s="3" t="s">
        <v>95</v>
      </c>
      <c r="E4083" s="3" t="s">
        <v>95</v>
      </c>
      <c r="F4083" s="3">
        <v>4451</v>
      </c>
      <c r="G4083" s="3">
        <f t="shared" si="192"/>
        <v>2003</v>
      </c>
      <c r="H4083" s="4">
        <v>5</v>
      </c>
      <c r="I4083" s="3" t="s">
        <v>36</v>
      </c>
      <c r="J4083" s="3">
        <v>0</v>
      </c>
      <c r="K4083" s="3">
        <v>6</v>
      </c>
      <c r="L4083" s="3">
        <v>1</v>
      </c>
      <c r="M4083" s="3">
        <v>7</v>
      </c>
      <c r="N4083" s="3">
        <v>4</v>
      </c>
      <c r="O4083" s="3">
        <v>4</v>
      </c>
      <c r="P4083" s="3">
        <f t="shared" si="194"/>
        <v>22</v>
      </c>
      <c r="Q4083" s="3">
        <v>50</v>
      </c>
      <c r="R4083" s="3">
        <f t="shared" si="193"/>
        <v>1</v>
      </c>
      <c r="S4083" s="3">
        <v>22</v>
      </c>
      <c r="T4083" s="3">
        <f>IF(AND(H4083&lt;5,S4083&gt;=VLOOKUP(A4083,anni!$A$1:$O$32,6,0)),1,0)</f>
        <v>0</v>
      </c>
    </row>
    <row r="4084" spans="1:20" x14ac:dyDescent="0.3">
      <c r="A4084" s="3">
        <v>2003</v>
      </c>
      <c r="B4084" s="3">
        <v>163</v>
      </c>
      <c r="C4084" s="3" t="s">
        <v>69</v>
      </c>
      <c r="D4084" s="3" t="s">
        <v>147</v>
      </c>
      <c r="E4084" s="3" t="s">
        <v>147</v>
      </c>
      <c r="F4084" s="3">
        <v>4452</v>
      </c>
      <c r="G4084" s="3">
        <f t="shared" si="192"/>
        <v>2003</v>
      </c>
      <c r="H4084" s="4">
        <v>5</v>
      </c>
      <c r="I4084" s="3" t="s">
        <v>36</v>
      </c>
      <c r="J4084" s="3">
        <v>2</v>
      </c>
      <c r="K4084" s="3">
        <v>3</v>
      </c>
      <c r="L4084" s="3">
        <v>0</v>
      </c>
      <c r="M4084" s="3">
        <v>0</v>
      </c>
      <c r="N4084" s="3">
        <v>1</v>
      </c>
      <c r="O4084" s="3">
        <v>0</v>
      </c>
      <c r="P4084" s="3">
        <f t="shared" si="194"/>
        <v>6</v>
      </c>
      <c r="Q4084" s="3">
        <v>232</v>
      </c>
      <c r="R4084" s="3">
        <f t="shared" si="193"/>
        <v>1</v>
      </c>
      <c r="S4084" s="3">
        <v>6</v>
      </c>
      <c r="T4084" s="3">
        <f>IF(AND(H4084&lt;5,S4084&gt;=VLOOKUP(A4084,anni!$A$1:$O$32,6,0)),1,0)</f>
        <v>0</v>
      </c>
    </row>
    <row r="4085" spans="1:20" x14ac:dyDescent="0.3">
      <c r="A4085" s="3">
        <v>2003</v>
      </c>
      <c r="B4085" s="3">
        <v>164</v>
      </c>
      <c r="C4085" s="3" t="s">
        <v>32</v>
      </c>
      <c r="D4085" s="3" t="s">
        <v>95</v>
      </c>
      <c r="E4085" s="3" t="s">
        <v>95</v>
      </c>
      <c r="F4085" s="3">
        <v>4453</v>
      </c>
      <c r="G4085" s="3">
        <f t="shared" si="192"/>
        <v>2003</v>
      </c>
      <c r="H4085" s="4">
        <v>5</v>
      </c>
      <c r="I4085" s="3" t="s">
        <v>36</v>
      </c>
      <c r="J4085" s="3">
        <v>7</v>
      </c>
      <c r="K4085" s="3">
        <v>3</v>
      </c>
      <c r="L4085" s="3">
        <v>0</v>
      </c>
      <c r="M4085" s="3">
        <v>1</v>
      </c>
      <c r="N4085" s="3">
        <v>1</v>
      </c>
      <c r="O4085" s="3">
        <v>0</v>
      </c>
      <c r="P4085" s="3">
        <f t="shared" si="194"/>
        <v>12</v>
      </c>
      <c r="Q4085" s="3">
        <v>149</v>
      </c>
      <c r="R4085" s="3">
        <f t="shared" si="193"/>
        <v>1</v>
      </c>
      <c r="S4085" s="3">
        <v>12</v>
      </c>
      <c r="T4085" s="3">
        <f>IF(AND(H4085&lt;5,S4085&gt;=VLOOKUP(A4085,anni!$A$1:$O$32,6,0)),1,0)</f>
        <v>0</v>
      </c>
    </row>
    <row r="4086" spans="1:20" x14ac:dyDescent="0.3">
      <c r="A4086" s="3">
        <v>2003</v>
      </c>
      <c r="B4086" s="3">
        <v>165</v>
      </c>
      <c r="C4086" s="3" t="s">
        <v>50</v>
      </c>
      <c r="D4086" s="3" t="s">
        <v>138</v>
      </c>
      <c r="E4086" s="3" t="s">
        <v>138</v>
      </c>
      <c r="F4086" s="3">
        <v>4414</v>
      </c>
      <c r="G4086" s="3">
        <f t="shared" si="192"/>
        <v>2003</v>
      </c>
      <c r="H4086" s="4">
        <v>2</v>
      </c>
      <c r="I4086" s="3" t="s">
        <v>31</v>
      </c>
      <c r="J4086" s="3">
        <v>1</v>
      </c>
      <c r="K4086" s="3">
        <v>1</v>
      </c>
      <c r="L4086" s="3">
        <v>0</v>
      </c>
      <c r="M4086" s="3">
        <v>1</v>
      </c>
      <c r="N4086" s="3">
        <v>2</v>
      </c>
      <c r="O4086" s="3">
        <v>0</v>
      </c>
      <c r="P4086" s="3">
        <f t="shared" si="194"/>
        <v>8</v>
      </c>
      <c r="Q4086" s="3">
        <v>246</v>
      </c>
      <c r="R4086" s="3">
        <f t="shared" si="193"/>
        <v>5</v>
      </c>
      <c r="S4086" s="3">
        <v>5</v>
      </c>
      <c r="T4086" s="3">
        <f>IF(AND(H4086&lt;5,S4086&gt;=VLOOKUP(A4086,anni!$A$1:$O$32,6,0)),1,0)</f>
        <v>0</v>
      </c>
    </row>
    <row r="4087" spans="1:20" x14ac:dyDescent="0.3">
      <c r="A4087" s="3">
        <v>2003</v>
      </c>
      <c r="B4087" s="3">
        <v>166</v>
      </c>
      <c r="C4087" s="3" t="s">
        <v>29</v>
      </c>
      <c r="D4087" s="3" t="s">
        <v>114</v>
      </c>
      <c r="E4087" s="3" t="s">
        <v>114</v>
      </c>
      <c r="F4087" s="3">
        <v>4499</v>
      </c>
      <c r="G4087" s="3">
        <f t="shared" si="192"/>
        <v>2003</v>
      </c>
      <c r="H4087" s="4">
        <v>4</v>
      </c>
      <c r="I4087" s="3" t="s">
        <v>36</v>
      </c>
      <c r="J4087" s="3">
        <v>6</v>
      </c>
      <c r="K4087" s="3">
        <v>1</v>
      </c>
      <c r="L4087" s="3">
        <v>0</v>
      </c>
      <c r="M4087" s="3">
        <v>0</v>
      </c>
      <c r="N4087" s="3">
        <v>2</v>
      </c>
      <c r="O4087" s="3">
        <v>3</v>
      </c>
      <c r="P4087" s="3">
        <f t="shared" si="194"/>
        <v>14.399999999999999</v>
      </c>
      <c r="Q4087" s="3">
        <v>149</v>
      </c>
      <c r="R4087" s="3">
        <f t="shared" si="193"/>
        <v>1</v>
      </c>
      <c r="S4087" s="3">
        <v>12</v>
      </c>
      <c r="T4087" s="3">
        <f>IF(AND(H4087&lt;5,S4087&gt;=VLOOKUP(A4087,anni!$A$1:$O$32,6,0)),1,0)</f>
        <v>0</v>
      </c>
    </row>
    <row r="4088" spans="1:20" x14ac:dyDescent="0.3">
      <c r="A4088" s="3">
        <v>2003</v>
      </c>
      <c r="B4088" s="3">
        <v>167</v>
      </c>
      <c r="C4088" s="3" t="s">
        <v>56</v>
      </c>
      <c r="D4088" s="3" t="s">
        <v>93</v>
      </c>
      <c r="E4088" s="3" t="s">
        <v>93</v>
      </c>
      <c r="F4088" s="3">
        <v>4187</v>
      </c>
      <c r="G4088" s="3">
        <f t="shared" si="192"/>
        <v>2003</v>
      </c>
      <c r="H4088" s="4">
        <v>4</v>
      </c>
      <c r="I4088" s="3" t="s">
        <v>36</v>
      </c>
      <c r="J4088" s="3">
        <v>7</v>
      </c>
      <c r="K4088" s="3">
        <v>3</v>
      </c>
      <c r="L4088" s="3">
        <v>0</v>
      </c>
      <c r="M4088" s="3">
        <v>0</v>
      </c>
      <c r="N4088" s="3">
        <v>2</v>
      </c>
      <c r="O4088" s="3">
        <v>1</v>
      </c>
      <c r="P4088" s="3">
        <f t="shared" si="194"/>
        <v>15.6</v>
      </c>
      <c r="Q4088" s="3">
        <v>133</v>
      </c>
      <c r="R4088" s="3">
        <f t="shared" si="193"/>
        <v>3</v>
      </c>
      <c r="S4088" s="3">
        <v>13</v>
      </c>
      <c r="T4088" s="3">
        <f>IF(AND(H4088&lt;5,S4088&gt;=VLOOKUP(A4088,anni!$A$1:$O$32,6,0)),1,0)</f>
        <v>0</v>
      </c>
    </row>
    <row r="4089" spans="1:20" x14ac:dyDescent="0.3">
      <c r="A4089" s="3">
        <v>2003</v>
      </c>
      <c r="B4089" s="3">
        <v>168</v>
      </c>
      <c r="C4089" s="3" t="s">
        <v>69</v>
      </c>
      <c r="D4089" s="3" t="s">
        <v>90</v>
      </c>
      <c r="E4089" s="3" t="s">
        <v>90</v>
      </c>
      <c r="F4089" s="3">
        <v>4530</v>
      </c>
      <c r="G4089" s="3">
        <f t="shared" si="192"/>
        <v>2003</v>
      </c>
      <c r="H4089" s="4">
        <v>3</v>
      </c>
      <c r="I4089" s="3" t="s">
        <v>36</v>
      </c>
      <c r="J4089" s="3">
        <v>1</v>
      </c>
      <c r="K4089" s="3">
        <v>2</v>
      </c>
      <c r="L4089" s="3">
        <v>1</v>
      </c>
      <c r="M4089" s="3">
        <v>4</v>
      </c>
      <c r="N4089" s="3">
        <v>1</v>
      </c>
      <c r="O4089" s="3">
        <v>0</v>
      </c>
      <c r="P4089" s="3">
        <f t="shared" si="194"/>
        <v>12.6</v>
      </c>
      <c r="Q4089" s="3">
        <v>193</v>
      </c>
      <c r="R4089" s="3">
        <f t="shared" si="193"/>
        <v>2</v>
      </c>
      <c r="S4089" s="3">
        <v>9</v>
      </c>
      <c r="T4089" s="3">
        <f>IF(AND(H4089&lt;5,S4089&gt;=VLOOKUP(A4089,anni!$A$1:$O$32,6,0)),1,0)</f>
        <v>0</v>
      </c>
    </row>
    <row r="4090" spans="1:20" x14ac:dyDescent="0.3">
      <c r="A4090" s="3">
        <v>2003</v>
      </c>
      <c r="B4090" s="3">
        <v>169</v>
      </c>
      <c r="C4090" s="3" t="s">
        <v>50</v>
      </c>
      <c r="D4090" s="3" t="s">
        <v>51</v>
      </c>
      <c r="E4090" s="3" t="s">
        <v>51</v>
      </c>
      <c r="F4090" s="3">
        <v>4574</v>
      </c>
      <c r="G4090" s="3">
        <f t="shared" si="192"/>
        <v>2003</v>
      </c>
      <c r="H4090" s="4">
        <v>2</v>
      </c>
      <c r="I4090" s="3" t="s">
        <v>31</v>
      </c>
      <c r="J4090" s="3">
        <v>1</v>
      </c>
      <c r="K4090" s="3">
        <v>1</v>
      </c>
      <c r="L4090" s="3">
        <v>0</v>
      </c>
      <c r="M4090" s="3">
        <v>2</v>
      </c>
      <c r="N4090" s="3">
        <v>1</v>
      </c>
      <c r="O4090" s="3">
        <v>0</v>
      </c>
      <c r="P4090" s="3">
        <f t="shared" si="194"/>
        <v>8</v>
      </c>
      <c r="Q4090" s="3">
        <v>246</v>
      </c>
      <c r="R4090" s="3">
        <f t="shared" si="193"/>
        <v>3</v>
      </c>
      <c r="S4090" s="3">
        <v>5</v>
      </c>
      <c r="T4090" s="3">
        <f>IF(AND(H4090&lt;5,S4090&gt;=VLOOKUP(A4090,anni!$A$1:$O$32,6,0)),1,0)</f>
        <v>0</v>
      </c>
    </row>
    <row r="4091" spans="1:20" x14ac:dyDescent="0.3">
      <c r="A4091" s="3">
        <v>2003</v>
      </c>
      <c r="B4091" s="3">
        <v>170</v>
      </c>
      <c r="C4091" s="3" t="s">
        <v>43</v>
      </c>
      <c r="D4091" s="3" t="s">
        <v>92</v>
      </c>
      <c r="E4091" s="3" t="s">
        <v>92</v>
      </c>
      <c r="F4091" s="3">
        <v>3779</v>
      </c>
      <c r="G4091" s="3">
        <f t="shared" si="192"/>
        <v>2003</v>
      </c>
      <c r="H4091" s="4">
        <v>5</v>
      </c>
      <c r="I4091" s="3" t="s">
        <v>36</v>
      </c>
      <c r="J4091" s="3">
        <v>7</v>
      </c>
      <c r="K4091" s="3">
        <v>7</v>
      </c>
      <c r="L4091" s="3">
        <v>5</v>
      </c>
      <c r="M4091" s="3">
        <v>7</v>
      </c>
      <c r="N4091" s="3">
        <v>7</v>
      </c>
      <c r="O4091" s="3">
        <v>4</v>
      </c>
      <c r="P4091" s="3">
        <f t="shared" si="194"/>
        <v>37</v>
      </c>
      <c r="Q4091" s="3">
        <v>4</v>
      </c>
      <c r="R4091" s="3">
        <f t="shared" si="193"/>
        <v>5</v>
      </c>
      <c r="S4091" s="3">
        <v>37</v>
      </c>
      <c r="T4091" s="3">
        <f>IF(AND(H4091&lt;5,S4091&gt;=VLOOKUP(A4091,anni!$A$1:$O$32,6,0)),1,0)</f>
        <v>0</v>
      </c>
    </row>
    <row r="4092" spans="1:20" x14ac:dyDescent="0.3">
      <c r="A4092" s="3">
        <v>2003</v>
      </c>
      <c r="B4092" s="3">
        <v>171</v>
      </c>
      <c r="C4092" s="3" t="s">
        <v>34</v>
      </c>
      <c r="D4092" s="3" t="s">
        <v>35</v>
      </c>
      <c r="E4092" s="3" t="s">
        <v>35</v>
      </c>
      <c r="F4092" s="3">
        <v>4500</v>
      </c>
      <c r="G4092" s="3">
        <f t="shared" si="192"/>
        <v>2003</v>
      </c>
      <c r="H4092" s="4">
        <v>4</v>
      </c>
      <c r="I4092" s="3" t="s">
        <v>36</v>
      </c>
      <c r="J4092" s="3">
        <v>6</v>
      </c>
      <c r="K4092" s="3">
        <v>2</v>
      </c>
      <c r="L4092" s="3">
        <v>0</v>
      </c>
      <c r="M4092" s="3">
        <v>7</v>
      </c>
      <c r="N4092" s="3">
        <v>2</v>
      </c>
      <c r="O4092" s="3">
        <v>0</v>
      </c>
      <c r="P4092" s="3">
        <f t="shared" si="194"/>
        <v>20.399999999999999</v>
      </c>
      <c r="Q4092" s="3">
        <v>87</v>
      </c>
      <c r="R4092" s="3">
        <f t="shared" si="193"/>
        <v>2</v>
      </c>
      <c r="S4092" s="3">
        <v>17</v>
      </c>
      <c r="T4092" s="3">
        <f>IF(AND(H4092&lt;5,S4092&gt;=VLOOKUP(A4092,anni!$A$1:$O$32,6,0)),1,0)</f>
        <v>0</v>
      </c>
    </row>
    <row r="4093" spans="1:20" x14ac:dyDescent="0.3">
      <c r="A4093" s="3">
        <v>2003</v>
      </c>
      <c r="B4093" s="3">
        <v>172</v>
      </c>
      <c r="C4093" s="3" t="s">
        <v>86</v>
      </c>
      <c r="D4093" s="3" t="s">
        <v>125</v>
      </c>
      <c r="E4093" s="3" t="s">
        <v>125</v>
      </c>
      <c r="F4093" s="3">
        <v>4454</v>
      </c>
      <c r="G4093" s="3">
        <f t="shared" si="192"/>
        <v>2003</v>
      </c>
      <c r="H4093" s="4">
        <v>5</v>
      </c>
      <c r="I4093" s="3" t="s">
        <v>36</v>
      </c>
      <c r="J4093" s="3">
        <v>5</v>
      </c>
      <c r="K4093" s="3">
        <v>0</v>
      </c>
      <c r="L4093" s="3">
        <v>0</v>
      </c>
      <c r="M4093" s="3">
        <v>0</v>
      </c>
      <c r="N4093" s="3">
        <v>0</v>
      </c>
      <c r="O4093" s="3">
        <v>0</v>
      </c>
      <c r="P4093" s="3">
        <f t="shared" si="194"/>
        <v>5</v>
      </c>
      <c r="Q4093" s="3">
        <v>246</v>
      </c>
      <c r="R4093" s="3">
        <f t="shared" si="193"/>
        <v>1</v>
      </c>
      <c r="S4093" s="3">
        <v>5</v>
      </c>
      <c r="T4093" s="3">
        <f>IF(AND(H4093&lt;5,S4093&gt;=VLOOKUP(A4093,anni!$A$1:$O$32,6,0)),1,0)</f>
        <v>0</v>
      </c>
    </row>
    <row r="4094" spans="1:20" x14ac:dyDescent="0.3">
      <c r="A4094" s="3">
        <v>2003</v>
      </c>
      <c r="B4094" s="3">
        <v>173</v>
      </c>
      <c r="C4094" s="3" t="s">
        <v>32</v>
      </c>
      <c r="D4094" s="3" t="s">
        <v>95</v>
      </c>
      <c r="E4094" s="3" t="s">
        <v>95</v>
      </c>
      <c r="F4094" s="3">
        <v>4531</v>
      </c>
      <c r="G4094" s="3">
        <f t="shared" si="192"/>
        <v>2003</v>
      </c>
      <c r="H4094" s="4">
        <v>3</v>
      </c>
      <c r="I4094" s="3" t="s">
        <v>36</v>
      </c>
      <c r="J4094" s="3">
        <v>6</v>
      </c>
      <c r="K4094" s="3">
        <v>3</v>
      </c>
      <c r="L4094" s="3">
        <v>0</v>
      </c>
      <c r="M4094" s="3">
        <v>4</v>
      </c>
      <c r="N4094" s="3">
        <v>2</v>
      </c>
      <c r="O4094" s="3">
        <v>1</v>
      </c>
      <c r="P4094" s="3">
        <f t="shared" si="194"/>
        <v>22.4</v>
      </c>
      <c r="Q4094" s="3">
        <v>99</v>
      </c>
      <c r="R4094" s="3">
        <f t="shared" si="193"/>
        <v>1</v>
      </c>
      <c r="S4094" s="3">
        <v>16</v>
      </c>
      <c r="T4094" s="3">
        <f>IF(AND(H4094&lt;5,S4094&gt;=VLOOKUP(A4094,anni!$A$1:$O$32,6,0)),1,0)</f>
        <v>0</v>
      </c>
    </row>
    <row r="4095" spans="1:20" x14ac:dyDescent="0.3">
      <c r="A4095" s="3">
        <v>2003</v>
      </c>
      <c r="B4095" s="3">
        <v>174</v>
      </c>
      <c r="C4095" s="3" t="s">
        <v>32</v>
      </c>
      <c r="D4095" s="3" t="s">
        <v>33</v>
      </c>
      <c r="E4095" s="3" t="s">
        <v>33</v>
      </c>
      <c r="F4095" s="3">
        <v>4575</v>
      </c>
      <c r="G4095" s="3">
        <f t="shared" si="192"/>
        <v>2003</v>
      </c>
      <c r="H4095" s="4">
        <v>2</v>
      </c>
      <c r="I4095" s="3" t="s">
        <v>31</v>
      </c>
      <c r="J4095" s="3">
        <v>1</v>
      </c>
      <c r="K4095" s="3">
        <v>0</v>
      </c>
      <c r="L4095" s="3">
        <v>0</v>
      </c>
      <c r="M4095" s="3">
        <v>0</v>
      </c>
      <c r="N4095" s="3">
        <v>1</v>
      </c>
      <c r="O4095" s="3">
        <v>0</v>
      </c>
      <c r="P4095" s="3">
        <f t="shared" si="194"/>
        <v>3.2</v>
      </c>
      <c r="Q4095" s="3">
        <v>273</v>
      </c>
      <c r="R4095" s="3">
        <f t="shared" si="193"/>
        <v>1</v>
      </c>
      <c r="S4095" s="3">
        <v>2</v>
      </c>
      <c r="T4095" s="3">
        <f>IF(AND(H4095&lt;5,S4095&gt;=VLOOKUP(A4095,anni!$A$1:$O$32,6,0)),1,0)</f>
        <v>0</v>
      </c>
    </row>
    <row r="4096" spans="1:20" x14ac:dyDescent="0.3">
      <c r="A4096" s="3">
        <v>2003</v>
      </c>
      <c r="B4096" s="3">
        <v>175</v>
      </c>
      <c r="C4096" s="3" t="s">
        <v>29</v>
      </c>
      <c r="D4096" s="3" t="s">
        <v>139</v>
      </c>
      <c r="E4096" s="3" t="s">
        <v>139</v>
      </c>
      <c r="F4096" s="3">
        <v>4576</v>
      </c>
      <c r="G4096" s="3">
        <f t="shared" si="192"/>
        <v>2003</v>
      </c>
      <c r="H4096" s="4">
        <v>2</v>
      </c>
      <c r="I4096" s="3" t="s">
        <v>31</v>
      </c>
      <c r="J4096" s="3">
        <v>0</v>
      </c>
      <c r="K4096" s="3">
        <v>0</v>
      </c>
      <c r="L4096" s="3">
        <v>0</v>
      </c>
      <c r="M4096" s="3">
        <v>0</v>
      </c>
      <c r="N4096" s="3">
        <v>1</v>
      </c>
      <c r="O4096" s="3">
        <v>0</v>
      </c>
      <c r="P4096" s="3">
        <f t="shared" si="194"/>
        <v>1.6</v>
      </c>
      <c r="Q4096" s="3">
        <v>278</v>
      </c>
      <c r="R4096" s="3">
        <f t="shared" si="193"/>
        <v>1</v>
      </c>
      <c r="S4096" s="3">
        <v>1</v>
      </c>
      <c r="T4096" s="3">
        <f>IF(AND(H4096&lt;5,S4096&gt;=VLOOKUP(A4096,anni!$A$1:$O$32,6,0)),1,0)</f>
        <v>0</v>
      </c>
    </row>
    <row r="4097" spans="1:20" x14ac:dyDescent="0.3">
      <c r="A4097" s="3">
        <v>2003</v>
      </c>
      <c r="B4097" s="3">
        <v>176</v>
      </c>
      <c r="C4097" s="3" t="s">
        <v>62</v>
      </c>
      <c r="D4097" s="3" t="s">
        <v>149</v>
      </c>
      <c r="E4097" s="3" t="s">
        <v>149</v>
      </c>
      <c r="F4097" s="3">
        <v>4501</v>
      </c>
      <c r="G4097" s="3">
        <f t="shared" si="192"/>
        <v>2003</v>
      </c>
      <c r="H4097" s="4">
        <v>4</v>
      </c>
      <c r="I4097" s="3" t="s">
        <v>36</v>
      </c>
      <c r="J4097" s="3">
        <v>2</v>
      </c>
      <c r="K4097" s="3">
        <v>2</v>
      </c>
      <c r="L4097" s="3">
        <v>2</v>
      </c>
      <c r="M4097" s="3">
        <v>1</v>
      </c>
      <c r="N4097" s="3">
        <v>1</v>
      </c>
      <c r="O4097" s="3">
        <v>0</v>
      </c>
      <c r="P4097" s="3">
        <f t="shared" si="194"/>
        <v>9.6</v>
      </c>
      <c r="Q4097" s="3">
        <v>210</v>
      </c>
      <c r="R4097" s="3">
        <f t="shared" si="193"/>
        <v>1</v>
      </c>
      <c r="S4097" s="3">
        <v>8</v>
      </c>
      <c r="T4097" s="3">
        <f>IF(AND(H4097&lt;5,S4097&gt;=VLOOKUP(A4097,anni!$A$1:$O$32,6,0)),1,0)</f>
        <v>0</v>
      </c>
    </row>
    <row r="4098" spans="1:20" x14ac:dyDescent="0.3">
      <c r="A4098" s="3">
        <v>2003</v>
      </c>
      <c r="B4098" s="3">
        <v>177</v>
      </c>
      <c r="C4098" s="3" t="s">
        <v>86</v>
      </c>
      <c r="D4098" s="3" t="s">
        <v>87</v>
      </c>
      <c r="E4098" s="3" t="s">
        <v>87</v>
      </c>
      <c r="F4098" s="3">
        <v>4532</v>
      </c>
      <c r="G4098" s="3">
        <f t="shared" ref="G4098:G4161" si="195">A4098</f>
        <v>2003</v>
      </c>
      <c r="H4098" s="4">
        <v>3</v>
      </c>
      <c r="I4098" s="3" t="s">
        <v>36</v>
      </c>
      <c r="J4098" s="3">
        <v>5</v>
      </c>
      <c r="K4098" s="3">
        <v>2</v>
      </c>
      <c r="L4098" s="3">
        <v>2</v>
      </c>
      <c r="M4098" s="3">
        <v>0</v>
      </c>
      <c r="N4098" s="3">
        <v>2</v>
      </c>
      <c r="O4098" s="3">
        <v>1</v>
      </c>
      <c r="P4098" s="3">
        <f t="shared" si="194"/>
        <v>16.799999999999997</v>
      </c>
      <c r="Q4098" s="3">
        <v>149</v>
      </c>
      <c r="R4098" s="3">
        <f t="shared" si="193"/>
        <v>3</v>
      </c>
      <c r="S4098" s="3">
        <v>12</v>
      </c>
      <c r="T4098" s="3">
        <f>IF(AND(H4098&lt;5,S4098&gt;=VLOOKUP(A4098,anni!$A$1:$O$32,6,0)),1,0)</f>
        <v>0</v>
      </c>
    </row>
    <row r="4099" spans="1:20" x14ac:dyDescent="0.3">
      <c r="A4099" s="3">
        <v>2003</v>
      </c>
      <c r="B4099" s="3">
        <v>178</v>
      </c>
      <c r="C4099" s="3" t="s">
        <v>47</v>
      </c>
      <c r="D4099" s="3" t="s">
        <v>48</v>
      </c>
      <c r="E4099" s="3" t="s">
        <v>48</v>
      </c>
      <c r="F4099" s="3">
        <v>4577</v>
      </c>
      <c r="G4099" s="3">
        <f t="shared" si="195"/>
        <v>2003</v>
      </c>
      <c r="H4099" s="4">
        <v>2</v>
      </c>
      <c r="I4099" s="3" t="s">
        <v>31</v>
      </c>
      <c r="J4099" s="3">
        <v>3</v>
      </c>
      <c r="K4099" s="3">
        <v>1</v>
      </c>
      <c r="L4099" s="3">
        <v>0</v>
      </c>
      <c r="M4099" s="3">
        <v>7</v>
      </c>
      <c r="N4099" s="3">
        <v>1</v>
      </c>
      <c r="O4099" s="3">
        <v>4</v>
      </c>
      <c r="P4099" s="3">
        <f t="shared" si="194"/>
        <v>25.6</v>
      </c>
      <c r="Q4099" s="3">
        <v>99</v>
      </c>
      <c r="R4099" s="3">
        <f t="shared" si="193"/>
        <v>4</v>
      </c>
      <c r="S4099" s="3">
        <v>16</v>
      </c>
      <c r="T4099" s="3">
        <f>IF(AND(H4099&lt;5,S4099&gt;=VLOOKUP(A4099,anni!$A$1:$O$32,6,0)),1,0)</f>
        <v>0</v>
      </c>
    </row>
    <row r="4100" spans="1:20" x14ac:dyDescent="0.3">
      <c r="A4100" s="3">
        <v>2003</v>
      </c>
      <c r="B4100" s="3">
        <v>179</v>
      </c>
      <c r="C4100" s="3" t="s">
        <v>37</v>
      </c>
      <c r="D4100" s="3" t="s">
        <v>115</v>
      </c>
      <c r="E4100" s="3" t="s">
        <v>115</v>
      </c>
      <c r="F4100" s="3">
        <v>4533</v>
      </c>
      <c r="G4100" s="3">
        <f t="shared" si="195"/>
        <v>2003</v>
      </c>
      <c r="H4100" s="4">
        <v>3</v>
      </c>
      <c r="I4100" s="3" t="s">
        <v>36</v>
      </c>
      <c r="J4100" s="3">
        <v>2</v>
      </c>
      <c r="K4100" s="3">
        <v>0</v>
      </c>
      <c r="L4100" s="3">
        <v>0</v>
      </c>
      <c r="M4100" s="3">
        <v>1</v>
      </c>
      <c r="N4100" s="3">
        <v>0</v>
      </c>
      <c r="O4100" s="3">
        <v>0</v>
      </c>
      <c r="P4100" s="3">
        <f t="shared" si="194"/>
        <v>4.1999999999999993</v>
      </c>
      <c r="Q4100" s="3">
        <v>263</v>
      </c>
      <c r="R4100" s="3">
        <f t="shared" si="193"/>
        <v>1</v>
      </c>
      <c r="S4100" s="3">
        <v>3</v>
      </c>
      <c r="T4100" s="3">
        <f>IF(AND(H4100&lt;5,S4100&gt;=VLOOKUP(A4100,anni!$A$1:$O$32,6,0)),1,0)</f>
        <v>0</v>
      </c>
    </row>
    <row r="4101" spans="1:20" x14ac:dyDescent="0.3">
      <c r="A4101" s="3">
        <v>2003</v>
      </c>
      <c r="B4101" s="3">
        <v>180</v>
      </c>
      <c r="C4101" s="3" t="s">
        <v>56</v>
      </c>
      <c r="D4101" s="3" t="s">
        <v>93</v>
      </c>
      <c r="E4101" s="3" t="s">
        <v>93</v>
      </c>
      <c r="F4101" s="3">
        <v>4455</v>
      </c>
      <c r="G4101" s="3">
        <f t="shared" si="195"/>
        <v>2003</v>
      </c>
      <c r="H4101" s="4">
        <v>5</v>
      </c>
      <c r="I4101" s="3" t="s">
        <v>36</v>
      </c>
      <c r="J4101" s="3">
        <v>7</v>
      </c>
      <c r="K4101" s="3">
        <v>0</v>
      </c>
      <c r="L4101" s="3">
        <v>7</v>
      </c>
      <c r="M4101" s="3">
        <v>7</v>
      </c>
      <c r="N4101" s="3">
        <v>1</v>
      </c>
      <c r="O4101" s="3">
        <v>0</v>
      </c>
      <c r="P4101" s="3">
        <f t="shared" si="194"/>
        <v>22</v>
      </c>
      <c r="Q4101" s="3">
        <v>50</v>
      </c>
      <c r="R4101" s="3">
        <f t="shared" si="193"/>
        <v>1</v>
      </c>
      <c r="S4101" s="3">
        <v>22</v>
      </c>
      <c r="T4101" s="3">
        <f>IF(AND(H4101&lt;5,S4101&gt;=VLOOKUP(A4101,anni!$A$1:$O$32,6,0)),1,0)</f>
        <v>0</v>
      </c>
    </row>
    <row r="4102" spans="1:20" x14ac:dyDescent="0.3">
      <c r="A4102" s="3">
        <v>2003</v>
      </c>
      <c r="B4102" s="3">
        <v>181</v>
      </c>
      <c r="C4102" s="3" t="s">
        <v>34</v>
      </c>
      <c r="D4102" s="3" t="s">
        <v>42</v>
      </c>
      <c r="E4102" s="3" t="s">
        <v>42</v>
      </c>
      <c r="F4102" s="3">
        <v>4456</v>
      </c>
      <c r="G4102" s="3">
        <f t="shared" si="195"/>
        <v>2003</v>
      </c>
      <c r="H4102" s="4">
        <v>5</v>
      </c>
      <c r="I4102" s="3" t="s">
        <v>36</v>
      </c>
      <c r="J4102" s="3">
        <v>4</v>
      </c>
      <c r="K4102" s="3">
        <v>0</v>
      </c>
      <c r="L4102" s="3">
        <v>0</v>
      </c>
      <c r="M4102" s="3">
        <v>1</v>
      </c>
      <c r="N4102" s="3">
        <v>2</v>
      </c>
      <c r="O4102" s="3">
        <v>1</v>
      </c>
      <c r="P4102" s="3">
        <f t="shared" si="194"/>
        <v>8</v>
      </c>
      <c r="Q4102" s="3">
        <v>210</v>
      </c>
      <c r="R4102" s="3">
        <f t="shared" si="193"/>
        <v>1</v>
      </c>
      <c r="S4102" s="3">
        <v>8</v>
      </c>
      <c r="T4102" s="3">
        <f>IF(AND(H4102&lt;5,S4102&gt;=VLOOKUP(A4102,anni!$A$1:$O$32,6,0)),1,0)</f>
        <v>0</v>
      </c>
    </row>
    <row r="4103" spans="1:20" x14ac:dyDescent="0.3">
      <c r="A4103" s="3">
        <v>2003</v>
      </c>
      <c r="B4103" s="3">
        <v>182</v>
      </c>
      <c r="C4103" s="3" t="s">
        <v>45</v>
      </c>
      <c r="D4103" s="3" t="s">
        <v>136</v>
      </c>
      <c r="E4103" s="3" t="s">
        <v>136</v>
      </c>
      <c r="F4103" s="3">
        <v>4457</v>
      </c>
      <c r="G4103" s="3">
        <f t="shared" si="195"/>
        <v>2003</v>
      </c>
      <c r="H4103" s="4">
        <v>5</v>
      </c>
      <c r="I4103" s="3" t="s">
        <v>36</v>
      </c>
      <c r="J4103" s="3">
        <v>1</v>
      </c>
      <c r="K4103" s="3">
        <v>6</v>
      </c>
      <c r="L4103" s="3">
        <v>1</v>
      </c>
      <c r="M4103" s="3">
        <v>0</v>
      </c>
      <c r="N4103" s="3">
        <v>2</v>
      </c>
      <c r="O4103" s="3">
        <v>1</v>
      </c>
      <c r="P4103" s="3">
        <f t="shared" si="194"/>
        <v>11</v>
      </c>
      <c r="Q4103" s="3">
        <v>164</v>
      </c>
      <c r="R4103" s="3">
        <f t="shared" si="193"/>
        <v>1</v>
      </c>
      <c r="S4103" s="3">
        <v>11</v>
      </c>
      <c r="T4103" s="3">
        <f>IF(AND(H4103&lt;5,S4103&gt;=VLOOKUP(A4103,anni!$A$1:$O$32,6,0)),1,0)</f>
        <v>0</v>
      </c>
    </row>
    <row r="4104" spans="1:20" x14ac:dyDescent="0.3">
      <c r="A4104" s="3">
        <v>2003</v>
      </c>
      <c r="B4104" s="3">
        <v>183</v>
      </c>
      <c r="C4104" s="3" t="s">
        <v>34</v>
      </c>
      <c r="D4104" s="3" t="s">
        <v>94</v>
      </c>
      <c r="E4104" s="3" t="s">
        <v>94</v>
      </c>
      <c r="F4104" s="3">
        <v>4609</v>
      </c>
      <c r="G4104" s="3">
        <f t="shared" si="195"/>
        <v>2003</v>
      </c>
      <c r="H4104" s="4">
        <v>1</v>
      </c>
      <c r="I4104" s="3" t="s">
        <v>31</v>
      </c>
      <c r="J4104" s="3">
        <v>7</v>
      </c>
      <c r="K4104" s="3">
        <v>5</v>
      </c>
      <c r="L4104" s="3">
        <v>0</v>
      </c>
      <c r="M4104" s="3">
        <v>0</v>
      </c>
      <c r="N4104" s="3">
        <v>1</v>
      </c>
      <c r="O4104" s="3">
        <v>0</v>
      </c>
      <c r="P4104" s="3">
        <f t="shared" si="194"/>
        <v>23.400000000000002</v>
      </c>
      <c r="Q4104" s="3">
        <v>133</v>
      </c>
      <c r="R4104" s="3">
        <f t="shared" si="193"/>
        <v>4</v>
      </c>
      <c r="S4104" s="3">
        <v>13</v>
      </c>
      <c r="T4104" s="3">
        <f>IF(AND(H4104&lt;5,S4104&gt;=VLOOKUP(A4104,anni!$A$1:$O$32,6,0)),1,0)</f>
        <v>0</v>
      </c>
    </row>
    <row r="4105" spans="1:20" x14ac:dyDescent="0.3">
      <c r="A4105" s="3">
        <v>2003</v>
      </c>
      <c r="B4105" s="3">
        <v>184</v>
      </c>
      <c r="C4105" s="3" t="s">
        <v>69</v>
      </c>
      <c r="D4105" s="3" t="s">
        <v>137</v>
      </c>
      <c r="E4105" s="3" t="s">
        <v>137</v>
      </c>
      <c r="F4105" s="3">
        <v>4415</v>
      </c>
      <c r="G4105" s="3">
        <f t="shared" si="195"/>
        <v>2003</v>
      </c>
      <c r="H4105" s="4">
        <v>2</v>
      </c>
      <c r="I4105" s="3" t="s">
        <v>31</v>
      </c>
      <c r="J4105" s="3">
        <v>7</v>
      </c>
      <c r="K4105" s="3">
        <v>0</v>
      </c>
      <c r="L4105" s="3">
        <v>0</v>
      </c>
      <c r="M4105" s="3">
        <v>7</v>
      </c>
      <c r="N4105" s="3">
        <v>2</v>
      </c>
      <c r="O4105" s="3">
        <v>0</v>
      </c>
      <c r="P4105" s="3">
        <f t="shared" si="194"/>
        <v>25.6</v>
      </c>
      <c r="Q4105" s="3">
        <v>99</v>
      </c>
      <c r="R4105" s="3">
        <f t="shared" si="193"/>
        <v>2</v>
      </c>
      <c r="S4105" s="3">
        <v>16</v>
      </c>
      <c r="T4105" s="3">
        <f>IF(AND(H4105&lt;5,S4105&gt;=VLOOKUP(A4105,anni!$A$1:$O$32,6,0)),1,0)</f>
        <v>0</v>
      </c>
    </row>
    <row r="4106" spans="1:20" x14ac:dyDescent="0.3">
      <c r="A4106" s="3">
        <v>2003</v>
      </c>
      <c r="B4106" s="3">
        <v>185</v>
      </c>
      <c r="C4106" s="3" t="s">
        <v>69</v>
      </c>
      <c r="D4106" s="3" t="s">
        <v>147</v>
      </c>
      <c r="E4106" s="3" t="s">
        <v>147</v>
      </c>
      <c r="F4106" s="3">
        <v>4304</v>
      </c>
      <c r="G4106" s="3">
        <f t="shared" si="195"/>
        <v>2003</v>
      </c>
      <c r="H4106" s="4">
        <v>5</v>
      </c>
      <c r="I4106" s="3" t="s">
        <v>36</v>
      </c>
      <c r="J4106" s="3">
        <v>2</v>
      </c>
      <c r="K4106" s="3">
        <v>6</v>
      </c>
      <c r="L4106" s="3">
        <v>0</v>
      </c>
      <c r="M4106" s="3">
        <v>1</v>
      </c>
      <c r="N4106" s="3">
        <v>2</v>
      </c>
      <c r="O4106" s="3">
        <v>2</v>
      </c>
      <c r="P4106" s="3">
        <f t="shared" si="194"/>
        <v>13</v>
      </c>
      <c r="Q4106" s="3">
        <v>133</v>
      </c>
      <c r="R4106" s="3">
        <f t="shared" si="193"/>
        <v>2</v>
      </c>
      <c r="S4106" s="3">
        <v>13</v>
      </c>
      <c r="T4106" s="3">
        <f>IF(AND(H4106&lt;5,S4106&gt;=VLOOKUP(A4106,anni!$A$1:$O$32,6,0)),1,0)</f>
        <v>0</v>
      </c>
    </row>
    <row r="4107" spans="1:20" x14ac:dyDescent="0.3">
      <c r="A4107" s="3">
        <v>2003</v>
      </c>
      <c r="B4107" s="3">
        <v>186</v>
      </c>
      <c r="C4107" s="3" t="s">
        <v>37</v>
      </c>
      <c r="D4107" s="3" t="s">
        <v>55</v>
      </c>
      <c r="E4107" s="3" t="s">
        <v>55</v>
      </c>
      <c r="F4107" s="3">
        <v>4502</v>
      </c>
      <c r="G4107" s="3">
        <f t="shared" si="195"/>
        <v>2003</v>
      </c>
      <c r="H4107" s="4">
        <v>4</v>
      </c>
      <c r="I4107" s="3" t="s">
        <v>36</v>
      </c>
      <c r="J4107" s="3">
        <v>7</v>
      </c>
      <c r="K4107" s="3">
        <v>5</v>
      </c>
      <c r="L4107" s="3">
        <v>0</v>
      </c>
      <c r="M4107" s="3">
        <v>7</v>
      </c>
      <c r="N4107" s="3">
        <v>2</v>
      </c>
      <c r="O4107" s="3">
        <v>0</v>
      </c>
      <c r="P4107" s="3">
        <f t="shared" si="194"/>
        <v>25.2</v>
      </c>
      <c r="Q4107" s="3">
        <v>57</v>
      </c>
      <c r="R4107" s="3">
        <f t="shared" si="193"/>
        <v>2</v>
      </c>
      <c r="S4107" s="3">
        <v>21</v>
      </c>
      <c r="T4107" s="3">
        <f>IF(AND(H4107&lt;5,S4107&gt;=VLOOKUP(A4107,anni!$A$1:$O$32,6,0)),1,0)</f>
        <v>0</v>
      </c>
    </row>
    <row r="4108" spans="1:20" x14ac:dyDescent="0.3">
      <c r="A4108" s="3">
        <v>2003</v>
      </c>
      <c r="B4108" s="3">
        <v>187</v>
      </c>
      <c r="C4108" s="3" t="s">
        <v>34</v>
      </c>
      <c r="D4108" s="3" t="s">
        <v>94</v>
      </c>
      <c r="E4108" s="3" t="s">
        <v>94</v>
      </c>
      <c r="F4108" s="3">
        <v>4305</v>
      </c>
      <c r="G4108" s="3">
        <f t="shared" si="195"/>
        <v>2003</v>
      </c>
      <c r="H4108" s="4">
        <v>5</v>
      </c>
      <c r="I4108" s="3" t="s">
        <v>36</v>
      </c>
      <c r="J4108" s="3">
        <v>7</v>
      </c>
      <c r="K4108" s="3">
        <v>1</v>
      </c>
      <c r="L4108" s="3">
        <v>1</v>
      </c>
      <c r="M4108" s="3">
        <v>6</v>
      </c>
      <c r="N4108" s="3">
        <v>2</v>
      </c>
      <c r="O4108" s="3">
        <v>0</v>
      </c>
      <c r="P4108" s="3">
        <f t="shared" si="194"/>
        <v>17</v>
      </c>
      <c r="Q4108" s="3">
        <v>87</v>
      </c>
      <c r="R4108" s="3">
        <f t="shared" si="193"/>
        <v>2</v>
      </c>
      <c r="S4108" s="3">
        <v>17</v>
      </c>
      <c r="T4108" s="3">
        <f>IF(AND(H4108&lt;5,S4108&gt;=VLOOKUP(A4108,anni!$A$1:$O$32,6,0)),1,0)</f>
        <v>0</v>
      </c>
    </row>
    <row r="4109" spans="1:20" x14ac:dyDescent="0.3">
      <c r="A4109" s="3">
        <v>2003</v>
      </c>
      <c r="B4109" s="3">
        <v>188</v>
      </c>
      <c r="C4109" s="3" t="s">
        <v>79</v>
      </c>
      <c r="D4109" s="3" t="s">
        <v>80</v>
      </c>
      <c r="E4109" s="3" t="s">
        <v>80</v>
      </c>
      <c r="F4109" s="3">
        <v>4458</v>
      </c>
      <c r="G4109" s="3">
        <f t="shared" si="195"/>
        <v>2003</v>
      </c>
      <c r="H4109" s="4">
        <v>5</v>
      </c>
      <c r="I4109" s="3" t="s">
        <v>36</v>
      </c>
      <c r="J4109" s="3">
        <v>1</v>
      </c>
      <c r="K4109" s="3">
        <v>3</v>
      </c>
      <c r="L4109" s="3">
        <v>0</v>
      </c>
      <c r="M4109" s="3">
        <v>3</v>
      </c>
      <c r="N4109" s="3">
        <v>4</v>
      </c>
      <c r="O4109" s="3">
        <v>0</v>
      </c>
      <c r="P4109" s="3">
        <f t="shared" si="194"/>
        <v>11</v>
      </c>
      <c r="Q4109" s="3">
        <v>164</v>
      </c>
      <c r="R4109" s="3">
        <f t="shared" si="193"/>
        <v>1</v>
      </c>
      <c r="S4109" s="3">
        <v>11</v>
      </c>
      <c r="T4109" s="3">
        <f>IF(AND(H4109&lt;5,S4109&gt;=VLOOKUP(A4109,anni!$A$1:$O$32,6,0)),1,0)</f>
        <v>0</v>
      </c>
    </row>
    <row r="4110" spans="1:20" x14ac:dyDescent="0.3">
      <c r="A4110" s="3">
        <v>2003</v>
      </c>
      <c r="B4110" s="3">
        <v>189</v>
      </c>
      <c r="C4110" s="3" t="s">
        <v>34</v>
      </c>
      <c r="D4110" s="3" t="s">
        <v>35</v>
      </c>
      <c r="E4110" s="3" t="s">
        <v>35</v>
      </c>
      <c r="F4110" s="3">
        <v>4578</v>
      </c>
      <c r="G4110" s="3">
        <f t="shared" si="195"/>
        <v>2003</v>
      </c>
      <c r="H4110" s="4">
        <v>2</v>
      </c>
      <c r="I4110" s="3" t="s">
        <v>31</v>
      </c>
      <c r="J4110" s="3">
        <v>2</v>
      </c>
      <c r="K4110" s="3">
        <v>3</v>
      </c>
      <c r="L4110" s="3">
        <v>0</v>
      </c>
      <c r="M4110" s="3">
        <v>0</v>
      </c>
      <c r="N4110" s="3">
        <v>3</v>
      </c>
      <c r="O4110" s="3">
        <v>1</v>
      </c>
      <c r="P4110" s="3">
        <f t="shared" si="194"/>
        <v>14.4</v>
      </c>
      <c r="Q4110" s="3">
        <v>193</v>
      </c>
      <c r="R4110" s="3">
        <f t="shared" si="193"/>
        <v>2</v>
      </c>
      <c r="S4110" s="3">
        <v>9</v>
      </c>
      <c r="T4110" s="3">
        <f>IF(AND(H4110&lt;5,S4110&gt;=VLOOKUP(A4110,anni!$A$1:$O$32,6,0)),1,0)</f>
        <v>0</v>
      </c>
    </row>
    <row r="4111" spans="1:20" x14ac:dyDescent="0.3">
      <c r="A4111" s="3">
        <v>2003</v>
      </c>
      <c r="B4111" s="3">
        <v>190</v>
      </c>
      <c r="C4111" s="3" t="s">
        <v>29</v>
      </c>
      <c r="D4111" s="3" t="s">
        <v>124</v>
      </c>
      <c r="E4111" s="3" t="s">
        <v>124</v>
      </c>
      <c r="F4111" s="3">
        <v>4459</v>
      </c>
      <c r="G4111" s="3">
        <f t="shared" si="195"/>
        <v>2003</v>
      </c>
      <c r="H4111" s="4">
        <v>5</v>
      </c>
      <c r="I4111" s="3" t="s">
        <v>36</v>
      </c>
      <c r="J4111" s="3">
        <v>3</v>
      </c>
      <c r="K4111" s="3">
        <v>1</v>
      </c>
      <c r="L4111" s="3">
        <v>0</v>
      </c>
      <c r="M4111" s="3">
        <v>0</v>
      </c>
      <c r="N4111" s="3">
        <v>2</v>
      </c>
      <c r="O4111" s="3">
        <v>1</v>
      </c>
      <c r="P4111" s="3">
        <f t="shared" si="194"/>
        <v>7</v>
      </c>
      <c r="Q4111" s="3">
        <v>220</v>
      </c>
      <c r="R4111" s="3">
        <f t="shared" si="193"/>
        <v>1</v>
      </c>
      <c r="S4111" s="3">
        <v>7</v>
      </c>
      <c r="T4111" s="3">
        <f>IF(AND(H4111&lt;5,S4111&gt;=VLOOKUP(A4111,anni!$A$1:$O$32,6,0)),1,0)</f>
        <v>0</v>
      </c>
    </row>
    <row r="4112" spans="1:20" x14ac:dyDescent="0.3">
      <c r="A4112" s="3">
        <v>2003</v>
      </c>
      <c r="B4112" s="3">
        <v>191</v>
      </c>
      <c r="C4112" s="3" t="s">
        <v>62</v>
      </c>
      <c r="D4112" s="3" t="s">
        <v>134</v>
      </c>
      <c r="E4112" s="3" t="s">
        <v>134</v>
      </c>
      <c r="F4112" s="3">
        <v>4579</v>
      </c>
      <c r="G4112" s="3">
        <f t="shared" si="195"/>
        <v>2003</v>
      </c>
      <c r="H4112" s="4">
        <v>2</v>
      </c>
      <c r="I4112" s="3" t="s">
        <v>31</v>
      </c>
      <c r="J4112" s="3">
        <v>1</v>
      </c>
      <c r="K4112" s="3">
        <v>1</v>
      </c>
      <c r="L4112" s="3">
        <v>0</v>
      </c>
      <c r="M4112" s="3">
        <v>2</v>
      </c>
      <c r="N4112" s="3">
        <v>2</v>
      </c>
      <c r="O4112" s="3">
        <v>0</v>
      </c>
      <c r="P4112" s="3">
        <f t="shared" si="194"/>
        <v>9.6000000000000014</v>
      </c>
      <c r="Q4112" s="3">
        <v>232</v>
      </c>
      <c r="R4112" s="3">
        <f t="shared" si="193"/>
        <v>2</v>
      </c>
      <c r="S4112" s="3">
        <v>6</v>
      </c>
      <c r="T4112" s="3">
        <f>IF(AND(H4112&lt;5,S4112&gt;=VLOOKUP(A4112,anni!$A$1:$O$32,6,0)),1,0)</f>
        <v>0</v>
      </c>
    </row>
    <row r="4113" spans="1:20" x14ac:dyDescent="0.3">
      <c r="A4113" s="3">
        <v>2003</v>
      </c>
      <c r="B4113" s="3">
        <v>192</v>
      </c>
      <c r="C4113" s="3" t="s">
        <v>43</v>
      </c>
      <c r="D4113" s="3" t="s">
        <v>58</v>
      </c>
      <c r="E4113" s="3" t="s">
        <v>58</v>
      </c>
      <c r="F4113" s="3">
        <v>4387</v>
      </c>
      <c r="G4113" s="3">
        <f t="shared" si="195"/>
        <v>2003</v>
      </c>
      <c r="H4113" s="4">
        <v>3</v>
      </c>
      <c r="I4113" s="3" t="s">
        <v>36</v>
      </c>
      <c r="J4113" s="3">
        <v>7</v>
      </c>
      <c r="K4113" s="3">
        <v>2</v>
      </c>
      <c r="L4113" s="3">
        <v>7</v>
      </c>
      <c r="M4113" s="3">
        <v>7</v>
      </c>
      <c r="N4113" s="3">
        <v>4</v>
      </c>
      <c r="O4113" s="3">
        <v>1</v>
      </c>
      <c r="P4113" s="3">
        <f t="shared" si="194"/>
        <v>0</v>
      </c>
      <c r="Q4113" s="3">
        <v>15</v>
      </c>
      <c r="R4113" s="3">
        <f t="shared" si="193"/>
        <v>4</v>
      </c>
      <c r="S4113" s="3">
        <v>28</v>
      </c>
      <c r="T4113" s="3">
        <f>IF(AND(H4113&lt;5,S4113&gt;=VLOOKUP(A4113,anni!$A$1:$O$32,6,0)),1,0)</f>
        <v>1</v>
      </c>
    </row>
    <row r="4114" spans="1:20" x14ac:dyDescent="0.3">
      <c r="A4114" s="3">
        <v>2003</v>
      </c>
      <c r="B4114" s="3">
        <v>193</v>
      </c>
      <c r="C4114" s="3" t="s">
        <v>56</v>
      </c>
      <c r="D4114" s="3" t="s">
        <v>85</v>
      </c>
      <c r="E4114" s="3" t="s">
        <v>85</v>
      </c>
      <c r="F4114" s="3">
        <v>4503</v>
      </c>
      <c r="G4114" s="3">
        <f t="shared" si="195"/>
        <v>2003</v>
      </c>
      <c r="H4114" s="4">
        <v>4</v>
      </c>
      <c r="I4114" s="3" t="s">
        <v>36</v>
      </c>
      <c r="J4114" s="3">
        <v>6</v>
      </c>
      <c r="K4114" s="3">
        <v>1</v>
      </c>
      <c r="L4114" s="3">
        <v>0</v>
      </c>
      <c r="M4114" s="3">
        <v>2</v>
      </c>
      <c r="N4114" s="3">
        <v>4</v>
      </c>
      <c r="O4114" s="3">
        <v>1</v>
      </c>
      <c r="P4114" s="3">
        <f t="shared" si="194"/>
        <v>16.8</v>
      </c>
      <c r="Q4114" s="3">
        <v>122</v>
      </c>
      <c r="R4114" s="3">
        <f t="shared" si="193"/>
        <v>1</v>
      </c>
      <c r="S4114" s="3">
        <v>14</v>
      </c>
      <c r="T4114" s="3">
        <f>IF(AND(H4114&lt;5,S4114&gt;=VLOOKUP(A4114,anni!$A$1:$O$32,6,0)),1,0)</f>
        <v>0</v>
      </c>
    </row>
    <row r="4115" spans="1:20" x14ac:dyDescent="0.3">
      <c r="A4115" s="3">
        <v>2003</v>
      </c>
      <c r="B4115" s="3">
        <v>194</v>
      </c>
      <c r="C4115" s="3" t="s">
        <v>29</v>
      </c>
      <c r="D4115" s="3" t="s">
        <v>122</v>
      </c>
      <c r="E4115" s="3" t="s">
        <v>122</v>
      </c>
      <c r="F4115" s="3">
        <v>4306</v>
      </c>
      <c r="G4115" s="3">
        <f t="shared" si="195"/>
        <v>2003</v>
      </c>
      <c r="H4115" s="4">
        <v>5</v>
      </c>
      <c r="I4115" s="3" t="s">
        <v>36</v>
      </c>
      <c r="J4115" s="3">
        <v>2</v>
      </c>
      <c r="K4115" s="3">
        <v>3</v>
      </c>
      <c r="L4115" s="3">
        <v>0</v>
      </c>
      <c r="M4115" s="3">
        <v>7</v>
      </c>
      <c r="N4115" s="3">
        <v>1</v>
      </c>
      <c r="O4115" s="3">
        <v>4</v>
      </c>
      <c r="P4115" s="3">
        <f t="shared" si="194"/>
        <v>17</v>
      </c>
      <c r="Q4115" s="3">
        <v>87</v>
      </c>
      <c r="R4115" s="3">
        <f t="shared" si="193"/>
        <v>2</v>
      </c>
      <c r="S4115" s="3">
        <v>17</v>
      </c>
      <c r="T4115" s="3">
        <f>IF(AND(H4115&lt;5,S4115&gt;=VLOOKUP(A4115,anni!$A$1:$O$32,6,0)),1,0)</f>
        <v>0</v>
      </c>
    </row>
    <row r="4116" spans="1:20" x14ac:dyDescent="0.3">
      <c r="A4116" s="3">
        <v>2003</v>
      </c>
      <c r="B4116" s="3">
        <v>195</v>
      </c>
      <c r="C4116" s="3" t="s">
        <v>39</v>
      </c>
      <c r="D4116" s="3" t="s">
        <v>40</v>
      </c>
      <c r="E4116" s="3" t="s">
        <v>40</v>
      </c>
      <c r="F4116" s="3">
        <v>4534</v>
      </c>
      <c r="G4116" s="3">
        <f t="shared" si="195"/>
        <v>2003</v>
      </c>
      <c r="H4116" s="4">
        <v>3</v>
      </c>
      <c r="I4116" s="3" t="s">
        <v>36</v>
      </c>
      <c r="J4116" s="3">
        <v>1</v>
      </c>
      <c r="K4116" s="3">
        <v>2</v>
      </c>
      <c r="L4116" s="3">
        <v>0</v>
      </c>
      <c r="M4116" s="3">
        <v>7</v>
      </c>
      <c r="N4116" s="3">
        <v>7</v>
      </c>
      <c r="O4116" s="3">
        <v>0</v>
      </c>
      <c r="P4116" s="3">
        <f t="shared" si="194"/>
        <v>23.799999999999997</v>
      </c>
      <c r="Q4116" s="3">
        <v>87</v>
      </c>
      <c r="R4116" s="3">
        <f t="shared" si="193"/>
        <v>2</v>
      </c>
      <c r="S4116" s="3">
        <v>17</v>
      </c>
      <c r="T4116" s="3">
        <f>IF(AND(H4116&lt;5,S4116&gt;=VLOOKUP(A4116,anni!$A$1:$O$32,6,0)),1,0)</f>
        <v>0</v>
      </c>
    </row>
    <row r="4117" spans="1:20" x14ac:dyDescent="0.3">
      <c r="A4117" s="3">
        <v>2003</v>
      </c>
      <c r="B4117" s="3">
        <v>196</v>
      </c>
      <c r="C4117" s="3" t="s">
        <v>47</v>
      </c>
      <c r="D4117" s="3" t="s">
        <v>48</v>
      </c>
      <c r="E4117" s="3" t="s">
        <v>48</v>
      </c>
      <c r="F4117" s="3">
        <v>4504</v>
      </c>
      <c r="G4117" s="3">
        <f t="shared" si="195"/>
        <v>2003</v>
      </c>
      <c r="H4117" s="4">
        <v>4</v>
      </c>
      <c r="I4117" s="3" t="s">
        <v>36</v>
      </c>
      <c r="J4117" s="3">
        <v>3</v>
      </c>
      <c r="K4117" s="3">
        <v>1</v>
      </c>
      <c r="L4117" s="3">
        <v>0</v>
      </c>
      <c r="M4117" s="3">
        <v>6</v>
      </c>
      <c r="N4117" s="3">
        <v>2</v>
      </c>
      <c r="O4117" s="3">
        <v>1</v>
      </c>
      <c r="P4117" s="3">
        <f t="shared" si="194"/>
        <v>15.6</v>
      </c>
      <c r="Q4117" s="3">
        <v>133</v>
      </c>
      <c r="R4117" s="3">
        <f t="shared" si="193"/>
        <v>1</v>
      </c>
      <c r="S4117" s="3">
        <v>13</v>
      </c>
      <c r="T4117" s="3">
        <f>IF(AND(H4117&lt;5,S4117&gt;=VLOOKUP(A4117,anni!$A$1:$O$32,6,0)),1,0)</f>
        <v>0</v>
      </c>
    </row>
    <row r="4118" spans="1:20" x14ac:dyDescent="0.3">
      <c r="A4118" s="3">
        <v>2003</v>
      </c>
      <c r="B4118" s="3">
        <v>197</v>
      </c>
      <c r="C4118" s="3" t="s">
        <v>106</v>
      </c>
      <c r="D4118" s="3" t="s">
        <v>107</v>
      </c>
      <c r="E4118" s="3" t="s">
        <v>107</v>
      </c>
      <c r="F4118" s="3">
        <v>4344</v>
      </c>
      <c r="G4118" s="3">
        <f t="shared" si="195"/>
        <v>2003</v>
      </c>
      <c r="H4118" s="4">
        <v>4</v>
      </c>
      <c r="I4118" s="3" t="s">
        <v>36</v>
      </c>
      <c r="J4118" s="3">
        <v>2</v>
      </c>
      <c r="K4118" s="3">
        <v>7</v>
      </c>
      <c r="L4118" s="3">
        <v>0</v>
      </c>
      <c r="M4118" s="3">
        <v>3</v>
      </c>
      <c r="N4118" s="3">
        <v>1</v>
      </c>
      <c r="O4118" s="3">
        <v>0</v>
      </c>
      <c r="P4118" s="3">
        <f t="shared" si="194"/>
        <v>15.6</v>
      </c>
      <c r="Q4118" s="3">
        <v>133</v>
      </c>
      <c r="R4118" s="3">
        <f t="shared" si="193"/>
        <v>3</v>
      </c>
      <c r="S4118" s="3">
        <v>13</v>
      </c>
      <c r="T4118" s="3">
        <f>IF(AND(H4118&lt;5,S4118&gt;=VLOOKUP(A4118,anni!$A$1:$O$32,6,0)),1,0)</f>
        <v>0</v>
      </c>
    </row>
    <row r="4119" spans="1:20" x14ac:dyDescent="0.3">
      <c r="A4119" s="3">
        <v>2003</v>
      </c>
      <c r="B4119" s="3">
        <v>198</v>
      </c>
      <c r="C4119" s="3" t="s">
        <v>47</v>
      </c>
      <c r="D4119" s="3" t="s">
        <v>81</v>
      </c>
      <c r="E4119" s="3" t="s">
        <v>81</v>
      </c>
      <c r="F4119" s="3">
        <v>4460</v>
      </c>
      <c r="G4119" s="3">
        <f t="shared" si="195"/>
        <v>2003</v>
      </c>
      <c r="H4119" s="4">
        <v>5</v>
      </c>
      <c r="I4119" s="3" t="s">
        <v>36</v>
      </c>
      <c r="J4119" s="3">
        <v>3</v>
      </c>
      <c r="K4119" s="3">
        <v>2</v>
      </c>
      <c r="L4119" s="3">
        <v>0</v>
      </c>
      <c r="M4119" s="3">
        <v>4</v>
      </c>
      <c r="N4119" s="3">
        <v>1</v>
      </c>
      <c r="O4119" s="3">
        <v>0</v>
      </c>
      <c r="P4119" s="3">
        <f t="shared" si="194"/>
        <v>10</v>
      </c>
      <c r="Q4119" s="3">
        <v>179</v>
      </c>
      <c r="R4119" s="3">
        <f t="shared" si="193"/>
        <v>1</v>
      </c>
      <c r="S4119" s="3">
        <v>10</v>
      </c>
      <c r="T4119" s="3">
        <f>IF(AND(H4119&lt;5,S4119&gt;=VLOOKUP(A4119,anni!$A$1:$O$32,6,0)),1,0)</f>
        <v>0</v>
      </c>
    </row>
    <row r="4120" spans="1:20" x14ac:dyDescent="0.3">
      <c r="A4120" s="3">
        <v>2003</v>
      </c>
      <c r="B4120" s="3">
        <v>199</v>
      </c>
      <c r="C4120" s="3" t="s">
        <v>45</v>
      </c>
      <c r="D4120" s="3" t="s">
        <v>67</v>
      </c>
      <c r="E4120" s="3" t="s">
        <v>67</v>
      </c>
      <c r="F4120" s="3">
        <v>3978</v>
      </c>
      <c r="G4120" s="3">
        <f t="shared" si="195"/>
        <v>2003</v>
      </c>
      <c r="H4120" s="4">
        <v>5</v>
      </c>
      <c r="I4120" s="3" t="s">
        <v>36</v>
      </c>
      <c r="J4120" s="3">
        <v>7</v>
      </c>
      <c r="K4120" s="3">
        <v>6</v>
      </c>
      <c r="L4120" s="3">
        <v>2</v>
      </c>
      <c r="M4120" s="3">
        <v>7</v>
      </c>
      <c r="N4120" s="3">
        <v>2</v>
      </c>
      <c r="O4120" s="3">
        <v>4</v>
      </c>
      <c r="P4120" s="3">
        <f t="shared" si="194"/>
        <v>28</v>
      </c>
      <c r="Q4120" s="3">
        <v>15</v>
      </c>
      <c r="R4120" s="3">
        <f t="shared" si="193"/>
        <v>4</v>
      </c>
      <c r="S4120" s="3">
        <v>28</v>
      </c>
      <c r="T4120" s="3">
        <f>IF(AND(H4120&lt;5,S4120&gt;=VLOOKUP(A4120,anni!$A$1:$O$32,6,0)),1,0)</f>
        <v>0</v>
      </c>
    </row>
    <row r="4121" spans="1:20" x14ac:dyDescent="0.3">
      <c r="A4121" s="3">
        <v>2003</v>
      </c>
      <c r="B4121" s="3">
        <v>200</v>
      </c>
      <c r="C4121" s="3" t="s">
        <v>39</v>
      </c>
      <c r="D4121" s="3" t="s">
        <v>40</v>
      </c>
      <c r="E4121" s="3" t="s">
        <v>40</v>
      </c>
      <c r="F4121" s="3">
        <v>4535</v>
      </c>
      <c r="G4121" s="3">
        <f t="shared" si="195"/>
        <v>2003</v>
      </c>
      <c r="H4121" s="4">
        <v>3</v>
      </c>
      <c r="I4121" s="3" t="s">
        <v>36</v>
      </c>
      <c r="J4121" s="3">
        <v>1</v>
      </c>
      <c r="K4121" s="3">
        <v>2</v>
      </c>
      <c r="L4121" s="3">
        <v>0</v>
      </c>
      <c r="M4121" s="3">
        <v>1</v>
      </c>
      <c r="N4121" s="3">
        <v>1</v>
      </c>
      <c r="O4121" s="3">
        <v>1</v>
      </c>
      <c r="P4121" s="3">
        <f t="shared" si="194"/>
        <v>8.3999999999999986</v>
      </c>
      <c r="Q4121" s="3">
        <v>232</v>
      </c>
      <c r="R4121" s="3">
        <f t="shared" si="193"/>
        <v>2</v>
      </c>
      <c r="S4121" s="3">
        <v>6</v>
      </c>
      <c r="T4121" s="3">
        <f>IF(AND(H4121&lt;5,S4121&gt;=VLOOKUP(A4121,anni!$A$1:$O$32,6,0)),1,0)</f>
        <v>0</v>
      </c>
    </row>
    <row r="4122" spans="1:20" x14ac:dyDescent="0.3">
      <c r="A4122" s="3">
        <v>2003</v>
      </c>
      <c r="B4122" s="3">
        <v>201</v>
      </c>
      <c r="C4122" s="3" t="s">
        <v>101</v>
      </c>
      <c r="D4122" s="3" t="s">
        <v>117</v>
      </c>
      <c r="E4122" s="3" t="s">
        <v>117</v>
      </c>
      <c r="F4122" s="3">
        <v>4580</v>
      </c>
      <c r="G4122" s="3">
        <f t="shared" si="195"/>
        <v>2003</v>
      </c>
      <c r="H4122" s="4">
        <v>2</v>
      </c>
      <c r="I4122" s="3" t="s">
        <v>31</v>
      </c>
      <c r="J4122" s="3">
        <v>5</v>
      </c>
      <c r="K4122" s="3">
        <v>0</v>
      </c>
      <c r="L4122" s="3">
        <v>0</v>
      </c>
      <c r="M4122" s="3">
        <v>2</v>
      </c>
      <c r="N4122" s="3">
        <v>2</v>
      </c>
      <c r="O4122" s="3">
        <v>0</v>
      </c>
      <c r="P4122" s="3">
        <f t="shared" si="194"/>
        <v>14.4</v>
      </c>
      <c r="Q4122" s="3">
        <v>193</v>
      </c>
      <c r="R4122" s="3">
        <f t="shared" si="193"/>
        <v>2</v>
      </c>
      <c r="S4122" s="3">
        <v>9</v>
      </c>
      <c r="T4122" s="3">
        <f>IF(AND(H4122&lt;5,S4122&gt;=VLOOKUP(A4122,anni!$A$1:$O$32,6,0)),1,0)</f>
        <v>0</v>
      </c>
    </row>
    <row r="4123" spans="1:20" x14ac:dyDescent="0.3">
      <c r="A4123" s="3">
        <v>2003</v>
      </c>
      <c r="B4123" s="3">
        <v>202</v>
      </c>
      <c r="C4123" s="3" t="s">
        <v>47</v>
      </c>
      <c r="D4123" s="3" t="s">
        <v>108</v>
      </c>
      <c r="E4123" s="3" t="s">
        <v>108</v>
      </c>
      <c r="F4123" s="3">
        <v>4461</v>
      </c>
      <c r="G4123" s="3">
        <f t="shared" si="195"/>
        <v>2003</v>
      </c>
      <c r="H4123" s="4">
        <v>5</v>
      </c>
      <c r="I4123" s="3" t="s">
        <v>36</v>
      </c>
      <c r="J4123" s="3">
        <v>7</v>
      </c>
      <c r="K4123" s="3">
        <v>7</v>
      </c>
      <c r="L4123" s="3">
        <v>7</v>
      </c>
      <c r="M4123" s="3">
        <v>7</v>
      </c>
      <c r="N4123" s="3">
        <v>7</v>
      </c>
      <c r="O4123" s="3">
        <v>1</v>
      </c>
      <c r="P4123" s="3">
        <f t="shared" si="194"/>
        <v>36</v>
      </c>
      <c r="Q4123" s="3">
        <v>6</v>
      </c>
      <c r="R4123" s="3">
        <f t="shared" si="193"/>
        <v>1</v>
      </c>
      <c r="S4123" s="3">
        <v>36</v>
      </c>
      <c r="T4123" s="3">
        <f>IF(AND(H4123&lt;5,S4123&gt;=VLOOKUP(A4123,anni!$A$1:$O$32,6,0)),1,0)</f>
        <v>0</v>
      </c>
    </row>
    <row r="4124" spans="1:20" x14ac:dyDescent="0.3">
      <c r="A4124" s="3">
        <v>2003</v>
      </c>
      <c r="B4124" s="3">
        <v>203</v>
      </c>
      <c r="C4124" s="3" t="s">
        <v>45</v>
      </c>
      <c r="D4124" s="3" t="s">
        <v>67</v>
      </c>
      <c r="E4124" s="3" t="s">
        <v>67</v>
      </c>
      <c r="F4124" s="3">
        <v>4346</v>
      </c>
      <c r="G4124" s="3">
        <f t="shared" si="195"/>
        <v>2003</v>
      </c>
      <c r="H4124" s="4">
        <v>4</v>
      </c>
      <c r="I4124" s="3" t="s">
        <v>36</v>
      </c>
      <c r="J4124" s="3">
        <v>5</v>
      </c>
      <c r="K4124" s="3">
        <v>2</v>
      </c>
      <c r="L4124" s="3">
        <v>1</v>
      </c>
      <c r="M4124" s="3">
        <v>7</v>
      </c>
      <c r="N4124" s="3">
        <v>2</v>
      </c>
      <c r="O4124" s="3">
        <v>1</v>
      </c>
      <c r="P4124" s="3">
        <f t="shared" si="194"/>
        <v>21.599999999999998</v>
      </c>
      <c r="Q4124" s="3">
        <v>77</v>
      </c>
      <c r="R4124" s="3">
        <f t="shared" si="193"/>
        <v>3</v>
      </c>
      <c r="S4124" s="3">
        <v>18</v>
      </c>
      <c r="T4124" s="3">
        <f>IF(AND(H4124&lt;5,S4124&gt;=VLOOKUP(A4124,anni!$A$1:$O$32,6,0)),1,0)</f>
        <v>0</v>
      </c>
    </row>
    <row r="4125" spans="1:20" x14ac:dyDescent="0.3">
      <c r="A4125" s="3">
        <v>2003</v>
      </c>
      <c r="B4125" s="3">
        <v>204</v>
      </c>
      <c r="C4125" s="3" t="s">
        <v>32</v>
      </c>
      <c r="D4125" s="3" t="s">
        <v>143</v>
      </c>
      <c r="E4125" s="3" t="s">
        <v>143</v>
      </c>
      <c r="F4125" s="3">
        <v>4313</v>
      </c>
      <c r="G4125" s="3">
        <f t="shared" si="195"/>
        <v>2003</v>
      </c>
      <c r="H4125" s="4">
        <v>5</v>
      </c>
      <c r="I4125" s="3" t="s">
        <v>36</v>
      </c>
      <c r="J4125" s="3">
        <v>2</v>
      </c>
      <c r="K4125" s="3">
        <v>1</v>
      </c>
      <c r="L4125" s="3">
        <v>0</v>
      </c>
      <c r="M4125" s="3">
        <v>1</v>
      </c>
      <c r="N4125" s="3">
        <v>0</v>
      </c>
      <c r="O4125" s="3">
        <v>1</v>
      </c>
      <c r="P4125" s="3">
        <f t="shared" si="194"/>
        <v>5</v>
      </c>
      <c r="Q4125" s="3">
        <v>246</v>
      </c>
      <c r="R4125" s="3">
        <f t="shared" si="193"/>
        <v>2</v>
      </c>
      <c r="S4125" s="3">
        <v>5</v>
      </c>
      <c r="T4125" s="3">
        <f>IF(AND(H4125&lt;5,S4125&gt;=VLOOKUP(A4125,anni!$A$1:$O$32,6,0)),1,0)</f>
        <v>0</v>
      </c>
    </row>
    <row r="4126" spans="1:20" x14ac:dyDescent="0.3">
      <c r="A4126" s="3">
        <v>2003</v>
      </c>
      <c r="B4126" s="3">
        <v>205</v>
      </c>
      <c r="C4126" s="3" t="s">
        <v>56</v>
      </c>
      <c r="D4126" s="3" t="s">
        <v>85</v>
      </c>
      <c r="E4126" s="3" t="s">
        <v>85</v>
      </c>
      <c r="F4126" s="3">
        <v>4462</v>
      </c>
      <c r="G4126" s="3">
        <f t="shared" si="195"/>
        <v>2003</v>
      </c>
      <c r="H4126" s="4">
        <v>5</v>
      </c>
      <c r="I4126" s="3" t="s">
        <v>36</v>
      </c>
      <c r="J4126" s="3">
        <v>7</v>
      </c>
      <c r="K4126" s="3">
        <v>2</v>
      </c>
      <c r="L4126" s="3">
        <v>0</v>
      </c>
      <c r="M4126" s="3">
        <v>0</v>
      </c>
      <c r="N4126" s="3">
        <v>1</v>
      </c>
      <c r="O4126" s="3">
        <v>0</v>
      </c>
      <c r="P4126" s="3">
        <f t="shared" si="194"/>
        <v>10</v>
      </c>
      <c r="Q4126" s="3">
        <v>179</v>
      </c>
      <c r="R4126" s="3">
        <f t="shared" si="193"/>
        <v>1</v>
      </c>
      <c r="S4126" s="3">
        <v>10</v>
      </c>
      <c r="T4126" s="3">
        <f>IF(AND(H4126&lt;5,S4126&gt;=VLOOKUP(A4126,anni!$A$1:$O$32,6,0)),1,0)</f>
        <v>0</v>
      </c>
    </row>
    <row r="4127" spans="1:20" x14ac:dyDescent="0.3">
      <c r="A4127" s="3">
        <v>2003</v>
      </c>
      <c r="B4127" s="3">
        <v>206</v>
      </c>
      <c r="C4127" s="3" t="s">
        <v>43</v>
      </c>
      <c r="D4127" s="3" t="s">
        <v>58</v>
      </c>
      <c r="E4127" s="3" t="s">
        <v>58</v>
      </c>
      <c r="F4127" s="3">
        <v>4463</v>
      </c>
      <c r="G4127" s="3">
        <f t="shared" si="195"/>
        <v>2003</v>
      </c>
      <c r="H4127" s="4">
        <v>5</v>
      </c>
      <c r="I4127" s="3" t="s">
        <v>36</v>
      </c>
      <c r="J4127" s="3">
        <v>5</v>
      </c>
      <c r="K4127" s="3">
        <v>3</v>
      </c>
      <c r="L4127" s="3">
        <v>1</v>
      </c>
      <c r="M4127" s="3">
        <v>1</v>
      </c>
      <c r="N4127" s="3">
        <v>2</v>
      </c>
      <c r="O4127" s="3">
        <v>1</v>
      </c>
      <c r="P4127" s="3">
        <f t="shared" si="194"/>
        <v>13</v>
      </c>
      <c r="Q4127" s="3">
        <v>133</v>
      </c>
      <c r="R4127" s="3">
        <f t="shared" si="193"/>
        <v>1</v>
      </c>
      <c r="S4127" s="3">
        <v>13</v>
      </c>
      <c r="T4127" s="3">
        <f>IF(AND(H4127&lt;5,S4127&gt;=VLOOKUP(A4127,anni!$A$1:$O$32,6,0)),1,0)</f>
        <v>0</v>
      </c>
    </row>
    <row r="4128" spans="1:20" x14ac:dyDescent="0.3">
      <c r="A4128" s="3">
        <v>2003</v>
      </c>
      <c r="B4128" s="3">
        <v>207</v>
      </c>
      <c r="C4128" s="3" t="s">
        <v>43</v>
      </c>
      <c r="D4128" s="3" t="s">
        <v>91</v>
      </c>
      <c r="E4128" s="3" t="s">
        <v>91</v>
      </c>
      <c r="F4128" s="3">
        <v>4505</v>
      </c>
      <c r="G4128" s="3">
        <f t="shared" si="195"/>
        <v>2003</v>
      </c>
      <c r="H4128" s="4">
        <v>4</v>
      </c>
      <c r="I4128" s="3" t="s">
        <v>36</v>
      </c>
      <c r="J4128" s="3">
        <v>5</v>
      </c>
      <c r="K4128" s="3">
        <v>0</v>
      </c>
      <c r="L4128" s="3">
        <v>0</v>
      </c>
      <c r="M4128" s="3">
        <v>6</v>
      </c>
      <c r="N4128" s="3">
        <v>0</v>
      </c>
      <c r="O4128" s="3">
        <v>0</v>
      </c>
      <c r="P4128" s="3">
        <f t="shared" si="194"/>
        <v>13.2</v>
      </c>
      <c r="Q4128" s="3">
        <v>164</v>
      </c>
      <c r="R4128" s="3">
        <f t="shared" si="193"/>
        <v>1</v>
      </c>
      <c r="S4128" s="3">
        <v>11</v>
      </c>
      <c r="T4128" s="3">
        <f>IF(AND(H4128&lt;5,S4128&gt;=VLOOKUP(A4128,anni!$A$1:$O$32,6,0)),1,0)</f>
        <v>0</v>
      </c>
    </row>
    <row r="4129" spans="1:20" x14ac:dyDescent="0.3">
      <c r="A4129" s="3">
        <v>2003</v>
      </c>
      <c r="B4129" s="3">
        <v>208</v>
      </c>
      <c r="C4129" s="3" t="s">
        <v>101</v>
      </c>
      <c r="D4129" s="3" t="s">
        <v>102</v>
      </c>
      <c r="E4129" s="3" t="s">
        <v>102</v>
      </c>
      <c r="F4129" s="3">
        <v>4150</v>
      </c>
      <c r="G4129" s="3">
        <f t="shared" si="195"/>
        <v>2003</v>
      </c>
      <c r="H4129" s="4">
        <v>5</v>
      </c>
      <c r="I4129" s="3" t="s">
        <v>36</v>
      </c>
      <c r="J4129" s="3">
        <v>7</v>
      </c>
      <c r="K4129" s="3">
        <v>7</v>
      </c>
      <c r="L4129" s="3">
        <v>0</v>
      </c>
      <c r="M4129" s="3">
        <v>0</v>
      </c>
      <c r="N4129" s="3">
        <v>1</v>
      </c>
      <c r="O4129" s="3">
        <v>0</v>
      </c>
      <c r="P4129" s="3">
        <f t="shared" si="194"/>
        <v>15</v>
      </c>
      <c r="Q4129" s="3">
        <v>111</v>
      </c>
      <c r="R4129" s="3">
        <f t="shared" ref="R4129:R4192" si="196">COUNTIF($F$609:$F$5991,F4129)</f>
        <v>3</v>
      </c>
      <c r="S4129" s="3">
        <v>15</v>
      </c>
      <c r="T4129" s="3">
        <f>IF(AND(H4129&lt;5,S4129&gt;=VLOOKUP(A4129,anni!$A$1:$O$32,6,0)),1,0)</f>
        <v>0</v>
      </c>
    </row>
    <row r="4130" spans="1:20" x14ac:dyDescent="0.3">
      <c r="A4130" s="3">
        <v>2003</v>
      </c>
      <c r="B4130" s="3">
        <v>209</v>
      </c>
      <c r="C4130" s="3" t="s">
        <v>37</v>
      </c>
      <c r="D4130" s="3" t="s">
        <v>38</v>
      </c>
      <c r="E4130" s="3" t="s">
        <v>38</v>
      </c>
      <c r="F4130" s="3">
        <v>4536</v>
      </c>
      <c r="G4130" s="3">
        <f t="shared" si="195"/>
        <v>2003</v>
      </c>
      <c r="H4130" s="4">
        <v>3</v>
      </c>
      <c r="I4130" s="3" t="s">
        <v>36</v>
      </c>
      <c r="J4130" s="3">
        <v>7</v>
      </c>
      <c r="K4130" s="3">
        <v>0</v>
      </c>
      <c r="L4130" s="3">
        <v>1</v>
      </c>
      <c r="M4130" s="3">
        <v>7</v>
      </c>
      <c r="N4130" s="3">
        <v>0</v>
      </c>
      <c r="O4130" s="3">
        <v>0</v>
      </c>
      <c r="P4130" s="3">
        <f t="shared" si="194"/>
        <v>21</v>
      </c>
      <c r="Q4130" s="3">
        <v>111</v>
      </c>
      <c r="R4130" s="3">
        <f t="shared" si="196"/>
        <v>3</v>
      </c>
      <c r="S4130" s="3">
        <v>15</v>
      </c>
      <c r="T4130" s="3">
        <f>IF(AND(H4130&lt;5,S4130&gt;=VLOOKUP(A4130,anni!$A$1:$O$32,6,0)),1,0)</f>
        <v>0</v>
      </c>
    </row>
    <row r="4131" spans="1:20" x14ac:dyDescent="0.3">
      <c r="A4131" s="3">
        <v>2003</v>
      </c>
      <c r="B4131" s="3">
        <v>210</v>
      </c>
      <c r="C4131" s="3" t="s">
        <v>39</v>
      </c>
      <c r="D4131" s="3" t="s">
        <v>40</v>
      </c>
      <c r="E4131" s="3" t="s">
        <v>40</v>
      </c>
      <c r="F4131" s="3">
        <v>4151</v>
      </c>
      <c r="G4131" s="3">
        <f t="shared" si="195"/>
        <v>2003</v>
      </c>
      <c r="H4131" s="4">
        <v>5</v>
      </c>
      <c r="I4131" s="3" t="s">
        <v>36</v>
      </c>
      <c r="J4131" s="3">
        <v>5</v>
      </c>
      <c r="K4131" s="3">
        <v>6</v>
      </c>
      <c r="L4131" s="3">
        <v>0</v>
      </c>
      <c r="M4131" s="3">
        <v>7</v>
      </c>
      <c r="N4131" s="3">
        <v>1</v>
      </c>
      <c r="O4131" s="3">
        <v>5</v>
      </c>
      <c r="P4131" s="3">
        <f t="shared" ref="P4131:P4194" si="197">IF(T4131=0,IF(S4131=-1,-1,S4131*HLOOKUP(H4131,$U$1:$Y$2,2,0)),0)</f>
        <v>24</v>
      </c>
      <c r="Q4131" s="3">
        <v>39</v>
      </c>
      <c r="R4131" s="3">
        <f t="shared" si="196"/>
        <v>3</v>
      </c>
      <c r="S4131" s="3">
        <v>24</v>
      </c>
      <c r="T4131" s="3">
        <f>IF(AND(H4131&lt;5,S4131&gt;=VLOOKUP(A4131,anni!$A$1:$O$32,6,0)),1,0)</f>
        <v>0</v>
      </c>
    </row>
    <row r="4132" spans="1:20" x14ac:dyDescent="0.3">
      <c r="A4132" s="3">
        <v>2003</v>
      </c>
      <c r="B4132" s="3">
        <v>211</v>
      </c>
      <c r="C4132" s="3" t="s">
        <v>56</v>
      </c>
      <c r="D4132" s="3" t="s">
        <v>57</v>
      </c>
      <c r="E4132" s="3" t="s">
        <v>57</v>
      </c>
      <c r="F4132" s="3">
        <v>4189</v>
      </c>
      <c r="G4132" s="3">
        <f t="shared" si="195"/>
        <v>2003</v>
      </c>
      <c r="H4132" s="4">
        <v>4</v>
      </c>
      <c r="I4132" s="3" t="s">
        <v>36</v>
      </c>
      <c r="J4132" s="3">
        <v>7</v>
      </c>
      <c r="K4132" s="3">
        <v>3</v>
      </c>
      <c r="L4132" s="3">
        <v>0</v>
      </c>
      <c r="M4132" s="3">
        <v>1</v>
      </c>
      <c r="N4132" s="3">
        <v>1</v>
      </c>
      <c r="O4132" s="3">
        <v>0</v>
      </c>
      <c r="P4132" s="3">
        <f t="shared" si="197"/>
        <v>14.399999999999999</v>
      </c>
      <c r="Q4132" s="3">
        <v>149</v>
      </c>
      <c r="R4132" s="3">
        <f t="shared" si="196"/>
        <v>3</v>
      </c>
      <c r="S4132" s="3">
        <v>12</v>
      </c>
      <c r="T4132" s="3">
        <f>IF(AND(H4132&lt;5,S4132&gt;=VLOOKUP(A4132,anni!$A$1:$O$32,6,0)),1,0)</f>
        <v>0</v>
      </c>
    </row>
    <row r="4133" spans="1:20" x14ac:dyDescent="0.3">
      <c r="A4133" s="3">
        <v>2003</v>
      </c>
      <c r="B4133" s="3">
        <v>212</v>
      </c>
      <c r="C4133" s="3" t="s">
        <v>43</v>
      </c>
      <c r="D4133" s="3" t="s">
        <v>44</v>
      </c>
      <c r="E4133" s="3" t="s">
        <v>44</v>
      </c>
      <c r="F4133" s="3">
        <v>4581</v>
      </c>
      <c r="G4133" s="3">
        <f t="shared" si="195"/>
        <v>2003</v>
      </c>
      <c r="H4133" s="4">
        <v>2</v>
      </c>
      <c r="I4133" s="3" t="s">
        <v>31</v>
      </c>
      <c r="J4133" s="3">
        <v>0</v>
      </c>
      <c r="K4133" s="3">
        <v>2</v>
      </c>
      <c r="L4133" s="3">
        <v>0</v>
      </c>
      <c r="M4133" s="3">
        <v>1</v>
      </c>
      <c r="N4133" s="3">
        <v>1</v>
      </c>
      <c r="O4133" s="3">
        <v>0</v>
      </c>
      <c r="P4133" s="3">
        <f t="shared" si="197"/>
        <v>6.4</v>
      </c>
      <c r="Q4133" s="3">
        <v>255</v>
      </c>
      <c r="R4133" s="3">
        <f t="shared" si="196"/>
        <v>2</v>
      </c>
      <c r="S4133" s="3">
        <v>4</v>
      </c>
      <c r="T4133" s="3">
        <f>IF(AND(H4133&lt;5,S4133&gt;=VLOOKUP(A4133,anni!$A$1:$O$32,6,0)),1,0)</f>
        <v>0</v>
      </c>
    </row>
    <row r="4134" spans="1:20" x14ac:dyDescent="0.3">
      <c r="A4134" s="3">
        <v>2003</v>
      </c>
      <c r="B4134" s="3">
        <v>213</v>
      </c>
      <c r="C4134" s="3" t="s">
        <v>53</v>
      </c>
      <c r="D4134" s="3" t="s">
        <v>113</v>
      </c>
      <c r="E4134" s="3" t="s">
        <v>113</v>
      </c>
      <c r="F4134" s="3">
        <v>4582</v>
      </c>
      <c r="G4134" s="3">
        <f t="shared" si="195"/>
        <v>2003</v>
      </c>
      <c r="H4134" s="4">
        <v>2</v>
      </c>
      <c r="I4134" s="3" t="s">
        <v>31</v>
      </c>
      <c r="J4134" s="3">
        <v>5</v>
      </c>
      <c r="K4134" s="3">
        <v>0</v>
      </c>
      <c r="L4134" s="3">
        <v>0</v>
      </c>
      <c r="M4134" s="3">
        <v>0</v>
      </c>
      <c r="N4134" s="3">
        <v>1</v>
      </c>
      <c r="O4134" s="3">
        <v>1</v>
      </c>
      <c r="P4134" s="3">
        <f t="shared" si="197"/>
        <v>11.200000000000001</v>
      </c>
      <c r="Q4134" s="3">
        <v>220</v>
      </c>
      <c r="R4134" s="3">
        <f t="shared" si="196"/>
        <v>1</v>
      </c>
      <c r="S4134" s="3">
        <v>7</v>
      </c>
      <c r="T4134" s="3">
        <f>IF(AND(H4134&lt;5,S4134&gt;=VLOOKUP(A4134,anni!$A$1:$O$32,6,0)),1,0)</f>
        <v>0</v>
      </c>
    </row>
    <row r="4135" spans="1:20" x14ac:dyDescent="0.3">
      <c r="A4135" s="3">
        <v>2003</v>
      </c>
      <c r="B4135" s="3">
        <v>214</v>
      </c>
      <c r="C4135" s="3" t="s">
        <v>101</v>
      </c>
      <c r="D4135" s="3" t="s">
        <v>102</v>
      </c>
      <c r="E4135" s="3" t="s">
        <v>102</v>
      </c>
      <c r="F4135" s="3">
        <v>4537</v>
      </c>
      <c r="G4135" s="3">
        <f t="shared" si="195"/>
        <v>2003</v>
      </c>
      <c r="H4135" s="4">
        <v>3</v>
      </c>
      <c r="I4135" s="3" t="s">
        <v>36</v>
      </c>
      <c r="J4135" s="3">
        <v>7</v>
      </c>
      <c r="K4135" s="3">
        <v>1</v>
      </c>
      <c r="L4135" s="3">
        <v>0</v>
      </c>
      <c r="M4135" s="3">
        <v>0</v>
      </c>
      <c r="N4135" s="3">
        <v>1</v>
      </c>
      <c r="O4135" s="3">
        <v>0</v>
      </c>
      <c r="P4135" s="3">
        <f t="shared" si="197"/>
        <v>12.6</v>
      </c>
      <c r="Q4135" s="3">
        <v>193</v>
      </c>
      <c r="R4135" s="3">
        <f t="shared" si="196"/>
        <v>1</v>
      </c>
      <c r="S4135" s="3">
        <v>9</v>
      </c>
      <c r="T4135" s="3">
        <f>IF(AND(H4135&lt;5,S4135&gt;=VLOOKUP(A4135,anni!$A$1:$O$32,6,0)),1,0)</f>
        <v>0</v>
      </c>
    </row>
    <row r="4136" spans="1:20" x14ac:dyDescent="0.3">
      <c r="A4136" s="3">
        <v>2003</v>
      </c>
      <c r="B4136" s="3">
        <v>215</v>
      </c>
      <c r="C4136" s="3" t="s">
        <v>56</v>
      </c>
      <c r="D4136" s="3" t="s">
        <v>93</v>
      </c>
      <c r="E4136" s="3" t="s">
        <v>93</v>
      </c>
      <c r="F4136" s="3">
        <v>4417</v>
      </c>
      <c r="G4136" s="3">
        <f t="shared" si="195"/>
        <v>2003</v>
      </c>
      <c r="H4136" s="4">
        <v>2</v>
      </c>
      <c r="I4136" s="3" t="s">
        <v>31</v>
      </c>
      <c r="J4136" s="3">
        <v>1</v>
      </c>
      <c r="K4136" s="3">
        <v>3</v>
      </c>
      <c r="L4136" s="3">
        <v>0</v>
      </c>
      <c r="M4136" s="3">
        <v>0</v>
      </c>
      <c r="N4136" s="3">
        <v>0</v>
      </c>
      <c r="O4136" s="3">
        <v>0</v>
      </c>
      <c r="P4136" s="3">
        <f t="shared" si="197"/>
        <v>6.4</v>
      </c>
      <c r="Q4136" s="3">
        <v>255</v>
      </c>
      <c r="R4136" s="3">
        <f t="shared" si="196"/>
        <v>2</v>
      </c>
      <c r="S4136" s="3">
        <v>4</v>
      </c>
      <c r="T4136" s="3">
        <f>IF(AND(H4136&lt;5,S4136&gt;=VLOOKUP(A4136,anni!$A$1:$O$32,6,0)),1,0)</f>
        <v>0</v>
      </c>
    </row>
    <row r="4137" spans="1:20" x14ac:dyDescent="0.3">
      <c r="A4137" s="3">
        <v>2003</v>
      </c>
      <c r="B4137" s="3">
        <v>216</v>
      </c>
      <c r="C4137" s="3" t="s">
        <v>43</v>
      </c>
      <c r="D4137" s="3" t="s">
        <v>91</v>
      </c>
      <c r="E4137" s="3" t="s">
        <v>91</v>
      </c>
      <c r="F4137" s="3">
        <v>4153</v>
      </c>
      <c r="G4137" s="3">
        <f t="shared" si="195"/>
        <v>2003</v>
      </c>
      <c r="H4137" s="4">
        <v>5</v>
      </c>
      <c r="I4137" s="3" t="s">
        <v>36</v>
      </c>
      <c r="J4137" s="3">
        <v>5</v>
      </c>
      <c r="K4137" s="3">
        <v>7</v>
      </c>
      <c r="L4137" s="3">
        <v>1</v>
      </c>
      <c r="M4137" s="3">
        <v>7</v>
      </c>
      <c r="N4137" s="3">
        <v>1</v>
      </c>
      <c r="O4137" s="3">
        <v>4</v>
      </c>
      <c r="P4137" s="3">
        <f t="shared" si="197"/>
        <v>25</v>
      </c>
      <c r="Q4137" s="3">
        <v>31</v>
      </c>
      <c r="R4137" s="3">
        <f t="shared" si="196"/>
        <v>3</v>
      </c>
      <c r="S4137" s="3">
        <v>25</v>
      </c>
      <c r="T4137" s="3">
        <f>IF(AND(H4137&lt;5,S4137&gt;=VLOOKUP(A4137,anni!$A$1:$O$32,6,0)),1,0)</f>
        <v>0</v>
      </c>
    </row>
    <row r="4138" spans="1:20" x14ac:dyDescent="0.3">
      <c r="A4138" s="3">
        <v>2003</v>
      </c>
      <c r="B4138" s="3">
        <v>217</v>
      </c>
      <c r="C4138" s="3" t="s">
        <v>34</v>
      </c>
      <c r="D4138" s="3" t="s">
        <v>42</v>
      </c>
      <c r="E4138" s="3" t="s">
        <v>42</v>
      </c>
      <c r="F4138" s="3">
        <v>4190</v>
      </c>
      <c r="G4138" s="3">
        <f t="shared" si="195"/>
        <v>2003</v>
      </c>
      <c r="H4138" s="4">
        <v>4</v>
      </c>
      <c r="I4138" s="3" t="s">
        <v>36</v>
      </c>
      <c r="J4138" s="3">
        <v>6</v>
      </c>
      <c r="K4138" s="3">
        <v>3</v>
      </c>
      <c r="L4138" s="3">
        <v>7</v>
      </c>
      <c r="M4138" s="3">
        <v>1</v>
      </c>
      <c r="N4138" s="3">
        <v>1</v>
      </c>
      <c r="O4138" s="3">
        <v>4</v>
      </c>
      <c r="P4138" s="3">
        <f t="shared" si="197"/>
        <v>26.4</v>
      </c>
      <c r="Q4138" s="3">
        <v>50</v>
      </c>
      <c r="R4138" s="3">
        <f t="shared" si="196"/>
        <v>3</v>
      </c>
      <c r="S4138" s="3">
        <v>22</v>
      </c>
      <c r="T4138" s="3">
        <f>IF(AND(H4138&lt;5,S4138&gt;=VLOOKUP(A4138,anni!$A$1:$O$32,6,0)),1,0)</f>
        <v>0</v>
      </c>
    </row>
    <row r="4139" spans="1:20" x14ac:dyDescent="0.3">
      <c r="A4139" s="3">
        <v>2003</v>
      </c>
      <c r="B4139" s="3">
        <v>218</v>
      </c>
      <c r="C4139" s="3" t="s">
        <v>56</v>
      </c>
      <c r="D4139" s="3" t="s">
        <v>66</v>
      </c>
      <c r="E4139" s="3" t="s">
        <v>66</v>
      </c>
      <c r="F4139" s="3">
        <v>4610</v>
      </c>
      <c r="G4139" s="3">
        <f t="shared" si="195"/>
        <v>2003</v>
      </c>
      <c r="H4139" s="4">
        <v>1</v>
      </c>
      <c r="I4139" s="3" t="s">
        <v>31</v>
      </c>
      <c r="J4139" s="3">
        <v>4</v>
      </c>
      <c r="K4139" s="3">
        <v>5</v>
      </c>
      <c r="L4139" s="3">
        <v>1</v>
      </c>
      <c r="M4139" s="3">
        <v>1</v>
      </c>
      <c r="N4139" s="3">
        <v>2</v>
      </c>
      <c r="O4139" s="3">
        <v>0</v>
      </c>
      <c r="P4139" s="3">
        <f t="shared" si="197"/>
        <v>23.400000000000002</v>
      </c>
      <c r="Q4139" s="3">
        <v>133</v>
      </c>
      <c r="R4139" s="3">
        <f t="shared" si="196"/>
        <v>2</v>
      </c>
      <c r="S4139" s="3">
        <v>13</v>
      </c>
      <c r="T4139" s="3">
        <f>IF(AND(H4139&lt;5,S4139&gt;=VLOOKUP(A4139,anni!$A$1:$O$32,6,0)),1,0)</f>
        <v>0</v>
      </c>
    </row>
    <row r="4140" spans="1:20" x14ac:dyDescent="0.3">
      <c r="A4140" s="3">
        <v>2003</v>
      </c>
      <c r="B4140" s="3">
        <v>219</v>
      </c>
      <c r="C4140" s="3" t="s">
        <v>56</v>
      </c>
      <c r="D4140" s="3" t="s">
        <v>126</v>
      </c>
      <c r="E4140" s="3" t="s">
        <v>126</v>
      </c>
      <c r="F4140" s="3">
        <v>4464</v>
      </c>
      <c r="G4140" s="3">
        <f t="shared" si="195"/>
        <v>2003</v>
      </c>
      <c r="H4140" s="4">
        <v>5</v>
      </c>
      <c r="I4140" s="3" t="s">
        <v>36</v>
      </c>
      <c r="J4140" s="3">
        <v>7</v>
      </c>
      <c r="K4140" s="3">
        <v>0</v>
      </c>
      <c r="L4140" s="3">
        <v>0</v>
      </c>
      <c r="M4140" s="3">
        <v>0</v>
      </c>
      <c r="N4140" s="3">
        <v>2</v>
      </c>
      <c r="O4140" s="3">
        <v>0</v>
      </c>
      <c r="P4140" s="3">
        <f t="shared" si="197"/>
        <v>9</v>
      </c>
      <c r="Q4140" s="3">
        <v>193</v>
      </c>
      <c r="R4140" s="3">
        <f t="shared" si="196"/>
        <v>1</v>
      </c>
      <c r="S4140" s="3">
        <v>9</v>
      </c>
      <c r="T4140" s="3">
        <f>IF(AND(H4140&lt;5,S4140&gt;=VLOOKUP(A4140,anni!$A$1:$O$32,6,0)),1,0)</f>
        <v>0</v>
      </c>
    </row>
    <row r="4141" spans="1:20" x14ac:dyDescent="0.3">
      <c r="A4141" s="3">
        <v>2003</v>
      </c>
      <c r="B4141" s="3">
        <v>220</v>
      </c>
      <c r="C4141" s="3" t="s">
        <v>29</v>
      </c>
      <c r="D4141" s="3" t="s">
        <v>109</v>
      </c>
      <c r="E4141" s="3" t="s">
        <v>109</v>
      </c>
      <c r="F4141" s="3">
        <v>4465</v>
      </c>
      <c r="G4141" s="3">
        <f t="shared" si="195"/>
        <v>2003</v>
      </c>
      <c r="H4141" s="4">
        <v>5</v>
      </c>
      <c r="I4141" s="3" t="s">
        <v>36</v>
      </c>
      <c r="J4141" s="3">
        <v>7</v>
      </c>
      <c r="K4141" s="3">
        <v>3</v>
      </c>
      <c r="L4141" s="3">
        <v>1</v>
      </c>
      <c r="M4141" s="3">
        <v>1</v>
      </c>
      <c r="N4141" s="3">
        <v>1</v>
      </c>
      <c r="O4141" s="3">
        <v>1</v>
      </c>
      <c r="P4141" s="3">
        <f t="shared" si="197"/>
        <v>14</v>
      </c>
      <c r="Q4141" s="3">
        <v>122</v>
      </c>
      <c r="R4141" s="3">
        <f t="shared" si="196"/>
        <v>1</v>
      </c>
      <c r="S4141" s="3">
        <v>14</v>
      </c>
      <c r="T4141" s="3">
        <f>IF(AND(H4141&lt;5,S4141&gt;=VLOOKUP(A4141,anni!$A$1:$O$32,6,0)),1,0)</f>
        <v>0</v>
      </c>
    </row>
    <row r="4142" spans="1:20" x14ac:dyDescent="0.3">
      <c r="A4142" s="3">
        <v>2003</v>
      </c>
      <c r="B4142" s="3">
        <v>221</v>
      </c>
      <c r="C4142" s="3" t="s">
        <v>34</v>
      </c>
      <c r="D4142" s="3" t="s">
        <v>88</v>
      </c>
      <c r="E4142" s="3" t="s">
        <v>88</v>
      </c>
      <c r="F4142" s="3">
        <v>4349</v>
      </c>
      <c r="G4142" s="3">
        <f t="shared" si="195"/>
        <v>2003</v>
      </c>
      <c r="H4142" s="4">
        <v>4</v>
      </c>
      <c r="I4142" s="3" t="s">
        <v>36</v>
      </c>
      <c r="J4142" s="3">
        <v>7</v>
      </c>
      <c r="K4142" s="3">
        <v>2</v>
      </c>
      <c r="L4142" s="3">
        <v>0</v>
      </c>
      <c r="M4142" s="3">
        <v>3</v>
      </c>
      <c r="N4142" s="3">
        <v>2</v>
      </c>
      <c r="O4142" s="3">
        <v>4</v>
      </c>
      <c r="P4142" s="3">
        <f t="shared" si="197"/>
        <v>21.599999999999998</v>
      </c>
      <c r="Q4142" s="3">
        <v>77</v>
      </c>
      <c r="R4142" s="3">
        <f t="shared" si="196"/>
        <v>2</v>
      </c>
      <c r="S4142" s="3">
        <v>18</v>
      </c>
      <c r="T4142" s="3">
        <f>IF(AND(H4142&lt;5,S4142&gt;=VLOOKUP(A4142,anni!$A$1:$O$32,6,0)),1,0)</f>
        <v>0</v>
      </c>
    </row>
    <row r="4143" spans="1:20" x14ac:dyDescent="0.3">
      <c r="A4143" s="3">
        <v>2003</v>
      </c>
      <c r="B4143" s="3">
        <v>222</v>
      </c>
      <c r="C4143" s="3" t="s">
        <v>45</v>
      </c>
      <c r="D4143" s="3" t="s">
        <v>74</v>
      </c>
      <c r="E4143" s="3" t="s">
        <v>74</v>
      </c>
      <c r="F4143" s="3">
        <v>4583</v>
      </c>
      <c r="G4143" s="3">
        <f t="shared" si="195"/>
        <v>2003</v>
      </c>
      <c r="H4143" s="4">
        <v>2</v>
      </c>
      <c r="I4143" s="3" t="s">
        <v>31</v>
      </c>
      <c r="J4143" s="3">
        <v>2</v>
      </c>
      <c r="K4143" s="3">
        <v>0</v>
      </c>
      <c r="L4143" s="3">
        <v>0</v>
      </c>
      <c r="M4143" s="3">
        <v>2</v>
      </c>
      <c r="N4143" s="3">
        <v>1</v>
      </c>
      <c r="O4143" s="3">
        <v>0</v>
      </c>
      <c r="P4143" s="3">
        <f t="shared" si="197"/>
        <v>8</v>
      </c>
      <c r="Q4143" s="3">
        <v>246</v>
      </c>
      <c r="R4143" s="3">
        <f t="shared" si="196"/>
        <v>1</v>
      </c>
      <c r="S4143" s="3">
        <v>5</v>
      </c>
      <c r="T4143" s="3">
        <f>IF(AND(H4143&lt;5,S4143&gt;=VLOOKUP(A4143,anni!$A$1:$O$32,6,0)),1,0)</f>
        <v>0</v>
      </c>
    </row>
    <row r="4144" spans="1:20" x14ac:dyDescent="0.3">
      <c r="A4144" s="3">
        <v>2003</v>
      </c>
      <c r="B4144" s="3">
        <v>223</v>
      </c>
      <c r="C4144" s="3" t="s">
        <v>45</v>
      </c>
      <c r="D4144" s="3" t="s">
        <v>49</v>
      </c>
      <c r="E4144" s="3" t="s">
        <v>49</v>
      </c>
      <c r="F4144" s="3">
        <v>4466</v>
      </c>
      <c r="G4144" s="3">
        <f t="shared" si="195"/>
        <v>2003</v>
      </c>
      <c r="H4144" s="4">
        <v>5</v>
      </c>
      <c r="I4144" s="3" t="s">
        <v>36</v>
      </c>
      <c r="J4144" s="3">
        <v>7</v>
      </c>
      <c r="K4144" s="3">
        <v>6</v>
      </c>
      <c r="L4144" s="3">
        <v>0</v>
      </c>
      <c r="M4144" s="3">
        <v>7</v>
      </c>
      <c r="N4144" s="3">
        <v>6</v>
      </c>
      <c r="O4144" s="3">
        <v>0</v>
      </c>
      <c r="P4144" s="3">
        <f t="shared" si="197"/>
        <v>26</v>
      </c>
      <c r="Q4144" s="3">
        <v>25</v>
      </c>
      <c r="R4144" s="3">
        <f t="shared" si="196"/>
        <v>1</v>
      </c>
      <c r="S4144" s="3">
        <v>26</v>
      </c>
      <c r="T4144" s="3">
        <f>IF(AND(H4144&lt;5,S4144&gt;=VLOOKUP(A4144,anni!$A$1:$O$32,6,0)),1,0)</f>
        <v>0</v>
      </c>
    </row>
    <row r="4145" spans="1:20" x14ac:dyDescent="0.3">
      <c r="A4145" s="3">
        <v>2003</v>
      </c>
      <c r="B4145" s="3">
        <v>224</v>
      </c>
      <c r="C4145" s="3" t="s">
        <v>34</v>
      </c>
      <c r="D4145" s="3" t="s">
        <v>97</v>
      </c>
      <c r="E4145" s="3" t="s">
        <v>97</v>
      </c>
      <c r="F4145" s="3">
        <v>4467</v>
      </c>
      <c r="G4145" s="3">
        <f t="shared" si="195"/>
        <v>2003</v>
      </c>
      <c r="H4145" s="4">
        <v>5</v>
      </c>
      <c r="I4145" s="3" t="s">
        <v>36</v>
      </c>
      <c r="J4145" s="3">
        <v>0</v>
      </c>
      <c r="K4145" s="3">
        <v>3</v>
      </c>
      <c r="L4145" s="3">
        <v>1</v>
      </c>
      <c r="M4145" s="3">
        <v>2</v>
      </c>
      <c r="N4145" s="3">
        <v>1</v>
      </c>
      <c r="O4145" s="3">
        <v>1</v>
      </c>
      <c r="P4145" s="3">
        <f t="shared" si="197"/>
        <v>8</v>
      </c>
      <c r="Q4145" s="3">
        <v>210</v>
      </c>
      <c r="R4145" s="3">
        <f t="shared" si="196"/>
        <v>1</v>
      </c>
      <c r="S4145" s="3">
        <v>8</v>
      </c>
      <c r="T4145" s="3">
        <f>IF(AND(H4145&lt;5,S4145&gt;=VLOOKUP(A4145,anni!$A$1:$O$32,6,0)),1,0)</f>
        <v>0</v>
      </c>
    </row>
    <row r="4146" spans="1:20" x14ac:dyDescent="0.3">
      <c r="A4146" s="3">
        <v>2003</v>
      </c>
      <c r="B4146" s="3">
        <v>225</v>
      </c>
      <c r="C4146" s="3" t="s">
        <v>29</v>
      </c>
      <c r="D4146" s="3" t="s">
        <v>75</v>
      </c>
      <c r="E4146" s="3" t="s">
        <v>75</v>
      </c>
      <c r="F4146" s="3">
        <v>4393</v>
      </c>
      <c r="G4146" s="3">
        <f t="shared" si="195"/>
        <v>2003</v>
      </c>
      <c r="H4146" s="4">
        <v>3</v>
      </c>
      <c r="I4146" s="3" t="s">
        <v>36</v>
      </c>
      <c r="J4146" s="3">
        <v>4</v>
      </c>
      <c r="K4146" s="3">
        <v>1</v>
      </c>
      <c r="L4146" s="3">
        <v>0</v>
      </c>
      <c r="M4146" s="3">
        <v>2</v>
      </c>
      <c r="N4146" s="3">
        <v>2</v>
      </c>
      <c r="O4146" s="3">
        <v>5</v>
      </c>
      <c r="P4146" s="3">
        <f t="shared" si="197"/>
        <v>19.599999999999998</v>
      </c>
      <c r="Q4146" s="3">
        <v>122</v>
      </c>
      <c r="R4146" s="3">
        <f t="shared" si="196"/>
        <v>4</v>
      </c>
      <c r="S4146" s="3">
        <v>14</v>
      </c>
      <c r="T4146" s="3">
        <f>IF(AND(H4146&lt;5,S4146&gt;=VLOOKUP(A4146,anni!$A$1:$O$32,6,0)),1,0)</f>
        <v>0</v>
      </c>
    </row>
    <row r="4147" spans="1:20" x14ac:dyDescent="0.3">
      <c r="A4147" s="3">
        <v>2003</v>
      </c>
      <c r="B4147" s="3">
        <v>226</v>
      </c>
      <c r="C4147" s="3" t="s">
        <v>86</v>
      </c>
      <c r="D4147" s="3" t="s">
        <v>87</v>
      </c>
      <c r="E4147" s="3" t="s">
        <v>87</v>
      </c>
      <c r="F4147" s="3">
        <v>4314</v>
      </c>
      <c r="G4147" s="3">
        <f t="shared" si="195"/>
        <v>2003</v>
      </c>
      <c r="H4147" s="4">
        <v>5</v>
      </c>
      <c r="I4147" s="3" t="s">
        <v>36</v>
      </c>
      <c r="J4147" s="3">
        <v>5</v>
      </c>
      <c r="K4147" s="3">
        <v>0</v>
      </c>
      <c r="L4147" s="3">
        <v>0</v>
      </c>
      <c r="M4147" s="3">
        <v>2</v>
      </c>
      <c r="N4147" s="3">
        <v>2</v>
      </c>
      <c r="O4147" s="3">
        <v>0</v>
      </c>
      <c r="P4147" s="3">
        <f t="shared" si="197"/>
        <v>9</v>
      </c>
      <c r="Q4147" s="3">
        <v>193</v>
      </c>
      <c r="R4147" s="3">
        <f t="shared" si="196"/>
        <v>2</v>
      </c>
      <c r="S4147" s="3">
        <v>9</v>
      </c>
      <c r="T4147" s="3">
        <f>IF(AND(H4147&lt;5,S4147&gt;=VLOOKUP(A4147,anni!$A$1:$O$32,6,0)),1,0)</f>
        <v>0</v>
      </c>
    </row>
    <row r="4148" spans="1:20" x14ac:dyDescent="0.3">
      <c r="A4148" s="3">
        <v>2003</v>
      </c>
      <c r="B4148" s="3">
        <v>227</v>
      </c>
      <c r="C4148" s="3" t="s">
        <v>56</v>
      </c>
      <c r="D4148" s="3" t="s">
        <v>66</v>
      </c>
      <c r="E4148" s="3" t="s">
        <v>66</v>
      </c>
      <c r="F4148" s="3">
        <v>4419</v>
      </c>
      <c r="G4148" s="3">
        <f t="shared" si="195"/>
        <v>2003</v>
      </c>
      <c r="H4148" s="4">
        <v>2</v>
      </c>
      <c r="I4148" s="3" t="s">
        <v>31</v>
      </c>
      <c r="J4148" s="3">
        <v>7</v>
      </c>
      <c r="K4148" s="3">
        <v>0</v>
      </c>
      <c r="L4148" s="3">
        <v>0</v>
      </c>
      <c r="M4148" s="3">
        <v>0</v>
      </c>
      <c r="N4148" s="3">
        <v>0</v>
      </c>
      <c r="O4148" s="3">
        <v>0</v>
      </c>
      <c r="P4148" s="3">
        <f t="shared" si="197"/>
        <v>11.200000000000001</v>
      </c>
      <c r="Q4148" s="3">
        <v>220</v>
      </c>
      <c r="R4148" s="3">
        <f t="shared" si="196"/>
        <v>5</v>
      </c>
      <c r="S4148" s="3">
        <v>7</v>
      </c>
      <c r="T4148" s="3">
        <f>IF(AND(H4148&lt;5,S4148&gt;=VLOOKUP(A4148,anni!$A$1:$O$32,6,0)),1,0)</f>
        <v>0</v>
      </c>
    </row>
    <row r="4149" spans="1:20" x14ac:dyDescent="0.3">
      <c r="A4149" s="3">
        <v>2003</v>
      </c>
      <c r="B4149" s="3">
        <v>228</v>
      </c>
      <c r="C4149" s="3" t="s">
        <v>45</v>
      </c>
      <c r="D4149" s="3" t="s">
        <v>49</v>
      </c>
      <c r="E4149" s="3" t="s">
        <v>49</v>
      </c>
      <c r="F4149" s="3">
        <v>4584</v>
      </c>
      <c r="G4149" s="3">
        <f t="shared" si="195"/>
        <v>2003</v>
      </c>
      <c r="H4149" s="4">
        <v>2</v>
      </c>
      <c r="I4149" s="3" t="s">
        <v>31</v>
      </c>
      <c r="J4149" s="3">
        <v>7</v>
      </c>
      <c r="K4149" s="3">
        <v>0</v>
      </c>
      <c r="L4149" s="3">
        <v>0</v>
      </c>
      <c r="M4149" s="3">
        <v>0</v>
      </c>
      <c r="N4149" s="3">
        <v>2</v>
      </c>
      <c r="O4149" s="3">
        <v>0</v>
      </c>
      <c r="P4149" s="3">
        <f t="shared" si="197"/>
        <v>14.4</v>
      </c>
      <c r="Q4149" s="3">
        <v>193</v>
      </c>
      <c r="R4149" s="3">
        <f t="shared" si="196"/>
        <v>4</v>
      </c>
      <c r="S4149" s="3">
        <v>9</v>
      </c>
      <c r="T4149" s="3">
        <f>IF(AND(H4149&lt;5,S4149&gt;=VLOOKUP(A4149,anni!$A$1:$O$32,6,0)),1,0)</f>
        <v>0</v>
      </c>
    </row>
    <row r="4150" spans="1:20" x14ac:dyDescent="0.3">
      <c r="A4150" s="3">
        <v>2003</v>
      </c>
      <c r="B4150" s="3">
        <v>229</v>
      </c>
      <c r="C4150" s="3" t="s">
        <v>37</v>
      </c>
      <c r="D4150" s="3" t="s">
        <v>112</v>
      </c>
      <c r="E4150" s="3" t="s">
        <v>112</v>
      </c>
      <c r="F4150" s="3">
        <v>4585</v>
      </c>
      <c r="G4150" s="3">
        <f t="shared" si="195"/>
        <v>2003</v>
      </c>
      <c r="H4150" s="4">
        <v>2</v>
      </c>
      <c r="I4150" s="3" t="s">
        <v>31</v>
      </c>
      <c r="J4150" s="3">
        <v>7</v>
      </c>
      <c r="K4150" s="3">
        <v>0</v>
      </c>
      <c r="L4150" s="3">
        <v>0</v>
      </c>
      <c r="M4150" s="3">
        <v>7</v>
      </c>
      <c r="N4150" s="3">
        <v>1</v>
      </c>
      <c r="O4150" s="3">
        <v>0</v>
      </c>
      <c r="P4150" s="3">
        <f t="shared" si="197"/>
        <v>24</v>
      </c>
      <c r="Q4150" s="3">
        <v>111</v>
      </c>
      <c r="R4150" s="3">
        <f t="shared" si="196"/>
        <v>2</v>
      </c>
      <c r="S4150" s="3">
        <v>15</v>
      </c>
      <c r="T4150" s="3">
        <f>IF(AND(H4150&lt;5,S4150&gt;=VLOOKUP(A4150,anni!$A$1:$O$32,6,0)),1,0)</f>
        <v>0</v>
      </c>
    </row>
    <row r="4151" spans="1:20" x14ac:dyDescent="0.3">
      <c r="A4151" s="3">
        <v>2003</v>
      </c>
      <c r="B4151" s="3">
        <v>230</v>
      </c>
      <c r="C4151" s="3" t="s">
        <v>47</v>
      </c>
      <c r="D4151" s="3" t="s">
        <v>81</v>
      </c>
      <c r="E4151" s="3" t="s">
        <v>81</v>
      </c>
      <c r="F4151" s="3">
        <v>3989</v>
      </c>
      <c r="G4151" s="3">
        <f t="shared" si="195"/>
        <v>2003</v>
      </c>
      <c r="H4151" s="4">
        <v>4</v>
      </c>
      <c r="I4151" s="3" t="s">
        <v>36</v>
      </c>
      <c r="J4151" s="3">
        <v>7</v>
      </c>
      <c r="K4151" s="3">
        <v>3</v>
      </c>
      <c r="L4151" s="3">
        <v>7</v>
      </c>
      <c r="M4151" s="3">
        <v>7</v>
      </c>
      <c r="N4151" s="3">
        <v>2</v>
      </c>
      <c r="O4151" s="3">
        <v>1</v>
      </c>
      <c r="P4151" s="3">
        <f t="shared" si="197"/>
        <v>0</v>
      </c>
      <c r="Q4151" s="3">
        <v>20</v>
      </c>
      <c r="R4151" s="3">
        <f t="shared" si="196"/>
        <v>5</v>
      </c>
      <c r="S4151" s="3">
        <v>27</v>
      </c>
      <c r="T4151" s="3">
        <f>IF(AND(H4151&lt;5,S4151&gt;=VLOOKUP(A4151,anni!$A$1:$O$32,6,0)),1,0)</f>
        <v>1</v>
      </c>
    </row>
    <row r="4152" spans="1:20" x14ac:dyDescent="0.3">
      <c r="A4152" s="3">
        <v>2003</v>
      </c>
      <c r="B4152" s="3">
        <v>231</v>
      </c>
      <c r="C4152" s="3" t="s">
        <v>47</v>
      </c>
      <c r="D4152" s="3" t="s">
        <v>73</v>
      </c>
      <c r="E4152" s="3" t="s">
        <v>73</v>
      </c>
      <c r="F4152" s="3">
        <v>4468</v>
      </c>
      <c r="G4152" s="3">
        <f t="shared" si="195"/>
        <v>2003</v>
      </c>
      <c r="H4152" s="4">
        <v>5</v>
      </c>
      <c r="I4152" s="3" t="s">
        <v>36</v>
      </c>
      <c r="J4152" s="3">
        <v>6</v>
      </c>
      <c r="K4152" s="3">
        <v>3</v>
      </c>
      <c r="L4152" s="3">
        <v>7</v>
      </c>
      <c r="M4152" s="3">
        <v>1</v>
      </c>
      <c r="N4152" s="3">
        <v>2</v>
      </c>
      <c r="O4152" s="3">
        <v>0</v>
      </c>
      <c r="P4152" s="3">
        <f t="shared" si="197"/>
        <v>19</v>
      </c>
      <c r="Q4152" s="3">
        <v>68</v>
      </c>
      <c r="R4152" s="3">
        <f t="shared" si="196"/>
        <v>1</v>
      </c>
      <c r="S4152" s="3">
        <v>19</v>
      </c>
      <c r="T4152" s="3">
        <f>IF(AND(H4152&lt;5,S4152&gt;=VLOOKUP(A4152,anni!$A$1:$O$32,6,0)),1,0)</f>
        <v>0</v>
      </c>
    </row>
    <row r="4153" spans="1:20" x14ac:dyDescent="0.3">
      <c r="A4153" s="3">
        <v>2003</v>
      </c>
      <c r="B4153" s="3">
        <v>232</v>
      </c>
      <c r="C4153" s="3" t="s">
        <v>34</v>
      </c>
      <c r="D4153" s="3" t="s">
        <v>35</v>
      </c>
      <c r="E4153" s="3" t="s">
        <v>35</v>
      </c>
      <c r="F4153" s="3">
        <v>4192</v>
      </c>
      <c r="G4153" s="3">
        <f t="shared" si="195"/>
        <v>2003</v>
      </c>
      <c r="H4153" s="4">
        <v>4</v>
      </c>
      <c r="I4153" s="3" t="s">
        <v>36</v>
      </c>
      <c r="J4153" s="3">
        <v>7</v>
      </c>
      <c r="K4153" s="3">
        <v>1</v>
      </c>
      <c r="L4153" s="3">
        <v>1</v>
      </c>
      <c r="M4153" s="3">
        <v>1</v>
      </c>
      <c r="N4153" s="3">
        <v>2</v>
      </c>
      <c r="O4153" s="3">
        <v>1</v>
      </c>
      <c r="P4153" s="3">
        <f t="shared" si="197"/>
        <v>15.6</v>
      </c>
      <c r="Q4153" s="3">
        <v>133</v>
      </c>
      <c r="R4153" s="3">
        <f t="shared" si="196"/>
        <v>2</v>
      </c>
      <c r="S4153" s="3">
        <v>13</v>
      </c>
      <c r="T4153" s="3">
        <f>IF(AND(H4153&lt;5,S4153&gt;=VLOOKUP(A4153,anni!$A$1:$O$32,6,0)),1,0)</f>
        <v>0</v>
      </c>
    </row>
    <row r="4154" spans="1:20" x14ac:dyDescent="0.3">
      <c r="A4154" s="3">
        <v>2003</v>
      </c>
      <c r="B4154" s="3">
        <v>233</v>
      </c>
      <c r="C4154" s="3" t="s">
        <v>47</v>
      </c>
      <c r="D4154" s="3" t="s">
        <v>105</v>
      </c>
      <c r="E4154" s="3" t="s">
        <v>105</v>
      </c>
      <c r="F4154" s="3">
        <v>4315</v>
      </c>
      <c r="G4154" s="3">
        <f t="shared" si="195"/>
        <v>2003</v>
      </c>
      <c r="H4154" s="4">
        <v>5</v>
      </c>
      <c r="I4154" s="3" t="s">
        <v>36</v>
      </c>
      <c r="J4154" s="3">
        <v>7</v>
      </c>
      <c r="K4154" s="3">
        <v>6</v>
      </c>
      <c r="L4154" s="3">
        <v>7</v>
      </c>
      <c r="M4154" s="3">
        <v>7</v>
      </c>
      <c r="N4154" s="3">
        <v>2</v>
      </c>
      <c r="O4154" s="3">
        <v>4</v>
      </c>
      <c r="P4154" s="3">
        <f t="shared" si="197"/>
        <v>33</v>
      </c>
      <c r="Q4154" s="3">
        <v>11</v>
      </c>
      <c r="R4154" s="3">
        <f t="shared" si="196"/>
        <v>2</v>
      </c>
      <c r="S4154" s="3">
        <v>33</v>
      </c>
      <c r="T4154" s="3">
        <f>IF(AND(H4154&lt;5,S4154&gt;=VLOOKUP(A4154,anni!$A$1:$O$32,6,0)),1,0)</f>
        <v>0</v>
      </c>
    </row>
    <row r="4155" spans="1:20" x14ac:dyDescent="0.3">
      <c r="A4155" s="3">
        <v>2003</v>
      </c>
      <c r="B4155" s="3">
        <v>234</v>
      </c>
      <c r="C4155" s="3" t="s">
        <v>45</v>
      </c>
      <c r="D4155" s="3" t="s">
        <v>67</v>
      </c>
      <c r="E4155" s="3" t="s">
        <v>67</v>
      </c>
      <c r="F4155" s="3">
        <v>4586</v>
      </c>
      <c r="G4155" s="3">
        <f t="shared" si="195"/>
        <v>2003</v>
      </c>
      <c r="H4155" s="4">
        <v>2</v>
      </c>
      <c r="I4155" s="3" t="s">
        <v>31</v>
      </c>
      <c r="J4155" s="3">
        <v>1</v>
      </c>
      <c r="K4155" s="3">
        <v>3</v>
      </c>
      <c r="L4155" s="3">
        <v>0</v>
      </c>
      <c r="M4155" s="3">
        <v>0</v>
      </c>
      <c r="N4155" s="3">
        <v>2</v>
      </c>
      <c r="O4155" s="3">
        <v>0</v>
      </c>
      <c r="P4155" s="3">
        <f t="shared" si="197"/>
        <v>9.6000000000000014</v>
      </c>
      <c r="Q4155" s="3">
        <v>232</v>
      </c>
      <c r="R4155" s="3">
        <f t="shared" si="196"/>
        <v>3</v>
      </c>
      <c r="S4155" s="3">
        <v>6</v>
      </c>
      <c r="T4155" s="3">
        <f>IF(AND(H4155&lt;5,S4155&gt;=VLOOKUP(A4155,anni!$A$1:$O$32,6,0)),1,0)</f>
        <v>0</v>
      </c>
    </row>
    <row r="4156" spans="1:20" x14ac:dyDescent="0.3">
      <c r="A4156" s="3">
        <v>2003</v>
      </c>
      <c r="B4156" s="3">
        <v>235</v>
      </c>
      <c r="C4156" s="3" t="s">
        <v>37</v>
      </c>
      <c r="D4156" s="3" t="s">
        <v>96</v>
      </c>
      <c r="E4156" s="3" t="s">
        <v>96</v>
      </c>
      <c r="F4156" s="3">
        <v>4506</v>
      </c>
      <c r="G4156" s="3">
        <f t="shared" si="195"/>
        <v>2003</v>
      </c>
      <c r="H4156" s="4">
        <v>4</v>
      </c>
      <c r="I4156" s="3" t="s">
        <v>36</v>
      </c>
      <c r="J4156" s="3">
        <v>5</v>
      </c>
      <c r="K4156" s="3">
        <v>3</v>
      </c>
      <c r="L4156" s="3">
        <v>0</v>
      </c>
      <c r="M4156" s="3">
        <v>0</v>
      </c>
      <c r="N4156" s="3">
        <v>2</v>
      </c>
      <c r="O4156" s="3">
        <v>1</v>
      </c>
      <c r="P4156" s="3">
        <f t="shared" si="197"/>
        <v>13.2</v>
      </c>
      <c r="Q4156" s="3">
        <v>164</v>
      </c>
      <c r="R4156" s="3">
        <f t="shared" si="196"/>
        <v>1</v>
      </c>
      <c r="S4156" s="3">
        <v>11</v>
      </c>
      <c r="T4156" s="3">
        <f>IF(AND(H4156&lt;5,S4156&gt;=VLOOKUP(A4156,anni!$A$1:$O$32,6,0)),1,0)</f>
        <v>0</v>
      </c>
    </row>
    <row r="4157" spans="1:20" x14ac:dyDescent="0.3">
      <c r="A4157" s="3">
        <v>2003</v>
      </c>
      <c r="B4157" s="3">
        <v>236</v>
      </c>
      <c r="C4157" s="3" t="s">
        <v>56</v>
      </c>
      <c r="D4157" s="3" t="s">
        <v>66</v>
      </c>
      <c r="E4157" s="3" t="s">
        <v>66</v>
      </c>
      <c r="F4157" s="3">
        <v>4507</v>
      </c>
      <c r="G4157" s="3">
        <f t="shared" si="195"/>
        <v>2003</v>
      </c>
      <c r="H4157" s="4">
        <v>4</v>
      </c>
      <c r="I4157" s="3" t="s">
        <v>36</v>
      </c>
      <c r="P4157" s="3">
        <f t="shared" si="197"/>
        <v>-1</v>
      </c>
      <c r="Q4157" s="3">
        <v>290</v>
      </c>
      <c r="R4157" s="3">
        <f t="shared" si="196"/>
        <v>1</v>
      </c>
      <c r="S4157" s="3">
        <v>-1</v>
      </c>
      <c r="T4157" s="3">
        <f>IF(AND(H4157&lt;5,S4157&gt;=VLOOKUP(A4157,anni!$A$1:$O$32,6,0)),1,0)</f>
        <v>0</v>
      </c>
    </row>
    <row r="4158" spans="1:20" x14ac:dyDescent="0.3">
      <c r="A4158" s="3">
        <v>2003</v>
      </c>
      <c r="B4158" s="3">
        <v>237</v>
      </c>
      <c r="C4158" s="3" t="s">
        <v>45</v>
      </c>
      <c r="D4158" s="3" t="s">
        <v>74</v>
      </c>
      <c r="E4158" s="3" t="s">
        <v>74</v>
      </c>
      <c r="F4158" s="3">
        <v>4469</v>
      </c>
      <c r="G4158" s="3">
        <f t="shared" si="195"/>
        <v>2003</v>
      </c>
      <c r="H4158" s="4">
        <v>5</v>
      </c>
      <c r="I4158" s="3" t="s">
        <v>36</v>
      </c>
      <c r="J4158" s="3">
        <v>6</v>
      </c>
      <c r="K4158" s="3">
        <v>3</v>
      </c>
      <c r="L4158" s="3">
        <v>3</v>
      </c>
      <c r="M4158" s="3">
        <v>1</v>
      </c>
      <c r="N4158" s="3">
        <v>2</v>
      </c>
      <c r="O4158" s="3">
        <v>1</v>
      </c>
      <c r="P4158" s="3">
        <f t="shared" si="197"/>
        <v>16</v>
      </c>
      <c r="Q4158" s="3">
        <v>99</v>
      </c>
      <c r="R4158" s="3">
        <f t="shared" si="196"/>
        <v>1</v>
      </c>
      <c r="S4158" s="3">
        <v>16</v>
      </c>
      <c r="T4158" s="3">
        <f>IF(AND(H4158&lt;5,S4158&gt;=VLOOKUP(A4158,anni!$A$1:$O$32,6,0)),1,0)</f>
        <v>0</v>
      </c>
    </row>
    <row r="4159" spans="1:20" x14ac:dyDescent="0.3">
      <c r="A4159" s="3">
        <v>2003</v>
      </c>
      <c r="B4159" s="3">
        <v>238</v>
      </c>
      <c r="C4159" s="3" t="s">
        <v>39</v>
      </c>
      <c r="D4159" s="3" t="s">
        <v>146</v>
      </c>
      <c r="E4159" s="3" t="s">
        <v>146</v>
      </c>
      <c r="F4159" s="3">
        <v>4538</v>
      </c>
      <c r="G4159" s="3">
        <f t="shared" si="195"/>
        <v>2003</v>
      </c>
      <c r="H4159" s="4">
        <v>3</v>
      </c>
      <c r="I4159" s="3" t="s">
        <v>36</v>
      </c>
      <c r="J4159" s="3">
        <v>6</v>
      </c>
      <c r="K4159" s="3">
        <v>3</v>
      </c>
      <c r="L4159" s="3">
        <v>0</v>
      </c>
      <c r="M4159" s="3">
        <v>0</v>
      </c>
      <c r="N4159" s="3">
        <v>1</v>
      </c>
      <c r="O4159" s="3">
        <v>0</v>
      </c>
      <c r="P4159" s="3">
        <f t="shared" si="197"/>
        <v>14</v>
      </c>
      <c r="Q4159" s="3">
        <v>179</v>
      </c>
      <c r="R4159" s="3">
        <f t="shared" si="196"/>
        <v>1</v>
      </c>
      <c r="S4159" s="3">
        <v>10</v>
      </c>
      <c r="T4159" s="3">
        <f>IF(AND(H4159&lt;5,S4159&gt;=VLOOKUP(A4159,anni!$A$1:$O$32,6,0)),1,0)</f>
        <v>0</v>
      </c>
    </row>
    <row r="4160" spans="1:20" x14ac:dyDescent="0.3">
      <c r="A4160" s="3">
        <v>2003</v>
      </c>
      <c r="B4160" s="3">
        <v>239</v>
      </c>
      <c r="C4160" s="3" t="s">
        <v>69</v>
      </c>
      <c r="D4160" s="3" t="s">
        <v>76</v>
      </c>
      <c r="E4160" s="3" t="s">
        <v>76</v>
      </c>
      <c r="F4160" s="3">
        <v>4508</v>
      </c>
      <c r="G4160" s="3">
        <f t="shared" si="195"/>
        <v>2003</v>
      </c>
      <c r="H4160" s="4">
        <v>4</v>
      </c>
      <c r="I4160" s="3" t="s">
        <v>36</v>
      </c>
      <c r="P4160" s="3">
        <f t="shared" si="197"/>
        <v>-1</v>
      </c>
      <c r="Q4160" s="3">
        <v>290</v>
      </c>
      <c r="R4160" s="3">
        <f t="shared" si="196"/>
        <v>2</v>
      </c>
      <c r="S4160" s="3">
        <v>-1</v>
      </c>
      <c r="T4160" s="3">
        <f>IF(AND(H4160&lt;5,S4160&gt;=VLOOKUP(A4160,anni!$A$1:$O$32,6,0)),1,0)</f>
        <v>0</v>
      </c>
    </row>
    <row r="4161" spans="1:20" x14ac:dyDescent="0.3">
      <c r="A4161" s="3">
        <v>2003</v>
      </c>
      <c r="B4161" s="3">
        <v>240</v>
      </c>
      <c r="C4161" s="3" t="s">
        <v>101</v>
      </c>
      <c r="D4161" s="3" t="s">
        <v>116</v>
      </c>
      <c r="E4161" s="3" t="s">
        <v>116</v>
      </c>
      <c r="F4161" s="3">
        <v>4317</v>
      </c>
      <c r="G4161" s="3">
        <f t="shared" si="195"/>
        <v>2003</v>
      </c>
      <c r="H4161" s="4">
        <v>5</v>
      </c>
      <c r="I4161" s="3" t="s">
        <v>36</v>
      </c>
      <c r="J4161" s="3">
        <v>4</v>
      </c>
      <c r="K4161" s="3">
        <v>6</v>
      </c>
      <c r="L4161" s="3">
        <v>0</v>
      </c>
      <c r="M4161" s="3">
        <v>7</v>
      </c>
      <c r="N4161" s="3">
        <v>1</v>
      </c>
      <c r="O4161" s="3">
        <v>7</v>
      </c>
      <c r="P4161" s="3">
        <f t="shared" si="197"/>
        <v>25</v>
      </c>
      <c r="Q4161" s="3">
        <v>31</v>
      </c>
      <c r="R4161" s="3">
        <f t="shared" si="196"/>
        <v>2</v>
      </c>
      <c r="S4161" s="3">
        <v>25</v>
      </c>
      <c r="T4161" s="3">
        <f>IF(AND(H4161&lt;5,S4161&gt;=VLOOKUP(A4161,anni!$A$1:$O$32,6,0)),1,0)</f>
        <v>0</v>
      </c>
    </row>
    <row r="4162" spans="1:20" x14ac:dyDescent="0.3">
      <c r="A4162" s="3">
        <v>2003</v>
      </c>
      <c r="B4162" s="3">
        <v>241</v>
      </c>
      <c r="C4162" s="3" t="s">
        <v>39</v>
      </c>
      <c r="D4162" s="3" t="s">
        <v>148</v>
      </c>
      <c r="E4162" s="3" t="s">
        <v>148</v>
      </c>
      <c r="F4162" s="3">
        <v>4611</v>
      </c>
      <c r="G4162" s="3">
        <f t="shared" ref="G4162:G4225" si="198">A4162</f>
        <v>2003</v>
      </c>
      <c r="H4162" s="4">
        <v>1</v>
      </c>
      <c r="I4162" s="3" t="s">
        <v>31</v>
      </c>
      <c r="J4162" s="3">
        <v>1</v>
      </c>
      <c r="K4162" s="3">
        <v>1</v>
      </c>
      <c r="L4162" s="3">
        <v>0</v>
      </c>
      <c r="M4162" s="3">
        <v>1</v>
      </c>
      <c r="N4162" s="3">
        <v>1</v>
      </c>
      <c r="O4162" s="3">
        <v>1</v>
      </c>
      <c r="P4162" s="3">
        <f t="shared" si="197"/>
        <v>9</v>
      </c>
      <c r="Q4162" s="3">
        <v>246</v>
      </c>
      <c r="R4162" s="3">
        <f t="shared" si="196"/>
        <v>1</v>
      </c>
      <c r="S4162" s="3">
        <v>5</v>
      </c>
      <c r="T4162" s="3">
        <f>IF(AND(H4162&lt;5,S4162&gt;=VLOOKUP(A4162,anni!$A$1:$O$32,6,0)),1,0)</f>
        <v>0</v>
      </c>
    </row>
    <row r="4163" spans="1:20" x14ac:dyDescent="0.3">
      <c r="A4163" s="3">
        <v>2003</v>
      </c>
      <c r="B4163" s="3">
        <v>242</v>
      </c>
      <c r="C4163" s="3" t="s">
        <v>50</v>
      </c>
      <c r="D4163" s="3" t="s">
        <v>51</v>
      </c>
      <c r="E4163" s="3" t="s">
        <v>51</v>
      </c>
      <c r="F4163" s="3">
        <v>4318</v>
      </c>
      <c r="G4163" s="3">
        <f t="shared" si="198"/>
        <v>2003</v>
      </c>
      <c r="H4163" s="4">
        <v>5</v>
      </c>
      <c r="I4163" s="3" t="s">
        <v>36</v>
      </c>
      <c r="J4163" s="3">
        <v>7</v>
      </c>
      <c r="K4163" s="3">
        <v>0</v>
      </c>
      <c r="L4163" s="3">
        <v>7</v>
      </c>
      <c r="M4163" s="3">
        <v>6</v>
      </c>
      <c r="N4163" s="3">
        <v>1</v>
      </c>
      <c r="O4163" s="3">
        <v>4</v>
      </c>
      <c r="P4163" s="3">
        <f t="shared" si="197"/>
        <v>25</v>
      </c>
      <c r="Q4163" s="3">
        <v>31</v>
      </c>
      <c r="R4163" s="3">
        <f t="shared" si="196"/>
        <v>2</v>
      </c>
      <c r="S4163" s="3">
        <v>25</v>
      </c>
      <c r="T4163" s="3">
        <f>IF(AND(H4163&lt;5,S4163&gt;=VLOOKUP(A4163,anni!$A$1:$O$32,6,0)),1,0)</f>
        <v>0</v>
      </c>
    </row>
    <row r="4164" spans="1:20" x14ac:dyDescent="0.3">
      <c r="A4164" s="3">
        <v>2003</v>
      </c>
      <c r="B4164" s="3">
        <v>243</v>
      </c>
      <c r="C4164" s="3" t="s">
        <v>39</v>
      </c>
      <c r="D4164" s="3" t="s">
        <v>40</v>
      </c>
      <c r="E4164" s="3" t="s">
        <v>40</v>
      </c>
      <c r="F4164" s="3">
        <v>4194</v>
      </c>
      <c r="G4164" s="3">
        <f t="shared" si="198"/>
        <v>2003</v>
      </c>
      <c r="H4164" s="4">
        <v>4</v>
      </c>
      <c r="I4164" s="3" t="s">
        <v>36</v>
      </c>
      <c r="J4164" s="3">
        <v>6</v>
      </c>
      <c r="K4164" s="3">
        <v>7</v>
      </c>
      <c r="L4164" s="3">
        <v>7</v>
      </c>
      <c r="M4164" s="3">
        <v>7</v>
      </c>
      <c r="N4164" s="3">
        <v>1</v>
      </c>
      <c r="O4164" s="3">
        <v>7</v>
      </c>
      <c r="P4164" s="3">
        <f t="shared" si="197"/>
        <v>0</v>
      </c>
      <c r="Q4164" s="3">
        <v>8</v>
      </c>
      <c r="R4164" s="3">
        <f t="shared" si="196"/>
        <v>4</v>
      </c>
      <c r="S4164" s="3">
        <v>35</v>
      </c>
      <c r="T4164" s="3">
        <f>IF(AND(H4164&lt;5,S4164&gt;=VLOOKUP(A4164,anni!$A$1:$O$32,6,0)),1,0)</f>
        <v>1</v>
      </c>
    </row>
    <row r="4165" spans="1:20" x14ac:dyDescent="0.3">
      <c r="A4165" s="3">
        <v>2003</v>
      </c>
      <c r="B4165" s="3">
        <v>244</v>
      </c>
      <c r="C4165" s="3" t="s">
        <v>29</v>
      </c>
      <c r="D4165" s="3" t="s">
        <v>139</v>
      </c>
      <c r="E4165" s="3" t="s">
        <v>139</v>
      </c>
      <c r="F4165" s="3">
        <v>4470</v>
      </c>
      <c r="G4165" s="3">
        <f t="shared" si="198"/>
        <v>2003</v>
      </c>
      <c r="H4165" s="4">
        <v>5</v>
      </c>
      <c r="I4165" s="3" t="s">
        <v>36</v>
      </c>
      <c r="J4165" s="3">
        <v>0</v>
      </c>
      <c r="K4165" s="3">
        <v>0</v>
      </c>
      <c r="L4165" s="3">
        <v>0</v>
      </c>
      <c r="M4165" s="3">
        <v>0</v>
      </c>
      <c r="N4165" s="3">
        <v>0</v>
      </c>
      <c r="O4165" s="3">
        <v>0</v>
      </c>
      <c r="P4165" s="3">
        <f t="shared" si="197"/>
        <v>0</v>
      </c>
      <c r="Q4165" s="3">
        <v>284</v>
      </c>
      <c r="R4165" s="3">
        <f t="shared" si="196"/>
        <v>1</v>
      </c>
      <c r="S4165" s="3">
        <v>0</v>
      </c>
      <c r="T4165" s="3">
        <f>IF(AND(H4165&lt;5,S4165&gt;=VLOOKUP(A4165,anni!$A$1:$O$32,6,0)),1,0)</f>
        <v>0</v>
      </c>
    </row>
    <row r="4166" spans="1:20" x14ac:dyDescent="0.3">
      <c r="A4166" s="3">
        <v>2003</v>
      </c>
      <c r="B4166" s="3">
        <v>245</v>
      </c>
      <c r="C4166" s="3" t="s">
        <v>37</v>
      </c>
      <c r="D4166" s="3" t="s">
        <v>38</v>
      </c>
      <c r="E4166" s="3" t="s">
        <v>38</v>
      </c>
      <c r="F4166" s="3">
        <v>4397</v>
      </c>
      <c r="G4166" s="3">
        <f t="shared" si="198"/>
        <v>2003</v>
      </c>
      <c r="H4166" s="4">
        <v>3</v>
      </c>
      <c r="I4166" s="3" t="s">
        <v>36</v>
      </c>
      <c r="J4166" s="3">
        <v>2</v>
      </c>
      <c r="K4166" s="3">
        <v>5</v>
      </c>
      <c r="L4166" s="3">
        <v>1</v>
      </c>
      <c r="M4166" s="3">
        <v>3</v>
      </c>
      <c r="N4166" s="3">
        <v>4</v>
      </c>
      <c r="O4166" s="3">
        <v>4</v>
      </c>
      <c r="P4166" s="3">
        <f t="shared" si="197"/>
        <v>26.599999999999998</v>
      </c>
      <c r="Q4166" s="3">
        <v>68</v>
      </c>
      <c r="R4166" s="3">
        <f t="shared" si="196"/>
        <v>4</v>
      </c>
      <c r="S4166" s="3">
        <v>19</v>
      </c>
      <c r="T4166" s="3">
        <f>IF(AND(H4166&lt;5,S4166&gt;=VLOOKUP(A4166,anni!$A$1:$O$32,6,0)),1,0)</f>
        <v>0</v>
      </c>
    </row>
    <row r="4167" spans="1:20" x14ac:dyDescent="0.3">
      <c r="A4167" s="3">
        <v>2003</v>
      </c>
      <c r="B4167" s="3">
        <v>246</v>
      </c>
      <c r="C4167" s="3" t="s">
        <v>53</v>
      </c>
      <c r="D4167" s="3" t="s">
        <v>98</v>
      </c>
      <c r="E4167" s="3" t="s">
        <v>98</v>
      </c>
      <c r="F4167" s="3">
        <v>4509</v>
      </c>
      <c r="G4167" s="3">
        <f t="shared" si="198"/>
        <v>2003</v>
      </c>
      <c r="H4167" s="4">
        <v>4</v>
      </c>
      <c r="I4167" s="3" t="s">
        <v>36</v>
      </c>
      <c r="J4167" s="3">
        <v>7</v>
      </c>
      <c r="K4167" s="3">
        <v>2</v>
      </c>
      <c r="L4167" s="3">
        <v>0</v>
      </c>
      <c r="M4167" s="3">
        <v>7</v>
      </c>
      <c r="N4167" s="3">
        <v>2</v>
      </c>
      <c r="O4167" s="3">
        <v>1</v>
      </c>
      <c r="P4167" s="3">
        <f t="shared" si="197"/>
        <v>22.8</v>
      </c>
      <c r="Q4167" s="3">
        <v>68</v>
      </c>
      <c r="R4167" s="3">
        <f t="shared" si="196"/>
        <v>2</v>
      </c>
      <c r="S4167" s="3">
        <v>19</v>
      </c>
      <c r="T4167" s="3">
        <f>IF(AND(H4167&lt;5,S4167&gt;=VLOOKUP(A4167,anni!$A$1:$O$32,6,0)),1,0)</f>
        <v>0</v>
      </c>
    </row>
    <row r="4168" spans="1:20" x14ac:dyDescent="0.3">
      <c r="A4168" s="3">
        <v>2003</v>
      </c>
      <c r="B4168" s="3">
        <v>247</v>
      </c>
      <c r="C4168" s="3" t="s">
        <v>56</v>
      </c>
      <c r="D4168" s="3" t="s">
        <v>71</v>
      </c>
      <c r="E4168" s="3" t="s">
        <v>71</v>
      </c>
      <c r="F4168" s="3">
        <v>4319</v>
      </c>
      <c r="G4168" s="3">
        <f t="shared" si="198"/>
        <v>2003</v>
      </c>
      <c r="H4168" s="4">
        <v>5</v>
      </c>
      <c r="I4168" s="3" t="s">
        <v>36</v>
      </c>
      <c r="J4168" s="3">
        <v>6</v>
      </c>
      <c r="K4168" s="3">
        <v>3</v>
      </c>
      <c r="L4168" s="3">
        <v>0</v>
      </c>
      <c r="M4168" s="3">
        <v>7</v>
      </c>
      <c r="N4168" s="3">
        <v>7</v>
      </c>
      <c r="O4168" s="3">
        <v>4</v>
      </c>
      <c r="P4168" s="3">
        <f t="shared" si="197"/>
        <v>27</v>
      </c>
      <c r="Q4168" s="3">
        <v>20</v>
      </c>
      <c r="R4168" s="3">
        <f t="shared" si="196"/>
        <v>2</v>
      </c>
      <c r="S4168" s="3">
        <v>27</v>
      </c>
      <c r="T4168" s="3">
        <f>IF(AND(H4168&lt;5,S4168&gt;=VLOOKUP(A4168,anni!$A$1:$O$32,6,0)),1,0)</f>
        <v>0</v>
      </c>
    </row>
    <row r="4169" spans="1:20" x14ac:dyDescent="0.3">
      <c r="A4169" s="3">
        <v>2003</v>
      </c>
      <c r="B4169" s="3">
        <v>248</v>
      </c>
      <c r="C4169" s="3" t="s">
        <v>62</v>
      </c>
      <c r="D4169" s="3" t="s">
        <v>134</v>
      </c>
      <c r="E4169" s="3" t="s">
        <v>134</v>
      </c>
      <c r="F4169" s="3">
        <v>4587</v>
      </c>
      <c r="G4169" s="3">
        <f t="shared" si="198"/>
        <v>2003</v>
      </c>
      <c r="H4169" s="4">
        <v>2</v>
      </c>
      <c r="I4169" s="3" t="s">
        <v>31</v>
      </c>
      <c r="J4169" s="3">
        <v>0</v>
      </c>
      <c r="K4169" s="3">
        <v>0</v>
      </c>
      <c r="L4169" s="3">
        <v>0</v>
      </c>
      <c r="M4169" s="3">
        <v>0</v>
      </c>
      <c r="N4169" s="3">
        <v>0</v>
      </c>
      <c r="O4169" s="3">
        <v>0</v>
      </c>
      <c r="P4169" s="3">
        <f t="shared" si="197"/>
        <v>0</v>
      </c>
      <c r="Q4169" s="3">
        <v>284</v>
      </c>
      <c r="R4169" s="3">
        <f t="shared" si="196"/>
        <v>1</v>
      </c>
      <c r="S4169" s="3">
        <v>0</v>
      </c>
      <c r="T4169" s="3">
        <f>IF(AND(H4169&lt;5,S4169&gt;=VLOOKUP(A4169,anni!$A$1:$O$32,6,0)),1,0)</f>
        <v>0</v>
      </c>
    </row>
    <row r="4170" spans="1:20" x14ac:dyDescent="0.3">
      <c r="A4170" s="3">
        <v>2003</v>
      </c>
      <c r="B4170" s="3">
        <v>249</v>
      </c>
      <c r="C4170" s="3" t="s">
        <v>39</v>
      </c>
      <c r="D4170" s="3" t="s">
        <v>65</v>
      </c>
      <c r="E4170" s="3" t="s">
        <v>65</v>
      </c>
      <c r="F4170" s="3">
        <v>4471</v>
      </c>
      <c r="G4170" s="3">
        <f t="shared" si="198"/>
        <v>2003</v>
      </c>
      <c r="H4170" s="4">
        <v>5</v>
      </c>
      <c r="I4170" s="3" t="s">
        <v>36</v>
      </c>
      <c r="J4170" s="3">
        <v>6</v>
      </c>
      <c r="K4170" s="3">
        <v>0</v>
      </c>
      <c r="L4170" s="3">
        <v>0</v>
      </c>
      <c r="M4170" s="3">
        <v>1</v>
      </c>
      <c r="N4170" s="3">
        <v>0</v>
      </c>
      <c r="O4170" s="3">
        <v>0</v>
      </c>
      <c r="P4170" s="3">
        <f t="shared" si="197"/>
        <v>7</v>
      </c>
      <c r="Q4170" s="3">
        <v>220</v>
      </c>
      <c r="R4170" s="3">
        <f t="shared" si="196"/>
        <v>1</v>
      </c>
      <c r="S4170" s="3">
        <v>7</v>
      </c>
      <c r="T4170" s="3">
        <f>IF(AND(H4170&lt;5,S4170&gt;=VLOOKUP(A4170,anni!$A$1:$O$32,6,0)),1,0)</f>
        <v>0</v>
      </c>
    </row>
    <row r="4171" spans="1:20" x14ac:dyDescent="0.3">
      <c r="A4171" s="3">
        <v>2003</v>
      </c>
      <c r="B4171" s="3">
        <v>250</v>
      </c>
      <c r="C4171" s="3" t="s">
        <v>86</v>
      </c>
      <c r="D4171" s="3" t="s">
        <v>131</v>
      </c>
      <c r="E4171" s="3" t="s">
        <v>131</v>
      </c>
      <c r="F4171" s="3">
        <v>4472</v>
      </c>
      <c r="G4171" s="3">
        <f t="shared" si="198"/>
        <v>2003</v>
      </c>
      <c r="H4171" s="4">
        <v>5</v>
      </c>
      <c r="I4171" s="3" t="s">
        <v>36</v>
      </c>
      <c r="J4171" s="3">
        <v>1</v>
      </c>
      <c r="K4171" s="3">
        <v>1</v>
      </c>
      <c r="L4171" s="3">
        <v>0</v>
      </c>
      <c r="M4171" s="3">
        <v>0</v>
      </c>
      <c r="N4171" s="3">
        <v>0</v>
      </c>
      <c r="O4171" s="3">
        <v>0</v>
      </c>
      <c r="P4171" s="3">
        <f t="shared" si="197"/>
        <v>2</v>
      </c>
      <c r="Q4171" s="3">
        <v>273</v>
      </c>
      <c r="R4171" s="3">
        <f t="shared" si="196"/>
        <v>1</v>
      </c>
      <c r="S4171" s="3">
        <v>2</v>
      </c>
      <c r="T4171" s="3">
        <f>IF(AND(H4171&lt;5,S4171&gt;=VLOOKUP(A4171,anni!$A$1:$O$32,6,0)),1,0)</f>
        <v>0</v>
      </c>
    </row>
    <row r="4172" spans="1:20" x14ac:dyDescent="0.3">
      <c r="A4172" s="3">
        <v>2003</v>
      </c>
      <c r="B4172" s="3">
        <v>251</v>
      </c>
      <c r="C4172" s="3" t="s">
        <v>62</v>
      </c>
      <c r="D4172" s="3" t="s">
        <v>110</v>
      </c>
      <c r="E4172" s="3" t="s">
        <v>110</v>
      </c>
      <c r="F4172" s="3">
        <v>4588</v>
      </c>
      <c r="G4172" s="3">
        <f t="shared" si="198"/>
        <v>2003</v>
      </c>
      <c r="H4172" s="4">
        <v>2</v>
      </c>
      <c r="I4172" s="3" t="s">
        <v>31</v>
      </c>
      <c r="J4172" s="3">
        <v>6</v>
      </c>
      <c r="K4172" s="3">
        <v>0</v>
      </c>
      <c r="L4172" s="3">
        <v>2</v>
      </c>
      <c r="M4172" s="3">
        <v>1</v>
      </c>
      <c r="N4172" s="3">
        <v>0</v>
      </c>
      <c r="O4172" s="3">
        <v>0</v>
      </c>
      <c r="P4172" s="3">
        <f t="shared" si="197"/>
        <v>14.4</v>
      </c>
      <c r="Q4172" s="3">
        <v>193</v>
      </c>
      <c r="R4172" s="3">
        <f t="shared" si="196"/>
        <v>4</v>
      </c>
      <c r="S4172" s="3">
        <v>9</v>
      </c>
      <c r="T4172" s="3">
        <f>IF(AND(H4172&lt;5,S4172&gt;=VLOOKUP(A4172,anni!$A$1:$O$32,6,0)),1,0)</f>
        <v>0</v>
      </c>
    </row>
    <row r="4173" spans="1:20" x14ac:dyDescent="0.3">
      <c r="A4173" s="3">
        <v>2003</v>
      </c>
      <c r="B4173" s="3">
        <v>252</v>
      </c>
      <c r="C4173" s="3" t="s">
        <v>50</v>
      </c>
      <c r="D4173" s="3" t="s">
        <v>51</v>
      </c>
      <c r="E4173" s="3" t="s">
        <v>51</v>
      </c>
      <c r="F4173" s="3">
        <v>4539</v>
      </c>
      <c r="G4173" s="3">
        <f t="shared" si="198"/>
        <v>2003</v>
      </c>
      <c r="H4173" s="4">
        <v>3</v>
      </c>
      <c r="I4173" s="3" t="s">
        <v>36</v>
      </c>
      <c r="J4173" s="3">
        <v>6</v>
      </c>
      <c r="K4173" s="3">
        <v>6</v>
      </c>
      <c r="L4173" s="3">
        <v>0</v>
      </c>
      <c r="M4173" s="3">
        <v>7</v>
      </c>
      <c r="N4173" s="3">
        <v>4</v>
      </c>
      <c r="O4173" s="3">
        <v>0</v>
      </c>
      <c r="P4173" s="3">
        <f t="shared" si="197"/>
        <v>32.199999999999996</v>
      </c>
      <c r="Q4173" s="3">
        <v>46</v>
      </c>
      <c r="R4173" s="3">
        <f t="shared" si="196"/>
        <v>2</v>
      </c>
      <c r="S4173" s="3">
        <v>23</v>
      </c>
      <c r="T4173" s="3">
        <f>IF(AND(H4173&lt;5,S4173&gt;=VLOOKUP(A4173,anni!$A$1:$O$32,6,0)),1,0)</f>
        <v>0</v>
      </c>
    </row>
    <row r="4174" spans="1:20" x14ac:dyDescent="0.3">
      <c r="A4174" s="3">
        <v>2003</v>
      </c>
      <c r="B4174" s="3">
        <v>253</v>
      </c>
      <c r="C4174" s="3" t="s">
        <v>45</v>
      </c>
      <c r="D4174" s="3" t="s">
        <v>74</v>
      </c>
      <c r="E4174" s="3" t="s">
        <v>74</v>
      </c>
      <c r="F4174" s="3">
        <v>4589</v>
      </c>
      <c r="G4174" s="3">
        <f t="shared" si="198"/>
        <v>2003</v>
      </c>
      <c r="H4174" s="4">
        <v>2</v>
      </c>
      <c r="I4174" s="3" t="s">
        <v>31</v>
      </c>
      <c r="J4174" s="3">
        <v>0</v>
      </c>
      <c r="K4174" s="3">
        <v>2</v>
      </c>
      <c r="L4174" s="3">
        <v>0</v>
      </c>
      <c r="M4174" s="3">
        <v>0</v>
      </c>
      <c r="N4174" s="3">
        <v>2</v>
      </c>
      <c r="O4174" s="3">
        <v>0</v>
      </c>
      <c r="P4174" s="3">
        <f t="shared" si="197"/>
        <v>6.4</v>
      </c>
      <c r="Q4174" s="3">
        <v>255</v>
      </c>
      <c r="R4174" s="3">
        <f t="shared" si="196"/>
        <v>1</v>
      </c>
      <c r="S4174" s="3">
        <v>4</v>
      </c>
      <c r="T4174" s="3">
        <f>IF(AND(H4174&lt;5,S4174&gt;=VLOOKUP(A4174,anni!$A$1:$O$32,6,0)),1,0)</f>
        <v>0</v>
      </c>
    </row>
    <row r="4175" spans="1:20" x14ac:dyDescent="0.3">
      <c r="A4175" s="3">
        <v>2003</v>
      </c>
      <c r="B4175" s="3">
        <v>254</v>
      </c>
      <c r="C4175" s="3" t="s">
        <v>43</v>
      </c>
      <c r="D4175" s="3" t="s">
        <v>92</v>
      </c>
      <c r="E4175" s="3" t="s">
        <v>92</v>
      </c>
      <c r="F4175" s="3">
        <v>4321</v>
      </c>
      <c r="G4175" s="3">
        <f t="shared" si="198"/>
        <v>2003</v>
      </c>
      <c r="H4175" s="4">
        <v>5</v>
      </c>
      <c r="I4175" s="3" t="s">
        <v>36</v>
      </c>
      <c r="P4175" s="3">
        <f t="shared" si="197"/>
        <v>-1</v>
      </c>
      <c r="Q4175" s="3">
        <v>290</v>
      </c>
      <c r="R4175" s="3">
        <f t="shared" si="196"/>
        <v>2</v>
      </c>
      <c r="S4175" s="3">
        <v>-1</v>
      </c>
      <c r="T4175" s="3">
        <f>IF(AND(H4175&lt;5,S4175&gt;=VLOOKUP(A4175,anni!$A$1:$O$32,6,0)),1,0)</f>
        <v>0</v>
      </c>
    </row>
    <row r="4176" spans="1:20" x14ac:dyDescent="0.3">
      <c r="A4176" s="3">
        <v>2003</v>
      </c>
      <c r="B4176" s="3">
        <v>255</v>
      </c>
      <c r="C4176" s="3" t="s">
        <v>43</v>
      </c>
      <c r="D4176" s="3" t="s">
        <v>91</v>
      </c>
      <c r="E4176" s="3" t="s">
        <v>91</v>
      </c>
      <c r="F4176" s="3">
        <v>4540</v>
      </c>
      <c r="G4176" s="3">
        <f t="shared" si="198"/>
        <v>2003</v>
      </c>
      <c r="H4176" s="4">
        <v>3</v>
      </c>
      <c r="I4176" s="3" t="s">
        <v>36</v>
      </c>
      <c r="J4176" s="3">
        <v>7</v>
      </c>
      <c r="K4176" s="3">
        <v>1</v>
      </c>
      <c r="L4176" s="3">
        <v>1</v>
      </c>
      <c r="M4176" s="3">
        <v>7</v>
      </c>
      <c r="N4176" s="3">
        <v>1</v>
      </c>
      <c r="O4176" s="3">
        <v>0</v>
      </c>
      <c r="P4176" s="3">
        <f t="shared" si="197"/>
        <v>23.799999999999997</v>
      </c>
      <c r="Q4176" s="3">
        <v>87</v>
      </c>
      <c r="R4176" s="3">
        <f t="shared" si="196"/>
        <v>3</v>
      </c>
      <c r="S4176" s="3">
        <v>17</v>
      </c>
      <c r="T4176" s="3">
        <f>IF(AND(H4176&lt;5,S4176&gt;=VLOOKUP(A4176,anni!$A$1:$O$32,6,0)),1,0)</f>
        <v>0</v>
      </c>
    </row>
    <row r="4177" spans="1:20" x14ac:dyDescent="0.3">
      <c r="A4177" s="3">
        <v>2003</v>
      </c>
      <c r="B4177" s="3">
        <v>256</v>
      </c>
      <c r="C4177" s="3" t="s">
        <v>101</v>
      </c>
      <c r="D4177" s="3" t="s">
        <v>116</v>
      </c>
      <c r="E4177" s="3" t="s">
        <v>116</v>
      </c>
      <c r="F4177" s="3">
        <v>4208</v>
      </c>
      <c r="G4177" s="3">
        <f t="shared" si="198"/>
        <v>2003</v>
      </c>
      <c r="H4177" s="4">
        <v>3</v>
      </c>
      <c r="I4177" s="3" t="s">
        <v>36</v>
      </c>
      <c r="J4177" s="3">
        <v>6</v>
      </c>
      <c r="K4177" s="3">
        <v>3</v>
      </c>
      <c r="L4177" s="3">
        <v>1</v>
      </c>
      <c r="M4177" s="3">
        <v>7</v>
      </c>
      <c r="N4177" s="3">
        <v>7</v>
      </c>
      <c r="O4177" s="3">
        <v>2</v>
      </c>
      <c r="P4177" s="3">
        <f t="shared" si="197"/>
        <v>36.4</v>
      </c>
      <c r="Q4177" s="3">
        <v>25</v>
      </c>
      <c r="R4177" s="3">
        <f t="shared" si="196"/>
        <v>4</v>
      </c>
      <c r="S4177" s="3">
        <v>26</v>
      </c>
      <c r="T4177" s="3">
        <f>IF(AND(H4177&lt;5,S4177&gt;=VLOOKUP(A4177,anni!$A$1:$O$32,6,0)),1,0)</f>
        <v>0</v>
      </c>
    </row>
    <row r="4178" spans="1:20" x14ac:dyDescent="0.3">
      <c r="A4178" s="3">
        <v>2003</v>
      </c>
      <c r="B4178" s="3">
        <v>257</v>
      </c>
      <c r="C4178" s="3" t="s">
        <v>101</v>
      </c>
      <c r="D4178" s="3" t="s">
        <v>117</v>
      </c>
      <c r="E4178" s="3" t="s">
        <v>117</v>
      </c>
      <c r="F4178" s="3">
        <v>4196</v>
      </c>
      <c r="G4178" s="3">
        <f t="shared" si="198"/>
        <v>2003</v>
      </c>
      <c r="H4178" s="4">
        <v>4</v>
      </c>
      <c r="I4178" s="3" t="s">
        <v>36</v>
      </c>
      <c r="J4178" s="3">
        <v>7</v>
      </c>
      <c r="K4178" s="3">
        <v>3</v>
      </c>
      <c r="L4178" s="3">
        <v>1</v>
      </c>
      <c r="M4178" s="3">
        <v>7</v>
      </c>
      <c r="N4178" s="3">
        <v>2</v>
      </c>
      <c r="O4178" s="3">
        <v>4</v>
      </c>
      <c r="P4178" s="3">
        <f t="shared" si="197"/>
        <v>28.799999999999997</v>
      </c>
      <c r="Q4178" s="3">
        <v>39</v>
      </c>
      <c r="R4178" s="3">
        <f t="shared" si="196"/>
        <v>3</v>
      </c>
      <c r="S4178" s="3">
        <v>24</v>
      </c>
      <c r="T4178" s="3">
        <f>IF(AND(H4178&lt;5,S4178&gt;=VLOOKUP(A4178,anni!$A$1:$O$32,6,0)),1,0)</f>
        <v>0</v>
      </c>
    </row>
    <row r="4179" spans="1:20" x14ac:dyDescent="0.3">
      <c r="A4179" s="3">
        <v>2003</v>
      </c>
      <c r="B4179" s="3">
        <v>258</v>
      </c>
      <c r="C4179" s="3" t="s">
        <v>50</v>
      </c>
      <c r="D4179" s="3" t="s">
        <v>138</v>
      </c>
      <c r="E4179" s="3" t="s">
        <v>138</v>
      </c>
      <c r="F4179" s="3">
        <v>4473</v>
      </c>
      <c r="G4179" s="3">
        <f t="shared" si="198"/>
        <v>2003</v>
      </c>
      <c r="H4179" s="4">
        <v>5</v>
      </c>
      <c r="I4179" s="3" t="s">
        <v>36</v>
      </c>
      <c r="J4179" s="3">
        <v>7</v>
      </c>
      <c r="K4179" s="3">
        <v>0</v>
      </c>
      <c r="L4179" s="3">
        <v>0</v>
      </c>
      <c r="M4179" s="3">
        <v>7</v>
      </c>
      <c r="N4179" s="3">
        <v>0</v>
      </c>
      <c r="O4179" s="3">
        <v>1</v>
      </c>
      <c r="P4179" s="3">
        <f t="shared" si="197"/>
        <v>15</v>
      </c>
      <c r="Q4179" s="3">
        <v>111</v>
      </c>
      <c r="R4179" s="3">
        <f t="shared" si="196"/>
        <v>1</v>
      </c>
      <c r="S4179" s="3">
        <v>15</v>
      </c>
      <c r="T4179" s="3">
        <f>IF(AND(H4179&lt;5,S4179&gt;=VLOOKUP(A4179,anni!$A$1:$O$32,6,0)),1,0)</f>
        <v>0</v>
      </c>
    </row>
    <row r="4180" spans="1:20" x14ac:dyDescent="0.3">
      <c r="A4180" s="3">
        <v>2003</v>
      </c>
      <c r="B4180" s="3">
        <v>259</v>
      </c>
      <c r="C4180" s="3" t="s">
        <v>62</v>
      </c>
      <c r="D4180" s="3" t="s">
        <v>63</v>
      </c>
      <c r="E4180" s="3" t="s">
        <v>63</v>
      </c>
      <c r="F4180" s="3">
        <v>4612</v>
      </c>
      <c r="G4180" s="3">
        <f t="shared" si="198"/>
        <v>2003</v>
      </c>
      <c r="H4180" s="4">
        <v>1</v>
      </c>
      <c r="I4180" s="3" t="s">
        <v>31</v>
      </c>
      <c r="J4180" s="3">
        <v>0</v>
      </c>
      <c r="K4180" s="3">
        <v>0</v>
      </c>
      <c r="L4180" s="3">
        <v>0</v>
      </c>
      <c r="M4180" s="3">
        <v>0</v>
      </c>
      <c r="N4180" s="3">
        <v>0</v>
      </c>
      <c r="O4180" s="3">
        <v>0</v>
      </c>
      <c r="P4180" s="3">
        <f t="shared" si="197"/>
        <v>0</v>
      </c>
      <c r="Q4180" s="3">
        <v>284</v>
      </c>
      <c r="R4180" s="3">
        <f t="shared" si="196"/>
        <v>1</v>
      </c>
      <c r="S4180" s="3">
        <v>0</v>
      </c>
      <c r="T4180" s="3">
        <f>IF(AND(H4180&lt;5,S4180&gt;=VLOOKUP(A4180,anni!$A$1:$O$32,6,0)),1,0)</f>
        <v>0</v>
      </c>
    </row>
    <row r="4181" spans="1:20" x14ac:dyDescent="0.3">
      <c r="A4181" s="3">
        <v>2003</v>
      </c>
      <c r="B4181" s="3">
        <v>260</v>
      </c>
      <c r="C4181" s="3" t="s">
        <v>62</v>
      </c>
      <c r="D4181" s="3" t="s">
        <v>63</v>
      </c>
      <c r="E4181" s="3" t="s">
        <v>63</v>
      </c>
      <c r="F4181" s="3">
        <v>4474</v>
      </c>
      <c r="G4181" s="3">
        <f t="shared" si="198"/>
        <v>2003</v>
      </c>
      <c r="H4181" s="4">
        <v>5</v>
      </c>
      <c r="I4181" s="3" t="s">
        <v>36</v>
      </c>
      <c r="J4181" s="3">
        <v>1</v>
      </c>
      <c r="K4181" s="3">
        <v>0</v>
      </c>
      <c r="L4181" s="3">
        <v>0</v>
      </c>
      <c r="M4181" s="3">
        <v>0</v>
      </c>
      <c r="N4181" s="3">
        <v>1</v>
      </c>
      <c r="O4181" s="3">
        <v>0</v>
      </c>
      <c r="P4181" s="3">
        <f t="shared" si="197"/>
        <v>2</v>
      </c>
      <c r="Q4181" s="3">
        <v>273</v>
      </c>
      <c r="R4181" s="3">
        <f t="shared" si="196"/>
        <v>1</v>
      </c>
      <c r="S4181" s="3">
        <v>2</v>
      </c>
      <c r="T4181" s="3">
        <f>IF(AND(H4181&lt;5,S4181&gt;=VLOOKUP(A4181,anni!$A$1:$O$32,6,0)),1,0)</f>
        <v>0</v>
      </c>
    </row>
    <row r="4182" spans="1:20" x14ac:dyDescent="0.3">
      <c r="A4182" s="3">
        <v>2003</v>
      </c>
      <c r="B4182" s="3">
        <v>261</v>
      </c>
      <c r="C4182" s="3" t="s">
        <v>39</v>
      </c>
      <c r="D4182" s="3" t="s">
        <v>111</v>
      </c>
      <c r="E4182" s="3" t="s">
        <v>111</v>
      </c>
      <c r="F4182" s="3">
        <v>4475</v>
      </c>
      <c r="G4182" s="3">
        <f t="shared" si="198"/>
        <v>2003</v>
      </c>
      <c r="H4182" s="4">
        <v>5</v>
      </c>
      <c r="I4182" s="3" t="s">
        <v>36</v>
      </c>
      <c r="J4182" s="3">
        <v>5</v>
      </c>
      <c r="K4182" s="3">
        <v>2</v>
      </c>
      <c r="L4182" s="3">
        <v>0</v>
      </c>
      <c r="M4182" s="3">
        <v>7</v>
      </c>
      <c r="N4182" s="3">
        <v>1</v>
      </c>
      <c r="O4182" s="3">
        <v>5</v>
      </c>
      <c r="P4182" s="3">
        <f t="shared" si="197"/>
        <v>20</v>
      </c>
      <c r="Q4182" s="3">
        <v>62</v>
      </c>
      <c r="R4182" s="3">
        <f t="shared" si="196"/>
        <v>1</v>
      </c>
      <c r="S4182" s="3">
        <v>20</v>
      </c>
      <c r="T4182" s="3">
        <f>IF(AND(H4182&lt;5,S4182&gt;=VLOOKUP(A4182,anni!$A$1:$O$32,6,0)),1,0)</f>
        <v>0</v>
      </c>
    </row>
    <row r="4183" spans="1:20" x14ac:dyDescent="0.3">
      <c r="A4183" s="3">
        <v>2003</v>
      </c>
      <c r="B4183" s="3">
        <v>262</v>
      </c>
      <c r="C4183" s="3" t="s">
        <v>79</v>
      </c>
      <c r="D4183" s="3" t="s">
        <v>84</v>
      </c>
      <c r="E4183" s="3" t="s">
        <v>84</v>
      </c>
      <c r="F4183" s="3">
        <v>4590</v>
      </c>
      <c r="G4183" s="3">
        <f t="shared" si="198"/>
        <v>2003</v>
      </c>
      <c r="H4183" s="4">
        <v>2</v>
      </c>
      <c r="I4183" s="3" t="s">
        <v>31</v>
      </c>
      <c r="J4183" s="3">
        <v>0</v>
      </c>
      <c r="K4183" s="3">
        <v>0</v>
      </c>
      <c r="L4183" s="3">
        <v>0</v>
      </c>
      <c r="M4183" s="3">
        <v>0</v>
      </c>
      <c r="N4183" s="3">
        <v>0</v>
      </c>
      <c r="O4183" s="3">
        <v>0</v>
      </c>
      <c r="P4183" s="3">
        <f t="shared" si="197"/>
        <v>0</v>
      </c>
      <c r="Q4183" s="3">
        <v>284</v>
      </c>
      <c r="R4183" s="3">
        <f t="shared" si="196"/>
        <v>4</v>
      </c>
      <c r="S4183" s="3">
        <v>0</v>
      </c>
      <c r="T4183" s="3">
        <f>IF(AND(H4183&lt;5,S4183&gt;=VLOOKUP(A4183,anni!$A$1:$O$32,6,0)),1,0)</f>
        <v>0</v>
      </c>
    </row>
    <row r="4184" spans="1:20" x14ac:dyDescent="0.3">
      <c r="A4184" s="3">
        <v>2003</v>
      </c>
      <c r="B4184" s="3">
        <v>263</v>
      </c>
      <c r="C4184" s="3" t="s">
        <v>69</v>
      </c>
      <c r="D4184" s="3" t="s">
        <v>89</v>
      </c>
      <c r="E4184" s="3" t="s">
        <v>89</v>
      </c>
      <c r="F4184" s="3">
        <v>4591</v>
      </c>
      <c r="G4184" s="3">
        <f t="shared" si="198"/>
        <v>2003</v>
      </c>
      <c r="H4184" s="4">
        <v>2</v>
      </c>
      <c r="I4184" s="3" t="s">
        <v>31</v>
      </c>
      <c r="J4184" s="3">
        <v>0</v>
      </c>
      <c r="K4184" s="3">
        <v>1</v>
      </c>
      <c r="L4184" s="3">
        <v>2</v>
      </c>
      <c r="M4184" s="3">
        <v>0</v>
      </c>
      <c r="N4184" s="3">
        <v>1</v>
      </c>
      <c r="O4184" s="3">
        <v>0</v>
      </c>
      <c r="P4184" s="3">
        <f t="shared" si="197"/>
        <v>6.4</v>
      </c>
      <c r="Q4184" s="3">
        <v>255</v>
      </c>
      <c r="R4184" s="3">
        <f t="shared" si="196"/>
        <v>1</v>
      </c>
      <c r="S4184" s="3">
        <v>4</v>
      </c>
      <c r="T4184" s="3">
        <f>IF(AND(H4184&lt;5,S4184&gt;=VLOOKUP(A4184,anni!$A$1:$O$32,6,0)),1,0)</f>
        <v>0</v>
      </c>
    </row>
    <row r="4185" spans="1:20" x14ac:dyDescent="0.3">
      <c r="A4185" s="3">
        <v>2003</v>
      </c>
      <c r="B4185" s="3">
        <v>264</v>
      </c>
      <c r="C4185" s="3" t="s">
        <v>69</v>
      </c>
      <c r="D4185" s="3" t="s">
        <v>89</v>
      </c>
      <c r="E4185" s="3" t="s">
        <v>89</v>
      </c>
      <c r="F4185" s="3">
        <v>4510</v>
      </c>
      <c r="G4185" s="3">
        <f t="shared" si="198"/>
        <v>2003</v>
      </c>
      <c r="H4185" s="4">
        <v>4</v>
      </c>
      <c r="I4185" s="3" t="s">
        <v>36</v>
      </c>
      <c r="J4185" s="3">
        <v>6</v>
      </c>
      <c r="K4185" s="3">
        <v>5</v>
      </c>
      <c r="L4185" s="3">
        <v>1</v>
      </c>
      <c r="M4185" s="3">
        <v>7</v>
      </c>
      <c r="N4185" s="3">
        <v>1</v>
      </c>
      <c r="O4185" s="3">
        <v>0</v>
      </c>
      <c r="P4185" s="3">
        <f t="shared" si="197"/>
        <v>24</v>
      </c>
      <c r="Q4185" s="3">
        <v>62</v>
      </c>
      <c r="R4185" s="3">
        <f t="shared" si="196"/>
        <v>2</v>
      </c>
      <c r="S4185" s="3">
        <v>20</v>
      </c>
      <c r="T4185" s="3">
        <f>IF(AND(H4185&lt;5,S4185&gt;=VLOOKUP(A4185,anni!$A$1:$O$32,6,0)),1,0)</f>
        <v>0</v>
      </c>
    </row>
    <row r="4186" spans="1:20" x14ac:dyDescent="0.3">
      <c r="A4186" s="3">
        <v>2003</v>
      </c>
      <c r="B4186" s="3">
        <v>265</v>
      </c>
      <c r="C4186" s="3" t="s">
        <v>39</v>
      </c>
      <c r="D4186" s="3" t="s">
        <v>40</v>
      </c>
      <c r="E4186" s="3" t="s">
        <v>40</v>
      </c>
      <c r="F4186" s="3">
        <v>4197</v>
      </c>
      <c r="G4186" s="3">
        <f t="shared" si="198"/>
        <v>2003</v>
      </c>
      <c r="H4186" s="4">
        <v>4</v>
      </c>
      <c r="I4186" s="3" t="s">
        <v>36</v>
      </c>
      <c r="J4186" s="3">
        <v>7</v>
      </c>
      <c r="K4186" s="3">
        <v>2</v>
      </c>
      <c r="L4186" s="3">
        <v>7</v>
      </c>
      <c r="M4186" s="3">
        <v>7</v>
      </c>
      <c r="N4186" s="3">
        <v>1</v>
      </c>
      <c r="O4186" s="3">
        <v>7</v>
      </c>
      <c r="P4186" s="3">
        <f t="shared" si="197"/>
        <v>0</v>
      </c>
      <c r="Q4186" s="3">
        <v>12</v>
      </c>
      <c r="R4186" s="3">
        <f t="shared" si="196"/>
        <v>4</v>
      </c>
      <c r="S4186" s="3">
        <v>31</v>
      </c>
      <c r="T4186" s="3">
        <f>IF(AND(H4186&lt;5,S4186&gt;=VLOOKUP(A4186,anni!$A$1:$O$32,6,0)),1,0)</f>
        <v>1</v>
      </c>
    </row>
    <row r="4187" spans="1:20" x14ac:dyDescent="0.3">
      <c r="A4187" s="3">
        <v>2003</v>
      </c>
      <c r="B4187" s="3">
        <v>266</v>
      </c>
      <c r="C4187" s="3" t="s">
        <v>34</v>
      </c>
      <c r="D4187" s="3" t="s">
        <v>64</v>
      </c>
      <c r="E4187" s="3" t="s">
        <v>64</v>
      </c>
      <c r="F4187" s="3">
        <v>4399</v>
      </c>
      <c r="G4187" s="3">
        <f t="shared" si="198"/>
        <v>2003</v>
      </c>
      <c r="H4187" s="4">
        <v>3</v>
      </c>
      <c r="I4187" s="3" t="s">
        <v>36</v>
      </c>
      <c r="J4187" s="3">
        <v>2</v>
      </c>
      <c r="K4187" s="3">
        <v>4</v>
      </c>
      <c r="L4187" s="3">
        <v>0</v>
      </c>
      <c r="M4187" s="3">
        <v>7</v>
      </c>
      <c r="N4187" s="3">
        <v>4</v>
      </c>
      <c r="O4187" s="3">
        <v>5</v>
      </c>
      <c r="P4187" s="3">
        <f t="shared" si="197"/>
        <v>30.799999999999997</v>
      </c>
      <c r="Q4187" s="3">
        <v>50</v>
      </c>
      <c r="R4187" s="3">
        <f t="shared" si="196"/>
        <v>4</v>
      </c>
      <c r="S4187" s="3">
        <v>22</v>
      </c>
      <c r="T4187" s="3">
        <f>IF(AND(H4187&lt;5,S4187&gt;=VLOOKUP(A4187,anni!$A$1:$O$32,6,0)),1,0)</f>
        <v>0</v>
      </c>
    </row>
    <row r="4188" spans="1:20" x14ac:dyDescent="0.3">
      <c r="A4188" s="3">
        <v>2003</v>
      </c>
      <c r="B4188" s="3">
        <v>267</v>
      </c>
      <c r="C4188" s="3" t="s">
        <v>37</v>
      </c>
      <c r="D4188" s="3" t="s">
        <v>96</v>
      </c>
      <c r="E4188" s="3" t="s">
        <v>96</v>
      </c>
      <c r="F4188" s="3">
        <v>4511</v>
      </c>
      <c r="G4188" s="3">
        <f t="shared" si="198"/>
        <v>2003</v>
      </c>
      <c r="H4188" s="4">
        <v>4</v>
      </c>
      <c r="I4188" s="3" t="s">
        <v>36</v>
      </c>
      <c r="J4188" s="3">
        <v>5</v>
      </c>
      <c r="K4188" s="3">
        <v>0</v>
      </c>
      <c r="L4188" s="3">
        <v>2</v>
      </c>
      <c r="M4188" s="3">
        <v>1</v>
      </c>
      <c r="N4188" s="3">
        <v>2</v>
      </c>
      <c r="O4188" s="3">
        <v>0</v>
      </c>
      <c r="P4188" s="3">
        <f t="shared" si="197"/>
        <v>12</v>
      </c>
      <c r="Q4188" s="3">
        <v>179</v>
      </c>
      <c r="R4188" s="3">
        <f t="shared" si="196"/>
        <v>2</v>
      </c>
      <c r="S4188" s="3">
        <v>10</v>
      </c>
      <c r="T4188" s="3">
        <f>IF(AND(H4188&lt;5,S4188&gt;=VLOOKUP(A4188,anni!$A$1:$O$32,6,0)),1,0)</f>
        <v>0</v>
      </c>
    </row>
    <row r="4189" spans="1:20" x14ac:dyDescent="0.3">
      <c r="A4189" s="3">
        <v>2003</v>
      </c>
      <c r="B4189" s="3">
        <v>268</v>
      </c>
      <c r="C4189" s="3" t="s">
        <v>32</v>
      </c>
      <c r="D4189" s="3" t="s">
        <v>95</v>
      </c>
      <c r="E4189" s="3" t="s">
        <v>95</v>
      </c>
      <c r="F4189" s="3">
        <v>4512</v>
      </c>
      <c r="G4189" s="3">
        <f t="shared" si="198"/>
        <v>2003</v>
      </c>
      <c r="H4189" s="4">
        <v>4</v>
      </c>
      <c r="I4189" s="3" t="s">
        <v>36</v>
      </c>
      <c r="J4189" s="3">
        <v>6</v>
      </c>
      <c r="K4189" s="3">
        <v>7</v>
      </c>
      <c r="L4189" s="3">
        <v>0</v>
      </c>
      <c r="M4189" s="3">
        <v>1</v>
      </c>
      <c r="N4189" s="3">
        <v>1</v>
      </c>
      <c r="O4189" s="3">
        <v>3</v>
      </c>
      <c r="P4189" s="3">
        <f t="shared" si="197"/>
        <v>21.599999999999998</v>
      </c>
      <c r="Q4189" s="3">
        <v>77</v>
      </c>
      <c r="R4189" s="3">
        <f t="shared" si="196"/>
        <v>2</v>
      </c>
      <c r="S4189" s="3">
        <v>18</v>
      </c>
      <c r="T4189" s="3">
        <f>IF(AND(H4189&lt;5,S4189&gt;=VLOOKUP(A4189,anni!$A$1:$O$32,6,0)),1,0)</f>
        <v>0</v>
      </c>
    </row>
    <row r="4190" spans="1:20" x14ac:dyDescent="0.3">
      <c r="A4190" s="3">
        <v>2003</v>
      </c>
      <c r="B4190" s="3">
        <v>269</v>
      </c>
      <c r="C4190" s="3" t="s">
        <v>59</v>
      </c>
      <c r="D4190" s="3" t="s">
        <v>60</v>
      </c>
      <c r="E4190" s="3" t="s">
        <v>60</v>
      </c>
      <c r="F4190" s="3">
        <v>4513</v>
      </c>
      <c r="G4190" s="3">
        <f t="shared" si="198"/>
        <v>2003</v>
      </c>
      <c r="H4190" s="4">
        <v>4</v>
      </c>
      <c r="I4190" s="3" t="s">
        <v>36</v>
      </c>
      <c r="J4190" s="3">
        <v>7</v>
      </c>
      <c r="K4190" s="3">
        <v>3</v>
      </c>
      <c r="L4190" s="3">
        <v>1</v>
      </c>
      <c r="M4190" s="3">
        <v>7</v>
      </c>
      <c r="N4190" s="3">
        <v>1</v>
      </c>
      <c r="O4190" s="3">
        <v>0</v>
      </c>
      <c r="P4190" s="3">
        <f t="shared" si="197"/>
        <v>22.8</v>
      </c>
      <c r="Q4190" s="3">
        <v>68</v>
      </c>
      <c r="R4190" s="3">
        <f t="shared" si="196"/>
        <v>2</v>
      </c>
      <c r="S4190" s="3">
        <v>19</v>
      </c>
      <c r="T4190" s="3">
        <f>IF(AND(H4190&lt;5,S4190&gt;=VLOOKUP(A4190,anni!$A$1:$O$32,6,0)),1,0)</f>
        <v>0</v>
      </c>
    </row>
    <row r="4191" spans="1:20" x14ac:dyDescent="0.3">
      <c r="A4191" s="3">
        <v>2003</v>
      </c>
      <c r="B4191" s="3">
        <v>270</v>
      </c>
      <c r="C4191" s="3" t="s">
        <v>43</v>
      </c>
      <c r="D4191" s="3" t="s">
        <v>58</v>
      </c>
      <c r="E4191" s="3" t="s">
        <v>58</v>
      </c>
      <c r="F4191" s="3">
        <v>4157</v>
      </c>
      <c r="G4191" s="3">
        <f t="shared" si="198"/>
        <v>2003</v>
      </c>
      <c r="H4191" s="4">
        <v>5</v>
      </c>
      <c r="I4191" s="3" t="s">
        <v>36</v>
      </c>
      <c r="J4191" s="3">
        <v>7</v>
      </c>
      <c r="K4191" s="3">
        <v>2</v>
      </c>
      <c r="L4191" s="3">
        <v>3</v>
      </c>
      <c r="M4191" s="3">
        <v>7</v>
      </c>
      <c r="N4191" s="3">
        <v>4</v>
      </c>
      <c r="O4191" s="3">
        <v>4</v>
      </c>
      <c r="P4191" s="3">
        <f t="shared" si="197"/>
        <v>27</v>
      </c>
      <c r="Q4191" s="3">
        <v>20</v>
      </c>
      <c r="R4191" s="3">
        <f t="shared" si="196"/>
        <v>3</v>
      </c>
      <c r="S4191" s="3">
        <v>27</v>
      </c>
      <c r="T4191" s="3">
        <f>IF(AND(H4191&lt;5,S4191&gt;=VLOOKUP(A4191,anni!$A$1:$O$32,6,0)),1,0)</f>
        <v>0</v>
      </c>
    </row>
    <row r="4192" spans="1:20" x14ac:dyDescent="0.3">
      <c r="A4192" s="3">
        <v>2003</v>
      </c>
      <c r="B4192" s="3">
        <v>271</v>
      </c>
      <c r="C4192" s="3" t="s">
        <v>34</v>
      </c>
      <c r="D4192" s="3" t="s">
        <v>83</v>
      </c>
      <c r="E4192" s="3" t="s">
        <v>83</v>
      </c>
      <c r="F4192" s="3">
        <v>3980</v>
      </c>
      <c r="G4192" s="3">
        <f t="shared" si="198"/>
        <v>2003</v>
      </c>
      <c r="H4192" s="4">
        <v>5</v>
      </c>
      <c r="I4192" s="3" t="s">
        <v>36</v>
      </c>
      <c r="J4192" s="3">
        <v>5</v>
      </c>
      <c r="K4192" s="3">
        <v>7</v>
      </c>
      <c r="L4192" s="3">
        <v>0</v>
      </c>
      <c r="M4192" s="3">
        <v>2</v>
      </c>
      <c r="N4192" s="3">
        <v>0</v>
      </c>
      <c r="O4192" s="3">
        <v>7</v>
      </c>
      <c r="P4192" s="3">
        <f t="shared" si="197"/>
        <v>21</v>
      </c>
      <c r="Q4192" s="3">
        <v>57</v>
      </c>
      <c r="R4192" s="3">
        <f t="shared" si="196"/>
        <v>3</v>
      </c>
      <c r="S4192" s="3">
        <v>21</v>
      </c>
      <c r="T4192" s="3">
        <f>IF(AND(H4192&lt;5,S4192&gt;=VLOOKUP(A4192,anni!$A$1:$O$32,6,0)),1,0)</f>
        <v>0</v>
      </c>
    </row>
    <row r="4193" spans="1:20" x14ac:dyDescent="0.3">
      <c r="A4193" s="3">
        <v>2003</v>
      </c>
      <c r="B4193" s="3">
        <v>272</v>
      </c>
      <c r="C4193" s="3" t="s">
        <v>29</v>
      </c>
      <c r="D4193" s="3" t="s">
        <v>114</v>
      </c>
      <c r="E4193" s="3" t="s">
        <v>114</v>
      </c>
      <c r="F4193" s="3">
        <v>4198</v>
      </c>
      <c r="G4193" s="3">
        <f t="shared" si="198"/>
        <v>2003</v>
      </c>
      <c r="H4193" s="4">
        <v>4</v>
      </c>
      <c r="I4193" s="3" t="s">
        <v>36</v>
      </c>
      <c r="P4193" s="3">
        <f t="shared" si="197"/>
        <v>-1</v>
      </c>
      <c r="Q4193" s="3">
        <v>290</v>
      </c>
      <c r="R4193" s="3">
        <f t="shared" ref="R4193:R4256" si="199">COUNTIF($F$609:$F$5991,F4193)</f>
        <v>4</v>
      </c>
      <c r="S4193" s="3">
        <v>-1</v>
      </c>
      <c r="T4193" s="3">
        <f>IF(AND(H4193&lt;5,S4193&gt;=VLOOKUP(A4193,anni!$A$1:$O$32,6,0)),1,0)</f>
        <v>0</v>
      </c>
    </row>
    <row r="4194" spans="1:20" x14ac:dyDescent="0.3">
      <c r="A4194" s="3">
        <v>2003</v>
      </c>
      <c r="B4194" s="3">
        <v>273</v>
      </c>
      <c r="C4194" s="3" t="s">
        <v>69</v>
      </c>
      <c r="D4194" s="3" t="s">
        <v>76</v>
      </c>
      <c r="E4194" s="3" t="s">
        <v>76</v>
      </c>
      <c r="F4194" s="3">
        <v>4476</v>
      </c>
      <c r="G4194" s="3">
        <f t="shared" si="198"/>
        <v>2003</v>
      </c>
      <c r="H4194" s="4">
        <v>5</v>
      </c>
      <c r="I4194" s="3" t="s">
        <v>36</v>
      </c>
      <c r="J4194" s="3">
        <v>7</v>
      </c>
      <c r="K4194" s="3">
        <v>0</v>
      </c>
      <c r="L4194" s="3">
        <v>0</v>
      </c>
      <c r="M4194" s="3">
        <v>4</v>
      </c>
      <c r="N4194" s="3">
        <v>1</v>
      </c>
      <c r="O4194" s="3">
        <v>1</v>
      </c>
      <c r="P4194" s="3">
        <f t="shared" si="197"/>
        <v>13</v>
      </c>
      <c r="Q4194" s="3">
        <v>133</v>
      </c>
      <c r="R4194" s="3">
        <f t="shared" si="199"/>
        <v>1</v>
      </c>
      <c r="S4194" s="3">
        <v>13</v>
      </c>
      <c r="T4194" s="3">
        <f>IF(AND(H4194&lt;5,S4194&gt;=VLOOKUP(A4194,anni!$A$1:$O$32,6,0)),1,0)</f>
        <v>0</v>
      </c>
    </row>
    <row r="4195" spans="1:20" x14ac:dyDescent="0.3">
      <c r="A4195" s="3">
        <v>2003</v>
      </c>
      <c r="B4195" s="3">
        <v>274</v>
      </c>
      <c r="C4195" s="3" t="s">
        <v>56</v>
      </c>
      <c r="D4195" s="3" t="s">
        <v>93</v>
      </c>
      <c r="E4195" s="3" t="s">
        <v>93</v>
      </c>
      <c r="F4195" s="3">
        <v>4592</v>
      </c>
      <c r="G4195" s="3">
        <f t="shared" si="198"/>
        <v>2003</v>
      </c>
      <c r="H4195" s="4">
        <v>2</v>
      </c>
      <c r="I4195" s="3" t="s">
        <v>31</v>
      </c>
      <c r="J4195" s="3">
        <v>6</v>
      </c>
      <c r="K4195" s="3">
        <v>1</v>
      </c>
      <c r="L4195" s="3">
        <v>0</v>
      </c>
      <c r="M4195" s="3">
        <v>1</v>
      </c>
      <c r="N4195" s="3">
        <v>0</v>
      </c>
      <c r="O4195" s="3">
        <v>0</v>
      </c>
      <c r="P4195" s="3">
        <f t="shared" ref="P4195:P4258" si="200">IF(T4195=0,IF(S4195=-1,-1,S4195*HLOOKUP(H4195,$U$1:$Y$2,2,0)),0)</f>
        <v>12.8</v>
      </c>
      <c r="Q4195" s="3">
        <v>210</v>
      </c>
      <c r="R4195" s="3">
        <f t="shared" si="199"/>
        <v>1</v>
      </c>
      <c r="S4195" s="3">
        <v>8</v>
      </c>
      <c r="T4195" s="3">
        <f>IF(AND(H4195&lt;5,S4195&gt;=VLOOKUP(A4195,anni!$A$1:$O$32,6,0)),1,0)</f>
        <v>0</v>
      </c>
    </row>
    <row r="4196" spans="1:20" x14ac:dyDescent="0.3">
      <c r="A4196" s="3">
        <v>2003</v>
      </c>
      <c r="B4196" s="3">
        <v>275</v>
      </c>
      <c r="C4196" s="3" t="s">
        <v>45</v>
      </c>
      <c r="D4196" s="3" t="s">
        <v>49</v>
      </c>
      <c r="E4196" s="3" t="s">
        <v>49</v>
      </c>
      <c r="F4196" s="3">
        <v>3981</v>
      </c>
      <c r="G4196" s="3">
        <f t="shared" si="198"/>
        <v>2003</v>
      </c>
      <c r="H4196" s="4">
        <v>5</v>
      </c>
      <c r="I4196" s="3" t="s">
        <v>36</v>
      </c>
      <c r="J4196" s="3">
        <v>7</v>
      </c>
      <c r="K4196" s="3">
        <v>7</v>
      </c>
      <c r="L4196" s="3">
        <v>7</v>
      </c>
      <c r="M4196" s="3">
        <v>7</v>
      </c>
      <c r="N4196" s="3">
        <v>7</v>
      </c>
      <c r="O4196" s="3">
        <v>7</v>
      </c>
      <c r="P4196" s="3">
        <f t="shared" si="200"/>
        <v>42</v>
      </c>
      <c r="Q4196" s="3">
        <v>1</v>
      </c>
      <c r="R4196" s="3">
        <f t="shared" si="199"/>
        <v>4</v>
      </c>
      <c r="S4196" s="3">
        <v>42</v>
      </c>
      <c r="T4196" s="3">
        <f>IF(AND(H4196&lt;5,S4196&gt;=VLOOKUP(A4196,anni!$A$1:$O$32,6,0)),1,0)</f>
        <v>0</v>
      </c>
    </row>
    <row r="4197" spans="1:20" x14ac:dyDescent="0.3">
      <c r="A4197" s="3">
        <v>2003</v>
      </c>
      <c r="B4197" s="3">
        <v>276</v>
      </c>
      <c r="C4197" s="3" t="s">
        <v>47</v>
      </c>
      <c r="D4197" s="3" t="s">
        <v>81</v>
      </c>
      <c r="E4197" s="3" t="s">
        <v>81</v>
      </c>
      <c r="F4197" s="3">
        <v>4514</v>
      </c>
      <c r="G4197" s="3">
        <f t="shared" si="198"/>
        <v>2003</v>
      </c>
      <c r="H4197" s="4">
        <v>4</v>
      </c>
      <c r="I4197" s="3" t="s">
        <v>36</v>
      </c>
      <c r="J4197" s="3">
        <v>7</v>
      </c>
      <c r="K4197" s="3">
        <v>0</v>
      </c>
      <c r="L4197" s="3">
        <v>0</v>
      </c>
      <c r="M4197" s="3">
        <v>3</v>
      </c>
      <c r="N4197" s="3">
        <v>1</v>
      </c>
      <c r="O4197" s="3">
        <v>0</v>
      </c>
      <c r="P4197" s="3">
        <f t="shared" si="200"/>
        <v>13.2</v>
      </c>
      <c r="Q4197" s="3">
        <v>164</v>
      </c>
      <c r="R4197" s="3">
        <f t="shared" si="199"/>
        <v>2</v>
      </c>
      <c r="S4197" s="3">
        <v>11</v>
      </c>
      <c r="T4197" s="3">
        <f>IF(AND(H4197&lt;5,S4197&gt;=VLOOKUP(A4197,anni!$A$1:$O$32,6,0)),1,0)</f>
        <v>0</v>
      </c>
    </row>
    <row r="4198" spans="1:20" x14ac:dyDescent="0.3">
      <c r="A4198" s="3">
        <v>2003</v>
      </c>
      <c r="B4198" s="3">
        <v>277</v>
      </c>
      <c r="C4198" s="3" t="s">
        <v>45</v>
      </c>
      <c r="D4198" s="3" t="s">
        <v>49</v>
      </c>
      <c r="E4198" s="3" t="s">
        <v>49</v>
      </c>
      <c r="F4198" s="3">
        <v>4158</v>
      </c>
      <c r="G4198" s="3">
        <f t="shared" si="198"/>
        <v>2003</v>
      </c>
      <c r="H4198" s="4">
        <v>5</v>
      </c>
      <c r="I4198" s="3" t="s">
        <v>36</v>
      </c>
      <c r="J4198" s="3">
        <v>7</v>
      </c>
      <c r="K4198" s="3">
        <v>2</v>
      </c>
      <c r="L4198" s="3">
        <v>0</v>
      </c>
      <c r="M4198" s="3">
        <v>3</v>
      </c>
      <c r="N4198" s="3">
        <v>2</v>
      </c>
      <c r="O4198" s="3">
        <v>7</v>
      </c>
      <c r="P4198" s="3">
        <f t="shared" si="200"/>
        <v>21</v>
      </c>
      <c r="Q4198" s="3">
        <v>57</v>
      </c>
      <c r="R4198" s="3">
        <f t="shared" si="199"/>
        <v>3</v>
      </c>
      <c r="S4198" s="3">
        <v>21</v>
      </c>
      <c r="T4198" s="3">
        <f>IF(AND(H4198&lt;5,S4198&gt;=VLOOKUP(A4198,anni!$A$1:$O$32,6,0)),1,0)</f>
        <v>0</v>
      </c>
    </row>
    <row r="4199" spans="1:20" x14ac:dyDescent="0.3">
      <c r="A4199" s="3">
        <v>2003</v>
      </c>
      <c r="B4199" s="3">
        <v>278</v>
      </c>
      <c r="C4199" s="3" t="s">
        <v>69</v>
      </c>
      <c r="D4199" s="3" t="s">
        <v>78</v>
      </c>
      <c r="E4199" s="3" t="s">
        <v>78</v>
      </c>
      <c r="F4199" s="3">
        <v>4477</v>
      </c>
      <c r="G4199" s="3">
        <f t="shared" si="198"/>
        <v>2003</v>
      </c>
      <c r="H4199" s="4">
        <v>5</v>
      </c>
      <c r="I4199" s="3" t="s">
        <v>36</v>
      </c>
      <c r="J4199" s="3">
        <v>4</v>
      </c>
      <c r="K4199" s="3">
        <v>6</v>
      </c>
      <c r="L4199" s="3">
        <v>2</v>
      </c>
      <c r="M4199" s="3">
        <v>7</v>
      </c>
      <c r="N4199" s="3">
        <v>2</v>
      </c>
      <c r="O4199" s="3">
        <v>4</v>
      </c>
      <c r="P4199" s="3">
        <f t="shared" si="200"/>
        <v>25</v>
      </c>
      <c r="Q4199" s="3">
        <v>31</v>
      </c>
      <c r="R4199" s="3">
        <f t="shared" si="199"/>
        <v>1</v>
      </c>
      <c r="S4199" s="3">
        <v>25</v>
      </c>
      <c r="T4199" s="3">
        <f>IF(AND(H4199&lt;5,S4199&gt;=VLOOKUP(A4199,anni!$A$1:$O$32,6,0)),1,0)</f>
        <v>0</v>
      </c>
    </row>
    <row r="4200" spans="1:20" x14ac:dyDescent="0.3">
      <c r="A4200" s="3">
        <v>2003</v>
      </c>
      <c r="B4200" s="3">
        <v>279</v>
      </c>
      <c r="C4200" s="3" t="s">
        <v>47</v>
      </c>
      <c r="D4200" s="3" t="s">
        <v>105</v>
      </c>
      <c r="E4200" s="3" t="s">
        <v>105</v>
      </c>
      <c r="F4200" s="3">
        <v>4613</v>
      </c>
      <c r="G4200" s="3">
        <f t="shared" si="198"/>
        <v>2003</v>
      </c>
      <c r="H4200" s="4">
        <v>1</v>
      </c>
      <c r="I4200" s="3" t="s">
        <v>31</v>
      </c>
      <c r="J4200" s="3">
        <v>6</v>
      </c>
      <c r="K4200" s="3">
        <v>6</v>
      </c>
      <c r="L4200" s="3">
        <v>1</v>
      </c>
      <c r="M4200" s="3">
        <v>0</v>
      </c>
      <c r="N4200" s="3">
        <v>1</v>
      </c>
      <c r="O4200" s="3">
        <v>0</v>
      </c>
      <c r="P4200" s="3">
        <f t="shared" si="200"/>
        <v>25.2</v>
      </c>
      <c r="Q4200" s="3">
        <v>122</v>
      </c>
      <c r="R4200" s="3">
        <f t="shared" si="199"/>
        <v>5</v>
      </c>
      <c r="S4200" s="3">
        <v>14</v>
      </c>
      <c r="T4200" s="3">
        <f>IF(AND(H4200&lt;5,S4200&gt;=VLOOKUP(A4200,anni!$A$1:$O$32,6,0)),1,0)</f>
        <v>0</v>
      </c>
    </row>
    <row r="4201" spans="1:20" x14ac:dyDescent="0.3">
      <c r="A4201" s="3">
        <v>2003</v>
      </c>
      <c r="B4201" s="3">
        <v>280</v>
      </c>
      <c r="C4201" s="3" t="s">
        <v>101</v>
      </c>
      <c r="D4201" s="3" t="s">
        <v>104</v>
      </c>
      <c r="E4201" s="3" t="s">
        <v>104</v>
      </c>
      <c r="F4201" s="3">
        <v>4159</v>
      </c>
      <c r="G4201" s="3">
        <f t="shared" si="198"/>
        <v>2003</v>
      </c>
      <c r="H4201" s="4">
        <v>5</v>
      </c>
      <c r="I4201" s="3" t="s">
        <v>36</v>
      </c>
      <c r="J4201" s="3">
        <v>7</v>
      </c>
      <c r="K4201" s="3">
        <v>2</v>
      </c>
      <c r="L4201" s="3">
        <v>1</v>
      </c>
      <c r="M4201" s="3">
        <v>2</v>
      </c>
      <c r="N4201" s="3">
        <v>6</v>
      </c>
      <c r="O4201" s="3">
        <v>0</v>
      </c>
      <c r="P4201" s="3">
        <f t="shared" si="200"/>
        <v>18</v>
      </c>
      <c r="Q4201" s="3">
        <v>77</v>
      </c>
      <c r="R4201" s="3">
        <f t="shared" si="199"/>
        <v>2</v>
      </c>
      <c r="S4201" s="3">
        <v>18</v>
      </c>
      <c r="T4201" s="3">
        <f>IF(AND(H4201&lt;5,S4201&gt;=VLOOKUP(A4201,anni!$A$1:$O$32,6,0)),1,0)</f>
        <v>0</v>
      </c>
    </row>
    <row r="4202" spans="1:20" x14ac:dyDescent="0.3">
      <c r="A4202" s="3">
        <v>2003</v>
      </c>
      <c r="B4202" s="3">
        <v>281</v>
      </c>
      <c r="C4202" s="3" t="s">
        <v>43</v>
      </c>
      <c r="D4202" s="3" t="s">
        <v>58</v>
      </c>
      <c r="E4202" s="3" t="s">
        <v>58</v>
      </c>
      <c r="F4202" s="3">
        <v>4515</v>
      </c>
      <c r="G4202" s="3">
        <f t="shared" si="198"/>
        <v>2003</v>
      </c>
      <c r="H4202" s="4">
        <v>4</v>
      </c>
      <c r="I4202" s="3" t="s">
        <v>36</v>
      </c>
      <c r="J4202" s="3">
        <v>7</v>
      </c>
      <c r="K4202" s="3">
        <v>0</v>
      </c>
      <c r="L4202" s="3">
        <v>0</v>
      </c>
      <c r="M4202" s="3">
        <v>0</v>
      </c>
      <c r="N4202" s="3">
        <v>7</v>
      </c>
      <c r="O4202" s="3">
        <v>0</v>
      </c>
      <c r="P4202" s="3">
        <f t="shared" si="200"/>
        <v>16.8</v>
      </c>
      <c r="Q4202" s="3">
        <v>122</v>
      </c>
      <c r="R4202" s="3">
        <f t="shared" si="199"/>
        <v>2</v>
      </c>
      <c r="S4202" s="3">
        <v>14</v>
      </c>
      <c r="T4202" s="3">
        <f>IF(AND(H4202&lt;5,S4202&gt;=VLOOKUP(A4202,anni!$A$1:$O$32,6,0)),1,0)</f>
        <v>0</v>
      </c>
    </row>
    <row r="4203" spans="1:20" x14ac:dyDescent="0.3">
      <c r="A4203" s="3">
        <v>2003</v>
      </c>
      <c r="B4203" s="3">
        <v>282</v>
      </c>
      <c r="C4203" s="3" t="s">
        <v>62</v>
      </c>
      <c r="D4203" s="3" t="s">
        <v>134</v>
      </c>
      <c r="E4203" s="3" t="s">
        <v>134</v>
      </c>
      <c r="F4203" s="3">
        <v>4323</v>
      </c>
      <c r="G4203" s="3">
        <f t="shared" si="198"/>
        <v>2003</v>
      </c>
      <c r="H4203" s="4">
        <v>5</v>
      </c>
      <c r="I4203" s="3" t="s">
        <v>36</v>
      </c>
      <c r="J4203" s="3">
        <v>0</v>
      </c>
      <c r="K4203" s="3">
        <v>0</v>
      </c>
      <c r="L4203" s="3">
        <v>1</v>
      </c>
      <c r="M4203" s="3">
        <v>2</v>
      </c>
      <c r="N4203" s="3">
        <v>2</v>
      </c>
      <c r="O4203" s="3">
        <v>0</v>
      </c>
      <c r="P4203" s="3">
        <f t="shared" si="200"/>
        <v>5</v>
      </c>
      <c r="Q4203" s="3">
        <v>246</v>
      </c>
      <c r="R4203" s="3">
        <f t="shared" si="199"/>
        <v>2</v>
      </c>
      <c r="S4203" s="3">
        <v>5</v>
      </c>
      <c r="T4203" s="3">
        <f>IF(AND(H4203&lt;5,S4203&gt;=VLOOKUP(A4203,anni!$A$1:$O$32,6,0)),1,0)</f>
        <v>0</v>
      </c>
    </row>
    <row r="4204" spans="1:20" x14ac:dyDescent="0.3">
      <c r="A4204" s="3">
        <v>2003</v>
      </c>
      <c r="B4204" s="3">
        <v>283</v>
      </c>
      <c r="C4204" s="3" t="s">
        <v>47</v>
      </c>
      <c r="D4204" s="3" t="s">
        <v>118</v>
      </c>
      <c r="E4204" s="3" t="s">
        <v>118</v>
      </c>
      <c r="F4204" s="3">
        <v>4593</v>
      </c>
      <c r="G4204" s="3">
        <f t="shared" si="198"/>
        <v>2003</v>
      </c>
      <c r="H4204" s="4">
        <v>2</v>
      </c>
      <c r="I4204" s="3" t="s">
        <v>31</v>
      </c>
      <c r="J4204" s="3">
        <v>7</v>
      </c>
      <c r="K4204" s="3">
        <v>6</v>
      </c>
      <c r="L4204" s="3">
        <v>2</v>
      </c>
      <c r="M4204" s="3">
        <v>6</v>
      </c>
      <c r="N4204" s="3">
        <v>1</v>
      </c>
      <c r="O4204" s="3">
        <v>4</v>
      </c>
      <c r="P4204" s="3">
        <f t="shared" si="200"/>
        <v>41.6</v>
      </c>
      <c r="Q4204" s="3">
        <v>25</v>
      </c>
      <c r="R4204" s="3">
        <f t="shared" si="199"/>
        <v>3</v>
      </c>
      <c r="S4204" s="3">
        <v>26</v>
      </c>
      <c r="T4204" s="3">
        <f>IF(AND(H4204&lt;5,S4204&gt;=VLOOKUP(A4204,anni!$A$1:$O$32,6,0)),1,0)</f>
        <v>0</v>
      </c>
    </row>
    <row r="4205" spans="1:20" x14ac:dyDescent="0.3">
      <c r="A4205" s="3">
        <v>2003</v>
      </c>
      <c r="B4205" s="3">
        <v>284</v>
      </c>
      <c r="C4205" s="3" t="s">
        <v>53</v>
      </c>
      <c r="D4205" s="3" t="s">
        <v>113</v>
      </c>
      <c r="E4205" s="3" t="s">
        <v>113</v>
      </c>
      <c r="F4205" s="3">
        <v>4594</v>
      </c>
      <c r="G4205" s="3">
        <f t="shared" si="198"/>
        <v>2003</v>
      </c>
      <c r="H4205" s="4">
        <v>2</v>
      </c>
      <c r="I4205" s="3" t="s">
        <v>31</v>
      </c>
      <c r="J4205" s="3">
        <v>3</v>
      </c>
      <c r="K4205" s="3">
        <v>1</v>
      </c>
      <c r="L4205" s="3">
        <v>0</v>
      </c>
      <c r="M4205" s="3">
        <v>2</v>
      </c>
      <c r="N4205" s="3">
        <v>1</v>
      </c>
      <c r="O4205" s="3">
        <v>0</v>
      </c>
      <c r="P4205" s="3">
        <f t="shared" si="200"/>
        <v>11.200000000000001</v>
      </c>
      <c r="Q4205" s="3">
        <v>220</v>
      </c>
      <c r="R4205" s="3">
        <f t="shared" si="199"/>
        <v>2</v>
      </c>
      <c r="S4205" s="3">
        <v>7</v>
      </c>
      <c r="T4205" s="3">
        <f>IF(AND(H4205&lt;5,S4205&gt;=VLOOKUP(A4205,anni!$A$1:$O$32,6,0)),1,0)</f>
        <v>0</v>
      </c>
    </row>
    <row r="4206" spans="1:20" x14ac:dyDescent="0.3">
      <c r="A4206" s="3">
        <v>2003</v>
      </c>
      <c r="B4206" s="3">
        <v>285</v>
      </c>
      <c r="C4206" s="3" t="s">
        <v>56</v>
      </c>
      <c r="D4206" s="3" t="s">
        <v>71</v>
      </c>
      <c r="E4206" s="3" t="s">
        <v>71</v>
      </c>
      <c r="F4206" s="3">
        <v>3982</v>
      </c>
      <c r="G4206" s="3">
        <f t="shared" si="198"/>
        <v>2003</v>
      </c>
      <c r="H4206" s="4">
        <v>5</v>
      </c>
      <c r="I4206" s="3" t="s">
        <v>36</v>
      </c>
      <c r="J4206" s="3">
        <v>7</v>
      </c>
      <c r="K4206" s="3">
        <v>0</v>
      </c>
      <c r="L4206" s="3">
        <v>1</v>
      </c>
      <c r="M4206" s="3">
        <v>7</v>
      </c>
      <c r="N4206" s="3">
        <v>7</v>
      </c>
      <c r="O4206" s="3">
        <v>4</v>
      </c>
      <c r="P4206" s="3">
        <f t="shared" si="200"/>
        <v>26</v>
      </c>
      <c r="Q4206" s="3">
        <v>25</v>
      </c>
      <c r="R4206" s="3">
        <f t="shared" si="199"/>
        <v>3</v>
      </c>
      <c r="S4206" s="3">
        <v>26</v>
      </c>
      <c r="T4206" s="3">
        <f>IF(AND(H4206&lt;5,S4206&gt;=VLOOKUP(A4206,anni!$A$1:$O$32,6,0)),1,0)</f>
        <v>0</v>
      </c>
    </row>
    <row r="4207" spans="1:20" x14ac:dyDescent="0.3">
      <c r="A4207" s="3">
        <v>2003</v>
      </c>
      <c r="B4207" s="3">
        <v>286</v>
      </c>
      <c r="C4207" s="3" t="s">
        <v>47</v>
      </c>
      <c r="D4207" s="3" t="s">
        <v>100</v>
      </c>
      <c r="E4207" s="3" t="s">
        <v>100</v>
      </c>
      <c r="F4207" s="3">
        <v>4199</v>
      </c>
      <c r="G4207" s="3">
        <f t="shared" si="198"/>
        <v>2003</v>
      </c>
      <c r="H4207" s="4">
        <v>4</v>
      </c>
      <c r="I4207" s="3" t="s">
        <v>36</v>
      </c>
      <c r="J4207" s="3">
        <v>6</v>
      </c>
      <c r="K4207" s="3">
        <v>0</v>
      </c>
      <c r="L4207" s="3">
        <v>0</v>
      </c>
      <c r="M4207" s="3">
        <v>2</v>
      </c>
      <c r="N4207" s="3">
        <v>2</v>
      </c>
      <c r="O4207" s="3">
        <v>4</v>
      </c>
      <c r="P4207" s="3">
        <f t="shared" si="200"/>
        <v>16.8</v>
      </c>
      <c r="Q4207" s="3">
        <v>122</v>
      </c>
      <c r="R4207" s="3">
        <f t="shared" si="199"/>
        <v>3</v>
      </c>
      <c r="S4207" s="3">
        <v>14</v>
      </c>
      <c r="T4207" s="3">
        <f>IF(AND(H4207&lt;5,S4207&gt;=VLOOKUP(A4207,anni!$A$1:$O$32,6,0)),1,0)</f>
        <v>0</v>
      </c>
    </row>
    <row r="4208" spans="1:20" x14ac:dyDescent="0.3">
      <c r="A4208" s="3">
        <v>2003</v>
      </c>
      <c r="B4208" s="3">
        <v>287</v>
      </c>
      <c r="C4208" s="3" t="s">
        <v>34</v>
      </c>
      <c r="D4208" s="3" t="s">
        <v>41</v>
      </c>
      <c r="E4208" s="3" t="s">
        <v>41</v>
      </c>
      <c r="F4208" s="3">
        <v>4516</v>
      </c>
      <c r="G4208" s="3">
        <f t="shared" si="198"/>
        <v>2003</v>
      </c>
      <c r="H4208" s="4">
        <v>4</v>
      </c>
      <c r="I4208" s="3" t="s">
        <v>36</v>
      </c>
      <c r="J4208" s="3">
        <v>7</v>
      </c>
      <c r="K4208" s="3">
        <v>1</v>
      </c>
      <c r="L4208" s="3">
        <v>0</v>
      </c>
      <c r="M4208" s="3">
        <v>2</v>
      </c>
      <c r="N4208" s="3">
        <v>4</v>
      </c>
      <c r="O4208" s="3">
        <v>0</v>
      </c>
      <c r="P4208" s="3">
        <f t="shared" si="200"/>
        <v>16.8</v>
      </c>
      <c r="Q4208" s="3">
        <v>122</v>
      </c>
      <c r="R4208" s="3">
        <f t="shared" si="199"/>
        <v>1</v>
      </c>
      <c r="S4208" s="3">
        <v>14</v>
      </c>
      <c r="T4208" s="3">
        <f>IF(AND(H4208&lt;5,S4208&gt;=VLOOKUP(A4208,anni!$A$1:$O$32,6,0)),1,0)</f>
        <v>0</v>
      </c>
    </row>
    <row r="4209" spans="1:20" x14ac:dyDescent="0.3">
      <c r="A4209" s="3">
        <v>2003</v>
      </c>
      <c r="B4209" s="3">
        <v>288</v>
      </c>
      <c r="C4209" s="3" t="s">
        <v>47</v>
      </c>
      <c r="D4209" s="3" t="s">
        <v>81</v>
      </c>
      <c r="E4209" s="3" t="s">
        <v>81</v>
      </c>
      <c r="F4209" s="3">
        <v>4200</v>
      </c>
      <c r="G4209" s="3">
        <f t="shared" si="198"/>
        <v>2003</v>
      </c>
      <c r="H4209" s="4">
        <v>4</v>
      </c>
      <c r="I4209" s="3" t="s">
        <v>36</v>
      </c>
      <c r="J4209" s="3">
        <v>5</v>
      </c>
      <c r="K4209" s="3">
        <v>6</v>
      </c>
      <c r="L4209" s="3">
        <v>1</v>
      </c>
      <c r="M4209" s="3">
        <v>7</v>
      </c>
      <c r="N4209" s="3">
        <v>2</v>
      </c>
      <c r="O4209" s="3">
        <v>7</v>
      </c>
      <c r="P4209" s="3">
        <f t="shared" si="200"/>
        <v>0</v>
      </c>
      <c r="Q4209" s="3">
        <v>15</v>
      </c>
      <c r="R4209" s="3">
        <f t="shared" si="199"/>
        <v>4</v>
      </c>
      <c r="S4209" s="3">
        <v>28</v>
      </c>
      <c r="T4209" s="3">
        <f>IF(AND(H4209&lt;5,S4209&gt;=VLOOKUP(A4209,anni!$A$1:$O$32,6,0)),1,0)</f>
        <v>1</v>
      </c>
    </row>
    <row r="4210" spans="1:20" x14ac:dyDescent="0.3">
      <c r="A4210" s="3">
        <v>2003</v>
      </c>
      <c r="B4210" s="3">
        <v>289</v>
      </c>
      <c r="C4210" s="3" t="s">
        <v>32</v>
      </c>
      <c r="D4210" s="3" t="s">
        <v>61</v>
      </c>
      <c r="E4210" s="3" t="s">
        <v>61</v>
      </c>
      <c r="F4210" s="3">
        <v>4160</v>
      </c>
      <c r="G4210" s="3">
        <f t="shared" si="198"/>
        <v>2003</v>
      </c>
      <c r="H4210" s="4">
        <v>5</v>
      </c>
      <c r="I4210" s="3" t="s">
        <v>36</v>
      </c>
      <c r="J4210" s="3">
        <v>4</v>
      </c>
      <c r="K4210" s="3">
        <v>4</v>
      </c>
      <c r="L4210" s="3">
        <v>4</v>
      </c>
      <c r="M4210" s="3">
        <v>7</v>
      </c>
      <c r="N4210" s="3">
        <v>1</v>
      </c>
      <c r="O4210" s="3">
        <v>0</v>
      </c>
      <c r="P4210" s="3">
        <f t="shared" si="200"/>
        <v>20</v>
      </c>
      <c r="Q4210" s="3">
        <v>62</v>
      </c>
      <c r="R4210" s="3">
        <f t="shared" si="199"/>
        <v>3</v>
      </c>
      <c r="S4210" s="3">
        <v>20</v>
      </c>
      <c r="T4210" s="3">
        <f>IF(AND(H4210&lt;5,S4210&gt;=VLOOKUP(A4210,anni!$A$1:$O$32,6,0)),1,0)</f>
        <v>0</v>
      </c>
    </row>
    <row r="4211" spans="1:20" x14ac:dyDescent="0.3">
      <c r="A4211" s="3">
        <v>2003</v>
      </c>
      <c r="B4211" s="3">
        <v>290</v>
      </c>
      <c r="C4211" s="3" t="s">
        <v>43</v>
      </c>
      <c r="D4211" s="3" t="s">
        <v>44</v>
      </c>
      <c r="E4211" s="3" t="s">
        <v>44</v>
      </c>
      <c r="F4211" s="3">
        <v>4201</v>
      </c>
      <c r="G4211" s="3">
        <f t="shared" si="198"/>
        <v>2003</v>
      </c>
      <c r="H4211" s="4">
        <v>4</v>
      </c>
      <c r="I4211" s="3" t="s">
        <v>36</v>
      </c>
      <c r="J4211" s="3">
        <v>5</v>
      </c>
      <c r="K4211" s="3">
        <v>3</v>
      </c>
      <c r="L4211" s="3">
        <v>0</v>
      </c>
      <c r="M4211" s="3">
        <v>7</v>
      </c>
      <c r="N4211" s="3">
        <v>0</v>
      </c>
      <c r="O4211" s="3">
        <v>1</v>
      </c>
      <c r="P4211" s="3">
        <f t="shared" si="200"/>
        <v>19.2</v>
      </c>
      <c r="Q4211" s="3">
        <v>99</v>
      </c>
      <c r="R4211" s="3">
        <f t="shared" si="199"/>
        <v>3</v>
      </c>
      <c r="S4211" s="3">
        <v>16</v>
      </c>
      <c r="T4211" s="3">
        <f>IF(AND(H4211&lt;5,S4211&gt;=VLOOKUP(A4211,anni!$A$1:$O$32,6,0)),1,0)</f>
        <v>0</v>
      </c>
    </row>
    <row r="4212" spans="1:20" x14ac:dyDescent="0.3">
      <c r="A4212" s="3">
        <v>2003</v>
      </c>
      <c r="B4212" s="3">
        <v>291</v>
      </c>
      <c r="C4212" s="3" t="s">
        <v>32</v>
      </c>
      <c r="D4212" s="3" t="s">
        <v>127</v>
      </c>
      <c r="E4212" s="3" t="s">
        <v>127</v>
      </c>
      <c r="F4212" s="3">
        <v>4517</v>
      </c>
      <c r="G4212" s="3">
        <f t="shared" si="198"/>
        <v>2003</v>
      </c>
      <c r="H4212" s="4">
        <v>4</v>
      </c>
      <c r="I4212" s="3" t="s">
        <v>36</v>
      </c>
      <c r="J4212" s="3">
        <v>6</v>
      </c>
      <c r="K4212" s="3">
        <v>3</v>
      </c>
      <c r="L4212" s="3">
        <v>0</v>
      </c>
      <c r="M4212" s="3">
        <v>2</v>
      </c>
      <c r="N4212" s="3">
        <v>1</v>
      </c>
      <c r="O4212" s="3">
        <v>0</v>
      </c>
      <c r="P4212" s="3">
        <f t="shared" si="200"/>
        <v>14.399999999999999</v>
      </c>
      <c r="Q4212" s="3">
        <v>149</v>
      </c>
      <c r="R4212" s="3">
        <f t="shared" si="199"/>
        <v>2</v>
      </c>
      <c r="S4212" s="3">
        <v>12</v>
      </c>
      <c r="T4212" s="3">
        <f>IF(AND(H4212&lt;5,S4212&gt;=VLOOKUP(A4212,anni!$A$1:$O$32,6,0)),1,0)</f>
        <v>0</v>
      </c>
    </row>
    <row r="4213" spans="1:20" x14ac:dyDescent="0.3">
      <c r="A4213" s="3">
        <v>2003</v>
      </c>
      <c r="B4213" s="3">
        <v>292</v>
      </c>
      <c r="C4213" s="3" t="s">
        <v>37</v>
      </c>
      <c r="D4213" s="3" t="s">
        <v>96</v>
      </c>
      <c r="E4213" s="3" t="s">
        <v>96</v>
      </c>
      <c r="F4213" s="3">
        <v>4518</v>
      </c>
      <c r="G4213" s="3">
        <f t="shared" si="198"/>
        <v>2003</v>
      </c>
      <c r="H4213" s="4">
        <v>4</v>
      </c>
      <c r="I4213" s="3" t="s">
        <v>36</v>
      </c>
      <c r="J4213" s="3">
        <v>1</v>
      </c>
      <c r="K4213" s="3">
        <v>0</v>
      </c>
      <c r="L4213" s="3">
        <v>2</v>
      </c>
      <c r="M4213" s="3">
        <v>0</v>
      </c>
      <c r="N4213" s="3">
        <v>2</v>
      </c>
      <c r="O4213" s="3">
        <v>4</v>
      </c>
      <c r="P4213" s="3">
        <f t="shared" si="200"/>
        <v>10.799999999999999</v>
      </c>
      <c r="Q4213" s="3">
        <v>193</v>
      </c>
      <c r="R4213" s="3">
        <f t="shared" si="199"/>
        <v>2</v>
      </c>
      <c r="S4213" s="3">
        <v>9</v>
      </c>
      <c r="T4213" s="3">
        <f>IF(AND(H4213&lt;5,S4213&gt;=VLOOKUP(A4213,anni!$A$1:$O$32,6,0)),1,0)</f>
        <v>0</v>
      </c>
    </row>
    <row r="4214" spans="1:20" x14ac:dyDescent="0.3">
      <c r="A4214" s="3">
        <v>2003</v>
      </c>
      <c r="B4214" s="3">
        <v>293</v>
      </c>
      <c r="C4214" s="3" t="s">
        <v>50</v>
      </c>
      <c r="D4214" s="3" t="s">
        <v>140</v>
      </c>
      <c r="E4214" s="3" t="s">
        <v>140</v>
      </c>
      <c r="F4214" s="3">
        <v>4210</v>
      </c>
      <c r="G4214" s="3">
        <f t="shared" si="198"/>
        <v>2003</v>
      </c>
      <c r="H4214" s="4">
        <v>3</v>
      </c>
      <c r="I4214" s="3" t="s">
        <v>36</v>
      </c>
      <c r="J4214" s="3">
        <v>2</v>
      </c>
      <c r="K4214" s="3">
        <v>7</v>
      </c>
      <c r="L4214" s="3">
        <v>0</v>
      </c>
      <c r="M4214" s="3">
        <v>7</v>
      </c>
      <c r="N4214" s="3">
        <v>1</v>
      </c>
      <c r="O4214" s="3">
        <v>1</v>
      </c>
      <c r="P4214" s="3">
        <f t="shared" si="200"/>
        <v>25.2</v>
      </c>
      <c r="Q4214" s="3">
        <v>77</v>
      </c>
      <c r="R4214" s="3">
        <f t="shared" si="199"/>
        <v>4</v>
      </c>
      <c r="S4214" s="3">
        <v>18</v>
      </c>
      <c r="T4214" s="3">
        <f>IF(AND(H4214&lt;5,S4214&gt;=VLOOKUP(A4214,anni!$A$1:$O$32,6,0)),1,0)</f>
        <v>0</v>
      </c>
    </row>
    <row r="4215" spans="1:20" x14ac:dyDescent="0.3">
      <c r="A4215" s="3">
        <v>2003</v>
      </c>
      <c r="B4215" s="3">
        <v>294</v>
      </c>
      <c r="C4215" s="3" t="s">
        <v>34</v>
      </c>
      <c r="D4215" s="3" t="s">
        <v>103</v>
      </c>
      <c r="E4215" s="3" t="s">
        <v>103</v>
      </c>
      <c r="F4215" s="3">
        <v>4541</v>
      </c>
      <c r="G4215" s="3">
        <f t="shared" si="198"/>
        <v>2003</v>
      </c>
      <c r="H4215" s="4">
        <v>3</v>
      </c>
      <c r="I4215" s="3" t="s">
        <v>36</v>
      </c>
      <c r="J4215" s="3">
        <v>7</v>
      </c>
      <c r="K4215" s="3">
        <v>6</v>
      </c>
      <c r="L4215" s="3">
        <v>1</v>
      </c>
      <c r="M4215" s="3">
        <v>1</v>
      </c>
      <c r="N4215" s="3">
        <v>1</v>
      </c>
      <c r="O4215" s="3">
        <v>0</v>
      </c>
      <c r="P4215" s="3">
        <f t="shared" si="200"/>
        <v>22.4</v>
      </c>
      <c r="Q4215" s="3">
        <v>99</v>
      </c>
      <c r="R4215" s="3">
        <f t="shared" si="199"/>
        <v>1</v>
      </c>
      <c r="S4215" s="3">
        <v>16</v>
      </c>
      <c r="T4215" s="3">
        <f>IF(AND(H4215&lt;5,S4215&gt;=VLOOKUP(A4215,anni!$A$1:$O$32,6,0)),1,0)</f>
        <v>0</v>
      </c>
    </row>
    <row r="4216" spans="1:20" x14ac:dyDescent="0.3">
      <c r="A4216" s="3">
        <v>2003</v>
      </c>
      <c r="B4216" s="3">
        <v>295</v>
      </c>
      <c r="C4216" s="3" t="s">
        <v>69</v>
      </c>
      <c r="D4216" s="3" t="s">
        <v>70</v>
      </c>
      <c r="E4216" s="3" t="s">
        <v>70</v>
      </c>
      <c r="F4216" s="3">
        <v>4203</v>
      </c>
      <c r="G4216" s="3">
        <f t="shared" si="198"/>
        <v>2003</v>
      </c>
      <c r="H4216" s="4">
        <v>4</v>
      </c>
      <c r="I4216" s="3" t="s">
        <v>36</v>
      </c>
      <c r="J4216" s="3">
        <v>6</v>
      </c>
      <c r="K4216" s="3">
        <v>4</v>
      </c>
      <c r="L4216" s="3">
        <v>1</v>
      </c>
      <c r="M4216" s="3">
        <v>7</v>
      </c>
      <c r="N4216" s="3">
        <v>2</v>
      </c>
      <c r="O4216" s="3">
        <v>0</v>
      </c>
      <c r="P4216" s="3">
        <f t="shared" si="200"/>
        <v>24</v>
      </c>
      <c r="Q4216" s="3">
        <v>62</v>
      </c>
      <c r="R4216" s="3">
        <f t="shared" si="199"/>
        <v>3</v>
      </c>
      <c r="S4216" s="3">
        <v>20</v>
      </c>
      <c r="T4216" s="3">
        <f>IF(AND(H4216&lt;5,S4216&gt;=VLOOKUP(A4216,anni!$A$1:$O$32,6,0)),1,0)</f>
        <v>0</v>
      </c>
    </row>
    <row r="4217" spans="1:20" x14ac:dyDescent="0.3">
      <c r="A4217" s="3">
        <v>2003</v>
      </c>
      <c r="B4217" s="3">
        <v>296</v>
      </c>
      <c r="C4217" s="3" t="s">
        <v>45</v>
      </c>
      <c r="D4217" s="3" t="s">
        <v>74</v>
      </c>
      <c r="E4217" s="3" t="s">
        <v>74</v>
      </c>
      <c r="F4217" s="3">
        <v>4478</v>
      </c>
      <c r="G4217" s="3">
        <f t="shared" si="198"/>
        <v>2003</v>
      </c>
      <c r="H4217" s="4">
        <v>5</v>
      </c>
      <c r="I4217" s="3" t="s">
        <v>36</v>
      </c>
      <c r="J4217" s="3">
        <v>5</v>
      </c>
      <c r="K4217" s="3">
        <v>3</v>
      </c>
      <c r="L4217" s="3">
        <v>0</v>
      </c>
      <c r="M4217" s="3">
        <v>1</v>
      </c>
      <c r="N4217" s="3">
        <v>2</v>
      </c>
      <c r="O4217" s="3">
        <v>0</v>
      </c>
      <c r="P4217" s="3">
        <f t="shared" si="200"/>
        <v>11</v>
      </c>
      <c r="Q4217" s="3">
        <v>164</v>
      </c>
      <c r="R4217" s="3">
        <f t="shared" si="199"/>
        <v>1</v>
      </c>
      <c r="S4217" s="3">
        <v>11</v>
      </c>
      <c r="T4217" s="3">
        <f>IF(AND(H4217&lt;5,S4217&gt;=VLOOKUP(A4217,anni!$A$1:$O$32,6,0)),1,0)</f>
        <v>0</v>
      </c>
    </row>
    <row r="4218" spans="1:20" x14ac:dyDescent="0.3">
      <c r="A4218" s="3">
        <v>2003</v>
      </c>
      <c r="B4218" s="3">
        <v>297</v>
      </c>
      <c r="C4218" s="3" t="s">
        <v>45</v>
      </c>
      <c r="D4218" s="3" t="s">
        <v>46</v>
      </c>
      <c r="E4218" s="3" t="s">
        <v>46</v>
      </c>
      <c r="F4218" s="3">
        <v>4595</v>
      </c>
      <c r="G4218" s="3">
        <f t="shared" si="198"/>
        <v>2003</v>
      </c>
      <c r="H4218" s="4">
        <v>2</v>
      </c>
      <c r="I4218" s="3" t="s">
        <v>31</v>
      </c>
      <c r="J4218" s="3">
        <v>3</v>
      </c>
      <c r="K4218" s="3">
        <v>0</v>
      </c>
      <c r="L4218" s="3">
        <v>0</v>
      </c>
      <c r="M4218" s="3">
        <v>1</v>
      </c>
      <c r="N4218" s="3">
        <v>1</v>
      </c>
      <c r="O4218" s="3">
        <v>0</v>
      </c>
      <c r="P4218" s="3">
        <f t="shared" si="200"/>
        <v>8</v>
      </c>
      <c r="Q4218" s="3">
        <v>246</v>
      </c>
      <c r="R4218" s="3">
        <f t="shared" si="199"/>
        <v>1</v>
      </c>
      <c r="S4218" s="3">
        <v>5</v>
      </c>
      <c r="T4218" s="3">
        <f>IF(AND(H4218&lt;5,S4218&gt;=VLOOKUP(A4218,anni!$A$1:$O$32,6,0)),1,0)</f>
        <v>0</v>
      </c>
    </row>
    <row r="4219" spans="1:20" x14ac:dyDescent="0.3">
      <c r="A4219" s="3">
        <v>2002</v>
      </c>
      <c r="B4219" s="3">
        <v>1</v>
      </c>
      <c r="C4219" s="3" t="s">
        <v>29</v>
      </c>
      <c r="D4219" s="3" t="s">
        <v>30</v>
      </c>
      <c r="E4219" s="3" t="s">
        <v>30</v>
      </c>
      <c r="F4219" s="3">
        <v>4353</v>
      </c>
      <c r="G4219" s="3">
        <f t="shared" si="198"/>
        <v>2002</v>
      </c>
      <c r="H4219" s="4">
        <v>2</v>
      </c>
      <c r="I4219" s="3" t="s">
        <v>31</v>
      </c>
      <c r="J4219" s="3">
        <v>6</v>
      </c>
      <c r="K4219" s="3">
        <v>0</v>
      </c>
      <c r="L4219" s="3">
        <v>0</v>
      </c>
      <c r="M4219" s="3">
        <v>0</v>
      </c>
      <c r="N4219" s="3">
        <v>2</v>
      </c>
      <c r="O4219" s="3">
        <v>0</v>
      </c>
      <c r="P4219" s="3">
        <f t="shared" si="200"/>
        <v>12.8</v>
      </c>
      <c r="Q4219" s="3">
        <v>233</v>
      </c>
      <c r="R4219" s="3">
        <f t="shared" si="199"/>
        <v>4</v>
      </c>
      <c r="S4219" s="3">
        <v>8</v>
      </c>
      <c r="T4219" s="3">
        <f>IF(AND(H4219&lt;5,S4219&gt;=VLOOKUP(A4219,anni!$A$1:$O$32,6,0)),1,0)</f>
        <v>0</v>
      </c>
    </row>
    <row r="4220" spans="1:20" x14ac:dyDescent="0.3">
      <c r="A4220" s="3">
        <v>2002</v>
      </c>
      <c r="B4220" s="3">
        <v>2</v>
      </c>
      <c r="C4220" s="3" t="s">
        <v>37</v>
      </c>
      <c r="D4220" s="3" t="s">
        <v>96</v>
      </c>
      <c r="E4220" s="3" t="s">
        <v>96</v>
      </c>
      <c r="F4220" s="3">
        <v>4211</v>
      </c>
      <c r="G4220" s="3">
        <f t="shared" si="198"/>
        <v>2002</v>
      </c>
      <c r="H4220" s="4">
        <v>5</v>
      </c>
      <c r="I4220" s="3" t="s">
        <v>36</v>
      </c>
      <c r="J4220" s="3">
        <v>3</v>
      </c>
      <c r="K4220" s="3">
        <v>1</v>
      </c>
      <c r="L4220" s="3">
        <v>3</v>
      </c>
      <c r="M4220" s="3">
        <v>4</v>
      </c>
      <c r="N4220" s="3">
        <v>0</v>
      </c>
      <c r="O4220" s="3">
        <v>2</v>
      </c>
      <c r="P4220" s="3">
        <f t="shared" si="200"/>
        <v>13</v>
      </c>
      <c r="Q4220" s="3">
        <v>160</v>
      </c>
      <c r="R4220" s="3">
        <f t="shared" si="199"/>
        <v>1</v>
      </c>
      <c r="S4220" s="3">
        <v>13</v>
      </c>
      <c r="T4220" s="3">
        <f>IF(AND(H4220&lt;5,S4220&gt;=VLOOKUP(A4220,anni!$A$1:$O$32,6,0)),1,0)</f>
        <v>0</v>
      </c>
    </row>
    <row r="4221" spans="1:20" x14ac:dyDescent="0.3">
      <c r="A4221" s="3">
        <v>2002</v>
      </c>
      <c r="B4221" s="3">
        <v>3</v>
      </c>
      <c r="C4221" s="3" t="s">
        <v>59</v>
      </c>
      <c r="D4221" s="3" t="s">
        <v>60</v>
      </c>
      <c r="E4221" s="3" t="s">
        <v>60</v>
      </c>
      <c r="F4221" s="3">
        <v>4326</v>
      </c>
      <c r="G4221" s="3">
        <f t="shared" si="198"/>
        <v>2002</v>
      </c>
      <c r="H4221" s="4">
        <v>3</v>
      </c>
      <c r="I4221" s="3" t="s">
        <v>36</v>
      </c>
      <c r="J4221" s="3">
        <v>5</v>
      </c>
      <c r="K4221" s="3">
        <v>7</v>
      </c>
      <c r="L4221" s="3">
        <v>7</v>
      </c>
      <c r="M4221" s="3">
        <v>0</v>
      </c>
      <c r="N4221" s="3">
        <v>0</v>
      </c>
      <c r="O4221" s="3">
        <v>2</v>
      </c>
      <c r="P4221" s="3">
        <f t="shared" si="200"/>
        <v>29.4</v>
      </c>
      <c r="Q4221" s="3">
        <v>85</v>
      </c>
      <c r="R4221" s="3">
        <f t="shared" si="199"/>
        <v>3</v>
      </c>
      <c r="S4221" s="3">
        <v>21</v>
      </c>
      <c r="T4221" s="3">
        <f>IF(AND(H4221&lt;5,S4221&gt;=VLOOKUP(A4221,anni!$A$1:$O$32,6,0)),1,0)</f>
        <v>0</v>
      </c>
    </row>
    <row r="4222" spans="1:20" x14ac:dyDescent="0.3">
      <c r="A4222" s="3">
        <v>2002</v>
      </c>
      <c r="B4222" s="3">
        <v>4</v>
      </c>
      <c r="C4222" s="3" t="s">
        <v>29</v>
      </c>
      <c r="D4222" s="3" t="s">
        <v>139</v>
      </c>
      <c r="E4222" s="3" t="s">
        <v>139</v>
      </c>
      <c r="F4222" s="3">
        <v>4212</v>
      </c>
      <c r="G4222" s="3">
        <f t="shared" si="198"/>
        <v>2002</v>
      </c>
      <c r="H4222" s="4">
        <v>5</v>
      </c>
      <c r="I4222" s="3" t="s">
        <v>36</v>
      </c>
      <c r="J4222" s="3">
        <v>2</v>
      </c>
      <c r="K4222" s="3">
        <v>0</v>
      </c>
      <c r="L4222" s="3">
        <v>3</v>
      </c>
      <c r="M4222" s="3">
        <v>0</v>
      </c>
      <c r="N4222" s="3">
        <v>0</v>
      </c>
      <c r="O4222" s="3">
        <v>2</v>
      </c>
      <c r="P4222" s="3">
        <f t="shared" si="200"/>
        <v>7</v>
      </c>
      <c r="Q4222" s="3">
        <v>242</v>
      </c>
      <c r="R4222" s="3">
        <f t="shared" si="199"/>
        <v>1</v>
      </c>
      <c r="S4222" s="3">
        <v>7</v>
      </c>
      <c r="T4222" s="3">
        <f>IF(AND(H4222&lt;5,S4222&gt;=VLOOKUP(A4222,anni!$A$1:$O$32,6,0)),1,0)</f>
        <v>0</v>
      </c>
    </row>
    <row r="4223" spans="1:20" x14ac:dyDescent="0.3">
      <c r="A4223" s="3">
        <v>2002</v>
      </c>
      <c r="B4223" s="3">
        <v>5</v>
      </c>
      <c r="C4223" s="3" t="s">
        <v>37</v>
      </c>
      <c r="D4223" s="3" t="s">
        <v>55</v>
      </c>
      <c r="E4223" s="3" t="s">
        <v>55</v>
      </c>
      <c r="F4223" s="3">
        <v>3958</v>
      </c>
      <c r="G4223" s="3">
        <f t="shared" si="198"/>
        <v>2002</v>
      </c>
      <c r="H4223" s="4">
        <v>4</v>
      </c>
      <c r="I4223" s="3" t="s">
        <v>36</v>
      </c>
      <c r="J4223" s="3">
        <v>7</v>
      </c>
      <c r="K4223" s="3">
        <v>7</v>
      </c>
      <c r="L4223" s="3">
        <v>4</v>
      </c>
      <c r="M4223" s="3">
        <v>7</v>
      </c>
      <c r="N4223" s="3">
        <v>7</v>
      </c>
      <c r="O4223" s="3">
        <v>2</v>
      </c>
      <c r="P4223" s="3">
        <f t="shared" si="200"/>
        <v>40.799999999999997</v>
      </c>
      <c r="Q4223" s="3">
        <v>14</v>
      </c>
      <c r="R4223" s="3">
        <f t="shared" si="199"/>
        <v>3</v>
      </c>
      <c r="S4223" s="3">
        <v>34</v>
      </c>
      <c r="T4223" s="3">
        <f>IF(AND(H4223&lt;5,S4223&gt;=VLOOKUP(A4223,anni!$A$1:$O$32,6,0)),1,0)</f>
        <v>0</v>
      </c>
    </row>
    <row r="4224" spans="1:20" x14ac:dyDescent="0.3">
      <c r="A4224" s="3">
        <v>2002</v>
      </c>
      <c r="B4224" s="3">
        <v>6</v>
      </c>
      <c r="C4224" s="3" t="s">
        <v>56</v>
      </c>
      <c r="D4224" s="3" t="s">
        <v>71</v>
      </c>
      <c r="E4224" s="3" t="s">
        <v>71</v>
      </c>
      <c r="F4224" s="3">
        <v>4327</v>
      </c>
      <c r="G4224" s="3">
        <f t="shared" si="198"/>
        <v>2002</v>
      </c>
      <c r="H4224" s="4">
        <v>3</v>
      </c>
      <c r="I4224" s="3" t="s">
        <v>36</v>
      </c>
      <c r="J4224" s="3">
        <v>2</v>
      </c>
      <c r="K4224" s="3">
        <v>4</v>
      </c>
      <c r="L4224" s="3">
        <v>0</v>
      </c>
      <c r="M4224" s="3">
        <v>1</v>
      </c>
      <c r="N4224" s="3">
        <v>0</v>
      </c>
      <c r="O4224" s="3">
        <v>2</v>
      </c>
      <c r="P4224" s="3">
        <f t="shared" si="200"/>
        <v>12.6</v>
      </c>
      <c r="Q4224" s="3">
        <v>214</v>
      </c>
      <c r="R4224" s="3">
        <f t="shared" si="199"/>
        <v>2</v>
      </c>
      <c r="S4224" s="3">
        <v>9</v>
      </c>
      <c r="T4224" s="3">
        <f>IF(AND(H4224&lt;5,S4224&gt;=VLOOKUP(A4224,anni!$A$1:$O$32,6,0)),1,0)</f>
        <v>0</v>
      </c>
    </row>
    <row r="4225" spans="1:20" x14ac:dyDescent="0.3">
      <c r="A4225" s="3">
        <v>2002</v>
      </c>
      <c r="B4225" s="3">
        <v>7</v>
      </c>
      <c r="C4225" s="3" t="s">
        <v>29</v>
      </c>
      <c r="D4225" s="3" t="s">
        <v>122</v>
      </c>
      <c r="E4225" s="3" t="s">
        <v>122</v>
      </c>
      <c r="F4225" s="3">
        <v>4354</v>
      </c>
      <c r="G4225" s="3">
        <f t="shared" si="198"/>
        <v>2002</v>
      </c>
      <c r="H4225" s="4">
        <v>2</v>
      </c>
      <c r="I4225" s="3" t="s">
        <v>31</v>
      </c>
      <c r="J4225" s="3">
        <v>0</v>
      </c>
      <c r="K4225" s="3">
        <v>0</v>
      </c>
      <c r="L4225" s="3">
        <v>1</v>
      </c>
      <c r="M4225" s="3">
        <v>0</v>
      </c>
      <c r="N4225" s="3">
        <v>0</v>
      </c>
      <c r="O4225" s="3">
        <v>0</v>
      </c>
      <c r="P4225" s="3">
        <f t="shared" si="200"/>
        <v>1.6</v>
      </c>
      <c r="Q4225" s="3">
        <v>284</v>
      </c>
      <c r="R4225" s="3">
        <f t="shared" si="199"/>
        <v>1</v>
      </c>
      <c r="S4225" s="3">
        <v>1</v>
      </c>
      <c r="T4225" s="3">
        <f>IF(AND(H4225&lt;5,S4225&gt;=VLOOKUP(A4225,anni!$A$1:$O$32,6,0)),1,0)</f>
        <v>0</v>
      </c>
    </row>
    <row r="4226" spans="1:20" x14ac:dyDescent="0.3">
      <c r="A4226" s="3">
        <v>2002</v>
      </c>
      <c r="B4226" s="3">
        <v>8</v>
      </c>
      <c r="C4226" s="3" t="s">
        <v>45</v>
      </c>
      <c r="D4226" s="3" t="s">
        <v>68</v>
      </c>
      <c r="E4226" s="3" t="s">
        <v>68</v>
      </c>
      <c r="F4226" s="3">
        <v>3940</v>
      </c>
      <c r="G4226" s="3">
        <f t="shared" ref="G4226:G4289" si="201">A4226</f>
        <v>2002</v>
      </c>
      <c r="H4226" s="4">
        <v>5</v>
      </c>
      <c r="I4226" s="3" t="s">
        <v>36</v>
      </c>
      <c r="J4226" s="3">
        <v>6</v>
      </c>
      <c r="K4226" s="3">
        <v>7</v>
      </c>
      <c r="L4226" s="3">
        <v>7</v>
      </c>
      <c r="M4226" s="3">
        <v>6</v>
      </c>
      <c r="N4226" s="3">
        <v>0</v>
      </c>
      <c r="O4226" s="3">
        <v>4</v>
      </c>
      <c r="P4226" s="3">
        <f t="shared" si="200"/>
        <v>30</v>
      </c>
      <c r="Q4226" s="3">
        <v>31</v>
      </c>
      <c r="R4226" s="3">
        <f t="shared" si="199"/>
        <v>3</v>
      </c>
      <c r="S4226" s="3">
        <v>30</v>
      </c>
      <c r="T4226" s="3">
        <f>IF(AND(H4226&lt;5,S4226&gt;=VLOOKUP(A4226,anni!$A$1:$O$32,6,0)),1,0)</f>
        <v>0</v>
      </c>
    </row>
    <row r="4227" spans="1:20" x14ac:dyDescent="0.3">
      <c r="A4227" s="3">
        <v>2002</v>
      </c>
      <c r="B4227" s="3">
        <v>9</v>
      </c>
      <c r="C4227" s="3" t="s">
        <v>45</v>
      </c>
      <c r="D4227" s="3" t="s">
        <v>49</v>
      </c>
      <c r="E4227" s="3" t="s">
        <v>49</v>
      </c>
      <c r="F4227" s="3">
        <v>4355</v>
      </c>
      <c r="G4227" s="3">
        <f t="shared" si="201"/>
        <v>2002</v>
      </c>
      <c r="H4227" s="4">
        <v>2</v>
      </c>
      <c r="I4227" s="3" t="s">
        <v>31</v>
      </c>
      <c r="J4227" s="3">
        <v>2</v>
      </c>
      <c r="K4227" s="3">
        <v>6</v>
      </c>
      <c r="L4227" s="3">
        <v>2</v>
      </c>
      <c r="M4227" s="3">
        <v>1</v>
      </c>
      <c r="N4227" s="3">
        <v>0</v>
      </c>
      <c r="O4227" s="3">
        <v>2</v>
      </c>
      <c r="P4227" s="3">
        <f t="shared" si="200"/>
        <v>20.8</v>
      </c>
      <c r="Q4227" s="3">
        <v>160</v>
      </c>
      <c r="R4227" s="3">
        <f t="shared" si="199"/>
        <v>4</v>
      </c>
      <c r="S4227" s="3">
        <v>13</v>
      </c>
      <c r="T4227" s="3">
        <f>IF(AND(H4227&lt;5,S4227&gt;=VLOOKUP(A4227,anni!$A$1:$O$32,6,0)),1,0)</f>
        <v>0</v>
      </c>
    </row>
    <row r="4228" spans="1:20" x14ac:dyDescent="0.3">
      <c r="A4228" s="3">
        <v>2002</v>
      </c>
      <c r="B4228" s="3">
        <v>10</v>
      </c>
      <c r="C4228" s="3" t="s">
        <v>34</v>
      </c>
      <c r="D4228" s="3" t="s">
        <v>41</v>
      </c>
      <c r="E4228" s="3" t="s">
        <v>41</v>
      </c>
      <c r="F4228" s="3">
        <v>4356</v>
      </c>
      <c r="G4228" s="3">
        <f t="shared" si="201"/>
        <v>2002</v>
      </c>
      <c r="H4228" s="4">
        <v>2</v>
      </c>
      <c r="I4228" s="3" t="s">
        <v>31</v>
      </c>
      <c r="J4228" s="3">
        <v>5</v>
      </c>
      <c r="K4228" s="3">
        <v>1</v>
      </c>
      <c r="L4228" s="3">
        <v>4</v>
      </c>
      <c r="M4228" s="3">
        <v>1</v>
      </c>
      <c r="N4228" s="3">
        <v>7</v>
      </c>
      <c r="O4228" s="3">
        <v>5</v>
      </c>
      <c r="P4228" s="3">
        <f t="shared" si="200"/>
        <v>36.800000000000004</v>
      </c>
      <c r="Q4228" s="3">
        <v>69</v>
      </c>
      <c r="R4228" s="3">
        <f t="shared" si="199"/>
        <v>4</v>
      </c>
      <c r="S4228" s="3">
        <v>23</v>
      </c>
      <c r="T4228" s="3">
        <f>IF(AND(H4228&lt;5,S4228&gt;=VLOOKUP(A4228,anni!$A$1:$O$32,6,0)),1,0)</f>
        <v>0</v>
      </c>
    </row>
    <row r="4229" spans="1:20" x14ac:dyDescent="0.3">
      <c r="A4229" s="3">
        <v>2002</v>
      </c>
      <c r="B4229" s="3">
        <v>11</v>
      </c>
      <c r="C4229" s="3" t="s">
        <v>69</v>
      </c>
      <c r="D4229" s="3" t="s">
        <v>137</v>
      </c>
      <c r="E4229" s="3" t="s">
        <v>137</v>
      </c>
      <c r="F4229" s="3">
        <v>4279</v>
      </c>
      <c r="G4229" s="3">
        <f t="shared" si="201"/>
        <v>2002</v>
      </c>
      <c r="H4229" s="4">
        <v>4</v>
      </c>
      <c r="I4229" s="3" t="s">
        <v>36</v>
      </c>
      <c r="J4229" s="3">
        <v>5</v>
      </c>
      <c r="K4229" s="3">
        <v>4</v>
      </c>
      <c r="L4229" s="3">
        <v>0</v>
      </c>
      <c r="M4229" s="3">
        <v>6</v>
      </c>
      <c r="N4229" s="3">
        <v>2</v>
      </c>
      <c r="O4229" s="3">
        <v>2</v>
      </c>
      <c r="P4229" s="3">
        <f t="shared" si="200"/>
        <v>22.8</v>
      </c>
      <c r="Q4229" s="3">
        <v>105</v>
      </c>
      <c r="R4229" s="3">
        <f t="shared" si="199"/>
        <v>2</v>
      </c>
      <c r="S4229" s="3">
        <v>19</v>
      </c>
      <c r="T4229" s="3">
        <f>IF(AND(H4229&lt;5,S4229&gt;=VLOOKUP(A4229,anni!$A$1:$O$32,6,0)),1,0)</f>
        <v>0</v>
      </c>
    </row>
    <row r="4230" spans="1:20" x14ac:dyDescent="0.3">
      <c r="A4230" s="3">
        <v>2002</v>
      </c>
      <c r="B4230" s="3">
        <v>12</v>
      </c>
      <c r="C4230" s="3" t="s">
        <v>32</v>
      </c>
      <c r="D4230" s="3" t="s">
        <v>95</v>
      </c>
      <c r="E4230" s="3" t="s">
        <v>95</v>
      </c>
      <c r="F4230" s="3">
        <v>4213</v>
      </c>
      <c r="G4230" s="3">
        <f t="shared" si="201"/>
        <v>2002</v>
      </c>
      <c r="H4230" s="4">
        <v>5</v>
      </c>
      <c r="I4230" s="3" t="s">
        <v>36</v>
      </c>
      <c r="J4230" s="3">
        <v>2</v>
      </c>
      <c r="K4230" s="3">
        <v>7</v>
      </c>
      <c r="L4230" s="3">
        <v>1</v>
      </c>
      <c r="M4230" s="3">
        <v>0</v>
      </c>
      <c r="N4230" s="3">
        <v>0</v>
      </c>
      <c r="O4230" s="3">
        <v>0</v>
      </c>
      <c r="P4230" s="3">
        <f t="shared" si="200"/>
        <v>10</v>
      </c>
      <c r="Q4230" s="3">
        <v>202</v>
      </c>
      <c r="R4230" s="3">
        <f t="shared" si="199"/>
        <v>1</v>
      </c>
      <c r="S4230" s="3">
        <v>10</v>
      </c>
      <c r="T4230" s="3">
        <f>IF(AND(H4230&lt;5,S4230&gt;=VLOOKUP(A4230,anni!$A$1:$O$32,6,0)),1,0)</f>
        <v>0</v>
      </c>
    </row>
    <row r="4231" spans="1:20" x14ac:dyDescent="0.3">
      <c r="A4231" s="3">
        <v>2002</v>
      </c>
      <c r="B4231" s="3">
        <v>13</v>
      </c>
      <c r="C4231" s="3" t="s">
        <v>101</v>
      </c>
      <c r="D4231" s="3" t="s">
        <v>116</v>
      </c>
      <c r="E4231" s="3" t="s">
        <v>116</v>
      </c>
      <c r="F4231" s="3">
        <v>4214</v>
      </c>
      <c r="G4231" s="3">
        <f t="shared" si="201"/>
        <v>2002</v>
      </c>
      <c r="H4231" s="4">
        <v>5</v>
      </c>
      <c r="I4231" s="3" t="s">
        <v>36</v>
      </c>
      <c r="J4231" s="3">
        <v>2</v>
      </c>
      <c r="K4231" s="3">
        <v>1</v>
      </c>
      <c r="L4231" s="3">
        <v>1</v>
      </c>
      <c r="M4231" s="3">
        <v>0</v>
      </c>
      <c r="N4231" s="3">
        <v>0</v>
      </c>
      <c r="O4231" s="3">
        <v>0</v>
      </c>
      <c r="P4231" s="3">
        <f t="shared" si="200"/>
        <v>4</v>
      </c>
      <c r="Q4231" s="3">
        <v>262</v>
      </c>
      <c r="R4231" s="3">
        <f t="shared" si="199"/>
        <v>1</v>
      </c>
      <c r="S4231" s="3">
        <v>4</v>
      </c>
      <c r="T4231" s="3">
        <f>IF(AND(H4231&lt;5,S4231&gt;=VLOOKUP(A4231,anni!$A$1:$O$32,6,0)),1,0)</f>
        <v>0</v>
      </c>
    </row>
    <row r="4232" spans="1:20" x14ac:dyDescent="0.3">
      <c r="A4232" s="3">
        <v>2002</v>
      </c>
      <c r="B4232" s="3">
        <v>14</v>
      </c>
      <c r="C4232" s="3" t="s">
        <v>43</v>
      </c>
      <c r="D4232" s="3" t="s">
        <v>91</v>
      </c>
      <c r="E4232" s="3" t="s">
        <v>91</v>
      </c>
      <c r="F4232" s="3">
        <v>4357</v>
      </c>
      <c r="G4232" s="3">
        <f t="shared" si="201"/>
        <v>2002</v>
      </c>
      <c r="H4232" s="4">
        <v>2</v>
      </c>
      <c r="I4232" s="3" t="s">
        <v>31</v>
      </c>
      <c r="J4232" s="3">
        <v>0</v>
      </c>
      <c r="K4232" s="3">
        <v>6</v>
      </c>
      <c r="L4232" s="3">
        <v>7</v>
      </c>
      <c r="M4232" s="3">
        <v>0</v>
      </c>
      <c r="N4232" s="3">
        <v>0</v>
      </c>
      <c r="O4232" s="3">
        <v>0</v>
      </c>
      <c r="P4232" s="3">
        <f t="shared" si="200"/>
        <v>20.8</v>
      </c>
      <c r="Q4232" s="3">
        <v>160</v>
      </c>
      <c r="R4232" s="3">
        <f t="shared" si="199"/>
        <v>1</v>
      </c>
      <c r="S4232" s="3">
        <v>13</v>
      </c>
      <c r="T4232" s="3">
        <f>IF(AND(H4232&lt;5,S4232&gt;=VLOOKUP(A4232,anni!$A$1:$O$32,6,0)),1,0)</f>
        <v>0</v>
      </c>
    </row>
    <row r="4233" spans="1:20" x14ac:dyDescent="0.3">
      <c r="A4233" s="3">
        <v>2002</v>
      </c>
      <c r="B4233" s="3">
        <v>15</v>
      </c>
      <c r="C4233" s="3" t="s">
        <v>32</v>
      </c>
      <c r="D4233" s="3" t="s">
        <v>33</v>
      </c>
      <c r="E4233" s="3" t="s">
        <v>33</v>
      </c>
      <c r="F4233" s="3">
        <v>4328</v>
      </c>
      <c r="G4233" s="3">
        <f t="shared" si="201"/>
        <v>2002</v>
      </c>
      <c r="H4233" s="4">
        <v>3</v>
      </c>
      <c r="I4233" s="3" t="s">
        <v>36</v>
      </c>
      <c r="J4233" s="3">
        <v>2</v>
      </c>
      <c r="K4233" s="3">
        <v>2</v>
      </c>
      <c r="L4233" s="3">
        <v>0</v>
      </c>
      <c r="M4233" s="3">
        <v>2</v>
      </c>
      <c r="N4233" s="3">
        <v>3</v>
      </c>
      <c r="O4233" s="3">
        <v>2</v>
      </c>
      <c r="P4233" s="3">
        <f t="shared" si="200"/>
        <v>15.399999999999999</v>
      </c>
      <c r="Q4233" s="3">
        <v>190</v>
      </c>
      <c r="R4233" s="3">
        <f t="shared" si="199"/>
        <v>2</v>
      </c>
      <c r="S4233" s="3">
        <v>11</v>
      </c>
      <c r="T4233" s="3">
        <f>IF(AND(H4233&lt;5,S4233&gt;=VLOOKUP(A4233,anni!$A$1:$O$32,6,0)),1,0)</f>
        <v>0</v>
      </c>
    </row>
    <row r="4234" spans="1:20" x14ac:dyDescent="0.3">
      <c r="A4234" s="3">
        <v>2002</v>
      </c>
      <c r="B4234" s="3">
        <v>16</v>
      </c>
      <c r="C4234" s="3" t="s">
        <v>69</v>
      </c>
      <c r="D4234" s="3" t="s">
        <v>72</v>
      </c>
      <c r="E4234" s="3" t="s">
        <v>72</v>
      </c>
      <c r="F4234" s="3">
        <v>4215</v>
      </c>
      <c r="G4234" s="3">
        <f t="shared" si="201"/>
        <v>2002</v>
      </c>
      <c r="H4234" s="4">
        <v>5</v>
      </c>
      <c r="I4234" s="3" t="s">
        <v>36</v>
      </c>
      <c r="J4234" s="3">
        <v>6</v>
      </c>
      <c r="K4234" s="3">
        <v>6</v>
      </c>
      <c r="L4234" s="3">
        <v>3</v>
      </c>
      <c r="M4234" s="3">
        <v>0</v>
      </c>
      <c r="N4234" s="3">
        <v>0</v>
      </c>
      <c r="O4234" s="3">
        <v>4</v>
      </c>
      <c r="P4234" s="3">
        <f t="shared" si="200"/>
        <v>19</v>
      </c>
      <c r="Q4234" s="3">
        <v>105</v>
      </c>
      <c r="R4234" s="3">
        <f t="shared" si="199"/>
        <v>1</v>
      </c>
      <c r="S4234" s="3">
        <v>19</v>
      </c>
      <c r="T4234" s="3">
        <f>IF(AND(H4234&lt;5,S4234&gt;=VLOOKUP(A4234,anni!$A$1:$O$32,6,0)),1,0)</f>
        <v>0</v>
      </c>
    </row>
    <row r="4235" spans="1:20" x14ac:dyDescent="0.3">
      <c r="A4235" s="3">
        <v>2002</v>
      </c>
      <c r="B4235" s="3">
        <v>17</v>
      </c>
      <c r="C4235" s="3" t="s">
        <v>45</v>
      </c>
      <c r="D4235" s="3" t="s">
        <v>67</v>
      </c>
      <c r="E4235" s="3" t="s">
        <v>67</v>
      </c>
      <c r="F4235" s="3">
        <v>4358</v>
      </c>
      <c r="G4235" s="3">
        <f t="shared" si="201"/>
        <v>2002</v>
      </c>
      <c r="H4235" s="4">
        <v>2</v>
      </c>
      <c r="I4235" s="3" t="s">
        <v>31</v>
      </c>
      <c r="J4235" s="3">
        <v>2</v>
      </c>
      <c r="K4235" s="3">
        <v>1</v>
      </c>
      <c r="L4235" s="3">
        <v>0</v>
      </c>
      <c r="M4235" s="3">
        <v>0</v>
      </c>
      <c r="N4235" s="3">
        <v>0</v>
      </c>
      <c r="O4235" s="3">
        <v>2</v>
      </c>
      <c r="P4235" s="3">
        <f t="shared" si="200"/>
        <v>8</v>
      </c>
      <c r="Q4235" s="3">
        <v>254</v>
      </c>
      <c r="R4235" s="3">
        <f t="shared" si="199"/>
        <v>1</v>
      </c>
      <c r="S4235" s="3">
        <v>5</v>
      </c>
      <c r="T4235" s="3">
        <f>IF(AND(H4235&lt;5,S4235&gt;=VLOOKUP(A4235,anni!$A$1:$O$32,6,0)),1,0)</f>
        <v>0</v>
      </c>
    </row>
    <row r="4236" spans="1:20" x14ac:dyDescent="0.3">
      <c r="A4236" s="3">
        <v>2002</v>
      </c>
      <c r="B4236" s="3">
        <v>18</v>
      </c>
      <c r="C4236" s="3" t="s">
        <v>56</v>
      </c>
      <c r="D4236" s="3" t="s">
        <v>57</v>
      </c>
      <c r="E4236" s="3" t="s">
        <v>57</v>
      </c>
      <c r="F4236" s="3">
        <v>3941</v>
      </c>
      <c r="G4236" s="3">
        <f t="shared" si="201"/>
        <v>2002</v>
      </c>
      <c r="H4236" s="4">
        <v>5</v>
      </c>
      <c r="I4236" s="3" t="s">
        <v>36</v>
      </c>
      <c r="J4236" s="3">
        <v>7</v>
      </c>
      <c r="K4236" s="3">
        <v>7</v>
      </c>
      <c r="L4236" s="3">
        <v>7</v>
      </c>
      <c r="M4236" s="3">
        <v>7</v>
      </c>
      <c r="N4236" s="3">
        <v>6</v>
      </c>
      <c r="O4236" s="3">
        <v>2</v>
      </c>
      <c r="P4236" s="3">
        <f t="shared" si="200"/>
        <v>36</v>
      </c>
      <c r="Q4236" s="3">
        <v>10</v>
      </c>
      <c r="R4236" s="3">
        <f t="shared" si="199"/>
        <v>3</v>
      </c>
      <c r="S4236" s="3">
        <v>36</v>
      </c>
      <c r="T4236" s="3">
        <f>IF(AND(H4236&lt;5,S4236&gt;=VLOOKUP(A4236,anni!$A$1:$O$32,6,0)),1,0)</f>
        <v>0</v>
      </c>
    </row>
    <row r="4237" spans="1:20" x14ac:dyDescent="0.3">
      <c r="A4237" s="3">
        <v>2002</v>
      </c>
      <c r="B4237" s="3">
        <v>19</v>
      </c>
      <c r="C4237" s="3" t="s">
        <v>29</v>
      </c>
      <c r="D4237" s="3" t="s">
        <v>75</v>
      </c>
      <c r="E4237" s="3" t="s">
        <v>75</v>
      </c>
      <c r="F4237" s="3">
        <v>3942</v>
      </c>
      <c r="G4237" s="3">
        <f t="shared" si="201"/>
        <v>2002</v>
      </c>
      <c r="H4237" s="4">
        <v>5</v>
      </c>
      <c r="I4237" s="3" t="s">
        <v>36</v>
      </c>
      <c r="J4237" s="3">
        <v>7</v>
      </c>
      <c r="K4237" s="3">
        <v>5</v>
      </c>
      <c r="L4237" s="3">
        <v>2</v>
      </c>
      <c r="M4237" s="3">
        <v>7</v>
      </c>
      <c r="N4237" s="3">
        <v>7</v>
      </c>
      <c r="O4237" s="3">
        <v>1</v>
      </c>
      <c r="P4237" s="3">
        <f t="shared" si="200"/>
        <v>29</v>
      </c>
      <c r="Q4237" s="3">
        <v>38</v>
      </c>
      <c r="R4237" s="3">
        <f t="shared" si="199"/>
        <v>3</v>
      </c>
      <c r="S4237" s="3">
        <v>29</v>
      </c>
      <c r="T4237" s="3">
        <f>IF(AND(H4237&lt;5,S4237&gt;=VLOOKUP(A4237,anni!$A$1:$O$32,6,0)),1,0)</f>
        <v>0</v>
      </c>
    </row>
    <row r="4238" spans="1:20" x14ac:dyDescent="0.3">
      <c r="A4238" s="3">
        <v>2002</v>
      </c>
      <c r="B4238" s="3">
        <v>20</v>
      </c>
      <c r="C4238" s="3" t="s">
        <v>56</v>
      </c>
      <c r="D4238" s="3" t="s">
        <v>66</v>
      </c>
      <c r="E4238" s="3" t="s">
        <v>66</v>
      </c>
      <c r="F4238" s="3">
        <v>4280</v>
      </c>
      <c r="G4238" s="3">
        <f t="shared" si="201"/>
        <v>2002</v>
      </c>
      <c r="H4238" s="4">
        <v>4</v>
      </c>
      <c r="I4238" s="3" t="s">
        <v>36</v>
      </c>
      <c r="J4238" s="3">
        <v>6</v>
      </c>
      <c r="K4238" s="3">
        <v>2</v>
      </c>
      <c r="L4238" s="3">
        <v>4</v>
      </c>
      <c r="M4238" s="3">
        <v>1</v>
      </c>
      <c r="N4238" s="3">
        <v>0</v>
      </c>
      <c r="O4238" s="3">
        <v>3</v>
      </c>
      <c r="P4238" s="3">
        <f t="shared" si="200"/>
        <v>19.2</v>
      </c>
      <c r="Q4238" s="3">
        <v>128</v>
      </c>
      <c r="R4238" s="3">
        <f t="shared" si="199"/>
        <v>2</v>
      </c>
      <c r="S4238" s="3">
        <v>16</v>
      </c>
      <c r="T4238" s="3">
        <f>IF(AND(H4238&lt;5,S4238&gt;=VLOOKUP(A4238,anni!$A$1:$O$32,6,0)),1,0)</f>
        <v>0</v>
      </c>
    </row>
    <row r="4239" spans="1:20" x14ac:dyDescent="0.3">
      <c r="A4239" s="3">
        <v>2002</v>
      </c>
      <c r="B4239" s="3">
        <v>21</v>
      </c>
      <c r="C4239" s="3" t="s">
        <v>34</v>
      </c>
      <c r="D4239" s="3" t="s">
        <v>83</v>
      </c>
      <c r="E4239" s="3" t="s">
        <v>83</v>
      </c>
      <c r="F4239" s="3">
        <v>4403</v>
      </c>
      <c r="G4239" s="3">
        <f t="shared" si="201"/>
        <v>2002</v>
      </c>
      <c r="H4239" s="4">
        <v>1</v>
      </c>
      <c r="I4239" s="3" t="s">
        <v>31</v>
      </c>
      <c r="J4239" s="3">
        <v>7</v>
      </c>
      <c r="K4239" s="3">
        <v>0</v>
      </c>
      <c r="L4239" s="3">
        <v>0</v>
      </c>
      <c r="M4239" s="3">
        <v>0</v>
      </c>
      <c r="N4239" s="3">
        <v>2</v>
      </c>
      <c r="O4239" s="3">
        <v>2</v>
      </c>
      <c r="P4239" s="3">
        <f t="shared" si="200"/>
        <v>19.8</v>
      </c>
      <c r="Q4239" s="3">
        <v>190</v>
      </c>
      <c r="R4239" s="3">
        <f t="shared" si="199"/>
        <v>4</v>
      </c>
      <c r="S4239" s="3">
        <v>11</v>
      </c>
      <c r="T4239" s="3">
        <f>IF(AND(H4239&lt;5,S4239&gt;=VLOOKUP(A4239,anni!$A$1:$O$32,6,0)),1,0)</f>
        <v>0</v>
      </c>
    </row>
    <row r="4240" spans="1:20" x14ac:dyDescent="0.3">
      <c r="A4240" s="3">
        <v>2002</v>
      </c>
      <c r="B4240" s="3">
        <v>22</v>
      </c>
      <c r="C4240" s="3" t="s">
        <v>69</v>
      </c>
      <c r="D4240" s="3" t="s">
        <v>90</v>
      </c>
      <c r="E4240" s="3" t="s">
        <v>90</v>
      </c>
      <c r="F4240" s="3">
        <v>4166</v>
      </c>
      <c r="G4240" s="3">
        <f t="shared" si="201"/>
        <v>2002</v>
      </c>
      <c r="H4240" s="4">
        <v>3</v>
      </c>
      <c r="I4240" s="3" t="s">
        <v>36</v>
      </c>
      <c r="J4240" s="3">
        <v>6</v>
      </c>
      <c r="K4240" s="3">
        <v>4</v>
      </c>
      <c r="L4240" s="3">
        <v>4</v>
      </c>
      <c r="M4240" s="3">
        <v>0</v>
      </c>
      <c r="N4240" s="3">
        <v>0</v>
      </c>
      <c r="O4240" s="3">
        <v>0</v>
      </c>
      <c r="P4240" s="3">
        <f t="shared" si="200"/>
        <v>19.599999999999998</v>
      </c>
      <c r="Q4240" s="3">
        <v>148</v>
      </c>
      <c r="R4240" s="3">
        <f t="shared" si="199"/>
        <v>4</v>
      </c>
      <c r="S4240" s="3">
        <v>14</v>
      </c>
      <c r="T4240" s="3">
        <f>IF(AND(H4240&lt;5,S4240&gt;=VLOOKUP(A4240,anni!$A$1:$O$32,6,0)),1,0)</f>
        <v>0</v>
      </c>
    </row>
    <row r="4241" spans="1:20" x14ac:dyDescent="0.3">
      <c r="A4241" s="3">
        <v>2002</v>
      </c>
      <c r="B4241" s="3">
        <v>23</v>
      </c>
      <c r="C4241" s="3" t="s">
        <v>56</v>
      </c>
      <c r="D4241" s="3" t="s">
        <v>85</v>
      </c>
      <c r="E4241" s="3" t="s">
        <v>85</v>
      </c>
      <c r="F4241" s="3">
        <v>4216</v>
      </c>
      <c r="G4241" s="3">
        <f t="shared" si="201"/>
        <v>2002</v>
      </c>
      <c r="H4241" s="4">
        <v>5</v>
      </c>
      <c r="I4241" s="3" t="s">
        <v>36</v>
      </c>
      <c r="J4241" s="3">
        <v>7</v>
      </c>
      <c r="K4241" s="3">
        <v>5</v>
      </c>
      <c r="L4241" s="3">
        <v>1</v>
      </c>
      <c r="M4241" s="3">
        <v>0</v>
      </c>
      <c r="N4241" s="3">
        <v>4</v>
      </c>
      <c r="O4241" s="3">
        <v>2</v>
      </c>
      <c r="P4241" s="3">
        <f t="shared" si="200"/>
        <v>19</v>
      </c>
      <c r="Q4241" s="3">
        <v>105</v>
      </c>
      <c r="R4241" s="3">
        <f t="shared" si="199"/>
        <v>1</v>
      </c>
      <c r="S4241" s="3">
        <v>19</v>
      </c>
      <c r="T4241" s="3">
        <f>IF(AND(H4241&lt;5,S4241&gt;=VLOOKUP(A4241,anni!$A$1:$O$32,6,0)),1,0)</f>
        <v>0</v>
      </c>
    </row>
    <row r="4242" spans="1:20" x14ac:dyDescent="0.3">
      <c r="A4242" s="3">
        <v>2002</v>
      </c>
      <c r="B4242" s="3">
        <v>24</v>
      </c>
      <c r="C4242" s="3" t="s">
        <v>69</v>
      </c>
      <c r="D4242" s="3" t="s">
        <v>78</v>
      </c>
      <c r="E4242" s="3" t="s">
        <v>78</v>
      </c>
      <c r="F4242" s="3">
        <v>4404</v>
      </c>
      <c r="G4242" s="3">
        <f t="shared" si="201"/>
        <v>2002</v>
      </c>
      <c r="H4242" s="4">
        <v>1</v>
      </c>
      <c r="I4242" s="3" t="s">
        <v>31</v>
      </c>
      <c r="J4242" s="3">
        <v>7</v>
      </c>
      <c r="K4242" s="3">
        <v>0</v>
      </c>
      <c r="L4242" s="3">
        <v>0</v>
      </c>
      <c r="M4242" s="3">
        <v>0</v>
      </c>
      <c r="N4242" s="3">
        <v>0</v>
      </c>
      <c r="O4242" s="3">
        <v>2</v>
      </c>
      <c r="P4242" s="3">
        <f t="shared" si="200"/>
        <v>16.2</v>
      </c>
      <c r="Q4242" s="3">
        <v>214</v>
      </c>
      <c r="R4242" s="3">
        <f t="shared" si="199"/>
        <v>2</v>
      </c>
      <c r="S4242" s="3">
        <v>9</v>
      </c>
      <c r="T4242" s="3">
        <f>IF(AND(H4242&lt;5,S4242&gt;=VLOOKUP(A4242,anni!$A$1:$O$32,6,0)),1,0)</f>
        <v>0</v>
      </c>
    </row>
    <row r="4243" spans="1:20" x14ac:dyDescent="0.3">
      <c r="A4243" s="3">
        <v>2002</v>
      </c>
      <c r="B4243" s="3">
        <v>25</v>
      </c>
      <c r="C4243" s="3" t="s">
        <v>47</v>
      </c>
      <c r="D4243" s="3" t="s">
        <v>121</v>
      </c>
      <c r="E4243" s="3" t="s">
        <v>121</v>
      </c>
      <c r="F4243" s="3">
        <v>4329</v>
      </c>
      <c r="G4243" s="3">
        <f t="shared" si="201"/>
        <v>2002</v>
      </c>
      <c r="H4243" s="4">
        <v>3</v>
      </c>
      <c r="I4243" s="3" t="s">
        <v>36</v>
      </c>
      <c r="J4243" s="3">
        <v>6</v>
      </c>
      <c r="K4243" s="3">
        <v>6</v>
      </c>
      <c r="L4243" s="3">
        <v>5</v>
      </c>
      <c r="M4243" s="3">
        <v>0</v>
      </c>
      <c r="N4243" s="3">
        <v>1</v>
      </c>
      <c r="O4243" s="3">
        <v>0</v>
      </c>
      <c r="P4243" s="3">
        <f t="shared" si="200"/>
        <v>25.2</v>
      </c>
      <c r="Q4243" s="3">
        <v>112</v>
      </c>
      <c r="R4243" s="3">
        <f t="shared" si="199"/>
        <v>2</v>
      </c>
      <c r="S4243" s="3">
        <v>18</v>
      </c>
      <c r="T4243" s="3">
        <f>IF(AND(H4243&lt;5,S4243&gt;=VLOOKUP(A4243,anni!$A$1:$O$32,6,0)),1,0)</f>
        <v>0</v>
      </c>
    </row>
    <row r="4244" spans="1:20" x14ac:dyDescent="0.3">
      <c r="A4244" s="3">
        <v>2002</v>
      </c>
      <c r="B4244" s="3">
        <v>26</v>
      </c>
      <c r="C4244" s="3" t="s">
        <v>29</v>
      </c>
      <c r="D4244" s="3" t="s">
        <v>75</v>
      </c>
      <c r="E4244" s="3" t="s">
        <v>75</v>
      </c>
      <c r="F4244" s="3">
        <v>4359</v>
      </c>
      <c r="G4244" s="3">
        <f t="shared" si="201"/>
        <v>2002</v>
      </c>
      <c r="H4244" s="4">
        <v>2</v>
      </c>
      <c r="I4244" s="3" t="s">
        <v>31</v>
      </c>
      <c r="J4244" s="3">
        <v>7</v>
      </c>
      <c r="K4244" s="3">
        <v>0</v>
      </c>
      <c r="L4244" s="3">
        <v>3</v>
      </c>
      <c r="M4244" s="3">
        <v>0</v>
      </c>
      <c r="N4244" s="3">
        <v>4</v>
      </c>
      <c r="O4244" s="3">
        <v>0</v>
      </c>
      <c r="P4244" s="3">
        <f t="shared" si="200"/>
        <v>22.400000000000002</v>
      </c>
      <c r="Q4244" s="3">
        <v>148</v>
      </c>
      <c r="R4244" s="3">
        <f t="shared" si="199"/>
        <v>4</v>
      </c>
      <c r="S4244" s="3">
        <v>14</v>
      </c>
      <c r="T4244" s="3">
        <f>IF(AND(H4244&lt;5,S4244&gt;=VLOOKUP(A4244,anni!$A$1:$O$32,6,0)),1,0)</f>
        <v>0</v>
      </c>
    </row>
    <row r="4245" spans="1:20" x14ac:dyDescent="0.3">
      <c r="A4245" s="3">
        <v>2002</v>
      </c>
      <c r="B4245" s="3">
        <v>27</v>
      </c>
      <c r="C4245" s="3" t="s">
        <v>101</v>
      </c>
      <c r="D4245" s="3" t="s">
        <v>104</v>
      </c>
      <c r="E4245" s="3" t="s">
        <v>104</v>
      </c>
      <c r="F4245" s="3">
        <v>4360</v>
      </c>
      <c r="G4245" s="3">
        <f t="shared" si="201"/>
        <v>2002</v>
      </c>
      <c r="H4245" s="4">
        <v>2</v>
      </c>
      <c r="I4245" s="3" t="s">
        <v>31</v>
      </c>
      <c r="J4245" s="3">
        <v>7</v>
      </c>
      <c r="K4245" s="3">
        <v>0</v>
      </c>
      <c r="L4245" s="3">
        <v>0</v>
      </c>
      <c r="M4245" s="3">
        <v>0</v>
      </c>
      <c r="N4245" s="3">
        <v>0</v>
      </c>
      <c r="O4245" s="3">
        <v>2</v>
      </c>
      <c r="P4245" s="3">
        <f t="shared" si="200"/>
        <v>14.4</v>
      </c>
      <c r="Q4245" s="3">
        <v>214</v>
      </c>
      <c r="R4245" s="3">
        <f t="shared" si="199"/>
        <v>2</v>
      </c>
      <c r="S4245" s="3">
        <v>9</v>
      </c>
      <c r="T4245" s="3">
        <f>IF(AND(H4245&lt;5,S4245&gt;=VLOOKUP(A4245,anni!$A$1:$O$32,6,0)),1,0)</f>
        <v>0</v>
      </c>
    </row>
    <row r="4246" spans="1:20" x14ac:dyDescent="0.3">
      <c r="A4246" s="3">
        <v>2002</v>
      </c>
      <c r="B4246" s="3">
        <v>28</v>
      </c>
      <c r="C4246" s="3" t="s">
        <v>34</v>
      </c>
      <c r="D4246" s="3" t="s">
        <v>35</v>
      </c>
      <c r="E4246" s="3" t="s">
        <v>35</v>
      </c>
      <c r="F4246" s="3">
        <v>4330</v>
      </c>
      <c r="G4246" s="3">
        <f t="shared" si="201"/>
        <v>2002</v>
      </c>
      <c r="H4246" s="4">
        <v>3</v>
      </c>
      <c r="I4246" s="3" t="s">
        <v>36</v>
      </c>
      <c r="J4246" s="3">
        <v>0</v>
      </c>
      <c r="K4246" s="3">
        <v>7</v>
      </c>
      <c r="L4246" s="3">
        <v>1</v>
      </c>
      <c r="M4246" s="3">
        <v>0</v>
      </c>
      <c r="N4246" s="3">
        <v>0</v>
      </c>
      <c r="O4246" s="3">
        <v>0</v>
      </c>
      <c r="P4246" s="3">
        <f t="shared" si="200"/>
        <v>11.2</v>
      </c>
      <c r="Q4246" s="3">
        <v>233</v>
      </c>
      <c r="R4246" s="3">
        <f t="shared" si="199"/>
        <v>1</v>
      </c>
      <c r="S4246" s="3">
        <v>8</v>
      </c>
      <c r="T4246" s="3">
        <f>IF(AND(H4246&lt;5,S4246&gt;=VLOOKUP(A4246,anni!$A$1:$O$32,6,0)),1,0)</f>
        <v>0</v>
      </c>
    </row>
    <row r="4247" spans="1:20" x14ac:dyDescent="0.3">
      <c r="A4247" s="3">
        <v>2002</v>
      </c>
      <c r="B4247" s="3">
        <v>29</v>
      </c>
      <c r="C4247" s="3" t="s">
        <v>56</v>
      </c>
      <c r="D4247" s="3" t="s">
        <v>71</v>
      </c>
      <c r="E4247" s="3" t="s">
        <v>71</v>
      </c>
      <c r="F4247" s="3">
        <v>4361</v>
      </c>
      <c r="G4247" s="3">
        <f t="shared" si="201"/>
        <v>2002</v>
      </c>
      <c r="H4247" s="4">
        <v>2</v>
      </c>
      <c r="I4247" s="3" t="s">
        <v>31</v>
      </c>
      <c r="J4247" s="3">
        <v>1</v>
      </c>
      <c r="K4247" s="3">
        <v>2</v>
      </c>
      <c r="L4247" s="3">
        <v>3</v>
      </c>
      <c r="M4247" s="3">
        <v>1</v>
      </c>
      <c r="N4247" s="3">
        <v>2</v>
      </c>
      <c r="O4247" s="3">
        <v>2</v>
      </c>
      <c r="P4247" s="3">
        <f t="shared" si="200"/>
        <v>17.600000000000001</v>
      </c>
      <c r="Q4247" s="3">
        <v>190</v>
      </c>
      <c r="R4247" s="3">
        <f t="shared" si="199"/>
        <v>4</v>
      </c>
      <c r="S4247" s="3">
        <v>11</v>
      </c>
      <c r="T4247" s="3">
        <f>IF(AND(H4247&lt;5,S4247&gt;=VLOOKUP(A4247,anni!$A$1:$O$32,6,0)),1,0)</f>
        <v>0</v>
      </c>
    </row>
    <row r="4248" spans="1:20" x14ac:dyDescent="0.3">
      <c r="A4248" s="3">
        <v>2002</v>
      </c>
      <c r="B4248" s="3">
        <v>30</v>
      </c>
      <c r="C4248" s="3" t="s">
        <v>56</v>
      </c>
      <c r="D4248" s="3" t="s">
        <v>93</v>
      </c>
      <c r="E4248" s="3" t="s">
        <v>93</v>
      </c>
      <c r="F4248" s="3">
        <v>4067</v>
      </c>
      <c r="G4248" s="3">
        <f t="shared" si="201"/>
        <v>2002</v>
      </c>
      <c r="H4248" s="4">
        <v>5</v>
      </c>
      <c r="I4248" s="3" t="s">
        <v>36</v>
      </c>
      <c r="J4248" s="3">
        <v>7</v>
      </c>
      <c r="K4248" s="3">
        <v>7</v>
      </c>
      <c r="L4248" s="3">
        <v>7</v>
      </c>
      <c r="M4248" s="3">
        <v>6</v>
      </c>
      <c r="N4248" s="3">
        <v>7</v>
      </c>
      <c r="O4248" s="3">
        <v>4</v>
      </c>
      <c r="P4248" s="3">
        <f t="shared" si="200"/>
        <v>38</v>
      </c>
      <c r="Q4248" s="3">
        <v>4</v>
      </c>
      <c r="R4248" s="3">
        <f t="shared" si="199"/>
        <v>2</v>
      </c>
      <c r="S4248" s="3">
        <v>38</v>
      </c>
      <c r="T4248" s="3">
        <f>IF(AND(H4248&lt;5,S4248&gt;=VLOOKUP(A4248,anni!$A$1:$O$32,6,0)),1,0)</f>
        <v>0</v>
      </c>
    </row>
    <row r="4249" spans="1:20" x14ac:dyDescent="0.3">
      <c r="A4249" s="3">
        <v>2002</v>
      </c>
      <c r="B4249" s="3">
        <v>31</v>
      </c>
      <c r="C4249" s="3" t="s">
        <v>50</v>
      </c>
      <c r="D4249" s="3" t="s">
        <v>51</v>
      </c>
      <c r="E4249" s="3" t="s">
        <v>51</v>
      </c>
      <c r="F4249" s="3">
        <v>4281</v>
      </c>
      <c r="G4249" s="3">
        <f t="shared" si="201"/>
        <v>2002</v>
      </c>
      <c r="H4249" s="4">
        <v>4</v>
      </c>
      <c r="I4249" s="3" t="s">
        <v>36</v>
      </c>
      <c r="J4249" s="3">
        <v>7</v>
      </c>
      <c r="K4249" s="3">
        <v>7</v>
      </c>
      <c r="L4249" s="3">
        <v>6</v>
      </c>
      <c r="M4249" s="3">
        <v>0</v>
      </c>
      <c r="N4249" s="3">
        <v>0</v>
      </c>
      <c r="O4249" s="3">
        <v>0</v>
      </c>
      <c r="P4249" s="3">
        <f t="shared" si="200"/>
        <v>24</v>
      </c>
      <c r="Q4249" s="3">
        <v>97</v>
      </c>
      <c r="R4249" s="3">
        <f t="shared" si="199"/>
        <v>1</v>
      </c>
      <c r="S4249" s="3">
        <v>20</v>
      </c>
      <c r="T4249" s="3">
        <f>IF(AND(H4249&lt;5,S4249&gt;=VLOOKUP(A4249,anni!$A$1:$O$32,6,0)),1,0)</f>
        <v>0</v>
      </c>
    </row>
    <row r="4250" spans="1:20" x14ac:dyDescent="0.3">
      <c r="A4250" s="3">
        <v>2002</v>
      </c>
      <c r="B4250" s="3">
        <v>32</v>
      </c>
      <c r="C4250" s="3" t="s">
        <v>69</v>
      </c>
      <c r="D4250" s="3" t="s">
        <v>72</v>
      </c>
      <c r="E4250" s="3" t="s">
        <v>72</v>
      </c>
      <c r="F4250" s="3">
        <v>4068</v>
      </c>
      <c r="G4250" s="3">
        <f t="shared" si="201"/>
        <v>2002</v>
      </c>
      <c r="H4250" s="4">
        <v>5</v>
      </c>
      <c r="I4250" s="3" t="s">
        <v>36</v>
      </c>
      <c r="J4250" s="3">
        <v>5</v>
      </c>
      <c r="K4250" s="3">
        <v>7</v>
      </c>
      <c r="L4250" s="3">
        <v>7</v>
      </c>
      <c r="M4250" s="3">
        <v>2</v>
      </c>
      <c r="N4250" s="3">
        <v>0</v>
      </c>
      <c r="O4250" s="3">
        <v>3</v>
      </c>
      <c r="P4250" s="3">
        <f t="shared" si="200"/>
        <v>24</v>
      </c>
      <c r="Q4250" s="3">
        <v>60</v>
      </c>
      <c r="R4250" s="3">
        <f t="shared" si="199"/>
        <v>2</v>
      </c>
      <c r="S4250" s="3">
        <v>24</v>
      </c>
      <c r="T4250" s="3">
        <f>IF(AND(H4250&lt;5,S4250&gt;=VLOOKUP(A4250,anni!$A$1:$O$32,6,0)),1,0)</f>
        <v>0</v>
      </c>
    </row>
    <row r="4251" spans="1:20" x14ac:dyDescent="0.3">
      <c r="A4251" s="3">
        <v>2002</v>
      </c>
      <c r="B4251" s="3">
        <v>33</v>
      </c>
      <c r="C4251" s="3" t="s">
        <v>45</v>
      </c>
      <c r="D4251" s="3" t="s">
        <v>68</v>
      </c>
      <c r="E4251" s="3" t="s">
        <v>68</v>
      </c>
      <c r="F4251" s="3">
        <v>4217</v>
      </c>
      <c r="G4251" s="3">
        <f t="shared" si="201"/>
        <v>2002</v>
      </c>
      <c r="H4251" s="4">
        <v>5</v>
      </c>
      <c r="I4251" s="3" t="s">
        <v>36</v>
      </c>
      <c r="J4251" s="3">
        <v>7</v>
      </c>
      <c r="K4251" s="3">
        <v>0</v>
      </c>
      <c r="L4251" s="3">
        <v>2</v>
      </c>
      <c r="M4251" s="3">
        <v>0</v>
      </c>
      <c r="N4251" s="3">
        <v>0</v>
      </c>
      <c r="O4251" s="3">
        <v>2</v>
      </c>
      <c r="P4251" s="3">
        <f t="shared" si="200"/>
        <v>11</v>
      </c>
      <c r="Q4251" s="3">
        <v>190</v>
      </c>
      <c r="R4251" s="3">
        <f t="shared" si="199"/>
        <v>1</v>
      </c>
      <c r="S4251" s="3">
        <v>11</v>
      </c>
      <c r="T4251" s="3">
        <f>IF(AND(H4251&lt;5,S4251&gt;=VLOOKUP(A4251,anni!$A$1:$O$32,6,0)),1,0)</f>
        <v>0</v>
      </c>
    </row>
    <row r="4252" spans="1:20" x14ac:dyDescent="0.3">
      <c r="A4252" s="3">
        <v>2002</v>
      </c>
      <c r="B4252" s="3">
        <v>34</v>
      </c>
      <c r="C4252" s="3" t="s">
        <v>47</v>
      </c>
      <c r="D4252" s="3" t="s">
        <v>118</v>
      </c>
      <c r="E4252" s="3" t="s">
        <v>118</v>
      </c>
      <c r="F4252" s="3">
        <v>4282</v>
      </c>
      <c r="G4252" s="3">
        <f t="shared" si="201"/>
        <v>2002</v>
      </c>
      <c r="H4252" s="4">
        <v>4</v>
      </c>
      <c r="I4252" s="3" t="s">
        <v>36</v>
      </c>
      <c r="J4252" s="3">
        <v>7</v>
      </c>
      <c r="K4252" s="3">
        <v>7</v>
      </c>
      <c r="L4252" s="3">
        <v>2</v>
      </c>
      <c r="M4252" s="3">
        <v>0</v>
      </c>
      <c r="N4252" s="3">
        <v>5</v>
      </c>
      <c r="O4252" s="3">
        <v>0</v>
      </c>
      <c r="P4252" s="3">
        <f t="shared" si="200"/>
        <v>25.2</v>
      </c>
      <c r="Q4252" s="3">
        <v>85</v>
      </c>
      <c r="R4252" s="3">
        <f t="shared" si="199"/>
        <v>2</v>
      </c>
      <c r="S4252" s="3">
        <v>21</v>
      </c>
      <c r="T4252" s="3">
        <f>IF(AND(H4252&lt;5,S4252&gt;=VLOOKUP(A4252,anni!$A$1:$O$32,6,0)),1,0)</f>
        <v>0</v>
      </c>
    </row>
    <row r="4253" spans="1:20" x14ac:dyDescent="0.3">
      <c r="A4253" s="3">
        <v>2002</v>
      </c>
      <c r="B4253" s="3">
        <v>35</v>
      </c>
      <c r="C4253" s="3" t="s">
        <v>39</v>
      </c>
      <c r="D4253" s="3" t="s">
        <v>148</v>
      </c>
      <c r="E4253" s="3" t="s">
        <v>148</v>
      </c>
      <c r="F4253" s="3">
        <v>4069</v>
      </c>
      <c r="G4253" s="3">
        <f t="shared" si="201"/>
        <v>2002</v>
      </c>
      <c r="H4253" s="4">
        <v>5</v>
      </c>
      <c r="I4253" s="3" t="s">
        <v>36</v>
      </c>
      <c r="J4253" s="3">
        <v>2</v>
      </c>
      <c r="K4253" s="3">
        <v>7</v>
      </c>
      <c r="L4253" s="3">
        <v>0</v>
      </c>
      <c r="M4253" s="3">
        <v>0</v>
      </c>
      <c r="N4253" s="3">
        <v>0</v>
      </c>
      <c r="O4253" s="3">
        <v>5</v>
      </c>
      <c r="P4253" s="3">
        <f t="shared" si="200"/>
        <v>14</v>
      </c>
      <c r="Q4253" s="3">
        <v>148</v>
      </c>
      <c r="R4253" s="3">
        <f t="shared" si="199"/>
        <v>2</v>
      </c>
      <c r="S4253" s="3">
        <v>14</v>
      </c>
      <c r="T4253" s="3">
        <f>IF(AND(H4253&lt;5,S4253&gt;=VLOOKUP(A4253,anni!$A$1:$O$32,6,0)),1,0)</f>
        <v>0</v>
      </c>
    </row>
    <row r="4254" spans="1:20" x14ac:dyDescent="0.3">
      <c r="A4254" s="3">
        <v>2002</v>
      </c>
      <c r="B4254" s="3">
        <v>36</v>
      </c>
      <c r="C4254" s="3" t="s">
        <v>34</v>
      </c>
      <c r="D4254" s="3" t="s">
        <v>64</v>
      </c>
      <c r="E4254" s="3" t="s">
        <v>64</v>
      </c>
      <c r="F4254" s="3">
        <v>4071</v>
      </c>
      <c r="G4254" s="3">
        <f t="shared" si="201"/>
        <v>2002</v>
      </c>
      <c r="H4254" s="4">
        <v>5</v>
      </c>
      <c r="I4254" s="3" t="s">
        <v>36</v>
      </c>
      <c r="J4254" s="3">
        <v>6</v>
      </c>
      <c r="K4254" s="3">
        <v>7</v>
      </c>
      <c r="L4254" s="3">
        <v>4</v>
      </c>
      <c r="M4254" s="3">
        <v>7</v>
      </c>
      <c r="N4254" s="3">
        <v>2</v>
      </c>
      <c r="O4254" s="3">
        <v>6</v>
      </c>
      <c r="P4254" s="3">
        <f t="shared" si="200"/>
        <v>32</v>
      </c>
      <c r="Q4254" s="3">
        <v>24</v>
      </c>
      <c r="R4254" s="3">
        <f t="shared" si="199"/>
        <v>2</v>
      </c>
      <c r="S4254" s="3">
        <v>32</v>
      </c>
      <c r="T4254" s="3">
        <f>IF(AND(H4254&lt;5,S4254&gt;=VLOOKUP(A4254,anni!$A$1:$O$32,6,0)),1,0)</f>
        <v>0</v>
      </c>
    </row>
    <row r="4255" spans="1:20" x14ac:dyDescent="0.3">
      <c r="A4255" s="3">
        <v>2002</v>
      </c>
      <c r="B4255" s="3">
        <v>37</v>
      </c>
      <c r="C4255" s="3" t="s">
        <v>32</v>
      </c>
      <c r="D4255" s="3" t="s">
        <v>95</v>
      </c>
      <c r="E4255" s="3" t="s">
        <v>95</v>
      </c>
      <c r="F4255" s="3">
        <v>4405</v>
      </c>
      <c r="G4255" s="3">
        <f t="shared" si="201"/>
        <v>2002</v>
      </c>
      <c r="H4255" s="4">
        <v>1</v>
      </c>
      <c r="I4255" s="3" t="s">
        <v>31</v>
      </c>
      <c r="J4255" s="3">
        <v>2</v>
      </c>
      <c r="K4255" s="3">
        <v>0</v>
      </c>
      <c r="L4255" s="3">
        <v>0</v>
      </c>
      <c r="M4255" s="3">
        <v>0</v>
      </c>
      <c r="N4255" s="3">
        <v>0</v>
      </c>
      <c r="O4255" s="3">
        <v>0</v>
      </c>
      <c r="P4255" s="3">
        <f t="shared" si="200"/>
        <v>3.6</v>
      </c>
      <c r="Q4255" s="3">
        <v>279</v>
      </c>
      <c r="R4255" s="3">
        <f t="shared" si="199"/>
        <v>1</v>
      </c>
      <c r="S4255" s="3">
        <v>2</v>
      </c>
      <c r="T4255" s="3">
        <f>IF(AND(H4255&lt;5,S4255&gt;=VLOOKUP(A4255,anni!$A$1:$O$32,6,0)),1,0)</f>
        <v>0</v>
      </c>
    </row>
    <row r="4256" spans="1:20" x14ac:dyDescent="0.3">
      <c r="A4256" s="3">
        <v>2002</v>
      </c>
      <c r="B4256" s="3">
        <v>38</v>
      </c>
      <c r="C4256" s="3" t="s">
        <v>39</v>
      </c>
      <c r="D4256" s="3" t="s">
        <v>40</v>
      </c>
      <c r="E4256" s="3" t="s">
        <v>40</v>
      </c>
      <c r="F4256" s="3">
        <v>4218</v>
      </c>
      <c r="G4256" s="3">
        <f t="shared" si="201"/>
        <v>2002</v>
      </c>
      <c r="H4256" s="4">
        <v>5</v>
      </c>
      <c r="I4256" s="3" t="s">
        <v>36</v>
      </c>
      <c r="J4256" s="3">
        <v>2</v>
      </c>
      <c r="K4256" s="3">
        <v>5</v>
      </c>
      <c r="L4256" s="3">
        <v>0</v>
      </c>
      <c r="M4256" s="3">
        <v>0</v>
      </c>
      <c r="N4256" s="3">
        <v>4</v>
      </c>
      <c r="O4256" s="3">
        <v>2</v>
      </c>
      <c r="P4256" s="3">
        <f t="shared" si="200"/>
        <v>13</v>
      </c>
      <c r="Q4256" s="3">
        <v>160</v>
      </c>
      <c r="R4256" s="3">
        <f t="shared" si="199"/>
        <v>1</v>
      </c>
      <c r="S4256" s="3">
        <v>13</v>
      </c>
      <c r="T4256" s="3">
        <f>IF(AND(H4256&lt;5,S4256&gt;=VLOOKUP(A4256,anni!$A$1:$O$32,6,0)),1,0)</f>
        <v>0</v>
      </c>
    </row>
    <row r="4257" spans="1:20" x14ac:dyDescent="0.3">
      <c r="A4257" s="3">
        <v>2002</v>
      </c>
      <c r="B4257" s="3">
        <v>39</v>
      </c>
      <c r="C4257" s="3" t="s">
        <v>29</v>
      </c>
      <c r="D4257" s="3" t="s">
        <v>129</v>
      </c>
      <c r="E4257" s="3" t="s">
        <v>129</v>
      </c>
      <c r="F4257" s="3">
        <v>4331</v>
      </c>
      <c r="G4257" s="3">
        <f t="shared" si="201"/>
        <v>2002</v>
      </c>
      <c r="H4257" s="4">
        <v>3</v>
      </c>
      <c r="I4257" s="3" t="s">
        <v>36</v>
      </c>
      <c r="J4257" s="3">
        <v>3</v>
      </c>
      <c r="K4257" s="3">
        <v>5</v>
      </c>
      <c r="L4257" s="3">
        <v>0</v>
      </c>
      <c r="M4257" s="3">
        <v>0</v>
      </c>
      <c r="N4257" s="3">
        <v>0</v>
      </c>
      <c r="O4257" s="3">
        <v>2</v>
      </c>
      <c r="P4257" s="3">
        <f t="shared" si="200"/>
        <v>14</v>
      </c>
      <c r="Q4257" s="3">
        <v>202</v>
      </c>
      <c r="R4257" s="3">
        <f t="shared" ref="R4257:R4320" si="202">COUNTIF($F$609:$F$5991,F4257)</f>
        <v>3</v>
      </c>
      <c r="S4257" s="3">
        <v>10</v>
      </c>
      <c r="T4257" s="3">
        <f>IF(AND(H4257&lt;5,S4257&gt;=VLOOKUP(A4257,anni!$A$1:$O$32,6,0)),1,0)</f>
        <v>0</v>
      </c>
    </row>
    <row r="4258" spans="1:20" x14ac:dyDescent="0.3">
      <c r="A4258" s="3">
        <v>2002</v>
      </c>
      <c r="B4258" s="3">
        <v>40</v>
      </c>
      <c r="C4258" s="3" t="s">
        <v>29</v>
      </c>
      <c r="D4258" s="3" t="s">
        <v>75</v>
      </c>
      <c r="E4258" s="3" t="s">
        <v>75</v>
      </c>
      <c r="F4258" s="3">
        <v>4362</v>
      </c>
      <c r="G4258" s="3">
        <f t="shared" si="201"/>
        <v>2002</v>
      </c>
      <c r="H4258" s="4">
        <v>2</v>
      </c>
      <c r="I4258" s="3" t="s">
        <v>31</v>
      </c>
      <c r="J4258" s="3">
        <v>2</v>
      </c>
      <c r="K4258" s="3">
        <v>5</v>
      </c>
      <c r="L4258" s="3">
        <v>0</v>
      </c>
      <c r="M4258" s="3">
        <v>0</v>
      </c>
      <c r="N4258" s="3">
        <v>0</v>
      </c>
      <c r="O4258" s="3">
        <v>0</v>
      </c>
      <c r="P4258" s="3">
        <f t="shared" si="200"/>
        <v>11.200000000000001</v>
      </c>
      <c r="Q4258" s="3">
        <v>242</v>
      </c>
      <c r="R4258" s="3">
        <f t="shared" si="202"/>
        <v>1</v>
      </c>
      <c r="S4258" s="3">
        <v>7</v>
      </c>
      <c r="T4258" s="3">
        <f>IF(AND(H4258&lt;5,S4258&gt;=VLOOKUP(A4258,anni!$A$1:$O$32,6,0)),1,0)</f>
        <v>0</v>
      </c>
    </row>
    <row r="4259" spans="1:20" x14ac:dyDescent="0.3">
      <c r="A4259" s="3">
        <v>2002</v>
      </c>
      <c r="B4259" s="3">
        <v>41</v>
      </c>
      <c r="C4259" s="3" t="s">
        <v>79</v>
      </c>
      <c r="D4259" s="3" t="s">
        <v>84</v>
      </c>
      <c r="E4259" s="3" t="s">
        <v>84</v>
      </c>
      <c r="F4259" s="3">
        <v>4332</v>
      </c>
      <c r="G4259" s="3">
        <f t="shared" si="201"/>
        <v>2002</v>
      </c>
      <c r="H4259" s="4">
        <v>3</v>
      </c>
      <c r="I4259" s="3" t="s">
        <v>36</v>
      </c>
      <c r="J4259" s="3">
        <v>6</v>
      </c>
      <c r="K4259" s="3">
        <v>6</v>
      </c>
      <c r="L4259" s="3">
        <v>2</v>
      </c>
      <c r="M4259" s="3">
        <v>1</v>
      </c>
      <c r="N4259" s="3">
        <v>2</v>
      </c>
      <c r="O4259" s="3">
        <v>2</v>
      </c>
      <c r="P4259" s="3">
        <f t="shared" ref="P4259:P4322" si="203">IF(T4259=0,IF(S4259=-1,-1,S4259*HLOOKUP(H4259,$U$1:$Y$2,2,0)),0)</f>
        <v>26.599999999999998</v>
      </c>
      <c r="Q4259" s="3">
        <v>105</v>
      </c>
      <c r="R4259" s="3">
        <f t="shared" si="202"/>
        <v>2</v>
      </c>
      <c r="S4259" s="3">
        <v>19</v>
      </c>
      <c r="T4259" s="3">
        <f>IF(AND(H4259&lt;5,S4259&gt;=VLOOKUP(A4259,anni!$A$1:$O$32,6,0)),1,0)</f>
        <v>0</v>
      </c>
    </row>
    <row r="4260" spans="1:20" x14ac:dyDescent="0.3">
      <c r="A4260" s="3">
        <v>2002</v>
      </c>
      <c r="B4260" s="3">
        <v>42</v>
      </c>
      <c r="C4260" s="3" t="s">
        <v>34</v>
      </c>
      <c r="D4260" s="3" t="s">
        <v>64</v>
      </c>
      <c r="E4260" s="3" t="s">
        <v>64</v>
      </c>
      <c r="F4260" s="3">
        <v>4170</v>
      </c>
      <c r="G4260" s="3">
        <f t="shared" si="201"/>
        <v>2002</v>
      </c>
      <c r="H4260" s="4">
        <v>3</v>
      </c>
      <c r="I4260" s="3" t="s">
        <v>36</v>
      </c>
      <c r="J4260" s="3">
        <v>7</v>
      </c>
      <c r="K4260" s="3">
        <v>1</v>
      </c>
      <c r="L4260" s="3">
        <v>7</v>
      </c>
      <c r="M4260" s="3">
        <v>7</v>
      </c>
      <c r="N4260" s="3">
        <v>6</v>
      </c>
      <c r="O4260" s="3">
        <v>2</v>
      </c>
      <c r="P4260" s="3">
        <f t="shared" si="203"/>
        <v>42</v>
      </c>
      <c r="Q4260" s="3">
        <v>31</v>
      </c>
      <c r="R4260" s="3">
        <f t="shared" si="202"/>
        <v>4</v>
      </c>
      <c r="S4260" s="3">
        <v>30</v>
      </c>
      <c r="T4260" s="3">
        <f>IF(AND(H4260&lt;5,S4260&gt;=VLOOKUP(A4260,anni!$A$1:$O$32,6,0)),1,0)</f>
        <v>0</v>
      </c>
    </row>
    <row r="4261" spans="1:20" x14ac:dyDescent="0.3">
      <c r="A4261" s="3">
        <v>2002</v>
      </c>
      <c r="B4261" s="3">
        <v>43</v>
      </c>
      <c r="C4261" s="3" t="s">
        <v>37</v>
      </c>
      <c r="D4261" s="3" t="s">
        <v>55</v>
      </c>
      <c r="E4261" s="3" t="s">
        <v>55</v>
      </c>
      <c r="F4261" s="3">
        <v>4283</v>
      </c>
      <c r="G4261" s="3">
        <f t="shared" si="201"/>
        <v>2002</v>
      </c>
      <c r="H4261" s="4">
        <v>4</v>
      </c>
      <c r="I4261" s="3" t="s">
        <v>36</v>
      </c>
      <c r="J4261" s="3">
        <v>6</v>
      </c>
      <c r="K4261" s="3">
        <v>2</v>
      </c>
      <c r="L4261" s="3">
        <v>0</v>
      </c>
      <c r="M4261" s="3">
        <v>7</v>
      </c>
      <c r="N4261" s="3">
        <v>0</v>
      </c>
      <c r="O4261" s="3">
        <v>0</v>
      </c>
      <c r="P4261" s="3">
        <f t="shared" si="203"/>
        <v>18</v>
      </c>
      <c r="Q4261" s="3">
        <v>142</v>
      </c>
      <c r="R4261" s="3">
        <f t="shared" si="202"/>
        <v>2</v>
      </c>
      <c r="S4261" s="3">
        <v>15</v>
      </c>
      <c r="T4261" s="3">
        <f>IF(AND(H4261&lt;5,S4261&gt;=VLOOKUP(A4261,anni!$A$1:$O$32,6,0)),1,0)</f>
        <v>0</v>
      </c>
    </row>
    <row r="4262" spans="1:20" x14ac:dyDescent="0.3">
      <c r="A4262" s="3">
        <v>2002</v>
      </c>
      <c r="B4262" s="3">
        <v>44</v>
      </c>
      <c r="C4262" s="3" t="s">
        <v>34</v>
      </c>
      <c r="D4262" s="3" t="s">
        <v>41</v>
      </c>
      <c r="E4262" s="3" t="s">
        <v>41</v>
      </c>
      <c r="F4262" s="3">
        <v>4284</v>
      </c>
      <c r="G4262" s="3">
        <f t="shared" si="201"/>
        <v>2002</v>
      </c>
      <c r="H4262" s="4">
        <v>4</v>
      </c>
      <c r="I4262" s="3" t="s">
        <v>36</v>
      </c>
      <c r="J4262" s="3">
        <v>3</v>
      </c>
      <c r="K4262" s="3">
        <v>4</v>
      </c>
      <c r="L4262" s="3">
        <v>2</v>
      </c>
      <c r="M4262" s="3">
        <v>2</v>
      </c>
      <c r="N4262" s="3">
        <v>0</v>
      </c>
      <c r="O4262" s="3">
        <v>2</v>
      </c>
      <c r="P4262" s="3">
        <f t="shared" si="203"/>
        <v>15.6</v>
      </c>
      <c r="Q4262" s="3">
        <v>160</v>
      </c>
      <c r="R4262" s="3">
        <f t="shared" si="202"/>
        <v>2</v>
      </c>
      <c r="S4262" s="3">
        <v>13</v>
      </c>
      <c r="T4262" s="3">
        <f>IF(AND(H4262&lt;5,S4262&gt;=VLOOKUP(A4262,anni!$A$1:$O$32,6,0)),1,0)</f>
        <v>0</v>
      </c>
    </row>
    <row r="4263" spans="1:20" x14ac:dyDescent="0.3">
      <c r="A4263" s="3">
        <v>2002</v>
      </c>
      <c r="B4263" s="3">
        <v>45</v>
      </c>
      <c r="C4263" s="3" t="s">
        <v>56</v>
      </c>
      <c r="D4263" s="3" t="s">
        <v>85</v>
      </c>
      <c r="E4263" s="3" t="s">
        <v>85</v>
      </c>
      <c r="F4263" s="3">
        <v>4133</v>
      </c>
      <c r="G4263" s="3">
        <f t="shared" si="201"/>
        <v>2002</v>
      </c>
      <c r="H4263" s="4">
        <v>4</v>
      </c>
      <c r="I4263" s="3" t="s">
        <v>36</v>
      </c>
      <c r="J4263" s="3">
        <v>3</v>
      </c>
      <c r="K4263" s="3">
        <v>5</v>
      </c>
      <c r="L4263" s="3">
        <v>4</v>
      </c>
      <c r="M4263" s="3">
        <v>2</v>
      </c>
      <c r="N4263" s="3">
        <v>0</v>
      </c>
      <c r="O4263" s="3">
        <v>0</v>
      </c>
      <c r="P4263" s="3">
        <f t="shared" si="203"/>
        <v>16.8</v>
      </c>
      <c r="Q4263" s="3">
        <v>148</v>
      </c>
      <c r="R4263" s="3">
        <f t="shared" si="202"/>
        <v>2</v>
      </c>
      <c r="S4263" s="3">
        <v>14</v>
      </c>
      <c r="T4263" s="3">
        <f>IF(AND(H4263&lt;5,S4263&gt;=VLOOKUP(A4263,anni!$A$1:$O$32,6,0)),1,0)</f>
        <v>0</v>
      </c>
    </row>
    <row r="4264" spans="1:20" x14ac:dyDescent="0.3">
      <c r="A4264" s="3">
        <v>2002</v>
      </c>
      <c r="B4264" s="3">
        <v>46</v>
      </c>
      <c r="C4264" s="3" t="s">
        <v>47</v>
      </c>
      <c r="D4264" s="3" t="s">
        <v>121</v>
      </c>
      <c r="E4264" s="3" t="s">
        <v>121</v>
      </c>
      <c r="F4264" s="3">
        <v>4219</v>
      </c>
      <c r="G4264" s="3">
        <f t="shared" si="201"/>
        <v>2002</v>
      </c>
      <c r="H4264" s="4">
        <v>5</v>
      </c>
      <c r="I4264" s="3" t="s">
        <v>36</v>
      </c>
      <c r="J4264" s="3">
        <v>2</v>
      </c>
      <c r="K4264" s="3">
        <v>6</v>
      </c>
      <c r="L4264" s="3">
        <v>4</v>
      </c>
      <c r="M4264" s="3">
        <v>7</v>
      </c>
      <c r="N4264" s="3">
        <v>0</v>
      </c>
      <c r="O4264" s="3">
        <v>2</v>
      </c>
      <c r="P4264" s="3">
        <f t="shared" si="203"/>
        <v>21</v>
      </c>
      <c r="Q4264" s="3">
        <v>85</v>
      </c>
      <c r="R4264" s="3">
        <f t="shared" si="202"/>
        <v>1</v>
      </c>
      <c r="S4264" s="3">
        <v>21</v>
      </c>
      <c r="T4264" s="3">
        <f>IF(AND(H4264&lt;5,S4264&gt;=VLOOKUP(A4264,anni!$A$1:$O$32,6,0)),1,0)</f>
        <v>0</v>
      </c>
    </row>
    <row r="4265" spans="1:20" x14ac:dyDescent="0.3">
      <c r="A4265" s="3">
        <v>2002</v>
      </c>
      <c r="B4265" s="3">
        <v>47</v>
      </c>
      <c r="C4265" s="3" t="s">
        <v>29</v>
      </c>
      <c r="D4265" s="3" t="s">
        <v>75</v>
      </c>
      <c r="E4265" s="3" t="s">
        <v>75</v>
      </c>
      <c r="F4265" s="3">
        <v>4285</v>
      </c>
      <c r="G4265" s="3">
        <f t="shared" si="201"/>
        <v>2002</v>
      </c>
      <c r="H4265" s="4">
        <v>4</v>
      </c>
      <c r="I4265" s="3" t="s">
        <v>36</v>
      </c>
      <c r="J4265" s="3">
        <v>1</v>
      </c>
      <c r="K4265" s="3">
        <v>5</v>
      </c>
      <c r="L4265" s="3">
        <v>4</v>
      </c>
      <c r="M4265" s="3">
        <v>0</v>
      </c>
      <c r="N4265" s="3">
        <v>3</v>
      </c>
      <c r="O4265" s="3">
        <v>2</v>
      </c>
      <c r="P4265" s="3">
        <f t="shared" si="203"/>
        <v>18</v>
      </c>
      <c r="Q4265" s="3">
        <v>142</v>
      </c>
      <c r="R4265" s="3">
        <f t="shared" si="202"/>
        <v>2</v>
      </c>
      <c r="S4265" s="3">
        <v>15</v>
      </c>
      <c r="T4265" s="3">
        <f>IF(AND(H4265&lt;5,S4265&gt;=VLOOKUP(A4265,anni!$A$1:$O$32,6,0)),1,0)</f>
        <v>0</v>
      </c>
    </row>
    <row r="4266" spans="1:20" x14ac:dyDescent="0.3">
      <c r="A4266" s="3">
        <v>2002</v>
      </c>
      <c r="B4266" s="3">
        <v>48</v>
      </c>
      <c r="C4266" s="3" t="s">
        <v>45</v>
      </c>
      <c r="D4266" s="3" t="s">
        <v>46</v>
      </c>
      <c r="E4266" s="3" t="s">
        <v>46</v>
      </c>
      <c r="F4266" s="3">
        <v>4220</v>
      </c>
      <c r="G4266" s="3">
        <f t="shared" si="201"/>
        <v>2002</v>
      </c>
      <c r="H4266" s="4">
        <v>5</v>
      </c>
      <c r="I4266" s="3" t="s">
        <v>36</v>
      </c>
      <c r="J4266" s="3">
        <v>1</v>
      </c>
      <c r="K4266" s="3">
        <v>1</v>
      </c>
      <c r="L4266" s="3">
        <v>4</v>
      </c>
      <c r="M4266" s="3">
        <v>0</v>
      </c>
      <c r="N4266" s="3">
        <v>0</v>
      </c>
      <c r="O4266" s="3">
        <v>0</v>
      </c>
      <c r="P4266" s="3">
        <f t="shared" si="203"/>
        <v>6</v>
      </c>
      <c r="Q4266" s="3">
        <v>248</v>
      </c>
      <c r="R4266" s="3">
        <f t="shared" si="202"/>
        <v>1</v>
      </c>
      <c r="S4266" s="3">
        <v>6</v>
      </c>
      <c r="T4266" s="3">
        <f>IF(AND(H4266&lt;5,S4266&gt;=VLOOKUP(A4266,anni!$A$1:$O$32,6,0)),1,0)</f>
        <v>0</v>
      </c>
    </row>
    <row r="4267" spans="1:20" x14ac:dyDescent="0.3">
      <c r="A4267" s="3">
        <v>2002</v>
      </c>
      <c r="B4267" s="3">
        <v>49</v>
      </c>
      <c r="C4267" s="3" t="s">
        <v>32</v>
      </c>
      <c r="D4267" s="3" t="s">
        <v>95</v>
      </c>
      <c r="E4267" s="3" t="s">
        <v>95</v>
      </c>
      <c r="F4267" s="3">
        <v>4221</v>
      </c>
      <c r="G4267" s="3">
        <f t="shared" si="201"/>
        <v>2002</v>
      </c>
      <c r="H4267" s="4">
        <v>5</v>
      </c>
      <c r="I4267" s="3" t="s">
        <v>36</v>
      </c>
      <c r="J4267" s="3">
        <v>2</v>
      </c>
      <c r="K4267" s="3">
        <v>0</v>
      </c>
      <c r="L4267" s="3">
        <v>0</v>
      </c>
      <c r="M4267" s="3">
        <v>0</v>
      </c>
      <c r="N4267" s="3">
        <v>0</v>
      </c>
      <c r="O4267" s="3">
        <v>0</v>
      </c>
      <c r="P4267" s="3">
        <f t="shared" si="203"/>
        <v>2</v>
      </c>
      <c r="Q4267" s="3">
        <v>279</v>
      </c>
      <c r="R4267" s="3">
        <f t="shared" si="202"/>
        <v>1</v>
      </c>
      <c r="S4267" s="3">
        <v>2</v>
      </c>
      <c r="T4267" s="3">
        <f>IF(AND(H4267&lt;5,S4267&gt;=VLOOKUP(A4267,anni!$A$1:$O$32,6,0)),1,0)</f>
        <v>0</v>
      </c>
    </row>
    <row r="4268" spans="1:20" x14ac:dyDescent="0.3">
      <c r="A4268" s="3">
        <v>2002</v>
      </c>
      <c r="B4268" s="3">
        <v>50</v>
      </c>
      <c r="C4268" s="3" t="s">
        <v>69</v>
      </c>
      <c r="D4268" s="3" t="s">
        <v>72</v>
      </c>
      <c r="E4268" s="3" t="s">
        <v>72</v>
      </c>
      <c r="F4268" s="3">
        <v>4363</v>
      </c>
      <c r="G4268" s="3">
        <f t="shared" si="201"/>
        <v>2002</v>
      </c>
      <c r="H4268" s="4">
        <v>2</v>
      </c>
      <c r="I4268" s="3" t="s">
        <v>31</v>
      </c>
      <c r="J4268" s="3">
        <v>1</v>
      </c>
      <c r="K4268" s="3">
        <v>7</v>
      </c>
      <c r="L4268" s="3">
        <v>1</v>
      </c>
      <c r="M4268" s="3">
        <v>0</v>
      </c>
      <c r="N4268" s="3">
        <v>0</v>
      </c>
      <c r="O4268" s="3">
        <v>0</v>
      </c>
      <c r="P4268" s="3">
        <f t="shared" si="203"/>
        <v>14.4</v>
      </c>
      <c r="Q4268" s="3">
        <v>214</v>
      </c>
      <c r="R4268" s="3">
        <f t="shared" si="202"/>
        <v>1</v>
      </c>
      <c r="S4268" s="3">
        <v>9</v>
      </c>
      <c r="T4268" s="3">
        <f>IF(AND(H4268&lt;5,S4268&gt;=VLOOKUP(A4268,anni!$A$1:$O$32,6,0)),1,0)</f>
        <v>0</v>
      </c>
    </row>
    <row r="4269" spans="1:20" x14ac:dyDescent="0.3">
      <c r="A4269" s="3">
        <v>2002</v>
      </c>
      <c r="B4269" s="3">
        <v>51</v>
      </c>
      <c r="C4269" s="3" t="s">
        <v>34</v>
      </c>
      <c r="D4269" s="3" t="s">
        <v>41</v>
      </c>
      <c r="E4269" s="3" t="s">
        <v>41</v>
      </c>
      <c r="F4269" s="3">
        <v>4075</v>
      </c>
      <c r="G4269" s="3">
        <f t="shared" si="201"/>
        <v>2002</v>
      </c>
      <c r="H4269" s="4">
        <v>5</v>
      </c>
      <c r="I4269" s="3" t="s">
        <v>36</v>
      </c>
      <c r="J4269" s="3">
        <v>7</v>
      </c>
      <c r="K4269" s="3">
        <v>7</v>
      </c>
      <c r="L4269" s="3">
        <v>1</v>
      </c>
      <c r="M4269" s="3">
        <v>7</v>
      </c>
      <c r="N4269" s="3">
        <v>0</v>
      </c>
      <c r="O4269" s="3">
        <v>4</v>
      </c>
      <c r="P4269" s="3">
        <f t="shared" si="203"/>
        <v>26</v>
      </c>
      <c r="Q4269" s="3">
        <v>49</v>
      </c>
      <c r="R4269" s="3">
        <f t="shared" si="202"/>
        <v>2</v>
      </c>
      <c r="S4269" s="3">
        <v>26</v>
      </c>
      <c r="T4269" s="3">
        <f>IF(AND(H4269&lt;5,S4269&gt;=VLOOKUP(A4269,anni!$A$1:$O$32,6,0)),1,0)</f>
        <v>0</v>
      </c>
    </row>
    <row r="4270" spans="1:20" x14ac:dyDescent="0.3">
      <c r="A4270" s="3">
        <v>2002</v>
      </c>
      <c r="B4270" s="3">
        <v>52</v>
      </c>
      <c r="C4270" s="3" t="s">
        <v>47</v>
      </c>
      <c r="D4270" s="3" t="s">
        <v>105</v>
      </c>
      <c r="E4270" s="3" t="s">
        <v>105</v>
      </c>
      <c r="F4270" s="3">
        <v>4364</v>
      </c>
      <c r="G4270" s="3">
        <f t="shared" si="201"/>
        <v>2002</v>
      </c>
      <c r="H4270" s="4">
        <v>2</v>
      </c>
      <c r="I4270" s="3" t="s">
        <v>31</v>
      </c>
      <c r="J4270" s="3">
        <v>6</v>
      </c>
      <c r="K4270" s="3">
        <v>4</v>
      </c>
      <c r="L4270" s="3">
        <v>1</v>
      </c>
      <c r="M4270" s="3">
        <v>0</v>
      </c>
      <c r="N4270" s="3">
        <v>0</v>
      </c>
      <c r="O4270" s="3">
        <v>2</v>
      </c>
      <c r="P4270" s="3">
        <f t="shared" si="203"/>
        <v>20.8</v>
      </c>
      <c r="Q4270" s="3">
        <v>160</v>
      </c>
      <c r="R4270" s="3">
        <f t="shared" si="202"/>
        <v>3</v>
      </c>
      <c r="S4270" s="3">
        <v>13</v>
      </c>
      <c r="T4270" s="3">
        <f>IF(AND(H4270&lt;5,S4270&gt;=VLOOKUP(A4270,anni!$A$1:$O$32,6,0)),1,0)</f>
        <v>0</v>
      </c>
    </row>
    <row r="4271" spans="1:20" x14ac:dyDescent="0.3">
      <c r="A4271" s="3">
        <v>2002</v>
      </c>
      <c r="B4271" s="3">
        <v>53</v>
      </c>
      <c r="C4271" s="3" t="s">
        <v>47</v>
      </c>
      <c r="D4271" s="3" t="s">
        <v>77</v>
      </c>
      <c r="E4271" s="3" t="s">
        <v>77</v>
      </c>
      <c r="F4271" s="3">
        <v>4286</v>
      </c>
      <c r="G4271" s="3">
        <f t="shared" si="201"/>
        <v>2002</v>
      </c>
      <c r="H4271" s="4">
        <v>4</v>
      </c>
      <c r="I4271" s="3" t="s">
        <v>36</v>
      </c>
      <c r="J4271" s="3">
        <v>6</v>
      </c>
      <c r="K4271" s="3">
        <v>7</v>
      </c>
      <c r="L4271" s="3">
        <v>0</v>
      </c>
      <c r="M4271" s="3">
        <v>0</v>
      </c>
      <c r="N4271" s="3">
        <v>2</v>
      </c>
      <c r="O4271" s="3">
        <v>2</v>
      </c>
      <c r="P4271" s="3">
        <f t="shared" si="203"/>
        <v>20.399999999999999</v>
      </c>
      <c r="Q4271" s="3">
        <v>123</v>
      </c>
      <c r="R4271" s="3">
        <f t="shared" si="202"/>
        <v>2</v>
      </c>
      <c r="S4271" s="3">
        <v>17</v>
      </c>
      <c r="T4271" s="3">
        <f>IF(AND(H4271&lt;5,S4271&gt;=VLOOKUP(A4271,anni!$A$1:$O$32,6,0)),1,0)</f>
        <v>0</v>
      </c>
    </row>
    <row r="4272" spans="1:20" x14ac:dyDescent="0.3">
      <c r="A4272" s="3">
        <v>2002</v>
      </c>
      <c r="B4272" s="3">
        <v>54</v>
      </c>
      <c r="C4272" s="3" t="s">
        <v>39</v>
      </c>
      <c r="D4272" s="3" t="s">
        <v>65</v>
      </c>
      <c r="E4272" s="3" t="s">
        <v>65</v>
      </c>
      <c r="F4272" s="3">
        <v>4365</v>
      </c>
      <c r="G4272" s="3">
        <f t="shared" si="201"/>
        <v>2002</v>
      </c>
      <c r="H4272" s="4">
        <v>2</v>
      </c>
      <c r="I4272" s="3" t="s">
        <v>31</v>
      </c>
      <c r="J4272" s="3">
        <v>7</v>
      </c>
      <c r="K4272" s="3">
        <v>0</v>
      </c>
      <c r="L4272" s="3">
        <v>1</v>
      </c>
      <c r="M4272" s="3">
        <v>1</v>
      </c>
      <c r="N4272" s="3">
        <v>0</v>
      </c>
      <c r="O4272" s="3">
        <v>2</v>
      </c>
      <c r="P4272" s="3">
        <f t="shared" si="203"/>
        <v>17.600000000000001</v>
      </c>
      <c r="Q4272" s="3">
        <v>190</v>
      </c>
      <c r="R4272" s="3">
        <f t="shared" si="202"/>
        <v>1</v>
      </c>
      <c r="S4272" s="3">
        <v>11</v>
      </c>
      <c r="T4272" s="3">
        <f>IF(AND(H4272&lt;5,S4272&gt;=VLOOKUP(A4272,anni!$A$1:$O$32,6,0)),1,0)</f>
        <v>0</v>
      </c>
    </row>
    <row r="4273" spans="1:20" x14ac:dyDescent="0.3">
      <c r="A4273" s="3">
        <v>2002</v>
      </c>
      <c r="B4273" s="3">
        <v>55</v>
      </c>
      <c r="C4273" s="3" t="s">
        <v>29</v>
      </c>
      <c r="D4273" s="3" t="s">
        <v>139</v>
      </c>
      <c r="E4273" s="3" t="s">
        <v>139</v>
      </c>
      <c r="F4273" s="3">
        <v>4366</v>
      </c>
      <c r="G4273" s="3">
        <f t="shared" si="201"/>
        <v>2002</v>
      </c>
      <c r="H4273" s="4">
        <v>2</v>
      </c>
      <c r="I4273" s="3" t="s">
        <v>31</v>
      </c>
      <c r="J4273" s="3">
        <v>2</v>
      </c>
      <c r="K4273" s="3">
        <v>2</v>
      </c>
      <c r="L4273" s="3">
        <v>0</v>
      </c>
      <c r="M4273" s="3">
        <v>0</v>
      </c>
      <c r="N4273" s="3">
        <v>0</v>
      </c>
      <c r="O4273" s="3">
        <v>0</v>
      </c>
      <c r="P4273" s="3">
        <f t="shared" si="203"/>
        <v>6.4</v>
      </c>
      <c r="Q4273" s="3">
        <v>262</v>
      </c>
      <c r="R4273" s="3">
        <f t="shared" si="202"/>
        <v>1</v>
      </c>
      <c r="S4273" s="3">
        <v>4</v>
      </c>
      <c r="T4273" s="3">
        <f>IF(AND(H4273&lt;5,S4273&gt;=VLOOKUP(A4273,anni!$A$1:$O$32,6,0)),1,0)</f>
        <v>0</v>
      </c>
    </row>
    <row r="4274" spans="1:20" x14ac:dyDescent="0.3">
      <c r="A4274" s="3">
        <v>2002</v>
      </c>
      <c r="B4274" s="3">
        <v>56</v>
      </c>
      <c r="C4274" s="3" t="s">
        <v>32</v>
      </c>
      <c r="D4274" s="3" t="s">
        <v>95</v>
      </c>
      <c r="E4274" s="3" t="s">
        <v>95</v>
      </c>
      <c r="F4274" s="3">
        <v>4287</v>
      </c>
      <c r="G4274" s="3">
        <f t="shared" si="201"/>
        <v>2002</v>
      </c>
      <c r="H4274" s="4">
        <v>4</v>
      </c>
      <c r="I4274" s="3" t="s">
        <v>36</v>
      </c>
      <c r="J4274" s="3">
        <v>7</v>
      </c>
      <c r="K4274" s="3">
        <v>1</v>
      </c>
      <c r="L4274" s="3">
        <v>3</v>
      </c>
      <c r="M4274" s="3">
        <v>0</v>
      </c>
      <c r="N4274" s="3">
        <v>0</v>
      </c>
      <c r="O4274" s="3">
        <v>0</v>
      </c>
      <c r="P4274" s="3">
        <f t="shared" si="203"/>
        <v>13.2</v>
      </c>
      <c r="Q4274" s="3">
        <v>190</v>
      </c>
      <c r="R4274" s="3">
        <f t="shared" si="202"/>
        <v>1</v>
      </c>
      <c r="S4274" s="3">
        <v>11</v>
      </c>
      <c r="T4274" s="3">
        <f>IF(AND(H4274&lt;5,S4274&gt;=VLOOKUP(A4274,anni!$A$1:$O$32,6,0)),1,0)</f>
        <v>0</v>
      </c>
    </row>
    <row r="4275" spans="1:20" x14ac:dyDescent="0.3">
      <c r="A4275" s="3">
        <v>2002</v>
      </c>
      <c r="B4275" s="3">
        <v>57</v>
      </c>
      <c r="C4275" s="3" t="s">
        <v>39</v>
      </c>
      <c r="D4275" s="3" t="s">
        <v>40</v>
      </c>
      <c r="E4275" s="3" t="s">
        <v>40</v>
      </c>
      <c r="F4275" s="3">
        <v>3966</v>
      </c>
      <c r="G4275" s="3">
        <f t="shared" si="201"/>
        <v>2002</v>
      </c>
      <c r="H4275" s="4">
        <v>4</v>
      </c>
      <c r="I4275" s="3" t="s">
        <v>36</v>
      </c>
      <c r="J4275" s="3">
        <v>7</v>
      </c>
      <c r="K4275" s="3">
        <v>2</v>
      </c>
      <c r="L4275" s="3">
        <v>1</v>
      </c>
      <c r="M4275" s="3">
        <v>3</v>
      </c>
      <c r="N4275" s="3">
        <v>0</v>
      </c>
      <c r="O4275" s="3">
        <v>0</v>
      </c>
      <c r="P4275" s="3">
        <f t="shared" si="203"/>
        <v>15.6</v>
      </c>
      <c r="Q4275" s="3">
        <v>160</v>
      </c>
      <c r="R4275" s="3">
        <f t="shared" si="202"/>
        <v>2</v>
      </c>
      <c r="S4275" s="3">
        <v>13</v>
      </c>
      <c r="T4275" s="3">
        <f>IF(AND(H4275&lt;5,S4275&gt;=VLOOKUP(A4275,anni!$A$1:$O$32,6,0)),1,0)</f>
        <v>0</v>
      </c>
    </row>
    <row r="4276" spans="1:20" x14ac:dyDescent="0.3">
      <c r="A4276" s="3">
        <v>2002</v>
      </c>
      <c r="B4276" s="3">
        <v>58</v>
      </c>
      <c r="C4276" s="3" t="s">
        <v>32</v>
      </c>
      <c r="D4276" s="3" t="s">
        <v>33</v>
      </c>
      <c r="E4276" s="3" t="s">
        <v>33</v>
      </c>
      <c r="F4276" s="3">
        <v>4367</v>
      </c>
      <c r="G4276" s="3">
        <f t="shared" si="201"/>
        <v>2002</v>
      </c>
      <c r="H4276" s="4">
        <v>2</v>
      </c>
      <c r="I4276" s="3" t="s">
        <v>31</v>
      </c>
      <c r="J4276" s="3">
        <v>7</v>
      </c>
      <c r="K4276" s="3">
        <v>6</v>
      </c>
      <c r="L4276" s="3">
        <v>0</v>
      </c>
      <c r="M4276" s="3">
        <v>0</v>
      </c>
      <c r="N4276" s="3">
        <v>0</v>
      </c>
      <c r="O4276" s="3">
        <v>0</v>
      </c>
      <c r="P4276" s="3">
        <f t="shared" si="203"/>
        <v>20.8</v>
      </c>
      <c r="Q4276" s="3">
        <v>160</v>
      </c>
      <c r="R4276" s="3">
        <f t="shared" si="202"/>
        <v>1</v>
      </c>
      <c r="S4276" s="3">
        <v>13</v>
      </c>
      <c r="T4276" s="3">
        <f>IF(AND(H4276&lt;5,S4276&gt;=VLOOKUP(A4276,anni!$A$1:$O$32,6,0)),1,0)</f>
        <v>0</v>
      </c>
    </row>
    <row r="4277" spans="1:20" x14ac:dyDescent="0.3">
      <c r="A4277" s="3">
        <v>2002</v>
      </c>
      <c r="B4277" s="3">
        <v>59</v>
      </c>
      <c r="C4277" s="3" t="s">
        <v>43</v>
      </c>
      <c r="D4277" s="3" t="s">
        <v>58</v>
      </c>
      <c r="E4277" s="3" t="s">
        <v>58</v>
      </c>
      <c r="F4277" s="3">
        <v>4333</v>
      </c>
      <c r="G4277" s="3">
        <f t="shared" si="201"/>
        <v>2002</v>
      </c>
      <c r="H4277" s="4">
        <v>3</v>
      </c>
      <c r="I4277" s="3" t="s">
        <v>36</v>
      </c>
      <c r="J4277" s="3">
        <v>7</v>
      </c>
      <c r="K4277" s="3">
        <v>0</v>
      </c>
      <c r="L4277" s="3">
        <v>6</v>
      </c>
      <c r="M4277" s="3">
        <v>0</v>
      </c>
      <c r="N4277" s="3">
        <v>0</v>
      </c>
      <c r="O4277" s="3">
        <v>0</v>
      </c>
      <c r="P4277" s="3">
        <f t="shared" si="203"/>
        <v>18.2</v>
      </c>
      <c r="Q4277" s="3">
        <v>160</v>
      </c>
      <c r="R4277" s="3">
        <f t="shared" si="202"/>
        <v>1</v>
      </c>
      <c r="S4277" s="3">
        <v>13</v>
      </c>
      <c r="T4277" s="3">
        <f>IF(AND(H4277&lt;5,S4277&gt;=VLOOKUP(A4277,anni!$A$1:$O$32,6,0)),1,0)</f>
        <v>0</v>
      </c>
    </row>
    <row r="4278" spans="1:20" x14ac:dyDescent="0.3">
      <c r="A4278" s="3">
        <v>2002</v>
      </c>
      <c r="B4278" s="3">
        <v>60</v>
      </c>
      <c r="C4278" s="3" t="s">
        <v>34</v>
      </c>
      <c r="D4278" s="3" t="s">
        <v>103</v>
      </c>
      <c r="E4278" s="3" t="s">
        <v>103</v>
      </c>
      <c r="F4278" s="3">
        <v>4138</v>
      </c>
      <c r="G4278" s="3">
        <f t="shared" si="201"/>
        <v>2002</v>
      </c>
      <c r="H4278" s="4">
        <v>4</v>
      </c>
      <c r="I4278" s="3" t="s">
        <v>36</v>
      </c>
      <c r="J4278" s="3">
        <v>6</v>
      </c>
      <c r="K4278" s="3">
        <v>7</v>
      </c>
      <c r="L4278" s="3">
        <v>7</v>
      </c>
      <c r="M4278" s="3">
        <v>7</v>
      </c>
      <c r="N4278" s="3">
        <v>0</v>
      </c>
      <c r="O4278" s="3">
        <v>5</v>
      </c>
      <c r="P4278" s="3">
        <f t="shared" si="203"/>
        <v>38.4</v>
      </c>
      <c r="Q4278" s="3">
        <v>24</v>
      </c>
      <c r="R4278" s="3">
        <f t="shared" si="202"/>
        <v>3</v>
      </c>
      <c r="S4278" s="3">
        <v>32</v>
      </c>
      <c r="T4278" s="3">
        <f>IF(AND(H4278&lt;5,S4278&gt;=VLOOKUP(A4278,anni!$A$1:$O$32,6,0)),1,0)</f>
        <v>0</v>
      </c>
    </row>
    <row r="4279" spans="1:20" x14ac:dyDescent="0.3">
      <c r="A4279" s="3">
        <v>2002</v>
      </c>
      <c r="B4279" s="3">
        <v>61</v>
      </c>
      <c r="C4279" s="3" t="s">
        <v>135</v>
      </c>
      <c r="D4279" s="3" t="s">
        <v>145</v>
      </c>
      <c r="E4279" s="3" t="s">
        <v>145</v>
      </c>
      <c r="F4279" s="3">
        <v>4174</v>
      </c>
      <c r="G4279" s="3">
        <f t="shared" si="201"/>
        <v>2002</v>
      </c>
      <c r="H4279" s="4">
        <v>3</v>
      </c>
      <c r="I4279" s="3" t="s">
        <v>36</v>
      </c>
      <c r="J4279" s="3">
        <v>3</v>
      </c>
      <c r="K4279" s="3">
        <v>7</v>
      </c>
      <c r="L4279" s="3">
        <v>1</v>
      </c>
      <c r="M4279" s="3">
        <v>0</v>
      </c>
      <c r="N4279" s="3">
        <v>0</v>
      </c>
      <c r="O4279" s="3">
        <v>0</v>
      </c>
      <c r="P4279" s="3">
        <f t="shared" si="203"/>
        <v>15.399999999999999</v>
      </c>
      <c r="Q4279" s="3">
        <v>190</v>
      </c>
      <c r="R4279" s="3">
        <f t="shared" si="202"/>
        <v>4</v>
      </c>
      <c r="S4279" s="3">
        <v>11</v>
      </c>
      <c r="T4279" s="3">
        <f>IF(AND(H4279&lt;5,S4279&gt;=VLOOKUP(A4279,anni!$A$1:$O$32,6,0)),1,0)</f>
        <v>0</v>
      </c>
    </row>
    <row r="4280" spans="1:20" x14ac:dyDescent="0.3">
      <c r="A4280" s="3">
        <v>2002</v>
      </c>
      <c r="B4280" s="3">
        <v>62</v>
      </c>
      <c r="C4280" s="3" t="s">
        <v>29</v>
      </c>
      <c r="D4280" s="3" t="s">
        <v>124</v>
      </c>
      <c r="E4280" s="3" t="s">
        <v>124</v>
      </c>
      <c r="F4280" s="3">
        <v>4368</v>
      </c>
      <c r="G4280" s="3">
        <f t="shared" si="201"/>
        <v>2002</v>
      </c>
      <c r="H4280" s="4">
        <v>2</v>
      </c>
      <c r="I4280" s="3" t="s">
        <v>31</v>
      </c>
      <c r="J4280" s="3">
        <v>2</v>
      </c>
      <c r="K4280" s="3">
        <v>1</v>
      </c>
      <c r="L4280" s="3">
        <v>0</v>
      </c>
      <c r="M4280" s="3">
        <v>1</v>
      </c>
      <c r="N4280" s="3">
        <v>0</v>
      </c>
      <c r="O4280" s="3">
        <v>0</v>
      </c>
      <c r="P4280" s="3">
        <f t="shared" si="203"/>
        <v>6.4</v>
      </c>
      <c r="Q4280" s="3">
        <v>262</v>
      </c>
      <c r="R4280" s="3">
        <f t="shared" si="202"/>
        <v>2</v>
      </c>
      <c r="S4280" s="3">
        <v>4</v>
      </c>
      <c r="T4280" s="3">
        <f>IF(AND(H4280&lt;5,S4280&gt;=VLOOKUP(A4280,anni!$A$1:$O$32,6,0)),1,0)</f>
        <v>0</v>
      </c>
    </row>
    <row r="4281" spans="1:20" x14ac:dyDescent="0.3">
      <c r="A4281" s="3">
        <v>2002</v>
      </c>
      <c r="B4281" s="3">
        <v>63</v>
      </c>
      <c r="C4281" s="3" t="s">
        <v>56</v>
      </c>
      <c r="D4281" s="3" t="s">
        <v>93</v>
      </c>
      <c r="E4281" s="3" t="s">
        <v>93</v>
      </c>
      <c r="F4281" s="3">
        <v>4288</v>
      </c>
      <c r="G4281" s="3">
        <f t="shared" si="201"/>
        <v>2002</v>
      </c>
      <c r="H4281" s="4">
        <v>4</v>
      </c>
      <c r="I4281" s="3" t="s">
        <v>36</v>
      </c>
      <c r="J4281" s="3">
        <v>5</v>
      </c>
      <c r="K4281" s="3">
        <v>7</v>
      </c>
      <c r="L4281" s="3">
        <v>0</v>
      </c>
      <c r="M4281" s="3">
        <v>0</v>
      </c>
      <c r="N4281" s="3">
        <v>0</v>
      </c>
      <c r="O4281" s="3">
        <v>2</v>
      </c>
      <c r="P4281" s="3">
        <f t="shared" si="203"/>
        <v>16.8</v>
      </c>
      <c r="Q4281" s="3">
        <v>148</v>
      </c>
      <c r="R4281" s="3">
        <f t="shared" si="202"/>
        <v>1</v>
      </c>
      <c r="S4281" s="3">
        <v>14</v>
      </c>
      <c r="T4281" s="3">
        <f>IF(AND(H4281&lt;5,S4281&gt;=VLOOKUP(A4281,anni!$A$1:$O$32,6,0)),1,0)</f>
        <v>0</v>
      </c>
    </row>
    <row r="4282" spans="1:20" x14ac:dyDescent="0.3">
      <c r="A4282" s="3">
        <v>2002</v>
      </c>
      <c r="B4282" s="3">
        <v>64</v>
      </c>
      <c r="C4282" s="3" t="s">
        <v>34</v>
      </c>
      <c r="D4282" s="3" t="s">
        <v>83</v>
      </c>
      <c r="E4282" s="3" t="s">
        <v>83</v>
      </c>
      <c r="F4282" s="3">
        <v>4289</v>
      </c>
      <c r="G4282" s="3">
        <f t="shared" si="201"/>
        <v>2002</v>
      </c>
      <c r="H4282" s="4">
        <v>4</v>
      </c>
      <c r="I4282" s="3" t="s">
        <v>36</v>
      </c>
      <c r="J4282" s="3">
        <v>2</v>
      </c>
      <c r="K4282" s="3">
        <v>2</v>
      </c>
      <c r="L4282" s="3">
        <v>0</v>
      </c>
      <c r="M4282" s="3">
        <v>0</v>
      </c>
      <c r="N4282" s="3">
        <v>4</v>
      </c>
      <c r="O4282" s="3">
        <v>2</v>
      </c>
      <c r="P4282" s="3">
        <f t="shared" si="203"/>
        <v>12</v>
      </c>
      <c r="Q4282" s="3">
        <v>202</v>
      </c>
      <c r="R4282" s="3">
        <f t="shared" si="202"/>
        <v>2</v>
      </c>
      <c r="S4282" s="3">
        <v>10</v>
      </c>
      <c r="T4282" s="3">
        <f>IF(AND(H4282&lt;5,S4282&gt;=VLOOKUP(A4282,anni!$A$1:$O$32,6,0)),1,0)</f>
        <v>0</v>
      </c>
    </row>
    <row r="4283" spans="1:20" x14ac:dyDescent="0.3">
      <c r="A4283" s="3">
        <v>2002</v>
      </c>
      <c r="B4283" s="3">
        <v>65</v>
      </c>
      <c r="C4283" s="3" t="s">
        <v>56</v>
      </c>
      <c r="D4283" s="3" t="s">
        <v>99</v>
      </c>
      <c r="E4283" s="3" t="s">
        <v>99</v>
      </c>
      <c r="F4283" s="3">
        <v>4077</v>
      </c>
      <c r="G4283" s="3">
        <f t="shared" si="201"/>
        <v>2002</v>
      </c>
      <c r="H4283" s="4">
        <v>5</v>
      </c>
      <c r="I4283" s="3" t="s">
        <v>36</v>
      </c>
      <c r="J4283" s="3">
        <v>2</v>
      </c>
      <c r="K4283" s="3">
        <v>5</v>
      </c>
      <c r="L4283" s="3">
        <v>0</v>
      </c>
      <c r="M4283" s="3">
        <v>0</v>
      </c>
      <c r="N4283" s="3">
        <v>1</v>
      </c>
      <c r="O4283" s="3">
        <v>0</v>
      </c>
      <c r="P4283" s="3">
        <f t="shared" si="203"/>
        <v>8</v>
      </c>
      <c r="Q4283" s="3">
        <v>233</v>
      </c>
      <c r="R4283" s="3">
        <f t="shared" si="202"/>
        <v>2</v>
      </c>
      <c r="S4283" s="3">
        <v>8</v>
      </c>
      <c r="T4283" s="3">
        <f>IF(AND(H4283&lt;5,S4283&gt;=VLOOKUP(A4283,anni!$A$1:$O$32,6,0)),1,0)</f>
        <v>0</v>
      </c>
    </row>
    <row r="4284" spans="1:20" x14ac:dyDescent="0.3">
      <c r="A4284" s="3">
        <v>2002</v>
      </c>
      <c r="B4284" s="3">
        <v>66</v>
      </c>
      <c r="C4284" s="3" t="s">
        <v>39</v>
      </c>
      <c r="D4284" s="3" t="s">
        <v>146</v>
      </c>
      <c r="E4284" s="3" t="s">
        <v>146</v>
      </c>
      <c r="F4284" s="3">
        <v>4334</v>
      </c>
      <c r="G4284" s="3">
        <f t="shared" si="201"/>
        <v>2002</v>
      </c>
      <c r="H4284" s="4">
        <v>3</v>
      </c>
      <c r="I4284" s="3" t="s">
        <v>36</v>
      </c>
      <c r="J4284" s="3">
        <v>2</v>
      </c>
      <c r="K4284" s="3">
        <v>1</v>
      </c>
      <c r="L4284" s="3">
        <v>1</v>
      </c>
      <c r="M4284" s="3">
        <v>0</v>
      </c>
      <c r="N4284" s="3">
        <v>6</v>
      </c>
      <c r="O4284" s="3">
        <v>0</v>
      </c>
      <c r="P4284" s="3">
        <f t="shared" si="203"/>
        <v>14</v>
      </c>
      <c r="Q4284" s="3">
        <v>202</v>
      </c>
      <c r="R4284" s="3">
        <f t="shared" si="202"/>
        <v>3</v>
      </c>
      <c r="S4284" s="3">
        <v>10</v>
      </c>
      <c r="T4284" s="3">
        <f>IF(AND(H4284&lt;5,S4284&gt;=VLOOKUP(A4284,anni!$A$1:$O$32,6,0)),1,0)</f>
        <v>0</v>
      </c>
    </row>
    <row r="4285" spans="1:20" x14ac:dyDescent="0.3">
      <c r="A4285" s="3">
        <v>2002</v>
      </c>
      <c r="B4285" s="3">
        <v>67</v>
      </c>
      <c r="C4285" s="3" t="s">
        <v>69</v>
      </c>
      <c r="D4285" s="3" t="s">
        <v>70</v>
      </c>
      <c r="E4285" s="3" t="s">
        <v>70</v>
      </c>
      <c r="F4285" s="3">
        <v>4222</v>
      </c>
      <c r="G4285" s="3">
        <f t="shared" si="201"/>
        <v>2002</v>
      </c>
      <c r="H4285" s="4">
        <v>5</v>
      </c>
      <c r="I4285" s="3" t="s">
        <v>36</v>
      </c>
      <c r="J4285" s="3">
        <v>7</v>
      </c>
      <c r="K4285" s="3">
        <v>7</v>
      </c>
      <c r="L4285" s="3">
        <v>7</v>
      </c>
      <c r="M4285" s="3">
        <v>5</v>
      </c>
      <c r="N4285" s="3">
        <v>0</v>
      </c>
      <c r="O4285" s="3">
        <v>3</v>
      </c>
      <c r="P4285" s="3">
        <f t="shared" si="203"/>
        <v>29</v>
      </c>
      <c r="Q4285" s="3">
        <v>38</v>
      </c>
      <c r="R4285" s="3">
        <f t="shared" si="202"/>
        <v>1</v>
      </c>
      <c r="S4285" s="3">
        <v>29</v>
      </c>
      <c r="T4285" s="3">
        <f>IF(AND(H4285&lt;5,S4285&gt;=VLOOKUP(A4285,anni!$A$1:$O$32,6,0)),1,0)</f>
        <v>0</v>
      </c>
    </row>
    <row r="4286" spans="1:20" x14ac:dyDescent="0.3">
      <c r="A4286" s="3">
        <v>2002</v>
      </c>
      <c r="B4286" s="3">
        <v>68</v>
      </c>
      <c r="C4286" s="3" t="s">
        <v>59</v>
      </c>
      <c r="D4286" s="3" t="s">
        <v>60</v>
      </c>
      <c r="E4286" s="3" t="s">
        <v>60</v>
      </c>
      <c r="F4286" s="3">
        <v>3773</v>
      </c>
      <c r="G4286" s="3">
        <f t="shared" si="201"/>
        <v>2002</v>
      </c>
      <c r="H4286" s="4">
        <v>5</v>
      </c>
      <c r="I4286" s="3" t="s">
        <v>36</v>
      </c>
      <c r="J4286" s="3">
        <v>7</v>
      </c>
      <c r="K4286" s="3">
        <v>7</v>
      </c>
      <c r="L4286" s="3">
        <v>5</v>
      </c>
      <c r="M4286" s="3">
        <v>7</v>
      </c>
      <c r="N4286" s="3">
        <v>7</v>
      </c>
      <c r="O4286" s="3">
        <v>5</v>
      </c>
      <c r="P4286" s="3">
        <f t="shared" si="203"/>
        <v>38</v>
      </c>
      <c r="Q4286" s="3">
        <v>4</v>
      </c>
      <c r="R4286" s="3">
        <f t="shared" si="202"/>
        <v>4</v>
      </c>
      <c r="S4286" s="3">
        <v>38</v>
      </c>
      <c r="T4286" s="3">
        <f>IF(AND(H4286&lt;5,S4286&gt;=VLOOKUP(A4286,anni!$A$1:$O$32,6,0)),1,0)</f>
        <v>0</v>
      </c>
    </row>
    <row r="4287" spans="1:20" x14ac:dyDescent="0.3">
      <c r="A4287" s="3">
        <v>2002</v>
      </c>
      <c r="B4287" s="3">
        <v>69</v>
      </c>
      <c r="C4287" s="3" t="s">
        <v>47</v>
      </c>
      <c r="D4287" s="3" t="s">
        <v>73</v>
      </c>
      <c r="E4287" s="3" t="s">
        <v>73</v>
      </c>
      <c r="F4287" s="3">
        <v>4223</v>
      </c>
      <c r="G4287" s="3">
        <f t="shared" si="201"/>
        <v>2002</v>
      </c>
      <c r="H4287" s="4">
        <v>5</v>
      </c>
      <c r="I4287" s="3" t="s">
        <v>36</v>
      </c>
      <c r="J4287" s="3">
        <v>7</v>
      </c>
      <c r="K4287" s="3">
        <v>7</v>
      </c>
      <c r="L4287" s="3">
        <v>6</v>
      </c>
      <c r="M4287" s="3">
        <v>5</v>
      </c>
      <c r="N4287" s="3">
        <v>0</v>
      </c>
      <c r="O4287" s="3">
        <v>5</v>
      </c>
      <c r="P4287" s="3">
        <f t="shared" si="203"/>
        <v>30</v>
      </c>
      <c r="Q4287" s="3">
        <v>31</v>
      </c>
      <c r="R4287" s="3">
        <f t="shared" si="202"/>
        <v>1</v>
      </c>
      <c r="S4287" s="3">
        <v>30</v>
      </c>
      <c r="T4287" s="3">
        <f>IF(AND(H4287&lt;5,S4287&gt;=VLOOKUP(A4287,anni!$A$1:$O$32,6,0)),1,0)</f>
        <v>0</v>
      </c>
    </row>
    <row r="4288" spans="1:20" x14ac:dyDescent="0.3">
      <c r="A4288" s="3">
        <v>2002</v>
      </c>
      <c r="B4288" s="3">
        <v>70</v>
      </c>
      <c r="C4288" s="3" t="s">
        <v>45</v>
      </c>
      <c r="D4288" s="3" t="s">
        <v>74</v>
      </c>
      <c r="E4288" s="3" t="s">
        <v>74</v>
      </c>
      <c r="F4288" s="3">
        <v>4369</v>
      </c>
      <c r="G4288" s="3">
        <f t="shared" si="201"/>
        <v>2002</v>
      </c>
      <c r="H4288" s="4">
        <v>2</v>
      </c>
      <c r="I4288" s="3" t="s">
        <v>31</v>
      </c>
      <c r="J4288" s="3">
        <v>7</v>
      </c>
      <c r="K4288" s="3">
        <v>5</v>
      </c>
      <c r="L4288" s="3">
        <v>0</v>
      </c>
      <c r="M4288" s="3">
        <v>0</v>
      </c>
      <c r="N4288" s="3">
        <v>0</v>
      </c>
      <c r="O4288" s="3">
        <v>0</v>
      </c>
      <c r="P4288" s="3">
        <f t="shared" si="203"/>
        <v>19.200000000000003</v>
      </c>
      <c r="Q4288" s="3">
        <v>175</v>
      </c>
      <c r="R4288" s="3">
        <f t="shared" si="202"/>
        <v>2</v>
      </c>
      <c r="S4288" s="3">
        <v>12</v>
      </c>
      <c r="T4288" s="3">
        <f>IF(AND(H4288&lt;5,S4288&gt;=VLOOKUP(A4288,anni!$A$1:$O$32,6,0)),1,0)</f>
        <v>0</v>
      </c>
    </row>
    <row r="4289" spans="1:20" x14ac:dyDescent="0.3">
      <c r="A4289" s="3">
        <v>2002</v>
      </c>
      <c r="B4289" s="3">
        <v>71</v>
      </c>
      <c r="C4289" s="3" t="s">
        <v>59</v>
      </c>
      <c r="D4289" s="3" t="s">
        <v>60</v>
      </c>
      <c r="E4289" s="3" t="s">
        <v>60</v>
      </c>
      <c r="F4289" s="3">
        <v>4224</v>
      </c>
      <c r="G4289" s="3">
        <f t="shared" si="201"/>
        <v>2002</v>
      </c>
      <c r="H4289" s="4">
        <v>5</v>
      </c>
      <c r="I4289" s="3" t="s">
        <v>36</v>
      </c>
      <c r="J4289" s="3">
        <v>7</v>
      </c>
      <c r="K4289" s="3">
        <v>7</v>
      </c>
      <c r="L4289" s="3">
        <v>7</v>
      </c>
      <c r="M4289" s="3">
        <v>0</v>
      </c>
      <c r="N4289" s="3">
        <v>0</v>
      </c>
      <c r="O4289" s="3">
        <v>2</v>
      </c>
      <c r="P4289" s="3">
        <f t="shared" si="203"/>
        <v>23</v>
      </c>
      <c r="Q4289" s="3">
        <v>69</v>
      </c>
      <c r="R4289" s="3">
        <f t="shared" si="202"/>
        <v>1</v>
      </c>
      <c r="S4289" s="3">
        <v>23</v>
      </c>
      <c r="T4289" s="3">
        <f>IF(AND(H4289&lt;5,S4289&gt;=VLOOKUP(A4289,anni!$A$1:$O$32,6,0)),1,0)</f>
        <v>0</v>
      </c>
    </row>
    <row r="4290" spans="1:20" x14ac:dyDescent="0.3">
      <c r="A4290" s="3">
        <v>2002</v>
      </c>
      <c r="B4290" s="3">
        <v>72</v>
      </c>
      <c r="C4290" s="3" t="s">
        <v>34</v>
      </c>
      <c r="D4290" s="3" t="s">
        <v>94</v>
      </c>
      <c r="E4290" s="3" t="s">
        <v>94</v>
      </c>
      <c r="F4290" s="3">
        <v>4081</v>
      </c>
      <c r="G4290" s="3">
        <f t="shared" ref="G4290:G4353" si="204">A4290</f>
        <v>2002</v>
      </c>
      <c r="H4290" s="4">
        <v>5</v>
      </c>
      <c r="I4290" s="3" t="s">
        <v>36</v>
      </c>
      <c r="J4290" s="3">
        <v>6</v>
      </c>
      <c r="K4290" s="3">
        <v>5</v>
      </c>
      <c r="L4290" s="3">
        <v>2</v>
      </c>
      <c r="M4290" s="3">
        <v>6</v>
      </c>
      <c r="N4290" s="3">
        <v>4</v>
      </c>
      <c r="O4290" s="3">
        <v>2</v>
      </c>
      <c r="P4290" s="3">
        <f t="shared" si="203"/>
        <v>25</v>
      </c>
      <c r="Q4290" s="3">
        <v>55</v>
      </c>
      <c r="R4290" s="3">
        <f t="shared" si="202"/>
        <v>2</v>
      </c>
      <c r="S4290" s="3">
        <v>25</v>
      </c>
      <c r="T4290" s="3">
        <f>IF(AND(H4290&lt;5,S4290&gt;=VLOOKUP(A4290,anni!$A$1:$O$32,6,0)),1,0)</f>
        <v>0</v>
      </c>
    </row>
    <row r="4291" spans="1:20" x14ac:dyDescent="0.3">
      <c r="A4291" s="3">
        <v>2002</v>
      </c>
      <c r="B4291" s="3">
        <v>73</v>
      </c>
      <c r="C4291" s="3" t="s">
        <v>53</v>
      </c>
      <c r="D4291" s="3" t="s">
        <v>113</v>
      </c>
      <c r="E4291" s="3" t="s">
        <v>113</v>
      </c>
      <c r="F4291" s="3">
        <v>3969</v>
      </c>
      <c r="G4291" s="3">
        <f t="shared" si="204"/>
        <v>2002</v>
      </c>
      <c r="H4291" s="4">
        <v>4</v>
      </c>
      <c r="I4291" s="3" t="s">
        <v>36</v>
      </c>
      <c r="J4291" s="3">
        <v>6</v>
      </c>
      <c r="K4291" s="3">
        <v>5</v>
      </c>
      <c r="L4291" s="3">
        <v>7</v>
      </c>
      <c r="M4291" s="3">
        <v>7</v>
      </c>
      <c r="N4291" s="3">
        <v>7</v>
      </c>
      <c r="O4291" s="3">
        <v>2</v>
      </c>
      <c r="P4291" s="3">
        <f t="shared" si="203"/>
        <v>40.799999999999997</v>
      </c>
      <c r="Q4291" s="3">
        <v>14</v>
      </c>
      <c r="R4291" s="3">
        <f t="shared" si="202"/>
        <v>4</v>
      </c>
      <c r="S4291" s="3">
        <v>34</v>
      </c>
      <c r="T4291" s="3">
        <f>IF(AND(H4291&lt;5,S4291&gt;=VLOOKUP(A4291,anni!$A$1:$O$32,6,0)),1,0)</f>
        <v>0</v>
      </c>
    </row>
    <row r="4292" spans="1:20" x14ac:dyDescent="0.3">
      <c r="A4292" s="3">
        <v>2002</v>
      </c>
      <c r="B4292" s="3">
        <v>74</v>
      </c>
      <c r="C4292" s="3" t="s">
        <v>47</v>
      </c>
      <c r="D4292" s="3" t="s">
        <v>81</v>
      </c>
      <c r="E4292" s="3" t="s">
        <v>81</v>
      </c>
      <c r="F4292" s="3">
        <v>4335</v>
      </c>
      <c r="G4292" s="3">
        <f t="shared" si="204"/>
        <v>2002</v>
      </c>
      <c r="H4292" s="4">
        <v>3</v>
      </c>
      <c r="I4292" s="3" t="s">
        <v>36</v>
      </c>
      <c r="J4292" s="3">
        <v>7</v>
      </c>
      <c r="K4292" s="3">
        <v>7</v>
      </c>
      <c r="L4292" s="3">
        <v>0</v>
      </c>
      <c r="M4292" s="3">
        <v>0</v>
      </c>
      <c r="N4292" s="3">
        <v>0</v>
      </c>
      <c r="O4292" s="3">
        <v>2</v>
      </c>
      <c r="P4292" s="3">
        <f t="shared" si="203"/>
        <v>22.4</v>
      </c>
      <c r="Q4292" s="3">
        <v>128</v>
      </c>
      <c r="R4292" s="3">
        <f t="shared" si="202"/>
        <v>1</v>
      </c>
      <c r="S4292" s="3">
        <v>16</v>
      </c>
      <c r="T4292" s="3">
        <f>IF(AND(H4292&lt;5,S4292&gt;=VLOOKUP(A4292,anni!$A$1:$O$32,6,0)),1,0)</f>
        <v>0</v>
      </c>
    </row>
    <row r="4293" spans="1:20" x14ac:dyDescent="0.3">
      <c r="A4293" s="3">
        <v>2002</v>
      </c>
      <c r="B4293" s="3">
        <v>75</v>
      </c>
      <c r="C4293" s="3" t="s">
        <v>37</v>
      </c>
      <c r="D4293" s="3" t="s">
        <v>112</v>
      </c>
      <c r="E4293" s="3" t="s">
        <v>112</v>
      </c>
      <c r="F4293" s="3">
        <v>4406</v>
      </c>
      <c r="G4293" s="3">
        <f t="shared" si="204"/>
        <v>2002</v>
      </c>
      <c r="H4293" s="4">
        <v>1</v>
      </c>
      <c r="I4293" s="3" t="s">
        <v>31</v>
      </c>
      <c r="J4293" s="3">
        <v>0</v>
      </c>
      <c r="K4293" s="3">
        <v>2</v>
      </c>
      <c r="L4293" s="3">
        <v>0</v>
      </c>
      <c r="M4293" s="3">
        <v>1</v>
      </c>
      <c r="N4293" s="3">
        <v>0</v>
      </c>
      <c r="O4293" s="3">
        <v>2</v>
      </c>
      <c r="P4293" s="3">
        <f t="shared" si="203"/>
        <v>9</v>
      </c>
      <c r="Q4293" s="3">
        <v>254</v>
      </c>
      <c r="R4293" s="3">
        <f t="shared" si="202"/>
        <v>3</v>
      </c>
      <c r="S4293" s="3">
        <v>5</v>
      </c>
      <c r="T4293" s="3">
        <f>IF(AND(H4293&lt;5,S4293&gt;=VLOOKUP(A4293,anni!$A$1:$O$32,6,0)),1,0)</f>
        <v>0</v>
      </c>
    </row>
    <row r="4294" spans="1:20" x14ac:dyDescent="0.3">
      <c r="A4294" s="3">
        <v>2002</v>
      </c>
      <c r="B4294" s="3">
        <v>76</v>
      </c>
      <c r="C4294" s="3" t="s">
        <v>69</v>
      </c>
      <c r="D4294" s="3" t="s">
        <v>119</v>
      </c>
      <c r="E4294" s="3" t="s">
        <v>119</v>
      </c>
      <c r="F4294" s="3">
        <v>4336</v>
      </c>
      <c r="G4294" s="3">
        <f t="shared" si="204"/>
        <v>2002</v>
      </c>
      <c r="H4294" s="4">
        <v>3</v>
      </c>
      <c r="I4294" s="3" t="s">
        <v>36</v>
      </c>
      <c r="J4294" s="3">
        <v>1</v>
      </c>
      <c r="K4294" s="3">
        <v>1</v>
      </c>
      <c r="L4294" s="3">
        <v>0</v>
      </c>
      <c r="M4294" s="3">
        <v>0</v>
      </c>
      <c r="N4294" s="3">
        <v>0</v>
      </c>
      <c r="O4294" s="3">
        <v>2</v>
      </c>
      <c r="P4294" s="3">
        <f t="shared" si="203"/>
        <v>5.6</v>
      </c>
      <c r="Q4294" s="3">
        <v>262</v>
      </c>
      <c r="R4294" s="3">
        <f t="shared" si="202"/>
        <v>1</v>
      </c>
      <c r="S4294" s="3">
        <v>4</v>
      </c>
      <c r="T4294" s="3">
        <f>IF(AND(H4294&lt;5,S4294&gt;=VLOOKUP(A4294,anni!$A$1:$O$32,6,0)),1,0)</f>
        <v>0</v>
      </c>
    </row>
    <row r="4295" spans="1:20" x14ac:dyDescent="0.3">
      <c r="A4295" s="3">
        <v>2002</v>
      </c>
      <c r="B4295" s="3">
        <v>77</v>
      </c>
      <c r="C4295" s="3" t="s">
        <v>34</v>
      </c>
      <c r="D4295" s="3" t="s">
        <v>123</v>
      </c>
      <c r="E4295" s="3" t="s">
        <v>123</v>
      </c>
      <c r="F4295" s="3">
        <v>4290</v>
      </c>
      <c r="G4295" s="3">
        <f t="shared" si="204"/>
        <v>2002</v>
      </c>
      <c r="H4295" s="4">
        <v>4</v>
      </c>
      <c r="I4295" s="3" t="s">
        <v>36</v>
      </c>
      <c r="J4295" s="3">
        <v>7</v>
      </c>
      <c r="K4295" s="3">
        <v>7</v>
      </c>
      <c r="L4295" s="3">
        <v>0</v>
      </c>
      <c r="M4295" s="3">
        <v>2</v>
      </c>
      <c r="N4295" s="3">
        <v>0</v>
      </c>
      <c r="O4295" s="3">
        <v>2</v>
      </c>
      <c r="P4295" s="3">
        <f t="shared" si="203"/>
        <v>21.599999999999998</v>
      </c>
      <c r="Q4295" s="3">
        <v>112</v>
      </c>
      <c r="R4295" s="3">
        <f t="shared" si="202"/>
        <v>1</v>
      </c>
      <c r="S4295" s="3">
        <v>18</v>
      </c>
      <c r="T4295" s="3">
        <f>IF(AND(H4295&lt;5,S4295&gt;=VLOOKUP(A4295,anni!$A$1:$O$32,6,0)),1,0)</f>
        <v>0</v>
      </c>
    </row>
    <row r="4296" spans="1:20" x14ac:dyDescent="0.3">
      <c r="A4296" s="3">
        <v>2002</v>
      </c>
      <c r="B4296" s="3">
        <v>78</v>
      </c>
      <c r="C4296" s="3" t="s">
        <v>101</v>
      </c>
      <c r="D4296" s="3" t="s">
        <v>104</v>
      </c>
      <c r="E4296" s="3" t="s">
        <v>104</v>
      </c>
      <c r="F4296" s="3">
        <v>4082</v>
      </c>
      <c r="G4296" s="3">
        <f t="shared" si="204"/>
        <v>2002</v>
      </c>
      <c r="H4296" s="4">
        <v>5</v>
      </c>
      <c r="I4296" s="3" t="s">
        <v>36</v>
      </c>
      <c r="J4296" s="3">
        <v>7</v>
      </c>
      <c r="K4296" s="3">
        <v>7</v>
      </c>
      <c r="L4296" s="3">
        <v>6</v>
      </c>
      <c r="M4296" s="3">
        <v>7</v>
      </c>
      <c r="N4296" s="3">
        <v>7</v>
      </c>
      <c r="O4296" s="3">
        <v>0</v>
      </c>
      <c r="P4296" s="3">
        <f t="shared" si="203"/>
        <v>34</v>
      </c>
      <c r="Q4296" s="3">
        <v>14</v>
      </c>
      <c r="R4296" s="3">
        <f t="shared" si="202"/>
        <v>2</v>
      </c>
      <c r="S4296" s="3">
        <v>34</v>
      </c>
      <c r="T4296" s="3">
        <f>IF(AND(H4296&lt;5,S4296&gt;=VLOOKUP(A4296,anni!$A$1:$O$32,6,0)),1,0)</f>
        <v>0</v>
      </c>
    </row>
    <row r="4297" spans="1:20" x14ac:dyDescent="0.3">
      <c r="A4297" s="3">
        <v>2002</v>
      </c>
      <c r="B4297" s="3">
        <v>79</v>
      </c>
      <c r="C4297" s="3" t="s">
        <v>53</v>
      </c>
      <c r="D4297" s="3" t="s">
        <v>98</v>
      </c>
      <c r="E4297" s="3" t="s">
        <v>98</v>
      </c>
      <c r="F4297" s="3">
        <v>4370</v>
      </c>
      <c r="G4297" s="3">
        <f t="shared" si="204"/>
        <v>2002</v>
      </c>
      <c r="H4297" s="4">
        <v>2</v>
      </c>
      <c r="I4297" s="3" t="s">
        <v>31</v>
      </c>
      <c r="J4297" s="3">
        <v>2</v>
      </c>
      <c r="K4297" s="3">
        <v>6</v>
      </c>
      <c r="L4297" s="3">
        <v>2</v>
      </c>
      <c r="M4297" s="3">
        <v>0</v>
      </c>
      <c r="N4297" s="3">
        <v>0</v>
      </c>
      <c r="O4297" s="3">
        <v>2</v>
      </c>
      <c r="P4297" s="3">
        <f t="shared" si="203"/>
        <v>19.200000000000003</v>
      </c>
      <c r="Q4297" s="3">
        <v>175</v>
      </c>
      <c r="R4297" s="3">
        <f t="shared" si="202"/>
        <v>1</v>
      </c>
      <c r="S4297" s="3">
        <v>12</v>
      </c>
      <c r="T4297" s="3">
        <f>IF(AND(H4297&lt;5,S4297&gt;=VLOOKUP(A4297,anni!$A$1:$O$32,6,0)),1,0)</f>
        <v>0</v>
      </c>
    </row>
    <row r="4298" spans="1:20" x14ac:dyDescent="0.3">
      <c r="A4298" s="3">
        <v>2002</v>
      </c>
      <c r="B4298" s="3">
        <v>80</v>
      </c>
      <c r="C4298" s="3" t="s">
        <v>45</v>
      </c>
      <c r="D4298" s="3" t="s">
        <v>68</v>
      </c>
      <c r="E4298" s="3" t="s">
        <v>68</v>
      </c>
      <c r="F4298" s="3">
        <v>4407</v>
      </c>
      <c r="G4298" s="3">
        <f t="shared" si="204"/>
        <v>2002</v>
      </c>
      <c r="H4298" s="4">
        <v>1</v>
      </c>
      <c r="I4298" s="3" t="s">
        <v>31</v>
      </c>
      <c r="J4298" s="3">
        <v>0</v>
      </c>
      <c r="K4298" s="3">
        <v>0</v>
      </c>
      <c r="L4298" s="3">
        <v>1</v>
      </c>
      <c r="M4298" s="3">
        <v>0</v>
      </c>
      <c r="N4298" s="3">
        <v>0</v>
      </c>
      <c r="O4298" s="3">
        <v>0</v>
      </c>
      <c r="P4298" s="3">
        <f t="shared" si="203"/>
        <v>1.8</v>
      </c>
      <c r="Q4298" s="3">
        <v>284</v>
      </c>
      <c r="R4298" s="3">
        <f t="shared" si="202"/>
        <v>1</v>
      </c>
      <c r="S4298" s="3">
        <v>1</v>
      </c>
      <c r="T4298" s="3">
        <f>IF(AND(H4298&lt;5,S4298&gt;=VLOOKUP(A4298,anni!$A$1:$O$32,6,0)),1,0)</f>
        <v>0</v>
      </c>
    </row>
    <row r="4299" spans="1:20" x14ac:dyDescent="0.3">
      <c r="A4299" s="3">
        <v>2002</v>
      </c>
      <c r="B4299" s="3">
        <v>81</v>
      </c>
      <c r="C4299" s="3" t="s">
        <v>53</v>
      </c>
      <c r="D4299" s="3" t="s">
        <v>54</v>
      </c>
      <c r="E4299" s="3" t="s">
        <v>54</v>
      </c>
      <c r="F4299" s="3">
        <v>4225</v>
      </c>
      <c r="G4299" s="3">
        <f t="shared" si="204"/>
        <v>2002</v>
      </c>
      <c r="H4299" s="4">
        <v>5</v>
      </c>
      <c r="I4299" s="3" t="s">
        <v>36</v>
      </c>
      <c r="J4299" s="3">
        <v>7</v>
      </c>
      <c r="K4299" s="3">
        <v>0</v>
      </c>
      <c r="L4299" s="3">
        <v>1</v>
      </c>
      <c r="M4299" s="3">
        <v>7</v>
      </c>
      <c r="N4299" s="3">
        <v>1</v>
      </c>
      <c r="O4299" s="3">
        <v>0</v>
      </c>
      <c r="P4299" s="3">
        <f t="shared" si="203"/>
        <v>16</v>
      </c>
      <c r="Q4299" s="3">
        <v>128</v>
      </c>
      <c r="R4299" s="3">
        <f t="shared" si="202"/>
        <v>1</v>
      </c>
      <c r="S4299" s="3">
        <v>16</v>
      </c>
      <c r="T4299" s="3">
        <f>IF(AND(H4299&lt;5,S4299&gt;=VLOOKUP(A4299,anni!$A$1:$O$32,6,0)),1,0)</f>
        <v>0</v>
      </c>
    </row>
    <row r="4300" spans="1:20" x14ac:dyDescent="0.3">
      <c r="A4300" s="3">
        <v>2002</v>
      </c>
      <c r="B4300" s="3">
        <v>82</v>
      </c>
      <c r="C4300" s="3" t="s">
        <v>79</v>
      </c>
      <c r="D4300" s="3" t="s">
        <v>80</v>
      </c>
      <c r="E4300" s="3" t="s">
        <v>80</v>
      </c>
      <c r="F4300" s="3">
        <v>4226</v>
      </c>
      <c r="G4300" s="3">
        <f t="shared" si="204"/>
        <v>2002</v>
      </c>
      <c r="H4300" s="4">
        <v>5</v>
      </c>
      <c r="I4300" s="3" t="s">
        <v>36</v>
      </c>
      <c r="J4300" s="3">
        <v>6</v>
      </c>
      <c r="K4300" s="3">
        <v>6</v>
      </c>
      <c r="L4300" s="3">
        <v>5</v>
      </c>
      <c r="M4300" s="3">
        <v>1</v>
      </c>
      <c r="N4300" s="3">
        <v>0</v>
      </c>
      <c r="O4300" s="3">
        <v>0</v>
      </c>
      <c r="P4300" s="3">
        <f t="shared" si="203"/>
        <v>18</v>
      </c>
      <c r="Q4300" s="3">
        <v>112</v>
      </c>
      <c r="R4300" s="3">
        <f t="shared" si="202"/>
        <v>1</v>
      </c>
      <c r="S4300" s="3">
        <v>18</v>
      </c>
      <c r="T4300" s="3">
        <f>IF(AND(H4300&lt;5,S4300&gt;=VLOOKUP(A4300,anni!$A$1:$O$32,6,0)),1,0)</f>
        <v>0</v>
      </c>
    </row>
    <row r="4301" spans="1:20" x14ac:dyDescent="0.3">
      <c r="A4301" s="3">
        <v>2002</v>
      </c>
      <c r="B4301" s="3">
        <v>83</v>
      </c>
      <c r="C4301" s="3" t="s">
        <v>32</v>
      </c>
      <c r="D4301" s="3" t="s">
        <v>95</v>
      </c>
      <c r="E4301" s="3" t="s">
        <v>95</v>
      </c>
      <c r="F4301" s="3">
        <v>4291</v>
      </c>
      <c r="G4301" s="3">
        <f t="shared" si="204"/>
        <v>2002</v>
      </c>
      <c r="H4301" s="4">
        <v>4</v>
      </c>
      <c r="I4301" s="3" t="s">
        <v>36</v>
      </c>
      <c r="J4301" s="3">
        <v>7</v>
      </c>
      <c r="K4301" s="3">
        <v>0</v>
      </c>
      <c r="L4301" s="3">
        <v>0</v>
      </c>
      <c r="M4301" s="3">
        <v>0</v>
      </c>
      <c r="N4301" s="3">
        <v>0</v>
      </c>
      <c r="O4301" s="3">
        <v>2</v>
      </c>
      <c r="P4301" s="3">
        <f t="shared" si="203"/>
        <v>10.799999999999999</v>
      </c>
      <c r="Q4301" s="3">
        <v>214</v>
      </c>
      <c r="R4301" s="3">
        <f t="shared" si="202"/>
        <v>1</v>
      </c>
      <c r="S4301" s="3">
        <v>9</v>
      </c>
      <c r="T4301" s="3">
        <f>IF(AND(H4301&lt;5,S4301&gt;=VLOOKUP(A4301,anni!$A$1:$O$32,6,0)),1,0)</f>
        <v>0</v>
      </c>
    </row>
    <row r="4302" spans="1:20" x14ac:dyDescent="0.3">
      <c r="A4302" s="3">
        <v>2002</v>
      </c>
      <c r="B4302" s="3">
        <v>84</v>
      </c>
      <c r="C4302" s="3" t="s">
        <v>37</v>
      </c>
      <c r="D4302" s="3" t="s">
        <v>96</v>
      </c>
      <c r="E4302" s="3" t="s">
        <v>96</v>
      </c>
      <c r="F4302" s="3">
        <v>4227</v>
      </c>
      <c r="G4302" s="3">
        <f t="shared" si="204"/>
        <v>2002</v>
      </c>
      <c r="H4302" s="4">
        <v>5</v>
      </c>
      <c r="I4302" s="3" t="s">
        <v>36</v>
      </c>
      <c r="J4302" s="3">
        <v>7</v>
      </c>
      <c r="K4302" s="3">
        <v>7</v>
      </c>
      <c r="L4302" s="3">
        <v>4</v>
      </c>
      <c r="M4302" s="3">
        <v>6</v>
      </c>
      <c r="N4302" s="3">
        <v>0</v>
      </c>
      <c r="O4302" s="3">
        <v>0</v>
      </c>
      <c r="P4302" s="3">
        <f t="shared" si="203"/>
        <v>24</v>
      </c>
      <c r="Q4302" s="3">
        <v>60</v>
      </c>
      <c r="R4302" s="3">
        <f t="shared" si="202"/>
        <v>1</v>
      </c>
      <c r="S4302" s="3">
        <v>24</v>
      </c>
      <c r="T4302" s="3">
        <f>IF(AND(H4302&lt;5,S4302&gt;=VLOOKUP(A4302,anni!$A$1:$O$32,6,0)),1,0)</f>
        <v>0</v>
      </c>
    </row>
    <row r="4303" spans="1:20" x14ac:dyDescent="0.3">
      <c r="A4303" s="3">
        <v>2002</v>
      </c>
      <c r="B4303" s="3">
        <v>85</v>
      </c>
      <c r="C4303" s="3" t="s">
        <v>37</v>
      </c>
      <c r="D4303" s="3" t="s">
        <v>115</v>
      </c>
      <c r="E4303" s="3" t="s">
        <v>115</v>
      </c>
      <c r="F4303" s="3">
        <v>4292</v>
      </c>
      <c r="G4303" s="3">
        <f t="shared" si="204"/>
        <v>2002</v>
      </c>
      <c r="H4303" s="4">
        <v>4</v>
      </c>
      <c r="I4303" s="3" t="s">
        <v>36</v>
      </c>
      <c r="J4303" s="3">
        <v>7</v>
      </c>
      <c r="K4303" s="3">
        <v>0</v>
      </c>
      <c r="L4303" s="3">
        <v>4</v>
      </c>
      <c r="M4303" s="3">
        <v>1</v>
      </c>
      <c r="N4303" s="3">
        <v>0</v>
      </c>
      <c r="O4303" s="3">
        <v>0</v>
      </c>
      <c r="P4303" s="3">
        <f t="shared" si="203"/>
        <v>14.399999999999999</v>
      </c>
      <c r="Q4303" s="3">
        <v>175</v>
      </c>
      <c r="R4303" s="3">
        <f t="shared" si="202"/>
        <v>1</v>
      </c>
      <c r="S4303" s="3">
        <v>12</v>
      </c>
      <c r="T4303" s="3">
        <f>IF(AND(H4303&lt;5,S4303&gt;=VLOOKUP(A4303,anni!$A$1:$O$32,6,0)),1,0)</f>
        <v>0</v>
      </c>
    </row>
    <row r="4304" spans="1:20" x14ac:dyDescent="0.3">
      <c r="A4304" s="3">
        <v>2002</v>
      </c>
      <c r="B4304" s="3">
        <v>86</v>
      </c>
      <c r="C4304" s="3" t="s">
        <v>45</v>
      </c>
      <c r="D4304" s="3" t="s">
        <v>49</v>
      </c>
      <c r="E4304" s="3" t="s">
        <v>49</v>
      </c>
      <c r="F4304" s="3">
        <v>3970</v>
      </c>
      <c r="G4304" s="3">
        <f t="shared" si="204"/>
        <v>2002</v>
      </c>
      <c r="H4304" s="4">
        <v>4</v>
      </c>
      <c r="I4304" s="3" t="s">
        <v>36</v>
      </c>
      <c r="J4304" s="3">
        <v>6</v>
      </c>
      <c r="K4304" s="3">
        <v>7</v>
      </c>
      <c r="L4304" s="3">
        <v>7</v>
      </c>
      <c r="M4304" s="3">
        <v>2</v>
      </c>
      <c r="N4304" s="3">
        <v>4</v>
      </c>
      <c r="O4304" s="3">
        <v>4</v>
      </c>
      <c r="P4304" s="3">
        <f t="shared" si="203"/>
        <v>36</v>
      </c>
      <c r="Q4304" s="3">
        <v>31</v>
      </c>
      <c r="R4304" s="3">
        <f t="shared" si="202"/>
        <v>4</v>
      </c>
      <c r="S4304" s="3">
        <v>30</v>
      </c>
      <c r="T4304" s="3">
        <f>IF(AND(H4304&lt;5,S4304&gt;=VLOOKUP(A4304,anni!$A$1:$O$32,6,0)),1,0)</f>
        <v>0</v>
      </c>
    </row>
    <row r="4305" spans="1:20" x14ac:dyDescent="0.3">
      <c r="A4305" s="3">
        <v>2002</v>
      </c>
      <c r="B4305" s="3">
        <v>87</v>
      </c>
      <c r="C4305" s="3" t="s">
        <v>50</v>
      </c>
      <c r="D4305" s="3" t="s">
        <v>51</v>
      </c>
      <c r="E4305" s="3" t="s">
        <v>51</v>
      </c>
      <c r="F4305" s="3">
        <v>4408</v>
      </c>
      <c r="G4305" s="3">
        <f t="shared" si="204"/>
        <v>2002</v>
      </c>
      <c r="H4305" s="4">
        <v>1</v>
      </c>
      <c r="I4305" s="3" t="s">
        <v>31</v>
      </c>
      <c r="J4305" s="3">
        <v>2</v>
      </c>
      <c r="K4305" s="3">
        <v>0</v>
      </c>
      <c r="L4305" s="3">
        <v>0</v>
      </c>
      <c r="M4305" s="3">
        <v>0</v>
      </c>
      <c r="N4305" s="3">
        <v>0</v>
      </c>
      <c r="O4305" s="3">
        <v>0</v>
      </c>
      <c r="P4305" s="3">
        <f t="shared" si="203"/>
        <v>3.6</v>
      </c>
      <c r="Q4305" s="3">
        <v>279</v>
      </c>
      <c r="R4305" s="3">
        <f t="shared" si="202"/>
        <v>1</v>
      </c>
      <c r="S4305" s="3">
        <v>2</v>
      </c>
      <c r="T4305" s="3">
        <f>IF(AND(H4305&lt;5,S4305&gt;=VLOOKUP(A4305,anni!$A$1:$O$32,6,0)),1,0)</f>
        <v>0</v>
      </c>
    </row>
    <row r="4306" spans="1:20" x14ac:dyDescent="0.3">
      <c r="A4306" s="3">
        <v>2002</v>
      </c>
      <c r="B4306" s="3">
        <v>88</v>
      </c>
      <c r="C4306" s="3" t="s">
        <v>39</v>
      </c>
      <c r="D4306" s="3" t="s">
        <v>111</v>
      </c>
      <c r="E4306" s="3" t="s">
        <v>111</v>
      </c>
      <c r="F4306" s="3">
        <v>4228</v>
      </c>
      <c r="G4306" s="3">
        <f t="shared" si="204"/>
        <v>2002</v>
      </c>
      <c r="H4306" s="4">
        <v>5</v>
      </c>
      <c r="I4306" s="3" t="s">
        <v>36</v>
      </c>
      <c r="J4306" s="3">
        <v>7</v>
      </c>
      <c r="K4306" s="3">
        <v>2</v>
      </c>
      <c r="L4306" s="3">
        <v>0</v>
      </c>
      <c r="M4306" s="3">
        <v>1</v>
      </c>
      <c r="N4306" s="3">
        <v>0</v>
      </c>
      <c r="O4306" s="3">
        <v>2</v>
      </c>
      <c r="P4306" s="3">
        <f t="shared" si="203"/>
        <v>12</v>
      </c>
      <c r="Q4306" s="3">
        <v>175</v>
      </c>
      <c r="R4306" s="3">
        <f t="shared" si="202"/>
        <v>1</v>
      </c>
      <c r="S4306" s="3">
        <v>12</v>
      </c>
      <c r="T4306" s="3">
        <f>IF(AND(H4306&lt;5,S4306&gt;=VLOOKUP(A4306,anni!$A$1:$O$32,6,0)),1,0)</f>
        <v>0</v>
      </c>
    </row>
    <row r="4307" spans="1:20" x14ac:dyDescent="0.3">
      <c r="A4307" s="3">
        <v>2002</v>
      </c>
      <c r="B4307" s="3">
        <v>89</v>
      </c>
      <c r="C4307" s="3" t="s">
        <v>34</v>
      </c>
      <c r="D4307" s="3" t="s">
        <v>103</v>
      </c>
      <c r="E4307" s="3" t="s">
        <v>103</v>
      </c>
      <c r="F4307" s="3">
        <v>4085</v>
      </c>
      <c r="G4307" s="3">
        <f t="shared" si="204"/>
        <v>2002</v>
      </c>
      <c r="H4307" s="4">
        <v>5</v>
      </c>
      <c r="I4307" s="3" t="s">
        <v>36</v>
      </c>
      <c r="J4307" s="3">
        <v>7</v>
      </c>
      <c r="K4307" s="3">
        <v>7</v>
      </c>
      <c r="L4307" s="3">
        <v>0</v>
      </c>
      <c r="M4307" s="3">
        <v>7</v>
      </c>
      <c r="N4307" s="3">
        <v>7</v>
      </c>
      <c r="O4307" s="3">
        <v>4</v>
      </c>
      <c r="P4307" s="3">
        <f t="shared" si="203"/>
        <v>32</v>
      </c>
      <c r="Q4307" s="3">
        <v>24</v>
      </c>
      <c r="R4307" s="3">
        <f t="shared" si="202"/>
        <v>2</v>
      </c>
      <c r="S4307" s="3">
        <v>32</v>
      </c>
      <c r="T4307" s="3">
        <f>IF(AND(H4307&lt;5,S4307&gt;=VLOOKUP(A4307,anni!$A$1:$O$32,6,0)),1,0)</f>
        <v>0</v>
      </c>
    </row>
    <row r="4308" spans="1:20" x14ac:dyDescent="0.3">
      <c r="A4308" s="3">
        <v>2002</v>
      </c>
      <c r="B4308" s="3">
        <v>90</v>
      </c>
      <c r="C4308" s="3" t="s">
        <v>45</v>
      </c>
      <c r="D4308" s="3" t="s">
        <v>144</v>
      </c>
      <c r="E4308" s="3" t="s">
        <v>144</v>
      </c>
      <c r="F4308" s="3">
        <v>4086</v>
      </c>
      <c r="G4308" s="3">
        <f t="shared" si="204"/>
        <v>2002</v>
      </c>
      <c r="H4308" s="4">
        <v>5</v>
      </c>
      <c r="I4308" s="3" t="s">
        <v>36</v>
      </c>
      <c r="J4308" s="3">
        <v>7</v>
      </c>
      <c r="K4308" s="3">
        <v>5</v>
      </c>
      <c r="L4308" s="3">
        <v>1</v>
      </c>
      <c r="M4308" s="3">
        <v>7</v>
      </c>
      <c r="N4308" s="3">
        <v>0</v>
      </c>
      <c r="O4308" s="3">
        <v>0</v>
      </c>
      <c r="P4308" s="3">
        <f t="shared" si="203"/>
        <v>20</v>
      </c>
      <c r="Q4308" s="3">
        <v>97</v>
      </c>
      <c r="R4308" s="3">
        <f t="shared" si="202"/>
        <v>2</v>
      </c>
      <c r="S4308" s="3">
        <v>20</v>
      </c>
      <c r="T4308" s="3">
        <f>IF(AND(H4308&lt;5,S4308&gt;=VLOOKUP(A4308,anni!$A$1:$O$32,6,0)),1,0)</f>
        <v>0</v>
      </c>
    </row>
    <row r="4309" spans="1:20" x14ac:dyDescent="0.3">
      <c r="A4309" s="3">
        <v>2002</v>
      </c>
      <c r="B4309" s="3">
        <v>91</v>
      </c>
      <c r="C4309" s="3" t="s">
        <v>45</v>
      </c>
      <c r="D4309" s="3" t="s">
        <v>74</v>
      </c>
      <c r="E4309" s="3" t="s">
        <v>74</v>
      </c>
      <c r="F4309" s="3">
        <v>4337</v>
      </c>
      <c r="G4309" s="3">
        <f t="shared" si="204"/>
        <v>2002</v>
      </c>
      <c r="H4309" s="4">
        <v>3</v>
      </c>
      <c r="I4309" s="3" t="s">
        <v>36</v>
      </c>
      <c r="J4309" s="3">
        <v>7</v>
      </c>
      <c r="K4309" s="3">
        <v>4</v>
      </c>
      <c r="L4309" s="3">
        <v>1</v>
      </c>
      <c r="M4309" s="3">
        <v>0</v>
      </c>
      <c r="N4309" s="3">
        <v>0</v>
      </c>
      <c r="O4309" s="3">
        <v>2</v>
      </c>
      <c r="P4309" s="3">
        <f t="shared" si="203"/>
        <v>19.599999999999998</v>
      </c>
      <c r="Q4309" s="3">
        <v>148</v>
      </c>
      <c r="R4309" s="3">
        <f t="shared" si="202"/>
        <v>1</v>
      </c>
      <c r="S4309" s="3">
        <v>14</v>
      </c>
      <c r="T4309" s="3">
        <f>IF(AND(H4309&lt;5,S4309&gt;=VLOOKUP(A4309,anni!$A$1:$O$32,6,0)),1,0)</f>
        <v>0</v>
      </c>
    </row>
    <row r="4310" spans="1:20" x14ac:dyDescent="0.3">
      <c r="A4310" s="3">
        <v>2002</v>
      </c>
      <c r="B4310" s="3">
        <v>92</v>
      </c>
      <c r="C4310" s="3" t="s">
        <v>45</v>
      </c>
      <c r="D4310" s="3" t="s">
        <v>49</v>
      </c>
      <c r="E4310" s="3" t="s">
        <v>49</v>
      </c>
      <c r="F4310" s="3">
        <v>4371</v>
      </c>
      <c r="G4310" s="3">
        <f t="shared" si="204"/>
        <v>2002</v>
      </c>
      <c r="H4310" s="4">
        <v>2</v>
      </c>
      <c r="I4310" s="3" t="s">
        <v>31</v>
      </c>
      <c r="J4310" s="3">
        <v>2</v>
      </c>
      <c r="K4310" s="3">
        <v>5</v>
      </c>
      <c r="L4310" s="3">
        <v>0</v>
      </c>
      <c r="M4310" s="3">
        <v>0</v>
      </c>
      <c r="N4310" s="3">
        <v>0</v>
      </c>
      <c r="O4310" s="3">
        <v>0</v>
      </c>
      <c r="P4310" s="3">
        <f t="shared" si="203"/>
        <v>11.200000000000001</v>
      </c>
      <c r="Q4310" s="3">
        <v>242</v>
      </c>
      <c r="R4310" s="3">
        <f t="shared" si="202"/>
        <v>1</v>
      </c>
      <c r="S4310" s="3">
        <v>7</v>
      </c>
      <c r="T4310" s="3">
        <f>IF(AND(H4310&lt;5,S4310&gt;=VLOOKUP(A4310,anni!$A$1:$O$32,6,0)),1,0)</f>
        <v>0</v>
      </c>
    </row>
    <row r="4311" spans="1:20" x14ac:dyDescent="0.3">
      <c r="A4311" s="3">
        <v>2002</v>
      </c>
      <c r="B4311" s="3">
        <v>93</v>
      </c>
      <c r="C4311" s="3" t="s">
        <v>47</v>
      </c>
      <c r="D4311" s="3" t="s">
        <v>48</v>
      </c>
      <c r="E4311" s="3" t="s">
        <v>48</v>
      </c>
      <c r="F4311" s="3">
        <v>4293</v>
      </c>
      <c r="G4311" s="3">
        <f t="shared" si="204"/>
        <v>2002</v>
      </c>
      <c r="H4311" s="4">
        <v>4</v>
      </c>
      <c r="I4311" s="3" t="s">
        <v>36</v>
      </c>
      <c r="J4311" s="3">
        <v>7</v>
      </c>
      <c r="K4311" s="3">
        <v>4</v>
      </c>
      <c r="L4311" s="3">
        <v>7</v>
      </c>
      <c r="M4311" s="3">
        <v>5</v>
      </c>
      <c r="N4311" s="3">
        <v>4</v>
      </c>
      <c r="O4311" s="3">
        <v>2</v>
      </c>
      <c r="P4311" s="3">
        <f t="shared" si="203"/>
        <v>34.799999999999997</v>
      </c>
      <c r="Q4311" s="3">
        <v>38</v>
      </c>
      <c r="R4311" s="3">
        <f t="shared" si="202"/>
        <v>2</v>
      </c>
      <c r="S4311" s="3">
        <v>29</v>
      </c>
      <c r="T4311" s="3">
        <f>IF(AND(H4311&lt;5,S4311&gt;=VLOOKUP(A4311,anni!$A$1:$O$32,6,0)),1,0)</f>
        <v>0</v>
      </c>
    </row>
    <row r="4312" spans="1:20" x14ac:dyDescent="0.3">
      <c r="A4312" s="3">
        <v>2002</v>
      </c>
      <c r="B4312" s="3">
        <v>94</v>
      </c>
      <c r="C4312" s="3" t="s">
        <v>69</v>
      </c>
      <c r="D4312" s="3" t="s">
        <v>147</v>
      </c>
      <c r="E4312" s="3" t="s">
        <v>147</v>
      </c>
      <c r="F4312" s="3">
        <v>4338</v>
      </c>
      <c r="G4312" s="3">
        <f t="shared" si="204"/>
        <v>2002</v>
      </c>
      <c r="H4312" s="4">
        <v>3</v>
      </c>
      <c r="I4312" s="3" t="s">
        <v>36</v>
      </c>
      <c r="J4312" s="3">
        <v>7</v>
      </c>
      <c r="K4312" s="3">
        <v>6</v>
      </c>
      <c r="L4312" s="3">
        <v>6</v>
      </c>
      <c r="M4312" s="3">
        <v>1</v>
      </c>
      <c r="N4312" s="3">
        <v>0</v>
      </c>
      <c r="O4312" s="3">
        <v>4</v>
      </c>
      <c r="P4312" s="3">
        <f t="shared" si="203"/>
        <v>33.599999999999994</v>
      </c>
      <c r="Q4312" s="3">
        <v>60</v>
      </c>
      <c r="R4312" s="3">
        <f t="shared" si="202"/>
        <v>3</v>
      </c>
      <c r="S4312" s="3">
        <v>24</v>
      </c>
      <c r="T4312" s="3">
        <f>IF(AND(H4312&lt;5,S4312&gt;=VLOOKUP(A4312,anni!$A$1:$O$32,6,0)),1,0)</f>
        <v>0</v>
      </c>
    </row>
    <row r="4313" spans="1:20" x14ac:dyDescent="0.3">
      <c r="A4313" s="3">
        <v>2002</v>
      </c>
      <c r="B4313" s="3">
        <v>95</v>
      </c>
      <c r="C4313" s="3" t="s">
        <v>53</v>
      </c>
      <c r="D4313" s="3" t="s">
        <v>54</v>
      </c>
      <c r="E4313" s="3" t="s">
        <v>54</v>
      </c>
      <c r="F4313" s="3">
        <v>4088</v>
      </c>
      <c r="G4313" s="3">
        <f t="shared" si="204"/>
        <v>2002</v>
      </c>
      <c r="H4313" s="4">
        <v>5</v>
      </c>
      <c r="I4313" s="3" t="s">
        <v>36</v>
      </c>
      <c r="J4313" s="3">
        <v>6</v>
      </c>
      <c r="K4313" s="3">
        <v>6</v>
      </c>
      <c r="L4313" s="3">
        <v>7</v>
      </c>
      <c r="M4313" s="3">
        <v>7</v>
      </c>
      <c r="N4313" s="3">
        <v>0</v>
      </c>
      <c r="O4313" s="3">
        <v>2</v>
      </c>
      <c r="P4313" s="3">
        <f t="shared" si="203"/>
        <v>28</v>
      </c>
      <c r="Q4313" s="3">
        <v>44</v>
      </c>
      <c r="R4313" s="3">
        <f t="shared" si="202"/>
        <v>2</v>
      </c>
      <c r="S4313" s="3">
        <v>28</v>
      </c>
      <c r="T4313" s="3">
        <f>IF(AND(H4313&lt;5,S4313&gt;=VLOOKUP(A4313,anni!$A$1:$O$32,6,0)),1,0)</f>
        <v>0</v>
      </c>
    </row>
    <row r="4314" spans="1:20" x14ac:dyDescent="0.3">
      <c r="A4314" s="3">
        <v>2002</v>
      </c>
      <c r="B4314" s="3">
        <v>96</v>
      </c>
      <c r="C4314" s="3" t="s">
        <v>50</v>
      </c>
      <c r="D4314" s="3" t="s">
        <v>51</v>
      </c>
      <c r="E4314" s="3" t="s">
        <v>51</v>
      </c>
      <c r="F4314" s="3">
        <v>4089</v>
      </c>
      <c r="G4314" s="3">
        <f t="shared" si="204"/>
        <v>2002</v>
      </c>
      <c r="H4314" s="4">
        <v>5</v>
      </c>
      <c r="I4314" s="3" t="s">
        <v>36</v>
      </c>
      <c r="J4314" s="3">
        <v>7</v>
      </c>
      <c r="K4314" s="3">
        <v>5</v>
      </c>
      <c r="L4314" s="3">
        <v>4</v>
      </c>
      <c r="M4314" s="3">
        <v>7</v>
      </c>
      <c r="N4314" s="3">
        <v>0</v>
      </c>
      <c r="O4314" s="3">
        <v>0</v>
      </c>
      <c r="P4314" s="3">
        <f t="shared" si="203"/>
        <v>23</v>
      </c>
      <c r="Q4314" s="3">
        <v>69</v>
      </c>
      <c r="R4314" s="3">
        <f t="shared" si="202"/>
        <v>2</v>
      </c>
      <c r="S4314" s="3">
        <v>23</v>
      </c>
      <c r="T4314" s="3">
        <f>IF(AND(H4314&lt;5,S4314&gt;=VLOOKUP(A4314,anni!$A$1:$O$32,6,0)),1,0)</f>
        <v>0</v>
      </c>
    </row>
    <row r="4315" spans="1:20" x14ac:dyDescent="0.3">
      <c r="A4315" s="3">
        <v>2002</v>
      </c>
      <c r="B4315" s="3">
        <v>97</v>
      </c>
      <c r="C4315" s="3" t="s">
        <v>34</v>
      </c>
      <c r="D4315" s="3" t="s">
        <v>94</v>
      </c>
      <c r="E4315" s="3" t="s">
        <v>94</v>
      </c>
      <c r="F4315" s="3">
        <v>4090</v>
      </c>
      <c r="G4315" s="3">
        <f t="shared" si="204"/>
        <v>2002</v>
      </c>
      <c r="H4315" s="4">
        <v>5</v>
      </c>
      <c r="I4315" s="3" t="s">
        <v>36</v>
      </c>
      <c r="J4315" s="3">
        <v>2</v>
      </c>
      <c r="K4315" s="3">
        <v>5</v>
      </c>
      <c r="L4315" s="3">
        <v>1</v>
      </c>
      <c r="M4315" s="3">
        <v>1</v>
      </c>
      <c r="N4315" s="3">
        <v>0</v>
      </c>
      <c r="O4315" s="3">
        <v>2</v>
      </c>
      <c r="P4315" s="3">
        <f t="shared" si="203"/>
        <v>11</v>
      </c>
      <c r="Q4315" s="3">
        <v>190</v>
      </c>
      <c r="R4315" s="3">
        <f t="shared" si="202"/>
        <v>2</v>
      </c>
      <c r="S4315" s="3">
        <v>11</v>
      </c>
      <c r="T4315" s="3">
        <f>IF(AND(H4315&lt;5,S4315&gt;=VLOOKUP(A4315,anni!$A$1:$O$32,6,0)),1,0)</f>
        <v>0</v>
      </c>
    </row>
    <row r="4316" spans="1:20" x14ac:dyDescent="0.3">
      <c r="A4316" s="3">
        <v>2002</v>
      </c>
      <c r="B4316" s="3">
        <v>98</v>
      </c>
      <c r="C4316" s="3" t="s">
        <v>43</v>
      </c>
      <c r="D4316" s="3" t="s">
        <v>92</v>
      </c>
      <c r="E4316" s="3" t="s">
        <v>92</v>
      </c>
      <c r="F4316" s="3">
        <v>4372</v>
      </c>
      <c r="G4316" s="3">
        <f t="shared" si="204"/>
        <v>2002</v>
      </c>
      <c r="H4316" s="4">
        <v>2</v>
      </c>
      <c r="I4316" s="3" t="s">
        <v>31</v>
      </c>
      <c r="J4316" s="3">
        <v>7</v>
      </c>
      <c r="K4316" s="3">
        <v>7</v>
      </c>
      <c r="L4316" s="3">
        <v>0</v>
      </c>
      <c r="M4316" s="3">
        <v>0</v>
      </c>
      <c r="N4316" s="3">
        <v>0</v>
      </c>
      <c r="O4316" s="3">
        <v>2</v>
      </c>
      <c r="P4316" s="3">
        <f t="shared" si="203"/>
        <v>25.6</v>
      </c>
      <c r="Q4316" s="3">
        <v>128</v>
      </c>
      <c r="R4316" s="3">
        <f t="shared" si="202"/>
        <v>3</v>
      </c>
      <c r="S4316" s="3">
        <v>16</v>
      </c>
      <c r="T4316" s="3">
        <f>IF(AND(H4316&lt;5,S4316&gt;=VLOOKUP(A4316,anni!$A$1:$O$32,6,0)),1,0)</f>
        <v>0</v>
      </c>
    </row>
    <row r="4317" spans="1:20" x14ac:dyDescent="0.3">
      <c r="A4317" s="3">
        <v>2002</v>
      </c>
      <c r="B4317" s="3">
        <v>99</v>
      </c>
      <c r="C4317" s="3" t="s">
        <v>39</v>
      </c>
      <c r="D4317" s="3" t="s">
        <v>40</v>
      </c>
      <c r="E4317" s="3" t="s">
        <v>40</v>
      </c>
      <c r="F4317" s="3">
        <v>4091</v>
      </c>
      <c r="G4317" s="3">
        <f t="shared" si="204"/>
        <v>2002</v>
      </c>
      <c r="H4317" s="4">
        <v>5</v>
      </c>
      <c r="I4317" s="3" t="s">
        <v>36</v>
      </c>
      <c r="J4317" s="3">
        <v>7</v>
      </c>
      <c r="K4317" s="3">
        <v>5</v>
      </c>
      <c r="L4317" s="3">
        <v>7</v>
      </c>
      <c r="M4317" s="3">
        <v>7</v>
      </c>
      <c r="N4317" s="3">
        <v>4</v>
      </c>
      <c r="O4317" s="3">
        <v>3</v>
      </c>
      <c r="P4317" s="3">
        <f t="shared" si="203"/>
        <v>33</v>
      </c>
      <c r="Q4317" s="3">
        <v>20</v>
      </c>
      <c r="R4317" s="3">
        <f t="shared" si="202"/>
        <v>2</v>
      </c>
      <c r="S4317" s="3">
        <v>33</v>
      </c>
      <c r="T4317" s="3">
        <f>IF(AND(H4317&lt;5,S4317&gt;=VLOOKUP(A4317,anni!$A$1:$O$32,6,0)),1,0)</f>
        <v>0</v>
      </c>
    </row>
    <row r="4318" spans="1:20" x14ac:dyDescent="0.3">
      <c r="A4318" s="3">
        <v>2002</v>
      </c>
      <c r="B4318" s="3">
        <v>100</v>
      </c>
      <c r="C4318" s="3" t="s">
        <v>39</v>
      </c>
      <c r="D4318" s="3" t="s">
        <v>40</v>
      </c>
      <c r="E4318" s="3" t="s">
        <v>40</v>
      </c>
      <c r="F4318" s="3">
        <v>3984</v>
      </c>
      <c r="G4318" s="3">
        <f t="shared" si="204"/>
        <v>2002</v>
      </c>
      <c r="H4318" s="4">
        <v>3</v>
      </c>
      <c r="I4318" s="3" t="s">
        <v>36</v>
      </c>
      <c r="J4318" s="3">
        <v>6</v>
      </c>
      <c r="K4318" s="3">
        <v>7</v>
      </c>
      <c r="L4318" s="3">
        <v>0</v>
      </c>
      <c r="M4318" s="3">
        <v>0</v>
      </c>
      <c r="N4318" s="3">
        <v>7</v>
      </c>
      <c r="O4318" s="3">
        <v>4</v>
      </c>
      <c r="P4318" s="3">
        <f t="shared" si="203"/>
        <v>33.599999999999994</v>
      </c>
      <c r="Q4318" s="3">
        <v>60</v>
      </c>
      <c r="R4318" s="3">
        <f t="shared" si="202"/>
        <v>5</v>
      </c>
      <c r="S4318" s="3">
        <v>24</v>
      </c>
      <c r="T4318" s="3">
        <f>IF(AND(H4318&lt;5,S4318&gt;=VLOOKUP(A4318,anni!$A$1:$O$32,6,0)),1,0)</f>
        <v>0</v>
      </c>
    </row>
    <row r="4319" spans="1:20" x14ac:dyDescent="0.3">
      <c r="A4319" s="3">
        <v>2002</v>
      </c>
      <c r="B4319" s="3">
        <v>101</v>
      </c>
      <c r="C4319" s="3" t="s">
        <v>45</v>
      </c>
      <c r="D4319" s="3" t="s">
        <v>132</v>
      </c>
      <c r="E4319" s="3" t="s">
        <v>132</v>
      </c>
      <c r="F4319" s="3">
        <v>4229</v>
      </c>
      <c r="G4319" s="3">
        <f t="shared" si="204"/>
        <v>2002</v>
      </c>
      <c r="H4319" s="4">
        <v>5</v>
      </c>
      <c r="I4319" s="3" t="s">
        <v>36</v>
      </c>
      <c r="J4319" s="3">
        <v>1</v>
      </c>
      <c r="K4319" s="3">
        <v>1</v>
      </c>
      <c r="L4319" s="3">
        <v>0</v>
      </c>
      <c r="M4319" s="3">
        <v>0</v>
      </c>
      <c r="N4319" s="3">
        <v>0</v>
      </c>
      <c r="O4319" s="3">
        <v>2</v>
      </c>
      <c r="P4319" s="3">
        <f t="shared" si="203"/>
        <v>4</v>
      </c>
      <c r="Q4319" s="3">
        <v>262</v>
      </c>
      <c r="R4319" s="3">
        <f t="shared" si="202"/>
        <v>1</v>
      </c>
      <c r="S4319" s="3">
        <v>4</v>
      </c>
      <c r="T4319" s="3">
        <f>IF(AND(H4319&lt;5,S4319&gt;=VLOOKUP(A4319,anni!$A$1:$O$32,6,0)),1,0)</f>
        <v>0</v>
      </c>
    </row>
    <row r="4320" spans="1:20" x14ac:dyDescent="0.3">
      <c r="A4320" s="3">
        <v>2002</v>
      </c>
      <c r="B4320" s="3">
        <v>102</v>
      </c>
      <c r="C4320" s="3" t="s">
        <v>45</v>
      </c>
      <c r="D4320" s="3" t="s">
        <v>74</v>
      </c>
      <c r="E4320" s="3" t="s">
        <v>74</v>
      </c>
      <c r="F4320" s="3">
        <v>4092</v>
      </c>
      <c r="G4320" s="3">
        <f t="shared" si="204"/>
        <v>2002</v>
      </c>
      <c r="H4320" s="4">
        <v>5</v>
      </c>
      <c r="I4320" s="3" t="s">
        <v>36</v>
      </c>
      <c r="J4320" s="3">
        <v>6</v>
      </c>
      <c r="K4320" s="3">
        <v>5</v>
      </c>
      <c r="L4320" s="3">
        <v>7</v>
      </c>
      <c r="M4320" s="3">
        <v>7</v>
      </c>
      <c r="N4320" s="3">
        <v>0</v>
      </c>
      <c r="O4320" s="3">
        <v>0</v>
      </c>
      <c r="P4320" s="3">
        <f t="shared" si="203"/>
        <v>25</v>
      </c>
      <c r="Q4320" s="3">
        <v>55</v>
      </c>
      <c r="R4320" s="3">
        <f t="shared" si="202"/>
        <v>2</v>
      </c>
      <c r="S4320" s="3">
        <v>25</v>
      </c>
      <c r="T4320" s="3">
        <f>IF(AND(H4320&lt;5,S4320&gt;=VLOOKUP(A4320,anni!$A$1:$O$32,6,0)),1,0)</f>
        <v>0</v>
      </c>
    </row>
    <row r="4321" spans="1:20" x14ac:dyDescent="0.3">
      <c r="A4321" s="3">
        <v>2002</v>
      </c>
      <c r="B4321" s="3">
        <v>103</v>
      </c>
      <c r="C4321" s="3" t="s">
        <v>34</v>
      </c>
      <c r="D4321" s="3" t="s">
        <v>41</v>
      </c>
      <c r="E4321" s="3" t="s">
        <v>41</v>
      </c>
      <c r="F4321" s="3">
        <v>4373</v>
      </c>
      <c r="G4321" s="3">
        <f t="shared" si="204"/>
        <v>2002</v>
      </c>
      <c r="H4321" s="4">
        <v>2</v>
      </c>
      <c r="I4321" s="3" t="s">
        <v>31</v>
      </c>
      <c r="J4321" s="3">
        <v>3</v>
      </c>
      <c r="K4321" s="3">
        <v>0</v>
      </c>
      <c r="L4321" s="3">
        <v>0</v>
      </c>
      <c r="M4321" s="3">
        <v>0</v>
      </c>
      <c r="N4321" s="3">
        <v>2</v>
      </c>
      <c r="O4321" s="3">
        <v>3</v>
      </c>
      <c r="P4321" s="3">
        <f t="shared" si="203"/>
        <v>12.8</v>
      </c>
      <c r="Q4321" s="3">
        <v>233</v>
      </c>
      <c r="R4321" s="3">
        <f t="shared" ref="R4321:R4384" si="205">COUNTIF($F$609:$F$5991,F4321)</f>
        <v>2</v>
      </c>
      <c r="S4321" s="3">
        <v>8</v>
      </c>
      <c r="T4321" s="3">
        <f>IF(AND(H4321&lt;5,S4321&gt;=VLOOKUP(A4321,anni!$A$1:$O$32,6,0)),1,0)</f>
        <v>0</v>
      </c>
    </row>
    <row r="4322" spans="1:20" x14ac:dyDescent="0.3">
      <c r="A4322" s="3">
        <v>2002</v>
      </c>
      <c r="B4322" s="3">
        <v>104</v>
      </c>
      <c r="C4322" s="3" t="s">
        <v>29</v>
      </c>
      <c r="D4322" s="3" t="s">
        <v>139</v>
      </c>
      <c r="E4322" s="3" t="s">
        <v>139</v>
      </c>
      <c r="F4322" s="3">
        <v>4230</v>
      </c>
      <c r="G4322" s="3">
        <f t="shared" si="204"/>
        <v>2002</v>
      </c>
      <c r="H4322" s="4">
        <v>5</v>
      </c>
      <c r="I4322" s="3" t="s">
        <v>36</v>
      </c>
      <c r="J4322" s="3">
        <v>2</v>
      </c>
      <c r="K4322" s="3">
        <v>1</v>
      </c>
      <c r="L4322" s="3">
        <v>1</v>
      </c>
      <c r="M4322" s="3">
        <v>1</v>
      </c>
      <c r="N4322" s="3">
        <v>0</v>
      </c>
      <c r="O4322" s="3">
        <v>0</v>
      </c>
      <c r="P4322" s="3">
        <f t="shared" si="203"/>
        <v>5</v>
      </c>
      <c r="Q4322" s="3">
        <v>254</v>
      </c>
      <c r="R4322" s="3">
        <f t="shared" si="205"/>
        <v>1</v>
      </c>
      <c r="S4322" s="3">
        <v>5</v>
      </c>
      <c r="T4322" s="3">
        <f>IF(AND(H4322&lt;5,S4322&gt;=VLOOKUP(A4322,anni!$A$1:$O$32,6,0)),1,0)</f>
        <v>0</v>
      </c>
    </row>
    <row r="4323" spans="1:20" x14ac:dyDescent="0.3">
      <c r="A4323" s="3">
        <v>2002</v>
      </c>
      <c r="B4323" s="3">
        <v>105</v>
      </c>
      <c r="C4323" s="3" t="s">
        <v>56</v>
      </c>
      <c r="D4323" s="3" t="s">
        <v>85</v>
      </c>
      <c r="E4323" s="3" t="s">
        <v>85</v>
      </c>
      <c r="F4323" s="3">
        <v>4141</v>
      </c>
      <c r="G4323" s="3">
        <f t="shared" si="204"/>
        <v>2002</v>
      </c>
      <c r="H4323" s="4">
        <v>4</v>
      </c>
      <c r="I4323" s="3" t="s">
        <v>36</v>
      </c>
      <c r="J4323" s="3">
        <v>7</v>
      </c>
      <c r="K4323" s="3">
        <v>6</v>
      </c>
      <c r="L4323" s="3">
        <v>0</v>
      </c>
      <c r="M4323" s="3">
        <v>7</v>
      </c>
      <c r="N4323" s="3">
        <v>7</v>
      </c>
      <c r="O4323" s="3">
        <v>2</v>
      </c>
      <c r="P4323" s="3">
        <f t="shared" ref="P4323:P4386" si="206">IF(T4323=0,IF(S4323=-1,-1,S4323*HLOOKUP(H4323,$U$1:$Y$2,2,0)),0)</f>
        <v>34.799999999999997</v>
      </c>
      <c r="Q4323" s="3">
        <v>38</v>
      </c>
      <c r="R4323" s="3">
        <f t="shared" si="205"/>
        <v>3</v>
      </c>
      <c r="S4323" s="3">
        <v>29</v>
      </c>
      <c r="T4323" s="3">
        <f>IF(AND(H4323&lt;5,S4323&gt;=VLOOKUP(A4323,anni!$A$1:$O$32,6,0)),1,0)</f>
        <v>0</v>
      </c>
    </row>
    <row r="4324" spans="1:20" x14ac:dyDescent="0.3">
      <c r="A4324" s="3">
        <v>2002</v>
      </c>
      <c r="B4324" s="3">
        <v>106</v>
      </c>
      <c r="C4324" s="3" t="s">
        <v>34</v>
      </c>
      <c r="D4324" s="3" t="s">
        <v>41</v>
      </c>
      <c r="E4324" s="3" t="s">
        <v>41</v>
      </c>
      <c r="F4324" s="3">
        <v>4231</v>
      </c>
      <c r="G4324" s="3">
        <f t="shared" si="204"/>
        <v>2002</v>
      </c>
      <c r="H4324" s="4">
        <v>5</v>
      </c>
      <c r="I4324" s="3" t="s">
        <v>36</v>
      </c>
      <c r="J4324" s="3">
        <v>6</v>
      </c>
      <c r="K4324" s="3">
        <v>2</v>
      </c>
      <c r="L4324" s="3">
        <v>6</v>
      </c>
      <c r="M4324" s="3">
        <v>0</v>
      </c>
      <c r="N4324" s="3">
        <v>0</v>
      </c>
      <c r="O4324" s="3">
        <v>2</v>
      </c>
      <c r="P4324" s="3">
        <f t="shared" si="206"/>
        <v>16</v>
      </c>
      <c r="Q4324" s="3">
        <v>128</v>
      </c>
      <c r="R4324" s="3">
        <f t="shared" si="205"/>
        <v>1</v>
      </c>
      <c r="S4324" s="3">
        <v>16</v>
      </c>
      <c r="T4324" s="3">
        <f>IF(AND(H4324&lt;5,S4324&gt;=VLOOKUP(A4324,anni!$A$1:$O$32,6,0)),1,0)</f>
        <v>0</v>
      </c>
    </row>
    <row r="4325" spans="1:20" x14ac:dyDescent="0.3">
      <c r="A4325" s="3">
        <v>2002</v>
      </c>
      <c r="B4325" s="3">
        <v>107</v>
      </c>
      <c r="C4325" s="3" t="s">
        <v>53</v>
      </c>
      <c r="D4325" s="3" t="s">
        <v>113</v>
      </c>
      <c r="E4325" s="3" t="s">
        <v>113</v>
      </c>
      <c r="F4325" s="3">
        <v>4232</v>
      </c>
      <c r="G4325" s="3">
        <f t="shared" si="204"/>
        <v>2002</v>
      </c>
      <c r="H4325" s="4">
        <v>5</v>
      </c>
      <c r="I4325" s="3" t="s">
        <v>36</v>
      </c>
      <c r="J4325" s="3">
        <v>6</v>
      </c>
      <c r="K4325" s="3">
        <v>5</v>
      </c>
      <c r="L4325" s="3">
        <v>6</v>
      </c>
      <c r="M4325" s="3">
        <v>1</v>
      </c>
      <c r="N4325" s="3">
        <v>1</v>
      </c>
      <c r="O4325" s="3">
        <v>2</v>
      </c>
      <c r="P4325" s="3">
        <f t="shared" si="206"/>
        <v>21</v>
      </c>
      <c r="Q4325" s="3">
        <v>85</v>
      </c>
      <c r="R4325" s="3">
        <f t="shared" si="205"/>
        <v>1</v>
      </c>
      <c r="S4325" s="3">
        <v>21</v>
      </c>
      <c r="T4325" s="3">
        <f>IF(AND(H4325&lt;5,S4325&gt;=VLOOKUP(A4325,anni!$A$1:$O$32,6,0)),1,0)</f>
        <v>0</v>
      </c>
    </row>
    <row r="4326" spans="1:20" x14ac:dyDescent="0.3">
      <c r="A4326" s="3">
        <v>2002</v>
      </c>
      <c r="B4326" s="3">
        <v>108</v>
      </c>
      <c r="C4326" s="3" t="s">
        <v>32</v>
      </c>
      <c r="D4326" s="3" t="s">
        <v>127</v>
      </c>
      <c r="E4326" s="3" t="s">
        <v>127</v>
      </c>
      <c r="F4326" s="3">
        <v>4339</v>
      </c>
      <c r="G4326" s="3">
        <f t="shared" si="204"/>
        <v>2002</v>
      </c>
      <c r="H4326" s="4">
        <v>3</v>
      </c>
      <c r="I4326" s="3" t="s">
        <v>36</v>
      </c>
      <c r="J4326" s="3">
        <v>7</v>
      </c>
      <c r="K4326" s="3">
        <v>2</v>
      </c>
      <c r="L4326" s="3">
        <v>4</v>
      </c>
      <c r="M4326" s="3">
        <v>0</v>
      </c>
      <c r="N4326" s="3">
        <v>2</v>
      </c>
      <c r="O4326" s="3">
        <v>0</v>
      </c>
      <c r="P4326" s="3">
        <f t="shared" si="206"/>
        <v>21</v>
      </c>
      <c r="Q4326" s="3">
        <v>142</v>
      </c>
      <c r="R4326" s="3">
        <f t="shared" si="205"/>
        <v>2</v>
      </c>
      <c r="S4326" s="3">
        <v>15</v>
      </c>
      <c r="T4326" s="3">
        <f>IF(AND(H4326&lt;5,S4326&gt;=VLOOKUP(A4326,anni!$A$1:$O$32,6,0)),1,0)</f>
        <v>0</v>
      </c>
    </row>
    <row r="4327" spans="1:20" x14ac:dyDescent="0.3">
      <c r="A4327" s="3">
        <v>2002</v>
      </c>
      <c r="B4327" s="3">
        <v>109</v>
      </c>
      <c r="C4327" s="3" t="s">
        <v>29</v>
      </c>
      <c r="D4327" s="3" t="s">
        <v>75</v>
      </c>
      <c r="E4327" s="3" t="s">
        <v>75</v>
      </c>
      <c r="F4327" s="3">
        <v>4340</v>
      </c>
      <c r="G4327" s="3">
        <f t="shared" si="204"/>
        <v>2002</v>
      </c>
      <c r="H4327" s="4">
        <v>3</v>
      </c>
      <c r="I4327" s="3" t="s">
        <v>36</v>
      </c>
      <c r="J4327" s="3">
        <v>7</v>
      </c>
      <c r="K4327" s="3">
        <v>1</v>
      </c>
      <c r="L4327" s="3">
        <v>0</v>
      </c>
      <c r="M4327" s="3">
        <v>7</v>
      </c>
      <c r="N4327" s="3">
        <v>0</v>
      </c>
      <c r="O4327" s="3">
        <v>0</v>
      </c>
      <c r="P4327" s="3">
        <f t="shared" si="206"/>
        <v>21</v>
      </c>
      <c r="Q4327" s="3">
        <v>142</v>
      </c>
      <c r="R4327" s="3">
        <f t="shared" si="205"/>
        <v>3</v>
      </c>
      <c r="S4327" s="3">
        <v>15</v>
      </c>
      <c r="T4327" s="3">
        <f>IF(AND(H4327&lt;5,S4327&gt;=VLOOKUP(A4327,anni!$A$1:$O$32,6,0)),1,0)</f>
        <v>0</v>
      </c>
    </row>
    <row r="4328" spans="1:20" x14ac:dyDescent="0.3">
      <c r="A4328" s="3">
        <v>2002</v>
      </c>
      <c r="B4328" s="3">
        <v>110</v>
      </c>
      <c r="C4328" s="3" t="s">
        <v>50</v>
      </c>
      <c r="D4328" s="3" t="s">
        <v>51</v>
      </c>
      <c r="E4328" s="3" t="s">
        <v>51</v>
      </c>
      <c r="F4328" s="3">
        <v>3985</v>
      </c>
      <c r="G4328" s="3">
        <f t="shared" si="204"/>
        <v>2002</v>
      </c>
      <c r="H4328" s="4">
        <v>3</v>
      </c>
      <c r="I4328" s="3" t="s">
        <v>36</v>
      </c>
      <c r="J4328" s="3">
        <v>7</v>
      </c>
      <c r="K4328" s="3">
        <v>7</v>
      </c>
      <c r="L4328" s="3">
        <v>6</v>
      </c>
      <c r="M4328" s="3">
        <v>1</v>
      </c>
      <c r="N4328" s="3">
        <v>0</v>
      </c>
      <c r="O4328" s="3">
        <v>2</v>
      </c>
      <c r="P4328" s="3">
        <f t="shared" si="206"/>
        <v>32.199999999999996</v>
      </c>
      <c r="Q4328" s="3">
        <v>69</v>
      </c>
      <c r="R4328" s="3">
        <f t="shared" si="205"/>
        <v>3</v>
      </c>
      <c r="S4328" s="3">
        <v>23</v>
      </c>
      <c r="T4328" s="3">
        <f>IF(AND(H4328&lt;5,S4328&gt;=VLOOKUP(A4328,anni!$A$1:$O$32,6,0)),1,0)</f>
        <v>0</v>
      </c>
    </row>
    <row r="4329" spans="1:20" x14ac:dyDescent="0.3">
      <c r="A4329" s="3">
        <v>2002</v>
      </c>
      <c r="B4329" s="3">
        <v>111</v>
      </c>
      <c r="C4329" s="3" t="s">
        <v>56</v>
      </c>
      <c r="D4329" s="3" t="s">
        <v>57</v>
      </c>
      <c r="E4329" s="3" t="s">
        <v>57</v>
      </c>
      <c r="F4329" s="3">
        <v>3986</v>
      </c>
      <c r="G4329" s="3">
        <f t="shared" si="204"/>
        <v>2002</v>
      </c>
      <c r="H4329" s="4">
        <v>3</v>
      </c>
      <c r="I4329" s="3" t="s">
        <v>36</v>
      </c>
      <c r="J4329" s="3">
        <v>6</v>
      </c>
      <c r="K4329" s="3">
        <v>5</v>
      </c>
      <c r="L4329" s="3">
        <v>4</v>
      </c>
      <c r="M4329" s="3">
        <v>5</v>
      </c>
      <c r="N4329" s="3">
        <v>7</v>
      </c>
      <c r="O4329" s="3">
        <v>0</v>
      </c>
      <c r="P4329" s="3">
        <f t="shared" si="206"/>
        <v>37.799999999999997</v>
      </c>
      <c r="Q4329" s="3">
        <v>46</v>
      </c>
      <c r="R4329" s="3">
        <f t="shared" si="205"/>
        <v>5</v>
      </c>
      <c r="S4329" s="3">
        <v>27</v>
      </c>
      <c r="T4329" s="3">
        <f>IF(AND(H4329&lt;5,S4329&gt;=VLOOKUP(A4329,anni!$A$1:$O$32,6,0)),1,0)</f>
        <v>0</v>
      </c>
    </row>
    <row r="4330" spans="1:20" x14ac:dyDescent="0.3">
      <c r="A4330" s="3">
        <v>2002</v>
      </c>
      <c r="B4330" s="3">
        <v>112</v>
      </c>
      <c r="C4330" s="3" t="s">
        <v>32</v>
      </c>
      <c r="D4330" s="3" t="s">
        <v>127</v>
      </c>
      <c r="E4330" s="3" t="s">
        <v>127</v>
      </c>
      <c r="F4330" s="3">
        <v>4341</v>
      </c>
      <c r="G4330" s="3">
        <f t="shared" si="204"/>
        <v>2002</v>
      </c>
      <c r="H4330" s="4">
        <v>3</v>
      </c>
      <c r="I4330" s="3" t="s">
        <v>36</v>
      </c>
      <c r="J4330" s="3">
        <v>6</v>
      </c>
      <c r="K4330" s="3">
        <v>0</v>
      </c>
      <c r="L4330" s="3">
        <v>0</v>
      </c>
      <c r="M4330" s="3">
        <v>0</v>
      </c>
      <c r="N4330" s="3">
        <v>6</v>
      </c>
      <c r="O4330" s="3">
        <v>2</v>
      </c>
      <c r="P4330" s="3">
        <f t="shared" si="206"/>
        <v>19.599999999999998</v>
      </c>
      <c r="Q4330" s="3">
        <v>148</v>
      </c>
      <c r="R4330" s="3">
        <f t="shared" si="205"/>
        <v>3</v>
      </c>
      <c r="S4330" s="3">
        <v>14</v>
      </c>
      <c r="T4330" s="3">
        <f>IF(AND(H4330&lt;5,S4330&gt;=VLOOKUP(A4330,anni!$A$1:$O$32,6,0)),1,0)</f>
        <v>0</v>
      </c>
    </row>
    <row r="4331" spans="1:20" x14ac:dyDescent="0.3">
      <c r="A4331" s="3">
        <v>2002</v>
      </c>
      <c r="B4331" s="3">
        <v>113</v>
      </c>
      <c r="C4331" s="3" t="s">
        <v>56</v>
      </c>
      <c r="D4331" s="3" t="s">
        <v>93</v>
      </c>
      <c r="E4331" s="3" t="s">
        <v>93</v>
      </c>
      <c r="F4331" s="3">
        <v>4409</v>
      </c>
      <c r="G4331" s="3">
        <f t="shared" si="204"/>
        <v>2002</v>
      </c>
      <c r="H4331" s="4">
        <v>1</v>
      </c>
      <c r="I4331" s="3" t="s">
        <v>31</v>
      </c>
      <c r="J4331" s="3">
        <v>4</v>
      </c>
      <c r="K4331" s="3">
        <v>5</v>
      </c>
      <c r="L4331" s="3">
        <v>4</v>
      </c>
      <c r="M4331" s="3">
        <v>0</v>
      </c>
      <c r="N4331" s="3">
        <v>0</v>
      </c>
      <c r="O4331" s="3">
        <v>2</v>
      </c>
      <c r="P4331" s="3">
        <f t="shared" si="206"/>
        <v>27</v>
      </c>
      <c r="Q4331" s="3">
        <v>142</v>
      </c>
      <c r="R4331" s="3">
        <f t="shared" si="205"/>
        <v>3</v>
      </c>
      <c r="S4331" s="3">
        <v>15</v>
      </c>
      <c r="T4331" s="3">
        <f>IF(AND(H4331&lt;5,S4331&gt;=VLOOKUP(A4331,anni!$A$1:$O$32,6,0)),1,0)</f>
        <v>0</v>
      </c>
    </row>
    <row r="4332" spans="1:20" x14ac:dyDescent="0.3">
      <c r="A4332" s="3">
        <v>2002</v>
      </c>
      <c r="B4332" s="3">
        <v>114</v>
      </c>
      <c r="C4332" s="3" t="s">
        <v>34</v>
      </c>
      <c r="D4332" s="3" t="s">
        <v>35</v>
      </c>
      <c r="E4332" s="3" t="s">
        <v>35</v>
      </c>
      <c r="F4332" s="3">
        <v>3972</v>
      </c>
      <c r="G4332" s="3">
        <f t="shared" si="204"/>
        <v>2002</v>
      </c>
      <c r="H4332" s="4">
        <v>4</v>
      </c>
      <c r="I4332" s="3" t="s">
        <v>36</v>
      </c>
      <c r="J4332" s="3">
        <v>6</v>
      </c>
      <c r="K4332" s="3">
        <v>5</v>
      </c>
      <c r="L4332" s="3">
        <v>4</v>
      </c>
      <c r="M4332" s="3">
        <v>2</v>
      </c>
      <c r="N4332" s="3">
        <v>1</v>
      </c>
      <c r="O4332" s="3">
        <v>3</v>
      </c>
      <c r="P4332" s="3">
        <f t="shared" si="206"/>
        <v>25.2</v>
      </c>
      <c r="Q4332" s="3">
        <v>85</v>
      </c>
      <c r="R4332" s="3">
        <f t="shared" si="205"/>
        <v>4</v>
      </c>
      <c r="S4332" s="3">
        <v>21</v>
      </c>
      <c r="T4332" s="3">
        <f>IF(AND(H4332&lt;5,S4332&gt;=VLOOKUP(A4332,anni!$A$1:$O$32,6,0)),1,0)</f>
        <v>0</v>
      </c>
    </row>
    <row r="4333" spans="1:20" x14ac:dyDescent="0.3">
      <c r="A4333" s="3">
        <v>2002</v>
      </c>
      <c r="B4333" s="3">
        <v>115</v>
      </c>
      <c r="C4333" s="3" t="s">
        <v>45</v>
      </c>
      <c r="D4333" s="3" t="s">
        <v>49</v>
      </c>
      <c r="E4333" s="3" t="s">
        <v>49</v>
      </c>
      <c r="F4333" s="3">
        <v>4374</v>
      </c>
      <c r="G4333" s="3">
        <f t="shared" si="204"/>
        <v>2002</v>
      </c>
      <c r="H4333" s="4">
        <v>2</v>
      </c>
      <c r="I4333" s="3" t="s">
        <v>31</v>
      </c>
      <c r="J4333" s="3">
        <v>2</v>
      </c>
      <c r="K4333" s="3">
        <v>7</v>
      </c>
      <c r="L4333" s="3">
        <v>3</v>
      </c>
      <c r="M4333" s="3">
        <v>4</v>
      </c>
      <c r="N4333" s="3">
        <v>0</v>
      </c>
      <c r="O4333" s="3">
        <v>2</v>
      </c>
      <c r="P4333" s="3">
        <f t="shared" si="206"/>
        <v>28.8</v>
      </c>
      <c r="Q4333" s="3">
        <v>112</v>
      </c>
      <c r="R4333" s="3">
        <f t="shared" si="205"/>
        <v>2</v>
      </c>
      <c r="S4333" s="3">
        <v>18</v>
      </c>
      <c r="T4333" s="3">
        <f>IF(AND(H4333&lt;5,S4333&gt;=VLOOKUP(A4333,anni!$A$1:$O$32,6,0)),1,0)</f>
        <v>0</v>
      </c>
    </row>
    <row r="4334" spans="1:20" x14ac:dyDescent="0.3">
      <c r="A4334" s="3">
        <v>2002</v>
      </c>
      <c r="B4334" s="3">
        <v>116</v>
      </c>
      <c r="C4334" s="3" t="s">
        <v>32</v>
      </c>
      <c r="D4334" s="3" t="s">
        <v>61</v>
      </c>
      <c r="E4334" s="3" t="s">
        <v>61</v>
      </c>
      <c r="F4334" s="3">
        <v>4184</v>
      </c>
      <c r="G4334" s="3">
        <f t="shared" si="204"/>
        <v>2002</v>
      </c>
      <c r="H4334" s="4">
        <v>3</v>
      </c>
      <c r="I4334" s="3" t="s">
        <v>36</v>
      </c>
      <c r="J4334" s="3">
        <v>0</v>
      </c>
      <c r="K4334" s="3">
        <v>1</v>
      </c>
      <c r="L4334" s="3">
        <v>2</v>
      </c>
      <c r="M4334" s="3">
        <v>0</v>
      </c>
      <c r="N4334" s="3">
        <v>0</v>
      </c>
      <c r="O4334" s="3">
        <v>0</v>
      </c>
      <c r="P4334" s="3">
        <f t="shared" si="206"/>
        <v>4.1999999999999993</v>
      </c>
      <c r="Q4334" s="3">
        <v>275</v>
      </c>
      <c r="R4334" s="3">
        <f t="shared" si="205"/>
        <v>4</v>
      </c>
      <c r="S4334" s="3">
        <v>3</v>
      </c>
      <c r="T4334" s="3">
        <f>IF(AND(H4334&lt;5,S4334&gt;=VLOOKUP(A4334,anni!$A$1:$O$32,6,0)),1,0)</f>
        <v>0</v>
      </c>
    </row>
    <row r="4335" spans="1:20" x14ac:dyDescent="0.3">
      <c r="A4335" s="3">
        <v>2002</v>
      </c>
      <c r="B4335" s="3">
        <v>117</v>
      </c>
      <c r="C4335" s="3" t="s">
        <v>45</v>
      </c>
      <c r="D4335" s="3" t="s">
        <v>136</v>
      </c>
      <c r="E4335" s="3" t="s">
        <v>136</v>
      </c>
      <c r="F4335" s="3">
        <v>4294</v>
      </c>
      <c r="G4335" s="3">
        <f t="shared" si="204"/>
        <v>2002</v>
      </c>
      <c r="H4335" s="4">
        <v>4</v>
      </c>
      <c r="I4335" s="3" t="s">
        <v>36</v>
      </c>
      <c r="J4335" s="3">
        <v>7</v>
      </c>
      <c r="K4335" s="3">
        <v>4</v>
      </c>
      <c r="L4335" s="3">
        <v>1</v>
      </c>
      <c r="M4335" s="3">
        <v>1</v>
      </c>
      <c r="N4335" s="3">
        <v>0</v>
      </c>
      <c r="O4335" s="3">
        <v>0</v>
      </c>
      <c r="P4335" s="3">
        <f t="shared" si="206"/>
        <v>15.6</v>
      </c>
      <c r="Q4335" s="3">
        <v>160</v>
      </c>
      <c r="R4335" s="3">
        <f t="shared" si="205"/>
        <v>2</v>
      </c>
      <c r="S4335" s="3">
        <v>13</v>
      </c>
      <c r="T4335" s="3">
        <f>IF(AND(H4335&lt;5,S4335&gt;=VLOOKUP(A4335,anni!$A$1:$O$32,6,0)),1,0)</f>
        <v>0</v>
      </c>
    </row>
    <row r="4336" spans="1:20" x14ac:dyDescent="0.3">
      <c r="A4336" s="3">
        <v>2002</v>
      </c>
      <c r="B4336" s="3">
        <v>118</v>
      </c>
      <c r="C4336" s="3" t="s">
        <v>39</v>
      </c>
      <c r="D4336" s="3" t="s">
        <v>40</v>
      </c>
      <c r="E4336" s="3" t="s">
        <v>40</v>
      </c>
      <c r="F4336" s="3">
        <v>4375</v>
      </c>
      <c r="G4336" s="3">
        <f t="shared" si="204"/>
        <v>2002</v>
      </c>
      <c r="H4336" s="4">
        <v>2</v>
      </c>
      <c r="I4336" s="3" t="s">
        <v>31</v>
      </c>
      <c r="J4336" s="3">
        <v>7</v>
      </c>
      <c r="K4336" s="3">
        <v>2</v>
      </c>
      <c r="L4336" s="3">
        <v>0</v>
      </c>
      <c r="M4336" s="3">
        <v>0</v>
      </c>
      <c r="N4336" s="3">
        <v>0</v>
      </c>
      <c r="O4336" s="3">
        <v>0</v>
      </c>
      <c r="P4336" s="3">
        <f t="shared" si="206"/>
        <v>14.4</v>
      </c>
      <c r="Q4336" s="3">
        <v>214</v>
      </c>
      <c r="R4336" s="3">
        <f t="shared" si="205"/>
        <v>1</v>
      </c>
      <c r="S4336" s="3">
        <v>9</v>
      </c>
      <c r="T4336" s="3">
        <f>IF(AND(H4336&lt;5,S4336&gt;=VLOOKUP(A4336,anni!$A$1:$O$32,6,0)),1,0)</f>
        <v>0</v>
      </c>
    </row>
    <row r="4337" spans="1:20" x14ac:dyDescent="0.3">
      <c r="A4337" s="3">
        <v>2002</v>
      </c>
      <c r="B4337" s="3">
        <v>119</v>
      </c>
      <c r="C4337" s="3" t="s">
        <v>39</v>
      </c>
      <c r="D4337" s="3" t="s">
        <v>40</v>
      </c>
      <c r="E4337" s="3" t="s">
        <v>40</v>
      </c>
      <c r="F4337" s="3">
        <v>4410</v>
      </c>
      <c r="G4337" s="3">
        <f t="shared" si="204"/>
        <v>2002</v>
      </c>
      <c r="H4337" s="4">
        <v>1</v>
      </c>
      <c r="I4337" s="3" t="s">
        <v>31</v>
      </c>
      <c r="J4337" s="3">
        <v>0</v>
      </c>
      <c r="K4337" s="3">
        <v>2</v>
      </c>
      <c r="L4337" s="3">
        <v>0</v>
      </c>
      <c r="M4337" s="3">
        <v>0</v>
      </c>
      <c r="N4337" s="3">
        <v>0</v>
      </c>
      <c r="O4337" s="3">
        <v>2</v>
      </c>
      <c r="P4337" s="3">
        <f t="shared" si="206"/>
        <v>7.2</v>
      </c>
      <c r="Q4337" s="3">
        <v>262</v>
      </c>
      <c r="R4337" s="3">
        <f t="shared" si="205"/>
        <v>2</v>
      </c>
      <c r="S4337" s="3">
        <v>4</v>
      </c>
      <c r="T4337" s="3">
        <f>IF(AND(H4337&lt;5,S4337&gt;=VLOOKUP(A4337,anni!$A$1:$O$32,6,0)),1,0)</f>
        <v>0</v>
      </c>
    </row>
    <row r="4338" spans="1:20" x14ac:dyDescent="0.3">
      <c r="A4338" s="3">
        <v>2002</v>
      </c>
      <c r="B4338" s="3">
        <v>120</v>
      </c>
      <c r="C4338" s="3" t="s">
        <v>45</v>
      </c>
      <c r="D4338" s="3" t="s">
        <v>49</v>
      </c>
      <c r="E4338" s="3" t="s">
        <v>49</v>
      </c>
      <c r="F4338" s="3">
        <v>4233</v>
      </c>
      <c r="G4338" s="3">
        <f t="shared" si="204"/>
        <v>2002</v>
      </c>
      <c r="H4338" s="4">
        <v>5</v>
      </c>
      <c r="I4338" s="3" t="s">
        <v>36</v>
      </c>
      <c r="J4338" s="3">
        <v>0</v>
      </c>
      <c r="K4338" s="3">
        <v>6</v>
      </c>
      <c r="L4338" s="3">
        <v>4</v>
      </c>
      <c r="M4338" s="3">
        <v>0</v>
      </c>
      <c r="N4338" s="3">
        <v>4</v>
      </c>
      <c r="O4338" s="3">
        <v>4</v>
      </c>
      <c r="P4338" s="3">
        <f t="shared" si="206"/>
        <v>18</v>
      </c>
      <c r="Q4338" s="3">
        <v>112</v>
      </c>
      <c r="R4338" s="3">
        <f t="shared" si="205"/>
        <v>1</v>
      </c>
      <c r="S4338" s="3">
        <v>18</v>
      </c>
      <c r="T4338" s="3">
        <f>IF(AND(H4338&lt;5,S4338&gt;=VLOOKUP(A4338,anni!$A$1:$O$32,6,0)),1,0)</f>
        <v>0</v>
      </c>
    </row>
    <row r="4339" spans="1:20" x14ac:dyDescent="0.3">
      <c r="A4339" s="3">
        <v>2002</v>
      </c>
      <c r="B4339" s="3">
        <v>121</v>
      </c>
      <c r="C4339" s="3" t="s">
        <v>47</v>
      </c>
      <c r="D4339" s="3" t="s">
        <v>118</v>
      </c>
      <c r="E4339" s="3" t="s">
        <v>118</v>
      </c>
      <c r="F4339" s="3">
        <v>3947</v>
      </c>
      <c r="G4339" s="3">
        <f t="shared" si="204"/>
        <v>2002</v>
      </c>
      <c r="H4339" s="4">
        <v>5</v>
      </c>
      <c r="I4339" s="3" t="s">
        <v>36</v>
      </c>
      <c r="J4339" s="3">
        <v>7</v>
      </c>
      <c r="K4339" s="3">
        <v>7</v>
      </c>
      <c r="L4339" s="3">
        <v>4</v>
      </c>
      <c r="M4339" s="3">
        <v>7</v>
      </c>
      <c r="N4339" s="3">
        <v>4</v>
      </c>
      <c r="O4339" s="3">
        <v>5</v>
      </c>
      <c r="P4339" s="3">
        <f t="shared" si="206"/>
        <v>34</v>
      </c>
      <c r="Q4339" s="3">
        <v>14</v>
      </c>
      <c r="R4339" s="3">
        <f t="shared" si="205"/>
        <v>2</v>
      </c>
      <c r="S4339" s="3">
        <v>34</v>
      </c>
      <c r="T4339" s="3">
        <f>IF(AND(H4339&lt;5,S4339&gt;=VLOOKUP(A4339,anni!$A$1:$O$32,6,0)),1,0)</f>
        <v>0</v>
      </c>
    </row>
    <row r="4340" spans="1:20" x14ac:dyDescent="0.3">
      <c r="A4340" s="3">
        <v>2002</v>
      </c>
      <c r="B4340" s="3">
        <v>122</v>
      </c>
      <c r="C4340" s="3" t="s">
        <v>69</v>
      </c>
      <c r="D4340" s="3" t="s">
        <v>78</v>
      </c>
      <c r="E4340" s="3" t="s">
        <v>78</v>
      </c>
      <c r="F4340" s="3">
        <v>4234</v>
      </c>
      <c r="G4340" s="3">
        <f t="shared" si="204"/>
        <v>2002</v>
      </c>
      <c r="H4340" s="4">
        <v>5</v>
      </c>
      <c r="I4340" s="3" t="s">
        <v>36</v>
      </c>
      <c r="J4340" s="3">
        <v>2</v>
      </c>
      <c r="K4340" s="3">
        <v>7</v>
      </c>
      <c r="L4340" s="3">
        <v>7</v>
      </c>
      <c r="M4340" s="3">
        <v>0</v>
      </c>
      <c r="N4340" s="3">
        <v>0</v>
      </c>
      <c r="O4340" s="3">
        <v>2</v>
      </c>
      <c r="P4340" s="3">
        <f t="shared" si="206"/>
        <v>18</v>
      </c>
      <c r="Q4340" s="3">
        <v>112</v>
      </c>
      <c r="R4340" s="3">
        <f t="shared" si="205"/>
        <v>1</v>
      </c>
      <c r="S4340" s="3">
        <v>18</v>
      </c>
      <c r="T4340" s="3">
        <f>IF(AND(H4340&lt;5,S4340&gt;=VLOOKUP(A4340,anni!$A$1:$O$32,6,0)),1,0)</f>
        <v>0</v>
      </c>
    </row>
    <row r="4341" spans="1:20" x14ac:dyDescent="0.3">
      <c r="A4341" s="3">
        <v>2002</v>
      </c>
      <c r="B4341" s="3">
        <v>123</v>
      </c>
      <c r="C4341" s="3" t="s">
        <v>37</v>
      </c>
      <c r="D4341" s="3" t="s">
        <v>55</v>
      </c>
      <c r="E4341" s="3" t="s">
        <v>55</v>
      </c>
      <c r="F4341" s="3">
        <v>4235</v>
      </c>
      <c r="G4341" s="3">
        <f t="shared" si="204"/>
        <v>2002</v>
      </c>
      <c r="H4341" s="4">
        <v>5</v>
      </c>
      <c r="I4341" s="3" t="s">
        <v>36</v>
      </c>
      <c r="J4341" s="3">
        <v>7</v>
      </c>
      <c r="K4341" s="3">
        <v>7</v>
      </c>
      <c r="L4341" s="3">
        <v>7</v>
      </c>
      <c r="M4341" s="3">
        <v>6</v>
      </c>
      <c r="N4341" s="3">
        <v>0</v>
      </c>
      <c r="O4341" s="3">
        <v>2</v>
      </c>
      <c r="P4341" s="3">
        <f t="shared" si="206"/>
        <v>29</v>
      </c>
      <c r="Q4341" s="3">
        <v>38</v>
      </c>
      <c r="R4341" s="3">
        <f t="shared" si="205"/>
        <v>1</v>
      </c>
      <c r="S4341" s="3">
        <v>29</v>
      </c>
      <c r="T4341" s="3">
        <f>IF(AND(H4341&lt;5,S4341&gt;=VLOOKUP(A4341,anni!$A$1:$O$32,6,0)),1,0)</f>
        <v>0</v>
      </c>
    </row>
    <row r="4342" spans="1:20" x14ac:dyDescent="0.3">
      <c r="A4342" s="3">
        <v>2002</v>
      </c>
      <c r="B4342" s="3">
        <v>124</v>
      </c>
      <c r="C4342" s="3" t="s">
        <v>37</v>
      </c>
      <c r="D4342" s="3" t="s">
        <v>96</v>
      </c>
      <c r="E4342" s="3" t="s">
        <v>96</v>
      </c>
      <c r="F4342" s="3">
        <v>3948</v>
      </c>
      <c r="G4342" s="3">
        <f t="shared" si="204"/>
        <v>2002</v>
      </c>
      <c r="H4342" s="4">
        <v>5</v>
      </c>
      <c r="I4342" s="3" t="s">
        <v>36</v>
      </c>
      <c r="J4342" s="3">
        <v>2</v>
      </c>
      <c r="K4342" s="3">
        <v>7</v>
      </c>
      <c r="L4342" s="3">
        <v>7</v>
      </c>
      <c r="M4342" s="3">
        <v>0</v>
      </c>
      <c r="N4342" s="3">
        <v>0</v>
      </c>
      <c r="O4342" s="3">
        <v>0</v>
      </c>
      <c r="P4342" s="3">
        <f t="shared" si="206"/>
        <v>16</v>
      </c>
      <c r="Q4342" s="3">
        <v>128</v>
      </c>
      <c r="R4342" s="3">
        <f t="shared" si="205"/>
        <v>3</v>
      </c>
      <c r="S4342" s="3">
        <v>16</v>
      </c>
      <c r="T4342" s="3">
        <f>IF(AND(H4342&lt;5,S4342&gt;=VLOOKUP(A4342,anni!$A$1:$O$32,6,0)),1,0)</f>
        <v>0</v>
      </c>
    </row>
    <row r="4343" spans="1:20" x14ac:dyDescent="0.3">
      <c r="A4343" s="3">
        <v>2002</v>
      </c>
      <c r="B4343" s="3">
        <v>125</v>
      </c>
      <c r="C4343" s="3" t="s">
        <v>59</v>
      </c>
      <c r="D4343" s="3" t="s">
        <v>60</v>
      </c>
      <c r="E4343" s="3" t="s">
        <v>60</v>
      </c>
      <c r="F4343" s="3">
        <v>4236</v>
      </c>
      <c r="G4343" s="3">
        <f t="shared" si="204"/>
        <v>2002</v>
      </c>
      <c r="H4343" s="4">
        <v>5</v>
      </c>
      <c r="I4343" s="3" t="s">
        <v>36</v>
      </c>
      <c r="J4343" s="3">
        <v>2</v>
      </c>
      <c r="K4343" s="3">
        <v>4</v>
      </c>
      <c r="L4343" s="3">
        <v>7</v>
      </c>
      <c r="M4343" s="3">
        <v>7</v>
      </c>
      <c r="N4343" s="3">
        <v>1</v>
      </c>
      <c r="O4343" s="3">
        <v>5</v>
      </c>
      <c r="P4343" s="3">
        <f t="shared" si="206"/>
        <v>26</v>
      </c>
      <c r="Q4343" s="3">
        <v>49</v>
      </c>
      <c r="R4343" s="3">
        <f t="shared" si="205"/>
        <v>1</v>
      </c>
      <c r="S4343" s="3">
        <v>26</v>
      </c>
      <c r="T4343" s="3">
        <f>IF(AND(H4343&lt;5,S4343&gt;=VLOOKUP(A4343,anni!$A$1:$O$32,6,0)),1,0)</f>
        <v>0</v>
      </c>
    </row>
    <row r="4344" spans="1:20" x14ac:dyDescent="0.3">
      <c r="A4344" s="3">
        <v>2002</v>
      </c>
      <c r="B4344" s="3">
        <v>126</v>
      </c>
      <c r="C4344" s="3" t="s">
        <v>39</v>
      </c>
      <c r="D4344" s="3" t="s">
        <v>40</v>
      </c>
      <c r="E4344" s="3" t="s">
        <v>40</v>
      </c>
      <c r="F4344" s="3">
        <v>4295</v>
      </c>
      <c r="G4344" s="3">
        <f t="shared" si="204"/>
        <v>2002</v>
      </c>
      <c r="H4344" s="4">
        <v>4</v>
      </c>
      <c r="I4344" s="3" t="s">
        <v>36</v>
      </c>
      <c r="J4344" s="3">
        <v>7</v>
      </c>
      <c r="K4344" s="3">
        <v>1</v>
      </c>
      <c r="L4344" s="3">
        <v>1</v>
      </c>
      <c r="M4344" s="3">
        <v>0</v>
      </c>
      <c r="N4344" s="3">
        <v>0</v>
      </c>
      <c r="O4344" s="3">
        <v>2</v>
      </c>
      <c r="P4344" s="3">
        <f t="shared" si="206"/>
        <v>13.2</v>
      </c>
      <c r="Q4344" s="3">
        <v>190</v>
      </c>
      <c r="R4344" s="3">
        <f t="shared" si="205"/>
        <v>1</v>
      </c>
      <c r="S4344" s="3">
        <v>11</v>
      </c>
      <c r="T4344" s="3">
        <f>IF(AND(H4344&lt;5,S4344&gt;=VLOOKUP(A4344,anni!$A$1:$O$32,6,0)),1,0)</f>
        <v>0</v>
      </c>
    </row>
    <row r="4345" spans="1:20" x14ac:dyDescent="0.3">
      <c r="A4345" s="3">
        <v>2002</v>
      </c>
      <c r="B4345" s="3">
        <v>127</v>
      </c>
      <c r="C4345" s="3" t="s">
        <v>56</v>
      </c>
      <c r="D4345" s="3" t="s">
        <v>66</v>
      </c>
      <c r="E4345" s="3" t="s">
        <v>66</v>
      </c>
      <c r="F4345" s="3">
        <v>3949</v>
      </c>
      <c r="G4345" s="3">
        <f t="shared" si="204"/>
        <v>2002</v>
      </c>
      <c r="H4345" s="4">
        <v>5</v>
      </c>
      <c r="I4345" s="3" t="s">
        <v>36</v>
      </c>
      <c r="J4345" s="3">
        <v>7</v>
      </c>
      <c r="K4345" s="3">
        <v>7</v>
      </c>
      <c r="L4345" s="3">
        <v>7</v>
      </c>
      <c r="M4345" s="3">
        <v>7</v>
      </c>
      <c r="N4345" s="3">
        <v>0</v>
      </c>
      <c r="O4345" s="3">
        <v>4</v>
      </c>
      <c r="P4345" s="3">
        <f t="shared" si="206"/>
        <v>32</v>
      </c>
      <c r="Q4345" s="3">
        <v>24</v>
      </c>
      <c r="R4345" s="3">
        <f t="shared" si="205"/>
        <v>3</v>
      </c>
      <c r="S4345" s="3">
        <v>32</v>
      </c>
      <c r="T4345" s="3">
        <f>IF(AND(H4345&lt;5,S4345&gt;=VLOOKUP(A4345,anni!$A$1:$O$32,6,0)),1,0)</f>
        <v>0</v>
      </c>
    </row>
    <row r="4346" spans="1:20" x14ac:dyDescent="0.3">
      <c r="A4346" s="3">
        <v>2002</v>
      </c>
      <c r="B4346" s="3">
        <v>128</v>
      </c>
      <c r="C4346" s="3" t="s">
        <v>47</v>
      </c>
      <c r="D4346" s="3" t="s">
        <v>108</v>
      </c>
      <c r="E4346" s="3" t="s">
        <v>108</v>
      </c>
      <c r="F4346" s="3">
        <v>4296</v>
      </c>
      <c r="G4346" s="3">
        <f t="shared" si="204"/>
        <v>2002</v>
      </c>
      <c r="H4346" s="4">
        <v>4</v>
      </c>
      <c r="I4346" s="3" t="s">
        <v>36</v>
      </c>
      <c r="J4346" s="3">
        <v>7</v>
      </c>
      <c r="K4346" s="3">
        <v>7</v>
      </c>
      <c r="L4346" s="3">
        <v>4</v>
      </c>
      <c r="M4346" s="3">
        <v>2</v>
      </c>
      <c r="N4346" s="3">
        <v>4</v>
      </c>
      <c r="O4346" s="3">
        <v>2</v>
      </c>
      <c r="P4346" s="3">
        <f t="shared" si="206"/>
        <v>31.2</v>
      </c>
      <c r="Q4346" s="3">
        <v>49</v>
      </c>
      <c r="R4346" s="3">
        <f t="shared" si="205"/>
        <v>1</v>
      </c>
      <c r="S4346" s="3">
        <v>26</v>
      </c>
      <c r="T4346" s="3">
        <f>IF(AND(H4346&lt;5,S4346&gt;=VLOOKUP(A4346,anni!$A$1:$O$32,6,0)),1,0)</f>
        <v>0</v>
      </c>
    </row>
    <row r="4347" spans="1:20" x14ac:dyDescent="0.3">
      <c r="A4347" s="3">
        <v>2002</v>
      </c>
      <c r="B4347" s="3">
        <v>129</v>
      </c>
      <c r="C4347" s="3" t="s">
        <v>34</v>
      </c>
      <c r="D4347" s="3" t="s">
        <v>42</v>
      </c>
      <c r="E4347" s="3" t="s">
        <v>42</v>
      </c>
      <c r="F4347" s="3">
        <v>4237</v>
      </c>
      <c r="G4347" s="3">
        <f t="shared" si="204"/>
        <v>2002</v>
      </c>
      <c r="H4347" s="4">
        <v>5</v>
      </c>
      <c r="I4347" s="3" t="s">
        <v>36</v>
      </c>
      <c r="J4347" s="3">
        <v>7</v>
      </c>
      <c r="K4347" s="3">
        <v>0</v>
      </c>
      <c r="L4347" s="3">
        <v>0</v>
      </c>
      <c r="M4347" s="3">
        <v>7</v>
      </c>
      <c r="N4347" s="3">
        <v>7</v>
      </c>
      <c r="O4347" s="3">
        <v>0</v>
      </c>
      <c r="P4347" s="3">
        <f t="shared" si="206"/>
        <v>21</v>
      </c>
      <c r="Q4347" s="3">
        <v>85</v>
      </c>
      <c r="R4347" s="3">
        <f t="shared" si="205"/>
        <v>1</v>
      </c>
      <c r="S4347" s="3">
        <v>21</v>
      </c>
      <c r="T4347" s="3">
        <f>IF(AND(H4347&lt;5,S4347&gt;=VLOOKUP(A4347,anni!$A$1:$O$32,6,0)),1,0)</f>
        <v>0</v>
      </c>
    </row>
    <row r="4348" spans="1:20" x14ac:dyDescent="0.3">
      <c r="A4348" s="3">
        <v>2002</v>
      </c>
      <c r="B4348" s="3">
        <v>130</v>
      </c>
      <c r="C4348" s="3" t="s">
        <v>45</v>
      </c>
      <c r="D4348" s="3" t="s">
        <v>136</v>
      </c>
      <c r="E4348" s="3" t="s">
        <v>136</v>
      </c>
      <c r="F4348" s="3">
        <v>4376</v>
      </c>
      <c r="G4348" s="3">
        <f t="shared" si="204"/>
        <v>2002</v>
      </c>
      <c r="H4348" s="4">
        <v>2</v>
      </c>
      <c r="I4348" s="3" t="s">
        <v>31</v>
      </c>
      <c r="J4348" s="3">
        <v>7</v>
      </c>
      <c r="K4348" s="3">
        <v>1</v>
      </c>
      <c r="L4348" s="3">
        <v>7</v>
      </c>
      <c r="M4348" s="3">
        <v>0</v>
      </c>
      <c r="N4348" s="3">
        <v>0</v>
      </c>
      <c r="O4348" s="3">
        <v>2</v>
      </c>
      <c r="P4348" s="3">
        <f t="shared" si="206"/>
        <v>27.200000000000003</v>
      </c>
      <c r="Q4348" s="3">
        <v>123</v>
      </c>
      <c r="R4348" s="3">
        <f t="shared" si="205"/>
        <v>2</v>
      </c>
      <c r="S4348" s="3">
        <v>17</v>
      </c>
      <c r="T4348" s="3">
        <f>IF(AND(H4348&lt;5,S4348&gt;=VLOOKUP(A4348,anni!$A$1:$O$32,6,0)),1,0)</f>
        <v>0</v>
      </c>
    </row>
    <row r="4349" spans="1:20" x14ac:dyDescent="0.3">
      <c r="A4349" s="3">
        <v>2002</v>
      </c>
      <c r="B4349" s="3">
        <v>131</v>
      </c>
      <c r="C4349" s="3" t="s">
        <v>47</v>
      </c>
      <c r="D4349" s="3" t="s">
        <v>52</v>
      </c>
      <c r="E4349" s="3" t="s">
        <v>52</v>
      </c>
      <c r="F4349" s="3">
        <v>4377</v>
      </c>
      <c r="G4349" s="3">
        <f t="shared" si="204"/>
        <v>2002</v>
      </c>
      <c r="H4349" s="4">
        <v>2</v>
      </c>
      <c r="I4349" s="3" t="s">
        <v>31</v>
      </c>
      <c r="J4349" s="3">
        <v>7</v>
      </c>
      <c r="K4349" s="3">
        <v>7</v>
      </c>
      <c r="L4349" s="3">
        <v>0</v>
      </c>
      <c r="M4349" s="3">
        <v>0</v>
      </c>
      <c r="N4349" s="3">
        <v>0</v>
      </c>
      <c r="O4349" s="3">
        <v>2</v>
      </c>
      <c r="P4349" s="3">
        <f t="shared" si="206"/>
        <v>25.6</v>
      </c>
      <c r="Q4349" s="3">
        <v>128</v>
      </c>
      <c r="R4349" s="3">
        <f t="shared" si="205"/>
        <v>3</v>
      </c>
      <c r="S4349" s="3">
        <v>16</v>
      </c>
      <c r="T4349" s="3">
        <f>IF(AND(H4349&lt;5,S4349&gt;=VLOOKUP(A4349,anni!$A$1:$O$32,6,0)),1,0)</f>
        <v>0</v>
      </c>
    </row>
    <row r="4350" spans="1:20" x14ac:dyDescent="0.3">
      <c r="A4350" s="3">
        <v>2002</v>
      </c>
      <c r="B4350" s="3">
        <v>132</v>
      </c>
      <c r="C4350" s="3" t="s">
        <v>79</v>
      </c>
      <c r="D4350" s="3" t="s">
        <v>80</v>
      </c>
      <c r="E4350" s="3" t="s">
        <v>80</v>
      </c>
      <c r="F4350" s="3">
        <v>4297</v>
      </c>
      <c r="G4350" s="3">
        <f t="shared" si="204"/>
        <v>2002</v>
      </c>
      <c r="H4350" s="4">
        <v>4</v>
      </c>
      <c r="I4350" s="3" t="s">
        <v>36</v>
      </c>
      <c r="J4350" s="3">
        <v>7</v>
      </c>
      <c r="K4350" s="3">
        <v>0</v>
      </c>
      <c r="L4350" s="3">
        <v>6</v>
      </c>
      <c r="M4350" s="3">
        <v>1</v>
      </c>
      <c r="N4350" s="3">
        <v>0</v>
      </c>
      <c r="O4350" s="3">
        <v>2</v>
      </c>
      <c r="P4350" s="3">
        <f t="shared" si="206"/>
        <v>19.2</v>
      </c>
      <c r="Q4350" s="3">
        <v>128</v>
      </c>
      <c r="R4350" s="3">
        <f t="shared" si="205"/>
        <v>2</v>
      </c>
      <c r="S4350" s="3">
        <v>16</v>
      </c>
      <c r="T4350" s="3">
        <f>IF(AND(H4350&lt;5,S4350&gt;=VLOOKUP(A4350,anni!$A$1:$O$32,6,0)),1,0)</f>
        <v>0</v>
      </c>
    </row>
    <row r="4351" spans="1:20" x14ac:dyDescent="0.3">
      <c r="A4351" s="3">
        <v>2002</v>
      </c>
      <c r="B4351" s="3">
        <v>133</v>
      </c>
      <c r="C4351" s="3" t="s">
        <v>34</v>
      </c>
      <c r="D4351" s="3" t="s">
        <v>41</v>
      </c>
      <c r="E4351" s="3" t="s">
        <v>41</v>
      </c>
      <c r="F4351" s="3">
        <v>4143</v>
      </c>
      <c r="G4351" s="3">
        <f t="shared" si="204"/>
        <v>2002</v>
      </c>
      <c r="H4351" s="4">
        <v>4</v>
      </c>
      <c r="I4351" s="3" t="s">
        <v>36</v>
      </c>
      <c r="J4351" s="3">
        <v>6</v>
      </c>
      <c r="K4351" s="3">
        <v>7</v>
      </c>
      <c r="L4351" s="3">
        <v>0</v>
      </c>
      <c r="M4351" s="3">
        <v>3</v>
      </c>
      <c r="N4351" s="3">
        <v>7</v>
      </c>
      <c r="O4351" s="3">
        <v>3</v>
      </c>
      <c r="P4351" s="3">
        <f t="shared" si="206"/>
        <v>31.2</v>
      </c>
      <c r="Q4351" s="3">
        <v>49</v>
      </c>
      <c r="R4351" s="3">
        <f t="shared" si="205"/>
        <v>3</v>
      </c>
      <c r="S4351" s="3">
        <v>26</v>
      </c>
      <c r="T4351" s="3">
        <f>IF(AND(H4351&lt;5,S4351&gt;=VLOOKUP(A4351,anni!$A$1:$O$32,6,0)),1,0)</f>
        <v>0</v>
      </c>
    </row>
    <row r="4352" spans="1:20" x14ac:dyDescent="0.3">
      <c r="A4352" s="3">
        <v>2002</v>
      </c>
      <c r="B4352" s="3">
        <v>134</v>
      </c>
      <c r="C4352" s="3" t="s">
        <v>86</v>
      </c>
      <c r="D4352" s="3" t="s">
        <v>87</v>
      </c>
      <c r="E4352" s="3" t="s">
        <v>87</v>
      </c>
      <c r="F4352" s="3">
        <v>4378</v>
      </c>
      <c r="G4352" s="3">
        <f t="shared" si="204"/>
        <v>2002</v>
      </c>
      <c r="H4352" s="4">
        <v>2</v>
      </c>
      <c r="I4352" s="3" t="s">
        <v>31</v>
      </c>
      <c r="J4352" s="3">
        <v>2</v>
      </c>
      <c r="K4352" s="3">
        <v>0</v>
      </c>
      <c r="L4352" s="3">
        <v>2</v>
      </c>
      <c r="M4352" s="3">
        <v>4</v>
      </c>
      <c r="N4352" s="3">
        <v>6</v>
      </c>
      <c r="O4352" s="3">
        <v>2</v>
      </c>
      <c r="P4352" s="3">
        <f t="shared" si="206"/>
        <v>25.6</v>
      </c>
      <c r="Q4352" s="3">
        <v>128</v>
      </c>
      <c r="R4352" s="3">
        <f t="shared" si="205"/>
        <v>4</v>
      </c>
      <c r="S4352" s="3">
        <v>16</v>
      </c>
      <c r="T4352" s="3">
        <f>IF(AND(H4352&lt;5,S4352&gt;=VLOOKUP(A4352,anni!$A$1:$O$32,6,0)),1,0)</f>
        <v>0</v>
      </c>
    </row>
    <row r="4353" spans="1:20" x14ac:dyDescent="0.3">
      <c r="A4353" s="3">
        <v>2002</v>
      </c>
      <c r="B4353" s="3">
        <v>135</v>
      </c>
      <c r="C4353" s="3" t="s">
        <v>47</v>
      </c>
      <c r="D4353" s="3" t="s">
        <v>118</v>
      </c>
      <c r="E4353" s="3" t="s">
        <v>118</v>
      </c>
      <c r="F4353" s="3">
        <v>4342</v>
      </c>
      <c r="G4353" s="3">
        <f t="shared" si="204"/>
        <v>2002</v>
      </c>
      <c r="H4353" s="4">
        <v>3</v>
      </c>
      <c r="I4353" s="3" t="s">
        <v>36</v>
      </c>
      <c r="J4353" s="3">
        <v>2</v>
      </c>
      <c r="K4353" s="3">
        <v>0</v>
      </c>
      <c r="L4353" s="3">
        <v>1</v>
      </c>
      <c r="M4353" s="3">
        <v>0</v>
      </c>
      <c r="N4353" s="3">
        <v>0</v>
      </c>
      <c r="O4353" s="3">
        <v>0</v>
      </c>
      <c r="P4353" s="3">
        <f t="shared" si="206"/>
        <v>4.1999999999999993</v>
      </c>
      <c r="Q4353" s="3">
        <v>275</v>
      </c>
      <c r="R4353" s="3">
        <f t="shared" si="205"/>
        <v>1</v>
      </c>
      <c r="S4353" s="3">
        <v>3</v>
      </c>
      <c r="T4353" s="3">
        <f>IF(AND(H4353&lt;5,S4353&gt;=VLOOKUP(A4353,anni!$A$1:$O$32,6,0)),1,0)</f>
        <v>0</v>
      </c>
    </row>
    <row r="4354" spans="1:20" x14ac:dyDescent="0.3">
      <c r="A4354" s="3">
        <v>2002</v>
      </c>
      <c r="B4354" s="3">
        <v>136</v>
      </c>
      <c r="C4354" s="3" t="s">
        <v>32</v>
      </c>
      <c r="D4354" s="3" t="s">
        <v>95</v>
      </c>
      <c r="E4354" s="3" t="s">
        <v>95</v>
      </c>
      <c r="F4354" s="3">
        <v>4411</v>
      </c>
      <c r="G4354" s="3">
        <f t="shared" ref="G4354:G4417" si="207">A4354</f>
        <v>2002</v>
      </c>
      <c r="H4354" s="4">
        <v>1</v>
      </c>
      <c r="I4354" s="3" t="s">
        <v>31</v>
      </c>
      <c r="J4354" s="3">
        <v>2</v>
      </c>
      <c r="K4354" s="3">
        <v>0</v>
      </c>
      <c r="L4354" s="3">
        <v>0</v>
      </c>
      <c r="M4354" s="3">
        <v>0</v>
      </c>
      <c r="N4354" s="3">
        <v>0</v>
      </c>
      <c r="O4354" s="3">
        <v>0</v>
      </c>
      <c r="P4354" s="3">
        <f t="shared" si="206"/>
        <v>3.6</v>
      </c>
      <c r="Q4354" s="3">
        <v>279</v>
      </c>
      <c r="R4354" s="3">
        <f t="shared" si="205"/>
        <v>1</v>
      </c>
      <c r="S4354" s="3">
        <v>2</v>
      </c>
      <c r="T4354" s="3">
        <f>IF(AND(H4354&lt;5,S4354&gt;=VLOOKUP(A4354,anni!$A$1:$O$32,6,0)),1,0)</f>
        <v>0</v>
      </c>
    </row>
    <row r="4355" spans="1:20" x14ac:dyDescent="0.3">
      <c r="A4355" s="3">
        <v>2002</v>
      </c>
      <c r="B4355" s="3">
        <v>137</v>
      </c>
      <c r="C4355" s="3" t="s">
        <v>101</v>
      </c>
      <c r="D4355" s="3" t="s">
        <v>116</v>
      </c>
      <c r="E4355" s="3" t="s">
        <v>116</v>
      </c>
      <c r="F4355" s="3">
        <v>4238</v>
      </c>
      <c r="G4355" s="3">
        <f t="shared" si="207"/>
        <v>2002</v>
      </c>
      <c r="H4355" s="4">
        <v>5</v>
      </c>
      <c r="I4355" s="3" t="s">
        <v>36</v>
      </c>
      <c r="J4355" s="3">
        <v>7</v>
      </c>
      <c r="K4355" s="3">
        <v>6</v>
      </c>
      <c r="L4355" s="3">
        <v>2</v>
      </c>
      <c r="M4355" s="3">
        <v>5</v>
      </c>
      <c r="N4355" s="3">
        <v>0</v>
      </c>
      <c r="O4355" s="3">
        <v>2</v>
      </c>
      <c r="P4355" s="3">
        <f t="shared" si="206"/>
        <v>22</v>
      </c>
      <c r="Q4355" s="3">
        <v>81</v>
      </c>
      <c r="R4355" s="3">
        <f t="shared" si="205"/>
        <v>1</v>
      </c>
      <c r="S4355" s="3">
        <v>22</v>
      </c>
      <c r="T4355" s="3">
        <f>IF(AND(H4355&lt;5,S4355&gt;=VLOOKUP(A4355,anni!$A$1:$O$32,6,0)),1,0)</f>
        <v>0</v>
      </c>
    </row>
    <row r="4356" spans="1:20" x14ac:dyDescent="0.3">
      <c r="A4356" s="3">
        <v>2002</v>
      </c>
      <c r="B4356" s="3">
        <v>138</v>
      </c>
      <c r="C4356" s="3" t="s">
        <v>47</v>
      </c>
      <c r="D4356" s="3" t="s">
        <v>100</v>
      </c>
      <c r="E4356" s="3" t="s">
        <v>100</v>
      </c>
      <c r="F4356" s="3">
        <v>4343</v>
      </c>
      <c r="G4356" s="3">
        <f t="shared" si="207"/>
        <v>2002</v>
      </c>
      <c r="H4356" s="4">
        <v>3</v>
      </c>
      <c r="I4356" s="3" t="s">
        <v>36</v>
      </c>
      <c r="J4356" s="3">
        <v>2</v>
      </c>
      <c r="K4356" s="3">
        <v>3</v>
      </c>
      <c r="L4356" s="3">
        <v>1</v>
      </c>
      <c r="M4356" s="3">
        <v>0</v>
      </c>
      <c r="N4356" s="3">
        <v>0</v>
      </c>
      <c r="O4356" s="3">
        <v>2</v>
      </c>
      <c r="P4356" s="3">
        <f t="shared" si="206"/>
        <v>11.2</v>
      </c>
      <c r="Q4356" s="3">
        <v>233</v>
      </c>
      <c r="R4356" s="3">
        <f t="shared" si="205"/>
        <v>1</v>
      </c>
      <c r="S4356" s="3">
        <v>8</v>
      </c>
      <c r="T4356" s="3">
        <f>IF(AND(H4356&lt;5,S4356&gt;=VLOOKUP(A4356,anni!$A$1:$O$32,6,0)),1,0)</f>
        <v>0</v>
      </c>
    </row>
    <row r="4357" spans="1:20" x14ac:dyDescent="0.3">
      <c r="A4357" s="3">
        <v>2002</v>
      </c>
      <c r="B4357" s="3">
        <v>139</v>
      </c>
      <c r="C4357" s="3" t="s">
        <v>37</v>
      </c>
      <c r="D4357" s="3" t="s">
        <v>55</v>
      </c>
      <c r="E4357" s="3" t="s">
        <v>55</v>
      </c>
      <c r="F4357" s="3">
        <v>4379</v>
      </c>
      <c r="G4357" s="3">
        <f t="shared" si="207"/>
        <v>2002</v>
      </c>
      <c r="H4357" s="4">
        <v>2</v>
      </c>
      <c r="I4357" s="3" t="s">
        <v>31</v>
      </c>
      <c r="J4357" s="3">
        <v>6</v>
      </c>
      <c r="K4357" s="3">
        <v>0</v>
      </c>
      <c r="L4357" s="3">
        <v>0</v>
      </c>
      <c r="M4357" s="3">
        <v>6</v>
      </c>
      <c r="N4357" s="3">
        <v>0</v>
      </c>
      <c r="O4357" s="3">
        <v>2</v>
      </c>
      <c r="P4357" s="3">
        <f t="shared" si="206"/>
        <v>22.400000000000002</v>
      </c>
      <c r="Q4357" s="3">
        <v>148</v>
      </c>
      <c r="R4357" s="3">
        <f t="shared" si="205"/>
        <v>4</v>
      </c>
      <c r="S4357" s="3">
        <v>14</v>
      </c>
      <c r="T4357" s="3">
        <f>IF(AND(H4357&lt;5,S4357&gt;=VLOOKUP(A4357,anni!$A$1:$O$32,6,0)),1,0)</f>
        <v>0</v>
      </c>
    </row>
    <row r="4358" spans="1:20" x14ac:dyDescent="0.3">
      <c r="A4358" s="3">
        <v>2002</v>
      </c>
      <c r="B4358" s="3">
        <v>140</v>
      </c>
      <c r="C4358" s="3" t="s">
        <v>101</v>
      </c>
      <c r="D4358" s="3" t="s">
        <v>104</v>
      </c>
      <c r="E4358" s="3" t="s">
        <v>104</v>
      </c>
      <c r="F4358" s="3">
        <v>4298</v>
      </c>
      <c r="G4358" s="3">
        <f t="shared" si="207"/>
        <v>2002</v>
      </c>
      <c r="H4358" s="4">
        <v>4</v>
      </c>
      <c r="I4358" s="3" t="s">
        <v>36</v>
      </c>
      <c r="J4358" s="3">
        <v>2</v>
      </c>
      <c r="K4358" s="3">
        <v>2</v>
      </c>
      <c r="L4358" s="3">
        <v>0</v>
      </c>
      <c r="M4358" s="3">
        <v>3</v>
      </c>
      <c r="N4358" s="3">
        <v>0</v>
      </c>
      <c r="O4358" s="3">
        <v>2</v>
      </c>
      <c r="P4358" s="3">
        <f t="shared" si="206"/>
        <v>10.799999999999999</v>
      </c>
      <c r="Q4358" s="3">
        <v>214</v>
      </c>
      <c r="R4358" s="3">
        <f t="shared" si="205"/>
        <v>2</v>
      </c>
      <c r="S4358" s="3">
        <v>9</v>
      </c>
      <c r="T4358" s="3">
        <f>IF(AND(H4358&lt;5,S4358&gt;=VLOOKUP(A4358,anni!$A$1:$O$32,6,0)),1,0)</f>
        <v>0</v>
      </c>
    </row>
    <row r="4359" spans="1:20" x14ac:dyDescent="0.3">
      <c r="A4359" s="3">
        <v>2002</v>
      </c>
      <c r="B4359" s="3">
        <v>141</v>
      </c>
      <c r="C4359" s="3" t="s">
        <v>45</v>
      </c>
      <c r="D4359" s="3" t="s">
        <v>46</v>
      </c>
      <c r="E4359" s="3" t="s">
        <v>46</v>
      </c>
      <c r="F4359" s="3">
        <v>4299</v>
      </c>
      <c r="G4359" s="3">
        <f t="shared" si="207"/>
        <v>2002</v>
      </c>
      <c r="H4359" s="4">
        <v>4</v>
      </c>
      <c r="I4359" s="3" t="s">
        <v>36</v>
      </c>
      <c r="J4359" s="3">
        <v>6</v>
      </c>
      <c r="K4359" s="3">
        <v>5</v>
      </c>
      <c r="L4359" s="3">
        <v>4</v>
      </c>
      <c r="M4359" s="3">
        <v>4</v>
      </c>
      <c r="N4359" s="3">
        <v>0</v>
      </c>
      <c r="O4359" s="3">
        <v>4</v>
      </c>
      <c r="P4359" s="3">
        <f t="shared" si="206"/>
        <v>27.599999999999998</v>
      </c>
      <c r="Q4359" s="3">
        <v>69</v>
      </c>
      <c r="R4359" s="3">
        <f t="shared" si="205"/>
        <v>2</v>
      </c>
      <c r="S4359" s="3">
        <v>23</v>
      </c>
      <c r="T4359" s="3">
        <f>IF(AND(H4359&lt;5,S4359&gt;=VLOOKUP(A4359,anni!$A$1:$O$32,6,0)),1,0)</f>
        <v>0</v>
      </c>
    </row>
    <row r="4360" spans="1:20" x14ac:dyDescent="0.3">
      <c r="A4360" s="3">
        <v>2002</v>
      </c>
      <c r="B4360" s="3">
        <v>142</v>
      </c>
      <c r="C4360" s="3" t="s">
        <v>47</v>
      </c>
      <c r="D4360" s="3" t="s">
        <v>48</v>
      </c>
      <c r="E4360" s="3" t="s">
        <v>48</v>
      </c>
      <c r="F4360" s="3">
        <v>4144</v>
      </c>
      <c r="G4360" s="3">
        <f t="shared" si="207"/>
        <v>2002</v>
      </c>
      <c r="H4360" s="4">
        <v>4</v>
      </c>
      <c r="I4360" s="3" t="s">
        <v>36</v>
      </c>
      <c r="J4360" s="3">
        <v>7</v>
      </c>
      <c r="K4360" s="3">
        <v>5</v>
      </c>
      <c r="L4360" s="3">
        <v>1</v>
      </c>
      <c r="M4360" s="3">
        <v>0</v>
      </c>
      <c r="N4360" s="3">
        <v>0</v>
      </c>
      <c r="O4360" s="3">
        <v>0</v>
      </c>
      <c r="P4360" s="3">
        <f t="shared" si="206"/>
        <v>15.6</v>
      </c>
      <c r="Q4360" s="3">
        <v>160</v>
      </c>
      <c r="R4360" s="3">
        <f t="shared" si="205"/>
        <v>2</v>
      </c>
      <c r="S4360" s="3">
        <v>13</v>
      </c>
      <c r="T4360" s="3">
        <f>IF(AND(H4360&lt;5,S4360&gt;=VLOOKUP(A4360,anni!$A$1:$O$32,6,0)),1,0)</f>
        <v>0</v>
      </c>
    </row>
    <row r="4361" spans="1:20" x14ac:dyDescent="0.3">
      <c r="A4361" s="3">
        <v>2002</v>
      </c>
      <c r="B4361" s="3">
        <v>143</v>
      </c>
      <c r="C4361" s="3" t="s">
        <v>43</v>
      </c>
      <c r="D4361" s="3" t="s">
        <v>44</v>
      </c>
      <c r="E4361" s="3" t="s">
        <v>44</v>
      </c>
      <c r="F4361" s="3">
        <v>4380</v>
      </c>
      <c r="G4361" s="3">
        <f t="shared" si="207"/>
        <v>2002</v>
      </c>
      <c r="H4361" s="4">
        <v>2</v>
      </c>
      <c r="I4361" s="3" t="s">
        <v>31</v>
      </c>
      <c r="J4361" s="3">
        <v>0</v>
      </c>
      <c r="K4361" s="3">
        <v>3</v>
      </c>
      <c r="L4361" s="3">
        <v>0</v>
      </c>
      <c r="M4361" s="3">
        <v>0</v>
      </c>
      <c r="N4361" s="3">
        <v>0</v>
      </c>
      <c r="O4361" s="3">
        <v>2</v>
      </c>
      <c r="P4361" s="3">
        <f t="shared" si="206"/>
        <v>8</v>
      </c>
      <c r="Q4361" s="3">
        <v>254</v>
      </c>
      <c r="R4361" s="3">
        <f t="shared" si="205"/>
        <v>1</v>
      </c>
      <c r="S4361" s="3">
        <v>5</v>
      </c>
      <c r="T4361" s="3">
        <f>IF(AND(H4361&lt;5,S4361&gt;=VLOOKUP(A4361,anni!$A$1:$O$32,6,0)),1,0)</f>
        <v>0</v>
      </c>
    </row>
    <row r="4362" spans="1:20" x14ac:dyDescent="0.3">
      <c r="A4362" s="3">
        <v>2002</v>
      </c>
      <c r="B4362" s="3">
        <v>144</v>
      </c>
      <c r="C4362" s="3" t="s">
        <v>37</v>
      </c>
      <c r="D4362" s="3" t="s">
        <v>38</v>
      </c>
      <c r="E4362" s="3" t="s">
        <v>38</v>
      </c>
      <c r="F4362" s="3">
        <v>3974</v>
      </c>
      <c r="G4362" s="3">
        <f t="shared" si="207"/>
        <v>2002</v>
      </c>
      <c r="H4362" s="4">
        <v>4</v>
      </c>
      <c r="I4362" s="3" t="s">
        <v>36</v>
      </c>
      <c r="J4362" s="3">
        <v>6</v>
      </c>
      <c r="K4362" s="3">
        <v>7</v>
      </c>
      <c r="L4362" s="3">
        <v>7</v>
      </c>
      <c r="M4362" s="3">
        <v>7</v>
      </c>
      <c r="N4362" s="3">
        <v>6</v>
      </c>
      <c r="O4362" s="3">
        <v>5</v>
      </c>
      <c r="P4362" s="3">
        <f t="shared" si="206"/>
        <v>45.6</v>
      </c>
      <c r="Q4362" s="3">
        <v>4</v>
      </c>
      <c r="R4362" s="3">
        <f t="shared" si="205"/>
        <v>4</v>
      </c>
      <c r="S4362" s="3">
        <v>38</v>
      </c>
      <c r="T4362" s="3">
        <f>IF(AND(H4362&lt;5,S4362&gt;=VLOOKUP(A4362,anni!$A$1:$O$32,6,0)),1,0)</f>
        <v>0</v>
      </c>
    </row>
    <row r="4363" spans="1:20" x14ac:dyDescent="0.3">
      <c r="A4363" s="3">
        <v>2002</v>
      </c>
      <c r="B4363" s="3">
        <v>145</v>
      </c>
      <c r="C4363" s="3" t="s">
        <v>34</v>
      </c>
      <c r="D4363" s="3" t="s">
        <v>42</v>
      </c>
      <c r="E4363" s="3" t="s">
        <v>42</v>
      </c>
      <c r="F4363" s="3">
        <v>3975</v>
      </c>
      <c r="G4363" s="3">
        <f t="shared" si="207"/>
        <v>2002</v>
      </c>
      <c r="H4363" s="4">
        <v>4</v>
      </c>
      <c r="I4363" s="3" t="s">
        <v>36</v>
      </c>
      <c r="J4363" s="3">
        <v>7</v>
      </c>
      <c r="K4363" s="3">
        <v>7</v>
      </c>
      <c r="L4363" s="3">
        <v>2</v>
      </c>
      <c r="M4363" s="3">
        <v>0</v>
      </c>
      <c r="N4363" s="3">
        <v>0</v>
      </c>
      <c r="O4363" s="3">
        <v>2</v>
      </c>
      <c r="P4363" s="3">
        <f t="shared" si="206"/>
        <v>21.599999999999998</v>
      </c>
      <c r="Q4363" s="3">
        <v>112</v>
      </c>
      <c r="R4363" s="3">
        <f t="shared" si="205"/>
        <v>4</v>
      </c>
      <c r="S4363" s="3">
        <v>18</v>
      </c>
      <c r="T4363" s="3">
        <f>IF(AND(H4363&lt;5,S4363&gt;=VLOOKUP(A4363,anni!$A$1:$O$32,6,0)),1,0)</f>
        <v>0</v>
      </c>
    </row>
    <row r="4364" spans="1:20" x14ac:dyDescent="0.3">
      <c r="A4364" s="3">
        <v>2002</v>
      </c>
      <c r="B4364" s="3">
        <v>146</v>
      </c>
      <c r="C4364" s="3" t="s">
        <v>69</v>
      </c>
      <c r="D4364" s="3" t="s">
        <v>70</v>
      </c>
      <c r="E4364" s="3" t="s">
        <v>70</v>
      </c>
      <c r="F4364" s="3">
        <v>4412</v>
      </c>
      <c r="G4364" s="3">
        <f t="shared" si="207"/>
        <v>2002</v>
      </c>
      <c r="H4364" s="4">
        <v>1</v>
      </c>
      <c r="I4364" s="3" t="s">
        <v>31</v>
      </c>
      <c r="J4364" s="3">
        <v>7</v>
      </c>
      <c r="K4364" s="3">
        <v>4</v>
      </c>
      <c r="L4364" s="3">
        <v>0</v>
      </c>
      <c r="M4364" s="3">
        <v>0</v>
      </c>
      <c r="N4364" s="3">
        <v>0</v>
      </c>
      <c r="O4364" s="3">
        <v>2</v>
      </c>
      <c r="P4364" s="3">
        <f t="shared" si="206"/>
        <v>23.400000000000002</v>
      </c>
      <c r="Q4364" s="3">
        <v>160</v>
      </c>
      <c r="R4364" s="3">
        <f t="shared" si="205"/>
        <v>5</v>
      </c>
      <c r="S4364" s="3">
        <v>13</v>
      </c>
      <c r="T4364" s="3">
        <f>IF(AND(H4364&lt;5,S4364&gt;=VLOOKUP(A4364,anni!$A$1:$O$32,6,0)),1,0)</f>
        <v>0</v>
      </c>
    </row>
    <row r="4365" spans="1:20" x14ac:dyDescent="0.3">
      <c r="A4365" s="3">
        <v>2002</v>
      </c>
      <c r="B4365" s="3">
        <v>147</v>
      </c>
      <c r="C4365" s="3" t="s">
        <v>29</v>
      </c>
      <c r="D4365" s="3" t="s">
        <v>30</v>
      </c>
      <c r="E4365" s="3" t="s">
        <v>30</v>
      </c>
      <c r="F4365" s="3">
        <v>4300</v>
      </c>
      <c r="G4365" s="3">
        <f t="shared" si="207"/>
        <v>2002</v>
      </c>
      <c r="H4365" s="4">
        <v>4</v>
      </c>
      <c r="I4365" s="3" t="s">
        <v>36</v>
      </c>
      <c r="J4365" s="3">
        <v>0</v>
      </c>
      <c r="K4365" s="3">
        <v>6</v>
      </c>
      <c r="L4365" s="3">
        <v>0</v>
      </c>
      <c r="M4365" s="3">
        <v>0</v>
      </c>
      <c r="N4365" s="3">
        <v>0</v>
      </c>
      <c r="O4365" s="3">
        <v>0</v>
      </c>
      <c r="P4365" s="3">
        <f t="shared" si="206"/>
        <v>7.1999999999999993</v>
      </c>
      <c r="Q4365" s="3">
        <v>248</v>
      </c>
      <c r="R4365" s="3">
        <f t="shared" si="205"/>
        <v>1</v>
      </c>
      <c r="S4365" s="3">
        <v>6</v>
      </c>
      <c r="T4365" s="3">
        <f>IF(AND(H4365&lt;5,S4365&gt;=VLOOKUP(A4365,anni!$A$1:$O$32,6,0)),1,0)</f>
        <v>0</v>
      </c>
    </row>
    <row r="4366" spans="1:20" x14ac:dyDescent="0.3">
      <c r="A4366" s="3">
        <v>2002</v>
      </c>
      <c r="B4366" s="3">
        <v>148</v>
      </c>
      <c r="C4366" s="3" t="s">
        <v>37</v>
      </c>
      <c r="D4366" s="3" t="s">
        <v>55</v>
      </c>
      <c r="E4366" s="3" t="s">
        <v>55</v>
      </c>
      <c r="F4366" s="3">
        <v>4413</v>
      </c>
      <c r="G4366" s="3">
        <f t="shared" si="207"/>
        <v>2002</v>
      </c>
      <c r="H4366" s="4">
        <v>1</v>
      </c>
      <c r="I4366" s="3" t="s">
        <v>31</v>
      </c>
      <c r="J4366" s="3">
        <v>2</v>
      </c>
      <c r="K4366" s="3">
        <v>2</v>
      </c>
      <c r="L4366" s="3">
        <v>0</v>
      </c>
      <c r="M4366" s="3">
        <v>0</v>
      </c>
      <c r="N4366" s="3">
        <v>0</v>
      </c>
      <c r="O4366" s="3">
        <v>2</v>
      </c>
      <c r="P4366" s="3">
        <f t="shared" si="206"/>
        <v>10.8</v>
      </c>
      <c r="Q4366" s="3">
        <v>248</v>
      </c>
      <c r="R4366" s="3">
        <f t="shared" si="205"/>
        <v>4</v>
      </c>
      <c r="S4366" s="3">
        <v>6</v>
      </c>
      <c r="T4366" s="3">
        <f>IF(AND(H4366&lt;5,S4366&gt;=VLOOKUP(A4366,anni!$A$1:$O$32,6,0)),1,0)</f>
        <v>0</v>
      </c>
    </row>
    <row r="4367" spans="1:20" x14ac:dyDescent="0.3">
      <c r="A4367" s="3">
        <v>2002</v>
      </c>
      <c r="B4367" s="3">
        <v>149</v>
      </c>
      <c r="C4367" s="3" t="s">
        <v>56</v>
      </c>
      <c r="D4367" s="3" t="s">
        <v>71</v>
      </c>
      <c r="E4367" s="3" t="s">
        <v>71</v>
      </c>
      <c r="F4367" s="3">
        <v>4099</v>
      </c>
      <c r="G4367" s="3">
        <f t="shared" si="207"/>
        <v>2002</v>
      </c>
      <c r="H4367" s="4">
        <v>5</v>
      </c>
      <c r="I4367" s="3" t="s">
        <v>36</v>
      </c>
      <c r="J4367" s="3">
        <v>7</v>
      </c>
      <c r="K4367" s="3">
        <v>6</v>
      </c>
      <c r="L4367" s="3">
        <v>4</v>
      </c>
      <c r="M4367" s="3">
        <v>5</v>
      </c>
      <c r="N4367" s="3">
        <v>0</v>
      </c>
      <c r="O4367" s="3">
        <v>3</v>
      </c>
      <c r="P4367" s="3">
        <f t="shared" si="206"/>
        <v>25</v>
      </c>
      <c r="Q4367" s="3">
        <v>55</v>
      </c>
      <c r="R4367" s="3">
        <f t="shared" si="205"/>
        <v>2</v>
      </c>
      <c r="S4367" s="3">
        <v>25</v>
      </c>
      <c r="T4367" s="3">
        <f>IF(AND(H4367&lt;5,S4367&gt;=VLOOKUP(A4367,anni!$A$1:$O$32,6,0)),1,0)</f>
        <v>0</v>
      </c>
    </row>
    <row r="4368" spans="1:20" x14ac:dyDescent="0.3">
      <c r="A4368" s="3">
        <v>2002</v>
      </c>
      <c r="B4368" s="3">
        <v>150</v>
      </c>
      <c r="C4368" s="3" t="s">
        <v>79</v>
      </c>
      <c r="D4368" s="3" t="s">
        <v>80</v>
      </c>
      <c r="E4368" s="3" t="s">
        <v>80</v>
      </c>
      <c r="F4368" s="3">
        <v>4301</v>
      </c>
      <c r="G4368" s="3">
        <f t="shared" si="207"/>
        <v>2002</v>
      </c>
      <c r="H4368" s="4">
        <v>4</v>
      </c>
      <c r="I4368" s="3" t="s">
        <v>36</v>
      </c>
      <c r="J4368" s="3">
        <v>2</v>
      </c>
      <c r="K4368" s="3">
        <v>0</v>
      </c>
      <c r="L4368" s="3">
        <v>2</v>
      </c>
      <c r="M4368" s="3">
        <v>0</v>
      </c>
      <c r="N4368" s="3">
        <v>0</v>
      </c>
      <c r="O4368" s="3">
        <v>2</v>
      </c>
      <c r="P4368" s="3">
        <f t="shared" si="206"/>
        <v>7.1999999999999993</v>
      </c>
      <c r="Q4368" s="3">
        <v>248</v>
      </c>
      <c r="R4368" s="3">
        <f t="shared" si="205"/>
        <v>1</v>
      </c>
      <c r="S4368" s="3">
        <v>6</v>
      </c>
      <c r="T4368" s="3">
        <f>IF(AND(H4368&lt;5,S4368&gt;=VLOOKUP(A4368,anni!$A$1:$O$32,6,0)),1,0)</f>
        <v>0</v>
      </c>
    </row>
    <row r="4369" spans="1:20" x14ac:dyDescent="0.3">
      <c r="A4369" s="3">
        <v>2002</v>
      </c>
      <c r="B4369" s="3">
        <v>151</v>
      </c>
      <c r="C4369" s="3" t="s">
        <v>34</v>
      </c>
      <c r="D4369" s="3" t="s">
        <v>94</v>
      </c>
      <c r="E4369" s="3" t="s">
        <v>94</v>
      </c>
      <c r="F4369" s="3">
        <v>4302</v>
      </c>
      <c r="G4369" s="3">
        <f t="shared" si="207"/>
        <v>2002</v>
      </c>
      <c r="H4369" s="4">
        <v>4</v>
      </c>
      <c r="I4369" s="3" t="s">
        <v>36</v>
      </c>
      <c r="J4369" s="3">
        <v>7</v>
      </c>
      <c r="K4369" s="3">
        <v>5</v>
      </c>
      <c r="L4369" s="3">
        <v>7</v>
      </c>
      <c r="M4369" s="3">
        <v>2</v>
      </c>
      <c r="N4369" s="3">
        <v>4</v>
      </c>
      <c r="O4369" s="3">
        <v>2</v>
      </c>
      <c r="P4369" s="3">
        <f t="shared" si="206"/>
        <v>32.4</v>
      </c>
      <c r="Q4369" s="3">
        <v>46</v>
      </c>
      <c r="R4369" s="3">
        <f t="shared" si="205"/>
        <v>2</v>
      </c>
      <c r="S4369" s="3">
        <v>27</v>
      </c>
      <c r="T4369" s="3">
        <f>IF(AND(H4369&lt;5,S4369&gt;=VLOOKUP(A4369,anni!$A$1:$O$32,6,0)),1,0)</f>
        <v>0</v>
      </c>
    </row>
    <row r="4370" spans="1:20" x14ac:dyDescent="0.3">
      <c r="A4370" s="3">
        <v>2002</v>
      </c>
      <c r="B4370" s="3">
        <v>152</v>
      </c>
      <c r="C4370" s="3" t="s">
        <v>47</v>
      </c>
      <c r="D4370" s="3" t="s">
        <v>77</v>
      </c>
      <c r="E4370" s="3" t="s">
        <v>77</v>
      </c>
      <c r="F4370" s="3">
        <v>4381</v>
      </c>
      <c r="G4370" s="3">
        <f t="shared" si="207"/>
        <v>2002</v>
      </c>
      <c r="H4370" s="4">
        <v>2</v>
      </c>
      <c r="I4370" s="3" t="s">
        <v>31</v>
      </c>
      <c r="J4370" s="3">
        <v>6</v>
      </c>
      <c r="K4370" s="3">
        <v>6</v>
      </c>
      <c r="L4370" s="3">
        <v>4</v>
      </c>
      <c r="M4370" s="3">
        <v>0</v>
      </c>
      <c r="N4370" s="3">
        <v>0</v>
      </c>
      <c r="O4370" s="3">
        <v>0</v>
      </c>
      <c r="P4370" s="3">
        <f t="shared" si="206"/>
        <v>25.6</v>
      </c>
      <c r="Q4370" s="3">
        <v>128</v>
      </c>
      <c r="R4370" s="3">
        <f t="shared" si="205"/>
        <v>2</v>
      </c>
      <c r="S4370" s="3">
        <v>16</v>
      </c>
      <c r="T4370" s="3">
        <f>IF(AND(H4370&lt;5,S4370&gt;=VLOOKUP(A4370,anni!$A$1:$O$32,6,0)),1,0)</f>
        <v>0</v>
      </c>
    </row>
    <row r="4371" spans="1:20" x14ac:dyDescent="0.3">
      <c r="A4371" s="3">
        <v>2002</v>
      </c>
      <c r="B4371" s="3">
        <v>153</v>
      </c>
      <c r="C4371" s="3" t="s">
        <v>86</v>
      </c>
      <c r="D4371" s="3" t="s">
        <v>87</v>
      </c>
      <c r="E4371" s="3" t="s">
        <v>87</v>
      </c>
      <c r="F4371" s="3">
        <v>4303</v>
      </c>
      <c r="G4371" s="3">
        <f t="shared" si="207"/>
        <v>2002</v>
      </c>
      <c r="H4371" s="4">
        <v>4</v>
      </c>
      <c r="I4371" s="3" t="s">
        <v>36</v>
      </c>
      <c r="J4371" s="3">
        <v>2</v>
      </c>
      <c r="K4371" s="3">
        <v>3</v>
      </c>
      <c r="L4371" s="3">
        <v>1</v>
      </c>
      <c r="M4371" s="3">
        <v>1</v>
      </c>
      <c r="N4371" s="3">
        <v>0</v>
      </c>
      <c r="O4371" s="3">
        <v>2</v>
      </c>
      <c r="P4371" s="3">
        <f t="shared" si="206"/>
        <v>10.799999999999999</v>
      </c>
      <c r="Q4371" s="3">
        <v>214</v>
      </c>
      <c r="R4371" s="3">
        <f t="shared" si="205"/>
        <v>1</v>
      </c>
      <c r="S4371" s="3">
        <v>9</v>
      </c>
      <c r="T4371" s="3">
        <f>IF(AND(H4371&lt;5,S4371&gt;=VLOOKUP(A4371,anni!$A$1:$O$32,6,0)),1,0)</f>
        <v>0</v>
      </c>
    </row>
    <row r="4372" spans="1:20" x14ac:dyDescent="0.3">
      <c r="A4372" s="3">
        <v>2002</v>
      </c>
      <c r="B4372" s="3">
        <v>154</v>
      </c>
      <c r="C4372" s="3" t="s">
        <v>86</v>
      </c>
      <c r="D4372" s="3" t="s">
        <v>150</v>
      </c>
      <c r="E4372" s="3" t="s">
        <v>150</v>
      </c>
      <c r="F4372" s="3">
        <v>4382</v>
      </c>
      <c r="G4372" s="3">
        <f t="shared" si="207"/>
        <v>2002</v>
      </c>
      <c r="H4372" s="4">
        <v>2</v>
      </c>
      <c r="I4372" s="3" t="s">
        <v>31</v>
      </c>
      <c r="J4372" s="3">
        <v>7</v>
      </c>
      <c r="K4372" s="3">
        <v>0</v>
      </c>
      <c r="L4372" s="3">
        <v>0</v>
      </c>
      <c r="M4372" s="3">
        <v>0</v>
      </c>
      <c r="N4372" s="3">
        <v>0</v>
      </c>
      <c r="O4372" s="3">
        <v>2</v>
      </c>
      <c r="P4372" s="3">
        <f t="shared" si="206"/>
        <v>14.4</v>
      </c>
      <c r="Q4372" s="3">
        <v>214</v>
      </c>
      <c r="R4372" s="3">
        <f t="shared" si="205"/>
        <v>1</v>
      </c>
      <c r="S4372" s="3">
        <v>9</v>
      </c>
      <c r="T4372" s="3">
        <f>IF(AND(H4372&lt;5,S4372&gt;=VLOOKUP(A4372,anni!$A$1:$O$32,6,0)),1,0)</f>
        <v>0</v>
      </c>
    </row>
    <row r="4373" spans="1:20" x14ac:dyDescent="0.3">
      <c r="A4373" s="3">
        <v>2002</v>
      </c>
      <c r="B4373" s="3">
        <v>155</v>
      </c>
      <c r="C4373" s="3" t="s">
        <v>50</v>
      </c>
      <c r="D4373" s="3" t="s">
        <v>138</v>
      </c>
      <c r="E4373" s="3" t="s">
        <v>138</v>
      </c>
      <c r="F4373" s="3">
        <v>4414</v>
      </c>
      <c r="G4373" s="3">
        <f t="shared" si="207"/>
        <v>2002</v>
      </c>
      <c r="H4373" s="4">
        <v>1</v>
      </c>
      <c r="I4373" s="3" t="s">
        <v>31</v>
      </c>
      <c r="J4373" s="3">
        <v>2</v>
      </c>
      <c r="K4373" s="3">
        <v>0</v>
      </c>
      <c r="L4373" s="3">
        <v>0</v>
      </c>
      <c r="M4373" s="3">
        <v>0</v>
      </c>
      <c r="N4373" s="3">
        <v>0</v>
      </c>
      <c r="O4373" s="3">
        <v>2</v>
      </c>
      <c r="P4373" s="3">
        <f t="shared" si="206"/>
        <v>7.2</v>
      </c>
      <c r="Q4373" s="3">
        <v>262</v>
      </c>
      <c r="R4373" s="3">
        <f t="shared" si="205"/>
        <v>5</v>
      </c>
      <c r="S4373" s="3">
        <v>4</v>
      </c>
      <c r="T4373" s="3">
        <f>IF(AND(H4373&lt;5,S4373&gt;=VLOOKUP(A4373,anni!$A$1:$O$32,6,0)),1,0)</f>
        <v>0</v>
      </c>
    </row>
    <row r="4374" spans="1:20" x14ac:dyDescent="0.3">
      <c r="A4374" s="3">
        <v>2002</v>
      </c>
      <c r="B4374" s="3">
        <v>156</v>
      </c>
      <c r="C4374" s="3" t="s">
        <v>56</v>
      </c>
      <c r="D4374" s="3" t="s">
        <v>126</v>
      </c>
      <c r="E4374" s="3" t="s">
        <v>126</v>
      </c>
      <c r="F4374" s="3">
        <v>4100</v>
      </c>
      <c r="G4374" s="3">
        <f t="shared" si="207"/>
        <v>2002</v>
      </c>
      <c r="H4374" s="4">
        <v>5</v>
      </c>
      <c r="I4374" s="3" t="s">
        <v>36</v>
      </c>
      <c r="J4374" s="3">
        <v>7</v>
      </c>
      <c r="K4374" s="3">
        <v>5</v>
      </c>
      <c r="L4374" s="3">
        <v>7</v>
      </c>
      <c r="M4374" s="3">
        <v>0</v>
      </c>
      <c r="N4374" s="3">
        <v>0</v>
      </c>
      <c r="O4374" s="3">
        <v>4</v>
      </c>
      <c r="P4374" s="3">
        <f t="shared" si="206"/>
        <v>23</v>
      </c>
      <c r="Q4374" s="3">
        <v>69</v>
      </c>
      <c r="R4374" s="3">
        <f t="shared" si="205"/>
        <v>2</v>
      </c>
      <c r="S4374" s="3">
        <v>23</v>
      </c>
      <c r="T4374" s="3">
        <f>IF(AND(H4374&lt;5,S4374&gt;=VLOOKUP(A4374,anni!$A$1:$O$32,6,0)),1,0)</f>
        <v>0</v>
      </c>
    </row>
    <row r="4375" spans="1:20" x14ac:dyDescent="0.3">
      <c r="A4375" s="3">
        <v>2002</v>
      </c>
      <c r="B4375" s="3">
        <v>157</v>
      </c>
      <c r="C4375" s="3" t="s">
        <v>56</v>
      </c>
      <c r="D4375" s="3" t="s">
        <v>93</v>
      </c>
      <c r="E4375" s="3" t="s">
        <v>93</v>
      </c>
      <c r="F4375" s="3">
        <v>4187</v>
      </c>
      <c r="G4375" s="3">
        <f t="shared" si="207"/>
        <v>2002</v>
      </c>
      <c r="H4375" s="4">
        <v>3</v>
      </c>
      <c r="I4375" s="3" t="s">
        <v>36</v>
      </c>
      <c r="J4375" s="3">
        <v>6</v>
      </c>
      <c r="K4375" s="3">
        <v>7</v>
      </c>
      <c r="L4375" s="3">
        <v>3</v>
      </c>
      <c r="M4375" s="3">
        <v>1</v>
      </c>
      <c r="N4375" s="3">
        <v>7</v>
      </c>
      <c r="O4375" s="3">
        <v>0</v>
      </c>
      <c r="P4375" s="3">
        <f t="shared" si="206"/>
        <v>33.599999999999994</v>
      </c>
      <c r="Q4375" s="3">
        <v>60</v>
      </c>
      <c r="R4375" s="3">
        <f t="shared" si="205"/>
        <v>3</v>
      </c>
      <c r="S4375" s="3">
        <v>24</v>
      </c>
      <c r="T4375" s="3">
        <f>IF(AND(H4375&lt;5,S4375&gt;=VLOOKUP(A4375,anni!$A$1:$O$32,6,0)),1,0)</f>
        <v>0</v>
      </c>
    </row>
    <row r="4376" spans="1:20" x14ac:dyDescent="0.3">
      <c r="A4376" s="3">
        <v>2002</v>
      </c>
      <c r="B4376" s="3">
        <v>158</v>
      </c>
      <c r="C4376" s="3" t="s">
        <v>45</v>
      </c>
      <c r="D4376" s="3" t="s">
        <v>49</v>
      </c>
      <c r="E4376" s="3" t="s">
        <v>49</v>
      </c>
      <c r="F4376" s="3">
        <v>4383</v>
      </c>
      <c r="G4376" s="3">
        <f t="shared" si="207"/>
        <v>2002</v>
      </c>
      <c r="H4376" s="4">
        <v>2</v>
      </c>
      <c r="I4376" s="3" t="s">
        <v>31</v>
      </c>
      <c r="J4376" s="3">
        <v>2</v>
      </c>
      <c r="K4376" s="3">
        <v>5</v>
      </c>
      <c r="L4376" s="3">
        <v>2</v>
      </c>
      <c r="M4376" s="3">
        <v>0</v>
      </c>
      <c r="N4376" s="3">
        <v>0</v>
      </c>
      <c r="O4376" s="3">
        <v>2</v>
      </c>
      <c r="P4376" s="3">
        <f t="shared" si="206"/>
        <v>17.600000000000001</v>
      </c>
      <c r="Q4376" s="3">
        <v>190</v>
      </c>
      <c r="R4376" s="3">
        <f t="shared" si="205"/>
        <v>2</v>
      </c>
      <c r="S4376" s="3">
        <v>11</v>
      </c>
      <c r="T4376" s="3">
        <f>IF(AND(H4376&lt;5,S4376&gt;=VLOOKUP(A4376,anni!$A$1:$O$32,6,0)),1,0)</f>
        <v>0</v>
      </c>
    </row>
    <row r="4377" spans="1:20" x14ac:dyDescent="0.3">
      <c r="A4377" s="3">
        <v>2002</v>
      </c>
      <c r="B4377" s="3">
        <v>159</v>
      </c>
      <c r="C4377" s="3" t="s">
        <v>43</v>
      </c>
      <c r="D4377" s="3" t="s">
        <v>92</v>
      </c>
      <c r="E4377" s="3" t="s">
        <v>92</v>
      </c>
      <c r="F4377" s="3">
        <v>3779</v>
      </c>
      <c r="G4377" s="3">
        <f t="shared" si="207"/>
        <v>2002</v>
      </c>
      <c r="H4377" s="4">
        <v>4</v>
      </c>
      <c r="I4377" s="3" t="s">
        <v>36</v>
      </c>
      <c r="J4377" s="3">
        <v>7</v>
      </c>
      <c r="K4377" s="3">
        <v>7</v>
      </c>
      <c r="L4377" s="3">
        <v>7</v>
      </c>
      <c r="M4377" s="3">
        <v>6</v>
      </c>
      <c r="N4377" s="3">
        <v>7</v>
      </c>
      <c r="O4377" s="3">
        <v>2</v>
      </c>
      <c r="P4377" s="3">
        <f t="shared" si="206"/>
        <v>43.199999999999996</v>
      </c>
      <c r="Q4377" s="3">
        <v>10</v>
      </c>
      <c r="R4377" s="3">
        <f t="shared" si="205"/>
        <v>5</v>
      </c>
      <c r="S4377" s="3">
        <v>36</v>
      </c>
      <c r="T4377" s="3">
        <f>IF(AND(H4377&lt;5,S4377&gt;=VLOOKUP(A4377,anni!$A$1:$O$32,6,0)),1,0)</f>
        <v>0</v>
      </c>
    </row>
    <row r="4378" spans="1:20" x14ac:dyDescent="0.3">
      <c r="A4378" s="3">
        <v>2002</v>
      </c>
      <c r="B4378" s="3">
        <v>160</v>
      </c>
      <c r="C4378" s="3" t="s">
        <v>39</v>
      </c>
      <c r="D4378" s="3" t="s">
        <v>65</v>
      </c>
      <c r="E4378" s="3" t="s">
        <v>65</v>
      </c>
      <c r="F4378" s="3">
        <v>4239</v>
      </c>
      <c r="G4378" s="3">
        <f t="shared" si="207"/>
        <v>2002</v>
      </c>
      <c r="H4378" s="4">
        <v>5</v>
      </c>
      <c r="I4378" s="3" t="s">
        <v>36</v>
      </c>
      <c r="J4378" s="3">
        <v>0</v>
      </c>
      <c r="K4378" s="3">
        <v>4</v>
      </c>
      <c r="L4378" s="3">
        <v>4</v>
      </c>
      <c r="M4378" s="3">
        <v>1</v>
      </c>
      <c r="N4378" s="3">
        <v>0</v>
      </c>
      <c r="O4378" s="3">
        <v>0</v>
      </c>
      <c r="P4378" s="3">
        <f t="shared" si="206"/>
        <v>9</v>
      </c>
      <c r="Q4378" s="3">
        <v>214</v>
      </c>
      <c r="R4378" s="3">
        <f t="shared" si="205"/>
        <v>1</v>
      </c>
      <c r="S4378" s="3">
        <v>9</v>
      </c>
      <c r="T4378" s="3">
        <f>IF(AND(H4378&lt;5,S4378&gt;=VLOOKUP(A4378,anni!$A$1:$O$32,6,0)),1,0)</f>
        <v>0</v>
      </c>
    </row>
    <row r="4379" spans="1:20" x14ac:dyDescent="0.3">
      <c r="A4379" s="3">
        <v>2002</v>
      </c>
      <c r="B4379" s="3">
        <v>161</v>
      </c>
      <c r="C4379" s="3" t="s">
        <v>37</v>
      </c>
      <c r="D4379" s="3" t="s">
        <v>38</v>
      </c>
      <c r="E4379" s="3" t="s">
        <v>38</v>
      </c>
      <c r="F4379" s="3">
        <v>4240</v>
      </c>
      <c r="G4379" s="3">
        <f t="shared" si="207"/>
        <v>2002</v>
      </c>
      <c r="H4379" s="4">
        <v>5</v>
      </c>
      <c r="I4379" s="3" t="s">
        <v>36</v>
      </c>
      <c r="J4379" s="3">
        <v>6</v>
      </c>
      <c r="K4379" s="3">
        <v>4</v>
      </c>
      <c r="L4379" s="3">
        <v>7</v>
      </c>
      <c r="M4379" s="3">
        <v>7</v>
      </c>
      <c r="N4379" s="3">
        <v>0</v>
      </c>
      <c r="O4379" s="3">
        <v>0</v>
      </c>
      <c r="P4379" s="3">
        <f t="shared" si="206"/>
        <v>24</v>
      </c>
      <c r="Q4379" s="3">
        <v>60</v>
      </c>
      <c r="R4379" s="3">
        <f t="shared" si="205"/>
        <v>1</v>
      </c>
      <c r="S4379" s="3">
        <v>24</v>
      </c>
      <c r="T4379" s="3">
        <f>IF(AND(H4379&lt;5,S4379&gt;=VLOOKUP(A4379,anni!$A$1:$O$32,6,0)),1,0)</f>
        <v>0</v>
      </c>
    </row>
    <row r="4380" spans="1:20" x14ac:dyDescent="0.3">
      <c r="A4380" s="3">
        <v>2002</v>
      </c>
      <c r="B4380" s="3">
        <v>162</v>
      </c>
      <c r="C4380" s="3" t="s">
        <v>34</v>
      </c>
      <c r="D4380" s="3" t="s">
        <v>42</v>
      </c>
      <c r="E4380" s="3" t="s">
        <v>42</v>
      </c>
      <c r="F4380" s="3">
        <v>3950</v>
      </c>
      <c r="G4380" s="3">
        <f t="shared" si="207"/>
        <v>2002</v>
      </c>
      <c r="H4380" s="4">
        <v>5</v>
      </c>
      <c r="I4380" s="3" t="s">
        <v>36</v>
      </c>
      <c r="J4380" s="3">
        <v>7</v>
      </c>
      <c r="K4380" s="3">
        <v>7</v>
      </c>
      <c r="L4380" s="3">
        <v>7</v>
      </c>
      <c r="M4380" s="3">
        <v>7</v>
      </c>
      <c r="N4380" s="3">
        <v>0</v>
      </c>
      <c r="O4380" s="3">
        <v>2</v>
      </c>
      <c r="P4380" s="3">
        <f t="shared" si="206"/>
        <v>30</v>
      </c>
      <c r="Q4380" s="3">
        <v>31</v>
      </c>
      <c r="R4380" s="3">
        <f t="shared" si="205"/>
        <v>3</v>
      </c>
      <c r="S4380" s="3">
        <v>30</v>
      </c>
      <c r="T4380" s="3">
        <f>IF(AND(H4380&lt;5,S4380&gt;=VLOOKUP(A4380,anni!$A$1:$O$32,6,0)),1,0)</f>
        <v>0</v>
      </c>
    </row>
    <row r="4381" spans="1:20" x14ac:dyDescent="0.3">
      <c r="A4381" s="3">
        <v>2002</v>
      </c>
      <c r="B4381" s="3">
        <v>163</v>
      </c>
      <c r="C4381" s="3" t="s">
        <v>50</v>
      </c>
      <c r="D4381" s="3" t="s">
        <v>138</v>
      </c>
      <c r="E4381" s="3" t="s">
        <v>138</v>
      </c>
      <c r="F4381" s="3">
        <v>4241</v>
      </c>
      <c r="G4381" s="3">
        <f t="shared" si="207"/>
        <v>2002</v>
      </c>
      <c r="H4381" s="4">
        <v>5</v>
      </c>
      <c r="I4381" s="3" t="s">
        <v>36</v>
      </c>
      <c r="J4381" s="3">
        <v>6</v>
      </c>
      <c r="K4381" s="3">
        <v>7</v>
      </c>
      <c r="L4381" s="3">
        <v>7</v>
      </c>
      <c r="M4381" s="3">
        <v>2</v>
      </c>
      <c r="N4381" s="3">
        <v>0</v>
      </c>
      <c r="O4381" s="3">
        <v>0</v>
      </c>
      <c r="P4381" s="3">
        <f t="shared" si="206"/>
        <v>22</v>
      </c>
      <c r="Q4381" s="3">
        <v>81</v>
      </c>
      <c r="R4381" s="3">
        <f t="shared" si="205"/>
        <v>1</v>
      </c>
      <c r="S4381" s="3">
        <v>22</v>
      </c>
      <c r="T4381" s="3">
        <f>IF(AND(H4381&lt;5,S4381&gt;=VLOOKUP(A4381,anni!$A$1:$O$32,6,0)),1,0)</f>
        <v>0</v>
      </c>
    </row>
    <row r="4382" spans="1:20" x14ac:dyDescent="0.3">
      <c r="A4382" s="3">
        <v>2002</v>
      </c>
      <c r="B4382" s="3">
        <v>164</v>
      </c>
      <c r="C4382" s="3" t="s">
        <v>69</v>
      </c>
      <c r="D4382" s="3" t="s">
        <v>137</v>
      </c>
      <c r="E4382" s="3" t="s">
        <v>137</v>
      </c>
      <c r="F4382" s="3">
        <v>4415</v>
      </c>
      <c r="G4382" s="3">
        <f t="shared" si="207"/>
        <v>2002</v>
      </c>
      <c r="H4382" s="4">
        <v>1</v>
      </c>
      <c r="I4382" s="3" t="s">
        <v>31</v>
      </c>
      <c r="J4382" s="3">
        <v>1</v>
      </c>
      <c r="K4382" s="3">
        <v>0</v>
      </c>
      <c r="L4382" s="3">
        <v>1</v>
      </c>
      <c r="M4382" s="3">
        <v>0</v>
      </c>
      <c r="N4382" s="3">
        <v>0</v>
      </c>
      <c r="O4382" s="3">
        <v>2</v>
      </c>
      <c r="P4382" s="3">
        <f t="shared" si="206"/>
        <v>7.2</v>
      </c>
      <c r="Q4382" s="3">
        <v>262</v>
      </c>
      <c r="R4382" s="3">
        <f t="shared" si="205"/>
        <v>2</v>
      </c>
      <c r="S4382" s="3">
        <v>4</v>
      </c>
      <c r="T4382" s="3">
        <f>IF(AND(H4382&lt;5,S4382&gt;=VLOOKUP(A4382,anni!$A$1:$O$32,6,0)),1,0)</f>
        <v>0</v>
      </c>
    </row>
    <row r="4383" spans="1:20" x14ac:dyDescent="0.3">
      <c r="A4383" s="3">
        <v>2002</v>
      </c>
      <c r="B4383" s="3">
        <v>165</v>
      </c>
      <c r="C4383" s="3" t="s">
        <v>32</v>
      </c>
      <c r="D4383" s="3" t="s">
        <v>33</v>
      </c>
      <c r="E4383" s="3" t="s">
        <v>33</v>
      </c>
      <c r="F4383" s="3">
        <v>4384</v>
      </c>
      <c r="G4383" s="3">
        <f t="shared" si="207"/>
        <v>2002</v>
      </c>
      <c r="H4383" s="4">
        <v>2</v>
      </c>
      <c r="I4383" s="3" t="s">
        <v>31</v>
      </c>
      <c r="J4383" s="3">
        <v>1</v>
      </c>
      <c r="K4383" s="3">
        <v>0</v>
      </c>
      <c r="L4383" s="3">
        <v>0</v>
      </c>
      <c r="M4383" s="3">
        <v>0</v>
      </c>
      <c r="N4383" s="3">
        <v>0</v>
      </c>
      <c r="O4383" s="3">
        <v>0</v>
      </c>
      <c r="P4383" s="3">
        <f t="shared" si="206"/>
        <v>1.6</v>
      </c>
      <c r="Q4383" s="3">
        <v>284</v>
      </c>
      <c r="R4383" s="3">
        <f t="shared" si="205"/>
        <v>1</v>
      </c>
      <c r="S4383" s="3">
        <v>1</v>
      </c>
      <c r="T4383" s="3">
        <f>IF(AND(H4383&lt;5,S4383&gt;=VLOOKUP(A4383,anni!$A$1:$O$32,6,0)),1,0)</f>
        <v>0</v>
      </c>
    </row>
    <row r="4384" spans="1:20" x14ac:dyDescent="0.3">
      <c r="A4384" s="3">
        <v>2002</v>
      </c>
      <c r="B4384" s="3">
        <v>166</v>
      </c>
      <c r="C4384" s="3" t="s">
        <v>56</v>
      </c>
      <c r="D4384" s="3" t="s">
        <v>85</v>
      </c>
      <c r="E4384" s="3" t="s">
        <v>85</v>
      </c>
      <c r="F4384" s="3">
        <v>4416</v>
      </c>
      <c r="G4384" s="3">
        <f t="shared" si="207"/>
        <v>2002</v>
      </c>
      <c r="H4384" s="4">
        <v>1</v>
      </c>
      <c r="I4384" s="3" t="s">
        <v>31</v>
      </c>
      <c r="J4384" s="3">
        <v>0</v>
      </c>
      <c r="K4384" s="3">
        <v>1</v>
      </c>
      <c r="L4384" s="3">
        <v>0</v>
      </c>
      <c r="M4384" s="3">
        <v>0</v>
      </c>
      <c r="N4384" s="3">
        <v>0</v>
      </c>
      <c r="O4384" s="3">
        <v>0</v>
      </c>
      <c r="P4384" s="3">
        <f t="shared" si="206"/>
        <v>1.8</v>
      </c>
      <c r="Q4384" s="3">
        <v>284</v>
      </c>
      <c r="R4384" s="3">
        <f t="shared" si="205"/>
        <v>1</v>
      </c>
      <c r="S4384" s="3">
        <v>1</v>
      </c>
      <c r="T4384" s="3">
        <f>IF(AND(H4384&lt;5,S4384&gt;=VLOOKUP(A4384,anni!$A$1:$O$32,6,0)),1,0)</f>
        <v>0</v>
      </c>
    </row>
    <row r="4385" spans="1:20" x14ac:dyDescent="0.3">
      <c r="A4385" s="3">
        <v>2002</v>
      </c>
      <c r="B4385" s="3">
        <v>167</v>
      </c>
      <c r="C4385" s="3" t="s">
        <v>69</v>
      </c>
      <c r="D4385" s="3" t="s">
        <v>147</v>
      </c>
      <c r="E4385" s="3" t="s">
        <v>147</v>
      </c>
      <c r="F4385" s="3">
        <v>4304</v>
      </c>
      <c r="G4385" s="3">
        <f t="shared" si="207"/>
        <v>2002</v>
      </c>
      <c r="H4385" s="4">
        <v>4</v>
      </c>
      <c r="I4385" s="3" t="s">
        <v>36</v>
      </c>
      <c r="J4385" s="3">
        <v>7</v>
      </c>
      <c r="K4385" s="3">
        <v>7</v>
      </c>
      <c r="L4385" s="3">
        <v>2</v>
      </c>
      <c r="M4385" s="3">
        <v>3</v>
      </c>
      <c r="N4385" s="3">
        <v>4</v>
      </c>
      <c r="O4385" s="3">
        <v>2</v>
      </c>
      <c r="P4385" s="3">
        <f t="shared" si="206"/>
        <v>30</v>
      </c>
      <c r="Q4385" s="3">
        <v>55</v>
      </c>
      <c r="R4385" s="3">
        <f t="shared" ref="R4385:R4448" si="208">COUNTIF($F$609:$F$5991,F4385)</f>
        <v>2</v>
      </c>
      <c r="S4385" s="3">
        <v>25</v>
      </c>
      <c r="T4385" s="3">
        <f>IF(AND(H4385&lt;5,S4385&gt;=VLOOKUP(A4385,anni!$A$1:$O$32,6,0)),1,0)</f>
        <v>0</v>
      </c>
    </row>
    <row r="4386" spans="1:20" x14ac:dyDescent="0.3">
      <c r="A4386" s="3">
        <v>2002</v>
      </c>
      <c r="B4386" s="3">
        <v>168</v>
      </c>
      <c r="C4386" s="3" t="s">
        <v>34</v>
      </c>
      <c r="D4386" s="3" t="s">
        <v>94</v>
      </c>
      <c r="E4386" s="3" t="s">
        <v>94</v>
      </c>
      <c r="F4386" s="3">
        <v>4305</v>
      </c>
      <c r="G4386" s="3">
        <f t="shared" si="207"/>
        <v>2002</v>
      </c>
      <c r="H4386" s="4">
        <v>4</v>
      </c>
      <c r="I4386" s="3" t="s">
        <v>36</v>
      </c>
      <c r="J4386" s="3">
        <v>7</v>
      </c>
      <c r="K4386" s="3">
        <v>3</v>
      </c>
      <c r="L4386" s="3">
        <v>7</v>
      </c>
      <c r="M4386" s="3">
        <v>7</v>
      </c>
      <c r="N4386" s="3">
        <v>0</v>
      </c>
      <c r="O4386" s="3">
        <v>0</v>
      </c>
      <c r="P4386" s="3">
        <f t="shared" si="206"/>
        <v>28.799999999999997</v>
      </c>
      <c r="Q4386" s="3">
        <v>60</v>
      </c>
      <c r="R4386" s="3">
        <f t="shared" si="208"/>
        <v>2</v>
      </c>
      <c r="S4386" s="3">
        <v>24</v>
      </c>
      <c r="T4386" s="3">
        <f>IF(AND(H4386&lt;5,S4386&gt;=VLOOKUP(A4386,anni!$A$1:$O$32,6,0)),1,0)</f>
        <v>0</v>
      </c>
    </row>
    <row r="4387" spans="1:20" x14ac:dyDescent="0.3">
      <c r="A4387" s="3">
        <v>2002</v>
      </c>
      <c r="B4387" s="3">
        <v>169</v>
      </c>
      <c r="C4387" s="3" t="s">
        <v>43</v>
      </c>
      <c r="D4387" s="3" t="s">
        <v>58</v>
      </c>
      <c r="E4387" s="3" t="s">
        <v>58</v>
      </c>
      <c r="F4387" s="3">
        <v>3951</v>
      </c>
      <c r="G4387" s="3">
        <f t="shared" si="207"/>
        <v>2002</v>
      </c>
      <c r="H4387" s="4">
        <v>5</v>
      </c>
      <c r="I4387" s="3" t="s">
        <v>36</v>
      </c>
      <c r="J4387" s="3">
        <v>7</v>
      </c>
      <c r="K4387" s="3">
        <v>5</v>
      </c>
      <c r="L4387" s="3">
        <v>4</v>
      </c>
      <c r="M4387" s="3">
        <v>7</v>
      </c>
      <c r="N4387" s="3">
        <v>7</v>
      </c>
      <c r="O4387" s="3">
        <v>0</v>
      </c>
      <c r="P4387" s="3">
        <f t="shared" ref="P4387:P4450" si="209">IF(T4387=0,IF(S4387=-1,-1,S4387*HLOOKUP(H4387,$U$1:$Y$2,2,0)),0)</f>
        <v>30</v>
      </c>
      <c r="Q4387" s="3">
        <v>31</v>
      </c>
      <c r="R4387" s="3">
        <f t="shared" si="208"/>
        <v>3</v>
      </c>
      <c r="S4387" s="3">
        <v>30</v>
      </c>
      <c r="T4387" s="3">
        <f>IF(AND(H4387&lt;5,S4387&gt;=VLOOKUP(A4387,anni!$A$1:$O$32,6,0)),1,0)</f>
        <v>0</v>
      </c>
    </row>
    <row r="4388" spans="1:20" x14ac:dyDescent="0.3">
      <c r="A4388" s="3">
        <v>2002</v>
      </c>
      <c r="B4388" s="3">
        <v>170</v>
      </c>
      <c r="C4388" s="3" t="s">
        <v>34</v>
      </c>
      <c r="D4388" s="3" t="s">
        <v>41</v>
      </c>
      <c r="E4388" s="3" t="s">
        <v>41</v>
      </c>
      <c r="F4388" s="3">
        <v>4385</v>
      </c>
      <c r="G4388" s="3">
        <f t="shared" si="207"/>
        <v>2002</v>
      </c>
      <c r="H4388" s="4">
        <v>2</v>
      </c>
      <c r="I4388" s="3" t="s">
        <v>31</v>
      </c>
      <c r="J4388" s="3">
        <v>6</v>
      </c>
      <c r="K4388" s="3">
        <v>1</v>
      </c>
      <c r="L4388" s="3">
        <v>2</v>
      </c>
      <c r="M4388" s="3">
        <v>1</v>
      </c>
      <c r="N4388" s="3">
        <v>0</v>
      </c>
      <c r="O4388" s="3">
        <v>2</v>
      </c>
      <c r="P4388" s="3">
        <f t="shared" si="209"/>
        <v>19.200000000000003</v>
      </c>
      <c r="Q4388" s="3">
        <v>175</v>
      </c>
      <c r="R4388" s="3">
        <f t="shared" si="208"/>
        <v>1</v>
      </c>
      <c r="S4388" s="3">
        <v>12</v>
      </c>
      <c r="T4388" s="3">
        <f>IF(AND(H4388&lt;5,S4388&gt;=VLOOKUP(A4388,anni!$A$1:$O$32,6,0)),1,0)</f>
        <v>0</v>
      </c>
    </row>
    <row r="4389" spans="1:20" x14ac:dyDescent="0.3">
      <c r="A4389" s="3">
        <v>2002</v>
      </c>
      <c r="B4389" s="3">
        <v>171</v>
      </c>
      <c r="C4389" s="3" t="s">
        <v>39</v>
      </c>
      <c r="D4389" s="3" t="s">
        <v>40</v>
      </c>
      <c r="E4389" s="3" t="s">
        <v>40</v>
      </c>
      <c r="F4389" s="3">
        <v>4386</v>
      </c>
      <c r="G4389" s="3">
        <f t="shared" si="207"/>
        <v>2002</v>
      </c>
      <c r="H4389" s="4">
        <v>2</v>
      </c>
      <c r="I4389" s="3" t="s">
        <v>31</v>
      </c>
      <c r="J4389" s="3">
        <v>7</v>
      </c>
      <c r="K4389" s="3">
        <v>0</v>
      </c>
      <c r="L4389" s="3">
        <v>2</v>
      </c>
      <c r="M4389" s="3">
        <v>0</v>
      </c>
      <c r="N4389" s="3">
        <v>0</v>
      </c>
      <c r="O4389" s="3">
        <v>2</v>
      </c>
      <c r="P4389" s="3">
        <f t="shared" si="209"/>
        <v>17.600000000000001</v>
      </c>
      <c r="Q4389" s="3">
        <v>190</v>
      </c>
      <c r="R4389" s="3">
        <f t="shared" si="208"/>
        <v>1</v>
      </c>
      <c r="S4389" s="3">
        <v>11</v>
      </c>
      <c r="T4389" s="3">
        <f>IF(AND(H4389&lt;5,S4389&gt;=VLOOKUP(A4389,anni!$A$1:$O$32,6,0)),1,0)</f>
        <v>0</v>
      </c>
    </row>
    <row r="4390" spans="1:20" x14ac:dyDescent="0.3">
      <c r="A4390" s="3">
        <v>2002</v>
      </c>
      <c r="B4390" s="3">
        <v>172</v>
      </c>
      <c r="C4390" s="3" t="s">
        <v>69</v>
      </c>
      <c r="D4390" s="3" t="s">
        <v>70</v>
      </c>
      <c r="E4390" s="3" t="s">
        <v>70</v>
      </c>
      <c r="F4390" s="3">
        <v>3776</v>
      </c>
      <c r="G4390" s="3">
        <f t="shared" si="207"/>
        <v>2002</v>
      </c>
      <c r="H4390" s="4">
        <v>5</v>
      </c>
      <c r="I4390" s="3" t="s">
        <v>36</v>
      </c>
      <c r="J4390" s="3">
        <v>7</v>
      </c>
      <c r="K4390" s="3">
        <v>7</v>
      </c>
      <c r="L4390" s="3">
        <v>7</v>
      </c>
      <c r="M4390" s="3">
        <v>2</v>
      </c>
      <c r="N4390" s="3">
        <v>0</v>
      </c>
      <c r="O4390" s="3">
        <v>4</v>
      </c>
      <c r="P4390" s="3">
        <f t="shared" si="209"/>
        <v>27</v>
      </c>
      <c r="Q4390" s="3">
        <v>46</v>
      </c>
      <c r="R4390" s="3">
        <f t="shared" si="208"/>
        <v>4</v>
      </c>
      <c r="S4390" s="3">
        <v>27</v>
      </c>
      <c r="T4390" s="3">
        <f>IF(AND(H4390&lt;5,S4390&gt;=VLOOKUP(A4390,anni!$A$1:$O$32,6,0)),1,0)</f>
        <v>0</v>
      </c>
    </row>
    <row r="4391" spans="1:20" x14ac:dyDescent="0.3">
      <c r="A4391" s="3">
        <v>2002</v>
      </c>
      <c r="B4391" s="3">
        <v>173</v>
      </c>
      <c r="C4391" s="3" t="s">
        <v>62</v>
      </c>
      <c r="D4391" s="3" t="s">
        <v>134</v>
      </c>
      <c r="E4391" s="3" t="s">
        <v>134</v>
      </c>
      <c r="F4391" s="3">
        <v>4242</v>
      </c>
      <c r="G4391" s="3">
        <f t="shared" si="207"/>
        <v>2002</v>
      </c>
      <c r="H4391" s="4">
        <v>5</v>
      </c>
      <c r="I4391" s="3" t="s">
        <v>36</v>
      </c>
      <c r="J4391" s="3">
        <v>2</v>
      </c>
      <c r="K4391" s="3">
        <v>1</v>
      </c>
      <c r="L4391" s="3">
        <v>1</v>
      </c>
      <c r="M4391" s="3">
        <v>0</v>
      </c>
      <c r="N4391" s="3">
        <v>0</v>
      </c>
      <c r="O4391" s="3">
        <v>0</v>
      </c>
      <c r="P4391" s="3">
        <f t="shared" si="209"/>
        <v>4</v>
      </c>
      <c r="Q4391" s="3">
        <v>262</v>
      </c>
      <c r="R4391" s="3">
        <f t="shared" si="208"/>
        <v>1</v>
      </c>
      <c r="S4391" s="3">
        <v>4</v>
      </c>
      <c r="T4391" s="3">
        <f>IF(AND(H4391&lt;5,S4391&gt;=VLOOKUP(A4391,anni!$A$1:$O$32,6,0)),1,0)</f>
        <v>0</v>
      </c>
    </row>
    <row r="4392" spans="1:20" x14ac:dyDescent="0.3">
      <c r="A4392" s="3">
        <v>2002</v>
      </c>
      <c r="B4392" s="3">
        <v>174</v>
      </c>
      <c r="C4392" s="3" t="s">
        <v>86</v>
      </c>
      <c r="D4392" s="3" t="s">
        <v>150</v>
      </c>
      <c r="E4392" s="3" t="s">
        <v>150</v>
      </c>
      <c r="F4392" s="3">
        <v>4243</v>
      </c>
      <c r="G4392" s="3">
        <f t="shared" si="207"/>
        <v>2002</v>
      </c>
      <c r="H4392" s="4">
        <v>5</v>
      </c>
      <c r="I4392" s="3" t="s">
        <v>36</v>
      </c>
      <c r="J4392" s="3">
        <v>7</v>
      </c>
      <c r="K4392" s="3">
        <v>0</v>
      </c>
      <c r="L4392" s="3">
        <v>0</v>
      </c>
      <c r="M4392" s="3">
        <v>1</v>
      </c>
      <c r="N4392" s="3">
        <v>4</v>
      </c>
      <c r="O4392" s="3">
        <v>0</v>
      </c>
      <c r="P4392" s="3">
        <f t="shared" si="209"/>
        <v>12</v>
      </c>
      <c r="Q4392" s="3">
        <v>175</v>
      </c>
      <c r="R4392" s="3">
        <f t="shared" si="208"/>
        <v>1</v>
      </c>
      <c r="S4392" s="3">
        <v>12</v>
      </c>
      <c r="T4392" s="3">
        <f>IF(AND(H4392&lt;5,S4392&gt;=VLOOKUP(A4392,anni!$A$1:$O$32,6,0)),1,0)</f>
        <v>0</v>
      </c>
    </row>
    <row r="4393" spans="1:20" x14ac:dyDescent="0.3">
      <c r="A4393" s="3">
        <v>2002</v>
      </c>
      <c r="B4393" s="3">
        <v>175</v>
      </c>
      <c r="C4393" s="3" t="s">
        <v>43</v>
      </c>
      <c r="D4393" s="3" t="s">
        <v>58</v>
      </c>
      <c r="E4393" s="3" t="s">
        <v>58</v>
      </c>
      <c r="F4393" s="3">
        <v>4387</v>
      </c>
      <c r="G4393" s="3">
        <f t="shared" si="207"/>
        <v>2002</v>
      </c>
      <c r="H4393" s="4">
        <v>2</v>
      </c>
      <c r="I4393" s="3" t="s">
        <v>31</v>
      </c>
      <c r="J4393" s="3">
        <v>6</v>
      </c>
      <c r="K4393" s="3">
        <v>1</v>
      </c>
      <c r="L4393" s="3">
        <v>6</v>
      </c>
      <c r="M4393" s="3">
        <v>0</v>
      </c>
      <c r="N4393" s="3">
        <v>3</v>
      </c>
      <c r="O4393" s="3">
        <v>2</v>
      </c>
      <c r="P4393" s="3">
        <f t="shared" si="209"/>
        <v>28.8</v>
      </c>
      <c r="Q4393" s="3">
        <v>112</v>
      </c>
      <c r="R4393" s="3">
        <f t="shared" si="208"/>
        <v>4</v>
      </c>
      <c r="S4393" s="3">
        <v>18</v>
      </c>
      <c r="T4393" s="3">
        <f>IF(AND(H4393&lt;5,S4393&gt;=VLOOKUP(A4393,anni!$A$1:$O$32,6,0)),1,0)</f>
        <v>0</v>
      </c>
    </row>
    <row r="4394" spans="1:20" x14ac:dyDescent="0.3">
      <c r="A4394" s="3">
        <v>2002</v>
      </c>
      <c r="B4394" s="3">
        <v>176</v>
      </c>
      <c r="C4394" s="3" t="s">
        <v>45</v>
      </c>
      <c r="D4394" s="3" t="s">
        <v>49</v>
      </c>
      <c r="E4394" s="3" t="s">
        <v>49</v>
      </c>
      <c r="F4394" s="3">
        <v>4105</v>
      </c>
      <c r="G4394" s="3">
        <f t="shared" si="207"/>
        <v>2002</v>
      </c>
      <c r="H4394" s="4">
        <v>5</v>
      </c>
      <c r="I4394" s="3" t="s">
        <v>36</v>
      </c>
      <c r="J4394" s="3">
        <v>2</v>
      </c>
      <c r="K4394" s="3">
        <v>6</v>
      </c>
      <c r="L4394" s="3">
        <v>2</v>
      </c>
      <c r="M4394" s="3">
        <v>0</v>
      </c>
      <c r="N4394" s="3">
        <v>0</v>
      </c>
      <c r="O4394" s="3">
        <v>0</v>
      </c>
      <c r="P4394" s="3">
        <f t="shared" si="209"/>
        <v>10</v>
      </c>
      <c r="Q4394" s="3">
        <v>202</v>
      </c>
      <c r="R4394" s="3">
        <f t="shared" si="208"/>
        <v>2</v>
      </c>
      <c r="S4394" s="3">
        <v>10</v>
      </c>
      <c r="T4394" s="3">
        <f>IF(AND(H4394&lt;5,S4394&gt;=VLOOKUP(A4394,anni!$A$1:$O$32,6,0)),1,0)</f>
        <v>0</v>
      </c>
    </row>
    <row r="4395" spans="1:20" x14ac:dyDescent="0.3">
      <c r="A4395" s="3">
        <v>2002</v>
      </c>
      <c r="B4395" s="3">
        <v>177</v>
      </c>
      <c r="C4395" s="3" t="s">
        <v>29</v>
      </c>
      <c r="D4395" s="3" t="s">
        <v>122</v>
      </c>
      <c r="E4395" s="3" t="s">
        <v>122</v>
      </c>
      <c r="F4395" s="3">
        <v>4306</v>
      </c>
      <c r="G4395" s="3">
        <f t="shared" si="207"/>
        <v>2002</v>
      </c>
      <c r="H4395" s="4">
        <v>4</v>
      </c>
      <c r="I4395" s="3" t="s">
        <v>36</v>
      </c>
      <c r="J4395" s="3">
        <v>6</v>
      </c>
      <c r="K4395" s="3">
        <v>3</v>
      </c>
      <c r="L4395" s="3">
        <v>4</v>
      </c>
      <c r="M4395" s="3">
        <v>6</v>
      </c>
      <c r="N4395" s="3">
        <v>0</v>
      </c>
      <c r="O4395" s="3">
        <v>1</v>
      </c>
      <c r="P4395" s="3">
        <f t="shared" si="209"/>
        <v>24</v>
      </c>
      <c r="Q4395" s="3">
        <v>97</v>
      </c>
      <c r="R4395" s="3">
        <f t="shared" si="208"/>
        <v>2</v>
      </c>
      <c r="S4395" s="3">
        <v>20</v>
      </c>
      <c r="T4395" s="3">
        <f>IF(AND(H4395&lt;5,S4395&gt;=VLOOKUP(A4395,anni!$A$1:$O$32,6,0)),1,0)</f>
        <v>0</v>
      </c>
    </row>
    <row r="4396" spans="1:20" x14ac:dyDescent="0.3">
      <c r="A4396" s="3">
        <v>2002</v>
      </c>
      <c r="B4396" s="3">
        <v>178</v>
      </c>
      <c r="C4396" s="3" t="s">
        <v>47</v>
      </c>
      <c r="D4396" s="3" t="s">
        <v>105</v>
      </c>
      <c r="E4396" s="3" t="s">
        <v>105</v>
      </c>
      <c r="F4396" s="3">
        <v>4244</v>
      </c>
      <c r="G4396" s="3">
        <f t="shared" si="207"/>
        <v>2002</v>
      </c>
      <c r="H4396" s="4">
        <v>5</v>
      </c>
      <c r="I4396" s="3" t="s">
        <v>36</v>
      </c>
      <c r="J4396" s="3">
        <v>7</v>
      </c>
      <c r="K4396" s="3">
        <v>0</v>
      </c>
      <c r="L4396" s="3">
        <v>2</v>
      </c>
      <c r="M4396" s="3">
        <v>4</v>
      </c>
      <c r="N4396" s="3">
        <v>7</v>
      </c>
      <c r="O4396" s="3">
        <v>0</v>
      </c>
      <c r="P4396" s="3">
        <f t="shared" si="209"/>
        <v>20</v>
      </c>
      <c r="Q4396" s="3">
        <v>97</v>
      </c>
      <c r="R4396" s="3">
        <f t="shared" si="208"/>
        <v>1</v>
      </c>
      <c r="S4396" s="3">
        <v>20</v>
      </c>
      <c r="T4396" s="3">
        <f>IF(AND(H4396&lt;5,S4396&gt;=VLOOKUP(A4396,anni!$A$1:$O$32,6,0)),1,0)</f>
        <v>0</v>
      </c>
    </row>
    <row r="4397" spans="1:20" x14ac:dyDescent="0.3">
      <c r="A4397" s="3">
        <v>2002</v>
      </c>
      <c r="B4397" s="3">
        <v>179</v>
      </c>
      <c r="C4397" s="3" t="s">
        <v>39</v>
      </c>
      <c r="D4397" s="3" t="s">
        <v>65</v>
      </c>
      <c r="E4397" s="3" t="s">
        <v>65</v>
      </c>
      <c r="F4397" s="3">
        <v>4307</v>
      </c>
      <c r="G4397" s="3">
        <f t="shared" si="207"/>
        <v>2002</v>
      </c>
      <c r="H4397" s="4">
        <v>4</v>
      </c>
      <c r="I4397" s="3" t="s">
        <v>36</v>
      </c>
      <c r="J4397" s="3">
        <v>0</v>
      </c>
      <c r="K4397" s="3">
        <v>7</v>
      </c>
      <c r="L4397" s="3">
        <v>0</v>
      </c>
      <c r="M4397" s="3">
        <v>0</v>
      </c>
      <c r="N4397" s="3">
        <v>0</v>
      </c>
      <c r="O4397" s="3">
        <v>2</v>
      </c>
      <c r="P4397" s="3">
        <f t="shared" si="209"/>
        <v>10.799999999999999</v>
      </c>
      <c r="Q4397" s="3">
        <v>214</v>
      </c>
      <c r="R4397" s="3">
        <f t="shared" si="208"/>
        <v>1</v>
      </c>
      <c r="S4397" s="3">
        <v>9</v>
      </c>
      <c r="T4397" s="3">
        <f>IF(AND(H4397&lt;5,S4397&gt;=VLOOKUP(A4397,anni!$A$1:$O$32,6,0)),1,0)</f>
        <v>0</v>
      </c>
    </row>
    <row r="4398" spans="1:20" x14ac:dyDescent="0.3">
      <c r="A4398" s="3">
        <v>2002</v>
      </c>
      <c r="B4398" s="3">
        <v>180</v>
      </c>
      <c r="C4398" s="3" t="s">
        <v>37</v>
      </c>
      <c r="D4398" s="3" t="s">
        <v>112</v>
      </c>
      <c r="E4398" s="3" t="s">
        <v>112</v>
      </c>
      <c r="F4398" s="3">
        <v>4388</v>
      </c>
      <c r="G4398" s="3">
        <f t="shared" si="207"/>
        <v>2002</v>
      </c>
      <c r="H4398" s="4">
        <v>2</v>
      </c>
      <c r="I4398" s="3" t="s">
        <v>31</v>
      </c>
      <c r="J4398" s="3">
        <v>2</v>
      </c>
      <c r="K4398" s="3">
        <v>1</v>
      </c>
      <c r="L4398" s="3">
        <v>4</v>
      </c>
      <c r="M4398" s="3">
        <v>0</v>
      </c>
      <c r="N4398" s="3">
        <v>0</v>
      </c>
      <c r="O4398" s="3">
        <v>1</v>
      </c>
      <c r="P4398" s="3">
        <f t="shared" si="209"/>
        <v>12.8</v>
      </c>
      <c r="Q4398" s="3">
        <v>233</v>
      </c>
      <c r="R4398" s="3">
        <f t="shared" si="208"/>
        <v>1</v>
      </c>
      <c r="S4398" s="3">
        <v>8</v>
      </c>
      <c r="T4398" s="3">
        <f>IF(AND(H4398&lt;5,S4398&gt;=VLOOKUP(A4398,anni!$A$1:$O$32,6,0)),1,0)</f>
        <v>0</v>
      </c>
    </row>
    <row r="4399" spans="1:20" x14ac:dyDescent="0.3">
      <c r="A4399" s="3">
        <v>2002</v>
      </c>
      <c r="B4399" s="3">
        <v>181</v>
      </c>
      <c r="C4399" s="3" t="s">
        <v>53</v>
      </c>
      <c r="D4399" s="3" t="s">
        <v>151</v>
      </c>
      <c r="E4399" s="3" t="s">
        <v>151</v>
      </c>
      <c r="F4399" s="3">
        <v>4245</v>
      </c>
      <c r="G4399" s="3">
        <f t="shared" si="207"/>
        <v>2002</v>
      </c>
      <c r="H4399" s="4">
        <v>5</v>
      </c>
      <c r="I4399" s="3" t="s">
        <v>36</v>
      </c>
      <c r="J4399" s="3">
        <v>7</v>
      </c>
      <c r="K4399" s="3">
        <v>0</v>
      </c>
      <c r="L4399" s="3">
        <v>0</v>
      </c>
      <c r="M4399" s="3">
        <v>0</v>
      </c>
      <c r="N4399" s="3">
        <v>0</v>
      </c>
      <c r="O4399" s="3">
        <v>2</v>
      </c>
      <c r="P4399" s="3">
        <f t="shared" si="209"/>
        <v>9</v>
      </c>
      <c r="Q4399" s="3">
        <v>214</v>
      </c>
      <c r="R4399" s="3">
        <f t="shared" si="208"/>
        <v>1</v>
      </c>
      <c r="S4399" s="3">
        <v>9</v>
      </c>
      <c r="T4399" s="3">
        <f>IF(AND(H4399&lt;5,S4399&gt;=VLOOKUP(A4399,anni!$A$1:$O$32,6,0)),1,0)</f>
        <v>0</v>
      </c>
    </row>
    <row r="4400" spans="1:20" x14ac:dyDescent="0.3">
      <c r="A4400" s="3">
        <v>2002</v>
      </c>
      <c r="B4400" s="3">
        <v>182</v>
      </c>
      <c r="C4400" s="3" t="s">
        <v>69</v>
      </c>
      <c r="D4400" s="3" t="s">
        <v>76</v>
      </c>
      <c r="E4400" s="3" t="s">
        <v>76</v>
      </c>
      <c r="F4400" s="3">
        <v>4308</v>
      </c>
      <c r="G4400" s="3">
        <f t="shared" si="207"/>
        <v>2002</v>
      </c>
      <c r="H4400" s="4">
        <v>4</v>
      </c>
      <c r="I4400" s="3" t="s">
        <v>36</v>
      </c>
      <c r="J4400" s="3">
        <v>2</v>
      </c>
      <c r="K4400" s="3">
        <v>4</v>
      </c>
      <c r="L4400" s="3">
        <v>5</v>
      </c>
      <c r="M4400" s="3">
        <v>0</v>
      </c>
      <c r="N4400" s="3">
        <v>0</v>
      </c>
      <c r="O4400" s="3">
        <v>2</v>
      </c>
      <c r="P4400" s="3">
        <f t="shared" si="209"/>
        <v>15.6</v>
      </c>
      <c r="Q4400" s="3">
        <v>160</v>
      </c>
      <c r="R4400" s="3">
        <f t="shared" si="208"/>
        <v>1</v>
      </c>
      <c r="S4400" s="3">
        <v>13</v>
      </c>
      <c r="T4400" s="3">
        <f>IF(AND(H4400&lt;5,S4400&gt;=VLOOKUP(A4400,anni!$A$1:$O$32,6,0)),1,0)</f>
        <v>0</v>
      </c>
    </row>
    <row r="4401" spans="1:20" x14ac:dyDescent="0.3">
      <c r="A4401" s="3">
        <v>2002</v>
      </c>
      <c r="B4401" s="3">
        <v>183</v>
      </c>
      <c r="C4401" s="3" t="s">
        <v>50</v>
      </c>
      <c r="D4401" s="3" t="s">
        <v>51</v>
      </c>
      <c r="E4401" s="3" t="s">
        <v>51</v>
      </c>
      <c r="F4401" s="3">
        <v>4246</v>
      </c>
      <c r="G4401" s="3">
        <f t="shared" si="207"/>
        <v>2002</v>
      </c>
      <c r="H4401" s="4">
        <v>5</v>
      </c>
      <c r="I4401" s="3" t="s">
        <v>36</v>
      </c>
      <c r="J4401" s="3">
        <v>2</v>
      </c>
      <c r="K4401" s="3">
        <v>5</v>
      </c>
      <c r="L4401" s="3">
        <v>0</v>
      </c>
      <c r="M4401" s="3">
        <v>0</v>
      </c>
      <c r="N4401" s="3">
        <v>0</v>
      </c>
      <c r="O4401" s="3">
        <v>0</v>
      </c>
      <c r="P4401" s="3">
        <f t="shared" si="209"/>
        <v>7</v>
      </c>
      <c r="Q4401" s="3">
        <v>242</v>
      </c>
      <c r="R4401" s="3">
        <f t="shared" si="208"/>
        <v>1</v>
      </c>
      <c r="S4401" s="3">
        <v>7</v>
      </c>
      <c r="T4401" s="3">
        <f>IF(AND(H4401&lt;5,S4401&gt;=VLOOKUP(A4401,anni!$A$1:$O$32,6,0)),1,0)</f>
        <v>0</v>
      </c>
    </row>
    <row r="4402" spans="1:20" x14ac:dyDescent="0.3">
      <c r="A4402" s="3">
        <v>2002</v>
      </c>
      <c r="B4402" s="3">
        <v>184</v>
      </c>
      <c r="C4402" s="3" t="s">
        <v>86</v>
      </c>
      <c r="D4402" s="3" t="s">
        <v>87</v>
      </c>
      <c r="E4402" s="3" t="s">
        <v>87</v>
      </c>
      <c r="F4402" s="3">
        <v>4309</v>
      </c>
      <c r="G4402" s="3">
        <f t="shared" si="207"/>
        <v>2002</v>
      </c>
      <c r="H4402" s="4">
        <v>4</v>
      </c>
      <c r="I4402" s="3" t="s">
        <v>36</v>
      </c>
      <c r="J4402" s="3">
        <v>0</v>
      </c>
      <c r="K4402" s="3">
        <v>7</v>
      </c>
      <c r="L4402" s="3">
        <v>0</v>
      </c>
      <c r="M4402" s="3">
        <v>0</v>
      </c>
      <c r="N4402" s="3">
        <v>0</v>
      </c>
      <c r="O4402" s="3">
        <v>2</v>
      </c>
      <c r="P4402" s="3">
        <f t="shared" si="209"/>
        <v>10.799999999999999</v>
      </c>
      <c r="Q4402" s="3">
        <v>214</v>
      </c>
      <c r="R4402" s="3">
        <f t="shared" si="208"/>
        <v>1</v>
      </c>
      <c r="S4402" s="3">
        <v>9</v>
      </c>
      <c r="T4402" s="3">
        <f>IF(AND(H4402&lt;5,S4402&gt;=VLOOKUP(A4402,anni!$A$1:$O$32,6,0)),1,0)</f>
        <v>0</v>
      </c>
    </row>
    <row r="4403" spans="1:20" x14ac:dyDescent="0.3">
      <c r="A4403" s="3">
        <v>2002</v>
      </c>
      <c r="B4403" s="3">
        <v>185</v>
      </c>
      <c r="C4403" s="3" t="s">
        <v>106</v>
      </c>
      <c r="D4403" s="3" t="s">
        <v>107</v>
      </c>
      <c r="E4403" s="3" t="s">
        <v>107</v>
      </c>
      <c r="F4403" s="3">
        <v>4344</v>
      </c>
      <c r="G4403" s="3">
        <f t="shared" si="207"/>
        <v>2002</v>
      </c>
      <c r="H4403" s="4">
        <v>3</v>
      </c>
      <c r="I4403" s="3" t="s">
        <v>36</v>
      </c>
      <c r="J4403" s="3">
        <v>7</v>
      </c>
      <c r="K4403" s="3">
        <v>0</v>
      </c>
      <c r="L4403" s="3">
        <v>7</v>
      </c>
      <c r="M4403" s="3">
        <v>6</v>
      </c>
      <c r="N4403" s="3">
        <v>0</v>
      </c>
      <c r="O4403" s="3">
        <v>0</v>
      </c>
      <c r="P4403" s="3">
        <f t="shared" si="209"/>
        <v>28</v>
      </c>
      <c r="Q4403" s="3">
        <v>97</v>
      </c>
      <c r="R4403" s="3">
        <f t="shared" si="208"/>
        <v>3</v>
      </c>
      <c r="S4403" s="3">
        <v>20</v>
      </c>
      <c r="T4403" s="3">
        <f>IF(AND(H4403&lt;5,S4403&gt;=VLOOKUP(A4403,anni!$A$1:$O$32,6,0)),1,0)</f>
        <v>0</v>
      </c>
    </row>
    <row r="4404" spans="1:20" x14ac:dyDescent="0.3">
      <c r="A4404" s="3">
        <v>2002</v>
      </c>
      <c r="B4404" s="3">
        <v>186</v>
      </c>
      <c r="C4404" s="3" t="s">
        <v>62</v>
      </c>
      <c r="D4404" s="3" t="s">
        <v>149</v>
      </c>
      <c r="E4404" s="3" t="s">
        <v>149</v>
      </c>
      <c r="F4404" s="3">
        <v>4389</v>
      </c>
      <c r="G4404" s="3">
        <f t="shared" si="207"/>
        <v>2002</v>
      </c>
      <c r="H4404" s="4">
        <v>2</v>
      </c>
      <c r="I4404" s="3" t="s">
        <v>31</v>
      </c>
      <c r="J4404" s="3">
        <v>1</v>
      </c>
      <c r="K4404" s="3">
        <v>3</v>
      </c>
      <c r="L4404" s="3">
        <v>1</v>
      </c>
      <c r="M4404" s="3">
        <v>0</v>
      </c>
      <c r="N4404" s="3">
        <v>0</v>
      </c>
      <c r="O4404" s="3">
        <v>0</v>
      </c>
      <c r="P4404" s="3">
        <f t="shared" si="209"/>
        <v>8</v>
      </c>
      <c r="Q4404" s="3">
        <v>254</v>
      </c>
      <c r="R4404" s="3">
        <f t="shared" si="208"/>
        <v>1</v>
      </c>
      <c r="S4404" s="3">
        <v>5</v>
      </c>
      <c r="T4404" s="3">
        <f>IF(AND(H4404&lt;5,S4404&gt;=VLOOKUP(A4404,anni!$A$1:$O$32,6,0)),1,0)</f>
        <v>0</v>
      </c>
    </row>
    <row r="4405" spans="1:20" x14ac:dyDescent="0.3">
      <c r="A4405" s="3">
        <v>2002</v>
      </c>
      <c r="B4405" s="3">
        <v>187</v>
      </c>
      <c r="C4405" s="3" t="s">
        <v>29</v>
      </c>
      <c r="D4405" s="3" t="s">
        <v>109</v>
      </c>
      <c r="E4405" s="3" t="s">
        <v>109</v>
      </c>
      <c r="F4405" s="3">
        <v>4247</v>
      </c>
      <c r="G4405" s="3">
        <f t="shared" si="207"/>
        <v>2002</v>
      </c>
      <c r="H4405" s="4">
        <v>5</v>
      </c>
      <c r="I4405" s="3" t="s">
        <v>36</v>
      </c>
      <c r="J4405" s="3">
        <v>7</v>
      </c>
      <c r="K4405" s="3">
        <v>7</v>
      </c>
      <c r="L4405" s="3">
        <v>0</v>
      </c>
      <c r="M4405" s="3">
        <v>5</v>
      </c>
      <c r="N4405" s="3">
        <v>0</v>
      </c>
      <c r="O4405" s="3">
        <v>2</v>
      </c>
      <c r="P4405" s="3">
        <f t="shared" si="209"/>
        <v>21</v>
      </c>
      <c r="Q4405" s="3">
        <v>85</v>
      </c>
      <c r="R4405" s="3">
        <f t="shared" si="208"/>
        <v>1</v>
      </c>
      <c r="S4405" s="3">
        <v>21</v>
      </c>
      <c r="T4405" s="3">
        <f>IF(AND(H4405&lt;5,S4405&gt;=VLOOKUP(A4405,anni!$A$1:$O$32,6,0)),1,0)</f>
        <v>0</v>
      </c>
    </row>
    <row r="4406" spans="1:20" x14ac:dyDescent="0.3">
      <c r="A4406" s="3">
        <v>2002</v>
      </c>
      <c r="B4406" s="3">
        <v>188</v>
      </c>
      <c r="C4406" s="3" t="s">
        <v>34</v>
      </c>
      <c r="D4406" s="3" t="s">
        <v>130</v>
      </c>
      <c r="E4406" s="3" t="s">
        <v>130</v>
      </c>
      <c r="F4406" s="3">
        <v>4107</v>
      </c>
      <c r="G4406" s="3">
        <f t="shared" si="207"/>
        <v>2002</v>
      </c>
      <c r="H4406" s="4">
        <v>5</v>
      </c>
      <c r="I4406" s="3" t="s">
        <v>36</v>
      </c>
      <c r="J4406" s="3">
        <v>6</v>
      </c>
      <c r="K4406" s="3">
        <v>6</v>
      </c>
      <c r="L4406" s="3">
        <v>0</v>
      </c>
      <c r="M4406" s="3">
        <v>5</v>
      </c>
      <c r="N4406" s="3">
        <v>0</v>
      </c>
      <c r="O4406" s="3">
        <v>2</v>
      </c>
      <c r="P4406" s="3">
        <f t="shared" si="209"/>
        <v>19</v>
      </c>
      <c r="Q4406" s="3">
        <v>105</v>
      </c>
      <c r="R4406" s="3">
        <f t="shared" si="208"/>
        <v>2</v>
      </c>
      <c r="S4406" s="3">
        <v>19</v>
      </c>
      <c r="T4406" s="3">
        <f>IF(AND(H4406&lt;5,S4406&gt;=VLOOKUP(A4406,anni!$A$1:$O$32,6,0)),1,0)</f>
        <v>0</v>
      </c>
    </row>
    <row r="4407" spans="1:20" x14ac:dyDescent="0.3">
      <c r="A4407" s="3">
        <v>2002</v>
      </c>
      <c r="B4407" s="3">
        <v>189</v>
      </c>
      <c r="C4407" s="3" t="s">
        <v>45</v>
      </c>
      <c r="D4407" s="3" t="s">
        <v>67</v>
      </c>
      <c r="E4407" s="3" t="s">
        <v>67</v>
      </c>
      <c r="F4407" s="3">
        <v>3978</v>
      </c>
      <c r="G4407" s="3">
        <f t="shared" si="207"/>
        <v>2002</v>
      </c>
      <c r="H4407" s="4">
        <v>4</v>
      </c>
      <c r="I4407" s="3" t="s">
        <v>36</v>
      </c>
      <c r="J4407" s="3">
        <v>7</v>
      </c>
      <c r="K4407" s="3">
        <v>5</v>
      </c>
      <c r="L4407" s="3">
        <v>7</v>
      </c>
      <c r="M4407" s="3">
        <v>7</v>
      </c>
      <c r="N4407" s="3">
        <v>1</v>
      </c>
      <c r="O4407" s="3">
        <v>2</v>
      </c>
      <c r="P4407" s="3">
        <f t="shared" si="209"/>
        <v>34.799999999999997</v>
      </c>
      <c r="Q4407" s="3">
        <v>38</v>
      </c>
      <c r="R4407" s="3">
        <f t="shared" si="208"/>
        <v>4</v>
      </c>
      <c r="S4407" s="3">
        <v>29</v>
      </c>
      <c r="T4407" s="3">
        <f>IF(AND(H4407&lt;5,S4407&gt;=VLOOKUP(A4407,anni!$A$1:$O$32,6,0)),1,0)</f>
        <v>0</v>
      </c>
    </row>
    <row r="4408" spans="1:20" x14ac:dyDescent="0.3">
      <c r="A4408" s="3">
        <v>2002</v>
      </c>
      <c r="B4408" s="3">
        <v>190</v>
      </c>
      <c r="C4408" s="3" t="s">
        <v>69</v>
      </c>
      <c r="D4408" s="3" t="s">
        <v>76</v>
      </c>
      <c r="E4408" s="3" t="s">
        <v>76</v>
      </c>
      <c r="F4408" s="3">
        <v>4248</v>
      </c>
      <c r="G4408" s="3">
        <f t="shared" si="207"/>
        <v>2002</v>
      </c>
      <c r="H4408" s="4">
        <v>5</v>
      </c>
      <c r="I4408" s="3" t="s">
        <v>36</v>
      </c>
      <c r="J4408" s="3">
        <v>1</v>
      </c>
      <c r="K4408" s="3">
        <v>7</v>
      </c>
      <c r="L4408" s="3">
        <v>0</v>
      </c>
      <c r="M4408" s="3">
        <v>4</v>
      </c>
      <c r="N4408" s="3">
        <v>0</v>
      </c>
      <c r="O4408" s="3">
        <v>0</v>
      </c>
      <c r="P4408" s="3">
        <f t="shared" si="209"/>
        <v>12</v>
      </c>
      <c r="Q4408" s="3">
        <v>175</v>
      </c>
      <c r="R4408" s="3">
        <f t="shared" si="208"/>
        <v>1</v>
      </c>
      <c r="S4408" s="3">
        <v>12</v>
      </c>
      <c r="T4408" s="3">
        <f>IF(AND(H4408&lt;5,S4408&gt;=VLOOKUP(A4408,anni!$A$1:$O$32,6,0)),1,0)</f>
        <v>0</v>
      </c>
    </row>
    <row r="4409" spans="1:20" x14ac:dyDescent="0.3">
      <c r="A4409" s="3">
        <v>2002</v>
      </c>
      <c r="B4409" s="3">
        <v>191</v>
      </c>
      <c r="C4409" s="3" t="s">
        <v>62</v>
      </c>
      <c r="D4409" s="3" t="s">
        <v>63</v>
      </c>
      <c r="E4409" s="3" t="s">
        <v>63</v>
      </c>
      <c r="F4409" s="3">
        <v>4345</v>
      </c>
      <c r="G4409" s="3">
        <f t="shared" si="207"/>
        <v>2002</v>
      </c>
      <c r="H4409" s="4">
        <v>3</v>
      </c>
      <c r="I4409" s="3" t="s">
        <v>36</v>
      </c>
      <c r="J4409" s="3">
        <v>1</v>
      </c>
      <c r="K4409" s="3">
        <v>2</v>
      </c>
      <c r="L4409" s="3">
        <v>0</v>
      </c>
      <c r="M4409" s="3">
        <v>0</v>
      </c>
      <c r="N4409" s="3">
        <v>0</v>
      </c>
      <c r="O4409" s="3">
        <v>0</v>
      </c>
      <c r="P4409" s="3">
        <f t="shared" si="209"/>
        <v>4.1999999999999993</v>
      </c>
      <c r="Q4409" s="3">
        <v>275</v>
      </c>
      <c r="R4409" s="3">
        <f t="shared" si="208"/>
        <v>1</v>
      </c>
      <c r="S4409" s="3">
        <v>3</v>
      </c>
      <c r="T4409" s="3">
        <f>IF(AND(H4409&lt;5,S4409&gt;=VLOOKUP(A4409,anni!$A$1:$O$32,6,0)),1,0)</f>
        <v>0</v>
      </c>
    </row>
    <row r="4410" spans="1:20" x14ac:dyDescent="0.3">
      <c r="A4410" s="3">
        <v>2002</v>
      </c>
      <c r="B4410" s="3">
        <v>192</v>
      </c>
      <c r="C4410" s="3" t="s">
        <v>50</v>
      </c>
      <c r="D4410" s="3" t="s">
        <v>120</v>
      </c>
      <c r="E4410" s="3" t="s">
        <v>120</v>
      </c>
      <c r="F4410" s="3">
        <v>4249</v>
      </c>
      <c r="G4410" s="3">
        <f t="shared" si="207"/>
        <v>2002</v>
      </c>
      <c r="H4410" s="4">
        <v>5</v>
      </c>
      <c r="I4410" s="3" t="s">
        <v>36</v>
      </c>
      <c r="J4410" s="3">
        <v>7</v>
      </c>
      <c r="K4410" s="3">
        <v>7</v>
      </c>
      <c r="L4410" s="3">
        <v>0</v>
      </c>
      <c r="M4410" s="3">
        <v>2</v>
      </c>
      <c r="N4410" s="3">
        <v>3</v>
      </c>
      <c r="O4410" s="3">
        <v>2</v>
      </c>
      <c r="P4410" s="3">
        <f t="shared" si="209"/>
        <v>21</v>
      </c>
      <c r="Q4410" s="3">
        <v>85</v>
      </c>
      <c r="R4410" s="3">
        <f t="shared" si="208"/>
        <v>1</v>
      </c>
      <c r="S4410" s="3">
        <v>21</v>
      </c>
      <c r="T4410" s="3">
        <f>IF(AND(H4410&lt;5,S4410&gt;=VLOOKUP(A4410,anni!$A$1:$O$32,6,0)),1,0)</f>
        <v>0</v>
      </c>
    </row>
    <row r="4411" spans="1:20" x14ac:dyDescent="0.3">
      <c r="A4411" s="3">
        <v>2002</v>
      </c>
      <c r="B4411" s="3">
        <v>193</v>
      </c>
      <c r="C4411" s="3" t="s">
        <v>69</v>
      </c>
      <c r="D4411" s="3" t="s">
        <v>119</v>
      </c>
      <c r="E4411" s="3" t="s">
        <v>119</v>
      </c>
      <c r="F4411" s="3">
        <v>4390</v>
      </c>
      <c r="G4411" s="3">
        <f t="shared" si="207"/>
        <v>2002</v>
      </c>
      <c r="H4411" s="4">
        <v>2</v>
      </c>
      <c r="I4411" s="3" t="s">
        <v>31</v>
      </c>
      <c r="J4411" s="3">
        <v>2</v>
      </c>
      <c r="K4411" s="3">
        <v>7</v>
      </c>
      <c r="L4411" s="3">
        <v>4</v>
      </c>
      <c r="M4411" s="3">
        <v>0</v>
      </c>
      <c r="N4411" s="3">
        <v>0</v>
      </c>
      <c r="O4411" s="3">
        <v>0</v>
      </c>
      <c r="P4411" s="3">
        <f t="shared" si="209"/>
        <v>20.8</v>
      </c>
      <c r="Q4411" s="3">
        <v>160</v>
      </c>
      <c r="R4411" s="3">
        <f t="shared" si="208"/>
        <v>1</v>
      </c>
      <c r="S4411" s="3">
        <v>13</v>
      </c>
      <c r="T4411" s="3">
        <f>IF(AND(H4411&lt;5,S4411&gt;=VLOOKUP(A4411,anni!$A$1:$O$32,6,0)),1,0)</f>
        <v>0</v>
      </c>
    </row>
    <row r="4412" spans="1:20" x14ac:dyDescent="0.3">
      <c r="A4412" s="3">
        <v>2002</v>
      </c>
      <c r="B4412" s="3">
        <v>194</v>
      </c>
      <c r="C4412" s="3" t="s">
        <v>45</v>
      </c>
      <c r="D4412" s="3" t="s">
        <v>67</v>
      </c>
      <c r="E4412" s="3" t="s">
        <v>67</v>
      </c>
      <c r="F4412" s="3">
        <v>4346</v>
      </c>
      <c r="G4412" s="3">
        <f t="shared" si="207"/>
        <v>2002</v>
      </c>
      <c r="H4412" s="4">
        <v>3</v>
      </c>
      <c r="I4412" s="3" t="s">
        <v>36</v>
      </c>
      <c r="J4412" s="3">
        <v>2</v>
      </c>
      <c r="K4412" s="3">
        <v>6</v>
      </c>
      <c r="L4412" s="3">
        <v>4</v>
      </c>
      <c r="M4412" s="3">
        <v>0</v>
      </c>
      <c r="N4412" s="3">
        <v>0</v>
      </c>
      <c r="O4412" s="3">
        <v>2</v>
      </c>
      <c r="P4412" s="3">
        <f t="shared" si="209"/>
        <v>19.599999999999998</v>
      </c>
      <c r="Q4412" s="3">
        <v>148</v>
      </c>
      <c r="R4412" s="3">
        <f t="shared" si="208"/>
        <v>3</v>
      </c>
      <c r="S4412" s="3">
        <v>14</v>
      </c>
      <c r="T4412" s="3">
        <f>IF(AND(H4412&lt;5,S4412&gt;=VLOOKUP(A4412,anni!$A$1:$O$32,6,0)),1,0)</f>
        <v>0</v>
      </c>
    </row>
    <row r="4413" spans="1:20" x14ac:dyDescent="0.3">
      <c r="A4413" s="3">
        <v>2002</v>
      </c>
      <c r="B4413" s="3">
        <v>195</v>
      </c>
      <c r="C4413" s="3" t="s">
        <v>34</v>
      </c>
      <c r="D4413" s="3" t="s">
        <v>42</v>
      </c>
      <c r="E4413" s="3" t="s">
        <v>42</v>
      </c>
      <c r="F4413" s="3">
        <v>4347</v>
      </c>
      <c r="G4413" s="3">
        <f t="shared" si="207"/>
        <v>2002</v>
      </c>
      <c r="H4413" s="4">
        <v>3</v>
      </c>
      <c r="I4413" s="3" t="s">
        <v>36</v>
      </c>
      <c r="J4413" s="3">
        <v>2</v>
      </c>
      <c r="K4413" s="3">
        <v>7</v>
      </c>
      <c r="L4413" s="3">
        <v>4</v>
      </c>
      <c r="M4413" s="3">
        <v>1</v>
      </c>
      <c r="N4413" s="3">
        <v>0</v>
      </c>
      <c r="O4413" s="3">
        <v>0</v>
      </c>
      <c r="P4413" s="3">
        <f t="shared" si="209"/>
        <v>19.599999999999998</v>
      </c>
      <c r="Q4413" s="3">
        <v>148</v>
      </c>
      <c r="R4413" s="3">
        <f t="shared" si="208"/>
        <v>2</v>
      </c>
      <c r="S4413" s="3">
        <v>14</v>
      </c>
      <c r="T4413" s="3">
        <f>IF(AND(H4413&lt;5,S4413&gt;=VLOOKUP(A4413,anni!$A$1:$O$32,6,0)),1,0)</f>
        <v>0</v>
      </c>
    </row>
    <row r="4414" spans="1:20" x14ac:dyDescent="0.3">
      <c r="A4414" s="3">
        <v>2002</v>
      </c>
      <c r="B4414" s="3">
        <v>196</v>
      </c>
      <c r="C4414" s="3" t="s">
        <v>62</v>
      </c>
      <c r="D4414" s="3" t="s">
        <v>134</v>
      </c>
      <c r="E4414" s="3" t="s">
        <v>134</v>
      </c>
      <c r="F4414" s="3">
        <v>4310</v>
      </c>
      <c r="G4414" s="3">
        <f t="shared" si="207"/>
        <v>2002</v>
      </c>
      <c r="H4414" s="4">
        <v>4</v>
      </c>
      <c r="I4414" s="3" t="s">
        <v>36</v>
      </c>
      <c r="J4414" s="3">
        <v>1</v>
      </c>
      <c r="K4414" s="3">
        <v>0</v>
      </c>
      <c r="L4414" s="3">
        <v>0</v>
      </c>
      <c r="M4414" s="3">
        <v>0</v>
      </c>
      <c r="N4414" s="3">
        <v>0</v>
      </c>
      <c r="O4414" s="3">
        <v>0</v>
      </c>
      <c r="P4414" s="3">
        <f t="shared" si="209"/>
        <v>1.2</v>
      </c>
      <c r="Q4414" s="3">
        <v>284</v>
      </c>
      <c r="R4414" s="3">
        <f t="shared" si="208"/>
        <v>1</v>
      </c>
      <c r="S4414" s="3">
        <v>1</v>
      </c>
      <c r="T4414" s="3">
        <f>IF(AND(H4414&lt;5,S4414&gt;=VLOOKUP(A4414,anni!$A$1:$O$32,6,0)),1,0)</f>
        <v>0</v>
      </c>
    </row>
    <row r="4415" spans="1:20" x14ac:dyDescent="0.3">
      <c r="A4415" s="3">
        <v>2002</v>
      </c>
      <c r="B4415" s="3">
        <v>197</v>
      </c>
      <c r="C4415" s="3" t="s">
        <v>56</v>
      </c>
      <c r="D4415" s="3" t="s">
        <v>57</v>
      </c>
      <c r="E4415" s="3" t="s">
        <v>57</v>
      </c>
      <c r="F4415" s="3">
        <v>4250</v>
      </c>
      <c r="G4415" s="3">
        <f t="shared" si="207"/>
        <v>2002</v>
      </c>
      <c r="H4415" s="4">
        <v>5</v>
      </c>
      <c r="I4415" s="3" t="s">
        <v>36</v>
      </c>
      <c r="J4415" s="3">
        <v>7</v>
      </c>
      <c r="K4415" s="3">
        <v>5</v>
      </c>
      <c r="L4415" s="3">
        <v>4</v>
      </c>
      <c r="M4415" s="3">
        <v>7</v>
      </c>
      <c r="N4415" s="3">
        <v>5</v>
      </c>
      <c r="O4415" s="3">
        <v>5</v>
      </c>
      <c r="P4415" s="3">
        <f t="shared" si="209"/>
        <v>33</v>
      </c>
      <c r="Q4415" s="3">
        <v>20</v>
      </c>
      <c r="R4415" s="3">
        <f t="shared" si="208"/>
        <v>1</v>
      </c>
      <c r="S4415" s="3">
        <v>33</v>
      </c>
      <c r="T4415" s="3">
        <f>IF(AND(H4415&lt;5,S4415&gt;=VLOOKUP(A4415,anni!$A$1:$O$32,6,0)),1,0)</f>
        <v>0</v>
      </c>
    </row>
    <row r="4416" spans="1:20" x14ac:dyDescent="0.3">
      <c r="A4416" s="3">
        <v>2002</v>
      </c>
      <c r="B4416" s="3">
        <v>198</v>
      </c>
      <c r="C4416" s="3" t="s">
        <v>34</v>
      </c>
      <c r="D4416" s="3" t="s">
        <v>130</v>
      </c>
      <c r="E4416" s="3" t="s">
        <v>130</v>
      </c>
      <c r="F4416" s="3">
        <v>4311</v>
      </c>
      <c r="G4416" s="3">
        <f t="shared" si="207"/>
        <v>2002</v>
      </c>
      <c r="H4416" s="4">
        <v>4</v>
      </c>
      <c r="I4416" s="3" t="s">
        <v>36</v>
      </c>
      <c r="J4416" s="3">
        <v>1</v>
      </c>
      <c r="K4416" s="3">
        <v>0</v>
      </c>
      <c r="L4416" s="3">
        <v>7</v>
      </c>
      <c r="M4416" s="3">
        <v>0</v>
      </c>
      <c r="N4416" s="3">
        <v>2</v>
      </c>
      <c r="O4416" s="3">
        <v>2</v>
      </c>
      <c r="P4416" s="3">
        <f t="shared" si="209"/>
        <v>14.399999999999999</v>
      </c>
      <c r="Q4416" s="3">
        <v>175</v>
      </c>
      <c r="R4416" s="3">
        <f t="shared" si="208"/>
        <v>1</v>
      </c>
      <c r="S4416" s="3">
        <v>12</v>
      </c>
      <c r="T4416" s="3">
        <f>IF(AND(H4416&lt;5,S4416&gt;=VLOOKUP(A4416,anni!$A$1:$O$32,6,0)),1,0)</f>
        <v>0</v>
      </c>
    </row>
    <row r="4417" spans="1:20" x14ac:dyDescent="0.3">
      <c r="A4417" s="3">
        <v>2002</v>
      </c>
      <c r="B4417" s="3">
        <v>199</v>
      </c>
      <c r="C4417" s="3" t="s">
        <v>34</v>
      </c>
      <c r="D4417" s="3" t="s">
        <v>41</v>
      </c>
      <c r="E4417" s="3" t="s">
        <v>41</v>
      </c>
      <c r="F4417" s="3">
        <v>4251</v>
      </c>
      <c r="G4417" s="3">
        <f t="shared" si="207"/>
        <v>2002</v>
      </c>
      <c r="H4417" s="4">
        <v>5</v>
      </c>
      <c r="I4417" s="3" t="s">
        <v>36</v>
      </c>
      <c r="J4417" s="3">
        <v>7</v>
      </c>
      <c r="K4417" s="3">
        <v>7</v>
      </c>
      <c r="L4417" s="3">
        <v>7</v>
      </c>
      <c r="M4417" s="3">
        <v>6</v>
      </c>
      <c r="N4417" s="3">
        <v>3</v>
      </c>
      <c r="O4417" s="3">
        <v>5</v>
      </c>
      <c r="P4417" s="3">
        <f t="shared" si="209"/>
        <v>35</v>
      </c>
      <c r="Q4417" s="3">
        <v>12</v>
      </c>
      <c r="R4417" s="3">
        <f t="shared" si="208"/>
        <v>1</v>
      </c>
      <c r="S4417" s="3">
        <v>35</v>
      </c>
      <c r="T4417" s="3">
        <f>IF(AND(H4417&lt;5,S4417&gt;=VLOOKUP(A4417,anni!$A$1:$O$32,6,0)),1,0)</f>
        <v>0</v>
      </c>
    </row>
    <row r="4418" spans="1:20" x14ac:dyDescent="0.3">
      <c r="A4418" s="3">
        <v>2002</v>
      </c>
      <c r="B4418" s="3">
        <v>200</v>
      </c>
      <c r="C4418" s="3" t="s">
        <v>47</v>
      </c>
      <c r="D4418" s="3" t="s">
        <v>81</v>
      </c>
      <c r="E4418" s="3" t="s">
        <v>81</v>
      </c>
      <c r="F4418" s="3">
        <v>4312</v>
      </c>
      <c r="G4418" s="3">
        <f t="shared" ref="G4418:G4481" si="210">A4418</f>
        <v>2002</v>
      </c>
      <c r="H4418" s="4">
        <v>4</v>
      </c>
      <c r="I4418" s="3" t="s">
        <v>36</v>
      </c>
      <c r="J4418" s="3">
        <v>7</v>
      </c>
      <c r="K4418" s="3">
        <v>7</v>
      </c>
      <c r="L4418" s="3">
        <v>4</v>
      </c>
      <c r="M4418" s="3">
        <v>5</v>
      </c>
      <c r="N4418" s="3">
        <v>0</v>
      </c>
      <c r="O4418" s="3">
        <v>2</v>
      </c>
      <c r="P4418" s="3">
        <f t="shared" si="209"/>
        <v>30</v>
      </c>
      <c r="Q4418" s="3">
        <v>55</v>
      </c>
      <c r="R4418" s="3">
        <f t="shared" si="208"/>
        <v>1</v>
      </c>
      <c r="S4418" s="3">
        <v>25</v>
      </c>
      <c r="T4418" s="3">
        <f>IF(AND(H4418&lt;5,S4418&gt;=VLOOKUP(A4418,anni!$A$1:$O$32,6,0)),1,0)</f>
        <v>0</v>
      </c>
    </row>
    <row r="4419" spans="1:20" x14ac:dyDescent="0.3">
      <c r="A4419" s="3">
        <v>2002</v>
      </c>
      <c r="B4419" s="3">
        <v>201</v>
      </c>
      <c r="C4419" s="3" t="s">
        <v>32</v>
      </c>
      <c r="D4419" s="3" t="s">
        <v>143</v>
      </c>
      <c r="E4419" s="3" t="s">
        <v>143</v>
      </c>
      <c r="F4419" s="3">
        <v>4313</v>
      </c>
      <c r="G4419" s="3">
        <f t="shared" si="210"/>
        <v>2002</v>
      </c>
      <c r="H4419" s="4">
        <v>4</v>
      </c>
      <c r="I4419" s="3" t="s">
        <v>36</v>
      </c>
      <c r="J4419" s="3">
        <v>1</v>
      </c>
      <c r="K4419" s="3">
        <v>0</v>
      </c>
      <c r="L4419" s="3">
        <v>2</v>
      </c>
      <c r="M4419" s="3">
        <v>1</v>
      </c>
      <c r="N4419" s="3">
        <v>0</v>
      </c>
      <c r="O4419" s="3">
        <v>0</v>
      </c>
      <c r="P4419" s="3">
        <f t="shared" si="209"/>
        <v>4.8</v>
      </c>
      <c r="Q4419" s="3">
        <v>262</v>
      </c>
      <c r="R4419" s="3">
        <f t="shared" si="208"/>
        <v>2</v>
      </c>
      <c r="S4419" s="3">
        <v>4</v>
      </c>
      <c r="T4419" s="3">
        <f>IF(AND(H4419&lt;5,S4419&gt;=VLOOKUP(A4419,anni!$A$1:$O$32,6,0)),1,0)</f>
        <v>0</v>
      </c>
    </row>
    <row r="4420" spans="1:20" x14ac:dyDescent="0.3">
      <c r="A4420" s="3">
        <v>2002</v>
      </c>
      <c r="B4420" s="3">
        <v>202</v>
      </c>
      <c r="C4420" s="3" t="s">
        <v>29</v>
      </c>
      <c r="D4420" s="3" t="s">
        <v>114</v>
      </c>
      <c r="E4420" s="3" t="s">
        <v>114</v>
      </c>
      <c r="F4420" s="3">
        <v>4348</v>
      </c>
      <c r="G4420" s="3">
        <f t="shared" si="210"/>
        <v>2002</v>
      </c>
      <c r="H4420" s="4">
        <v>3</v>
      </c>
      <c r="I4420" s="3" t="s">
        <v>36</v>
      </c>
      <c r="J4420" s="3">
        <v>6</v>
      </c>
      <c r="K4420" s="3">
        <v>2</v>
      </c>
      <c r="L4420" s="3">
        <v>0</v>
      </c>
      <c r="M4420" s="3">
        <v>0</v>
      </c>
      <c r="N4420" s="3">
        <v>0</v>
      </c>
      <c r="O4420" s="3">
        <v>0</v>
      </c>
      <c r="P4420" s="3">
        <f t="shared" si="209"/>
        <v>11.2</v>
      </c>
      <c r="Q4420" s="3">
        <v>233</v>
      </c>
      <c r="R4420" s="3">
        <f t="shared" si="208"/>
        <v>1</v>
      </c>
      <c r="S4420" s="3">
        <v>8</v>
      </c>
      <c r="T4420" s="3">
        <f>IF(AND(H4420&lt;5,S4420&gt;=VLOOKUP(A4420,anni!$A$1:$O$32,6,0)),1,0)</f>
        <v>0</v>
      </c>
    </row>
    <row r="4421" spans="1:20" x14ac:dyDescent="0.3">
      <c r="A4421" s="3">
        <v>2002</v>
      </c>
      <c r="B4421" s="3">
        <v>203</v>
      </c>
      <c r="C4421" s="3" t="s">
        <v>86</v>
      </c>
      <c r="D4421" s="3" t="s">
        <v>150</v>
      </c>
      <c r="E4421" s="3" t="s">
        <v>150</v>
      </c>
      <c r="F4421" s="3">
        <v>4391</v>
      </c>
      <c r="G4421" s="3">
        <f t="shared" si="210"/>
        <v>2002</v>
      </c>
      <c r="H4421" s="4">
        <v>2</v>
      </c>
      <c r="I4421" s="3" t="s">
        <v>31</v>
      </c>
      <c r="J4421" s="3">
        <v>2</v>
      </c>
      <c r="K4421" s="3">
        <v>0</v>
      </c>
      <c r="L4421" s="3">
        <v>0</v>
      </c>
      <c r="M4421" s="3">
        <v>0</v>
      </c>
      <c r="N4421" s="3">
        <v>0</v>
      </c>
      <c r="O4421" s="3">
        <v>2</v>
      </c>
      <c r="P4421" s="3">
        <f t="shared" si="209"/>
        <v>6.4</v>
      </c>
      <c r="Q4421" s="3">
        <v>262</v>
      </c>
      <c r="R4421" s="3">
        <f t="shared" si="208"/>
        <v>1</v>
      </c>
      <c r="S4421" s="3">
        <v>4</v>
      </c>
      <c r="T4421" s="3">
        <f>IF(AND(H4421&lt;5,S4421&gt;=VLOOKUP(A4421,anni!$A$1:$O$32,6,0)),1,0)</f>
        <v>0</v>
      </c>
    </row>
    <row r="4422" spans="1:20" x14ac:dyDescent="0.3">
      <c r="A4422" s="3">
        <v>2002</v>
      </c>
      <c r="B4422" s="3">
        <v>204</v>
      </c>
      <c r="C4422" s="3" t="s">
        <v>56</v>
      </c>
      <c r="D4422" s="3" t="s">
        <v>57</v>
      </c>
      <c r="E4422" s="3" t="s">
        <v>57</v>
      </c>
      <c r="F4422" s="3">
        <v>4252</v>
      </c>
      <c r="G4422" s="3">
        <f t="shared" si="210"/>
        <v>2002</v>
      </c>
      <c r="H4422" s="4">
        <v>5</v>
      </c>
      <c r="I4422" s="3" t="s">
        <v>36</v>
      </c>
      <c r="J4422" s="3">
        <v>6</v>
      </c>
      <c r="K4422" s="3">
        <v>7</v>
      </c>
      <c r="L4422" s="3">
        <v>3</v>
      </c>
      <c r="M4422" s="3">
        <v>0</v>
      </c>
      <c r="N4422" s="3">
        <v>0</v>
      </c>
      <c r="O4422" s="3">
        <v>5</v>
      </c>
      <c r="P4422" s="3">
        <f t="shared" si="209"/>
        <v>21</v>
      </c>
      <c r="Q4422" s="3">
        <v>85</v>
      </c>
      <c r="R4422" s="3">
        <f t="shared" si="208"/>
        <v>1</v>
      </c>
      <c r="S4422" s="3">
        <v>21</v>
      </c>
      <c r="T4422" s="3">
        <f>IF(AND(H4422&lt;5,S4422&gt;=VLOOKUP(A4422,anni!$A$1:$O$32,6,0)),1,0)</f>
        <v>0</v>
      </c>
    </row>
    <row r="4423" spans="1:20" x14ac:dyDescent="0.3">
      <c r="A4423" s="3">
        <v>2002</v>
      </c>
      <c r="B4423" s="3">
        <v>205</v>
      </c>
      <c r="C4423" s="3" t="s">
        <v>101</v>
      </c>
      <c r="D4423" s="3" t="s">
        <v>102</v>
      </c>
      <c r="E4423" s="3" t="s">
        <v>102</v>
      </c>
      <c r="F4423" s="3">
        <v>4150</v>
      </c>
      <c r="G4423" s="3">
        <f t="shared" si="210"/>
        <v>2002</v>
      </c>
      <c r="H4423" s="4">
        <v>4</v>
      </c>
      <c r="I4423" s="3" t="s">
        <v>36</v>
      </c>
      <c r="J4423" s="3">
        <v>7</v>
      </c>
      <c r="K4423" s="3">
        <v>6</v>
      </c>
      <c r="L4423" s="3">
        <v>7</v>
      </c>
      <c r="M4423" s="3">
        <v>7</v>
      </c>
      <c r="N4423" s="3">
        <v>3</v>
      </c>
      <c r="O4423" s="3">
        <v>0</v>
      </c>
      <c r="P4423" s="3">
        <f t="shared" si="209"/>
        <v>36</v>
      </c>
      <c r="Q4423" s="3">
        <v>31</v>
      </c>
      <c r="R4423" s="3">
        <f t="shared" si="208"/>
        <v>3</v>
      </c>
      <c r="S4423" s="3">
        <v>30</v>
      </c>
      <c r="T4423" s="3">
        <f>IF(AND(H4423&lt;5,S4423&gt;=VLOOKUP(A4423,anni!$A$1:$O$32,6,0)),1,0)</f>
        <v>0</v>
      </c>
    </row>
    <row r="4424" spans="1:20" x14ac:dyDescent="0.3">
      <c r="A4424" s="3">
        <v>2002</v>
      </c>
      <c r="B4424" s="3">
        <v>206</v>
      </c>
      <c r="C4424" s="3" t="s">
        <v>39</v>
      </c>
      <c r="D4424" s="3" t="s">
        <v>40</v>
      </c>
      <c r="E4424" s="3" t="s">
        <v>40</v>
      </c>
      <c r="F4424" s="3">
        <v>4151</v>
      </c>
      <c r="G4424" s="3">
        <f t="shared" si="210"/>
        <v>2002</v>
      </c>
      <c r="H4424" s="4">
        <v>4</v>
      </c>
      <c r="I4424" s="3" t="s">
        <v>36</v>
      </c>
      <c r="J4424" s="3">
        <v>7</v>
      </c>
      <c r="K4424" s="3">
        <v>5</v>
      </c>
      <c r="L4424" s="3">
        <v>7</v>
      </c>
      <c r="M4424" s="3">
        <v>7</v>
      </c>
      <c r="N4424" s="3">
        <v>7</v>
      </c>
      <c r="O4424" s="3">
        <v>0</v>
      </c>
      <c r="P4424" s="3">
        <f t="shared" si="209"/>
        <v>39.6</v>
      </c>
      <c r="Q4424" s="3">
        <v>20</v>
      </c>
      <c r="R4424" s="3">
        <f t="shared" si="208"/>
        <v>3</v>
      </c>
      <c r="S4424" s="3">
        <v>33</v>
      </c>
      <c r="T4424" s="3">
        <f>IF(AND(H4424&lt;5,S4424&gt;=VLOOKUP(A4424,anni!$A$1:$O$32,6,0)),1,0)</f>
        <v>0</v>
      </c>
    </row>
    <row r="4425" spans="1:20" x14ac:dyDescent="0.3">
      <c r="A4425" s="3">
        <v>2002</v>
      </c>
      <c r="B4425" s="3">
        <v>207</v>
      </c>
      <c r="C4425" s="3" t="s">
        <v>56</v>
      </c>
      <c r="D4425" s="3" t="s">
        <v>126</v>
      </c>
      <c r="E4425" s="3" t="s">
        <v>126</v>
      </c>
      <c r="F4425" s="3">
        <v>4253</v>
      </c>
      <c r="G4425" s="3">
        <f t="shared" si="210"/>
        <v>2002</v>
      </c>
      <c r="H4425" s="4">
        <v>5</v>
      </c>
      <c r="I4425" s="3" t="s">
        <v>36</v>
      </c>
      <c r="J4425" s="3">
        <v>7</v>
      </c>
      <c r="K4425" s="3">
        <v>7</v>
      </c>
      <c r="L4425" s="3">
        <v>0</v>
      </c>
      <c r="M4425" s="3">
        <v>5</v>
      </c>
      <c r="N4425" s="3">
        <v>0</v>
      </c>
      <c r="O4425" s="3">
        <v>2</v>
      </c>
      <c r="P4425" s="3">
        <f t="shared" si="209"/>
        <v>21</v>
      </c>
      <c r="Q4425" s="3">
        <v>85</v>
      </c>
      <c r="R4425" s="3">
        <f t="shared" si="208"/>
        <v>1</v>
      </c>
      <c r="S4425" s="3">
        <v>21</v>
      </c>
      <c r="T4425" s="3">
        <f>IF(AND(H4425&lt;5,S4425&gt;=VLOOKUP(A4425,anni!$A$1:$O$32,6,0)),1,0)</f>
        <v>0</v>
      </c>
    </row>
    <row r="4426" spans="1:20" x14ac:dyDescent="0.3">
      <c r="A4426" s="3">
        <v>2002</v>
      </c>
      <c r="B4426" s="3">
        <v>208</v>
      </c>
      <c r="C4426" s="3" t="s">
        <v>34</v>
      </c>
      <c r="D4426" s="3" t="s">
        <v>41</v>
      </c>
      <c r="E4426" s="3" t="s">
        <v>41</v>
      </c>
      <c r="F4426" s="3">
        <v>4254</v>
      </c>
      <c r="G4426" s="3">
        <f t="shared" si="210"/>
        <v>2002</v>
      </c>
      <c r="H4426" s="4">
        <v>5</v>
      </c>
      <c r="I4426" s="3" t="s">
        <v>36</v>
      </c>
      <c r="J4426" s="3">
        <v>2</v>
      </c>
      <c r="K4426" s="3">
        <v>7</v>
      </c>
      <c r="L4426" s="3">
        <v>6</v>
      </c>
      <c r="M4426" s="3">
        <v>4</v>
      </c>
      <c r="N4426" s="3">
        <v>1</v>
      </c>
      <c r="O4426" s="3">
        <v>2</v>
      </c>
      <c r="P4426" s="3">
        <f t="shared" si="209"/>
        <v>22</v>
      </c>
      <c r="Q4426" s="3">
        <v>81</v>
      </c>
      <c r="R4426" s="3">
        <f t="shared" si="208"/>
        <v>1</v>
      </c>
      <c r="S4426" s="3">
        <v>22</v>
      </c>
      <c r="T4426" s="3">
        <f>IF(AND(H4426&lt;5,S4426&gt;=VLOOKUP(A4426,anni!$A$1:$O$32,6,0)),1,0)</f>
        <v>0</v>
      </c>
    </row>
    <row r="4427" spans="1:20" x14ac:dyDescent="0.3">
      <c r="A4427" s="3">
        <v>2002</v>
      </c>
      <c r="B4427" s="3">
        <v>209</v>
      </c>
      <c r="C4427" s="3" t="s">
        <v>56</v>
      </c>
      <c r="D4427" s="3" t="s">
        <v>93</v>
      </c>
      <c r="E4427" s="3" t="s">
        <v>93</v>
      </c>
      <c r="F4427" s="3">
        <v>4417</v>
      </c>
      <c r="G4427" s="3">
        <f t="shared" si="210"/>
        <v>2002</v>
      </c>
      <c r="H4427" s="4">
        <v>1</v>
      </c>
      <c r="I4427" s="3" t="s">
        <v>31</v>
      </c>
      <c r="J4427" s="3">
        <v>2</v>
      </c>
      <c r="K4427" s="3">
        <v>7</v>
      </c>
      <c r="L4427" s="3">
        <v>1</v>
      </c>
      <c r="M4427" s="3">
        <v>0</v>
      </c>
      <c r="N4427" s="3">
        <v>0</v>
      </c>
      <c r="O4427" s="3">
        <v>0</v>
      </c>
      <c r="P4427" s="3">
        <f t="shared" si="209"/>
        <v>18</v>
      </c>
      <c r="Q4427" s="3">
        <v>202</v>
      </c>
      <c r="R4427" s="3">
        <f t="shared" si="208"/>
        <v>2</v>
      </c>
      <c r="S4427" s="3">
        <v>10</v>
      </c>
      <c r="T4427" s="3">
        <f>IF(AND(H4427&lt;5,S4427&gt;=VLOOKUP(A4427,anni!$A$1:$O$32,6,0)),1,0)</f>
        <v>0</v>
      </c>
    </row>
    <row r="4428" spans="1:20" x14ac:dyDescent="0.3">
      <c r="A4428" s="3">
        <v>2002</v>
      </c>
      <c r="B4428" s="3">
        <v>210</v>
      </c>
      <c r="C4428" s="3" t="s">
        <v>86</v>
      </c>
      <c r="D4428" s="3" t="s">
        <v>131</v>
      </c>
      <c r="E4428" s="3" t="s">
        <v>131</v>
      </c>
      <c r="F4428" s="3">
        <v>4392</v>
      </c>
      <c r="G4428" s="3">
        <f t="shared" si="210"/>
        <v>2002</v>
      </c>
      <c r="H4428" s="4">
        <v>2</v>
      </c>
      <c r="I4428" s="3" t="s">
        <v>31</v>
      </c>
      <c r="J4428" s="3">
        <v>7</v>
      </c>
      <c r="K4428" s="3">
        <v>7</v>
      </c>
      <c r="L4428" s="3">
        <v>1</v>
      </c>
      <c r="M4428" s="3">
        <v>0</v>
      </c>
      <c r="N4428" s="3">
        <v>0</v>
      </c>
      <c r="O4428" s="3">
        <v>2</v>
      </c>
      <c r="P4428" s="3">
        <f t="shared" si="209"/>
        <v>27.200000000000003</v>
      </c>
      <c r="Q4428" s="3">
        <v>123</v>
      </c>
      <c r="R4428" s="3">
        <f t="shared" si="208"/>
        <v>3</v>
      </c>
      <c r="S4428" s="3">
        <v>17</v>
      </c>
      <c r="T4428" s="3">
        <f>IF(AND(H4428&lt;5,S4428&gt;=VLOOKUP(A4428,anni!$A$1:$O$32,6,0)),1,0)</f>
        <v>0</v>
      </c>
    </row>
    <row r="4429" spans="1:20" x14ac:dyDescent="0.3">
      <c r="A4429" s="3">
        <v>2002</v>
      </c>
      <c r="B4429" s="3">
        <v>211</v>
      </c>
      <c r="C4429" s="3" t="s">
        <v>39</v>
      </c>
      <c r="D4429" s="3" t="s">
        <v>40</v>
      </c>
      <c r="E4429" s="3" t="s">
        <v>40</v>
      </c>
      <c r="F4429" s="3">
        <v>4255</v>
      </c>
      <c r="G4429" s="3">
        <f t="shared" si="210"/>
        <v>2002</v>
      </c>
      <c r="H4429" s="4">
        <v>5</v>
      </c>
      <c r="I4429" s="3" t="s">
        <v>36</v>
      </c>
      <c r="J4429" s="3">
        <v>6</v>
      </c>
      <c r="K4429" s="3">
        <v>7</v>
      </c>
      <c r="L4429" s="3">
        <v>1</v>
      </c>
      <c r="M4429" s="3">
        <v>7</v>
      </c>
      <c r="N4429" s="3">
        <v>2</v>
      </c>
      <c r="O4429" s="3">
        <v>0</v>
      </c>
      <c r="P4429" s="3">
        <f t="shared" si="209"/>
        <v>23</v>
      </c>
      <c r="Q4429" s="3">
        <v>69</v>
      </c>
      <c r="R4429" s="3">
        <f t="shared" si="208"/>
        <v>1</v>
      </c>
      <c r="S4429" s="3">
        <v>23</v>
      </c>
      <c r="T4429" s="3">
        <f>IF(AND(H4429&lt;5,S4429&gt;=VLOOKUP(A4429,anni!$A$1:$O$32,6,0)),1,0)</f>
        <v>0</v>
      </c>
    </row>
    <row r="4430" spans="1:20" x14ac:dyDescent="0.3">
      <c r="A4430" s="3">
        <v>2002</v>
      </c>
      <c r="B4430" s="3">
        <v>212</v>
      </c>
      <c r="C4430" s="3" t="s">
        <v>43</v>
      </c>
      <c r="D4430" s="3" t="s">
        <v>91</v>
      </c>
      <c r="E4430" s="3" t="s">
        <v>91</v>
      </c>
      <c r="F4430" s="3">
        <v>4153</v>
      </c>
      <c r="G4430" s="3">
        <f t="shared" si="210"/>
        <v>2002</v>
      </c>
      <c r="H4430" s="4">
        <v>4</v>
      </c>
      <c r="I4430" s="3" t="s">
        <v>36</v>
      </c>
      <c r="J4430" s="3">
        <v>7</v>
      </c>
      <c r="K4430" s="3">
        <v>7</v>
      </c>
      <c r="L4430" s="3">
        <v>1</v>
      </c>
      <c r="M4430" s="3">
        <v>2</v>
      </c>
      <c r="N4430" s="3">
        <v>7</v>
      </c>
      <c r="O4430" s="3">
        <v>2</v>
      </c>
      <c r="P4430" s="3">
        <f t="shared" si="209"/>
        <v>31.2</v>
      </c>
      <c r="Q4430" s="3">
        <v>49</v>
      </c>
      <c r="R4430" s="3">
        <f t="shared" si="208"/>
        <v>3</v>
      </c>
      <c r="S4430" s="3">
        <v>26</v>
      </c>
      <c r="T4430" s="3">
        <f>IF(AND(H4430&lt;5,S4430&gt;=VLOOKUP(A4430,anni!$A$1:$O$32,6,0)),1,0)</f>
        <v>0</v>
      </c>
    </row>
    <row r="4431" spans="1:20" x14ac:dyDescent="0.3">
      <c r="A4431" s="3">
        <v>2002</v>
      </c>
      <c r="B4431" s="3">
        <v>213</v>
      </c>
      <c r="C4431" s="3" t="s">
        <v>59</v>
      </c>
      <c r="D4431" s="3" t="s">
        <v>60</v>
      </c>
      <c r="E4431" s="3" t="s">
        <v>60</v>
      </c>
      <c r="F4431" s="3">
        <v>4418</v>
      </c>
      <c r="G4431" s="3">
        <f t="shared" si="210"/>
        <v>2002</v>
      </c>
      <c r="H4431" s="4">
        <v>1</v>
      </c>
      <c r="I4431" s="3" t="s">
        <v>31</v>
      </c>
      <c r="J4431" s="3">
        <v>1</v>
      </c>
      <c r="K4431" s="3">
        <v>2</v>
      </c>
      <c r="L4431" s="3">
        <v>0</v>
      </c>
      <c r="M4431" s="3">
        <v>0</v>
      </c>
      <c r="N4431" s="3">
        <v>2</v>
      </c>
      <c r="O4431" s="3">
        <v>0</v>
      </c>
      <c r="P4431" s="3">
        <f t="shared" si="209"/>
        <v>9</v>
      </c>
      <c r="Q4431" s="3">
        <v>254</v>
      </c>
      <c r="R4431" s="3">
        <f t="shared" si="208"/>
        <v>1</v>
      </c>
      <c r="S4431" s="3">
        <v>5</v>
      </c>
      <c r="T4431" s="3">
        <f>IF(AND(H4431&lt;5,S4431&gt;=VLOOKUP(A4431,anni!$A$1:$O$32,6,0)),1,0)</f>
        <v>0</v>
      </c>
    </row>
    <row r="4432" spans="1:20" x14ac:dyDescent="0.3">
      <c r="A4432" s="3">
        <v>2002</v>
      </c>
      <c r="B4432" s="3">
        <v>214</v>
      </c>
      <c r="C4432" s="3" t="s">
        <v>34</v>
      </c>
      <c r="D4432" s="3" t="s">
        <v>35</v>
      </c>
      <c r="E4432" s="3" t="s">
        <v>35</v>
      </c>
      <c r="F4432" s="3">
        <v>3954</v>
      </c>
      <c r="G4432" s="3">
        <f t="shared" si="210"/>
        <v>2002</v>
      </c>
      <c r="H4432" s="4">
        <v>5</v>
      </c>
      <c r="I4432" s="3" t="s">
        <v>36</v>
      </c>
      <c r="J4432" s="3">
        <v>7</v>
      </c>
      <c r="K4432" s="3">
        <v>7</v>
      </c>
      <c r="L4432" s="3">
        <v>7</v>
      </c>
      <c r="M4432" s="3">
        <v>7</v>
      </c>
      <c r="N4432" s="3">
        <v>7</v>
      </c>
      <c r="O4432" s="3">
        <v>6</v>
      </c>
      <c r="P4432" s="3">
        <f t="shared" si="209"/>
        <v>41</v>
      </c>
      <c r="Q4432" s="3">
        <v>2</v>
      </c>
      <c r="R4432" s="3">
        <f t="shared" si="208"/>
        <v>3</v>
      </c>
      <c r="S4432" s="3">
        <v>41</v>
      </c>
      <c r="T4432" s="3">
        <f>IF(AND(H4432&lt;5,S4432&gt;=VLOOKUP(A4432,anni!$A$1:$O$32,6,0)),1,0)</f>
        <v>0</v>
      </c>
    </row>
    <row r="4433" spans="1:20" x14ac:dyDescent="0.3">
      <c r="A4433" s="3">
        <v>2002</v>
      </c>
      <c r="B4433" s="3">
        <v>215</v>
      </c>
      <c r="C4433" s="3" t="s">
        <v>34</v>
      </c>
      <c r="D4433" s="3" t="s">
        <v>88</v>
      </c>
      <c r="E4433" s="3" t="s">
        <v>88</v>
      </c>
      <c r="F4433" s="3">
        <v>4349</v>
      </c>
      <c r="G4433" s="3">
        <f t="shared" si="210"/>
        <v>2002</v>
      </c>
      <c r="H4433" s="4">
        <v>3</v>
      </c>
      <c r="I4433" s="3" t="s">
        <v>36</v>
      </c>
      <c r="J4433" s="3">
        <v>6</v>
      </c>
      <c r="K4433" s="3">
        <v>5</v>
      </c>
      <c r="L4433" s="3">
        <v>4</v>
      </c>
      <c r="M4433" s="3">
        <v>5</v>
      </c>
      <c r="N4433" s="3">
        <v>0</v>
      </c>
      <c r="O4433" s="3">
        <v>0</v>
      </c>
      <c r="P4433" s="3">
        <f t="shared" si="209"/>
        <v>28</v>
      </c>
      <c r="Q4433" s="3">
        <v>97</v>
      </c>
      <c r="R4433" s="3">
        <f t="shared" si="208"/>
        <v>2</v>
      </c>
      <c r="S4433" s="3">
        <v>20</v>
      </c>
      <c r="T4433" s="3">
        <f>IF(AND(H4433&lt;5,S4433&gt;=VLOOKUP(A4433,anni!$A$1:$O$32,6,0)),1,0)</f>
        <v>0</v>
      </c>
    </row>
    <row r="4434" spans="1:20" x14ac:dyDescent="0.3">
      <c r="A4434" s="3">
        <v>2002</v>
      </c>
      <c r="B4434" s="3">
        <v>216</v>
      </c>
      <c r="C4434" s="3" t="s">
        <v>29</v>
      </c>
      <c r="D4434" s="3" t="s">
        <v>124</v>
      </c>
      <c r="E4434" s="3" t="s">
        <v>124</v>
      </c>
      <c r="F4434" s="3">
        <v>4350</v>
      </c>
      <c r="G4434" s="3">
        <f t="shared" si="210"/>
        <v>2002</v>
      </c>
      <c r="H4434" s="4">
        <v>3</v>
      </c>
      <c r="I4434" s="3" t="s">
        <v>36</v>
      </c>
      <c r="J4434" s="3">
        <v>7</v>
      </c>
      <c r="K4434" s="3">
        <v>0</v>
      </c>
      <c r="L4434" s="3">
        <v>1</v>
      </c>
      <c r="M4434" s="3">
        <v>0</v>
      </c>
      <c r="N4434" s="3">
        <v>0</v>
      </c>
      <c r="O4434" s="3">
        <v>2</v>
      </c>
      <c r="P4434" s="3">
        <f t="shared" si="209"/>
        <v>14</v>
      </c>
      <c r="Q4434" s="3">
        <v>202</v>
      </c>
      <c r="R4434" s="3">
        <f t="shared" si="208"/>
        <v>1</v>
      </c>
      <c r="S4434" s="3">
        <v>10</v>
      </c>
      <c r="T4434" s="3">
        <f>IF(AND(H4434&lt;5,S4434&gt;=VLOOKUP(A4434,anni!$A$1:$O$32,6,0)),1,0)</f>
        <v>0</v>
      </c>
    </row>
    <row r="4435" spans="1:20" x14ac:dyDescent="0.3">
      <c r="A4435" s="3">
        <v>2002</v>
      </c>
      <c r="B4435" s="3">
        <v>217</v>
      </c>
      <c r="C4435" s="3" t="s">
        <v>152</v>
      </c>
      <c r="D4435" s="3" t="s">
        <v>133</v>
      </c>
      <c r="E4435" s="3" t="s">
        <v>133</v>
      </c>
      <c r="F4435" s="3">
        <v>4256</v>
      </c>
      <c r="G4435" s="3">
        <f t="shared" si="210"/>
        <v>2002</v>
      </c>
      <c r="H4435" s="4">
        <v>5</v>
      </c>
      <c r="I4435" s="3" t="s">
        <v>36</v>
      </c>
      <c r="J4435" s="3">
        <v>6</v>
      </c>
      <c r="K4435" s="3">
        <v>7</v>
      </c>
      <c r="L4435" s="3">
        <v>4</v>
      </c>
      <c r="M4435" s="3">
        <v>1</v>
      </c>
      <c r="N4435" s="3">
        <v>0</v>
      </c>
      <c r="O4435" s="3">
        <v>0</v>
      </c>
      <c r="P4435" s="3">
        <f t="shared" si="209"/>
        <v>18</v>
      </c>
      <c r="Q4435" s="3">
        <v>112</v>
      </c>
      <c r="R4435" s="3">
        <f t="shared" si="208"/>
        <v>1</v>
      </c>
      <c r="S4435" s="3">
        <v>18</v>
      </c>
      <c r="T4435" s="3">
        <f>IF(AND(H4435&lt;5,S4435&gt;=VLOOKUP(A4435,anni!$A$1:$O$32,6,0)),1,0)</f>
        <v>0</v>
      </c>
    </row>
    <row r="4436" spans="1:20" x14ac:dyDescent="0.3">
      <c r="A4436" s="3">
        <v>2002</v>
      </c>
      <c r="B4436" s="3">
        <v>218</v>
      </c>
      <c r="C4436" s="3" t="s">
        <v>29</v>
      </c>
      <c r="D4436" s="3" t="s">
        <v>75</v>
      </c>
      <c r="E4436" s="3" t="s">
        <v>75</v>
      </c>
      <c r="F4436" s="3">
        <v>4393</v>
      </c>
      <c r="G4436" s="3">
        <f t="shared" si="210"/>
        <v>2002</v>
      </c>
      <c r="H4436" s="4">
        <v>2</v>
      </c>
      <c r="I4436" s="3" t="s">
        <v>31</v>
      </c>
      <c r="J4436" s="3">
        <v>3</v>
      </c>
      <c r="K4436" s="3">
        <v>1</v>
      </c>
      <c r="L4436" s="3">
        <v>1</v>
      </c>
      <c r="M4436" s="3">
        <v>7</v>
      </c>
      <c r="N4436" s="3">
        <v>0</v>
      </c>
      <c r="O4436" s="3">
        <v>2</v>
      </c>
      <c r="P4436" s="3">
        <f t="shared" si="209"/>
        <v>22.400000000000002</v>
      </c>
      <c r="Q4436" s="3">
        <v>148</v>
      </c>
      <c r="R4436" s="3">
        <f t="shared" si="208"/>
        <v>4</v>
      </c>
      <c r="S4436" s="3">
        <v>14</v>
      </c>
      <c r="T4436" s="3">
        <f>IF(AND(H4436&lt;5,S4436&gt;=VLOOKUP(A4436,anni!$A$1:$O$32,6,0)),1,0)</f>
        <v>0</v>
      </c>
    </row>
    <row r="4437" spans="1:20" x14ac:dyDescent="0.3">
      <c r="A4437" s="3">
        <v>2002</v>
      </c>
      <c r="B4437" s="3">
        <v>219</v>
      </c>
      <c r="C4437" s="3" t="s">
        <v>34</v>
      </c>
      <c r="D4437" s="3" t="s">
        <v>35</v>
      </c>
      <c r="E4437" s="3" t="s">
        <v>35</v>
      </c>
      <c r="F4437" s="3">
        <v>4394</v>
      </c>
      <c r="G4437" s="3">
        <f t="shared" si="210"/>
        <v>2002</v>
      </c>
      <c r="H4437" s="4">
        <v>2</v>
      </c>
      <c r="I4437" s="3" t="s">
        <v>31</v>
      </c>
      <c r="J4437" s="3">
        <v>1</v>
      </c>
      <c r="K4437" s="3">
        <v>7</v>
      </c>
      <c r="L4437" s="3">
        <v>1</v>
      </c>
      <c r="M4437" s="3">
        <v>1</v>
      </c>
      <c r="N4437" s="3">
        <v>0</v>
      </c>
      <c r="O4437" s="3">
        <v>2</v>
      </c>
      <c r="P4437" s="3">
        <f t="shared" si="209"/>
        <v>19.200000000000003</v>
      </c>
      <c r="Q4437" s="3">
        <v>175</v>
      </c>
      <c r="R4437" s="3">
        <f t="shared" si="208"/>
        <v>2</v>
      </c>
      <c r="S4437" s="3">
        <v>12</v>
      </c>
      <c r="T4437" s="3">
        <f>IF(AND(H4437&lt;5,S4437&gt;=VLOOKUP(A4437,anni!$A$1:$O$32,6,0)),1,0)</f>
        <v>0</v>
      </c>
    </row>
    <row r="4438" spans="1:20" x14ac:dyDescent="0.3">
      <c r="A4438" s="3">
        <v>2002</v>
      </c>
      <c r="B4438" s="3">
        <v>220</v>
      </c>
      <c r="C4438" s="3" t="s">
        <v>69</v>
      </c>
      <c r="D4438" s="3" t="s">
        <v>89</v>
      </c>
      <c r="E4438" s="3" t="s">
        <v>89</v>
      </c>
      <c r="F4438" s="3">
        <v>4113</v>
      </c>
      <c r="G4438" s="3">
        <f t="shared" si="210"/>
        <v>2002</v>
      </c>
      <c r="H4438" s="4">
        <v>5</v>
      </c>
      <c r="I4438" s="3" t="s">
        <v>36</v>
      </c>
      <c r="J4438" s="3">
        <v>0</v>
      </c>
      <c r="K4438" s="3">
        <v>0</v>
      </c>
      <c r="L4438" s="3">
        <v>0</v>
      </c>
      <c r="M4438" s="3">
        <v>0</v>
      </c>
      <c r="N4438" s="3">
        <v>0</v>
      </c>
      <c r="O4438" s="3">
        <v>0</v>
      </c>
      <c r="P4438" s="3">
        <f t="shared" si="209"/>
        <v>0</v>
      </c>
      <c r="Q4438" s="3">
        <v>291</v>
      </c>
      <c r="R4438" s="3">
        <f t="shared" si="208"/>
        <v>2</v>
      </c>
      <c r="S4438" s="3">
        <v>0</v>
      </c>
      <c r="T4438" s="3">
        <f>IF(AND(H4438&lt;5,S4438&gt;=VLOOKUP(A4438,anni!$A$1:$O$32,6,0)),1,0)</f>
        <v>0</v>
      </c>
    </row>
    <row r="4439" spans="1:20" x14ac:dyDescent="0.3">
      <c r="A4439" s="3">
        <v>2002</v>
      </c>
      <c r="B4439" s="3">
        <v>221</v>
      </c>
      <c r="C4439" s="3" t="s">
        <v>53</v>
      </c>
      <c r="D4439" s="3" t="s">
        <v>113</v>
      </c>
      <c r="E4439" s="3" t="s">
        <v>113</v>
      </c>
      <c r="F4439" s="3">
        <v>4257</v>
      </c>
      <c r="G4439" s="3">
        <f t="shared" si="210"/>
        <v>2002</v>
      </c>
      <c r="H4439" s="4">
        <v>5</v>
      </c>
      <c r="I4439" s="3" t="s">
        <v>36</v>
      </c>
      <c r="J4439" s="3">
        <v>6</v>
      </c>
      <c r="K4439" s="3">
        <v>3</v>
      </c>
      <c r="L4439" s="3">
        <v>2</v>
      </c>
      <c r="M4439" s="3">
        <v>1</v>
      </c>
      <c r="N4439" s="3">
        <v>0</v>
      </c>
      <c r="O4439" s="3">
        <v>0</v>
      </c>
      <c r="P4439" s="3">
        <f t="shared" si="209"/>
        <v>12</v>
      </c>
      <c r="Q4439" s="3">
        <v>175</v>
      </c>
      <c r="R4439" s="3">
        <f t="shared" si="208"/>
        <v>1</v>
      </c>
      <c r="S4439" s="3">
        <v>12</v>
      </c>
      <c r="T4439" s="3">
        <f>IF(AND(H4439&lt;5,S4439&gt;=VLOOKUP(A4439,anni!$A$1:$O$32,6,0)),1,0)</f>
        <v>0</v>
      </c>
    </row>
    <row r="4440" spans="1:20" x14ac:dyDescent="0.3">
      <c r="A4440" s="3">
        <v>2002</v>
      </c>
      <c r="B4440" s="3">
        <v>222</v>
      </c>
      <c r="C4440" s="3" t="s">
        <v>37</v>
      </c>
      <c r="D4440" s="3" t="s">
        <v>38</v>
      </c>
      <c r="E4440" s="3" t="s">
        <v>38</v>
      </c>
      <c r="F4440" s="3">
        <v>4258</v>
      </c>
      <c r="G4440" s="3">
        <f t="shared" si="210"/>
        <v>2002</v>
      </c>
      <c r="H4440" s="4">
        <v>5</v>
      </c>
      <c r="I4440" s="3" t="s">
        <v>36</v>
      </c>
      <c r="J4440" s="3">
        <v>2</v>
      </c>
      <c r="K4440" s="3">
        <v>1</v>
      </c>
      <c r="L4440" s="3">
        <v>4</v>
      </c>
      <c r="M4440" s="3">
        <v>2</v>
      </c>
      <c r="N4440" s="3">
        <v>0</v>
      </c>
      <c r="O4440" s="3">
        <v>0</v>
      </c>
      <c r="P4440" s="3">
        <f t="shared" si="209"/>
        <v>9</v>
      </c>
      <c r="Q4440" s="3">
        <v>214</v>
      </c>
      <c r="R4440" s="3">
        <f t="shared" si="208"/>
        <v>1</v>
      </c>
      <c r="S4440" s="3">
        <v>9</v>
      </c>
      <c r="T4440" s="3">
        <f>IF(AND(H4440&lt;5,S4440&gt;=VLOOKUP(A4440,anni!$A$1:$O$32,6,0)),1,0)</f>
        <v>0</v>
      </c>
    </row>
    <row r="4441" spans="1:20" x14ac:dyDescent="0.3">
      <c r="A4441" s="3">
        <v>2002</v>
      </c>
      <c r="B4441" s="3">
        <v>223</v>
      </c>
      <c r="C4441" s="3" t="s">
        <v>39</v>
      </c>
      <c r="D4441" s="3" t="s">
        <v>65</v>
      </c>
      <c r="E4441" s="3" t="s">
        <v>65</v>
      </c>
      <c r="F4441" s="3">
        <v>4259</v>
      </c>
      <c r="G4441" s="3">
        <f t="shared" si="210"/>
        <v>2002</v>
      </c>
      <c r="H4441" s="4">
        <v>5</v>
      </c>
      <c r="I4441" s="3" t="s">
        <v>36</v>
      </c>
      <c r="J4441" s="3">
        <v>2</v>
      </c>
      <c r="K4441" s="3">
        <v>0</v>
      </c>
      <c r="L4441" s="3">
        <v>3</v>
      </c>
      <c r="M4441" s="3">
        <v>5</v>
      </c>
      <c r="N4441" s="3">
        <v>0</v>
      </c>
      <c r="O4441" s="3">
        <v>0</v>
      </c>
      <c r="P4441" s="3">
        <f t="shared" si="209"/>
        <v>10</v>
      </c>
      <c r="Q4441" s="3">
        <v>202</v>
      </c>
      <c r="R4441" s="3">
        <f t="shared" si="208"/>
        <v>1</v>
      </c>
      <c r="S4441" s="3">
        <v>10</v>
      </c>
      <c r="T4441" s="3">
        <f>IF(AND(H4441&lt;5,S4441&gt;=VLOOKUP(A4441,anni!$A$1:$O$32,6,0)),1,0)</f>
        <v>0</v>
      </c>
    </row>
    <row r="4442" spans="1:20" x14ac:dyDescent="0.3">
      <c r="A4442" s="3">
        <v>2002</v>
      </c>
      <c r="B4442" s="3">
        <v>224</v>
      </c>
      <c r="C4442" s="3" t="s">
        <v>86</v>
      </c>
      <c r="D4442" s="3" t="s">
        <v>87</v>
      </c>
      <c r="E4442" s="3" t="s">
        <v>87</v>
      </c>
      <c r="F4442" s="3">
        <v>4314</v>
      </c>
      <c r="G4442" s="3">
        <f t="shared" si="210"/>
        <v>2002</v>
      </c>
      <c r="H4442" s="4">
        <v>4</v>
      </c>
      <c r="I4442" s="3" t="s">
        <v>36</v>
      </c>
      <c r="J4442" s="3">
        <v>7</v>
      </c>
      <c r="K4442" s="3">
        <v>0</v>
      </c>
      <c r="L4442" s="3">
        <v>1</v>
      </c>
      <c r="M4442" s="3">
        <v>0</v>
      </c>
      <c r="N4442" s="3">
        <v>0</v>
      </c>
      <c r="O4442" s="3">
        <v>2</v>
      </c>
      <c r="P4442" s="3">
        <f t="shared" si="209"/>
        <v>12</v>
      </c>
      <c r="Q4442" s="3">
        <v>202</v>
      </c>
      <c r="R4442" s="3">
        <f t="shared" si="208"/>
        <v>2</v>
      </c>
      <c r="S4442" s="3">
        <v>10</v>
      </c>
      <c r="T4442" s="3">
        <f>IF(AND(H4442&lt;5,S4442&gt;=VLOOKUP(A4442,anni!$A$1:$O$32,6,0)),1,0)</f>
        <v>0</v>
      </c>
    </row>
    <row r="4443" spans="1:20" x14ac:dyDescent="0.3">
      <c r="A4443" s="3">
        <v>2002</v>
      </c>
      <c r="B4443" s="3">
        <v>225</v>
      </c>
      <c r="C4443" s="3" t="s">
        <v>56</v>
      </c>
      <c r="D4443" s="3" t="s">
        <v>66</v>
      </c>
      <c r="E4443" s="3" t="s">
        <v>66</v>
      </c>
      <c r="F4443" s="3">
        <v>4419</v>
      </c>
      <c r="G4443" s="3">
        <f t="shared" si="210"/>
        <v>2002</v>
      </c>
      <c r="H4443" s="4">
        <v>1</v>
      </c>
      <c r="I4443" s="3" t="s">
        <v>31</v>
      </c>
      <c r="J4443" s="3">
        <v>2</v>
      </c>
      <c r="K4443" s="3">
        <v>7</v>
      </c>
      <c r="L4443" s="3">
        <v>0</v>
      </c>
      <c r="M4443" s="3">
        <v>0</v>
      </c>
      <c r="N4443" s="3">
        <v>0</v>
      </c>
      <c r="O4443" s="3">
        <v>0</v>
      </c>
      <c r="P4443" s="3">
        <f t="shared" si="209"/>
        <v>16.2</v>
      </c>
      <c r="Q4443" s="3">
        <v>214</v>
      </c>
      <c r="R4443" s="3">
        <f t="shared" si="208"/>
        <v>5</v>
      </c>
      <c r="S4443" s="3">
        <v>9</v>
      </c>
      <c r="T4443" s="3">
        <f>IF(AND(H4443&lt;5,S4443&gt;=VLOOKUP(A4443,anni!$A$1:$O$32,6,0)),1,0)</f>
        <v>0</v>
      </c>
    </row>
    <row r="4444" spans="1:20" x14ac:dyDescent="0.3">
      <c r="A4444" s="3">
        <v>2002</v>
      </c>
      <c r="B4444" s="3">
        <v>226</v>
      </c>
      <c r="C4444" s="3" t="s">
        <v>62</v>
      </c>
      <c r="D4444" s="3" t="s">
        <v>110</v>
      </c>
      <c r="E4444" s="3" t="s">
        <v>110</v>
      </c>
      <c r="F4444" s="3">
        <v>4116</v>
      </c>
      <c r="G4444" s="3">
        <f t="shared" si="210"/>
        <v>2002</v>
      </c>
      <c r="H4444" s="4">
        <v>5</v>
      </c>
      <c r="I4444" s="3" t="s">
        <v>36</v>
      </c>
      <c r="J4444" s="3">
        <v>6</v>
      </c>
      <c r="K4444" s="3">
        <v>5</v>
      </c>
      <c r="L4444" s="3">
        <v>0</v>
      </c>
      <c r="M4444" s="3">
        <v>1</v>
      </c>
      <c r="N4444" s="3">
        <v>1</v>
      </c>
      <c r="O4444" s="3">
        <v>4</v>
      </c>
      <c r="P4444" s="3">
        <f t="shared" si="209"/>
        <v>17</v>
      </c>
      <c r="Q4444" s="3">
        <v>123</v>
      </c>
      <c r="R4444" s="3">
        <f t="shared" si="208"/>
        <v>2</v>
      </c>
      <c r="S4444" s="3">
        <v>17</v>
      </c>
      <c r="T4444" s="3">
        <f>IF(AND(H4444&lt;5,S4444&gt;=VLOOKUP(A4444,anni!$A$1:$O$32,6,0)),1,0)</f>
        <v>0</v>
      </c>
    </row>
    <row r="4445" spans="1:20" x14ac:dyDescent="0.3">
      <c r="A4445" s="3">
        <v>2002</v>
      </c>
      <c r="B4445" s="3">
        <v>227</v>
      </c>
      <c r="C4445" s="3" t="s">
        <v>106</v>
      </c>
      <c r="D4445" s="3" t="s">
        <v>141</v>
      </c>
      <c r="E4445" s="3" t="s">
        <v>141</v>
      </c>
      <c r="F4445" s="3">
        <v>4260</v>
      </c>
      <c r="G4445" s="3">
        <f t="shared" si="210"/>
        <v>2002</v>
      </c>
      <c r="H4445" s="4">
        <v>5</v>
      </c>
      <c r="I4445" s="3" t="s">
        <v>36</v>
      </c>
      <c r="J4445" s="3">
        <v>1</v>
      </c>
      <c r="K4445" s="3">
        <v>4</v>
      </c>
      <c r="L4445" s="3">
        <v>2</v>
      </c>
      <c r="M4445" s="3">
        <v>2</v>
      </c>
      <c r="N4445" s="3">
        <v>0</v>
      </c>
      <c r="O4445" s="3">
        <v>0</v>
      </c>
      <c r="P4445" s="3">
        <f t="shared" si="209"/>
        <v>9</v>
      </c>
      <c r="Q4445" s="3">
        <v>214</v>
      </c>
      <c r="R4445" s="3">
        <f t="shared" si="208"/>
        <v>1</v>
      </c>
      <c r="S4445" s="3">
        <v>9</v>
      </c>
      <c r="T4445" s="3">
        <f>IF(AND(H4445&lt;5,S4445&gt;=VLOOKUP(A4445,anni!$A$1:$O$32,6,0)),1,0)</f>
        <v>0</v>
      </c>
    </row>
    <row r="4446" spans="1:20" x14ac:dyDescent="0.3">
      <c r="A4446" s="3">
        <v>2002</v>
      </c>
      <c r="B4446" s="3">
        <v>228</v>
      </c>
      <c r="C4446" s="3" t="s">
        <v>47</v>
      </c>
      <c r="D4446" s="3" t="s">
        <v>81</v>
      </c>
      <c r="E4446" s="3" t="s">
        <v>81</v>
      </c>
      <c r="F4446" s="3">
        <v>3989</v>
      </c>
      <c r="G4446" s="3">
        <f t="shared" si="210"/>
        <v>2002</v>
      </c>
      <c r="H4446" s="4">
        <v>3</v>
      </c>
      <c r="I4446" s="3" t="s">
        <v>36</v>
      </c>
      <c r="J4446" s="3">
        <v>7</v>
      </c>
      <c r="K4446" s="3">
        <v>7</v>
      </c>
      <c r="L4446" s="3">
        <v>4</v>
      </c>
      <c r="M4446" s="3">
        <v>7</v>
      </c>
      <c r="N4446" s="3">
        <v>7</v>
      </c>
      <c r="O4446" s="3">
        <v>5</v>
      </c>
      <c r="P4446" s="3">
        <f t="shared" si="209"/>
        <v>51.8</v>
      </c>
      <c r="Q4446" s="3">
        <v>8</v>
      </c>
      <c r="R4446" s="3">
        <f t="shared" si="208"/>
        <v>5</v>
      </c>
      <c r="S4446" s="3">
        <v>37</v>
      </c>
      <c r="T4446" s="3">
        <f>IF(AND(H4446&lt;5,S4446&gt;=VLOOKUP(A4446,anni!$A$1:$O$32,6,0)),1,0)</f>
        <v>0</v>
      </c>
    </row>
    <row r="4447" spans="1:20" x14ac:dyDescent="0.3">
      <c r="A4447" s="3">
        <v>2002</v>
      </c>
      <c r="B4447" s="3">
        <v>229</v>
      </c>
      <c r="C4447" s="3" t="s">
        <v>47</v>
      </c>
      <c r="D4447" s="3" t="s">
        <v>105</v>
      </c>
      <c r="E4447" s="3" t="s">
        <v>105</v>
      </c>
      <c r="F4447" s="3">
        <v>4315</v>
      </c>
      <c r="G4447" s="3">
        <f t="shared" si="210"/>
        <v>2002</v>
      </c>
      <c r="H4447" s="4">
        <v>4</v>
      </c>
      <c r="I4447" s="3" t="s">
        <v>36</v>
      </c>
      <c r="J4447" s="3">
        <v>3</v>
      </c>
      <c r="K4447" s="3">
        <v>7</v>
      </c>
      <c r="L4447" s="3">
        <v>4</v>
      </c>
      <c r="M4447" s="3">
        <v>7</v>
      </c>
      <c r="N4447" s="3">
        <v>0</v>
      </c>
      <c r="O4447" s="3">
        <v>2</v>
      </c>
      <c r="P4447" s="3">
        <f t="shared" si="209"/>
        <v>27.599999999999998</v>
      </c>
      <c r="Q4447" s="3">
        <v>69</v>
      </c>
      <c r="R4447" s="3">
        <f t="shared" si="208"/>
        <v>2</v>
      </c>
      <c r="S4447" s="3">
        <v>23</v>
      </c>
      <c r="T4447" s="3">
        <f>IF(AND(H4447&lt;5,S4447&gt;=VLOOKUP(A4447,anni!$A$1:$O$32,6,0)),1,0)</f>
        <v>0</v>
      </c>
    </row>
    <row r="4448" spans="1:20" x14ac:dyDescent="0.3">
      <c r="A4448" s="3">
        <v>2002</v>
      </c>
      <c r="B4448" s="3">
        <v>230</v>
      </c>
      <c r="C4448" s="3" t="s">
        <v>69</v>
      </c>
      <c r="D4448" s="3" t="s">
        <v>89</v>
      </c>
      <c r="E4448" s="3" t="s">
        <v>89</v>
      </c>
      <c r="F4448" s="3">
        <v>4261</v>
      </c>
      <c r="G4448" s="3">
        <f t="shared" si="210"/>
        <v>2002</v>
      </c>
      <c r="H4448" s="4">
        <v>5</v>
      </c>
      <c r="I4448" s="3" t="s">
        <v>36</v>
      </c>
      <c r="J4448" s="3">
        <v>7</v>
      </c>
      <c r="K4448" s="3">
        <v>0</v>
      </c>
      <c r="L4448" s="3">
        <v>0</v>
      </c>
      <c r="M4448" s="3">
        <v>0</v>
      </c>
      <c r="N4448" s="3">
        <v>0</v>
      </c>
      <c r="O4448" s="3">
        <v>2</v>
      </c>
      <c r="P4448" s="3">
        <f t="shared" si="209"/>
        <v>9</v>
      </c>
      <c r="Q4448" s="3">
        <v>214</v>
      </c>
      <c r="R4448" s="3">
        <f t="shared" si="208"/>
        <v>1</v>
      </c>
      <c r="S4448" s="3">
        <v>9</v>
      </c>
      <c r="T4448" s="3">
        <f>IF(AND(H4448&lt;5,S4448&gt;=VLOOKUP(A4448,anni!$A$1:$O$32,6,0)),1,0)</f>
        <v>0</v>
      </c>
    </row>
    <row r="4449" spans="1:20" x14ac:dyDescent="0.3">
      <c r="A4449" s="3">
        <v>2002</v>
      </c>
      <c r="B4449" s="3">
        <v>231</v>
      </c>
      <c r="C4449" s="3" t="s">
        <v>32</v>
      </c>
      <c r="D4449" s="3" t="s">
        <v>61</v>
      </c>
      <c r="E4449" s="3" t="s">
        <v>61</v>
      </c>
      <c r="F4449" s="3">
        <v>4420</v>
      </c>
      <c r="G4449" s="3">
        <f t="shared" si="210"/>
        <v>2002</v>
      </c>
      <c r="H4449" s="4">
        <v>1</v>
      </c>
      <c r="I4449" s="3" t="s">
        <v>31</v>
      </c>
      <c r="J4449" s="3">
        <v>0</v>
      </c>
      <c r="K4449" s="3">
        <v>0</v>
      </c>
      <c r="L4449" s="3">
        <v>0</v>
      </c>
      <c r="M4449" s="3">
        <v>0</v>
      </c>
      <c r="N4449" s="3">
        <v>0</v>
      </c>
      <c r="O4449" s="3">
        <v>0</v>
      </c>
      <c r="P4449" s="3">
        <f t="shared" si="209"/>
        <v>0</v>
      </c>
      <c r="Q4449" s="3">
        <v>291</v>
      </c>
      <c r="R4449" s="3">
        <f t="shared" ref="R4449:R4512" si="211">COUNTIF($F$609:$F$5991,F4449)</f>
        <v>1</v>
      </c>
      <c r="S4449" s="3">
        <v>0</v>
      </c>
      <c r="T4449" s="3">
        <f>IF(AND(H4449&lt;5,S4449&gt;=VLOOKUP(A4449,anni!$A$1:$O$32,6,0)),1,0)</f>
        <v>0</v>
      </c>
    </row>
    <row r="4450" spans="1:20" x14ac:dyDescent="0.3">
      <c r="A4450" s="3">
        <v>2002</v>
      </c>
      <c r="B4450" s="3">
        <v>232</v>
      </c>
      <c r="C4450" s="3" t="s">
        <v>101</v>
      </c>
      <c r="D4450" s="3" t="s">
        <v>102</v>
      </c>
      <c r="E4450" s="3" t="s">
        <v>102</v>
      </c>
      <c r="F4450" s="3">
        <v>4117</v>
      </c>
      <c r="G4450" s="3">
        <f t="shared" si="210"/>
        <v>2002</v>
      </c>
      <c r="H4450" s="4">
        <v>5</v>
      </c>
      <c r="I4450" s="3" t="s">
        <v>36</v>
      </c>
      <c r="J4450" s="3">
        <v>7</v>
      </c>
      <c r="K4450" s="3">
        <v>5</v>
      </c>
      <c r="L4450" s="3">
        <v>6</v>
      </c>
      <c r="M4450" s="3">
        <v>7</v>
      </c>
      <c r="N4450" s="3">
        <v>4</v>
      </c>
      <c r="O4450" s="3">
        <v>2</v>
      </c>
      <c r="P4450" s="3">
        <f t="shared" si="209"/>
        <v>31</v>
      </c>
      <c r="Q4450" s="3">
        <v>29</v>
      </c>
      <c r="R4450" s="3">
        <f t="shared" si="211"/>
        <v>2</v>
      </c>
      <c r="S4450" s="3">
        <v>31</v>
      </c>
      <c r="T4450" s="3">
        <f>IF(AND(H4450&lt;5,S4450&gt;=VLOOKUP(A4450,anni!$A$1:$O$32,6,0)),1,0)</f>
        <v>0</v>
      </c>
    </row>
    <row r="4451" spans="1:20" x14ac:dyDescent="0.3">
      <c r="A4451" s="3">
        <v>2002</v>
      </c>
      <c r="B4451" s="3">
        <v>233</v>
      </c>
      <c r="C4451" s="3" t="s">
        <v>86</v>
      </c>
      <c r="D4451" s="3" t="s">
        <v>125</v>
      </c>
      <c r="E4451" s="3" t="s">
        <v>125</v>
      </c>
      <c r="F4451" s="3">
        <v>4262</v>
      </c>
      <c r="G4451" s="3">
        <f t="shared" si="210"/>
        <v>2002</v>
      </c>
      <c r="H4451" s="4">
        <v>5</v>
      </c>
      <c r="I4451" s="3" t="s">
        <v>36</v>
      </c>
      <c r="J4451" s="3">
        <v>1</v>
      </c>
      <c r="K4451" s="3">
        <v>1</v>
      </c>
      <c r="L4451" s="3">
        <v>3</v>
      </c>
      <c r="M4451" s="3">
        <v>1</v>
      </c>
      <c r="N4451" s="3">
        <v>0</v>
      </c>
      <c r="O4451" s="3">
        <v>0</v>
      </c>
      <c r="P4451" s="3">
        <f t="shared" ref="P4451:P4514" si="212">IF(T4451=0,IF(S4451=-1,-1,S4451*HLOOKUP(H4451,$U$1:$Y$2,2,0)),0)</f>
        <v>6</v>
      </c>
      <c r="Q4451" s="3">
        <v>248</v>
      </c>
      <c r="R4451" s="3">
        <f t="shared" si="211"/>
        <v>1</v>
      </c>
      <c r="S4451" s="3">
        <v>6</v>
      </c>
      <c r="T4451" s="3">
        <f>IF(AND(H4451&lt;5,S4451&gt;=VLOOKUP(A4451,anni!$A$1:$O$32,6,0)),1,0)</f>
        <v>0</v>
      </c>
    </row>
    <row r="4452" spans="1:20" x14ac:dyDescent="0.3">
      <c r="A4452" s="3">
        <v>2002</v>
      </c>
      <c r="B4452" s="3">
        <v>234</v>
      </c>
      <c r="C4452" s="3" t="s">
        <v>37</v>
      </c>
      <c r="D4452" s="3" t="s">
        <v>115</v>
      </c>
      <c r="E4452" s="3" t="s">
        <v>115</v>
      </c>
      <c r="F4452" s="3">
        <v>4316</v>
      </c>
      <c r="G4452" s="3">
        <f t="shared" si="210"/>
        <v>2002</v>
      </c>
      <c r="H4452" s="4">
        <v>4</v>
      </c>
      <c r="I4452" s="3" t="s">
        <v>36</v>
      </c>
      <c r="J4452" s="3">
        <v>2</v>
      </c>
      <c r="K4452" s="3">
        <v>1</v>
      </c>
      <c r="L4452" s="3">
        <v>4</v>
      </c>
      <c r="M4452" s="3">
        <v>2</v>
      </c>
      <c r="N4452" s="3">
        <v>1</v>
      </c>
      <c r="O4452" s="3">
        <v>2</v>
      </c>
      <c r="P4452" s="3">
        <f t="shared" si="212"/>
        <v>14.399999999999999</v>
      </c>
      <c r="Q4452" s="3">
        <v>175</v>
      </c>
      <c r="R4452" s="3">
        <f t="shared" si="211"/>
        <v>1</v>
      </c>
      <c r="S4452" s="3">
        <v>12</v>
      </c>
      <c r="T4452" s="3">
        <f>IF(AND(H4452&lt;5,S4452&gt;=VLOOKUP(A4452,anni!$A$1:$O$32,6,0)),1,0)</f>
        <v>0</v>
      </c>
    </row>
    <row r="4453" spans="1:20" x14ac:dyDescent="0.3">
      <c r="A4453" s="3">
        <v>2002</v>
      </c>
      <c r="B4453" s="3">
        <v>235</v>
      </c>
      <c r="C4453" s="3" t="s">
        <v>47</v>
      </c>
      <c r="D4453" s="3" t="s">
        <v>118</v>
      </c>
      <c r="E4453" s="3" t="s">
        <v>118</v>
      </c>
      <c r="F4453" s="3">
        <v>4263</v>
      </c>
      <c r="G4453" s="3">
        <f t="shared" si="210"/>
        <v>2002</v>
      </c>
      <c r="H4453" s="4">
        <v>5</v>
      </c>
      <c r="I4453" s="3" t="s">
        <v>36</v>
      </c>
      <c r="J4453" s="3">
        <v>7</v>
      </c>
      <c r="K4453" s="3">
        <v>5</v>
      </c>
      <c r="L4453" s="3">
        <v>6</v>
      </c>
      <c r="M4453" s="3">
        <v>7</v>
      </c>
      <c r="N4453" s="3">
        <v>7</v>
      </c>
      <c r="O4453" s="3">
        <v>2</v>
      </c>
      <c r="P4453" s="3">
        <f t="shared" si="212"/>
        <v>34</v>
      </c>
      <c r="Q4453" s="3">
        <v>14</v>
      </c>
      <c r="R4453" s="3">
        <f t="shared" si="211"/>
        <v>1</v>
      </c>
      <c r="S4453" s="3">
        <v>34</v>
      </c>
      <c r="T4453" s="3">
        <f>IF(AND(H4453&lt;5,S4453&gt;=VLOOKUP(A4453,anni!$A$1:$O$32,6,0)),1,0)</f>
        <v>0</v>
      </c>
    </row>
    <row r="4454" spans="1:20" x14ac:dyDescent="0.3">
      <c r="A4454" s="3">
        <v>2002</v>
      </c>
      <c r="B4454" s="3">
        <v>236</v>
      </c>
      <c r="C4454" s="3" t="s">
        <v>34</v>
      </c>
      <c r="D4454" s="3" t="s">
        <v>88</v>
      </c>
      <c r="E4454" s="3" t="s">
        <v>88</v>
      </c>
      <c r="F4454" s="3">
        <v>4351</v>
      </c>
      <c r="G4454" s="3">
        <f t="shared" si="210"/>
        <v>2002</v>
      </c>
      <c r="H4454" s="4">
        <v>3</v>
      </c>
      <c r="I4454" s="3" t="s">
        <v>36</v>
      </c>
      <c r="J4454" s="3">
        <v>6</v>
      </c>
      <c r="K4454" s="3">
        <v>6</v>
      </c>
      <c r="L4454" s="3">
        <v>4</v>
      </c>
      <c r="M4454" s="3">
        <v>0</v>
      </c>
      <c r="N4454" s="3">
        <v>0</v>
      </c>
      <c r="O4454" s="3">
        <v>2</v>
      </c>
      <c r="P4454" s="3">
        <f t="shared" si="212"/>
        <v>25.2</v>
      </c>
      <c r="Q4454" s="3">
        <v>112</v>
      </c>
      <c r="R4454" s="3">
        <f t="shared" si="211"/>
        <v>2</v>
      </c>
      <c r="S4454" s="3">
        <v>18</v>
      </c>
      <c r="T4454" s="3">
        <f>IF(AND(H4454&lt;5,S4454&gt;=VLOOKUP(A4454,anni!$A$1:$O$32,6,0)),1,0)</f>
        <v>0</v>
      </c>
    </row>
    <row r="4455" spans="1:20" x14ac:dyDescent="0.3">
      <c r="A4455" s="3">
        <v>2002</v>
      </c>
      <c r="B4455" s="3">
        <v>237</v>
      </c>
      <c r="C4455" s="3" t="s">
        <v>34</v>
      </c>
      <c r="D4455" s="3" t="s">
        <v>41</v>
      </c>
      <c r="E4455" s="3" t="s">
        <v>41</v>
      </c>
      <c r="F4455" s="3">
        <v>4352</v>
      </c>
      <c r="G4455" s="3">
        <f t="shared" si="210"/>
        <v>2002</v>
      </c>
      <c r="H4455" s="4">
        <v>3</v>
      </c>
      <c r="I4455" s="3" t="s">
        <v>36</v>
      </c>
      <c r="J4455" s="3">
        <v>2</v>
      </c>
      <c r="K4455" s="3">
        <v>1</v>
      </c>
      <c r="L4455" s="3">
        <v>0</v>
      </c>
      <c r="M4455" s="3">
        <v>0</v>
      </c>
      <c r="N4455" s="3">
        <v>0</v>
      </c>
      <c r="O4455" s="3">
        <v>2</v>
      </c>
      <c r="P4455" s="3">
        <f t="shared" si="212"/>
        <v>7</v>
      </c>
      <c r="Q4455" s="3">
        <v>254</v>
      </c>
      <c r="R4455" s="3">
        <f t="shared" si="211"/>
        <v>1</v>
      </c>
      <c r="S4455" s="3">
        <v>5</v>
      </c>
      <c r="T4455" s="3">
        <f>IF(AND(H4455&lt;5,S4455&gt;=VLOOKUP(A4455,anni!$A$1:$O$32,6,0)),1,0)</f>
        <v>0</v>
      </c>
    </row>
    <row r="4456" spans="1:20" x14ac:dyDescent="0.3">
      <c r="A4456" s="3">
        <v>2002</v>
      </c>
      <c r="B4456" s="3">
        <v>238</v>
      </c>
      <c r="C4456" s="3" t="s">
        <v>29</v>
      </c>
      <c r="D4456" s="3" t="s">
        <v>82</v>
      </c>
      <c r="E4456" s="3" t="s">
        <v>82</v>
      </c>
      <c r="F4456" s="3">
        <v>4421</v>
      </c>
      <c r="G4456" s="3">
        <f t="shared" si="210"/>
        <v>2002</v>
      </c>
      <c r="H4456" s="4">
        <v>1</v>
      </c>
      <c r="I4456" s="3" t="s">
        <v>31</v>
      </c>
      <c r="J4456" s="3">
        <v>1</v>
      </c>
      <c r="K4456" s="3">
        <v>0</v>
      </c>
      <c r="L4456" s="3">
        <v>0</v>
      </c>
      <c r="M4456" s="3">
        <v>0</v>
      </c>
      <c r="N4456" s="3">
        <v>0</v>
      </c>
      <c r="O4456" s="3">
        <v>0</v>
      </c>
      <c r="P4456" s="3">
        <f t="shared" si="212"/>
        <v>1.8</v>
      </c>
      <c r="Q4456" s="3">
        <v>284</v>
      </c>
      <c r="R4456" s="3">
        <f t="shared" si="211"/>
        <v>1</v>
      </c>
      <c r="S4456" s="3">
        <v>1</v>
      </c>
      <c r="T4456" s="3">
        <f>IF(AND(H4456&lt;5,S4456&gt;=VLOOKUP(A4456,anni!$A$1:$O$32,6,0)),1,0)</f>
        <v>0</v>
      </c>
    </row>
    <row r="4457" spans="1:20" x14ac:dyDescent="0.3">
      <c r="A4457" s="3">
        <v>2002</v>
      </c>
      <c r="B4457" s="3">
        <v>239</v>
      </c>
      <c r="C4457" s="3" t="s">
        <v>56</v>
      </c>
      <c r="D4457" s="3" t="s">
        <v>66</v>
      </c>
      <c r="E4457" s="3" t="s">
        <v>66</v>
      </c>
      <c r="F4457" s="3">
        <v>4395</v>
      </c>
      <c r="G4457" s="3">
        <f t="shared" si="210"/>
        <v>2002</v>
      </c>
      <c r="H4457" s="4">
        <v>2</v>
      </c>
      <c r="I4457" s="3" t="s">
        <v>31</v>
      </c>
      <c r="J4457" s="3">
        <v>7</v>
      </c>
      <c r="K4457" s="3">
        <v>1</v>
      </c>
      <c r="L4457" s="3">
        <v>0</v>
      </c>
      <c r="M4457" s="3">
        <v>0</v>
      </c>
      <c r="N4457" s="3">
        <v>0</v>
      </c>
      <c r="O4457" s="3">
        <v>0</v>
      </c>
      <c r="P4457" s="3">
        <f t="shared" si="212"/>
        <v>12.8</v>
      </c>
      <c r="Q4457" s="3">
        <v>233</v>
      </c>
      <c r="R4457" s="3">
        <f t="shared" si="211"/>
        <v>1</v>
      </c>
      <c r="S4457" s="3">
        <v>8</v>
      </c>
      <c r="T4457" s="3">
        <f>IF(AND(H4457&lt;5,S4457&gt;=VLOOKUP(A4457,anni!$A$1:$O$32,6,0)),1,0)</f>
        <v>0</v>
      </c>
    </row>
    <row r="4458" spans="1:20" x14ac:dyDescent="0.3">
      <c r="A4458" s="3">
        <v>2002</v>
      </c>
      <c r="B4458" s="3">
        <v>240</v>
      </c>
      <c r="C4458" s="3" t="s">
        <v>69</v>
      </c>
      <c r="D4458" s="3" t="s">
        <v>147</v>
      </c>
      <c r="E4458" s="3" t="s">
        <v>147</v>
      </c>
      <c r="F4458" s="3">
        <v>4396</v>
      </c>
      <c r="G4458" s="3">
        <f t="shared" si="210"/>
        <v>2002</v>
      </c>
      <c r="H4458" s="4">
        <v>2</v>
      </c>
      <c r="I4458" s="3" t="s">
        <v>31</v>
      </c>
      <c r="J4458" s="3">
        <v>7</v>
      </c>
      <c r="K4458" s="3">
        <v>0</v>
      </c>
      <c r="L4458" s="3">
        <v>0</v>
      </c>
      <c r="M4458" s="3">
        <v>0</v>
      </c>
      <c r="N4458" s="3">
        <v>0</v>
      </c>
      <c r="O4458" s="3">
        <v>2</v>
      </c>
      <c r="P4458" s="3">
        <f t="shared" si="212"/>
        <v>14.4</v>
      </c>
      <c r="Q4458" s="3">
        <v>214</v>
      </c>
      <c r="R4458" s="3">
        <f t="shared" si="211"/>
        <v>1</v>
      </c>
      <c r="S4458" s="3">
        <v>9</v>
      </c>
      <c r="T4458" s="3">
        <f>IF(AND(H4458&lt;5,S4458&gt;=VLOOKUP(A4458,anni!$A$1:$O$32,6,0)),1,0)</f>
        <v>0</v>
      </c>
    </row>
    <row r="4459" spans="1:20" x14ac:dyDescent="0.3">
      <c r="A4459" s="3">
        <v>2002</v>
      </c>
      <c r="B4459" s="3">
        <v>241</v>
      </c>
      <c r="C4459" s="3" t="s">
        <v>101</v>
      </c>
      <c r="D4459" s="3" t="s">
        <v>116</v>
      </c>
      <c r="E4459" s="3" t="s">
        <v>116</v>
      </c>
      <c r="F4459" s="3">
        <v>4317</v>
      </c>
      <c r="G4459" s="3">
        <f t="shared" si="210"/>
        <v>2002</v>
      </c>
      <c r="H4459" s="4">
        <v>4</v>
      </c>
      <c r="I4459" s="3" t="s">
        <v>36</v>
      </c>
      <c r="J4459" s="3">
        <v>5</v>
      </c>
      <c r="K4459" s="3">
        <v>1</v>
      </c>
      <c r="L4459" s="3">
        <v>4</v>
      </c>
      <c r="M4459" s="3">
        <v>0</v>
      </c>
      <c r="N4459" s="3">
        <v>0</v>
      </c>
      <c r="O4459" s="3">
        <v>2</v>
      </c>
      <c r="P4459" s="3">
        <f t="shared" si="212"/>
        <v>14.399999999999999</v>
      </c>
      <c r="Q4459" s="3">
        <v>175</v>
      </c>
      <c r="R4459" s="3">
        <f t="shared" si="211"/>
        <v>2</v>
      </c>
      <c r="S4459" s="3">
        <v>12</v>
      </c>
      <c r="T4459" s="3">
        <f>IF(AND(H4459&lt;5,S4459&gt;=VLOOKUP(A4459,anni!$A$1:$O$32,6,0)),1,0)</f>
        <v>0</v>
      </c>
    </row>
    <row r="4460" spans="1:20" x14ac:dyDescent="0.3">
      <c r="A4460" s="3">
        <v>2002</v>
      </c>
      <c r="B4460" s="3">
        <v>242</v>
      </c>
      <c r="C4460" s="3" t="s">
        <v>50</v>
      </c>
      <c r="D4460" s="3" t="s">
        <v>51</v>
      </c>
      <c r="E4460" s="3" t="s">
        <v>51</v>
      </c>
      <c r="F4460" s="3">
        <v>4318</v>
      </c>
      <c r="G4460" s="3">
        <f t="shared" si="210"/>
        <v>2002</v>
      </c>
      <c r="H4460" s="4">
        <v>4</v>
      </c>
      <c r="I4460" s="3" t="s">
        <v>36</v>
      </c>
      <c r="J4460" s="3">
        <v>6</v>
      </c>
      <c r="K4460" s="3">
        <v>6</v>
      </c>
      <c r="L4460" s="3">
        <v>3</v>
      </c>
      <c r="M4460" s="3">
        <v>2</v>
      </c>
      <c r="N4460" s="3">
        <v>0</v>
      </c>
      <c r="O4460" s="3">
        <v>2</v>
      </c>
      <c r="P4460" s="3">
        <f t="shared" si="212"/>
        <v>22.8</v>
      </c>
      <c r="Q4460" s="3">
        <v>105</v>
      </c>
      <c r="R4460" s="3">
        <f t="shared" si="211"/>
        <v>2</v>
      </c>
      <c r="S4460" s="3">
        <v>19</v>
      </c>
      <c r="T4460" s="3">
        <f>IF(AND(H4460&lt;5,S4460&gt;=VLOOKUP(A4460,anni!$A$1:$O$32,6,0)),1,0)</f>
        <v>0</v>
      </c>
    </row>
    <row r="4461" spans="1:20" x14ac:dyDescent="0.3">
      <c r="A4461" s="3">
        <v>2002</v>
      </c>
      <c r="B4461" s="3">
        <v>243</v>
      </c>
      <c r="C4461" s="3" t="s">
        <v>106</v>
      </c>
      <c r="D4461" s="3" t="s">
        <v>107</v>
      </c>
      <c r="E4461" s="3" t="s">
        <v>107</v>
      </c>
      <c r="F4461" s="3">
        <v>4422</v>
      </c>
      <c r="G4461" s="3">
        <f t="shared" si="210"/>
        <v>2002</v>
      </c>
      <c r="H4461" s="4">
        <v>1</v>
      </c>
      <c r="I4461" s="3" t="s">
        <v>31</v>
      </c>
      <c r="J4461" s="3">
        <v>0</v>
      </c>
      <c r="K4461" s="3">
        <v>5</v>
      </c>
      <c r="L4461" s="3">
        <v>1</v>
      </c>
      <c r="M4461" s="3">
        <v>0</v>
      </c>
      <c r="N4461" s="3">
        <v>0</v>
      </c>
      <c r="O4461" s="3">
        <v>0</v>
      </c>
      <c r="P4461" s="3">
        <f t="shared" si="212"/>
        <v>10.8</v>
      </c>
      <c r="Q4461" s="3">
        <v>248</v>
      </c>
      <c r="R4461" s="3">
        <f t="shared" si="211"/>
        <v>1</v>
      </c>
      <c r="S4461" s="3">
        <v>6</v>
      </c>
      <c r="T4461" s="3">
        <f>IF(AND(H4461&lt;5,S4461&gt;=VLOOKUP(A4461,anni!$A$1:$O$32,6,0)),1,0)</f>
        <v>0</v>
      </c>
    </row>
    <row r="4462" spans="1:20" x14ac:dyDescent="0.3">
      <c r="A4462" s="3">
        <v>2002</v>
      </c>
      <c r="B4462" s="3">
        <v>244</v>
      </c>
      <c r="C4462" s="3" t="s">
        <v>39</v>
      </c>
      <c r="D4462" s="3" t="s">
        <v>40</v>
      </c>
      <c r="E4462" s="3" t="s">
        <v>40</v>
      </c>
      <c r="F4462" s="3">
        <v>4194</v>
      </c>
      <c r="G4462" s="3">
        <f t="shared" si="210"/>
        <v>2002</v>
      </c>
      <c r="H4462" s="4">
        <v>3</v>
      </c>
      <c r="I4462" s="3" t="s">
        <v>36</v>
      </c>
      <c r="J4462" s="3">
        <v>6</v>
      </c>
      <c r="K4462" s="3">
        <v>7</v>
      </c>
      <c r="L4462" s="3">
        <v>7</v>
      </c>
      <c r="M4462" s="3">
        <v>5</v>
      </c>
      <c r="N4462" s="3">
        <v>6</v>
      </c>
      <c r="O4462" s="3">
        <v>3</v>
      </c>
      <c r="P4462" s="3">
        <f t="shared" si="212"/>
        <v>47.599999999999994</v>
      </c>
      <c r="Q4462" s="3">
        <v>14</v>
      </c>
      <c r="R4462" s="3">
        <f t="shared" si="211"/>
        <v>4</v>
      </c>
      <c r="S4462" s="3">
        <v>34</v>
      </c>
      <c r="T4462" s="3">
        <f>IF(AND(H4462&lt;5,S4462&gt;=VLOOKUP(A4462,anni!$A$1:$O$32,6,0)),1,0)</f>
        <v>0</v>
      </c>
    </row>
    <row r="4463" spans="1:20" x14ac:dyDescent="0.3">
      <c r="A4463" s="3">
        <v>2002</v>
      </c>
      <c r="B4463" s="3">
        <v>245</v>
      </c>
      <c r="C4463" s="3" t="s">
        <v>37</v>
      </c>
      <c r="D4463" s="3" t="s">
        <v>38</v>
      </c>
      <c r="E4463" s="3" t="s">
        <v>38</v>
      </c>
      <c r="F4463" s="3">
        <v>4397</v>
      </c>
      <c r="G4463" s="3">
        <f t="shared" si="210"/>
        <v>2002</v>
      </c>
      <c r="H4463" s="4">
        <v>2</v>
      </c>
      <c r="I4463" s="3" t="s">
        <v>31</v>
      </c>
      <c r="J4463" s="3">
        <v>6</v>
      </c>
      <c r="K4463" s="3">
        <v>4</v>
      </c>
      <c r="L4463" s="3">
        <v>0</v>
      </c>
      <c r="M4463" s="3">
        <v>0</v>
      </c>
      <c r="N4463" s="3">
        <v>0</v>
      </c>
      <c r="O4463" s="3">
        <v>2</v>
      </c>
      <c r="P4463" s="3">
        <f t="shared" si="212"/>
        <v>19.200000000000003</v>
      </c>
      <c r="Q4463" s="3">
        <v>175</v>
      </c>
      <c r="R4463" s="3">
        <f t="shared" si="211"/>
        <v>4</v>
      </c>
      <c r="S4463" s="3">
        <v>12</v>
      </c>
      <c r="T4463" s="3">
        <f>IF(AND(H4463&lt;5,S4463&gt;=VLOOKUP(A4463,anni!$A$1:$O$32,6,0)),1,0)</f>
        <v>0</v>
      </c>
    </row>
    <row r="4464" spans="1:20" x14ac:dyDescent="0.3">
      <c r="A4464" s="3">
        <v>2002</v>
      </c>
      <c r="B4464" s="3">
        <v>246</v>
      </c>
      <c r="C4464" s="3" t="s">
        <v>29</v>
      </c>
      <c r="D4464" s="3" t="s">
        <v>109</v>
      </c>
      <c r="E4464" s="3" t="s">
        <v>109</v>
      </c>
      <c r="F4464" s="3">
        <v>4398</v>
      </c>
      <c r="G4464" s="3">
        <f t="shared" si="210"/>
        <v>2002</v>
      </c>
      <c r="H4464" s="4">
        <v>2</v>
      </c>
      <c r="I4464" s="3" t="s">
        <v>31</v>
      </c>
      <c r="J4464" s="3">
        <v>2</v>
      </c>
      <c r="K4464" s="3">
        <v>0</v>
      </c>
      <c r="L4464" s="3">
        <v>0</v>
      </c>
      <c r="M4464" s="3">
        <v>0</v>
      </c>
      <c r="N4464" s="3">
        <v>0</v>
      </c>
      <c r="O4464" s="3">
        <v>0</v>
      </c>
      <c r="P4464" s="3">
        <f t="shared" si="212"/>
        <v>3.2</v>
      </c>
      <c r="Q4464" s="3">
        <v>279</v>
      </c>
      <c r="R4464" s="3">
        <f t="shared" si="211"/>
        <v>2</v>
      </c>
      <c r="S4464" s="3">
        <v>2</v>
      </c>
      <c r="T4464" s="3">
        <f>IF(AND(H4464&lt;5,S4464&gt;=VLOOKUP(A4464,anni!$A$1:$O$32,6,0)),1,0)</f>
        <v>0</v>
      </c>
    </row>
    <row r="4465" spans="1:20" x14ac:dyDescent="0.3">
      <c r="A4465" s="3">
        <v>2002</v>
      </c>
      <c r="B4465" s="3">
        <v>247</v>
      </c>
      <c r="C4465" s="3" t="s">
        <v>43</v>
      </c>
      <c r="D4465" s="3" t="s">
        <v>91</v>
      </c>
      <c r="E4465" s="3" t="s">
        <v>91</v>
      </c>
      <c r="F4465" s="3">
        <v>4264</v>
      </c>
      <c r="G4465" s="3">
        <f t="shared" si="210"/>
        <v>2002</v>
      </c>
      <c r="H4465" s="4">
        <v>5</v>
      </c>
      <c r="I4465" s="3" t="s">
        <v>36</v>
      </c>
      <c r="J4465" s="3">
        <v>5</v>
      </c>
      <c r="K4465" s="3">
        <v>6</v>
      </c>
      <c r="L4465" s="3">
        <v>4</v>
      </c>
      <c r="M4465" s="3">
        <v>7</v>
      </c>
      <c r="N4465" s="3">
        <v>0</v>
      </c>
      <c r="O4465" s="3">
        <v>2</v>
      </c>
      <c r="P4465" s="3">
        <f t="shared" si="212"/>
        <v>24</v>
      </c>
      <c r="Q4465" s="3">
        <v>60</v>
      </c>
      <c r="R4465" s="3">
        <f t="shared" si="211"/>
        <v>1</v>
      </c>
      <c r="S4465" s="3">
        <v>24</v>
      </c>
      <c r="T4465" s="3">
        <f>IF(AND(H4465&lt;5,S4465&gt;=VLOOKUP(A4465,anni!$A$1:$O$32,6,0)),1,0)</f>
        <v>0</v>
      </c>
    </row>
    <row r="4466" spans="1:20" x14ac:dyDescent="0.3">
      <c r="A4466" s="3">
        <v>2002</v>
      </c>
      <c r="B4466" s="3">
        <v>248</v>
      </c>
      <c r="C4466" s="3" t="s">
        <v>56</v>
      </c>
      <c r="D4466" s="3" t="s">
        <v>71</v>
      </c>
      <c r="E4466" s="3" t="s">
        <v>71</v>
      </c>
      <c r="F4466" s="3">
        <v>4319</v>
      </c>
      <c r="G4466" s="3">
        <f t="shared" si="210"/>
        <v>2002</v>
      </c>
      <c r="H4466" s="4">
        <v>4</v>
      </c>
      <c r="I4466" s="3" t="s">
        <v>36</v>
      </c>
      <c r="J4466" s="3">
        <v>6</v>
      </c>
      <c r="K4466" s="3">
        <v>0</v>
      </c>
      <c r="L4466" s="3">
        <v>4</v>
      </c>
      <c r="M4466" s="3">
        <v>0</v>
      </c>
      <c r="N4466" s="3">
        <v>7</v>
      </c>
      <c r="O4466" s="3">
        <v>4</v>
      </c>
      <c r="P4466" s="3">
        <f t="shared" si="212"/>
        <v>25.2</v>
      </c>
      <c r="Q4466" s="3">
        <v>85</v>
      </c>
      <c r="R4466" s="3">
        <f t="shared" si="211"/>
        <v>2</v>
      </c>
      <c r="S4466" s="3">
        <v>21</v>
      </c>
      <c r="T4466" s="3">
        <f>IF(AND(H4466&lt;5,S4466&gt;=VLOOKUP(A4466,anni!$A$1:$O$32,6,0)),1,0)</f>
        <v>0</v>
      </c>
    </row>
    <row r="4467" spans="1:20" x14ac:dyDescent="0.3">
      <c r="A4467" s="3">
        <v>2002</v>
      </c>
      <c r="B4467" s="3">
        <v>249</v>
      </c>
      <c r="C4467" s="3" t="s">
        <v>34</v>
      </c>
      <c r="D4467" s="3" t="s">
        <v>41</v>
      </c>
      <c r="E4467" s="3" t="s">
        <v>41</v>
      </c>
      <c r="F4467" s="3">
        <v>4265</v>
      </c>
      <c r="G4467" s="3">
        <f t="shared" si="210"/>
        <v>2002</v>
      </c>
      <c r="H4467" s="4">
        <v>5</v>
      </c>
      <c r="I4467" s="3" t="s">
        <v>36</v>
      </c>
      <c r="J4467" s="3">
        <v>6</v>
      </c>
      <c r="K4467" s="3">
        <v>6</v>
      </c>
      <c r="L4467" s="3">
        <v>4</v>
      </c>
      <c r="M4467" s="3">
        <v>5</v>
      </c>
      <c r="N4467" s="3">
        <v>0</v>
      </c>
      <c r="O4467" s="3">
        <v>2</v>
      </c>
      <c r="P4467" s="3">
        <f t="shared" si="212"/>
        <v>23</v>
      </c>
      <c r="Q4467" s="3">
        <v>69</v>
      </c>
      <c r="R4467" s="3">
        <f t="shared" si="211"/>
        <v>1</v>
      </c>
      <c r="S4467" s="3">
        <v>23</v>
      </c>
      <c r="T4467" s="3">
        <f>IF(AND(H4467&lt;5,S4467&gt;=VLOOKUP(A4467,anni!$A$1:$O$32,6,0)),1,0)</f>
        <v>0</v>
      </c>
    </row>
    <row r="4468" spans="1:20" x14ac:dyDescent="0.3">
      <c r="A4468" s="3">
        <v>2002</v>
      </c>
      <c r="B4468" s="3">
        <v>250</v>
      </c>
      <c r="C4468" s="3" t="s">
        <v>101</v>
      </c>
      <c r="D4468" s="3" t="s">
        <v>117</v>
      </c>
      <c r="E4468" s="3" t="s">
        <v>117</v>
      </c>
      <c r="F4468" s="3">
        <v>4320</v>
      </c>
      <c r="G4468" s="3">
        <f t="shared" si="210"/>
        <v>2002</v>
      </c>
      <c r="H4468" s="4">
        <v>4</v>
      </c>
      <c r="I4468" s="3" t="s">
        <v>36</v>
      </c>
      <c r="J4468" s="3">
        <v>6</v>
      </c>
      <c r="K4468" s="3">
        <v>1</v>
      </c>
      <c r="L4468" s="3">
        <v>0</v>
      </c>
      <c r="M4468" s="3">
        <v>0</v>
      </c>
      <c r="N4468" s="3">
        <v>0</v>
      </c>
      <c r="O4468" s="3">
        <v>0</v>
      </c>
      <c r="P4468" s="3">
        <f t="shared" si="212"/>
        <v>8.4</v>
      </c>
      <c r="Q4468" s="3">
        <v>242</v>
      </c>
      <c r="R4468" s="3">
        <f t="shared" si="211"/>
        <v>1</v>
      </c>
      <c r="S4468" s="3">
        <v>7</v>
      </c>
      <c r="T4468" s="3">
        <f>IF(AND(H4468&lt;5,S4468&gt;=VLOOKUP(A4468,anni!$A$1:$O$32,6,0)),1,0)</f>
        <v>0</v>
      </c>
    </row>
    <row r="4469" spans="1:20" x14ac:dyDescent="0.3">
      <c r="A4469" s="3">
        <v>2002</v>
      </c>
      <c r="B4469" s="3">
        <v>251</v>
      </c>
      <c r="C4469" s="3" t="s">
        <v>39</v>
      </c>
      <c r="D4469" s="3" t="s">
        <v>40</v>
      </c>
      <c r="E4469" s="3" t="s">
        <v>40</v>
      </c>
      <c r="F4469" s="3">
        <v>4266</v>
      </c>
      <c r="G4469" s="3">
        <f t="shared" si="210"/>
        <v>2002</v>
      </c>
      <c r="H4469" s="4">
        <v>5</v>
      </c>
      <c r="I4469" s="3" t="s">
        <v>36</v>
      </c>
      <c r="J4469" s="3">
        <v>4</v>
      </c>
      <c r="K4469" s="3">
        <v>7</v>
      </c>
      <c r="L4469" s="3">
        <v>1</v>
      </c>
      <c r="M4469" s="3">
        <v>1</v>
      </c>
      <c r="N4469" s="3">
        <v>4</v>
      </c>
      <c r="O4469" s="3">
        <v>0</v>
      </c>
      <c r="P4469" s="3">
        <f t="shared" si="212"/>
        <v>17</v>
      </c>
      <c r="Q4469" s="3">
        <v>123</v>
      </c>
      <c r="R4469" s="3">
        <f t="shared" si="211"/>
        <v>1</v>
      </c>
      <c r="S4469" s="3">
        <v>17</v>
      </c>
      <c r="T4469" s="3">
        <f>IF(AND(H4469&lt;5,S4469&gt;=VLOOKUP(A4469,anni!$A$1:$O$32,6,0)),1,0)</f>
        <v>0</v>
      </c>
    </row>
    <row r="4470" spans="1:20" x14ac:dyDescent="0.3">
      <c r="A4470" s="3">
        <v>2002</v>
      </c>
      <c r="B4470" s="3">
        <v>252</v>
      </c>
      <c r="C4470" s="3" t="s">
        <v>47</v>
      </c>
      <c r="D4470" s="3" t="s">
        <v>48</v>
      </c>
      <c r="E4470" s="3" t="s">
        <v>48</v>
      </c>
      <c r="F4470" s="3">
        <v>4267</v>
      </c>
      <c r="G4470" s="3">
        <f t="shared" si="210"/>
        <v>2002</v>
      </c>
      <c r="H4470" s="4">
        <v>5</v>
      </c>
      <c r="I4470" s="3" t="s">
        <v>36</v>
      </c>
      <c r="J4470" s="3">
        <v>7</v>
      </c>
      <c r="K4470" s="3">
        <v>7</v>
      </c>
      <c r="L4470" s="3">
        <v>4</v>
      </c>
      <c r="M4470" s="3">
        <v>0</v>
      </c>
      <c r="N4470" s="3">
        <v>0</v>
      </c>
      <c r="O4470" s="3">
        <v>3</v>
      </c>
      <c r="P4470" s="3">
        <f t="shared" si="212"/>
        <v>21</v>
      </c>
      <c r="Q4470" s="3">
        <v>85</v>
      </c>
      <c r="R4470" s="3">
        <f t="shared" si="211"/>
        <v>1</v>
      </c>
      <c r="S4470" s="3">
        <v>21</v>
      </c>
      <c r="T4470" s="3">
        <f>IF(AND(H4470&lt;5,S4470&gt;=VLOOKUP(A4470,anni!$A$1:$O$32,6,0)),1,0)</f>
        <v>0</v>
      </c>
    </row>
    <row r="4471" spans="1:20" x14ac:dyDescent="0.3">
      <c r="A4471" s="3">
        <v>2002</v>
      </c>
      <c r="B4471" s="3">
        <v>253</v>
      </c>
      <c r="C4471" s="3" t="s">
        <v>43</v>
      </c>
      <c r="D4471" s="3" t="s">
        <v>92</v>
      </c>
      <c r="E4471" s="3" t="s">
        <v>92</v>
      </c>
      <c r="F4471" s="3">
        <v>4321</v>
      </c>
      <c r="G4471" s="3">
        <f t="shared" si="210"/>
        <v>2002</v>
      </c>
      <c r="H4471" s="4">
        <v>4</v>
      </c>
      <c r="I4471" s="3" t="s">
        <v>36</v>
      </c>
      <c r="J4471" s="3">
        <v>7</v>
      </c>
      <c r="K4471" s="3">
        <v>7</v>
      </c>
      <c r="L4471" s="3">
        <v>4</v>
      </c>
      <c r="M4471" s="3">
        <v>7</v>
      </c>
      <c r="N4471" s="3">
        <v>7</v>
      </c>
      <c r="O4471" s="3">
        <v>6</v>
      </c>
      <c r="P4471" s="3">
        <f t="shared" si="212"/>
        <v>45.6</v>
      </c>
      <c r="Q4471" s="3">
        <v>4</v>
      </c>
      <c r="R4471" s="3">
        <f t="shared" si="211"/>
        <v>2</v>
      </c>
      <c r="S4471" s="3">
        <v>38</v>
      </c>
      <c r="T4471" s="3">
        <f>IF(AND(H4471&lt;5,S4471&gt;=VLOOKUP(A4471,anni!$A$1:$O$32,6,0)),1,0)</f>
        <v>0</v>
      </c>
    </row>
    <row r="4472" spans="1:20" x14ac:dyDescent="0.3">
      <c r="A4472" s="3">
        <v>2002</v>
      </c>
      <c r="B4472" s="3">
        <v>254</v>
      </c>
      <c r="C4472" s="3" t="s">
        <v>29</v>
      </c>
      <c r="D4472" s="3" t="s">
        <v>75</v>
      </c>
      <c r="E4472" s="3" t="s">
        <v>75</v>
      </c>
      <c r="F4472" s="3">
        <v>3777</v>
      </c>
      <c r="G4472" s="3">
        <f t="shared" si="210"/>
        <v>2002</v>
      </c>
      <c r="H4472" s="4">
        <v>5</v>
      </c>
      <c r="I4472" s="3" t="s">
        <v>36</v>
      </c>
      <c r="J4472" s="3">
        <v>7</v>
      </c>
      <c r="K4472" s="3">
        <v>7</v>
      </c>
      <c r="L4472" s="3">
        <v>7</v>
      </c>
      <c r="M4472" s="3">
        <v>7</v>
      </c>
      <c r="N4472" s="3">
        <v>7</v>
      </c>
      <c r="O4472" s="3">
        <v>7</v>
      </c>
      <c r="P4472" s="3">
        <f t="shared" si="212"/>
        <v>42</v>
      </c>
      <c r="Q4472" s="3">
        <v>1</v>
      </c>
      <c r="R4472" s="3">
        <f t="shared" si="211"/>
        <v>4</v>
      </c>
      <c r="S4472" s="3">
        <v>42</v>
      </c>
      <c r="T4472" s="3">
        <f>IF(AND(H4472&lt;5,S4472&gt;=VLOOKUP(A4472,anni!$A$1:$O$32,6,0)),1,0)</f>
        <v>0</v>
      </c>
    </row>
    <row r="4473" spans="1:20" x14ac:dyDescent="0.3">
      <c r="A4473" s="3">
        <v>2002</v>
      </c>
      <c r="B4473" s="3">
        <v>255</v>
      </c>
      <c r="C4473" s="3" t="s">
        <v>101</v>
      </c>
      <c r="D4473" s="3" t="s">
        <v>116</v>
      </c>
      <c r="E4473" s="3" t="s">
        <v>116</v>
      </c>
      <c r="F4473" s="3">
        <v>4208</v>
      </c>
      <c r="G4473" s="3">
        <f t="shared" si="210"/>
        <v>2002</v>
      </c>
      <c r="H4473" s="4">
        <v>2</v>
      </c>
      <c r="I4473" s="3" t="s">
        <v>31</v>
      </c>
      <c r="J4473" s="3">
        <v>2</v>
      </c>
      <c r="K4473" s="3">
        <v>6</v>
      </c>
      <c r="L4473" s="3">
        <v>4</v>
      </c>
      <c r="M4473" s="3">
        <v>0</v>
      </c>
      <c r="N4473" s="3">
        <v>0</v>
      </c>
      <c r="O4473" s="3">
        <v>0</v>
      </c>
      <c r="P4473" s="3">
        <f t="shared" si="212"/>
        <v>19.200000000000003</v>
      </c>
      <c r="Q4473" s="3">
        <v>175</v>
      </c>
      <c r="R4473" s="3">
        <f t="shared" si="211"/>
        <v>4</v>
      </c>
      <c r="S4473" s="3">
        <v>12</v>
      </c>
      <c r="T4473" s="3">
        <f>IF(AND(H4473&lt;5,S4473&gt;=VLOOKUP(A4473,anni!$A$1:$O$32,6,0)),1,0)</f>
        <v>0</v>
      </c>
    </row>
    <row r="4474" spans="1:20" x14ac:dyDescent="0.3">
      <c r="A4474" s="3">
        <v>2002</v>
      </c>
      <c r="B4474" s="3">
        <v>256</v>
      </c>
      <c r="C4474" s="3" t="s">
        <v>37</v>
      </c>
      <c r="D4474" s="3" t="s">
        <v>112</v>
      </c>
      <c r="E4474" s="3" t="s">
        <v>112</v>
      </c>
      <c r="F4474" s="3">
        <v>4268</v>
      </c>
      <c r="G4474" s="3">
        <f t="shared" si="210"/>
        <v>2002</v>
      </c>
      <c r="H4474" s="4">
        <v>5</v>
      </c>
      <c r="I4474" s="3" t="s">
        <v>36</v>
      </c>
      <c r="J4474" s="3">
        <v>3</v>
      </c>
      <c r="K4474" s="3">
        <v>0</v>
      </c>
      <c r="L4474" s="3">
        <v>1</v>
      </c>
      <c r="M4474" s="3">
        <v>1</v>
      </c>
      <c r="N4474" s="3">
        <v>0</v>
      </c>
      <c r="O4474" s="3">
        <v>0</v>
      </c>
      <c r="P4474" s="3">
        <f t="shared" si="212"/>
        <v>5</v>
      </c>
      <c r="Q4474" s="3">
        <v>254</v>
      </c>
      <c r="R4474" s="3">
        <f t="shared" si="211"/>
        <v>1</v>
      </c>
      <c r="S4474" s="3">
        <v>5</v>
      </c>
      <c r="T4474" s="3">
        <f>IF(AND(H4474&lt;5,S4474&gt;=VLOOKUP(A4474,anni!$A$1:$O$32,6,0)),1,0)</f>
        <v>0</v>
      </c>
    </row>
    <row r="4475" spans="1:20" x14ac:dyDescent="0.3">
      <c r="A4475" s="3">
        <v>2002</v>
      </c>
      <c r="B4475" s="3">
        <v>257</v>
      </c>
      <c r="C4475" s="3" t="s">
        <v>39</v>
      </c>
      <c r="D4475" s="3" t="s">
        <v>146</v>
      </c>
      <c r="E4475" s="3" t="s">
        <v>146</v>
      </c>
      <c r="F4475" s="3">
        <v>4123</v>
      </c>
      <c r="G4475" s="3">
        <f t="shared" si="210"/>
        <v>2002</v>
      </c>
      <c r="H4475" s="4">
        <v>5</v>
      </c>
      <c r="I4475" s="3" t="s">
        <v>36</v>
      </c>
      <c r="J4475" s="3">
        <v>7</v>
      </c>
      <c r="K4475" s="3">
        <v>7</v>
      </c>
      <c r="L4475" s="3">
        <v>7</v>
      </c>
      <c r="M4475" s="3">
        <v>1</v>
      </c>
      <c r="N4475" s="3">
        <v>4</v>
      </c>
      <c r="O4475" s="3">
        <v>0</v>
      </c>
      <c r="P4475" s="3">
        <f t="shared" si="212"/>
        <v>26</v>
      </c>
      <c r="Q4475" s="3">
        <v>49</v>
      </c>
      <c r="R4475" s="3">
        <f t="shared" si="211"/>
        <v>2</v>
      </c>
      <c r="S4475" s="3">
        <v>26</v>
      </c>
      <c r="T4475" s="3">
        <f>IF(AND(H4475&lt;5,S4475&gt;=VLOOKUP(A4475,anni!$A$1:$O$32,6,0)),1,0)</f>
        <v>0</v>
      </c>
    </row>
    <row r="4476" spans="1:20" x14ac:dyDescent="0.3">
      <c r="A4476" s="3">
        <v>2002</v>
      </c>
      <c r="B4476" s="3">
        <v>258</v>
      </c>
      <c r="C4476" s="3" t="s">
        <v>39</v>
      </c>
      <c r="D4476" s="3" t="s">
        <v>40</v>
      </c>
      <c r="E4476" s="3" t="s">
        <v>40</v>
      </c>
      <c r="F4476" s="3">
        <v>4197</v>
      </c>
      <c r="G4476" s="3">
        <f t="shared" si="210"/>
        <v>2002</v>
      </c>
      <c r="H4476" s="4">
        <v>3</v>
      </c>
      <c r="I4476" s="3" t="s">
        <v>36</v>
      </c>
      <c r="J4476" s="3">
        <v>7</v>
      </c>
      <c r="K4476" s="3">
        <v>7</v>
      </c>
      <c r="L4476" s="3">
        <v>4</v>
      </c>
      <c r="M4476" s="3">
        <v>0</v>
      </c>
      <c r="N4476" s="3">
        <v>0</v>
      </c>
      <c r="O4476" s="3">
        <v>5</v>
      </c>
      <c r="P4476" s="3">
        <f t="shared" si="212"/>
        <v>32.199999999999996</v>
      </c>
      <c r="Q4476" s="3">
        <v>69</v>
      </c>
      <c r="R4476" s="3">
        <f t="shared" si="211"/>
        <v>4</v>
      </c>
      <c r="S4476" s="3">
        <v>23</v>
      </c>
      <c r="T4476" s="3">
        <f>IF(AND(H4476&lt;5,S4476&gt;=VLOOKUP(A4476,anni!$A$1:$O$32,6,0)),1,0)</f>
        <v>0</v>
      </c>
    </row>
    <row r="4477" spans="1:20" x14ac:dyDescent="0.3">
      <c r="A4477" s="3">
        <v>2002</v>
      </c>
      <c r="B4477" s="3">
        <v>259</v>
      </c>
      <c r="C4477" s="3" t="s">
        <v>34</v>
      </c>
      <c r="D4477" s="3" t="s">
        <v>64</v>
      </c>
      <c r="E4477" s="3" t="s">
        <v>64</v>
      </c>
      <c r="F4477" s="3">
        <v>4399</v>
      </c>
      <c r="G4477" s="3">
        <f t="shared" si="210"/>
        <v>2002</v>
      </c>
      <c r="H4477" s="4">
        <v>2</v>
      </c>
      <c r="I4477" s="3" t="s">
        <v>31</v>
      </c>
      <c r="J4477" s="3">
        <v>6</v>
      </c>
      <c r="K4477" s="3">
        <v>7</v>
      </c>
      <c r="L4477" s="3">
        <v>0</v>
      </c>
      <c r="M4477" s="3">
        <v>5</v>
      </c>
      <c r="N4477" s="3">
        <v>0</v>
      </c>
      <c r="O4477" s="3">
        <v>2</v>
      </c>
      <c r="P4477" s="3">
        <f t="shared" si="212"/>
        <v>32</v>
      </c>
      <c r="Q4477" s="3">
        <v>97</v>
      </c>
      <c r="R4477" s="3">
        <f t="shared" si="211"/>
        <v>4</v>
      </c>
      <c r="S4477" s="3">
        <v>20</v>
      </c>
      <c r="T4477" s="3">
        <f>IF(AND(H4477&lt;5,S4477&gt;=VLOOKUP(A4477,anni!$A$1:$O$32,6,0)),1,0)</f>
        <v>0</v>
      </c>
    </row>
    <row r="4478" spans="1:20" x14ac:dyDescent="0.3">
      <c r="A4478" s="3">
        <v>2002</v>
      </c>
      <c r="B4478" s="3">
        <v>260</v>
      </c>
      <c r="C4478" s="3" t="s">
        <v>69</v>
      </c>
      <c r="D4478" s="3" t="s">
        <v>76</v>
      </c>
      <c r="E4478" s="3" t="s">
        <v>76</v>
      </c>
      <c r="F4478" s="3">
        <v>4125</v>
      </c>
      <c r="G4478" s="3">
        <f t="shared" si="210"/>
        <v>2002</v>
      </c>
      <c r="H4478" s="4">
        <v>5</v>
      </c>
      <c r="I4478" s="3" t="s">
        <v>36</v>
      </c>
      <c r="J4478" s="3">
        <v>6</v>
      </c>
      <c r="K4478" s="3">
        <v>0</v>
      </c>
      <c r="L4478" s="3">
        <v>1</v>
      </c>
      <c r="M4478" s="3">
        <v>3</v>
      </c>
      <c r="N4478" s="3">
        <v>0</v>
      </c>
      <c r="O4478" s="3">
        <v>2</v>
      </c>
      <c r="P4478" s="3">
        <f t="shared" si="212"/>
        <v>12</v>
      </c>
      <c r="Q4478" s="3">
        <v>175</v>
      </c>
      <c r="R4478" s="3">
        <f t="shared" si="211"/>
        <v>2</v>
      </c>
      <c r="S4478" s="3">
        <v>12</v>
      </c>
      <c r="T4478" s="3">
        <f>IF(AND(H4478&lt;5,S4478&gt;=VLOOKUP(A4478,anni!$A$1:$O$32,6,0)),1,0)</f>
        <v>0</v>
      </c>
    </row>
    <row r="4479" spans="1:20" x14ac:dyDescent="0.3">
      <c r="A4479" s="3">
        <v>2002</v>
      </c>
      <c r="B4479" s="3">
        <v>261</v>
      </c>
      <c r="C4479" s="3" t="s">
        <v>39</v>
      </c>
      <c r="D4479" s="3" t="s">
        <v>40</v>
      </c>
      <c r="E4479" s="3" t="s">
        <v>40</v>
      </c>
      <c r="F4479" s="3">
        <v>4156</v>
      </c>
      <c r="G4479" s="3">
        <f t="shared" si="210"/>
        <v>2002</v>
      </c>
      <c r="H4479" s="4">
        <v>4</v>
      </c>
      <c r="I4479" s="3" t="s">
        <v>36</v>
      </c>
      <c r="J4479" s="3">
        <v>7</v>
      </c>
      <c r="K4479" s="3">
        <v>6</v>
      </c>
      <c r="L4479" s="3">
        <v>0</v>
      </c>
      <c r="M4479" s="3">
        <v>1</v>
      </c>
      <c r="N4479" s="3">
        <v>0</v>
      </c>
      <c r="O4479" s="3">
        <v>2</v>
      </c>
      <c r="P4479" s="3">
        <f t="shared" si="212"/>
        <v>19.2</v>
      </c>
      <c r="Q4479" s="3">
        <v>128</v>
      </c>
      <c r="R4479" s="3">
        <f t="shared" si="211"/>
        <v>2</v>
      </c>
      <c r="S4479" s="3">
        <v>16</v>
      </c>
      <c r="T4479" s="3">
        <f>IF(AND(H4479&lt;5,S4479&gt;=VLOOKUP(A4479,anni!$A$1:$O$32,6,0)),1,0)</f>
        <v>0</v>
      </c>
    </row>
    <row r="4480" spans="1:20" x14ac:dyDescent="0.3">
      <c r="A4480" s="3">
        <v>2002</v>
      </c>
      <c r="B4480" s="3">
        <v>262</v>
      </c>
      <c r="C4480" s="3" t="s">
        <v>43</v>
      </c>
      <c r="D4480" s="3" t="s">
        <v>58</v>
      </c>
      <c r="E4480" s="3" t="s">
        <v>58</v>
      </c>
      <c r="F4480" s="3">
        <v>4157</v>
      </c>
      <c r="G4480" s="3">
        <f t="shared" si="210"/>
        <v>2002</v>
      </c>
      <c r="H4480" s="4">
        <v>4</v>
      </c>
      <c r="I4480" s="3" t="s">
        <v>36</v>
      </c>
      <c r="J4480" s="3">
        <v>7</v>
      </c>
      <c r="K4480" s="3">
        <v>6</v>
      </c>
      <c r="L4480" s="3">
        <v>4</v>
      </c>
      <c r="M4480" s="3">
        <v>4</v>
      </c>
      <c r="N4480" s="3">
        <v>7</v>
      </c>
      <c r="O4480" s="3">
        <v>5</v>
      </c>
      <c r="P4480" s="3">
        <f t="shared" si="212"/>
        <v>39.6</v>
      </c>
      <c r="Q4480" s="3">
        <v>20</v>
      </c>
      <c r="R4480" s="3">
        <f t="shared" si="211"/>
        <v>3</v>
      </c>
      <c r="S4480" s="3">
        <v>33</v>
      </c>
      <c r="T4480" s="3">
        <f>IF(AND(H4480&lt;5,S4480&gt;=VLOOKUP(A4480,anni!$A$1:$O$32,6,0)),1,0)</f>
        <v>0</v>
      </c>
    </row>
    <row r="4481" spans="1:20" x14ac:dyDescent="0.3">
      <c r="A4481" s="3">
        <v>2002</v>
      </c>
      <c r="B4481" s="3">
        <v>263</v>
      </c>
      <c r="C4481" s="3" t="s">
        <v>34</v>
      </c>
      <c r="D4481" s="3" t="s">
        <v>83</v>
      </c>
      <c r="E4481" s="3" t="s">
        <v>83</v>
      </c>
      <c r="F4481" s="3">
        <v>3980</v>
      </c>
      <c r="G4481" s="3">
        <f t="shared" si="210"/>
        <v>2002</v>
      </c>
      <c r="H4481" s="4">
        <v>4</v>
      </c>
      <c r="I4481" s="3" t="s">
        <v>36</v>
      </c>
      <c r="J4481" s="3">
        <v>6</v>
      </c>
      <c r="K4481" s="3">
        <v>7</v>
      </c>
      <c r="L4481" s="3">
        <v>7</v>
      </c>
      <c r="M4481" s="3">
        <v>0</v>
      </c>
      <c r="N4481" s="3">
        <v>0</v>
      </c>
      <c r="O4481" s="3">
        <v>0</v>
      </c>
      <c r="P4481" s="3">
        <f t="shared" si="212"/>
        <v>24</v>
      </c>
      <c r="Q4481" s="3">
        <v>97</v>
      </c>
      <c r="R4481" s="3">
        <f t="shared" si="211"/>
        <v>3</v>
      </c>
      <c r="S4481" s="3">
        <v>20</v>
      </c>
      <c r="T4481" s="3">
        <f>IF(AND(H4481&lt;5,S4481&gt;=VLOOKUP(A4481,anni!$A$1:$O$32,6,0)),1,0)</f>
        <v>0</v>
      </c>
    </row>
    <row r="4482" spans="1:20" x14ac:dyDescent="0.3">
      <c r="A4482" s="3">
        <v>2002</v>
      </c>
      <c r="B4482" s="3">
        <v>264</v>
      </c>
      <c r="C4482" s="3" t="s">
        <v>29</v>
      </c>
      <c r="D4482" s="3" t="s">
        <v>114</v>
      </c>
      <c r="E4482" s="3" t="s">
        <v>114</v>
      </c>
      <c r="F4482" s="3">
        <v>4198</v>
      </c>
      <c r="G4482" s="3">
        <f t="shared" ref="G4482:G4545" si="213">A4482</f>
        <v>2002</v>
      </c>
      <c r="H4482" s="4">
        <v>3</v>
      </c>
      <c r="I4482" s="3" t="s">
        <v>36</v>
      </c>
      <c r="J4482" s="3">
        <v>7</v>
      </c>
      <c r="K4482" s="3">
        <v>7</v>
      </c>
      <c r="L4482" s="3">
        <v>0</v>
      </c>
      <c r="M4482" s="3">
        <v>7</v>
      </c>
      <c r="N4482" s="3">
        <v>5</v>
      </c>
      <c r="O4482" s="3">
        <v>2</v>
      </c>
      <c r="P4482" s="3">
        <f t="shared" si="212"/>
        <v>39.199999999999996</v>
      </c>
      <c r="Q4482" s="3">
        <v>44</v>
      </c>
      <c r="R4482" s="3">
        <f t="shared" si="211"/>
        <v>4</v>
      </c>
      <c r="S4482" s="3">
        <v>28</v>
      </c>
      <c r="T4482" s="3">
        <f>IF(AND(H4482&lt;5,S4482&gt;=VLOOKUP(A4482,anni!$A$1:$O$32,6,0)),1,0)</f>
        <v>0</v>
      </c>
    </row>
    <row r="4483" spans="1:20" x14ac:dyDescent="0.3">
      <c r="A4483" s="3">
        <v>2002</v>
      </c>
      <c r="B4483" s="3">
        <v>265</v>
      </c>
      <c r="C4483" s="3" t="s">
        <v>45</v>
      </c>
      <c r="D4483" s="3" t="s">
        <v>49</v>
      </c>
      <c r="E4483" s="3" t="s">
        <v>49</v>
      </c>
      <c r="F4483" s="3">
        <v>3981</v>
      </c>
      <c r="G4483" s="3">
        <f t="shared" si="213"/>
        <v>2002</v>
      </c>
      <c r="H4483" s="4">
        <v>4</v>
      </c>
      <c r="I4483" s="3" t="s">
        <v>36</v>
      </c>
      <c r="J4483" s="3">
        <v>7</v>
      </c>
      <c r="K4483" s="3">
        <v>7</v>
      </c>
      <c r="L4483" s="3">
        <v>7</v>
      </c>
      <c r="M4483" s="3">
        <v>7</v>
      </c>
      <c r="N4483" s="3">
        <v>5</v>
      </c>
      <c r="O4483" s="3">
        <v>2</v>
      </c>
      <c r="P4483" s="3">
        <f t="shared" si="212"/>
        <v>42</v>
      </c>
      <c r="Q4483" s="3">
        <v>12</v>
      </c>
      <c r="R4483" s="3">
        <f t="shared" si="211"/>
        <v>4</v>
      </c>
      <c r="S4483" s="3">
        <v>35</v>
      </c>
      <c r="T4483" s="3">
        <f>IF(AND(H4483&lt;5,S4483&gt;=VLOOKUP(A4483,anni!$A$1:$O$32,6,0)),1,0)</f>
        <v>0</v>
      </c>
    </row>
    <row r="4484" spans="1:20" x14ac:dyDescent="0.3">
      <c r="A4484" s="3">
        <v>2002</v>
      </c>
      <c r="B4484" s="3">
        <v>266</v>
      </c>
      <c r="C4484" s="3" t="s">
        <v>47</v>
      </c>
      <c r="D4484" s="3" t="s">
        <v>52</v>
      </c>
      <c r="E4484" s="3" t="s">
        <v>52</v>
      </c>
      <c r="F4484" s="3">
        <v>4269</v>
      </c>
      <c r="G4484" s="3">
        <f t="shared" si="213"/>
        <v>2002</v>
      </c>
      <c r="H4484" s="4">
        <v>5</v>
      </c>
      <c r="I4484" s="3" t="s">
        <v>36</v>
      </c>
      <c r="J4484" s="3">
        <v>7</v>
      </c>
      <c r="K4484" s="3">
        <v>7</v>
      </c>
      <c r="L4484" s="3">
        <v>0</v>
      </c>
      <c r="M4484" s="3">
        <v>7</v>
      </c>
      <c r="N4484" s="3">
        <v>0</v>
      </c>
      <c r="O4484" s="3">
        <v>2</v>
      </c>
      <c r="P4484" s="3">
        <f t="shared" si="212"/>
        <v>23</v>
      </c>
      <c r="Q4484" s="3">
        <v>69</v>
      </c>
      <c r="R4484" s="3">
        <f t="shared" si="211"/>
        <v>1</v>
      </c>
      <c r="S4484" s="3">
        <v>23</v>
      </c>
      <c r="T4484" s="3">
        <f>IF(AND(H4484&lt;5,S4484&gt;=VLOOKUP(A4484,anni!$A$1:$O$32,6,0)),1,0)</f>
        <v>0</v>
      </c>
    </row>
    <row r="4485" spans="1:20" x14ac:dyDescent="0.3">
      <c r="A4485" s="3">
        <v>2002</v>
      </c>
      <c r="B4485" s="3">
        <v>267</v>
      </c>
      <c r="C4485" s="3" t="s">
        <v>45</v>
      </c>
      <c r="D4485" s="3" t="s">
        <v>49</v>
      </c>
      <c r="E4485" s="3" t="s">
        <v>49</v>
      </c>
      <c r="F4485" s="3">
        <v>4158</v>
      </c>
      <c r="G4485" s="3">
        <f t="shared" si="213"/>
        <v>2002</v>
      </c>
      <c r="H4485" s="4">
        <v>4</v>
      </c>
      <c r="I4485" s="3" t="s">
        <v>36</v>
      </c>
      <c r="J4485" s="3">
        <v>1</v>
      </c>
      <c r="K4485" s="3">
        <v>4</v>
      </c>
      <c r="L4485" s="3">
        <v>4</v>
      </c>
      <c r="M4485" s="3">
        <v>5</v>
      </c>
      <c r="N4485" s="3">
        <v>0</v>
      </c>
      <c r="O4485" s="3">
        <v>2</v>
      </c>
      <c r="P4485" s="3">
        <f t="shared" si="212"/>
        <v>19.2</v>
      </c>
      <c r="Q4485" s="3">
        <v>128</v>
      </c>
      <c r="R4485" s="3">
        <f t="shared" si="211"/>
        <v>3</v>
      </c>
      <c r="S4485" s="3">
        <v>16</v>
      </c>
      <c r="T4485" s="3">
        <f>IF(AND(H4485&lt;5,S4485&gt;=VLOOKUP(A4485,anni!$A$1:$O$32,6,0)),1,0)</f>
        <v>0</v>
      </c>
    </row>
    <row r="4486" spans="1:20" x14ac:dyDescent="0.3">
      <c r="A4486" s="3">
        <v>2002</v>
      </c>
      <c r="B4486" s="3">
        <v>268</v>
      </c>
      <c r="C4486" s="3" t="s">
        <v>69</v>
      </c>
      <c r="D4486" s="3" t="s">
        <v>78</v>
      </c>
      <c r="E4486" s="3" t="s">
        <v>78</v>
      </c>
      <c r="F4486" s="3">
        <v>4270</v>
      </c>
      <c r="G4486" s="3">
        <f t="shared" si="213"/>
        <v>2002</v>
      </c>
      <c r="H4486" s="4">
        <v>5</v>
      </c>
      <c r="I4486" s="3" t="s">
        <v>36</v>
      </c>
      <c r="J4486" s="3">
        <v>1</v>
      </c>
      <c r="K4486" s="3">
        <v>3</v>
      </c>
      <c r="L4486" s="3">
        <v>0</v>
      </c>
      <c r="M4486" s="3">
        <v>0</v>
      </c>
      <c r="N4486" s="3">
        <v>0</v>
      </c>
      <c r="O4486" s="3">
        <v>0</v>
      </c>
      <c r="P4486" s="3">
        <f t="shared" si="212"/>
        <v>4</v>
      </c>
      <c r="Q4486" s="3">
        <v>262</v>
      </c>
      <c r="R4486" s="3">
        <f t="shared" si="211"/>
        <v>1</v>
      </c>
      <c r="S4486" s="3">
        <v>4</v>
      </c>
      <c r="T4486" s="3">
        <f>IF(AND(H4486&lt;5,S4486&gt;=VLOOKUP(A4486,anni!$A$1:$O$32,6,0)),1,0)</f>
        <v>0</v>
      </c>
    </row>
    <row r="4487" spans="1:20" x14ac:dyDescent="0.3">
      <c r="A4487" s="3">
        <v>2002</v>
      </c>
      <c r="B4487" s="3">
        <v>269</v>
      </c>
      <c r="C4487" s="3" t="s">
        <v>45</v>
      </c>
      <c r="D4487" s="3" t="s">
        <v>74</v>
      </c>
      <c r="E4487" s="3" t="s">
        <v>74</v>
      </c>
      <c r="F4487" s="3">
        <v>4271</v>
      </c>
      <c r="G4487" s="3">
        <f t="shared" si="213"/>
        <v>2002</v>
      </c>
      <c r="H4487" s="4">
        <v>5</v>
      </c>
      <c r="I4487" s="3" t="s">
        <v>36</v>
      </c>
      <c r="J4487" s="3">
        <v>5</v>
      </c>
      <c r="K4487" s="3">
        <v>4</v>
      </c>
      <c r="L4487" s="3">
        <v>1</v>
      </c>
      <c r="M4487" s="3">
        <v>0</v>
      </c>
      <c r="N4487" s="3">
        <v>0</v>
      </c>
      <c r="O4487" s="3">
        <v>0</v>
      </c>
      <c r="P4487" s="3">
        <f t="shared" si="212"/>
        <v>10</v>
      </c>
      <c r="Q4487" s="3">
        <v>202</v>
      </c>
      <c r="R4487" s="3">
        <f t="shared" si="211"/>
        <v>1</v>
      </c>
      <c r="S4487" s="3">
        <v>10</v>
      </c>
      <c r="T4487" s="3">
        <f>IF(AND(H4487&lt;5,S4487&gt;=VLOOKUP(A4487,anni!$A$1:$O$32,6,0)),1,0)</f>
        <v>0</v>
      </c>
    </row>
    <row r="4488" spans="1:20" x14ac:dyDescent="0.3">
      <c r="A4488" s="3">
        <v>2002</v>
      </c>
      <c r="B4488" s="3">
        <v>270</v>
      </c>
      <c r="C4488" s="3" t="s">
        <v>45</v>
      </c>
      <c r="D4488" s="3" t="s">
        <v>49</v>
      </c>
      <c r="E4488" s="3" t="s">
        <v>49</v>
      </c>
      <c r="F4488" s="3">
        <v>4272</v>
      </c>
      <c r="G4488" s="3">
        <f t="shared" si="213"/>
        <v>2002</v>
      </c>
      <c r="H4488" s="4">
        <v>5</v>
      </c>
      <c r="I4488" s="3" t="s">
        <v>36</v>
      </c>
      <c r="J4488" s="3">
        <v>6</v>
      </c>
      <c r="K4488" s="3">
        <v>3</v>
      </c>
      <c r="L4488" s="3">
        <v>0</v>
      </c>
      <c r="M4488" s="3">
        <v>0</v>
      </c>
      <c r="N4488" s="3">
        <v>0</v>
      </c>
      <c r="O4488" s="3">
        <v>0</v>
      </c>
      <c r="P4488" s="3">
        <f t="shared" si="212"/>
        <v>9</v>
      </c>
      <c r="Q4488" s="3">
        <v>214</v>
      </c>
      <c r="R4488" s="3">
        <f t="shared" si="211"/>
        <v>1</v>
      </c>
      <c r="S4488" s="3">
        <v>9</v>
      </c>
      <c r="T4488" s="3">
        <f>IF(AND(H4488&lt;5,S4488&gt;=VLOOKUP(A4488,anni!$A$1:$O$32,6,0)),1,0)</f>
        <v>0</v>
      </c>
    </row>
    <row r="4489" spans="1:20" x14ac:dyDescent="0.3">
      <c r="A4489" s="3">
        <v>2002</v>
      </c>
      <c r="B4489" s="3">
        <v>271</v>
      </c>
      <c r="C4489" s="3" t="s">
        <v>32</v>
      </c>
      <c r="D4489" s="3" t="s">
        <v>95</v>
      </c>
      <c r="E4489" s="3" t="s">
        <v>95</v>
      </c>
      <c r="F4489" s="3">
        <v>4423</v>
      </c>
      <c r="G4489" s="3">
        <f t="shared" si="213"/>
        <v>2002</v>
      </c>
      <c r="H4489" s="4">
        <v>1</v>
      </c>
      <c r="I4489" s="3" t="s">
        <v>31</v>
      </c>
      <c r="J4489" s="3">
        <v>0</v>
      </c>
      <c r="K4489" s="3">
        <v>7</v>
      </c>
      <c r="L4489" s="3">
        <v>1</v>
      </c>
      <c r="M4489" s="3">
        <v>0</v>
      </c>
      <c r="N4489" s="3">
        <v>0</v>
      </c>
      <c r="O4489" s="3">
        <v>0</v>
      </c>
      <c r="P4489" s="3">
        <f t="shared" si="212"/>
        <v>14.4</v>
      </c>
      <c r="Q4489" s="3">
        <v>233</v>
      </c>
      <c r="R4489" s="3">
        <f t="shared" si="211"/>
        <v>2</v>
      </c>
      <c r="S4489" s="3">
        <v>8</v>
      </c>
      <c r="T4489" s="3">
        <f>IF(AND(H4489&lt;5,S4489&gt;=VLOOKUP(A4489,anni!$A$1:$O$32,6,0)),1,0)</f>
        <v>0</v>
      </c>
    </row>
    <row r="4490" spans="1:20" x14ac:dyDescent="0.3">
      <c r="A4490" s="3">
        <v>2002</v>
      </c>
      <c r="B4490" s="3">
        <v>272</v>
      </c>
      <c r="C4490" s="3" t="s">
        <v>79</v>
      </c>
      <c r="D4490" s="3" t="s">
        <v>84</v>
      </c>
      <c r="E4490" s="3" t="s">
        <v>84</v>
      </c>
      <c r="F4490" s="3">
        <v>4322</v>
      </c>
      <c r="G4490" s="3">
        <f t="shared" si="213"/>
        <v>2002</v>
      </c>
      <c r="H4490" s="4">
        <v>4</v>
      </c>
      <c r="I4490" s="3" t="s">
        <v>36</v>
      </c>
      <c r="J4490" s="3">
        <v>2</v>
      </c>
      <c r="K4490" s="3">
        <v>7</v>
      </c>
      <c r="L4490" s="3">
        <v>1</v>
      </c>
      <c r="M4490" s="3">
        <v>0</v>
      </c>
      <c r="N4490" s="3">
        <v>0</v>
      </c>
      <c r="O4490" s="3">
        <v>0</v>
      </c>
      <c r="P4490" s="3">
        <f t="shared" si="212"/>
        <v>12</v>
      </c>
      <c r="Q4490" s="3">
        <v>202</v>
      </c>
      <c r="R4490" s="3">
        <f t="shared" si="211"/>
        <v>1</v>
      </c>
      <c r="S4490" s="3">
        <v>10</v>
      </c>
      <c r="T4490" s="3">
        <f>IF(AND(H4490&lt;5,S4490&gt;=VLOOKUP(A4490,anni!$A$1:$O$32,6,0)),1,0)</f>
        <v>0</v>
      </c>
    </row>
    <row r="4491" spans="1:20" x14ac:dyDescent="0.3">
      <c r="A4491" s="3">
        <v>2002</v>
      </c>
      <c r="B4491" s="3">
        <v>273</v>
      </c>
      <c r="C4491" s="3" t="s">
        <v>43</v>
      </c>
      <c r="D4491" s="3" t="s">
        <v>92</v>
      </c>
      <c r="E4491" s="3" t="s">
        <v>92</v>
      </c>
      <c r="F4491" s="3">
        <v>4273</v>
      </c>
      <c r="G4491" s="3">
        <f t="shared" si="213"/>
        <v>2002</v>
      </c>
      <c r="H4491" s="4">
        <v>5</v>
      </c>
      <c r="I4491" s="3" t="s">
        <v>36</v>
      </c>
      <c r="J4491" s="3">
        <v>6</v>
      </c>
      <c r="K4491" s="3">
        <v>1</v>
      </c>
      <c r="L4491" s="3">
        <v>0</v>
      </c>
      <c r="M4491" s="3">
        <v>0</v>
      </c>
      <c r="N4491" s="3">
        <v>4</v>
      </c>
      <c r="O4491" s="3">
        <v>4</v>
      </c>
      <c r="P4491" s="3">
        <f t="shared" si="212"/>
        <v>15</v>
      </c>
      <c r="Q4491" s="3">
        <v>142</v>
      </c>
      <c r="R4491" s="3">
        <f t="shared" si="211"/>
        <v>1</v>
      </c>
      <c r="S4491" s="3">
        <v>15</v>
      </c>
      <c r="T4491" s="3">
        <f>IF(AND(H4491&lt;5,S4491&gt;=VLOOKUP(A4491,anni!$A$1:$O$32,6,0)),1,0)</f>
        <v>0</v>
      </c>
    </row>
    <row r="4492" spans="1:20" x14ac:dyDescent="0.3">
      <c r="A4492" s="3">
        <v>2002</v>
      </c>
      <c r="B4492" s="3">
        <v>274</v>
      </c>
      <c r="C4492" s="3" t="s">
        <v>62</v>
      </c>
      <c r="D4492" s="3" t="s">
        <v>134</v>
      </c>
      <c r="E4492" s="3" t="s">
        <v>134</v>
      </c>
      <c r="F4492" s="3">
        <v>4323</v>
      </c>
      <c r="G4492" s="3">
        <f t="shared" si="213"/>
        <v>2002</v>
      </c>
      <c r="H4492" s="4">
        <v>4</v>
      </c>
      <c r="I4492" s="3" t="s">
        <v>36</v>
      </c>
      <c r="J4492" s="3">
        <v>0</v>
      </c>
      <c r="K4492" s="3">
        <v>6</v>
      </c>
      <c r="L4492" s="3">
        <v>1</v>
      </c>
      <c r="M4492" s="3">
        <v>0</v>
      </c>
      <c r="N4492" s="3">
        <v>0</v>
      </c>
      <c r="O4492" s="3">
        <v>0</v>
      </c>
      <c r="P4492" s="3">
        <f t="shared" si="212"/>
        <v>8.4</v>
      </c>
      <c r="Q4492" s="3">
        <v>242</v>
      </c>
      <c r="R4492" s="3">
        <f t="shared" si="211"/>
        <v>2</v>
      </c>
      <c r="S4492" s="3">
        <v>7</v>
      </c>
      <c r="T4492" s="3">
        <f>IF(AND(H4492&lt;5,S4492&gt;=VLOOKUP(A4492,anni!$A$1:$O$32,6,0)),1,0)</f>
        <v>0</v>
      </c>
    </row>
    <row r="4493" spans="1:20" x14ac:dyDescent="0.3">
      <c r="A4493" s="3">
        <v>2002</v>
      </c>
      <c r="B4493" s="3">
        <v>275</v>
      </c>
      <c r="C4493" s="3" t="s">
        <v>69</v>
      </c>
      <c r="D4493" s="3" t="s">
        <v>119</v>
      </c>
      <c r="E4493" s="3" t="s">
        <v>119</v>
      </c>
      <c r="F4493" s="3">
        <v>4274</v>
      </c>
      <c r="G4493" s="3">
        <f t="shared" si="213"/>
        <v>2002</v>
      </c>
      <c r="H4493" s="4">
        <v>5</v>
      </c>
      <c r="I4493" s="3" t="s">
        <v>36</v>
      </c>
      <c r="J4493" s="3">
        <v>1</v>
      </c>
      <c r="K4493" s="3">
        <v>7</v>
      </c>
      <c r="L4493" s="3">
        <v>1</v>
      </c>
      <c r="M4493" s="3">
        <v>5</v>
      </c>
      <c r="N4493" s="3">
        <v>0</v>
      </c>
      <c r="O4493" s="3">
        <v>2</v>
      </c>
      <c r="P4493" s="3">
        <f t="shared" si="212"/>
        <v>16</v>
      </c>
      <c r="Q4493" s="3">
        <v>128</v>
      </c>
      <c r="R4493" s="3">
        <f t="shared" si="211"/>
        <v>1</v>
      </c>
      <c r="S4493" s="3">
        <v>16</v>
      </c>
      <c r="T4493" s="3">
        <f>IF(AND(H4493&lt;5,S4493&gt;=VLOOKUP(A4493,anni!$A$1:$O$32,6,0)),1,0)</f>
        <v>0</v>
      </c>
    </row>
    <row r="4494" spans="1:20" x14ac:dyDescent="0.3">
      <c r="A4494" s="3">
        <v>2002</v>
      </c>
      <c r="B4494" s="3">
        <v>276</v>
      </c>
      <c r="C4494" s="3" t="s">
        <v>56</v>
      </c>
      <c r="D4494" s="3" t="s">
        <v>71</v>
      </c>
      <c r="E4494" s="3" t="s">
        <v>71</v>
      </c>
      <c r="F4494" s="3">
        <v>3982</v>
      </c>
      <c r="G4494" s="3">
        <f t="shared" si="213"/>
        <v>2002</v>
      </c>
      <c r="H4494" s="4">
        <v>4</v>
      </c>
      <c r="I4494" s="3" t="s">
        <v>36</v>
      </c>
      <c r="J4494" s="3">
        <v>7</v>
      </c>
      <c r="K4494" s="3">
        <v>7</v>
      </c>
      <c r="L4494" s="3">
        <v>3</v>
      </c>
      <c r="M4494" s="3">
        <v>4</v>
      </c>
      <c r="N4494" s="3">
        <v>7</v>
      </c>
      <c r="O4494" s="3">
        <v>4</v>
      </c>
      <c r="P4494" s="3">
        <f t="shared" si="212"/>
        <v>38.4</v>
      </c>
      <c r="Q4494" s="3">
        <v>24</v>
      </c>
      <c r="R4494" s="3">
        <f t="shared" si="211"/>
        <v>3</v>
      </c>
      <c r="S4494" s="3">
        <v>32</v>
      </c>
      <c r="T4494" s="3">
        <f>IF(AND(H4494&lt;5,S4494&gt;=VLOOKUP(A4494,anni!$A$1:$O$32,6,0)),1,0)</f>
        <v>0</v>
      </c>
    </row>
    <row r="4495" spans="1:20" x14ac:dyDescent="0.3">
      <c r="A4495" s="3">
        <v>2002</v>
      </c>
      <c r="B4495" s="3">
        <v>277</v>
      </c>
      <c r="C4495" s="3" t="s">
        <v>32</v>
      </c>
      <c r="D4495" s="3" t="s">
        <v>127</v>
      </c>
      <c r="E4495" s="3" t="s">
        <v>127</v>
      </c>
      <c r="F4495" s="3">
        <v>4400</v>
      </c>
      <c r="G4495" s="3">
        <f t="shared" si="213"/>
        <v>2002</v>
      </c>
      <c r="H4495" s="4">
        <v>2</v>
      </c>
      <c r="I4495" s="3" t="s">
        <v>31</v>
      </c>
      <c r="J4495" s="3">
        <v>2</v>
      </c>
      <c r="K4495" s="3">
        <v>0</v>
      </c>
      <c r="L4495" s="3">
        <v>0</v>
      </c>
      <c r="M4495" s="3">
        <v>1</v>
      </c>
      <c r="N4495" s="3">
        <v>0</v>
      </c>
      <c r="O4495" s="3">
        <v>0</v>
      </c>
      <c r="P4495" s="3">
        <f t="shared" si="212"/>
        <v>4.8000000000000007</v>
      </c>
      <c r="Q4495" s="3">
        <v>275</v>
      </c>
      <c r="R4495" s="3">
        <f t="shared" si="211"/>
        <v>1</v>
      </c>
      <c r="S4495" s="3">
        <v>3</v>
      </c>
      <c r="T4495" s="3">
        <f>IF(AND(H4495&lt;5,S4495&gt;=VLOOKUP(A4495,anni!$A$1:$O$32,6,0)),1,0)</f>
        <v>0</v>
      </c>
    </row>
    <row r="4496" spans="1:20" x14ac:dyDescent="0.3">
      <c r="A4496" s="3">
        <v>2002</v>
      </c>
      <c r="B4496" s="3">
        <v>278</v>
      </c>
      <c r="C4496" s="3" t="s">
        <v>29</v>
      </c>
      <c r="D4496" s="3" t="s">
        <v>114</v>
      </c>
      <c r="E4496" s="3" t="s">
        <v>114</v>
      </c>
      <c r="F4496" s="3">
        <v>4275</v>
      </c>
      <c r="G4496" s="3">
        <f t="shared" si="213"/>
        <v>2002</v>
      </c>
      <c r="H4496" s="4">
        <v>5</v>
      </c>
      <c r="I4496" s="3" t="s">
        <v>36</v>
      </c>
      <c r="J4496" s="3">
        <v>7</v>
      </c>
      <c r="K4496" s="3">
        <v>7</v>
      </c>
      <c r="L4496" s="3">
        <v>6</v>
      </c>
      <c r="M4496" s="3">
        <v>6</v>
      </c>
      <c r="N4496" s="3">
        <v>7</v>
      </c>
      <c r="O4496" s="3">
        <v>7</v>
      </c>
      <c r="P4496" s="3">
        <f t="shared" si="212"/>
        <v>40</v>
      </c>
      <c r="Q4496" s="3">
        <v>3</v>
      </c>
      <c r="R4496" s="3">
        <f t="shared" si="211"/>
        <v>1</v>
      </c>
      <c r="S4496" s="3">
        <v>40</v>
      </c>
      <c r="T4496" s="3">
        <f>IF(AND(H4496&lt;5,S4496&gt;=VLOOKUP(A4496,anni!$A$1:$O$32,6,0)),1,0)</f>
        <v>0</v>
      </c>
    </row>
    <row r="4497" spans="1:20" x14ac:dyDescent="0.3">
      <c r="A4497" s="3">
        <v>2002</v>
      </c>
      <c r="B4497" s="3">
        <v>279</v>
      </c>
      <c r="C4497" s="3" t="s">
        <v>47</v>
      </c>
      <c r="D4497" s="3" t="s">
        <v>100</v>
      </c>
      <c r="E4497" s="3" t="s">
        <v>100</v>
      </c>
      <c r="F4497" s="3">
        <v>4199</v>
      </c>
      <c r="G4497" s="3">
        <f t="shared" si="213"/>
        <v>2002</v>
      </c>
      <c r="H4497" s="4">
        <v>3</v>
      </c>
      <c r="I4497" s="3" t="s">
        <v>36</v>
      </c>
      <c r="J4497" s="3">
        <v>7</v>
      </c>
      <c r="K4497" s="3">
        <v>4</v>
      </c>
      <c r="L4497" s="3">
        <v>4</v>
      </c>
      <c r="M4497" s="3">
        <v>0</v>
      </c>
      <c r="N4497" s="3">
        <v>6</v>
      </c>
      <c r="O4497" s="3">
        <v>2</v>
      </c>
      <c r="P4497" s="3">
        <f t="shared" si="212"/>
        <v>32.199999999999996</v>
      </c>
      <c r="Q4497" s="3">
        <v>69</v>
      </c>
      <c r="R4497" s="3">
        <f t="shared" si="211"/>
        <v>3</v>
      </c>
      <c r="S4497" s="3">
        <v>23</v>
      </c>
      <c r="T4497" s="3">
        <f>IF(AND(H4497&lt;5,S4497&gt;=VLOOKUP(A4497,anni!$A$1:$O$32,6,0)),1,0)</f>
        <v>0</v>
      </c>
    </row>
    <row r="4498" spans="1:20" x14ac:dyDescent="0.3">
      <c r="A4498" s="3">
        <v>2002</v>
      </c>
      <c r="B4498" s="3">
        <v>280</v>
      </c>
      <c r="C4498" s="3" t="s">
        <v>62</v>
      </c>
      <c r="D4498" s="3" t="s">
        <v>63</v>
      </c>
      <c r="E4498" s="3" t="s">
        <v>63</v>
      </c>
      <c r="F4498" s="3">
        <v>4276</v>
      </c>
      <c r="G4498" s="3">
        <f t="shared" si="213"/>
        <v>2002</v>
      </c>
      <c r="H4498" s="4">
        <v>5</v>
      </c>
      <c r="I4498" s="3" t="s">
        <v>36</v>
      </c>
      <c r="J4498" s="3">
        <v>4</v>
      </c>
      <c r="K4498" s="3">
        <v>1</v>
      </c>
      <c r="L4498" s="3">
        <v>4</v>
      </c>
      <c r="M4498" s="3">
        <v>0</v>
      </c>
      <c r="N4498" s="3">
        <v>0</v>
      </c>
      <c r="O4498" s="3">
        <v>2</v>
      </c>
      <c r="P4498" s="3">
        <f t="shared" si="212"/>
        <v>11</v>
      </c>
      <c r="Q4498" s="3">
        <v>190</v>
      </c>
      <c r="R4498" s="3">
        <f t="shared" si="211"/>
        <v>1</v>
      </c>
      <c r="S4498" s="3">
        <v>11</v>
      </c>
      <c r="T4498" s="3">
        <f>IF(AND(H4498&lt;5,S4498&gt;=VLOOKUP(A4498,anni!$A$1:$O$32,6,0)),1,0)</f>
        <v>0</v>
      </c>
    </row>
    <row r="4499" spans="1:20" x14ac:dyDescent="0.3">
      <c r="A4499" s="3">
        <v>2002</v>
      </c>
      <c r="B4499" s="3">
        <v>281</v>
      </c>
      <c r="C4499" s="3" t="s">
        <v>47</v>
      </c>
      <c r="D4499" s="3" t="s">
        <v>81</v>
      </c>
      <c r="E4499" s="3" t="s">
        <v>81</v>
      </c>
      <c r="F4499" s="3">
        <v>4200</v>
      </c>
      <c r="G4499" s="3">
        <f t="shared" si="213"/>
        <v>2002</v>
      </c>
      <c r="H4499" s="4">
        <v>3</v>
      </c>
      <c r="I4499" s="3" t="s">
        <v>36</v>
      </c>
      <c r="J4499" s="3">
        <v>7</v>
      </c>
      <c r="K4499" s="3">
        <v>7</v>
      </c>
      <c r="L4499" s="3">
        <v>7</v>
      </c>
      <c r="M4499" s="3">
        <v>7</v>
      </c>
      <c r="N4499" s="3">
        <v>7</v>
      </c>
      <c r="O4499" s="3">
        <v>2</v>
      </c>
      <c r="P4499" s="3">
        <f t="shared" si="212"/>
        <v>51.8</v>
      </c>
      <c r="Q4499" s="3">
        <v>8</v>
      </c>
      <c r="R4499" s="3">
        <f t="shared" si="211"/>
        <v>4</v>
      </c>
      <c r="S4499" s="3">
        <v>37</v>
      </c>
      <c r="T4499" s="3">
        <f>IF(AND(H4499&lt;5,S4499&gt;=VLOOKUP(A4499,anni!$A$1:$O$32,6,0)),1,0)</f>
        <v>0</v>
      </c>
    </row>
    <row r="4500" spans="1:20" x14ac:dyDescent="0.3">
      <c r="A4500" s="3">
        <v>2002</v>
      </c>
      <c r="B4500" s="3">
        <v>282</v>
      </c>
      <c r="C4500" s="3" t="s">
        <v>32</v>
      </c>
      <c r="D4500" s="3" t="s">
        <v>61</v>
      </c>
      <c r="E4500" s="3" t="s">
        <v>61</v>
      </c>
      <c r="F4500" s="3">
        <v>4160</v>
      </c>
      <c r="G4500" s="3">
        <f t="shared" si="213"/>
        <v>2002</v>
      </c>
      <c r="H4500" s="4">
        <v>4</v>
      </c>
      <c r="I4500" s="3" t="s">
        <v>36</v>
      </c>
      <c r="J4500" s="3">
        <v>7</v>
      </c>
      <c r="K4500" s="3">
        <v>6</v>
      </c>
      <c r="L4500" s="3">
        <v>7</v>
      </c>
      <c r="M4500" s="3">
        <v>2</v>
      </c>
      <c r="N4500" s="3">
        <v>0</v>
      </c>
      <c r="O4500" s="3">
        <v>2</v>
      </c>
      <c r="P4500" s="3">
        <f t="shared" si="212"/>
        <v>28.799999999999997</v>
      </c>
      <c r="Q4500" s="3">
        <v>60</v>
      </c>
      <c r="R4500" s="3">
        <f t="shared" si="211"/>
        <v>3</v>
      </c>
      <c r="S4500" s="3">
        <v>24</v>
      </c>
      <c r="T4500" s="3">
        <f>IF(AND(H4500&lt;5,S4500&gt;=VLOOKUP(A4500,anni!$A$1:$O$32,6,0)),1,0)</f>
        <v>0</v>
      </c>
    </row>
    <row r="4501" spans="1:20" x14ac:dyDescent="0.3">
      <c r="A4501" s="3">
        <v>2002</v>
      </c>
      <c r="B4501" s="3">
        <v>283</v>
      </c>
      <c r="C4501" s="3" t="s">
        <v>62</v>
      </c>
      <c r="D4501" s="3" t="s">
        <v>142</v>
      </c>
      <c r="E4501" s="3" t="s">
        <v>142</v>
      </c>
      <c r="F4501" s="3">
        <v>4324</v>
      </c>
      <c r="G4501" s="3">
        <f t="shared" si="213"/>
        <v>2002</v>
      </c>
      <c r="H4501" s="4">
        <v>4</v>
      </c>
      <c r="I4501" s="3" t="s">
        <v>36</v>
      </c>
      <c r="J4501" s="3">
        <v>2</v>
      </c>
      <c r="K4501" s="3">
        <v>0</v>
      </c>
      <c r="L4501" s="3">
        <v>0</v>
      </c>
      <c r="M4501" s="3">
        <v>0</v>
      </c>
      <c r="N4501" s="3">
        <v>0</v>
      </c>
      <c r="O4501" s="3">
        <v>2</v>
      </c>
      <c r="P4501" s="3">
        <f t="shared" si="212"/>
        <v>4.8</v>
      </c>
      <c r="Q4501" s="3">
        <v>262</v>
      </c>
      <c r="R4501" s="3">
        <f t="shared" si="211"/>
        <v>1</v>
      </c>
      <c r="S4501" s="3">
        <v>4</v>
      </c>
      <c r="T4501" s="3">
        <f>IF(AND(H4501&lt;5,S4501&gt;=VLOOKUP(A4501,anni!$A$1:$O$32,6,0)),1,0)</f>
        <v>0</v>
      </c>
    </row>
    <row r="4502" spans="1:20" x14ac:dyDescent="0.3">
      <c r="A4502" s="3">
        <v>2002</v>
      </c>
      <c r="B4502" s="3">
        <v>284</v>
      </c>
      <c r="C4502" s="3" t="s">
        <v>43</v>
      </c>
      <c r="D4502" s="3" t="s">
        <v>44</v>
      </c>
      <c r="E4502" s="3" t="s">
        <v>44</v>
      </c>
      <c r="F4502" s="3">
        <v>4201</v>
      </c>
      <c r="G4502" s="3">
        <f t="shared" si="213"/>
        <v>2002</v>
      </c>
      <c r="H4502" s="4">
        <v>3</v>
      </c>
      <c r="I4502" s="3" t="s">
        <v>36</v>
      </c>
      <c r="J4502" s="3">
        <v>7</v>
      </c>
      <c r="K4502" s="3">
        <v>7</v>
      </c>
      <c r="L4502" s="3">
        <v>0</v>
      </c>
      <c r="M4502" s="3">
        <v>0</v>
      </c>
      <c r="N4502" s="3">
        <v>0</v>
      </c>
      <c r="O4502" s="3">
        <v>2</v>
      </c>
      <c r="P4502" s="3">
        <f t="shared" si="212"/>
        <v>22.4</v>
      </c>
      <c r="Q4502" s="3">
        <v>128</v>
      </c>
      <c r="R4502" s="3">
        <f t="shared" si="211"/>
        <v>3</v>
      </c>
      <c r="S4502" s="3">
        <v>16</v>
      </c>
      <c r="T4502" s="3">
        <f>IF(AND(H4502&lt;5,S4502&gt;=VLOOKUP(A4502,anni!$A$1:$O$32,6,0)),1,0)</f>
        <v>0</v>
      </c>
    </row>
    <row r="4503" spans="1:20" x14ac:dyDescent="0.3">
      <c r="A4503" s="3">
        <v>2002</v>
      </c>
      <c r="B4503" s="3">
        <v>285</v>
      </c>
      <c r="C4503" s="3" t="s">
        <v>135</v>
      </c>
      <c r="D4503" s="3" t="s">
        <v>145</v>
      </c>
      <c r="E4503" s="3" t="s">
        <v>145</v>
      </c>
      <c r="F4503" s="3">
        <v>4401</v>
      </c>
      <c r="G4503" s="3">
        <f t="shared" si="213"/>
        <v>2002</v>
      </c>
      <c r="H4503" s="4">
        <v>2</v>
      </c>
      <c r="I4503" s="3" t="s">
        <v>31</v>
      </c>
      <c r="J4503" s="3">
        <v>1</v>
      </c>
      <c r="K4503" s="3">
        <v>0</v>
      </c>
      <c r="L4503" s="3">
        <v>0</v>
      </c>
      <c r="M4503" s="3">
        <v>0</v>
      </c>
      <c r="N4503" s="3">
        <v>0</v>
      </c>
      <c r="O4503" s="3">
        <v>0</v>
      </c>
      <c r="P4503" s="3">
        <f t="shared" si="212"/>
        <v>1.6</v>
      </c>
      <c r="Q4503" s="3">
        <v>284</v>
      </c>
      <c r="R4503" s="3">
        <f t="shared" si="211"/>
        <v>1</v>
      </c>
      <c r="S4503" s="3">
        <v>1</v>
      </c>
      <c r="T4503" s="3">
        <f>IF(AND(H4503&lt;5,S4503&gt;=VLOOKUP(A4503,anni!$A$1:$O$32,6,0)),1,0)</f>
        <v>0</v>
      </c>
    </row>
    <row r="4504" spans="1:20" x14ac:dyDescent="0.3">
      <c r="A4504" s="3">
        <v>2002</v>
      </c>
      <c r="B4504" s="3">
        <v>286</v>
      </c>
      <c r="C4504" s="3" t="s">
        <v>34</v>
      </c>
      <c r="D4504" s="3" t="s">
        <v>97</v>
      </c>
      <c r="E4504" s="3" t="s">
        <v>97</v>
      </c>
      <c r="F4504" s="3">
        <v>4325</v>
      </c>
      <c r="G4504" s="3">
        <f t="shared" si="213"/>
        <v>2002</v>
      </c>
      <c r="H4504" s="4">
        <v>4</v>
      </c>
      <c r="I4504" s="3" t="s">
        <v>36</v>
      </c>
      <c r="J4504" s="3">
        <v>5</v>
      </c>
      <c r="K4504" s="3">
        <v>7</v>
      </c>
      <c r="L4504" s="3">
        <v>7</v>
      </c>
      <c r="M4504" s="3">
        <v>1</v>
      </c>
      <c r="N4504" s="3">
        <v>0</v>
      </c>
      <c r="O4504" s="3">
        <v>2</v>
      </c>
      <c r="P4504" s="3">
        <f t="shared" si="212"/>
        <v>26.4</v>
      </c>
      <c r="Q4504" s="3">
        <v>81</v>
      </c>
      <c r="R4504" s="3">
        <f t="shared" si="211"/>
        <v>1</v>
      </c>
      <c r="S4504" s="3">
        <v>22</v>
      </c>
      <c r="T4504" s="3">
        <f>IF(AND(H4504&lt;5,S4504&gt;=VLOOKUP(A4504,anni!$A$1:$O$32,6,0)),1,0)</f>
        <v>0</v>
      </c>
    </row>
    <row r="4505" spans="1:20" x14ac:dyDescent="0.3">
      <c r="A4505" s="3">
        <v>2002</v>
      </c>
      <c r="B4505" s="3">
        <v>287</v>
      </c>
      <c r="C4505" s="3" t="s">
        <v>50</v>
      </c>
      <c r="D4505" s="3" t="s">
        <v>140</v>
      </c>
      <c r="E4505" s="3" t="s">
        <v>140</v>
      </c>
      <c r="F4505" s="3">
        <v>4210</v>
      </c>
      <c r="G4505" s="3">
        <f t="shared" si="213"/>
        <v>2002</v>
      </c>
      <c r="H4505" s="4">
        <v>2</v>
      </c>
      <c r="I4505" s="3" t="s">
        <v>31</v>
      </c>
      <c r="J4505" s="3">
        <v>7</v>
      </c>
      <c r="K4505" s="3">
        <v>6</v>
      </c>
      <c r="L4505" s="3">
        <v>4</v>
      </c>
      <c r="M4505" s="3">
        <v>0</v>
      </c>
      <c r="N4505" s="3">
        <v>0</v>
      </c>
      <c r="O4505" s="3">
        <v>2</v>
      </c>
      <c r="P4505" s="3">
        <f t="shared" si="212"/>
        <v>30.400000000000002</v>
      </c>
      <c r="Q4505" s="3">
        <v>105</v>
      </c>
      <c r="R4505" s="3">
        <f t="shared" si="211"/>
        <v>4</v>
      </c>
      <c r="S4505" s="3">
        <v>19</v>
      </c>
      <c r="T4505" s="3">
        <f>IF(AND(H4505&lt;5,S4505&gt;=VLOOKUP(A4505,anni!$A$1:$O$32,6,0)),1,0)</f>
        <v>0</v>
      </c>
    </row>
    <row r="4506" spans="1:20" x14ac:dyDescent="0.3">
      <c r="A4506" s="3">
        <v>2002</v>
      </c>
      <c r="B4506" s="3">
        <v>288</v>
      </c>
      <c r="C4506" s="3" t="s">
        <v>34</v>
      </c>
      <c r="D4506" s="3" t="s">
        <v>64</v>
      </c>
      <c r="E4506" s="3" t="s">
        <v>64</v>
      </c>
      <c r="F4506" s="3">
        <v>4277</v>
      </c>
      <c r="G4506" s="3">
        <f t="shared" si="213"/>
        <v>2002</v>
      </c>
      <c r="H4506" s="4">
        <v>5</v>
      </c>
      <c r="I4506" s="3" t="s">
        <v>36</v>
      </c>
      <c r="J4506" s="3">
        <v>7</v>
      </c>
      <c r="K4506" s="3">
        <v>6</v>
      </c>
      <c r="L4506" s="3">
        <v>0</v>
      </c>
      <c r="M4506" s="3">
        <v>1</v>
      </c>
      <c r="N4506" s="3">
        <v>0</v>
      </c>
      <c r="O4506" s="3">
        <v>0</v>
      </c>
      <c r="P4506" s="3">
        <f t="shared" si="212"/>
        <v>14</v>
      </c>
      <c r="Q4506" s="3">
        <v>148</v>
      </c>
      <c r="R4506" s="3">
        <f t="shared" si="211"/>
        <v>1</v>
      </c>
      <c r="S4506" s="3">
        <v>14</v>
      </c>
      <c r="T4506" s="3">
        <f>IF(AND(H4506&lt;5,S4506&gt;=VLOOKUP(A4506,anni!$A$1:$O$32,6,0)),1,0)</f>
        <v>0</v>
      </c>
    </row>
    <row r="4507" spans="1:20" x14ac:dyDescent="0.3">
      <c r="A4507" s="3">
        <v>2002</v>
      </c>
      <c r="B4507" s="3">
        <v>289</v>
      </c>
      <c r="C4507" s="3" t="s">
        <v>69</v>
      </c>
      <c r="D4507" s="3" t="s">
        <v>70</v>
      </c>
      <c r="E4507" s="3" t="s">
        <v>70</v>
      </c>
      <c r="F4507" s="3">
        <v>4203</v>
      </c>
      <c r="G4507" s="3">
        <f t="shared" si="213"/>
        <v>2002</v>
      </c>
      <c r="H4507" s="4">
        <v>3</v>
      </c>
      <c r="I4507" s="3" t="s">
        <v>36</v>
      </c>
      <c r="J4507" s="3">
        <v>7</v>
      </c>
      <c r="K4507" s="3">
        <v>0</v>
      </c>
      <c r="L4507" s="3">
        <v>4</v>
      </c>
      <c r="M4507" s="3">
        <v>0</v>
      </c>
      <c r="N4507" s="3">
        <v>0</v>
      </c>
      <c r="O4507" s="3">
        <v>2</v>
      </c>
      <c r="P4507" s="3">
        <f t="shared" si="212"/>
        <v>18.2</v>
      </c>
      <c r="Q4507" s="3">
        <v>160</v>
      </c>
      <c r="R4507" s="3">
        <f t="shared" si="211"/>
        <v>3</v>
      </c>
      <c r="S4507" s="3">
        <v>13</v>
      </c>
      <c r="T4507" s="3">
        <f>IF(AND(H4507&lt;5,S4507&gt;=VLOOKUP(A4507,anni!$A$1:$O$32,6,0)),1,0)</f>
        <v>0</v>
      </c>
    </row>
    <row r="4508" spans="1:20" x14ac:dyDescent="0.3">
      <c r="A4508" s="3">
        <v>2002</v>
      </c>
      <c r="B4508" s="3">
        <v>290</v>
      </c>
      <c r="C4508" s="3" t="s">
        <v>56</v>
      </c>
      <c r="D4508" s="3" t="s">
        <v>93</v>
      </c>
      <c r="E4508" s="3" t="s">
        <v>93</v>
      </c>
      <c r="F4508" s="3">
        <v>4402</v>
      </c>
      <c r="G4508" s="3">
        <f t="shared" si="213"/>
        <v>2002</v>
      </c>
      <c r="H4508" s="4">
        <v>2</v>
      </c>
      <c r="I4508" s="3" t="s">
        <v>31</v>
      </c>
      <c r="J4508" s="3">
        <v>7</v>
      </c>
      <c r="K4508" s="3">
        <v>7</v>
      </c>
      <c r="L4508" s="3">
        <v>4</v>
      </c>
      <c r="M4508" s="3">
        <v>0</v>
      </c>
      <c r="N4508" s="3">
        <v>0</v>
      </c>
      <c r="O4508" s="3">
        <v>0</v>
      </c>
      <c r="P4508" s="3">
        <f t="shared" si="212"/>
        <v>28.8</v>
      </c>
      <c r="Q4508" s="3">
        <v>112</v>
      </c>
      <c r="R4508" s="3">
        <f t="shared" si="211"/>
        <v>3</v>
      </c>
      <c r="S4508" s="3">
        <v>18</v>
      </c>
      <c r="T4508" s="3">
        <f>IF(AND(H4508&lt;5,S4508&gt;=VLOOKUP(A4508,anni!$A$1:$O$32,6,0)),1,0)</f>
        <v>0</v>
      </c>
    </row>
    <row r="4509" spans="1:20" x14ac:dyDescent="0.3">
      <c r="A4509" s="3">
        <v>2002</v>
      </c>
      <c r="B4509" s="3">
        <v>291</v>
      </c>
      <c r="C4509" s="3" t="s">
        <v>56</v>
      </c>
      <c r="D4509" s="3" t="s">
        <v>71</v>
      </c>
      <c r="E4509" s="3" t="s">
        <v>71</v>
      </c>
      <c r="F4509" s="3">
        <v>4130</v>
      </c>
      <c r="G4509" s="3">
        <f t="shared" si="213"/>
        <v>2002</v>
      </c>
      <c r="H4509" s="4">
        <v>5</v>
      </c>
      <c r="I4509" s="3" t="s">
        <v>36</v>
      </c>
      <c r="J4509" s="3">
        <v>6</v>
      </c>
      <c r="K4509" s="3">
        <v>7</v>
      </c>
      <c r="L4509" s="3">
        <v>7</v>
      </c>
      <c r="M4509" s="3">
        <v>5</v>
      </c>
      <c r="N4509" s="3">
        <v>4</v>
      </c>
      <c r="O4509" s="3">
        <v>2</v>
      </c>
      <c r="P4509" s="3">
        <f t="shared" si="212"/>
        <v>31</v>
      </c>
      <c r="Q4509" s="3">
        <v>29</v>
      </c>
      <c r="R4509" s="3">
        <f t="shared" si="211"/>
        <v>2</v>
      </c>
      <c r="S4509" s="3">
        <v>31</v>
      </c>
      <c r="T4509" s="3">
        <f>IF(AND(H4509&lt;5,S4509&gt;=VLOOKUP(A4509,anni!$A$1:$O$32,6,0)),1,0)</f>
        <v>0</v>
      </c>
    </row>
    <row r="4510" spans="1:20" x14ac:dyDescent="0.3">
      <c r="A4510" s="3">
        <v>2002</v>
      </c>
      <c r="B4510" s="3">
        <v>292</v>
      </c>
      <c r="C4510" s="3" t="s">
        <v>69</v>
      </c>
      <c r="D4510" s="3" t="s">
        <v>90</v>
      </c>
      <c r="E4510" s="3" t="s">
        <v>90</v>
      </c>
      <c r="F4510" s="3">
        <v>4278</v>
      </c>
      <c r="G4510" s="3">
        <f t="shared" si="213"/>
        <v>2002</v>
      </c>
      <c r="H4510" s="4">
        <v>5</v>
      </c>
      <c r="I4510" s="3" t="s">
        <v>36</v>
      </c>
      <c r="J4510" s="3">
        <v>2</v>
      </c>
      <c r="K4510" s="3">
        <v>5</v>
      </c>
      <c r="L4510" s="3">
        <v>1</v>
      </c>
      <c r="M4510" s="3">
        <v>0</v>
      </c>
      <c r="N4510" s="3">
        <v>2</v>
      </c>
      <c r="O4510" s="3">
        <v>0</v>
      </c>
      <c r="P4510" s="3">
        <f t="shared" si="212"/>
        <v>10</v>
      </c>
      <c r="Q4510" s="3">
        <v>202</v>
      </c>
      <c r="R4510" s="3">
        <f t="shared" si="211"/>
        <v>1</v>
      </c>
      <c r="S4510" s="3">
        <v>10</v>
      </c>
      <c r="T4510" s="3">
        <f>IF(AND(H4510&lt;5,S4510&gt;=VLOOKUP(A4510,anni!$A$1:$O$32,6,0)),1,0)</f>
        <v>0</v>
      </c>
    </row>
    <row r="4511" spans="1:20" x14ac:dyDescent="0.3">
      <c r="A4511" s="3">
        <v>2001</v>
      </c>
      <c r="B4511" s="3">
        <v>1</v>
      </c>
      <c r="C4511" s="3" t="s">
        <v>34</v>
      </c>
      <c r="D4511" s="3" t="s">
        <v>41</v>
      </c>
      <c r="E4511" s="3" t="s">
        <v>41</v>
      </c>
      <c r="F4511" s="3">
        <v>4162</v>
      </c>
      <c r="G4511" s="3">
        <f t="shared" si="213"/>
        <v>2001</v>
      </c>
      <c r="H4511" s="4">
        <v>2</v>
      </c>
      <c r="I4511" s="3" t="s">
        <v>31</v>
      </c>
      <c r="P4511" s="3">
        <f t="shared" si="212"/>
        <v>-1</v>
      </c>
      <c r="Q4511" s="3">
        <v>293</v>
      </c>
      <c r="R4511" s="3">
        <f t="shared" si="211"/>
        <v>1</v>
      </c>
      <c r="S4511" s="3">
        <v>-1</v>
      </c>
      <c r="T4511" s="3">
        <f>IF(AND(H4511&lt;5,S4511&gt;=VLOOKUP(A4511,anni!$A$1:$O$32,6,0)),1,0)</f>
        <v>0</v>
      </c>
    </row>
    <row r="4512" spans="1:20" x14ac:dyDescent="0.3">
      <c r="A4512" s="3">
        <v>2001</v>
      </c>
      <c r="B4512" s="3">
        <v>2</v>
      </c>
      <c r="C4512" s="3" t="s">
        <v>32</v>
      </c>
      <c r="D4512" s="3" t="s">
        <v>33</v>
      </c>
      <c r="E4512" s="3" t="s">
        <v>33</v>
      </c>
      <c r="F4512" s="3">
        <v>3990</v>
      </c>
      <c r="G4512" s="3">
        <f t="shared" si="213"/>
        <v>2001</v>
      </c>
      <c r="H4512" s="4">
        <v>5</v>
      </c>
      <c r="I4512" s="3" t="s">
        <v>36</v>
      </c>
      <c r="J4512" s="3">
        <v>0</v>
      </c>
      <c r="K4512" s="3">
        <v>1</v>
      </c>
      <c r="L4512" s="3">
        <v>2</v>
      </c>
      <c r="M4512" s="3">
        <v>0</v>
      </c>
      <c r="N4512" s="3">
        <v>0</v>
      </c>
      <c r="O4512" s="3">
        <v>0</v>
      </c>
      <c r="P4512" s="3">
        <f t="shared" si="212"/>
        <v>3</v>
      </c>
      <c r="Q4512" s="3">
        <v>256</v>
      </c>
      <c r="R4512" s="3">
        <f t="shared" si="211"/>
        <v>1</v>
      </c>
      <c r="S4512" s="3">
        <v>3</v>
      </c>
      <c r="T4512" s="3">
        <f>IF(AND(H4512&lt;5,S4512&gt;=VLOOKUP(A4512,anni!$A$1:$O$32,6,0)),1,0)</f>
        <v>0</v>
      </c>
    </row>
    <row r="4513" spans="1:20" x14ac:dyDescent="0.3">
      <c r="A4513" s="3">
        <v>2001</v>
      </c>
      <c r="B4513" s="3">
        <v>3</v>
      </c>
      <c r="C4513" s="3" t="s">
        <v>34</v>
      </c>
      <c r="D4513" s="3" t="s">
        <v>41</v>
      </c>
      <c r="E4513" s="3" t="s">
        <v>41</v>
      </c>
      <c r="F4513" s="3">
        <v>3877</v>
      </c>
      <c r="G4513" s="3">
        <f t="shared" si="213"/>
        <v>2001</v>
      </c>
      <c r="H4513" s="4">
        <v>5</v>
      </c>
      <c r="I4513" s="3" t="s">
        <v>36</v>
      </c>
      <c r="J4513" s="3">
        <v>6</v>
      </c>
      <c r="K4513" s="3">
        <v>3</v>
      </c>
      <c r="L4513" s="3">
        <v>4</v>
      </c>
      <c r="M4513" s="3">
        <v>4</v>
      </c>
      <c r="N4513" s="3">
        <v>0</v>
      </c>
      <c r="O4513" s="3">
        <v>1</v>
      </c>
      <c r="P4513" s="3">
        <f t="shared" si="212"/>
        <v>18</v>
      </c>
      <c r="Q4513" s="3">
        <v>50</v>
      </c>
      <c r="R4513" s="3">
        <f t="shared" ref="R4513:R4576" si="214">COUNTIF($F$609:$F$5991,F4513)</f>
        <v>2</v>
      </c>
      <c r="S4513" s="3">
        <v>18</v>
      </c>
      <c r="T4513" s="3">
        <f>IF(AND(H4513&lt;5,S4513&gt;=VLOOKUP(A4513,anni!$A$1:$O$32,6,0)),1,0)</f>
        <v>0</v>
      </c>
    </row>
    <row r="4514" spans="1:20" x14ac:dyDescent="0.3">
      <c r="A4514" s="3">
        <v>2001</v>
      </c>
      <c r="B4514" s="3">
        <v>4</v>
      </c>
      <c r="C4514" s="3" t="s">
        <v>37</v>
      </c>
      <c r="D4514" s="3" t="s">
        <v>55</v>
      </c>
      <c r="E4514" s="3" t="s">
        <v>55</v>
      </c>
      <c r="F4514" s="3">
        <v>3958</v>
      </c>
      <c r="G4514" s="3">
        <f t="shared" si="213"/>
        <v>2001</v>
      </c>
      <c r="H4514" s="4">
        <v>3</v>
      </c>
      <c r="I4514" s="3" t="s">
        <v>36</v>
      </c>
      <c r="J4514" s="3">
        <v>7</v>
      </c>
      <c r="K4514" s="3">
        <v>3</v>
      </c>
      <c r="L4514" s="3">
        <v>0</v>
      </c>
      <c r="M4514" s="3">
        <v>4</v>
      </c>
      <c r="N4514" s="3">
        <v>0</v>
      </c>
      <c r="O4514" s="3">
        <v>1</v>
      </c>
      <c r="P4514" s="3">
        <f t="shared" si="212"/>
        <v>21</v>
      </c>
      <c r="Q4514" s="3">
        <v>85</v>
      </c>
      <c r="R4514" s="3">
        <f t="shared" si="214"/>
        <v>3</v>
      </c>
      <c r="S4514" s="3">
        <v>15</v>
      </c>
      <c r="T4514" s="3">
        <f>IF(AND(H4514&lt;5,S4514&gt;=VLOOKUP(A4514,anni!$A$1:$O$32,6,0)),1,0)</f>
        <v>0</v>
      </c>
    </row>
    <row r="4515" spans="1:20" x14ac:dyDescent="0.3">
      <c r="A4515" s="3">
        <v>2001</v>
      </c>
      <c r="B4515" s="3">
        <v>5</v>
      </c>
      <c r="C4515" s="3" t="s">
        <v>37</v>
      </c>
      <c r="D4515" s="3" t="s">
        <v>38</v>
      </c>
      <c r="E4515" s="3" t="s">
        <v>38</v>
      </c>
      <c r="F4515" s="3">
        <v>3991</v>
      </c>
      <c r="G4515" s="3">
        <f t="shared" si="213"/>
        <v>2001</v>
      </c>
      <c r="H4515" s="4">
        <v>5</v>
      </c>
      <c r="I4515" s="3" t="s">
        <v>36</v>
      </c>
      <c r="P4515" s="3">
        <f t="shared" ref="P4515:P4578" si="215">IF(T4515=0,IF(S4515=-1,-1,S4515*HLOOKUP(H4515,$U$1:$Y$2,2,0)),0)</f>
        <v>-1</v>
      </c>
      <c r="Q4515" s="3">
        <v>293</v>
      </c>
      <c r="R4515" s="3">
        <f t="shared" si="214"/>
        <v>1</v>
      </c>
      <c r="S4515" s="3">
        <v>-1</v>
      </c>
      <c r="T4515" s="3">
        <f>IF(AND(H4515&lt;5,S4515&gt;=VLOOKUP(A4515,anni!$A$1:$O$32,6,0)),1,0)</f>
        <v>0</v>
      </c>
    </row>
    <row r="4516" spans="1:20" x14ac:dyDescent="0.3">
      <c r="A4516" s="3">
        <v>2001</v>
      </c>
      <c r="B4516" s="3">
        <v>6</v>
      </c>
      <c r="C4516" s="3" t="s">
        <v>45</v>
      </c>
      <c r="D4516" s="3" t="s">
        <v>68</v>
      </c>
      <c r="E4516" s="3" t="s">
        <v>68</v>
      </c>
      <c r="F4516" s="3">
        <v>3940</v>
      </c>
      <c r="G4516" s="3">
        <f t="shared" si="213"/>
        <v>2001</v>
      </c>
      <c r="H4516" s="4">
        <v>4</v>
      </c>
      <c r="I4516" s="3" t="s">
        <v>36</v>
      </c>
      <c r="J4516" s="3">
        <v>6</v>
      </c>
      <c r="K4516" s="3">
        <v>3</v>
      </c>
      <c r="L4516" s="3">
        <v>4</v>
      </c>
      <c r="M4516" s="3">
        <v>7</v>
      </c>
      <c r="N4516" s="3">
        <v>0</v>
      </c>
      <c r="O4516" s="3">
        <v>2</v>
      </c>
      <c r="P4516" s="3">
        <f t="shared" si="215"/>
        <v>26.4</v>
      </c>
      <c r="Q4516" s="3">
        <v>13</v>
      </c>
      <c r="R4516" s="3">
        <f t="shared" si="214"/>
        <v>3</v>
      </c>
      <c r="S4516" s="3">
        <v>22</v>
      </c>
      <c r="T4516" s="3">
        <f>IF(AND(H4516&lt;5,S4516&gt;=VLOOKUP(A4516,anni!$A$1:$O$32,6,0)),1,0)</f>
        <v>0</v>
      </c>
    </row>
    <row r="4517" spans="1:20" x14ac:dyDescent="0.3">
      <c r="A4517" s="3">
        <v>2001</v>
      </c>
      <c r="B4517" s="3">
        <v>7</v>
      </c>
      <c r="C4517" s="3" t="s">
        <v>43</v>
      </c>
      <c r="D4517" s="3" t="s">
        <v>92</v>
      </c>
      <c r="E4517" s="3" t="s">
        <v>92</v>
      </c>
      <c r="F4517" s="3">
        <v>3992</v>
      </c>
      <c r="G4517" s="3">
        <f t="shared" si="213"/>
        <v>2001</v>
      </c>
      <c r="H4517" s="4">
        <v>5</v>
      </c>
      <c r="I4517" s="3" t="s">
        <v>36</v>
      </c>
      <c r="J4517" s="3">
        <v>7</v>
      </c>
      <c r="K4517" s="3">
        <v>3</v>
      </c>
      <c r="L4517" s="3">
        <v>2</v>
      </c>
      <c r="M4517" s="3">
        <v>0</v>
      </c>
      <c r="N4517" s="3">
        <v>7</v>
      </c>
      <c r="O4517" s="3">
        <v>1</v>
      </c>
      <c r="P4517" s="3">
        <f t="shared" si="215"/>
        <v>20</v>
      </c>
      <c r="Q4517" s="3">
        <v>26</v>
      </c>
      <c r="R4517" s="3">
        <f t="shared" si="214"/>
        <v>1</v>
      </c>
      <c r="S4517" s="3">
        <v>20</v>
      </c>
      <c r="T4517" s="3">
        <f>IF(AND(H4517&lt;5,S4517&gt;=VLOOKUP(A4517,anni!$A$1:$O$32,6,0)),1,0)</f>
        <v>0</v>
      </c>
    </row>
    <row r="4518" spans="1:20" x14ac:dyDescent="0.3">
      <c r="A4518" s="3">
        <v>2001</v>
      </c>
      <c r="B4518" s="3">
        <v>8</v>
      </c>
      <c r="C4518" s="3" t="s">
        <v>45</v>
      </c>
      <c r="D4518" s="3" t="s">
        <v>144</v>
      </c>
      <c r="E4518" s="3" t="s">
        <v>144</v>
      </c>
      <c r="F4518" s="3">
        <v>3879</v>
      </c>
      <c r="G4518" s="3">
        <f t="shared" si="213"/>
        <v>2001</v>
      </c>
      <c r="H4518" s="4">
        <v>5</v>
      </c>
      <c r="I4518" s="3" t="s">
        <v>36</v>
      </c>
      <c r="J4518" s="3">
        <v>6</v>
      </c>
      <c r="K4518" s="3">
        <v>0</v>
      </c>
      <c r="L4518" s="3">
        <v>1</v>
      </c>
      <c r="M4518" s="3">
        <v>0</v>
      </c>
      <c r="N4518" s="3">
        <v>0</v>
      </c>
      <c r="O4518" s="3">
        <v>1</v>
      </c>
      <c r="P4518" s="3">
        <f t="shared" si="215"/>
        <v>8</v>
      </c>
      <c r="Q4518" s="3">
        <v>199</v>
      </c>
      <c r="R4518" s="3">
        <f t="shared" si="214"/>
        <v>2</v>
      </c>
      <c r="S4518" s="3">
        <v>8</v>
      </c>
      <c r="T4518" s="3">
        <f>IF(AND(H4518&lt;5,S4518&gt;=VLOOKUP(A4518,anni!$A$1:$O$32,6,0)),1,0)</f>
        <v>0</v>
      </c>
    </row>
    <row r="4519" spans="1:20" x14ac:dyDescent="0.3">
      <c r="A4519" s="3">
        <v>2001</v>
      </c>
      <c r="B4519" s="3">
        <v>9</v>
      </c>
      <c r="C4519" s="3" t="s">
        <v>69</v>
      </c>
      <c r="D4519" s="3" t="s">
        <v>70</v>
      </c>
      <c r="E4519" s="3" t="s">
        <v>70</v>
      </c>
      <c r="F4519" s="3">
        <v>4163</v>
      </c>
      <c r="G4519" s="3">
        <f t="shared" si="213"/>
        <v>2001</v>
      </c>
      <c r="H4519" s="4">
        <v>2</v>
      </c>
      <c r="I4519" s="3" t="s">
        <v>31</v>
      </c>
      <c r="J4519" s="3">
        <v>6</v>
      </c>
      <c r="K4519" s="3">
        <v>0</v>
      </c>
      <c r="L4519" s="3">
        <v>0</v>
      </c>
      <c r="M4519" s="3">
        <v>0</v>
      </c>
      <c r="N4519" s="3">
        <v>0</v>
      </c>
      <c r="O4519" s="3">
        <v>0</v>
      </c>
      <c r="P4519" s="3">
        <f t="shared" si="215"/>
        <v>9.6000000000000014</v>
      </c>
      <c r="Q4519" s="3">
        <v>224</v>
      </c>
      <c r="R4519" s="3">
        <f t="shared" si="214"/>
        <v>2</v>
      </c>
      <c r="S4519" s="3">
        <v>6</v>
      </c>
      <c r="T4519" s="3">
        <f>IF(AND(H4519&lt;5,S4519&gt;=VLOOKUP(A4519,anni!$A$1:$O$32,6,0)),1,0)</f>
        <v>0</v>
      </c>
    </row>
    <row r="4520" spans="1:20" x14ac:dyDescent="0.3">
      <c r="A4520" s="3">
        <v>2001</v>
      </c>
      <c r="B4520" s="3">
        <v>10</v>
      </c>
      <c r="C4520" s="3" t="s">
        <v>50</v>
      </c>
      <c r="D4520" s="3" t="s">
        <v>51</v>
      </c>
      <c r="E4520" s="3" t="s">
        <v>51</v>
      </c>
      <c r="F4520" s="3">
        <v>3736</v>
      </c>
      <c r="G4520" s="3">
        <f t="shared" si="213"/>
        <v>2001</v>
      </c>
      <c r="H4520" s="4">
        <v>5</v>
      </c>
      <c r="I4520" s="3" t="s">
        <v>36</v>
      </c>
      <c r="J4520" s="3">
        <v>6</v>
      </c>
      <c r="K4520" s="3">
        <v>6</v>
      </c>
      <c r="L4520" s="3">
        <v>5</v>
      </c>
      <c r="M4520" s="3">
        <v>5</v>
      </c>
      <c r="N4520" s="3">
        <v>0</v>
      </c>
      <c r="O4520" s="3">
        <v>0</v>
      </c>
      <c r="P4520" s="3">
        <f t="shared" si="215"/>
        <v>22</v>
      </c>
      <c r="Q4520" s="3">
        <v>13</v>
      </c>
      <c r="R4520" s="3">
        <f t="shared" si="214"/>
        <v>3</v>
      </c>
      <c r="S4520" s="3">
        <v>22</v>
      </c>
      <c r="T4520" s="3">
        <f>IF(AND(H4520&lt;5,S4520&gt;=VLOOKUP(A4520,anni!$A$1:$O$32,6,0)),1,0)</f>
        <v>0</v>
      </c>
    </row>
    <row r="4521" spans="1:20" x14ac:dyDescent="0.3">
      <c r="A4521" s="3">
        <v>2001</v>
      </c>
      <c r="B4521" s="3">
        <v>11</v>
      </c>
      <c r="C4521" s="3" t="s">
        <v>47</v>
      </c>
      <c r="D4521" s="3" t="s">
        <v>52</v>
      </c>
      <c r="E4521" s="3" t="s">
        <v>52</v>
      </c>
      <c r="F4521" s="3">
        <v>3993</v>
      </c>
      <c r="G4521" s="3">
        <f t="shared" si="213"/>
        <v>2001</v>
      </c>
      <c r="H4521" s="4">
        <v>5</v>
      </c>
      <c r="I4521" s="3" t="s">
        <v>36</v>
      </c>
      <c r="J4521" s="3">
        <v>0</v>
      </c>
      <c r="K4521" s="3">
        <v>2</v>
      </c>
      <c r="L4521" s="3">
        <v>1</v>
      </c>
      <c r="M4521" s="3">
        <v>3</v>
      </c>
      <c r="N4521" s="3">
        <v>0</v>
      </c>
      <c r="O4521" s="3">
        <v>0</v>
      </c>
      <c r="P4521" s="3">
        <f t="shared" si="215"/>
        <v>6</v>
      </c>
      <c r="Q4521" s="3">
        <v>224</v>
      </c>
      <c r="R4521" s="3">
        <f t="shared" si="214"/>
        <v>1</v>
      </c>
      <c r="S4521" s="3">
        <v>6</v>
      </c>
      <c r="T4521" s="3">
        <f>IF(AND(H4521&lt;5,S4521&gt;=VLOOKUP(A4521,anni!$A$1:$O$32,6,0)),1,0)</f>
        <v>0</v>
      </c>
    </row>
    <row r="4522" spans="1:20" x14ac:dyDescent="0.3">
      <c r="A4522" s="3">
        <v>2001</v>
      </c>
      <c r="B4522" s="3">
        <v>12</v>
      </c>
      <c r="C4522" s="3" t="s">
        <v>56</v>
      </c>
      <c r="D4522" s="3" t="s">
        <v>57</v>
      </c>
      <c r="E4522" s="3" t="s">
        <v>57</v>
      </c>
      <c r="F4522" s="3">
        <v>3994</v>
      </c>
      <c r="G4522" s="3">
        <f t="shared" si="213"/>
        <v>2001</v>
      </c>
      <c r="H4522" s="4">
        <v>5</v>
      </c>
      <c r="I4522" s="3" t="s">
        <v>36</v>
      </c>
      <c r="J4522" s="3">
        <v>5</v>
      </c>
      <c r="K4522" s="3">
        <v>6</v>
      </c>
      <c r="L4522" s="3">
        <v>0</v>
      </c>
      <c r="M4522" s="3">
        <v>0</v>
      </c>
      <c r="N4522" s="3">
        <v>1</v>
      </c>
      <c r="O4522" s="3">
        <v>0</v>
      </c>
      <c r="P4522" s="3">
        <f t="shared" si="215"/>
        <v>12</v>
      </c>
      <c r="Q4522" s="3">
        <v>132</v>
      </c>
      <c r="R4522" s="3">
        <f t="shared" si="214"/>
        <v>1</v>
      </c>
      <c r="S4522" s="3">
        <v>12</v>
      </c>
      <c r="T4522" s="3">
        <f>IF(AND(H4522&lt;5,S4522&gt;=VLOOKUP(A4522,anni!$A$1:$O$32,6,0)),1,0)</f>
        <v>0</v>
      </c>
    </row>
    <row r="4523" spans="1:20" x14ac:dyDescent="0.3">
      <c r="A4523" s="3">
        <v>2001</v>
      </c>
      <c r="B4523" s="3">
        <v>13</v>
      </c>
      <c r="C4523" s="3" t="s">
        <v>43</v>
      </c>
      <c r="D4523" s="3" t="s">
        <v>92</v>
      </c>
      <c r="E4523" s="3" t="s">
        <v>92</v>
      </c>
      <c r="F4523" s="3">
        <v>3737</v>
      </c>
      <c r="G4523" s="3">
        <f t="shared" si="213"/>
        <v>2001</v>
      </c>
      <c r="H4523" s="4">
        <v>5</v>
      </c>
      <c r="I4523" s="3" t="s">
        <v>36</v>
      </c>
      <c r="J4523" s="3">
        <v>7</v>
      </c>
      <c r="K4523" s="3">
        <v>6</v>
      </c>
      <c r="L4523" s="3">
        <v>4</v>
      </c>
      <c r="M4523" s="3">
        <v>5</v>
      </c>
      <c r="N4523" s="3">
        <v>0</v>
      </c>
      <c r="O4523" s="3">
        <v>0</v>
      </c>
      <c r="P4523" s="3">
        <f t="shared" si="215"/>
        <v>22</v>
      </c>
      <c r="Q4523" s="3">
        <v>13</v>
      </c>
      <c r="R4523" s="3">
        <f t="shared" si="214"/>
        <v>2</v>
      </c>
      <c r="S4523" s="3">
        <v>22</v>
      </c>
      <c r="T4523" s="3">
        <f>IF(AND(H4523&lt;5,S4523&gt;=VLOOKUP(A4523,anni!$A$1:$O$32,6,0)),1,0)</f>
        <v>0</v>
      </c>
    </row>
    <row r="4524" spans="1:20" x14ac:dyDescent="0.3">
      <c r="A4524" s="3">
        <v>2001</v>
      </c>
      <c r="B4524" s="3">
        <v>14</v>
      </c>
      <c r="C4524" s="3" t="s">
        <v>29</v>
      </c>
      <c r="D4524" s="3" t="s">
        <v>122</v>
      </c>
      <c r="E4524" s="3" t="s">
        <v>122</v>
      </c>
      <c r="F4524" s="3">
        <v>4164</v>
      </c>
      <c r="G4524" s="3">
        <f t="shared" si="213"/>
        <v>2001</v>
      </c>
      <c r="H4524" s="4">
        <v>2</v>
      </c>
      <c r="I4524" s="3" t="s">
        <v>31</v>
      </c>
      <c r="J4524" s="3">
        <v>7</v>
      </c>
      <c r="K4524" s="3">
        <v>2</v>
      </c>
      <c r="L4524" s="3">
        <v>0</v>
      </c>
      <c r="M4524" s="3">
        <v>0</v>
      </c>
      <c r="N4524" s="3">
        <v>0</v>
      </c>
      <c r="O4524" s="3">
        <v>0</v>
      </c>
      <c r="P4524" s="3">
        <f t="shared" si="215"/>
        <v>14.4</v>
      </c>
      <c r="Q4524" s="3">
        <v>191</v>
      </c>
      <c r="R4524" s="3">
        <f t="shared" si="214"/>
        <v>3</v>
      </c>
      <c r="S4524" s="3">
        <v>9</v>
      </c>
      <c r="T4524" s="3">
        <f>IF(AND(H4524&lt;5,S4524&gt;=VLOOKUP(A4524,anni!$A$1:$O$32,6,0)),1,0)</f>
        <v>0</v>
      </c>
    </row>
    <row r="4525" spans="1:20" x14ac:dyDescent="0.3">
      <c r="A4525" s="3">
        <v>2001</v>
      </c>
      <c r="B4525" s="3">
        <v>15</v>
      </c>
      <c r="C4525" s="3" t="s">
        <v>69</v>
      </c>
      <c r="D4525" s="3" t="s">
        <v>70</v>
      </c>
      <c r="E4525" s="3" t="s">
        <v>70</v>
      </c>
      <c r="F4525" s="3">
        <v>3995</v>
      </c>
      <c r="G4525" s="3">
        <f t="shared" si="213"/>
        <v>2001</v>
      </c>
      <c r="H4525" s="4">
        <v>5</v>
      </c>
      <c r="I4525" s="3" t="s">
        <v>36</v>
      </c>
      <c r="J4525" s="3">
        <v>5</v>
      </c>
      <c r="K4525" s="3">
        <v>6</v>
      </c>
      <c r="L4525" s="3">
        <v>2</v>
      </c>
      <c r="M4525" s="3">
        <v>0</v>
      </c>
      <c r="N4525" s="3">
        <v>1</v>
      </c>
      <c r="O4525" s="3">
        <v>1</v>
      </c>
      <c r="P4525" s="3">
        <f t="shared" si="215"/>
        <v>15</v>
      </c>
      <c r="Q4525" s="3">
        <v>85</v>
      </c>
      <c r="R4525" s="3">
        <f t="shared" si="214"/>
        <v>1</v>
      </c>
      <c r="S4525" s="3">
        <v>15</v>
      </c>
      <c r="T4525" s="3">
        <f>IF(AND(H4525&lt;5,S4525&gt;=VLOOKUP(A4525,anni!$A$1:$O$32,6,0)),1,0)</f>
        <v>0</v>
      </c>
    </row>
    <row r="4526" spans="1:20" x14ac:dyDescent="0.3">
      <c r="A4526" s="3">
        <v>2001</v>
      </c>
      <c r="B4526" s="3">
        <v>16</v>
      </c>
      <c r="C4526" s="3" t="s">
        <v>32</v>
      </c>
      <c r="D4526" s="3" t="s">
        <v>127</v>
      </c>
      <c r="E4526" s="3" t="s">
        <v>127</v>
      </c>
      <c r="F4526" s="3">
        <v>3883</v>
      </c>
      <c r="G4526" s="3">
        <f t="shared" si="213"/>
        <v>2001</v>
      </c>
      <c r="H4526" s="4">
        <v>5</v>
      </c>
      <c r="I4526" s="3" t="s">
        <v>36</v>
      </c>
      <c r="J4526" s="3">
        <v>6</v>
      </c>
      <c r="K4526" s="3">
        <v>6</v>
      </c>
      <c r="L4526" s="3">
        <v>4</v>
      </c>
      <c r="M4526" s="3">
        <v>0</v>
      </c>
      <c r="N4526" s="3">
        <v>1</v>
      </c>
      <c r="O4526" s="3">
        <v>0</v>
      </c>
      <c r="P4526" s="3">
        <f t="shared" si="215"/>
        <v>17</v>
      </c>
      <c r="Q4526" s="3">
        <v>62</v>
      </c>
      <c r="R4526" s="3">
        <f t="shared" si="214"/>
        <v>2</v>
      </c>
      <c r="S4526" s="3">
        <v>17</v>
      </c>
      <c r="T4526" s="3">
        <f>IF(AND(H4526&lt;5,S4526&gt;=VLOOKUP(A4526,anni!$A$1:$O$32,6,0)),1,0)</f>
        <v>0</v>
      </c>
    </row>
    <row r="4527" spans="1:20" x14ac:dyDescent="0.3">
      <c r="A4527" s="3">
        <v>2001</v>
      </c>
      <c r="B4527" s="3">
        <v>17</v>
      </c>
      <c r="C4527" s="3" t="s">
        <v>34</v>
      </c>
      <c r="D4527" s="3" t="s">
        <v>41</v>
      </c>
      <c r="E4527" s="3" t="s">
        <v>41</v>
      </c>
      <c r="F4527" s="3">
        <v>3996</v>
      </c>
      <c r="G4527" s="3">
        <f t="shared" si="213"/>
        <v>2001</v>
      </c>
      <c r="H4527" s="4">
        <v>5</v>
      </c>
      <c r="I4527" s="3" t="s">
        <v>36</v>
      </c>
      <c r="J4527" s="3">
        <v>0</v>
      </c>
      <c r="K4527" s="3">
        <v>3</v>
      </c>
      <c r="L4527" s="3">
        <v>2</v>
      </c>
      <c r="M4527" s="3">
        <v>0</v>
      </c>
      <c r="N4527" s="3">
        <v>0</v>
      </c>
      <c r="O4527" s="3">
        <v>1</v>
      </c>
      <c r="P4527" s="3">
        <f t="shared" si="215"/>
        <v>6</v>
      </c>
      <c r="Q4527" s="3">
        <v>224</v>
      </c>
      <c r="R4527" s="3">
        <f t="shared" si="214"/>
        <v>1</v>
      </c>
      <c r="S4527" s="3">
        <v>6</v>
      </c>
      <c r="T4527" s="3">
        <f>IF(AND(H4527&lt;5,S4527&gt;=VLOOKUP(A4527,anni!$A$1:$O$32,6,0)),1,0)</f>
        <v>0</v>
      </c>
    </row>
    <row r="4528" spans="1:20" x14ac:dyDescent="0.3">
      <c r="A4528" s="3">
        <v>2001</v>
      </c>
      <c r="B4528" s="3">
        <v>18</v>
      </c>
      <c r="C4528" s="3" t="s">
        <v>50</v>
      </c>
      <c r="D4528" s="3" t="s">
        <v>51</v>
      </c>
      <c r="E4528" s="3" t="s">
        <v>51</v>
      </c>
      <c r="F4528" s="3">
        <v>3997</v>
      </c>
      <c r="G4528" s="3">
        <f t="shared" si="213"/>
        <v>2001</v>
      </c>
      <c r="H4528" s="4">
        <v>5</v>
      </c>
      <c r="I4528" s="3" t="s">
        <v>36</v>
      </c>
      <c r="J4528" s="3">
        <v>7</v>
      </c>
      <c r="K4528" s="3">
        <v>3</v>
      </c>
      <c r="L4528" s="3">
        <v>2</v>
      </c>
      <c r="M4528" s="3">
        <v>0</v>
      </c>
      <c r="N4528" s="3">
        <v>6</v>
      </c>
      <c r="O4528" s="3">
        <v>1</v>
      </c>
      <c r="P4528" s="3">
        <f t="shared" si="215"/>
        <v>19</v>
      </c>
      <c r="Q4528" s="3">
        <v>36</v>
      </c>
      <c r="R4528" s="3">
        <f t="shared" si="214"/>
        <v>1</v>
      </c>
      <c r="S4528" s="3">
        <v>19</v>
      </c>
      <c r="T4528" s="3">
        <f>IF(AND(H4528&lt;5,S4528&gt;=VLOOKUP(A4528,anni!$A$1:$O$32,6,0)),1,0)</f>
        <v>0</v>
      </c>
    </row>
    <row r="4529" spans="1:20" x14ac:dyDescent="0.3">
      <c r="A4529" s="3">
        <v>2001</v>
      </c>
      <c r="B4529" s="3">
        <v>19</v>
      </c>
      <c r="C4529" s="3" t="s">
        <v>56</v>
      </c>
      <c r="D4529" s="3" t="s">
        <v>57</v>
      </c>
      <c r="E4529" s="3" t="s">
        <v>57</v>
      </c>
      <c r="F4529" s="3">
        <v>3941</v>
      </c>
      <c r="G4529" s="3">
        <f t="shared" si="213"/>
        <v>2001</v>
      </c>
      <c r="H4529" s="4">
        <v>4</v>
      </c>
      <c r="I4529" s="3" t="s">
        <v>36</v>
      </c>
      <c r="J4529" s="3">
        <v>6</v>
      </c>
      <c r="K4529" s="3">
        <v>2</v>
      </c>
      <c r="L4529" s="3">
        <v>4</v>
      </c>
      <c r="M4529" s="3">
        <v>3</v>
      </c>
      <c r="N4529" s="3">
        <v>0</v>
      </c>
      <c r="O4529" s="3">
        <v>0</v>
      </c>
      <c r="P4529" s="3">
        <f t="shared" si="215"/>
        <v>18</v>
      </c>
      <c r="Q4529" s="3">
        <v>85</v>
      </c>
      <c r="R4529" s="3">
        <f t="shared" si="214"/>
        <v>3</v>
      </c>
      <c r="S4529" s="3">
        <v>15</v>
      </c>
      <c r="T4529" s="3">
        <f>IF(AND(H4529&lt;5,S4529&gt;=VLOOKUP(A4529,anni!$A$1:$O$32,6,0)),1,0)</f>
        <v>0</v>
      </c>
    </row>
    <row r="4530" spans="1:20" x14ac:dyDescent="0.3">
      <c r="A4530" s="3">
        <v>2001</v>
      </c>
      <c r="B4530" s="3">
        <v>20</v>
      </c>
      <c r="C4530" s="3" t="s">
        <v>50</v>
      </c>
      <c r="D4530" s="3" t="s">
        <v>51</v>
      </c>
      <c r="E4530" s="3" t="s">
        <v>51</v>
      </c>
      <c r="F4530" s="3">
        <v>3998</v>
      </c>
      <c r="G4530" s="3">
        <f t="shared" si="213"/>
        <v>2001</v>
      </c>
      <c r="H4530" s="4">
        <v>5</v>
      </c>
      <c r="I4530" s="3" t="s">
        <v>36</v>
      </c>
      <c r="J4530" s="3">
        <v>7</v>
      </c>
      <c r="K4530" s="3">
        <v>0</v>
      </c>
      <c r="L4530" s="3">
        <v>1</v>
      </c>
      <c r="M4530" s="3">
        <v>0</v>
      </c>
      <c r="N4530" s="3">
        <v>0</v>
      </c>
      <c r="O4530" s="3">
        <v>0</v>
      </c>
      <c r="P4530" s="3">
        <f t="shared" si="215"/>
        <v>8</v>
      </c>
      <c r="Q4530" s="3">
        <v>199</v>
      </c>
      <c r="R4530" s="3">
        <f t="shared" si="214"/>
        <v>1</v>
      </c>
      <c r="S4530" s="3">
        <v>8</v>
      </c>
      <c r="T4530" s="3">
        <f>IF(AND(H4530&lt;5,S4530&gt;=VLOOKUP(A4530,anni!$A$1:$O$32,6,0)),1,0)</f>
        <v>0</v>
      </c>
    </row>
    <row r="4531" spans="1:20" x14ac:dyDescent="0.3">
      <c r="A4531" s="3">
        <v>2001</v>
      </c>
      <c r="B4531" s="3">
        <v>21</v>
      </c>
      <c r="C4531" s="3" t="s">
        <v>29</v>
      </c>
      <c r="D4531" s="3" t="s">
        <v>75</v>
      </c>
      <c r="E4531" s="3" t="s">
        <v>75</v>
      </c>
      <c r="F4531" s="3">
        <v>3942</v>
      </c>
      <c r="G4531" s="3">
        <f t="shared" si="213"/>
        <v>2001</v>
      </c>
      <c r="H4531" s="4">
        <v>4</v>
      </c>
      <c r="I4531" s="3" t="s">
        <v>36</v>
      </c>
      <c r="J4531" s="3">
        <v>6</v>
      </c>
      <c r="K4531" s="3">
        <v>2</v>
      </c>
      <c r="L4531" s="3">
        <v>3</v>
      </c>
      <c r="M4531" s="3">
        <v>0</v>
      </c>
      <c r="N4531" s="3">
        <v>0</v>
      </c>
      <c r="O4531" s="3">
        <v>0</v>
      </c>
      <c r="P4531" s="3">
        <f t="shared" si="215"/>
        <v>13.2</v>
      </c>
      <c r="Q4531" s="3">
        <v>153</v>
      </c>
      <c r="R4531" s="3">
        <f t="shared" si="214"/>
        <v>3</v>
      </c>
      <c r="S4531" s="3">
        <v>11</v>
      </c>
      <c r="T4531" s="3">
        <f>IF(AND(H4531&lt;5,S4531&gt;=VLOOKUP(A4531,anni!$A$1:$O$32,6,0)),1,0)</f>
        <v>0</v>
      </c>
    </row>
    <row r="4532" spans="1:20" x14ac:dyDescent="0.3">
      <c r="A4532" s="3">
        <v>2001</v>
      </c>
      <c r="B4532" s="3">
        <v>22</v>
      </c>
      <c r="C4532" s="3" t="s">
        <v>50</v>
      </c>
      <c r="D4532" s="3" t="s">
        <v>51</v>
      </c>
      <c r="E4532" s="3" t="s">
        <v>51</v>
      </c>
      <c r="F4532" s="3">
        <v>4165</v>
      </c>
      <c r="G4532" s="3">
        <f t="shared" si="213"/>
        <v>2001</v>
      </c>
      <c r="H4532" s="4">
        <v>2</v>
      </c>
      <c r="I4532" s="3" t="s">
        <v>31</v>
      </c>
      <c r="J4532" s="3">
        <v>0</v>
      </c>
      <c r="K4532" s="3">
        <v>1</v>
      </c>
      <c r="L4532" s="3">
        <v>0</v>
      </c>
      <c r="M4532" s="3">
        <v>1</v>
      </c>
      <c r="N4532" s="3">
        <v>0</v>
      </c>
      <c r="O4532" s="3">
        <v>0</v>
      </c>
      <c r="P4532" s="3">
        <f t="shared" si="215"/>
        <v>3.2</v>
      </c>
      <c r="Q4532" s="3">
        <v>261</v>
      </c>
      <c r="R4532" s="3">
        <f t="shared" si="214"/>
        <v>1</v>
      </c>
      <c r="S4532" s="3">
        <v>2</v>
      </c>
      <c r="T4532" s="3">
        <f>IF(AND(H4532&lt;5,S4532&gt;=VLOOKUP(A4532,anni!$A$1:$O$32,6,0)),1,0)</f>
        <v>0</v>
      </c>
    </row>
    <row r="4533" spans="1:20" x14ac:dyDescent="0.3">
      <c r="A4533" s="3">
        <v>2001</v>
      </c>
      <c r="B4533" s="3">
        <v>23</v>
      </c>
      <c r="C4533" s="3" t="s">
        <v>39</v>
      </c>
      <c r="D4533" s="3" t="s">
        <v>40</v>
      </c>
      <c r="E4533" s="3" t="s">
        <v>40</v>
      </c>
      <c r="F4533" s="3">
        <v>3999</v>
      </c>
      <c r="G4533" s="3">
        <f t="shared" si="213"/>
        <v>2001</v>
      </c>
      <c r="H4533" s="4">
        <v>5</v>
      </c>
      <c r="I4533" s="3" t="s">
        <v>36</v>
      </c>
      <c r="J4533" s="3">
        <v>5</v>
      </c>
      <c r="K4533" s="3">
        <v>1</v>
      </c>
      <c r="L4533" s="3">
        <v>0</v>
      </c>
      <c r="M4533" s="3">
        <v>0</v>
      </c>
      <c r="N4533" s="3">
        <v>0</v>
      </c>
      <c r="O4533" s="3">
        <v>0</v>
      </c>
      <c r="P4533" s="3">
        <f t="shared" si="215"/>
        <v>6</v>
      </c>
      <c r="Q4533" s="3">
        <v>224</v>
      </c>
      <c r="R4533" s="3">
        <f t="shared" si="214"/>
        <v>1</v>
      </c>
      <c r="S4533" s="3">
        <v>6</v>
      </c>
      <c r="T4533" s="3">
        <f>IF(AND(H4533&lt;5,S4533&gt;=VLOOKUP(A4533,anni!$A$1:$O$32,6,0)),1,0)</f>
        <v>0</v>
      </c>
    </row>
    <row r="4534" spans="1:20" x14ac:dyDescent="0.3">
      <c r="A4534" s="3">
        <v>2001</v>
      </c>
      <c r="B4534" s="3">
        <v>24</v>
      </c>
      <c r="C4534" s="3" t="s">
        <v>69</v>
      </c>
      <c r="D4534" s="3" t="s">
        <v>90</v>
      </c>
      <c r="E4534" s="3" t="s">
        <v>90</v>
      </c>
      <c r="F4534" s="3">
        <v>4166</v>
      </c>
      <c r="G4534" s="3">
        <f t="shared" si="213"/>
        <v>2001</v>
      </c>
      <c r="H4534" s="4">
        <v>2</v>
      </c>
      <c r="I4534" s="3" t="s">
        <v>31</v>
      </c>
      <c r="J4534" s="3">
        <v>6</v>
      </c>
      <c r="K4534" s="3">
        <v>2</v>
      </c>
      <c r="L4534" s="3">
        <v>2</v>
      </c>
      <c r="M4534" s="3">
        <v>1</v>
      </c>
      <c r="N4534" s="3">
        <v>1</v>
      </c>
      <c r="O4534" s="3">
        <v>0</v>
      </c>
      <c r="P4534" s="3">
        <f t="shared" si="215"/>
        <v>19.200000000000003</v>
      </c>
      <c r="Q4534" s="3">
        <v>132</v>
      </c>
      <c r="R4534" s="3">
        <f t="shared" si="214"/>
        <v>4</v>
      </c>
      <c r="S4534" s="3">
        <v>12</v>
      </c>
      <c r="T4534" s="3">
        <f>IF(AND(H4534&lt;5,S4534&gt;=VLOOKUP(A4534,anni!$A$1:$O$32,6,0)),1,0)</f>
        <v>0</v>
      </c>
    </row>
    <row r="4535" spans="1:20" x14ac:dyDescent="0.3">
      <c r="A4535" s="3">
        <v>2001</v>
      </c>
      <c r="B4535" s="3">
        <v>25</v>
      </c>
      <c r="C4535" s="3" t="s">
        <v>79</v>
      </c>
      <c r="D4535" s="3" t="s">
        <v>80</v>
      </c>
      <c r="E4535" s="3" t="s">
        <v>80</v>
      </c>
      <c r="F4535" s="3">
        <v>3884</v>
      </c>
      <c r="G4535" s="3">
        <f t="shared" si="213"/>
        <v>2001</v>
      </c>
      <c r="H4535" s="4">
        <v>5</v>
      </c>
      <c r="I4535" s="3" t="s">
        <v>36</v>
      </c>
      <c r="J4535" s="3">
        <v>7</v>
      </c>
      <c r="K4535" s="3">
        <v>5</v>
      </c>
      <c r="L4535" s="3">
        <v>0</v>
      </c>
      <c r="M4535" s="3">
        <v>0</v>
      </c>
      <c r="N4535" s="3">
        <v>0</v>
      </c>
      <c r="O4535" s="3">
        <v>0</v>
      </c>
      <c r="P4535" s="3">
        <f t="shared" si="215"/>
        <v>12</v>
      </c>
      <c r="Q4535" s="3">
        <v>132</v>
      </c>
      <c r="R4535" s="3">
        <f t="shared" si="214"/>
        <v>2</v>
      </c>
      <c r="S4535" s="3">
        <v>12</v>
      </c>
      <c r="T4535" s="3">
        <f>IF(AND(H4535&lt;5,S4535&gt;=VLOOKUP(A4535,anni!$A$1:$O$32,6,0)),1,0)</f>
        <v>0</v>
      </c>
    </row>
    <row r="4536" spans="1:20" x14ac:dyDescent="0.3">
      <c r="A4536" s="3">
        <v>2001</v>
      </c>
      <c r="B4536" s="3">
        <v>26</v>
      </c>
      <c r="C4536" s="3" t="s">
        <v>69</v>
      </c>
      <c r="D4536" s="3" t="s">
        <v>72</v>
      </c>
      <c r="E4536" s="3" t="s">
        <v>72</v>
      </c>
      <c r="F4536" s="3">
        <v>4167</v>
      </c>
      <c r="G4536" s="3">
        <f t="shared" si="213"/>
        <v>2001</v>
      </c>
      <c r="H4536" s="4">
        <v>2</v>
      </c>
      <c r="I4536" s="3" t="s">
        <v>31</v>
      </c>
      <c r="J4536" s="3">
        <v>6</v>
      </c>
      <c r="K4536" s="3">
        <v>3</v>
      </c>
      <c r="L4536" s="3">
        <v>4</v>
      </c>
      <c r="M4536" s="3">
        <v>0</v>
      </c>
      <c r="N4536" s="3">
        <v>0</v>
      </c>
      <c r="O4536" s="3">
        <v>1</v>
      </c>
      <c r="P4536" s="3">
        <f t="shared" si="215"/>
        <v>22.400000000000002</v>
      </c>
      <c r="Q4536" s="3">
        <v>110</v>
      </c>
      <c r="R4536" s="3">
        <f t="shared" si="214"/>
        <v>3</v>
      </c>
      <c r="S4536" s="3">
        <v>14</v>
      </c>
      <c r="T4536" s="3">
        <f>IF(AND(H4536&lt;5,S4536&gt;=VLOOKUP(A4536,anni!$A$1:$O$32,6,0)),1,0)</f>
        <v>0</v>
      </c>
    </row>
    <row r="4537" spans="1:20" x14ac:dyDescent="0.3">
      <c r="A4537" s="3">
        <v>2001</v>
      </c>
      <c r="B4537" s="3">
        <v>27</v>
      </c>
      <c r="C4537" s="3" t="s">
        <v>47</v>
      </c>
      <c r="D4537" s="3" t="s">
        <v>73</v>
      </c>
      <c r="E4537" s="3" t="s">
        <v>73</v>
      </c>
      <c r="F4537" s="3">
        <v>4168</v>
      </c>
      <c r="G4537" s="3">
        <f t="shared" si="213"/>
        <v>2001</v>
      </c>
      <c r="H4537" s="4">
        <v>2</v>
      </c>
      <c r="I4537" s="3" t="s">
        <v>31</v>
      </c>
      <c r="J4537" s="3">
        <v>0</v>
      </c>
      <c r="K4537" s="3">
        <v>1</v>
      </c>
      <c r="L4537" s="3">
        <v>1</v>
      </c>
      <c r="M4537" s="3">
        <v>0</v>
      </c>
      <c r="N4537" s="3">
        <v>0</v>
      </c>
      <c r="O4537" s="3">
        <v>0</v>
      </c>
      <c r="P4537" s="3">
        <f t="shared" si="215"/>
        <v>3.2</v>
      </c>
      <c r="Q4537" s="3">
        <v>261</v>
      </c>
      <c r="R4537" s="3">
        <f t="shared" si="214"/>
        <v>1</v>
      </c>
      <c r="S4537" s="3">
        <v>2</v>
      </c>
      <c r="T4537" s="3">
        <f>IF(AND(H4537&lt;5,S4537&gt;=VLOOKUP(A4537,anni!$A$1:$O$32,6,0)),1,0)</f>
        <v>0</v>
      </c>
    </row>
    <row r="4538" spans="1:20" x14ac:dyDescent="0.3">
      <c r="A4538" s="3">
        <v>2001</v>
      </c>
      <c r="B4538" s="3">
        <v>28</v>
      </c>
      <c r="C4538" s="3" t="s">
        <v>39</v>
      </c>
      <c r="D4538" s="3" t="s">
        <v>40</v>
      </c>
      <c r="E4538" s="3" t="s">
        <v>40</v>
      </c>
      <c r="F4538" s="3">
        <v>4131</v>
      </c>
      <c r="G4538" s="3">
        <f t="shared" si="213"/>
        <v>2001</v>
      </c>
      <c r="H4538" s="4">
        <v>3</v>
      </c>
      <c r="I4538" s="3" t="s">
        <v>36</v>
      </c>
      <c r="J4538" s="3">
        <v>6</v>
      </c>
      <c r="K4538" s="3">
        <v>0</v>
      </c>
      <c r="L4538" s="3">
        <v>2</v>
      </c>
      <c r="M4538" s="3">
        <v>0</v>
      </c>
      <c r="N4538" s="3">
        <v>2</v>
      </c>
      <c r="O4538" s="3">
        <v>1</v>
      </c>
      <c r="P4538" s="3">
        <f t="shared" si="215"/>
        <v>15.399999999999999</v>
      </c>
      <c r="Q4538" s="3">
        <v>153</v>
      </c>
      <c r="R4538" s="3">
        <f t="shared" si="214"/>
        <v>2</v>
      </c>
      <c r="S4538" s="3">
        <v>11</v>
      </c>
      <c r="T4538" s="3">
        <f>IF(AND(H4538&lt;5,S4538&gt;=VLOOKUP(A4538,anni!$A$1:$O$32,6,0)),1,0)</f>
        <v>0</v>
      </c>
    </row>
    <row r="4539" spans="1:20" x14ac:dyDescent="0.3">
      <c r="A4539" s="3">
        <v>2001</v>
      </c>
      <c r="B4539" s="3">
        <v>29</v>
      </c>
      <c r="C4539" s="3" t="s">
        <v>34</v>
      </c>
      <c r="D4539" s="3" t="s">
        <v>41</v>
      </c>
      <c r="E4539" s="3" t="s">
        <v>41</v>
      </c>
      <c r="F4539" s="3">
        <v>3885</v>
      </c>
      <c r="G4539" s="3">
        <f t="shared" si="213"/>
        <v>2001</v>
      </c>
      <c r="H4539" s="4">
        <v>5</v>
      </c>
      <c r="I4539" s="3" t="s">
        <v>36</v>
      </c>
      <c r="J4539" s="3">
        <v>2</v>
      </c>
      <c r="K4539" s="3">
        <v>3</v>
      </c>
      <c r="L4539" s="3">
        <v>2</v>
      </c>
      <c r="M4539" s="3">
        <v>0</v>
      </c>
      <c r="N4539" s="3">
        <v>0</v>
      </c>
      <c r="O4539" s="3">
        <v>0</v>
      </c>
      <c r="P4539" s="3">
        <f t="shared" si="215"/>
        <v>7</v>
      </c>
      <c r="Q4539" s="3">
        <v>215</v>
      </c>
      <c r="R4539" s="3">
        <f t="shared" si="214"/>
        <v>2</v>
      </c>
      <c r="S4539" s="3">
        <v>7</v>
      </c>
      <c r="T4539" s="3">
        <f>IF(AND(H4539&lt;5,S4539&gt;=VLOOKUP(A4539,anni!$A$1:$O$32,6,0)),1,0)</f>
        <v>0</v>
      </c>
    </row>
    <row r="4540" spans="1:20" x14ac:dyDescent="0.3">
      <c r="A4540" s="3">
        <v>2001</v>
      </c>
      <c r="B4540" s="3">
        <v>30</v>
      </c>
      <c r="C4540" s="3" t="s">
        <v>34</v>
      </c>
      <c r="D4540" s="3" t="s">
        <v>123</v>
      </c>
      <c r="E4540" s="3" t="s">
        <v>123</v>
      </c>
      <c r="F4540" s="3">
        <v>3962</v>
      </c>
      <c r="G4540" s="3">
        <f t="shared" si="213"/>
        <v>2001</v>
      </c>
      <c r="H4540" s="4">
        <v>3</v>
      </c>
      <c r="I4540" s="3" t="s">
        <v>36</v>
      </c>
      <c r="J4540" s="3">
        <v>5</v>
      </c>
      <c r="K4540" s="3">
        <v>4</v>
      </c>
      <c r="L4540" s="3">
        <v>1</v>
      </c>
      <c r="M4540" s="3">
        <v>0</v>
      </c>
      <c r="N4540" s="3">
        <v>0</v>
      </c>
      <c r="O4540" s="3">
        <v>0</v>
      </c>
      <c r="P4540" s="3">
        <f t="shared" si="215"/>
        <v>14</v>
      </c>
      <c r="Q4540" s="3">
        <v>175</v>
      </c>
      <c r="R4540" s="3">
        <f t="shared" si="214"/>
        <v>3</v>
      </c>
      <c r="S4540" s="3">
        <v>10</v>
      </c>
      <c r="T4540" s="3">
        <f>IF(AND(H4540&lt;5,S4540&gt;=VLOOKUP(A4540,anni!$A$1:$O$32,6,0)),1,0)</f>
        <v>0</v>
      </c>
    </row>
    <row r="4541" spans="1:20" x14ac:dyDescent="0.3">
      <c r="A4541" s="3">
        <v>2001</v>
      </c>
      <c r="B4541" s="3">
        <v>31</v>
      </c>
      <c r="C4541" s="3" t="s">
        <v>56</v>
      </c>
      <c r="D4541" s="3" t="s">
        <v>93</v>
      </c>
      <c r="E4541" s="3" t="s">
        <v>93</v>
      </c>
      <c r="F4541" s="3">
        <v>4067</v>
      </c>
      <c r="G4541" s="3">
        <f t="shared" si="213"/>
        <v>2001</v>
      </c>
      <c r="H4541" s="4">
        <v>4</v>
      </c>
      <c r="I4541" s="3" t="s">
        <v>36</v>
      </c>
      <c r="J4541" s="3">
        <v>6</v>
      </c>
      <c r="K4541" s="3">
        <v>5</v>
      </c>
      <c r="L4541" s="3">
        <v>3</v>
      </c>
      <c r="M4541" s="3">
        <v>7</v>
      </c>
      <c r="N4541" s="3">
        <v>0</v>
      </c>
      <c r="O4541" s="3">
        <v>0</v>
      </c>
      <c r="P4541" s="3">
        <f t="shared" si="215"/>
        <v>25.2</v>
      </c>
      <c r="Q4541" s="3">
        <v>22</v>
      </c>
      <c r="R4541" s="3">
        <f t="shared" si="214"/>
        <v>2</v>
      </c>
      <c r="S4541" s="3">
        <v>21</v>
      </c>
      <c r="T4541" s="3">
        <f>IF(AND(H4541&lt;5,S4541&gt;=VLOOKUP(A4541,anni!$A$1:$O$32,6,0)),1,0)</f>
        <v>0</v>
      </c>
    </row>
    <row r="4542" spans="1:20" x14ac:dyDescent="0.3">
      <c r="A4542" s="3">
        <v>2001</v>
      </c>
      <c r="B4542" s="3">
        <v>32</v>
      </c>
      <c r="C4542" s="3" t="s">
        <v>69</v>
      </c>
      <c r="D4542" s="3" t="s">
        <v>72</v>
      </c>
      <c r="E4542" s="3" t="s">
        <v>72</v>
      </c>
      <c r="F4542" s="3">
        <v>4068</v>
      </c>
      <c r="G4542" s="3">
        <f t="shared" si="213"/>
        <v>2001</v>
      </c>
      <c r="H4542" s="4">
        <v>4</v>
      </c>
      <c r="I4542" s="3" t="s">
        <v>36</v>
      </c>
      <c r="J4542" s="3">
        <v>7</v>
      </c>
      <c r="K4542" s="3">
        <v>0</v>
      </c>
      <c r="L4542" s="3">
        <v>4</v>
      </c>
      <c r="M4542" s="3">
        <v>0</v>
      </c>
      <c r="N4542" s="3">
        <v>0</v>
      </c>
      <c r="O4542" s="3">
        <v>0</v>
      </c>
      <c r="P4542" s="3">
        <f t="shared" si="215"/>
        <v>13.2</v>
      </c>
      <c r="Q4542" s="3">
        <v>153</v>
      </c>
      <c r="R4542" s="3">
        <f t="shared" si="214"/>
        <v>2</v>
      </c>
      <c r="S4542" s="3">
        <v>11</v>
      </c>
      <c r="T4542" s="3">
        <f>IF(AND(H4542&lt;5,S4542&gt;=VLOOKUP(A4542,anni!$A$1:$O$32,6,0)),1,0)</f>
        <v>0</v>
      </c>
    </row>
    <row r="4543" spans="1:20" x14ac:dyDescent="0.3">
      <c r="A4543" s="3">
        <v>2001</v>
      </c>
      <c r="B4543" s="3">
        <v>33</v>
      </c>
      <c r="C4543" s="3" t="s">
        <v>50</v>
      </c>
      <c r="D4543" s="3" t="s">
        <v>138</v>
      </c>
      <c r="E4543" s="3" t="s">
        <v>138</v>
      </c>
      <c r="F4543" s="3">
        <v>4000</v>
      </c>
      <c r="G4543" s="3">
        <f t="shared" si="213"/>
        <v>2001</v>
      </c>
      <c r="H4543" s="4">
        <v>5</v>
      </c>
      <c r="I4543" s="3" t="s">
        <v>36</v>
      </c>
      <c r="J4543" s="3">
        <v>7</v>
      </c>
      <c r="K4543" s="3">
        <v>3</v>
      </c>
      <c r="L4543" s="3">
        <v>2</v>
      </c>
      <c r="M4543" s="3">
        <v>7</v>
      </c>
      <c r="N4543" s="3">
        <v>0</v>
      </c>
      <c r="O4543" s="3">
        <v>1</v>
      </c>
      <c r="P4543" s="3">
        <f t="shared" si="215"/>
        <v>20</v>
      </c>
      <c r="Q4543" s="3">
        <v>26</v>
      </c>
      <c r="R4543" s="3">
        <f t="shared" si="214"/>
        <v>1</v>
      </c>
      <c r="S4543" s="3">
        <v>20</v>
      </c>
      <c r="T4543" s="3">
        <f>IF(AND(H4543&lt;5,S4543&gt;=VLOOKUP(A4543,anni!$A$1:$O$32,6,0)),1,0)</f>
        <v>0</v>
      </c>
    </row>
    <row r="4544" spans="1:20" x14ac:dyDescent="0.3">
      <c r="A4544" s="3">
        <v>2001</v>
      </c>
      <c r="B4544" s="3">
        <v>34</v>
      </c>
      <c r="C4544" s="3" t="s">
        <v>39</v>
      </c>
      <c r="D4544" s="3" t="s">
        <v>148</v>
      </c>
      <c r="E4544" s="3" t="s">
        <v>148</v>
      </c>
      <c r="F4544" s="3">
        <v>4069</v>
      </c>
      <c r="G4544" s="3">
        <f t="shared" si="213"/>
        <v>2001</v>
      </c>
      <c r="H4544" s="4">
        <v>4</v>
      </c>
      <c r="I4544" s="3" t="s">
        <v>36</v>
      </c>
      <c r="J4544" s="3">
        <v>0</v>
      </c>
      <c r="K4544" s="3">
        <v>0</v>
      </c>
      <c r="L4544" s="3">
        <v>0</v>
      </c>
      <c r="M4544" s="3">
        <v>0</v>
      </c>
      <c r="N4544" s="3">
        <v>0</v>
      </c>
      <c r="O4544" s="3">
        <v>1</v>
      </c>
      <c r="P4544" s="3">
        <f t="shared" si="215"/>
        <v>1.2</v>
      </c>
      <c r="Q4544" s="3">
        <v>275</v>
      </c>
      <c r="R4544" s="3">
        <f t="shared" si="214"/>
        <v>2</v>
      </c>
      <c r="S4544" s="3">
        <v>1</v>
      </c>
      <c r="T4544" s="3">
        <f>IF(AND(H4544&lt;5,S4544&gt;=VLOOKUP(A4544,anni!$A$1:$O$32,6,0)),1,0)</f>
        <v>0</v>
      </c>
    </row>
    <row r="4545" spans="1:20" x14ac:dyDescent="0.3">
      <c r="A4545" s="3">
        <v>2001</v>
      </c>
      <c r="B4545" s="3">
        <v>35</v>
      </c>
      <c r="C4545" s="3" t="s">
        <v>39</v>
      </c>
      <c r="D4545" s="3" t="s">
        <v>148</v>
      </c>
      <c r="E4545" s="3" t="s">
        <v>148</v>
      </c>
      <c r="F4545" s="3">
        <v>4070</v>
      </c>
      <c r="G4545" s="3">
        <f t="shared" si="213"/>
        <v>2001</v>
      </c>
      <c r="H4545" s="4">
        <v>4</v>
      </c>
      <c r="I4545" s="3" t="s">
        <v>36</v>
      </c>
      <c r="J4545" s="3">
        <v>6</v>
      </c>
      <c r="K4545" s="3">
        <v>6</v>
      </c>
      <c r="L4545" s="3">
        <v>5</v>
      </c>
      <c r="M4545" s="3">
        <v>0</v>
      </c>
      <c r="N4545" s="3">
        <v>0</v>
      </c>
      <c r="O4545" s="3">
        <v>0</v>
      </c>
      <c r="P4545" s="3">
        <f t="shared" si="215"/>
        <v>20.399999999999999</v>
      </c>
      <c r="Q4545" s="3">
        <v>62</v>
      </c>
      <c r="R4545" s="3">
        <f t="shared" si="214"/>
        <v>1</v>
      </c>
      <c r="S4545" s="3">
        <v>17</v>
      </c>
      <c r="T4545" s="3">
        <f>IF(AND(H4545&lt;5,S4545&gt;=VLOOKUP(A4545,anni!$A$1:$O$32,6,0)),1,0)</f>
        <v>0</v>
      </c>
    </row>
    <row r="4546" spans="1:20" x14ac:dyDescent="0.3">
      <c r="A4546" s="3">
        <v>2001</v>
      </c>
      <c r="B4546" s="3">
        <v>36</v>
      </c>
      <c r="C4546" s="3" t="s">
        <v>34</v>
      </c>
      <c r="D4546" s="3" t="s">
        <v>64</v>
      </c>
      <c r="E4546" s="3" t="s">
        <v>64</v>
      </c>
      <c r="F4546" s="3">
        <v>4071</v>
      </c>
      <c r="G4546" s="3">
        <f t="shared" ref="G4546:G4609" si="216">A4546</f>
        <v>2001</v>
      </c>
      <c r="H4546" s="4">
        <v>4</v>
      </c>
      <c r="I4546" s="3" t="s">
        <v>36</v>
      </c>
      <c r="J4546" s="3">
        <v>7</v>
      </c>
      <c r="K4546" s="3">
        <v>6</v>
      </c>
      <c r="L4546" s="3">
        <v>4</v>
      </c>
      <c r="M4546" s="3">
        <v>5</v>
      </c>
      <c r="N4546" s="3">
        <v>1</v>
      </c>
      <c r="O4546" s="3">
        <v>0</v>
      </c>
      <c r="P4546" s="3">
        <f t="shared" si="215"/>
        <v>27.599999999999998</v>
      </c>
      <c r="Q4546" s="3">
        <v>11</v>
      </c>
      <c r="R4546" s="3">
        <f t="shared" si="214"/>
        <v>2</v>
      </c>
      <c r="S4546" s="3">
        <v>23</v>
      </c>
      <c r="T4546" s="3">
        <f>IF(AND(H4546&lt;5,S4546&gt;=VLOOKUP(A4546,anni!$A$1:$O$32,6,0)),1,0)</f>
        <v>0</v>
      </c>
    </row>
    <row r="4547" spans="1:20" x14ac:dyDescent="0.3">
      <c r="A4547" s="3">
        <v>2001</v>
      </c>
      <c r="B4547" s="3">
        <v>37</v>
      </c>
      <c r="C4547" s="3" t="s">
        <v>62</v>
      </c>
      <c r="D4547" s="3" t="s">
        <v>149</v>
      </c>
      <c r="E4547" s="3" t="s">
        <v>149</v>
      </c>
      <c r="F4547" s="3">
        <v>4072</v>
      </c>
      <c r="G4547" s="3">
        <f t="shared" si="216"/>
        <v>2001</v>
      </c>
      <c r="H4547" s="4">
        <v>4</v>
      </c>
      <c r="I4547" s="3" t="s">
        <v>36</v>
      </c>
      <c r="J4547" s="3">
        <v>0</v>
      </c>
      <c r="K4547" s="3">
        <v>1</v>
      </c>
      <c r="L4547" s="3">
        <v>2</v>
      </c>
      <c r="M4547" s="3">
        <v>2</v>
      </c>
      <c r="N4547" s="3">
        <v>0</v>
      </c>
      <c r="O4547" s="3">
        <v>1</v>
      </c>
      <c r="P4547" s="3">
        <f t="shared" si="215"/>
        <v>7.1999999999999993</v>
      </c>
      <c r="Q4547" s="3">
        <v>224</v>
      </c>
      <c r="R4547" s="3">
        <f t="shared" si="214"/>
        <v>1</v>
      </c>
      <c r="S4547" s="3">
        <v>6</v>
      </c>
      <c r="T4547" s="3">
        <f>IF(AND(H4547&lt;5,S4547&gt;=VLOOKUP(A4547,anni!$A$1:$O$32,6,0)),1,0)</f>
        <v>0</v>
      </c>
    </row>
    <row r="4548" spans="1:20" x14ac:dyDescent="0.3">
      <c r="A4548" s="3">
        <v>2001</v>
      </c>
      <c r="B4548" s="3">
        <v>38</v>
      </c>
      <c r="C4548" s="3" t="s">
        <v>86</v>
      </c>
      <c r="D4548" s="3" t="s">
        <v>87</v>
      </c>
      <c r="E4548" s="3" t="s">
        <v>87</v>
      </c>
      <c r="F4548" s="3">
        <v>3739</v>
      </c>
      <c r="G4548" s="3">
        <f t="shared" si="216"/>
        <v>2001</v>
      </c>
      <c r="H4548" s="4">
        <v>5</v>
      </c>
      <c r="I4548" s="3" t="s">
        <v>36</v>
      </c>
      <c r="J4548" s="3">
        <v>7</v>
      </c>
      <c r="K4548" s="3">
        <v>5</v>
      </c>
      <c r="L4548" s="3">
        <v>4</v>
      </c>
      <c r="M4548" s="3">
        <v>7</v>
      </c>
      <c r="N4548" s="3">
        <v>0</v>
      </c>
      <c r="O4548" s="3">
        <v>1</v>
      </c>
      <c r="P4548" s="3">
        <f t="shared" si="215"/>
        <v>24</v>
      </c>
      <c r="Q4548" s="3">
        <v>9</v>
      </c>
      <c r="R4548" s="3">
        <f t="shared" si="214"/>
        <v>3</v>
      </c>
      <c r="S4548" s="3">
        <v>24</v>
      </c>
      <c r="T4548" s="3">
        <f>IF(AND(H4548&lt;5,S4548&gt;=VLOOKUP(A4548,anni!$A$1:$O$32,6,0)),1,0)</f>
        <v>0</v>
      </c>
    </row>
    <row r="4549" spans="1:20" x14ac:dyDescent="0.3">
      <c r="A4549" s="3">
        <v>2001</v>
      </c>
      <c r="B4549" s="3">
        <v>39</v>
      </c>
      <c r="C4549" s="3" t="s">
        <v>53</v>
      </c>
      <c r="D4549" s="3" t="s">
        <v>98</v>
      </c>
      <c r="E4549" s="3" t="s">
        <v>98</v>
      </c>
      <c r="F4549" s="3">
        <v>4169</v>
      </c>
      <c r="G4549" s="3">
        <f t="shared" si="216"/>
        <v>2001</v>
      </c>
      <c r="H4549" s="4">
        <v>2</v>
      </c>
      <c r="I4549" s="3" t="s">
        <v>31</v>
      </c>
      <c r="J4549" s="3">
        <v>1</v>
      </c>
      <c r="K4549" s="3">
        <v>1</v>
      </c>
      <c r="L4549" s="3">
        <v>0</v>
      </c>
      <c r="M4549" s="3">
        <v>0</v>
      </c>
      <c r="N4549" s="3">
        <v>0</v>
      </c>
      <c r="O4549" s="3">
        <v>0</v>
      </c>
      <c r="P4549" s="3">
        <f t="shared" si="215"/>
        <v>3.2</v>
      </c>
      <c r="Q4549" s="3">
        <v>261</v>
      </c>
      <c r="R4549" s="3">
        <f t="shared" si="214"/>
        <v>1</v>
      </c>
      <c r="S4549" s="3">
        <v>2</v>
      </c>
      <c r="T4549" s="3">
        <f>IF(AND(H4549&lt;5,S4549&gt;=VLOOKUP(A4549,anni!$A$1:$O$32,6,0)),1,0)</f>
        <v>0</v>
      </c>
    </row>
    <row r="4550" spans="1:20" x14ac:dyDescent="0.3">
      <c r="A4550" s="3">
        <v>2001</v>
      </c>
      <c r="B4550" s="3">
        <v>40</v>
      </c>
      <c r="C4550" s="3" t="s">
        <v>32</v>
      </c>
      <c r="D4550" s="3" t="s">
        <v>143</v>
      </c>
      <c r="E4550" s="3" t="s">
        <v>143</v>
      </c>
      <c r="F4550" s="3">
        <v>4001</v>
      </c>
      <c r="G4550" s="3">
        <f t="shared" si="216"/>
        <v>2001</v>
      </c>
      <c r="H4550" s="4">
        <v>5</v>
      </c>
      <c r="I4550" s="3" t="s">
        <v>36</v>
      </c>
      <c r="J4550" s="3">
        <v>0</v>
      </c>
      <c r="K4550" s="3">
        <v>0</v>
      </c>
      <c r="L4550" s="3">
        <v>0</v>
      </c>
      <c r="M4550" s="3">
        <v>0</v>
      </c>
      <c r="N4550" s="3">
        <v>0</v>
      </c>
      <c r="O4550" s="3">
        <v>1</v>
      </c>
      <c r="P4550" s="3">
        <f t="shared" si="215"/>
        <v>1</v>
      </c>
      <c r="Q4550" s="3">
        <v>275</v>
      </c>
      <c r="R4550" s="3">
        <f t="shared" si="214"/>
        <v>1</v>
      </c>
      <c r="S4550" s="3">
        <v>1</v>
      </c>
      <c r="T4550" s="3">
        <f>IF(AND(H4550&lt;5,S4550&gt;=VLOOKUP(A4550,anni!$A$1:$O$32,6,0)),1,0)</f>
        <v>0</v>
      </c>
    </row>
    <row r="4551" spans="1:20" x14ac:dyDescent="0.3">
      <c r="A4551" s="3">
        <v>2001</v>
      </c>
      <c r="B4551" s="3">
        <v>41</v>
      </c>
      <c r="C4551" s="3" t="s">
        <v>34</v>
      </c>
      <c r="D4551" s="3" t="s">
        <v>41</v>
      </c>
      <c r="E4551" s="3" t="s">
        <v>41</v>
      </c>
      <c r="F4551" s="3">
        <v>3888</v>
      </c>
      <c r="G4551" s="3">
        <f t="shared" si="216"/>
        <v>2001</v>
      </c>
      <c r="H4551" s="4">
        <v>5</v>
      </c>
      <c r="I4551" s="3" t="s">
        <v>36</v>
      </c>
      <c r="J4551" s="3">
        <v>7</v>
      </c>
      <c r="K4551" s="3">
        <v>3</v>
      </c>
      <c r="L4551" s="3">
        <v>2</v>
      </c>
      <c r="M4551" s="3">
        <v>0</v>
      </c>
      <c r="N4551" s="3">
        <v>1</v>
      </c>
      <c r="O4551" s="3">
        <v>1</v>
      </c>
      <c r="P4551" s="3">
        <f t="shared" si="215"/>
        <v>14</v>
      </c>
      <c r="Q4551" s="3">
        <v>110</v>
      </c>
      <c r="R4551" s="3">
        <f t="shared" si="214"/>
        <v>2</v>
      </c>
      <c r="S4551" s="3">
        <v>14</v>
      </c>
      <c r="T4551" s="3">
        <f>IF(AND(H4551&lt;5,S4551&gt;=VLOOKUP(A4551,anni!$A$1:$O$32,6,0)),1,0)</f>
        <v>0</v>
      </c>
    </row>
    <row r="4552" spans="1:20" x14ac:dyDescent="0.3">
      <c r="A4552" s="3">
        <v>2001</v>
      </c>
      <c r="B4552" s="3">
        <v>42</v>
      </c>
      <c r="C4552" s="3" t="s">
        <v>69</v>
      </c>
      <c r="D4552" s="3" t="s">
        <v>147</v>
      </c>
      <c r="E4552" s="3" t="s">
        <v>147</v>
      </c>
      <c r="F4552" s="3">
        <v>4002</v>
      </c>
      <c r="G4552" s="3">
        <f t="shared" si="216"/>
        <v>2001</v>
      </c>
      <c r="H4552" s="4">
        <v>5</v>
      </c>
      <c r="I4552" s="3" t="s">
        <v>36</v>
      </c>
      <c r="J4552" s="3">
        <v>1</v>
      </c>
      <c r="K4552" s="3">
        <v>0</v>
      </c>
      <c r="L4552" s="3">
        <v>2</v>
      </c>
      <c r="M4552" s="3">
        <v>0</v>
      </c>
      <c r="N4552" s="3">
        <v>1</v>
      </c>
      <c r="O4552" s="3">
        <v>1</v>
      </c>
      <c r="P4552" s="3">
        <f t="shared" si="215"/>
        <v>5</v>
      </c>
      <c r="Q4552" s="3">
        <v>239</v>
      </c>
      <c r="R4552" s="3">
        <f t="shared" si="214"/>
        <v>1</v>
      </c>
      <c r="S4552" s="3">
        <v>5</v>
      </c>
      <c r="T4552" s="3">
        <f>IF(AND(H4552&lt;5,S4552&gt;=VLOOKUP(A4552,anni!$A$1:$O$32,6,0)),1,0)</f>
        <v>0</v>
      </c>
    </row>
    <row r="4553" spans="1:20" x14ac:dyDescent="0.3">
      <c r="A4553" s="3">
        <v>2001</v>
      </c>
      <c r="B4553" s="3">
        <v>43</v>
      </c>
      <c r="C4553" s="3" t="s">
        <v>47</v>
      </c>
      <c r="D4553" s="3" t="s">
        <v>108</v>
      </c>
      <c r="E4553" s="3" t="s">
        <v>108</v>
      </c>
      <c r="F4553" s="3">
        <v>4132</v>
      </c>
      <c r="G4553" s="3">
        <f t="shared" si="216"/>
        <v>2001</v>
      </c>
      <c r="H4553" s="4">
        <v>3</v>
      </c>
      <c r="I4553" s="3" t="s">
        <v>36</v>
      </c>
      <c r="J4553" s="3">
        <v>6</v>
      </c>
      <c r="K4553" s="3">
        <v>1</v>
      </c>
      <c r="L4553" s="3">
        <v>0</v>
      </c>
      <c r="M4553" s="3">
        <v>0</v>
      </c>
      <c r="N4553" s="3">
        <v>0</v>
      </c>
      <c r="O4553" s="3">
        <v>1</v>
      </c>
      <c r="P4553" s="3">
        <f t="shared" si="215"/>
        <v>11.2</v>
      </c>
      <c r="Q4553" s="3">
        <v>199</v>
      </c>
      <c r="R4553" s="3">
        <f t="shared" si="214"/>
        <v>1</v>
      </c>
      <c r="S4553" s="3">
        <v>8</v>
      </c>
      <c r="T4553" s="3">
        <f>IF(AND(H4553&lt;5,S4553&gt;=VLOOKUP(A4553,anni!$A$1:$O$32,6,0)),1,0)</f>
        <v>0</v>
      </c>
    </row>
    <row r="4554" spans="1:20" x14ac:dyDescent="0.3">
      <c r="A4554" s="3">
        <v>2001</v>
      </c>
      <c r="B4554" s="3">
        <v>44</v>
      </c>
      <c r="C4554" s="3" t="s">
        <v>101</v>
      </c>
      <c r="D4554" s="3" t="s">
        <v>117</v>
      </c>
      <c r="E4554" s="3" t="s">
        <v>117</v>
      </c>
      <c r="F4554" s="3">
        <v>4003</v>
      </c>
      <c r="G4554" s="3">
        <f t="shared" si="216"/>
        <v>2001</v>
      </c>
      <c r="H4554" s="4">
        <v>5</v>
      </c>
      <c r="I4554" s="3" t="s">
        <v>36</v>
      </c>
      <c r="J4554" s="3">
        <v>6</v>
      </c>
      <c r="K4554" s="3">
        <v>6</v>
      </c>
      <c r="L4554" s="3">
        <v>4</v>
      </c>
      <c r="M4554" s="3">
        <v>2</v>
      </c>
      <c r="N4554" s="3">
        <v>1</v>
      </c>
      <c r="O4554" s="3">
        <v>0</v>
      </c>
      <c r="P4554" s="3">
        <f t="shared" si="215"/>
        <v>19</v>
      </c>
      <c r="Q4554" s="3">
        <v>36</v>
      </c>
      <c r="R4554" s="3">
        <f t="shared" si="214"/>
        <v>1</v>
      </c>
      <c r="S4554" s="3">
        <v>19</v>
      </c>
      <c r="T4554" s="3">
        <f>IF(AND(H4554&lt;5,S4554&gt;=VLOOKUP(A4554,anni!$A$1:$O$32,6,0)),1,0)</f>
        <v>0</v>
      </c>
    </row>
    <row r="4555" spans="1:20" x14ac:dyDescent="0.3">
      <c r="A4555" s="3">
        <v>2001</v>
      </c>
      <c r="B4555" s="3">
        <v>45</v>
      </c>
      <c r="C4555" s="3" t="s">
        <v>34</v>
      </c>
      <c r="D4555" s="3" t="s">
        <v>64</v>
      </c>
      <c r="E4555" s="3" t="s">
        <v>64</v>
      </c>
      <c r="F4555" s="3">
        <v>4170</v>
      </c>
      <c r="G4555" s="3">
        <f t="shared" si="216"/>
        <v>2001</v>
      </c>
      <c r="H4555" s="4">
        <v>2</v>
      </c>
      <c r="I4555" s="3" t="s">
        <v>31</v>
      </c>
      <c r="J4555" s="3">
        <v>7</v>
      </c>
      <c r="K4555" s="3">
        <v>5</v>
      </c>
      <c r="L4555" s="3">
        <v>2</v>
      </c>
      <c r="M4555" s="3">
        <v>0</v>
      </c>
      <c r="N4555" s="3">
        <v>0</v>
      </c>
      <c r="O4555" s="3">
        <v>1</v>
      </c>
      <c r="P4555" s="3">
        <f t="shared" si="215"/>
        <v>24</v>
      </c>
      <c r="Q4555" s="3">
        <v>85</v>
      </c>
      <c r="R4555" s="3">
        <f t="shared" si="214"/>
        <v>4</v>
      </c>
      <c r="S4555" s="3">
        <v>15</v>
      </c>
      <c r="T4555" s="3">
        <f>IF(AND(H4555&lt;5,S4555&gt;=VLOOKUP(A4555,anni!$A$1:$O$32,6,0)),1,0)</f>
        <v>0</v>
      </c>
    </row>
    <row r="4556" spans="1:20" x14ac:dyDescent="0.3">
      <c r="A4556" s="3">
        <v>2001</v>
      </c>
      <c r="B4556" s="3">
        <v>46</v>
      </c>
      <c r="C4556" s="3" t="s">
        <v>79</v>
      </c>
      <c r="D4556" s="3" t="s">
        <v>84</v>
      </c>
      <c r="E4556" s="3" t="s">
        <v>84</v>
      </c>
      <c r="F4556" s="3">
        <v>4073</v>
      </c>
      <c r="G4556" s="3">
        <f t="shared" si="216"/>
        <v>2001</v>
      </c>
      <c r="H4556" s="4">
        <v>4</v>
      </c>
      <c r="I4556" s="3" t="s">
        <v>36</v>
      </c>
      <c r="J4556" s="3">
        <v>0</v>
      </c>
      <c r="K4556" s="3">
        <v>2</v>
      </c>
      <c r="L4556" s="3">
        <v>2</v>
      </c>
      <c r="M4556" s="3">
        <v>2</v>
      </c>
      <c r="N4556" s="3">
        <v>0</v>
      </c>
      <c r="O4556" s="3">
        <v>0</v>
      </c>
      <c r="P4556" s="3">
        <f t="shared" si="215"/>
        <v>7.1999999999999993</v>
      </c>
      <c r="Q4556" s="3">
        <v>224</v>
      </c>
      <c r="R4556" s="3">
        <f t="shared" si="214"/>
        <v>1</v>
      </c>
      <c r="S4556" s="3">
        <v>6</v>
      </c>
      <c r="T4556" s="3">
        <f>IF(AND(H4556&lt;5,S4556&gt;=VLOOKUP(A4556,anni!$A$1:$O$32,6,0)),1,0)</f>
        <v>0</v>
      </c>
    </row>
    <row r="4557" spans="1:20" x14ac:dyDescent="0.3">
      <c r="A4557" s="3">
        <v>2001</v>
      </c>
      <c r="B4557" s="3">
        <v>47</v>
      </c>
      <c r="C4557" s="3" t="s">
        <v>86</v>
      </c>
      <c r="D4557" s="3" t="s">
        <v>150</v>
      </c>
      <c r="E4557" s="3" t="s">
        <v>150</v>
      </c>
      <c r="F4557" s="3">
        <v>4004</v>
      </c>
      <c r="G4557" s="3">
        <f t="shared" si="216"/>
        <v>2001</v>
      </c>
      <c r="H4557" s="4">
        <v>5</v>
      </c>
      <c r="I4557" s="3" t="s">
        <v>36</v>
      </c>
      <c r="J4557" s="3">
        <v>6</v>
      </c>
      <c r="K4557" s="3">
        <v>6</v>
      </c>
      <c r="L4557" s="3">
        <v>1</v>
      </c>
      <c r="M4557" s="3">
        <v>0</v>
      </c>
      <c r="N4557" s="3">
        <v>0</v>
      </c>
      <c r="O4557" s="3">
        <v>1</v>
      </c>
      <c r="P4557" s="3">
        <f t="shared" si="215"/>
        <v>14</v>
      </c>
      <c r="Q4557" s="3">
        <v>110</v>
      </c>
      <c r="R4557" s="3">
        <f t="shared" si="214"/>
        <v>1</v>
      </c>
      <c r="S4557" s="3">
        <v>14</v>
      </c>
      <c r="T4557" s="3">
        <f>IF(AND(H4557&lt;5,S4557&gt;=VLOOKUP(A4557,anni!$A$1:$O$32,6,0)),1,0)</f>
        <v>0</v>
      </c>
    </row>
    <row r="4558" spans="1:20" x14ac:dyDescent="0.3">
      <c r="A4558" s="3">
        <v>2001</v>
      </c>
      <c r="B4558" s="3">
        <v>48</v>
      </c>
      <c r="C4558" s="3" t="s">
        <v>69</v>
      </c>
      <c r="D4558" s="3" t="s">
        <v>78</v>
      </c>
      <c r="E4558" s="3" t="s">
        <v>78</v>
      </c>
      <c r="F4558" s="3">
        <v>3890</v>
      </c>
      <c r="G4558" s="3">
        <f t="shared" si="216"/>
        <v>2001</v>
      </c>
      <c r="H4558" s="4">
        <v>5</v>
      </c>
      <c r="I4558" s="3" t="s">
        <v>36</v>
      </c>
      <c r="J4558" s="3">
        <v>1</v>
      </c>
      <c r="K4558" s="3">
        <v>5</v>
      </c>
      <c r="L4558" s="3">
        <v>3</v>
      </c>
      <c r="M4558" s="3">
        <v>0</v>
      </c>
      <c r="N4558" s="3">
        <v>0</v>
      </c>
      <c r="O4558" s="3">
        <v>1</v>
      </c>
      <c r="P4558" s="3">
        <f t="shared" si="215"/>
        <v>10</v>
      </c>
      <c r="Q4558" s="3">
        <v>175</v>
      </c>
      <c r="R4558" s="3">
        <f t="shared" si="214"/>
        <v>2</v>
      </c>
      <c r="S4558" s="3">
        <v>10</v>
      </c>
      <c r="T4558" s="3">
        <f>IF(AND(H4558&lt;5,S4558&gt;=VLOOKUP(A4558,anni!$A$1:$O$32,6,0)),1,0)</f>
        <v>0</v>
      </c>
    </row>
    <row r="4559" spans="1:20" x14ac:dyDescent="0.3">
      <c r="A4559" s="3">
        <v>2001</v>
      </c>
      <c r="B4559" s="3">
        <v>49</v>
      </c>
      <c r="C4559" s="3" t="s">
        <v>56</v>
      </c>
      <c r="D4559" s="3" t="s">
        <v>85</v>
      </c>
      <c r="E4559" s="3" t="s">
        <v>85</v>
      </c>
      <c r="F4559" s="3">
        <v>4133</v>
      </c>
      <c r="G4559" s="3">
        <f t="shared" si="216"/>
        <v>2001</v>
      </c>
      <c r="H4559" s="4">
        <v>3</v>
      </c>
      <c r="I4559" s="3" t="s">
        <v>36</v>
      </c>
      <c r="J4559" s="3">
        <v>6</v>
      </c>
      <c r="K4559" s="3">
        <v>0</v>
      </c>
      <c r="L4559" s="3">
        <v>2</v>
      </c>
      <c r="M4559" s="3">
        <v>0</v>
      </c>
      <c r="N4559" s="3">
        <v>0</v>
      </c>
      <c r="O4559" s="3">
        <v>0</v>
      </c>
      <c r="P4559" s="3">
        <f t="shared" si="215"/>
        <v>11.2</v>
      </c>
      <c r="Q4559" s="3">
        <v>199</v>
      </c>
      <c r="R4559" s="3">
        <f t="shared" si="214"/>
        <v>2</v>
      </c>
      <c r="S4559" s="3">
        <v>8</v>
      </c>
      <c r="T4559" s="3">
        <f>IF(AND(H4559&lt;5,S4559&gt;=VLOOKUP(A4559,anni!$A$1:$O$32,6,0)),1,0)</f>
        <v>0</v>
      </c>
    </row>
    <row r="4560" spans="1:20" x14ac:dyDescent="0.3">
      <c r="A4560" s="3">
        <v>2001</v>
      </c>
      <c r="B4560" s="3">
        <v>50</v>
      </c>
      <c r="C4560" s="3" t="s">
        <v>50</v>
      </c>
      <c r="D4560" s="3" t="s">
        <v>51</v>
      </c>
      <c r="E4560" s="3" t="s">
        <v>51</v>
      </c>
      <c r="F4560" s="3">
        <v>3892</v>
      </c>
      <c r="G4560" s="3">
        <f t="shared" si="216"/>
        <v>2001</v>
      </c>
      <c r="H4560" s="4">
        <v>5</v>
      </c>
      <c r="I4560" s="3" t="s">
        <v>36</v>
      </c>
      <c r="J4560" s="3">
        <v>7</v>
      </c>
      <c r="K4560" s="3">
        <v>5</v>
      </c>
      <c r="L4560" s="3">
        <v>2</v>
      </c>
      <c r="M4560" s="3">
        <v>0</v>
      </c>
      <c r="N4560" s="3">
        <v>0</v>
      </c>
      <c r="O4560" s="3">
        <v>0</v>
      </c>
      <c r="P4560" s="3">
        <f t="shared" si="215"/>
        <v>14</v>
      </c>
      <c r="Q4560" s="3">
        <v>110</v>
      </c>
      <c r="R4560" s="3">
        <f t="shared" si="214"/>
        <v>2</v>
      </c>
      <c r="S4560" s="3">
        <v>14</v>
      </c>
      <c r="T4560" s="3">
        <f>IF(AND(H4560&lt;5,S4560&gt;=VLOOKUP(A4560,anni!$A$1:$O$32,6,0)),1,0)</f>
        <v>0</v>
      </c>
    </row>
    <row r="4561" spans="1:20" x14ac:dyDescent="0.3">
      <c r="A4561" s="3">
        <v>2001</v>
      </c>
      <c r="B4561" s="3">
        <v>51</v>
      </c>
      <c r="C4561" s="3" t="s">
        <v>45</v>
      </c>
      <c r="D4561" s="3" t="s">
        <v>74</v>
      </c>
      <c r="E4561" s="3" t="s">
        <v>74</v>
      </c>
      <c r="F4561" s="3">
        <v>3964</v>
      </c>
      <c r="G4561" s="3">
        <f t="shared" si="216"/>
        <v>2001</v>
      </c>
      <c r="H4561" s="4">
        <v>3</v>
      </c>
      <c r="I4561" s="3" t="s">
        <v>36</v>
      </c>
      <c r="J4561" s="3">
        <v>7</v>
      </c>
      <c r="K4561" s="3">
        <v>6</v>
      </c>
      <c r="L4561" s="3">
        <v>2</v>
      </c>
      <c r="M4561" s="3">
        <v>0</v>
      </c>
      <c r="N4561" s="3">
        <v>0</v>
      </c>
      <c r="O4561" s="3">
        <v>0</v>
      </c>
      <c r="P4561" s="3">
        <f t="shared" si="215"/>
        <v>21</v>
      </c>
      <c r="Q4561" s="3">
        <v>85</v>
      </c>
      <c r="R4561" s="3">
        <f t="shared" si="214"/>
        <v>2</v>
      </c>
      <c r="S4561" s="3">
        <v>15</v>
      </c>
      <c r="T4561" s="3">
        <f>IF(AND(H4561&lt;5,S4561&gt;=VLOOKUP(A4561,anni!$A$1:$O$32,6,0)),1,0)</f>
        <v>0</v>
      </c>
    </row>
    <row r="4562" spans="1:20" x14ac:dyDescent="0.3">
      <c r="A4562" s="3">
        <v>2001</v>
      </c>
      <c r="B4562" s="3">
        <v>52</v>
      </c>
      <c r="C4562" s="3" t="s">
        <v>34</v>
      </c>
      <c r="D4562" s="3" t="s">
        <v>64</v>
      </c>
      <c r="E4562" s="3" t="s">
        <v>64</v>
      </c>
      <c r="F4562" s="3">
        <v>4005</v>
      </c>
      <c r="G4562" s="3">
        <f t="shared" si="216"/>
        <v>2001</v>
      </c>
      <c r="H4562" s="4">
        <v>5</v>
      </c>
      <c r="I4562" s="3" t="s">
        <v>36</v>
      </c>
      <c r="J4562" s="3">
        <v>6</v>
      </c>
      <c r="K4562" s="3">
        <v>2</v>
      </c>
      <c r="L4562" s="3">
        <v>2</v>
      </c>
      <c r="M4562" s="3">
        <v>0</v>
      </c>
      <c r="N4562" s="3">
        <v>0</v>
      </c>
      <c r="O4562" s="3">
        <v>1</v>
      </c>
      <c r="P4562" s="3">
        <f t="shared" si="215"/>
        <v>11</v>
      </c>
      <c r="Q4562" s="3">
        <v>153</v>
      </c>
      <c r="R4562" s="3">
        <f t="shared" si="214"/>
        <v>1</v>
      </c>
      <c r="S4562" s="3">
        <v>11</v>
      </c>
      <c r="T4562" s="3">
        <f>IF(AND(H4562&lt;5,S4562&gt;=VLOOKUP(A4562,anni!$A$1:$O$32,6,0)),1,0)</f>
        <v>0</v>
      </c>
    </row>
    <row r="4563" spans="1:20" x14ac:dyDescent="0.3">
      <c r="A4563" s="3">
        <v>2001</v>
      </c>
      <c r="B4563" s="3">
        <v>53</v>
      </c>
      <c r="C4563" s="3" t="s">
        <v>106</v>
      </c>
      <c r="D4563" s="3" t="s">
        <v>141</v>
      </c>
      <c r="E4563" s="3" t="s">
        <v>141</v>
      </c>
      <c r="F4563" s="3">
        <v>4074</v>
      </c>
      <c r="G4563" s="3">
        <f t="shared" si="216"/>
        <v>2001</v>
      </c>
      <c r="H4563" s="4">
        <v>4</v>
      </c>
      <c r="I4563" s="3" t="s">
        <v>36</v>
      </c>
      <c r="J4563" s="3">
        <v>0</v>
      </c>
      <c r="K4563" s="3">
        <v>1</v>
      </c>
      <c r="L4563" s="3">
        <v>0</v>
      </c>
      <c r="M4563" s="3">
        <v>0</v>
      </c>
      <c r="N4563" s="3">
        <v>0</v>
      </c>
      <c r="O4563" s="3">
        <v>1</v>
      </c>
      <c r="P4563" s="3">
        <f t="shared" si="215"/>
        <v>2.4</v>
      </c>
      <c r="Q4563" s="3">
        <v>261</v>
      </c>
      <c r="R4563" s="3">
        <f t="shared" si="214"/>
        <v>1</v>
      </c>
      <c r="S4563" s="3">
        <v>2</v>
      </c>
      <c r="T4563" s="3">
        <f>IF(AND(H4563&lt;5,S4563&gt;=VLOOKUP(A4563,anni!$A$1:$O$32,6,0)),1,0)</f>
        <v>0</v>
      </c>
    </row>
    <row r="4564" spans="1:20" x14ac:dyDescent="0.3">
      <c r="A4564" s="3">
        <v>2001</v>
      </c>
      <c r="B4564" s="3">
        <v>54</v>
      </c>
      <c r="C4564" s="3" t="s">
        <v>56</v>
      </c>
      <c r="D4564" s="3" t="s">
        <v>85</v>
      </c>
      <c r="E4564" s="3" t="s">
        <v>85</v>
      </c>
      <c r="F4564" s="3">
        <v>4171</v>
      </c>
      <c r="G4564" s="3">
        <f t="shared" si="216"/>
        <v>2001</v>
      </c>
      <c r="H4564" s="4">
        <v>2</v>
      </c>
      <c r="I4564" s="3" t="s">
        <v>31</v>
      </c>
      <c r="J4564" s="3">
        <v>0</v>
      </c>
      <c r="K4564" s="3">
        <v>0</v>
      </c>
      <c r="L4564" s="3">
        <v>2</v>
      </c>
      <c r="M4564" s="3">
        <v>0</v>
      </c>
      <c r="N4564" s="3">
        <v>1</v>
      </c>
      <c r="O4564" s="3">
        <v>0</v>
      </c>
      <c r="P4564" s="3">
        <f t="shared" si="215"/>
        <v>4.8000000000000007</v>
      </c>
      <c r="Q4564" s="3">
        <v>256</v>
      </c>
      <c r="R4564" s="3">
        <f t="shared" si="214"/>
        <v>1</v>
      </c>
      <c r="S4564" s="3">
        <v>3</v>
      </c>
      <c r="T4564" s="3">
        <f>IF(AND(H4564&lt;5,S4564&gt;=VLOOKUP(A4564,anni!$A$1:$O$32,6,0)),1,0)</f>
        <v>0</v>
      </c>
    </row>
    <row r="4565" spans="1:20" x14ac:dyDescent="0.3">
      <c r="A4565" s="3">
        <v>2001</v>
      </c>
      <c r="B4565" s="3">
        <v>55</v>
      </c>
      <c r="C4565" s="3" t="s">
        <v>56</v>
      </c>
      <c r="D4565" s="3" t="s">
        <v>93</v>
      </c>
      <c r="E4565" s="3" t="s">
        <v>93</v>
      </c>
      <c r="F4565" s="3">
        <v>4172</v>
      </c>
      <c r="G4565" s="3">
        <f t="shared" si="216"/>
        <v>2001</v>
      </c>
      <c r="H4565" s="4">
        <v>2</v>
      </c>
      <c r="I4565" s="3" t="s">
        <v>31</v>
      </c>
      <c r="J4565" s="3">
        <v>5</v>
      </c>
      <c r="K4565" s="3">
        <v>5</v>
      </c>
      <c r="L4565" s="3">
        <v>2</v>
      </c>
      <c r="M4565" s="3">
        <v>2</v>
      </c>
      <c r="N4565" s="3">
        <v>0</v>
      </c>
      <c r="O4565" s="3">
        <v>1</v>
      </c>
      <c r="P4565" s="3">
        <f t="shared" si="215"/>
        <v>24</v>
      </c>
      <c r="Q4565" s="3">
        <v>85</v>
      </c>
      <c r="R4565" s="3">
        <f t="shared" si="214"/>
        <v>1</v>
      </c>
      <c r="S4565" s="3">
        <v>15</v>
      </c>
      <c r="T4565" s="3">
        <f>IF(AND(H4565&lt;5,S4565&gt;=VLOOKUP(A4565,anni!$A$1:$O$32,6,0)),1,0)</f>
        <v>0</v>
      </c>
    </row>
    <row r="4566" spans="1:20" x14ac:dyDescent="0.3">
      <c r="A4566" s="3">
        <v>2001</v>
      </c>
      <c r="B4566" s="3">
        <v>56</v>
      </c>
      <c r="C4566" s="3" t="s">
        <v>45</v>
      </c>
      <c r="D4566" s="3" t="s">
        <v>67</v>
      </c>
      <c r="E4566" s="3" t="s">
        <v>67</v>
      </c>
      <c r="F4566" s="3">
        <v>4173</v>
      </c>
      <c r="G4566" s="3">
        <f t="shared" si="216"/>
        <v>2001</v>
      </c>
      <c r="H4566" s="4">
        <v>2</v>
      </c>
      <c r="I4566" s="3" t="s">
        <v>31</v>
      </c>
      <c r="J4566" s="3">
        <v>7</v>
      </c>
      <c r="K4566" s="3">
        <v>0</v>
      </c>
      <c r="L4566" s="3">
        <v>1</v>
      </c>
      <c r="M4566" s="3">
        <v>0</v>
      </c>
      <c r="N4566" s="3">
        <v>0</v>
      </c>
      <c r="O4566" s="3">
        <v>0</v>
      </c>
      <c r="P4566" s="3">
        <f t="shared" si="215"/>
        <v>12.8</v>
      </c>
      <c r="Q4566" s="3">
        <v>199</v>
      </c>
      <c r="R4566" s="3">
        <f t="shared" si="214"/>
        <v>2</v>
      </c>
      <c r="S4566" s="3">
        <v>8</v>
      </c>
      <c r="T4566" s="3">
        <f>IF(AND(H4566&lt;5,S4566&gt;=VLOOKUP(A4566,anni!$A$1:$O$32,6,0)),1,0)</f>
        <v>0</v>
      </c>
    </row>
    <row r="4567" spans="1:20" x14ac:dyDescent="0.3">
      <c r="A4567" s="3">
        <v>2001</v>
      </c>
      <c r="B4567" s="3">
        <v>57</v>
      </c>
      <c r="C4567" s="3" t="s">
        <v>34</v>
      </c>
      <c r="D4567" s="3" t="s">
        <v>41</v>
      </c>
      <c r="E4567" s="3" t="s">
        <v>41</v>
      </c>
      <c r="F4567" s="3">
        <v>4075</v>
      </c>
      <c r="G4567" s="3">
        <f t="shared" si="216"/>
        <v>2001</v>
      </c>
      <c r="H4567" s="4">
        <v>4</v>
      </c>
      <c r="I4567" s="3" t="s">
        <v>36</v>
      </c>
      <c r="J4567" s="3">
        <v>7</v>
      </c>
      <c r="K4567" s="3">
        <v>6</v>
      </c>
      <c r="L4567" s="3">
        <v>5</v>
      </c>
      <c r="M4567" s="3">
        <v>1</v>
      </c>
      <c r="N4567" s="3">
        <v>0</v>
      </c>
      <c r="O4567" s="3">
        <v>0</v>
      </c>
      <c r="P4567" s="3">
        <f t="shared" si="215"/>
        <v>22.8</v>
      </c>
      <c r="Q4567" s="3">
        <v>36</v>
      </c>
      <c r="R4567" s="3">
        <f t="shared" si="214"/>
        <v>2</v>
      </c>
      <c r="S4567" s="3">
        <v>19</v>
      </c>
      <c r="T4567" s="3">
        <f>IF(AND(H4567&lt;5,S4567&gt;=VLOOKUP(A4567,anni!$A$1:$O$32,6,0)),1,0)</f>
        <v>0</v>
      </c>
    </row>
    <row r="4568" spans="1:20" x14ac:dyDescent="0.3">
      <c r="A4568" s="3">
        <v>2001</v>
      </c>
      <c r="B4568" s="3">
        <v>58</v>
      </c>
      <c r="C4568" s="3" t="s">
        <v>47</v>
      </c>
      <c r="D4568" s="3" t="s">
        <v>121</v>
      </c>
      <c r="E4568" s="3" t="s">
        <v>121</v>
      </c>
      <c r="F4568" s="3">
        <v>4006</v>
      </c>
      <c r="G4568" s="3">
        <f t="shared" si="216"/>
        <v>2001</v>
      </c>
      <c r="H4568" s="4">
        <v>5</v>
      </c>
      <c r="I4568" s="3" t="s">
        <v>36</v>
      </c>
      <c r="J4568" s="3">
        <v>4</v>
      </c>
      <c r="K4568" s="3">
        <v>3</v>
      </c>
      <c r="L4568" s="3">
        <v>2</v>
      </c>
      <c r="M4568" s="3">
        <v>1</v>
      </c>
      <c r="N4568" s="3">
        <v>0</v>
      </c>
      <c r="O4568" s="3">
        <v>0</v>
      </c>
      <c r="P4568" s="3">
        <f t="shared" si="215"/>
        <v>10</v>
      </c>
      <c r="Q4568" s="3">
        <v>175</v>
      </c>
      <c r="R4568" s="3">
        <f t="shared" si="214"/>
        <v>1</v>
      </c>
      <c r="S4568" s="3">
        <v>10</v>
      </c>
      <c r="T4568" s="3">
        <f>IF(AND(H4568&lt;5,S4568&gt;=VLOOKUP(A4568,anni!$A$1:$O$32,6,0)),1,0)</f>
        <v>0</v>
      </c>
    </row>
    <row r="4569" spans="1:20" x14ac:dyDescent="0.3">
      <c r="A4569" s="3">
        <v>2001</v>
      </c>
      <c r="B4569" s="3">
        <v>59</v>
      </c>
      <c r="C4569" s="3" t="s">
        <v>37</v>
      </c>
      <c r="D4569" s="3" t="s">
        <v>115</v>
      </c>
      <c r="E4569" s="3" t="s">
        <v>115</v>
      </c>
      <c r="F4569" s="3">
        <v>4134</v>
      </c>
      <c r="G4569" s="3">
        <f t="shared" si="216"/>
        <v>2001</v>
      </c>
      <c r="H4569" s="4">
        <v>3</v>
      </c>
      <c r="I4569" s="3" t="s">
        <v>36</v>
      </c>
      <c r="J4569" s="3">
        <v>0</v>
      </c>
      <c r="K4569" s="3">
        <v>6</v>
      </c>
      <c r="L4569" s="3">
        <v>0</v>
      </c>
      <c r="M4569" s="3">
        <v>0</v>
      </c>
      <c r="N4569" s="3">
        <v>0</v>
      </c>
      <c r="O4569" s="3">
        <v>1</v>
      </c>
      <c r="P4569" s="3">
        <f t="shared" si="215"/>
        <v>9.7999999999999989</v>
      </c>
      <c r="Q4569" s="3">
        <v>215</v>
      </c>
      <c r="R4569" s="3">
        <f t="shared" si="214"/>
        <v>1</v>
      </c>
      <c r="S4569" s="3">
        <v>7</v>
      </c>
      <c r="T4569" s="3">
        <f>IF(AND(H4569&lt;5,S4569&gt;=VLOOKUP(A4569,anni!$A$1:$O$32,6,0)),1,0)</f>
        <v>0</v>
      </c>
    </row>
    <row r="4570" spans="1:20" x14ac:dyDescent="0.3">
      <c r="A4570" s="3">
        <v>2001</v>
      </c>
      <c r="B4570" s="3">
        <v>60</v>
      </c>
      <c r="C4570" s="3" t="s">
        <v>45</v>
      </c>
      <c r="D4570" s="3" t="s">
        <v>132</v>
      </c>
      <c r="E4570" s="3" t="s">
        <v>132</v>
      </c>
      <c r="F4570" s="3">
        <v>4007</v>
      </c>
      <c r="G4570" s="3">
        <f t="shared" si="216"/>
        <v>2001</v>
      </c>
      <c r="H4570" s="4">
        <v>5</v>
      </c>
      <c r="I4570" s="3" t="s">
        <v>36</v>
      </c>
      <c r="J4570" s="3">
        <v>6</v>
      </c>
      <c r="K4570" s="3">
        <v>5</v>
      </c>
      <c r="L4570" s="3">
        <v>2</v>
      </c>
      <c r="M4570" s="3">
        <v>0</v>
      </c>
      <c r="N4570" s="3">
        <v>0</v>
      </c>
      <c r="O4570" s="3">
        <v>0</v>
      </c>
      <c r="P4570" s="3">
        <f t="shared" si="215"/>
        <v>13</v>
      </c>
      <c r="Q4570" s="3">
        <v>125</v>
      </c>
      <c r="R4570" s="3">
        <f t="shared" si="214"/>
        <v>1</v>
      </c>
      <c r="S4570" s="3">
        <v>13</v>
      </c>
      <c r="T4570" s="3">
        <f>IF(AND(H4570&lt;5,S4570&gt;=VLOOKUP(A4570,anni!$A$1:$O$32,6,0)),1,0)</f>
        <v>0</v>
      </c>
    </row>
    <row r="4571" spans="1:20" x14ac:dyDescent="0.3">
      <c r="A4571" s="3">
        <v>2001</v>
      </c>
      <c r="B4571" s="3">
        <v>61</v>
      </c>
      <c r="C4571" s="3" t="s">
        <v>53</v>
      </c>
      <c r="D4571" s="3" t="s">
        <v>98</v>
      </c>
      <c r="E4571" s="3" t="s">
        <v>98</v>
      </c>
      <c r="F4571" s="3">
        <v>4135</v>
      </c>
      <c r="G4571" s="3">
        <f t="shared" si="216"/>
        <v>2001</v>
      </c>
      <c r="H4571" s="4">
        <v>3</v>
      </c>
      <c r="I4571" s="3" t="s">
        <v>36</v>
      </c>
      <c r="J4571" s="3">
        <v>0</v>
      </c>
      <c r="K4571" s="3">
        <v>0</v>
      </c>
      <c r="L4571" s="3">
        <v>0</v>
      </c>
      <c r="M4571" s="3">
        <v>0</v>
      </c>
      <c r="N4571" s="3">
        <v>0</v>
      </c>
      <c r="O4571" s="3">
        <v>0</v>
      </c>
      <c r="P4571" s="3">
        <f t="shared" si="215"/>
        <v>0</v>
      </c>
      <c r="Q4571" s="3">
        <v>286</v>
      </c>
      <c r="R4571" s="3">
        <f t="shared" si="214"/>
        <v>1</v>
      </c>
      <c r="S4571" s="3">
        <v>0</v>
      </c>
      <c r="T4571" s="3">
        <f>IF(AND(H4571&lt;5,S4571&gt;=VLOOKUP(A4571,anni!$A$1:$O$32,6,0)),1,0)</f>
        <v>0</v>
      </c>
    </row>
    <row r="4572" spans="1:20" x14ac:dyDescent="0.3">
      <c r="A4572" s="3">
        <v>2001</v>
      </c>
      <c r="B4572" s="3">
        <v>62</v>
      </c>
      <c r="C4572" s="3" t="s">
        <v>47</v>
      </c>
      <c r="D4572" s="3" t="s">
        <v>118</v>
      </c>
      <c r="E4572" s="3" t="s">
        <v>118</v>
      </c>
      <c r="F4572" s="3">
        <v>3894</v>
      </c>
      <c r="G4572" s="3">
        <f t="shared" si="216"/>
        <v>2001</v>
      </c>
      <c r="H4572" s="4">
        <v>5</v>
      </c>
      <c r="I4572" s="3" t="s">
        <v>36</v>
      </c>
      <c r="J4572" s="3">
        <v>7</v>
      </c>
      <c r="K4572" s="3">
        <v>3</v>
      </c>
      <c r="L4572" s="3">
        <v>4</v>
      </c>
      <c r="M4572" s="3">
        <v>0</v>
      </c>
      <c r="N4572" s="3">
        <v>0</v>
      </c>
      <c r="O4572" s="3">
        <v>1</v>
      </c>
      <c r="P4572" s="3">
        <f t="shared" si="215"/>
        <v>15</v>
      </c>
      <c r="Q4572" s="3">
        <v>85</v>
      </c>
      <c r="R4572" s="3">
        <f t="shared" si="214"/>
        <v>2</v>
      </c>
      <c r="S4572" s="3">
        <v>15</v>
      </c>
      <c r="T4572" s="3">
        <f>IF(AND(H4572&lt;5,S4572&gt;=VLOOKUP(A4572,anni!$A$1:$O$32,6,0)),1,0)</f>
        <v>0</v>
      </c>
    </row>
    <row r="4573" spans="1:20" x14ac:dyDescent="0.3">
      <c r="A4573" s="3">
        <v>2001</v>
      </c>
      <c r="B4573" s="3">
        <v>63</v>
      </c>
      <c r="C4573" s="3" t="s">
        <v>56</v>
      </c>
      <c r="D4573" s="3" t="s">
        <v>66</v>
      </c>
      <c r="E4573" s="3" t="s">
        <v>66</v>
      </c>
      <c r="F4573" s="3">
        <v>3965</v>
      </c>
      <c r="G4573" s="3">
        <f t="shared" si="216"/>
        <v>2001</v>
      </c>
      <c r="H4573" s="4">
        <v>3</v>
      </c>
      <c r="I4573" s="3" t="s">
        <v>36</v>
      </c>
      <c r="J4573" s="3">
        <v>7</v>
      </c>
      <c r="K4573" s="3">
        <v>0</v>
      </c>
      <c r="L4573" s="3">
        <v>2</v>
      </c>
      <c r="M4573" s="3">
        <v>0</v>
      </c>
      <c r="N4573" s="3">
        <v>1</v>
      </c>
      <c r="O4573" s="3">
        <v>1</v>
      </c>
      <c r="P4573" s="3">
        <f t="shared" si="215"/>
        <v>15.399999999999999</v>
      </c>
      <c r="Q4573" s="3">
        <v>153</v>
      </c>
      <c r="R4573" s="3">
        <f t="shared" si="214"/>
        <v>2</v>
      </c>
      <c r="S4573" s="3">
        <v>11</v>
      </c>
      <c r="T4573" s="3">
        <f>IF(AND(H4573&lt;5,S4573&gt;=VLOOKUP(A4573,anni!$A$1:$O$32,6,0)),1,0)</f>
        <v>0</v>
      </c>
    </row>
    <row r="4574" spans="1:20" x14ac:dyDescent="0.3">
      <c r="A4574" s="3">
        <v>2001</v>
      </c>
      <c r="B4574" s="3">
        <v>65</v>
      </c>
      <c r="C4574" s="3" t="s">
        <v>43</v>
      </c>
      <c r="D4574" s="3" t="s">
        <v>58</v>
      </c>
      <c r="E4574" s="3" t="s">
        <v>58</v>
      </c>
      <c r="F4574" s="3">
        <v>3742</v>
      </c>
      <c r="G4574" s="3">
        <f t="shared" si="216"/>
        <v>2001</v>
      </c>
      <c r="H4574" s="4">
        <v>5</v>
      </c>
      <c r="I4574" s="3" t="s">
        <v>36</v>
      </c>
      <c r="J4574" s="3">
        <v>7</v>
      </c>
      <c r="K4574" s="3">
        <v>6</v>
      </c>
      <c r="L4574" s="3">
        <v>4</v>
      </c>
      <c r="M4574" s="3">
        <v>6</v>
      </c>
      <c r="N4574" s="3">
        <v>0</v>
      </c>
      <c r="O4574" s="3">
        <v>2</v>
      </c>
      <c r="P4574" s="3">
        <f t="shared" si="215"/>
        <v>25</v>
      </c>
      <c r="Q4574" s="3">
        <v>6</v>
      </c>
      <c r="R4574" s="3">
        <f t="shared" si="214"/>
        <v>3</v>
      </c>
      <c r="S4574" s="3">
        <v>25</v>
      </c>
      <c r="T4574" s="3">
        <f>IF(AND(H4574&lt;5,S4574&gt;=VLOOKUP(A4574,anni!$A$1:$O$32,6,0)),1,0)</f>
        <v>0</v>
      </c>
    </row>
    <row r="4575" spans="1:20" x14ac:dyDescent="0.3">
      <c r="A4575" s="3">
        <v>2001</v>
      </c>
      <c r="B4575" s="3">
        <v>66</v>
      </c>
      <c r="C4575" s="3" t="s">
        <v>47</v>
      </c>
      <c r="D4575" s="3" t="s">
        <v>105</v>
      </c>
      <c r="E4575" s="3" t="s">
        <v>105</v>
      </c>
      <c r="F4575" s="3">
        <v>4136</v>
      </c>
      <c r="G4575" s="3">
        <f t="shared" si="216"/>
        <v>2001</v>
      </c>
      <c r="H4575" s="4">
        <v>3</v>
      </c>
      <c r="I4575" s="3" t="s">
        <v>36</v>
      </c>
      <c r="J4575" s="3">
        <v>6</v>
      </c>
      <c r="K4575" s="3">
        <v>5</v>
      </c>
      <c r="L4575" s="3">
        <v>2</v>
      </c>
      <c r="M4575" s="3">
        <v>4</v>
      </c>
      <c r="N4575" s="3">
        <v>0</v>
      </c>
      <c r="O4575" s="3">
        <v>0</v>
      </c>
      <c r="P4575" s="3">
        <f t="shared" si="215"/>
        <v>23.799999999999997</v>
      </c>
      <c r="Q4575" s="3">
        <v>62</v>
      </c>
      <c r="R4575" s="3">
        <f t="shared" si="214"/>
        <v>1</v>
      </c>
      <c r="S4575" s="3">
        <v>17</v>
      </c>
      <c r="T4575" s="3">
        <f>IF(AND(H4575&lt;5,S4575&gt;=VLOOKUP(A4575,anni!$A$1:$O$32,6,0)),1,0)</f>
        <v>0</v>
      </c>
    </row>
    <row r="4576" spans="1:20" x14ac:dyDescent="0.3">
      <c r="A4576" s="3">
        <v>2001</v>
      </c>
      <c r="B4576" s="3">
        <v>67</v>
      </c>
      <c r="C4576" s="3" t="s">
        <v>53</v>
      </c>
      <c r="D4576" s="3" t="s">
        <v>151</v>
      </c>
      <c r="E4576" s="3" t="s">
        <v>151</v>
      </c>
      <c r="F4576" s="3">
        <v>4137</v>
      </c>
      <c r="G4576" s="3">
        <f t="shared" si="216"/>
        <v>2001</v>
      </c>
      <c r="H4576" s="4">
        <v>3</v>
      </c>
      <c r="I4576" s="3" t="s">
        <v>36</v>
      </c>
      <c r="J4576" s="3">
        <v>2</v>
      </c>
      <c r="K4576" s="3">
        <v>5</v>
      </c>
      <c r="L4576" s="3">
        <v>2</v>
      </c>
      <c r="M4576" s="3">
        <v>0</v>
      </c>
      <c r="N4576" s="3">
        <v>0</v>
      </c>
      <c r="O4576" s="3">
        <v>0</v>
      </c>
      <c r="P4576" s="3">
        <f t="shared" si="215"/>
        <v>12.6</v>
      </c>
      <c r="Q4576" s="3">
        <v>191</v>
      </c>
      <c r="R4576" s="3">
        <f t="shared" si="214"/>
        <v>2</v>
      </c>
      <c r="S4576" s="3">
        <v>9</v>
      </c>
      <c r="T4576" s="3">
        <f>IF(AND(H4576&lt;5,S4576&gt;=VLOOKUP(A4576,anni!$A$1:$O$32,6,0)),1,0)</f>
        <v>0</v>
      </c>
    </row>
    <row r="4577" spans="1:20" x14ac:dyDescent="0.3">
      <c r="A4577" s="3">
        <v>2001</v>
      </c>
      <c r="B4577" s="3">
        <v>68</v>
      </c>
      <c r="C4577" s="3" t="s">
        <v>34</v>
      </c>
      <c r="D4577" s="3" t="s">
        <v>103</v>
      </c>
      <c r="E4577" s="3" t="s">
        <v>103</v>
      </c>
      <c r="F4577" s="3">
        <v>4138</v>
      </c>
      <c r="G4577" s="3">
        <f t="shared" si="216"/>
        <v>2001</v>
      </c>
      <c r="H4577" s="4">
        <v>3</v>
      </c>
      <c r="I4577" s="3" t="s">
        <v>36</v>
      </c>
      <c r="J4577" s="3">
        <v>5</v>
      </c>
      <c r="K4577" s="3">
        <v>3</v>
      </c>
      <c r="L4577" s="3">
        <v>4</v>
      </c>
      <c r="M4577" s="3">
        <v>4</v>
      </c>
      <c r="N4577" s="3">
        <v>0</v>
      </c>
      <c r="O4577" s="3">
        <v>0</v>
      </c>
      <c r="P4577" s="3">
        <f t="shared" si="215"/>
        <v>22.4</v>
      </c>
      <c r="Q4577" s="3">
        <v>76</v>
      </c>
      <c r="R4577" s="3">
        <f t="shared" ref="R4577:R4640" si="217">COUNTIF($F$609:$F$5991,F4577)</f>
        <v>3</v>
      </c>
      <c r="S4577" s="3">
        <v>16</v>
      </c>
      <c r="T4577" s="3">
        <f>IF(AND(H4577&lt;5,S4577&gt;=VLOOKUP(A4577,anni!$A$1:$O$32,6,0)),1,0)</f>
        <v>0</v>
      </c>
    </row>
    <row r="4578" spans="1:20" x14ac:dyDescent="0.3">
      <c r="A4578" s="3">
        <v>2001</v>
      </c>
      <c r="B4578" s="3">
        <v>69</v>
      </c>
      <c r="C4578" s="3" t="s">
        <v>69</v>
      </c>
      <c r="D4578" s="3" t="s">
        <v>72</v>
      </c>
      <c r="E4578" s="3" t="s">
        <v>72</v>
      </c>
      <c r="F4578" s="3">
        <v>3743</v>
      </c>
      <c r="G4578" s="3">
        <f t="shared" si="216"/>
        <v>2001</v>
      </c>
      <c r="H4578" s="4">
        <v>5</v>
      </c>
      <c r="I4578" s="3" t="s">
        <v>36</v>
      </c>
      <c r="J4578" s="3">
        <v>7</v>
      </c>
      <c r="K4578" s="3">
        <v>6</v>
      </c>
      <c r="L4578" s="3">
        <v>4</v>
      </c>
      <c r="M4578" s="3">
        <v>2</v>
      </c>
      <c r="N4578" s="3">
        <v>0</v>
      </c>
      <c r="O4578" s="3">
        <v>0</v>
      </c>
      <c r="P4578" s="3">
        <f t="shared" si="215"/>
        <v>19</v>
      </c>
      <c r="Q4578" s="3">
        <v>36</v>
      </c>
      <c r="R4578" s="3">
        <f t="shared" si="217"/>
        <v>3</v>
      </c>
      <c r="S4578" s="3">
        <v>19</v>
      </c>
      <c r="T4578" s="3">
        <f>IF(AND(H4578&lt;5,S4578&gt;=VLOOKUP(A4578,anni!$A$1:$O$32,6,0)),1,0)</f>
        <v>0</v>
      </c>
    </row>
    <row r="4579" spans="1:20" x14ac:dyDescent="0.3">
      <c r="A4579" s="3">
        <v>2001</v>
      </c>
      <c r="B4579" s="3">
        <v>70</v>
      </c>
      <c r="C4579" s="3" t="s">
        <v>135</v>
      </c>
      <c r="D4579" s="3" t="s">
        <v>145</v>
      </c>
      <c r="E4579" s="3" t="s">
        <v>145</v>
      </c>
      <c r="F4579" s="3">
        <v>4174</v>
      </c>
      <c r="G4579" s="3">
        <f t="shared" si="216"/>
        <v>2001</v>
      </c>
      <c r="H4579" s="4">
        <v>2</v>
      </c>
      <c r="I4579" s="3" t="s">
        <v>31</v>
      </c>
      <c r="J4579" s="3">
        <v>7</v>
      </c>
      <c r="K4579" s="3">
        <v>1</v>
      </c>
      <c r="L4579" s="3">
        <v>1</v>
      </c>
      <c r="M4579" s="3">
        <v>0</v>
      </c>
      <c r="N4579" s="3">
        <v>0</v>
      </c>
      <c r="O4579" s="3">
        <v>1</v>
      </c>
      <c r="P4579" s="3">
        <f t="shared" ref="P4579:P4642" si="218">IF(T4579=0,IF(S4579=-1,-1,S4579*HLOOKUP(H4579,$U$1:$Y$2,2,0)),0)</f>
        <v>16</v>
      </c>
      <c r="Q4579" s="3">
        <v>175</v>
      </c>
      <c r="R4579" s="3">
        <f t="shared" si="217"/>
        <v>4</v>
      </c>
      <c r="S4579" s="3">
        <v>10</v>
      </c>
      <c r="T4579" s="3">
        <f>IF(AND(H4579&lt;5,S4579&gt;=VLOOKUP(A4579,anni!$A$1:$O$32,6,0)),1,0)</f>
        <v>0</v>
      </c>
    </row>
    <row r="4580" spans="1:20" x14ac:dyDescent="0.3">
      <c r="A4580" s="3">
        <v>2001</v>
      </c>
      <c r="B4580" s="3">
        <v>71</v>
      </c>
      <c r="C4580" s="3" t="s">
        <v>47</v>
      </c>
      <c r="D4580" s="3" t="s">
        <v>108</v>
      </c>
      <c r="E4580" s="3" t="s">
        <v>108</v>
      </c>
      <c r="F4580" s="3">
        <v>3896</v>
      </c>
      <c r="G4580" s="3">
        <f t="shared" si="216"/>
        <v>2001</v>
      </c>
      <c r="H4580" s="4">
        <v>5</v>
      </c>
      <c r="I4580" s="3" t="s">
        <v>36</v>
      </c>
      <c r="J4580" s="3">
        <v>7</v>
      </c>
      <c r="K4580" s="3">
        <v>6</v>
      </c>
      <c r="L4580" s="3">
        <v>5</v>
      </c>
      <c r="M4580" s="3">
        <v>2</v>
      </c>
      <c r="N4580" s="3">
        <v>7</v>
      </c>
      <c r="O4580" s="3">
        <v>1</v>
      </c>
      <c r="P4580" s="3">
        <f t="shared" si="218"/>
        <v>28</v>
      </c>
      <c r="Q4580" s="3">
        <v>2</v>
      </c>
      <c r="R4580" s="3">
        <f t="shared" si="217"/>
        <v>2</v>
      </c>
      <c r="S4580" s="3">
        <v>28</v>
      </c>
      <c r="T4580" s="3">
        <f>IF(AND(H4580&lt;5,S4580&gt;=VLOOKUP(A4580,anni!$A$1:$O$32,6,0)),1,0)</f>
        <v>0</v>
      </c>
    </row>
    <row r="4581" spans="1:20" x14ac:dyDescent="0.3">
      <c r="A4581" s="3">
        <v>2001</v>
      </c>
      <c r="B4581" s="3">
        <v>72</v>
      </c>
      <c r="C4581" s="3" t="s">
        <v>34</v>
      </c>
      <c r="D4581" s="3" t="s">
        <v>130</v>
      </c>
      <c r="E4581" s="3" t="s">
        <v>130</v>
      </c>
      <c r="F4581" s="3">
        <v>4076</v>
      </c>
      <c r="G4581" s="3">
        <f t="shared" si="216"/>
        <v>2001</v>
      </c>
      <c r="H4581" s="4">
        <v>4</v>
      </c>
      <c r="I4581" s="3" t="s">
        <v>36</v>
      </c>
      <c r="J4581" s="3">
        <v>1</v>
      </c>
      <c r="K4581" s="3">
        <v>0</v>
      </c>
      <c r="L4581" s="3">
        <v>0</v>
      </c>
      <c r="M4581" s="3">
        <v>0</v>
      </c>
      <c r="N4581" s="3">
        <v>0</v>
      </c>
      <c r="O4581" s="3">
        <v>0</v>
      </c>
      <c r="P4581" s="3">
        <f t="shared" si="218"/>
        <v>1.2</v>
      </c>
      <c r="Q4581" s="3">
        <v>275</v>
      </c>
      <c r="R4581" s="3">
        <f t="shared" si="217"/>
        <v>1</v>
      </c>
      <c r="S4581" s="3">
        <v>1</v>
      </c>
      <c r="T4581" s="3">
        <f>IF(AND(H4581&lt;5,S4581&gt;=VLOOKUP(A4581,anni!$A$1:$O$32,6,0)),1,0)</f>
        <v>0</v>
      </c>
    </row>
    <row r="4582" spans="1:20" x14ac:dyDescent="0.3">
      <c r="A4582" s="3">
        <v>2001</v>
      </c>
      <c r="B4582" s="3">
        <v>64</v>
      </c>
      <c r="C4582" s="3" t="s">
        <v>29</v>
      </c>
      <c r="D4582" s="3" t="s">
        <v>109</v>
      </c>
      <c r="E4582" s="3" t="s">
        <v>109</v>
      </c>
      <c r="F4582" s="3">
        <v>4008</v>
      </c>
      <c r="G4582" s="3">
        <f t="shared" si="216"/>
        <v>2001</v>
      </c>
      <c r="H4582" s="4">
        <v>5</v>
      </c>
      <c r="I4582" s="3" t="s">
        <v>36</v>
      </c>
      <c r="J4582" s="3">
        <v>0</v>
      </c>
      <c r="K4582" s="3">
        <v>0</v>
      </c>
      <c r="L4582" s="3">
        <v>1</v>
      </c>
      <c r="M4582" s="3">
        <v>0</v>
      </c>
      <c r="N4582" s="3">
        <v>0</v>
      </c>
      <c r="O4582" s="3">
        <v>1</v>
      </c>
      <c r="P4582" s="3">
        <f t="shared" si="218"/>
        <v>2</v>
      </c>
      <c r="Q4582" s="3">
        <v>261</v>
      </c>
      <c r="R4582" s="3">
        <f t="shared" si="217"/>
        <v>1</v>
      </c>
      <c r="S4582" s="3">
        <v>2</v>
      </c>
      <c r="T4582" s="3">
        <f>IF(AND(H4582&lt;5,S4582&gt;=VLOOKUP(A4582,anni!$A$1:$O$32,6,0)),1,0)</f>
        <v>0</v>
      </c>
    </row>
    <row r="4583" spans="1:20" x14ac:dyDescent="0.3">
      <c r="A4583" s="3">
        <v>2001</v>
      </c>
      <c r="B4583" s="3">
        <v>73</v>
      </c>
      <c r="C4583" s="3" t="s">
        <v>56</v>
      </c>
      <c r="D4583" s="3" t="s">
        <v>99</v>
      </c>
      <c r="E4583" s="3" t="s">
        <v>99</v>
      </c>
      <c r="F4583" s="3">
        <v>4077</v>
      </c>
      <c r="G4583" s="3">
        <f t="shared" si="216"/>
        <v>2001</v>
      </c>
      <c r="H4583" s="4">
        <v>4</v>
      </c>
      <c r="I4583" s="3" t="s">
        <v>36</v>
      </c>
      <c r="J4583" s="3">
        <v>6</v>
      </c>
      <c r="K4583" s="3">
        <v>0</v>
      </c>
      <c r="L4583" s="3">
        <v>0</v>
      </c>
      <c r="M4583" s="3">
        <v>5</v>
      </c>
      <c r="N4583" s="3">
        <v>0</v>
      </c>
      <c r="O4583" s="3">
        <v>0</v>
      </c>
      <c r="P4583" s="3">
        <f t="shared" si="218"/>
        <v>13.2</v>
      </c>
      <c r="Q4583" s="3">
        <v>153</v>
      </c>
      <c r="R4583" s="3">
        <f t="shared" si="217"/>
        <v>2</v>
      </c>
      <c r="S4583" s="3">
        <v>11</v>
      </c>
      <c r="T4583" s="3">
        <f>IF(AND(H4583&lt;5,S4583&gt;=VLOOKUP(A4583,anni!$A$1:$O$32,6,0)),1,0)</f>
        <v>0</v>
      </c>
    </row>
    <row r="4584" spans="1:20" x14ac:dyDescent="0.3">
      <c r="A4584" s="3">
        <v>2001</v>
      </c>
      <c r="B4584" s="3">
        <v>74</v>
      </c>
      <c r="C4584" s="3" t="s">
        <v>43</v>
      </c>
      <c r="D4584" s="3" t="s">
        <v>58</v>
      </c>
      <c r="E4584" s="3" t="s">
        <v>58</v>
      </c>
      <c r="F4584" s="3">
        <v>4078</v>
      </c>
      <c r="G4584" s="3">
        <f t="shared" si="216"/>
        <v>2001</v>
      </c>
      <c r="H4584" s="4">
        <v>4</v>
      </c>
      <c r="I4584" s="3" t="s">
        <v>36</v>
      </c>
      <c r="J4584" s="3">
        <v>7</v>
      </c>
      <c r="K4584" s="3">
        <v>2</v>
      </c>
      <c r="L4584" s="3">
        <v>2</v>
      </c>
      <c r="M4584" s="3">
        <v>0</v>
      </c>
      <c r="N4584" s="3">
        <v>0</v>
      </c>
      <c r="O4584" s="3">
        <v>1</v>
      </c>
      <c r="P4584" s="3">
        <f t="shared" si="218"/>
        <v>14.399999999999999</v>
      </c>
      <c r="Q4584" s="3">
        <v>132</v>
      </c>
      <c r="R4584" s="3">
        <f t="shared" si="217"/>
        <v>1</v>
      </c>
      <c r="S4584" s="3">
        <v>12</v>
      </c>
      <c r="T4584" s="3">
        <f>IF(AND(H4584&lt;5,S4584&gt;=VLOOKUP(A4584,anni!$A$1:$O$32,6,0)),1,0)</f>
        <v>0</v>
      </c>
    </row>
    <row r="4585" spans="1:20" x14ac:dyDescent="0.3">
      <c r="A4585" s="3">
        <v>2001</v>
      </c>
      <c r="B4585" s="3">
        <v>75</v>
      </c>
      <c r="C4585" s="3" t="s">
        <v>59</v>
      </c>
      <c r="D4585" s="3" t="s">
        <v>60</v>
      </c>
      <c r="E4585" s="3" t="s">
        <v>60</v>
      </c>
      <c r="F4585" s="3">
        <v>3773</v>
      </c>
      <c r="G4585" s="3">
        <f t="shared" si="216"/>
        <v>2001</v>
      </c>
      <c r="H4585" s="4">
        <v>4</v>
      </c>
      <c r="I4585" s="3" t="s">
        <v>36</v>
      </c>
      <c r="J4585" s="3">
        <v>7</v>
      </c>
      <c r="K4585" s="3">
        <v>6</v>
      </c>
      <c r="L4585" s="3">
        <v>5</v>
      </c>
      <c r="M4585" s="3">
        <v>4</v>
      </c>
      <c r="N4585" s="3">
        <v>0</v>
      </c>
      <c r="O4585" s="3">
        <v>0</v>
      </c>
      <c r="P4585" s="3">
        <f t="shared" si="218"/>
        <v>26.4</v>
      </c>
      <c r="Q4585" s="3">
        <v>13</v>
      </c>
      <c r="R4585" s="3">
        <f t="shared" si="217"/>
        <v>4</v>
      </c>
      <c r="S4585" s="3">
        <v>22</v>
      </c>
      <c r="T4585" s="3">
        <f>IF(AND(H4585&lt;5,S4585&gt;=VLOOKUP(A4585,anni!$A$1:$O$32,6,0)),1,0)</f>
        <v>0</v>
      </c>
    </row>
    <row r="4586" spans="1:20" x14ac:dyDescent="0.3">
      <c r="A4586" s="3">
        <v>2001</v>
      </c>
      <c r="B4586" s="3">
        <v>76</v>
      </c>
      <c r="C4586" s="3" t="s">
        <v>69</v>
      </c>
      <c r="D4586" s="3" t="s">
        <v>119</v>
      </c>
      <c r="E4586" s="3" t="s">
        <v>119</v>
      </c>
      <c r="F4586" s="3">
        <v>4079</v>
      </c>
      <c r="G4586" s="3">
        <f t="shared" si="216"/>
        <v>2001</v>
      </c>
      <c r="H4586" s="4">
        <v>4</v>
      </c>
      <c r="I4586" s="3" t="s">
        <v>36</v>
      </c>
      <c r="J4586" s="3">
        <v>7</v>
      </c>
      <c r="K4586" s="3">
        <v>1</v>
      </c>
      <c r="L4586" s="3">
        <v>2</v>
      </c>
      <c r="M4586" s="3">
        <v>0</v>
      </c>
      <c r="N4586" s="3">
        <v>0</v>
      </c>
      <c r="O4586" s="3">
        <v>0</v>
      </c>
      <c r="P4586" s="3">
        <f t="shared" si="218"/>
        <v>12</v>
      </c>
      <c r="Q4586" s="3">
        <v>175</v>
      </c>
      <c r="R4586" s="3">
        <f t="shared" si="217"/>
        <v>1</v>
      </c>
      <c r="S4586" s="3">
        <v>10</v>
      </c>
      <c r="T4586" s="3">
        <f>IF(AND(H4586&lt;5,S4586&gt;=VLOOKUP(A4586,anni!$A$1:$O$32,6,0)),1,0)</f>
        <v>0</v>
      </c>
    </row>
    <row r="4587" spans="1:20" x14ac:dyDescent="0.3">
      <c r="A4587" s="3">
        <v>2001</v>
      </c>
      <c r="B4587" s="3">
        <v>77</v>
      </c>
      <c r="C4587" s="3" t="s">
        <v>69</v>
      </c>
      <c r="D4587" s="3" t="s">
        <v>70</v>
      </c>
      <c r="E4587" s="3" t="s">
        <v>70</v>
      </c>
      <c r="F4587" s="3">
        <v>4080</v>
      </c>
      <c r="G4587" s="3">
        <f t="shared" si="216"/>
        <v>2001</v>
      </c>
      <c r="H4587" s="4">
        <v>4</v>
      </c>
      <c r="I4587" s="3" t="s">
        <v>36</v>
      </c>
      <c r="J4587" s="3">
        <v>6</v>
      </c>
      <c r="K4587" s="3">
        <v>3</v>
      </c>
      <c r="L4587" s="3">
        <v>4</v>
      </c>
      <c r="M4587" s="3">
        <v>5</v>
      </c>
      <c r="N4587" s="3">
        <v>0</v>
      </c>
      <c r="O4587" s="3">
        <v>0</v>
      </c>
      <c r="P4587" s="3">
        <f t="shared" si="218"/>
        <v>21.599999999999998</v>
      </c>
      <c r="Q4587" s="3">
        <v>50</v>
      </c>
      <c r="R4587" s="3">
        <f t="shared" si="217"/>
        <v>1</v>
      </c>
      <c r="S4587" s="3">
        <v>18</v>
      </c>
      <c r="T4587" s="3">
        <f>IF(AND(H4587&lt;5,S4587&gt;=VLOOKUP(A4587,anni!$A$1:$O$32,6,0)),1,0)</f>
        <v>0</v>
      </c>
    </row>
    <row r="4588" spans="1:20" x14ac:dyDescent="0.3">
      <c r="A4588" s="3">
        <v>2001</v>
      </c>
      <c r="B4588" s="3">
        <v>78</v>
      </c>
      <c r="C4588" s="3" t="s">
        <v>34</v>
      </c>
      <c r="D4588" s="3" t="s">
        <v>94</v>
      </c>
      <c r="E4588" s="3" t="s">
        <v>94</v>
      </c>
      <c r="F4588" s="3">
        <v>4081</v>
      </c>
      <c r="G4588" s="3">
        <f t="shared" si="216"/>
        <v>2001</v>
      </c>
      <c r="H4588" s="4">
        <v>4</v>
      </c>
      <c r="I4588" s="3" t="s">
        <v>36</v>
      </c>
      <c r="J4588" s="3">
        <v>7</v>
      </c>
      <c r="K4588" s="3">
        <v>3</v>
      </c>
      <c r="L4588" s="3">
        <v>4</v>
      </c>
      <c r="M4588" s="3">
        <v>0</v>
      </c>
      <c r="N4588" s="3">
        <v>0</v>
      </c>
      <c r="O4588" s="3">
        <v>1</v>
      </c>
      <c r="P4588" s="3">
        <f t="shared" si="218"/>
        <v>18</v>
      </c>
      <c r="Q4588" s="3">
        <v>85</v>
      </c>
      <c r="R4588" s="3">
        <f t="shared" si="217"/>
        <v>2</v>
      </c>
      <c r="S4588" s="3">
        <v>15</v>
      </c>
      <c r="T4588" s="3">
        <f>IF(AND(H4588&lt;5,S4588&gt;=VLOOKUP(A4588,anni!$A$1:$O$32,6,0)),1,0)</f>
        <v>0</v>
      </c>
    </row>
    <row r="4589" spans="1:20" x14ac:dyDescent="0.3">
      <c r="A4589" s="3">
        <v>2001</v>
      </c>
      <c r="B4589" s="3">
        <v>79</v>
      </c>
      <c r="C4589" s="3" t="s">
        <v>32</v>
      </c>
      <c r="D4589" s="3" t="s">
        <v>61</v>
      </c>
      <c r="E4589" s="3" t="s">
        <v>61</v>
      </c>
      <c r="F4589" s="3">
        <v>4175</v>
      </c>
      <c r="G4589" s="3">
        <f t="shared" si="216"/>
        <v>2001</v>
      </c>
      <c r="H4589" s="4">
        <v>2</v>
      </c>
      <c r="I4589" s="3" t="s">
        <v>31</v>
      </c>
      <c r="J4589" s="3">
        <v>0</v>
      </c>
      <c r="K4589" s="3">
        <v>1</v>
      </c>
      <c r="L4589" s="3">
        <v>0</v>
      </c>
      <c r="M4589" s="3">
        <v>0</v>
      </c>
      <c r="N4589" s="3">
        <v>1</v>
      </c>
      <c r="O4589" s="3">
        <v>0</v>
      </c>
      <c r="P4589" s="3">
        <f t="shared" si="218"/>
        <v>3.2</v>
      </c>
      <c r="Q4589" s="3">
        <v>261</v>
      </c>
      <c r="R4589" s="3">
        <f t="shared" si="217"/>
        <v>1</v>
      </c>
      <c r="S4589" s="3">
        <v>2</v>
      </c>
      <c r="T4589" s="3">
        <f>IF(AND(H4589&lt;5,S4589&gt;=VLOOKUP(A4589,anni!$A$1:$O$32,6,0)),1,0)</f>
        <v>0</v>
      </c>
    </row>
    <row r="4590" spans="1:20" x14ac:dyDescent="0.3">
      <c r="A4590" s="3">
        <v>2001</v>
      </c>
      <c r="B4590" s="3">
        <v>80</v>
      </c>
      <c r="C4590" s="3" t="s">
        <v>53</v>
      </c>
      <c r="D4590" s="3" t="s">
        <v>113</v>
      </c>
      <c r="E4590" s="3" t="s">
        <v>113</v>
      </c>
      <c r="F4590" s="3">
        <v>3969</v>
      </c>
      <c r="G4590" s="3">
        <f t="shared" si="216"/>
        <v>2001</v>
      </c>
      <c r="H4590" s="4">
        <v>3</v>
      </c>
      <c r="I4590" s="3" t="s">
        <v>36</v>
      </c>
      <c r="J4590" s="3">
        <v>7</v>
      </c>
      <c r="K4590" s="3">
        <v>1</v>
      </c>
      <c r="L4590" s="3">
        <v>2</v>
      </c>
      <c r="M4590" s="3">
        <v>0</v>
      </c>
      <c r="N4590" s="3">
        <v>1</v>
      </c>
      <c r="O4590" s="3">
        <v>0</v>
      </c>
      <c r="P4590" s="3">
        <f t="shared" si="218"/>
        <v>15.399999999999999</v>
      </c>
      <c r="Q4590" s="3">
        <v>153</v>
      </c>
      <c r="R4590" s="3">
        <f t="shared" si="217"/>
        <v>4</v>
      </c>
      <c r="S4590" s="3">
        <v>11</v>
      </c>
      <c r="T4590" s="3">
        <f>IF(AND(H4590&lt;5,S4590&gt;=VLOOKUP(A4590,anni!$A$1:$O$32,6,0)),1,0)</f>
        <v>0</v>
      </c>
    </row>
    <row r="4591" spans="1:20" x14ac:dyDescent="0.3">
      <c r="A4591" s="3">
        <v>2001</v>
      </c>
      <c r="B4591" s="3">
        <v>81</v>
      </c>
      <c r="C4591" s="3" t="s">
        <v>101</v>
      </c>
      <c r="D4591" s="3" t="s">
        <v>116</v>
      </c>
      <c r="E4591" s="3" t="s">
        <v>116</v>
      </c>
      <c r="F4591" s="3">
        <v>4009</v>
      </c>
      <c r="G4591" s="3">
        <f t="shared" si="216"/>
        <v>2001</v>
      </c>
      <c r="H4591" s="4">
        <v>5</v>
      </c>
      <c r="I4591" s="3" t="s">
        <v>36</v>
      </c>
      <c r="J4591" s="3">
        <v>6</v>
      </c>
      <c r="K4591" s="3">
        <v>6</v>
      </c>
      <c r="L4591" s="3">
        <v>2</v>
      </c>
      <c r="M4591" s="3">
        <v>5</v>
      </c>
      <c r="N4591" s="3">
        <v>0</v>
      </c>
      <c r="O4591" s="3">
        <v>1</v>
      </c>
      <c r="P4591" s="3">
        <f t="shared" si="218"/>
        <v>20</v>
      </c>
      <c r="Q4591" s="3">
        <v>26</v>
      </c>
      <c r="R4591" s="3">
        <f t="shared" si="217"/>
        <v>1</v>
      </c>
      <c r="S4591" s="3">
        <v>20</v>
      </c>
      <c r="T4591" s="3">
        <f>IF(AND(H4591&lt;5,S4591&gt;=VLOOKUP(A4591,anni!$A$1:$O$32,6,0)),1,0)</f>
        <v>0</v>
      </c>
    </row>
    <row r="4592" spans="1:20" x14ac:dyDescent="0.3">
      <c r="A4592" s="3">
        <v>2001</v>
      </c>
      <c r="B4592" s="3">
        <v>82</v>
      </c>
      <c r="C4592" s="3" t="s">
        <v>37</v>
      </c>
      <c r="D4592" s="3" t="s">
        <v>115</v>
      </c>
      <c r="E4592" s="3" t="s">
        <v>115</v>
      </c>
      <c r="F4592" s="3">
        <v>4204</v>
      </c>
      <c r="G4592" s="3">
        <f t="shared" si="216"/>
        <v>2001</v>
      </c>
      <c r="H4592" s="4">
        <v>1</v>
      </c>
      <c r="I4592" s="3" t="s">
        <v>31</v>
      </c>
      <c r="J4592" s="3">
        <v>0</v>
      </c>
      <c r="K4592" s="3">
        <v>6</v>
      </c>
      <c r="L4592" s="3">
        <v>0</v>
      </c>
      <c r="M4592" s="3">
        <v>0</v>
      </c>
      <c r="N4592" s="3">
        <v>0</v>
      </c>
      <c r="O4592" s="3">
        <v>0</v>
      </c>
      <c r="P4592" s="3">
        <f t="shared" si="218"/>
        <v>10.8</v>
      </c>
      <c r="Q4592" s="3">
        <v>224</v>
      </c>
      <c r="R4592" s="3">
        <f t="shared" si="217"/>
        <v>1</v>
      </c>
      <c r="S4592" s="3">
        <v>6</v>
      </c>
      <c r="T4592" s="3">
        <f>IF(AND(H4592&lt;5,S4592&gt;=VLOOKUP(A4592,anni!$A$1:$O$32,6,0)),1,0)</f>
        <v>0</v>
      </c>
    </row>
    <row r="4593" spans="1:20" x14ac:dyDescent="0.3">
      <c r="A4593" s="3">
        <v>2001</v>
      </c>
      <c r="B4593" s="3">
        <v>83</v>
      </c>
      <c r="C4593" s="3" t="s">
        <v>47</v>
      </c>
      <c r="D4593" s="3" t="s">
        <v>100</v>
      </c>
      <c r="E4593" s="3" t="s">
        <v>100</v>
      </c>
      <c r="F4593" s="3">
        <v>4010</v>
      </c>
      <c r="G4593" s="3">
        <f t="shared" si="216"/>
        <v>2001</v>
      </c>
      <c r="H4593" s="4">
        <v>5</v>
      </c>
      <c r="I4593" s="3" t="s">
        <v>36</v>
      </c>
      <c r="J4593" s="3">
        <v>0</v>
      </c>
      <c r="K4593" s="3">
        <v>1</v>
      </c>
      <c r="L4593" s="3">
        <v>2</v>
      </c>
      <c r="M4593" s="3">
        <v>0</v>
      </c>
      <c r="N4593" s="3">
        <v>0</v>
      </c>
      <c r="O4593" s="3">
        <v>1</v>
      </c>
      <c r="P4593" s="3">
        <f t="shared" si="218"/>
        <v>4</v>
      </c>
      <c r="Q4593" s="3">
        <v>244</v>
      </c>
      <c r="R4593" s="3">
        <f t="shared" si="217"/>
        <v>1</v>
      </c>
      <c r="S4593" s="3">
        <v>4</v>
      </c>
      <c r="T4593" s="3">
        <f>IF(AND(H4593&lt;5,S4593&gt;=VLOOKUP(A4593,anni!$A$1:$O$32,6,0)),1,0)</f>
        <v>0</v>
      </c>
    </row>
    <row r="4594" spans="1:20" x14ac:dyDescent="0.3">
      <c r="A4594" s="3">
        <v>2001</v>
      </c>
      <c r="B4594" s="3">
        <v>84</v>
      </c>
      <c r="C4594" s="3" t="s">
        <v>152</v>
      </c>
      <c r="D4594" s="3" t="s">
        <v>133</v>
      </c>
      <c r="E4594" s="3" t="s">
        <v>133</v>
      </c>
      <c r="F4594" s="3">
        <v>4176</v>
      </c>
      <c r="G4594" s="3">
        <f t="shared" si="216"/>
        <v>2001</v>
      </c>
      <c r="H4594" s="4">
        <v>2</v>
      </c>
      <c r="I4594" s="3" t="s">
        <v>31</v>
      </c>
      <c r="P4594" s="3">
        <f t="shared" si="218"/>
        <v>-1</v>
      </c>
      <c r="Q4594" s="3">
        <v>293</v>
      </c>
      <c r="R4594" s="3">
        <f t="shared" si="217"/>
        <v>1</v>
      </c>
      <c r="S4594" s="3">
        <v>-1</v>
      </c>
      <c r="T4594" s="3">
        <f>IF(AND(H4594&lt;5,S4594&gt;=VLOOKUP(A4594,anni!$A$1:$O$32,6,0)),1,0)</f>
        <v>0</v>
      </c>
    </row>
    <row r="4595" spans="1:20" x14ac:dyDescent="0.3">
      <c r="A4595" s="3">
        <v>2001</v>
      </c>
      <c r="B4595" s="3">
        <v>85</v>
      </c>
      <c r="C4595" s="3" t="s">
        <v>59</v>
      </c>
      <c r="D4595" s="3" t="s">
        <v>60</v>
      </c>
      <c r="E4595" s="3" t="s">
        <v>60</v>
      </c>
      <c r="F4595" s="3">
        <v>4177</v>
      </c>
      <c r="G4595" s="3">
        <f t="shared" si="216"/>
        <v>2001</v>
      </c>
      <c r="H4595" s="4">
        <v>2</v>
      </c>
      <c r="I4595" s="3" t="s">
        <v>31</v>
      </c>
      <c r="J4595" s="3">
        <v>7</v>
      </c>
      <c r="K4595" s="3">
        <v>2</v>
      </c>
      <c r="L4595" s="3">
        <v>1</v>
      </c>
      <c r="M4595" s="3">
        <v>0</v>
      </c>
      <c r="N4595" s="3">
        <v>0</v>
      </c>
      <c r="O4595" s="3">
        <v>1</v>
      </c>
      <c r="P4595" s="3">
        <f t="shared" si="218"/>
        <v>17.600000000000001</v>
      </c>
      <c r="Q4595" s="3">
        <v>153</v>
      </c>
      <c r="R4595" s="3">
        <f t="shared" si="217"/>
        <v>1</v>
      </c>
      <c r="S4595" s="3">
        <v>11</v>
      </c>
      <c r="T4595" s="3">
        <f>IF(AND(H4595&lt;5,S4595&gt;=VLOOKUP(A4595,anni!$A$1:$O$32,6,0)),1,0)</f>
        <v>0</v>
      </c>
    </row>
    <row r="4596" spans="1:20" x14ac:dyDescent="0.3">
      <c r="A4596" s="3">
        <v>2001</v>
      </c>
      <c r="B4596" s="3">
        <v>86</v>
      </c>
      <c r="C4596" s="3" t="s">
        <v>50</v>
      </c>
      <c r="D4596" s="3" t="s">
        <v>120</v>
      </c>
      <c r="E4596" s="3" t="s">
        <v>120</v>
      </c>
      <c r="F4596" s="3">
        <v>4011</v>
      </c>
      <c r="G4596" s="3">
        <f t="shared" si="216"/>
        <v>2001</v>
      </c>
      <c r="H4596" s="4">
        <v>5</v>
      </c>
      <c r="I4596" s="3" t="s">
        <v>36</v>
      </c>
      <c r="J4596" s="3">
        <v>0</v>
      </c>
      <c r="K4596" s="3">
        <v>2</v>
      </c>
      <c r="L4596" s="3">
        <v>3</v>
      </c>
      <c r="M4596" s="3">
        <v>0</v>
      </c>
      <c r="N4596" s="3">
        <v>0</v>
      </c>
      <c r="O4596" s="3">
        <v>1</v>
      </c>
      <c r="P4596" s="3">
        <f t="shared" si="218"/>
        <v>6</v>
      </c>
      <c r="Q4596" s="3">
        <v>224</v>
      </c>
      <c r="R4596" s="3">
        <f t="shared" si="217"/>
        <v>1</v>
      </c>
      <c r="S4596" s="3">
        <v>6</v>
      </c>
      <c r="T4596" s="3">
        <f>IF(AND(H4596&lt;5,S4596&gt;=VLOOKUP(A4596,anni!$A$1:$O$32,6,0)),1,0)</f>
        <v>0</v>
      </c>
    </row>
    <row r="4597" spans="1:20" x14ac:dyDescent="0.3">
      <c r="A4597" s="3">
        <v>2001</v>
      </c>
      <c r="B4597" s="3">
        <v>87</v>
      </c>
      <c r="C4597" s="3" t="s">
        <v>47</v>
      </c>
      <c r="D4597" s="3" t="s">
        <v>77</v>
      </c>
      <c r="E4597" s="3" t="s">
        <v>77</v>
      </c>
      <c r="F4597" s="3">
        <v>4139</v>
      </c>
      <c r="G4597" s="3">
        <f t="shared" si="216"/>
        <v>2001</v>
      </c>
      <c r="H4597" s="4">
        <v>3</v>
      </c>
      <c r="I4597" s="3" t="s">
        <v>36</v>
      </c>
      <c r="J4597" s="3">
        <v>0</v>
      </c>
      <c r="K4597" s="3">
        <v>5</v>
      </c>
      <c r="L4597" s="3">
        <v>2</v>
      </c>
      <c r="M4597" s="3">
        <v>1</v>
      </c>
      <c r="N4597" s="3">
        <v>0</v>
      </c>
      <c r="O4597" s="3">
        <v>1</v>
      </c>
      <c r="P4597" s="3">
        <f t="shared" si="218"/>
        <v>12.6</v>
      </c>
      <c r="Q4597" s="3">
        <v>191</v>
      </c>
      <c r="R4597" s="3">
        <f t="shared" si="217"/>
        <v>1</v>
      </c>
      <c r="S4597" s="3">
        <v>9</v>
      </c>
      <c r="T4597" s="3">
        <f>IF(AND(H4597&lt;5,S4597&gt;=VLOOKUP(A4597,anni!$A$1:$O$32,6,0)),1,0)</f>
        <v>0</v>
      </c>
    </row>
    <row r="4598" spans="1:20" x14ac:dyDescent="0.3">
      <c r="A4598" s="3">
        <v>2001</v>
      </c>
      <c r="B4598" s="3">
        <v>88</v>
      </c>
      <c r="C4598" s="3" t="s">
        <v>101</v>
      </c>
      <c r="D4598" s="3" t="s">
        <v>104</v>
      </c>
      <c r="E4598" s="3" t="s">
        <v>104</v>
      </c>
      <c r="F4598" s="3">
        <v>4082</v>
      </c>
      <c r="G4598" s="3">
        <f t="shared" si="216"/>
        <v>2001</v>
      </c>
      <c r="H4598" s="4">
        <v>4</v>
      </c>
      <c r="I4598" s="3" t="s">
        <v>36</v>
      </c>
      <c r="J4598" s="3">
        <v>0</v>
      </c>
      <c r="K4598" s="3">
        <v>6</v>
      </c>
      <c r="L4598" s="3">
        <v>2</v>
      </c>
      <c r="M4598" s="3">
        <v>1</v>
      </c>
      <c r="N4598" s="3">
        <v>1</v>
      </c>
      <c r="O4598" s="3">
        <v>1</v>
      </c>
      <c r="P4598" s="3">
        <f t="shared" si="218"/>
        <v>13.2</v>
      </c>
      <c r="Q4598" s="3">
        <v>153</v>
      </c>
      <c r="R4598" s="3">
        <f t="shared" si="217"/>
        <v>2</v>
      </c>
      <c r="S4598" s="3">
        <v>11</v>
      </c>
      <c r="T4598" s="3">
        <f>IF(AND(H4598&lt;5,S4598&gt;=VLOOKUP(A4598,anni!$A$1:$O$32,6,0)),1,0)</f>
        <v>0</v>
      </c>
    </row>
    <row r="4599" spans="1:20" x14ac:dyDescent="0.3">
      <c r="A4599" s="3">
        <v>2001</v>
      </c>
      <c r="B4599" s="3">
        <v>89</v>
      </c>
      <c r="C4599" s="3" t="s">
        <v>53</v>
      </c>
      <c r="D4599" s="3" t="s">
        <v>98</v>
      </c>
      <c r="E4599" s="3" t="s">
        <v>98</v>
      </c>
      <c r="F4599" s="3">
        <v>3897</v>
      </c>
      <c r="G4599" s="3">
        <f t="shared" si="216"/>
        <v>2001</v>
      </c>
      <c r="H4599" s="4">
        <v>5</v>
      </c>
      <c r="I4599" s="3" t="s">
        <v>36</v>
      </c>
      <c r="J4599" s="3">
        <v>7</v>
      </c>
      <c r="K4599" s="3">
        <v>6</v>
      </c>
      <c r="L4599" s="3">
        <v>2</v>
      </c>
      <c r="M4599" s="3">
        <v>0</v>
      </c>
      <c r="N4599" s="3">
        <v>0</v>
      </c>
      <c r="O4599" s="3">
        <v>0</v>
      </c>
      <c r="P4599" s="3">
        <f t="shared" si="218"/>
        <v>15</v>
      </c>
      <c r="Q4599" s="3">
        <v>85</v>
      </c>
      <c r="R4599" s="3">
        <f t="shared" si="217"/>
        <v>2</v>
      </c>
      <c r="S4599" s="3">
        <v>15</v>
      </c>
      <c r="T4599" s="3">
        <f>IF(AND(H4599&lt;5,S4599&gt;=VLOOKUP(A4599,anni!$A$1:$O$32,6,0)),1,0)</f>
        <v>0</v>
      </c>
    </row>
    <row r="4600" spans="1:20" x14ac:dyDescent="0.3">
      <c r="A4600" s="3">
        <v>2001</v>
      </c>
      <c r="B4600" s="3">
        <v>90</v>
      </c>
      <c r="C4600" s="3" t="s">
        <v>47</v>
      </c>
      <c r="D4600" s="3" t="s">
        <v>73</v>
      </c>
      <c r="E4600" s="3" t="s">
        <v>73</v>
      </c>
      <c r="F4600" s="3">
        <v>4012</v>
      </c>
      <c r="G4600" s="3">
        <f t="shared" si="216"/>
        <v>2001</v>
      </c>
      <c r="H4600" s="4">
        <v>5</v>
      </c>
      <c r="I4600" s="3" t="s">
        <v>36</v>
      </c>
      <c r="P4600" s="3">
        <f t="shared" si="218"/>
        <v>-1</v>
      </c>
      <c r="Q4600" s="3">
        <v>293</v>
      </c>
      <c r="R4600" s="3">
        <f t="shared" si="217"/>
        <v>1</v>
      </c>
      <c r="S4600" s="3">
        <v>-1</v>
      </c>
      <c r="T4600" s="3">
        <f>IF(AND(H4600&lt;5,S4600&gt;=VLOOKUP(A4600,anni!$A$1:$O$32,6,0)),1,0)</f>
        <v>0</v>
      </c>
    </row>
    <row r="4601" spans="1:20" x14ac:dyDescent="0.3">
      <c r="A4601" s="3">
        <v>2001</v>
      </c>
      <c r="B4601" s="3">
        <v>91</v>
      </c>
      <c r="C4601" s="3" t="s">
        <v>37</v>
      </c>
      <c r="D4601" s="3" t="s">
        <v>55</v>
      </c>
      <c r="E4601" s="3" t="s">
        <v>55</v>
      </c>
      <c r="F4601" s="3">
        <v>4013</v>
      </c>
      <c r="G4601" s="3">
        <f t="shared" si="216"/>
        <v>2001</v>
      </c>
      <c r="H4601" s="4">
        <v>5</v>
      </c>
      <c r="I4601" s="3" t="s">
        <v>36</v>
      </c>
      <c r="J4601" s="3">
        <v>0</v>
      </c>
      <c r="K4601" s="3">
        <v>0</v>
      </c>
      <c r="L4601" s="3">
        <v>4</v>
      </c>
      <c r="M4601" s="3">
        <v>0</v>
      </c>
      <c r="N4601" s="3">
        <v>0</v>
      </c>
      <c r="O4601" s="3">
        <v>0</v>
      </c>
      <c r="P4601" s="3">
        <f t="shared" si="218"/>
        <v>4</v>
      </c>
      <c r="Q4601" s="3">
        <v>244</v>
      </c>
      <c r="R4601" s="3">
        <f t="shared" si="217"/>
        <v>1</v>
      </c>
      <c r="S4601" s="3">
        <v>4</v>
      </c>
      <c r="T4601" s="3">
        <f>IF(AND(H4601&lt;5,S4601&gt;=VLOOKUP(A4601,anni!$A$1:$O$32,6,0)),1,0)</f>
        <v>0</v>
      </c>
    </row>
    <row r="4602" spans="1:20" x14ac:dyDescent="0.3">
      <c r="A4602" s="3">
        <v>2001</v>
      </c>
      <c r="B4602" s="3">
        <v>92</v>
      </c>
      <c r="C4602" s="3" t="s">
        <v>53</v>
      </c>
      <c r="D4602" s="3" t="s">
        <v>54</v>
      </c>
      <c r="E4602" s="3" t="s">
        <v>54</v>
      </c>
      <c r="F4602" s="3">
        <v>3745</v>
      </c>
      <c r="G4602" s="3">
        <f t="shared" si="216"/>
        <v>2001</v>
      </c>
      <c r="H4602" s="4">
        <v>5</v>
      </c>
      <c r="I4602" s="3" t="s">
        <v>36</v>
      </c>
      <c r="J4602" s="3">
        <v>7</v>
      </c>
      <c r="K4602" s="3">
        <v>3</v>
      </c>
      <c r="L4602" s="3">
        <v>2</v>
      </c>
      <c r="M4602" s="3">
        <v>1</v>
      </c>
      <c r="N4602" s="3">
        <v>0</v>
      </c>
      <c r="O4602" s="3">
        <v>0</v>
      </c>
      <c r="P4602" s="3">
        <f t="shared" si="218"/>
        <v>13</v>
      </c>
      <c r="Q4602" s="3">
        <v>125</v>
      </c>
      <c r="R4602" s="3">
        <f t="shared" si="217"/>
        <v>2</v>
      </c>
      <c r="S4602" s="3">
        <v>13</v>
      </c>
      <c r="T4602" s="3">
        <f>IF(AND(H4602&lt;5,S4602&gt;=VLOOKUP(A4602,anni!$A$1:$O$32,6,0)),1,0)</f>
        <v>0</v>
      </c>
    </row>
    <row r="4603" spans="1:20" x14ac:dyDescent="0.3">
      <c r="A4603" s="3">
        <v>2001</v>
      </c>
      <c r="B4603" s="3">
        <v>93</v>
      </c>
      <c r="C4603" s="3" t="s">
        <v>29</v>
      </c>
      <c r="D4603" s="3" t="s">
        <v>109</v>
      </c>
      <c r="E4603" s="3" t="s">
        <v>109</v>
      </c>
      <c r="F4603" s="3">
        <v>4083</v>
      </c>
      <c r="G4603" s="3">
        <f t="shared" si="216"/>
        <v>2001</v>
      </c>
      <c r="H4603" s="4">
        <v>4</v>
      </c>
      <c r="I4603" s="3" t="s">
        <v>36</v>
      </c>
      <c r="J4603" s="3">
        <v>0</v>
      </c>
      <c r="K4603" s="3">
        <v>2</v>
      </c>
      <c r="L4603" s="3">
        <v>0</v>
      </c>
      <c r="M4603" s="3">
        <v>0</v>
      </c>
      <c r="N4603" s="3">
        <v>0</v>
      </c>
      <c r="O4603" s="3">
        <v>0</v>
      </c>
      <c r="P4603" s="3">
        <f t="shared" si="218"/>
        <v>2.4</v>
      </c>
      <c r="Q4603" s="3">
        <v>261</v>
      </c>
      <c r="R4603" s="3">
        <f t="shared" si="217"/>
        <v>1</v>
      </c>
      <c r="S4603" s="3">
        <v>2</v>
      </c>
      <c r="T4603" s="3">
        <f>IF(AND(H4603&lt;5,S4603&gt;=VLOOKUP(A4603,anni!$A$1:$O$32,6,0)),1,0)</f>
        <v>0</v>
      </c>
    </row>
    <row r="4604" spans="1:20" x14ac:dyDescent="0.3">
      <c r="A4604" s="3">
        <v>2001</v>
      </c>
      <c r="B4604" s="3">
        <v>94</v>
      </c>
      <c r="C4604" s="3" t="s">
        <v>53</v>
      </c>
      <c r="D4604" s="3" t="s">
        <v>98</v>
      </c>
      <c r="E4604" s="3" t="s">
        <v>98</v>
      </c>
      <c r="F4604" s="3">
        <v>3945</v>
      </c>
      <c r="G4604" s="3">
        <f t="shared" si="216"/>
        <v>2001</v>
      </c>
      <c r="H4604" s="4">
        <v>4</v>
      </c>
      <c r="I4604" s="3" t="s">
        <v>36</v>
      </c>
      <c r="J4604" s="3">
        <v>7</v>
      </c>
      <c r="K4604" s="3">
        <v>2</v>
      </c>
      <c r="L4604" s="3">
        <v>0</v>
      </c>
      <c r="M4604" s="3">
        <v>0</v>
      </c>
      <c r="N4604" s="3">
        <v>0</v>
      </c>
      <c r="O4604" s="3">
        <v>1</v>
      </c>
      <c r="P4604" s="3">
        <f t="shared" si="218"/>
        <v>12</v>
      </c>
      <c r="Q4604" s="3">
        <v>175</v>
      </c>
      <c r="R4604" s="3">
        <f t="shared" si="217"/>
        <v>2</v>
      </c>
      <c r="S4604" s="3">
        <v>10</v>
      </c>
      <c r="T4604" s="3">
        <f>IF(AND(H4604&lt;5,S4604&gt;=VLOOKUP(A4604,anni!$A$1:$O$32,6,0)),1,0)</f>
        <v>0</v>
      </c>
    </row>
    <row r="4605" spans="1:20" x14ac:dyDescent="0.3">
      <c r="A4605" s="3">
        <v>2001</v>
      </c>
      <c r="B4605" s="3">
        <v>95</v>
      </c>
      <c r="C4605" s="3" t="s">
        <v>152</v>
      </c>
      <c r="D4605" s="3" t="s">
        <v>133</v>
      </c>
      <c r="E4605" s="3" t="s">
        <v>133</v>
      </c>
      <c r="F4605" s="3">
        <v>4014</v>
      </c>
      <c r="G4605" s="3">
        <f t="shared" si="216"/>
        <v>2001</v>
      </c>
      <c r="H4605" s="4">
        <v>5</v>
      </c>
      <c r="I4605" s="3" t="s">
        <v>36</v>
      </c>
      <c r="J4605" s="3">
        <v>6</v>
      </c>
      <c r="K4605" s="3">
        <v>4</v>
      </c>
      <c r="L4605" s="3">
        <v>2</v>
      </c>
      <c r="M4605" s="3">
        <v>4</v>
      </c>
      <c r="N4605" s="3">
        <v>1</v>
      </c>
      <c r="O4605" s="3">
        <v>0</v>
      </c>
      <c r="P4605" s="3">
        <f t="shared" si="218"/>
        <v>17</v>
      </c>
      <c r="Q4605" s="3">
        <v>62</v>
      </c>
      <c r="R4605" s="3">
        <f t="shared" si="217"/>
        <v>1</v>
      </c>
      <c r="S4605" s="3">
        <v>17</v>
      </c>
      <c r="T4605" s="3">
        <f>IF(AND(H4605&lt;5,S4605&gt;=VLOOKUP(A4605,anni!$A$1:$O$32,6,0)),1,0)</f>
        <v>0</v>
      </c>
    </row>
    <row r="4606" spans="1:20" x14ac:dyDescent="0.3">
      <c r="A4606" s="3">
        <v>2001</v>
      </c>
      <c r="B4606" s="3">
        <v>96</v>
      </c>
      <c r="C4606" s="3" t="s">
        <v>45</v>
      </c>
      <c r="D4606" s="3" t="s">
        <v>49</v>
      </c>
      <c r="E4606" s="3" t="s">
        <v>49</v>
      </c>
      <c r="F4606" s="3">
        <v>3970</v>
      </c>
      <c r="G4606" s="3">
        <f t="shared" si="216"/>
        <v>2001</v>
      </c>
      <c r="H4606" s="4">
        <v>3</v>
      </c>
      <c r="I4606" s="3" t="s">
        <v>36</v>
      </c>
      <c r="J4606" s="3">
        <v>7</v>
      </c>
      <c r="K4606" s="3">
        <v>1</v>
      </c>
      <c r="L4606" s="3">
        <v>2</v>
      </c>
      <c r="M4606" s="3">
        <v>5</v>
      </c>
      <c r="N4606" s="3">
        <v>0</v>
      </c>
      <c r="O4606" s="3">
        <v>0</v>
      </c>
      <c r="P4606" s="3">
        <f t="shared" si="218"/>
        <v>21</v>
      </c>
      <c r="Q4606" s="3">
        <v>85</v>
      </c>
      <c r="R4606" s="3">
        <f t="shared" si="217"/>
        <v>4</v>
      </c>
      <c r="S4606" s="3">
        <v>15</v>
      </c>
      <c r="T4606" s="3">
        <f>IF(AND(H4606&lt;5,S4606&gt;=VLOOKUP(A4606,anni!$A$1:$O$32,6,0)),1,0)</f>
        <v>0</v>
      </c>
    </row>
    <row r="4607" spans="1:20" x14ac:dyDescent="0.3">
      <c r="A4607" s="3">
        <v>2001</v>
      </c>
      <c r="B4607" s="3">
        <v>97</v>
      </c>
      <c r="C4607" s="3" t="s">
        <v>79</v>
      </c>
      <c r="D4607" s="3" t="s">
        <v>84</v>
      </c>
      <c r="E4607" s="3" t="s">
        <v>84</v>
      </c>
      <c r="F4607" s="3">
        <v>4084</v>
      </c>
      <c r="G4607" s="3">
        <f t="shared" si="216"/>
        <v>2001</v>
      </c>
      <c r="H4607" s="4">
        <v>4</v>
      </c>
      <c r="I4607" s="3" t="s">
        <v>36</v>
      </c>
      <c r="J4607" s="3">
        <v>0</v>
      </c>
      <c r="K4607" s="3">
        <v>0</v>
      </c>
      <c r="L4607" s="3">
        <v>0</v>
      </c>
      <c r="M4607" s="3">
        <v>0</v>
      </c>
      <c r="N4607" s="3">
        <v>0</v>
      </c>
      <c r="O4607" s="3">
        <v>1</v>
      </c>
      <c r="P4607" s="3">
        <f t="shared" si="218"/>
        <v>1.2</v>
      </c>
      <c r="Q4607" s="3">
        <v>275</v>
      </c>
      <c r="R4607" s="3">
        <f t="shared" si="217"/>
        <v>1</v>
      </c>
      <c r="S4607" s="3">
        <v>1</v>
      </c>
      <c r="T4607" s="3">
        <f>IF(AND(H4607&lt;5,S4607&gt;=VLOOKUP(A4607,anni!$A$1:$O$32,6,0)),1,0)</f>
        <v>0</v>
      </c>
    </row>
    <row r="4608" spans="1:20" x14ac:dyDescent="0.3">
      <c r="A4608" s="3">
        <v>2001</v>
      </c>
      <c r="B4608" s="3">
        <v>98</v>
      </c>
      <c r="C4608" s="3" t="s">
        <v>34</v>
      </c>
      <c r="D4608" s="3" t="s">
        <v>97</v>
      </c>
      <c r="E4608" s="3" t="s">
        <v>97</v>
      </c>
      <c r="F4608" s="3">
        <v>4015</v>
      </c>
      <c r="G4608" s="3">
        <f t="shared" si="216"/>
        <v>2001</v>
      </c>
      <c r="H4608" s="4">
        <v>5</v>
      </c>
      <c r="I4608" s="3" t="s">
        <v>36</v>
      </c>
      <c r="J4608" s="3">
        <v>0</v>
      </c>
      <c r="K4608" s="3">
        <v>3</v>
      </c>
      <c r="L4608" s="3">
        <v>0</v>
      </c>
      <c r="M4608" s="3">
        <v>0</v>
      </c>
      <c r="N4608" s="3">
        <v>0</v>
      </c>
      <c r="O4608" s="3">
        <v>0</v>
      </c>
      <c r="P4608" s="3">
        <f t="shared" si="218"/>
        <v>3</v>
      </c>
      <c r="Q4608" s="3">
        <v>256</v>
      </c>
      <c r="R4608" s="3">
        <f t="shared" si="217"/>
        <v>1</v>
      </c>
      <c r="S4608" s="3">
        <v>3</v>
      </c>
      <c r="T4608" s="3">
        <f>IF(AND(H4608&lt;5,S4608&gt;=VLOOKUP(A4608,anni!$A$1:$O$32,6,0)),1,0)</f>
        <v>0</v>
      </c>
    </row>
    <row r="4609" spans="1:20" x14ac:dyDescent="0.3">
      <c r="A4609" s="3">
        <v>2001</v>
      </c>
      <c r="B4609" s="3">
        <v>99</v>
      </c>
      <c r="C4609" s="3" t="s">
        <v>69</v>
      </c>
      <c r="D4609" s="3" t="s">
        <v>90</v>
      </c>
      <c r="E4609" s="3" t="s">
        <v>90</v>
      </c>
      <c r="F4609" s="3">
        <v>4016</v>
      </c>
      <c r="G4609" s="3">
        <f t="shared" si="216"/>
        <v>2001</v>
      </c>
      <c r="H4609" s="4">
        <v>5</v>
      </c>
      <c r="I4609" s="3" t="s">
        <v>36</v>
      </c>
      <c r="J4609" s="3">
        <v>6</v>
      </c>
      <c r="K4609" s="3">
        <v>0</v>
      </c>
      <c r="L4609" s="3">
        <v>2</v>
      </c>
      <c r="M4609" s="3">
        <v>0</v>
      </c>
      <c r="N4609" s="3">
        <v>0</v>
      </c>
      <c r="O4609" s="3">
        <v>1</v>
      </c>
      <c r="P4609" s="3">
        <f t="shared" si="218"/>
        <v>9</v>
      </c>
      <c r="Q4609" s="3">
        <v>191</v>
      </c>
      <c r="R4609" s="3">
        <f t="shared" si="217"/>
        <v>1</v>
      </c>
      <c r="S4609" s="3">
        <v>9</v>
      </c>
      <c r="T4609" s="3">
        <f>IF(AND(H4609&lt;5,S4609&gt;=VLOOKUP(A4609,anni!$A$1:$O$32,6,0)),1,0)</f>
        <v>0</v>
      </c>
    </row>
    <row r="4610" spans="1:20" x14ac:dyDescent="0.3">
      <c r="A4610" s="3">
        <v>2001</v>
      </c>
      <c r="B4610" s="3">
        <v>100</v>
      </c>
      <c r="C4610" s="3" t="s">
        <v>47</v>
      </c>
      <c r="D4610" s="3" t="s">
        <v>77</v>
      </c>
      <c r="E4610" s="3" t="s">
        <v>77</v>
      </c>
      <c r="F4610" s="3">
        <v>4178</v>
      </c>
      <c r="G4610" s="3">
        <f t="shared" ref="G4610:G4673" si="219">A4610</f>
        <v>2001</v>
      </c>
      <c r="H4610" s="4">
        <v>2</v>
      </c>
      <c r="I4610" s="3" t="s">
        <v>31</v>
      </c>
      <c r="J4610" s="3">
        <v>0</v>
      </c>
      <c r="K4610" s="3">
        <v>0</v>
      </c>
      <c r="L4610" s="3">
        <v>2</v>
      </c>
      <c r="M4610" s="3">
        <v>3</v>
      </c>
      <c r="N4610" s="3">
        <v>0</v>
      </c>
      <c r="O4610" s="3">
        <v>0</v>
      </c>
      <c r="P4610" s="3">
        <f t="shared" si="218"/>
        <v>8</v>
      </c>
      <c r="Q4610" s="3">
        <v>239</v>
      </c>
      <c r="R4610" s="3">
        <f t="shared" si="217"/>
        <v>2</v>
      </c>
      <c r="S4610" s="3">
        <v>5</v>
      </c>
      <c r="T4610" s="3">
        <f>IF(AND(H4610&lt;5,S4610&gt;=VLOOKUP(A4610,anni!$A$1:$O$32,6,0)),1,0)</f>
        <v>0</v>
      </c>
    </row>
    <row r="4611" spans="1:20" x14ac:dyDescent="0.3">
      <c r="A4611" s="3">
        <v>2001</v>
      </c>
      <c r="B4611" s="3">
        <v>101</v>
      </c>
      <c r="C4611" s="3" t="s">
        <v>34</v>
      </c>
      <c r="D4611" s="3" t="s">
        <v>103</v>
      </c>
      <c r="E4611" s="3" t="s">
        <v>103</v>
      </c>
      <c r="F4611" s="3">
        <v>4085</v>
      </c>
      <c r="G4611" s="3">
        <f t="shared" si="219"/>
        <v>2001</v>
      </c>
      <c r="H4611" s="4">
        <v>4</v>
      </c>
      <c r="I4611" s="3" t="s">
        <v>36</v>
      </c>
      <c r="J4611" s="3">
        <v>6</v>
      </c>
      <c r="K4611" s="3">
        <v>6</v>
      </c>
      <c r="L4611" s="3">
        <v>6</v>
      </c>
      <c r="M4611" s="3">
        <v>1</v>
      </c>
      <c r="N4611" s="3">
        <v>0</v>
      </c>
      <c r="O4611" s="3">
        <v>0</v>
      </c>
      <c r="P4611" s="3">
        <f t="shared" si="218"/>
        <v>22.8</v>
      </c>
      <c r="Q4611" s="3">
        <v>36</v>
      </c>
      <c r="R4611" s="3">
        <f t="shared" si="217"/>
        <v>2</v>
      </c>
      <c r="S4611" s="3">
        <v>19</v>
      </c>
      <c r="T4611" s="3">
        <f>IF(AND(H4611&lt;5,S4611&gt;=VLOOKUP(A4611,anni!$A$1:$O$32,6,0)),1,0)</f>
        <v>0</v>
      </c>
    </row>
    <row r="4612" spans="1:20" x14ac:dyDescent="0.3">
      <c r="A4612" s="3">
        <v>2001</v>
      </c>
      <c r="B4612" s="3">
        <v>102</v>
      </c>
      <c r="C4612" s="3" t="s">
        <v>45</v>
      </c>
      <c r="D4612" s="3" t="s">
        <v>144</v>
      </c>
      <c r="E4612" s="3" t="s">
        <v>144</v>
      </c>
      <c r="F4612" s="3">
        <v>4086</v>
      </c>
      <c r="G4612" s="3">
        <f t="shared" si="219"/>
        <v>2001</v>
      </c>
      <c r="H4612" s="4">
        <v>4</v>
      </c>
      <c r="I4612" s="3" t="s">
        <v>36</v>
      </c>
      <c r="J4612" s="3">
        <v>6</v>
      </c>
      <c r="K4612" s="3">
        <v>6</v>
      </c>
      <c r="L4612" s="3">
        <v>1</v>
      </c>
      <c r="M4612" s="3">
        <v>0</v>
      </c>
      <c r="N4612" s="3">
        <v>0</v>
      </c>
      <c r="O4612" s="3">
        <v>1</v>
      </c>
      <c r="P4612" s="3">
        <f t="shared" si="218"/>
        <v>16.8</v>
      </c>
      <c r="Q4612" s="3">
        <v>110</v>
      </c>
      <c r="R4612" s="3">
        <f t="shared" si="217"/>
        <v>2</v>
      </c>
      <c r="S4612" s="3">
        <v>14</v>
      </c>
      <c r="T4612" s="3">
        <f>IF(AND(H4612&lt;5,S4612&gt;=VLOOKUP(A4612,anni!$A$1:$O$32,6,0)),1,0)</f>
        <v>0</v>
      </c>
    </row>
    <row r="4613" spans="1:20" x14ac:dyDescent="0.3">
      <c r="A4613" s="3">
        <v>2001</v>
      </c>
      <c r="B4613" s="3">
        <v>103</v>
      </c>
      <c r="C4613" s="3" t="s">
        <v>34</v>
      </c>
      <c r="D4613" s="3" t="s">
        <v>83</v>
      </c>
      <c r="E4613" s="3" t="s">
        <v>83</v>
      </c>
      <c r="F4613" s="3">
        <v>4087</v>
      </c>
      <c r="G4613" s="3">
        <f t="shared" si="219"/>
        <v>2001</v>
      </c>
      <c r="H4613" s="4">
        <v>4</v>
      </c>
      <c r="I4613" s="3" t="s">
        <v>36</v>
      </c>
      <c r="J4613" s="3">
        <v>1</v>
      </c>
      <c r="K4613" s="3">
        <v>3</v>
      </c>
      <c r="L4613" s="3">
        <v>2</v>
      </c>
      <c r="M4613" s="3">
        <v>0</v>
      </c>
      <c r="N4613" s="3">
        <v>0</v>
      </c>
      <c r="O4613" s="3">
        <v>0</v>
      </c>
      <c r="P4613" s="3">
        <f t="shared" si="218"/>
        <v>7.1999999999999993</v>
      </c>
      <c r="Q4613" s="3">
        <v>224</v>
      </c>
      <c r="R4613" s="3">
        <f t="shared" si="217"/>
        <v>1</v>
      </c>
      <c r="S4613" s="3">
        <v>6</v>
      </c>
      <c r="T4613" s="3">
        <f>IF(AND(H4613&lt;5,S4613&gt;=VLOOKUP(A4613,anni!$A$1:$O$32,6,0)),1,0)</f>
        <v>0</v>
      </c>
    </row>
    <row r="4614" spans="1:20" x14ac:dyDescent="0.3">
      <c r="A4614" s="3">
        <v>2001</v>
      </c>
      <c r="B4614" s="3">
        <v>104</v>
      </c>
      <c r="C4614" s="3" t="s">
        <v>53</v>
      </c>
      <c r="D4614" s="3" t="s">
        <v>54</v>
      </c>
      <c r="E4614" s="3" t="s">
        <v>54</v>
      </c>
      <c r="F4614" s="3">
        <v>4088</v>
      </c>
      <c r="G4614" s="3">
        <f t="shared" si="219"/>
        <v>2001</v>
      </c>
      <c r="H4614" s="4">
        <v>4</v>
      </c>
      <c r="I4614" s="3" t="s">
        <v>36</v>
      </c>
      <c r="J4614" s="3">
        <v>6</v>
      </c>
      <c r="K4614" s="3">
        <v>2</v>
      </c>
      <c r="L4614" s="3">
        <v>4</v>
      </c>
      <c r="M4614" s="3">
        <v>3</v>
      </c>
      <c r="N4614" s="3">
        <v>0</v>
      </c>
      <c r="O4614" s="3">
        <v>0</v>
      </c>
      <c r="P4614" s="3">
        <f t="shared" si="218"/>
        <v>18</v>
      </c>
      <c r="Q4614" s="3">
        <v>85</v>
      </c>
      <c r="R4614" s="3">
        <f t="shared" si="217"/>
        <v>2</v>
      </c>
      <c r="S4614" s="3">
        <v>15</v>
      </c>
      <c r="T4614" s="3">
        <f>IF(AND(H4614&lt;5,S4614&gt;=VLOOKUP(A4614,anni!$A$1:$O$32,6,0)),1,0)</f>
        <v>0</v>
      </c>
    </row>
    <row r="4615" spans="1:20" x14ac:dyDescent="0.3">
      <c r="A4615" s="3">
        <v>2001</v>
      </c>
      <c r="B4615" s="3">
        <v>105</v>
      </c>
      <c r="C4615" s="3" t="s">
        <v>50</v>
      </c>
      <c r="D4615" s="3" t="s">
        <v>51</v>
      </c>
      <c r="E4615" s="3" t="s">
        <v>51</v>
      </c>
      <c r="F4615" s="3">
        <v>4089</v>
      </c>
      <c r="G4615" s="3">
        <f t="shared" si="219"/>
        <v>2001</v>
      </c>
      <c r="H4615" s="4">
        <v>4</v>
      </c>
      <c r="I4615" s="3" t="s">
        <v>36</v>
      </c>
      <c r="J4615" s="3">
        <v>7</v>
      </c>
      <c r="K4615" s="3">
        <v>5</v>
      </c>
      <c r="L4615" s="3">
        <v>2</v>
      </c>
      <c r="M4615" s="3">
        <v>0</v>
      </c>
      <c r="N4615" s="3">
        <v>1</v>
      </c>
      <c r="O4615" s="3">
        <v>0</v>
      </c>
      <c r="P4615" s="3">
        <f t="shared" si="218"/>
        <v>18</v>
      </c>
      <c r="Q4615" s="3">
        <v>85</v>
      </c>
      <c r="R4615" s="3">
        <f t="shared" si="217"/>
        <v>2</v>
      </c>
      <c r="S4615" s="3">
        <v>15</v>
      </c>
      <c r="T4615" s="3">
        <f>IF(AND(H4615&lt;5,S4615&gt;=VLOOKUP(A4615,anni!$A$1:$O$32,6,0)),1,0)</f>
        <v>0</v>
      </c>
    </row>
    <row r="4616" spans="1:20" x14ac:dyDescent="0.3">
      <c r="A4616" s="3">
        <v>2001</v>
      </c>
      <c r="B4616" s="3">
        <v>106</v>
      </c>
      <c r="C4616" s="3" t="s">
        <v>34</v>
      </c>
      <c r="D4616" s="3" t="s">
        <v>94</v>
      </c>
      <c r="E4616" s="3" t="s">
        <v>94</v>
      </c>
      <c r="F4616" s="3">
        <v>4090</v>
      </c>
      <c r="G4616" s="3">
        <f t="shared" si="219"/>
        <v>2001</v>
      </c>
      <c r="H4616" s="4">
        <v>4</v>
      </c>
      <c r="I4616" s="3" t="s">
        <v>36</v>
      </c>
      <c r="J4616" s="3">
        <v>7</v>
      </c>
      <c r="K4616" s="3">
        <v>3</v>
      </c>
      <c r="L4616" s="3">
        <v>0</v>
      </c>
      <c r="M4616" s="3">
        <v>2</v>
      </c>
      <c r="N4616" s="3">
        <v>1</v>
      </c>
      <c r="O4616" s="3">
        <v>1</v>
      </c>
      <c r="P4616" s="3">
        <f t="shared" si="218"/>
        <v>16.8</v>
      </c>
      <c r="Q4616" s="3">
        <v>110</v>
      </c>
      <c r="R4616" s="3">
        <f t="shared" si="217"/>
        <v>2</v>
      </c>
      <c r="S4616" s="3">
        <v>14</v>
      </c>
      <c r="T4616" s="3">
        <f>IF(AND(H4616&lt;5,S4616&gt;=VLOOKUP(A4616,anni!$A$1:$O$32,6,0)),1,0)</f>
        <v>0</v>
      </c>
    </row>
    <row r="4617" spans="1:20" x14ac:dyDescent="0.3">
      <c r="A4617" s="3">
        <v>2001</v>
      </c>
      <c r="B4617" s="3">
        <v>107</v>
      </c>
      <c r="C4617" s="3" t="s">
        <v>69</v>
      </c>
      <c r="D4617" s="3" t="s">
        <v>72</v>
      </c>
      <c r="E4617" s="3" t="s">
        <v>72</v>
      </c>
      <c r="F4617" s="3">
        <v>4179</v>
      </c>
      <c r="G4617" s="3">
        <f t="shared" si="219"/>
        <v>2001</v>
      </c>
      <c r="H4617" s="4">
        <v>2</v>
      </c>
      <c r="I4617" s="3" t="s">
        <v>31</v>
      </c>
      <c r="J4617" s="3">
        <v>4</v>
      </c>
      <c r="K4617" s="3">
        <v>3</v>
      </c>
      <c r="L4617" s="3">
        <v>1</v>
      </c>
      <c r="M4617" s="3">
        <v>0</v>
      </c>
      <c r="N4617" s="3">
        <v>1</v>
      </c>
      <c r="O4617" s="3">
        <v>1</v>
      </c>
      <c r="P4617" s="3">
        <f t="shared" si="218"/>
        <v>16</v>
      </c>
      <c r="Q4617" s="3">
        <v>175</v>
      </c>
      <c r="R4617" s="3">
        <f t="shared" si="217"/>
        <v>2</v>
      </c>
      <c r="S4617" s="3">
        <v>10</v>
      </c>
      <c r="T4617" s="3">
        <f>IF(AND(H4617&lt;5,S4617&gt;=VLOOKUP(A4617,anni!$A$1:$O$32,6,0)),1,0)</f>
        <v>0</v>
      </c>
    </row>
    <row r="4618" spans="1:20" x14ac:dyDescent="0.3">
      <c r="A4618" s="3">
        <v>2001</v>
      </c>
      <c r="B4618" s="3">
        <v>108</v>
      </c>
      <c r="C4618" s="3" t="s">
        <v>34</v>
      </c>
      <c r="D4618" s="3" t="s">
        <v>83</v>
      </c>
      <c r="E4618" s="3" t="s">
        <v>83</v>
      </c>
      <c r="F4618" s="3">
        <v>4017</v>
      </c>
      <c r="G4618" s="3">
        <f t="shared" si="219"/>
        <v>2001</v>
      </c>
      <c r="H4618" s="4">
        <v>5</v>
      </c>
      <c r="I4618" s="3" t="s">
        <v>36</v>
      </c>
      <c r="J4618" s="3">
        <v>6</v>
      </c>
      <c r="K4618" s="3">
        <v>6</v>
      </c>
      <c r="L4618" s="3">
        <v>4</v>
      </c>
      <c r="M4618" s="3">
        <v>0</v>
      </c>
      <c r="N4618" s="3">
        <v>1</v>
      </c>
      <c r="O4618" s="3">
        <v>0</v>
      </c>
      <c r="P4618" s="3">
        <f t="shared" si="218"/>
        <v>17</v>
      </c>
      <c r="Q4618" s="3">
        <v>62</v>
      </c>
      <c r="R4618" s="3">
        <f t="shared" si="217"/>
        <v>1</v>
      </c>
      <c r="S4618" s="3">
        <v>17</v>
      </c>
      <c r="T4618" s="3">
        <f>IF(AND(H4618&lt;5,S4618&gt;=VLOOKUP(A4618,anni!$A$1:$O$32,6,0)),1,0)</f>
        <v>0</v>
      </c>
    </row>
    <row r="4619" spans="1:20" x14ac:dyDescent="0.3">
      <c r="A4619" s="3">
        <v>2001</v>
      </c>
      <c r="B4619" s="3">
        <v>109</v>
      </c>
      <c r="C4619" s="3" t="s">
        <v>47</v>
      </c>
      <c r="D4619" s="3" t="s">
        <v>52</v>
      </c>
      <c r="E4619" s="3" t="s">
        <v>52</v>
      </c>
      <c r="F4619" s="3">
        <v>4018</v>
      </c>
      <c r="G4619" s="3">
        <f t="shared" si="219"/>
        <v>2001</v>
      </c>
      <c r="H4619" s="4">
        <v>5</v>
      </c>
      <c r="I4619" s="3" t="s">
        <v>36</v>
      </c>
      <c r="J4619" s="3">
        <v>0</v>
      </c>
      <c r="K4619" s="3">
        <v>0</v>
      </c>
      <c r="L4619" s="3">
        <v>0</v>
      </c>
      <c r="M4619" s="3">
        <v>0</v>
      </c>
      <c r="N4619" s="3">
        <v>1</v>
      </c>
      <c r="O4619" s="3">
        <v>0</v>
      </c>
      <c r="P4619" s="3">
        <f t="shared" si="218"/>
        <v>1</v>
      </c>
      <c r="Q4619" s="3">
        <v>275</v>
      </c>
      <c r="R4619" s="3">
        <f t="shared" si="217"/>
        <v>1</v>
      </c>
      <c r="S4619" s="3">
        <v>1</v>
      </c>
      <c r="T4619" s="3">
        <f>IF(AND(H4619&lt;5,S4619&gt;=VLOOKUP(A4619,anni!$A$1:$O$32,6,0)),1,0)</f>
        <v>0</v>
      </c>
    </row>
    <row r="4620" spans="1:20" x14ac:dyDescent="0.3">
      <c r="A4620" s="3">
        <v>2001</v>
      </c>
      <c r="B4620" s="3">
        <v>110</v>
      </c>
      <c r="C4620" s="3" t="s">
        <v>39</v>
      </c>
      <c r="D4620" s="3" t="s">
        <v>40</v>
      </c>
      <c r="E4620" s="3" t="s">
        <v>40</v>
      </c>
      <c r="F4620" s="3">
        <v>4091</v>
      </c>
      <c r="G4620" s="3">
        <f t="shared" si="219"/>
        <v>2001</v>
      </c>
      <c r="H4620" s="4">
        <v>4</v>
      </c>
      <c r="I4620" s="3" t="s">
        <v>36</v>
      </c>
      <c r="J4620" s="3">
        <v>6</v>
      </c>
      <c r="K4620" s="3">
        <v>6</v>
      </c>
      <c r="L4620" s="3">
        <v>2</v>
      </c>
      <c r="M4620" s="3">
        <v>5</v>
      </c>
      <c r="N4620" s="3">
        <v>0</v>
      </c>
      <c r="O4620" s="3">
        <v>1</v>
      </c>
      <c r="P4620" s="3">
        <f t="shared" si="218"/>
        <v>24</v>
      </c>
      <c r="Q4620" s="3">
        <v>26</v>
      </c>
      <c r="R4620" s="3">
        <f t="shared" si="217"/>
        <v>2</v>
      </c>
      <c r="S4620" s="3">
        <v>20</v>
      </c>
      <c r="T4620" s="3">
        <f>IF(AND(H4620&lt;5,S4620&gt;=VLOOKUP(A4620,anni!$A$1:$O$32,6,0)),1,0)</f>
        <v>0</v>
      </c>
    </row>
    <row r="4621" spans="1:20" x14ac:dyDescent="0.3">
      <c r="A4621" s="3">
        <v>2001</v>
      </c>
      <c r="B4621" s="3">
        <v>111</v>
      </c>
      <c r="C4621" s="3" t="s">
        <v>39</v>
      </c>
      <c r="D4621" s="3" t="s">
        <v>40</v>
      </c>
      <c r="E4621" s="3" t="s">
        <v>40</v>
      </c>
      <c r="F4621" s="3">
        <v>3984</v>
      </c>
      <c r="G4621" s="3">
        <f t="shared" si="219"/>
        <v>2001</v>
      </c>
      <c r="H4621" s="4">
        <v>2</v>
      </c>
      <c r="I4621" s="3" t="s">
        <v>31</v>
      </c>
      <c r="J4621" s="3">
        <v>6</v>
      </c>
      <c r="K4621" s="3">
        <v>6</v>
      </c>
      <c r="L4621" s="3">
        <v>2</v>
      </c>
      <c r="M4621" s="3">
        <v>4</v>
      </c>
      <c r="N4621" s="3">
        <v>0</v>
      </c>
      <c r="O4621" s="3">
        <v>1</v>
      </c>
      <c r="P4621" s="3">
        <f t="shared" si="218"/>
        <v>30.400000000000002</v>
      </c>
      <c r="Q4621" s="3">
        <v>36</v>
      </c>
      <c r="R4621" s="3">
        <f t="shared" si="217"/>
        <v>5</v>
      </c>
      <c r="S4621" s="3">
        <v>19</v>
      </c>
      <c r="T4621" s="3">
        <f>IF(AND(H4621&lt;5,S4621&gt;=VLOOKUP(A4621,anni!$A$1:$O$32,6,0)),1,0)</f>
        <v>0</v>
      </c>
    </row>
    <row r="4622" spans="1:20" x14ac:dyDescent="0.3">
      <c r="A4622" s="3">
        <v>2001</v>
      </c>
      <c r="B4622" s="3">
        <v>112</v>
      </c>
      <c r="C4622" s="3" t="s">
        <v>45</v>
      </c>
      <c r="D4622" s="3" t="s">
        <v>74</v>
      </c>
      <c r="E4622" s="3" t="s">
        <v>74</v>
      </c>
      <c r="F4622" s="3">
        <v>4092</v>
      </c>
      <c r="G4622" s="3">
        <f t="shared" si="219"/>
        <v>2001</v>
      </c>
      <c r="H4622" s="4">
        <v>4</v>
      </c>
      <c r="I4622" s="3" t="s">
        <v>36</v>
      </c>
      <c r="J4622" s="3">
        <v>6</v>
      </c>
      <c r="K4622" s="3">
        <v>0</v>
      </c>
      <c r="L4622" s="3">
        <v>1</v>
      </c>
      <c r="M4622" s="3">
        <v>1</v>
      </c>
      <c r="N4622" s="3">
        <v>0</v>
      </c>
      <c r="O4622" s="3">
        <v>0</v>
      </c>
      <c r="P4622" s="3">
        <f t="shared" si="218"/>
        <v>9.6</v>
      </c>
      <c r="Q4622" s="3">
        <v>199</v>
      </c>
      <c r="R4622" s="3">
        <f t="shared" si="217"/>
        <v>2</v>
      </c>
      <c r="S4622" s="3">
        <v>8</v>
      </c>
      <c r="T4622" s="3">
        <f>IF(AND(H4622&lt;5,S4622&gt;=VLOOKUP(A4622,anni!$A$1:$O$32,6,0)),1,0)</f>
        <v>0</v>
      </c>
    </row>
    <row r="4623" spans="1:20" x14ac:dyDescent="0.3">
      <c r="A4623" s="3">
        <v>2001</v>
      </c>
      <c r="B4623" s="3">
        <v>113</v>
      </c>
      <c r="C4623" s="3" t="s">
        <v>106</v>
      </c>
      <c r="D4623" s="3" t="s">
        <v>107</v>
      </c>
      <c r="E4623" s="3" t="s">
        <v>107</v>
      </c>
      <c r="F4623" s="3">
        <v>3747</v>
      </c>
      <c r="G4623" s="3">
        <f t="shared" si="219"/>
        <v>2001</v>
      </c>
      <c r="H4623" s="4">
        <v>5</v>
      </c>
      <c r="I4623" s="3" t="s">
        <v>36</v>
      </c>
      <c r="J4623" s="3">
        <v>0</v>
      </c>
      <c r="K4623" s="3">
        <v>6</v>
      </c>
      <c r="L4623" s="3">
        <v>1</v>
      </c>
      <c r="M4623" s="3">
        <v>2</v>
      </c>
      <c r="N4623" s="3">
        <v>1</v>
      </c>
      <c r="O4623" s="3">
        <v>1</v>
      </c>
      <c r="P4623" s="3">
        <f t="shared" si="218"/>
        <v>11</v>
      </c>
      <c r="Q4623" s="3">
        <v>153</v>
      </c>
      <c r="R4623" s="3">
        <f t="shared" si="217"/>
        <v>2</v>
      </c>
      <c r="S4623" s="3">
        <v>11</v>
      </c>
      <c r="T4623" s="3">
        <f>IF(AND(H4623&lt;5,S4623&gt;=VLOOKUP(A4623,anni!$A$1:$O$32,6,0)),1,0)</f>
        <v>0</v>
      </c>
    </row>
    <row r="4624" spans="1:20" x14ac:dyDescent="0.3">
      <c r="A4624" s="3">
        <v>2001</v>
      </c>
      <c r="B4624" s="3">
        <v>114</v>
      </c>
      <c r="C4624" s="3" t="s">
        <v>69</v>
      </c>
      <c r="D4624" s="3" t="s">
        <v>147</v>
      </c>
      <c r="E4624" s="3" t="s">
        <v>147</v>
      </c>
      <c r="F4624" s="3">
        <v>4019</v>
      </c>
      <c r="G4624" s="3">
        <f t="shared" si="219"/>
        <v>2001</v>
      </c>
      <c r="H4624" s="4">
        <v>5</v>
      </c>
      <c r="I4624" s="3" t="s">
        <v>36</v>
      </c>
      <c r="J4624" s="3">
        <v>6</v>
      </c>
      <c r="K4624" s="3">
        <v>1</v>
      </c>
      <c r="L4624" s="3">
        <v>2</v>
      </c>
      <c r="M4624" s="3">
        <v>0</v>
      </c>
      <c r="N4624" s="3">
        <v>0</v>
      </c>
      <c r="O4624" s="3">
        <v>2</v>
      </c>
      <c r="P4624" s="3">
        <f t="shared" si="218"/>
        <v>11</v>
      </c>
      <c r="Q4624" s="3">
        <v>153</v>
      </c>
      <c r="R4624" s="3">
        <f t="shared" si="217"/>
        <v>1</v>
      </c>
      <c r="S4624" s="3">
        <v>11</v>
      </c>
      <c r="T4624" s="3">
        <f>IF(AND(H4624&lt;5,S4624&gt;=VLOOKUP(A4624,anni!$A$1:$O$32,6,0)),1,0)</f>
        <v>0</v>
      </c>
    </row>
    <row r="4625" spans="1:20" x14ac:dyDescent="0.3">
      <c r="A4625" s="3">
        <v>2001</v>
      </c>
      <c r="B4625" s="3">
        <v>115</v>
      </c>
      <c r="C4625" s="3" t="s">
        <v>101</v>
      </c>
      <c r="D4625" s="3" t="s">
        <v>117</v>
      </c>
      <c r="E4625" s="3" t="s">
        <v>117</v>
      </c>
      <c r="F4625" s="3">
        <v>4020</v>
      </c>
      <c r="G4625" s="3">
        <f t="shared" si="219"/>
        <v>2001</v>
      </c>
      <c r="H4625" s="4">
        <v>5</v>
      </c>
      <c r="I4625" s="3" t="s">
        <v>36</v>
      </c>
      <c r="J4625" s="3">
        <v>7</v>
      </c>
      <c r="K4625" s="3">
        <v>1</v>
      </c>
      <c r="L4625" s="3">
        <v>2</v>
      </c>
      <c r="M4625" s="3">
        <v>4</v>
      </c>
      <c r="N4625" s="3">
        <v>0</v>
      </c>
      <c r="O4625" s="3">
        <v>1</v>
      </c>
      <c r="P4625" s="3">
        <f t="shared" si="218"/>
        <v>15</v>
      </c>
      <c r="Q4625" s="3">
        <v>85</v>
      </c>
      <c r="R4625" s="3">
        <f t="shared" si="217"/>
        <v>1</v>
      </c>
      <c r="S4625" s="3">
        <v>15</v>
      </c>
      <c r="T4625" s="3">
        <f>IF(AND(H4625&lt;5,S4625&gt;=VLOOKUP(A4625,anni!$A$1:$O$32,6,0)),1,0)</f>
        <v>0</v>
      </c>
    </row>
    <row r="4626" spans="1:20" x14ac:dyDescent="0.3">
      <c r="A4626" s="3">
        <v>2001</v>
      </c>
      <c r="B4626" s="3">
        <v>116</v>
      </c>
      <c r="C4626" s="3" t="s">
        <v>56</v>
      </c>
      <c r="D4626" s="3" t="s">
        <v>57</v>
      </c>
      <c r="E4626" s="3" t="s">
        <v>57</v>
      </c>
      <c r="F4626" s="3">
        <v>4021</v>
      </c>
      <c r="G4626" s="3">
        <f t="shared" si="219"/>
        <v>2001</v>
      </c>
      <c r="H4626" s="4">
        <v>5</v>
      </c>
      <c r="I4626" s="3" t="s">
        <v>36</v>
      </c>
      <c r="J4626" s="3">
        <v>6</v>
      </c>
      <c r="K4626" s="3">
        <v>4</v>
      </c>
      <c r="L4626" s="3">
        <v>1</v>
      </c>
      <c r="M4626" s="3">
        <v>0</v>
      </c>
      <c r="N4626" s="3">
        <v>1</v>
      </c>
      <c r="O4626" s="3">
        <v>0</v>
      </c>
      <c r="P4626" s="3">
        <f t="shared" si="218"/>
        <v>12</v>
      </c>
      <c r="Q4626" s="3">
        <v>132</v>
      </c>
      <c r="R4626" s="3">
        <f t="shared" si="217"/>
        <v>1</v>
      </c>
      <c r="S4626" s="3">
        <v>12</v>
      </c>
      <c r="T4626" s="3">
        <f>IF(AND(H4626&lt;5,S4626&gt;=VLOOKUP(A4626,anni!$A$1:$O$32,6,0)),1,0)</f>
        <v>0</v>
      </c>
    </row>
    <row r="4627" spans="1:20" x14ac:dyDescent="0.3">
      <c r="A4627" s="3">
        <v>2001</v>
      </c>
      <c r="B4627" s="3">
        <v>117</v>
      </c>
      <c r="C4627" s="3" t="s">
        <v>34</v>
      </c>
      <c r="D4627" s="3" t="s">
        <v>41</v>
      </c>
      <c r="E4627" s="3" t="s">
        <v>41</v>
      </c>
      <c r="F4627" s="3">
        <v>3748</v>
      </c>
      <c r="G4627" s="3">
        <f t="shared" si="219"/>
        <v>2001</v>
      </c>
      <c r="H4627" s="4">
        <v>5</v>
      </c>
      <c r="I4627" s="3" t="s">
        <v>36</v>
      </c>
      <c r="J4627" s="3">
        <v>2</v>
      </c>
      <c r="K4627" s="3">
        <v>2</v>
      </c>
      <c r="L4627" s="3">
        <v>0</v>
      </c>
      <c r="M4627" s="3">
        <v>0</v>
      </c>
      <c r="N4627" s="3">
        <v>0</v>
      </c>
      <c r="O4627" s="3">
        <v>0</v>
      </c>
      <c r="P4627" s="3">
        <f t="shared" si="218"/>
        <v>4</v>
      </c>
      <c r="Q4627" s="3">
        <v>244</v>
      </c>
      <c r="R4627" s="3">
        <f t="shared" si="217"/>
        <v>3</v>
      </c>
      <c r="S4627" s="3">
        <v>4</v>
      </c>
      <c r="T4627" s="3">
        <f>IF(AND(H4627&lt;5,S4627&gt;=VLOOKUP(A4627,anni!$A$1:$O$32,6,0)),1,0)</f>
        <v>0</v>
      </c>
    </row>
    <row r="4628" spans="1:20" x14ac:dyDescent="0.3">
      <c r="A4628" s="3">
        <v>2001</v>
      </c>
      <c r="B4628" s="3">
        <v>118</v>
      </c>
      <c r="C4628" s="3" t="s">
        <v>32</v>
      </c>
      <c r="D4628" s="3" t="s">
        <v>143</v>
      </c>
      <c r="E4628" s="3" t="s">
        <v>143</v>
      </c>
      <c r="F4628" s="3">
        <v>4022</v>
      </c>
      <c r="G4628" s="3">
        <f t="shared" si="219"/>
        <v>2001</v>
      </c>
      <c r="H4628" s="4">
        <v>5</v>
      </c>
      <c r="I4628" s="3" t="s">
        <v>36</v>
      </c>
      <c r="J4628" s="3">
        <v>0</v>
      </c>
      <c r="K4628" s="3">
        <v>1</v>
      </c>
      <c r="L4628" s="3">
        <v>0</v>
      </c>
      <c r="M4628" s="3">
        <v>0</v>
      </c>
      <c r="N4628" s="3">
        <v>0</v>
      </c>
      <c r="O4628" s="3">
        <v>0</v>
      </c>
      <c r="P4628" s="3">
        <f t="shared" si="218"/>
        <v>1</v>
      </c>
      <c r="Q4628" s="3">
        <v>275</v>
      </c>
      <c r="R4628" s="3">
        <f t="shared" si="217"/>
        <v>1</v>
      </c>
      <c r="S4628" s="3">
        <v>1</v>
      </c>
      <c r="T4628" s="3">
        <f>IF(AND(H4628&lt;5,S4628&gt;=VLOOKUP(A4628,anni!$A$1:$O$32,6,0)),1,0)</f>
        <v>0</v>
      </c>
    </row>
    <row r="4629" spans="1:20" x14ac:dyDescent="0.3">
      <c r="A4629" s="3">
        <v>2001</v>
      </c>
      <c r="B4629" s="3">
        <v>119</v>
      </c>
      <c r="C4629" s="3" t="s">
        <v>43</v>
      </c>
      <c r="D4629" s="3" t="s">
        <v>91</v>
      </c>
      <c r="E4629" s="3" t="s">
        <v>91</v>
      </c>
      <c r="F4629" s="3">
        <v>3902</v>
      </c>
      <c r="G4629" s="3">
        <f t="shared" si="219"/>
        <v>2001</v>
      </c>
      <c r="H4629" s="4">
        <v>5</v>
      </c>
      <c r="I4629" s="3" t="s">
        <v>36</v>
      </c>
      <c r="P4629" s="3">
        <f t="shared" si="218"/>
        <v>-1</v>
      </c>
      <c r="Q4629" s="3">
        <v>293</v>
      </c>
      <c r="R4629" s="3">
        <f t="shared" si="217"/>
        <v>2</v>
      </c>
      <c r="S4629" s="3">
        <v>-1</v>
      </c>
      <c r="T4629" s="3">
        <f>IF(AND(H4629&lt;5,S4629&gt;=VLOOKUP(A4629,anni!$A$1:$O$32,6,0)),1,0)</f>
        <v>0</v>
      </c>
    </row>
    <row r="4630" spans="1:20" x14ac:dyDescent="0.3">
      <c r="A4630" s="3">
        <v>2001</v>
      </c>
      <c r="B4630" s="3">
        <v>120</v>
      </c>
      <c r="C4630" s="3" t="s">
        <v>32</v>
      </c>
      <c r="D4630" s="3" t="s">
        <v>95</v>
      </c>
      <c r="E4630" s="3" t="s">
        <v>95</v>
      </c>
      <c r="F4630" s="3">
        <v>4140</v>
      </c>
      <c r="G4630" s="3">
        <f t="shared" si="219"/>
        <v>2001</v>
      </c>
      <c r="H4630" s="4">
        <v>3</v>
      </c>
      <c r="I4630" s="3" t="s">
        <v>36</v>
      </c>
      <c r="J4630" s="3">
        <v>0</v>
      </c>
      <c r="K4630" s="3">
        <v>0</v>
      </c>
      <c r="L4630" s="3">
        <v>0</v>
      </c>
      <c r="M4630" s="3">
        <v>0</v>
      </c>
      <c r="N4630" s="3">
        <v>0</v>
      </c>
      <c r="O4630" s="3">
        <v>1</v>
      </c>
      <c r="P4630" s="3">
        <f t="shared" si="218"/>
        <v>1.4</v>
      </c>
      <c r="Q4630" s="3">
        <v>275</v>
      </c>
      <c r="R4630" s="3">
        <f t="shared" si="217"/>
        <v>1</v>
      </c>
      <c r="S4630" s="3">
        <v>1</v>
      </c>
      <c r="T4630" s="3">
        <f>IF(AND(H4630&lt;5,S4630&gt;=VLOOKUP(A4630,anni!$A$1:$O$32,6,0)),1,0)</f>
        <v>0</v>
      </c>
    </row>
    <row r="4631" spans="1:20" x14ac:dyDescent="0.3">
      <c r="A4631" s="3">
        <v>2001</v>
      </c>
      <c r="B4631" s="3">
        <v>121</v>
      </c>
      <c r="C4631" s="3" t="s">
        <v>45</v>
      </c>
      <c r="D4631" s="3" t="s">
        <v>74</v>
      </c>
      <c r="E4631" s="3" t="s">
        <v>74</v>
      </c>
      <c r="F4631" s="3">
        <v>4023</v>
      </c>
      <c r="G4631" s="3">
        <f t="shared" si="219"/>
        <v>2001</v>
      </c>
      <c r="H4631" s="4">
        <v>5</v>
      </c>
      <c r="I4631" s="3" t="s">
        <v>36</v>
      </c>
      <c r="J4631" s="3">
        <v>7</v>
      </c>
      <c r="K4631" s="3">
        <v>6</v>
      </c>
      <c r="L4631" s="3">
        <v>2</v>
      </c>
      <c r="M4631" s="3">
        <v>4</v>
      </c>
      <c r="N4631" s="3">
        <v>0</v>
      </c>
      <c r="O4631" s="3">
        <v>0</v>
      </c>
      <c r="P4631" s="3">
        <f t="shared" si="218"/>
        <v>19</v>
      </c>
      <c r="Q4631" s="3">
        <v>36</v>
      </c>
      <c r="R4631" s="3">
        <f t="shared" si="217"/>
        <v>1</v>
      </c>
      <c r="S4631" s="3">
        <v>19</v>
      </c>
      <c r="T4631" s="3">
        <f>IF(AND(H4631&lt;5,S4631&gt;=VLOOKUP(A4631,anni!$A$1:$O$32,6,0)),1,0)</f>
        <v>0</v>
      </c>
    </row>
    <row r="4632" spans="1:20" x14ac:dyDescent="0.3">
      <c r="A4632" s="3">
        <v>2001</v>
      </c>
      <c r="B4632" s="3">
        <v>122</v>
      </c>
      <c r="C4632" s="3" t="s">
        <v>34</v>
      </c>
      <c r="D4632" s="3" t="s">
        <v>103</v>
      </c>
      <c r="E4632" s="3" t="s">
        <v>103</v>
      </c>
      <c r="F4632" s="3">
        <v>4024</v>
      </c>
      <c r="G4632" s="3">
        <f t="shared" si="219"/>
        <v>2001</v>
      </c>
      <c r="H4632" s="4">
        <v>5</v>
      </c>
      <c r="I4632" s="3" t="s">
        <v>36</v>
      </c>
      <c r="J4632" s="3">
        <v>0</v>
      </c>
      <c r="K4632" s="3">
        <v>0</v>
      </c>
      <c r="L4632" s="3">
        <v>0</v>
      </c>
      <c r="M4632" s="3">
        <v>0</v>
      </c>
      <c r="N4632" s="3">
        <v>0</v>
      </c>
      <c r="O4632" s="3">
        <v>0</v>
      </c>
      <c r="P4632" s="3">
        <f t="shared" si="218"/>
        <v>0</v>
      </c>
      <c r="Q4632" s="3">
        <v>286</v>
      </c>
      <c r="R4632" s="3">
        <f t="shared" si="217"/>
        <v>1</v>
      </c>
      <c r="S4632" s="3">
        <v>0</v>
      </c>
      <c r="T4632" s="3">
        <f>IF(AND(H4632&lt;5,S4632&gt;=VLOOKUP(A4632,anni!$A$1:$O$32,6,0)),1,0)</f>
        <v>0</v>
      </c>
    </row>
    <row r="4633" spans="1:20" x14ac:dyDescent="0.3">
      <c r="A4633" s="3">
        <v>2001</v>
      </c>
      <c r="B4633" s="3">
        <v>123</v>
      </c>
      <c r="C4633" s="3" t="s">
        <v>34</v>
      </c>
      <c r="D4633" s="3" t="s">
        <v>41</v>
      </c>
      <c r="E4633" s="3" t="s">
        <v>41</v>
      </c>
      <c r="F4633" s="3">
        <v>3903</v>
      </c>
      <c r="G4633" s="3">
        <f t="shared" si="219"/>
        <v>2001</v>
      </c>
      <c r="H4633" s="4">
        <v>5</v>
      </c>
      <c r="I4633" s="3" t="s">
        <v>36</v>
      </c>
      <c r="J4633" s="3">
        <v>6</v>
      </c>
      <c r="K4633" s="3">
        <v>6</v>
      </c>
      <c r="L4633" s="3">
        <v>2</v>
      </c>
      <c r="M4633" s="3">
        <v>0</v>
      </c>
      <c r="N4633" s="3">
        <v>0</v>
      </c>
      <c r="O4633" s="3">
        <v>0</v>
      </c>
      <c r="P4633" s="3">
        <f t="shared" si="218"/>
        <v>14</v>
      </c>
      <c r="Q4633" s="3">
        <v>110</v>
      </c>
      <c r="R4633" s="3">
        <f t="shared" si="217"/>
        <v>2</v>
      </c>
      <c r="S4633" s="3">
        <v>14</v>
      </c>
      <c r="T4633" s="3">
        <f>IF(AND(H4633&lt;5,S4633&gt;=VLOOKUP(A4633,anni!$A$1:$O$32,6,0)),1,0)</f>
        <v>0</v>
      </c>
    </row>
    <row r="4634" spans="1:20" x14ac:dyDescent="0.3">
      <c r="A4634" s="3">
        <v>2001</v>
      </c>
      <c r="B4634" s="3">
        <v>124</v>
      </c>
      <c r="C4634" s="3" t="s">
        <v>47</v>
      </c>
      <c r="D4634" s="3" t="s">
        <v>48</v>
      </c>
      <c r="E4634" s="3" t="s">
        <v>48</v>
      </c>
      <c r="F4634" s="3">
        <v>4025</v>
      </c>
      <c r="G4634" s="3">
        <f t="shared" si="219"/>
        <v>2001</v>
      </c>
      <c r="H4634" s="4">
        <v>5</v>
      </c>
      <c r="I4634" s="3" t="s">
        <v>36</v>
      </c>
      <c r="J4634" s="3">
        <v>6</v>
      </c>
      <c r="K4634" s="3">
        <v>6</v>
      </c>
      <c r="L4634" s="3">
        <v>2</v>
      </c>
      <c r="M4634" s="3">
        <v>0</v>
      </c>
      <c r="N4634" s="3">
        <v>0</v>
      </c>
      <c r="O4634" s="3">
        <v>0</v>
      </c>
      <c r="P4634" s="3">
        <f t="shared" si="218"/>
        <v>14</v>
      </c>
      <c r="Q4634" s="3">
        <v>110</v>
      </c>
      <c r="R4634" s="3">
        <f t="shared" si="217"/>
        <v>1</v>
      </c>
      <c r="S4634" s="3">
        <v>14</v>
      </c>
      <c r="T4634" s="3">
        <f>IF(AND(H4634&lt;5,S4634&gt;=VLOOKUP(A4634,anni!$A$1:$O$32,6,0)),1,0)</f>
        <v>0</v>
      </c>
    </row>
    <row r="4635" spans="1:20" x14ac:dyDescent="0.3">
      <c r="A4635" s="3">
        <v>2001</v>
      </c>
      <c r="B4635" s="3">
        <v>125</v>
      </c>
      <c r="C4635" s="3" t="s">
        <v>69</v>
      </c>
      <c r="D4635" s="3" t="s">
        <v>70</v>
      </c>
      <c r="E4635" s="3" t="s">
        <v>70</v>
      </c>
      <c r="F4635" s="3">
        <v>4180</v>
      </c>
      <c r="G4635" s="3">
        <f t="shared" si="219"/>
        <v>2001</v>
      </c>
      <c r="H4635" s="4">
        <v>2</v>
      </c>
      <c r="I4635" s="3" t="s">
        <v>31</v>
      </c>
      <c r="J4635" s="3">
        <v>5</v>
      </c>
      <c r="K4635" s="3">
        <v>3</v>
      </c>
      <c r="L4635" s="3">
        <v>2</v>
      </c>
      <c r="M4635" s="3">
        <v>1</v>
      </c>
      <c r="N4635" s="3">
        <v>0</v>
      </c>
      <c r="O4635" s="3">
        <v>1</v>
      </c>
      <c r="P4635" s="3">
        <f t="shared" si="218"/>
        <v>19.200000000000003</v>
      </c>
      <c r="Q4635" s="3">
        <v>132</v>
      </c>
      <c r="R4635" s="3">
        <f t="shared" si="217"/>
        <v>1</v>
      </c>
      <c r="S4635" s="3">
        <v>12</v>
      </c>
      <c r="T4635" s="3">
        <f>IF(AND(H4635&lt;5,S4635&gt;=VLOOKUP(A4635,anni!$A$1:$O$32,6,0)),1,0)</f>
        <v>0</v>
      </c>
    </row>
    <row r="4636" spans="1:20" x14ac:dyDescent="0.3">
      <c r="A4636" s="3">
        <v>2001</v>
      </c>
      <c r="B4636" s="3">
        <v>126</v>
      </c>
      <c r="C4636" s="3" t="s">
        <v>59</v>
      </c>
      <c r="D4636" s="3" t="s">
        <v>128</v>
      </c>
      <c r="E4636" s="3" t="s">
        <v>128</v>
      </c>
      <c r="F4636" s="3">
        <v>4026</v>
      </c>
      <c r="G4636" s="3">
        <f t="shared" si="219"/>
        <v>2001</v>
      </c>
      <c r="H4636" s="4">
        <v>5</v>
      </c>
      <c r="I4636" s="3" t="s">
        <v>36</v>
      </c>
      <c r="J4636" s="3">
        <v>7</v>
      </c>
      <c r="K4636" s="3">
        <v>0</v>
      </c>
      <c r="L4636" s="3">
        <v>2</v>
      </c>
      <c r="M4636" s="3">
        <v>1</v>
      </c>
      <c r="N4636" s="3">
        <v>0</v>
      </c>
      <c r="O4636" s="3">
        <v>0</v>
      </c>
      <c r="P4636" s="3">
        <f t="shared" si="218"/>
        <v>10</v>
      </c>
      <c r="Q4636" s="3">
        <v>175</v>
      </c>
      <c r="R4636" s="3">
        <f t="shared" si="217"/>
        <v>1</v>
      </c>
      <c r="S4636" s="3">
        <v>10</v>
      </c>
      <c r="T4636" s="3">
        <f>IF(AND(H4636&lt;5,S4636&gt;=VLOOKUP(A4636,anni!$A$1:$O$32,6,0)),1,0)</f>
        <v>0</v>
      </c>
    </row>
    <row r="4637" spans="1:20" x14ac:dyDescent="0.3">
      <c r="A4637" s="3">
        <v>2001</v>
      </c>
      <c r="B4637" s="3">
        <v>127</v>
      </c>
      <c r="C4637" s="3" t="s">
        <v>45</v>
      </c>
      <c r="D4637" s="3" t="s">
        <v>49</v>
      </c>
      <c r="E4637" s="3" t="s">
        <v>49</v>
      </c>
      <c r="F4637" s="3">
        <v>4181</v>
      </c>
      <c r="G4637" s="3">
        <f t="shared" si="219"/>
        <v>2001</v>
      </c>
      <c r="H4637" s="4">
        <v>2</v>
      </c>
      <c r="I4637" s="3" t="s">
        <v>31</v>
      </c>
      <c r="J4637" s="3">
        <v>7</v>
      </c>
      <c r="K4637" s="3">
        <v>4</v>
      </c>
      <c r="L4637" s="3">
        <v>1</v>
      </c>
      <c r="M4637" s="3">
        <v>0</v>
      </c>
      <c r="N4637" s="3">
        <v>0</v>
      </c>
      <c r="O4637" s="3">
        <v>0</v>
      </c>
      <c r="P4637" s="3">
        <f t="shared" si="218"/>
        <v>19.200000000000003</v>
      </c>
      <c r="Q4637" s="3">
        <v>132</v>
      </c>
      <c r="R4637" s="3">
        <f t="shared" si="217"/>
        <v>2</v>
      </c>
      <c r="S4637" s="3">
        <v>12</v>
      </c>
      <c r="T4637" s="3">
        <f>IF(AND(H4637&lt;5,S4637&gt;=VLOOKUP(A4637,anni!$A$1:$O$32,6,0)),1,0)</f>
        <v>0</v>
      </c>
    </row>
    <row r="4638" spans="1:20" x14ac:dyDescent="0.3">
      <c r="A4638" s="3">
        <v>2001</v>
      </c>
      <c r="B4638" s="3">
        <v>128</v>
      </c>
      <c r="C4638" s="3" t="s">
        <v>56</v>
      </c>
      <c r="D4638" s="3" t="s">
        <v>85</v>
      </c>
      <c r="E4638" s="3" t="s">
        <v>85</v>
      </c>
      <c r="F4638" s="3">
        <v>4141</v>
      </c>
      <c r="G4638" s="3">
        <f t="shared" si="219"/>
        <v>2001</v>
      </c>
      <c r="H4638" s="4">
        <v>3</v>
      </c>
      <c r="I4638" s="3" t="s">
        <v>36</v>
      </c>
      <c r="J4638" s="3">
        <v>7</v>
      </c>
      <c r="K4638" s="3">
        <v>1</v>
      </c>
      <c r="L4638" s="3">
        <v>4</v>
      </c>
      <c r="M4638" s="3">
        <v>0</v>
      </c>
      <c r="N4638" s="3">
        <v>0</v>
      </c>
      <c r="O4638" s="3">
        <v>0</v>
      </c>
      <c r="P4638" s="3">
        <f t="shared" si="218"/>
        <v>16.799999999999997</v>
      </c>
      <c r="Q4638" s="3">
        <v>132</v>
      </c>
      <c r="R4638" s="3">
        <f t="shared" si="217"/>
        <v>3</v>
      </c>
      <c r="S4638" s="3">
        <v>12</v>
      </c>
      <c r="T4638" s="3">
        <f>IF(AND(H4638&lt;5,S4638&gt;=VLOOKUP(A4638,anni!$A$1:$O$32,6,0)),1,0)</f>
        <v>0</v>
      </c>
    </row>
    <row r="4639" spans="1:20" x14ac:dyDescent="0.3">
      <c r="A4639" s="3">
        <v>2001</v>
      </c>
      <c r="B4639" s="3">
        <v>129</v>
      </c>
      <c r="C4639" s="3" t="s">
        <v>50</v>
      </c>
      <c r="D4639" s="3" t="s">
        <v>120</v>
      </c>
      <c r="E4639" s="3" t="s">
        <v>120</v>
      </c>
      <c r="F4639" s="3">
        <v>4182</v>
      </c>
      <c r="G4639" s="3">
        <f t="shared" si="219"/>
        <v>2001</v>
      </c>
      <c r="H4639" s="4">
        <v>2</v>
      </c>
      <c r="I4639" s="3" t="s">
        <v>31</v>
      </c>
      <c r="J4639" s="3">
        <v>1</v>
      </c>
      <c r="K4639" s="3">
        <v>0</v>
      </c>
      <c r="L4639" s="3">
        <v>0</v>
      </c>
      <c r="M4639" s="3">
        <v>0</v>
      </c>
      <c r="N4639" s="3">
        <v>1</v>
      </c>
      <c r="O4639" s="3">
        <v>0</v>
      </c>
      <c r="P4639" s="3">
        <f t="shared" si="218"/>
        <v>3.2</v>
      </c>
      <c r="Q4639" s="3">
        <v>261</v>
      </c>
      <c r="R4639" s="3">
        <f t="shared" si="217"/>
        <v>1</v>
      </c>
      <c r="S4639" s="3">
        <v>2</v>
      </c>
      <c r="T4639" s="3">
        <f>IF(AND(H4639&lt;5,S4639&gt;=VLOOKUP(A4639,anni!$A$1:$O$32,6,0)),1,0)</f>
        <v>0</v>
      </c>
    </row>
    <row r="4640" spans="1:20" x14ac:dyDescent="0.3">
      <c r="A4640" s="3">
        <v>2001</v>
      </c>
      <c r="B4640" s="3">
        <v>130</v>
      </c>
      <c r="C4640" s="3" t="s">
        <v>135</v>
      </c>
      <c r="D4640" s="3" t="s">
        <v>145</v>
      </c>
      <c r="E4640" s="3" t="s">
        <v>145</v>
      </c>
      <c r="F4640" s="3">
        <v>4093</v>
      </c>
      <c r="G4640" s="3">
        <f t="shared" si="219"/>
        <v>2001</v>
      </c>
      <c r="H4640" s="4">
        <v>4</v>
      </c>
      <c r="I4640" s="3" t="s">
        <v>36</v>
      </c>
      <c r="J4640" s="3">
        <v>0</v>
      </c>
      <c r="K4640" s="3">
        <v>1</v>
      </c>
      <c r="L4640" s="3">
        <v>0</v>
      </c>
      <c r="M4640" s="3">
        <v>0</v>
      </c>
      <c r="N4640" s="3">
        <v>0</v>
      </c>
      <c r="O4640" s="3">
        <v>0</v>
      </c>
      <c r="P4640" s="3">
        <f t="shared" si="218"/>
        <v>1.2</v>
      </c>
      <c r="Q4640" s="3">
        <v>275</v>
      </c>
      <c r="R4640" s="3">
        <f t="shared" si="217"/>
        <v>1</v>
      </c>
      <c r="S4640" s="3">
        <v>1</v>
      </c>
      <c r="T4640" s="3">
        <f>IF(AND(H4640&lt;5,S4640&gt;=VLOOKUP(A4640,anni!$A$1:$O$32,6,0)),1,0)</f>
        <v>0</v>
      </c>
    </row>
    <row r="4641" spans="1:20" x14ac:dyDescent="0.3">
      <c r="A4641" s="3">
        <v>2001</v>
      </c>
      <c r="B4641" s="3">
        <v>131</v>
      </c>
      <c r="C4641" s="3" t="s">
        <v>37</v>
      </c>
      <c r="D4641" s="3" t="s">
        <v>55</v>
      </c>
      <c r="E4641" s="3" t="s">
        <v>55</v>
      </c>
      <c r="F4641" s="3">
        <v>4027</v>
      </c>
      <c r="G4641" s="3">
        <f t="shared" si="219"/>
        <v>2001</v>
      </c>
      <c r="H4641" s="4">
        <v>5</v>
      </c>
      <c r="I4641" s="3" t="s">
        <v>36</v>
      </c>
      <c r="J4641" s="3">
        <v>6</v>
      </c>
      <c r="K4641" s="3">
        <v>2</v>
      </c>
      <c r="L4641" s="3">
        <v>1</v>
      </c>
      <c r="M4641" s="3">
        <v>0</v>
      </c>
      <c r="N4641" s="3">
        <v>0</v>
      </c>
      <c r="O4641" s="3">
        <v>0</v>
      </c>
      <c r="P4641" s="3">
        <f t="shared" si="218"/>
        <v>9</v>
      </c>
      <c r="Q4641" s="3">
        <v>191</v>
      </c>
      <c r="R4641" s="3">
        <f t="shared" ref="R4641:R4704" si="220">COUNTIF($F$609:$F$5991,F4641)</f>
        <v>1</v>
      </c>
      <c r="S4641" s="3">
        <v>9</v>
      </c>
      <c r="T4641" s="3">
        <f>IF(AND(H4641&lt;5,S4641&gt;=VLOOKUP(A4641,anni!$A$1:$O$32,6,0)),1,0)</f>
        <v>0</v>
      </c>
    </row>
    <row r="4642" spans="1:20" x14ac:dyDescent="0.3">
      <c r="A4642" s="3">
        <v>2001</v>
      </c>
      <c r="B4642" s="3">
        <v>132</v>
      </c>
      <c r="C4642" s="3" t="s">
        <v>50</v>
      </c>
      <c r="D4642" s="3" t="s">
        <v>51</v>
      </c>
      <c r="E4642" s="3" t="s">
        <v>51</v>
      </c>
      <c r="F4642" s="3">
        <v>3985</v>
      </c>
      <c r="G4642" s="3">
        <f t="shared" si="219"/>
        <v>2001</v>
      </c>
      <c r="H4642" s="4">
        <v>2</v>
      </c>
      <c r="I4642" s="3" t="s">
        <v>31</v>
      </c>
      <c r="J4642" s="3">
        <v>7</v>
      </c>
      <c r="K4642" s="3">
        <v>3</v>
      </c>
      <c r="L4642" s="3">
        <v>2</v>
      </c>
      <c r="M4642" s="3">
        <v>0</v>
      </c>
      <c r="N4642" s="3">
        <v>1</v>
      </c>
      <c r="O4642" s="3">
        <v>0</v>
      </c>
      <c r="P4642" s="3">
        <f t="shared" si="218"/>
        <v>20.8</v>
      </c>
      <c r="Q4642" s="3">
        <v>125</v>
      </c>
      <c r="R4642" s="3">
        <f t="shared" si="220"/>
        <v>3</v>
      </c>
      <c r="S4642" s="3">
        <v>13</v>
      </c>
      <c r="T4642" s="3">
        <f>IF(AND(H4642&lt;5,S4642&gt;=VLOOKUP(A4642,anni!$A$1:$O$32,6,0)),1,0)</f>
        <v>0</v>
      </c>
    </row>
    <row r="4643" spans="1:20" x14ac:dyDescent="0.3">
      <c r="A4643" s="3">
        <v>2001</v>
      </c>
      <c r="B4643" s="3">
        <v>133</v>
      </c>
      <c r="C4643" s="3" t="s">
        <v>34</v>
      </c>
      <c r="D4643" s="3" t="s">
        <v>64</v>
      </c>
      <c r="E4643" s="3" t="s">
        <v>64</v>
      </c>
      <c r="F4643" s="3">
        <v>4028</v>
      </c>
      <c r="G4643" s="3">
        <f t="shared" si="219"/>
        <v>2001</v>
      </c>
      <c r="H4643" s="4">
        <v>5</v>
      </c>
      <c r="I4643" s="3" t="s">
        <v>36</v>
      </c>
      <c r="J4643" s="3">
        <v>7</v>
      </c>
      <c r="K4643" s="3">
        <v>1</v>
      </c>
      <c r="L4643" s="3">
        <v>2</v>
      </c>
      <c r="M4643" s="3">
        <v>1</v>
      </c>
      <c r="N4643" s="3">
        <v>3</v>
      </c>
      <c r="O4643" s="3">
        <v>1</v>
      </c>
      <c r="P4643" s="3">
        <f t="shared" ref="P4643:P4706" si="221">IF(T4643=0,IF(S4643=-1,-1,S4643*HLOOKUP(H4643,$U$1:$Y$2,2,0)),0)</f>
        <v>15</v>
      </c>
      <c r="Q4643" s="3">
        <v>85</v>
      </c>
      <c r="R4643" s="3">
        <f t="shared" si="220"/>
        <v>1</v>
      </c>
      <c r="S4643" s="3">
        <v>15</v>
      </c>
      <c r="T4643" s="3">
        <f>IF(AND(H4643&lt;5,S4643&gt;=VLOOKUP(A4643,anni!$A$1:$O$32,6,0)),1,0)</f>
        <v>0</v>
      </c>
    </row>
    <row r="4644" spans="1:20" x14ac:dyDescent="0.3">
      <c r="A4644" s="3">
        <v>2001</v>
      </c>
      <c r="B4644" s="3">
        <v>134</v>
      </c>
      <c r="C4644" s="3" t="s">
        <v>43</v>
      </c>
      <c r="D4644" s="3" t="s">
        <v>92</v>
      </c>
      <c r="E4644" s="3" t="s">
        <v>92</v>
      </c>
      <c r="F4644" s="3">
        <v>4205</v>
      </c>
      <c r="G4644" s="3">
        <f t="shared" si="219"/>
        <v>2001</v>
      </c>
      <c r="H4644" s="4">
        <v>1</v>
      </c>
      <c r="I4644" s="3" t="s">
        <v>31</v>
      </c>
      <c r="J4644" s="3">
        <v>0</v>
      </c>
      <c r="K4644" s="3">
        <v>1</v>
      </c>
      <c r="L4644" s="3">
        <v>0</v>
      </c>
      <c r="M4644" s="3">
        <v>0</v>
      </c>
      <c r="N4644" s="3">
        <v>0</v>
      </c>
      <c r="O4644" s="3">
        <v>0</v>
      </c>
      <c r="P4644" s="3">
        <f t="shared" si="221"/>
        <v>1.8</v>
      </c>
      <c r="Q4644" s="3">
        <v>275</v>
      </c>
      <c r="R4644" s="3">
        <f t="shared" si="220"/>
        <v>1</v>
      </c>
      <c r="S4644" s="3">
        <v>1</v>
      </c>
      <c r="T4644" s="3">
        <f>IF(AND(H4644&lt;5,S4644&gt;=VLOOKUP(A4644,anni!$A$1:$O$32,6,0)),1,0)</f>
        <v>0</v>
      </c>
    </row>
    <row r="4645" spans="1:20" x14ac:dyDescent="0.3">
      <c r="A4645" s="3">
        <v>2001</v>
      </c>
      <c r="B4645" s="3">
        <v>135</v>
      </c>
      <c r="C4645" s="3" t="s">
        <v>56</v>
      </c>
      <c r="D4645" s="3" t="s">
        <v>57</v>
      </c>
      <c r="E4645" s="3" t="s">
        <v>57</v>
      </c>
      <c r="F4645" s="3">
        <v>3986</v>
      </c>
      <c r="G4645" s="3">
        <f t="shared" si="219"/>
        <v>2001</v>
      </c>
      <c r="H4645" s="4">
        <v>2</v>
      </c>
      <c r="I4645" s="3" t="s">
        <v>31</v>
      </c>
      <c r="J4645" s="3">
        <v>7</v>
      </c>
      <c r="K4645" s="3">
        <v>3</v>
      </c>
      <c r="L4645" s="3">
        <v>2</v>
      </c>
      <c r="M4645" s="3">
        <v>0</v>
      </c>
      <c r="N4645" s="3">
        <v>0</v>
      </c>
      <c r="O4645" s="3">
        <v>0</v>
      </c>
      <c r="P4645" s="3">
        <f t="shared" si="221"/>
        <v>19.200000000000003</v>
      </c>
      <c r="Q4645" s="3">
        <v>132</v>
      </c>
      <c r="R4645" s="3">
        <f t="shared" si="220"/>
        <v>5</v>
      </c>
      <c r="S4645" s="3">
        <v>12</v>
      </c>
      <c r="T4645" s="3">
        <f>IF(AND(H4645&lt;5,S4645&gt;=VLOOKUP(A4645,anni!$A$1:$O$32,6,0)),1,0)</f>
        <v>0</v>
      </c>
    </row>
    <row r="4646" spans="1:20" x14ac:dyDescent="0.3">
      <c r="A4646" s="3">
        <v>2001</v>
      </c>
      <c r="B4646" s="3">
        <v>136</v>
      </c>
      <c r="C4646" s="3" t="s">
        <v>47</v>
      </c>
      <c r="D4646" s="3" t="s">
        <v>73</v>
      </c>
      <c r="E4646" s="3" t="s">
        <v>73</v>
      </c>
      <c r="F4646" s="3">
        <v>4183</v>
      </c>
      <c r="G4646" s="3">
        <f t="shared" si="219"/>
        <v>2001</v>
      </c>
      <c r="H4646" s="4">
        <v>2</v>
      </c>
      <c r="I4646" s="3" t="s">
        <v>31</v>
      </c>
      <c r="J4646" s="3">
        <v>0</v>
      </c>
      <c r="K4646" s="3">
        <v>0</v>
      </c>
      <c r="L4646" s="3">
        <v>0</v>
      </c>
      <c r="M4646" s="3">
        <v>0</v>
      </c>
      <c r="N4646" s="3">
        <v>0</v>
      </c>
      <c r="O4646" s="3">
        <v>0</v>
      </c>
      <c r="P4646" s="3">
        <f t="shared" si="221"/>
        <v>0</v>
      </c>
      <c r="Q4646" s="3">
        <v>286</v>
      </c>
      <c r="R4646" s="3">
        <f t="shared" si="220"/>
        <v>1</v>
      </c>
      <c r="S4646" s="3">
        <v>0</v>
      </c>
      <c r="T4646" s="3">
        <f>IF(AND(H4646&lt;5,S4646&gt;=VLOOKUP(A4646,anni!$A$1:$O$32,6,0)),1,0)</f>
        <v>0</v>
      </c>
    </row>
    <row r="4647" spans="1:20" x14ac:dyDescent="0.3">
      <c r="A4647" s="3">
        <v>2001</v>
      </c>
      <c r="B4647" s="3">
        <v>137</v>
      </c>
      <c r="C4647" s="3" t="s">
        <v>32</v>
      </c>
      <c r="D4647" s="3" t="s">
        <v>143</v>
      </c>
      <c r="E4647" s="3" t="s">
        <v>143</v>
      </c>
      <c r="F4647" s="3">
        <v>4029</v>
      </c>
      <c r="G4647" s="3">
        <f t="shared" si="219"/>
        <v>2001</v>
      </c>
      <c r="H4647" s="4">
        <v>5</v>
      </c>
      <c r="I4647" s="3" t="s">
        <v>36</v>
      </c>
      <c r="J4647" s="3">
        <v>5</v>
      </c>
      <c r="K4647" s="3">
        <v>4</v>
      </c>
      <c r="L4647" s="3">
        <v>2</v>
      </c>
      <c r="M4647" s="3">
        <v>0</v>
      </c>
      <c r="N4647" s="3">
        <v>0</v>
      </c>
      <c r="O4647" s="3">
        <v>0</v>
      </c>
      <c r="P4647" s="3">
        <f t="shared" si="221"/>
        <v>11</v>
      </c>
      <c r="Q4647" s="3">
        <v>153</v>
      </c>
      <c r="R4647" s="3">
        <f t="shared" si="220"/>
        <v>1</v>
      </c>
      <c r="S4647" s="3">
        <v>11</v>
      </c>
      <c r="T4647" s="3">
        <f>IF(AND(H4647&lt;5,S4647&gt;=VLOOKUP(A4647,anni!$A$1:$O$32,6,0)),1,0)</f>
        <v>0</v>
      </c>
    </row>
    <row r="4648" spans="1:20" x14ac:dyDescent="0.3">
      <c r="A4648" s="3">
        <v>2001</v>
      </c>
      <c r="B4648" s="3">
        <v>138</v>
      </c>
      <c r="C4648" s="3" t="s">
        <v>34</v>
      </c>
      <c r="D4648" s="3" t="s">
        <v>35</v>
      </c>
      <c r="E4648" s="3" t="s">
        <v>35</v>
      </c>
      <c r="F4648" s="3">
        <v>3972</v>
      </c>
      <c r="G4648" s="3">
        <f t="shared" si="219"/>
        <v>2001</v>
      </c>
      <c r="H4648" s="4">
        <v>3</v>
      </c>
      <c r="I4648" s="3" t="s">
        <v>36</v>
      </c>
      <c r="J4648" s="3">
        <v>6</v>
      </c>
      <c r="K4648" s="3">
        <v>1</v>
      </c>
      <c r="L4648" s="3">
        <v>4</v>
      </c>
      <c r="M4648" s="3">
        <v>2</v>
      </c>
      <c r="N4648" s="3">
        <v>0</v>
      </c>
      <c r="O4648" s="3">
        <v>3</v>
      </c>
      <c r="P4648" s="3">
        <f t="shared" si="221"/>
        <v>22.4</v>
      </c>
      <c r="Q4648" s="3">
        <v>76</v>
      </c>
      <c r="R4648" s="3">
        <f t="shared" si="220"/>
        <v>4</v>
      </c>
      <c r="S4648" s="3">
        <v>16</v>
      </c>
      <c r="T4648" s="3">
        <f>IF(AND(H4648&lt;5,S4648&gt;=VLOOKUP(A4648,anni!$A$1:$O$32,6,0)),1,0)</f>
        <v>0</v>
      </c>
    </row>
    <row r="4649" spans="1:20" x14ac:dyDescent="0.3">
      <c r="A4649" s="3">
        <v>2001</v>
      </c>
      <c r="B4649" s="3">
        <v>139</v>
      </c>
      <c r="C4649" s="3" t="s">
        <v>47</v>
      </c>
      <c r="D4649" s="3" t="s">
        <v>121</v>
      </c>
      <c r="E4649" s="3" t="s">
        <v>121</v>
      </c>
      <c r="F4649" s="3">
        <v>4094</v>
      </c>
      <c r="G4649" s="3">
        <f t="shared" si="219"/>
        <v>2001</v>
      </c>
      <c r="H4649" s="4">
        <v>4</v>
      </c>
      <c r="I4649" s="3" t="s">
        <v>36</v>
      </c>
      <c r="J4649" s="3">
        <v>0</v>
      </c>
      <c r="K4649" s="3">
        <v>5</v>
      </c>
      <c r="L4649" s="3">
        <v>0</v>
      </c>
      <c r="M4649" s="3">
        <v>3</v>
      </c>
      <c r="N4649" s="3">
        <v>0</v>
      </c>
      <c r="O4649" s="3">
        <v>1</v>
      </c>
      <c r="P4649" s="3">
        <f t="shared" si="221"/>
        <v>10.799999999999999</v>
      </c>
      <c r="Q4649" s="3">
        <v>191</v>
      </c>
      <c r="R4649" s="3">
        <f t="shared" si="220"/>
        <v>1</v>
      </c>
      <c r="S4649" s="3">
        <v>9</v>
      </c>
      <c r="T4649" s="3">
        <f>IF(AND(H4649&lt;5,S4649&gt;=VLOOKUP(A4649,anni!$A$1:$O$32,6,0)),1,0)</f>
        <v>0</v>
      </c>
    </row>
    <row r="4650" spans="1:20" x14ac:dyDescent="0.3">
      <c r="A4650" s="3">
        <v>2001</v>
      </c>
      <c r="B4650" s="3">
        <v>140</v>
      </c>
      <c r="C4650" s="3" t="s">
        <v>34</v>
      </c>
      <c r="D4650" s="3" t="s">
        <v>41</v>
      </c>
      <c r="E4650" s="3" t="s">
        <v>41</v>
      </c>
      <c r="F4650" s="3">
        <v>4030</v>
      </c>
      <c r="G4650" s="3">
        <f t="shared" si="219"/>
        <v>2001</v>
      </c>
      <c r="H4650" s="4">
        <v>5</v>
      </c>
      <c r="I4650" s="3" t="s">
        <v>36</v>
      </c>
      <c r="J4650" s="3">
        <v>6</v>
      </c>
      <c r="K4650" s="3">
        <v>0</v>
      </c>
      <c r="L4650" s="3">
        <v>1</v>
      </c>
      <c r="M4650" s="3">
        <v>0</v>
      </c>
      <c r="N4650" s="3">
        <v>0</v>
      </c>
      <c r="O4650" s="3">
        <v>0</v>
      </c>
      <c r="P4650" s="3">
        <f t="shared" si="221"/>
        <v>7</v>
      </c>
      <c r="Q4650" s="3">
        <v>215</v>
      </c>
      <c r="R4650" s="3">
        <f t="shared" si="220"/>
        <v>1</v>
      </c>
      <c r="S4650" s="3">
        <v>7</v>
      </c>
      <c r="T4650" s="3">
        <f>IF(AND(H4650&lt;5,S4650&gt;=VLOOKUP(A4650,anni!$A$1:$O$32,6,0)),1,0)</f>
        <v>0</v>
      </c>
    </row>
    <row r="4651" spans="1:20" x14ac:dyDescent="0.3">
      <c r="A4651" s="3">
        <v>2001</v>
      </c>
      <c r="B4651" s="3">
        <v>141</v>
      </c>
      <c r="C4651" s="3" t="s">
        <v>32</v>
      </c>
      <c r="D4651" s="3" t="s">
        <v>61</v>
      </c>
      <c r="E4651" s="3" t="s">
        <v>61</v>
      </c>
      <c r="F4651" s="3">
        <v>4184</v>
      </c>
      <c r="G4651" s="3">
        <f t="shared" si="219"/>
        <v>2001</v>
      </c>
      <c r="H4651" s="4">
        <v>2</v>
      </c>
      <c r="I4651" s="3" t="s">
        <v>31</v>
      </c>
      <c r="J4651" s="3">
        <v>7</v>
      </c>
      <c r="K4651" s="3">
        <v>0</v>
      </c>
      <c r="L4651" s="3">
        <v>2</v>
      </c>
      <c r="M4651" s="3">
        <v>0</v>
      </c>
      <c r="N4651" s="3">
        <v>0</v>
      </c>
      <c r="O4651" s="3">
        <v>0</v>
      </c>
      <c r="P4651" s="3">
        <f t="shared" si="221"/>
        <v>14.4</v>
      </c>
      <c r="Q4651" s="3">
        <v>191</v>
      </c>
      <c r="R4651" s="3">
        <f t="shared" si="220"/>
        <v>4</v>
      </c>
      <c r="S4651" s="3">
        <v>9</v>
      </c>
      <c r="T4651" s="3">
        <f>IF(AND(H4651&lt;5,S4651&gt;=VLOOKUP(A4651,anni!$A$1:$O$32,6,0)),1,0)</f>
        <v>0</v>
      </c>
    </row>
    <row r="4652" spans="1:20" x14ac:dyDescent="0.3">
      <c r="A4652" s="3">
        <v>2001</v>
      </c>
      <c r="B4652" s="3">
        <v>142</v>
      </c>
      <c r="C4652" s="3" t="s">
        <v>34</v>
      </c>
      <c r="D4652" s="3" t="s">
        <v>41</v>
      </c>
      <c r="E4652" s="3" t="s">
        <v>41</v>
      </c>
      <c r="F4652" s="3">
        <v>3904</v>
      </c>
      <c r="G4652" s="3">
        <f t="shared" si="219"/>
        <v>2001</v>
      </c>
      <c r="H4652" s="4">
        <v>5</v>
      </c>
      <c r="I4652" s="3" t="s">
        <v>36</v>
      </c>
      <c r="J4652" s="3">
        <v>0</v>
      </c>
      <c r="K4652" s="3">
        <v>0</v>
      </c>
      <c r="L4652" s="3">
        <v>1</v>
      </c>
      <c r="M4652" s="3">
        <v>0</v>
      </c>
      <c r="N4652" s="3">
        <v>0</v>
      </c>
      <c r="O4652" s="3">
        <v>1</v>
      </c>
      <c r="P4652" s="3">
        <f t="shared" si="221"/>
        <v>2</v>
      </c>
      <c r="Q4652" s="3">
        <v>261</v>
      </c>
      <c r="R4652" s="3">
        <f t="shared" si="220"/>
        <v>2</v>
      </c>
      <c r="S4652" s="3">
        <v>2</v>
      </c>
      <c r="T4652" s="3">
        <f>IF(AND(H4652&lt;5,S4652&gt;=VLOOKUP(A4652,anni!$A$1:$O$32,6,0)),1,0)</f>
        <v>0</v>
      </c>
    </row>
    <row r="4653" spans="1:20" x14ac:dyDescent="0.3">
      <c r="A4653" s="3">
        <v>2001</v>
      </c>
      <c r="B4653" s="3">
        <v>143</v>
      </c>
      <c r="C4653" s="3" t="s">
        <v>34</v>
      </c>
      <c r="D4653" s="3" t="s">
        <v>41</v>
      </c>
      <c r="E4653" s="3" t="s">
        <v>41</v>
      </c>
      <c r="F4653" s="3">
        <v>4031</v>
      </c>
      <c r="G4653" s="3">
        <f t="shared" si="219"/>
        <v>2001</v>
      </c>
      <c r="H4653" s="4">
        <v>5</v>
      </c>
      <c r="I4653" s="3" t="s">
        <v>36</v>
      </c>
      <c r="J4653" s="3">
        <v>6</v>
      </c>
      <c r="K4653" s="3">
        <v>4</v>
      </c>
      <c r="L4653" s="3">
        <v>2</v>
      </c>
      <c r="M4653" s="3">
        <v>6</v>
      </c>
      <c r="N4653" s="3">
        <v>0</v>
      </c>
      <c r="O4653" s="3">
        <v>4</v>
      </c>
      <c r="P4653" s="3">
        <f t="shared" si="221"/>
        <v>22</v>
      </c>
      <c r="Q4653" s="3">
        <v>13</v>
      </c>
      <c r="R4653" s="3">
        <f t="shared" si="220"/>
        <v>1</v>
      </c>
      <c r="S4653" s="3">
        <v>22</v>
      </c>
      <c r="T4653" s="3">
        <f>IF(AND(H4653&lt;5,S4653&gt;=VLOOKUP(A4653,anni!$A$1:$O$32,6,0)),1,0)</f>
        <v>0</v>
      </c>
    </row>
    <row r="4654" spans="1:20" x14ac:dyDescent="0.3">
      <c r="A4654" s="3">
        <v>2001</v>
      </c>
      <c r="B4654" s="3">
        <v>144</v>
      </c>
      <c r="C4654" s="3" t="s">
        <v>53</v>
      </c>
      <c r="D4654" s="3" t="s">
        <v>54</v>
      </c>
      <c r="E4654" s="3" t="s">
        <v>54</v>
      </c>
      <c r="F4654" s="3">
        <v>4185</v>
      </c>
      <c r="G4654" s="3">
        <f t="shared" si="219"/>
        <v>2001</v>
      </c>
      <c r="H4654" s="4">
        <v>2</v>
      </c>
      <c r="I4654" s="3" t="s">
        <v>31</v>
      </c>
      <c r="J4654" s="3">
        <v>0</v>
      </c>
      <c r="K4654" s="3">
        <v>2</v>
      </c>
      <c r="L4654" s="3">
        <v>1</v>
      </c>
      <c r="M4654" s="3">
        <v>0</v>
      </c>
      <c r="N4654" s="3">
        <v>0</v>
      </c>
      <c r="O4654" s="3">
        <v>1</v>
      </c>
      <c r="P4654" s="3">
        <f t="shared" si="221"/>
        <v>6.4</v>
      </c>
      <c r="Q4654" s="3">
        <v>244</v>
      </c>
      <c r="R4654" s="3">
        <f t="shared" si="220"/>
        <v>2</v>
      </c>
      <c r="S4654" s="3">
        <v>4</v>
      </c>
      <c r="T4654" s="3">
        <f>IF(AND(H4654&lt;5,S4654&gt;=VLOOKUP(A4654,anni!$A$1:$O$32,6,0)),1,0)</f>
        <v>0</v>
      </c>
    </row>
    <row r="4655" spans="1:20" x14ac:dyDescent="0.3">
      <c r="A4655" s="3">
        <v>2001</v>
      </c>
      <c r="B4655" s="3">
        <v>145</v>
      </c>
      <c r="C4655" s="3" t="s">
        <v>29</v>
      </c>
      <c r="D4655" s="3" t="s">
        <v>109</v>
      </c>
      <c r="E4655" s="3" t="s">
        <v>109</v>
      </c>
      <c r="F4655" s="3">
        <v>4095</v>
      </c>
      <c r="G4655" s="3">
        <f t="shared" si="219"/>
        <v>2001</v>
      </c>
      <c r="H4655" s="4">
        <v>4</v>
      </c>
      <c r="I4655" s="3" t="s">
        <v>36</v>
      </c>
      <c r="J4655" s="3">
        <v>0</v>
      </c>
      <c r="K4655" s="3">
        <v>2</v>
      </c>
      <c r="L4655" s="3">
        <v>0</v>
      </c>
      <c r="M4655" s="3">
        <v>0</v>
      </c>
      <c r="N4655" s="3">
        <v>0</v>
      </c>
      <c r="O4655" s="3">
        <v>0</v>
      </c>
      <c r="P4655" s="3">
        <f t="shared" si="221"/>
        <v>2.4</v>
      </c>
      <c r="Q4655" s="3">
        <v>261</v>
      </c>
      <c r="R4655" s="3">
        <f t="shared" si="220"/>
        <v>1</v>
      </c>
      <c r="S4655" s="3">
        <v>2</v>
      </c>
      <c r="T4655" s="3">
        <f>IF(AND(H4655&lt;5,S4655&gt;=VLOOKUP(A4655,anni!$A$1:$O$32,6,0)),1,0)</f>
        <v>0</v>
      </c>
    </row>
    <row r="4656" spans="1:20" x14ac:dyDescent="0.3">
      <c r="A4656" s="3">
        <v>2001</v>
      </c>
      <c r="B4656" s="3">
        <v>146</v>
      </c>
      <c r="C4656" s="3" t="s">
        <v>101</v>
      </c>
      <c r="D4656" s="3" t="s">
        <v>104</v>
      </c>
      <c r="E4656" s="3" t="s">
        <v>104</v>
      </c>
      <c r="F4656" s="3">
        <v>4032</v>
      </c>
      <c r="G4656" s="3">
        <f t="shared" si="219"/>
        <v>2001</v>
      </c>
      <c r="H4656" s="4">
        <v>5</v>
      </c>
      <c r="I4656" s="3" t="s">
        <v>36</v>
      </c>
      <c r="J4656" s="3">
        <v>1</v>
      </c>
      <c r="K4656" s="3">
        <v>6</v>
      </c>
      <c r="L4656" s="3">
        <v>0</v>
      </c>
      <c r="M4656" s="3">
        <v>3</v>
      </c>
      <c r="N4656" s="3">
        <v>1</v>
      </c>
      <c r="O4656" s="3">
        <v>1</v>
      </c>
      <c r="P4656" s="3">
        <f t="shared" si="221"/>
        <v>12</v>
      </c>
      <c r="Q4656" s="3">
        <v>132</v>
      </c>
      <c r="R4656" s="3">
        <f t="shared" si="220"/>
        <v>1</v>
      </c>
      <c r="S4656" s="3">
        <v>12</v>
      </c>
      <c r="T4656" s="3">
        <f>IF(AND(H4656&lt;5,S4656&gt;=VLOOKUP(A4656,anni!$A$1:$O$32,6,0)),1,0)</f>
        <v>0</v>
      </c>
    </row>
    <row r="4657" spans="1:20" x14ac:dyDescent="0.3">
      <c r="A4657" s="3">
        <v>2001</v>
      </c>
      <c r="B4657" s="3">
        <v>147</v>
      </c>
      <c r="C4657" s="3" t="s">
        <v>47</v>
      </c>
      <c r="D4657" s="3" t="s">
        <v>73</v>
      </c>
      <c r="E4657" s="3" t="s">
        <v>73</v>
      </c>
      <c r="F4657" s="3">
        <v>4096</v>
      </c>
      <c r="G4657" s="3">
        <f t="shared" si="219"/>
        <v>2001</v>
      </c>
      <c r="H4657" s="4">
        <v>4</v>
      </c>
      <c r="I4657" s="3" t="s">
        <v>36</v>
      </c>
      <c r="J4657" s="3">
        <v>6</v>
      </c>
      <c r="K4657" s="3">
        <v>2</v>
      </c>
      <c r="L4657" s="3">
        <v>3</v>
      </c>
      <c r="M4657" s="3">
        <v>0</v>
      </c>
      <c r="N4657" s="3">
        <v>0</v>
      </c>
      <c r="O4657" s="3">
        <v>0</v>
      </c>
      <c r="P4657" s="3">
        <f t="shared" si="221"/>
        <v>13.2</v>
      </c>
      <c r="Q4657" s="3">
        <v>153</v>
      </c>
      <c r="R4657" s="3">
        <f t="shared" si="220"/>
        <v>1</v>
      </c>
      <c r="S4657" s="3">
        <v>11</v>
      </c>
      <c r="T4657" s="3">
        <f>IF(AND(H4657&lt;5,S4657&gt;=VLOOKUP(A4657,anni!$A$1:$O$32,6,0)),1,0)</f>
        <v>0</v>
      </c>
    </row>
    <row r="4658" spans="1:20" x14ac:dyDescent="0.3">
      <c r="A4658" s="3">
        <v>2001</v>
      </c>
      <c r="B4658" s="3">
        <v>148</v>
      </c>
      <c r="C4658" s="3" t="s">
        <v>43</v>
      </c>
      <c r="D4658" s="3" t="s">
        <v>92</v>
      </c>
      <c r="E4658" s="3" t="s">
        <v>92</v>
      </c>
      <c r="F4658" s="3">
        <v>4033</v>
      </c>
      <c r="G4658" s="3">
        <f t="shared" si="219"/>
        <v>2001</v>
      </c>
      <c r="H4658" s="4">
        <v>5</v>
      </c>
      <c r="I4658" s="3" t="s">
        <v>36</v>
      </c>
      <c r="J4658" s="3">
        <v>7</v>
      </c>
      <c r="K4658" s="3">
        <v>5</v>
      </c>
      <c r="L4658" s="3">
        <v>4</v>
      </c>
      <c r="M4658" s="3">
        <v>0</v>
      </c>
      <c r="N4658" s="3">
        <v>0</v>
      </c>
      <c r="O4658" s="3">
        <v>0</v>
      </c>
      <c r="P4658" s="3">
        <f t="shared" si="221"/>
        <v>16</v>
      </c>
      <c r="Q4658" s="3">
        <v>76</v>
      </c>
      <c r="R4658" s="3">
        <f t="shared" si="220"/>
        <v>1</v>
      </c>
      <c r="S4658" s="3">
        <v>16</v>
      </c>
      <c r="T4658" s="3">
        <f>IF(AND(H4658&lt;5,S4658&gt;=VLOOKUP(A4658,anni!$A$1:$O$32,6,0)),1,0)</f>
        <v>0</v>
      </c>
    </row>
    <row r="4659" spans="1:20" x14ac:dyDescent="0.3">
      <c r="A4659" s="3">
        <v>2001</v>
      </c>
      <c r="B4659" s="3">
        <v>149</v>
      </c>
      <c r="C4659" s="3" t="s">
        <v>37</v>
      </c>
      <c r="D4659" s="3" t="s">
        <v>96</v>
      </c>
      <c r="E4659" s="3" t="s">
        <v>96</v>
      </c>
      <c r="F4659" s="3">
        <v>3948</v>
      </c>
      <c r="G4659" s="3">
        <f t="shared" si="219"/>
        <v>2001</v>
      </c>
      <c r="H4659" s="4">
        <v>4</v>
      </c>
      <c r="I4659" s="3" t="s">
        <v>36</v>
      </c>
      <c r="J4659" s="3">
        <v>7</v>
      </c>
      <c r="K4659" s="3">
        <v>5</v>
      </c>
      <c r="L4659" s="3">
        <v>0</v>
      </c>
      <c r="M4659" s="3">
        <v>0</v>
      </c>
      <c r="N4659" s="3">
        <v>0</v>
      </c>
      <c r="O4659" s="3">
        <v>0</v>
      </c>
      <c r="P4659" s="3">
        <f t="shared" si="221"/>
        <v>14.399999999999999</v>
      </c>
      <c r="Q4659" s="3">
        <v>132</v>
      </c>
      <c r="R4659" s="3">
        <f t="shared" si="220"/>
        <v>3</v>
      </c>
      <c r="S4659" s="3">
        <v>12</v>
      </c>
      <c r="T4659" s="3">
        <f>IF(AND(H4659&lt;5,S4659&gt;=VLOOKUP(A4659,anni!$A$1:$O$32,6,0)),1,0)</f>
        <v>0</v>
      </c>
    </row>
    <row r="4660" spans="1:20" x14ac:dyDescent="0.3">
      <c r="A4660" s="3">
        <v>2001</v>
      </c>
      <c r="B4660" s="3">
        <v>150</v>
      </c>
      <c r="C4660" s="3" t="s">
        <v>56</v>
      </c>
      <c r="D4660" s="3" t="s">
        <v>66</v>
      </c>
      <c r="E4660" s="3" t="s">
        <v>66</v>
      </c>
      <c r="F4660" s="3">
        <v>3949</v>
      </c>
      <c r="G4660" s="3">
        <f t="shared" si="219"/>
        <v>2001</v>
      </c>
      <c r="H4660" s="4">
        <v>4</v>
      </c>
      <c r="I4660" s="3" t="s">
        <v>36</v>
      </c>
      <c r="J4660" s="3">
        <v>7</v>
      </c>
      <c r="K4660" s="3">
        <v>5</v>
      </c>
      <c r="L4660" s="3">
        <v>4</v>
      </c>
      <c r="M4660" s="3">
        <v>7</v>
      </c>
      <c r="N4660" s="3">
        <v>0</v>
      </c>
      <c r="O4660" s="3">
        <v>0</v>
      </c>
      <c r="P4660" s="3">
        <f t="shared" si="221"/>
        <v>27.599999999999998</v>
      </c>
      <c r="Q4660" s="3">
        <v>11</v>
      </c>
      <c r="R4660" s="3">
        <f t="shared" si="220"/>
        <v>3</v>
      </c>
      <c r="S4660" s="3">
        <v>23</v>
      </c>
      <c r="T4660" s="3">
        <f>IF(AND(H4660&lt;5,S4660&gt;=VLOOKUP(A4660,anni!$A$1:$O$32,6,0)),1,0)</f>
        <v>0</v>
      </c>
    </row>
    <row r="4661" spans="1:20" x14ac:dyDescent="0.3">
      <c r="A4661" s="3">
        <v>2001</v>
      </c>
      <c r="B4661" s="3">
        <v>152</v>
      </c>
      <c r="C4661" s="3" t="s">
        <v>45</v>
      </c>
      <c r="D4661" s="3" t="s">
        <v>68</v>
      </c>
      <c r="E4661" s="3" t="s">
        <v>68</v>
      </c>
      <c r="F4661" s="3">
        <v>4142</v>
      </c>
      <c r="G4661" s="3">
        <f t="shared" si="219"/>
        <v>2001</v>
      </c>
      <c r="H4661" s="4">
        <v>3</v>
      </c>
      <c r="I4661" s="3" t="s">
        <v>36</v>
      </c>
      <c r="J4661" s="3">
        <v>0</v>
      </c>
      <c r="K4661" s="3">
        <v>0</v>
      </c>
      <c r="L4661" s="3">
        <v>0</v>
      </c>
      <c r="M4661" s="3">
        <v>0</v>
      </c>
      <c r="N4661" s="3">
        <v>0</v>
      </c>
      <c r="O4661" s="3">
        <v>0</v>
      </c>
      <c r="P4661" s="3">
        <f t="shared" si="221"/>
        <v>0</v>
      </c>
      <c r="Q4661" s="3">
        <v>286</v>
      </c>
      <c r="R4661" s="3">
        <f t="shared" si="220"/>
        <v>1</v>
      </c>
      <c r="S4661" s="3">
        <v>0</v>
      </c>
      <c r="T4661" s="3">
        <f>IF(AND(H4661&lt;5,S4661&gt;=VLOOKUP(A4661,anni!$A$1:$O$32,6,0)),1,0)</f>
        <v>0</v>
      </c>
    </row>
    <row r="4662" spans="1:20" x14ac:dyDescent="0.3">
      <c r="A4662" s="3">
        <v>2001</v>
      </c>
      <c r="B4662" s="3">
        <v>153</v>
      </c>
      <c r="C4662" s="3" t="s">
        <v>34</v>
      </c>
      <c r="D4662" s="3" t="s">
        <v>41</v>
      </c>
      <c r="E4662" s="3" t="s">
        <v>41</v>
      </c>
      <c r="F4662" s="3">
        <v>4143</v>
      </c>
      <c r="G4662" s="3">
        <f t="shared" si="219"/>
        <v>2001</v>
      </c>
      <c r="H4662" s="4">
        <v>3</v>
      </c>
      <c r="I4662" s="3" t="s">
        <v>36</v>
      </c>
      <c r="J4662" s="3">
        <v>7</v>
      </c>
      <c r="K4662" s="3">
        <v>0</v>
      </c>
      <c r="L4662" s="3">
        <v>3</v>
      </c>
      <c r="M4662" s="3">
        <v>5</v>
      </c>
      <c r="N4662" s="3">
        <v>0</v>
      </c>
      <c r="O4662" s="3">
        <v>1</v>
      </c>
      <c r="P4662" s="3">
        <f t="shared" si="221"/>
        <v>22.4</v>
      </c>
      <c r="Q4662" s="3">
        <v>76</v>
      </c>
      <c r="R4662" s="3">
        <f t="shared" si="220"/>
        <v>3</v>
      </c>
      <c r="S4662" s="3">
        <v>16</v>
      </c>
      <c r="T4662" s="3">
        <f>IF(AND(H4662&lt;5,S4662&gt;=VLOOKUP(A4662,anni!$A$1:$O$32,6,0)),1,0)</f>
        <v>0</v>
      </c>
    </row>
    <row r="4663" spans="1:20" x14ac:dyDescent="0.3">
      <c r="A4663" s="3">
        <v>2001</v>
      </c>
      <c r="B4663" s="3">
        <v>154</v>
      </c>
      <c r="C4663" s="3" t="s">
        <v>50</v>
      </c>
      <c r="D4663" s="3" t="s">
        <v>51</v>
      </c>
      <c r="E4663" s="3" t="s">
        <v>51</v>
      </c>
      <c r="F4663" s="3">
        <v>4034</v>
      </c>
      <c r="G4663" s="3">
        <f t="shared" si="219"/>
        <v>2001</v>
      </c>
      <c r="H4663" s="4">
        <v>5</v>
      </c>
      <c r="I4663" s="3" t="s">
        <v>36</v>
      </c>
      <c r="J4663" s="3">
        <v>0</v>
      </c>
      <c r="K4663" s="3">
        <v>3</v>
      </c>
      <c r="L4663" s="3">
        <v>2</v>
      </c>
      <c r="M4663" s="3">
        <v>0</v>
      </c>
      <c r="N4663" s="3">
        <v>0</v>
      </c>
      <c r="O4663" s="3">
        <v>1</v>
      </c>
      <c r="P4663" s="3">
        <f t="shared" si="221"/>
        <v>6</v>
      </c>
      <c r="Q4663" s="3">
        <v>224</v>
      </c>
      <c r="R4663" s="3">
        <f t="shared" si="220"/>
        <v>1</v>
      </c>
      <c r="S4663" s="3">
        <v>6</v>
      </c>
      <c r="T4663" s="3">
        <f>IF(AND(H4663&lt;5,S4663&gt;=VLOOKUP(A4663,anni!$A$1:$O$32,6,0)),1,0)</f>
        <v>0</v>
      </c>
    </row>
    <row r="4664" spans="1:20" x14ac:dyDescent="0.3">
      <c r="A4664" s="3">
        <v>2001</v>
      </c>
      <c r="B4664" s="3">
        <v>155</v>
      </c>
      <c r="C4664" s="3" t="s">
        <v>47</v>
      </c>
      <c r="D4664" s="3" t="s">
        <v>77</v>
      </c>
      <c r="E4664" s="3" t="s">
        <v>77</v>
      </c>
      <c r="F4664" s="3">
        <v>4035</v>
      </c>
      <c r="G4664" s="3">
        <f t="shared" si="219"/>
        <v>2001</v>
      </c>
      <c r="H4664" s="4">
        <v>5</v>
      </c>
      <c r="I4664" s="3" t="s">
        <v>36</v>
      </c>
      <c r="J4664" s="3">
        <v>2</v>
      </c>
      <c r="K4664" s="3">
        <v>6</v>
      </c>
      <c r="L4664" s="3">
        <v>2</v>
      </c>
      <c r="M4664" s="3">
        <v>0</v>
      </c>
      <c r="N4664" s="3">
        <v>0</v>
      </c>
      <c r="O4664" s="3">
        <v>0</v>
      </c>
      <c r="P4664" s="3">
        <f t="shared" si="221"/>
        <v>10</v>
      </c>
      <c r="Q4664" s="3">
        <v>175</v>
      </c>
      <c r="R4664" s="3">
        <f t="shared" si="220"/>
        <v>1</v>
      </c>
      <c r="S4664" s="3">
        <v>10</v>
      </c>
      <c r="T4664" s="3">
        <f>IF(AND(H4664&lt;5,S4664&gt;=VLOOKUP(A4664,anni!$A$1:$O$32,6,0)),1,0)</f>
        <v>0</v>
      </c>
    </row>
    <row r="4665" spans="1:20" x14ac:dyDescent="0.3">
      <c r="A4665" s="3">
        <v>2001</v>
      </c>
      <c r="B4665" s="3">
        <v>156</v>
      </c>
      <c r="C4665" s="3" t="s">
        <v>56</v>
      </c>
      <c r="D4665" s="3" t="s">
        <v>66</v>
      </c>
      <c r="E4665" s="3" t="s">
        <v>66</v>
      </c>
      <c r="F4665" s="3">
        <v>4097</v>
      </c>
      <c r="G4665" s="3">
        <f t="shared" si="219"/>
        <v>2001</v>
      </c>
      <c r="H4665" s="4">
        <v>4</v>
      </c>
      <c r="I4665" s="3" t="s">
        <v>36</v>
      </c>
      <c r="J4665" s="3">
        <v>6</v>
      </c>
      <c r="K4665" s="3">
        <v>4</v>
      </c>
      <c r="L4665" s="3">
        <v>1</v>
      </c>
      <c r="M4665" s="3">
        <v>0</v>
      </c>
      <c r="N4665" s="3">
        <v>1</v>
      </c>
      <c r="O4665" s="3">
        <v>1</v>
      </c>
      <c r="P4665" s="3">
        <f t="shared" si="221"/>
        <v>15.6</v>
      </c>
      <c r="Q4665" s="3">
        <v>125</v>
      </c>
      <c r="R4665" s="3">
        <f t="shared" si="220"/>
        <v>1</v>
      </c>
      <c r="S4665" s="3">
        <v>13</v>
      </c>
      <c r="T4665" s="3">
        <f>IF(AND(H4665&lt;5,S4665&gt;=VLOOKUP(A4665,anni!$A$1:$O$32,6,0)),1,0)</f>
        <v>0</v>
      </c>
    </row>
    <row r="4666" spans="1:20" x14ac:dyDescent="0.3">
      <c r="A4666" s="3">
        <v>2001</v>
      </c>
      <c r="B4666" s="3">
        <v>157</v>
      </c>
      <c r="C4666" s="3" t="s">
        <v>29</v>
      </c>
      <c r="D4666" s="3" t="s">
        <v>124</v>
      </c>
      <c r="E4666" s="3" t="s">
        <v>124</v>
      </c>
      <c r="F4666" s="3">
        <v>4036</v>
      </c>
      <c r="G4666" s="3">
        <f t="shared" si="219"/>
        <v>2001</v>
      </c>
      <c r="H4666" s="4">
        <v>5</v>
      </c>
      <c r="I4666" s="3" t="s">
        <v>36</v>
      </c>
      <c r="J4666" s="3">
        <v>6</v>
      </c>
      <c r="K4666" s="3">
        <v>3</v>
      </c>
      <c r="L4666" s="3">
        <v>1</v>
      </c>
      <c r="M4666" s="3">
        <v>0</v>
      </c>
      <c r="N4666" s="3">
        <v>0</v>
      </c>
      <c r="O4666" s="3">
        <v>0</v>
      </c>
      <c r="P4666" s="3">
        <f t="shared" si="221"/>
        <v>10</v>
      </c>
      <c r="Q4666" s="3">
        <v>175</v>
      </c>
      <c r="R4666" s="3">
        <f t="shared" si="220"/>
        <v>1</v>
      </c>
      <c r="S4666" s="3">
        <v>10</v>
      </c>
      <c r="T4666" s="3">
        <f>IF(AND(H4666&lt;5,S4666&gt;=VLOOKUP(A4666,anni!$A$1:$O$32,6,0)),1,0)</f>
        <v>0</v>
      </c>
    </row>
    <row r="4667" spans="1:20" x14ac:dyDescent="0.3">
      <c r="A4667" s="3">
        <v>2001</v>
      </c>
      <c r="B4667" s="3">
        <v>158</v>
      </c>
      <c r="C4667" s="3" t="s">
        <v>39</v>
      </c>
      <c r="D4667" s="3" t="s">
        <v>146</v>
      </c>
      <c r="E4667" s="3" t="s">
        <v>146</v>
      </c>
      <c r="F4667" s="3">
        <v>3907</v>
      </c>
      <c r="G4667" s="3">
        <f t="shared" si="219"/>
        <v>2001</v>
      </c>
      <c r="H4667" s="4">
        <v>5</v>
      </c>
      <c r="I4667" s="3" t="s">
        <v>36</v>
      </c>
      <c r="J4667" s="3">
        <v>7</v>
      </c>
      <c r="K4667" s="3">
        <v>6</v>
      </c>
      <c r="L4667" s="3">
        <v>4</v>
      </c>
      <c r="M4667" s="3">
        <v>2</v>
      </c>
      <c r="N4667" s="3">
        <v>1</v>
      </c>
      <c r="O4667" s="3">
        <v>0</v>
      </c>
      <c r="P4667" s="3">
        <f t="shared" si="221"/>
        <v>20</v>
      </c>
      <c r="Q4667" s="3">
        <v>26</v>
      </c>
      <c r="R4667" s="3">
        <f t="shared" si="220"/>
        <v>2</v>
      </c>
      <c r="S4667" s="3">
        <v>20</v>
      </c>
      <c r="T4667" s="3">
        <f>IF(AND(H4667&lt;5,S4667&gt;=VLOOKUP(A4667,anni!$A$1:$O$32,6,0)),1,0)</f>
        <v>0</v>
      </c>
    </row>
    <row r="4668" spans="1:20" x14ac:dyDescent="0.3">
      <c r="A4668" s="3">
        <v>2001</v>
      </c>
      <c r="B4668" s="3">
        <v>159</v>
      </c>
      <c r="C4668" s="3" t="s">
        <v>69</v>
      </c>
      <c r="D4668" s="3" t="s">
        <v>119</v>
      </c>
      <c r="E4668" s="3" t="s">
        <v>119</v>
      </c>
      <c r="F4668" s="3">
        <v>4037</v>
      </c>
      <c r="G4668" s="3">
        <f t="shared" si="219"/>
        <v>2001</v>
      </c>
      <c r="H4668" s="4">
        <v>5</v>
      </c>
      <c r="I4668" s="3" t="s">
        <v>36</v>
      </c>
      <c r="J4668" s="3">
        <v>6</v>
      </c>
      <c r="K4668" s="3">
        <v>6</v>
      </c>
      <c r="L4668" s="3">
        <v>2</v>
      </c>
      <c r="M4668" s="3">
        <v>5</v>
      </c>
      <c r="N4668" s="3">
        <v>0</v>
      </c>
      <c r="O4668" s="3">
        <v>0</v>
      </c>
      <c r="P4668" s="3">
        <f t="shared" si="221"/>
        <v>19</v>
      </c>
      <c r="Q4668" s="3">
        <v>36</v>
      </c>
      <c r="R4668" s="3">
        <f t="shared" si="220"/>
        <v>1</v>
      </c>
      <c r="S4668" s="3">
        <v>19</v>
      </c>
      <c r="T4668" s="3">
        <f>IF(AND(H4668&lt;5,S4668&gt;=VLOOKUP(A4668,anni!$A$1:$O$32,6,0)),1,0)</f>
        <v>0</v>
      </c>
    </row>
    <row r="4669" spans="1:20" x14ac:dyDescent="0.3">
      <c r="A4669" s="3">
        <v>2001</v>
      </c>
      <c r="B4669" s="3">
        <v>160</v>
      </c>
      <c r="C4669" s="3" t="s">
        <v>79</v>
      </c>
      <c r="D4669" s="3" t="s">
        <v>80</v>
      </c>
      <c r="E4669" s="3" t="s">
        <v>80</v>
      </c>
      <c r="F4669" s="3">
        <v>4206</v>
      </c>
      <c r="G4669" s="3">
        <f t="shared" si="219"/>
        <v>2001</v>
      </c>
      <c r="H4669" s="4">
        <v>1</v>
      </c>
      <c r="I4669" s="3" t="s">
        <v>31</v>
      </c>
      <c r="J4669" s="3">
        <v>6</v>
      </c>
      <c r="K4669" s="3">
        <v>0</v>
      </c>
      <c r="L4669" s="3">
        <v>3</v>
      </c>
      <c r="M4669" s="3">
        <v>0</v>
      </c>
      <c r="N4669" s="3">
        <v>0</v>
      </c>
      <c r="O4669" s="3">
        <v>1</v>
      </c>
      <c r="P4669" s="3">
        <f t="shared" si="221"/>
        <v>18</v>
      </c>
      <c r="Q4669" s="3">
        <v>175</v>
      </c>
      <c r="R4669" s="3">
        <f t="shared" si="220"/>
        <v>1</v>
      </c>
      <c r="S4669" s="3">
        <v>10</v>
      </c>
      <c r="T4669" s="3">
        <f>IF(AND(H4669&lt;5,S4669&gt;=VLOOKUP(A4669,anni!$A$1:$O$32,6,0)),1,0)</f>
        <v>0</v>
      </c>
    </row>
    <row r="4670" spans="1:20" x14ac:dyDescent="0.3">
      <c r="A4670" s="3">
        <v>2001</v>
      </c>
      <c r="B4670" s="3">
        <v>161</v>
      </c>
      <c r="C4670" s="3" t="s">
        <v>101</v>
      </c>
      <c r="D4670" s="3" t="s">
        <v>104</v>
      </c>
      <c r="E4670" s="3" t="s">
        <v>104</v>
      </c>
      <c r="F4670" s="3">
        <v>4186</v>
      </c>
      <c r="G4670" s="3">
        <f t="shared" si="219"/>
        <v>2001</v>
      </c>
      <c r="H4670" s="4">
        <v>2</v>
      </c>
      <c r="I4670" s="3" t="s">
        <v>31</v>
      </c>
      <c r="J4670" s="3">
        <v>7</v>
      </c>
      <c r="K4670" s="3">
        <v>5</v>
      </c>
      <c r="L4670" s="3">
        <v>2</v>
      </c>
      <c r="M4670" s="3">
        <v>0</v>
      </c>
      <c r="N4670" s="3">
        <v>0</v>
      </c>
      <c r="O4670" s="3">
        <v>1</v>
      </c>
      <c r="P4670" s="3">
        <f t="shared" si="221"/>
        <v>24</v>
      </c>
      <c r="Q4670" s="3">
        <v>85</v>
      </c>
      <c r="R4670" s="3">
        <f t="shared" si="220"/>
        <v>2</v>
      </c>
      <c r="S4670" s="3">
        <v>15</v>
      </c>
      <c r="T4670" s="3">
        <f>IF(AND(H4670&lt;5,S4670&gt;=VLOOKUP(A4670,anni!$A$1:$O$32,6,0)),1,0)</f>
        <v>0</v>
      </c>
    </row>
    <row r="4671" spans="1:20" x14ac:dyDescent="0.3">
      <c r="A4671" s="3">
        <v>2001</v>
      </c>
      <c r="B4671" s="3">
        <v>162</v>
      </c>
      <c r="C4671" s="3" t="s">
        <v>47</v>
      </c>
      <c r="D4671" s="3" t="s">
        <v>48</v>
      </c>
      <c r="E4671" s="3" t="s">
        <v>48</v>
      </c>
      <c r="F4671" s="3">
        <v>4144</v>
      </c>
      <c r="G4671" s="3">
        <f t="shared" si="219"/>
        <v>2001</v>
      </c>
      <c r="H4671" s="4">
        <v>3</v>
      </c>
      <c r="I4671" s="3" t="s">
        <v>36</v>
      </c>
      <c r="J4671" s="3">
        <v>6</v>
      </c>
      <c r="K4671" s="3">
        <v>6</v>
      </c>
      <c r="L4671" s="3">
        <v>2</v>
      </c>
      <c r="M4671" s="3">
        <v>0</v>
      </c>
      <c r="N4671" s="3">
        <v>1</v>
      </c>
      <c r="O4671" s="3">
        <v>0</v>
      </c>
      <c r="P4671" s="3">
        <f t="shared" si="221"/>
        <v>21</v>
      </c>
      <c r="Q4671" s="3">
        <v>85</v>
      </c>
      <c r="R4671" s="3">
        <f t="shared" si="220"/>
        <v>2</v>
      </c>
      <c r="S4671" s="3">
        <v>15</v>
      </c>
      <c r="T4671" s="3">
        <f>IF(AND(H4671&lt;5,S4671&gt;=VLOOKUP(A4671,anni!$A$1:$O$32,6,0)),1,0)</f>
        <v>0</v>
      </c>
    </row>
    <row r="4672" spans="1:20" x14ac:dyDescent="0.3">
      <c r="A4672" s="3">
        <v>2001</v>
      </c>
      <c r="B4672" s="3">
        <v>163</v>
      </c>
      <c r="C4672" s="3" t="s">
        <v>45</v>
      </c>
      <c r="D4672" s="3" t="s">
        <v>49</v>
      </c>
      <c r="E4672" s="3" t="s">
        <v>49</v>
      </c>
      <c r="F4672" s="3">
        <v>4145</v>
      </c>
      <c r="G4672" s="3">
        <f t="shared" si="219"/>
        <v>2001</v>
      </c>
      <c r="H4672" s="4">
        <v>3</v>
      </c>
      <c r="I4672" s="3" t="s">
        <v>36</v>
      </c>
      <c r="P4672" s="3">
        <f t="shared" si="221"/>
        <v>-1</v>
      </c>
      <c r="Q4672" s="3">
        <v>293</v>
      </c>
      <c r="R4672" s="3">
        <f t="shared" si="220"/>
        <v>1</v>
      </c>
      <c r="S4672" s="3">
        <v>-1</v>
      </c>
      <c r="T4672" s="3">
        <f>IF(AND(H4672&lt;5,S4672&gt;=VLOOKUP(A4672,anni!$A$1:$O$32,6,0)),1,0)</f>
        <v>0</v>
      </c>
    </row>
    <row r="4673" spans="1:20" x14ac:dyDescent="0.3">
      <c r="A4673" s="3">
        <v>2001</v>
      </c>
      <c r="B4673" s="3">
        <v>164</v>
      </c>
      <c r="C4673" s="3" t="s">
        <v>37</v>
      </c>
      <c r="D4673" s="3" t="s">
        <v>38</v>
      </c>
      <c r="E4673" s="3" t="s">
        <v>38</v>
      </c>
      <c r="F4673" s="3">
        <v>3974</v>
      </c>
      <c r="G4673" s="3">
        <f t="shared" si="219"/>
        <v>2001</v>
      </c>
      <c r="H4673" s="4">
        <v>3</v>
      </c>
      <c r="I4673" s="3" t="s">
        <v>36</v>
      </c>
      <c r="J4673" s="3">
        <v>7</v>
      </c>
      <c r="K4673" s="3">
        <v>2</v>
      </c>
      <c r="L4673" s="3">
        <v>2</v>
      </c>
      <c r="M4673" s="3">
        <v>2</v>
      </c>
      <c r="N4673" s="3">
        <v>1</v>
      </c>
      <c r="O4673" s="3">
        <v>0</v>
      </c>
      <c r="P4673" s="3">
        <f t="shared" si="221"/>
        <v>19.599999999999998</v>
      </c>
      <c r="Q4673" s="3">
        <v>110</v>
      </c>
      <c r="R4673" s="3">
        <f t="shared" si="220"/>
        <v>4</v>
      </c>
      <c r="S4673" s="3">
        <v>14</v>
      </c>
      <c r="T4673" s="3">
        <f>IF(AND(H4673&lt;5,S4673&gt;=VLOOKUP(A4673,anni!$A$1:$O$32,6,0)),1,0)</f>
        <v>0</v>
      </c>
    </row>
    <row r="4674" spans="1:20" x14ac:dyDescent="0.3">
      <c r="A4674" s="3">
        <v>2001</v>
      </c>
      <c r="B4674" s="3">
        <v>165</v>
      </c>
      <c r="C4674" s="3" t="s">
        <v>53</v>
      </c>
      <c r="D4674" s="3" t="s">
        <v>98</v>
      </c>
      <c r="E4674" s="3" t="s">
        <v>98</v>
      </c>
      <c r="F4674" s="3">
        <v>3908</v>
      </c>
      <c r="G4674" s="3">
        <f t="shared" ref="G4674:G4737" si="222">A4674</f>
        <v>2001</v>
      </c>
      <c r="H4674" s="4">
        <v>5</v>
      </c>
      <c r="I4674" s="3" t="s">
        <v>36</v>
      </c>
      <c r="J4674" s="3">
        <v>1</v>
      </c>
      <c r="K4674" s="3">
        <v>0</v>
      </c>
      <c r="L4674" s="3">
        <v>2</v>
      </c>
      <c r="M4674" s="3">
        <v>0</v>
      </c>
      <c r="N4674" s="3">
        <v>0</v>
      </c>
      <c r="O4674" s="3">
        <v>0</v>
      </c>
      <c r="P4674" s="3">
        <f t="shared" si="221"/>
        <v>3</v>
      </c>
      <c r="Q4674" s="3">
        <v>256</v>
      </c>
      <c r="R4674" s="3">
        <f t="shared" si="220"/>
        <v>2</v>
      </c>
      <c r="S4674" s="3">
        <v>3</v>
      </c>
      <c r="T4674" s="3">
        <f>IF(AND(H4674&lt;5,S4674&gt;=VLOOKUP(A4674,anni!$A$1:$O$32,6,0)),1,0)</f>
        <v>0</v>
      </c>
    </row>
    <row r="4675" spans="1:20" x14ac:dyDescent="0.3">
      <c r="A4675" s="3">
        <v>2001</v>
      </c>
      <c r="B4675" s="3">
        <v>166</v>
      </c>
      <c r="C4675" s="3" t="s">
        <v>34</v>
      </c>
      <c r="D4675" s="3" t="s">
        <v>42</v>
      </c>
      <c r="E4675" s="3" t="s">
        <v>42</v>
      </c>
      <c r="F4675" s="3">
        <v>3975</v>
      </c>
      <c r="G4675" s="3">
        <f t="shared" si="222"/>
        <v>2001</v>
      </c>
      <c r="H4675" s="4">
        <v>3</v>
      </c>
      <c r="I4675" s="3" t="s">
        <v>36</v>
      </c>
      <c r="J4675" s="3">
        <v>7</v>
      </c>
      <c r="K4675" s="3">
        <v>5</v>
      </c>
      <c r="L4675" s="3">
        <v>2</v>
      </c>
      <c r="M4675" s="3">
        <v>4</v>
      </c>
      <c r="N4675" s="3">
        <v>0</v>
      </c>
      <c r="O4675" s="3">
        <v>0</v>
      </c>
      <c r="P4675" s="3">
        <f t="shared" si="221"/>
        <v>25.2</v>
      </c>
      <c r="Q4675" s="3">
        <v>50</v>
      </c>
      <c r="R4675" s="3">
        <f t="shared" si="220"/>
        <v>4</v>
      </c>
      <c r="S4675" s="3">
        <v>18</v>
      </c>
      <c r="T4675" s="3">
        <f>IF(AND(H4675&lt;5,S4675&gt;=VLOOKUP(A4675,anni!$A$1:$O$32,6,0)),1,0)</f>
        <v>0</v>
      </c>
    </row>
    <row r="4676" spans="1:20" x14ac:dyDescent="0.3">
      <c r="A4676" s="3">
        <v>2001</v>
      </c>
      <c r="B4676" s="3">
        <v>167</v>
      </c>
      <c r="C4676" s="3" t="s">
        <v>29</v>
      </c>
      <c r="D4676" s="3" t="s">
        <v>124</v>
      </c>
      <c r="E4676" s="3" t="s">
        <v>124</v>
      </c>
      <c r="F4676" s="3">
        <v>4146</v>
      </c>
      <c r="G4676" s="3">
        <f t="shared" si="222"/>
        <v>2001</v>
      </c>
      <c r="H4676" s="4">
        <v>3</v>
      </c>
      <c r="I4676" s="3" t="s">
        <v>36</v>
      </c>
      <c r="J4676" s="3">
        <v>0</v>
      </c>
      <c r="K4676" s="3">
        <v>0</v>
      </c>
      <c r="L4676" s="3">
        <v>2</v>
      </c>
      <c r="M4676" s="3">
        <v>1</v>
      </c>
      <c r="N4676" s="3">
        <v>0</v>
      </c>
      <c r="O4676" s="3">
        <v>0</v>
      </c>
      <c r="P4676" s="3">
        <f t="shared" si="221"/>
        <v>4.1999999999999993</v>
      </c>
      <c r="Q4676" s="3">
        <v>256</v>
      </c>
      <c r="R4676" s="3">
        <f t="shared" si="220"/>
        <v>1</v>
      </c>
      <c r="S4676" s="3">
        <v>3</v>
      </c>
      <c r="T4676" s="3">
        <f>IF(AND(H4676&lt;5,S4676&gt;=VLOOKUP(A4676,anni!$A$1:$O$32,6,0)),1,0)</f>
        <v>0</v>
      </c>
    </row>
    <row r="4677" spans="1:20" x14ac:dyDescent="0.3">
      <c r="A4677" s="3">
        <v>2001</v>
      </c>
      <c r="B4677" s="3">
        <v>168</v>
      </c>
      <c r="C4677" s="3" t="s">
        <v>34</v>
      </c>
      <c r="D4677" s="3" t="s">
        <v>41</v>
      </c>
      <c r="E4677" s="3" t="s">
        <v>41</v>
      </c>
      <c r="F4677" s="3">
        <v>4147</v>
      </c>
      <c r="G4677" s="3">
        <f t="shared" si="222"/>
        <v>2001</v>
      </c>
      <c r="H4677" s="4">
        <v>3</v>
      </c>
      <c r="I4677" s="3" t="s">
        <v>36</v>
      </c>
      <c r="J4677" s="3">
        <v>7</v>
      </c>
      <c r="K4677" s="3">
        <v>1</v>
      </c>
      <c r="L4677" s="3">
        <v>5</v>
      </c>
      <c r="M4677" s="3">
        <v>6</v>
      </c>
      <c r="N4677" s="3">
        <v>0</v>
      </c>
      <c r="O4677" s="3">
        <v>0</v>
      </c>
      <c r="P4677" s="3">
        <f t="shared" si="221"/>
        <v>26.599999999999998</v>
      </c>
      <c r="Q4677" s="3">
        <v>36</v>
      </c>
      <c r="R4677" s="3">
        <f t="shared" si="220"/>
        <v>2</v>
      </c>
      <c r="S4677" s="3">
        <v>19</v>
      </c>
      <c r="T4677" s="3">
        <f>IF(AND(H4677&lt;5,S4677&gt;=VLOOKUP(A4677,anni!$A$1:$O$32,6,0)),1,0)</f>
        <v>0</v>
      </c>
    </row>
    <row r="4678" spans="1:20" x14ac:dyDescent="0.3">
      <c r="A4678" s="3">
        <v>2001</v>
      </c>
      <c r="B4678" s="3">
        <v>169</v>
      </c>
      <c r="C4678" s="3" t="s">
        <v>34</v>
      </c>
      <c r="D4678" s="3" t="s">
        <v>41</v>
      </c>
      <c r="E4678" s="3" t="s">
        <v>41</v>
      </c>
      <c r="F4678" s="3">
        <v>4098</v>
      </c>
      <c r="G4678" s="3">
        <f t="shared" si="222"/>
        <v>2001</v>
      </c>
      <c r="H4678" s="4">
        <v>4</v>
      </c>
      <c r="I4678" s="3" t="s">
        <v>36</v>
      </c>
      <c r="J4678" s="3">
        <v>0</v>
      </c>
      <c r="K4678" s="3">
        <v>5</v>
      </c>
      <c r="L4678" s="3">
        <v>4</v>
      </c>
      <c r="M4678" s="3">
        <v>2</v>
      </c>
      <c r="N4678" s="3">
        <v>0</v>
      </c>
      <c r="O4678" s="3">
        <v>1</v>
      </c>
      <c r="P4678" s="3">
        <f t="shared" si="221"/>
        <v>14.399999999999999</v>
      </c>
      <c r="Q4678" s="3">
        <v>132</v>
      </c>
      <c r="R4678" s="3">
        <f t="shared" si="220"/>
        <v>1</v>
      </c>
      <c r="S4678" s="3">
        <v>12</v>
      </c>
      <c r="T4678" s="3">
        <f>IF(AND(H4678&lt;5,S4678&gt;=VLOOKUP(A4678,anni!$A$1:$O$32,6,0)),1,0)</f>
        <v>0</v>
      </c>
    </row>
    <row r="4679" spans="1:20" x14ac:dyDescent="0.3">
      <c r="A4679" s="3">
        <v>2001</v>
      </c>
      <c r="B4679" s="3">
        <v>170</v>
      </c>
      <c r="C4679" s="3" t="s">
        <v>56</v>
      </c>
      <c r="D4679" s="3" t="s">
        <v>71</v>
      </c>
      <c r="E4679" s="3" t="s">
        <v>71</v>
      </c>
      <c r="F4679" s="3">
        <v>4099</v>
      </c>
      <c r="G4679" s="3">
        <f t="shared" si="222"/>
        <v>2001</v>
      </c>
      <c r="H4679" s="4">
        <v>4</v>
      </c>
      <c r="I4679" s="3" t="s">
        <v>36</v>
      </c>
      <c r="J4679" s="3">
        <v>7</v>
      </c>
      <c r="K4679" s="3">
        <v>6</v>
      </c>
      <c r="L4679" s="3">
        <v>2</v>
      </c>
      <c r="M4679" s="3">
        <v>7</v>
      </c>
      <c r="N4679" s="3">
        <v>0</v>
      </c>
      <c r="O4679" s="3">
        <v>0</v>
      </c>
      <c r="P4679" s="3">
        <f t="shared" si="221"/>
        <v>26.4</v>
      </c>
      <c r="Q4679" s="3">
        <v>13</v>
      </c>
      <c r="R4679" s="3">
        <f t="shared" si="220"/>
        <v>2</v>
      </c>
      <c r="S4679" s="3">
        <v>22</v>
      </c>
      <c r="T4679" s="3">
        <f>IF(AND(H4679&lt;5,S4679&gt;=VLOOKUP(A4679,anni!$A$1:$O$32,6,0)),1,0)</f>
        <v>0</v>
      </c>
    </row>
    <row r="4680" spans="1:20" x14ac:dyDescent="0.3">
      <c r="A4680" s="3">
        <v>2001</v>
      </c>
      <c r="B4680" s="3">
        <v>171</v>
      </c>
      <c r="C4680" s="3" t="s">
        <v>45</v>
      </c>
      <c r="D4680" s="3" t="s">
        <v>132</v>
      </c>
      <c r="E4680" s="3" t="s">
        <v>132</v>
      </c>
      <c r="F4680" s="3">
        <v>3909</v>
      </c>
      <c r="G4680" s="3">
        <f t="shared" si="222"/>
        <v>2001</v>
      </c>
      <c r="H4680" s="4">
        <v>5</v>
      </c>
      <c r="I4680" s="3" t="s">
        <v>36</v>
      </c>
      <c r="J4680" s="3">
        <v>7</v>
      </c>
      <c r="K4680" s="3">
        <v>5</v>
      </c>
      <c r="L4680" s="3">
        <v>4</v>
      </c>
      <c r="M4680" s="3">
        <v>0</v>
      </c>
      <c r="N4680" s="3">
        <v>0</v>
      </c>
      <c r="O4680" s="3">
        <v>1</v>
      </c>
      <c r="P4680" s="3">
        <f t="shared" si="221"/>
        <v>17</v>
      </c>
      <c r="Q4680" s="3">
        <v>62</v>
      </c>
      <c r="R4680" s="3">
        <f t="shared" si="220"/>
        <v>2</v>
      </c>
      <c r="S4680" s="3">
        <v>17</v>
      </c>
      <c r="T4680" s="3">
        <f>IF(AND(H4680&lt;5,S4680&gt;=VLOOKUP(A4680,anni!$A$1:$O$32,6,0)),1,0)</f>
        <v>0</v>
      </c>
    </row>
    <row r="4681" spans="1:20" x14ac:dyDescent="0.3">
      <c r="A4681" s="3">
        <v>2001</v>
      </c>
      <c r="B4681" s="3">
        <v>172</v>
      </c>
      <c r="C4681" s="3" t="s">
        <v>34</v>
      </c>
      <c r="D4681" s="3" t="s">
        <v>41</v>
      </c>
      <c r="E4681" s="3" t="s">
        <v>41</v>
      </c>
      <c r="F4681" s="3">
        <v>3750</v>
      </c>
      <c r="G4681" s="3">
        <f t="shared" si="222"/>
        <v>2001</v>
      </c>
      <c r="H4681" s="4">
        <v>5</v>
      </c>
      <c r="I4681" s="3" t="s">
        <v>36</v>
      </c>
      <c r="J4681" s="3">
        <v>6</v>
      </c>
      <c r="K4681" s="3">
        <v>5</v>
      </c>
      <c r="L4681" s="3">
        <v>4</v>
      </c>
      <c r="M4681" s="3">
        <v>6</v>
      </c>
      <c r="N4681" s="3">
        <v>3</v>
      </c>
      <c r="O4681" s="3">
        <v>0</v>
      </c>
      <c r="P4681" s="3">
        <f t="shared" si="221"/>
        <v>24</v>
      </c>
      <c r="Q4681" s="3">
        <v>9</v>
      </c>
      <c r="R4681" s="3">
        <f t="shared" si="220"/>
        <v>2</v>
      </c>
      <c r="S4681" s="3">
        <v>24</v>
      </c>
      <c r="T4681" s="3">
        <f>IF(AND(H4681&lt;5,S4681&gt;=VLOOKUP(A4681,anni!$A$1:$O$32,6,0)),1,0)</f>
        <v>0</v>
      </c>
    </row>
    <row r="4682" spans="1:20" x14ac:dyDescent="0.3">
      <c r="A4682" s="3">
        <v>2001</v>
      </c>
      <c r="B4682" s="3">
        <v>173</v>
      </c>
      <c r="C4682" s="3" t="s">
        <v>47</v>
      </c>
      <c r="D4682" s="3" t="s">
        <v>105</v>
      </c>
      <c r="E4682" s="3" t="s">
        <v>105</v>
      </c>
      <c r="F4682" s="3">
        <v>3751</v>
      </c>
      <c r="G4682" s="3">
        <f t="shared" si="222"/>
        <v>2001</v>
      </c>
      <c r="H4682" s="4">
        <v>5</v>
      </c>
      <c r="I4682" s="3" t="s">
        <v>36</v>
      </c>
      <c r="J4682" s="3">
        <v>7</v>
      </c>
      <c r="K4682" s="3">
        <v>4</v>
      </c>
      <c r="L4682" s="3">
        <v>2</v>
      </c>
      <c r="M4682" s="3">
        <v>5</v>
      </c>
      <c r="N4682" s="3">
        <v>0</v>
      </c>
      <c r="O4682" s="3">
        <v>0</v>
      </c>
      <c r="P4682" s="3">
        <f t="shared" si="221"/>
        <v>18</v>
      </c>
      <c r="Q4682" s="3">
        <v>50</v>
      </c>
      <c r="R4682" s="3">
        <f t="shared" si="220"/>
        <v>2</v>
      </c>
      <c r="S4682" s="3">
        <v>18</v>
      </c>
      <c r="T4682" s="3">
        <f>IF(AND(H4682&lt;5,S4682&gt;=VLOOKUP(A4682,anni!$A$1:$O$32,6,0)),1,0)</f>
        <v>0</v>
      </c>
    </row>
    <row r="4683" spans="1:20" x14ac:dyDescent="0.3">
      <c r="A4683" s="3">
        <v>2001</v>
      </c>
      <c r="B4683" s="3">
        <v>174</v>
      </c>
      <c r="C4683" s="3" t="s">
        <v>69</v>
      </c>
      <c r="D4683" s="3" t="s">
        <v>78</v>
      </c>
      <c r="E4683" s="3" t="s">
        <v>78</v>
      </c>
      <c r="F4683" s="3">
        <v>4038</v>
      </c>
      <c r="G4683" s="3">
        <f t="shared" si="222"/>
        <v>2001</v>
      </c>
      <c r="H4683" s="4">
        <v>5</v>
      </c>
      <c r="I4683" s="3" t="s">
        <v>36</v>
      </c>
      <c r="J4683" s="3">
        <v>6</v>
      </c>
      <c r="K4683" s="3">
        <v>2</v>
      </c>
      <c r="L4683" s="3">
        <v>4</v>
      </c>
      <c r="M4683" s="3">
        <v>7</v>
      </c>
      <c r="N4683" s="3">
        <v>0</v>
      </c>
      <c r="O4683" s="3">
        <v>0</v>
      </c>
      <c r="P4683" s="3">
        <f t="shared" si="221"/>
        <v>19</v>
      </c>
      <c r="Q4683" s="3">
        <v>36</v>
      </c>
      <c r="R4683" s="3">
        <f t="shared" si="220"/>
        <v>1</v>
      </c>
      <c r="S4683" s="3">
        <v>19</v>
      </c>
      <c r="T4683" s="3">
        <f>IF(AND(H4683&lt;5,S4683&gt;=VLOOKUP(A4683,anni!$A$1:$O$32,6,0)),1,0)</f>
        <v>0</v>
      </c>
    </row>
    <row r="4684" spans="1:20" x14ac:dyDescent="0.3">
      <c r="A4684" s="3">
        <v>2001</v>
      </c>
      <c r="B4684" s="3">
        <v>175</v>
      </c>
      <c r="C4684" s="3" t="s">
        <v>45</v>
      </c>
      <c r="D4684" s="3" t="s">
        <v>46</v>
      </c>
      <c r="E4684" s="3" t="s">
        <v>46</v>
      </c>
      <c r="F4684" s="3">
        <v>3537</v>
      </c>
      <c r="G4684" s="3">
        <f t="shared" si="222"/>
        <v>2001</v>
      </c>
      <c r="H4684" s="4">
        <v>5</v>
      </c>
      <c r="I4684" s="3" t="s">
        <v>36</v>
      </c>
      <c r="J4684" s="3">
        <v>6</v>
      </c>
      <c r="K4684" s="3">
        <v>6</v>
      </c>
      <c r="L4684" s="3">
        <v>2</v>
      </c>
      <c r="M4684" s="3">
        <v>6</v>
      </c>
      <c r="N4684" s="3">
        <v>0</v>
      </c>
      <c r="O4684" s="3">
        <v>0</v>
      </c>
      <c r="P4684" s="3">
        <f t="shared" si="221"/>
        <v>20</v>
      </c>
      <c r="Q4684" s="3">
        <v>26</v>
      </c>
      <c r="R4684" s="3">
        <f t="shared" si="220"/>
        <v>4</v>
      </c>
      <c r="S4684" s="3">
        <v>20</v>
      </c>
      <c r="T4684" s="3">
        <f>IF(AND(H4684&lt;5,S4684&gt;=VLOOKUP(A4684,anni!$A$1:$O$32,6,0)),1,0)</f>
        <v>0</v>
      </c>
    </row>
    <row r="4685" spans="1:20" x14ac:dyDescent="0.3">
      <c r="A4685" s="3">
        <v>2001</v>
      </c>
      <c r="B4685" s="3">
        <v>176</v>
      </c>
      <c r="C4685" s="3" t="s">
        <v>56</v>
      </c>
      <c r="D4685" s="3" t="s">
        <v>126</v>
      </c>
      <c r="E4685" s="3" t="s">
        <v>126</v>
      </c>
      <c r="F4685" s="3">
        <v>4100</v>
      </c>
      <c r="G4685" s="3">
        <f t="shared" si="222"/>
        <v>2001</v>
      </c>
      <c r="H4685" s="4">
        <v>4</v>
      </c>
      <c r="I4685" s="3" t="s">
        <v>36</v>
      </c>
      <c r="J4685" s="3">
        <v>7</v>
      </c>
      <c r="K4685" s="3">
        <v>5</v>
      </c>
      <c r="L4685" s="3">
        <v>2</v>
      </c>
      <c r="M4685" s="3">
        <v>0</v>
      </c>
      <c r="N4685" s="3">
        <v>0</v>
      </c>
      <c r="O4685" s="3">
        <v>0</v>
      </c>
      <c r="P4685" s="3">
        <f t="shared" si="221"/>
        <v>16.8</v>
      </c>
      <c r="Q4685" s="3">
        <v>110</v>
      </c>
      <c r="R4685" s="3">
        <f t="shared" si="220"/>
        <v>2</v>
      </c>
      <c r="S4685" s="3">
        <v>14</v>
      </c>
      <c r="T4685" s="3">
        <f>IF(AND(H4685&lt;5,S4685&gt;=VLOOKUP(A4685,anni!$A$1:$O$32,6,0)),1,0)</f>
        <v>0</v>
      </c>
    </row>
    <row r="4686" spans="1:20" x14ac:dyDescent="0.3">
      <c r="A4686" s="3">
        <v>2001</v>
      </c>
      <c r="B4686" s="3">
        <v>177</v>
      </c>
      <c r="C4686" s="3" t="s">
        <v>56</v>
      </c>
      <c r="D4686" s="3" t="s">
        <v>93</v>
      </c>
      <c r="E4686" s="3" t="s">
        <v>93</v>
      </c>
      <c r="F4686" s="3">
        <v>4187</v>
      </c>
      <c r="G4686" s="3">
        <f t="shared" si="222"/>
        <v>2001</v>
      </c>
      <c r="H4686" s="4">
        <v>2</v>
      </c>
      <c r="I4686" s="3" t="s">
        <v>31</v>
      </c>
      <c r="J4686" s="3">
        <v>7</v>
      </c>
      <c r="K4686" s="3">
        <v>4</v>
      </c>
      <c r="L4686" s="3">
        <v>2</v>
      </c>
      <c r="M4686" s="3">
        <v>3</v>
      </c>
      <c r="N4686" s="3">
        <v>0</v>
      </c>
      <c r="O4686" s="3">
        <v>0</v>
      </c>
      <c r="P4686" s="3">
        <f t="shared" si="221"/>
        <v>25.6</v>
      </c>
      <c r="Q4686" s="3">
        <v>76</v>
      </c>
      <c r="R4686" s="3">
        <f t="shared" si="220"/>
        <v>3</v>
      </c>
      <c r="S4686" s="3">
        <v>16</v>
      </c>
      <c r="T4686" s="3">
        <f>IF(AND(H4686&lt;5,S4686&gt;=VLOOKUP(A4686,anni!$A$1:$O$32,6,0)),1,0)</f>
        <v>0</v>
      </c>
    </row>
    <row r="4687" spans="1:20" x14ac:dyDescent="0.3">
      <c r="A4687" s="3">
        <v>2001</v>
      </c>
      <c r="B4687" s="3">
        <v>178</v>
      </c>
      <c r="C4687" s="3" t="s">
        <v>32</v>
      </c>
      <c r="D4687" s="3" t="s">
        <v>95</v>
      </c>
      <c r="E4687" s="3" t="s">
        <v>95</v>
      </c>
      <c r="F4687" s="3">
        <v>4039</v>
      </c>
      <c r="G4687" s="3">
        <f t="shared" si="222"/>
        <v>2001</v>
      </c>
      <c r="H4687" s="4">
        <v>5</v>
      </c>
      <c r="I4687" s="3" t="s">
        <v>36</v>
      </c>
      <c r="J4687" s="3">
        <v>0</v>
      </c>
      <c r="K4687" s="3">
        <v>0</v>
      </c>
      <c r="L4687" s="3">
        <v>0</v>
      </c>
      <c r="M4687" s="3">
        <v>0</v>
      </c>
      <c r="N4687" s="3">
        <v>1</v>
      </c>
      <c r="O4687" s="3">
        <v>0</v>
      </c>
      <c r="P4687" s="3">
        <f t="shared" si="221"/>
        <v>1</v>
      </c>
      <c r="Q4687" s="3">
        <v>275</v>
      </c>
      <c r="R4687" s="3">
        <f t="shared" si="220"/>
        <v>1</v>
      </c>
      <c r="S4687" s="3">
        <v>1</v>
      </c>
      <c r="T4687" s="3">
        <f>IF(AND(H4687&lt;5,S4687&gt;=VLOOKUP(A4687,anni!$A$1:$O$32,6,0)),1,0)</f>
        <v>0</v>
      </c>
    </row>
    <row r="4688" spans="1:20" x14ac:dyDescent="0.3">
      <c r="A4688" s="3">
        <v>2001</v>
      </c>
      <c r="B4688" s="3">
        <v>179</v>
      </c>
      <c r="C4688" s="3" t="s">
        <v>53</v>
      </c>
      <c r="D4688" s="3" t="s">
        <v>98</v>
      </c>
      <c r="E4688" s="3" t="s">
        <v>98</v>
      </c>
      <c r="F4688" s="3">
        <v>3911</v>
      </c>
      <c r="G4688" s="3">
        <f t="shared" si="222"/>
        <v>2001</v>
      </c>
      <c r="H4688" s="4">
        <v>5</v>
      </c>
      <c r="I4688" s="3" t="s">
        <v>36</v>
      </c>
      <c r="J4688" s="3">
        <v>1</v>
      </c>
      <c r="K4688" s="3">
        <v>1</v>
      </c>
      <c r="L4688" s="3">
        <v>0</v>
      </c>
      <c r="M4688" s="3">
        <v>0</v>
      </c>
      <c r="N4688" s="3">
        <v>0</v>
      </c>
      <c r="O4688" s="3">
        <v>0</v>
      </c>
      <c r="P4688" s="3">
        <f t="shared" si="221"/>
        <v>2</v>
      </c>
      <c r="Q4688" s="3">
        <v>261</v>
      </c>
      <c r="R4688" s="3">
        <f t="shared" si="220"/>
        <v>2</v>
      </c>
      <c r="S4688" s="3">
        <v>2</v>
      </c>
      <c r="T4688" s="3">
        <f>IF(AND(H4688&lt;5,S4688&gt;=VLOOKUP(A4688,anni!$A$1:$O$32,6,0)),1,0)</f>
        <v>0</v>
      </c>
    </row>
    <row r="4689" spans="1:20" x14ac:dyDescent="0.3">
      <c r="A4689" s="3">
        <v>2001</v>
      </c>
      <c r="B4689" s="3">
        <v>180</v>
      </c>
      <c r="C4689" s="3" t="s">
        <v>34</v>
      </c>
      <c r="D4689" s="3" t="s">
        <v>41</v>
      </c>
      <c r="E4689" s="3" t="s">
        <v>41</v>
      </c>
      <c r="F4689" s="3">
        <v>4148</v>
      </c>
      <c r="G4689" s="3">
        <f t="shared" si="222"/>
        <v>2001</v>
      </c>
      <c r="H4689" s="4">
        <v>3</v>
      </c>
      <c r="I4689" s="3" t="s">
        <v>36</v>
      </c>
      <c r="J4689" s="3">
        <v>7</v>
      </c>
      <c r="K4689" s="3">
        <v>1</v>
      </c>
      <c r="L4689" s="3">
        <v>0</v>
      </c>
      <c r="M4689" s="3">
        <v>0</v>
      </c>
      <c r="N4689" s="3">
        <v>0</v>
      </c>
      <c r="O4689" s="3">
        <v>0</v>
      </c>
      <c r="P4689" s="3">
        <f t="shared" si="221"/>
        <v>11.2</v>
      </c>
      <c r="Q4689" s="3">
        <v>199</v>
      </c>
      <c r="R4689" s="3">
        <f t="shared" si="220"/>
        <v>1</v>
      </c>
      <c r="S4689" s="3">
        <v>8</v>
      </c>
      <c r="T4689" s="3">
        <f>IF(AND(H4689&lt;5,S4689&gt;=VLOOKUP(A4689,anni!$A$1:$O$32,6,0)),1,0)</f>
        <v>0</v>
      </c>
    </row>
    <row r="4690" spans="1:20" x14ac:dyDescent="0.3">
      <c r="A4690" s="3">
        <v>2001</v>
      </c>
      <c r="B4690" s="3">
        <v>181</v>
      </c>
      <c r="C4690" s="3" t="s">
        <v>43</v>
      </c>
      <c r="D4690" s="3" t="s">
        <v>92</v>
      </c>
      <c r="E4690" s="3" t="s">
        <v>92</v>
      </c>
      <c r="F4690" s="3">
        <v>3779</v>
      </c>
      <c r="G4690" s="3">
        <f t="shared" si="222"/>
        <v>2001</v>
      </c>
      <c r="H4690" s="4">
        <v>3</v>
      </c>
      <c r="I4690" s="3" t="s">
        <v>36</v>
      </c>
      <c r="J4690" s="3">
        <v>6</v>
      </c>
      <c r="K4690" s="3">
        <v>4</v>
      </c>
      <c r="L4690" s="3">
        <v>4</v>
      </c>
      <c r="M4690" s="3">
        <v>6</v>
      </c>
      <c r="N4690" s="3">
        <v>0</v>
      </c>
      <c r="O4690" s="3">
        <v>0</v>
      </c>
      <c r="P4690" s="3">
        <f t="shared" si="221"/>
        <v>28</v>
      </c>
      <c r="Q4690" s="3">
        <v>26</v>
      </c>
      <c r="R4690" s="3">
        <f t="shared" si="220"/>
        <v>5</v>
      </c>
      <c r="S4690" s="3">
        <v>20</v>
      </c>
      <c r="T4690" s="3">
        <f>IF(AND(H4690&lt;5,S4690&gt;=VLOOKUP(A4690,anni!$A$1:$O$32,6,0)),1,0)</f>
        <v>0</v>
      </c>
    </row>
    <row r="4691" spans="1:20" x14ac:dyDescent="0.3">
      <c r="A4691" s="3">
        <v>2001</v>
      </c>
      <c r="B4691" s="3">
        <v>182</v>
      </c>
      <c r="C4691" s="3" t="s">
        <v>34</v>
      </c>
      <c r="D4691" s="3" t="s">
        <v>41</v>
      </c>
      <c r="E4691" s="3" t="s">
        <v>41</v>
      </c>
      <c r="F4691" s="3">
        <v>4188</v>
      </c>
      <c r="G4691" s="3">
        <f t="shared" si="222"/>
        <v>2001</v>
      </c>
      <c r="H4691" s="4">
        <v>2</v>
      </c>
      <c r="I4691" s="3" t="s">
        <v>31</v>
      </c>
      <c r="J4691" s="3">
        <v>0</v>
      </c>
      <c r="K4691" s="3">
        <v>3</v>
      </c>
      <c r="L4691" s="3">
        <v>0</v>
      </c>
      <c r="M4691" s="3">
        <v>0</v>
      </c>
      <c r="N4691" s="3">
        <v>1</v>
      </c>
      <c r="O4691" s="3">
        <v>0</v>
      </c>
      <c r="P4691" s="3">
        <f t="shared" si="221"/>
        <v>6.4</v>
      </c>
      <c r="Q4691" s="3">
        <v>244</v>
      </c>
      <c r="R4691" s="3">
        <f t="shared" si="220"/>
        <v>1</v>
      </c>
      <c r="S4691" s="3">
        <v>4</v>
      </c>
      <c r="T4691" s="3">
        <f>IF(AND(H4691&lt;5,S4691&gt;=VLOOKUP(A4691,anni!$A$1:$O$32,6,0)),1,0)</f>
        <v>0</v>
      </c>
    </row>
    <row r="4692" spans="1:20" x14ac:dyDescent="0.3">
      <c r="A4692" s="3">
        <v>2001</v>
      </c>
      <c r="B4692" s="3">
        <v>183</v>
      </c>
      <c r="C4692" s="3" t="s">
        <v>32</v>
      </c>
      <c r="D4692" s="3" t="s">
        <v>33</v>
      </c>
      <c r="E4692" s="3" t="s">
        <v>33</v>
      </c>
      <c r="F4692" s="3">
        <v>4101</v>
      </c>
      <c r="G4692" s="3">
        <f t="shared" si="222"/>
        <v>2001</v>
      </c>
      <c r="H4692" s="4">
        <v>4</v>
      </c>
      <c r="I4692" s="3" t="s">
        <v>36</v>
      </c>
      <c r="J4692" s="3">
        <v>6</v>
      </c>
      <c r="K4692" s="3">
        <v>1</v>
      </c>
      <c r="L4692" s="3">
        <v>0</v>
      </c>
      <c r="M4692" s="3">
        <v>0</v>
      </c>
      <c r="N4692" s="3">
        <v>0</v>
      </c>
      <c r="O4692" s="3">
        <v>1</v>
      </c>
      <c r="P4692" s="3">
        <f t="shared" si="221"/>
        <v>9.6</v>
      </c>
      <c r="Q4692" s="3">
        <v>199</v>
      </c>
      <c r="R4692" s="3">
        <f t="shared" si="220"/>
        <v>1</v>
      </c>
      <c r="S4692" s="3">
        <v>8</v>
      </c>
      <c r="T4692" s="3">
        <f>IF(AND(H4692&lt;5,S4692&gt;=VLOOKUP(A4692,anni!$A$1:$O$32,6,0)),1,0)</f>
        <v>0</v>
      </c>
    </row>
    <row r="4693" spans="1:20" x14ac:dyDescent="0.3">
      <c r="A4693" s="3">
        <v>2001</v>
      </c>
      <c r="B4693" s="3">
        <v>184</v>
      </c>
      <c r="C4693" s="3" t="s">
        <v>34</v>
      </c>
      <c r="D4693" s="3" t="s">
        <v>42</v>
      </c>
      <c r="E4693" s="3" t="s">
        <v>42</v>
      </c>
      <c r="F4693" s="3">
        <v>3950</v>
      </c>
      <c r="G4693" s="3">
        <f t="shared" si="222"/>
        <v>2001</v>
      </c>
      <c r="H4693" s="4">
        <v>4</v>
      </c>
      <c r="I4693" s="3" t="s">
        <v>36</v>
      </c>
      <c r="J4693" s="3">
        <v>7</v>
      </c>
      <c r="K4693" s="3">
        <v>6</v>
      </c>
      <c r="L4693" s="3">
        <v>4</v>
      </c>
      <c r="M4693" s="3">
        <v>3</v>
      </c>
      <c r="N4693" s="3">
        <v>1</v>
      </c>
      <c r="O4693" s="3">
        <v>0</v>
      </c>
      <c r="P4693" s="3">
        <f t="shared" si="221"/>
        <v>25.2</v>
      </c>
      <c r="Q4693" s="3">
        <v>22</v>
      </c>
      <c r="R4693" s="3">
        <f t="shared" si="220"/>
        <v>3</v>
      </c>
      <c r="S4693" s="3">
        <v>21</v>
      </c>
      <c r="T4693" s="3">
        <f>IF(AND(H4693&lt;5,S4693&gt;=VLOOKUP(A4693,anni!$A$1:$O$32,6,0)),1,0)</f>
        <v>0</v>
      </c>
    </row>
    <row r="4694" spans="1:20" x14ac:dyDescent="0.3">
      <c r="A4694" s="3">
        <v>2001</v>
      </c>
      <c r="B4694" s="3">
        <v>185</v>
      </c>
      <c r="C4694" s="3" t="s">
        <v>43</v>
      </c>
      <c r="D4694" s="3" t="s">
        <v>92</v>
      </c>
      <c r="E4694" s="3" t="s">
        <v>92</v>
      </c>
      <c r="F4694" s="3">
        <v>4040</v>
      </c>
      <c r="G4694" s="3">
        <f t="shared" si="222"/>
        <v>2001</v>
      </c>
      <c r="H4694" s="4">
        <v>5</v>
      </c>
      <c r="I4694" s="3" t="s">
        <v>36</v>
      </c>
      <c r="J4694" s="3">
        <v>7</v>
      </c>
      <c r="K4694" s="3">
        <v>6</v>
      </c>
      <c r="L4694" s="3">
        <v>2</v>
      </c>
      <c r="M4694" s="3">
        <v>3</v>
      </c>
      <c r="N4694" s="3">
        <v>0</v>
      </c>
      <c r="O4694" s="3">
        <v>0</v>
      </c>
      <c r="P4694" s="3">
        <f t="shared" si="221"/>
        <v>18</v>
      </c>
      <c r="Q4694" s="3">
        <v>50</v>
      </c>
      <c r="R4694" s="3">
        <f t="shared" si="220"/>
        <v>1</v>
      </c>
      <c r="S4694" s="3">
        <v>18</v>
      </c>
      <c r="T4694" s="3">
        <f>IF(AND(H4694&lt;5,S4694&gt;=VLOOKUP(A4694,anni!$A$1:$O$32,6,0)),1,0)</f>
        <v>0</v>
      </c>
    </row>
    <row r="4695" spans="1:20" x14ac:dyDescent="0.3">
      <c r="A4695" s="3">
        <v>2001</v>
      </c>
      <c r="B4695" s="3">
        <v>186</v>
      </c>
      <c r="C4695" s="3" t="s">
        <v>32</v>
      </c>
      <c r="D4695" s="3" t="s">
        <v>95</v>
      </c>
      <c r="E4695" s="3" t="s">
        <v>95</v>
      </c>
      <c r="F4695" s="3">
        <v>3915</v>
      </c>
      <c r="G4695" s="3">
        <f t="shared" si="222"/>
        <v>2001</v>
      </c>
      <c r="H4695" s="4">
        <v>5</v>
      </c>
      <c r="I4695" s="3" t="s">
        <v>36</v>
      </c>
      <c r="J4695" s="3">
        <v>7</v>
      </c>
      <c r="K4695" s="3">
        <v>6</v>
      </c>
      <c r="L4695" s="3">
        <v>2</v>
      </c>
      <c r="M4695" s="3">
        <v>0</v>
      </c>
      <c r="N4695" s="3">
        <v>0</v>
      </c>
      <c r="O4695" s="3">
        <v>3</v>
      </c>
      <c r="P4695" s="3">
        <f t="shared" si="221"/>
        <v>18</v>
      </c>
      <c r="Q4695" s="3">
        <v>50</v>
      </c>
      <c r="R4695" s="3">
        <f t="shared" si="220"/>
        <v>2</v>
      </c>
      <c r="S4695" s="3">
        <v>18</v>
      </c>
      <c r="T4695" s="3">
        <f>IF(AND(H4695&lt;5,S4695&gt;=VLOOKUP(A4695,anni!$A$1:$O$32,6,0)),1,0)</f>
        <v>0</v>
      </c>
    </row>
    <row r="4696" spans="1:20" x14ac:dyDescent="0.3">
      <c r="A4696" s="3">
        <v>2001</v>
      </c>
      <c r="B4696" s="3">
        <v>187</v>
      </c>
      <c r="C4696" s="3" t="s">
        <v>39</v>
      </c>
      <c r="D4696" s="3" t="s">
        <v>40</v>
      </c>
      <c r="E4696" s="3" t="s">
        <v>40</v>
      </c>
      <c r="F4696" s="3">
        <v>3752</v>
      </c>
      <c r="G4696" s="3">
        <f t="shared" si="222"/>
        <v>2001</v>
      </c>
      <c r="H4696" s="4">
        <v>5</v>
      </c>
      <c r="I4696" s="3" t="s">
        <v>36</v>
      </c>
      <c r="J4696" s="3">
        <v>6</v>
      </c>
      <c r="K4696" s="3">
        <v>5</v>
      </c>
      <c r="L4696" s="3">
        <v>2</v>
      </c>
      <c r="M4696" s="3">
        <v>2</v>
      </c>
      <c r="N4696" s="3">
        <v>0</v>
      </c>
      <c r="O4696" s="3">
        <v>1</v>
      </c>
      <c r="P4696" s="3">
        <f t="shared" si="221"/>
        <v>16</v>
      </c>
      <c r="Q4696" s="3">
        <v>76</v>
      </c>
      <c r="R4696" s="3">
        <f t="shared" si="220"/>
        <v>3</v>
      </c>
      <c r="S4696" s="3">
        <v>16</v>
      </c>
      <c r="T4696" s="3">
        <f>IF(AND(H4696&lt;5,S4696&gt;=VLOOKUP(A4696,anni!$A$1:$O$32,6,0)),1,0)</f>
        <v>0</v>
      </c>
    </row>
    <row r="4697" spans="1:20" x14ac:dyDescent="0.3">
      <c r="A4697" s="3">
        <v>2001</v>
      </c>
      <c r="B4697" s="3">
        <v>188</v>
      </c>
      <c r="C4697" s="3" t="s">
        <v>32</v>
      </c>
      <c r="D4697" s="3" t="s">
        <v>61</v>
      </c>
      <c r="E4697" s="3" t="s">
        <v>61</v>
      </c>
      <c r="F4697" s="3">
        <v>4102</v>
      </c>
      <c r="G4697" s="3">
        <f t="shared" si="222"/>
        <v>2001</v>
      </c>
      <c r="H4697" s="4">
        <v>4</v>
      </c>
      <c r="I4697" s="3" t="s">
        <v>36</v>
      </c>
      <c r="J4697" s="3">
        <v>1</v>
      </c>
      <c r="K4697" s="3">
        <v>1</v>
      </c>
      <c r="L4697" s="3">
        <v>2</v>
      </c>
      <c r="M4697" s="3">
        <v>0</v>
      </c>
      <c r="N4697" s="3">
        <v>0</v>
      </c>
      <c r="O4697" s="3">
        <v>0</v>
      </c>
      <c r="P4697" s="3">
        <f t="shared" si="221"/>
        <v>4.8</v>
      </c>
      <c r="Q4697" s="3">
        <v>244</v>
      </c>
      <c r="R4697" s="3">
        <f t="shared" si="220"/>
        <v>1</v>
      </c>
      <c r="S4697" s="3">
        <v>4</v>
      </c>
      <c r="T4697" s="3">
        <f>IF(AND(H4697&lt;5,S4697&gt;=VLOOKUP(A4697,anni!$A$1:$O$32,6,0)),1,0)</f>
        <v>0</v>
      </c>
    </row>
    <row r="4698" spans="1:20" x14ac:dyDescent="0.3">
      <c r="A4698" s="3">
        <v>2001</v>
      </c>
      <c r="B4698" s="3">
        <v>189</v>
      </c>
      <c r="C4698" s="3" t="s">
        <v>43</v>
      </c>
      <c r="D4698" s="3" t="s">
        <v>58</v>
      </c>
      <c r="E4698" s="3" t="s">
        <v>58</v>
      </c>
      <c r="F4698" s="3">
        <v>3951</v>
      </c>
      <c r="G4698" s="3">
        <f t="shared" si="222"/>
        <v>2001</v>
      </c>
      <c r="H4698" s="4">
        <v>4</v>
      </c>
      <c r="I4698" s="3" t="s">
        <v>36</v>
      </c>
      <c r="J4698" s="3">
        <v>6</v>
      </c>
      <c r="K4698" s="3">
        <v>6</v>
      </c>
      <c r="L4698" s="3">
        <v>2</v>
      </c>
      <c r="M4698" s="3">
        <v>6</v>
      </c>
      <c r="N4698" s="3">
        <v>0</v>
      </c>
      <c r="O4698" s="3">
        <v>1</v>
      </c>
      <c r="P4698" s="3">
        <f t="shared" si="221"/>
        <v>25.2</v>
      </c>
      <c r="Q4698" s="3">
        <v>22</v>
      </c>
      <c r="R4698" s="3">
        <f t="shared" si="220"/>
        <v>3</v>
      </c>
      <c r="S4698" s="3">
        <v>21</v>
      </c>
      <c r="T4698" s="3">
        <f>IF(AND(H4698&lt;5,S4698&gt;=VLOOKUP(A4698,anni!$A$1:$O$32,6,0)),1,0)</f>
        <v>0</v>
      </c>
    </row>
    <row r="4699" spans="1:20" x14ac:dyDescent="0.3">
      <c r="A4699" s="3">
        <v>2001</v>
      </c>
      <c r="B4699" s="3">
        <v>190</v>
      </c>
      <c r="C4699" s="3" t="s">
        <v>69</v>
      </c>
      <c r="D4699" s="3" t="s">
        <v>89</v>
      </c>
      <c r="E4699" s="3" t="s">
        <v>89</v>
      </c>
      <c r="F4699" s="3">
        <v>3753</v>
      </c>
      <c r="G4699" s="3">
        <f t="shared" si="222"/>
        <v>2001</v>
      </c>
      <c r="H4699" s="4">
        <v>5</v>
      </c>
      <c r="I4699" s="3" t="s">
        <v>36</v>
      </c>
      <c r="P4699" s="3">
        <f t="shared" si="221"/>
        <v>-1</v>
      </c>
      <c r="Q4699" s="3">
        <v>293</v>
      </c>
      <c r="R4699" s="3">
        <f t="shared" si="220"/>
        <v>2</v>
      </c>
      <c r="S4699" s="3">
        <v>-1</v>
      </c>
      <c r="T4699" s="3">
        <f>IF(AND(H4699&lt;5,S4699&gt;=VLOOKUP(A4699,anni!$A$1:$O$32,6,0)),1,0)</f>
        <v>0</v>
      </c>
    </row>
    <row r="4700" spans="1:20" x14ac:dyDescent="0.3">
      <c r="A4700" s="3">
        <v>2001</v>
      </c>
      <c r="B4700" s="3">
        <v>191</v>
      </c>
      <c r="C4700" s="3" t="s">
        <v>34</v>
      </c>
      <c r="D4700" s="3" t="s">
        <v>103</v>
      </c>
      <c r="E4700" s="3" t="s">
        <v>103</v>
      </c>
      <c r="F4700" s="3">
        <v>4041</v>
      </c>
      <c r="G4700" s="3">
        <f t="shared" si="222"/>
        <v>2001</v>
      </c>
      <c r="H4700" s="4">
        <v>5</v>
      </c>
      <c r="I4700" s="3" t="s">
        <v>36</v>
      </c>
      <c r="J4700" s="3">
        <v>0</v>
      </c>
      <c r="K4700" s="3">
        <v>2</v>
      </c>
      <c r="L4700" s="3">
        <v>2</v>
      </c>
      <c r="M4700" s="3">
        <v>0</v>
      </c>
      <c r="N4700" s="3">
        <v>1</v>
      </c>
      <c r="O4700" s="3">
        <v>1</v>
      </c>
      <c r="P4700" s="3">
        <f t="shared" si="221"/>
        <v>6</v>
      </c>
      <c r="Q4700" s="3">
        <v>224</v>
      </c>
      <c r="R4700" s="3">
        <f t="shared" si="220"/>
        <v>1</v>
      </c>
      <c r="S4700" s="3">
        <v>6</v>
      </c>
      <c r="T4700" s="3">
        <f>IF(AND(H4700&lt;5,S4700&gt;=VLOOKUP(A4700,anni!$A$1:$O$32,6,0)),1,0)</f>
        <v>0</v>
      </c>
    </row>
    <row r="4701" spans="1:20" x14ac:dyDescent="0.3">
      <c r="A4701" s="3">
        <v>2001</v>
      </c>
      <c r="B4701" s="3">
        <v>192</v>
      </c>
      <c r="C4701" s="3" t="s">
        <v>56</v>
      </c>
      <c r="D4701" s="3" t="s">
        <v>85</v>
      </c>
      <c r="E4701" s="3" t="s">
        <v>85</v>
      </c>
      <c r="F4701" s="3">
        <v>4042</v>
      </c>
      <c r="G4701" s="3">
        <f t="shared" si="222"/>
        <v>2001</v>
      </c>
      <c r="H4701" s="4">
        <v>5</v>
      </c>
      <c r="I4701" s="3" t="s">
        <v>36</v>
      </c>
      <c r="J4701" s="3">
        <v>6</v>
      </c>
      <c r="K4701" s="3">
        <v>0</v>
      </c>
      <c r="L4701" s="3">
        <v>2</v>
      </c>
      <c r="M4701" s="3">
        <v>0</v>
      </c>
      <c r="N4701" s="3">
        <v>1</v>
      </c>
      <c r="O4701" s="3">
        <v>1</v>
      </c>
      <c r="P4701" s="3">
        <f t="shared" si="221"/>
        <v>10</v>
      </c>
      <c r="Q4701" s="3">
        <v>175</v>
      </c>
      <c r="R4701" s="3">
        <f t="shared" si="220"/>
        <v>1</v>
      </c>
      <c r="S4701" s="3">
        <v>10</v>
      </c>
      <c r="T4701" s="3">
        <f>IF(AND(H4701&lt;5,S4701&gt;=VLOOKUP(A4701,anni!$A$1:$O$32,6,0)),1,0)</f>
        <v>0</v>
      </c>
    </row>
    <row r="4702" spans="1:20" x14ac:dyDescent="0.3">
      <c r="A4702" s="3">
        <v>2001</v>
      </c>
      <c r="B4702" s="3">
        <v>193</v>
      </c>
      <c r="C4702" s="3" t="s">
        <v>69</v>
      </c>
      <c r="D4702" s="3" t="s">
        <v>147</v>
      </c>
      <c r="E4702" s="3" t="s">
        <v>147</v>
      </c>
      <c r="F4702" s="3">
        <v>3916</v>
      </c>
      <c r="G4702" s="3">
        <f t="shared" si="222"/>
        <v>2001</v>
      </c>
      <c r="H4702" s="4">
        <v>5</v>
      </c>
      <c r="I4702" s="3" t="s">
        <v>36</v>
      </c>
      <c r="J4702" s="3">
        <v>7</v>
      </c>
      <c r="K4702" s="3">
        <v>0</v>
      </c>
      <c r="L4702" s="3">
        <v>2</v>
      </c>
      <c r="M4702" s="3">
        <v>5</v>
      </c>
      <c r="N4702" s="3">
        <v>0</v>
      </c>
      <c r="O4702" s="3">
        <v>0</v>
      </c>
      <c r="P4702" s="3">
        <f t="shared" si="221"/>
        <v>14</v>
      </c>
      <c r="Q4702" s="3">
        <v>110</v>
      </c>
      <c r="R4702" s="3">
        <f t="shared" si="220"/>
        <v>2</v>
      </c>
      <c r="S4702" s="3">
        <v>14</v>
      </c>
      <c r="T4702" s="3">
        <f>IF(AND(H4702&lt;5,S4702&gt;=VLOOKUP(A4702,anni!$A$1:$O$32,6,0)),1,0)</f>
        <v>0</v>
      </c>
    </row>
    <row r="4703" spans="1:20" x14ac:dyDescent="0.3">
      <c r="A4703" s="3">
        <v>2001</v>
      </c>
      <c r="B4703" s="3">
        <v>194</v>
      </c>
      <c r="C4703" s="3" t="s">
        <v>50</v>
      </c>
      <c r="D4703" s="3" t="s">
        <v>51</v>
      </c>
      <c r="E4703" s="3" t="s">
        <v>51</v>
      </c>
      <c r="F4703" s="3">
        <v>4103</v>
      </c>
      <c r="G4703" s="3">
        <f t="shared" si="222"/>
        <v>2001</v>
      </c>
      <c r="H4703" s="4">
        <v>4</v>
      </c>
      <c r="I4703" s="3" t="s">
        <v>36</v>
      </c>
      <c r="J4703" s="3">
        <v>4</v>
      </c>
      <c r="K4703" s="3">
        <v>2</v>
      </c>
      <c r="L4703" s="3">
        <v>0</v>
      </c>
      <c r="M4703" s="3">
        <v>0</v>
      </c>
      <c r="N4703" s="3">
        <v>0</v>
      </c>
      <c r="O4703" s="3">
        <v>1</v>
      </c>
      <c r="P4703" s="3">
        <f t="shared" si="221"/>
        <v>8.4</v>
      </c>
      <c r="Q4703" s="3">
        <v>215</v>
      </c>
      <c r="R4703" s="3">
        <f t="shared" si="220"/>
        <v>1</v>
      </c>
      <c r="S4703" s="3">
        <v>7</v>
      </c>
      <c r="T4703" s="3">
        <f>IF(AND(H4703&lt;5,S4703&gt;=VLOOKUP(A4703,anni!$A$1:$O$32,6,0)),1,0)</f>
        <v>0</v>
      </c>
    </row>
    <row r="4704" spans="1:20" x14ac:dyDescent="0.3">
      <c r="A4704" s="3">
        <v>2001</v>
      </c>
      <c r="B4704" s="3">
        <v>195</v>
      </c>
      <c r="C4704" s="3" t="s">
        <v>69</v>
      </c>
      <c r="D4704" s="3" t="s">
        <v>70</v>
      </c>
      <c r="E4704" s="3" t="s">
        <v>70</v>
      </c>
      <c r="F4704" s="3">
        <v>3776</v>
      </c>
      <c r="G4704" s="3">
        <f t="shared" si="222"/>
        <v>2001</v>
      </c>
      <c r="H4704" s="4">
        <v>4</v>
      </c>
      <c r="I4704" s="3" t="s">
        <v>36</v>
      </c>
      <c r="J4704" s="3">
        <v>6</v>
      </c>
      <c r="K4704" s="3">
        <v>5</v>
      </c>
      <c r="L4704" s="3">
        <v>4</v>
      </c>
      <c r="M4704" s="3">
        <v>5</v>
      </c>
      <c r="N4704" s="3">
        <v>0</v>
      </c>
      <c r="O4704" s="3">
        <v>0</v>
      </c>
      <c r="P4704" s="3">
        <f t="shared" si="221"/>
        <v>24</v>
      </c>
      <c r="Q4704" s="3">
        <v>26</v>
      </c>
      <c r="R4704" s="3">
        <f t="shared" si="220"/>
        <v>4</v>
      </c>
      <c r="S4704" s="3">
        <v>20</v>
      </c>
      <c r="T4704" s="3">
        <f>IF(AND(H4704&lt;5,S4704&gt;=VLOOKUP(A4704,anni!$A$1:$O$32,6,0)),1,0)</f>
        <v>0</v>
      </c>
    </row>
    <row r="4705" spans="1:20" x14ac:dyDescent="0.3">
      <c r="A4705" s="3">
        <v>2001</v>
      </c>
      <c r="B4705" s="3">
        <v>196</v>
      </c>
      <c r="C4705" s="3" t="s">
        <v>37</v>
      </c>
      <c r="D4705" s="3" t="s">
        <v>112</v>
      </c>
      <c r="E4705" s="3" t="s">
        <v>112</v>
      </c>
      <c r="F4705" s="3">
        <v>4104</v>
      </c>
      <c r="G4705" s="3">
        <f t="shared" si="222"/>
        <v>2001</v>
      </c>
      <c r="H4705" s="4">
        <v>4</v>
      </c>
      <c r="I4705" s="3" t="s">
        <v>36</v>
      </c>
      <c r="J4705" s="3">
        <v>0</v>
      </c>
      <c r="K4705" s="3">
        <v>6</v>
      </c>
      <c r="L4705" s="3">
        <v>0</v>
      </c>
      <c r="M4705" s="3">
        <v>0</v>
      </c>
      <c r="N4705" s="3">
        <v>0</v>
      </c>
      <c r="O4705" s="3">
        <v>1</v>
      </c>
      <c r="P4705" s="3">
        <f t="shared" si="221"/>
        <v>8.4</v>
      </c>
      <c r="Q4705" s="3">
        <v>215</v>
      </c>
      <c r="R4705" s="3">
        <f t="shared" ref="R4705:R4768" si="223">COUNTIF($F$609:$F$5991,F4705)</f>
        <v>1</v>
      </c>
      <c r="S4705" s="3">
        <v>7</v>
      </c>
      <c r="T4705" s="3">
        <f>IF(AND(H4705&lt;5,S4705&gt;=VLOOKUP(A4705,anni!$A$1:$O$32,6,0)),1,0)</f>
        <v>0</v>
      </c>
    </row>
    <row r="4706" spans="1:20" x14ac:dyDescent="0.3">
      <c r="A4706" s="3">
        <v>2001</v>
      </c>
      <c r="B4706" s="3">
        <v>197</v>
      </c>
      <c r="C4706" s="3" t="s">
        <v>45</v>
      </c>
      <c r="D4706" s="3" t="s">
        <v>49</v>
      </c>
      <c r="E4706" s="3" t="s">
        <v>49</v>
      </c>
      <c r="F4706" s="3">
        <v>4105</v>
      </c>
      <c r="G4706" s="3">
        <f t="shared" si="222"/>
        <v>2001</v>
      </c>
      <c r="H4706" s="4">
        <v>4</v>
      </c>
      <c r="I4706" s="3" t="s">
        <v>36</v>
      </c>
      <c r="J4706" s="3">
        <v>6</v>
      </c>
      <c r="K4706" s="3">
        <v>6</v>
      </c>
      <c r="L4706" s="3">
        <v>2</v>
      </c>
      <c r="M4706" s="3">
        <v>0</v>
      </c>
      <c r="N4706" s="3">
        <v>0</v>
      </c>
      <c r="O4706" s="3">
        <v>1</v>
      </c>
      <c r="P4706" s="3">
        <f t="shared" si="221"/>
        <v>18</v>
      </c>
      <c r="Q4706" s="3">
        <v>85</v>
      </c>
      <c r="R4706" s="3">
        <f t="shared" si="223"/>
        <v>2</v>
      </c>
      <c r="S4706" s="3">
        <v>15</v>
      </c>
      <c r="T4706" s="3">
        <f>IF(AND(H4706&lt;5,S4706&gt;=VLOOKUP(A4706,anni!$A$1:$O$32,6,0)),1,0)</f>
        <v>0</v>
      </c>
    </row>
    <row r="4707" spans="1:20" x14ac:dyDescent="0.3">
      <c r="A4707" s="3">
        <v>2001</v>
      </c>
      <c r="B4707" s="3">
        <v>198</v>
      </c>
      <c r="C4707" s="3" t="s">
        <v>39</v>
      </c>
      <c r="D4707" s="3" t="s">
        <v>40</v>
      </c>
      <c r="E4707" s="3" t="s">
        <v>40</v>
      </c>
      <c r="F4707" s="3">
        <v>4106</v>
      </c>
      <c r="G4707" s="3">
        <f t="shared" si="222"/>
        <v>2001</v>
      </c>
      <c r="H4707" s="4">
        <v>4</v>
      </c>
      <c r="I4707" s="3" t="s">
        <v>36</v>
      </c>
      <c r="J4707" s="3">
        <v>7</v>
      </c>
      <c r="K4707" s="3">
        <v>5</v>
      </c>
      <c r="L4707" s="3">
        <v>2</v>
      </c>
      <c r="M4707" s="3">
        <v>0</v>
      </c>
      <c r="N4707" s="3">
        <v>0</v>
      </c>
      <c r="O4707" s="3">
        <v>0</v>
      </c>
      <c r="P4707" s="3">
        <f t="shared" ref="P4707:P4770" si="224">IF(T4707=0,IF(S4707=-1,-1,S4707*HLOOKUP(H4707,$U$1:$Y$2,2,0)),0)</f>
        <v>16.8</v>
      </c>
      <c r="Q4707" s="3">
        <v>110</v>
      </c>
      <c r="R4707" s="3">
        <f t="shared" si="223"/>
        <v>1</v>
      </c>
      <c r="S4707" s="3">
        <v>14</v>
      </c>
      <c r="T4707" s="3">
        <f>IF(AND(H4707&lt;5,S4707&gt;=VLOOKUP(A4707,anni!$A$1:$O$32,6,0)),1,0)</f>
        <v>0</v>
      </c>
    </row>
    <row r="4708" spans="1:20" x14ac:dyDescent="0.3">
      <c r="A4708" s="3">
        <v>2001</v>
      </c>
      <c r="B4708" s="3">
        <v>199</v>
      </c>
      <c r="C4708" s="3" t="s">
        <v>69</v>
      </c>
      <c r="D4708" s="3" t="s">
        <v>137</v>
      </c>
      <c r="E4708" s="3" t="s">
        <v>137</v>
      </c>
      <c r="F4708" s="3">
        <v>4043</v>
      </c>
      <c r="G4708" s="3">
        <f t="shared" si="222"/>
        <v>2001</v>
      </c>
      <c r="H4708" s="4">
        <v>5</v>
      </c>
      <c r="I4708" s="3" t="s">
        <v>36</v>
      </c>
      <c r="J4708" s="3">
        <v>1</v>
      </c>
      <c r="K4708" s="3">
        <v>1</v>
      </c>
      <c r="L4708" s="3">
        <v>0</v>
      </c>
      <c r="M4708" s="3">
        <v>2</v>
      </c>
      <c r="N4708" s="3">
        <v>0</v>
      </c>
      <c r="O4708" s="3">
        <v>0</v>
      </c>
      <c r="P4708" s="3">
        <f t="shared" si="224"/>
        <v>4</v>
      </c>
      <c r="Q4708" s="3">
        <v>244</v>
      </c>
      <c r="R4708" s="3">
        <f t="shared" si="223"/>
        <v>1</v>
      </c>
      <c r="S4708" s="3">
        <v>4</v>
      </c>
      <c r="T4708" s="3">
        <f>IF(AND(H4708&lt;5,S4708&gt;=VLOOKUP(A4708,anni!$A$1:$O$32,6,0)),1,0)</f>
        <v>0</v>
      </c>
    </row>
    <row r="4709" spans="1:20" x14ac:dyDescent="0.3">
      <c r="A4709" s="3">
        <v>2001</v>
      </c>
      <c r="B4709" s="3">
        <v>200</v>
      </c>
      <c r="C4709" s="3" t="s">
        <v>86</v>
      </c>
      <c r="D4709" s="3" t="s">
        <v>150</v>
      </c>
      <c r="E4709" s="3" t="s">
        <v>150</v>
      </c>
      <c r="F4709" s="3">
        <v>3919</v>
      </c>
      <c r="G4709" s="3">
        <f t="shared" si="222"/>
        <v>2001</v>
      </c>
      <c r="H4709" s="4">
        <v>5</v>
      </c>
      <c r="I4709" s="3" t="s">
        <v>36</v>
      </c>
      <c r="J4709" s="3">
        <v>7</v>
      </c>
      <c r="K4709" s="3">
        <v>6</v>
      </c>
      <c r="L4709" s="3">
        <v>1</v>
      </c>
      <c r="M4709" s="3">
        <v>5</v>
      </c>
      <c r="N4709" s="3">
        <v>0</v>
      </c>
      <c r="O4709" s="3">
        <v>1</v>
      </c>
      <c r="P4709" s="3">
        <f t="shared" si="224"/>
        <v>20</v>
      </c>
      <c r="Q4709" s="3">
        <v>26</v>
      </c>
      <c r="R4709" s="3">
        <f t="shared" si="223"/>
        <v>2</v>
      </c>
      <c r="S4709" s="3">
        <v>20</v>
      </c>
      <c r="T4709" s="3">
        <f>IF(AND(H4709&lt;5,S4709&gt;=VLOOKUP(A4709,anni!$A$1:$O$32,6,0)),1,0)</f>
        <v>0</v>
      </c>
    </row>
    <row r="4710" spans="1:20" x14ac:dyDescent="0.3">
      <c r="A4710" s="3">
        <v>2001</v>
      </c>
      <c r="B4710" s="3">
        <v>201</v>
      </c>
      <c r="C4710" s="3" t="s">
        <v>32</v>
      </c>
      <c r="D4710" s="3" t="s">
        <v>143</v>
      </c>
      <c r="E4710" s="3" t="s">
        <v>143</v>
      </c>
      <c r="F4710" s="3">
        <v>3920</v>
      </c>
      <c r="G4710" s="3">
        <f t="shared" si="222"/>
        <v>2001</v>
      </c>
      <c r="H4710" s="4">
        <v>5</v>
      </c>
      <c r="I4710" s="3" t="s">
        <v>36</v>
      </c>
      <c r="J4710" s="3">
        <v>7</v>
      </c>
      <c r="K4710" s="3">
        <v>6</v>
      </c>
      <c r="L4710" s="3">
        <v>0</v>
      </c>
      <c r="M4710" s="3">
        <v>0</v>
      </c>
      <c r="N4710" s="3">
        <v>0</v>
      </c>
      <c r="O4710" s="3">
        <v>0</v>
      </c>
      <c r="P4710" s="3">
        <f t="shared" si="224"/>
        <v>13</v>
      </c>
      <c r="Q4710" s="3">
        <v>125</v>
      </c>
      <c r="R4710" s="3">
        <f t="shared" si="223"/>
        <v>2</v>
      </c>
      <c r="S4710" s="3">
        <v>13</v>
      </c>
      <c r="T4710" s="3">
        <f>IF(AND(H4710&lt;5,S4710&gt;=VLOOKUP(A4710,anni!$A$1:$O$32,6,0)),1,0)</f>
        <v>0</v>
      </c>
    </row>
    <row r="4711" spans="1:20" x14ac:dyDescent="0.3">
      <c r="A4711" s="3">
        <v>2001</v>
      </c>
      <c r="B4711" s="3">
        <v>202</v>
      </c>
      <c r="C4711" s="3" t="s">
        <v>50</v>
      </c>
      <c r="D4711" s="3" t="s">
        <v>140</v>
      </c>
      <c r="E4711" s="3" t="s">
        <v>140</v>
      </c>
      <c r="F4711" s="3">
        <v>3922</v>
      </c>
      <c r="G4711" s="3">
        <f t="shared" si="222"/>
        <v>2001</v>
      </c>
      <c r="H4711" s="4">
        <v>5</v>
      </c>
      <c r="I4711" s="3" t="s">
        <v>36</v>
      </c>
      <c r="J4711" s="3">
        <v>7</v>
      </c>
      <c r="K4711" s="3">
        <v>5</v>
      </c>
      <c r="L4711" s="3">
        <v>2</v>
      </c>
      <c r="M4711" s="3">
        <v>0</v>
      </c>
      <c r="N4711" s="3">
        <v>1</v>
      </c>
      <c r="O4711" s="3">
        <v>0</v>
      </c>
      <c r="P4711" s="3">
        <f t="shared" si="224"/>
        <v>15</v>
      </c>
      <c r="Q4711" s="3">
        <v>85</v>
      </c>
      <c r="R4711" s="3">
        <f t="shared" si="223"/>
        <v>2</v>
      </c>
      <c r="S4711" s="3">
        <v>15</v>
      </c>
      <c r="T4711" s="3">
        <f>IF(AND(H4711&lt;5,S4711&gt;=VLOOKUP(A4711,anni!$A$1:$O$32,6,0)),1,0)</f>
        <v>0</v>
      </c>
    </row>
    <row r="4712" spans="1:20" x14ac:dyDescent="0.3">
      <c r="A4712" s="3">
        <v>2001</v>
      </c>
      <c r="B4712" s="3">
        <v>203</v>
      </c>
      <c r="C4712" s="3" t="s">
        <v>34</v>
      </c>
      <c r="D4712" s="3" t="s">
        <v>130</v>
      </c>
      <c r="E4712" s="3" t="s">
        <v>130</v>
      </c>
      <c r="F4712" s="3">
        <v>4107</v>
      </c>
      <c r="G4712" s="3">
        <f t="shared" si="222"/>
        <v>2001</v>
      </c>
      <c r="H4712" s="4">
        <v>4</v>
      </c>
      <c r="I4712" s="3" t="s">
        <v>36</v>
      </c>
      <c r="J4712" s="3">
        <v>2</v>
      </c>
      <c r="K4712" s="3">
        <v>1</v>
      </c>
      <c r="L4712" s="3">
        <v>2</v>
      </c>
      <c r="M4712" s="3">
        <v>2</v>
      </c>
      <c r="N4712" s="3">
        <v>0</v>
      </c>
      <c r="O4712" s="3">
        <v>1</v>
      </c>
      <c r="P4712" s="3">
        <f t="shared" si="224"/>
        <v>9.6</v>
      </c>
      <c r="Q4712" s="3">
        <v>199</v>
      </c>
      <c r="R4712" s="3">
        <f t="shared" si="223"/>
        <v>2</v>
      </c>
      <c r="S4712" s="3">
        <v>8</v>
      </c>
      <c r="T4712" s="3">
        <f>IF(AND(H4712&lt;5,S4712&gt;=VLOOKUP(A4712,anni!$A$1:$O$32,6,0)),1,0)</f>
        <v>0</v>
      </c>
    </row>
    <row r="4713" spans="1:20" x14ac:dyDescent="0.3">
      <c r="A4713" s="3">
        <v>2001</v>
      </c>
      <c r="B4713" s="3">
        <v>204</v>
      </c>
      <c r="C4713" s="3" t="s">
        <v>45</v>
      </c>
      <c r="D4713" s="3" t="s">
        <v>67</v>
      </c>
      <c r="E4713" s="3" t="s">
        <v>67</v>
      </c>
      <c r="F4713" s="3">
        <v>3978</v>
      </c>
      <c r="G4713" s="3">
        <f t="shared" si="222"/>
        <v>2001</v>
      </c>
      <c r="H4713" s="4">
        <v>3</v>
      </c>
      <c r="I4713" s="3" t="s">
        <v>36</v>
      </c>
      <c r="J4713" s="3">
        <v>7</v>
      </c>
      <c r="K4713" s="3">
        <v>5</v>
      </c>
      <c r="L4713" s="3">
        <v>2</v>
      </c>
      <c r="M4713" s="3">
        <v>4</v>
      </c>
      <c r="N4713" s="3">
        <v>0</v>
      </c>
      <c r="O4713" s="3">
        <v>1</v>
      </c>
      <c r="P4713" s="3">
        <f t="shared" si="224"/>
        <v>26.599999999999998</v>
      </c>
      <c r="Q4713" s="3">
        <v>36</v>
      </c>
      <c r="R4713" s="3">
        <f t="shared" si="223"/>
        <v>4</v>
      </c>
      <c r="S4713" s="3">
        <v>19</v>
      </c>
      <c r="T4713" s="3">
        <f>IF(AND(H4713&lt;5,S4713&gt;=VLOOKUP(A4713,anni!$A$1:$O$32,6,0)),1,0)</f>
        <v>0</v>
      </c>
    </row>
    <row r="4714" spans="1:20" x14ac:dyDescent="0.3">
      <c r="A4714" s="3">
        <v>2001</v>
      </c>
      <c r="B4714" s="3">
        <v>205</v>
      </c>
      <c r="C4714" s="3" t="s">
        <v>53</v>
      </c>
      <c r="D4714" s="3" t="s">
        <v>113</v>
      </c>
      <c r="E4714" s="3" t="s">
        <v>113</v>
      </c>
      <c r="F4714" s="3">
        <v>4108</v>
      </c>
      <c r="G4714" s="3">
        <f t="shared" si="222"/>
        <v>2001</v>
      </c>
      <c r="H4714" s="4">
        <v>4</v>
      </c>
      <c r="I4714" s="3" t="s">
        <v>36</v>
      </c>
      <c r="J4714" s="3">
        <v>7</v>
      </c>
      <c r="K4714" s="3">
        <v>6</v>
      </c>
      <c r="L4714" s="3">
        <v>2</v>
      </c>
      <c r="M4714" s="3">
        <v>0</v>
      </c>
      <c r="N4714" s="3">
        <v>4</v>
      </c>
      <c r="O4714" s="3">
        <v>0</v>
      </c>
      <c r="P4714" s="3">
        <f t="shared" si="224"/>
        <v>22.8</v>
      </c>
      <c r="Q4714" s="3">
        <v>36</v>
      </c>
      <c r="R4714" s="3">
        <f t="shared" si="223"/>
        <v>1</v>
      </c>
      <c r="S4714" s="3">
        <v>19</v>
      </c>
      <c r="T4714" s="3">
        <f>IF(AND(H4714&lt;5,S4714&gt;=VLOOKUP(A4714,anni!$A$1:$O$32,6,0)),1,0)</f>
        <v>0</v>
      </c>
    </row>
    <row r="4715" spans="1:20" x14ac:dyDescent="0.3">
      <c r="A4715" s="3">
        <v>2001</v>
      </c>
      <c r="B4715" s="3">
        <v>206</v>
      </c>
      <c r="C4715" s="3" t="s">
        <v>56</v>
      </c>
      <c r="D4715" s="3" t="s">
        <v>66</v>
      </c>
      <c r="E4715" s="3" t="s">
        <v>66</v>
      </c>
      <c r="F4715" s="3">
        <v>4044</v>
      </c>
      <c r="G4715" s="3">
        <f t="shared" si="222"/>
        <v>2001</v>
      </c>
      <c r="H4715" s="4">
        <v>5</v>
      </c>
      <c r="I4715" s="3" t="s">
        <v>36</v>
      </c>
      <c r="J4715" s="3">
        <v>5</v>
      </c>
      <c r="K4715" s="3">
        <v>0</v>
      </c>
      <c r="L4715" s="3">
        <v>0</v>
      </c>
      <c r="M4715" s="3">
        <v>0</v>
      </c>
      <c r="N4715" s="3">
        <v>1</v>
      </c>
      <c r="O4715" s="3">
        <v>1</v>
      </c>
      <c r="P4715" s="3">
        <f t="shared" si="224"/>
        <v>7</v>
      </c>
      <c r="Q4715" s="3">
        <v>215</v>
      </c>
      <c r="R4715" s="3">
        <f t="shared" si="223"/>
        <v>1</v>
      </c>
      <c r="S4715" s="3">
        <v>7</v>
      </c>
      <c r="T4715" s="3">
        <f>IF(AND(H4715&lt;5,S4715&gt;=VLOOKUP(A4715,anni!$A$1:$O$32,6,0)),1,0)</f>
        <v>0</v>
      </c>
    </row>
    <row r="4716" spans="1:20" x14ac:dyDescent="0.3">
      <c r="A4716" s="3">
        <v>2001</v>
      </c>
      <c r="B4716" s="3">
        <v>207</v>
      </c>
      <c r="C4716" s="3" t="s">
        <v>34</v>
      </c>
      <c r="D4716" s="3" t="s">
        <v>41</v>
      </c>
      <c r="E4716" s="3" t="s">
        <v>41</v>
      </c>
      <c r="F4716" s="3">
        <v>3756</v>
      </c>
      <c r="G4716" s="3">
        <f t="shared" si="222"/>
        <v>2001</v>
      </c>
      <c r="H4716" s="4">
        <v>5</v>
      </c>
      <c r="I4716" s="3" t="s">
        <v>36</v>
      </c>
      <c r="J4716" s="3">
        <v>1</v>
      </c>
      <c r="K4716" s="3">
        <v>6</v>
      </c>
      <c r="L4716" s="3">
        <v>5</v>
      </c>
      <c r="M4716" s="3">
        <v>4</v>
      </c>
      <c r="N4716" s="3">
        <v>0</v>
      </c>
      <c r="O4716" s="3">
        <v>3</v>
      </c>
      <c r="P4716" s="3">
        <f t="shared" si="224"/>
        <v>19</v>
      </c>
      <c r="Q4716" s="3">
        <v>36</v>
      </c>
      <c r="R4716" s="3">
        <f t="shared" si="223"/>
        <v>3</v>
      </c>
      <c r="S4716" s="3">
        <v>19</v>
      </c>
      <c r="T4716" s="3">
        <f>IF(AND(H4716&lt;5,S4716&gt;=VLOOKUP(A4716,anni!$A$1:$O$32,6,0)),1,0)</f>
        <v>0</v>
      </c>
    </row>
    <row r="4717" spans="1:20" x14ac:dyDescent="0.3">
      <c r="A4717" s="3">
        <v>2001</v>
      </c>
      <c r="B4717" s="3">
        <v>208</v>
      </c>
      <c r="C4717" s="3" t="s">
        <v>34</v>
      </c>
      <c r="D4717" s="3" t="s">
        <v>41</v>
      </c>
      <c r="E4717" s="3" t="s">
        <v>41</v>
      </c>
      <c r="F4717" s="3">
        <v>4045</v>
      </c>
      <c r="G4717" s="3">
        <f t="shared" si="222"/>
        <v>2001</v>
      </c>
      <c r="H4717" s="4">
        <v>5</v>
      </c>
      <c r="I4717" s="3" t="s">
        <v>36</v>
      </c>
      <c r="J4717" s="3">
        <v>5</v>
      </c>
      <c r="K4717" s="3">
        <v>6</v>
      </c>
      <c r="L4717" s="3">
        <v>2</v>
      </c>
      <c r="M4717" s="3">
        <v>0</v>
      </c>
      <c r="N4717" s="3">
        <v>0</v>
      </c>
      <c r="O4717" s="3">
        <v>1</v>
      </c>
      <c r="P4717" s="3">
        <f t="shared" si="224"/>
        <v>14</v>
      </c>
      <c r="Q4717" s="3">
        <v>110</v>
      </c>
      <c r="R4717" s="3">
        <f t="shared" si="223"/>
        <v>1</v>
      </c>
      <c r="S4717" s="3">
        <v>14</v>
      </c>
      <c r="T4717" s="3">
        <f>IF(AND(H4717&lt;5,S4717&gt;=VLOOKUP(A4717,anni!$A$1:$O$32,6,0)),1,0)</f>
        <v>0</v>
      </c>
    </row>
    <row r="4718" spans="1:20" x14ac:dyDescent="0.3">
      <c r="A4718" s="3">
        <v>2001</v>
      </c>
      <c r="B4718" s="3">
        <v>209</v>
      </c>
      <c r="C4718" s="3" t="s">
        <v>45</v>
      </c>
      <c r="D4718" s="3" t="s">
        <v>49</v>
      </c>
      <c r="E4718" s="3" t="s">
        <v>49</v>
      </c>
      <c r="F4718" s="3">
        <v>3758</v>
      </c>
      <c r="G4718" s="3">
        <f t="shared" si="222"/>
        <v>2001</v>
      </c>
      <c r="H4718" s="4">
        <v>5</v>
      </c>
      <c r="I4718" s="3" t="s">
        <v>36</v>
      </c>
      <c r="J4718" s="3">
        <v>6</v>
      </c>
      <c r="K4718" s="3">
        <v>5</v>
      </c>
      <c r="L4718" s="3">
        <v>3</v>
      </c>
      <c r="M4718" s="3">
        <v>6</v>
      </c>
      <c r="N4718" s="3">
        <v>1</v>
      </c>
      <c r="O4718" s="3">
        <v>0</v>
      </c>
      <c r="P4718" s="3">
        <f t="shared" si="224"/>
        <v>21</v>
      </c>
      <c r="Q4718" s="3">
        <v>22</v>
      </c>
      <c r="R4718" s="3">
        <f t="shared" si="223"/>
        <v>3</v>
      </c>
      <c r="S4718" s="3">
        <v>21</v>
      </c>
      <c r="T4718" s="3">
        <f>IF(AND(H4718&lt;5,S4718&gt;=VLOOKUP(A4718,anni!$A$1:$O$32,6,0)),1,0)</f>
        <v>0</v>
      </c>
    </row>
    <row r="4719" spans="1:20" x14ac:dyDescent="0.3">
      <c r="A4719" s="3">
        <v>2001</v>
      </c>
      <c r="B4719" s="3">
        <v>210</v>
      </c>
      <c r="C4719" s="3" t="s">
        <v>34</v>
      </c>
      <c r="D4719" s="3" t="s">
        <v>64</v>
      </c>
      <c r="E4719" s="3" t="s">
        <v>64</v>
      </c>
      <c r="F4719" s="3">
        <v>4109</v>
      </c>
      <c r="G4719" s="3">
        <f t="shared" si="222"/>
        <v>2001</v>
      </c>
      <c r="H4719" s="4">
        <v>4</v>
      </c>
      <c r="I4719" s="3" t="s">
        <v>36</v>
      </c>
      <c r="J4719" s="3">
        <v>6</v>
      </c>
      <c r="K4719" s="3">
        <v>1</v>
      </c>
      <c r="L4719" s="3">
        <v>4</v>
      </c>
      <c r="M4719" s="3">
        <v>1</v>
      </c>
      <c r="N4719" s="3">
        <v>2</v>
      </c>
      <c r="O4719" s="3">
        <v>1</v>
      </c>
      <c r="P4719" s="3">
        <f t="shared" si="224"/>
        <v>18</v>
      </c>
      <c r="Q4719" s="3">
        <v>85</v>
      </c>
      <c r="R4719" s="3">
        <f t="shared" si="223"/>
        <v>1</v>
      </c>
      <c r="S4719" s="3">
        <v>15</v>
      </c>
      <c r="T4719" s="3">
        <f>IF(AND(H4719&lt;5,S4719&gt;=VLOOKUP(A4719,anni!$A$1:$O$32,6,0)),1,0)</f>
        <v>0</v>
      </c>
    </row>
    <row r="4720" spans="1:20" x14ac:dyDescent="0.3">
      <c r="A4720" s="3">
        <v>2001</v>
      </c>
      <c r="B4720" s="3">
        <v>211</v>
      </c>
      <c r="C4720" s="3" t="s">
        <v>34</v>
      </c>
      <c r="D4720" s="3" t="s">
        <v>41</v>
      </c>
      <c r="E4720" s="3" t="s">
        <v>41</v>
      </c>
      <c r="F4720" s="3">
        <v>4149</v>
      </c>
      <c r="G4720" s="3">
        <f t="shared" si="222"/>
        <v>2001</v>
      </c>
      <c r="H4720" s="4">
        <v>3</v>
      </c>
      <c r="I4720" s="3" t="s">
        <v>36</v>
      </c>
      <c r="J4720" s="3">
        <v>6</v>
      </c>
      <c r="K4720" s="3">
        <v>6</v>
      </c>
      <c r="L4720" s="3">
        <v>4</v>
      </c>
      <c r="M4720" s="3">
        <v>1</v>
      </c>
      <c r="N4720" s="3">
        <v>0</v>
      </c>
      <c r="O4720" s="3">
        <v>0</v>
      </c>
      <c r="P4720" s="3">
        <f t="shared" si="224"/>
        <v>23.799999999999997</v>
      </c>
      <c r="Q4720" s="3">
        <v>62</v>
      </c>
      <c r="R4720" s="3">
        <f t="shared" si="223"/>
        <v>1</v>
      </c>
      <c r="S4720" s="3">
        <v>17</v>
      </c>
      <c r="T4720" s="3">
        <f>IF(AND(H4720&lt;5,S4720&gt;=VLOOKUP(A4720,anni!$A$1:$O$32,6,0)),1,0)</f>
        <v>0</v>
      </c>
    </row>
    <row r="4721" spans="1:20" x14ac:dyDescent="0.3">
      <c r="A4721" s="3">
        <v>2001</v>
      </c>
      <c r="B4721" s="3">
        <v>212</v>
      </c>
      <c r="C4721" s="3" t="s">
        <v>101</v>
      </c>
      <c r="D4721" s="3" t="s">
        <v>102</v>
      </c>
      <c r="E4721" s="3" t="s">
        <v>102</v>
      </c>
      <c r="F4721" s="3">
        <v>4150</v>
      </c>
      <c r="G4721" s="3">
        <f t="shared" si="222"/>
        <v>2001</v>
      </c>
      <c r="H4721" s="4">
        <v>3</v>
      </c>
      <c r="I4721" s="3" t="s">
        <v>36</v>
      </c>
      <c r="J4721" s="3">
        <v>6</v>
      </c>
      <c r="K4721" s="3">
        <v>2</v>
      </c>
      <c r="L4721" s="3">
        <v>2</v>
      </c>
      <c r="M4721" s="3">
        <v>2</v>
      </c>
      <c r="N4721" s="3">
        <v>0</v>
      </c>
      <c r="O4721" s="3">
        <v>0</v>
      </c>
      <c r="P4721" s="3">
        <f t="shared" si="224"/>
        <v>16.799999999999997</v>
      </c>
      <c r="Q4721" s="3">
        <v>132</v>
      </c>
      <c r="R4721" s="3">
        <f t="shared" si="223"/>
        <v>3</v>
      </c>
      <c r="S4721" s="3">
        <v>12</v>
      </c>
      <c r="T4721" s="3">
        <f>IF(AND(H4721&lt;5,S4721&gt;=VLOOKUP(A4721,anni!$A$1:$O$32,6,0)),1,0)</f>
        <v>0</v>
      </c>
    </row>
    <row r="4722" spans="1:20" x14ac:dyDescent="0.3">
      <c r="A4722" s="3">
        <v>2001</v>
      </c>
      <c r="B4722" s="3">
        <v>213</v>
      </c>
      <c r="C4722" s="3" t="s">
        <v>50</v>
      </c>
      <c r="D4722" s="3" t="s">
        <v>51</v>
      </c>
      <c r="E4722" s="3" t="s">
        <v>51</v>
      </c>
      <c r="F4722" s="3">
        <v>3760</v>
      </c>
      <c r="G4722" s="3">
        <f t="shared" si="222"/>
        <v>2001</v>
      </c>
      <c r="H4722" s="4">
        <v>5</v>
      </c>
      <c r="I4722" s="3" t="s">
        <v>36</v>
      </c>
      <c r="J4722" s="3">
        <v>6</v>
      </c>
      <c r="K4722" s="3">
        <v>6</v>
      </c>
      <c r="L4722" s="3">
        <v>4</v>
      </c>
      <c r="M4722" s="3">
        <v>7</v>
      </c>
      <c r="N4722" s="3">
        <v>0</v>
      </c>
      <c r="O4722" s="3">
        <v>4</v>
      </c>
      <c r="P4722" s="3">
        <f t="shared" si="224"/>
        <v>27</v>
      </c>
      <c r="Q4722" s="3">
        <v>3</v>
      </c>
      <c r="R4722" s="3">
        <f t="shared" si="223"/>
        <v>2</v>
      </c>
      <c r="S4722" s="3">
        <v>27</v>
      </c>
      <c r="T4722" s="3">
        <f>IF(AND(H4722&lt;5,S4722&gt;=VLOOKUP(A4722,anni!$A$1:$O$32,6,0)),1,0)</f>
        <v>0</v>
      </c>
    </row>
    <row r="4723" spans="1:20" x14ac:dyDescent="0.3">
      <c r="A4723" s="3">
        <v>2001</v>
      </c>
      <c r="B4723" s="3">
        <v>214</v>
      </c>
      <c r="C4723" s="3" t="s">
        <v>39</v>
      </c>
      <c r="D4723" s="3" t="s">
        <v>40</v>
      </c>
      <c r="E4723" s="3" t="s">
        <v>40</v>
      </c>
      <c r="F4723" s="3">
        <v>4151</v>
      </c>
      <c r="G4723" s="3">
        <f t="shared" si="222"/>
        <v>2001</v>
      </c>
      <c r="H4723" s="4">
        <v>3</v>
      </c>
      <c r="I4723" s="3" t="s">
        <v>36</v>
      </c>
      <c r="J4723" s="3">
        <v>7</v>
      </c>
      <c r="K4723" s="3">
        <v>1</v>
      </c>
      <c r="L4723" s="3">
        <v>4</v>
      </c>
      <c r="M4723" s="3">
        <v>2</v>
      </c>
      <c r="N4723" s="3">
        <v>0</v>
      </c>
      <c r="O4723" s="3">
        <v>3</v>
      </c>
      <c r="P4723" s="3">
        <f t="shared" si="224"/>
        <v>23.799999999999997</v>
      </c>
      <c r="Q4723" s="3">
        <v>62</v>
      </c>
      <c r="R4723" s="3">
        <f t="shared" si="223"/>
        <v>3</v>
      </c>
      <c r="S4723" s="3">
        <v>17</v>
      </c>
      <c r="T4723" s="3">
        <f>IF(AND(H4723&lt;5,S4723&gt;=VLOOKUP(A4723,anni!$A$1:$O$32,6,0)),1,0)</f>
        <v>0</v>
      </c>
    </row>
    <row r="4724" spans="1:20" x14ac:dyDescent="0.3">
      <c r="A4724" s="3">
        <v>2001</v>
      </c>
      <c r="B4724" s="3">
        <v>215</v>
      </c>
      <c r="C4724" s="3" t="s">
        <v>37</v>
      </c>
      <c r="D4724" s="3" t="s">
        <v>96</v>
      </c>
      <c r="E4724" s="3" t="s">
        <v>96</v>
      </c>
      <c r="F4724" s="3">
        <v>3925</v>
      </c>
      <c r="G4724" s="3">
        <f t="shared" si="222"/>
        <v>2001</v>
      </c>
      <c r="H4724" s="4">
        <v>5</v>
      </c>
      <c r="I4724" s="3" t="s">
        <v>36</v>
      </c>
      <c r="J4724" s="3">
        <v>7</v>
      </c>
      <c r="K4724" s="3">
        <v>2</v>
      </c>
      <c r="L4724" s="3">
        <v>2</v>
      </c>
      <c r="M4724" s="3">
        <v>0</v>
      </c>
      <c r="N4724" s="3">
        <v>0</v>
      </c>
      <c r="O4724" s="3">
        <v>0</v>
      </c>
      <c r="P4724" s="3">
        <f t="shared" si="224"/>
        <v>11</v>
      </c>
      <c r="Q4724" s="3">
        <v>153</v>
      </c>
      <c r="R4724" s="3">
        <f t="shared" si="223"/>
        <v>2</v>
      </c>
      <c r="S4724" s="3">
        <v>11</v>
      </c>
      <c r="T4724" s="3">
        <f>IF(AND(H4724&lt;5,S4724&gt;=VLOOKUP(A4724,anni!$A$1:$O$32,6,0)),1,0)</f>
        <v>0</v>
      </c>
    </row>
    <row r="4725" spans="1:20" x14ac:dyDescent="0.3">
      <c r="A4725" s="3">
        <v>2001</v>
      </c>
      <c r="B4725" s="3">
        <v>216</v>
      </c>
      <c r="C4725" s="3" t="s">
        <v>56</v>
      </c>
      <c r="D4725" s="3" t="s">
        <v>57</v>
      </c>
      <c r="E4725" s="3" t="s">
        <v>57</v>
      </c>
      <c r="F4725" s="3">
        <v>4189</v>
      </c>
      <c r="G4725" s="3">
        <f t="shared" si="222"/>
        <v>2001</v>
      </c>
      <c r="H4725" s="4">
        <v>2</v>
      </c>
      <c r="I4725" s="3" t="s">
        <v>31</v>
      </c>
      <c r="J4725" s="3">
        <v>6</v>
      </c>
      <c r="K4725" s="3">
        <v>6</v>
      </c>
      <c r="L4725" s="3">
        <v>0</v>
      </c>
      <c r="M4725" s="3">
        <v>0</v>
      </c>
      <c r="N4725" s="3">
        <v>0</v>
      </c>
      <c r="O4725" s="3">
        <v>0</v>
      </c>
      <c r="P4725" s="3">
        <f t="shared" si="224"/>
        <v>19.200000000000003</v>
      </c>
      <c r="Q4725" s="3">
        <v>132</v>
      </c>
      <c r="R4725" s="3">
        <f t="shared" si="223"/>
        <v>3</v>
      </c>
      <c r="S4725" s="3">
        <v>12</v>
      </c>
      <c r="T4725" s="3">
        <f>IF(AND(H4725&lt;5,S4725&gt;=VLOOKUP(A4725,anni!$A$1:$O$32,6,0)),1,0)</f>
        <v>0</v>
      </c>
    </row>
    <row r="4726" spans="1:20" x14ac:dyDescent="0.3">
      <c r="A4726" s="3">
        <v>2001</v>
      </c>
      <c r="B4726" s="3">
        <v>217</v>
      </c>
      <c r="C4726" s="3" t="s">
        <v>86</v>
      </c>
      <c r="D4726" s="3" t="s">
        <v>131</v>
      </c>
      <c r="E4726" s="3" t="s">
        <v>131</v>
      </c>
      <c r="F4726" s="3">
        <v>4046</v>
      </c>
      <c r="G4726" s="3">
        <f t="shared" si="222"/>
        <v>2001</v>
      </c>
      <c r="H4726" s="4">
        <v>5</v>
      </c>
      <c r="I4726" s="3" t="s">
        <v>36</v>
      </c>
      <c r="J4726" s="3">
        <v>6</v>
      </c>
      <c r="K4726" s="3">
        <v>0</v>
      </c>
      <c r="L4726" s="3">
        <v>0</v>
      </c>
      <c r="M4726" s="3">
        <v>0</v>
      </c>
      <c r="N4726" s="3">
        <v>1</v>
      </c>
      <c r="O4726" s="3">
        <v>0</v>
      </c>
      <c r="P4726" s="3">
        <f t="shared" si="224"/>
        <v>7</v>
      </c>
      <c r="Q4726" s="3">
        <v>215</v>
      </c>
      <c r="R4726" s="3">
        <f t="shared" si="223"/>
        <v>1</v>
      </c>
      <c r="S4726" s="3">
        <v>7</v>
      </c>
      <c r="T4726" s="3">
        <f>IF(AND(H4726&lt;5,S4726&gt;=VLOOKUP(A4726,anni!$A$1:$O$32,6,0)),1,0)</f>
        <v>0</v>
      </c>
    </row>
    <row r="4727" spans="1:20" x14ac:dyDescent="0.3">
      <c r="A4727" s="3">
        <v>2001</v>
      </c>
      <c r="B4727" s="3">
        <v>218</v>
      </c>
      <c r="C4727" s="3" t="s">
        <v>32</v>
      </c>
      <c r="D4727" s="3" t="s">
        <v>127</v>
      </c>
      <c r="E4727" s="3" t="s">
        <v>127</v>
      </c>
      <c r="F4727" s="3">
        <v>3926</v>
      </c>
      <c r="G4727" s="3">
        <f t="shared" si="222"/>
        <v>2001</v>
      </c>
      <c r="H4727" s="4">
        <v>5</v>
      </c>
      <c r="I4727" s="3" t="s">
        <v>36</v>
      </c>
      <c r="J4727" s="3">
        <v>7</v>
      </c>
      <c r="K4727" s="3">
        <v>3</v>
      </c>
      <c r="L4727" s="3">
        <v>5</v>
      </c>
      <c r="M4727" s="3">
        <v>7</v>
      </c>
      <c r="N4727" s="3">
        <v>0</v>
      </c>
      <c r="O4727" s="3">
        <v>0</v>
      </c>
      <c r="P4727" s="3">
        <f t="shared" si="224"/>
        <v>22</v>
      </c>
      <c r="Q4727" s="3">
        <v>13</v>
      </c>
      <c r="R4727" s="3">
        <f t="shared" si="223"/>
        <v>2</v>
      </c>
      <c r="S4727" s="3">
        <v>22</v>
      </c>
      <c r="T4727" s="3">
        <f>IF(AND(H4727&lt;5,S4727&gt;=VLOOKUP(A4727,anni!$A$1:$O$32,6,0)),1,0)</f>
        <v>0</v>
      </c>
    </row>
    <row r="4728" spans="1:20" x14ac:dyDescent="0.3">
      <c r="A4728" s="3">
        <v>2001</v>
      </c>
      <c r="B4728" s="3">
        <v>219</v>
      </c>
      <c r="C4728" s="3" t="s">
        <v>34</v>
      </c>
      <c r="D4728" s="3" t="s">
        <v>83</v>
      </c>
      <c r="E4728" s="3" t="s">
        <v>83</v>
      </c>
      <c r="F4728" s="3">
        <v>4110</v>
      </c>
      <c r="G4728" s="3">
        <f t="shared" si="222"/>
        <v>2001</v>
      </c>
      <c r="H4728" s="4">
        <v>4</v>
      </c>
      <c r="I4728" s="3" t="s">
        <v>36</v>
      </c>
      <c r="J4728" s="3">
        <v>6</v>
      </c>
      <c r="K4728" s="3">
        <v>6</v>
      </c>
      <c r="L4728" s="3">
        <v>2</v>
      </c>
      <c r="M4728" s="3">
        <v>0</v>
      </c>
      <c r="N4728" s="3">
        <v>0</v>
      </c>
      <c r="O4728" s="3">
        <v>0</v>
      </c>
      <c r="P4728" s="3">
        <f t="shared" si="224"/>
        <v>16.8</v>
      </c>
      <c r="Q4728" s="3">
        <v>110</v>
      </c>
      <c r="R4728" s="3">
        <f t="shared" si="223"/>
        <v>1</v>
      </c>
      <c r="S4728" s="3">
        <v>14</v>
      </c>
      <c r="T4728" s="3">
        <f>IF(AND(H4728&lt;5,S4728&gt;=VLOOKUP(A4728,anni!$A$1:$O$32,6,0)),1,0)</f>
        <v>0</v>
      </c>
    </row>
    <row r="4729" spans="1:20" x14ac:dyDescent="0.3">
      <c r="A4729" s="3">
        <v>2001</v>
      </c>
      <c r="B4729" s="3">
        <v>220</v>
      </c>
      <c r="C4729" s="3" t="s">
        <v>56</v>
      </c>
      <c r="D4729" s="3" t="s">
        <v>57</v>
      </c>
      <c r="E4729" s="3" t="s">
        <v>57</v>
      </c>
      <c r="F4729" s="3">
        <v>4152</v>
      </c>
      <c r="G4729" s="3">
        <f t="shared" si="222"/>
        <v>2001</v>
      </c>
      <c r="H4729" s="4">
        <v>3</v>
      </c>
      <c r="I4729" s="3" t="s">
        <v>36</v>
      </c>
      <c r="J4729" s="3">
        <v>0</v>
      </c>
      <c r="K4729" s="3">
        <v>5</v>
      </c>
      <c r="L4729" s="3">
        <v>2</v>
      </c>
      <c r="M4729" s="3">
        <v>0</v>
      </c>
      <c r="N4729" s="3">
        <v>0</v>
      </c>
      <c r="O4729" s="3">
        <v>4</v>
      </c>
      <c r="P4729" s="3">
        <f t="shared" si="224"/>
        <v>15.399999999999999</v>
      </c>
      <c r="Q4729" s="3">
        <v>153</v>
      </c>
      <c r="R4729" s="3">
        <f t="shared" si="223"/>
        <v>1</v>
      </c>
      <c r="S4729" s="3">
        <v>11</v>
      </c>
      <c r="T4729" s="3">
        <f>IF(AND(H4729&lt;5,S4729&gt;=VLOOKUP(A4729,anni!$A$1:$O$32,6,0)),1,0)</f>
        <v>0</v>
      </c>
    </row>
    <row r="4730" spans="1:20" x14ac:dyDescent="0.3">
      <c r="A4730" s="3">
        <v>2001</v>
      </c>
      <c r="B4730" s="3">
        <v>221</v>
      </c>
      <c r="C4730" s="3" t="s">
        <v>43</v>
      </c>
      <c r="D4730" s="3" t="s">
        <v>91</v>
      </c>
      <c r="E4730" s="3" t="s">
        <v>91</v>
      </c>
      <c r="F4730" s="3">
        <v>4153</v>
      </c>
      <c r="G4730" s="3">
        <f t="shared" si="222"/>
        <v>2001</v>
      </c>
      <c r="H4730" s="4">
        <v>3</v>
      </c>
      <c r="I4730" s="3" t="s">
        <v>36</v>
      </c>
      <c r="J4730" s="3">
        <v>2</v>
      </c>
      <c r="K4730" s="3">
        <v>6</v>
      </c>
      <c r="L4730" s="3">
        <v>2</v>
      </c>
      <c r="M4730" s="3">
        <v>0</v>
      </c>
      <c r="N4730" s="3">
        <v>0</v>
      </c>
      <c r="O4730" s="3">
        <v>2</v>
      </c>
      <c r="P4730" s="3">
        <f t="shared" si="224"/>
        <v>16.799999999999997</v>
      </c>
      <c r="Q4730" s="3">
        <v>132</v>
      </c>
      <c r="R4730" s="3">
        <f t="shared" si="223"/>
        <v>3</v>
      </c>
      <c r="S4730" s="3">
        <v>12</v>
      </c>
      <c r="T4730" s="3">
        <f>IF(AND(H4730&lt;5,S4730&gt;=VLOOKUP(A4730,anni!$A$1:$O$32,6,0)),1,0)</f>
        <v>0</v>
      </c>
    </row>
    <row r="4731" spans="1:20" x14ac:dyDescent="0.3">
      <c r="A4731" s="3">
        <v>2001</v>
      </c>
      <c r="B4731" s="3">
        <v>222</v>
      </c>
      <c r="C4731" s="3" t="s">
        <v>34</v>
      </c>
      <c r="D4731" s="3" t="s">
        <v>42</v>
      </c>
      <c r="E4731" s="3" t="s">
        <v>42</v>
      </c>
      <c r="F4731" s="3">
        <v>4190</v>
      </c>
      <c r="G4731" s="3">
        <f t="shared" si="222"/>
        <v>2001</v>
      </c>
      <c r="H4731" s="4">
        <v>2</v>
      </c>
      <c r="I4731" s="3" t="s">
        <v>31</v>
      </c>
      <c r="J4731" s="3">
        <v>7</v>
      </c>
      <c r="K4731" s="3">
        <v>0</v>
      </c>
      <c r="L4731" s="3">
        <v>2</v>
      </c>
      <c r="M4731" s="3">
        <v>2</v>
      </c>
      <c r="N4731" s="3">
        <v>0</v>
      </c>
      <c r="O4731" s="3">
        <v>0</v>
      </c>
      <c r="P4731" s="3">
        <f t="shared" si="224"/>
        <v>17.600000000000001</v>
      </c>
      <c r="Q4731" s="3">
        <v>153</v>
      </c>
      <c r="R4731" s="3">
        <f t="shared" si="223"/>
        <v>3</v>
      </c>
      <c r="S4731" s="3">
        <v>11</v>
      </c>
      <c r="T4731" s="3">
        <f>IF(AND(H4731&lt;5,S4731&gt;=VLOOKUP(A4731,anni!$A$1:$O$32,6,0)),1,0)</f>
        <v>0</v>
      </c>
    </row>
    <row r="4732" spans="1:20" x14ac:dyDescent="0.3">
      <c r="A4732" s="3">
        <v>2001</v>
      </c>
      <c r="B4732" s="3">
        <v>223</v>
      </c>
      <c r="C4732" s="3" t="s">
        <v>69</v>
      </c>
      <c r="D4732" s="3" t="s">
        <v>90</v>
      </c>
      <c r="E4732" s="3" t="s">
        <v>90</v>
      </c>
      <c r="F4732" s="3">
        <v>4111</v>
      </c>
      <c r="G4732" s="3">
        <f t="shared" si="222"/>
        <v>2001</v>
      </c>
      <c r="H4732" s="4">
        <v>4</v>
      </c>
      <c r="I4732" s="3" t="s">
        <v>36</v>
      </c>
      <c r="J4732" s="3">
        <v>6</v>
      </c>
      <c r="K4732" s="3">
        <v>3</v>
      </c>
      <c r="L4732" s="3">
        <v>3</v>
      </c>
      <c r="M4732" s="3">
        <v>3</v>
      </c>
      <c r="N4732" s="3">
        <v>0</v>
      </c>
      <c r="O4732" s="3">
        <v>1</v>
      </c>
      <c r="P4732" s="3">
        <f t="shared" si="224"/>
        <v>19.2</v>
      </c>
      <c r="Q4732" s="3">
        <v>76</v>
      </c>
      <c r="R4732" s="3">
        <f t="shared" si="223"/>
        <v>1</v>
      </c>
      <c r="S4732" s="3">
        <v>16</v>
      </c>
      <c r="T4732" s="3">
        <f>IF(AND(H4732&lt;5,S4732&gt;=VLOOKUP(A4732,anni!$A$1:$O$32,6,0)),1,0)</f>
        <v>0</v>
      </c>
    </row>
    <row r="4733" spans="1:20" x14ac:dyDescent="0.3">
      <c r="A4733" s="3">
        <v>2001</v>
      </c>
      <c r="B4733" s="3">
        <v>224</v>
      </c>
      <c r="C4733" s="3" t="s">
        <v>34</v>
      </c>
      <c r="D4733" s="3" t="s">
        <v>35</v>
      </c>
      <c r="E4733" s="3" t="s">
        <v>35</v>
      </c>
      <c r="F4733" s="3">
        <v>3954</v>
      </c>
      <c r="G4733" s="3">
        <f t="shared" si="222"/>
        <v>2001</v>
      </c>
      <c r="H4733" s="4">
        <v>4</v>
      </c>
      <c r="I4733" s="3" t="s">
        <v>36</v>
      </c>
      <c r="J4733" s="3">
        <v>7</v>
      </c>
      <c r="K4733" s="3">
        <v>6</v>
      </c>
      <c r="L4733" s="3">
        <v>7</v>
      </c>
      <c r="M4733" s="3">
        <v>7</v>
      </c>
      <c r="N4733" s="3">
        <v>0</v>
      </c>
      <c r="O4733" s="3">
        <v>0</v>
      </c>
      <c r="P4733" s="3">
        <f t="shared" si="224"/>
        <v>32.4</v>
      </c>
      <c r="Q4733" s="3">
        <v>3</v>
      </c>
      <c r="R4733" s="3">
        <f t="shared" si="223"/>
        <v>3</v>
      </c>
      <c r="S4733" s="3">
        <v>27</v>
      </c>
      <c r="T4733" s="3">
        <f>IF(AND(H4733&lt;5,S4733&gt;=VLOOKUP(A4733,anni!$A$1:$O$32,6,0)),1,0)</f>
        <v>0</v>
      </c>
    </row>
    <row r="4734" spans="1:20" x14ac:dyDescent="0.3">
      <c r="A4734" s="3">
        <v>2001</v>
      </c>
      <c r="B4734" s="3">
        <v>225</v>
      </c>
      <c r="C4734" s="3" t="s">
        <v>47</v>
      </c>
      <c r="D4734" s="3" t="s">
        <v>118</v>
      </c>
      <c r="E4734" s="3" t="s">
        <v>118</v>
      </c>
      <c r="F4734" s="3">
        <v>4047</v>
      </c>
      <c r="G4734" s="3">
        <f t="shared" si="222"/>
        <v>2001</v>
      </c>
      <c r="H4734" s="4">
        <v>5</v>
      </c>
      <c r="I4734" s="3" t="s">
        <v>36</v>
      </c>
      <c r="J4734" s="3">
        <v>7</v>
      </c>
      <c r="K4734" s="3">
        <v>1</v>
      </c>
      <c r="L4734" s="3">
        <v>0</v>
      </c>
      <c r="M4734" s="3">
        <v>0</v>
      </c>
      <c r="N4734" s="3">
        <v>0</v>
      </c>
      <c r="O4734" s="3">
        <v>0</v>
      </c>
      <c r="P4734" s="3">
        <f t="shared" si="224"/>
        <v>8</v>
      </c>
      <c r="Q4734" s="3">
        <v>199</v>
      </c>
      <c r="R4734" s="3">
        <f t="shared" si="223"/>
        <v>1</v>
      </c>
      <c r="S4734" s="3">
        <v>8</v>
      </c>
      <c r="T4734" s="3">
        <f>IF(AND(H4734&lt;5,S4734&gt;=VLOOKUP(A4734,anni!$A$1:$O$32,6,0)),1,0)</f>
        <v>0</v>
      </c>
    </row>
    <row r="4735" spans="1:20" x14ac:dyDescent="0.3">
      <c r="A4735" s="3">
        <v>2001</v>
      </c>
      <c r="B4735" s="3">
        <v>226</v>
      </c>
      <c r="C4735" s="3" t="s">
        <v>29</v>
      </c>
      <c r="D4735" s="3" t="s">
        <v>129</v>
      </c>
      <c r="E4735" s="3" t="s">
        <v>129</v>
      </c>
      <c r="F4735" s="3">
        <v>3928</v>
      </c>
      <c r="G4735" s="3">
        <f t="shared" si="222"/>
        <v>2001</v>
      </c>
      <c r="H4735" s="4">
        <v>5</v>
      </c>
      <c r="I4735" s="3" t="s">
        <v>36</v>
      </c>
      <c r="J4735" s="3">
        <v>6</v>
      </c>
      <c r="K4735" s="3">
        <v>0</v>
      </c>
      <c r="L4735" s="3">
        <v>0</v>
      </c>
      <c r="M4735" s="3">
        <v>0</v>
      </c>
      <c r="N4735" s="3">
        <v>0</v>
      </c>
      <c r="O4735" s="3">
        <v>0</v>
      </c>
      <c r="P4735" s="3">
        <f t="shared" si="224"/>
        <v>6</v>
      </c>
      <c r="Q4735" s="3">
        <v>224</v>
      </c>
      <c r="R4735" s="3">
        <f t="shared" si="223"/>
        <v>2</v>
      </c>
      <c r="S4735" s="3">
        <v>6</v>
      </c>
      <c r="T4735" s="3">
        <f>IF(AND(H4735&lt;5,S4735&gt;=VLOOKUP(A4735,anni!$A$1:$O$32,6,0)),1,0)</f>
        <v>0</v>
      </c>
    </row>
    <row r="4736" spans="1:20" x14ac:dyDescent="0.3">
      <c r="A4736" s="3">
        <v>2001</v>
      </c>
      <c r="B4736" s="3">
        <v>227</v>
      </c>
      <c r="C4736" s="3" t="s">
        <v>34</v>
      </c>
      <c r="D4736" s="3" t="s">
        <v>83</v>
      </c>
      <c r="E4736" s="3" t="s">
        <v>83</v>
      </c>
      <c r="F4736" s="3">
        <v>4048</v>
      </c>
      <c r="G4736" s="3">
        <f t="shared" si="222"/>
        <v>2001</v>
      </c>
      <c r="H4736" s="4">
        <v>5</v>
      </c>
      <c r="I4736" s="3" t="s">
        <v>36</v>
      </c>
      <c r="J4736" s="3">
        <v>7</v>
      </c>
      <c r="K4736" s="3">
        <v>5</v>
      </c>
      <c r="L4736" s="3">
        <v>2</v>
      </c>
      <c r="M4736" s="3">
        <v>0</v>
      </c>
      <c r="N4736" s="3">
        <v>0</v>
      </c>
      <c r="O4736" s="3">
        <v>1</v>
      </c>
      <c r="P4736" s="3">
        <f t="shared" si="224"/>
        <v>15</v>
      </c>
      <c r="Q4736" s="3">
        <v>85</v>
      </c>
      <c r="R4736" s="3">
        <f t="shared" si="223"/>
        <v>1</v>
      </c>
      <c r="S4736" s="3">
        <v>15</v>
      </c>
      <c r="T4736" s="3">
        <f>IF(AND(H4736&lt;5,S4736&gt;=VLOOKUP(A4736,anni!$A$1:$O$32,6,0)),1,0)</f>
        <v>0</v>
      </c>
    </row>
    <row r="4737" spans="1:20" x14ac:dyDescent="0.3">
      <c r="A4737" s="3">
        <v>2001</v>
      </c>
      <c r="B4737" s="3">
        <v>228</v>
      </c>
      <c r="C4737" s="3" t="s">
        <v>43</v>
      </c>
      <c r="D4737" s="3" t="s">
        <v>44</v>
      </c>
      <c r="E4737" s="3" t="s">
        <v>44</v>
      </c>
      <c r="F4737" s="3">
        <v>4112</v>
      </c>
      <c r="G4737" s="3">
        <f t="shared" si="222"/>
        <v>2001</v>
      </c>
      <c r="H4737" s="4">
        <v>4</v>
      </c>
      <c r="I4737" s="3" t="s">
        <v>36</v>
      </c>
      <c r="J4737" s="3">
        <v>1</v>
      </c>
      <c r="K4737" s="3">
        <v>2</v>
      </c>
      <c r="L4737" s="3">
        <v>1</v>
      </c>
      <c r="M4737" s="3">
        <v>1</v>
      </c>
      <c r="N4737" s="3">
        <v>0</v>
      </c>
      <c r="O4737" s="3">
        <v>0</v>
      </c>
      <c r="P4737" s="3">
        <f t="shared" si="224"/>
        <v>6</v>
      </c>
      <c r="Q4737" s="3">
        <v>239</v>
      </c>
      <c r="R4737" s="3">
        <f t="shared" si="223"/>
        <v>1</v>
      </c>
      <c r="S4737" s="3">
        <v>5</v>
      </c>
      <c r="T4737" s="3">
        <f>IF(AND(H4737&lt;5,S4737&gt;=VLOOKUP(A4737,anni!$A$1:$O$32,6,0)),1,0)</f>
        <v>0</v>
      </c>
    </row>
    <row r="4738" spans="1:20" x14ac:dyDescent="0.3">
      <c r="A4738" s="3">
        <v>2001</v>
      </c>
      <c r="B4738" s="3">
        <v>229</v>
      </c>
      <c r="C4738" s="3" t="s">
        <v>69</v>
      </c>
      <c r="D4738" s="3" t="s">
        <v>89</v>
      </c>
      <c r="E4738" s="3" t="s">
        <v>89</v>
      </c>
      <c r="F4738" s="3">
        <v>4113</v>
      </c>
      <c r="G4738" s="3">
        <f t="shared" ref="G4738:G4801" si="225">A4738</f>
        <v>2001</v>
      </c>
      <c r="H4738" s="4">
        <v>4</v>
      </c>
      <c r="I4738" s="3" t="s">
        <v>36</v>
      </c>
      <c r="J4738" s="3">
        <v>0</v>
      </c>
      <c r="K4738" s="3">
        <v>6</v>
      </c>
      <c r="L4738" s="3">
        <v>2</v>
      </c>
      <c r="M4738" s="3">
        <v>3</v>
      </c>
      <c r="N4738" s="3">
        <v>0</v>
      </c>
      <c r="O4738" s="3">
        <v>1</v>
      </c>
      <c r="P4738" s="3">
        <f t="shared" si="224"/>
        <v>14.399999999999999</v>
      </c>
      <c r="Q4738" s="3">
        <v>132</v>
      </c>
      <c r="R4738" s="3">
        <f t="shared" si="223"/>
        <v>2</v>
      </c>
      <c r="S4738" s="3">
        <v>12</v>
      </c>
      <c r="T4738" s="3">
        <f>IF(AND(H4738&lt;5,S4738&gt;=VLOOKUP(A4738,anni!$A$1:$O$32,6,0)),1,0)</f>
        <v>0</v>
      </c>
    </row>
    <row r="4739" spans="1:20" x14ac:dyDescent="0.3">
      <c r="A4739" s="3">
        <v>2001</v>
      </c>
      <c r="B4739" s="3">
        <v>230</v>
      </c>
      <c r="C4739" s="3" t="s">
        <v>53</v>
      </c>
      <c r="D4739" s="3" t="s">
        <v>98</v>
      </c>
      <c r="E4739" s="3" t="s">
        <v>98</v>
      </c>
      <c r="F4739" s="3">
        <v>4114</v>
      </c>
      <c r="G4739" s="3">
        <f t="shared" si="225"/>
        <v>2001</v>
      </c>
      <c r="H4739" s="4">
        <v>4</v>
      </c>
      <c r="I4739" s="3" t="s">
        <v>36</v>
      </c>
      <c r="J4739" s="3">
        <v>0</v>
      </c>
      <c r="K4739" s="3">
        <v>0</v>
      </c>
      <c r="L4739" s="3">
        <v>0</v>
      </c>
      <c r="M4739" s="3">
        <v>0</v>
      </c>
      <c r="N4739" s="3">
        <v>0</v>
      </c>
      <c r="O4739" s="3">
        <v>0</v>
      </c>
      <c r="P4739" s="3">
        <f t="shared" si="224"/>
        <v>0</v>
      </c>
      <c r="Q4739" s="3">
        <v>286</v>
      </c>
      <c r="R4739" s="3">
        <f t="shared" si="223"/>
        <v>1</v>
      </c>
      <c r="S4739" s="3">
        <v>0</v>
      </c>
      <c r="T4739" s="3">
        <f>IF(AND(H4739&lt;5,S4739&gt;=VLOOKUP(A4739,anni!$A$1:$O$32,6,0)),1,0)</f>
        <v>0</v>
      </c>
    </row>
    <row r="4740" spans="1:20" x14ac:dyDescent="0.3">
      <c r="A4740" s="3">
        <v>2001</v>
      </c>
      <c r="B4740" s="3">
        <v>231</v>
      </c>
      <c r="C4740" s="3" t="s">
        <v>53</v>
      </c>
      <c r="D4740" s="3" t="s">
        <v>98</v>
      </c>
      <c r="E4740" s="3" t="s">
        <v>98</v>
      </c>
      <c r="F4740" s="3">
        <v>3955</v>
      </c>
      <c r="G4740" s="3">
        <f t="shared" si="225"/>
        <v>2001</v>
      </c>
      <c r="H4740" s="4">
        <v>4</v>
      </c>
      <c r="I4740" s="3" t="s">
        <v>36</v>
      </c>
      <c r="J4740" s="3">
        <v>1</v>
      </c>
      <c r="K4740" s="3">
        <v>0</v>
      </c>
      <c r="L4740" s="3">
        <v>0</v>
      </c>
      <c r="M4740" s="3">
        <v>1</v>
      </c>
      <c r="N4740" s="3">
        <v>0</v>
      </c>
      <c r="O4740" s="3">
        <v>0</v>
      </c>
      <c r="P4740" s="3">
        <f t="shared" si="224"/>
        <v>2.4</v>
      </c>
      <c r="Q4740" s="3">
        <v>261</v>
      </c>
      <c r="R4740" s="3">
        <f t="shared" si="223"/>
        <v>2</v>
      </c>
      <c r="S4740" s="3">
        <v>2</v>
      </c>
      <c r="T4740" s="3">
        <f>IF(AND(H4740&lt;5,S4740&gt;=VLOOKUP(A4740,anni!$A$1:$O$32,6,0)),1,0)</f>
        <v>0</v>
      </c>
    </row>
    <row r="4741" spans="1:20" x14ac:dyDescent="0.3">
      <c r="A4741" s="3">
        <v>2001</v>
      </c>
      <c r="B4741" s="3">
        <v>232</v>
      </c>
      <c r="C4741" s="3" t="s">
        <v>59</v>
      </c>
      <c r="D4741" s="3" t="s">
        <v>128</v>
      </c>
      <c r="E4741" s="3" t="s">
        <v>128</v>
      </c>
      <c r="F4741" s="3">
        <v>3930</v>
      </c>
      <c r="G4741" s="3">
        <f t="shared" si="225"/>
        <v>2001</v>
      </c>
      <c r="H4741" s="4">
        <v>5</v>
      </c>
      <c r="I4741" s="3" t="s">
        <v>36</v>
      </c>
      <c r="J4741" s="3">
        <v>7</v>
      </c>
      <c r="K4741" s="3">
        <v>5</v>
      </c>
      <c r="L4741" s="3">
        <v>6</v>
      </c>
      <c r="M4741" s="3">
        <v>0</v>
      </c>
      <c r="N4741" s="3">
        <v>0</v>
      </c>
      <c r="O4741" s="3">
        <v>0</v>
      </c>
      <c r="P4741" s="3">
        <f t="shared" si="224"/>
        <v>18</v>
      </c>
      <c r="Q4741" s="3">
        <v>50</v>
      </c>
      <c r="R4741" s="3">
        <f t="shared" si="223"/>
        <v>2</v>
      </c>
      <c r="S4741" s="3">
        <v>18</v>
      </c>
      <c r="T4741" s="3">
        <f>IF(AND(H4741&lt;5,S4741&gt;=VLOOKUP(A4741,anni!$A$1:$O$32,6,0)),1,0)</f>
        <v>0</v>
      </c>
    </row>
    <row r="4742" spans="1:20" x14ac:dyDescent="0.3">
      <c r="A4742" s="3">
        <v>2001</v>
      </c>
      <c r="B4742" s="3">
        <v>233</v>
      </c>
      <c r="C4742" s="3" t="s">
        <v>56</v>
      </c>
      <c r="D4742" s="3" t="s">
        <v>66</v>
      </c>
      <c r="E4742" s="3" t="s">
        <v>66</v>
      </c>
      <c r="F4742" s="3">
        <v>4115</v>
      </c>
      <c r="G4742" s="3">
        <f t="shared" si="225"/>
        <v>2001</v>
      </c>
      <c r="H4742" s="4">
        <v>4</v>
      </c>
      <c r="I4742" s="3" t="s">
        <v>36</v>
      </c>
      <c r="J4742" s="3">
        <v>7</v>
      </c>
      <c r="K4742" s="3">
        <v>6</v>
      </c>
      <c r="L4742" s="3">
        <v>2</v>
      </c>
      <c r="M4742" s="3">
        <v>2</v>
      </c>
      <c r="N4742" s="3">
        <v>0</v>
      </c>
      <c r="O4742" s="3">
        <v>0</v>
      </c>
      <c r="P4742" s="3">
        <f t="shared" si="224"/>
        <v>20.399999999999999</v>
      </c>
      <c r="Q4742" s="3">
        <v>62</v>
      </c>
      <c r="R4742" s="3">
        <f t="shared" si="223"/>
        <v>1</v>
      </c>
      <c r="S4742" s="3">
        <v>17</v>
      </c>
      <c r="T4742" s="3">
        <f>IF(AND(H4742&lt;5,S4742&gt;=VLOOKUP(A4742,anni!$A$1:$O$32,6,0)),1,0)</f>
        <v>0</v>
      </c>
    </row>
    <row r="4743" spans="1:20" x14ac:dyDescent="0.3">
      <c r="A4743" s="3">
        <v>2001</v>
      </c>
      <c r="B4743" s="3">
        <v>234</v>
      </c>
      <c r="C4743" s="3" t="s">
        <v>62</v>
      </c>
      <c r="D4743" s="3" t="s">
        <v>110</v>
      </c>
      <c r="E4743" s="3" t="s">
        <v>110</v>
      </c>
      <c r="F4743" s="3">
        <v>4116</v>
      </c>
      <c r="G4743" s="3">
        <f t="shared" si="225"/>
        <v>2001</v>
      </c>
      <c r="H4743" s="4">
        <v>4</v>
      </c>
      <c r="I4743" s="3" t="s">
        <v>36</v>
      </c>
      <c r="J4743" s="3">
        <v>6</v>
      </c>
      <c r="K4743" s="3">
        <v>1</v>
      </c>
      <c r="L4743" s="3">
        <v>1</v>
      </c>
      <c r="M4743" s="3">
        <v>0</v>
      </c>
      <c r="N4743" s="3">
        <v>0</v>
      </c>
      <c r="O4743" s="3">
        <v>0</v>
      </c>
      <c r="P4743" s="3">
        <f t="shared" si="224"/>
        <v>9.6</v>
      </c>
      <c r="Q4743" s="3">
        <v>199</v>
      </c>
      <c r="R4743" s="3">
        <f t="shared" si="223"/>
        <v>2</v>
      </c>
      <c r="S4743" s="3">
        <v>8</v>
      </c>
      <c r="T4743" s="3">
        <f>IF(AND(H4743&lt;5,S4743&gt;=VLOOKUP(A4743,anni!$A$1:$O$32,6,0)),1,0)</f>
        <v>0</v>
      </c>
    </row>
    <row r="4744" spans="1:20" x14ac:dyDescent="0.3">
      <c r="A4744" s="3">
        <v>2001</v>
      </c>
      <c r="B4744" s="3">
        <v>235</v>
      </c>
      <c r="C4744" s="3" t="s">
        <v>86</v>
      </c>
      <c r="D4744" s="3" t="s">
        <v>125</v>
      </c>
      <c r="E4744" s="3" t="s">
        <v>125</v>
      </c>
      <c r="F4744" s="3">
        <v>4191</v>
      </c>
      <c r="G4744" s="3">
        <f t="shared" si="225"/>
        <v>2001</v>
      </c>
      <c r="H4744" s="4">
        <v>2</v>
      </c>
      <c r="I4744" s="3" t="s">
        <v>31</v>
      </c>
      <c r="J4744" s="3">
        <v>0</v>
      </c>
      <c r="K4744" s="3">
        <v>2</v>
      </c>
      <c r="L4744" s="3">
        <v>2</v>
      </c>
      <c r="M4744" s="3">
        <v>0</v>
      </c>
      <c r="N4744" s="3">
        <v>0</v>
      </c>
      <c r="O4744" s="3">
        <v>1</v>
      </c>
      <c r="P4744" s="3">
        <f t="shared" si="224"/>
        <v>8</v>
      </c>
      <c r="Q4744" s="3">
        <v>239</v>
      </c>
      <c r="R4744" s="3">
        <f t="shared" si="223"/>
        <v>1</v>
      </c>
      <c r="S4744" s="3">
        <v>5</v>
      </c>
      <c r="T4744" s="3">
        <f>IF(AND(H4744&lt;5,S4744&gt;=VLOOKUP(A4744,anni!$A$1:$O$32,6,0)),1,0)</f>
        <v>0</v>
      </c>
    </row>
    <row r="4745" spans="1:20" x14ac:dyDescent="0.3">
      <c r="A4745" s="3">
        <v>2001</v>
      </c>
      <c r="B4745" s="3">
        <v>236</v>
      </c>
      <c r="C4745" s="3" t="s">
        <v>47</v>
      </c>
      <c r="D4745" s="3" t="s">
        <v>81</v>
      </c>
      <c r="E4745" s="3" t="s">
        <v>81</v>
      </c>
      <c r="F4745" s="3">
        <v>3989</v>
      </c>
      <c r="G4745" s="3">
        <f t="shared" si="225"/>
        <v>2001</v>
      </c>
      <c r="H4745" s="4">
        <v>2</v>
      </c>
      <c r="I4745" s="3" t="s">
        <v>31</v>
      </c>
      <c r="J4745" s="3">
        <v>7</v>
      </c>
      <c r="K4745" s="3">
        <v>7</v>
      </c>
      <c r="L4745" s="3">
        <v>4</v>
      </c>
      <c r="M4745" s="3">
        <v>0</v>
      </c>
      <c r="N4745" s="3">
        <v>0</v>
      </c>
      <c r="O4745" s="3">
        <v>1</v>
      </c>
      <c r="P4745" s="3">
        <f t="shared" si="224"/>
        <v>30.400000000000002</v>
      </c>
      <c r="Q4745" s="3">
        <v>36</v>
      </c>
      <c r="R4745" s="3">
        <f t="shared" si="223"/>
        <v>5</v>
      </c>
      <c r="S4745" s="3">
        <v>19</v>
      </c>
      <c r="T4745" s="3">
        <f>IF(AND(H4745&lt;5,S4745&gt;=VLOOKUP(A4745,anni!$A$1:$O$32,6,0)),1,0)</f>
        <v>0</v>
      </c>
    </row>
    <row r="4746" spans="1:20" x14ac:dyDescent="0.3">
      <c r="A4746" s="3">
        <v>2001</v>
      </c>
      <c r="B4746" s="3">
        <v>151</v>
      </c>
      <c r="C4746" s="3" t="s">
        <v>32</v>
      </c>
      <c r="D4746" s="3" t="s">
        <v>33</v>
      </c>
      <c r="E4746" s="3" t="s">
        <v>33</v>
      </c>
      <c r="F4746" s="3">
        <v>4049</v>
      </c>
      <c r="G4746" s="3">
        <f t="shared" si="225"/>
        <v>2001</v>
      </c>
      <c r="H4746" s="4">
        <v>5</v>
      </c>
      <c r="I4746" s="3" t="s">
        <v>36</v>
      </c>
      <c r="J4746" s="3">
        <v>7</v>
      </c>
      <c r="K4746" s="3">
        <v>0</v>
      </c>
      <c r="L4746" s="3">
        <v>0</v>
      </c>
      <c r="M4746" s="3">
        <v>0</v>
      </c>
      <c r="N4746" s="3">
        <v>1</v>
      </c>
      <c r="O4746" s="3">
        <v>0</v>
      </c>
      <c r="P4746" s="3">
        <f t="shared" si="224"/>
        <v>8</v>
      </c>
      <c r="Q4746" s="3">
        <v>199</v>
      </c>
      <c r="R4746" s="3">
        <f t="shared" si="223"/>
        <v>1</v>
      </c>
      <c r="S4746" s="3">
        <v>8</v>
      </c>
      <c r="T4746" s="3">
        <f>IF(AND(H4746&lt;5,S4746&gt;=VLOOKUP(A4746,anni!$A$1:$O$32,6,0)),1,0)</f>
        <v>0</v>
      </c>
    </row>
    <row r="4747" spans="1:20" x14ac:dyDescent="0.3">
      <c r="A4747" s="3">
        <v>2001</v>
      </c>
      <c r="B4747" s="3">
        <v>237</v>
      </c>
      <c r="C4747" s="3" t="s">
        <v>32</v>
      </c>
      <c r="D4747" s="3" t="s">
        <v>61</v>
      </c>
      <c r="E4747" s="3" t="s">
        <v>61</v>
      </c>
      <c r="F4747" s="3">
        <v>4050</v>
      </c>
      <c r="G4747" s="3">
        <f t="shared" si="225"/>
        <v>2001</v>
      </c>
      <c r="H4747" s="4">
        <v>5</v>
      </c>
      <c r="I4747" s="3" t="s">
        <v>36</v>
      </c>
      <c r="P4747" s="3">
        <f t="shared" si="224"/>
        <v>-1</v>
      </c>
      <c r="Q4747" s="3">
        <v>293</v>
      </c>
      <c r="R4747" s="3">
        <f t="shared" si="223"/>
        <v>1</v>
      </c>
      <c r="S4747" s="3">
        <v>-1</v>
      </c>
      <c r="T4747" s="3">
        <f>IF(AND(H4747&lt;5,S4747&gt;=VLOOKUP(A4747,anni!$A$1:$O$32,6,0)),1,0)</f>
        <v>0</v>
      </c>
    </row>
    <row r="4748" spans="1:20" x14ac:dyDescent="0.3">
      <c r="A4748" s="3">
        <v>2001</v>
      </c>
      <c r="B4748" s="3">
        <v>238</v>
      </c>
      <c r="C4748" s="3" t="s">
        <v>34</v>
      </c>
      <c r="D4748" s="3" t="s">
        <v>35</v>
      </c>
      <c r="E4748" s="3" t="s">
        <v>35</v>
      </c>
      <c r="F4748" s="3">
        <v>4192</v>
      </c>
      <c r="G4748" s="3">
        <f t="shared" si="225"/>
        <v>2001</v>
      </c>
      <c r="H4748" s="4">
        <v>2</v>
      </c>
      <c r="I4748" s="3" t="s">
        <v>31</v>
      </c>
      <c r="J4748" s="3">
        <v>0</v>
      </c>
      <c r="K4748" s="3">
        <v>2</v>
      </c>
      <c r="L4748" s="3">
        <v>2</v>
      </c>
      <c r="M4748" s="3">
        <v>1</v>
      </c>
      <c r="N4748" s="3">
        <v>0</v>
      </c>
      <c r="O4748" s="3">
        <v>1</v>
      </c>
      <c r="P4748" s="3">
        <f t="shared" si="224"/>
        <v>9.6000000000000014</v>
      </c>
      <c r="Q4748" s="3">
        <v>224</v>
      </c>
      <c r="R4748" s="3">
        <f t="shared" si="223"/>
        <v>2</v>
      </c>
      <c r="S4748" s="3">
        <v>6</v>
      </c>
      <c r="T4748" s="3">
        <f>IF(AND(H4748&lt;5,S4748&gt;=VLOOKUP(A4748,anni!$A$1:$O$32,6,0)),1,0)</f>
        <v>0</v>
      </c>
    </row>
    <row r="4749" spans="1:20" x14ac:dyDescent="0.3">
      <c r="A4749" s="3">
        <v>2001</v>
      </c>
      <c r="B4749" s="3">
        <v>240</v>
      </c>
      <c r="C4749" s="3" t="s">
        <v>34</v>
      </c>
      <c r="D4749" s="3" t="s">
        <v>42</v>
      </c>
      <c r="E4749" s="3" t="s">
        <v>42</v>
      </c>
      <c r="F4749" s="3">
        <v>3931</v>
      </c>
      <c r="G4749" s="3">
        <f t="shared" si="225"/>
        <v>2001</v>
      </c>
      <c r="H4749" s="4">
        <v>5</v>
      </c>
      <c r="I4749" s="3" t="s">
        <v>36</v>
      </c>
      <c r="J4749" s="3">
        <v>6</v>
      </c>
      <c r="K4749" s="3">
        <v>5</v>
      </c>
      <c r="L4749" s="3">
        <v>4</v>
      </c>
      <c r="M4749" s="3">
        <v>3</v>
      </c>
      <c r="N4749" s="3">
        <v>0</v>
      </c>
      <c r="O4749" s="3">
        <v>0</v>
      </c>
      <c r="P4749" s="3">
        <f t="shared" si="224"/>
        <v>18</v>
      </c>
      <c r="Q4749" s="3">
        <v>50</v>
      </c>
      <c r="R4749" s="3">
        <f t="shared" si="223"/>
        <v>2</v>
      </c>
      <c r="S4749" s="3">
        <v>18</v>
      </c>
      <c r="T4749" s="3">
        <f>IF(AND(H4749&lt;5,S4749&gt;=VLOOKUP(A4749,anni!$A$1:$O$32,6,0)),1,0)</f>
        <v>0</v>
      </c>
    </row>
    <row r="4750" spans="1:20" x14ac:dyDescent="0.3">
      <c r="A4750" s="3">
        <v>2001</v>
      </c>
      <c r="B4750" s="3">
        <v>239</v>
      </c>
      <c r="C4750" s="3" t="s">
        <v>32</v>
      </c>
      <c r="D4750" s="3" t="s">
        <v>143</v>
      </c>
      <c r="E4750" s="3" t="s">
        <v>143</v>
      </c>
      <c r="F4750" s="3">
        <v>4154</v>
      </c>
      <c r="G4750" s="3">
        <f t="shared" si="225"/>
        <v>2001</v>
      </c>
      <c r="H4750" s="4">
        <v>3</v>
      </c>
      <c r="I4750" s="3" t="s">
        <v>36</v>
      </c>
      <c r="J4750" s="3">
        <v>0</v>
      </c>
      <c r="K4750" s="3">
        <v>1</v>
      </c>
      <c r="L4750" s="3">
        <v>0</v>
      </c>
      <c r="M4750" s="3">
        <v>0</v>
      </c>
      <c r="N4750" s="3">
        <v>0</v>
      </c>
      <c r="O4750" s="3">
        <v>1</v>
      </c>
      <c r="P4750" s="3">
        <f t="shared" si="224"/>
        <v>2.8</v>
      </c>
      <c r="Q4750" s="3">
        <v>261</v>
      </c>
      <c r="R4750" s="3">
        <f t="shared" si="223"/>
        <v>1</v>
      </c>
      <c r="S4750" s="3">
        <v>2</v>
      </c>
      <c r="T4750" s="3">
        <f>IF(AND(H4750&lt;5,S4750&gt;=VLOOKUP(A4750,anni!$A$1:$O$32,6,0)),1,0)</f>
        <v>0</v>
      </c>
    </row>
    <row r="4751" spans="1:20" x14ac:dyDescent="0.3">
      <c r="A4751" s="3">
        <v>2001</v>
      </c>
      <c r="B4751" s="3">
        <v>241</v>
      </c>
      <c r="C4751" s="3" t="s">
        <v>101</v>
      </c>
      <c r="D4751" s="3" t="s">
        <v>102</v>
      </c>
      <c r="E4751" s="3" t="s">
        <v>102</v>
      </c>
      <c r="F4751" s="3">
        <v>4117</v>
      </c>
      <c r="G4751" s="3">
        <f t="shared" si="225"/>
        <v>2001</v>
      </c>
      <c r="H4751" s="4">
        <v>4</v>
      </c>
      <c r="I4751" s="3" t="s">
        <v>36</v>
      </c>
      <c r="J4751" s="3">
        <v>6</v>
      </c>
      <c r="K4751" s="3">
        <v>6</v>
      </c>
      <c r="L4751" s="3">
        <v>2</v>
      </c>
      <c r="M4751" s="3">
        <v>3</v>
      </c>
      <c r="N4751" s="3">
        <v>0</v>
      </c>
      <c r="O4751" s="3">
        <v>1</v>
      </c>
      <c r="P4751" s="3">
        <f t="shared" si="224"/>
        <v>21.599999999999998</v>
      </c>
      <c r="Q4751" s="3">
        <v>50</v>
      </c>
      <c r="R4751" s="3">
        <f t="shared" si="223"/>
        <v>2</v>
      </c>
      <c r="S4751" s="3">
        <v>18</v>
      </c>
      <c r="T4751" s="3">
        <f>IF(AND(H4751&lt;5,S4751&gt;=VLOOKUP(A4751,anni!$A$1:$O$32,6,0)),1,0)</f>
        <v>0</v>
      </c>
    </row>
    <row r="4752" spans="1:20" x14ac:dyDescent="0.3">
      <c r="A4752" s="3">
        <v>2001</v>
      </c>
      <c r="B4752" s="3">
        <v>242</v>
      </c>
      <c r="C4752" s="3" t="s">
        <v>101</v>
      </c>
      <c r="D4752" s="3" t="s">
        <v>104</v>
      </c>
      <c r="E4752" s="3" t="s">
        <v>104</v>
      </c>
      <c r="F4752" s="3">
        <v>4193</v>
      </c>
      <c r="G4752" s="3">
        <f t="shared" si="225"/>
        <v>2001</v>
      </c>
      <c r="H4752" s="4">
        <v>2</v>
      </c>
      <c r="I4752" s="3" t="s">
        <v>31</v>
      </c>
      <c r="J4752" s="3">
        <v>0</v>
      </c>
      <c r="K4752" s="3">
        <v>0</v>
      </c>
      <c r="L4752" s="3">
        <v>0</v>
      </c>
      <c r="M4752" s="3">
        <v>4</v>
      </c>
      <c r="N4752" s="3">
        <v>0</v>
      </c>
      <c r="O4752" s="3">
        <v>0</v>
      </c>
      <c r="P4752" s="3">
        <f t="shared" si="224"/>
        <v>6.4</v>
      </c>
      <c r="Q4752" s="3">
        <v>244</v>
      </c>
      <c r="R4752" s="3">
        <f t="shared" si="223"/>
        <v>2</v>
      </c>
      <c r="S4752" s="3">
        <v>4</v>
      </c>
      <c r="T4752" s="3">
        <f>IF(AND(H4752&lt;5,S4752&gt;=VLOOKUP(A4752,anni!$A$1:$O$32,6,0)),1,0)</f>
        <v>0</v>
      </c>
    </row>
    <row r="4753" spans="1:20" x14ac:dyDescent="0.3">
      <c r="A4753" s="3">
        <v>2001</v>
      </c>
      <c r="B4753" s="3">
        <v>243</v>
      </c>
      <c r="C4753" s="3" t="s">
        <v>45</v>
      </c>
      <c r="D4753" s="3" t="s">
        <v>136</v>
      </c>
      <c r="E4753" s="3" t="s">
        <v>136</v>
      </c>
      <c r="F4753" s="3">
        <v>4051</v>
      </c>
      <c r="G4753" s="3">
        <f t="shared" si="225"/>
        <v>2001</v>
      </c>
      <c r="H4753" s="4">
        <v>5</v>
      </c>
      <c r="I4753" s="3" t="s">
        <v>36</v>
      </c>
      <c r="J4753" s="3">
        <v>0</v>
      </c>
      <c r="K4753" s="3">
        <v>0</v>
      </c>
      <c r="L4753" s="3">
        <v>0</v>
      </c>
      <c r="M4753" s="3">
        <v>3</v>
      </c>
      <c r="N4753" s="3">
        <v>1</v>
      </c>
      <c r="O4753" s="3">
        <v>1</v>
      </c>
      <c r="P4753" s="3">
        <f t="shared" si="224"/>
        <v>5</v>
      </c>
      <c r="Q4753" s="3">
        <v>239</v>
      </c>
      <c r="R4753" s="3">
        <f t="shared" si="223"/>
        <v>1</v>
      </c>
      <c r="S4753" s="3">
        <v>5</v>
      </c>
      <c r="T4753" s="3">
        <f>IF(AND(H4753&lt;5,S4753&gt;=VLOOKUP(A4753,anni!$A$1:$O$32,6,0)),1,0)</f>
        <v>0</v>
      </c>
    </row>
    <row r="4754" spans="1:20" x14ac:dyDescent="0.3">
      <c r="A4754" s="3">
        <v>2001</v>
      </c>
      <c r="B4754" s="3">
        <v>244</v>
      </c>
      <c r="C4754" s="3" t="s">
        <v>47</v>
      </c>
      <c r="D4754" s="3" t="s">
        <v>77</v>
      </c>
      <c r="E4754" s="3" t="s">
        <v>77</v>
      </c>
      <c r="F4754" s="3">
        <v>4118</v>
      </c>
      <c r="G4754" s="3">
        <f t="shared" si="225"/>
        <v>2001</v>
      </c>
      <c r="H4754" s="4">
        <v>4</v>
      </c>
      <c r="I4754" s="3" t="s">
        <v>36</v>
      </c>
      <c r="J4754" s="3">
        <v>0</v>
      </c>
      <c r="K4754" s="3">
        <v>6</v>
      </c>
      <c r="L4754" s="3">
        <v>1</v>
      </c>
      <c r="M4754" s="3">
        <v>3</v>
      </c>
      <c r="N4754" s="3">
        <v>0</v>
      </c>
      <c r="O4754" s="3">
        <v>1</v>
      </c>
      <c r="P4754" s="3">
        <f t="shared" si="224"/>
        <v>13.2</v>
      </c>
      <c r="Q4754" s="3">
        <v>153</v>
      </c>
      <c r="R4754" s="3">
        <f t="shared" si="223"/>
        <v>1</v>
      </c>
      <c r="S4754" s="3">
        <v>11</v>
      </c>
      <c r="T4754" s="3">
        <f>IF(AND(H4754&lt;5,S4754&gt;=VLOOKUP(A4754,anni!$A$1:$O$32,6,0)),1,0)</f>
        <v>0</v>
      </c>
    </row>
    <row r="4755" spans="1:20" x14ac:dyDescent="0.3">
      <c r="A4755" s="3">
        <v>2001</v>
      </c>
      <c r="B4755" s="3">
        <v>245</v>
      </c>
      <c r="C4755" s="3" t="s">
        <v>56</v>
      </c>
      <c r="D4755" s="3" t="s">
        <v>93</v>
      </c>
      <c r="E4755" s="3" t="s">
        <v>93</v>
      </c>
      <c r="F4755" s="3">
        <v>3768</v>
      </c>
      <c r="G4755" s="3">
        <f t="shared" si="225"/>
        <v>2001</v>
      </c>
      <c r="H4755" s="4">
        <v>5</v>
      </c>
      <c r="I4755" s="3" t="s">
        <v>36</v>
      </c>
      <c r="J4755" s="3">
        <v>6</v>
      </c>
      <c r="K4755" s="3">
        <v>6</v>
      </c>
      <c r="L4755" s="3">
        <v>4</v>
      </c>
      <c r="M4755" s="3">
        <v>7</v>
      </c>
      <c r="N4755" s="3">
        <v>0</v>
      </c>
      <c r="O4755" s="3">
        <v>2</v>
      </c>
      <c r="P4755" s="3">
        <f t="shared" si="224"/>
        <v>25</v>
      </c>
      <c r="Q4755" s="3">
        <v>6</v>
      </c>
      <c r="R4755" s="3">
        <f t="shared" si="223"/>
        <v>3</v>
      </c>
      <c r="S4755" s="3">
        <v>25</v>
      </c>
      <c r="T4755" s="3">
        <f>IF(AND(H4755&lt;5,S4755&gt;=VLOOKUP(A4755,anni!$A$1:$O$32,6,0)),1,0)</f>
        <v>0</v>
      </c>
    </row>
    <row r="4756" spans="1:20" x14ac:dyDescent="0.3">
      <c r="A4756" s="3">
        <v>2001</v>
      </c>
      <c r="B4756" s="3">
        <v>246</v>
      </c>
      <c r="C4756" s="3" t="s">
        <v>39</v>
      </c>
      <c r="D4756" s="3" t="s">
        <v>40</v>
      </c>
      <c r="E4756" s="3" t="s">
        <v>40</v>
      </c>
      <c r="F4756" s="3">
        <v>4207</v>
      </c>
      <c r="G4756" s="3">
        <f t="shared" si="225"/>
        <v>2001</v>
      </c>
      <c r="H4756" s="4">
        <v>1</v>
      </c>
      <c r="I4756" s="3" t="s">
        <v>31</v>
      </c>
      <c r="J4756" s="3">
        <v>2</v>
      </c>
      <c r="K4756" s="3">
        <v>0</v>
      </c>
      <c r="L4756" s="3">
        <v>0</v>
      </c>
      <c r="M4756" s="3">
        <v>1</v>
      </c>
      <c r="N4756" s="3">
        <v>0</v>
      </c>
      <c r="O4756" s="3">
        <v>1</v>
      </c>
      <c r="P4756" s="3">
        <f t="shared" si="224"/>
        <v>7.2</v>
      </c>
      <c r="Q4756" s="3">
        <v>244</v>
      </c>
      <c r="R4756" s="3">
        <f t="shared" si="223"/>
        <v>1</v>
      </c>
      <c r="S4756" s="3">
        <v>4</v>
      </c>
      <c r="T4756" s="3">
        <f>IF(AND(H4756&lt;5,S4756&gt;=VLOOKUP(A4756,anni!$A$1:$O$32,6,0)),1,0)</f>
        <v>0</v>
      </c>
    </row>
    <row r="4757" spans="1:20" x14ac:dyDescent="0.3">
      <c r="A4757" s="3">
        <v>2001</v>
      </c>
      <c r="B4757" s="3">
        <v>247</v>
      </c>
      <c r="C4757" s="3" t="s">
        <v>62</v>
      </c>
      <c r="D4757" s="3" t="s">
        <v>134</v>
      </c>
      <c r="E4757" s="3" t="s">
        <v>134</v>
      </c>
      <c r="F4757" s="3">
        <v>4119</v>
      </c>
      <c r="G4757" s="3">
        <f t="shared" si="225"/>
        <v>2001</v>
      </c>
      <c r="H4757" s="4">
        <v>4</v>
      </c>
      <c r="I4757" s="3" t="s">
        <v>36</v>
      </c>
      <c r="J4757" s="3">
        <v>0</v>
      </c>
      <c r="K4757" s="3">
        <v>0</v>
      </c>
      <c r="L4757" s="3">
        <v>0</v>
      </c>
      <c r="M4757" s="3">
        <v>0</v>
      </c>
      <c r="N4757" s="3">
        <v>0</v>
      </c>
      <c r="O4757" s="3">
        <v>0</v>
      </c>
      <c r="P4757" s="3">
        <f t="shared" si="224"/>
        <v>0</v>
      </c>
      <c r="Q4757" s="3">
        <v>286</v>
      </c>
      <c r="R4757" s="3">
        <f t="shared" si="223"/>
        <v>1</v>
      </c>
      <c r="S4757" s="3">
        <v>0</v>
      </c>
      <c r="T4757" s="3">
        <f>IF(AND(H4757&lt;5,S4757&gt;=VLOOKUP(A4757,anni!$A$1:$O$32,6,0)),1,0)</f>
        <v>0</v>
      </c>
    </row>
    <row r="4758" spans="1:20" x14ac:dyDescent="0.3">
      <c r="A4758" s="3">
        <v>2001</v>
      </c>
      <c r="B4758" s="3">
        <v>248</v>
      </c>
      <c r="C4758" s="3" t="s">
        <v>39</v>
      </c>
      <c r="D4758" s="3" t="s">
        <v>40</v>
      </c>
      <c r="E4758" s="3" t="s">
        <v>40</v>
      </c>
      <c r="F4758" s="3">
        <v>4194</v>
      </c>
      <c r="G4758" s="3">
        <f t="shared" si="225"/>
        <v>2001</v>
      </c>
      <c r="H4758" s="4">
        <v>2</v>
      </c>
      <c r="I4758" s="3" t="s">
        <v>31</v>
      </c>
      <c r="J4758" s="3">
        <v>6</v>
      </c>
      <c r="K4758" s="3">
        <v>1</v>
      </c>
      <c r="L4758" s="3">
        <v>4</v>
      </c>
      <c r="M4758" s="3">
        <v>0</v>
      </c>
      <c r="N4758" s="3">
        <v>0</v>
      </c>
      <c r="O4758" s="3">
        <v>1</v>
      </c>
      <c r="P4758" s="3">
        <f t="shared" si="224"/>
        <v>19.200000000000003</v>
      </c>
      <c r="Q4758" s="3">
        <v>132</v>
      </c>
      <c r="R4758" s="3">
        <f t="shared" si="223"/>
        <v>4</v>
      </c>
      <c r="S4758" s="3">
        <v>12</v>
      </c>
      <c r="T4758" s="3">
        <f>IF(AND(H4758&lt;5,S4758&gt;=VLOOKUP(A4758,anni!$A$1:$O$32,6,0)),1,0)</f>
        <v>0</v>
      </c>
    </row>
    <row r="4759" spans="1:20" x14ac:dyDescent="0.3">
      <c r="A4759" s="3">
        <v>2001</v>
      </c>
      <c r="B4759" s="3">
        <v>249</v>
      </c>
      <c r="C4759" s="3" t="s">
        <v>45</v>
      </c>
      <c r="D4759" s="3" t="s">
        <v>144</v>
      </c>
      <c r="E4759" s="3" t="s">
        <v>144</v>
      </c>
      <c r="F4759" s="3">
        <v>4052</v>
      </c>
      <c r="G4759" s="3">
        <f t="shared" si="225"/>
        <v>2001</v>
      </c>
      <c r="H4759" s="4">
        <v>5</v>
      </c>
      <c r="I4759" s="3" t="s">
        <v>36</v>
      </c>
      <c r="J4759" s="3">
        <v>0</v>
      </c>
      <c r="K4759" s="3">
        <v>0</v>
      </c>
      <c r="L4759" s="3">
        <v>0</v>
      </c>
      <c r="M4759" s="3">
        <v>0</v>
      </c>
      <c r="N4759" s="3">
        <v>0</v>
      </c>
      <c r="O4759" s="3">
        <v>1</v>
      </c>
      <c r="P4759" s="3">
        <f t="shared" si="224"/>
        <v>1</v>
      </c>
      <c r="Q4759" s="3">
        <v>275</v>
      </c>
      <c r="R4759" s="3">
        <f t="shared" si="223"/>
        <v>1</v>
      </c>
      <c r="S4759" s="3">
        <v>1</v>
      </c>
      <c r="T4759" s="3">
        <f>IF(AND(H4759&lt;5,S4759&gt;=VLOOKUP(A4759,anni!$A$1:$O$32,6,0)),1,0)</f>
        <v>0</v>
      </c>
    </row>
    <row r="4760" spans="1:20" x14ac:dyDescent="0.3">
      <c r="A4760" s="3">
        <v>2001</v>
      </c>
      <c r="B4760" s="3">
        <v>250</v>
      </c>
      <c r="C4760" s="3" t="s">
        <v>101</v>
      </c>
      <c r="D4760" s="3" t="s">
        <v>116</v>
      </c>
      <c r="E4760" s="3" t="s">
        <v>116</v>
      </c>
      <c r="F4760" s="3">
        <v>4195</v>
      </c>
      <c r="G4760" s="3">
        <f t="shared" si="225"/>
        <v>2001</v>
      </c>
      <c r="H4760" s="4">
        <v>2</v>
      </c>
      <c r="I4760" s="3" t="s">
        <v>31</v>
      </c>
      <c r="J4760" s="3">
        <v>0</v>
      </c>
      <c r="K4760" s="3">
        <v>5</v>
      </c>
      <c r="L4760" s="3">
        <v>2</v>
      </c>
      <c r="M4760" s="3">
        <v>0</v>
      </c>
      <c r="N4760" s="3">
        <v>0</v>
      </c>
      <c r="O4760" s="3">
        <v>1</v>
      </c>
      <c r="P4760" s="3">
        <f t="shared" si="224"/>
        <v>12.8</v>
      </c>
      <c r="Q4760" s="3">
        <v>199</v>
      </c>
      <c r="R4760" s="3">
        <f t="shared" si="223"/>
        <v>2</v>
      </c>
      <c r="S4760" s="3">
        <v>8</v>
      </c>
      <c r="T4760" s="3">
        <f>IF(AND(H4760&lt;5,S4760&gt;=VLOOKUP(A4760,anni!$A$1:$O$32,6,0)),1,0)</f>
        <v>0</v>
      </c>
    </row>
    <row r="4761" spans="1:20" x14ac:dyDescent="0.3">
      <c r="A4761" s="3">
        <v>2001</v>
      </c>
      <c r="B4761" s="3">
        <v>251</v>
      </c>
      <c r="C4761" s="3" t="s">
        <v>45</v>
      </c>
      <c r="D4761" s="3" t="s">
        <v>74</v>
      </c>
      <c r="E4761" s="3" t="s">
        <v>74</v>
      </c>
      <c r="F4761" s="3">
        <v>4053</v>
      </c>
      <c r="G4761" s="3">
        <f t="shared" si="225"/>
        <v>2001</v>
      </c>
      <c r="H4761" s="4">
        <v>5</v>
      </c>
      <c r="I4761" s="3" t="s">
        <v>36</v>
      </c>
      <c r="J4761" s="3">
        <v>6</v>
      </c>
      <c r="K4761" s="3">
        <v>5</v>
      </c>
      <c r="L4761" s="3">
        <v>2</v>
      </c>
      <c r="M4761" s="3">
        <v>3</v>
      </c>
      <c r="N4761" s="3">
        <v>0</v>
      </c>
      <c r="O4761" s="3">
        <v>1</v>
      </c>
      <c r="P4761" s="3">
        <f t="shared" si="224"/>
        <v>17</v>
      </c>
      <c r="Q4761" s="3">
        <v>62</v>
      </c>
      <c r="R4761" s="3">
        <f t="shared" si="223"/>
        <v>1</v>
      </c>
      <c r="S4761" s="3">
        <v>17</v>
      </c>
      <c r="T4761" s="3">
        <f>IF(AND(H4761&lt;5,S4761&gt;=VLOOKUP(A4761,anni!$A$1:$O$32,6,0)),1,0)</f>
        <v>0</v>
      </c>
    </row>
    <row r="4762" spans="1:20" x14ac:dyDescent="0.3">
      <c r="A4762" s="3">
        <v>2001</v>
      </c>
      <c r="B4762" s="3">
        <v>252</v>
      </c>
      <c r="C4762" s="3" t="s">
        <v>47</v>
      </c>
      <c r="D4762" s="3" t="s">
        <v>81</v>
      </c>
      <c r="E4762" s="3" t="s">
        <v>81</v>
      </c>
      <c r="F4762" s="3">
        <v>4120</v>
      </c>
      <c r="G4762" s="3">
        <f t="shared" si="225"/>
        <v>2001</v>
      </c>
      <c r="H4762" s="4">
        <v>4</v>
      </c>
      <c r="I4762" s="3" t="s">
        <v>36</v>
      </c>
      <c r="J4762" s="3">
        <v>6</v>
      </c>
      <c r="K4762" s="3">
        <v>6</v>
      </c>
      <c r="L4762" s="3">
        <v>2</v>
      </c>
      <c r="M4762" s="3">
        <v>1</v>
      </c>
      <c r="N4762" s="3">
        <v>1</v>
      </c>
      <c r="O4762" s="3">
        <v>1</v>
      </c>
      <c r="P4762" s="3">
        <f t="shared" si="224"/>
        <v>20.399999999999999</v>
      </c>
      <c r="Q4762" s="3">
        <v>62</v>
      </c>
      <c r="R4762" s="3">
        <f t="shared" si="223"/>
        <v>1</v>
      </c>
      <c r="S4762" s="3">
        <v>17</v>
      </c>
      <c r="T4762" s="3">
        <f>IF(AND(H4762&lt;5,S4762&gt;=VLOOKUP(A4762,anni!$A$1:$O$32,6,0)),1,0)</f>
        <v>0</v>
      </c>
    </row>
    <row r="4763" spans="1:20" x14ac:dyDescent="0.3">
      <c r="A4763" s="3">
        <v>2001</v>
      </c>
      <c r="B4763" s="3">
        <v>253</v>
      </c>
      <c r="C4763" s="3" t="s">
        <v>39</v>
      </c>
      <c r="D4763" s="3" t="s">
        <v>65</v>
      </c>
      <c r="E4763" s="3" t="s">
        <v>65</v>
      </c>
      <c r="F4763" s="3">
        <v>3538</v>
      </c>
      <c r="G4763" s="3">
        <f t="shared" si="225"/>
        <v>2001</v>
      </c>
      <c r="H4763" s="4">
        <v>5</v>
      </c>
      <c r="I4763" s="3" t="s">
        <v>36</v>
      </c>
      <c r="J4763" s="3">
        <v>6</v>
      </c>
      <c r="K4763" s="3">
        <v>6</v>
      </c>
      <c r="L4763" s="3">
        <v>2</v>
      </c>
      <c r="M4763" s="3">
        <v>6</v>
      </c>
      <c r="N4763" s="3">
        <v>1</v>
      </c>
      <c r="O4763" s="3">
        <v>4</v>
      </c>
      <c r="P4763" s="3">
        <f t="shared" si="224"/>
        <v>25</v>
      </c>
      <c r="Q4763" s="3">
        <v>6</v>
      </c>
      <c r="R4763" s="3">
        <f t="shared" si="223"/>
        <v>4</v>
      </c>
      <c r="S4763" s="3">
        <v>25</v>
      </c>
      <c r="T4763" s="3">
        <f>IF(AND(H4763&lt;5,S4763&gt;=VLOOKUP(A4763,anni!$A$1:$O$32,6,0)),1,0)</f>
        <v>0</v>
      </c>
    </row>
    <row r="4764" spans="1:20" x14ac:dyDescent="0.3">
      <c r="A4764" s="3">
        <v>2001</v>
      </c>
      <c r="B4764" s="3">
        <v>254</v>
      </c>
      <c r="C4764" s="3" t="s">
        <v>34</v>
      </c>
      <c r="D4764" s="3" t="s">
        <v>88</v>
      </c>
      <c r="E4764" s="3" t="s">
        <v>88</v>
      </c>
      <c r="F4764" s="3">
        <v>4121</v>
      </c>
      <c r="G4764" s="3">
        <f t="shared" si="225"/>
        <v>2001</v>
      </c>
      <c r="H4764" s="4">
        <v>4</v>
      </c>
      <c r="I4764" s="3" t="s">
        <v>36</v>
      </c>
      <c r="J4764" s="3">
        <v>4</v>
      </c>
      <c r="K4764" s="3">
        <v>4</v>
      </c>
      <c r="L4764" s="3">
        <v>2</v>
      </c>
      <c r="M4764" s="3">
        <v>0</v>
      </c>
      <c r="N4764" s="3">
        <v>1</v>
      </c>
      <c r="O4764" s="3">
        <v>0</v>
      </c>
      <c r="P4764" s="3">
        <f t="shared" si="224"/>
        <v>13.2</v>
      </c>
      <c r="Q4764" s="3">
        <v>153</v>
      </c>
      <c r="R4764" s="3">
        <f t="shared" si="223"/>
        <v>1</v>
      </c>
      <c r="S4764" s="3">
        <v>11</v>
      </c>
      <c r="T4764" s="3">
        <f>IF(AND(H4764&lt;5,S4764&gt;=VLOOKUP(A4764,anni!$A$1:$O$32,6,0)),1,0)</f>
        <v>0</v>
      </c>
    </row>
    <row r="4765" spans="1:20" x14ac:dyDescent="0.3">
      <c r="A4765" s="3">
        <v>2001</v>
      </c>
      <c r="B4765" s="3">
        <v>255</v>
      </c>
      <c r="C4765" s="3" t="s">
        <v>29</v>
      </c>
      <c r="D4765" s="3" t="s">
        <v>30</v>
      </c>
      <c r="E4765" s="3" t="s">
        <v>30</v>
      </c>
      <c r="F4765" s="3">
        <v>4054</v>
      </c>
      <c r="G4765" s="3">
        <f t="shared" si="225"/>
        <v>2001</v>
      </c>
      <c r="H4765" s="4">
        <v>5</v>
      </c>
      <c r="I4765" s="3" t="s">
        <v>36</v>
      </c>
      <c r="J4765" s="3">
        <v>2</v>
      </c>
      <c r="K4765" s="3">
        <v>5</v>
      </c>
      <c r="L4765" s="3">
        <v>0</v>
      </c>
      <c r="M4765" s="3">
        <v>0</v>
      </c>
      <c r="N4765" s="3">
        <v>0</v>
      </c>
      <c r="O4765" s="3">
        <v>1</v>
      </c>
      <c r="P4765" s="3">
        <f t="shared" si="224"/>
        <v>8</v>
      </c>
      <c r="Q4765" s="3">
        <v>199</v>
      </c>
      <c r="R4765" s="3">
        <f t="shared" si="223"/>
        <v>1</v>
      </c>
      <c r="S4765" s="3">
        <v>8</v>
      </c>
      <c r="T4765" s="3">
        <f>IF(AND(H4765&lt;5,S4765&gt;=VLOOKUP(A4765,anni!$A$1:$O$32,6,0)),1,0)</f>
        <v>0</v>
      </c>
    </row>
    <row r="4766" spans="1:20" x14ac:dyDescent="0.3">
      <c r="A4766" s="3">
        <v>2001</v>
      </c>
      <c r="B4766" s="3">
        <v>256</v>
      </c>
      <c r="C4766" s="3" t="s">
        <v>29</v>
      </c>
      <c r="D4766" s="3" t="s">
        <v>75</v>
      </c>
      <c r="E4766" s="3" t="s">
        <v>75</v>
      </c>
      <c r="F4766" s="3">
        <v>3777</v>
      </c>
      <c r="G4766" s="3">
        <f t="shared" si="225"/>
        <v>2001</v>
      </c>
      <c r="H4766" s="4">
        <v>4</v>
      </c>
      <c r="I4766" s="3" t="s">
        <v>36</v>
      </c>
      <c r="J4766" s="3">
        <v>7</v>
      </c>
      <c r="K4766" s="3">
        <v>7</v>
      </c>
      <c r="L4766" s="3">
        <v>7</v>
      </c>
      <c r="M4766" s="3">
        <v>3</v>
      </c>
      <c r="N4766" s="3">
        <v>6</v>
      </c>
      <c r="O4766" s="3">
        <v>0</v>
      </c>
      <c r="P4766" s="3">
        <f t="shared" si="224"/>
        <v>36</v>
      </c>
      <c r="Q4766" s="3">
        <v>1</v>
      </c>
      <c r="R4766" s="3">
        <f t="shared" si="223"/>
        <v>4</v>
      </c>
      <c r="S4766" s="3">
        <v>30</v>
      </c>
      <c r="T4766" s="3">
        <f>IF(AND(H4766&lt;5,S4766&gt;=VLOOKUP(A4766,anni!$A$1:$O$32,6,0)),1,0)</f>
        <v>0</v>
      </c>
    </row>
    <row r="4767" spans="1:20" x14ac:dyDescent="0.3">
      <c r="A4767" s="3">
        <v>2001</v>
      </c>
      <c r="B4767" s="3">
        <v>257</v>
      </c>
      <c r="C4767" s="3" t="s">
        <v>43</v>
      </c>
      <c r="D4767" s="3" t="s">
        <v>44</v>
      </c>
      <c r="E4767" s="3" t="s">
        <v>44</v>
      </c>
      <c r="F4767" s="3">
        <v>3935</v>
      </c>
      <c r="G4767" s="3">
        <f t="shared" si="225"/>
        <v>2001</v>
      </c>
      <c r="H4767" s="4">
        <v>5</v>
      </c>
      <c r="I4767" s="3" t="s">
        <v>36</v>
      </c>
      <c r="J4767" s="3">
        <v>7</v>
      </c>
      <c r="K4767" s="3">
        <v>6</v>
      </c>
      <c r="L4767" s="3">
        <v>2</v>
      </c>
      <c r="M4767" s="3">
        <v>0</v>
      </c>
      <c r="N4767" s="3">
        <v>0</v>
      </c>
      <c r="O4767" s="3">
        <v>0</v>
      </c>
      <c r="P4767" s="3">
        <f t="shared" si="224"/>
        <v>15</v>
      </c>
      <c r="Q4767" s="3">
        <v>85</v>
      </c>
      <c r="R4767" s="3">
        <f t="shared" si="223"/>
        <v>2</v>
      </c>
      <c r="S4767" s="3">
        <v>15</v>
      </c>
      <c r="T4767" s="3">
        <f>IF(AND(H4767&lt;5,S4767&gt;=VLOOKUP(A4767,anni!$A$1:$O$32,6,0)),1,0)</f>
        <v>0</v>
      </c>
    </row>
    <row r="4768" spans="1:20" x14ac:dyDescent="0.3">
      <c r="A4768" s="3">
        <v>2001</v>
      </c>
      <c r="B4768" s="3">
        <v>258</v>
      </c>
      <c r="C4768" s="3" t="s">
        <v>101</v>
      </c>
      <c r="D4768" s="3" t="s">
        <v>116</v>
      </c>
      <c r="E4768" s="3" t="s">
        <v>116</v>
      </c>
      <c r="F4768" s="3">
        <v>4208</v>
      </c>
      <c r="G4768" s="3">
        <f t="shared" si="225"/>
        <v>2001</v>
      </c>
      <c r="H4768" s="4">
        <v>1</v>
      </c>
      <c r="I4768" s="3" t="s">
        <v>31</v>
      </c>
      <c r="J4768" s="3">
        <v>0</v>
      </c>
      <c r="K4768" s="3">
        <v>3</v>
      </c>
      <c r="L4768" s="3">
        <v>0</v>
      </c>
      <c r="M4768" s="3">
        <v>4</v>
      </c>
      <c r="N4768" s="3">
        <v>0</v>
      </c>
      <c r="O4768" s="3">
        <v>0</v>
      </c>
      <c r="P4768" s="3">
        <f t="shared" si="224"/>
        <v>12.6</v>
      </c>
      <c r="Q4768" s="3">
        <v>215</v>
      </c>
      <c r="R4768" s="3">
        <f t="shared" si="223"/>
        <v>4</v>
      </c>
      <c r="S4768" s="3">
        <v>7</v>
      </c>
      <c r="T4768" s="3">
        <f>IF(AND(H4768&lt;5,S4768&gt;=VLOOKUP(A4768,anni!$A$1:$O$32,6,0)),1,0)</f>
        <v>0</v>
      </c>
    </row>
    <row r="4769" spans="1:20" x14ac:dyDescent="0.3">
      <c r="A4769" s="3">
        <v>2001</v>
      </c>
      <c r="B4769" s="3">
        <v>259</v>
      </c>
      <c r="C4769" s="3" t="s">
        <v>56</v>
      </c>
      <c r="D4769" s="3" t="s">
        <v>85</v>
      </c>
      <c r="E4769" s="3" t="s">
        <v>85</v>
      </c>
      <c r="F4769" s="3">
        <v>4122</v>
      </c>
      <c r="G4769" s="3">
        <f t="shared" si="225"/>
        <v>2001</v>
      </c>
      <c r="H4769" s="4">
        <v>4</v>
      </c>
      <c r="I4769" s="3" t="s">
        <v>36</v>
      </c>
      <c r="J4769" s="3">
        <v>1</v>
      </c>
      <c r="K4769" s="3">
        <v>5</v>
      </c>
      <c r="L4769" s="3">
        <v>2</v>
      </c>
      <c r="M4769" s="3">
        <v>1</v>
      </c>
      <c r="N4769" s="3">
        <v>0</v>
      </c>
      <c r="O4769" s="3">
        <v>1</v>
      </c>
      <c r="P4769" s="3">
        <f t="shared" si="224"/>
        <v>12</v>
      </c>
      <c r="Q4769" s="3">
        <v>175</v>
      </c>
      <c r="R4769" s="3">
        <f t="shared" ref="R4769:R4832" si="226">COUNTIF($F$609:$F$5991,F4769)</f>
        <v>1</v>
      </c>
      <c r="S4769" s="3">
        <v>10</v>
      </c>
      <c r="T4769" s="3">
        <f>IF(AND(H4769&lt;5,S4769&gt;=VLOOKUP(A4769,anni!$A$1:$O$32,6,0)),1,0)</f>
        <v>0</v>
      </c>
    </row>
    <row r="4770" spans="1:20" x14ac:dyDescent="0.3">
      <c r="A4770" s="3">
        <v>2001</v>
      </c>
      <c r="B4770" s="3">
        <v>260</v>
      </c>
      <c r="C4770" s="3" t="s">
        <v>101</v>
      </c>
      <c r="D4770" s="3" t="s">
        <v>117</v>
      </c>
      <c r="E4770" s="3" t="s">
        <v>117</v>
      </c>
      <c r="F4770" s="3">
        <v>4196</v>
      </c>
      <c r="G4770" s="3">
        <f t="shared" si="225"/>
        <v>2001</v>
      </c>
      <c r="H4770" s="4">
        <v>2</v>
      </c>
      <c r="I4770" s="3" t="s">
        <v>31</v>
      </c>
      <c r="J4770" s="3">
        <v>0</v>
      </c>
      <c r="K4770" s="3">
        <v>5</v>
      </c>
      <c r="L4770" s="3">
        <v>2</v>
      </c>
      <c r="M4770" s="3">
        <v>2</v>
      </c>
      <c r="N4770" s="3">
        <v>0</v>
      </c>
      <c r="O4770" s="3">
        <v>1</v>
      </c>
      <c r="P4770" s="3">
        <f t="shared" si="224"/>
        <v>16</v>
      </c>
      <c r="Q4770" s="3">
        <v>175</v>
      </c>
      <c r="R4770" s="3">
        <f t="shared" si="226"/>
        <v>3</v>
      </c>
      <c r="S4770" s="3">
        <v>10</v>
      </c>
      <c r="T4770" s="3">
        <f>IF(AND(H4770&lt;5,S4770&gt;=VLOOKUP(A4770,anni!$A$1:$O$32,6,0)),1,0)</f>
        <v>0</v>
      </c>
    </row>
    <row r="4771" spans="1:20" x14ac:dyDescent="0.3">
      <c r="A4771" s="3">
        <v>2001</v>
      </c>
      <c r="B4771" s="3">
        <v>261</v>
      </c>
      <c r="C4771" s="3" t="s">
        <v>39</v>
      </c>
      <c r="D4771" s="3" t="s">
        <v>146</v>
      </c>
      <c r="E4771" s="3" t="s">
        <v>146</v>
      </c>
      <c r="F4771" s="3">
        <v>4123</v>
      </c>
      <c r="G4771" s="3">
        <f t="shared" si="225"/>
        <v>2001</v>
      </c>
      <c r="H4771" s="4">
        <v>4</v>
      </c>
      <c r="I4771" s="3" t="s">
        <v>36</v>
      </c>
      <c r="J4771" s="3">
        <v>6</v>
      </c>
      <c r="K4771" s="3">
        <v>1</v>
      </c>
      <c r="L4771" s="3">
        <v>2</v>
      </c>
      <c r="M4771" s="3">
        <v>0</v>
      </c>
      <c r="N4771" s="3">
        <v>2</v>
      </c>
      <c r="O4771" s="3">
        <v>1</v>
      </c>
      <c r="P4771" s="3">
        <f t="shared" ref="P4771:P4834" si="227">IF(T4771=0,IF(S4771=-1,-1,S4771*HLOOKUP(H4771,$U$1:$Y$2,2,0)),0)</f>
        <v>14.399999999999999</v>
      </c>
      <c r="Q4771" s="3">
        <v>132</v>
      </c>
      <c r="R4771" s="3">
        <f t="shared" si="226"/>
        <v>2</v>
      </c>
      <c r="S4771" s="3">
        <v>12</v>
      </c>
      <c r="T4771" s="3">
        <f>IF(AND(H4771&lt;5,S4771&gt;=VLOOKUP(A4771,anni!$A$1:$O$32,6,0)),1,0)</f>
        <v>0</v>
      </c>
    </row>
    <row r="4772" spans="1:20" x14ac:dyDescent="0.3">
      <c r="A4772" s="3">
        <v>2001</v>
      </c>
      <c r="B4772" s="3">
        <v>262</v>
      </c>
      <c r="C4772" s="3" t="s">
        <v>34</v>
      </c>
      <c r="D4772" s="3" t="s">
        <v>41</v>
      </c>
      <c r="E4772" s="3" t="s">
        <v>41</v>
      </c>
      <c r="F4772" s="3">
        <v>4124</v>
      </c>
      <c r="G4772" s="3">
        <f t="shared" si="225"/>
        <v>2001</v>
      </c>
      <c r="H4772" s="4">
        <v>4</v>
      </c>
      <c r="I4772" s="3" t="s">
        <v>36</v>
      </c>
      <c r="J4772" s="3">
        <v>2</v>
      </c>
      <c r="K4772" s="3">
        <v>5</v>
      </c>
      <c r="L4772" s="3">
        <v>2</v>
      </c>
      <c r="M4772" s="3">
        <v>0</v>
      </c>
      <c r="N4772" s="3">
        <v>1</v>
      </c>
      <c r="O4772" s="3">
        <v>0</v>
      </c>
      <c r="P4772" s="3">
        <f t="shared" si="227"/>
        <v>12</v>
      </c>
      <c r="Q4772" s="3">
        <v>175</v>
      </c>
      <c r="R4772" s="3">
        <f t="shared" si="226"/>
        <v>1</v>
      </c>
      <c r="S4772" s="3">
        <v>10</v>
      </c>
      <c r="T4772" s="3">
        <f>IF(AND(H4772&lt;5,S4772&gt;=VLOOKUP(A4772,anni!$A$1:$O$32,6,0)),1,0)</f>
        <v>0</v>
      </c>
    </row>
    <row r="4773" spans="1:20" x14ac:dyDescent="0.3">
      <c r="A4773" s="3">
        <v>2001</v>
      </c>
      <c r="B4773" s="3">
        <v>263</v>
      </c>
      <c r="C4773" s="3" t="s">
        <v>50</v>
      </c>
      <c r="D4773" s="3" t="s">
        <v>138</v>
      </c>
      <c r="E4773" s="3" t="s">
        <v>138</v>
      </c>
      <c r="F4773" s="3">
        <v>4055</v>
      </c>
      <c r="G4773" s="3">
        <f t="shared" si="225"/>
        <v>2001</v>
      </c>
      <c r="H4773" s="4">
        <v>5</v>
      </c>
      <c r="I4773" s="3" t="s">
        <v>36</v>
      </c>
      <c r="J4773" s="3">
        <v>7</v>
      </c>
      <c r="K4773" s="3">
        <v>3</v>
      </c>
      <c r="L4773" s="3">
        <v>2</v>
      </c>
      <c r="M4773" s="3">
        <v>3</v>
      </c>
      <c r="N4773" s="3">
        <v>0</v>
      </c>
      <c r="O4773" s="3">
        <v>1</v>
      </c>
      <c r="P4773" s="3">
        <f t="shared" si="227"/>
        <v>16</v>
      </c>
      <c r="Q4773" s="3">
        <v>76</v>
      </c>
      <c r="R4773" s="3">
        <f t="shared" si="226"/>
        <v>1</v>
      </c>
      <c r="S4773" s="3">
        <v>16</v>
      </c>
      <c r="T4773" s="3">
        <f>IF(AND(H4773&lt;5,S4773&gt;=VLOOKUP(A4773,anni!$A$1:$O$32,6,0)),1,0)</f>
        <v>0</v>
      </c>
    </row>
    <row r="4774" spans="1:20" x14ac:dyDescent="0.3">
      <c r="A4774" s="3">
        <v>2001</v>
      </c>
      <c r="B4774" s="3">
        <v>264</v>
      </c>
      <c r="C4774" s="3" t="s">
        <v>39</v>
      </c>
      <c r="D4774" s="3" t="s">
        <v>40</v>
      </c>
      <c r="E4774" s="3" t="s">
        <v>40</v>
      </c>
      <c r="F4774" s="3">
        <v>4197</v>
      </c>
      <c r="G4774" s="3">
        <f t="shared" si="225"/>
        <v>2001</v>
      </c>
      <c r="H4774" s="4">
        <v>2</v>
      </c>
      <c r="I4774" s="3" t="s">
        <v>31</v>
      </c>
      <c r="J4774" s="3">
        <v>6</v>
      </c>
      <c r="K4774" s="3">
        <v>3</v>
      </c>
      <c r="L4774" s="3">
        <v>2</v>
      </c>
      <c r="M4774" s="3">
        <v>0</v>
      </c>
      <c r="N4774" s="3">
        <v>0</v>
      </c>
      <c r="O4774" s="3">
        <v>0</v>
      </c>
      <c r="P4774" s="3">
        <f t="shared" si="227"/>
        <v>17.600000000000001</v>
      </c>
      <c r="Q4774" s="3">
        <v>153</v>
      </c>
      <c r="R4774" s="3">
        <f t="shared" si="226"/>
        <v>4</v>
      </c>
      <c r="S4774" s="3">
        <v>11</v>
      </c>
      <c r="T4774" s="3">
        <f>IF(AND(H4774&lt;5,S4774&gt;=VLOOKUP(A4774,anni!$A$1:$O$32,6,0)),1,0)</f>
        <v>0</v>
      </c>
    </row>
    <row r="4775" spans="1:20" x14ac:dyDescent="0.3">
      <c r="A4775" s="3">
        <v>2001</v>
      </c>
      <c r="B4775" s="3">
        <v>265</v>
      </c>
      <c r="C4775" s="3" t="s">
        <v>47</v>
      </c>
      <c r="D4775" s="3" t="s">
        <v>118</v>
      </c>
      <c r="E4775" s="3" t="s">
        <v>118</v>
      </c>
      <c r="F4775" s="3">
        <v>4155</v>
      </c>
      <c r="G4775" s="3">
        <f t="shared" si="225"/>
        <v>2001</v>
      </c>
      <c r="H4775" s="4">
        <v>3</v>
      </c>
      <c r="I4775" s="3" t="s">
        <v>36</v>
      </c>
      <c r="J4775" s="3">
        <v>6</v>
      </c>
      <c r="K4775" s="3">
        <v>6</v>
      </c>
      <c r="L4775" s="3">
        <v>0</v>
      </c>
      <c r="M4775" s="3">
        <v>0</v>
      </c>
      <c r="N4775" s="3">
        <v>0</v>
      </c>
      <c r="O4775" s="3">
        <v>0</v>
      </c>
      <c r="P4775" s="3">
        <f t="shared" si="227"/>
        <v>16.799999999999997</v>
      </c>
      <c r="Q4775" s="3">
        <v>132</v>
      </c>
      <c r="R4775" s="3">
        <f t="shared" si="226"/>
        <v>1</v>
      </c>
      <c r="S4775" s="3">
        <v>12</v>
      </c>
      <c r="T4775" s="3">
        <f>IF(AND(H4775&lt;5,S4775&gt;=VLOOKUP(A4775,anni!$A$1:$O$32,6,0)),1,0)</f>
        <v>0</v>
      </c>
    </row>
    <row r="4776" spans="1:20" x14ac:dyDescent="0.3">
      <c r="A4776" s="3">
        <v>2001</v>
      </c>
      <c r="B4776" s="3">
        <v>266</v>
      </c>
      <c r="C4776" s="3" t="s">
        <v>69</v>
      </c>
      <c r="D4776" s="3" t="s">
        <v>76</v>
      </c>
      <c r="E4776" s="3" t="s">
        <v>76</v>
      </c>
      <c r="F4776" s="3">
        <v>4125</v>
      </c>
      <c r="G4776" s="3">
        <f t="shared" si="225"/>
        <v>2001</v>
      </c>
      <c r="H4776" s="4">
        <v>4</v>
      </c>
      <c r="I4776" s="3" t="s">
        <v>36</v>
      </c>
      <c r="J4776" s="3">
        <v>0</v>
      </c>
      <c r="K4776" s="3">
        <v>5</v>
      </c>
      <c r="L4776" s="3">
        <v>4</v>
      </c>
      <c r="M4776" s="3">
        <v>0</v>
      </c>
      <c r="N4776" s="3">
        <v>0</v>
      </c>
      <c r="O4776" s="3">
        <v>0</v>
      </c>
      <c r="P4776" s="3">
        <f t="shared" si="227"/>
        <v>10.799999999999999</v>
      </c>
      <c r="Q4776" s="3">
        <v>191</v>
      </c>
      <c r="R4776" s="3">
        <f t="shared" si="226"/>
        <v>2</v>
      </c>
      <c r="S4776" s="3">
        <v>9</v>
      </c>
      <c r="T4776" s="3">
        <f>IF(AND(H4776&lt;5,S4776&gt;=VLOOKUP(A4776,anni!$A$1:$O$32,6,0)),1,0)</f>
        <v>0</v>
      </c>
    </row>
    <row r="4777" spans="1:20" x14ac:dyDescent="0.3">
      <c r="A4777" s="3">
        <v>2001</v>
      </c>
      <c r="B4777" s="3">
        <v>267</v>
      </c>
      <c r="C4777" s="3" t="s">
        <v>39</v>
      </c>
      <c r="D4777" s="3" t="s">
        <v>40</v>
      </c>
      <c r="E4777" s="3" t="s">
        <v>40</v>
      </c>
      <c r="F4777" s="3">
        <v>4156</v>
      </c>
      <c r="G4777" s="3">
        <f t="shared" si="225"/>
        <v>2001</v>
      </c>
      <c r="H4777" s="4">
        <v>3</v>
      </c>
      <c r="I4777" s="3" t="s">
        <v>36</v>
      </c>
      <c r="J4777" s="3">
        <v>7</v>
      </c>
      <c r="K4777" s="3">
        <v>0</v>
      </c>
      <c r="L4777" s="3">
        <v>1</v>
      </c>
      <c r="M4777" s="3">
        <v>2</v>
      </c>
      <c r="N4777" s="3">
        <v>0</v>
      </c>
      <c r="O4777" s="3">
        <v>0</v>
      </c>
      <c r="P4777" s="3">
        <f t="shared" si="227"/>
        <v>14</v>
      </c>
      <c r="Q4777" s="3">
        <v>175</v>
      </c>
      <c r="R4777" s="3">
        <f t="shared" si="226"/>
        <v>2</v>
      </c>
      <c r="S4777" s="3">
        <v>10</v>
      </c>
      <c r="T4777" s="3">
        <f>IF(AND(H4777&lt;5,S4777&gt;=VLOOKUP(A4777,anni!$A$1:$O$32,6,0)),1,0)</f>
        <v>0</v>
      </c>
    </row>
    <row r="4778" spans="1:20" x14ac:dyDescent="0.3">
      <c r="A4778" s="3">
        <v>2001</v>
      </c>
      <c r="B4778" s="3">
        <v>268</v>
      </c>
      <c r="C4778" s="3" t="s">
        <v>43</v>
      </c>
      <c r="D4778" s="3" t="s">
        <v>58</v>
      </c>
      <c r="E4778" s="3" t="s">
        <v>58</v>
      </c>
      <c r="F4778" s="3">
        <v>4157</v>
      </c>
      <c r="G4778" s="3">
        <f t="shared" si="225"/>
        <v>2001</v>
      </c>
      <c r="H4778" s="4">
        <v>3</v>
      </c>
      <c r="I4778" s="3" t="s">
        <v>36</v>
      </c>
      <c r="J4778" s="3">
        <v>7</v>
      </c>
      <c r="K4778" s="3">
        <v>6</v>
      </c>
      <c r="L4778" s="3">
        <v>1</v>
      </c>
      <c r="M4778" s="3">
        <v>6</v>
      </c>
      <c r="N4778" s="3">
        <v>1</v>
      </c>
      <c r="O4778" s="3">
        <v>1</v>
      </c>
      <c r="P4778" s="3">
        <f t="shared" si="227"/>
        <v>30.799999999999997</v>
      </c>
      <c r="Q4778" s="3">
        <v>13</v>
      </c>
      <c r="R4778" s="3">
        <f t="shared" si="226"/>
        <v>3</v>
      </c>
      <c r="S4778" s="3">
        <v>22</v>
      </c>
      <c r="T4778" s="3">
        <f>IF(AND(H4778&lt;5,S4778&gt;=VLOOKUP(A4778,anni!$A$1:$O$32,6,0)),1,0)</f>
        <v>0</v>
      </c>
    </row>
    <row r="4779" spans="1:20" x14ac:dyDescent="0.3">
      <c r="A4779" s="3">
        <v>2001</v>
      </c>
      <c r="B4779" s="3">
        <v>269</v>
      </c>
      <c r="C4779" s="3" t="s">
        <v>29</v>
      </c>
      <c r="D4779" s="3" t="s">
        <v>114</v>
      </c>
      <c r="E4779" s="3" t="s">
        <v>114</v>
      </c>
      <c r="F4779" s="3">
        <v>4198</v>
      </c>
      <c r="G4779" s="3">
        <f t="shared" si="225"/>
        <v>2001</v>
      </c>
      <c r="H4779" s="4">
        <v>2</v>
      </c>
      <c r="I4779" s="3" t="s">
        <v>31</v>
      </c>
      <c r="J4779" s="3">
        <v>6</v>
      </c>
      <c r="K4779" s="3">
        <v>5</v>
      </c>
      <c r="L4779" s="3">
        <v>2</v>
      </c>
      <c r="M4779" s="3">
        <v>2</v>
      </c>
      <c r="N4779" s="3">
        <v>0</v>
      </c>
      <c r="O4779" s="3">
        <v>2</v>
      </c>
      <c r="P4779" s="3">
        <f t="shared" si="227"/>
        <v>27.200000000000003</v>
      </c>
      <c r="Q4779" s="3">
        <v>62</v>
      </c>
      <c r="R4779" s="3">
        <f t="shared" si="226"/>
        <v>4</v>
      </c>
      <c r="S4779" s="3">
        <v>17</v>
      </c>
      <c r="T4779" s="3">
        <f>IF(AND(H4779&lt;5,S4779&gt;=VLOOKUP(A4779,anni!$A$1:$O$32,6,0)),1,0)</f>
        <v>0</v>
      </c>
    </row>
    <row r="4780" spans="1:20" x14ac:dyDescent="0.3">
      <c r="A4780" s="3">
        <v>2001</v>
      </c>
      <c r="B4780" s="3">
        <v>270</v>
      </c>
      <c r="C4780" s="3" t="s">
        <v>56</v>
      </c>
      <c r="D4780" s="3" t="s">
        <v>93</v>
      </c>
      <c r="E4780" s="3" t="s">
        <v>93</v>
      </c>
      <c r="F4780" s="3">
        <v>4209</v>
      </c>
      <c r="G4780" s="3">
        <f t="shared" si="225"/>
        <v>2001</v>
      </c>
      <c r="H4780" s="4">
        <v>1</v>
      </c>
      <c r="I4780" s="3" t="s">
        <v>31</v>
      </c>
      <c r="J4780" s="3">
        <v>7</v>
      </c>
      <c r="K4780" s="3">
        <v>5</v>
      </c>
      <c r="L4780" s="3">
        <v>0</v>
      </c>
      <c r="M4780" s="3">
        <v>0</v>
      </c>
      <c r="N4780" s="3">
        <v>0</v>
      </c>
      <c r="O4780" s="3">
        <v>1</v>
      </c>
      <c r="P4780" s="3">
        <f t="shared" si="227"/>
        <v>23.400000000000002</v>
      </c>
      <c r="Q4780" s="3">
        <v>125</v>
      </c>
      <c r="R4780" s="3">
        <f t="shared" si="226"/>
        <v>2</v>
      </c>
      <c r="S4780" s="3">
        <v>13</v>
      </c>
      <c r="T4780" s="3">
        <f>IF(AND(H4780&lt;5,S4780&gt;=VLOOKUP(A4780,anni!$A$1:$O$32,6,0)),1,0)</f>
        <v>0</v>
      </c>
    </row>
    <row r="4781" spans="1:20" x14ac:dyDescent="0.3">
      <c r="A4781" s="3">
        <v>2001</v>
      </c>
      <c r="B4781" s="3">
        <v>271</v>
      </c>
      <c r="C4781" s="3" t="s">
        <v>29</v>
      </c>
      <c r="D4781" s="3" t="s">
        <v>82</v>
      </c>
      <c r="E4781" s="3" t="s">
        <v>82</v>
      </c>
      <c r="F4781" s="3">
        <v>4126</v>
      </c>
      <c r="G4781" s="3">
        <f t="shared" si="225"/>
        <v>2001</v>
      </c>
      <c r="H4781" s="4">
        <v>4</v>
      </c>
      <c r="I4781" s="3" t="s">
        <v>36</v>
      </c>
      <c r="J4781" s="3">
        <v>0</v>
      </c>
      <c r="K4781" s="3">
        <v>1</v>
      </c>
      <c r="L4781" s="3">
        <v>2</v>
      </c>
      <c r="M4781" s="3">
        <v>0</v>
      </c>
      <c r="N4781" s="3">
        <v>1</v>
      </c>
      <c r="O4781" s="3">
        <v>0</v>
      </c>
      <c r="P4781" s="3">
        <f t="shared" si="227"/>
        <v>4.8</v>
      </c>
      <c r="Q4781" s="3">
        <v>244</v>
      </c>
      <c r="R4781" s="3">
        <f t="shared" si="226"/>
        <v>1</v>
      </c>
      <c r="S4781" s="3">
        <v>4</v>
      </c>
      <c r="T4781" s="3">
        <f>IF(AND(H4781&lt;5,S4781&gt;=VLOOKUP(A4781,anni!$A$1:$O$32,6,0)),1,0)</f>
        <v>0</v>
      </c>
    </row>
    <row r="4782" spans="1:20" x14ac:dyDescent="0.3">
      <c r="A4782" s="3">
        <v>2001</v>
      </c>
      <c r="B4782" s="3">
        <v>272</v>
      </c>
      <c r="C4782" s="3" t="s">
        <v>45</v>
      </c>
      <c r="D4782" s="3" t="s">
        <v>49</v>
      </c>
      <c r="E4782" s="3" t="s">
        <v>49</v>
      </c>
      <c r="F4782" s="3">
        <v>3981</v>
      </c>
      <c r="G4782" s="3">
        <f t="shared" si="225"/>
        <v>2001</v>
      </c>
      <c r="H4782" s="4">
        <v>3</v>
      </c>
      <c r="I4782" s="3" t="s">
        <v>36</v>
      </c>
      <c r="J4782" s="3">
        <v>7</v>
      </c>
      <c r="K4782" s="3">
        <v>5</v>
      </c>
      <c r="L4782" s="3">
        <v>6</v>
      </c>
      <c r="M4782" s="3">
        <v>7</v>
      </c>
      <c r="N4782" s="3">
        <v>1</v>
      </c>
      <c r="O4782" s="3">
        <v>1</v>
      </c>
      <c r="P4782" s="3">
        <f t="shared" si="227"/>
        <v>37.799999999999997</v>
      </c>
      <c r="Q4782" s="3">
        <v>3</v>
      </c>
      <c r="R4782" s="3">
        <f t="shared" si="226"/>
        <v>4</v>
      </c>
      <c r="S4782" s="3">
        <v>27</v>
      </c>
      <c r="T4782" s="3">
        <f>IF(AND(H4782&lt;5,S4782&gt;=VLOOKUP(A4782,anni!$A$1:$O$32,6,0)),1,0)</f>
        <v>0</v>
      </c>
    </row>
    <row r="4783" spans="1:20" x14ac:dyDescent="0.3">
      <c r="A4783" s="3">
        <v>2001</v>
      </c>
      <c r="B4783" s="3">
        <v>273</v>
      </c>
      <c r="C4783" s="3" t="s">
        <v>47</v>
      </c>
      <c r="D4783" s="3" t="s">
        <v>81</v>
      </c>
      <c r="E4783" s="3" t="s">
        <v>81</v>
      </c>
      <c r="F4783" s="3">
        <v>4056</v>
      </c>
      <c r="G4783" s="3">
        <f t="shared" si="225"/>
        <v>2001</v>
      </c>
      <c r="H4783" s="4">
        <v>5</v>
      </c>
      <c r="I4783" s="3" t="s">
        <v>36</v>
      </c>
      <c r="J4783" s="3">
        <v>5</v>
      </c>
      <c r="K4783" s="3">
        <v>6</v>
      </c>
      <c r="L4783" s="3">
        <v>2</v>
      </c>
      <c r="M4783" s="3">
        <v>5</v>
      </c>
      <c r="N4783" s="3">
        <v>0</v>
      </c>
      <c r="O4783" s="3">
        <v>0</v>
      </c>
      <c r="P4783" s="3">
        <f t="shared" si="227"/>
        <v>18</v>
      </c>
      <c r="Q4783" s="3">
        <v>50</v>
      </c>
      <c r="R4783" s="3">
        <f t="shared" si="226"/>
        <v>1</v>
      </c>
      <c r="S4783" s="3">
        <v>18</v>
      </c>
      <c r="T4783" s="3">
        <f>IF(AND(H4783&lt;5,S4783&gt;=VLOOKUP(A4783,anni!$A$1:$O$32,6,0)),1,0)</f>
        <v>0</v>
      </c>
    </row>
    <row r="4784" spans="1:20" x14ac:dyDescent="0.3">
      <c r="A4784" s="3">
        <v>2001</v>
      </c>
      <c r="B4784" s="3">
        <v>274</v>
      </c>
      <c r="C4784" s="3" t="s">
        <v>45</v>
      </c>
      <c r="D4784" s="3" t="s">
        <v>49</v>
      </c>
      <c r="E4784" s="3" t="s">
        <v>49</v>
      </c>
      <c r="F4784" s="3">
        <v>4158</v>
      </c>
      <c r="G4784" s="3">
        <f t="shared" si="225"/>
        <v>2001</v>
      </c>
      <c r="H4784" s="4">
        <v>3</v>
      </c>
      <c r="I4784" s="3" t="s">
        <v>36</v>
      </c>
      <c r="J4784" s="3">
        <v>7</v>
      </c>
      <c r="K4784" s="3">
        <v>5</v>
      </c>
      <c r="L4784" s="3">
        <v>2</v>
      </c>
      <c r="M4784" s="3">
        <v>3</v>
      </c>
      <c r="N4784" s="3">
        <v>0</v>
      </c>
      <c r="O4784" s="3">
        <v>0</v>
      </c>
      <c r="P4784" s="3">
        <f t="shared" si="227"/>
        <v>23.799999999999997</v>
      </c>
      <c r="Q4784" s="3">
        <v>62</v>
      </c>
      <c r="R4784" s="3">
        <f t="shared" si="226"/>
        <v>3</v>
      </c>
      <c r="S4784" s="3">
        <v>17</v>
      </c>
      <c r="T4784" s="3">
        <f>IF(AND(H4784&lt;5,S4784&gt;=VLOOKUP(A4784,anni!$A$1:$O$32,6,0)),1,0)</f>
        <v>0</v>
      </c>
    </row>
    <row r="4785" spans="1:20" x14ac:dyDescent="0.3">
      <c r="A4785" s="3">
        <v>2001</v>
      </c>
      <c r="B4785" s="3">
        <v>275</v>
      </c>
      <c r="C4785" s="3" t="s">
        <v>29</v>
      </c>
      <c r="D4785" s="3" t="s">
        <v>114</v>
      </c>
      <c r="E4785" s="3" t="s">
        <v>114</v>
      </c>
      <c r="F4785" s="3">
        <v>4057</v>
      </c>
      <c r="G4785" s="3">
        <f t="shared" si="225"/>
        <v>2001</v>
      </c>
      <c r="H4785" s="4">
        <v>5</v>
      </c>
      <c r="I4785" s="3" t="s">
        <v>36</v>
      </c>
      <c r="J4785" s="3">
        <v>0</v>
      </c>
      <c r="K4785" s="3">
        <v>1</v>
      </c>
      <c r="L4785" s="3">
        <v>7</v>
      </c>
      <c r="M4785" s="3">
        <v>0</v>
      </c>
      <c r="N4785" s="3">
        <v>0</v>
      </c>
      <c r="O4785" s="3">
        <v>0</v>
      </c>
      <c r="P4785" s="3">
        <f t="shared" si="227"/>
        <v>8</v>
      </c>
      <c r="Q4785" s="3">
        <v>199</v>
      </c>
      <c r="R4785" s="3">
        <f t="shared" si="226"/>
        <v>1</v>
      </c>
      <c r="S4785" s="3">
        <v>8</v>
      </c>
      <c r="T4785" s="3">
        <f>IF(AND(H4785&lt;5,S4785&gt;=VLOOKUP(A4785,anni!$A$1:$O$32,6,0)),1,0)</f>
        <v>0</v>
      </c>
    </row>
    <row r="4786" spans="1:20" x14ac:dyDescent="0.3">
      <c r="A4786" s="3">
        <v>2001</v>
      </c>
      <c r="B4786" s="3">
        <v>276</v>
      </c>
      <c r="C4786" s="3" t="s">
        <v>43</v>
      </c>
      <c r="D4786" s="3" t="s">
        <v>58</v>
      </c>
      <c r="E4786" s="3" t="s">
        <v>58</v>
      </c>
      <c r="F4786" s="3">
        <v>3957</v>
      </c>
      <c r="G4786" s="3">
        <f t="shared" si="225"/>
        <v>2001</v>
      </c>
      <c r="H4786" s="4">
        <v>4</v>
      </c>
      <c r="I4786" s="3" t="s">
        <v>36</v>
      </c>
      <c r="J4786" s="3">
        <v>7</v>
      </c>
      <c r="K4786" s="3">
        <v>5</v>
      </c>
      <c r="L4786" s="3">
        <v>2</v>
      </c>
      <c r="M4786" s="3">
        <v>3</v>
      </c>
      <c r="N4786" s="3">
        <v>0</v>
      </c>
      <c r="O4786" s="3">
        <v>1</v>
      </c>
      <c r="P4786" s="3">
        <f t="shared" si="227"/>
        <v>21.599999999999998</v>
      </c>
      <c r="Q4786" s="3">
        <v>50</v>
      </c>
      <c r="R4786" s="3">
        <f t="shared" si="226"/>
        <v>2</v>
      </c>
      <c r="S4786" s="3">
        <v>18</v>
      </c>
      <c r="T4786" s="3">
        <f>IF(AND(H4786&lt;5,S4786&gt;=VLOOKUP(A4786,anni!$A$1:$O$32,6,0)),1,0)</f>
        <v>0</v>
      </c>
    </row>
    <row r="4787" spans="1:20" x14ac:dyDescent="0.3">
      <c r="A4787" s="3">
        <v>2001</v>
      </c>
      <c r="B4787" s="3">
        <v>277</v>
      </c>
      <c r="C4787" s="3" t="s">
        <v>101</v>
      </c>
      <c r="D4787" s="3" t="s">
        <v>104</v>
      </c>
      <c r="E4787" s="3" t="s">
        <v>104</v>
      </c>
      <c r="F4787" s="3">
        <v>4159</v>
      </c>
      <c r="G4787" s="3">
        <f t="shared" si="225"/>
        <v>2001</v>
      </c>
      <c r="H4787" s="4">
        <v>3</v>
      </c>
      <c r="I4787" s="3" t="s">
        <v>36</v>
      </c>
      <c r="J4787" s="3">
        <v>6</v>
      </c>
      <c r="K4787" s="3">
        <v>3</v>
      </c>
      <c r="L4787" s="3">
        <v>2</v>
      </c>
      <c r="M4787" s="3">
        <v>0</v>
      </c>
      <c r="N4787" s="3">
        <v>0</v>
      </c>
      <c r="O4787" s="3">
        <v>0</v>
      </c>
      <c r="P4787" s="3">
        <f t="shared" si="227"/>
        <v>15.399999999999999</v>
      </c>
      <c r="Q4787" s="3">
        <v>153</v>
      </c>
      <c r="R4787" s="3">
        <f t="shared" si="226"/>
        <v>2</v>
      </c>
      <c r="S4787" s="3">
        <v>11</v>
      </c>
      <c r="T4787" s="3">
        <f>IF(AND(H4787&lt;5,S4787&gt;=VLOOKUP(A4787,anni!$A$1:$O$32,6,0)),1,0)</f>
        <v>0</v>
      </c>
    </row>
    <row r="4788" spans="1:20" x14ac:dyDescent="0.3">
      <c r="A4788" s="3">
        <v>2001</v>
      </c>
      <c r="B4788" s="3">
        <v>278</v>
      </c>
      <c r="C4788" s="3" t="s">
        <v>86</v>
      </c>
      <c r="D4788" s="3" t="s">
        <v>87</v>
      </c>
      <c r="E4788" s="3" t="s">
        <v>87</v>
      </c>
      <c r="F4788" s="3">
        <v>4058</v>
      </c>
      <c r="G4788" s="3">
        <f t="shared" si="225"/>
        <v>2001</v>
      </c>
      <c r="H4788" s="4">
        <v>5</v>
      </c>
      <c r="I4788" s="3" t="s">
        <v>36</v>
      </c>
      <c r="J4788" s="3">
        <v>0</v>
      </c>
      <c r="K4788" s="3">
        <v>1</v>
      </c>
      <c r="L4788" s="3">
        <v>3</v>
      </c>
      <c r="M4788" s="3">
        <v>0</v>
      </c>
      <c r="N4788" s="3">
        <v>0</v>
      </c>
      <c r="O4788" s="3">
        <v>0</v>
      </c>
      <c r="P4788" s="3">
        <f t="shared" si="227"/>
        <v>4</v>
      </c>
      <c r="Q4788" s="3">
        <v>244</v>
      </c>
      <c r="R4788" s="3">
        <f t="shared" si="226"/>
        <v>1</v>
      </c>
      <c r="S4788" s="3">
        <v>4</v>
      </c>
      <c r="T4788" s="3">
        <f>IF(AND(H4788&lt;5,S4788&gt;=VLOOKUP(A4788,anni!$A$1:$O$32,6,0)),1,0)</f>
        <v>0</v>
      </c>
    </row>
    <row r="4789" spans="1:20" x14ac:dyDescent="0.3">
      <c r="A4789" s="3">
        <v>2001</v>
      </c>
      <c r="B4789" s="3">
        <v>279</v>
      </c>
      <c r="C4789" s="3" t="s">
        <v>39</v>
      </c>
      <c r="D4789" s="3" t="s">
        <v>111</v>
      </c>
      <c r="E4789" s="3" t="s">
        <v>111</v>
      </c>
      <c r="F4789" s="3">
        <v>4127</v>
      </c>
      <c r="G4789" s="3">
        <f t="shared" si="225"/>
        <v>2001</v>
      </c>
      <c r="H4789" s="4">
        <v>4</v>
      </c>
      <c r="I4789" s="3" t="s">
        <v>36</v>
      </c>
      <c r="J4789" s="3">
        <v>3</v>
      </c>
      <c r="K4789" s="3">
        <v>3</v>
      </c>
      <c r="L4789" s="3">
        <v>0</v>
      </c>
      <c r="M4789" s="3">
        <v>0</v>
      </c>
      <c r="N4789" s="3">
        <v>0</v>
      </c>
      <c r="O4789" s="3">
        <v>0</v>
      </c>
      <c r="P4789" s="3">
        <f t="shared" si="227"/>
        <v>7.1999999999999993</v>
      </c>
      <c r="Q4789" s="3">
        <v>224</v>
      </c>
      <c r="R4789" s="3">
        <f t="shared" si="226"/>
        <v>1</v>
      </c>
      <c r="S4789" s="3">
        <v>6</v>
      </c>
      <c r="T4789" s="3">
        <f>IF(AND(H4789&lt;5,S4789&gt;=VLOOKUP(A4789,anni!$A$1:$O$32,6,0)),1,0)</f>
        <v>0</v>
      </c>
    </row>
    <row r="4790" spans="1:20" x14ac:dyDescent="0.3">
      <c r="A4790" s="3">
        <v>2001</v>
      </c>
      <c r="B4790" s="3">
        <v>280</v>
      </c>
      <c r="C4790" s="3" t="s">
        <v>47</v>
      </c>
      <c r="D4790" s="3" t="s">
        <v>118</v>
      </c>
      <c r="E4790" s="3" t="s">
        <v>118</v>
      </c>
      <c r="F4790" s="3">
        <v>4128</v>
      </c>
      <c r="G4790" s="3">
        <f t="shared" si="225"/>
        <v>2001</v>
      </c>
      <c r="H4790" s="4">
        <v>4</v>
      </c>
      <c r="I4790" s="3" t="s">
        <v>36</v>
      </c>
      <c r="J4790" s="3">
        <v>7</v>
      </c>
      <c r="K4790" s="3">
        <v>1</v>
      </c>
      <c r="L4790" s="3">
        <v>0</v>
      </c>
      <c r="M4790" s="3">
        <v>0</v>
      </c>
      <c r="N4790" s="3">
        <v>0</v>
      </c>
      <c r="O4790" s="3">
        <v>0</v>
      </c>
      <c r="P4790" s="3">
        <f t="shared" si="227"/>
        <v>9.6</v>
      </c>
      <c r="Q4790" s="3">
        <v>199</v>
      </c>
      <c r="R4790" s="3">
        <f t="shared" si="226"/>
        <v>1</v>
      </c>
      <c r="S4790" s="3">
        <v>8</v>
      </c>
      <c r="T4790" s="3">
        <f>IF(AND(H4790&lt;5,S4790&gt;=VLOOKUP(A4790,anni!$A$1:$O$32,6,0)),1,0)</f>
        <v>0</v>
      </c>
    </row>
    <row r="4791" spans="1:20" x14ac:dyDescent="0.3">
      <c r="A4791" s="3">
        <v>2001</v>
      </c>
      <c r="B4791" s="3">
        <v>281</v>
      </c>
      <c r="C4791" s="3" t="s">
        <v>32</v>
      </c>
      <c r="D4791" s="3" t="s">
        <v>61</v>
      </c>
      <c r="E4791" s="3" t="s">
        <v>61</v>
      </c>
      <c r="F4791" s="3">
        <v>3983</v>
      </c>
      <c r="G4791" s="3">
        <f t="shared" si="225"/>
        <v>2001</v>
      </c>
      <c r="H4791" s="4">
        <v>3</v>
      </c>
      <c r="I4791" s="3" t="s">
        <v>36</v>
      </c>
      <c r="J4791" s="3">
        <v>7</v>
      </c>
      <c r="K4791" s="3">
        <v>5</v>
      </c>
      <c r="L4791" s="3">
        <v>0</v>
      </c>
      <c r="M4791" s="3">
        <v>0</v>
      </c>
      <c r="N4791" s="3">
        <v>0</v>
      </c>
      <c r="O4791" s="3">
        <v>1</v>
      </c>
      <c r="P4791" s="3">
        <f t="shared" si="227"/>
        <v>18.2</v>
      </c>
      <c r="Q4791" s="3">
        <v>125</v>
      </c>
      <c r="R4791" s="3">
        <f t="shared" si="226"/>
        <v>2</v>
      </c>
      <c r="S4791" s="3">
        <v>13</v>
      </c>
      <c r="T4791" s="3">
        <f>IF(AND(H4791&lt;5,S4791&gt;=VLOOKUP(A4791,anni!$A$1:$O$32,6,0)),1,0)</f>
        <v>0</v>
      </c>
    </row>
    <row r="4792" spans="1:20" x14ac:dyDescent="0.3">
      <c r="A4792" s="3">
        <v>2001</v>
      </c>
      <c r="B4792" s="3">
        <v>282</v>
      </c>
      <c r="C4792" s="3" t="s">
        <v>45</v>
      </c>
      <c r="D4792" s="3" t="s">
        <v>49</v>
      </c>
      <c r="E4792" s="3" t="s">
        <v>49</v>
      </c>
      <c r="F4792" s="3">
        <v>4059</v>
      </c>
      <c r="G4792" s="3">
        <f t="shared" si="225"/>
        <v>2001</v>
      </c>
      <c r="H4792" s="4">
        <v>5</v>
      </c>
      <c r="I4792" s="3" t="s">
        <v>36</v>
      </c>
      <c r="J4792" s="3">
        <v>7</v>
      </c>
      <c r="K4792" s="3">
        <v>5</v>
      </c>
      <c r="L4792" s="3">
        <v>2</v>
      </c>
      <c r="M4792" s="3">
        <v>0</v>
      </c>
      <c r="N4792" s="3">
        <v>1</v>
      </c>
      <c r="O4792" s="3">
        <v>0</v>
      </c>
      <c r="P4792" s="3">
        <f t="shared" si="227"/>
        <v>15</v>
      </c>
      <c r="Q4792" s="3">
        <v>85</v>
      </c>
      <c r="R4792" s="3">
        <f t="shared" si="226"/>
        <v>1</v>
      </c>
      <c r="S4792" s="3">
        <v>15</v>
      </c>
      <c r="T4792" s="3">
        <f>IF(AND(H4792&lt;5,S4792&gt;=VLOOKUP(A4792,anni!$A$1:$O$32,6,0)),1,0)</f>
        <v>0</v>
      </c>
    </row>
    <row r="4793" spans="1:20" x14ac:dyDescent="0.3">
      <c r="A4793" s="3">
        <v>2001</v>
      </c>
      <c r="B4793" s="3">
        <v>283</v>
      </c>
      <c r="C4793" s="3" t="s">
        <v>47</v>
      </c>
      <c r="D4793" s="3" t="s">
        <v>100</v>
      </c>
      <c r="E4793" s="3" t="s">
        <v>100</v>
      </c>
      <c r="F4793" s="3">
        <v>4199</v>
      </c>
      <c r="G4793" s="3">
        <f t="shared" si="225"/>
        <v>2001</v>
      </c>
      <c r="H4793" s="4">
        <v>2</v>
      </c>
      <c r="I4793" s="3" t="s">
        <v>31</v>
      </c>
      <c r="J4793" s="3">
        <v>7</v>
      </c>
      <c r="K4793" s="3">
        <v>2</v>
      </c>
      <c r="L4793" s="3">
        <v>1</v>
      </c>
      <c r="M4793" s="3">
        <v>0</v>
      </c>
      <c r="N4793" s="3">
        <v>0</v>
      </c>
      <c r="O4793" s="3">
        <v>1</v>
      </c>
      <c r="P4793" s="3">
        <f t="shared" si="227"/>
        <v>17.600000000000001</v>
      </c>
      <c r="Q4793" s="3">
        <v>153</v>
      </c>
      <c r="R4793" s="3">
        <f t="shared" si="226"/>
        <v>3</v>
      </c>
      <c r="S4793" s="3">
        <v>11</v>
      </c>
      <c r="T4793" s="3">
        <f>IF(AND(H4793&lt;5,S4793&gt;=VLOOKUP(A4793,anni!$A$1:$O$32,6,0)),1,0)</f>
        <v>0</v>
      </c>
    </row>
    <row r="4794" spans="1:20" x14ac:dyDescent="0.3">
      <c r="A4794" s="3">
        <v>2001</v>
      </c>
      <c r="B4794" s="3">
        <v>284</v>
      </c>
      <c r="C4794" s="3" t="s">
        <v>45</v>
      </c>
      <c r="D4794" s="3" t="s">
        <v>67</v>
      </c>
      <c r="E4794" s="3" t="s">
        <v>67</v>
      </c>
      <c r="F4794" s="3">
        <v>4060</v>
      </c>
      <c r="G4794" s="3">
        <f t="shared" si="225"/>
        <v>2001</v>
      </c>
      <c r="H4794" s="4">
        <v>5</v>
      </c>
      <c r="I4794" s="3" t="s">
        <v>36</v>
      </c>
      <c r="J4794" s="3">
        <v>7</v>
      </c>
      <c r="K4794" s="3">
        <v>6</v>
      </c>
      <c r="L4794" s="3">
        <v>4</v>
      </c>
      <c r="M4794" s="3">
        <v>4</v>
      </c>
      <c r="N4794" s="3">
        <v>0</v>
      </c>
      <c r="O4794" s="3">
        <v>1</v>
      </c>
      <c r="P4794" s="3">
        <f t="shared" si="227"/>
        <v>22</v>
      </c>
      <c r="Q4794" s="3">
        <v>13</v>
      </c>
      <c r="R4794" s="3">
        <f t="shared" si="226"/>
        <v>1</v>
      </c>
      <c r="S4794" s="3">
        <v>22</v>
      </c>
      <c r="T4794" s="3">
        <f>IF(AND(H4794&lt;5,S4794&gt;=VLOOKUP(A4794,anni!$A$1:$O$32,6,0)),1,0)</f>
        <v>0</v>
      </c>
    </row>
    <row r="4795" spans="1:20" x14ac:dyDescent="0.3">
      <c r="A4795" s="3">
        <v>2001</v>
      </c>
      <c r="B4795" s="3">
        <v>285</v>
      </c>
      <c r="C4795" s="3" t="s">
        <v>47</v>
      </c>
      <c r="D4795" s="3" t="s">
        <v>81</v>
      </c>
      <c r="E4795" s="3" t="s">
        <v>81</v>
      </c>
      <c r="F4795" s="3">
        <v>4200</v>
      </c>
      <c r="G4795" s="3">
        <f t="shared" si="225"/>
        <v>2001</v>
      </c>
      <c r="H4795" s="4">
        <v>2</v>
      </c>
      <c r="I4795" s="3" t="s">
        <v>31</v>
      </c>
      <c r="J4795" s="3">
        <v>7</v>
      </c>
      <c r="K4795" s="3">
        <v>6</v>
      </c>
      <c r="L4795" s="3">
        <v>2</v>
      </c>
      <c r="M4795" s="3">
        <v>2</v>
      </c>
      <c r="N4795" s="3">
        <v>1</v>
      </c>
      <c r="O4795" s="3">
        <v>0</v>
      </c>
      <c r="P4795" s="3">
        <f t="shared" si="227"/>
        <v>28.8</v>
      </c>
      <c r="Q4795" s="3">
        <v>50</v>
      </c>
      <c r="R4795" s="3">
        <f t="shared" si="226"/>
        <v>4</v>
      </c>
      <c r="S4795" s="3">
        <v>18</v>
      </c>
      <c r="T4795" s="3">
        <f>IF(AND(H4795&lt;5,S4795&gt;=VLOOKUP(A4795,anni!$A$1:$O$32,6,0)),1,0)</f>
        <v>0</v>
      </c>
    </row>
    <row r="4796" spans="1:20" x14ac:dyDescent="0.3">
      <c r="A4796" s="3">
        <v>2001</v>
      </c>
      <c r="B4796" s="3">
        <v>286</v>
      </c>
      <c r="C4796" s="3" t="s">
        <v>34</v>
      </c>
      <c r="D4796" s="3" t="s">
        <v>41</v>
      </c>
      <c r="E4796" s="3" t="s">
        <v>41</v>
      </c>
      <c r="F4796" s="3">
        <v>4129</v>
      </c>
      <c r="G4796" s="3">
        <f t="shared" si="225"/>
        <v>2001</v>
      </c>
      <c r="H4796" s="4">
        <v>4</v>
      </c>
      <c r="I4796" s="3" t="s">
        <v>36</v>
      </c>
      <c r="J4796" s="3">
        <v>7</v>
      </c>
      <c r="K4796" s="3">
        <v>0</v>
      </c>
      <c r="L4796" s="3">
        <v>2</v>
      </c>
      <c r="M4796" s="3">
        <v>4</v>
      </c>
      <c r="N4796" s="3">
        <v>1</v>
      </c>
      <c r="O4796" s="3">
        <v>0</v>
      </c>
      <c r="P4796" s="3">
        <f t="shared" si="227"/>
        <v>16.8</v>
      </c>
      <c r="Q4796" s="3">
        <v>110</v>
      </c>
      <c r="R4796" s="3">
        <f t="shared" si="226"/>
        <v>1</v>
      </c>
      <c r="S4796" s="3">
        <v>14</v>
      </c>
      <c r="T4796" s="3">
        <f>IF(AND(H4796&lt;5,S4796&gt;=VLOOKUP(A4796,anni!$A$1:$O$32,6,0)),1,0)</f>
        <v>0</v>
      </c>
    </row>
    <row r="4797" spans="1:20" x14ac:dyDescent="0.3">
      <c r="A4797" s="3">
        <v>2001</v>
      </c>
      <c r="B4797" s="3">
        <v>287</v>
      </c>
      <c r="C4797" s="3" t="s">
        <v>32</v>
      </c>
      <c r="D4797" s="3" t="s">
        <v>61</v>
      </c>
      <c r="E4797" s="3" t="s">
        <v>61</v>
      </c>
      <c r="F4797" s="3">
        <v>4160</v>
      </c>
      <c r="G4797" s="3">
        <f t="shared" si="225"/>
        <v>2001</v>
      </c>
      <c r="H4797" s="4">
        <v>3</v>
      </c>
      <c r="I4797" s="3" t="s">
        <v>36</v>
      </c>
      <c r="J4797" s="3">
        <v>6</v>
      </c>
      <c r="K4797" s="3">
        <v>5</v>
      </c>
      <c r="L4797" s="3">
        <v>2</v>
      </c>
      <c r="M4797" s="3">
        <v>4</v>
      </c>
      <c r="N4797" s="3">
        <v>0</v>
      </c>
      <c r="O4797" s="3">
        <v>0</v>
      </c>
      <c r="P4797" s="3">
        <f t="shared" si="227"/>
        <v>23.799999999999997</v>
      </c>
      <c r="Q4797" s="3">
        <v>62</v>
      </c>
      <c r="R4797" s="3">
        <f t="shared" si="226"/>
        <v>3</v>
      </c>
      <c r="S4797" s="3">
        <v>17</v>
      </c>
      <c r="T4797" s="3">
        <f>IF(AND(H4797&lt;5,S4797&gt;=VLOOKUP(A4797,anni!$A$1:$O$32,6,0)),1,0)</f>
        <v>0</v>
      </c>
    </row>
    <row r="4798" spans="1:20" x14ac:dyDescent="0.3">
      <c r="A4798" s="3">
        <v>2001</v>
      </c>
      <c r="B4798" s="3">
        <v>288</v>
      </c>
      <c r="C4798" s="3" t="s">
        <v>43</v>
      </c>
      <c r="D4798" s="3" t="s">
        <v>44</v>
      </c>
      <c r="E4798" s="3" t="s">
        <v>44</v>
      </c>
      <c r="F4798" s="3">
        <v>4201</v>
      </c>
      <c r="G4798" s="3">
        <f t="shared" si="225"/>
        <v>2001</v>
      </c>
      <c r="H4798" s="4">
        <v>2</v>
      </c>
      <c r="I4798" s="3" t="s">
        <v>31</v>
      </c>
      <c r="J4798" s="3">
        <v>1</v>
      </c>
      <c r="K4798" s="3">
        <v>0</v>
      </c>
      <c r="L4798" s="3">
        <v>0</v>
      </c>
      <c r="M4798" s="3">
        <v>0</v>
      </c>
      <c r="N4798" s="3">
        <v>0</v>
      </c>
      <c r="O4798" s="3">
        <v>1</v>
      </c>
      <c r="P4798" s="3">
        <f t="shared" si="227"/>
        <v>3.2</v>
      </c>
      <c r="Q4798" s="3">
        <v>261</v>
      </c>
      <c r="R4798" s="3">
        <f t="shared" si="226"/>
        <v>3</v>
      </c>
      <c r="S4798" s="3">
        <v>2</v>
      </c>
      <c r="T4798" s="3">
        <f>IF(AND(H4798&lt;5,S4798&gt;=VLOOKUP(A4798,anni!$A$1:$O$32,6,0)),1,0)</f>
        <v>0</v>
      </c>
    </row>
    <row r="4799" spans="1:20" x14ac:dyDescent="0.3">
      <c r="A4799" s="3">
        <v>2001</v>
      </c>
      <c r="B4799" s="3">
        <v>289</v>
      </c>
      <c r="C4799" s="3" t="s">
        <v>69</v>
      </c>
      <c r="D4799" s="3" t="s">
        <v>76</v>
      </c>
      <c r="E4799" s="3" t="s">
        <v>76</v>
      </c>
      <c r="F4799" s="3">
        <v>3772</v>
      </c>
      <c r="G4799" s="3">
        <f t="shared" si="225"/>
        <v>2001</v>
      </c>
      <c r="H4799" s="4">
        <v>5</v>
      </c>
      <c r="I4799" s="3" t="s">
        <v>36</v>
      </c>
      <c r="J4799" s="3">
        <v>7</v>
      </c>
      <c r="K4799" s="3">
        <v>3</v>
      </c>
      <c r="L4799" s="3">
        <v>2</v>
      </c>
      <c r="M4799" s="3">
        <v>0</v>
      </c>
      <c r="N4799" s="3">
        <v>0</v>
      </c>
      <c r="O4799" s="3">
        <v>0</v>
      </c>
      <c r="P4799" s="3">
        <f t="shared" si="227"/>
        <v>12</v>
      </c>
      <c r="Q4799" s="3">
        <v>132</v>
      </c>
      <c r="R4799" s="3">
        <f t="shared" si="226"/>
        <v>3</v>
      </c>
      <c r="S4799" s="3">
        <v>12</v>
      </c>
      <c r="T4799" s="3">
        <f>IF(AND(H4799&lt;5,S4799&gt;=VLOOKUP(A4799,anni!$A$1:$O$32,6,0)),1,0)</f>
        <v>0</v>
      </c>
    </row>
    <row r="4800" spans="1:20" x14ac:dyDescent="0.3">
      <c r="A4800" s="3">
        <v>2001</v>
      </c>
      <c r="B4800" s="3">
        <v>290</v>
      </c>
      <c r="C4800" s="3" t="s">
        <v>62</v>
      </c>
      <c r="D4800" s="3" t="s">
        <v>63</v>
      </c>
      <c r="E4800" s="3" t="s">
        <v>63</v>
      </c>
      <c r="F4800" s="3">
        <v>4061</v>
      </c>
      <c r="G4800" s="3">
        <f t="shared" si="225"/>
        <v>2001</v>
      </c>
      <c r="H4800" s="4">
        <v>5</v>
      </c>
      <c r="I4800" s="3" t="s">
        <v>36</v>
      </c>
      <c r="J4800" s="3">
        <v>0</v>
      </c>
      <c r="K4800" s="3">
        <v>2</v>
      </c>
      <c r="L4800" s="3">
        <v>1</v>
      </c>
      <c r="M4800" s="3">
        <v>0</v>
      </c>
      <c r="N4800" s="3">
        <v>0</v>
      </c>
      <c r="O4800" s="3">
        <v>1</v>
      </c>
      <c r="P4800" s="3">
        <f t="shared" si="227"/>
        <v>4</v>
      </c>
      <c r="Q4800" s="3">
        <v>244</v>
      </c>
      <c r="R4800" s="3">
        <f t="shared" si="226"/>
        <v>1</v>
      </c>
      <c r="S4800" s="3">
        <v>4</v>
      </c>
      <c r="T4800" s="3">
        <f>IF(AND(H4800&lt;5,S4800&gt;=VLOOKUP(A4800,anni!$A$1:$O$32,6,0)),1,0)</f>
        <v>0</v>
      </c>
    </row>
    <row r="4801" spans="1:20" x14ac:dyDescent="0.3">
      <c r="A4801" s="3">
        <v>2001</v>
      </c>
      <c r="B4801" s="3">
        <v>291</v>
      </c>
      <c r="C4801" s="3" t="s">
        <v>50</v>
      </c>
      <c r="D4801" s="3" t="s">
        <v>140</v>
      </c>
      <c r="E4801" s="3" t="s">
        <v>140</v>
      </c>
      <c r="F4801" s="3">
        <v>4210</v>
      </c>
      <c r="G4801" s="3">
        <f t="shared" si="225"/>
        <v>2001</v>
      </c>
      <c r="H4801" s="4">
        <v>1</v>
      </c>
      <c r="I4801" s="3" t="s">
        <v>31</v>
      </c>
      <c r="J4801" s="3">
        <v>7</v>
      </c>
      <c r="K4801" s="3">
        <v>1</v>
      </c>
      <c r="L4801" s="3">
        <v>0</v>
      </c>
      <c r="M4801" s="3">
        <v>3</v>
      </c>
      <c r="N4801" s="3">
        <v>0</v>
      </c>
      <c r="O4801" s="3">
        <v>0</v>
      </c>
      <c r="P4801" s="3">
        <f t="shared" si="227"/>
        <v>19.8</v>
      </c>
      <c r="Q4801" s="3">
        <v>153</v>
      </c>
      <c r="R4801" s="3">
        <f t="shared" si="226"/>
        <v>4</v>
      </c>
      <c r="S4801" s="3">
        <v>11</v>
      </c>
      <c r="T4801" s="3">
        <f>IF(AND(H4801&lt;5,S4801&gt;=VLOOKUP(A4801,anni!$A$1:$O$32,6,0)),1,0)</f>
        <v>0</v>
      </c>
    </row>
    <row r="4802" spans="1:20" x14ac:dyDescent="0.3">
      <c r="A4802" s="3">
        <v>2001</v>
      </c>
      <c r="B4802" s="3">
        <v>292</v>
      </c>
      <c r="C4802" s="3" t="s">
        <v>29</v>
      </c>
      <c r="D4802" s="3" t="s">
        <v>139</v>
      </c>
      <c r="E4802" s="3" t="s">
        <v>139</v>
      </c>
      <c r="F4802" s="3">
        <v>4062</v>
      </c>
      <c r="G4802" s="3">
        <f t="shared" ref="G4802:G4865" si="228">A4802</f>
        <v>2001</v>
      </c>
      <c r="H4802" s="4">
        <v>5</v>
      </c>
      <c r="I4802" s="3" t="s">
        <v>36</v>
      </c>
      <c r="J4802" s="3">
        <v>0</v>
      </c>
      <c r="K4802" s="3">
        <v>0</v>
      </c>
      <c r="L4802" s="3">
        <v>0</v>
      </c>
      <c r="M4802" s="3">
        <v>0</v>
      </c>
      <c r="N4802" s="3">
        <v>0</v>
      </c>
      <c r="O4802" s="3">
        <v>0</v>
      </c>
      <c r="P4802" s="3">
        <f t="shared" si="227"/>
        <v>0</v>
      </c>
      <c r="Q4802" s="3">
        <v>286</v>
      </c>
      <c r="R4802" s="3">
        <f t="shared" si="226"/>
        <v>1</v>
      </c>
      <c r="S4802" s="3">
        <v>0</v>
      </c>
      <c r="T4802" s="3">
        <f>IF(AND(H4802&lt;5,S4802&gt;=VLOOKUP(A4802,anni!$A$1:$O$32,6,0)),1,0)</f>
        <v>0</v>
      </c>
    </row>
    <row r="4803" spans="1:20" x14ac:dyDescent="0.3">
      <c r="A4803" s="3">
        <v>2001</v>
      </c>
      <c r="B4803" s="3">
        <v>293</v>
      </c>
      <c r="C4803" s="3" t="s">
        <v>59</v>
      </c>
      <c r="D4803" s="3" t="s">
        <v>60</v>
      </c>
      <c r="E4803" s="3" t="s">
        <v>60</v>
      </c>
      <c r="F4803" s="3">
        <v>4202</v>
      </c>
      <c r="G4803" s="3">
        <f t="shared" si="228"/>
        <v>2001</v>
      </c>
      <c r="H4803" s="4">
        <v>2</v>
      </c>
      <c r="I4803" s="3" t="s">
        <v>31</v>
      </c>
      <c r="J4803" s="3">
        <v>0</v>
      </c>
      <c r="K4803" s="3">
        <v>0</v>
      </c>
      <c r="L4803" s="3">
        <v>2</v>
      </c>
      <c r="M4803" s="3">
        <v>4</v>
      </c>
      <c r="N4803" s="3">
        <v>0</v>
      </c>
      <c r="O4803" s="3">
        <v>1</v>
      </c>
      <c r="P4803" s="3">
        <f t="shared" si="227"/>
        <v>11.200000000000001</v>
      </c>
      <c r="Q4803" s="3">
        <v>215</v>
      </c>
      <c r="R4803" s="3">
        <f t="shared" si="226"/>
        <v>1</v>
      </c>
      <c r="S4803" s="3">
        <v>7</v>
      </c>
      <c r="T4803" s="3">
        <f>IF(AND(H4803&lt;5,S4803&gt;=VLOOKUP(A4803,anni!$A$1:$O$32,6,0)),1,0)</f>
        <v>0</v>
      </c>
    </row>
    <row r="4804" spans="1:20" x14ac:dyDescent="0.3">
      <c r="A4804" s="3">
        <v>2001</v>
      </c>
      <c r="B4804" s="3">
        <v>294</v>
      </c>
      <c r="C4804" s="3" t="s">
        <v>69</v>
      </c>
      <c r="D4804" s="3" t="s">
        <v>70</v>
      </c>
      <c r="E4804" s="3" t="s">
        <v>70</v>
      </c>
      <c r="F4804" s="3">
        <v>4203</v>
      </c>
      <c r="G4804" s="3">
        <f t="shared" si="228"/>
        <v>2001</v>
      </c>
      <c r="H4804" s="4">
        <v>2</v>
      </c>
      <c r="I4804" s="3" t="s">
        <v>31</v>
      </c>
      <c r="J4804" s="3">
        <v>6</v>
      </c>
      <c r="K4804" s="3">
        <v>6</v>
      </c>
      <c r="L4804" s="3">
        <v>2</v>
      </c>
      <c r="M4804" s="3">
        <v>0</v>
      </c>
      <c r="N4804" s="3">
        <v>0</v>
      </c>
      <c r="O4804" s="3">
        <v>1</v>
      </c>
      <c r="P4804" s="3">
        <f t="shared" si="227"/>
        <v>24</v>
      </c>
      <c r="Q4804" s="3">
        <v>85</v>
      </c>
      <c r="R4804" s="3">
        <f t="shared" si="226"/>
        <v>3</v>
      </c>
      <c r="S4804" s="3">
        <v>15</v>
      </c>
      <c r="T4804" s="3">
        <f>IF(AND(H4804&lt;5,S4804&gt;=VLOOKUP(A4804,anni!$A$1:$O$32,6,0)),1,0)</f>
        <v>0</v>
      </c>
    </row>
    <row r="4805" spans="1:20" x14ac:dyDescent="0.3">
      <c r="A4805" s="3">
        <v>2001</v>
      </c>
      <c r="B4805" s="3">
        <v>295</v>
      </c>
      <c r="C4805" s="3" t="s">
        <v>56</v>
      </c>
      <c r="D4805" s="3" t="s">
        <v>85</v>
      </c>
      <c r="E4805" s="3" t="s">
        <v>85</v>
      </c>
      <c r="F4805" s="3">
        <v>4161</v>
      </c>
      <c r="G4805" s="3">
        <f t="shared" si="228"/>
        <v>2001</v>
      </c>
      <c r="H4805" s="4">
        <v>3</v>
      </c>
      <c r="I4805" s="3" t="s">
        <v>36</v>
      </c>
      <c r="J4805" s="3">
        <v>6</v>
      </c>
      <c r="K4805" s="3">
        <v>6</v>
      </c>
      <c r="L4805" s="3">
        <v>0</v>
      </c>
      <c r="M4805" s="3">
        <v>0</v>
      </c>
      <c r="N4805" s="3">
        <v>0</v>
      </c>
      <c r="O4805" s="3">
        <v>0</v>
      </c>
      <c r="P4805" s="3">
        <f t="shared" si="227"/>
        <v>16.799999999999997</v>
      </c>
      <c r="Q4805" s="3">
        <v>132</v>
      </c>
      <c r="R4805" s="3">
        <f t="shared" si="226"/>
        <v>1</v>
      </c>
      <c r="S4805" s="3">
        <v>12</v>
      </c>
      <c r="T4805" s="3">
        <f>IF(AND(H4805&lt;5,S4805&gt;=VLOOKUP(A4805,anni!$A$1:$O$32,6,0)),1,0)</f>
        <v>0</v>
      </c>
    </row>
    <row r="4806" spans="1:20" x14ac:dyDescent="0.3">
      <c r="A4806" s="3">
        <v>2001</v>
      </c>
      <c r="B4806" s="3">
        <v>296</v>
      </c>
      <c r="C4806" s="3" t="s">
        <v>43</v>
      </c>
      <c r="D4806" s="3" t="s">
        <v>92</v>
      </c>
      <c r="E4806" s="3" t="s">
        <v>92</v>
      </c>
      <c r="F4806" s="3">
        <v>4063</v>
      </c>
      <c r="G4806" s="3">
        <f t="shared" si="228"/>
        <v>2001</v>
      </c>
      <c r="H4806" s="4">
        <v>5</v>
      </c>
      <c r="I4806" s="3" t="s">
        <v>36</v>
      </c>
      <c r="J4806" s="3">
        <v>7</v>
      </c>
      <c r="K4806" s="3">
        <v>3</v>
      </c>
      <c r="L4806" s="3">
        <v>2</v>
      </c>
      <c r="M4806" s="3">
        <v>3</v>
      </c>
      <c r="N4806" s="3">
        <v>0</v>
      </c>
      <c r="O4806" s="3">
        <v>0</v>
      </c>
      <c r="P4806" s="3">
        <f t="shared" si="227"/>
        <v>15</v>
      </c>
      <c r="Q4806" s="3">
        <v>85</v>
      </c>
      <c r="R4806" s="3">
        <f t="shared" si="226"/>
        <v>1</v>
      </c>
      <c r="S4806" s="3">
        <v>15</v>
      </c>
      <c r="T4806" s="3">
        <f>IF(AND(H4806&lt;5,S4806&gt;=VLOOKUP(A4806,anni!$A$1:$O$32,6,0)),1,0)</f>
        <v>0</v>
      </c>
    </row>
    <row r="4807" spans="1:20" x14ac:dyDescent="0.3">
      <c r="A4807" s="3">
        <v>2001</v>
      </c>
      <c r="B4807" s="3">
        <v>297</v>
      </c>
      <c r="C4807" s="3" t="s">
        <v>62</v>
      </c>
      <c r="D4807" s="3" t="s">
        <v>142</v>
      </c>
      <c r="E4807" s="3" t="s">
        <v>142</v>
      </c>
      <c r="F4807" s="3">
        <v>4064</v>
      </c>
      <c r="G4807" s="3">
        <f t="shared" si="228"/>
        <v>2001</v>
      </c>
      <c r="H4807" s="4">
        <v>5</v>
      </c>
      <c r="I4807" s="3" t="s">
        <v>36</v>
      </c>
      <c r="J4807" s="3">
        <v>0</v>
      </c>
      <c r="K4807" s="3">
        <v>1</v>
      </c>
      <c r="L4807" s="3">
        <v>0</v>
      </c>
      <c r="M4807" s="3">
        <v>0</v>
      </c>
      <c r="N4807" s="3">
        <v>4</v>
      </c>
      <c r="O4807" s="3">
        <v>1</v>
      </c>
      <c r="P4807" s="3">
        <f t="shared" si="227"/>
        <v>6</v>
      </c>
      <c r="Q4807" s="3">
        <v>224</v>
      </c>
      <c r="R4807" s="3">
        <f t="shared" si="226"/>
        <v>1</v>
      </c>
      <c r="S4807" s="3">
        <v>6</v>
      </c>
      <c r="T4807" s="3">
        <f>IF(AND(H4807&lt;5,S4807&gt;=VLOOKUP(A4807,anni!$A$1:$O$32,6,0)),1,0)</f>
        <v>0</v>
      </c>
    </row>
    <row r="4808" spans="1:20" x14ac:dyDescent="0.3">
      <c r="A4808" s="3">
        <v>2001</v>
      </c>
      <c r="B4808" s="3">
        <v>298</v>
      </c>
      <c r="C4808" s="3" t="s">
        <v>56</v>
      </c>
      <c r="D4808" s="3" t="s">
        <v>71</v>
      </c>
      <c r="E4808" s="3" t="s">
        <v>71</v>
      </c>
      <c r="F4808" s="3">
        <v>4130</v>
      </c>
      <c r="G4808" s="3">
        <f t="shared" si="228"/>
        <v>2001</v>
      </c>
      <c r="H4808" s="4">
        <v>4</v>
      </c>
      <c r="I4808" s="3" t="s">
        <v>36</v>
      </c>
      <c r="J4808" s="3">
        <v>7</v>
      </c>
      <c r="K4808" s="3">
        <v>5</v>
      </c>
      <c r="L4808" s="3">
        <v>2</v>
      </c>
      <c r="M4808" s="3">
        <v>2</v>
      </c>
      <c r="N4808" s="3">
        <v>0</v>
      </c>
      <c r="O4808" s="3">
        <v>0</v>
      </c>
      <c r="P4808" s="3">
        <f t="shared" si="227"/>
        <v>19.2</v>
      </c>
      <c r="Q4808" s="3">
        <v>76</v>
      </c>
      <c r="R4808" s="3">
        <f t="shared" si="226"/>
        <v>2</v>
      </c>
      <c r="S4808" s="3">
        <v>16</v>
      </c>
      <c r="T4808" s="3">
        <f>IF(AND(H4808&lt;5,S4808&gt;=VLOOKUP(A4808,anni!$A$1:$O$32,6,0)),1,0)</f>
        <v>0</v>
      </c>
    </row>
    <row r="4809" spans="1:20" x14ac:dyDescent="0.3">
      <c r="A4809" s="3">
        <v>2001</v>
      </c>
      <c r="B4809" s="3">
        <v>299</v>
      </c>
      <c r="C4809" s="3" t="s">
        <v>56</v>
      </c>
      <c r="D4809" s="3" t="s">
        <v>93</v>
      </c>
      <c r="E4809" s="3" t="s">
        <v>93</v>
      </c>
      <c r="F4809" s="3">
        <v>4065</v>
      </c>
      <c r="G4809" s="3">
        <f t="shared" si="228"/>
        <v>2001</v>
      </c>
      <c r="H4809" s="4">
        <v>5</v>
      </c>
      <c r="I4809" s="3" t="s">
        <v>36</v>
      </c>
      <c r="J4809" s="3">
        <v>6</v>
      </c>
      <c r="K4809" s="3">
        <v>5</v>
      </c>
      <c r="L4809" s="3">
        <v>1</v>
      </c>
      <c r="M4809" s="3">
        <v>7</v>
      </c>
      <c r="N4809" s="3">
        <v>0</v>
      </c>
      <c r="O4809" s="3">
        <v>1</v>
      </c>
      <c r="P4809" s="3">
        <f t="shared" si="227"/>
        <v>20</v>
      </c>
      <c r="Q4809" s="3">
        <v>26</v>
      </c>
      <c r="R4809" s="3">
        <f t="shared" si="226"/>
        <v>1</v>
      </c>
      <c r="S4809" s="3">
        <v>20</v>
      </c>
      <c r="T4809" s="3">
        <f>IF(AND(H4809&lt;5,S4809&gt;=VLOOKUP(A4809,anni!$A$1:$O$32,6,0)),1,0)</f>
        <v>0</v>
      </c>
    </row>
    <row r="4810" spans="1:20" x14ac:dyDescent="0.3">
      <c r="A4810" s="3">
        <v>2001</v>
      </c>
      <c r="B4810" s="3">
        <v>300</v>
      </c>
      <c r="C4810" s="3" t="s">
        <v>56</v>
      </c>
      <c r="D4810" s="3" t="s">
        <v>85</v>
      </c>
      <c r="E4810" s="3" t="s">
        <v>85</v>
      </c>
      <c r="F4810" s="3">
        <v>4066</v>
      </c>
      <c r="G4810" s="3">
        <f t="shared" si="228"/>
        <v>2001</v>
      </c>
      <c r="H4810" s="4">
        <v>5</v>
      </c>
      <c r="I4810" s="3" t="s">
        <v>36</v>
      </c>
      <c r="J4810" s="3">
        <v>7</v>
      </c>
      <c r="K4810" s="3">
        <v>1</v>
      </c>
      <c r="L4810" s="3">
        <v>2</v>
      </c>
      <c r="M4810" s="3">
        <v>4</v>
      </c>
      <c r="N4810" s="3">
        <v>0</v>
      </c>
      <c r="O4810" s="3">
        <v>1</v>
      </c>
      <c r="P4810" s="3">
        <f t="shared" si="227"/>
        <v>15</v>
      </c>
      <c r="Q4810" s="3">
        <v>85</v>
      </c>
      <c r="R4810" s="3">
        <f t="shared" si="226"/>
        <v>1</v>
      </c>
      <c r="S4810" s="3">
        <v>15</v>
      </c>
      <c r="T4810" s="3">
        <f>IF(AND(H4810&lt;5,S4810&gt;=VLOOKUP(A4810,anni!$A$1:$O$32,6,0)),1,0)</f>
        <v>0</v>
      </c>
    </row>
    <row r="4811" spans="1:20" x14ac:dyDescent="0.3">
      <c r="A4811" s="3">
        <v>2000</v>
      </c>
      <c r="B4811" s="3">
        <v>1</v>
      </c>
      <c r="C4811" s="3" t="s">
        <v>47</v>
      </c>
      <c r="D4811" s="3" t="s">
        <v>77</v>
      </c>
      <c r="E4811" s="3" t="s">
        <v>77</v>
      </c>
      <c r="F4811" s="3">
        <v>3875</v>
      </c>
      <c r="G4811" s="3">
        <f t="shared" si="228"/>
        <v>2000</v>
      </c>
      <c r="H4811" s="4">
        <v>4</v>
      </c>
      <c r="I4811" s="3" t="s">
        <v>36</v>
      </c>
      <c r="J4811" s="3">
        <v>2</v>
      </c>
      <c r="K4811" s="3">
        <v>1</v>
      </c>
      <c r="L4811" s="3">
        <v>1</v>
      </c>
      <c r="M4811" s="3">
        <v>0</v>
      </c>
      <c r="N4811" s="3">
        <v>0</v>
      </c>
      <c r="O4811" s="3">
        <v>2</v>
      </c>
      <c r="P4811" s="3">
        <f t="shared" si="227"/>
        <v>7.1999999999999993</v>
      </c>
      <c r="Q4811" s="3">
        <v>190</v>
      </c>
      <c r="R4811" s="3">
        <f t="shared" si="226"/>
        <v>1</v>
      </c>
      <c r="S4811" s="3">
        <v>6</v>
      </c>
      <c r="T4811" s="3">
        <f>IF(AND(H4811&lt;5,S4811&gt;=VLOOKUP(A4811,anni!$A$1:$O$32,6,0)),1,0)</f>
        <v>0</v>
      </c>
    </row>
    <row r="4812" spans="1:20" x14ac:dyDescent="0.3">
      <c r="A4812" s="3">
        <v>2000</v>
      </c>
      <c r="B4812" s="3">
        <v>2</v>
      </c>
      <c r="C4812" s="3" t="s">
        <v>79</v>
      </c>
      <c r="D4812" s="3" t="s">
        <v>80</v>
      </c>
      <c r="E4812" s="3" t="s">
        <v>80</v>
      </c>
      <c r="F4812" s="3">
        <v>3653</v>
      </c>
      <c r="G4812" s="3">
        <f t="shared" si="228"/>
        <v>2000</v>
      </c>
      <c r="H4812" s="4">
        <v>5</v>
      </c>
      <c r="I4812" s="3" t="s">
        <v>36</v>
      </c>
      <c r="J4812" s="3">
        <v>3</v>
      </c>
      <c r="K4812" s="3">
        <v>1</v>
      </c>
      <c r="L4812" s="3">
        <v>3</v>
      </c>
      <c r="M4812" s="3">
        <v>0</v>
      </c>
      <c r="N4812" s="3">
        <v>0</v>
      </c>
      <c r="O4812" s="3">
        <v>0</v>
      </c>
      <c r="P4812" s="3">
        <f t="shared" si="227"/>
        <v>7</v>
      </c>
      <c r="Q4812" s="3">
        <v>174</v>
      </c>
      <c r="R4812" s="3">
        <f t="shared" si="226"/>
        <v>2</v>
      </c>
      <c r="S4812" s="3">
        <v>7</v>
      </c>
      <c r="T4812" s="3">
        <f>IF(AND(H4812&lt;5,S4812&gt;=VLOOKUP(A4812,anni!$A$1:$O$32,6,0)),1,0)</f>
        <v>0</v>
      </c>
    </row>
    <row r="4813" spans="1:20" x14ac:dyDescent="0.3">
      <c r="A4813" s="3">
        <v>2000</v>
      </c>
      <c r="B4813" s="3">
        <v>3</v>
      </c>
      <c r="C4813" s="3" t="s">
        <v>29</v>
      </c>
      <c r="D4813" s="3" t="s">
        <v>114</v>
      </c>
      <c r="E4813" s="3" t="s">
        <v>114</v>
      </c>
      <c r="F4813" s="3">
        <v>3938</v>
      </c>
      <c r="G4813" s="3">
        <f t="shared" si="228"/>
        <v>2000</v>
      </c>
      <c r="H4813" s="4">
        <v>3</v>
      </c>
      <c r="I4813" s="3" t="s">
        <v>36</v>
      </c>
      <c r="J4813" s="3">
        <v>1</v>
      </c>
      <c r="K4813" s="3">
        <v>0</v>
      </c>
      <c r="L4813" s="3">
        <v>0</v>
      </c>
      <c r="M4813" s="3">
        <v>0</v>
      </c>
      <c r="N4813" s="3">
        <v>0</v>
      </c>
      <c r="O4813" s="3">
        <v>0</v>
      </c>
      <c r="P4813" s="3">
        <f t="shared" si="227"/>
        <v>1.4</v>
      </c>
      <c r="Q4813" s="3">
        <v>263</v>
      </c>
      <c r="R4813" s="3">
        <f t="shared" si="226"/>
        <v>1</v>
      </c>
      <c r="S4813" s="3">
        <v>1</v>
      </c>
      <c r="T4813" s="3">
        <f>IF(AND(H4813&lt;5,S4813&gt;=VLOOKUP(A4813,anni!$A$1:$O$32,6,0)),1,0)</f>
        <v>0</v>
      </c>
    </row>
    <row r="4814" spans="1:20" x14ac:dyDescent="0.3">
      <c r="A4814" s="3">
        <v>2000</v>
      </c>
      <c r="B4814" s="3">
        <v>4</v>
      </c>
      <c r="C4814" s="3" t="s">
        <v>29</v>
      </c>
      <c r="D4814" s="3" t="s">
        <v>114</v>
      </c>
      <c r="E4814" s="3" t="s">
        <v>114</v>
      </c>
      <c r="F4814" s="3">
        <v>3654</v>
      </c>
      <c r="G4814" s="3">
        <f t="shared" si="228"/>
        <v>2000</v>
      </c>
      <c r="H4814" s="4">
        <v>5</v>
      </c>
      <c r="I4814" s="3" t="s">
        <v>36</v>
      </c>
      <c r="J4814" s="3">
        <v>1</v>
      </c>
      <c r="K4814" s="3">
        <v>2</v>
      </c>
      <c r="L4814" s="3">
        <v>4</v>
      </c>
      <c r="M4814" s="3">
        <v>0</v>
      </c>
      <c r="N4814" s="3">
        <v>0</v>
      </c>
      <c r="O4814" s="3">
        <v>0</v>
      </c>
      <c r="P4814" s="3">
        <f t="shared" si="227"/>
        <v>7</v>
      </c>
      <c r="Q4814" s="3">
        <v>174</v>
      </c>
      <c r="R4814" s="3">
        <f t="shared" si="226"/>
        <v>2</v>
      </c>
      <c r="S4814" s="3">
        <v>7</v>
      </c>
      <c r="T4814" s="3">
        <f>IF(AND(H4814&lt;5,S4814&gt;=VLOOKUP(A4814,anni!$A$1:$O$32,6,0)),1,0)</f>
        <v>0</v>
      </c>
    </row>
    <row r="4815" spans="1:20" x14ac:dyDescent="0.3">
      <c r="A4815" s="3">
        <v>2000</v>
      </c>
      <c r="B4815" s="3">
        <v>5</v>
      </c>
      <c r="C4815" s="3" t="s">
        <v>29</v>
      </c>
      <c r="D4815" s="3" t="s">
        <v>109</v>
      </c>
      <c r="E4815" s="3" t="s">
        <v>109</v>
      </c>
      <c r="F4815" s="3">
        <v>3876</v>
      </c>
      <c r="G4815" s="3">
        <f t="shared" si="228"/>
        <v>2000</v>
      </c>
      <c r="H4815" s="4">
        <v>4</v>
      </c>
      <c r="I4815" s="3" t="s">
        <v>36</v>
      </c>
      <c r="J4815" s="3">
        <v>0</v>
      </c>
      <c r="K4815" s="3">
        <v>1</v>
      </c>
      <c r="L4815" s="3">
        <v>0</v>
      </c>
      <c r="M4815" s="3">
        <v>0</v>
      </c>
      <c r="N4815" s="3">
        <v>0</v>
      </c>
      <c r="O4815" s="3">
        <v>0</v>
      </c>
      <c r="P4815" s="3">
        <f t="shared" si="227"/>
        <v>1.2</v>
      </c>
      <c r="Q4815" s="3">
        <v>263</v>
      </c>
      <c r="R4815" s="3">
        <f t="shared" si="226"/>
        <v>1</v>
      </c>
      <c r="S4815" s="3">
        <v>1</v>
      </c>
      <c r="T4815" s="3">
        <f>IF(AND(H4815&lt;5,S4815&gt;=VLOOKUP(A4815,anni!$A$1:$O$32,6,0)),1,0)</f>
        <v>0</v>
      </c>
    </row>
    <row r="4816" spans="1:20" x14ac:dyDescent="0.3">
      <c r="A4816" s="3">
        <v>2000</v>
      </c>
      <c r="B4816" s="3">
        <v>6</v>
      </c>
      <c r="C4816" s="3" t="s">
        <v>69</v>
      </c>
      <c r="D4816" s="3" t="s">
        <v>72</v>
      </c>
      <c r="E4816" s="3" t="s">
        <v>72</v>
      </c>
      <c r="F4816" s="3">
        <v>3780</v>
      </c>
      <c r="G4816" s="3">
        <f t="shared" si="228"/>
        <v>2000</v>
      </c>
      <c r="H4816" s="4">
        <v>5</v>
      </c>
      <c r="I4816" s="3" t="s">
        <v>36</v>
      </c>
      <c r="J4816" s="3">
        <v>2</v>
      </c>
      <c r="K4816" s="3">
        <v>1</v>
      </c>
      <c r="L4816" s="3">
        <v>0</v>
      </c>
      <c r="M4816" s="3">
        <v>0</v>
      </c>
      <c r="N4816" s="3">
        <v>0</v>
      </c>
      <c r="O4816" s="3">
        <v>0</v>
      </c>
      <c r="P4816" s="3">
        <f t="shared" si="227"/>
        <v>3</v>
      </c>
      <c r="Q4816" s="3">
        <v>240</v>
      </c>
      <c r="R4816" s="3">
        <f t="shared" si="226"/>
        <v>1</v>
      </c>
      <c r="S4816" s="3">
        <v>3</v>
      </c>
      <c r="T4816" s="3">
        <f>IF(AND(H4816&lt;5,S4816&gt;=VLOOKUP(A4816,anni!$A$1:$O$32,6,0)),1,0)</f>
        <v>0</v>
      </c>
    </row>
    <row r="4817" spans="1:20" x14ac:dyDescent="0.3">
      <c r="A4817" s="3">
        <v>2000</v>
      </c>
      <c r="B4817" s="3">
        <v>7</v>
      </c>
      <c r="C4817" s="3" t="s">
        <v>29</v>
      </c>
      <c r="D4817" s="3" t="s">
        <v>124</v>
      </c>
      <c r="E4817" s="3" t="s">
        <v>124</v>
      </c>
      <c r="F4817" s="3">
        <v>3939</v>
      </c>
      <c r="G4817" s="3">
        <f t="shared" si="228"/>
        <v>2000</v>
      </c>
      <c r="H4817" s="4">
        <v>3</v>
      </c>
      <c r="I4817" s="3" t="s">
        <v>36</v>
      </c>
      <c r="J4817" s="3">
        <v>2</v>
      </c>
      <c r="K4817" s="3">
        <v>1</v>
      </c>
      <c r="L4817" s="3">
        <v>7</v>
      </c>
      <c r="M4817" s="3">
        <v>1</v>
      </c>
      <c r="N4817" s="3">
        <v>0</v>
      </c>
      <c r="O4817" s="3">
        <v>0</v>
      </c>
      <c r="P4817" s="3">
        <f t="shared" si="227"/>
        <v>15.399999999999999</v>
      </c>
      <c r="Q4817" s="3">
        <v>114</v>
      </c>
      <c r="R4817" s="3">
        <f t="shared" si="226"/>
        <v>1</v>
      </c>
      <c r="S4817" s="3">
        <v>11</v>
      </c>
      <c r="T4817" s="3">
        <f>IF(AND(H4817&lt;5,S4817&gt;=VLOOKUP(A4817,anni!$A$1:$O$32,6,0)),1,0)</f>
        <v>0</v>
      </c>
    </row>
    <row r="4818" spans="1:20" x14ac:dyDescent="0.3">
      <c r="A4818" s="3">
        <v>2000</v>
      </c>
      <c r="B4818" s="3">
        <v>8</v>
      </c>
      <c r="C4818" s="3" t="s">
        <v>45</v>
      </c>
      <c r="D4818" s="3" t="s">
        <v>68</v>
      </c>
      <c r="E4818" s="3" t="s">
        <v>68</v>
      </c>
      <c r="F4818" s="3">
        <v>3781</v>
      </c>
      <c r="G4818" s="3">
        <f t="shared" si="228"/>
        <v>2000</v>
      </c>
      <c r="H4818" s="4">
        <v>5</v>
      </c>
      <c r="I4818" s="3" t="s">
        <v>36</v>
      </c>
      <c r="J4818" s="3">
        <v>3</v>
      </c>
      <c r="K4818" s="3">
        <v>0</v>
      </c>
      <c r="L4818" s="3">
        <v>0</v>
      </c>
      <c r="M4818" s="3">
        <v>0</v>
      </c>
      <c r="N4818" s="3">
        <v>0</v>
      </c>
      <c r="O4818" s="3">
        <v>0</v>
      </c>
      <c r="P4818" s="3">
        <f t="shared" si="227"/>
        <v>3</v>
      </c>
      <c r="Q4818" s="3">
        <v>240</v>
      </c>
      <c r="R4818" s="3">
        <f t="shared" si="226"/>
        <v>1</v>
      </c>
      <c r="S4818" s="3">
        <v>3</v>
      </c>
      <c r="T4818" s="3">
        <f>IF(AND(H4818&lt;5,S4818&gt;=VLOOKUP(A4818,anni!$A$1:$O$32,6,0)),1,0)</f>
        <v>0</v>
      </c>
    </row>
    <row r="4819" spans="1:20" x14ac:dyDescent="0.3">
      <c r="A4819" s="3">
        <v>2000</v>
      </c>
      <c r="B4819" s="3">
        <v>9</v>
      </c>
      <c r="C4819" s="3" t="s">
        <v>53</v>
      </c>
      <c r="D4819" s="3" t="s">
        <v>54</v>
      </c>
      <c r="E4819" s="3" t="s">
        <v>54</v>
      </c>
      <c r="F4819" s="3">
        <v>3782</v>
      </c>
      <c r="G4819" s="3">
        <f t="shared" si="228"/>
        <v>2000</v>
      </c>
      <c r="H4819" s="4">
        <v>5</v>
      </c>
      <c r="I4819" s="3" t="s">
        <v>36</v>
      </c>
      <c r="J4819" s="3">
        <v>4</v>
      </c>
      <c r="K4819" s="3">
        <v>1</v>
      </c>
      <c r="L4819" s="3">
        <v>0</v>
      </c>
      <c r="M4819" s="3">
        <v>0</v>
      </c>
      <c r="N4819" s="3">
        <v>0</v>
      </c>
      <c r="O4819" s="3">
        <v>0</v>
      </c>
      <c r="P4819" s="3">
        <f t="shared" si="227"/>
        <v>5</v>
      </c>
      <c r="Q4819" s="3">
        <v>213</v>
      </c>
      <c r="R4819" s="3">
        <f t="shared" si="226"/>
        <v>1</v>
      </c>
      <c r="S4819" s="3">
        <v>5</v>
      </c>
      <c r="T4819" s="3">
        <f>IF(AND(H4819&lt;5,S4819&gt;=VLOOKUP(A4819,anni!$A$1:$O$32,6,0)),1,0)</f>
        <v>0</v>
      </c>
    </row>
    <row r="4820" spans="1:20" x14ac:dyDescent="0.3">
      <c r="A4820" s="3">
        <v>2000</v>
      </c>
      <c r="B4820" s="3">
        <v>10</v>
      </c>
      <c r="C4820" s="3" t="s">
        <v>34</v>
      </c>
      <c r="D4820" s="3" t="s">
        <v>41</v>
      </c>
      <c r="E4820" s="3" t="s">
        <v>41</v>
      </c>
      <c r="F4820" s="3">
        <v>3877</v>
      </c>
      <c r="G4820" s="3">
        <f t="shared" si="228"/>
        <v>2000</v>
      </c>
      <c r="H4820" s="4">
        <v>4</v>
      </c>
      <c r="I4820" s="3" t="s">
        <v>36</v>
      </c>
      <c r="J4820" s="3">
        <v>0</v>
      </c>
      <c r="K4820" s="3">
        <v>7</v>
      </c>
      <c r="L4820" s="3">
        <v>3</v>
      </c>
      <c r="M4820" s="3">
        <v>1</v>
      </c>
      <c r="N4820" s="3">
        <v>3</v>
      </c>
      <c r="O4820" s="3">
        <v>2</v>
      </c>
      <c r="P4820" s="3">
        <f t="shared" si="227"/>
        <v>19.2</v>
      </c>
      <c r="Q4820" s="3">
        <v>60</v>
      </c>
      <c r="R4820" s="3">
        <f t="shared" si="226"/>
        <v>2</v>
      </c>
      <c r="S4820" s="3">
        <v>16</v>
      </c>
      <c r="T4820" s="3">
        <f>IF(AND(H4820&lt;5,S4820&gt;=VLOOKUP(A4820,anni!$A$1:$O$32,6,0)),1,0)</f>
        <v>0</v>
      </c>
    </row>
    <row r="4821" spans="1:20" x14ac:dyDescent="0.3">
      <c r="A4821" s="3">
        <v>2000</v>
      </c>
      <c r="B4821" s="3">
        <v>11</v>
      </c>
      <c r="C4821" s="3" t="s">
        <v>37</v>
      </c>
      <c r="D4821" s="3" t="s">
        <v>55</v>
      </c>
      <c r="E4821" s="3" t="s">
        <v>55</v>
      </c>
      <c r="F4821" s="3">
        <v>3958</v>
      </c>
      <c r="G4821" s="3">
        <f t="shared" si="228"/>
        <v>2000</v>
      </c>
      <c r="H4821" s="4">
        <v>2</v>
      </c>
      <c r="I4821" s="3" t="s">
        <v>31</v>
      </c>
      <c r="J4821" s="3">
        <v>3</v>
      </c>
      <c r="K4821" s="3">
        <v>0</v>
      </c>
      <c r="L4821" s="3">
        <v>2</v>
      </c>
      <c r="M4821" s="3">
        <v>1</v>
      </c>
      <c r="N4821" s="3">
        <v>0</v>
      </c>
      <c r="O4821" s="3">
        <v>0</v>
      </c>
      <c r="P4821" s="3">
        <f t="shared" si="227"/>
        <v>9.6000000000000014</v>
      </c>
      <c r="Q4821" s="3">
        <v>190</v>
      </c>
      <c r="R4821" s="3">
        <f t="shared" si="226"/>
        <v>3</v>
      </c>
      <c r="S4821" s="3">
        <v>6</v>
      </c>
      <c r="T4821" s="3">
        <f>IF(AND(H4821&lt;5,S4821&gt;=VLOOKUP(A4821,anni!$A$1:$O$32,6,0)),1,0)</f>
        <v>0</v>
      </c>
    </row>
    <row r="4822" spans="1:20" x14ac:dyDescent="0.3">
      <c r="A4822" s="3">
        <v>2000</v>
      </c>
      <c r="B4822" s="3">
        <v>12</v>
      </c>
      <c r="C4822" s="3" t="s">
        <v>86</v>
      </c>
      <c r="D4822" s="3" t="s">
        <v>131</v>
      </c>
      <c r="E4822" s="3" t="s">
        <v>131</v>
      </c>
      <c r="F4822" s="3">
        <v>3878</v>
      </c>
      <c r="G4822" s="3">
        <f t="shared" si="228"/>
        <v>2000</v>
      </c>
      <c r="H4822" s="4">
        <v>4</v>
      </c>
      <c r="I4822" s="3" t="s">
        <v>36</v>
      </c>
      <c r="J4822" s="3">
        <v>1</v>
      </c>
      <c r="K4822" s="3">
        <v>0</v>
      </c>
      <c r="L4822" s="3">
        <v>0</v>
      </c>
      <c r="M4822" s="3">
        <v>0</v>
      </c>
      <c r="N4822" s="3">
        <v>0</v>
      </c>
      <c r="O4822" s="3">
        <v>0</v>
      </c>
      <c r="P4822" s="3">
        <f t="shared" si="227"/>
        <v>1.2</v>
      </c>
      <c r="Q4822" s="3">
        <v>263</v>
      </c>
      <c r="R4822" s="3">
        <f t="shared" si="226"/>
        <v>1</v>
      </c>
      <c r="S4822" s="3">
        <v>1</v>
      </c>
      <c r="T4822" s="3">
        <f>IF(AND(H4822&lt;5,S4822&gt;=VLOOKUP(A4822,anni!$A$1:$O$32,6,0)),1,0)</f>
        <v>0</v>
      </c>
    </row>
    <row r="4823" spans="1:20" x14ac:dyDescent="0.3">
      <c r="A4823" s="3">
        <v>2000</v>
      </c>
      <c r="B4823" s="3">
        <v>13</v>
      </c>
      <c r="C4823" s="3" t="s">
        <v>53</v>
      </c>
      <c r="D4823" s="3" t="s">
        <v>113</v>
      </c>
      <c r="E4823" s="3" t="s">
        <v>113</v>
      </c>
      <c r="F4823" s="3">
        <v>3655</v>
      </c>
      <c r="G4823" s="3">
        <f t="shared" si="228"/>
        <v>2000</v>
      </c>
      <c r="H4823" s="4">
        <v>5</v>
      </c>
      <c r="I4823" s="3" t="s">
        <v>36</v>
      </c>
      <c r="J4823" s="3">
        <v>0</v>
      </c>
      <c r="K4823" s="3">
        <v>7</v>
      </c>
      <c r="L4823" s="3">
        <v>7</v>
      </c>
      <c r="M4823" s="3">
        <v>3</v>
      </c>
      <c r="N4823" s="3">
        <v>4</v>
      </c>
      <c r="O4823" s="3">
        <v>0</v>
      </c>
      <c r="P4823" s="3">
        <f t="shared" si="227"/>
        <v>21</v>
      </c>
      <c r="Q4823" s="3">
        <v>26</v>
      </c>
      <c r="R4823" s="3">
        <f t="shared" si="226"/>
        <v>2</v>
      </c>
      <c r="S4823" s="3">
        <v>21</v>
      </c>
      <c r="T4823" s="3">
        <f>IF(AND(H4823&lt;5,S4823&gt;=VLOOKUP(A4823,anni!$A$1:$O$32,6,0)),1,0)</f>
        <v>0</v>
      </c>
    </row>
    <row r="4824" spans="1:20" x14ac:dyDescent="0.3">
      <c r="A4824" s="3">
        <v>2000</v>
      </c>
      <c r="B4824" s="3">
        <v>14</v>
      </c>
      <c r="C4824" s="3" t="s">
        <v>29</v>
      </c>
      <c r="D4824" s="3" t="s">
        <v>30</v>
      </c>
      <c r="E4824" s="3" t="s">
        <v>30</v>
      </c>
      <c r="F4824" s="3">
        <v>3959</v>
      </c>
      <c r="G4824" s="3">
        <f t="shared" si="228"/>
        <v>2000</v>
      </c>
      <c r="H4824" s="4">
        <v>2</v>
      </c>
      <c r="I4824" s="3" t="s">
        <v>31</v>
      </c>
      <c r="J4824" s="3">
        <v>3</v>
      </c>
      <c r="K4824" s="3">
        <v>1</v>
      </c>
      <c r="L4824" s="3">
        <v>1</v>
      </c>
      <c r="M4824" s="3">
        <v>0</v>
      </c>
      <c r="N4824" s="3">
        <v>0</v>
      </c>
      <c r="O4824" s="3">
        <v>0</v>
      </c>
      <c r="P4824" s="3">
        <f t="shared" si="227"/>
        <v>8</v>
      </c>
      <c r="Q4824" s="3">
        <v>213</v>
      </c>
      <c r="R4824" s="3">
        <f t="shared" si="226"/>
        <v>1</v>
      </c>
      <c r="S4824" s="3">
        <v>5</v>
      </c>
      <c r="T4824" s="3">
        <f>IF(AND(H4824&lt;5,S4824&gt;=VLOOKUP(A4824,anni!$A$1:$O$32,6,0)),1,0)</f>
        <v>0</v>
      </c>
    </row>
    <row r="4825" spans="1:20" x14ac:dyDescent="0.3">
      <c r="A4825" s="3">
        <v>2000</v>
      </c>
      <c r="B4825" s="3">
        <v>15</v>
      </c>
      <c r="C4825" s="3" t="s">
        <v>62</v>
      </c>
      <c r="D4825" s="3" t="s">
        <v>110</v>
      </c>
      <c r="E4825" s="3" t="s">
        <v>110</v>
      </c>
      <c r="F4825" s="3">
        <v>3783</v>
      </c>
      <c r="G4825" s="3">
        <f t="shared" si="228"/>
        <v>2000</v>
      </c>
      <c r="H4825" s="4">
        <v>5</v>
      </c>
      <c r="I4825" s="3" t="s">
        <v>36</v>
      </c>
      <c r="J4825" s="3">
        <v>0</v>
      </c>
      <c r="K4825" s="3">
        <v>1</v>
      </c>
      <c r="L4825" s="3">
        <v>0</v>
      </c>
      <c r="M4825" s="3">
        <v>0</v>
      </c>
      <c r="N4825" s="3">
        <v>0</v>
      </c>
      <c r="O4825" s="3">
        <v>0</v>
      </c>
      <c r="P4825" s="3">
        <f t="shared" si="227"/>
        <v>1</v>
      </c>
      <c r="Q4825" s="3">
        <v>263</v>
      </c>
      <c r="R4825" s="3">
        <f t="shared" si="226"/>
        <v>1</v>
      </c>
      <c r="S4825" s="3">
        <v>1</v>
      </c>
      <c r="T4825" s="3">
        <f>IF(AND(H4825&lt;5,S4825&gt;=VLOOKUP(A4825,anni!$A$1:$O$32,6,0)),1,0)</f>
        <v>0</v>
      </c>
    </row>
    <row r="4826" spans="1:20" x14ac:dyDescent="0.3">
      <c r="A4826" s="3">
        <v>2000</v>
      </c>
      <c r="B4826" s="3">
        <v>16</v>
      </c>
      <c r="C4826" s="3" t="s">
        <v>45</v>
      </c>
      <c r="D4826" s="3" t="s">
        <v>68</v>
      </c>
      <c r="E4826" s="3" t="s">
        <v>68</v>
      </c>
      <c r="F4826" s="3">
        <v>3940</v>
      </c>
      <c r="G4826" s="3">
        <f t="shared" si="228"/>
        <v>2000</v>
      </c>
      <c r="H4826" s="4">
        <v>3</v>
      </c>
      <c r="I4826" s="3" t="s">
        <v>36</v>
      </c>
      <c r="J4826" s="3">
        <v>6</v>
      </c>
      <c r="K4826" s="3">
        <v>7</v>
      </c>
      <c r="L4826" s="3">
        <v>7</v>
      </c>
      <c r="M4826" s="3">
        <v>5</v>
      </c>
      <c r="N4826" s="3">
        <v>3</v>
      </c>
      <c r="O4826" s="3">
        <v>1</v>
      </c>
      <c r="P4826" s="3">
        <f t="shared" si="227"/>
        <v>40.599999999999994</v>
      </c>
      <c r="Q4826" s="3">
        <v>5</v>
      </c>
      <c r="R4826" s="3">
        <f t="shared" si="226"/>
        <v>3</v>
      </c>
      <c r="S4826" s="3">
        <v>29</v>
      </c>
      <c r="T4826" s="3">
        <f>IF(AND(H4826&lt;5,S4826&gt;=VLOOKUP(A4826,anni!$A$1:$O$32,6,0)),1,0)</f>
        <v>0</v>
      </c>
    </row>
    <row r="4827" spans="1:20" x14ac:dyDescent="0.3">
      <c r="A4827" s="3">
        <v>2000</v>
      </c>
      <c r="B4827" s="3">
        <v>17</v>
      </c>
      <c r="C4827" s="3" t="s">
        <v>29</v>
      </c>
      <c r="D4827" s="3" t="s">
        <v>122</v>
      </c>
      <c r="E4827" s="3" t="s">
        <v>122</v>
      </c>
      <c r="F4827" s="3">
        <v>3784</v>
      </c>
      <c r="G4827" s="3">
        <f t="shared" si="228"/>
        <v>2000</v>
      </c>
      <c r="H4827" s="4">
        <v>5</v>
      </c>
      <c r="I4827" s="3" t="s">
        <v>36</v>
      </c>
      <c r="J4827" s="3">
        <v>5</v>
      </c>
      <c r="K4827" s="3">
        <v>2</v>
      </c>
      <c r="L4827" s="3">
        <v>0</v>
      </c>
      <c r="M4827" s="3">
        <v>1</v>
      </c>
      <c r="N4827" s="3">
        <v>0</v>
      </c>
      <c r="O4827" s="3">
        <v>0</v>
      </c>
      <c r="P4827" s="3">
        <f t="shared" si="227"/>
        <v>8</v>
      </c>
      <c r="Q4827" s="3">
        <v>155</v>
      </c>
      <c r="R4827" s="3">
        <f t="shared" si="226"/>
        <v>1</v>
      </c>
      <c r="S4827" s="3">
        <v>8</v>
      </c>
      <c r="T4827" s="3">
        <f>IF(AND(H4827&lt;5,S4827&gt;=VLOOKUP(A4827,anni!$A$1:$O$32,6,0)),1,0)</f>
        <v>0</v>
      </c>
    </row>
    <row r="4828" spans="1:20" x14ac:dyDescent="0.3">
      <c r="A4828" s="3">
        <v>2000</v>
      </c>
      <c r="B4828" s="3">
        <v>18</v>
      </c>
      <c r="C4828" s="3" t="s">
        <v>39</v>
      </c>
      <c r="D4828" s="3" t="s">
        <v>40</v>
      </c>
      <c r="E4828" s="3" t="s">
        <v>40</v>
      </c>
      <c r="F4828" s="3">
        <v>3960</v>
      </c>
      <c r="G4828" s="3">
        <f t="shared" si="228"/>
        <v>2000</v>
      </c>
      <c r="H4828" s="4">
        <v>2</v>
      </c>
      <c r="I4828" s="3" t="s">
        <v>31</v>
      </c>
      <c r="J4828" s="3">
        <v>4</v>
      </c>
      <c r="K4828" s="3">
        <v>7</v>
      </c>
      <c r="L4828" s="3">
        <v>4</v>
      </c>
      <c r="M4828" s="3">
        <v>0</v>
      </c>
      <c r="N4828" s="3">
        <v>3</v>
      </c>
      <c r="O4828" s="3">
        <v>1</v>
      </c>
      <c r="P4828" s="3">
        <f t="shared" si="227"/>
        <v>30.400000000000002</v>
      </c>
      <c r="Q4828" s="3">
        <v>36</v>
      </c>
      <c r="R4828" s="3">
        <f t="shared" si="226"/>
        <v>1</v>
      </c>
      <c r="S4828" s="3">
        <v>19</v>
      </c>
      <c r="T4828" s="3">
        <f>IF(AND(H4828&lt;5,S4828&gt;=VLOOKUP(A4828,anni!$A$1:$O$32,6,0)),1,0)</f>
        <v>0</v>
      </c>
    </row>
    <row r="4829" spans="1:20" x14ac:dyDescent="0.3">
      <c r="A4829" s="3">
        <v>2000</v>
      </c>
      <c r="B4829" s="3">
        <v>19</v>
      </c>
      <c r="C4829" s="3" t="s">
        <v>69</v>
      </c>
      <c r="D4829" s="3" t="s">
        <v>147</v>
      </c>
      <c r="E4829" s="3" t="s">
        <v>147</v>
      </c>
      <c r="F4829" s="3">
        <v>3785</v>
      </c>
      <c r="G4829" s="3">
        <f t="shared" si="228"/>
        <v>2000</v>
      </c>
      <c r="H4829" s="4">
        <v>5</v>
      </c>
      <c r="I4829" s="3" t="s">
        <v>36</v>
      </c>
      <c r="J4829" s="3">
        <v>3</v>
      </c>
      <c r="K4829" s="3">
        <v>0</v>
      </c>
      <c r="L4829" s="3">
        <v>0</v>
      </c>
      <c r="M4829" s="3">
        <v>0</v>
      </c>
      <c r="N4829" s="3">
        <v>0</v>
      </c>
      <c r="O4829" s="3">
        <v>0</v>
      </c>
      <c r="P4829" s="3">
        <f t="shared" si="227"/>
        <v>3</v>
      </c>
      <c r="Q4829" s="3">
        <v>240</v>
      </c>
      <c r="R4829" s="3">
        <f t="shared" si="226"/>
        <v>1</v>
      </c>
      <c r="S4829" s="3">
        <v>3</v>
      </c>
      <c r="T4829" s="3">
        <f>IF(AND(H4829&lt;5,S4829&gt;=VLOOKUP(A4829,anni!$A$1:$O$32,6,0)),1,0)</f>
        <v>0</v>
      </c>
    </row>
    <row r="4830" spans="1:20" x14ac:dyDescent="0.3">
      <c r="A4830" s="3">
        <v>2000</v>
      </c>
      <c r="B4830" s="3">
        <v>20</v>
      </c>
      <c r="C4830" s="3" t="s">
        <v>45</v>
      </c>
      <c r="D4830" s="3" t="s">
        <v>68</v>
      </c>
      <c r="E4830" s="3" t="s">
        <v>68</v>
      </c>
      <c r="F4830" s="3">
        <v>3786</v>
      </c>
      <c r="G4830" s="3">
        <f t="shared" si="228"/>
        <v>2000</v>
      </c>
      <c r="H4830" s="4">
        <v>5</v>
      </c>
      <c r="I4830" s="3" t="s">
        <v>36</v>
      </c>
      <c r="J4830" s="3">
        <v>3</v>
      </c>
      <c r="K4830" s="3">
        <v>0</v>
      </c>
      <c r="L4830" s="3">
        <v>0</v>
      </c>
      <c r="M4830" s="3">
        <v>4</v>
      </c>
      <c r="N4830" s="3">
        <v>3</v>
      </c>
      <c r="O4830" s="3">
        <v>0</v>
      </c>
      <c r="P4830" s="3">
        <f t="shared" si="227"/>
        <v>10</v>
      </c>
      <c r="Q4830" s="3">
        <v>128</v>
      </c>
      <c r="R4830" s="3">
        <f t="shared" si="226"/>
        <v>1</v>
      </c>
      <c r="S4830" s="3">
        <v>10</v>
      </c>
      <c r="T4830" s="3">
        <f>IF(AND(H4830&lt;5,S4830&gt;=VLOOKUP(A4830,anni!$A$1:$O$32,6,0)),1,0)</f>
        <v>0</v>
      </c>
    </row>
    <row r="4831" spans="1:20" x14ac:dyDescent="0.3">
      <c r="A4831" s="3">
        <v>2000</v>
      </c>
      <c r="B4831" s="3">
        <v>21</v>
      </c>
      <c r="C4831" s="3" t="s">
        <v>45</v>
      </c>
      <c r="D4831" s="3" t="s">
        <v>144</v>
      </c>
      <c r="E4831" s="3" t="s">
        <v>144</v>
      </c>
      <c r="F4831" s="3">
        <v>3879</v>
      </c>
      <c r="G4831" s="3">
        <f t="shared" si="228"/>
        <v>2000</v>
      </c>
      <c r="H4831" s="4">
        <v>4</v>
      </c>
      <c r="I4831" s="3" t="s">
        <v>36</v>
      </c>
      <c r="J4831" s="3">
        <v>3</v>
      </c>
      <c r="K4831" s="3">
        <v>1</v>
      </c>
      <c r="L4831" s="3">
        <v>3</v>
      </c>
      <c r="M4831" s="3">
        <v>0</v>
      </c>
      <c r="N4831" s="3">
        <v>0</v>
      </c>
      <c r="O4831" s="3">
        <v>2</v>
      </c>
      <c r="P4831" s="3">
        <f t="shared" si="227"/>
        <v>10.799999999999999</v>
      </c>
      <c r="Q4831" s="3">
        <v>143</v>
      </c>
      <c r="R4831" s="3">
        <f t="shared" si="226"/>
        <v>2</v>
      </c>
      <c r="S4831" s="3">
        <v>9</v>
      </c>
      <c r="T4831" s="3">
        <f>IF(AND(H4831&lt;5,S4831&gt;=VLOOKUP(A4831,anni!$A$1:$O$32,6,0)),1,0)</f>
        <v>0</v>
      </c>
    </row>
    <row r="4832" spans="1:20" x14ac:dyDescent="0.3">
      <c r="A4832" s="3">
        <v>2000</v>
      </c>
      <c r="B4832" s="3">
        <v>22</v>
      </c>
      <c r="C4832" s="3" t="s">
        <v>69</v>
      </c>
      <c r="D4832" s="3" t="s">
        <v>147</v>
      </c>
      <c r="E4832" s="3" t="s">
        <v>147</v>
      </c>
      <c r="F4832" s="3">
        <v>3880</v>
      </c>
      <c r="G4832" s="3">
        <f t="shared" si="228"/>
        <v>2000</v>
      </c>
      <c r="H4832" s="4">
        <v>4</v>
      </c>
      <c r="I4832" s="3" t="s">
        <v>36</v>
      </c>
      <c r="J4832" s="3">
        <v>6</v>
      </c>
      <c r="K4832" s="3">
        <v>1</v>
      </c>
      <c r="L4832" s="3">
        <v>4</v>
      </c>
      <c r="M4832" s="3">
        <v>0</v>
      </c>
      <c r="N4832" s="3">
        <v>3</v>
      </c>
      <c r="O4832" s="3">
        <v>1</v>
      </c>
      <c r="P4832" s="3">
        <f t="shared" si="227"/>
        <v>18</v>
      </c>
      <c r="Q4832" s="3">
        <v>69</v>
      </c>
      <c r="R4832" s="3">
        <f t="shared" si="226"/>
        <v>1</v>
      </c>
      <c r="S4832" s="3">
        <v>15</v>
      </c>
      <c r="T4832" s="3">
        <f>IF(AND(H4832&lt;5,S4832&gt;=VLOOKUP(A4832,anni!$A$1:$O$32,6,0)),1,0)</f>
        <v>0</v>
      </c>
    </row>
    <row r="4833" spans="1:20" x14ac:dyDescent="0.3">
      <c r="A4833" s="3">
        <v>2000</v>
      </c>
      <c r="B4833" s="3">
        <v>23</v>
      </c>
      <c r="C4833" s="3" t="s">
        <v>45</v>
      </c>
      <c r="D4833" s="3" t="s">
        <v>136</v>
      </c>
      <c r="E4833" s="3" t="s">
        <v>136</v>
      </c>
      <c r="F4833" s="3">
        <v>3787</v>
      </c>
      <c r="G4833" s="3">
        <f t="shared" si="228"/>
        <v>2000</v>
      </c>
      <c r="H4833" s="4">
        <v>5</v>
      </c>
      <c r="I4833" s="3" t="s">
        <v>36</v>
      </c>
      <c r="J4833" s="3">
        <v>2</v>
      </c>
      <c r="K4833" s="3">
        <v>1</v>
      </c>
      <c r="L4833" s="3">
        <v>0</v>
      </c>
      <c r="M4833" s="3">
        <v>0</v>
      </c>
      <c r="N4833" s="3">
        <v>0</v>
      </c>
      <c r="O4833" s="3">
        <v>0</v>
      </c>
      <c r="P4833" s="3">
        <f t="shared" si="227"/>
        <v>3</v>
      </c>
      <c r="Q4833" s="3">
        <v>240</v>
      </c>
      <c r="R4833" s="3">
        <f t="shared" ref="R4833:R4896" si="229">COUNTIF($F$609:$F$5991,F4833)</f>
        <v>1</v>
      </c>
      <c r="S4833" s="3">
        <v>3</v>
      </c>
      <c r="T4833" s="3">
        <f>IF(AND(H4833&lt;5,S4833&gt;=VLOOKUP(A4833,anni!$A$1:$O$32,6,0)),1,0)</f>
        <v>0</v>
      </c>
    </row>
    <row r="4834" spans="1:20" x14ac:dyDescent="0.3">
      <c r="A4834" s="3">
        <v>2000</v>
      </c>
      <c r="B4834" s="3">
        <v>24</v>
      </c>
      <c r="C4834" s="3" t="s">
        <v>45</v>
      </c>
      <c r="D4834" s="3" t="s">
        <v>49</v>
      </c>
      <c r="E4834" s="3" t="s">
        <v>49</v>
      </c>
      <c r="F4834" s="3">
        <v>3881</v>
      </c>
      <c r="G4834" s="3">
        <f t="shared" si="228"/>
        <v>2000</v>
      </c>
      <c r="H4834" s="4">
        <v>4</v>
      </c>
      <c r="I4834" s="3" t="s">
        <v>36</v>
      </c>
      <c r="J4834" s="3">
        <v>4</v>
      </c>
      <c r="K4834" s="3">
        <v>1</v>
      </c>
      <c r="L4834" s="3">
        <v>4</v>
      </c>
      <c r="M4834" s="3">
        <v>0</v>
      </c>
      <c r="N4834" s="3">
        <v>0</v>
      </c>
      <c r="O4834" s="3">
        <v>0</v>
      </c>
      <c r="P4834" s="3">
        <f t="shared" si="227"/>
        <v>10.799999999999999</v>
      </c>
      <c r="Q4834" s="3">
        <v>143</v>
      </c>
      <c r="R4834" s="3">
        <f t="shared" si="229"/>
        <v>1</v>
      </c>
      <c r="S4834" s="3">
        <v>9</v>
      </c>
      <c r="T4834" s="3">
        <f>IF(AND(H4834&lt;5,S4834&gt;=VLOOKUP(A4834,anni!$A$1:$O$32,6,0)),1,0)</f>
        <v>0</v>
      </c>
    </row>
    <row r="4835" spans="1:20" x14ac:dyDescent="0.3">
      <c r="A4835" s="3">
        <v>2000</v>
      </c>
      <c r="B4835" s="3">
        <v>25</v>
      </c>
      <c r="C4835" s="3" t="s">
        <v>50</v>
      </c>
      <c r="D4835" s="3" t="s">
        <v>51</v>
      </c>
      <c r="E4835" s="3" t="s">
        <v>51</v>
      </c>
      <c r="F4835" s="3">
        <v>3736</v>
      </c>
      <c r="G4835" s="3">
        <f t="shared" si="228"/>
        <v>2000</v>
      </c>
      <c r="H4835" s="4">
        <v>4</v>
      </c>
      <c r="I4835" s="3" t="s">
        <v>36</v>
      </c>
      <c r="J4835" s="3">
        <v>6</v>
      </c>
      <c r="K4835" s="3">
        <v>6</v>
      </c>
      <c r="L4835" s="3">
        <v>7</v>
      </c>
      <c r="M4835" s="3">
        <v>3</v>
      </c>
      <c r="N4835" s="3">
        <v>0</v>
      </c>
      <c r="O4835" s="3">
        <v>0</v>
      </c>
      <c r="P4835" s="3">
        <f t="shared" ref="P4835:P4898" si="230">IF(T4835=0,IF(S4835=-1,-1,S4835*HLOOKUP(H4835,$U$1:$Y$2,2,0)),0)</f>
        <v>26.4</v>
      </c>
      <c r="Q4835" s="3">
        <v>18</v>
      </c>
      <c r="R4835" s="3">
        <f t="shared" si="229"/>
        <v>3</v>
      </c>
      <c r="S4835" s="3">
        <v>22</v>
      </c>
      <c r="T4835" s="3">
        <f>IF(AND(H4835&lt;5,S4835&gt;=VLOOKUP(A4835,anni!$A$1:$O$32,6,0)),1,0)</f>
        <v>0</v>
      </c>
    </row>
    <row r="4836" spans="1:20" x14ac:dyDescent="0.3">
      <c r="A4836" s="3">
        <v>2000</v>
      </c>
      <c r="B4836" s="3">
        <v>26</v>
      </c>
      <c r="C4836" s="3" t="s">
        <v>45</v>
      </c>
      <c r="D4836" s="3" t="s">
        <v>49</v>
      </c>
      <c r="E4836" s="3" t="s">
        <v>49</v>
      </c>
      <c r="F4836" s="3">
        <v>3882</v>
      </c>
      <c r="G4836" s="3">
        <f t="shared" si="228"/>
        <v>2000</v>
      </c>
      <c r="H4836" s="4">
        <v>4</v>
      </c>
      <c r="I4836" s="3" t="s">
        <v>36</v>
      </c>
      <c r="J4836" s="3">
        <v>1</v>
      </c>
      <c r="K4836" s="3">
        <v>1</v>
      </c>
      <c r="L4836" s="3">
        <v>1</v>
      </c>
      <c r="M4836" s="3">
        <v>0</v>
      </c>
      <c r="N4836" s="3">
        <v>0</v>
      </c>
      <c r="O4836" s="3">
        <v>0</v>
      </c>
      <c r="P4836" s="3">
        <f t="shared" si="230"/>
        <v>3.5999999999999996</v>
      </c>
      <c r="Q4836" s="3">
        <v>240</v>
      </c>
      <c r="R4836" s="3">
        <f t="shared" si="229"/>
        <v>1</v>
      </c>
      <c r="S4836" s="3">
        <v>3</v>
      </c>
      <c r="T4836" s="3">
        <f>IF(AND(H4836&lt;5,S4836&gt;=VLOOKUP(A4836,anni!$A$1:$O$32,6,0)),1,0)</f>
        <v>0</v>
      </c>
    </row>
    <row r="4837" spans="1:20" x14ac:dyDescent="0.3">
      <c r="A4837" s="3">
        <v>2000</v>
      </c>
      <c r="B4837" s="3">
        <v>27</v>
      </c>
      <c r="C4837" s="3" t="s">
        <v>50</v>
      </c>
      <c r="D4837" s="3" t="s">
        <v>51</v>
      </c>
      <c r="E4837" s="3" t="s">
        <v>51</v>
      </c>
      <c r="F4837" s="3">
        <v>3788</v>
      </c>
      <c r="G4837" s="3">
        <f t="shared" si="228"/>
        <v>2000</v>
      </c>
      <c r="H4837" s="4">
        <v>5</v>
      </c>
      <c r="I4837" s="3" t="s">
        <v>36</v>
      </c>
      <c r="J4837" s="3">
        <v>5</v>
      </c>
      <c r="K4837" s="3">
        <v>0</v>
      </c>
      <c r="L4837" s="3">
        <v>0</v>
      </c>
      <c r="M4837" s="3">
        <v>0</v>
      </c>
      <c r="N4837" s="3">
        <v>0</v>
      </c>
      <c r="O4837" s="3">
        <v>0</v>
      </c>
      <c r="P4837" s="3">
        <f t="shared" si="230"/>
        <v>5</v>
      </c>
      <c r="Q4837" s="3">
        <v>213</v>
      </c>
      <c r="R4837" s="3">
        <f t="shared" si="229"/>
        <v>1</v>
      </c>
      <c r="S4837" s="3">
        <v>5</v>
      </c>
      <c r="T4837" s="3">
        <f>IF(AND(H4837&lt;5,S4837&gt;=VLOOKUP(A4837,anni!$A$1:$O$32,6,0)),1,0)</f>
        <v>0</v>
      </c>
    </row>
    <row r="4838" spans="1:20" x14ac:dyDescent="0.3">
      <c r="A4838" s="3">
        <v>2000</v>
      </c>
      <c r="B4838" s="3">
        <v>28</v>
      </c>
      <c r="C4838" s="3" t="s">
        <v>32</v>
      </c>
      <c r="D4838" s="3" t="s">
        <v>127</v>
      </c>
      <c r="E4838" s="3" t="s">
        <v>127</v>
      </c>
      <c r="F4838" s="3">
        <v>3883</v>
      </c>
      <c r="G4838" s="3">
        <f t="shared" si="228"/>
        <v>2000</v>
      </c>
      <c r="H4838" s="4">
        <v>4</v>
      </c>
      <c r="I4838" s="3" t="s">
        <v>36</v>
      </c>
      <c r="J4838" s="3">
        <v>6</v>
      </c>
      <c r="K4838" s="3">
        <v>7</v>
      </c>
      <c r="L4838" s="3">
        <v>4</v>
      </c>
      <c r="M4838" s="3">
        <v>0</v>
      </c>
      <c r="N4838" s="3">
        <v>0</v>
      </c>
      <c r="O4838" s="3">
        <v>1</v>
      </c>
      <c r="P4838" s="3">
        <f t="shared" si="230"/>
        <v>21.599999999999998</v>
      </c>
      <c r="Q4838" s="3">
        <v>43</v>
      </c>
      <c r="R4838" s="3">
        <f t="shared" si="229"/>
        <v>2</v>
      </c>
      <c r="S4838" s="3">
        <v>18</v>
      </c>
      <c r="T4838" s="3">
        <f>IF(AND(H4838&lt;5,S4838&gt;=VLOOKUP(A4838,anni!$A$1:$O$32,6,0)),1,0)</f>
        <v>0</v>
      </c>
    </row>
    <row r="4839" spans="1:20" x14ac:dyDescent="0.3">
      <c r="A4839" s="3">
        <v>2000</v>
      </c>
      <c r="B4839" s="3">
        <v>29</v>
      </c>
      <c r="C4839" s="3" t="s">
        <v>37</v>
      </c>
      <c r="D4839" s="3" t="s">
        <v>55</v>
      </c>
      <c r="E4839" s="3" t="s">
        <v>55</v>
      </c>
      <c r="F4839" s="3">
        <v>3662</v>
      </c>
      <c r="G4839" s="3">
        <f t="shared" si="228"/>
        <v>2000</v>
      </c>
      <c r="H4839" s="4">
        <v>5</v>
      </c>
      <c r="I4839" s="3" t="s">
        <v>36</v>
      </c>
      <c r="J4839" s="3">
        <v>5</v>
      </c>
      <c r="K4839" s="3">
        <v>7</v>
      </c>
      <c r="L4839" s="3">
        <v>7</v>
      </c>
      <c r="M4839" s="3">
        <v>0</v>
      </c>
      <c r="N4839" s="3">
        <v>4</v>
      </c>
      <c r="O4839" s="3">
        <v>1</v>
      </c>
      <c r="P4839" s="3">
        <f t="shared" si="230"/>
        <v>24</v>
      </c>
      <c r="Q4839" s="3">
        <v>13</v>
      </c>
      <c r="R4839" s="3">
        <f t="shared" si="229"/>
        <v>2</v>
      </c>
      <c r="S4839" s="3">
        <v>24</v>
      </c>
      <c r="T4839" s="3">
        <f>IF(AND(H4839&lt;5,S4839&gt;=VLOOKUP(A4839,anni!$A$1:$O$32,6,0)),1,0)</f>
        <v>0</v>
      </c>
    </row>
    <row r="4840" spans="1:20" x14ac:dyDescent="0.3">
      <c r="A4840" s="3">
        <v>2000</v>
      </c>
      <c r="B4840" s="3">
        <v>30</v>
      </c>
      <c r="C4840" s="3" t="s">
        <v>56</v>
      </c>
      <c r="D4840" s="3" t="s">
        <v>57</v>
      </c>
      <c r="E4840" s="3" t="s">
        <v>57</v>
      </c>
      <c r="F4840" s="3">
        <v>3941</v>
      </c>
      <c r="G4840" s="3">
        <f t="shared" si="228"/>
        <v>2000</v>
      </c>
      <c r="H4840" s="4">
        <v>3</v>
      </c>
      <c r="I4840" s="3" t="s">
        <v>36</v>
      </c>
      <c r="J4840" s="3">
        <v>5</v>
      </c>
      <c r="K4840" s="3">
        <v>0</v>
      </c>
      <c r="L4840" s="3">
        <v>7</v>
      </c>
      <c r="M4840" s="3">
        <v>2</v>
      </c>
      <c r="N4840" s="3">
        <v>0</v>
      </c>
      <c r="O4840" s="3">
        <v>1</v>
      </c>
      <c r="P4840" s="3">
        <f t="shared" si="230"/>
        <v>21</v>
      </c>
      <c r="Q4840" s="3">
        <v>69</v>
      </c>
      <c r="R4840" s="3">
        <f t="shared" si="229"/>
        <v>3</v>
      </c>
      <c r="S4840" s="3">
        <v>15</v>
      </c>
      <c r="T4840" s="3">
        <f>IF(AND(H4840&lt;5,S4840&gt;=VLOOKUP(A4840,anni!$A$1:$O$32,6,0)),1,0)</f>
        <v>0</v>
      </c>
    </row>
    <row r="4841" spans="1:20" x14ac:dyDescent="0.3">
      <c r="A4841" s="3">
        <v>2000</v>
      </c>
      <c r="B4841" s="3">
        <v>31</v>
      </c>
      <c r="C4841" s="3" t="s">
        <v>29</v>
      </c>
      <c r="D4841" s="3" t="s">
        <v>75</v>
      </c>
      <c r="E4841" s="3" t="s">
        <v>75</v>
      </c>
      <c r="F4841" s="3">
        <v>3942</v>
      </c>
      <c r="G4841" s="3">
        <f t="shared" si="228"/>
        <v>2000</v>
      </c>
      <c r="H4841" s="4">
        <v>3</v>
      </c>
      <c r="I4841" s="3" t="s">
        <v>36</v>
      </c>
      <c r="J4841" s="3">
        <v>6</v>
      </c>
      <c r="K4841" s="3">
        <v>0</v>
      </c>
      <c r="L4841" s="3">
        <v>7</v>
      </c>
      <c r="M4841" s="3">
        <v>2</v>
      </c>
      <c r="N4841" s="3">
        <v>0</v>
      </c>
      <c r="O4841" s="3">
        <v>0</v>
      </c>
      <c r="P4841" s="3">
        <f t="shared" si="230"/>
        <v>21</v>
      </c>
      <c r="Q4841" s="3">
        <v>69</v>
      </c>
      <c r="R4841" s="3">
        <f t="shared" si="229"/>
        <v>3</v>
      </c>
      <c r="S4841" s="3">
        <v>15</v>
      </c>
      <c r="T4841" s="3">
        <f>IF(AND(H4841&lt;5,S4841&gt;=VLOOKUP(A4841,anni!$A$1:$O$32,6,0)),1,0)</f>
        <v>0</v>
      </c>
    </row>
    <row r="4842" spans="1:20" x14ac:dyDescent="0.3">
      <c r="A4842" s="3">
        <v>2000</v>
      </c>
      <c r="B4842" s="3">
        <v>32</v>
      </c>
      <c r="C4842" s="3" t="s">
        <v>39</v>
      </c>
      <c r="D4842" s="3" t="s">
        <v>65</v>
      </c>
      <c r="E4842" s="3" t="s">
        <v>65</v>
      </c>
      <c r="F4842" s="3">
        <v>3943</v>
      </c>
      <c r="G4842" s="3">
        <f t="shared" si="228"/>
        <v>2000</v>
      </c>
      <c r="H4842" s="4">
        <v>3</v>
      </c>
      <c r="I4842" s="3" t="s">
        <v>36</v>
      </c>
      <c r="J4842" s="3">
        <v>3</v>
      </c>
      <c r="K4842" s="3">
        <v>0</v>
      </c>
      <c r="L4842" s="3">
        <v>1</v>
      </c>
      <c r="M4842" s="3">
        <v>3</v>
      </c>
      <c r="N4842" s="3">
        <v>0</v>
      </c>
      <c r="O4842" s="3">
        <v>0</v>
      </c>
      <c r="P4842" s="3">
        <f t="shared" si="230"/>
        <v>9.7999999999999989</v>
      </c>
      <c r="Q4842" s="3">
        <v>174</v>
      </c>
      <c r="R4842" s="3">
        <f t="shared" si="229"/>
        <v>1</v>
      </c>
      <c r="S4842" s="3">
        <v>7</v>
      </c>
      <c r="T4842" s="3">
        <f>IF(AND(H4842&lt;5,S4842&gt;=VLOOKUP(A4842,anni!$A$1:$O$32,6,0)),1,0)</f>
        <v>0</v>
      </c>
    </row>
    <row r="4843" spans="1:20" x14ac:dyDescent="0.3">
      <c r="A4843" s="3">
        <v>2000</v>
      </c>
      <c r="B4843" s="3">
        <v>33</v>
      </c>
      <c r="C4843" s="3" t="s">
        <v>56</v>
      </c>
      <c r="D4843" s="3" t="s">
        <v>71</v>
      </c>
      <c r="E4843" s="3" t="s">
        <v>71</v>
      </c>
      <c r="F4843" s="3">
        <v>3505</v>
      </c>
      <c r="G4843" s="3">
        <f t="shared" si="228"/>
        <v>2000</v>
      </c>
      <c r="H4843" s="4">
        <v>5</v>
      </c>
      <c r="I4843" s="3" t="s">
        <v>36</v>
      </c>
      <c r="J4843" s="3">
        <v>6</v>
      </c>
      <c r="K4843" s="3">
        <v>7</v>
      </c>
      <c r="L4843" s="3">
        <v>7</v>
      </c>
      <c r="M4843" s="3">
        <v>0</v>
      </c>
      <c r="N4843" s="3">
        <v>4</v>
      </c>
      <c r="O4843" s="3">
        <v>0</v>
      </c>
      <c r="P4843" s="3">
        <f t="shared" si="230"/>
        <v>24</v>
      </c>
      <c r="Q4843" s="3">
        <v>13</v>
      </c>
      <c r="R4843" s="3">
        <f t="shared" si="229"/>
        <v>3</v>
      </c>
      <c r="S4843" s="3">
        <v>24</v>
      </c>
      <c r="T4843" s="3">
        <f>IF(AND(H4843&lt;5,S4843&gt;=VLOOKUP(A4843,anni!$A$1:$O$32,6,0)),1,0)</f>
        <v>0</v>
      </c>
    </row>
    <row r="4844" spans="1:20" x14ac:dyDescent="0.3">
      <c r="A4844" s="3">
        <v>2000</v>
      </c>
      <c r="B4844" s="3">
        <v>34</v>
      </c>
      <c r="C4844" s="3" t="s">
        <v>47</v>
      </c>
      <c r="D4844" s="3" t="s">
        <v>77</v>
      </c>
      <c r="E4844" s="3" t="s">
        <v>77</v>
      </c>
      <c r="F4844" s="3">
        <v>3789</v>
      </c>
      <c r="G4844" s="3">
        <f t="shared" si="228"/>
        <v>2000</v>
      </c>
      <c r="H4844" s="4">
        <v>5</v>
      </c>
      <c r="I4844" s="3" t="s">
        <v>36</v>
      </c>
      <c r="J4844" s="3">
        <v>3</v>
      </c>
      <c r="K4844" s="3">
        <v>3</v>
      </c>
      <c r="L4844" s="3">
        <v>0</v>
      </c>
      <c r="M4844" s="3">
        <v>0</v>
      </c>
      <c r="N4844" s="3">
        <v>0</v>
      </c>
      <c r="O4844" s="3">
        <v>0</v>
      </c>
      <c r="P4844" s="3">
        <f t="shared" si="230"/>
        <v>6</v>
      </c>
      <c r="Q4844" s="3">
        <v>190</v>
      </c>
      <c r="R4844" s="3">
        <f t="shared" si="229"/>
        <v>1</v>
      </c>
      <c r="S4844" s="3">
        <v>6</v>
      </c>
      <c r="T4844" s="3">
        <f>IF(AND(H4844&lt;5,S4844&gt;=VLOOKUP(A4844,anni!$A$1:$O$32,6,0)),1,0)</f>
        <v>0</v>
      </c>
    </row>
    <row r="4845" spans="1:20" x14ac:dyDescent="0.3">
      <c r="A4845" s="3">
        <v>2000</v>
      </c>
      <c r="B4845" s="3">
        <v>35</v>
      </c>
      <c r="C4845" s="3" t="s">
        <v>79</v>
      </c>
      <c r="D4845" s="3" t="s">
        <v>80</v>
      </c>
      <c r="E4845" s="3" t="s">
        <v>80</v>
      </c>
      <c r="F4845" s="3">
        <v>3884</v>
      </c>
      <c r="G4845" s="3">
        <f t="shared" si="228"/>
        <v>2000</v>
      </c>
      <c r="H4845" s="4">
        <v>4</v>
      </c>
      <c r="I4845" s="3" t="s">
        <v>36</v>
      </c>
      <c r="J4845" s="3">
        <v>5</v>
      </c>
      <c r="K4845" s="3">
        <v>1</v>
      </c>
      <c r="L4845" s="3">
        <v>7</v>
      </c>
      <c r="M4845" s="3">
        <v>0</v>
      </c>
      <c r="N4845" s="3">
        <v>1</v>
      </c>
      <c r="O4845" s="3">
        <v>1</v>
      </c>
      <c r="P4845" s="3">
        <f t="shared" si="230"/>
        <v>18</v>
      </c>
      <c r="Q4845" s="3">
        <v>69</v>
      </c>
      <c r="R4845" s="3">
        <f t="shared" si="229"/>
        <v>2</v>
      </c>
      <c r="S4845" s="3">
        <v>15</v>
      </c>
      <c r="T4845" s="3">
        <f>IF(AND(H4845&lt;5,S4845&gt;=VLOOKUP(A4845,anni!$A$1:$O$32,6,0)),1,0)</f>
        <v>0</v>
      </c>
    </row>
    <row r="4846" spans="1:20" x14ac:dyDescent="0.3">
      <c r="A4846" s="3">
        <v>2000</v>
      </c>
      <c r="B4846" s="3">
        <v>36</v>
      </c>
      <c r="C4846" s="3" t="s">
        <v>47</v>
      </c>
      <c r="D4846" s="3" t="s">
        <v>105</v>
      </c>
      <c r="E4846" s="3" t="s">
        <v>105</v>
      </c>
      <c r="F4846" s="3">
        <v>3790</v>
      </c>
      <c r="G4846" s="3">
        <f t="shared" si="228"/>
        <v>2000</v>
      </c>
      <c r="H4846" s="4">
        <v>5</v>
      </c>
      <c r="I4846" s="3" t="s">
        <v>36</v>
      </c>
      <c r="J4846" s="3">
        <v>5</v>
      </c>
      <c r="K4846" s="3">
        <v>0</v>
      </c>
      <c r="L4846" s="3">
        <v>7</v>
      </c>
      <c r="M4846" s="3">
        <v>2</v>
      </c>
      <c r="N4846" s="3">
        <v>4</v>
      </c>
      <c r="O4846" s="3">
        <v>1</v>
      </c>
      <c r="P4846" s="3">
        <f t="shared" si="230"/>
        <v>19</v>
      </c>
      <c r="Q4846" s="3">
        <v>36</v>
      </c>
      <c r="R4846" s="3">
        <f t="shared" si="229"/>
        <v>1</v>
      </c>
      <c r="S4846" s="3">
        <v>19</v>
      </c>
      <c r="T4846" s="3">
        <f>IF(AND(H4846&lt;5,S4846&gt;=VLOOKUP(A4846,anni!$A$1:$O$32,6,0)),1,0)</f>
        <v>0</v>
      </c>
    </row>
    <row r="4847" spans="1:20" x14ac:dyDescent="0.3">
      <c r="A4847" s="3">
        <v>2000</v>
      </c>
      <c r="B4847" s="3">
        <v>37</v>
      </c>
      <c r="C4847" s="3" t="s">
        <v>34</v>
      </c>
      <c r="D4847" s="3" t="s">
        <v>94</v>
      </c>
      <c r="E4847" s="3" t="s">
        <v>94</v>
      </c>
      <c r="F4847" s="3">
        <v>3791</v>
      </c>
      <c r="G4847" s="3">
        <f t="shared" si="228"/>
        <v>2000</v>
      </c>
      <c r="H4847" s="4">
        <v>5</v>
      </c>
      <c r="I4847" s="3" t="s">
        <v>36</v>
      </c>
      <c r="J4847" s="3">
        <v>6</v>
      </c>
      <c r="K4847" s="3">
        <v>1</v>
      </c>
      <c r="L4847" s="3">
        <v>4</v>
      </c>
      <c r="M4847" s="3">
        <v>0</v>
      </c>
      <c r="N4847" s="3">
        <v>1</v>
      </c>
      <c r="O4847" s="3">
        <v>0</v>
      </c>
      <c r="P4847" s="3">
        <f t="shared" si="230"/>
        <v>12</v>
      </c>
      <c r="Q4847" s="3">
        <v>101</v>
      </c>
      <c r="R4847" s="3">
        <f t="shared" si="229"/>
        <v>1</v>
      </c>
      <c r="S4847" s="3">
        <v>12</v>
      </c>
      <c r="T4847" s="3">
        <f>IF(AND(H4847&lt;5,S4847&gt;=VLOOKUP(A4847,anni!$A$1:$O$32,6,0)),1,0)</f>
        <v>0</v>
      </c>
    </row>
    <row r="4848" spans="1:20" x14ac:dyDescent="0.3">
      <c r="A4848" s="3">
        <v>2000</v>
      </c>
      <c r="B4848" s="3">
        <v>38</v>
      </c>
      <c r="C4848" s="3" t="s">
        <v>69</v>
      </c>
      <c r="D4848" s="3" t="s">
        <v>90</v>
      </c>
      <c r="E4848" s="3" t="s">
        <v>90</v>
      </c>
      <c r="F4848" s="3">
        <v>3961</v>
      </c>
      <c r="G4848" s="3">
        <f t="shared" si="228"/>
        <v>2000</v>
      </c>
      <c r="H4848" s="4">
        <v>2</v>
      </c>
      <c r="I4848" s="3" t="s">
        <v>31</v>
      </c>
      <c r="J4848" s="3">
        <v>0</v>
      </c>
      <c r="K4848" s="3">
        <v>1</v>
      </c>
      <c r="L4848" s="3">
        <v>0</v>
      </c>
      <c r="M4848" s="3">
        <v>0</v>
      </c>
      <c r="N4848" s="3">
        <v>0</v>
      </c>
      <c r="O4848" s="3">
        <v>0</v>
      </c>
      <c r="P4848" s="3">
        <f t="shared" si="230"/>
        <v>1.6</v>
      </c>
      <c r="Q4848" s="3">
        <v>263</v>
      </c>
      <c r="R4848" s="3">
        <f t="shared" si="229"/>
        <v>1</v>
      </c>
      <c r="S4848" s="3">
        <v>1</v>
      </c>
      <c r="T4848" s="3">
        <f>IF(AND(H4848&lt;5,S4848&gt;=VLOOKUP(A4848,anni!$A$1:$O$32,6,0)),1,0)</f>
        <v>0</v>
      </c>
    </row>
    <row r="4849" spans="1:20" x14ac:dyDescent="0.3">
      <c r="A4849" s="3">
        <v>2000</v>
      </c>
      <c r="B4849" s="3">
        <v>39</v>
      </c>
      <c r="C4849" s="3" t="s">
        <v>34</v>
      </c>
      <c r="D4849" s="3" t="s">
        <v>41</v>
      </c>
      <c r="E4849" s="3" t="s">
        <v>41</v>
      </c>
      <c r="F4849" s="3">
        <v>3885</v>
      </c>
      <c r="G4849" s="3">
        <f t="shared" si="228"/>
        <v>2000</v>
      </c>
      <c r="H4849" s="4">
        <v>4</v>
      </c>
      <c r="I4849" s="3" t="s">
        <v>36</v>
      </c>
      <c r="J4849" s="3">
        <v>3</v>
      </c>
      <c r="K4849" s="3">
        <v>3</v>
      </c>
      <c r="L4849" s="3">
        <v>2</v>
      </c>
      <c r="M4849" s="3">
        <v>0</v>
      </c>
      <c r="N4849" s="3">
        <v>3</v>
      </c>
      <c r="O4849" s="3">
        <v>1</v>
      </c>
      <c r="P4849" s="3">
        <f t="shared" si="230"/>
        <v>14.399999999999999</v>
      </c>
      <c r="Q4849" s="3">
        <v>101</v>
      </c>
      <c r="R4849" s="3">
        <f t="shared" si="229"/>
        <v>2</v>
      </c>
      <c r="S4849" s="3">
        <v>12</v>
      </c>
      <c r="T4849" s="3">
        <f>IF(AND(H4849&lt;5,S4849&gt;=VLOOKUP(A4849,anni!$A$1:$O$32,6,0)),1,0)</f>
        <v>0</v>
      </c>
    </row>
    <row r="4850" spans="1:20" x14ac:dyDescent="0.3">
      <c r="A4850" s="3">
        <v>2000</v>
      </c>
      <c r="B4850" s="3">
        <v>40</v>
      </c>
      <c r="C4850" s="3" t="s">
        <v>34</v>
      </c>
      <c r="D4850" s="3" t="s">
        <v>123</v>
      </c>
      <c r="E4850" s="3" t="s">
        <v>123</v>
      </c>
      <c r="F4850" s="3">
        <v>3962</v>
      </c>
      <c r="G4850" s="3">
        <f t="shared" si="228"/>
        <v>2000</v>
      </c>
      <c r="H4850" s="4">
        <v>2</v>
      </c>
      <c r="I4850" s="3" t="s">
        <v>31</v>
      </c>
      <c r="J4850" s="3">
        <v>2</v>
      </c>
      <c r="K4850" s="3">
        <v>0</v>
      </c>
      <c r="L4850" s="3">
        <v>0</v>
      </c>
      <c r="M4850" s="3">
        <v>4</v>
      </c>
      <c r="N4850" s="3">
        <v>0</v>
      </c>
      <c r="O4850" s="3">
        <v>0</v>
      </c>
      <c r="P4850" s="3">
        <f t="shared" si="230"/>
        <v>9.6000000000000014</v>
      </c>
      <c r="Q4850" s="3">
        <v>190</v>
      </c>
      <c r="R4850" s="3">
        <f t="shared" si="229"/>
        <v>3</v>
      </c>
      <c r="S4850" s="3">
        <v>6</v>
      </c>
      <c r="T4850" s="3">
        <f>IF(AND(H4850&lt;5,S4850&gt;=VLOOKUP(A4850,anni!$A$1:$O$32,6,0)),1,0)</f>
        <v>0</v>
      </c>
    </row>
    <row r="4851" spans="1:20" x14ac:dyDescent="0.3">
      <c r="A4851" s="3">
        <v>2000</v>
      </c>
      <c r="B4851" s="3">
        <v>41</v>
      </c>
      <c r="C4851" s="3" t="s">
        <v>39</v>
      </c>
      <c r="D4851" s="3" t="s">
        <v>40</v>
      </c>
      <c r="E4851" s="3" t="s">
        <v>40</v>
      </c>
      <c r="F4851" s="3">
        <v>3792</v>
      </c>
      <c r="G4851" s="3">
        <f t="shared" si="228"/>
        <v>2000</v>
      </c>
      <c r="H4851" s="4">
        <v>5</v>
      </c>
      <c r="I4851" s="3" t="s">
        <v>36</v>
      </c>
      <c r="J4851" s="3">
        <v>3</v>
      </c>
      <c r="K4851" s="3">
        <v>1</v>
      </c>
      <c r="L4851" s="3">
        <v>7</v>
      </c>
      <c r="M4851" s="3">
        <v>0</v>
      </c>
      <c r="N4851" s="3">
        <v>0</v>
      </c>
      <c r="O4851" s="3">
        <v>0</v>
      </c>
      <c r="P4851" s="3">
        <f t="shared" si="230"/>
        <v>11</v>
      </c>
      <c r="Q4851" s="3">
        <v>114</v>
      </c>
      <c r="R4851" s="3">
        <f t="shared" si="229"/>
        <v>1</v>
      </c>
      <c r="S4851" s="3">
        <v>11</v>
      </c>
      <c r="T4851" s="3">
        <f>IF(AND(H4851&lt;5,S4851&gt;=VLOOKUP(A4851,anni!$A$1:$O$32,6,0)),1,0)</f>
        <v>0</v>
      </c>
    </row>
    <row r="4852" spans="1:20" x14ac:dyDescent="0.3">
      <c r="A4852" s="3">
        <v>2000</v>
      </c>
      <c r="B4852" s="3">
        <v>42</v>
      </c>
      <c r="C4852" s="3" t="s">
        <v>45</v>
      </c>
      <c r="D4852" s="3" t="s">
        <v>132</v>
      </c>
      <c r="E4852" s="3" t="s">
        <v>132</v>
      </c>
      <c r="F4852" s="3">
        <v>3886</v>
      </c>
      <c r="G4852" s="3">
        <f t="shared" si="228"/>
        <v>2000</v>
      </c>
      <c r="H4852" s="4">
        <v>4</v>
      </c>
      <c r="I4852" s="3" t="s">
        <v>36</v>
      </c>
      <c r="J4852" s="3">
        <v>0</v>
      </c>
      <c r="K4852" s="3">
        <v>0</v>
      </c>
      <c r="L4852" s="3">
        <v>1</v>
      </c>
      <c r="M4852" s="3">
        <v>0</v>
      </c>
      <c r="N4852" s="3">
        <v>0</v>
      </c>
      <c r="O4852" s="3">
        <v>0</v>
      </c>
      <c r="P4852" s="3">
        <f t="shared" si="230"/>
        <v>1.2</v>
      </c>
      <c r="Q4852" s="3">
        <v>263</v>
      </c>
      <c r="R4852" s="3">
        <f t="shared" si="229"/>
        <v>1</v>
      </c>
      <c r="S4852" s="3">
        <v>1</v>
      </c>
      <c r="T4852" s="3">
        <f>IF(AND(H4852&lt;5,S4852&gt;=VLOOKUP(A4852,anni!$A$1:$O$32,6,0)),1,0)</f>
        <v>0</v>
      </c>
    </row>
    <row r="4853" spans="1:20" x14ac:dyDescent="0.3">
      <c r="A4853" s="3">
        <v>2000</v>
      </c>
      <c r="B4853" s="3">
        <v>43</v>
      </c>
      <c r="C4853" s="3" t="s">
        <v>152</v>
      </c>
      <c r="D4853" s="3" t="s">
        <v>133</v>
      </c>
      <c r="E4853" s="3" t="s">
        <v>133</v>
      </c>
      <c r="F4853" s="3">
        <v>3507</v>
      </c>
      <c r="G4853" s="3">
        <f t="shared" si="228"/>
        <v>2000</v>
      </c>
      <c r="H4853" s="4">
        <v>5</v>
      </c>
      <c r="I4853" s="3" t="s">
        <v>36</v>
      </c>
      <c r="J4853" s="3">
        <v>2</v>
      </c>
      <c r="K4853" s="3">
        <v>7</v>
      </c>
      <c r="L4853" s="3">
        <v>4</v>
      </c>
      <c r="M4853" s="3">
        <v>0</v>
      </c>
      <c r="N4853" s="3">
        <v>0</v>
      </c>
      <c r="O4853" s="3">
        <v>0</v>
      </c>
      <c r="P4853" s="3">
        <f t="shared" si="230"/>
        <v>13</v>
      </c>
      <c r="Q4853" s="3">
        <v>93</v>
      </c>
      <c r="R4853" s="3">
        <f t="shared" si="229"/>
        <v>2</v>
      </c>
      <c r="S4853" s="3">
        <v>13</v>
      </c>
      <c r="T4853" s="3">
        <f>IF(AND(H4853&lt;5,S4853&gt;=VLOOKUP(A4853,anni!$A$1:$O$32,6,0)),1,0)</f>
        <v>0</v>
      </c>
    </row>
    <row r="4854" spans="1:20" x14ac:dyDescent="0.3">
      <c r="A4854" s="3">
        <v>2000</v>
      </c>
      <c r="B4854" s="3">
        <v>44</v>
      </c>
      <c r="C4854" s="3" t="s">
        <v>45</v>
      </c>
      <c r="D4854" s="3" t="s">
        <v>132</v>
      </c>
      <c r="E4854" s="3" t="s">
        <v>132</v>
      </c>
      <c r="F4854" s="3">
        <v>3793</v>
      </c>
      <c r="G4854" s="3">
        <f t="shared" si="228"/>
        <v>2000</v>
      </c>
      <c r="H4854" s="4">
        <v>5</v>
      </c>
      <c r="I4854" s="3" t="s">
        <v>36</v>
      </c>
      <c r="J4854" s="3">
        <v>0</v>
      </c>
      <c r="K4854" s="3">
        <v>0</v>
      </c>
      <c r="L4854" s="3">
        <v>0</v>
      </c>
      <c r="M4854" s="3">
        <v>0</v>
      </c>
      <c r="N4854" s="3">
        <v>0</v>
      </c>
      <c r="O4854" s="3">
        <v>0</v>
      </c>
      <c r="P4854" s="3">
        <f t="shared" si="230"/>
        <v>0</v>
      </c>
      <c r="Q4854" s="3">
        <v>279</v>
      </c>
      <c r="R4854" s="3">
        <f t="shared" si="229"/>
        <v>1</v>
      </c>
      <c r="S4854" s="3">
        <v>0</v>
      </c>
      <c r="T4854" s="3">
        <f>IF(AND(H4854&lt;5,S4854&gt;=VLOOKUP(A4854,anni!$A$1:$O$32,6,0)),1,0)</f>
        <v>0</v>
      </c>
    </row>
    <row r="4855" spans="1:20" x14ac:dyDescent="0.3">
      <c r="A4855" s="3">
        <v>2000</v>
      </c>
      <c r="B4855" s="3">
        <v>45</v>
      </c>
      <c r="C4855" s="3" t="s">
        <v>29</v>
      </c>
      <c r="D4855" s="3" t="s">
        <v>114</v>
      </c>
      <c r="E4855" s="3" t="s">
        <v>114</v>
      </c>
      <c r="F4855" s="3">
        <v>3664</v>
      </c>
      <c r="G4855" s="3">
        <f t="shared" si="228"/>
        <v>2000</v>
      </c>
      <c r="H4855" s="4">
        <v>5</v>
      </c>
      <c r="I4855" s="3" t="s">
        <v>36</v>
      </c>
      <c r="J4855" s="3">
        <v>2</v>
      </c>
      <c r="K4855" s="3">
        <v>0</v>
      </c>
      <c r="L4855" s="3">
        <v>1</v>
      </c>
      <c r="M4855" s="3">
        <v>0</v>
      </c>
      <c r="N4855" s="3">
        <v>0</v>
      </c>
      <c r="O4855" s="3">
        <v>0</v>
      </c>
      <c r="P4855" s="3">
        <f t="shared" si="230"/>
        <v>3</v>
      </c>
      <c r="Q4855" s="3">
        <v>240</v>
      </c>
      <c r="R4855" s="3">
        <f t="shared" si="229"/>
        <v>2</v>
      </c>
      <c r="S4855" s="3">
        <v>3</v>
      </c>
      <c r="T4855" s="3">
        <f>IF(AND(H4855&lt;5,S4855&gt;=VLOOKUP(A4855,anni!$A$1:$O$32,6,0)),1,0)</f>
        <v>0</v>
      </c>
    </row>
    <row r="4856" spans="1:20" x14ac:dyDescent="0.3">
      <c r="A4856" s="3">
        <v>2000</v>
      </c>
      <c r="B4856" s="3">
        <v>46</v>
      </c>
      <c r="C4856" s="3" t="s">
        <v>39</v>
      </c>
      <c r="D4856" s="3" t="s">
        <v>40</v>
      </c>
      <c r="E4856" s="3" t="s">
        <v>40</v>
      </c>
      <c r="F4856" s="3">
        <v>3738</v>
      </c>
      <c r="G4856" s="3">
        <f t="shared" si="228"/>
        <v>2000</v>
      </c>
      <c r="H4856" s="4">
        <v>4</v>
      </c>
      <c r="I4856" s="3" t="s">
        <v>36</v>
      </c>
      <c r="J4856" s="3">
        <v>3</v>
      </c>
      <c r="K4856" s="3">
        <v>0</v>
      </c>
      <c r="L4856" s="3">
        <v>0</v>
      </c>
      <c r="M4856" s="3">
        <v>0</v>
      </c>
      <c r="N4856" s="3">
        <v>0</v>
      </c>
      <c r="O4856" s="3">
        <v>0</v>
      </c>
      <c r="P4856" s="3">
        <f t="shared" si="230"/>
        <v>3.5999999999999996</v>
      </c>
      <c r="Q4856" s="3">
        <v>240</v>
      </c>
      <c r="R4856" s="3">
        <f t="shared" si="229"/>
        <v>2</v>
      </c>
      <c r="S4856" s="3">
        <v>3</v>
      </c>
      <c r="T4856" s="3">
        <f>IF(AND(H4856&lt;5,S4856&gt;=VLOOKUP(A4856,anni!$A$1:$O$32,6,0)),1,0)</f>
        <v>0</v>
      </c>
    </row>
    <row r="4857" spans="1:20" x14ac:dyDescent="0.3">
      <c r="A4857" s="3">
        <v>2000</v>
      </c>
      <c r="B4857" s="3">
        <v>47</v>
      </c>
      <c r="C4857" s="3" t="s">
        <v>79</v>
      </c>
      <c r="D4857" s="3" t="s">
        <v>84</v>
      </c>
      <c r="E4857" s="3" t="s">
        <v>84</v>
      </c>
      <c r="F4857" s="3">
        <v>3794</v>
      </c>
      <c r="G4857" s="3">
        <f t="shared" si="228"/>
        <v>2000</v>
      </c>
      <c r="H4857" s="4">
        <v>5</v>
      </c>
      <c r="I4857" s="3" t="s">
        <v>36</v>
      </c>
      <c r="J4857" s="3">
        <v>5</v>
      </c>
      <c r="K4857" s="3">
        <v>1</v>
      </c>
      <c r="L4857" s="3">
        <v>7</v>
      </c>
      <c r="M4857" s="3">
        <v>0</v>
      </c>
      <c r="N4857" s="3">
        <v>3</v>
      </c>
      <c r="O4857" s="3">
        <v>1</v>
      </c>
      <c r="P4857" s="3">
        <f t="shared" si="230"/>
        <v>17</v>
      </c>
      <c r="Q4857" s="3">
        <v>51</v>
      </c>
      <c r="R4857" s="3">
        <f t="shared" si="229"/>
        <v>1</v>
      </c>
      <c r="S4857" s="3">
        <v>17</v>
      </c>
      <c r="T4857" s="3">
        <f>IF(AND(H4857&lt;5,S4857&gt;=VLOOKUP(A4857,anni!$A$1:$O$32,6,0)),1,0)</f>
        <v>0</v>
      </c>
    </row>
    <row r="4858" spans="1:20" x14ac:dyDescent="0.3">
      <c r="A4858" s="3">
        <v>2000</v>
      </c>
      <c r="B4858" s="3">
        <v>48</v>
      </c>
      <c r="C4858" s="3" t="s">
        <v>86</v>
      </c>
      <c r="D4858" s="3" t="s">
        <v>87</v>
      </c>
      <c r="E4858" s="3" t="s">
        <v>87</v>
      </c>
      <c r="F4858" s="3">
        <v>3739</v>
      </c>
      <c r="G4858" s="3">
        <f t="shared" si="228"/>
        <v>2000</v>
      </c>
      <c r="H4858" s="4">
        <v>4</v>
      </c>
      <c r="I4858" s="3" t="s">
        <v>36</v>
      </c>
      <c r="J4858" s="3">
        <v>6</v>
      </c>
      <c r="K4858" s="3">
        <v>4</v>
      </c>
      <c r="L4858" s="3">
        <v>7</v>
      </c>
      <c r="M4858" s="3">
        <v>0</v>
      </c>
      <c r="N4858" s="3">
        <v>0</v>
      </c>
      <c r="O4858" s="3">
        <v>1</v>
      </c>
      <c r="P4858" s="3">
        <f t="shared" si="230"/>
        <v>21.599999999999998</v>
      </c>
      <c r="Q4858" s="3">
        <v>43</v>
      </c>
      <c r="R4858" s="3">
        <f t="shared" si="229"/>
        <v>3</v>
      </c>
      <c r="S4858" s="3">
        <v>18</v>
      </c>
      <c r="T4858" s="3">
        <f>IF(AND(H4858&lt;5,S4858&gt;=VLOOKUP(A4858,anni!$A$1:$O$32,6,0)),1,0)</f>
        <v>0</v>
      </c>
    </row>
    <row r="4859" spans="1:20" x14ac:dyDescent="0.3">
      <c r="A4859" s="3">
        <v>2000</v>
      </c>
      <c r="B4859" s="3">
        <v>49</v>
      </c>
      <c r="C4859" s="3" t="s">
        <v>32</v>
      </c>
      <c r="D4859" s="3" t="s">
        <v>127</v>
      </c>
      <c r="E4859" s="3" t="s">
        <v>127</v>
      </c>
      <c r="F4859" s="3">
        <v>3887</v>
      </c>
      <c r="G4859" s="3">
        <f t="shared" si="228"/>
        <v>2000</v>
      </c>
      <c r="H4859" s="4">
        <v>4</v>
      </c>
      <c r="I4859" s="3" t="s">
        <v>36</v>
      </c>
      <c r="J4859" s="3">
        <v>3</v>
      </c>
      <c r="K4859" s="3">
        <v>0</v>
      </c>
      <c r="L4859" s="3">
        <v>0</v>
      </c>
      <c r="M4859" s="3">
        <v>0</v>
      </c>
      <c r="N4859" s="3">
        <v>0</v>
      </c>
      <c r="O4859" s="3">
        <v>1</v>
      </c>
      <c r="P4859" s="3">
        <f t="shared" si="230"/>
        <v>4.8</v>
      </c>
      <c r="Q4859" s="3">
        <v>229</v>
      </c>
      <c r="R4859" s="3">
        <f t="shared" si="229"/>
        <v>1</v>
      </c>
      <c r="S4859" s="3">
        <v>4</v>
      </c>
      <c r="T4859" s="3">
        <f>IF(AND(H4859&lt;5,S4859&gt;=VLOOKUP(A4859,anni!$A$1:$O$32,6,0)),1,0)</f>
        <v>0</v>
      </c>
    </row>
    <row r="4860" spans="1:20" x14ac:dyDescent="0.3">
      <c r="A4860" s="3">
        <v>2000</v>
      </c>
      <c r="B4860" s="3">
        <v>50</v>
      </c>
      <c r="C4860" s="3" t="s">
        <v>34</v>
      </c>
      <c r="D4860" s="3" t="s">
        <v>41</v>
      </c>
      <c r="E4860" s="3" t="s">
        <v>41</v>
      </c>
      <c r="F4860" s="3">
        <v>3888</v>
      </c>
      <c r="G4860" s="3">
        <f t="shared" si="228"/>
        <v>2000</v>
      </c>
      <c r="H4860" s="4">
        <v>4</v>
      </c>
      <c r="I4860" s="3" t="s">
        <v>36</v>
      </c>
      <c r="J4860" s="3">
        <v>3</v>
      </c>
      <c r="K4860" s="3">
        <v>7</v>
      </c>
      <c r="L4860" s="3">
        <v>3</v>
      </c>
      <c r="M4860" s="3">
        <v>0</v>
      </c>
      <c r="N4860" s="3">
        <v>3</v>
      </c>
      <c r="O4860" s="3">
        <v>0</v>
      </c>
      <c r="P4860" s="3">
        <f t="shared" si="230"/>
        <v>19.2</v>
      </c>
      <c r="Q4860" s="3">
        <v>60</v>
      </c>
      <c r="R4860" s="3">
        <f t="shared" si="229"/>
        <v>2</v>
      </c>
      <c r="S4860" s="3">
        <v>16</v>
      </c>
      <c r="T4860" s="3">
        <f>IF(AND(H4860&lt;5,S4860&gt;=VLOOKUP(A4860,anni!$A$1:$O$32,6,0)),1,0)</f>
        <v>0</v>
      </c>
    </row>
    <row r="4861" spans="1:20" x14ac:dyDescent="0.3">
      <c r="A4861" s="3">
        <v>2000</v>
      </c>
      <c r="B4861" s="3">
        <v>51</v>
      </c>
      <c r="C4861" s="3" t="s">
        <v>56</v>
      </c>
      <c r="D4861" s="3" t="s">
        <v>93</v>
      </c>
      <c r="E4861" s="3" t="s">
        <v>93</v>
      </c>
      <c r="F4861" s="3">
        <v>3795</v>
      </c>
      <c r="G4861" s="3">
        <f t="shared" si="228"/>
        <v>2000</v>
      </c>
      <c r="H4861" s="4">
        <v>5</v>
      </c>
      <c r="I4861" s="3" t="s">
        <v>36</v>
      </c>
      <c r="J4861" s="3">
        <v>0</v>
      </c>
      <c r="K4861" s="3">
        <v>0</v>
      </c>
      <c r="L4861" s="3">
        <v>7</v>
      </c>
      <c r="M4861" s="3">
        <v>0</v>
      </c>
      <c r="N4861" s="3">
        <v>3</v>
      </c>
      <c r="O4861" s="3">
        <v>0</v>
      </c>
      <c r="P4861" s="3">
        <f t="shared" si="230"/>
        <v>10</v>
      </c>
      <c r="Q4861" s="3">
        <v>128</v>
      </c>
      <c r="R4861" s="3">
        <f t="shared" si="229"/>
        <v>1</v>
      </c>
      <c r="S4861" s="3">
        <v>10</v>
      </c>
      <c r="T4861" s="3">
        <f>IF(AND(H4861&lt;5,S4861&gt;=VLOOKUP(A4861,anni!$A$1:$O$32,6,0)),1,0)</f>
        <v>0</v>
      </c>
    </row>
    <row r="4862" spans="1:20" x14ac:dyDescent="0.3">
      <c r="A4862" s="3">
        <v>2000</v>
      </c>
      <c r="B4862" s="3">
        <v>52</v>
      </c>
      <c r="C4862" s="3" t="s">
        <v>79</v>
      </c>
      <c r="D4862" s="3" t="s">
        <v>80</v>
      </c>
      <c r="E4862" s="3" t="s">
        <v>80</v>
      </c>
      <c r="F4862" s="3">
        <v>3889</v>
      </c>
      <c r="G4862" s="3">
        <f t="shared" si="228"/>
        <v>2000</v>
      </c>
      <c r="H4862" s="4">
        <v>4</v>
      </c>
      <c r="I4862" s="3" t="s">
        <v>36</v>
      </c>
      <c r="J4862" s="3">
        <v>0</v>
      </c>
      <c r="K4862" s="3">
        <v>0</v>
      </c>
      <c r="L4862" s="3">
        <v>4</v>
      </c>
      <c r="M4862" s="3">
        <v>4</v>
      </c>
      <c r="N4862" s="3">
        <v>0</v>
      </c>
      <c r="O4862" s="3">
        <v>1</v>
      </c>
      <c r="P4862" s="3">
        <f t="shared" si="230"/>
        <v>10.799999999999999</v>
      </c>
      <c r="Q4862" s="3">
        <v>143</v>
      </c>
      <c r="R4862" s="3">
        <f t="shared" si="229"/>
        <v>1</v>
      </c>
      <c r="S4862" s="3">
        <v>9</v>
      </c>
      <c r="T4862" s="3">
        <f>IF(AND(H4862&lt;5,S4862&gt;=VLOOKUP(A4862,anni!$A$1:$O$32,6,0)),1,0)</f>
        <v>0</v>
      </c>
    </row>
    <row r="4863" spans="1:20" x14ac:dyDescent="0.3">
      <c r="A4863" s="3">
        <v>2000</v>
      </c>
      <c r="B4863" s="3">
        <v>53</v>
      </c>
      <c r="C4863" s="3" t="s">
        <v>69</v>
      </c>
      <c r="D4863" s="3" t="s">
        <v>78</v>
      </c>
      <c r="E4863" s="3" t="s">
        <v>78</v>
      </c>
      <c r="F4863" s="3">
        <v>3890</v>
      </c>
      <c r="G4863" s="3">
        <f t="shared" si="228"/>
        <v>2000</v>
      </c>
      <c r="H4863" s="4">
        <v>4</v>
      </c>
      <c r="I4863" s="3" t="s">
        <v>36</v>
      </c>
      <c r="J4863" s="3">
        <v>4</v>
      </c>
      <c r="K4863" s="3">
        <v>0</v>
      </c>
      <c r="L4863" s="3">
        <v>0</v>
      </c>
      <c r="M4863" s="3">
        <v>3</v>
      </c>
      <c r="N4863" s="3">
        <v>0</v>
      </c>
      <c r="O4863" s="3">
        <v>0</v>
      </c>
      <c r="P4863" s="3">
        <f t="shared" si="230"/>
        <v>8.4</v>
      </c>
      <c r="Q4863" s="3">
        <v>174</v>
      </c>
      <c r="R4863" s="3">
        <f t="shared" si="229"/>
        <v>2</v>
      </c>
      <c r="S4863" s="3">
        <v>7</v>
      </c>
      <c r="T4863" s="3">
        <f>IF(AND(H4863&lt;5,S4863&gt;=VLOOKUP(A4863,anni!$A$1:$O$32,6,0)),1,0)</f>
        <v>0</v>
      </c>
    </row>
    <row r="4864" spans="1:20" x14ac:dyDescent="0.3">
      <c r="A4864" s="3">
        <v>2000</v>
      </c>
      <c r="B4864" s="3">
        <v>54</v>
      </c>
      <c r="C4864" s="3" t="s">
        <v>47</v>
      </c>
      <c r="D4864" s="3" t="s">
        <v>118</v>
      </c>
      <c r="E4864" s="3" t="s">
        <v>118</v>
      </c>
      <c r="F4864" s="3">
        <v>3796</v>
      </c>
      <c r="G4864" s="3">
        <f t="shared" si="228"/>
        <v>2000</v>
      </c>
      <c r="H4864" s="4">
        <v>5</v>
      </c>
      <c r="I4864" s="3" t="s">
        <v>36</v>
      </c>
      <c r="J4864" s="3">
        <v>0</v>
      </c>
      <c r="K4864" s="3">
        <v>0</v>
      </c>
      <c r="L4864" s="3">
        <v>4</v>
      </c>
      <c r="M4864" s="3">
        <v>4</v>
      </c>
      <c r="N4864" s="3">
        <v>3</v>
      </c>
      <c r="O4864" s="3">
        <v>1</v>
      </c>
      <c r="P4864" s="3">
        <f t="shared" si="230"/>
        <v>12</v>
      </c>
      <c r="Q4864" s="3">
        <v>101</v>
      </c>
      <c r="R4864" s="3">
        <f t="shared" si="229"/>
        <v>1</v>
      </c>
      <c r="S4864" s="3">
        <v>12</v>
      </c>
      <c r="T4864" s="3">
        <f>IF(AND(H4864&lt;5,S4864&gt;=VLOOKUP(A4864,anni!$A$1:$O$32,6,0)),1,0)</f>
        <v>0</v>
      </c>
    </row>
    <row r="4865" spans="1:20" x14ac:dyDescent="0.3">
      <c r="A4865" s="3">
        <v>2000</v>
      </c>
      <c r="B4865" s="3">
        <v>55</v>
      </c>
      <c r="C4865" s="3" t="s">
        <v>62</v>
      </c>
      <c r="D4865" s="3" t="s">
        <v>149</v>
      </c>
      <c r="E4865" s="3" t="s">
        <v>149</v>
      </c>
      <c r="F4865" s="3">
        <v>3797</v>
      </c>
      <c r="G4865" s="3">
        <f t="shared" si="228"/>
        <v>2000</v>
      </c>
      <c r="H4865" s="4">
        <v>5</v>
      </c>
      <c r="I4865" s="3" t="s">
        <v>36</v>
      </c>
      <c r="J4865" s="3">
        <v>1</v>
      </c>
      <c r="K4865" s="3">
        <v>0</v>
      </c>
      <c r="L4865" s="3">
        <v>0</v>
      </c>
      <c r="M4865" s="3">
        <v>0</v>
      </c>
      <c r="N4865" s="3">
        <v>0</v>
      </c>
      <c r="O4865" s="3">
        <v>1</v>
      </c>
      <c r="P4865" s="3">
        <f t="shared" si="230"/>
        <v>2</v>
      </c>
      <c r="Q4865" s="3">
        <v>254</v>
      </c>
      <c r="R4865" s="3">
        <f t="shared" si="229"/>
        <v>1</v>
      </c>
      <c r="S4865" s="3">
        <v>2</v>
      </c>
      <c r="T4865" s="3">
        <f>IF(AND(H4865&lt;5,S4865&gt;=VLOOKUP(A4865,anni!$A$1:$O$32,6,0)),1,0)</f>
        <v>0</v>
      </c>
    </row>
    <row r="4866" spans="1:20" x14ac:dyDescent="0.3">
      <c r="A4866" s="3">
        <v>2000</v>
      </c>
      <c r="B4866" s="3">
        <v>56</v>
      </c>
      <c r="C4866" s="3" t="s">
        <v>45</v>
      </c>
      <c r="D4866" s="3" t="s">
        <v>132</v>
      </c>
      <c r="E4866" s="3" t="s">
        <v>132</v>
      </c>
      <c r="F4866" s="3">
        <v>3891</v>
      </c>
      <c r="G4866" s="3">
        <f t="shared" ref="G4866:G4929" si="231">A4866</f>
        <v>2000</v>
      </c>
      <c r="H4866" s="4">
        <v>4</v>
      </c>
      <c r="I4866" s="3" t="s">
        <v>36</v>
      </c>
      <c r="J4866" s="3">
        <v>1</v>
      </c>
      <c r="K4866" s="3">
        <v>1</v>
      </c>
      <c r="L4866" s="3">
        <v>0</v>
      </c>
      <c r="M4866" s="3">
        <v>0</v>
      </c>
      <c r="N4866" s="3">
        <v>0</v>
      </c>
      <c r="O4866" s="3">
        <v>0</v>
      </c>
      <c r="P4866" s="3">
        <f t="shared" si="230"/>
        <v>2.4</v>
      </c>
      <c r="Q4866" s="3">
        <v>254</v>
      </c>
      <c r="R4866" s="3">
        <f t="shared" si="229"/>
        <v>1</v>
      </c>
      <c r="S4866" s="3">
        <v>2</v>
      </c>
      <c r="T4866" s="3">
        <f>IF(AND(H4866&lt;5,S4866&gt;=VLOOKUP(A4866,anni!$A$1:$O$32,6,0)),1,0)</f>
        <v>0</v>
      </c>
    </row>
    <row r="4867" spans="1:20" x14ac:dyDescent="0.3">
      <c r="A4867" s="3">
        <v>2000</v>
      </c>
      <c r="B4867" s="3">
        <v>57</v>
      </c>
      <c r="C4867" s="3" t="s">
        <v>50</v>
      </c>
      <c r="D4867" s="3" t="s">
        <v>51</v>
      </c>
      <c r="E4867" s="3" t="s">
        <v>51</v>
      </c>
      <c r="F4867" s="3">
        <v>3892</v>
      </c>
      <c r="G4867" s="3">
        <f t="shared" si="231"/>
        <v>2000</v>
      </c>
      <c r="H4867" s="4">
        <v>4</v>
      </c>
      <c r="I4867" s="3" t="s">
        <v>36</v>
      </c>
      <c r="J4867" s="3">
        <v>3</v>
      </c>
      <c r="K4867" s="3">
        <v>0</v>
      </c>
      <c r="L4867" s="3">
        <v>7</v>
      </c>
      <c r="M4867" s="3">
        <v>0</v>
      </c>
      <c r="N4867" s="3">
        <v>3</v>
      </c>
      <c r="O4867" s="3">
        <v>1</v>
      </c>
      <c r="P4867" s="3">
        <f t="shared" si="230"/>
        <v>16.8</v>
      </c>
      <c r="Q4867" s="3">
        <v>84</v>
      </c>
      <c r="R4867" s="3">
        <f t="shared" si="229"/>
        <v>2</v>
      </c>
      <c r="S4867" s="3">
        <v>14</v>
      </c>
      <c r="T4867" s="3">
        <f>IF(AND(H4867&lt;5,S4867&gt;=VLOOKUP(A4867,anni!$A$1:$O$32,6,0)),1,0)</f>
        <v>0</v>
      </c>
    </row>
    <row r="4868" spans="1:20" x14ac:dyDescent="0.3">
      <c r="A4868" s="3">
        <v>2000</v>
      </c>
      <c r="B4868" s="3">
        <v>58</v>
      </c>
      <c r="C4868" s="3" t="s">
        <v>62</v>
      </c>
      <c r="D4868" s="3" t="s">
        <v>63</v>
      </c>
      <c r="E4868" s="3" t="s">
        <v>63</v>
      </c>
      <c r="F4868" s="3">
        <v>3963</v>
      </c>
      <c r="G4868" s="3">
        <f t="shared" si="231"/>
        <v>2000</v>
      </c>
      <c r="H4868" s="4">
        <v>2</v>
      </c>
      <c r="I4868" s="3" t="s">
        <v>31</v>
      </c>
      <c r="J4868" s="3">
        <v>1</v>
      </c>
      <c r="K4868" s="3">
        <v>1</v>
      </c>
      <c r="L4868" s="3">
        <v>0</v>
      </c>
      <c r="M4868" s="3">
        <v>0</v>
      </c>
      <c r="N4868" s="3">
        <v>0</v>
      </c>
      <c r="O4868" s="3">
        <v>0</v>
      </c>
      <c r="P4868" s="3">
        <f t="shared" si="230"/>
        <v>3.2</v>
      </c>
      <c r="Q4868" s="3">
        <v>254</v>
      </c>
      <c r="R4868" s="3">
        <f t="shared" si="229"/>
        <v>1</v>
      </c>
      <c r="S4868" s="3">
        <v>2</v>
      </c>
      <c r="T4868" s="3">
        <f>IF(AND(H4868&lt;5,S4868&gt;=VLOOKUP(A4868,anni!$A$1:$O$32,6,0)),1,0)</f>
        <v>0</v>
      </c>
    </row>
    <row r="4869" spans="1:20" x14ac:dyDescent="0.3">
      <c r="A4869" s="3">
        <v>2000</v>
      </c>
      <c r="B4869" s="3">
        <v>59</v>
      </c>
      <c r="C4869" s="3" t="s">
        <v>101</v>
      </c>
      <c r="D4869" s="3" t="s">
        <v>104</v>
      </c>
      <c r="E4869" s="3" t="s">
        <v>104</v>
      </c>
      <c r="F4869" s="3">
        <v>3798</v>
      </c>
      <c r="G4869" s="3">
        <f t="shared" si="231"/>
        <v>2000</v>
      </c>
      <c r="H4869" s="4">
        <v>5</v>
      </c>
      <c r="I4869" s="3" t="s">
        <v>36</v>
      </c>
      <c r="J4869" s="3">
        <v>2</v>
      </c>
      <c r="K4869" s="3">
        <v>7</v>
      </c>
      <c r="L4869" s="3">
        <v>7</v>
      </c>
      <c r="M4869" s="3">
        <v>0</v>
      </c>
      <c r="N4869" s="3">
        <v>0</v>
      </c>
      <c r="O4869" s="3">
        <v>2</v>
      </c>
      <c r="P4869" s="3">
        <f t="shared" si="230"/>
        <v>18</v>
      </c>
      <c r="Q4869" s="3">
        <v>43</v>
      </c>
      <c r="R4869" s="3">
        <f t="shared" si="229"/>
        <v>1</v>
      </c>
      <c r="S4869" s="3">
        <v>18</v>
      </c>
      <c r="T4869" s="3">
        <f>IF(AND(H4869&lt;5,S4869&gt;=VLOOKUP(A4869,anni!$A$1:$O$32,6,0)),1,0)</f>
        <v>0</v>
      </c>
    </row>
    <row r="4870" spans="1:20" x14ac:dyDescent="0.3">
      <c r="A4870" s="3">
        <v>2000</v>
      </c>
      <c r="B4870" s="3">
        <v>60</v>
      </c>
      <c r="C4870" s="3" t="s">
        <v>45</v>
      </c>
      <c r="D4870" s="3" t="s">
        <v>74</v>
      </c>
      <c r="E4870" s="3" t="s">
        <v>74</v>
      </c>
      <c r="F4870" s="3">
        <v>3964</v>
      </c>
      <c r="G4870" s="3">
        <f t="shared" si="231"/>
        <v>2000</v>
      </c>
      <c r="H4870" s="4">
        <v>2</v>
      </c>
      <c r="I4870" s="3" t="s">
        <v>31</v>
      </c>
      <c r="J4870" s="3">
        <v>6</v>
      </c>
      <c r="K4870" s="3">
        <v>7</v>
      </c>
      <c r="L4870" s="3">
        <v>7</v>
      </c>
      <c r="M4870" s="3">
        <v>0</v>
      </c>
      <c r="N4870" s="3">
        <v>0</v>
      </c>
      <c r="O4870" s="3">
        <v>1</v>
      </c>
      <c r="P4870" s="3">
        <f t="shared" si="230"/>
        <v>33.6</v>
      </c>
      <c r="Q4870" s="3">
        <v>26</v>
      </c>
      <c r="R4870" s="3">
        <f t="shared" si="229"/>
        <v>2</v>
      </c>
      <c r="S4870" s="3">
        <v>21</v>
      </c>
      <c r="T4870" s="3">
        <f>IF(AND(H4870&lt;5,S4870&gt;=VLOOKUP(A4870,anni!$A$1:$O$32,6,0)),1,0)</f>
        <v>0</v>
      </c>
    </row>
    <row r="4871" spans="1:20" x14ac:dyDescent="0.3">
      <c r="A4871" s="3">
        <v>2000</v>
      </c>
      <c r="B4871" s="3">
        <v>61</v>
      </c>
      <c r="C4871" s="3" t="s">
        <v>69</v>
      </c>
      <c r="D4871" s="3" t="s">
        <v>70</v>
      </c>
      <c r="E4871" s="3" t="s">
        <v>70</v>
      </c>
      <c r="F4871" s="3">
        <v>3799</v>
      </c>
      <c r="G4871" s="3">
        <f t="shared" si="231"/>
        <v>2000</v>
      </c>
      <c r="H4871" s="4">
        <v>5</v>
      </c>
      <c r="I4871" s="3" t="s">
        <v>36</v>
      </c>
      <c r="J4871" s="3">
        <v>3</v>
      </c>
      <c r="K4871" s="3">
        <v>7</v>
      </c>
      <c r="L4871" s="3">
        <v>0</v>
      </c>
      <c r="M4871" s="3">
        <v>0</v>
      </c>
      <c r="N4871" s="3">
        <v>3</v>
      </c>
      <c r="O4871" s="3">
        <v>0</v>
      </c>
      <c r="P4871" s="3">
        <f t="shared" si="230"/>
        <v>13</v>
      </c>
      <c r="Q4871" s="3">
        <v>93</v>
      </c>
      <c r="R4871" s="3">
        <f t="shared" si="229"/>
        <v>1</v>
      </c>
      <c r="S4871" s="3">
        <v>13</v>
      </c>
      <c r="T4871" s="3">
        <f>IF(AND(H4871&lt;5,S4871&gt;=VLOOKUP(A4871,anni!$A$1:$O$32,6,0)),1,0)</f>
        <v>0</v>
      </c>
    </row>
    <row r="4872" spans="1:20" x14ac:dyDescent="0.3">
      <c r="A4872" s="3">
        <v>2000</v>
      </c>
      <c r="B4872" s="3">
        <v>62</v>
      </c>
      <c r="C4872" s="3" t="s">
        <v>34</v>
      </c>
      <c r="D4872" s="3" t="s">
        <v>88</v>
      </c>
      <c r="E4872" s="3" t="s">
        <v>88</v>
      </c>
      <c r="F4872" s="3">
        <v>3800</v>
      </c>
      <c r="G4872" s="3">
        <f t="shared" si="231"/>
        <v>2000</v>
      </c>
      <c r="H4872" s="4">
        <v>5</v>
      </c>
      <c r="I4872" s="3" t="s">
        <v>36</v>
      </c>
      <c r="J4872" s="3">
        <v>2</v>
      </c>
      <c r="K4872" s="3">
        <v>7</v>
      </c>
      <c r="L4872" s="3">
        <v>0</v>
      </c>
      <c r="M4872" s="3">
        <v>0</v>
      </c>
      <c r="N4872" s="3">
        <v>0</v>
      </c>
      <c r="O4872" s="3">
        <v>0</v>
      </c>
      <c r="P4872" s="3">
        <f t="shared" si="230"/>
        <v>9</v>
      </c>
      <c r="Q4872" s="3">
        <v>143</v>
      </c>
      <c r="R4872" s="3">
        <f t="shared" si="229"/>
        <v>1</v>
      </c>
      <c r="S4872" s="3">
        <v>9</v>
      </c>
      <c r="T4872" s="3">
        <f>IF(AND(H4872&lt;5,S4872&gt;=VLOOKUP(A4872,anni!$A$1:$O$32,6,0)),1,0)</f>
        <v>0</v>
      </c>
    </row>
    <row r="4873" spans="1:20" x14ac:dyDescent="0.3">
      <c r="A4873" s="3">
        <v>2000</v>
      </c>
      <c r="B4873" s="3">
        <v>63</v>
      </c>
      <c r="C4873" s="3" t="s">
        <v>37</v>
      </c>
      <c r="D4873" s="3" t="s">
        <v>112</v>
      </c>
      <c r="E4873" s="3" t="s">
        <v>112</v>
      </c>
      <c r="F4873" s="3">
        <v>3801</v>
      </c>
      <c r="G4873" s="3">
        <f t="shared" si="231"/>
        <v>2000</v>
      </c>
      <c r="H4873" s="4">
        <v>5</v>
      </c>
      <c r="I4873" s="3" t="s">
        <v>36</v>
      </c>
      <c r="J4873" s="3">
        <v>5</v>
      </c>
      <c r="K4873" s="3">
        <v>0</v>
      </c>
      <c r="L4873" s="3">
        <v>0</v>
      </c>
      <c r="M4873" s="3">
        <v>0</v>
      </c>
      <c r="N4873" s="3">
        <v>0</v>
      </c>
      <c r="O4873" s="3">
        <v>1</v>
      </c>
      <c r="P4873" s="3">
        <f t="shared" si="230"/>
        <v>6</v>
      </c>
      <c r="Q4873" s="3">
        <v>190</v>
      </c>
      <c r="R4873" s="3">
        <f t="shared" si="229"/>
        <v>1</v>
      </c>
      <c r="S4873" s="3">
        <v>6</v>
      </c>
      <c r="T4873" s="3">
        <f>IF(AND(H4873&lt;5,S4873&gt;=VLOOKUP(A4873,anni!$A$1:$O$32,6,0)),1,0)</f>
        <v>0</v>
      </c>
    </row>
    <row r="4874" spans="1:20" x14ac:dyDescent="0.3">
      <c r="A4874" s="3">
        <v>2000</v>
      </c>
      <c r="B4874" s="3">
        <v>64</v>
      </c>
      <c r="C4874" s="3" t="s">
        <v>34</v>
      </c>
      <c r="D4874" s="3" t="s">
        <v>94</v>
      </c>
      <c r="E4874" s="3" t="s">
        <v>94</v>
      </c>
      <c r="F4874" s="3">
        <v>3893</v>
      </c>
      <c r="G4874" s="3">
        <f t="shared" si="231"/>
        <v>2000</v>
      </c>
      <c r="H4874" s="4">
        <v>4</v>
      </c>
      <c r="I4874" s="3" t="s">
        <v>36</v>
      </c>
      <c r="J4874" s="3">
        <v>6</v>
      </c>
      <c r="K4874" s="3">
        <v>1</v>
      </c>
      <c r="L4874" s="3">
        <v>3</v>
      </c>
      <c r="M4874" s="3">
        <v>0</v>
      </c>
      <c r="N4874" s="3">
        <v>0</v>
      </c>
      <c r="O4874" s="3">
        <v>1</v>
      </c>
      <c r="P4874" s="3">
        <f t="shared" si="230"/>
        <v>13.2</v>
      </c>
      <c r="Q4874" s="3">
        <v>114</v>
      </c>
      <c r="R4874" s="3">
        <f t="shared" si="229"/>
        <v>1</v>
      </c>
      <c r="S4874" s="3">
        <v>11</v>
      </c>
      <c r="T4874" s="3">
        <f>IF(AND(H4874&lt;5,S4874&gt;=VLOOKUP(A4874,anni!$A$1:$O$32,6,0)),1,0)</f>
        <v>0</v>
      </c>
    </row>
    <row r="4875" spans="1:20" x14ac:dyDescent="0.3">
      <c r="A4875" s="3">
        <v>2000</v>
      </c>
      <c r="B4875" s="3">
        <v>65</v>
      </c>
      <c r="C4875" s="3" t="s">
        <v>47</v>
      </c>
      <c r="D4875" s="3" t="s">
        <v>77</v>
      </c>
      <c r="E4875" s="3" t="s">
        <v>77</v>
      </c>
      <c r="F4875" s="3">
        <v>3802</v>
      </c>
      <c r="G4875" s="3">
        <f t="shared" si="231"/>
        <v>2000</v>
      </c>
      <c r="H4875" s="4">
        <v>5</v>
      </c>
      <c r="I4875" s="3" t="s">
        <v>36</v>
      </c>
      <c r="J4875" s="3">
        <v>3</v>
      </c>
      <c r="K4875" s="3">
        <v>0</v>
      </c>
      <c r="L4875" s="3">
        <v>0</v>
      </c>
      <c r="M4875" s="3">
        <v>0</v>
      </c>
      <c r="N4875" s="3">
        <v>3</v>
      </c>
      <c r="O4875" s="3">
        <v>0</v>
      </c>
      <c r="P4875" s="3">
        <f t="shared" si="230"/>
        <v>6</v>
      </c>
      <c r="Q4875" s="3">
        <v>190</v>
      </c>
      <c r="R4875" s="3">
        <f t="shared" si="229"/>
        <v>1</v>
      </c>
      <c r="S4875" s="3">
        <v>6</v>
      </c>
      <c r="T4875" s="3">
        <f>IF(AND(H4875&lt;5,S4875&gt;=VLOOKUP(A4875,anni!$A$1:$O$32,6,0)),1,0)</f>
        <v>0</v>
      </c>
    </row>
    <row r="4876" spans="1:20" x14ac:dyDescent="0.3">
      <c r="A4876" s="3">
        <v>2000</v>
      </c>
      <c r="B4876" s="3">
        <v>66</v>
      </c>
      <c r="C4876" s="3" t="s">
        <v>37</v>
      </c>
      <c r="D4876" s="3" t="s">
        <v>115</v>
      </c>
      <c r="E4876" s="3" t="s">
        <v>115</v>
      </c>
      <c r="F4876" s="3">
        <v>3803</v>
      </c>
      <c r="G4876" s="3">
        <f t="shared" si="231"/>
        <v>2000</v>
      </c>
      <c r="H4876" s="4">
        <v>5</v>
      </c>
      <c r="I4876" s="3" t="s">
        <v>36</v>
      </c>
      <c r="J4876" s="3">
        <v>1</v>
      </c>
      <c r="K4876" s="3">
        <v>0</v>
      </c>
      <c r="L4876" s="3">
        <v>3</v>
      </c>
      <c r="M4876" s="3">
        <v>0</v>
      </c>
      <c r="N4876" s="3">
        <v>0</v>
      </c>
      <c r="O4876" s="3">
        <v>0</v>
      </c>
      <c r="P4876" s="3">
        <f t="shared" si="230"/>
        <v>4</v>
      </c>
      <c r="Q4876" s="3">
        <v>229</v>
      </c>
      <c r="R4876" s="3">
        <f t="shared" si="229"/>
        <v>1</v>
      </c>
      <c r="S4876" s="3">
        <v>4</v>
      </c>
      <c r="T4876" s="3">
        <f>IF(AND(H4876&lt;5,S4876&gt;=VLOOKUP(A4876,anni!$A$1:$O$32,6,0)),1,0)</f>
        <v>0</v>
      </c>
    </row>
    <row r="4877" spans="1:20" x14ac:dyDescent="0.3">
      <c r="A4877" s="3">
        <v>2000</v>
      </c>
      <c r="B4877" s="3">
        <v>67</v>
      </c>
      <c r="C4877" s="3" t="s">
        <v>47</v>
      </c>
      <c r="D4877" s="3" t="s">
        <v>118</v>
      </c>
      <c r="E4877" s="3" t="s">
        <v>118</v>
      </c>
      <c r="F4877" s="3">
        <v>3894</v>
      </c>
      <c r="G4877" s="3">
        <f t="shared" si="231"/>
        <v>2000</v>
      </c>
      <c r="H4877" s="4">
        <v>4</v>
      </c>
      <c r="I4877" s="3" t="s">
        <v>36</v>
      </c>
      <c r="J4877" s="3">
        <v>4</v>
      </c>
      <c r="K4877" s="3">
        <v>1</v>
      </c>
      <c r="L4877" s="3">
        <v>7</v>
      </c>
      <c r="M4877" s="3">
        <v>1</v>
      </c>
      <c r="N4877" s="3">
        <v>0</v>
      </c>
      <c r="O4877" s="3">
        <v>1</v>
      </c>
      <c r="P4877" s="3">
        <f t="shared" si="230"/>
        <v>16.8</v>
      </c>
      <c r="Q4877" s="3">
        <v>84</v>
      </c>
      <c r="R4877" s="3">
        <f t="shared" si="229"/>
        <v>2</v>
      </c>
      <c r="S4877" s="3">
        <v>14</v>
      </c>
      <c r="T4877" s="3">
        <f>IF(AND(H4877&lt;5,S4877&gt;=VLOOKUP(A4877,anni!$A$1:$O$32,6,0)),1,0)</f>
        <v>0</v>
      </c>
    </row>
    <row r="4878" spans="1:20" x14ac:dyDescent="0.3">
      <c r="A4878" s="3">
        <v>2000</v>
      </c>
      <c r="B4878" s="3">
        <v>68</v>
      </c>
      <c r="C4878" s="3" t="s">
        <v>45</v>
      </c>
      <c r="D4878" s="3" t="s">
        <v>49</v>
      </c>
      <c r="E4878" s="3" t="s">
        <v>49</v>
      </c>
      <c r="F4878" s="3">
        <v>3804</v>
      </c>
      <c r="G4878" s="3">
        <f t="shared" si="231"/>
        <v>2000</v>
      </c>
      <c r="H4878" s="4">
        <v>5</v>
      </c>
      <c r="I4878" s="3" t="s">
        <v>36</v>
      </c>
      <c r="J4878" s="3">
        <v>3</v>
      </c>
      <c r="K4878" s="3">
        <v>7</v>
      </c>
      <c r="L4878" s="3">
        <v>7</v>
      </c>
      <c r="M4878" s="3">
        <v>0</v>
      </c>
      <c r="N4878" s="3">
        <v>0</v>
      </c>
      <c r="O4878" s="3">
        <v>1</v>
      </c>
      <c r="P4878" s="3">
        <f t="shared" si="230"/>
        <v>18</v>
      </c>
      <c r="Q4878" s="3">
        <v>43</v>
      </c>
      <c r="R4878" s="3">
        <f t="shared" si="229"/>
        <v>1</v>
      </c>
      <c r="S4878" s="3">
        <v>18</v>
      </c>
      <c r="T4878" s="3">
        <f>IF(AND(H4878&lt;5,S4878&gt;=VLOOKUP(A4878,anni!$A$1:$O$32,6,0)),1,0)</f>
        <v>0</v>
      </c>
    </row>
    <row r="4879" spans="1:20" x14ac:dyDescent="0.3">
      <c r="A4879" s="3">
        <v>2000</v>
      </c>
      <c r="B4879" s="3">
        <v>69</v>
      </c>
      <c r="C4879" s="3" t="s">
        <v>56</v>
      </c>
      <c r="D4879" s="3" t="s">
        <v>66</v>
      </c>
      <c r="E4879" s="3" t="s">
        <v>66</v>
      </c>
      <c r="F4879" s="3">
        <v>3965</v>
      </c>
      <c r="G4879" s="3">
        <f t="shared" si="231"/>
        <v>2000</v>
      </c>
      <c r="H4879" s="4">
        <v>2</v>
      </c>
      <c r="I4879" s="3" t="s">
        <v>31</v>
      </c>
      <c r="J4879" s="3">
        <v>3</v>
      </c>
      <c r="K4879" s="3">
        <v>1</v>
      </c>
      <c r="L4879" s="3">
        <v>0</v>
      </c>
      <c r="M4879" s="3">
        <v>0</v>
      </c>
      <c r="N4879" s="3">
        <v>0</v>
      </c>
      <c r="O4879" s="3">
        <v>0</v>
      </c>
      <c r="P4879" s="3">
        <f t="shared" si="230"/>
        <v>6.4</v>
      </c>
      <c r="Q4879" s="3">
        <v>229</v>
      </c>
      <c r="R4879" s="3">
        <f t="shared" si="229"/>
        <v>2</v>
      </c>
      <c r="S4879" s="3">
        <v>4</v>
      </c>
      <c r="T4879" s="3">
        <f>IF(AND(H4879&lt;5,S4879&gt;=VLOOKUP(A4879,anni!$A$1:$O$32,6,0)),1,0)</f>
        <v>0</v>
      </c>
    </row>
    <row r="4880" spans="1:20" x14ac:dyDescent="0.3">
      <c r="A4880" s="3">
        <v>2000</v>
      </c>
      <c r="B4880" s="3">
        <v>70</v>
      </c>
      <c r="C4880" s="3" t="s">
        <v>69</v>
      </c>
      <c r="D4880" s="3" t="s">
        <v>119</v>
      </c>
      <c r="E4880" s="3" t="s">
        <v>119</v>
      </c>
      <c r="F4880" s="3">
        <v>3672</v>
      </c>
      <c r="G4880" s="3">
        <f t="shared" si="231"/>
        <v>2000</v>
      </c>
      <c r="H4880" s="4">
        <v>5</v>
      </c>
      <c r="I4880" s="3" t="s">
        <v>36</v>
      </c>
      <c r="J4880" s="3">
        <v>4</v>
      </c>
      <c r="K4880" s="3">
        <v>1</v>
      </c>
      <c r="L4880" s="3">
        <v>7</v>
      </c>
      <c r="M4880" s="3">
        <v>0</v>
      </c>
      <c r="N4880" s="3">
        <v>0</v>
      </c>
      <c r="O4880" s="3">
        <v>0</v>
      </c>
      <c r="P4880" s="3">
        <f t="shared" si="230"/>
        <v>12</v>
      </c>
      <c r="Q4880" s="3">
        <v>101</v>
      </c>
      <c r="R4880" s="3">
        <f t="shared" si="229"/>
        <v>2</v>
      </c>
      <c r="S4880" s="3">
        <v>12</v>
      </c>
      <c r="T4880" s="3">
        <f>IF(AND(H4880&lt;5,S4880&gt;=VLOOKUP(A4880,anni!$A$1:$O$32,6,0)),1,0)</f>
        <v>0</v>
      </c>
    </row>
    <row r="4881" spans="1:20" x14ac:dyDescent="0.3">
      <c r="A4881" s="3">
        <v>2000</v>
      </c>
      <c r="B4881" s="3">
        <v>71</v>
      </c>
      <c r="C4881" s="3" t="s">
        <v>43</v>
      </c>
      <c r="D4881" s="3" t="s">
        <v>58</v>
      </c>
      <c r="E4881" s="3" t="s">
        <v>58</v>
      </c>
      <c r="F4881" s="3">
        <v>3742</v>
      </c>
      <c r="G4881" s="3">
        <f t="shared" si="231"/>
        <v>2000</v>
      </c>
      <c r="H4881" s="4">
        <v>4</v>
      </c>
      <c r="I4881" s="3" t="s">
        <v>36</v>
      </c>
      <c r="J4881" s="3">
        <v>6</v>
      </c>
      <c r="K4881" s="3">
        <v>0</v>
      </c>
      <c r="L4881" s="3">
        <v>7</v>
      </c>
      <c r="M4881" s="3">
        <v>2</v>
      </c>
      <c r="N4881" s="3">
        <v>0</v>
      </c>
      <c r="O4881" s="3">
        <v>0</v>
      </c>
      <c r="P4881" s="3">
        <f t="shared" si="230"/>
        <v>18</v>
      </c>
      <c r="Q4881" s="3">
        <v>69</v>
      </c>
      <c r="R4881" s="3">
        <f t="shared" si="229"/>
        <v>3</v>
      </c>
      <c r="S4881" s="3">
        <v>15</v>
      </c>
      <c r="T4881" s="3">
        <f>IF(AND(H4881&lt;5,S4881&gt;=VLOOKUP(A4881,anni!$A$1:$O$32,6,0)),1,0)</f>
        <v>0</v>
      </c>
    </row>
    <row r="4882" spans="1:20" x14ac:dyDescent="0.3">
      <c r="A4882" s="3">
        <v>2000</v>
      </c>
      <c r="B4882" s="3">
        <v>72</v>
      </c>
      <c r="C4882" s="3" t="s">
        <v>39</v>
      </c>
      <c r="D4882" s="3" t="s">
        <v>40</v>
      </c>
      <c r="E4882" s="3" t="s">
        <v>40</v>
      </c>
      <c r="F4882" s="3">
        <v>3966</v>
      </c>
      <c r="G4882" s="3">
        <f t="shared" si="231"/>
        <v>2000</v>
      </c>
      <c r="H4882" s="4">
        <v>2</v>
      </c>
      <c r="I4882" s="3" t="s">
        <v>31</v>
      </c>
      <c r="J4882" s="3">
        <v>3</v>
      </c>
      <c r="K4882" s="3">
        <v>1</v>
      </c>
      <c r="L4882" s="3">
        <v>2</v>
      </c>
      <c r="M4882" s="3">
        <v>3</v>
      </c>
      <c r="N4882" s="3">
        <v>1</v>
      </c>
      <c r="O4882" s="3">
        <v>1</v>
      </c>
      <c r="P4882" s="3">
        <f t="shared" si="230"/>
        <v>17.600000000000001</v>
      </c>
      <c r="Q4882" s="3">
        <v>114</v>
      </c>
      <c r="R4882" s="3">
        <f t="shared" si="229"/>
        <v>2</v>
      </c>
      <c r="S4882" s="3">
        <v>11</v>
      </c>
      <c r="T4882" s="3">
        <f>IF(AND(H4882&lt;5,S4882&gt;=VLOOKUP(A4882,anni!$A$1:$O$32,6,0)),1,0)</f>
        <v>0</v>
      </c>
    </row>
    <row r="4883" spans="1:20" x14ac:dyDescent="0.3">
      <c r="A4883" s="3">
        <v>2000</v>
      </c>
      <c r="B4883" s="3">
        <v>73</v>
      </c>
      <c r="C4883" s="3" t="s">
        <v>34</v>
      </c>
      <c r="D4883" s="3" t="s">
        <v>35</v>
      </c>
      <c r="E4883" s="3" t="s">
        <v>35</v>
      </c>
      <c r="F4883" s="3">
        <v>3895</v>
      </c>
      <c r="G4883" s="3">
        <f t="shared" si="231"/>
        <v>2000</v>
      </c>
      <c r="H4883" s="4">
        <v>4</v>
      </c>
      <c r="I4883" s="3" t="s">
        <v>36</v>
      </c>
      <c r="J4883" s="3">
        <v>3</v>
      </c>
      <c r="K4883" s="3">
        <v>0</v>
      </c>
      <c r="L4883" s="3">
        <v>7</v>
      </c>
      <c r="M4883" s="3">
        <v>7</v>
      </c>
      <c r="N4883" s="3">
        <v>0</v>
      </c>
      <c r="O4883" s="3">
        <v>0</v>
      </c>
      <c r="P4883" s="3">
        <f t="shared" si="230"/>
        <v>20.399999999999999</v>
      </c>
      <c r="Q4883" s="3">
        <v>51</v>
      </c>
      <c r="R4883" s="3">
        <f t="shared" si="229"/>
        <v>1</v>
      </c>
      <c r="S4883" s="3">
        <v>17</v>
      </c>
      <c r="T4883" s="3">
        <f>IF(AND(H4883&lt;5,S4883&gt;=VLOOKUP(A4883,anni!$A$1:$O$32,6,0)),1,0)</f>
        <v>0</v>
      </c>
    </row>
    <row r="4884" spans="1:20" x14ac:dyDescent="0.3">
      <c r="A4884" s="3">
        <v>2000</v>
      </c>
      <c r="B4884" s="3">
        <v>74</v>
      </c>
      <c r="C4884" s="3" t="s">
        <v>34</v>
      </c>
      <c r="D4884" s="3" t="s">
        <v>41</v>
      </c>
      <c r="E4884" s="3" t="s">
        <v>41</v>
      </c>
      <c r="F4884" s="3">
        <v>3674</v>
      </c>
      <c r="G4884" s="3">
        <f t="shared" si="231"/>
        <v>2000</v>
      </c>
      <c r="H4884" s="4">
        <v>5</v>
      </c>
      <c r="I4884" s="3" t="s">
        <v>36</v>
      </c>
      <c r="J4884" s="3">
        <v>2</v>
      </c>
      <c r="K4884" s="3">
        <v>2</v>
      </c>
      <c r="L4884" s="3">
        <v>4</v>
      </c>
      <c r="M4884" s="3">
        <v>0</v>
      </c>
      <c r="N4884" s="3">
        <v>0</v>
      </c>
      <c r="O4884" s="3">
        <v>0</v>
      </c>
      <c r="P4884" s="3">
        <f t="shared" si="230"/>
        <v>8</v>
      </c>
      <c r="Q4884" s="3">
        <v>155</v>
      </c>
      <c r="R4884" s="3">
        <f t="shared" si="229"/>
        <v>2</v>
      </c>
      <c r="S4884" s="3">
        <v>8</v>
      </c>
      <c r="T4884" s="3">
        <f>IF(AND(H4884&lt;5,S4884&gt;=VLOOKUP(A4884,anni!$A$1:$O$32,6,0)),1,0)</f>
        <v>0</v>
      </c>
    </row>
    <row r="4885" spans="1:20" x14ac:dyDescent="0.3">
      <c r="A4885" s="3">
        <v>2000</v>
      </c>
      <c r="B4885" s="3">
        <v>75</v>
      </c>
      <c r="C4885" s="3" t="s">
        <v>101</v>
      </c>
      <c r="D4885" s="3" t="s">
        <v>117</v>
      </c>
      <c r="E4885" s="3" t="s">
        <v>117</v>
      </c>
      <c r="F4885" s="3">
        <v>3805</v>
      </c>
      <c r="G4885" s="3">
        <f t="shared" si="231"/>
        <v>2000</v>
      </c>
      <c r="H4885" s="4">
        <v>5</v>
      </c>
      <c r="I4885" s="3" t="s">
        <v>36</v>
      </c>
      <c r="J4885" s="3">
        <v>0</v>
      </c>
      <c r="K4885" s="3">
        <v>0</v>
      </c>
      <c r="L4885" s="3">
        <v>0</v>
      </c>
      <c r="M4885" s="3">
        <v>0</v>
      </c>
      <c r="N4885" s="3">
        <v>0</v>
      </c>
      <c r="O4885" s="3">
        <v>0</v>
      </c>
      <c r="P4885" s="3">
        <f t="shared" si="230"/>
        <v>0</v>
      </c>
      <c r="Q4885" s="3">
        <v>279</v>
      </c>
      <c r="R4885" s="3">
        <f t="shared" si="229"/>
        <v>1</v>
      </c>
      <c r="S4885" s="3">
        <v>0</v>
      </c>
      <c r="T4885" s="3">
        <f>IF(AND(H4885&lt;5,S4885&gt;=VLOOKUP(A4885,anni!$A$1:$O$32,6,0)),1,0)</f>
        <v>0</v>
      </c>
    </row>
    <row r="4886" spans="1:20" x14ac:dyDescent="0.3">
      <c r="A4886" s="3">
        <v>2000</v>
      </c>
      <c r="B4886" s="3">
        <v>76</v>
      </c>
      <c r="C4886" s="3" t="s">
        <v>69</v>
      </c>
      <c r="D4886" s="3" t="s">
        <v>70</v>
      </c>
      <c r="E4886" s="3" t="s">
        <v>70</v>
      </c>
      <c r="F4886" s="3">
        <v>3806</v>
      </c>
      <c r="G4886" s="3">
        <f t="shared" si="231"/>
        <v>2000</v>
      </c>
      <c r="H4886" s="4">
        <v>5</v>
      </c>
      <c r="I4886" s="3" t="s">
        <v>36</v>
      </c>
      <c r="J4886" s="3">
        <v>3</v>
      </c>
      <c r="K4886" s="3">
        <v>1</v>
      </c>
      <c r="L4886" s="3">
        <v>2</v>
      </c>
      <c r="M4886" s="3">
        <v>0</v>
      </c>
      <c r="N4886" s="3">
        <v>0</v>
      </c>
      <c r="O4886" s="3">
        <v>1</v>
      </c>
      <c r="P4886" s="3">
        <f t="shared" si="230"/>
        <v>7</v>
      </c>
      <c r="Q4886" s="3">
        <v>174</v>
      </c>
      <c r="R4886" s="3">
        <f t="shared" si="229"/>
        <v>1</v>
      </c>
      <c r="S4886" s="3">
        <v>7</v>
      </c>
      <c r="T4886" s="3">
        <f>IF(AND(H4886&lt;5,S4886&gt;=VLOOKUP(A4886,anni!$A$1:$O$32,6,0)),1,0)</f>
        <v>0</v>
      </c>
    </row>
    <row r="4887" spans="1:20" x14ac:dyDescent="0.3">
      <c r="A4887" s="3">
        <v>2000</v>
      </c>
      <c r="B4887" s="3">
        <v>77</v>
      </c>
      <c r="C4887" s="3" t="s">
        <v>69</v>
      </c>
      <c r="D4887" s="3" t="s">
        <v>76</v>
      </c>
      <c r="E4887" s="3" t="s">
        <v>76</v>
      </c>
      <c r="F4887" s="3">
        <v>3807</v>
      </c>
      <c r="G4887" s="3">
        <f t="shared" si="231"/>
        <v>2000</v>
      </c>
      <c r="H4887" s="4">
        <v>5</v>
      </c>
      <c r="I4887" s="3" t="s">
        <v>36</v>
      </c>
      <c r="J4887" s="3">
        <v>6</v>
      </c>
      <c r="K4887" s="3">
        <v>0</v>
      </c>
      <c r="L4887" s="3">
        <v>7</v>
      </c>
      <c r="M4887" s="3">
        <v>0</v>
      </c>
      <c r="N4887" s="3">
        <v>0</v>
      </c>
      <c r="O4887" s="3">
        <v>1</v>
      </c>
      <c r="P4887" s="3">
        <f t="shared" si="230"/>
        <v>14</v>
      </c>
      <c r="Q4887" s="3">
        <v>84</v>
      </c>
      <c r="R4887" s="3">
        <f t="shared" si="229"/>
        <v>1</v>
      </c>
      <c r="S4887" s="3">
        <v>14</v>
      </c>
      <c r="T4887" s="3">
        <f>IF(AND(H4887&lt;5,S4887&gt;=VLOOKUP(A4887,anni!$A$1:$O$32,6,0)),1,0)</f>
        <v>0</v>
      </c>
    </row>
    <row r="4888" spans="1:20" x14ac:dyDescent="0.3">
      <c r="A4888" s="3">
        <v>2000</v>
      </c>
      <c r="B4888" s="3">
        <v>78</v>
      </c>
      <c r="C4888" s="3" t="s">
        <v>37</v>
      </c>
      <c r="D4888" s="3" t="s">
        <v>38</v>
      </c>
      <c r="E4888" s="3" t="s">
        <v>38</v>
      </c>
      <c r="F4888" s="3">
        <v>3967</v>
      </c>
      <c r="G4888" s="3">
        <f t="shared" si="231"/>
        <v>2000</v>
      </c>
      <c r="H4888" s="4">
        <v>2</v>
      </c>
      <c r="I4888" s="3" t="s">
        <v>31</v>
      </c>
      <c r="J4888" s="3">
        <v>5</v>
      </c>
      <c r="K4888" s="3">
        <v>7</v>
      </c>
      <c r="L4888" s="3">
        <v>0</v>
      </c>
      <c r="M4888" s="3">
        <v>0</v>
      </c>
      <c r="N4888" s="3">
        <v>0</v>
      </c>
      <c r="O4888" s="3">
        <v>0</v>
      </c>
      <c r="P4888" s="3">
        <f t="shared" si="230"/>
        <v>19.200000000000003</v>
      </c>
      <c r="Q4888" s="3">
        <v>101</v>
      </c>
      <c r="R4888" s="3">
        <f t="shared" si="229"/>
        <v>1</v>
      </c>
      <c r="S4888" s="3">
        <v>12</v>
      </c>
      <c r="T4888" s="3">
        <f>IF(AND(H4888&lt;5,S4888&gt;=VLOOKUP(A4888,anni!$A$1:$O$32,6,0)),1,0)</f>
        <v>0</v>
      </c>
    </row>
    <row r="4889" spans="1:20" x14ac:dyDescent="0.3">
      <c r="A4889" s="3">
        <v>2000</v>
      </c>
      <c r="B4889" s="3">
        <v>79</v>
      </c>
      <c r="C4889" s="3" t="s">
        <v>69</v>
      </c>
      <c r="D4889" s="3" t="s">
        <v>137</v>
      </c>
      <c r="E4889" s="3" t="s">
        <v>137</v>
      </c>
      <c r="F4889" s="3">
        <v>3808</v>
      </c>
      <c r="G4889" s="3">
        <f t="shared" si="231"/>
        <v>2000</v>
      </c>
      <c r="H4889" s="4">
        <v>5</v>
      </c>
      <c r="I4889" s="3" t="s">
        <v>36</v>
      </c>
      <c r="J4889" s="3">
        <v>0</v>
      </c>
      <c r="K4889" s="3">
        <v>1</v>
      </c>
      <c r="L4889" s="3">
        <v>4</v>
      </c>
      <c r="M4889" s="3">
        <v>0</v>
      </c>
      <c r="N4889" s="3">
        <v>0</v>
      </c>
      <c r="O4889" s="3">
        <v>0</v>
      </c>
      <c r="P4889" s="3">
        <f t="shared" si="230"/>
        <v>5</v>
      </c>
      <c r="Q4889" s="3">
        <v>213</v>
      </c>
      <c r="R4889" s="3">
        <f t="shared" si="229"/>
        <v>1</v>
      </c>
      <c r="S4889" s="3">
        <v>5</v>
      </c>
      <c r="T4889" s="3">
        <f>IF(AND(H4889&lt;5,S4889&gt;=VLOOKUP(A4889,anni!$A$1:$O$32,6,0)),1,0)</f>
        <v>0</v>
      </c>
    </row>
    <row r="4890" spans="1:20" x14ac:dyDescent="0.3">
      <c r="A4890" s="3">
        <v>2000</v>
      </c>
      <c r="B4890" s="3">
        <v>80</v>
      </c>
      <c r="C4890" s="3" t="s">
        <v>69</v>
      </c>
      <c r="D4890" s="3" t="s">
        <v>72</v>
      </c>
      <c r="E4890" s="3" t="s">
        <v>72</v>
      </c>
      <c r="F4890" s="3">
        <v>3743</v>
      </c>
      <c r="G4890" s="3">
        <f t="shared" si="231"/>
        <v>2000</v>
      </c>
      <c r="H4890" s="4">
        <v>4</v>
      </c>
      <c r="I4890" s="3" t="s">
        <v>36</v>
      </c>
      <c r="J4890" s="3">
        <v>5</v>
      </c>
      <c r="K4890" s="3">
        <v>7</v>
      </c>
      <c r="L4890" s="3">
        <v>7</v>
      </c>
      <c r="M4890" s="3">
        <v>0</v>
      </c>
      <c r="N4890" s="3">
        <v>3</v>
      </c>
      <c r="O4890" s="3">
        <v>0</v>
      </c>
      <c r="P4890" s="3">
        <f t="shared" si="230"/>
        <v>26.4</v>
      </c>
      <c r="Q4890" s="3">
        <v>18</v>
      </c>
      <c r="R4890" s="3">
        <f t="shared" si="229"/>
        <v>3</v>
      </c>
      <c r="S4890" s="3">
        <v>22</v>
      </c>
      <c r="T4890" s="3">
        <f>IF(AND(H4890&lt;5,S4890&gt;=VLOOKUP(A4890,anni!$A$1:$O$32,6,0)),1,0)</f>
        <v>0</v>
      </c>
    </row>
    <row r="4891" spans="1:20" x14ac:dyDescent="0.3">
      <c r="A4891" s="3">
        <v>2000</v>
      </c>
      <c r="B4891" s="3">
        <v>81</v>
      </c>
      <c r="C4891" s="3" t="s">
        <v>56</v>
      </c>
      <c r="D4891" s="3" t="s">
        <v>99</v>
      </c>
      <c r="E4891" s="3" t="s">
        <v>99</v>
      </c>
      <c r="F4891" s="3">
        <v>3809</v>
      </c>
      <c r="G4891" s="3">
        <f t="shared" si="231"/>
        <v>2000</v>
      </c>
      <c r="H4891" s="4">
        <v>5</v>
      </c>
      <c r="I4891" s="3" t="s">
        <v>36</v>
      </c>
      <c r="J4891" s="3">
        <v>2</v>
      </c>
      <c r="K4891" s="3">
        <v>0</v>
      </c>
      <c r="L4891" s="3">
        <v>4</v>
      </c>
      <c r="M4891" s="3">
        <v>3</v>
      </c>
      <c r="N4891" s="3">
        <v>0</v>
      </c>
      <c r="O4891" s="3">
        <v>1</v>
      </c>
      <c r="P4891" s="3">
        <f t="shared" si="230"/>
        <v>10</v>
      </c>
      <c r="Q4891" s="3">
        <v>128</v>
      </c>
      <c r="R4891" s="3">
        <f t="shared" si="229"/>
        <v>1</v>
      </c>
      <c r="S4891" s="3">
        <v>10</v>
      </c>
      <c r="T4891" s="3">
        <f>IF(AND(H4891&lt;5,S4891&gt;=VLOOKUP(A4891,anni!$A$1:$O$32,6,0)),1,0)</f>
        <v>0</v>
      </c>
    </row>
    <row r="4892" spans="1:20" x14ac:dyDescent="0.3">
      <c r="A4892" s="3">
        <v>2000</v>
      </c>
      <c r="B4892" s="3">
        <v>82</v>
      </c>
      <c r="C4892" s="3" t="s">
        <v>47</v>
      </c>
      <c r="D4892" s="3" t="s">
        <v>108</v>
      </c>
      <c r="E4892" s="3" t="s">
        <v>108</v>
      </c>
      <c r="F4892" s="3">
        <v>3896</v>
      </c>
      <c r="G4892" s="3">
        <f t="shared" si="231"/>
        <v>2000</v>
      </c>
      <c r="H4892" s="4">
        <v>4</v>
      </c>
      <c r="I4892" s="3" t="s">
        <v>36</v>
      </c>
      <c r="J4892" s="3">
        <v>3</v>
      </c>
      <c r="K4892" s="3">
        <v>2</v>
      </c>
      <c r="L4892" s="3">
        <v>7</v>
      </c>
      <c r="M4892" s="3">
        <v>0</v>
      </c>
      <c r="N4892" s="3">
        <v>3</v>
      </c>
      <c r="O4892" s="3">
        <v>2</v>
      </c>
      <c r="P4892" s="3">
        <f t="shared" si="230"/>
        <v>20.399999999999999</v>
      </c>
      <c r="Q4892" s="3">
        <v>51</v>
      </c>
      <c r="R4892" s="3">
        <f t="shared" si="229"/>
        <v>2</v>
      </c>
      <c r="S4892" s="3">
        <v>17</v>
      </c>
      <c r="T4892" s="3">
        <f>IF(AND(H4892&lt;5,S4892&gt;=VLOOKUP(A4892,anni!$A$1:$O$32,6,0)),1,0)</f>
        <v>0</v>
      </c>
    </row>
    <row r="4893" spans="1:20" x14ac:dyDescent="0.3">
      <c r="A4893" s="3">
        <v>2000</v>
      </c>
      <c r="B4893" s="3">
        <v>83</v>
      </c>
      <c r="C4893" s="3" t="s">
        <v>34</v>
      </c>
      <c r="D4893" s="3" t="s">
        <v>64</v>
      </c>
      <c r="E4893" s="3" t="s">
        <v>64</v>
      </c>
      <c r="F4893" s="3">
        <v>3512</v>
      </c>
      <c r="G4893" s="3">
        <f t="shared" si="231"/>
        <v>2000</v>
      </c>
      <c r="H4893" s="4">
        <v>5</v>
      </c>
      <c r="I4893" s="3" t="s">
        <v>36</v>
      </c>
      <c r="J4893" s="3">
        <v>7</v>
      </c>
      <c r="K4893" s="3">
        <v>1</v>
      </c>
      <c r="L4893" s="3">
        <v>7</v>
      </c>
      <c r="M4893" s="3">
        <v>1</v>
      </c>
      <c r="N4893" s="3">
        <v>0</v>
      </c>
      <c r="O4893" s="3">
        <v>1</v>
      </c>
      <c r="P4893" s="3">
        <f t="shared" si="230"/>
        <v>17</v>
      </c>
      <c r="Q4893" s="3">
        <v>51</v>
      </c>
      <c r="R4893" s="3">
        <f t="shared" si="229"/>
        <v>3</v>
      </c>
      <c r="S4893" s="3">
        <v>17</v>
      </c>
      <c r="T4893" s="3">
        <f>IF(AND(H4893&lt;5,S4893&gt;=VLOOKUP(A4893,anni!$A$1:$O$32,6,0)),1,0)</f>
        <v>0</v>
      </c>
    </row>
    <row r="4894" spans="1:20" x14ac:dyDescent="0.3">
      <c r="A4894" s="3">
        <v>2000</v>
      </c>
      <c r="B4894" s="3">
        <v>84</v>
      </c>
      <c r="C4894" s="3" t="s">
        <v>50</v>
      </c>
      <c r="D4894" s="3" t="s">
        <v>51</v>
      </c>
      <c r="E4894" s="3" t="s">
        <v>51</v>
      </c>
      <c r="F4894" s="3">
        <v>3968</v>
      </c>
      <c r="G4894" s="3">
        <f t="shared" si="231"/>
        <v>2000</v>
      </c>
      <c r="H4894" s="4">
        <v>2</v>
      </c>
      <c r="I4894" s="3" t="s">
        <v>31</v>
      </c>
      <c r="J4894" s="3">
        <v>1</v>
      </c>
      <c r="K4894" s="3">
        <v>1</v>
      </c>
      <c r="L4894" s="3">
        <v>0</v>
      </c>
      <c r="M4894" s="3">
        <v>0</v>
      </c>
      <c r="N4894" s="3">
        <v>0</v>
      </c>
      <c r="O4894" s="3">
        <v>0</v>
      </c>
      <c r="P4894" s="3">
        <f t="shared" si="230"/>
        <v>3.2</v>
      </c>
      <c r="Q4894" s="3">
        <v>254</v>
      </c>
      <c r="R4894" s="3">
        <f t="shared" si="229"/>
        <v>1</v>
      </c>
      <c r="S4894" s="3">
        <v>2</v>
      </c>
      <c r="T4894" s="3">
        <f>IF(AND(H4894&lt;5,S4894&gt;=VLOOKUP(A4894,anni!$A$1:$O$32,6,0)),1,0)</f>
        <v>0</v>
      </c>
    </row>
    <row r="4895" spans="1:20" x14ac:dyDescent="0.3">
      <c r="A4895" s="3">
        <v>2000</v>
      </c>
      <c r="B4895" s="3">
        <v>85</v>
      </c>
      <c r="C4895" s="3" t="s">
        <v>32</v>
      </c>
      <c r="D4895" s="3" t="s">
        <v>61</v>
      </c>
      <c r="E4895" s="3" t="s">
        <v>61</v>
      </c>
      <c r="F4895" s="3">
        <v>3810</v>
      </c>
      <c r="G4895" s="3">
        <f t="shared" si="231"/>
        <v>2000</v>
      </c>
      <c r="H4895" s="4">
        <v>5</v>
      </c>
      <c r="I4895" s="3" t="s">
        <v>36</v>
      </c>
      <c r="J4895" s="3">
        <v>3</v>
      </c>
      <c r="K4895" s="3">
        <v>2</v>
      </c>
      <c r="L4895" s="3">
        <v>7</v>
      </c>
      <c r="M4895" s="3">
        <v>1</v>
      </c>
      <c r="N4895" s="3">
        <v>0</v>
      </c>
      <c r="O4895" s="3">
        <v>1</v>
      </c>
      <c r="P4895" s="3">
        <f t="shared" si="230"/>
        <v>14</v>
      </c>
      <c r="Q4895" s="3">
        <v>84</v>
      </c>
      <c r="R4895" s="3">
        <f t="shared" si="229"/>
        <v>1</v>
      </c>
      <c r="S4895" s="3">
        <v>14</v>
      </c>
      <c r="T4895" s="3">
        <f>IF(AND(H4895&lt;5,S4895&gt;=VLOOKUP(A4895,anni!$A$1:$O$32,6,0)),1,0)</f>
        <v>0</v>
      </c>
    </row>
    <row r="4896" spans="1:20" x14ac:dyDescent="0.3">
      <c r="A4896" s="3">
        <v>2000</v>
      </c>
      <c r="B4896" s="3">
        <v>87</v>
      </c>
      <c r="C4896" s="3" t="s">
        <v>59</v>
      </c>
      <c r="D4896" s="3" t="s">
        <v>60</v>
      </c>
      <c r="E4896" s="3" t="s">
        <v>60</v>
      </c>
      <c r="F4896" s="3">
        <v>3773</v>
      </c>
      <c r="G4896" s="3">
        <f t="shared" si="231"/>
        <v>2000</v>
      </c>
      <c r="H4896" s="4">
        <v>3</v>
      </c>
      <c r="I4896" s="3" t="s">
        <v>36</v>
      </c>
      <c r="J4896" s="3">
        <v>5</v>
      </c>
      <c r="K4896" s="3">
        <v>7</v>
      </c>
      <c r="L4896" s="3">
        <v>7</v>
      </c>
      <c r="M4896" s="3">
        <v>6</v>
      </c>
      <c r="N4896" s="3">
        <v>4</v>
      </c>
      <c r="O4896" s="3">
        <v>1</v>
      </c>
      <c r="P4896" s="3">
        <f t="shared" si="230"/>
        <v>42</v>
      </c>
      <c r="Q4896" s="3">
        <v>4</v>
      </c>
      <c r="R4896" s="3">
        <f t="shared" si="229"/>
        <v>4</v>
      </c>
      <c r="S4896" s="3">
        <v>30</v>
      </c>
      <c r="T4896" s="3">
        <f>IF(AND(H4896&lt;5,S4896&gt;=VLOOKUP(A4896,anni!$A$1:$O$32,6,0)),1,0)</f>
        <v>0</v>
      </c>
    </row>
    <row r="4897" spans="1:20" x14ac:dyDescent="0.3">
      <c r="A4897" s="3">
        <v>2000</v>
      </c>
      <c r="B4897" s="3">
        <v>88</v>
      </c>
      <c r="C4897" s="3" t="s">
        <v>43</v>
      </c>
      <c r="D4897" s="3" t="s">
        <v>44</v>
      </c>
      <c r="E4897" s="3" t="s">
        <v>44</v>
      </c>
      <c r="F4897" s="3">
        <v>3811</v>
      </c>
      <c r="G4897" s="3">
        <f t="shared" si="231"/>
        <v>2000</v>
      </c>
      <c r="H4897" s="4">
        <v>5</v>
      </c>
      <c r="I4897" s="3" t="s">
        <v>36</v>
      </c>
      <c r="J4897" s="3">
        <v>2</v>
      </c>
      <c r="K4897" s="3">
        <v>1</v>
      </c>
      <c r="L4897" s="3">
        <v>3</v>
      </c>
      <c r="M4897" s="3">
        <v>0</v>
      </c>
      <c r="N4897" s="3">
        <v>3</v>
      </c>
      <c r="O4897" s="3">
        <v>0</v>
      </c>
      <c r="P4897" s="3">
        <f t="shared" si="230"/>
        <v>9</v>
      </c>
      <c r="Q4897" s="3">
        <v>143</v>
      </c>
      <c r="R4897" s="3">
        <f t="shared" ref="R4897:R4960" si="232">COUNTIF($F$609:$F$5991,F4897)</f>
        <v>1</v>
      </c>
      <c r="S4897" s="3">
        <v>9</v>
      </c>
      <c r="T4897" s="3">
        <f>IF(AND(H4897&lt;5,S4897&gt;=VLOOKUP(A4897,anni!$A$1:$O$32,6,0)),1,0)</f>
        <v>0</v>
      </c>
    </row>
    <row r="4898" spans="1:20" x14ac:dyDescent="0.3">
      <c r="A4898" s="3">
        <v>2000</v>
      </c>
      <c r="B4898" s="3">
        <v>86</v>
      </c>
      <c r="C4898" s="3" t="s">
        <v>53</v>
      </c>
      <c r="D4898" s="3" t="s">
        <v>113</v>
      </c>
      <c r="E4898" s="3" t="s">
        <v>113</v>
      </c>
      <c r="F4898" s="3">
        <v>3969</v>
      </c>
      <c r="G4898" s="3">
        <f t="shared" si="231"/>
        <v>2000</v>
      </c>
      <c r="H4898" s="4">
        <v>2</v>
      </c>
      <c r="I4898" s="3" t="s">
        <v>31</v>
      </c>
      <c r="J4898" s="3">
        <v>2</v>
      </c>
      <c r="K4898" s="3">
        <v>0</v>
      </c>
      <c r="L4898" s="3">
        <v>3</v>
      </c>
      <c r="M4898" s="3">
        <v>0</v>
      </c>
      <c r="N4898" s="3">
        <v>0</v>
      </c>
      <c r="O4898" s="3">
        <v>2</v>
      </c>
      <c r="P4898" s="3">
        <f t="shared" si="230"/>
        <v>11.200000000000001</v>
      </c>
      <c r="Q4898" s="3">
        <v>174</v>
      </c>
      <c r="R4898" s="3">
        <f t="shared" si="232"/>
        <v>4</v>
      </c>
      <c r="S4898" s="3">
        <v>7</v>
      </c>
      <c r="T4898" s="3">
        <f>IF(AND(H4898&lt;5,S4898&gt;=VLOOKUP(A4898,anni!$A$1:$O$32,6,0)),1,0)</f>
        <v>0</v>
      </c>
    </row>
    <row r="4899" spans="1:20" x14ac:dyDescent="0.3">
      <c r="A4899" s="3">
        <v>2000</v>
      </c>
      <c r="B4899" s="3">
        <v>89</v>
      </c>
      <c r="C4899" s="3" t="s">
        <v>50</v>
      </c>
      <c r="D4899" s="3" t="s">
        <v>51</v>
      </c>
      <c r="E4899" s="3" t="s">
        <v>51</v>
      </c>
      <c r="F4899" s="3">
        <v>3812</v>
      </c>
      <c r="G4899" s="3">
        <f t="shared" si="231"/>
        <v>2000</v>
      </c>
      <c r="H4899" s="4">
        <v>5</v>
      </c>
      <c r="I4899" s="3" t="s">
        <v>36</v>
      </c>
      <c r="J4899" s="3">
        <v>7</v>
      </c>
      <c r="K4899" s="3">
        <v>0</v>
      </c>
      <c r="L4899" s="3">
        <v>4</v>
      </c>
      <c r="M4899" s="3">
        <v>0</v>
      </c>
      <c r="N4899" s="3">
        <v>3</v>
      </c>
      <c r="O4899" s="3">
        <v>0</v>
      </c>
      <c r="P4899" s="3">
        <f t="shared" ref="P4899:P4962" si="233">IF(T4899=0,IF(S4899=-1,-1,S4899*HLOOKUP(H4899,$U$1:$Y$2,2,0)),0)</f>
        <v>14</v>
      </c>
      <c r="Q4899" s="3">
        <v>84</v>
      </c>
      <c r="R4899" s="3">
        <f t="shared" si="232"/>
        <v>1</v>
      </c>
      <c r="S4899" s="3">
        <v>14</v>
      </c>
      <c r="T4899" s="3">
        <f>IF(AND(H4899&lt;5,S4899&gt;=VLOOKUP(A4899,anni!$A$1:$O$32,6,0)),1,0)</f>
        <v>0</v>
      </c>
    </row>
    <row r="4900" spans="1:20" x14ac:dyDescent="0.3">
      <c r="A4900" s="3">
        <v>2000</v>
      </c>
      <c r="B4900" s="3">
        <v>90</v>
      </c>
      <c r="C4900" s="3" t="s">
        <v>53</v>
      </c>
      <c r="D4900" s="3" t="s">
        <v>113</v>
      </c>
      <c r="E4900" s="3" t="s">
        <v>113</v>
      </c>
      <c r="F4900" s="3">
        <v>3813</v>
      </c>
      <c r="G4900" s="3">
        <f t="shared" si="231"/>
        <v>2000</v>
      </c>
      <c r="H4900" s="4">
        <v>5</v>
      </c>
      <c r="I4900" s="3" t="s">
        <v>36</v>
      </c>
      <c r="J4900" s="3">
        <v>5</v>
      </c>
      <c r="K4900" s="3">
        <v>0</v>
      </c>
      <c r="L4900" s="3">
        <v>0</v>
      </c>
      <c r="M4900" s="3">
        <v>0</v>
      </c>
      <c r="N4900" s="3">
        <v>0</v>
      </c>
      <c r="O4900" s="3">
        <v>1</v>
      </c>
      <c r="P4900" s="3">
        <f t="shared" si="233"/>
        <v>6</v>
      </c>
      <c r="Q4900" s="3">
        <v>190</v>
      </c>
      <c r="R4900" s="3">
        <f t="shared" si="232"/>
        <v>1</v>
      </c>
      <c r="S4900" s="3">
        <v>6</v>
      </c>
      <c r="T4900" s="3">
        <f>IF(AND(H4900&lt;5,S4900&gt;=VLOOKUP(A4900,anni!$A$1:$O$32,6,0)),1,0)</f>
        <v>0</v>
      </c>
    </row>
    <row r="4901" spans="1:20" x14ac:dyDescent="0.3">
      <c r="A4901" s="3">
        <v>2000</v>
      </c>
      <c r="B4901" s="3">
        <v>91</v>
      </c>
      <c r="C4901" s="3" t="s">
        <v>56</v>
      </c>
      <c r="D4901" s="3" t="s">
        <v>99</v>
      </c>
      <c r="E4901" s="3" t="s">
        <v>99</v>
      </c>
      <c r="F4901" s="3">
        <v>3944</v>
      </c>
      <c r="G4901" s="3">
        <f t="shared" si="231"/>
        <v>2000</v>
      </c>
      <c r="H4901" s="4">
        <v>3</v>
      </c>
      <c r="I4901" s="3" t="s">
        <v>36</v>
      </c>
      <c r="J4901" s="3">
        <v>4</v>
      </c>
      <c r="K4901" s="3">
        <v>2</v>
      </c>
      <c r="L4901" s="3">
        <v>3</v>
      </c>
      <c r="M4901" s="3">
        <v>1</v>
      </c>
      <c r="N4901" s="3">
        <v>2</v>
      </c>
      <c r="O4901" s="3">
        <v>0</v>
      </c>
      <c r="P4901" s="3">
        <f t="shared" si="233"/>
        <v>16.799999999999997</v>
      </c>
      <c r="Q4901" s="3">
        <v>101</v>
      </c>
      <c r="R4901" s="3">
        <f t="shared" si="232"/>
        <v>1</v>
      </c>
      <c r="S4901" s="3">
        <v>12</v>
      </c>
      <c r="T4901" s="3">
        <f>IF(AND(H4901&lt;5,S4901&gt;=VLOOKUP(A4901,anni!$A$1:$O$32,6,0)),1,0)</f>
        <v>0</v>
      </c>
    </row>
    <row r="4902" spans="1:20" x14ac:dyDescent="0.3">
      <c r="A4902" s="3">
        <v>2000</v>
      </c>
      <c r="B4902" s="3">
        <v>92</v>
      </c>
      <c r="C4902" s="3" t="s">
        <v>47</v>
      </c>
      <c r="D4902" s="3" t="s">
        <v>105</v>
      </c>
      <c r="E4902" s="3" t="s">
        <v>105</v>
      </c>
      <c r="F4902" s="3">
        <v>3814</v>
      </c>
      <c r="G4902" s="3">
        <f t="shared" si="231"/>
        <v>2000</v>
      </c>
      <c r="H4902" s="4">
        <v>5</v>
      </c>
      <c r="I4902" s="3" t="s">
        <v>36</v>
      </c>
      <c r="J4902" s="3">
        <v>2</v>
      </c>
      <c r="K4902" s="3">
        <v>1</v>
      </c>
      <c r="L4902" s="3">
        <v>0</v>
      </c>
      <c r="M4902" s="3">
        <v>0</v>
      </c>
      <c r="N4902" s="3">
        <v>3</v>
      </c>
      <c r="O4902" s="3">
        <v>0</v>
      </c>
      <c r="P4902" s="3">
        <f t="shared" si="233"/>
        <v>6</v>
      </c>
      <c r="Q4902" s="3">
        <v>190</v>
      </c>
      <c r="R4902" s="3">
        <f t="shared" si="232"/>
        <v>1</v>
      </c>
      <c r="S4902" s="3">
        <v>6</v>
      </c>
      <c r="T4902" s="3">
        <f>IF(AND(H4902&lt;5,S4902&gt;=VLOOKUP(A4902,anni!$A$1:$O$32,6,0)),1,0)</f>
        <v>0</v>
      </c>
    </row>
    <row r="4903" spans="1:20" x14ac:dyDescent="0.3">
      <c r="A4903" s="3">
        <v>2000</v>
      </c>
      <c r="B4903" s="3">
        <v>93</v>
      </c>
      <c r="C4903" s="3" t="s">
        <v>56</v>
      </c>
      <c r="D4903" s="3" t="s">
        <v>99</v>
      </c>
      <c r="E4903" s="3" t="s">
        <v>99</v>
      </c>
      <c r="F4903" s="3">
        <v>3815</v>
      </c>
      <c r="G4903" s="3">
        <f t="shared" si="231"/>
        <v>2000</v>
      </c>
      <c r="H4903" s="4">
        <v>5</v>
      </c>
      <c r="I4903" s="3" t="s">
        <v>36</v>
      </c>
      <c r="J4903" s="3">
        <v>3</v>
      </c>
      <c r="K4903" s="3">
        <v>0</v>
      </c>
      <c r="L4903" s="3">
        <v>3</v>
      </c>
      <c r="M4903" s="3">
        <v>0</v>
      </c>
      <c r="N4903" s="3">
        <v>0</v>
      </c>
      <c r="O4903" s="3">
        <v>0</v>
      </c>
      <c r="P4903" s="3">
        <f t="shared" si="233"/>
        <v>6</v>
      </c>
      <c r="Q4903" s="3">
        <v>190</v>
      </c>
      <c r="R4903" s="3">
        <f t="shared" si="232"/>
        <v>1</v>
      </c>
      <c r="S4903" s="3">
        <v>6</v>
      </c>
      <c r="T4903" s="3">
        <f>IF(AND(H4903&lt;5,S4903&gt;=VLOOKUP(A4903,anni!$A$1:$O$32,6,0)),1,0)</f>
        <v>0</v>
      </c>
    </row>
    <row r="4904" spans="1:20" x14ac:dyDescent="0.3">
      <c r="A4904" s="3">
        <v>2000</v>
      </c>
      <c r="B4904" s="3">
        <v>94</v>
      </c>
      <c r="C4904" s="3" t="s">
        <v>56</v>
      </c>
      <c r="D4904" s="3" t="s">
        <v>71</v>
      </c>
      <c r="E4904" s="3" t="s">
        <v>71</v>
      </c>
      <c r="F4904" s="3">
        <v>3816</v>
      </c>
      <c r="G4904" s="3">
        <f t="shared" si="231"/>
        <v>2000</v>
      </c>
      <c r="H4904" s="4">
        <v>5</v>
      </c>
      <c r="I4904" s="3" t="s">
        <v>36</v>
      </c>
      <c r="J4904" s="3">
        <v>6</v>
      </c>
      <c r="K4904" s="3">
        <v>1</v>
      </c>
      <c r="L4904" s="3">
        <v>7</v>
      </c>
      <c r="M4904" s="3">
        <v>6</v>
      </c>
      <c r="N4904" s="3">
        <v>0</v>
      </c>
      <c r="O4904" s="3">
        <v>2</v>
      </c>
      <c r="P4904" s="3">
        <f t="shared" si="233"/>
        <v>22</v>
      </c>
      <c r="Q4904" s="3">
        <v>18</v>
      </c>
      <c r="R4904" s="3">
        <f t="shared" si="232"/>
        <v>1</v>
      </c>
      <c r="S4904" s="3">
        <v>22</v>
      </c>
      <c r="T4904" s="3">
        <f>IF(AND(H4904&lt;5,S4904&gt;=VLOOKUP(A4904,anni!$A$1:$O$32,6,0)),1,0)</f>
        <v>0</v>
      </c>
    </row>
    <row r="4905" spans="1:20" x14ac:dyDescent="0.3">
      <c r="A4905" s="3">
        <v>2000</v>
      </c>
      <c r="B4905" s="3">
        <v>95</v>
      </c>
      <c r="C4905" s="3" t="s">
        <v>53</v>
      </c>
      <c r="D4905" s="3" t="s">
        <v>98</v>
      </c>
      <c r="E4905" s="3" t="s">
        <v>98</v>
      </c>
      <c r="F4905" s="3">
        <v>3897</v>
      </c>
      <c r="G4905" s="3">
        <f t="shared" si="231"/>
        <v>2000</v>
      </c>
      <c r="H4905" s="4">
        <v>4</v>
      </c>
      <c r="I4905" s="3" t="s">
        <v>36</v>
      </c>
      <c r="J4905" s="3">
        <v>5</v>
      </c>
      <c r="K4905" s="3">
        <v>0</v>
      </c>
      <c r="L4905" s="3">
        <v>7</v>
      </c>
      <c r="M4905" s="3">
        <v>0</v>
      </c>
      <c r="N4905" s="3">
        <v>0</v>
      </c>
      <c r="O4905" s="3">
        <v>0</v>
      </c>
      <c r="P4905" s="3">
        <f t="shared" si="233"/>
        <v>14.399999999999999</v>
      </c>
      <c r="Q4905" s="3">
        <v>101</v>
      </c>
      <c r="R4905" s="3">
        <f t="shared" si="232"/>
        <v>2</v>
      </c>
      <c r="S4905" s="3">
        <v>12</v>
      </c>
      <c r="T4905" s="3">
        <f>IF(AND(H4905&lt;5,S4905&gt;=VLOOKUP(A4905,anni!$A$1:$O$32,6,0)),1,0)</f>
        <v>0</v>
      </c>
    </row>
    <row r="4906" spans="1:20" x14ac:dyDescent="0.3">
      <c r="A4906" s="3">
        <v>2000</v>
      </c>
      <c r="B4906" s="3">
        <v>96</v>
      </c>
      <c r="C4906" s="3" t="s">
        <v>43</v>
      </c>
      <c r="D4906" s="3" t="s">
        <v>91</v>
      </c>
      <c r="E4906" s="3" t="s">
        <v>91</v>
      </c>
      <c r="F4906" s="3">
        <v>3898</v>
      </c>
      <c r="G4906" s="3">
        <f t="shared" si="231"/>
        <v>2000</v>
      </c>
      <c r="H4906" s="4">
        <v>4</v>
      </c>
      <c r="I4906" s="3" t="s">
        <v>36</v>
      </c>
      <c r="J4906" s="3">
        <v>0</v>
      </c>
      <c r="K4906" s="3">
        <v>0</v>
      </c>
      <c r="L4906" s="3">
        <v>0</v>
      </c>
      <c r="M4906" s="3">
        <v>0</v>
      </c>
      <c r="N4906" s="3">
        <v>0</v>
      </c>
      <c r="O4906" s="3">
        <v>1</v>
      </c>
      <c r="P4906" s="3">
        <f t="shared" si="233"/>
        <v>1.2</v>
      </c>
      <c r="Q4906" s="3">
        <v>263</v>
      </c>
      <c r="R4906" s="3">
        <f t="shared" si="232"/>
        <v>1</v>
      </c>
      <c r="S4906" s="3">
        <v>1</v>
      </c>
      <c r="T4906" s="3">
        <f>IF(AND(H4906&lt;5,S4906&gt;=VLOOKUP(A4906,anni!$A$1:$O$32,6,0)),1,0)</f>
        <v>0</v>
      </c>
    </row>
    <row r="4907" spans="1:20" x14ac:dyDescent="0.3">
      <c r="A4907" s="3">
        <v>2000</v>
      </c>
      <c r="B4907" s="3">
        <v>97</v>
      </c>
      <c r="C4907" s="3" t="s">
        <v>53</v>
      </c>
      <c r="D4907" s="3" t="s">
        <v>98</v>
      </c>
      <c r="E4907" s="3" t="s">
        <v>98</v>
      </c>
      <c r="F4907" s="3">
        <v>3945</v>
      </c>
      <c r="G4907" s="3">
        <f t="shared" si="231"/>
        <v>2000</v>
      </c>
      <c r="H4907" s="4">
        <v>3</v>
      </c>
      <c r="I4907" s="3" t="s">
        <v>36</v>
      </c>
      <c r="J4907" s="3">
        <v>6</v>
      </c>
      <c r="K4907" s="3">
        <v>0</v>
      </c>
      <c r="L4907" s="3">
        <v>3</v>
      </c>
      <c r="M4907" s="3">
        <v>1</v>
      </c>
      <c r="N4907" s="3">
        <v>0</v>
      </c>
      <c r="O4907" s="3">
        <v>0</v>
      </c>
      <c r="P4907" s="3">
        <f t="shared" si="233"/>
        <v>14</v>
      </c>
      <c r="Q4907" s="3">
        <v>128</v>
      </c>
      <c r="R4907" s="3">
        <f t="shared" si="232"/>
        <v>2</v>
      </c>
      <c r="S4907" s="3">
        <v>10</v>
      </c>
      <c r="T4907" s="3">
        <f>IF(AND(H4907&lt;5,S4907&gt;=VLOOKUP(A4907,anni!$A$1:$O$32,6,0)),1,0)</f>
        <v>0</v>
      </c>
    </row>
    <row r="4908" spans="1:20" x14ac:dyDescent="0.3">
      <c r="A4908" s="3">
        <v>2000</v>
      </c>
      <c r="B4908" s="3">
        <v>98</v>
      </c>
      <c r="C4908" s="3" t="s">
        <v>56</v>
      </c>
      <c r="D4908" s="3" t="s">
        <v>93</v>
      </c>
      <c r="E4908" s="3" t="s">
        <v>93</v>
      </c>
      <c r="F4908" s="3">
        <v>3514</v>
      </c>
      <c r="G4908" s="3">
        <f t="shared" si="231"/>
        <v>2000</v>
      </c>
      <c r="H4908" s="4">
        <v>5</v>
      </c>
      <c r="I4908" s="3" t="s">
        <v>36</v>
      </c>
      <c r="J4908" s="3">
        <v>7</v>
      </c>
      <c r="K4908" s="3">
        <v>0</v>
      </c>
      <c r="L4908" s="3">
        <v>7</v>
      </c>
      <c r="M4908" s="3">
        <v>0</v>
      </c>
      <c r="N4908" s="3">
        <v>0</v>
      </c>
      <c r="O4908" s="3">
        <v>1</v>
      </c>
      <c r="P4908" s="3">
        <f t="shared" si="233"/>
        <v>15</v>
      </c>
      <c r="Q4908" s="3">
        <v>69</v>
      </c>
      <c r="R4908" s="3">
        <f t="shared" si="232"/>
        <v>3</v>
      </c>
      <c r="S4908" s="3">
        <v>15</v>
      </c>
      <c r="T4908" s="3">
        <f>IF(AND(H4908&lt;5,S4908&gt;=VLOOKUP(A4908,anni!$A$1:$O$32,6,0)),1,0)</f>
        <v>0</v>
      </c>
    </row>
    <row r="4909" spans="1:20" x14ac:dyDescent="0.3">
      <c r="A4909" s="3">
        <v>2000</v>
      </c>
      <c r="B4909" s="3">
        <v>99</v>
      </c>
      <c r="C4909" s="3" t="s">
        <v>45</v>
      </c>
      <c r="D4909" s="3" t="s">
        <v>49</v>
      </c>
      <c r="E4909" s="3" t="s">
        <v>49</v>
      </c>
      <c r="F4909" s="3">
        <v>3970</v>
      </c>
      <c r="G4909" s="3">
        <f t="shared" si="231"/>
        <v>2000</v>
      </c>
      <c r="H4909" s="4">
        <v>2</v>
      </c>
      <c r="I4909" s="3" t="s">
        <v>31</v>
      </c>
      <c r="J4909" s="3">
        <v>6</v>
      </c>
      <c r="K4909" s="3">
        <v>7</v>
      </c>
      <c r="L4909" s="3">
        <v>7</v>
      </c>
      <c r="M4909" s="3">
        <v>1</v>
      </c>
      <c r="N4909" s="3">
        <v>0</v>
      </c>
      <c r="O4909" s="3">
        <v>0</v>
      </c>
      <c r="P4909" s="3">
        <f t="shared" si="233"/>
        <v>33.6</v>
      </c>
      <c r="Q4909" s="3">
        <v>26</v>
      </c>
      <c r="R4909" s="3">
        <f t="shared" si="232"/>
        <v>4</v>
      </c>
      <c r="S4909" s="3">
        <v>21</v>
      </c>
      <c r="T4909" s="3">
        <f>IF(AND(H4909&lt;5,S4909&gt;=VLOOKUP(A4909,anni!$A$1:$O$32,6,0)),1,0)</f>
        <v>0</v>
      </c>
    </row>
    <row r="4910" spans="1:20" x14ac:dyDescent="0.3">
      <c r="A4910" s="3">
        <v>2000</v>
      </c>
      <c r="B4910" s="3">
        <v>100</v>
      </c>
      <c r="C4910" s="3" t="s">
        <v>37</v>
      </c>
      <c r="D4910" s="3" t="s">
        <v>115</v>
      </c>
      <c r="E4910" s="3" t="s">
        <v>115</v>
      </c>
      <c r="F4910" s="3">
        <v>3971</v>
      </c>
      <c r="G4910" s="3">
        <f t="shared" si="231"/>
        <v>2000</v>
      </c>
      <c r="H4910" s="4">
        <v>2</v>
      </c>
      <c r="I4910" s="3" t="s">
        <v>31</v>
      </c>
      <c r="J4910" s="3">
        <v>3</v>
      </c>
      <c r="K4910" s="3">
        <v>0</v>
      </c>
      <c r="L4910" s="3">
        <v>0</v>
      </c>
      <c r="M4910" s="3">
        <v>0</v>
      </c>
      <c r="N4910" s="3">
        <v>0</v>
      </c>
      <c r="O4910" s="3">
        <v>0</v>
      </c>
      <c r="P4910" s="3">
        <f t="shared" si="233"/>
        <v>4.8000000000000007</v>
      </c>
      <c r="Q4910" s="3">
        <v>240</v>
      </c>
      <c r="R4910" s="3">
        <f t="shared" si="232"/>
        <v>1</v>
      </c>
      <c r="S4910" s="3">
        <v>3</v>
      </c>
      <c r="T4910" s="3">
        <f>IF(AND(H4910&lt;5,S4910&gt;=VLOOKUP(A4910,anni!$A$1:$O$32,6,0)),1,0)</f>
        <v>0</v>
      </c>
    </row>
    <row r="4911" spans="1:20" x14ac:dyDescent="0.3">
      <c r="A4911" s="3">
        <v>2000</v>
      </c>
      <c r="B4911" s="3">
        <v>101</v>
      </c>
      <c r="C4911" s="3" t="s">
        <v>34</v>
      </c>
      <c r="D4911" s="3" t="s">
        <v>97</v>
      </c>
      <c r="E4911" s="3" t="s">
        <v>97</v>
      </c>
      <c r="F4911" s="3">
        <v>3680</v>
      </c>
      <c r="G4911" s="3">
        <f t="shared" si="231"/>
        <v>2000</v>
      </c>
      <c r="H4911" s="4">
        <v>5</v>
      </c>
      <c r="I4911" s="3" t="s">
        <v>36</v>
      </c>
      <c r="J4911" s="3">
        <v>7</v>
      </c>
      <c r="K4911" s="3">
        <v>6</v>
      </c>
      <c r="L4911" s="3">
        <v>7</v>
      </c>
      <c r="M4911" s="3">
        <v>1</v>
      </c>
      <c r="N4911" s="3">
        <v>2</v>
      </c>
      <c r="O4911" s="3">
        <v>1</v>
      </c>
      <c r="P4911" s="3">
        <f t="shared" si="233"/>
        <v>24</v>
      </c>
      <c r="Q4911" s="3">
        <v>13</v>
      </c>
      <c r="R4911" s="3">
        <f t="shared" si="232"/>
        <v>2</v>
      </c>
      <c r="S4911" s="3">
        <v>24</v>
      </c>
      <c r="T4911" s="3">
        <f>IF(AND(H4911&lt;5,S4911&gt;=VLOOKUP(A4911,anni!$A$1:$O$32,6,0)),1,0)</f>
        <v>0</v>
      </c>
    </row>
    <row r="4912" spans="1:20" x14ac:dyDescent="0.3">
      <c r="A4912" s="3">
        <v>2000</v>
      </c>
      <c r="B4912" s="3">
        <v>102</v>
      </c>
      <c r="C4912" s="3" t="s">
        <v>39</v>
      </c>
      <c r="D4912" s="3" t="s">
        <v>40</v>
      </c>
      <c r="E4912" s="3" t="s">
        <v>40</v>
      </c>
      <c r="F4912" s="3">
        <v>3817</v>
      </c>
      <c r="G4912" s="3">
        <f t="shared" si="231"/>
        <v>2000</v>
      </c>
      <c r="H4912" s="4">
        <v>5</v>
      </c>
      <c r="I4912" s="3" t="s">
        <v>36</v>
      </c>
      <c r="J4912" s="3">
        <v>1</v>
      </c>
      <c r="K4912" s="3">
        <v>1</v>
      </c>
      <c r="L4912" s="3">
        <v>0</v>
      </c>
      <c r="M4912" s="3">
        <v>0</v>
      </c>
      <c r="N4912" s="3">
        <v>0</v>
      </c>
      <c r="O4912" s="3">
        <v>1</v>
      </c>
      <c r="P4912" s="3">
        <f t="shared" si="233"/>
        <v>3</v>
      </c>
      <c r="Q4912" s="3">
        <v>240</v>
      </c>
      <c r="R4912" s="3">
        <f t="shared" si="232"/>
        <v>1</v>
      </c>
      <c r="S4912" s="3">
        <v>3</v>
      </c>
      <c r="T4912" s="3">
        <f>IF(AND(H4912&lt;5,S4912&gt;=VLOOKUP(A4912,anni!$A$1:$O$32,6,0)),1,0)</f>
        <v>0</v>
      </c>
    </row>
    <row r="4913" spans="1:20" x14ac:dyDescent="0.3">
      <c r="A4913" s="3">
        <v>2000</v>
      </c>
      <c r="B4913" s="3">
        <v>103</v>
      </c>
      <c r="C4913" s="3" t="s">
        <v>43</v>
      </c>
      <c r="D4913" s="3" t="s">
        <v>44</v>
      </c>
      <c r="E4913" s="3" t="s">
        <v>44</v>
      </c>
      <c r="F4913" s="3">
        <v>3899</v>
      </c>
      <c r="G4913" s="3">
        <f t="shared" si="231"/>
        <v>2000</v>
      </c>
      <c r="H4913" s="4">
        <v>4</v>
      </c>
      <c r="I4913" s="3" t="s">
        <v>36</v>
      </c>
      <c r="J4913" s="3">
        <v>0</v>
      </c>
      <c r="K4913" s="3">
        <v>7</v>
      </c>
      <c r="L4913" s="3">
        <v>7</v>
      </c>
      <c r="M4913" s="3">
        <v>0</v>
      </c>
      <c r="N4913" s="3">
        <v>3</v>
      </c>
      <c r="O4913" s="3">
        <v>0</v>
      </c>
      <c r="P4913" s="3">
        <f t="shared" si="233"/>
        <v>20.399999999999999</v>
      </c>
      <c r="Q4913" s="3">
        <v>51</v>
      </c>
      <c r="R4913" s="3">
        <f t="shared" si="232"/>
        <v>1</v>
      </c>
      <c r="S4913" s="3">
        <v>17</v>
      </c>
      <c r="T4913" s="3">
        <f>IF(AND(H4913&lt;5,S4913&gt;=VLOOKUP(A4913,anni!$A$1:$O$32,6,0)),1,0)</f>
        <v>0</v>
      </c>
    </row>
    <row r="4914" spans="1:20" x14ac:dyDescent="0.3">
      <c r="A4914" s="3">
        <v>2000</v>
      </c>
      <c r="B4914" s="3">
        <v>104</v>
      </c>
      <c r="C4914" s="3" t="s">
        <v>45</v>
      </c>
      <c r="D4914" s="3" t="s">
        <v>74</v>
      </c>
      <c r="E4914" s="3" t="s">
        <v>74</v>
      </c>
      <c r="F4914" s="3">
        <v>3900</v>
      </c>
      <c r="G4914" s="3">
        <f t="shared" si="231"/>
        <v>2000</v>
      </c>
      <c r="H4914" s="4">
        <v>4</v>
      </c>
      <c r="I4914" s="3" t="s">
        <v>36</v>
      </c>
      <c r="J4914" s="3">
        <v>2</v>
      </c>
      <c r="K4914" s="3">
        <v>1</v>
      </c>
      <c r="L4914" s="3">
        <v>2</v>
      </c>
      <c r="M4914" s="3">
        <v>0</v>
      </c>
      <c r="N4914" s="3">
        <v>3</v>
      </c>
      <c r="O4914" s="3">
        <v>0</v>
      </c>
      <c r="P4914" s="3">
        <f t="shared" si="233"/>
        <v>9.6</v>
      </c>
      <c r="Q4914" s="3">
        <v>155</v>
      </c>
      <c r="R4914" s="3">
        <f t="shared" si="232"/>
        <v>1</v>
      </c>
      <c r="S4914" s="3">
        <v>8</v>
      </c>
      <c r="T4914" s="3">
        <f>IF(AND(H4914&lt;5,S4914&gt;=VLOOKUP(A4914,anni!$A$1:$O$32,6,0)),1,0)</f>
        <v>0</v>
      </c>
    </row>
    <row r="4915" spans="1:20" x14ac:dyDescent="0.3">
      <c r="A4915" s="3">
        <v>2000</v>
      </c>
      <c r="B4915" s="3">
        <v>105</v>
      </c>
      <c r="C4915" s="3" t="s">
        <v>47</v>
      </c>
      <c r="D4915" s="3" t="s">
        <v>48</v>
      </c>
      <c r="E4915" s="3" t="s">
        <v>48</v>
      </c>
      <c r="F4915" s="3">
        <v>3296</v>
      </c>
      <c r="G4915" s="3">
        <f t="shared" si="231"/>
        <v>2000</v>
      </c>
      <c r="H4915" s="4">
        <v>5</v>
      </c>
      <c r="I4915" s="3" t="s">
        <v>36</v>
      </c>
      <c r="J4915" s="3">
        <v>4</v>
      </c>
      <c r="K4915" s="3">
        <v>7</v>
      </c>
      <c r="L4915" s="3">
        <v>7</v>
      </c>
      <c r="M4915" s="3">
        <v>5</v>
      </c>
      <c r="N4915" s="3">
        <v>3</v>
      </c>
      <c r="O4915" s="3">
        <v>6</v>
      </c>
      <c r="P4915" s="3">
        <f t="shared" si="233"/>
        <v>32</v>
      </c>
      <c r="Q4915" s="3">
        <v>2</v>
      </c>
      <c r="R4915" s="3">
        <f t="shared" si="232"/>
        <v>4</v>
      </c>
      <c r="S4915" s="3">
        <v>32</v>
      </c>
      <c r="T4915" s="3">
        <f>IF(AND(H4915&lt;5,S4915&gt;=VLOOKUP(A4915,anni!$A$1:$O$32,6,0)),1,0)</f>
        <v>0</v>
      </c>
    </row>
    <row r="4916" spans="1:20" x14ac:dyDescent="0.3">
      <c r="A4916" s="3">
        <v>2000</v>
      </c>
      <c r="B4916" s="3">
        <v>106</v>
      </c>
      <c r="C4916" s="3" t="s">
        <v>34</v>
      </c>
      <c r="D4916" s="3" t="s">
        <v>41</v>
      </c>
      <c r="E4916" s="3" t="s">
        <v>41</v>
      </c>
      <c r="F4916" s="3">
        <v>3901</v>
      </c>
      <c r="G4916" s="3">
        <f t="shared" si="231"/>
        <v>2000</v>
      </c>
      <c r="H4916" s="4">
        <v>4</v>
      </c>
      <c r="I4916" s="3" t="s">
        <v>36</v>
      </c>
      <c r="J4916" s="3">
        <v>3</v>
      </c>
      <c r="K4916" s="3">
        <v>0</v>
      </c>
      <c r="L4916" s="3">
        <v>7</v>
      </c>
      <c r="M4916" s="3">
        <v>0</v>
      </c>
      <c r="N4916" s="3">
        <v>0</v>
      </c>
      <c r="O4916" s="3">
        <v>0</v>
      </c>
      <c r="P4916" s="3">
        <f t="shared" si="233"/>
        <v>12</v>
      </c>
      <c r="Q4916" s="3">
        <v>128</v>
      </c>
      <c r="R4916" s="3">
        <f t="shared" si="232"/>
        <v>1</v>
      </c>
      <c r="S4916" s="3">
        <v>10</v>
      </c>
      <c r="T4916" s="3">
        <f>IF(AND(H4916&lt;5,S4916&gt;=VLOOKUP(A4916,anni!$A$1:$O$32,6,0)),1,0)</f>
        <v>0</v>
      </c>
    </row>
    <row r="4917" spans="1:20" x14ac:dyDescent="0.3">
      <c r="A4917" s="3">
        <v>2000</v>
      </c>
      <c r="B4917" s="3">
        <v>107</v>
      </c>
      <c r="C4917" s="3" t="s">
        <v>39</v>
      </c>
      <c r="D4917" s="3" t="s">
        <v>40</v>
      </c>
      <c r="E4917" s="3" t="s">
        <v>40</v>
      </c>
      <c r="F4917" s="3">
        <v>3984</v>
      </c>
      <c r="G4917" s="3">
        <f t="shared" si="231"/>
        <v>2000</v>
      </c>
      <c r="H4917" s="4">
        <v>1</v>
      </c>
      <c r="I4917" s="3" t="s">
        <v>31</v>
      </c>
      <c r="J4917" s="3">
        <v>1</v>
      </c>
      <c r="K4917" s="3">
        <v>0</v>
      </c>
      <c r="L4917" s="3">
        <v>2</v>
      </c>
      <c r="M4917" s="3">
        <v>2</v>
      </c>
      <c r="N4917" s="3">
        <v>1</v>
      </c>
      <c r="O4917" s="3">
        <v>0</v>
      </c>
      <c r="P4917" s="3">
        <f t="shared" si="233"/>
        <v>10.8</v>
      </c>
      <c r="Q4917" s="3">
        <v>190</v>
      </c>
      <c r="R4917" s="3">
        <f t="shared" si="232"/>
        <v>5</v>
      </c>
      <c r="S4917" s="3">
        <v>6</v>
      </c>
      <c r="T4917" s="3">
        <f>IF(AND(H4917&lt;5,S4917&gt;=VLOOKUP(A4917,anni!$A$1:$O$32,6,0)),1,0)</f>
        <v>0</v>
      </c>
    </row>
    <row r="4918" spans="1:20" x14ac:dyDescent="0.3">
      <c r="A4918" s="3">
        <v>2000</v>
      </c>
      <c r="B4918" s="3">
        <v>108</v>
      </c>
      <c r="C4918" s="3" t="s">
        <v>56</v>
      </c>
      <c r="D4918" s="3" t="s">
        <v>66</v>
      </c>
      <c r="E4918" s="3" t="s">
        <v>66</v>
      </c>
      <c r="F4918" s="3">
        <v>3818</v>
      </c>
      <c r="G4918" s="3">
        <f t="shared" si="231"/>
        <v>2000</v>
      </c>
      <c r="H4918" s="4">
        <v>5</v>
      </c>
      <c r="I4918" s="3" t="s">
        <v>36</v>
      </c>
      <c r="J4918" s="3">
        <v>3</v>
      </c>
      <c r="K4918" s="3">
        <v>2</v>
      </c>
      <c r="L4918" s="3">
        <v>4</v>
      </c>
      <c r="M4918" s="3">
        <v>0</v>
      </c>
      <c r="N4918" s="3">
        <v>0</v>
      </c>
      <c r="O4918" s="3">
        <v>1</v>
      </c>
      <c r="P4918" s="3">
        <f t="shared" si="233"/>
        <v>10</v>
      </c>
      <c r="Q4918" s="3">
        <v>128</v>
      </c>
      <c r="R4918" s="3">
        <f t="shared" si="232"/>
        <v>1</v>
      </c>
      <c r="S4918" s="3">
        <v>10</v>
      </c>
      <c r="T4918" s="3">
        <f>IF(AND(H4918&lt;5,S4918&gt;=VLOOKUP(A4918,anni!$A$1:$O$32,6,0)),1,0)</f>
        <v>0</v>
      </c>
    </row>
    <row r="4919" spans="1:20" x14ac:dyDescent="0.3">
      <c r="A4919" s="3">
        <v>2000</v>
      </c>
      <c r="B4919" s="3">
        <v>109</v>
      </c>
      <c r="C4919" s="3" t="s">
        <v>34</v>
      </c>
      <c r="D4919" s="3" t="s">
        <v>41</v>
      </c>
      <c r="E4919" s="3" t="s">
        <v>41</v>
      </c>
      <c r="F4919" s="3">
        <v>3682</v>
      </c>
      <c r="G4919" s="3">
        <f t="shared" si="231"/>
        <v>2000</v>
      </c>
      <c r="H4919" s="4">
        <v>5</v>
      </c>
      <c r="I4919" s="3" t="s">
        <v>36</v>
      </c>
      <c r="J4919" s="3">
        <v>4</v>
      </c>
      <c r="K4919" s="3">
        <v>0</v>
      </c>
      <c r="L4919" s="3">
        <v>7</v>
      </c>
      <c r="M4919" s="3">
        <v>3</v>
      </c>
      <c r="N4919" s="3">
        <v>0</v>
      </c>
      <c r="O4919" s="3">
        <v>1</v>
      </c>
      <c r="P4919" s="3">
        <f t="shared" si="233"/>
        <v>15</v>
      </c>
      <c r="Q4919" s="3">
        <v>69</v>
      </c>
      <c r="R4919" s="3">
        <f t="shared" si="232"/>
        <v>2</v>
      </c>
      <c r="S4919" s="3">
        <v>15</v>
      </c>
      <c r="T4919" s="3">
        <f>IF(AND(H4919&lt;5,S4919&gt;=VLOOKUP(A4919,anni!$A$1:$O$32,6,0)),1,0)</f>
        <v>0</v>
      </c>
    </row>
    <row r="4920" spans="1:20" x14ac:dyDescent="0.3">
      <c r="A4920" s="3">
        <v>2000</v>
      </c>
      <c r="B4920" s="3">
        <v>110</v>
      </c>
      <c r="C4920" s="3" t="s">
        <v>43</v>
      </c>
      <c r="D4920" s="3" t="s">
        <v>92</v>
      </c>
      <c r="E4920" s="3" t="s">
        <v>92</v>
      </c>
      <c r="F4920" s="3">
        <v>3819</v>
      </c>
      <c r="G4920" s="3">
        <f t="shared" si="231"/>
        <v>2000</v>
      </c>
      <c r="H4920" s="4">
        <v>5</v>
      </c>
      <c r="I4920" s="3" t="s">
        <v>36</v>
      </c>
      <c r="J4920" s="3">
        <v>1</v>
      </c>
      <c r="K4920" s="3">
        <v>1</v>
      </c>
      <c r="L4920" s="3">
        <v>0</v>
      </c>
      <c r="M4920" s="3">
        <v>0</v>
      </c>
      <c r="N4920" s="3">
        <v>3</v>
      </c>
      <c r="O4920" s="3">
        <v>1</v>
      </c>
      <c r="P4920" s="3">
        <f t="shared" si="233"/>
        <v>6</v>
      </c>
      <c r="Q4920" s="3">
        <v>190</v>
      </c>
      <c r="R4920" s="3">
        <f t="shared" si="232"/>
        <v>1</v>
      </c>
      <c r="S4920" s="3">
        <v>6</v>
      </c>
      <c r="T4920" s="3">
        <f>IF(AND(H4920&lt;5,S4920&gt;=VLOOKUP(A4920,anni!$A$1:$O$32,6,0)),1,0)</f>
        <v>0</v>
      </c>
    </row>
    <row r="4921" spans="1:20" x14ac:dyDescent="0.3">
      <c r="A4921" s="3">
        <v>2000</v>
      </c>
      <c r="B4921" s="3">
        <v>111</v>
      </c>
      <c r="C4921" s="3" t="s">
        <v>29</v>
      </c>
      <c r="D4921" s="3" t="s">
        <v>75</v>
      </c>
      <c r="E4921" s="3" t="s">
        <v>75</v>
      </c>
      <c r="F4921" s="3">
        <v>3820</v>
      </c>
      <c r="G4921" s="3">
        <f t="shared" si="231"/>
        <v>2000</v>
      </c>
      <c r="H4921" s="4">
        <v>5</v>
      </c>
      <c r="I4921" s="3" t="s">
        <v>36</v>
      </c>
      <c r="J4921" s="3">
        <v>4</v>
      </c>
      <c r="K4921" s="3">
        <v>2</v>
      </c>
      <c r="L4921" s="3">
        <v>3</v>
      </c>
      <c r="M4921" s="3">
        <v>0</v>
      </c>
      <c r="N4921" s="3">
        <v>1</v>
      </c>
      <c r="O4921" s="3">
        <v>1</v>
      </c>
      <c r="P4921" s="3">
        <f t="shared" si="233"/>
        <v>11</v>
      </c>
      <c r="Q4921" s="3">
        <v>114</v>
      </c>
      <c r="R4921" s="3">
        <f t="shared" si="232"/>
        <v>1</v>
      </c>
      <c r="S4921" s="3">
        <v>11</v>
      </c>
      <c r="T4921" s="3">
        <f>IF(AND(H4921&lt;5,S4921&gt;=VLOOKUP(A4921,anni!$A$1:$O$32,6,0)),1,0)</f>
        <v>0</v>
      </c>
    </row>
    <row r="4922" spans="1:20" x14ac:dyDescent="0.3">
      <c r="A4922" s="3">
        <v>2000</v>
      </c>
      <c r="B4922" s="3">
        <v>112</v>
      </c>
      <c r="C4922" s="3" t="s">
        <v>34</v>
      </c>
      <c r="D4922" s="3" t="s">
        <v>41</v>
      </c>
      <c r="E4922" s="3" t="s">
        <v>41</v>
      </c>
      <c r="F4922" s="3">
        <v>3748</v>
      </c>
      <c r="G4922" s="3">
        <f t="shared" si="231"/>
        <v>2000</v>
      </c>
      <c r="H4922" s="4">
        <v>4</v>
      </c>
      <c r="I4922" s="3" t="s">
        <v>36</v>
      </c>
      <c r="J4922" s="3">
        <v>3</v>
      </c>
      <c r="K4922" s="3">
        <v>0</v>
      </c>
      <c r="L4922" s="3">
        <v>3</v>
      </c>
      <c r="M4922" s="3">
        <v>0</v>
      </c>
      <c r="N4922" s="3">
        <v>3</v>
      </c>
      <c r="O4922" s="3">
        <v>0</v>
      </c>
      <c r="P4922" s="3">
        <f t="shared" si="233"/>
        <v>10.799999999999999</v>
      </c>
      <c r="Q4922" s="3">
        <v>143</v>
      </c>
      <c r="R4922" s="3">
        <f t="shared" si="232"/>
        <v>3</v>
      </c>
      <c r="S4922" s="3">
        <v>9</v>
      </c>
      <c r="T4922" s="3">
        <f>IF(AND(H4922&lt;5,S4922&gt;=VLOOKUP(A4922,anni!$A$1:$O$32,6,0)),1,0)</f>
        <v>0</v>
      </c>
    </row>
    <row r="4923" spans="1:20" x14ac:dyDescent="0.3">
      <c r="A4923" s="3">
        <v>2000</v>
      </c>
      <c r="B4923" s="3">
        <v>113</v>
      </c>
      <c r="C4923" s="3" t="s">
        <v>69</v>
      </c>
      <c r="D4923" s="3" t="s">
        <v>72</v>
      </c>
      <c r="E4923" s="3" t="s">
        <v>72</v>
      </c>
      <c r="F4923" s="3">
        <v>3683</v>
      </c>
      <c r="G4923" s="3">
        <f t="shared" si="231"/>
        <v>2000</v>
      </c>
      <c r="H4923" s="4">
        <v>5</v>
      </c>
      <c r="I4923" s="3" t="s">
        <v>36</v>
      </c>
      <c r="J4923" s="3">
        <v>4</v>
      </c>
      <c r="K4923" s="3">
        <v>0</v>
      </c>
      <c r="L4923" s="3">
        <v>0</v>
      </c>
      <c r="M4923" s="3">
        <v>7</v>
      </c>
      <c r="N4923" s="3">
        <v>0</v>
      </c>
      <c r="O4923" s="3">
        <v>2</v>
      </c>
      <c r="P4923" s="3">
        <f t="shared" si="233"/>
        <v>13</v>
      </c>
      <c r="Q4923" s="3">
        <v>93</v>
      </c>
      <c r="R4923" s="3">
        <f t="shared" si="232"/>
        <v>2</v>
      </c>
      <c r="S4923" s="3">
        <v>13</v>
      </c>
      <c r="T4923" s="3">
        <f>IF(AND(H4923&lt;5,S4923&gt;=VLOOKUP(A4923,anni!$A$1:$O$32,6,0)),1,0)</f>
        <v>0</v>
      </c>
    </row>
    <row r="4924" spans="1:20" x14ac:dyDescent="0.3">
      <c r="A4924" s="3">
        <v>2000</v>
      </c>
      <c r="B4924" s="3">
        <v>114</v>
      </c>
      <c r="C4924" s="3" t="s">
        <v>56</v>
      </c>
      <c r="D4924" s="3" t="s">
        <v>66</v>
      </c>
      <c r="E4924" s="3" t="s">
        <v>66</v>
      </c>
      <c r="F4924" s="3">
        <v>3821</v>
      </c>
      <c r="G4924" s="3">
        <f t="shared" si="231"/>
        <v>2000</v>
      </c>
      <c r="H4924" s="4">
        <v>5</v>
      </c>
      <c r="I4924" s="3" t="s">
        <v>36</v>
      </c>
      <c r="J4924" s="3">
        <v>0</v>
      </c>
      <c r="K4924" s="3">
        <v>1</v>
      </c>
      <c r="L4924" s="3">
        <v>7</v>
      </c>
      <c r="M4924" s="3">
        <v>0</v>
      </c>
      <c r="N4924" s="3">
        <v>0</v>
      </c>
      <c r="O4924" s="3">
        <v>0</v>
      </c>
      <c r="P4924" s="3">
        <f t="shared" si="233"/>
        <v>8</v>
      </c>
      <c r="Q4924" s="3">
        <v>155</v>
      </c>
      <c r="R4924" s="3">
        <f t="shared" si="232"/>
        <v>1</v>
      </c>
      <c r="S4924" s="3">
        <v>8</v>
      </c>
      <c r="T4924" s="3">
        <f>IF(AND(H4924&lt;5,S4924&gt;=VLOOKUP(A4924,anni!$A$1:$O$32,6,0)),1,0)</f>
        <v>0</v>
      </c>
    </row>
    <row r="4925" spans="1:20" x14ac:dyDescent="0.3">
      <c r="A4925" s="3">
        <v>2000</v>
      </c>
      <c r="B4925" s="3">
        <v>115</v>
      </c>
      <c r="C4925" s="3" t="s">
        <v>34</v>
      </c>
      <c r="D4925" s="3" t="s">
        <v>64</v>
      </c>
      <c r="E4925" s="3" t="s">
        <v>64</v>
      </c>
      <c r="F4925" s="3">
        <v>3822</v>
      </c>
      <c r="G4925" s="3">
        <f t="shared" si="231"/>
        <v>2000</v>
      </c>
      <c r="H4925" s="4">
        <v>5</v>
      </c>
      <c r="I4925" s="3" t="s">
        <v>36</v>
      </c>
      <c r="J4925" s="3">
        <v>3</v>
      </c>
      <c r="K4925" s="3">
        <v>1</v>
      </c>
      <c r="L4925" s="3">
        <v>4</v>
      </c>
      <c r="M4925" s="3">
        <v>3</v>
      </c>
      <c r="N4925" s="3">
        <v>4</v>
      </c>
      <c r="O4925" s="3">
        <v>1</v>
      </c>
      <c r="P4925" s="3">
        <f t="shared" si="233"/>
        <v>16</v>
      </c>
      <c r="Q4925" s="3">
        <v>60</v>
      </c>
      <c r="R4925" s="3">
        <f t="shared" si="232"/>
        <v>1</v>
      </c>
      <c r="S4925" s="3">
        <v>16</v>
      </c>
      <c r="T4925" s="3">
        <f>IF(AND(H4925&lt;5,S4925&gt;=VLOOKUP(A4925,anni!$A$1:$O$32,6,0)),1,0)</f>
        <v>0</v>
      </c>
    </row>
    <row r="4926" spans="1:20" x14ac:dyDescent="0.3">
      <c r="A4926" s="3">
        <v>2000</v>
      </c>
      <c r="B4926" s="3">
        <v>116</v>
      </c>
      <c r="C4926" s="3" t="s">
        <v>43</v>
      </c>
      <c r="D4926" s="3" t="s">
        <v>92</v>
      </c>
      <c r="E4926" s="3" t="s">
        <v>92</v>
      </c>
      <c r="F4926" s="3">
        <v>3823</v>
      </c>
      <c r="G4926" s="3">
        <f t="shared" si="231"/>
        <v>2000</v>
      </c>
      <c r="H4926" s="4">
        <v>5</v>
      </c>
      <c r="I4926" s="3" t="s">
        <v>36</v>
      </c>
      <c r="J4926" s="3">
        <v>6</v>
      </c>
      <c r="K4926" s="3">
        <v>0</v>
      </c>
      <c r="L4926" s="3">
        <v>1</v>
      </c>
      <c r="M4926" s="3">
        <v>1</v>
      </c>
      <c r="N4926" s="3">
        <v>0</v>
      </c>
      <c r="O4926" s="3">
        <v>1</v>
      </c>
      <c r="P4926" s="3">
        <f t="shared" si="233"/>
        <v>9</v>
      </c>
      <c r="Q4926" s="3">
        <v>143</v>
      </c>
      <c r="R4926" s="3">
        <f t="shared" si="232"/>
        <v>1</v>
      </c>
      <c r="S4926" s="3">
        <v>9</v>
      </c>
      <c r="T4926" s="3">
        <f>IF(AND(H4926&lt;5,S4926&gt;=VLOOKUP(A4926,anni!$A$1:$O$32,6,0)),1,0)</f>
        <v>0</v>
      </c>
    </row>
    <row r="4927" spans="1:20" x14ac:dyDescent="0.3">
      <c r="A4927" s="3">
        <v>2000</v>
      </c>
      <c r="B4927" s="3">
        <v>117</v>
      </c>
      <c r="C4927" s="3" t="s">
        <v>43</v>
      </c>
      <c r="D4927" s="3" t="s">
        <v>91</v>
      </c>
      <c r="E4927" s="3" t="s">
        <v>91</v>
      </c>
      <c r="F4927" s="3">
        <v>3902</v>
      </c>
      <c r="G4927" s="3">
        <f t="shared" si="231"/>
        <v>2000</v>
      </c>
      <c r="H4927" s="4">
        <v>4</v>
      </c>
      <c r="I4927" s="3" t="s">
        <v>36</v>
      </c>
      <c r="J4927" s="3">
        <v>4</v>
      </c>
      <c r="K4927" s="3">
        <v>0</v>
      </c>
      <c r="L4927" s="3">
        <v>0</v>
      </c>
      <c r="M4927" s="3">
        <v>4</v>
      </c>
      <c r="N4927" s="3">
        <v>0</v>
      </c>
      <c r="O4927" s="3">
        <v>0</v>
      </c>
      <c r="P4927" s="3">
        <f t="shared" si="233"/>
        <v>9.6</v>
      </c>
      <c r="Q4927" s="3">
        <v>155</v>
      </c>
      <c r="R4927" s="3">
        <f t="shared" si="232"/>
        <v>2</v>
      </c>
      <c r="S4927" s="3">
        <v>8</v>
      </c>
      <c r="T4927" s="3">
        <f>IF(AND(H4927&lt;5,S4927&gt;=VLOOKUP(A4927,anni!$A$1:$O$32,6,0)),1,0)</f>
        <v>0</v>
      </c>
    </row>
    <row r="4928" spans="1:20" x14ac:dyDescent="0.3">
      <c r="A4928" s="3">
        <v>2000</v>
      </c>
      <c r="B4928" s="3">
        <v>118</v>
      </c>
      <c r="C4928" s="3" t="s">
        <v>47</v>
      </c>
      <c r="D4928" s="3" t="s">
        <v>81</v>
      </c>
      <c r="E4928" s="3" t="s">
        <v>81</v>
      </c>
      <c r="F4928" s="3">
        <v>3824</v>
      </c>
      <c r="G4928" s="3">
        <f t="shared" si="231"/>
        <v>2000</v>
      </c>
      <c r="H4928" s="4">
        <v>5</v>
      </c>
      <c r="I4928" s="3" t="s">
        <v>36</v>
      </c>
      <c r="J4928" s="3">
        <v>6</v>
      </c>
      <c r="K4928" s="3">
        <v>0</v>
      </c>
      <c r="L4928" s="3">
        <v>6</v>
      </c>
      <c r="M4928" s="3">
        <v>0</v>
      </c>
      <c r="N4928" s="3">
        <v>3</v>
      </c>
      <c r="O4928" s="3">
        <v>0</v>
      </c>
      <c r="P4928" s="3">
        <f t="shared" si="233"/>
        <v>15</v>
      </c>
      <c r="Q4928" s="3">
        <v>69</v>
      </c>
      <c r="R4928" s="3">
        <f t="shared" si="232"/>
        <v>1</v>
      </c>
      <c r="S4928" s="3">
        <v>15</v>
      </c>
      <c r="T4928" s="3">
        <f>IF(AND(H4928&lt;5,S4928&gt;=VLOOKUP(A4928,anni!$A$1:$O$32,6,0)),1,0)</f>
        <v>0</v>
      </c>
    </row>
    <row r="4929" spans="1:20" x14ac:dyDescent="0.3">
      <c r="A4929" s="3">
        <v>2000</v>
      </c>
      <c r="B4929" s="3">
        <v>119</v>
      </c>
      <c r="C4929" s="3" t="s">
        <v>37</v>
      </c>
      <c r="D4929" s="3" t="s">
        <v>96</v>
      </c>
      <c r="E4929" s="3" t="s">
        <v>96</v>
      </c>
      <c r="F4929" s="3">
        <v>3516</v>
      </c>
      <c r="G4929" s="3">
        <f t="shared" si="231"/>
        <v>2000</v>
      </c>
      <c r="H4929" s="4">
        <v>5</v>
      </c>
      <c r="I4929" s="3" t="s">
        <v>36</v>
      </c>
      <c r="J4929" s="3">
        <v>3</v>
      </c>
      <c r="K4929" s="3">
        <v>0</v>
      </c>
      <c r="L4929" s="3">
        <v>0</v>
      </c>
      <c r="M4929" s="3">
        <v>2</v>
      </c>
      <c r="N4929" s="3">
        <v>0</v>
      </c>
      <c r="O4929" s="3">
        <v>0</v>
      </c>
      <c r="P4929" s="3">
        <f t="shared" si="233"/>
        <v>5</v>
      </c>
      <c r="Q4929" s="3">
        <v>213</v>
      </c>
      <c r="R4929" s="3">
        <f t="shared" si="232"/>
        <v>2</v>
      </c>
      <c r="S4929" s="3">
        <v>5</v>
      </c>
      <c r="T4929" s="3">
        <f>IF(AND(H4929&lt;5,S4929&gt;=VLOOKUP(A4929,anni!$A$1:$O$32,6,0)),1,0)</f>
        <v>0</v>
      </c>
    </row>
    <row r="4930" spans="1:20" x14ac:dyDescent="0.3">
      <c r="A4930" s="3">
        <v>2000</v>
      </c>
      <c r="B4930" s="3">
        <v>120</v>
      </c>
      <c r="C4930" s="3" t="s">
        <v>45</v>
      </c>
      <c r="D4930" s="3" t="s">
        <v>67</v>
      </c>
      <c r="E4930" s="3" t="s">
        <v>67</v>
      </c>
      <c r="F4930" s="3">
        <v>3517</v>
      </c>
      <c r="G4930" s="3">
        <f t="shared" ref="G4930:G4993" si="234">A4930</f>
        <v>2000</v>
      </c>
      <c r="H4930" s="4">
        <v>5</v>
      </c>
      <c r="I4930" s="3" t="s">
        <v>36</v>
      </c>
      <c r="J4930" s="3">
        <v>0</v>
      </c>
      <c r="K4930" s="3">
        <v>7</v>
      </c>
      <c r="L4930" s="3">
        <v>0</v>
      </c>
      <c r="M4930" s="3">
        <v>0</v>
      </c>
      <c r="N4930" s="3">
        <v>0</v>
      </c>
      <c r="O4930" s="3">
        <v>0</v>
      </c>
      <c r="P4930" s="3">
        <f t="shared" si="233"/>
        <v>7</v>
      </c>
      <c r="Q4930" s="3">
        <v>174</v>
      </c>
      <c r="R4930" s="3">
        <f t="shared" si="232"/>
        <v>3</v>
      </c>
      <c r="S4930" s="3">
        <v>7</v>
      </c>
      <c r="T4930" s="3">
        <f>IF(AND(H4930&lt;5,S4930&gt;=VLOOKUP(A4930,anni!$A$1:$O$32,6,0)),1,0)</f>
        <v>0</v>
      </c>
    </row>
    <row r="4931" spans="1:20" x14ac:dyDescent="0.3">
      <c r="A4931" s="3">
        <v>2000</v>
      </c>
      <c r="B4931" s="3">
        <v>121</v>
      </c>
      <c r="C4931" s="3" t="s">
        <v>34</v>
      </c>
      <c r="D4931" s="3" t="s">
        <v>41</v>
      </c>
      <c r="E4931" s="3" t="s">
        <v>41</v>
      </c>
      <c r="F4931" s="3">
        <v>3903</v>
      </c>
      <c r="G4931" s="3">
        <f t="shared" si="234"/>
        <v>2000</v>
      </c>
      <c r="H4931" s="4">
        <v>4</v>
      </c>
      <c r="I4931" s="3" t="s">
        <v>36</v>
      </c>
      <c r="J4931" s="3">
        <v>3</v>
      </c>
      <c r="K4931" s="3">
        <v>1</v>
      </c>
      <c r="L4931" s="3">
        <v>7</v>
      </c>
      <c r="M4931" s="3">
        <v>0</v>
      </c>
      <c r="N4931" s="3">
        <v>0</v>
      </c>
      <c r="O4931" s="3">
        <v>0</v>
      </c>
      <c r="P4931" s="3">
        <f t="shared" si="233"/>
        <v>13.2</v>
      </c>
      <c r="Q4931" s="3">
        <v>114</v>
      </c>
      <c r="R4931" s="3">
        <f t="shared" si="232"/>
        <v>2</v>
      </c>
      <c r="S4931" s="3">
        <v>11</v>
      </c>
      <c r="T4931" s="3">
        <f>IF(AND(H4931&lt;5,S4931&gt;=VLOOKUP(A4931,anni!$A$1:$O$32,6,0)),1,0)</f>
        <v>0</v>
      </c>
    </row>
    <row r="4932" spans="1:20" x14ac:dyDescent="0.3">
      <c r="A4932" s="3">
        <v>2000</v>
      </c>
      <c r="B4932" s="3">
        <v>122</v>
      </c>
      <c r="C4932" s="3" t="s">
        <v>56</v>
      </c>
      <c r="D4932" s="3" t="s">
        <v>57</v>
      </c>
      <c r="E4932" s="3" t="s">
        <v>57</v>
      </c>
      <c r="F4932" s="3">
        <v>3825</v>
      </c>
      <c r="G4932" s="3">
        <f t="shared" si="234"/>
        <v>2000</v>
      </c>
      <c r="H4932" s="4">
        <v>5</v>
      </c>
      <c r="I4932" s="3" t="s">
        <v>36</v>
      </c>
      <c r="J4932" s="3">
        <v>7</v>
      </c>
      <c r="K4932" s="3">
        <v>1</v>
      </c>
      <c r="L4932" s="3">
        <v>4</v>
      </c>
      <c r="M4932" s="3">
        <v>1</v>
      </c>
      <c r="N4932" s="3">
        <v>0</v>
      </c>
      <c r="O4932" s="3">
        <v>1</v>
      </c>
      <c r="P4932" s="3">
        <f t="shared" si="233"/>
        <v>14</v>
      </c>
      <c r="Q4932" s="3">
        <v>84</v>
      </c>
      <c r="R4932" s="3">
        <f t="shared" si="232"/>
        <v>1</v>
      </c>
      <c r="S4932" s="3">
        <v>14</v>
      </c>
      <c r="T4932" s="3">
        <f>IF(AND(H4932&lt;5,S4932&gt;=VLOOKUP(A4932,anni!$A$1:$O$32,6,0)),1,0)</f>
        <v>0</v>
      </c>
    </row>
    <row r="4933" spans="1:20" x14ac:dyDescent="0.3">
      <c r="A4933" s="3">
        <v>2000</v>
      </c>
      <c r="B4933" s="3">
        <v>123</v>
      </c>
      <c r="C4933" s="3" t="s">
        <v>101</v>
      </c>
      <c r="D4933" s="3" t="s">
        <v>116</v>
      </c>
      <c r="E4933" s="3" t="s">
        <v>116</v>
      </c>
      <c r="F4933" s="3">
        <v>3297</v>
      </c>
      <c r="G4933" s="3">
        <f t="shared" si="234"/>
        <v>2000</v>
      </c>
      <c r="H4933" s="4">
        <v>5</v>
      </c>
      <c r="I4933" s="3" t="s">
        <v>36</v>
      </c>
      <c r="J4933" s="3">
        <v>5</v>
      </c>
      <c r="K4933" s="3">
        <v>7</v>
      </c>
      <c r="L4933" s="3">
        <v>7</v>
      </c>
      <c r="M4933" s="3">
        <v>7</v>
      </c>
      <c r="N4933" s="3">
        <v>0</v>
      </c>
      <c r="O4933" s="3">
        <v>1</v>
      </c>
      <c r="P4933" s="3">
        <f t="shared" si="233"/>
        <v>27</v>
      </c>
      <c r="Q4933" s="3">
        <v>8</v>
      </c>
      <c r="R4933" s="3">
        <f t="shared" si="232"/>
        <v>4</v>
      </c>
      <c r="S4933" s="3">
        <v>27</v>
      </c>
      <c r="T4933" s="3">
        <f>IF(AND(H4933&lt;5,S4933&gt;=VLOOKUP(A4933,anni!$A$1:$O$32,6,0)),1,0)</f>
        <v>0</v>
      </c>
    </row>
    <row r="4934" spans="1:20" x14ac:dyDescent="0.3">
      <c r="A4934" s="3">
        <v>2000</v>
      </c>
      <c r="B4934" s="3">
        <v>124</v>
      </c>
      <c r="C4934" s="3" t="s">
        <v>34</v>
      </c>
      <c r="D4934" s="3" t="s">
        <v>41</v>
      </c>
      <c r="E4934" s="3" t="s">
        <v>41</v>
      </c>
      <c r="F4934" s="3">
        <v>3826</v>
      </c>
      <c r="G4934" s="3">
        <f t="shared" si="234"/>
        <v>2000</v>
      </c>
      <c r="H4934" s="4">
        <v>5</v>
      </c>
      <c r="I4934" s="3" t="s">
        <v>36</v>
      </c>
      <c r="J4934" s="3">
        <v>6</v>
      </c>
      <c r="K4934" s="3">
        <v>7</v>
      </c>
      <c r="L4934" s="3">
        <v>3</v>
      </c>
      <c r="M4934" s="3">
        <v>1</v>
      </c>
      <c r="N4934" s="3">
        <v>0</v>
      </c>
      <c r="O4934" s="3">
        <v>0</v>
      </c>
      <c r="P4934" s="3">
        <f t="shared" si="233"/>
        <v>17</v>
      </c>
      <c r="Q4934" s="3">
        <v>51</v>
      </c>
      <c r="R4934" s="3">
        <f t="shared" si="232"/>
        <v>1</v>
      </c>
      <c r="S4934" s="3">
        <v>17</v>
      </c>
      <c r="T4934" s="3">
        <f>IF(AND(H4934&lt;5,S4934&gt;=VLOOKUP(A4934,anni!$A$1:$O$32,6,0)),1,0)</f>
        <v>0</v>
      </c>
    </row>
    <row r="4935" spans="1:20" x14ac:dyDescent="0.3">
      <c r="A4935" s="3">
        <v>2000</v>
      </c>
      <c r="B4935" s="3">
        <v>125</v>
      </c>
      <c r="C4935" s="3" t="s">
        <v>50</v>
      </c>
      <c r="D4935" s="3" t="s">
        <v>138</v>
      </c>
      <c r="E4935" s="3" t="s">
        <v>138</v>
      </c>
      <c r="F4935" s="3">
        <v>3685</v>
      </c>
      <c r="G4935" s="3">
        <f t="shared" si="234"/>
        <v>2000</v>
      </c>
      <c r="H4935" s="4">
        <v>5</v>
      </c>
      <c r="I4935" s="3" t="s">
        <v>36</v>
      </c>
      <c r="J4935" s="3">
        <v>3</v>
      </c>
      <c r="K4935" s="3">
        <v>2</v>
      </c>
      <c r="L4935" s="3">
        <v>3</v>
      </c>
      <c r="M4935" s="3">
        <v>2</v>
      </c>
      <c r="N4935" s="3">
        <v>0</v>
      </c>
      <c r="O4935" s="3">
        <v>0</v>
      </c>
      <c r="P4935" s="3">
        <f t="shared" si="233"/>
        <v>10</v>
      </c>
      <c r="Q4935" s="3">
        <v>128</v>
      </c>
      <c r="R4935" s="3">
        <f t="shared" si="232"/>
        <v>2</v>
      </c>
      <c r="S4935" s="3">
        <v>10</v>
      </c>
      <c r="T4935" s="3">
        <f>IF(AND(H4935&lt;5,S4935&gt;=VLOOKUP(A4935,anni!$A$1:$O$32,6,0)),1,0)</f>
        <v>0</v>
      </c>
    </row>
    <row r="4936" spans="1:20" x14ac:dyDescent="0.3">
      <c r="A4936" s="3">
        <v>2000</v>
      </c>
      <c r="B4936" s="3">
        <v>126</v>
      </c>
      <c r="C4936" s="3" t="s">
        <v>45</v>
      </c>
      <c r="D4936" s="3" t="s">
        <v>74</v>
      </c>
      <c r="E4936" s="3" t="s">
        <v>74</v>
      </c>
      <c r="F4936" s="3">
        <v>3518</v>
      </c>
      <c r="G4936" s="3">
        <f t="shared" si="234"/>
        <v>2000</v>
      </c>
      <c r="H4936" s="4">
        <v>5</v>
      </c>
      <c r="I4936" s="3" t="s">
        <v>36</v>
      </c>
      <c r="J4936" s="3">
        <v>5</v>
      </c>
      <c r="K4936" s="3">
        <v>7</v>
      </c>
      <c r="L4936" s="3">
        <v>7</v>
      </c>
      <c r="M4936" s="3">
        <v>2</v>
      </c>
      <c r="N4936" s="3">
        <v>0</v>
      </c>
      <c r="O4936" s="3">
        <v>0</v>
      </c>
      <c r="P4936" s="3">
        <f t="shared" si="233"/>
        <v>21</v>
      </c>
      <c r="Q4936" s="3">
        <v>26</v>
      </c>
      <c r="R4936" s="3">
        <f t="shared" si="232"/>
        <v>3</v>
      </c>
      <c r="S4936" s="3">
        <v>21</v>
      </c>
      <c r="T4936" s="3">
        <f>IF(AND(H4936&lt;5,S4936&gt;=VLOOKUP(A4936,anni!$A$1:$O$32,6,0)),1,0)</f>
        <v>0</v>
      </c>
    </row>
    <row r="4937" spans="1:20" x14ac:dyDescent="0.3">
      <c r="A4937" s="3">
        <v>2000</v>
      </c>
      <c r="B4937" s="3">
        <v>127</v>
      </c>
      <c r="C4937" s="3" t="s">
        <v>59</v>
      </c>
      <c r="D4937" s="3" t="s">
        <v>60</v>
      </c>
      <c r="E4937" s="3" t="s">
        <v>60</v>
      </c>
      <c r="F4937" s="3">
        <v>3827</v>
      </c>
      <c r="G4937" s="3">
        <f t="shared" si="234"/>
        <v>2000</v>
      </c>
      <c r="H4937" s="4">
        <v>5</v>
      </c>
      <c r="I4937" s="3" t="s">
        <v>36</v>
      </c>
      <c r="J4937" s="3">
        <v>3</v>
      </c>
      <c r="K4937" s="3">
        <v>0</v>
      </c>
      <c r="L4937" s="3">
        <v>4</v>
      </c>
      <c r="M4937" s="3">
        <v>0</v>
      </c>
      <c r="N4937" s="3">
        <v>0</v>
      </c>
      <c r="O4937" s="3">
        <v>0</v>
      </c>
      <c r="P4937" s="3">
        <f t="shared" si="233"/>
        <v>7</v>
      </c>
      <c r="Q4937" s="3">
        <v>174</v>
      </c>
      <c r="R4937" s="3">
        <f t="shared" si="232"/>
        <v>1</v>
      </c>
      <c r="S4937" s="3">
        <v>7</v>
      </c>
      <c r="T4937" s="3">
        <f>IF(AND(H4937&lt;5,S4937&gt;=VLOOKUP(A4937,anni!$A$1:$O$32,6,0)),1,0)</f>
        <v>0</v>
      </c>
    </row>
    <row r="4938" spans="1:20" x14ac:dyDescent="0.3">
      <c r="A4938" s="3">
        <v>2000</v>
      </c>
      <c r="B4938" s="3">
        <v>128</v>
      </c>
      <c r="C4938" s="3" t="s">
        <v>50</v>
      </c>
      <c r="D4938" s="3" t="s">
        <v>51</v>
      </c>
      <c r="E4938" s="3" t="s">
        <v>51</v>
      </c>
      <c r="F4938" s="3">
        <v>3985</v>
      </c>
      <c r="G4938" s="3">
        <f t="shared" si="234"/>
        <v>2000</v>
      </c>
      <c r="H4938" s="4">
        <v>1</v>
      </c>
      <c r="I4938" s="3" t="s">
        <v>31</v>
      </c>
      <c r="J4938" s="3">
        <v>4</v>
      </c>
      <c r="K4938" s="3">
        <v>1</v>
      </c>
      <c r="L4938" s="3">
        <v>2</v>
      </c>
      <c r="M4938" s="3">
        <v>1</v>
      </c>
      <c r="N4938" s="3">
        <v>0</v>
      </c>
      <c r="O4938" s="3">
        <v>0</v>
      </c>
      <c r="P4938" s="3">
        <f t="shared" si="233"/>
        <v>14.4</v>
      </c>
      <c r="Q4938" s="3">
        <v>155</v>
      </c>
      <c r="R4938" s="3">
        <f t="shared" si="232"/>
        <v>3</v>
      </c>
      <c r="S4938" s="3">
        <v>8</v>
      </c>
      <c r="T4938" s="3">
        <f>IF(AND(H4938&lt;5,S4938&gt;=VLOOKUP(A4938,anni!$A$1:$O$32,6,0)),1,0)</f>
        <v>0</v>
      </c>
    </row>
    <row r="4939" spans="1:20" x14ac:dyDescent="0.3">
      <c r="A4939" s="3">
        <v>2000</v>
      </c>
      <c r="B4939" s="3">
        <v>129</v>
      </c>
      <c r="C4939" s="3" t="s">
        <v>56</v>
      </c>
      <c r="D4939" s="3" t="s">
        <v>57</v>
      </c>
      <c r="E4939" s="3" t="s">
        <v>57</v>
      </c>
      <c r="F4939" s="3">
        <v>3986</v>
      </c>
      <c r="G4939" s="3">
        <f t="shared" si="234"/>
        <v>2000</v>
      </c>
      <c r="H4939" s="4">
        <v>1</v>
      </c>
      <c r="I4939" s="3" t="s">
        <v>31</v>
      </c>
      <c r="J4939" s="3">
        <v>2</v>
      </c>
      <c r="K4939" s="3">
        <v>0</v>
      </c>
      <c r="L4939" s="3">
        <v>0</v>
      </c>
      <c r="M4939" s="3">
        <v>0</v>
      </c>
      <c r="N4939" s="3">
        <v>0</v>
      </c>
      <c r="O4939" s="3">
        <v>2</v>
      </c>
      <c r="P4939" s="3">
        <f t="shared" si="233"/>
        <v>7.2</v>
      </c>
      <c r="Q4939" s="3">
        <v>229</v>
      </c>
      <c r="R4939" s="3">
        <f t="shared" si="232"/>
        <v>5</v>
      </c>
      <c r="S4939" s="3">
        <v>4</v>
      </c>
      <c r="T4939" s="3">
        <f>IF(AND(H4939&lt;5,S4939&gt;=VLOOKUP(A4939,anni!$A$1:$O$32,6,0)),1,0)</f>
        <v>0</v>
      </c>
    </row>
    <row r="4940" spans="1:20" x14ac:dyDescent="0.3">
      <c r="A4940" s="3">
        <v>2000</v>
      </c>
      <c r="B4940" s="3">
        <v>130</v>
      </c>
      <c r="C4940" s="3" t="s">
        <v>47</v>
      </c>
      <c r="D4940" s="3" t="s">
        <v>108</v>
      </c>
      <c r="E4940" s="3" t="s">
        <v>108</v>
      </c>
      <c r="F4940" s="3">
        <v>3828</v>
      </c>
      <c r="G4940" s="3">
        <f t="shared" si="234"/>
        <v>2000</v>
      </c>
      <c r="H4940" s="4">
        <v>5</v>
      </c>
      <c r="I4940" s="3" t="s">
        <v>36</v>
      </c>
      <c r="J4940" s="3">
        <v>5</v>
      </c>
      <c r="K4940" s="3">
        <v>7</v>
      </c>
      <c r="L4940" s="3">
        <v>4</v>
      </c>
      <c r="M4940" s="3">
        <v>0</v>
      </c>
      <c r="N4940" s="3">
        <v>2</v>
      </c>
      <c r="O4940" s="3">
        <v>0</v>
      </c>
      <c r="P4940" s="3">
        <f t="shared" si="233"/>
        <v>18</v>
      </c>
      <c r="Q4940" s="3">
        <v>43</v>
      </c>
      <c r="R4940" s="3">
        <f t="shared" si="232"/>
        <v>1</v>
      </c>
      <c r="S4940" s="3">
        <v>18</v>
      </c>
      <c r="T4940" s="3">
        <f>IF(AND(H4940&lt;5,S4940&gt;=VLOOKUP(A4940,anni!$A$1:$O$32,6,0)),1,0)</f>
        <v>0</v>
      </c>
    </row>
    <row r="4941" spans="1:20" x14ac:dyDescent="0.3">
      <c r="A4941" s="3">
        <v>2000</v>
      </c>
      <c r="B4941" s="3">
        <v>131</v>
      </c>
      <c r="C4941" s="3" t="s">
        <v>69</v>
      </c>
      <c r="D4941" s="3" t="s">
        <v>78</v>
      </c>
      <c r="E4941" s="3" t="s">
        <v>78</v>
      </c>
      <c r="F4941" s="3">
        <v>3829</v>
      </c>
      <c r="G4941" s="3">
        <f t="shared" si="234"/>
        <v>2000</v>
      </c>
      <c r="H4941" s="4">
        <v>5</v>
      </c>
      <c r="I4941" s="3" t="s">
        <v>36</v>
      </c>
      <c r="J4941" s="3">
        <v>4</v>
      </c>
      <c r="K4941" s="3">
        <v>0</v>
      </c>
      <c r="L4941" s="3">
        <v>0</v>
      </c>
      <c r="M4941" s="3">
        <v>0</v>
      </c>
      <c r="N4941" s="3">
        <v>0</v>
      </c>
      <c r="O4941" s="3">
        <v>2</v>
      </c>
      <c r="P4941" s="3">
        <f t="shared" si="233"/>
        <v>6</v>
      </c>
      <c r="Q4941" s="3">
        <v>190</v>
      </c>
      <c r="R4941" s="3">
        <f t="shared" si="232"/>
        <v>1</v>
      </c>
      <c r="S4941" s="3">
        <v>6</v>
      </c>
      <c r="T4941" s="3">
        <f>IF(AND(H4941&lt;5,S4941&gt;=VLOOKUP(A4941,anni!$A$1:$O$32,6,0)),1,0)</f>
        <v>0</v>
      </c>
    </row>
    <row r="4942" spans="1:20" x14ac:dyDescent="0.3">
      <c r="A4942" s="3">
        <v>2000</v>
      </c>
      <c r="B4942" s="3">
        <v>132</v>
      </c>
      <c r="C4942" s="3" t="s">
        <v>34</v>
      </c>
      <c r="D4942" s="3" t="s">
        <v>35</v>
      </c>
      <c r="E4942" s="3" t="s">
        <v>35</v>
      </c>
      <c r="F4942" s="3">
        <v>3972</v>
      </c>
      <c r="G4942" s="3">
        <f t="shared" si="234"/>
        <v>2000</v>
      </c>
      <c r="H4942" s="4">
        <v>2</v>
      </c>
      <c r="I4942" s="3" t="s">
        <v>31</v>
      </c>
      <c r="J4942" s="3">
        <v>2</v>
      </c>
      <c r="K4942" s="3">
        <v>0</v>
      </c>
      <c r="L4942" s="3">
        <v>0</v>
      </c>
      <c r="M4942" s="3">
        <v>3</v>
      </c>
      <c r="N4942" s="3">
        <v>3</v>
      </c>
      <c r="O4942" s="3">
        <v>0</v>
      </c>
      <c r="P4942" s="3">
        <f t="shared" si="233"/>
        <v>12.8</v>
      </c>
      <c r="Q4942" s="3">
        <v>155</v>
      </c>
      <c r="R4942" s="3">
        <f t="shared" si="232"/>
        <v>4</v>
      </c>
      <c r="S4942" s="3">
        <v>8</v>
      </c>
      <c r="T4942" s="3">
        <f>IF(AND(H4942&lt;5,S4942&gt;=VLOOKUP(A4942,anni!$A$1:$O$32,6,0)),1,0)</f>
        <v>0</v>
      </c>
    </row>
    <row r="4943" spans="1:20" x14ac:dyDescent="0.3">
      <c r="A4943" s="3">
        <v>2000</v>
      </c>
      <c r="B4943" s="3">
        <v>133</v>
      </c>
      <c r="C4943" s="3" t="s">
        <v>106</v>
      </c>
      <c r="D4943" s="3" t="s">
        <v>107</v>
      </c>
      <c r="E4943" s="3" t="s">
        <v>107</v>
      </c>
      <c r="F4943" s="3">
        <v>3830</v>
      </c>
      <c r="G4943" s="3">
        <f t="shared" si="234"/>
        <v>2000</v>
      </c>
      <c r="H4943" s="4">
        <v>5</v>
      </c>
      <c r="I4943" s="3" t="s">
        <v>36</v>
      </c>
      <c r="J4943" s="3">
        <v>3</v>
      </c>
      <c r="K4943" s="3">
        <v>1</v>
      </c>
      <c r="L4943" s="3">
        <v>2</v>
      </c>
      <c r="M4943" s="3">
        <v>0</v>
      </c>
      <c r="N4943" s="3">
        <v>0</v>
      </c>
      <c r="O4943" s="3">
        <v>0</v>
      </c>
      <c r="P4943" s="3">
        <f t="shared" si="233"/>
        <v>6</v>
      </c>
      <c r="Q4943" s="3">
        <v>190</v>
      </c>
      <c r="R4943" s="3">
        <f t="shared" si="232"/>
        <v>1</v>
      </c>
      <c r="S4943" s="3">
        <v>6</v>
      </c>
      <c r="T4943" s="3">
        <f>IF(AND(H4943&lt;5,S4943&gt;=VLOOKUP(A4943,anni!$A$1:$O$32,6,0)),1,0)</f>
        <v>0</v>
      </c>
    </row>
    <row r="4944" spans="1:20" x14ac:dyDescent="0.3">
      <c r="A4944" s="3">
        <v>2000</v>
      </c>
      <c r="B4944" s="3">
        <v>134</v>
      </c>
      <c r="C4944" s="3" t="s">
        <v>56</v>
      </c>
      <c r="D4944" s="3" t="s">
        <v>126</v>
      </c>
      <c r="E4944" s="3" t="s">
        <v>126</v>
      </c>
      <c r="F4944" s="3">
        <v>3831</v>
      </c>
      <c r="G4944" s="3">
        <f t="shared" si="234"/>
        <v>2000</v>
      </c>
      <c r="H4944" s="4">
        <v>5</v>
      </c>
      <c r="I4944" s="3" t="s">
        <v>36</v>
      </c>
      <c r="J4944" s="3">
        <v>3</v>
      </c>
      <c r="K4944" s="3">
        <v>0</v>
      </c>
      <c r="L4944" s="3">
        <v>0</v>
      </c>
      <c r="M4944" s="3">
        <v>0</v>
      </c>
      <c r="N4944" s="3">
        <v>3</v>
      </c>
      <c r="O4944" s="3">
        <v>0</v>
      </c>
      <c r="P4944" s="3">
        <f t="shared" si="233"/>
        <v>6</v>
      </c>
      <c r="Q4944" s="3">
        <v>190</v>
      </c>
      <c r="R4944" s="3">
        <f t="shared" si="232"/>
        <v>1</v>
      </c>
      <c r="S4944" s="3">
        <v>6</v>
      </c>
      <c r="T4944" s="3">
        <f>IF(AND(H4944&lt;5,S4944&gt;=VLOOKUP(A4944,anni!$A$1:$O$32,6,0)),1,0)</f>
        <v>0</v>
      </c>
    </row>
    <row r="4945" spans="1:20" x14ac:dyDescent="0.3">
      <c r="A4945" s="3">
        <v>2000</v>
      </c>
      <c r="B4945" s="3">
        <v>135</v>
      </c>
      <c r="C4945" s="3" t="s">
        <v>56</v>
      </c>
      <c r="D4945" s="3" t="s">
        <v>66</v>
      </c>
      <c r="E4945" s="3" t="s">
        <v>66</v>
      </c>
      <c r="F4945" s="3">
        <v>3832</v>
      </c>
      <c r="G4945" s="3">
        <f t="shared" si="234"/>
        <v>2000</v>
      </c>
      <c r="H4945" s="4">
        <v>5</v>
      </c>
      <c r="I4945" s="3" t="s">
        <v>36</v>
      </c>
      <c r="J4945" s="3">
        <v>7</v>
      </c>
      <c r="K4945" s="3">
        <v>1</v>
      </c>
      <c r="L4945" s="3">
        <v>0</v>
      </c>
      <c r="M4945" s="3">
        <v>0</v>
      </c>
      <c r="N4945" s="3">
        <v>0</v>
      </c>
      <c r="O4945" s="3">
        <v>1</v>
      </c>
      <c r="P4945" s="3">
        <f t="shared" si="233"/>
        <v>9</v>
      </c>
      <c r="Q4945" s="3">
        <v>143</v>
      </c>
      <c r="R4945" s="3">
        <f t="shared" si="232"/>
        <v>1</v>
      </c>
      <c r="S4945" s="3">
        <v>9</v>
      </c>
      <c r="T4945" s="3">
        <f>IF(AND(H4945&lt;5,S4945&gt;=VLOOKUP(A4945,anni!$A$1:$O$32,6,0)),1,0)</f>
        <v>0</v>
      </c>
    </row>
    <row r="4946" spans="1:20" x14ac:dyDescent="0.3">
      <c r="A4946" s="3">
        <v>2000</v>
      </c>
      <c r="B4946" s="3">
        <v>136</v>
      </c>
      <c r="C4946" s="3" t="s">
        <v>34</v>
      </c>
      <c r="D4946" s="3" t="s">
        <v>41</v>
      </c>
      <c r="E4946" s="3" t="s">
        <v>41</v>
      </c>
      <c r="F4946" s="3">
        <v>3904</v>
      </c>
      <c r="G4946" s="3">
        <f t="shared" si="234"/>
        <v>2000</v>
      </c>
      <c r="H4946" s="4">
        <v>4</v>
      </c>
      <c r="I4946" s="3" t="s">
        <v>36</v>
      </c>
      <c r="J4946" s="3">
        <v>0</v>
      </c>
      <c r="K4946" s="3">
        <v>1</v>
      </c>
      <c r="L4946" s="3">
        <v>0</v>
      </c>
      <c r="M4946" s="3">
        <v>0</v>
      </c>
      <c r="N4946" s="3">
        <v>0</v>
      </c>
      <c r="O4946" s="3">
        <v>0</v>
      </c>
      <c r="P4946" s="3">
        <f t="shared" si="233"/>
        <v>1.2</v>
      </c>
      <c r="Q4946" s="3">
        <v>263</v>
      </c>
      <c r="R4946" s="3">
        <f t="shared" si="232"/>
        <v>2</v>
      </c>
      <c r="S4946" s="3">
        <v>1</v>
      </c>
      <c r="T4946" s="3">
        <f>IF(AND(H4946&lt;5,S4946&gt;=VLOOKUP(A4946,anni!$A$1:$O$32,6,0)),1,0)</f>
        <v>0</v>
      </c>
    </row>
    <row r="4947" spans="1:20" x14ac:dyDescent="0.3">
      <c r="A4947" s="3">
        <v>2000</v>
      </c>
      <c r="B4947" s="3">
        <v>137</v>
      </c>
      <c r="C4947" s="3" t="s">
        <v>39</v>
      </c>
      <c r="D4947" s="3" t="s">
        <v>148</v>
      </c>
      <c r="E4947" s="3" t="s">
        <v>148</v>
      </c>
      <c r="F4947" s="3">
        <v>3833</v>
      </c>
      <c r="G4947" s="3">
        <f t="shared" si="234"/>
        <v>2000</v>
      </c>
      <c r="H4947" s="4">
        <v>5</v>
      </c>
      <c r="I4947" s="3" t="s">
        <v>36</v>
      </c>
      <c r="J4947" s="3">
        <v>1</v>
      </c>
      <c r="K4947" s="3">
        <v>7</v>
      </c>
      <c r="L4947" s="3">
        <v>4</v>
      </c>
      <c r="M4947" s="3">
        <v>0</v>
      </c>
      <c r="N4947" s="3">
        <v>1</v>
      </c>
      <c r="O4947" s="3">
        <v>0</v>
      </c>
      <c r="P4947" s="3">
        <f t="shared" si="233"/>
        <v>13</v>
      </c>
      <c r="Q4947" s="3">
        <v>93</v>
      </c>
      <c r="R4947" s="3">
        <f t="shared" si="232"/>
        <v>1</v>
      </c>
      <c r="S4947" s="3">
        <v>13</v>
      </c>
      <c r="T4947" s="3">
        <f>IF(AND(H4947&lt;5,S4947&gt;=VLOOKUP(A4947,anni!$A$1:$O$32,6,0)),1,0)</f>
        <v>0</v>
      </c>
    </row>
    <row r="4948" spans="1:20" x14ac:dyDescent="0.3">
      <c r="A4948" s="3">
        <v>2000</v>
      </c>
      <c r="B4948" s="3">
        <v>138</v>
      </c>
      <c r="C4948" s="3" t="s">
        <v>101</v>
      </c>
      <c r="D4948" s="3" t="s">
        <v>117</v>
      </c>
      <c r="E4948" s="3" t="s">
        <v>117</v>
      </c>
      <c r="F4948" s="3">
        <v>3946</v>
      </c>
      <c r="G4948" s="3">
        <f t="shared" si="234"/>
        <v>2000</v>
      </c>
      <c r="H4948" s="4">
        <v>3</v>
      </c>
      <c r="I4948" s="3" t="s">
        <v>36</v>
      </c>
      <c r="J4948" s="3">
        <v>3</v>
      </c>
      <c r="K4948" s="3">
        <v>1</v>
      </c>
      <c r="L4948" s="3">
        <v>0</v>
      </c>
      <c r="M4948" s="3">
        <v>0</v>
      </c>
      <c r="N4948" s="3">
        <v>0</v>
      </c>
      <c r="O4948" s="3">
        <v>0</v>
      </c>
      <c r="P4948" s="3">
        <f t="shared" si="233"/>
        <v>5.6</v>
      </c>
      <c r="Q4948" s="3">
        <v>229</v>
      </c>
      <c r="R4948" s="3">
        <f t="shared" si="232"/>
        <v>1</v>
      </c>
      <c r="S4948" s="3">
        <v>4</v>
      </c>
      <c r="T4948" s="3">
        <f>IF(AND(H4948&lt;5,S4948&gt;=VLOOKUP(A4948,anni!$A$1:$O$32,6,0)),1,0)</f>
        <v>0</v>
      </c>
    </row>
    <row r="4949" spans="1:20" x14ac:dyDescent="0.3">
      <c r="A4949" s="3">
        <v>2000</v>
      </c>
      <c r="B4949" s="3">
        <v>139</v>
      </c>
      <c r="C4949" s="3" t="s">
        <v>47</v>
      </c>
      <c r="D4949" s="3" t="s">
        <v>118</v>
      </c>
      <c r="E4949" s="3" t="s">
        <v>118</v>
      </c>
      <c r="F4949" s="3">
        <v>3947</v>
      </c>
      <c r="G4949" s="3">
        <f t="shared" si="234"/>
        <v>2000</v>
      </c>
      <c r="H4949" s="4">
        <v>3</v>
      </c>
      <c r="I4949" s="3" t="s">
        <v>36</v>
      </c>
      <c r="J4949" s="3">
        <v>4</v>
      </c>
      <c r="K4949" s="3">
        <v>0</v>
      </c>
      <c r="L4949" s="3">
        <v>0</v>
      </c>
      <c r="M4949" s="3">
        <v>0</v>
      </c>
      <c r="N4949" s="3">
        <v>3</v>
      </c>
      <c r="O4949" s="3">
        <v>0</v>
      </c>
      <c r="P4949" s="3">
        <f t="shared" si="233"/>
        <v>9.7999999999999989</v>
      </c>
      <c r="Q4949" s="3">
        <v>174</v>
      </c>
      <c r="R4949" s="3">
        <f t="shared" si="232"/>
        <v>2</v>
      </c>
      <c r="S4949" s="3">
        <v>7</v>
      </c>
      <c r="T4949" s="3">
        <f>IF(AND(H4949&lt;5,S4949&gt;=VLOOKUP(A4949,anni!$A$1:$O$32,6,0)),1,0)</f>
        <v>0</v>
      </c>
    </row>
    <row r="4950" spans="1:20" x14ac:dyDescent="0.3">
      <c r="A4950" s="3">
        <v>2000</v>
      </c>
      <c r="B4950" s="3">
        <v>140</v>
      </c>
      <c r="C4950" s="3" t="s">
        <v>59</v>
      </c>
      <c r="D4950" s="3" t="s">
        <v>60</v>
      </c>
      <c r="E4950" s="3" t="s">
        <v>60</v>
      </c>
      <c r="F4950" s="3">
        <v>3687</v>
      </c>
      <c r="G4950" s="3">
        <f t="shared" si="234"/>
        <v>2000</v>
      </c>
      <c r="H4950" s="4">
        <v>5</v>
      </c>
      <c r="I4950" s="3" t="s">
        <v>36</v>
      </c>
      <c r="J4950" s="3">
        <v>4</v>
      </c>
      <c r="K4950" s="3">
        <v>7</v>
      </c>
      <c r="L4950" s="3">
        <v>7</v>
      </c>
      <c r="M4950" s="3">
        <v>5</v>
      </c>
      <c r="N4950" s="3">
        <v>0</v>
      </c>
      <c r="O4950" s="3">
        <v>4</v>
      </c>
      <c r="P4950" s="3">
        <f t="shared" si="233"/>
        <v>27</v>
      </c>
      <c r="Q4950" s="3">
        <v>8</v>
      </c>
      <c r="R4950" s="3">
        <f t="shared" si="232"/>
        <v>2</v>
      </c>
      <c r="S4950" s="3">
        <v>27</v>
      </c>
      <c r="T4950" s="3">
        <f>IF(AND(H4950&lt;5,S4950&gt;=VLOOKUP(A4950,anni!$A$1:$O$32,6,0)),1,0)</f>
        <v>0</v>
      </c>
    </row>
    <row r="4951" spans="1:20" x14ac:dyDescent="0.3">
      <c r="A4951" s="3">
        <v>2000</v>
      </c>
      <c r="B4951" s="3">
        <v>141</v>
      </c>
      <c r="C4951" s="3" t="s">
        <v>37</v>
      </c>
      <c r="D4951" s="3" t="s">
        <v>96</v>
      </c>
      <c r="E4951" s="3" t="s">
        <v>96</v>
      </c>
      <c r="F4951" s="3">
        <v>3948</v>
      </c>
      <c r="G4951" s="3">
        <f t="shared" si="234"/>
        <v>2000</v>
      </c>
      <c r="H4951" s="4">
        <v>3</v>
      </c>
      <c r="I4951" s="3" t="s">
        <v>36</v>
      </c>
      <c r="J4951" s="3">
        <v>0</v>
      </c>
      <c r="K4951" s="3">
        <v>0</v>
      </c>
      <c r="L4951" s="3">
        <v>0</v>
      </c>
      <c r="M4951" s="3">
        <v>0</v>
      </c>
      <c r="N4951" s="3">
        <v>2</v>
      </c>
      <c r="O4951" s="3">
        <v>0</v>
      </c>
      <c r="P4951" s="3">
        <f t="shared" si="233"/>
        <v>2.8</v>
      </c>
      <c r="Q4951" s="3">
        <v>254</v>
      </c>
      <c r="R4951" s="3">
        <f t="shared" si="232"/>
        <v>3</v>
      </c>
      <c r="S4951" s="3">
        <v>2</v>
      </c>
      <c r="T4951" s="3">
        <f>IF(AND(H4951&lt;5,S4951&gt;=VLOOKUP(A4951,anni!$A$1:$O$32,6,0)),1,0)</f>
        <v>0</v>
      </c>
    </row>
    <row r="4952" spans="1:20" x14ac:dyDescent="0.3">
      <c r="A4952" s="3">
        <v>2000</v>
      </c>
      <c r="B4952" s="3">
        <v>142</v>
      </c>
      <c r="C4952" s="3" t="s">
        <v>56</v>
      </c>
      <c r="D4952" s="3" t="s">
        <v>66</v>
      </c>
      <c r="E4952" s="3" t="s">
        <v>66</v>
      </c>
      <c r="F4952" s="3">
        <v>3949</v>
      </c>
      <c r="G4952" s="3">
        <f t="shared" si="234"/>
        <v>2000</v>
      </c>
      <c r="H4952" s="4">
        <v>3</v>
      </c>
      <c r="I4952" s="3" t="s">
        <v>36</v>
      </c>
      <c r="J4952" s="3">
        <v>4</v>
      </c>
      <c r="K4952" s="3">
        <v>7</v>
      </c>
      <c r="L4952" s="3">
        <v>7</v>
      </c>
      <c r="M4952" s="3">
        <v>1</v>
      </c>
      <c r="N4952" s="3">
        <v>3</v>
      </c>
      <c r="O4952" s="3">
        <v>0</v>
      </c>
      <c r="P4952" s="3">
        <f t="shared" si="233"/>
        <v>30.799999999999997</v>
      </c>
      <c r="Q4952" s="3">
        <v>18</v>
      </c>
      <c r="R4952" s="3">
        <f t="shared" si="232"/>
        <v>3</v>
      </c>
      <c r="S4952" s="3">
        <v>22</v>
      </c>
      <c r="T4952" s="3">
        <f>IF(AND(H4952&lt;5,S4952&gt;=VLOOKUP(A4952,anni!$A$1:$O$32,6,0)),1,0)</f>
        <v>0</v>
      </c>
    </row>
    <row r="4953" spans="1:20" x14ac:dyDescent="0.3">
      <c r="A4953" s="3">
        <v>2000</v>
      </c>
      <c r="B4953" s="3">
        <v>143</v>
      </c>
      <c r="C4953" s="3" t="s">
        <v>106</v>
      </c>
      <c r="D4953" s="3" t="s">
        <v>141</v>
      </c>
      <c r="E4953" s="3" t="s">
        <v>141</v>
      </c>
      <c r="F4953" s="3">
        <v>3905</v>
      </c>
      <c r="G4953" s="3">
        <f t="shared" si="234"/>
        <v>2000</v>
      </c>
      <c r="H4953" s="4">
        <v>4</v>
      </c>
      <c r="I4953" s="3" t="s">
        <v>36</v>
      </c>
      <c r="J4953" s="3">
        <v>2</v>
      </c>
      <c r="K4953" s="3">
        <v>1</v>
      </c>
      <c r="L4953" s="3">
        <v>7</v>
      </c>
      <c r="M4953" s="3">
        <v>0</v>
      </c>
      <c r="N4953" s="3">
        <v>3</v>
      </c>
      <c r="O4953" s="3">
        <v>0</v>
      </c>
      <c r="P4953" s="3">
        <f t="shared" si="233"/>
        <v>15.6</v>
      </c>
      <c r="Q4953" s="3">
        <v>93</v>
      </c>
      <c r="R4953" s="3">
        <f t="shared" si="232"/>
        <v>1</v>
      </c>
      <c r="S4953" s="3">
        <v>13</v>
      </c>
      <c r="T4953" s="3">
        <f>IF(AND(H4953&lt;5,S4953&gt;=VLOOKUP(A4953,anni!$A$1:$O$32,6,0)),1,0)</f>
        <v>0</v>
      </c>
    </row>
    <row r="4954" spans="1:20" x14ac:dyDescent="0.3">
      <c r="A4954" s="3">
        <v>2000</v>
      </c>
      <c r="B4954" s="3">
        <v>144</v>
      </c>
      <c r="C4954" s="3" t="s">
        <v>56</v>
      </c>
      <c r="D4954" s="3" t="s">
        <v>57</v>
      </c>
      <c r="E4954" s="3" t="s">
        <v>57</v>
      </c>
      <c r="F4954" s="3">
        <v>3834</v>
      </c>
      <c r="G4954" s="3">
        <f t="shared" si="234"/>
        <v>2000</v>
      </c>
      <c r="H4954" s="4">
        <v>5</v>
      </c>
      <c r="I4954" s="3" t="s">
        <v>36</v>
      </c>
      <c r="J4954" s="3">
        <v>6</v>
      </c>
      <c r="K4954" s="3">
        <v>0</v>
      </c>
      <c r="L4954" s="3">
        <v>0</v>
      </c>
      <c r="M4954" s="3">
        <v>0</v>
      </c>
      <c r="N4954" s="3">
        <v>0</v>
      </c>
      <c r="O4954" s="3">
        <v>0</v>
      </c>
      <c r="P4954" s="3">
        <f t="shared" si="233"/>
        <v>6</v>
      </c>
      <c r="Q4954" s="3">
        <v>190</v>
      </c>
      <c r="R4954" s="3">
        <f t="shared" si="232"/>
        <v>1</v>
      </c>
      <c r="S4954" s="3">
        <v>6</v>
      </c>
      <c r="T4954" s="3">
        <f>IF(AND(H4954&lt;5,S4954&gt;=VLOOKUP(A4954,anni!$A$1:$O$32,6,0)),1,0)</f>
        <v>0</v>
      </c>
    </row>
    <row r="4955" spans="1:20" x14ac:dyDescent="0.3">
      <c r="A4955" s="3">
        <v>2000</v>
      </c>
      <c r="B4955" s="3">
        <v>145</v>
      </c>
      <c r="C4955" s="3" t="s">
        <v>39</v>
      </c>
      <c r="D4955" s="3" t="s">
        <v>40</v>
      </c>
      <c r="E4955" s="3" t="s">
        <v>40</v>
      </c>
      <c r="F4955" s="3">
        <v>3835</v>
      </c>
      <c r="G4955" s="3">
        <f t="shared" si="234"/>
        <v>2000</v>
      </c>
      <c r="H4955" s="4">
        <v>5</v>
      </c>
      <c r="I4955" s="3" t="s">
        <v>36</v>
      </c>
      <c r="J4955" s="3">
        <v>0</v>
      </c>
      <c r="K4955" s="3">
        <v>7</v>
      </c>
      <c r="L4955" s="3">
        <v>6</v>
      </c>
      <c r="M4955" s="3">
        <v>2</v>
      </c>
      <c r="N4955" s="3">
        <v>3</v>
      </c>
      <c r="O4955" s="3">
        <v>0</v>
      </c>
      <c r="P4955" s="3">
        <f t="shared" si="233"/>
        <v>18</v>
      </c>
      <c r="Q4955" s="3">
        <v>43</v>
      </c>
      <c r="R4955" s="3">
        <f t="shared" si="232"/>
        <v>1</v>
      </c>
      <c r="S4955" s="3">
        <v>18</v>
      </c>
      <c r="T4955" s="3">
        <f>IF(AND(H4955&lt;5,S4955&gt;=VLOOKUP(A4955,anni!$A$1:$O$32,6,0)),1,0)</f>
        <v>0</v>
      </c>
    </row>
    <row r="4956" spans="1:20" x14ac:dyDescent="0.3">
      <c r="A4956" s="3">
        <v>2000</v>
      </c>
      <c r="B4956" s="3">
        <v>146</v>
      </c>
      <c r="C4956" s="3" t="s">
        <v>101</v>
      </c>
      <c r="D4956" s="3" t="s">
        <v>104</v>
      </c>
      <c r="E4956" s="3" t="s">
        <v>104</v>
      </c>
      <c r="F4956" s="3">
        <v>3836</v>
      </c>
      <c r="G4956" s="3">
        <f t="shared" si="234"/>
        <v>2000</v>
      </c>
      <c r="H4956" s="4">
        <v>5</v>
      </c>
      <c r="I4956" s="3" t="s">
        <v>36</v>
      </c>
      <c r="J4956" s="3">
        <v>0</v>
      </c>
      <c r="K4956" s="3">
        <v>0</v>
      </c>
      <c r="L4956" s="3">
        <v>1</v>
      </c>
      <c r="M4956" s="3">
        <v>0</v>
      </c>
      <c r="N4956" s="3">
        <v>0</v>
      </c>
      <c r="O4956" s="3">
        <v>0</v>
      </c>
      <c r="P4956" s="3">
        <f t="shared" si="233"/>
        <v>1</v>
      </c>
      <c r="Q4956" s="3">
        <v>263</v>
      </c>
      <c r="R4956" s="3">
        <f t="shared" si="232"/>
        <v>1</v>
      </c>
      <c r="S4956" s="3">
        <v>1</v>
      </c>
      <c r="T4956" s="3">
        <f>IF(AND(H4956&lt;5,S4956&gt;=VLOOKUP(A4956,anni!$A$1:$O$32,6,0)),1,0)</f>
        <v>0</v>
      </c>
    </row>
    <row r="4957" spans="1:20" x14ac:dyDescent="0.3">
      <c r="A4957" s="3">
        <v>2000</v>
      </c>
      <c r="B4957" s="3">
        <v>147</v>
      </c>
      <c r="C4957" s="3" t="s">
        <v>50</v>
      </c>
      <c r="D4957" s="3" t="s">
        <v>120</v>
      </c>
      <c r="E4957" s="3" t="s">
        <v>120</v>
      </c>
      <c r="F4957" s="3">
        <v>3973</v>
      </c>
      <c r="G4957" s="3">
        <f t="shared" si="234"/>
        <v>2000</v>
      </c>
      <c r="H4957" s="4">
        <v>2</v>
      </c>
      <c r="I4957" s="3" t="s">
        <v>31</v>
      </c>
      <c r="J4957" s="3">
        <v>1</v>
      </c>
      <c r="K4957" s="3">
        <v>0</v>
      </c>
      <c r="L4957" s="3">
        <v>0</v>
      </c>
      <c r="M4957" s="3">
        <v>0</v>
      </c>
      <c r="N4957" s="3">
        <v>0</v>
      </c>
      <c r="O4957" s="3">
        <v>0</v>
      </c>
      <c r="P4957" s="3">
        <f t="shared" si="233"/>
        <v>1.6</v>
      </c>
      <c r="Q4957" s="3">
        <v>263</v>
      </c>
      <c r="R4957" s="3">
        <f t="shared" si="232"/>
        <v>1</v>
      </c>
      <c r="S4957" s="3">
        <v>1</v>
      </c>
      <c r="T4957" s="3">
        <f>IF(AND(H4957&lt;5,S4957&gt;=VLOOKUP(A4957,anni!$A$1:$O$32,6,0)),1,0)</f>
        <v>0</v>
      </c>
    </row>
    <row r="4958" spans="1:20" x14ac:dyDescent="0.3">
      <c r="A4958" s="3">
        <v>2000</v>
      </c>
      <c r="B4958" s="3">
        <v>148</v>
      </c>
      <c r="C4958" s="3" t="s">
        <v>56</v>
      </c>
      <c r="D4958" s="3" t="s">
        <v>66</v>
      </c>
      <c r="E4958" s="3" t="s">
        <v>66</v>
      </c>
      <c r="F4958" s="3">
        <v>3906</v>
      </c>
      <c r="G4958" s="3">
        <f t="shared" si="234"/>
        <v>2000</v>
      </c>
      <c r="H4958" s="4">
        <v>4</v>
      </c>
      <c r="I4958" s="3" t="s">
        <v>36</v>
      </c>
      <c r="J4958" s="3">
        <v>4</v>
      </c>
      <c r="K4958" s="3">
        <v>1</v>
      </c>
      <c r="L4958" s="3">
        <v>0</v>
      </c>
      <c r="M4958" s="3">
        <v>1</v>
      </c>
      <c r="N4958" s="3">
        <v>3</v>
      </c>
      <c r="O4958" s="3">
        <v>0</v>
      </c>
      <c r="P4958" s="3">
        <f t="shared" si="233"/>
        <v>10.799999999999999</v>
      </c>
      <c r="Q4958" s="3">
        <v>143</v>
      </c>
      <c r="R4958" s="3">
        <f t="shared" si="232"/>
        <v>1</v>
      </c>
      <c r="S4958" s="3">
        <v>9</v>
      </c>
      <c r="T4958" s="3">
        <f>IF(AND(H4958&lt;5,S4958&gt;=VLOOKUP(A4958,anni!$A$1:$O$32,6,0)),1,0)</f>
        <v>0</v>
      </c>
    </row>
    <row r="4959" spans="1:20" x14ac:dyDescent="0.3">
      <c r="A4959" s="3">
        <v>2000</v>
      </c>
      <c r="B4959" s="3">
        <v>149</v>
      </c>
      <c r="C4959" s="3" t="s">
        <v>69</v>
      </c>
      <c r="D4959" s="3" t="s">
        <v>90</v>
      </c>
      <c r="E4959" s="3" t="s">
        <v>90</v>
      </c>
      <c r="F4959" s="3">
        <v>3837</v>
      </c>
      <c r="G4959" s="3">
        <f t="shared" si="234"/>
        <v>2000</v>
      </c>
      <c r="H4959" s="4">
        <v>5</v>
      </c>
      <c r="I4959" s="3" t="s">
        <v>36</v>
      </c>
      <c r="J4959" s="3">
        <v>0</v>
      </c>
      <c r="K4959" s="3">
        <v>0</v>
      </c>
      <c r="L4959" s="3">
        <v>0</v>
      </c>
      <c r="M4959" s="3">
        <v>5</v>
      </c>
      <c r="N4959" s="3">
        <v>0</v>
      </c>
      <c r="O4959" s="3">
        <v>0</v>
      </c>
      <c r="P4959" s="3">
        <f t="shared" si="233"/>
        <v>5</v>
      </c>
      <c r="Q4959" s="3">
        <v>213</v>
      </c>
      <c r="R4959" s="3">
        <f t="shared" si="232"/>
        <v>1</v>
      </c>
      <c r="S4959" s="3">
        <v>5</v>
      </c>
      <c r="T4959" s="3">
        <f>IF(AND(H4959&lt;5,S4959&gt;=VLOOKUP(A4959,anni!$A$1:$O$32,6,0)),1,0)</f>
        <v>0</v>
      </c>
    </row>
    <row r="4960" spans="1:20" x14ac:dyDescent="0.3">
      <c r="A4960" s="3">
        <v>2000</v>
      </c>
      <c r="B4960" s="3">
        <v>150</v>
      </c>
      <c r="C4960" s="3" t="s">
        <v>47</v>
      </c>
      <c r="D4960" s="3" t="s">
        <v>121</v>
      </c>
      <c r="E4960" s="3" t="s">
        <v>121</v>
      </c>
      <c r="F4960" s="3">
        <v>3838</v>
      </c>
      <c r="G4960" s="3">
        <f t="shared" si="234"/>
        <v>2000</v>
      </c>
      <c r="H4960" s="4">
        <v>5</v>
      </c>
      <c r="I4960" s="3" t="s">
        <v>36</v>
      </c>
      <c r="J4960" s="3">
        <v>0</v>
      </c>
      <c r="K4960" s="3">
        <v>1</v>
      </c>
      <c r="L4960" s="3">
        <v>0</v>
      </c>
      <c r="M4960" s="3">
        <v>0</v>
      </c>
      <c r="N4960" s="3">
        <v>0</v>
      </c>
      <c r="O4960" s="3">
        <v>0</v>
      </c>
      <c r="P4960" s="3">
        <f t="shared" si="233"/>
        <v>1</v>
      </c>
      <c r="Q4960" s="3">
        <v>263</v>
      </c>
      <c r="R4960" s="3">
        <f t="shared" si="232"/>
        <v>1</v>
      </c>
      <c r="S4960" s="3">
        <v>1</v>
      </c>
      <c r="T4960" s="3">
        <f>IF(AND(H4960&lt;5,S4960&gt;=VLOOKUP(A4960,anni!$A$1:$O$32,6,0)),1,0)</f>
        <v>0</v>
      </c>
    </row>
    <row r="4961" spans="1:20" x14ac:dyDescent="0.3">
      <c r="A4961" s="3">
        <v>2000</v>
      </c>
      <c r="B4961" s="3">
        <v>151</v>
      </c>
      <c r="C4961" s="3" t="s">
        <v>69</v>
      </c>
      <c r="D4961" s="3" t="s">
        <v>78</v>
      </c>
      <c r="E4961" s="3" t="s">
        <v>78</v>
      </c>
      <c r="F4961" s="3">
        <v>3839</v>
      </c>
      <c r="G4961" s="3">
        <f t="shared" si="234"/>
        <v>2000</v>
      </c>
      <c r="H4961" s="4">
        <v>5</v>
      </c>
      <c r="I4961" s="3" t="s">
        <v>36</v>
      </c>
      <c r="J4961" s="3">
        <v>2</v>
      </c>
      <c r="K4961" s="3">
        <v>1</v>
      </c>
      <c r="L4961" s="3">
        <v>1</v>
      </c>
      <c r="M4961" s="3">
        <v>0</v>
      </c>
      <c r="N4961" s="3">
        <v>3</v>
      </c>
      <c r="O4961" s="3">
        <v>0</v>
      </c>
      <c r="P4961" s="3">
        <f t="shared" si="233"/>
        <v>7</v>
      </c>
      <c r="Q4961" s="3">
        <v>174</v>
      </c>
      <c r="R4961" s="3">
        <f t="shared" ref="R4961:R5024" si="235">COUNTIF($F$609:$F$5991,F4961)</f>
        <v>1</v>
      </c>
      <c r="S4961" s="3">
        <v>7</v>
      </c>
      <c r="T4961" s="3">
        <f>IF(AND(H4961&lt;5,S4961&gt;=VLOOKUP(A4961,anni!$A$1:$O$32,6,0)),1,0)</f>
        <v>0</v>
      </c>
    </row>
    <row r="4962" spans="1:20" x14ac:dyDescent="0.3">
      <c r="A4962" s="3">
        <v>2000</v>
      </c>
      <c r="B4962" s="3">
        <v>152</v>
      </c>
      <c r="C4962" s="3" t="s">
        <v>39</v>
      </c>
      <c r="D4962" s="3" t="s">
        <v>146</v>
      </c>
      <c r="E4962" s="3" t="s">
        <v>146</v>
      </c>
      <c r="F4962" s="3">
        <v>3907</v>
      </c>
      <c r="G4962" s="3">
        <f t="shared" si="234"/>
        <v>2000</v>
      </c>
      <c r="H4962" s="4">
        <v>4</v>
      </c>
      <c r="I4962" s="3" t="s">
        <v>36</v>
      </c>
      <c r="J4962" s="3">
        <v>3</v>
      </c>
      <c r="K4962" s="3">
        <v>2</v>
      </c>
      <c r="L4962" s="3">
        <v>2</v>
      </c>
      <c r="M4962" s="3">
        <v>0</v>
      </c>
      <c r="N4962" s="3">
        <v>0</v>
      </c>
      <c r="O4962" s="3">
        <v>1</v>
      </c>
      <c r="P4962" s="3">
        <f t="shared" si="233"/>
        <v>9.6</v>
      </c>
      <c r="Q4962" s="3">
        <v>155</v>
      </c>
      <c r="R4962" s="3">
        <f t="shared" si="235"/>
        <v>2</v>
      </c>
      <c r="S4962" s="3">
        <v>8</v>
      </c>
      <c r="T4962" s="3">
        <f>IF(AND(H4962&lt;5,S4962&gt;=VLOOKUP(A4962,anni!$A$1:$O$32,6,0)),1,0)</f>
        <v>0</v>
      </c>
    </row>
    <row r="4963" spans="1:20" x14ac:dyDescent="0.3">
      <c r="A4963" s="3">
        <v>2000</v>
      </c>
      <c r="B4963" s="3">
        <v>153</v>
      </c>
      <c r="C4963" s="3" t="s">
        <v>69</v>
      </c>
      <c r="D4963" s="3" t="s">
        <v>70</v>
      </c>
      <c r="E4963" s="3" t="s">
        <v>70</v>
      </c>
      <c r="F4963" s="3">
        <v>3840</v>
      </c>
      <c r="G4963" s="3">
        <f t="shared" si="234"/>
        <v>2000</v>
      </c>
      <c r="H4963" s="4">
        <v>5</v>
      </c>
      <c r="I4963" s="3" t="s">
        <v>36</v>
      </c>
      <c r="J4963" s="3">
        <v>3</v>
      </c>
      <c r="K4963" s="3">
        <v>0</v>
      </c>
      <c r="L4963" s="3">
        <v>7</v>
      </c>
      <c r="M4963" s="3">
        <v>0</v>
      </c>
      <c r="N4963" s="3">
        <v>0</v>
      </c>
      <c r="O4963" s="3">
        <v>0</v>
      </c>
      <c r="P4963" s="3">
        <f t="shared" ref="P4963:P5026" si="236">IF(T4963=0,IF(S4963=-1,-1,S4963*HLOOKUP(H4963,$U$1:$Y$2,2,0)),0)</f>
        <v>10</v>
      </c>
      <c r="Q4963" s="3">
        <v>128</v>
      </c>
      <c r="R4963" s="3">
        <f t="shared" si="235"/>
        <v>1</v>
      </c>
      <c r="S4963" s="3">
        <v>10</v>
      </c>
      <c r="T4963" s="3">
        <f>IF(AND(H4963&lt;5,S4963&gt;=VLOOKUP(A4963,anni!$A$1:$O$32,6,0)),1,0)</f>
        <v>0</v>
      </c>
    </row>
    <row r="4964" spans="1:20" x14ac:dyDescent="0.3">
      <c r="A4964" s="3">
        <v>2000</v>
      </c>
      <c r="B4964" s="3">
        <v>154</v>
      </c>
      <c r="C4964" s="3" t="s">
        <v>47</v>
      </c>
      <c r="D4964" s="3" t="s">
        <v>118</v>
      </c>
      <c r="E4964" s="3" t="s">
        <v>118</v>
      </c>
      <c r="F4964" s="3">
        <v>3987</v>
      </c>
      <c r="G4964" s="3">
        <f t="shared" si="234"/>
        <v>2000</v>
      </c>
      <c r="H4964" s="4">
        <v>1</v>
      </c>
      <c r="I4964" s="3" t="s">
        <v>31</v>
      </c>
      <c r="J4964" s="3">
        <v>3</v>
      </c>
      <c r="K4964" s="3">
        <v>0</v>
      </c>
      <c r="L4964" s="3">
        <v>0</v>
      </c>
      <c r="M4964" s="3">
        <v>0</v>
      </c>
      <c r="N4964" s="3">
        <v>0</v>
      </c>
      <c r="O4964" s="3">
        <v>0</v>
      </c>
      <c r="P4964" s="3">
        <f t="shared" si="236"/>
        <v>5.4</v>
      </c>
      <c r="Q4964" s="3">
        <v>240</v>
      </c>
      <c r="R4964" s="3">
        <f t="shared" si="235"/>
        <v>1</v>
      </c>
      <c r="S4964" s="3">
        <v>3</v>
      </c>
      <c r="T4964" s="3">
        <f>IF(AND(H4964&lt;5,S4964&gt;=VLOOKUP(A4964,anni!$A$1:$O$32,6,0)),1,0)</f>
        <v>0</v>
      </c>
    </row>
    <row r="4965" spans="1:20" x14ac:dyDescent="0.3">
      <c r="A4965" s="3">
        <v>2000</v>
      </c>
      <c r="B4965" s="3">
        <v>155</v>
      </c>
      <c r="C4965" s="3" t="s">
        <v>34</v>
      </c>
      <c r="D4965" s="3" t="s">
        <v>41</v>
      </c>
      <c r="E4965" s="3" t="s">
        <v>41</v>
      </c>
      <c r="F4965" s="3">
        <v>3692</v>
      </c>
      <c r="G4965" s="3">
        <f t="shared" si="234"/>
        <v>2000</v>
      </c>
      <c r="H4965" s="4">
        <v>5</v>
      </c>
      <c r="I4965" s="3" t="s">
        <v>36</v>
      </c>
      <c r="J4965" s="3">
        <v>5</v>
      </c>
      <c r="K4965" s="3">
        <v>7</v>
      </c>
      <c r="L4965" s="3">
        <v>3</v>
      </c>
      <c r="M4965" s="3">
        <v>0</v>
      </c>
      <c r="N4965" s="3">
        <v>0</v>
      </c>
      <c r="O4965" s="3">
        <v>1</v>
      </c>
      <c r="P4965" s="3">
        <f t="shared" si="236"/>
        <v>16</v>
      </c>
      <c r="Q4965" s="3">
        <v>60</v>
      </c>
      <c r="R4965" s="3">
        <f t="shared" si="235"/>
        <v>2</v>
      </c>
      <c r="S4965" s="3">
        <v>16</v>
      </c>
      <c r="T4965" s="3">
        <f>IF(AND(H4965&lt;5,S4965&gt;=VLOOKUP(A4965,anni!$A$1:$O$32,6,0)),1,0)</f>
        <v>0</v>
      </c>
    </row>
    <row r="4966" spans="1:20" x14ac:dyDescent="0.3">
      <c r="A4966" s="3">
        <v>2000</v>
      </c>
      <c r="B4966" s="3">
        <v>156</v>
      </c>
      <c r="C4966" s="3" t="s">
        <v>34</v>
      </c>
      <c r="D4966" s="3" t="s">
        <v>35</v>
      </c>
      <c r="E4966" s="3" t="s">
        <v>35</v>
      </c>
      <c r="F4966" s="3">
        <v>3299</v>
      </c>
      <c r="G4966" s="3">
        <f t="shared" si="234"/>
        <v>2000</v>
      </c>
      <c r="H4966" s="4">
        <v>5</v>
      </c>
      <c r="I4966" s="3" t="s">
        <v>36</v>
      </c>
      <c r="J4966" s="3">
        <v>3</v>
      </c>
      <c r="K4966" s="3">
        <v>7</v>
      </c>
      <c r="L4966" s="3">
        <v>4</v>
      </c>
      <c r="M4966" s="3">
        <v>2</v>
      </c>
      <c r="N4966" s="3">
        <v>3</v>
      </c>
      <c r="O4966" s="3">
        <v>0</v>
      </c>
      <c r="P4966" s="3">
        <f t="shared" si="236"/>
        <v>19</v>
      </c>
      <c r="Q4966" s="3">
        <v>36</v>
      </c>
      <c r="R4966" s="3">
        <f t="shared" si="235"/>
        <v>2</v>
      </c>
      <c r="S4966" s="3">
        <v>19</v>
      </c>
      <c r="T4966" s="3">
        <f>IF(AND(H4966&lt;5,S4966&gt;=VLOOKUP(A4966,anni!$A$1:$O$32,6,0)),1,0)</f>
        <v>0</v>
      </c>
    </row>
    <row r="4967" spans="1:20" x14ac:dyDescent="0.3">
      <c r="A4967" s="3">
        <v>2000</v>
      </c>
      <c r="B4967" s="3">
        <v>157</v>
      </c>
      <c r="C4967" s="3" t="s">
        <v>34</v>
      </c>
      <c r="D4967" s="3" t="s">
        <v>64</v>
      </c>
      <c r="E4967" s="3" t="s">
        <v>64</v>
      </c>
      <c r="F4967" s="3">
        <v>3841</v>
      </c>
      <c r="G4967" s="3">
        <f t="shared" si="234"/>
        <v>2000</v>
      </c>
      <c r="H4967" s="4">
        <v>5</v>
      </c>
      <c r="I4967" s="3" t="s">
        <v>36</v>
      </c>
      <c r="J4967" s="3">
        <v>4</v>
      </c>
      <c r="K4967" s="3">
        <v>0</v>
      </c>
      <c r="L4967" s="3">
        <v>7</v>
      </c>
      <c r="M4967" s="3">
        <v>0</v>
      </c>
      <c r="N4967" s="3">
        <v>0</v>
      </c>
      <c r="O4967" s="3">
        <v>1</v>
      </c>
      <c r="P4967" s="3">
        <f t="shared" si="236"/>
        <v>12</v>
      </c>
      <c r="Q4967" s="3">
        <v>101</v>
      </c>
      <c r="R4967" s="3">
        <f t="shared" si="235"/>
        <v>1</v>
      </c>
      <c r="S4967" s="3">
        <v>12</v>
      </c>
      <c r="T4967" s="3">
        <f>IF(AND(H4967&lt;5,S4967&gt;=VLOOKUP(A4967,anni!$A$1:$O$32,6,0)),1,0)</f>
        <v>0</v>
      </c>
    </row>
    <row r="4968" spans="1:20" x14ac:dyDescent="0.3">
      <c r="A4968" s="3">
        <v>2000</v>
      </c>
      <c r="B4968" s="3">
        <v>158</v>
      </c>
      <c r="C4968" s="3" t="s">
        <v>34</v>
      </c>
      <c r="D4968" s="3" t="s">
        <v>41</v>
      </c>
      <c r="E4968" s="3" t="s">
        <v>41</v>
      </c>
      <c r="F4968" s="3">
        <v>3842</v>
      </c>
      <c r="G4968" s="3">
        <f t="shared" si="234"/>
        <v>2000</v>
      </c>
      <c r="H4968" s="4">
        <v>5</v>
      </c>
      <c r="I4968" s="3" t="s">
        <v>36</v>
      </c>
      <c r="J4968" s="3">
        <v>3</v>
      </c>
      <c r="K4968" s="3">
        <v>0</v>
      </c>
      <c r="L4968" s="3">
        <v>2</v>
      </c>
      <c r="M4968" s="3">
        <v>0</v>
      </c>
      <c r="N4968" s="3">
        <v>4</v>
      </c>
      <c r="O4968" s="3">
        <v>0</v>
      </c>
      <c r="P4968" s="3">
        <f t="shared" si="236"/>
        <v>9</v>
      </c>
      <c r="Q4968" s="3">
        <v>143</v>
      </c>
      <c r="R4968" s="3">
        <f t="shared" si="235"/>
        <v>1</v>
      </c>
      <c r="S4968" s="3">
        <v>9</v>
      </c>
      <c r="T4968" s="3">
        <f>IF(AND(H4968&lt;5,S4968&gt;=VLOOKUP(A4968,anni!$A$1:$O$32,6,0)),1,0)</f>
        <v>0</v>
      </c>
    </row>
    <row r="4969" spans="1:20" x14ac:dyDescent="0.3">
      <c r="A4969" s="3">
        <v>2000</v>
      </c>
      <c r="B4969" s="3">
        <v>159</v>
      </c>
      <c r="C4969" s="3" t="s">
        <v>37</v>
      </c>
      <c r="D4969" s="3" t="s">
        <v>38</v>
      </c>
      <c r="E4969" s="3" t="s">
        <v>38</v>
      </c>
      <c r="F4969" s="3">
        <v>3974</v>
      </c>
      <c r="G4969" s="3">
        <f t="shared" si="234"/>
        <v>2000</v>
      </c>
      <c r="H4969" s="4">
        <v>2</v>
      </c>
      <c r="I4969" s="3" t="s">
        <v>31</v>
      </c>
      <c r="J4969" s="3">
        <v>3</v>
      </c>
      <c r="K4969" s="3">
        <v>0</v>
      </c>
      <c r="L4969" s="3">
        <v>0</v>
      </c>
      <c r="M4969" s="3">
        <v>1</v>
      </c>
      <c r="N4969" s="3">
        <v>0</v>
      </c>
      <c r="O4969" s="3">
        <v>0</v>
      </c>
      <c r="P4969" s="3">
        <f t="shared" si="236"/>
        <v>6.4</v>
      </c>
      <c r="Q4969" s="3">
        <v>229</v>
      </c>
      <c r="R4969" s="3">
        <f t="shared" si="235"/>
        <v>4</v>
      </c>
      <c r="S4969" s="3">
        <v>4</v>
      </c>
      <c r="T4969" s="3">
        <f>IF(AND(H4969&lt;5,S4969&gt;=VLOOKUP(A4969,anni!$A$1:$O$32,6,0)),1,0)</f>
        <v>0</v>
      </c>
    </row>
    <row r="4970" spans="1:20" x14ac:dyDescent="0.3">
      <c r="A4970" s="3">
        <v>2000</v>
      </c>
      <c r="B4970" s="3">
        <v>160</v>
      </c>
      <c r="C4970" s="3" t="s">
        <v>53</v>
      </c>
      <c r="D4970" s="3" t="s">
        <v>98</v>
      </c>
      <c r="E4970" s="3" t="s">
        <v>98</v>
      </c>
      <c r="F4970" s="3">
        <v>3908</v>
      </c>
      <c r="G4970" s="3">
        <f t="shared" si="234"/>
        <v>2000</v>
      </c>
      <c r="H4970" s="4">
        <v>4</v>
      </c>
      <c r="I4970" s="3" t="s">
        <v>36</v>
      </c>
      <c r="J4970" s="3">
        <v>1</v>
      </c>
      <c r="K4970" s="3">
        <v>1</v>
      </c>
      <c r="L4970" s="3">
        <v>3</v>
      </c>
      <c r="M4970" s="3">
        <v>0</v>
      </c>
      <c r="N4970" s="3">
        <v>0</v>
      </c>
      <c r="O4970" s="3">
        <v>0</v>
      </c>
      <c r="P4970" s="3">
        <f t="shared" si="236"/>
        <v>6</v>
      </c>
      <c r="Q4970" s="3">
        <v>213</v>
      </c>
      <c r="R4970" s="3">
        <f t="shared" si="235"/>
        <v>2</v>
      </c>
      <c r="S4970" s="3">
        <v>5</v>
      </c>
      <c r="T4970" s="3">
        <f>IF(AND(H4970&lt;5,S4970&gt;=VLOOKUP(A4970,anni!$A$1:$O$32,6,0)),1,0)</f>
        <v>0</v>
      </c>
    </row>
    <row r="4971" spans="1:20" x14ac:dyDescent="0.3">
      <c r="A4971" s="3">
        <v>2000</v>
      </c>
      <c r="B4971" s="3">
        <v>161</v>
      </c>
      <c r="C4971" s="3" t="s">
        <v>34</v>
      </c>
      <c r="D4971" s="3" t="s">
        <v>42</v>
      </c>
      <c r="E4971" s="3" t="s">
        <v>42</v>
      </c>
      <c r="F4971" s="3">
        <v>3975</v>
      </c>
      <c r="G4971" s="3">
        <f t="shared" si="234"/>
        <v>2000</v>
      </c>
      <c r="H4971" s="4">
        <v>2</v>
      </c>
      <c r="I4971" s="3" t="s">
        <v>31</v>
      </c>
      <c r="J4971" s="3">
        <v>3</v>
      </c>
      <c r="K4971" s="3">
        <v>0</v>
      </c>
      <c r="L4971" s="3">
        <v>0</v>
      </c>
      <c r="M4971" s="3">
        <v>4</v>
      </c>
      <c r="N4971" s="3">
        <v>0</v>
      </c>
      <c r="O4971" s="3">
        <v>1</v>
      </c>
      <c r="P4971" s="3">
        <f t="shared" si="236"/>
        <v>12.8</v>
      </c>
      <c r="Q4971" s="3">
        <v>155</v>
      </c>
      <c r="R4971" s="3">
        <f t="shared" si="235"/>
        <v>4</v>
      </c>
      <c r="S4971" s="3">
        <v>8</v>
      </c>
      <c r="T4971" s="3">
        <f>IF(AND(H4971&lt;5,S4971&gt;=VLOOKUP(A4971,anni!$A$1:$O$32,6,0)),1,0)</f>
        <v>0</v>
      </c>
    </row>
    <row r="4972" spans="1:20" x14ac:dyDescent="0.3">
      <c r="A4972" s="3">
        <v>2000</v>
      </c>
      <c r="B4972" s="3">
        <v>162</v>
      </c>
      <c r="C4972" s="3" t="s">
        <v>34</v>
      </c>
      <c r="D4972" s="3" t="s">
        <v>35</v>
      </c>
      <c r="E4972" s="3" t="s">
        <v>35</v>
      </c>
      <c r="F4972" s="3">
        <v>3694</v>
      </c>
      <c r="G4972" s="3">
        <f t="shared" si="234"/>
        <v>2000</v>
      </c>
      <c r="H4972" s="4">
        <v>5</v>
      </c>
      <c r="I4972" s="3" t="s">
        <v>36</v>
      </c>
      <c r="J4972" s="3">
        <v>6</v>
      </c>
      <c r="K4972" s="3">
        <v>0</v>
      </c>
      <c r="L4972" s="3">
        <v>3</v>
      </c>
      <c r="M4972" s="3">
        <v>1</v>
      </c>
      <c r="N4972" s="3">
        <v>0</v>
      </c>
      <c r="O4972" s="3">
        <v>1</v>
      </c>
      <c r="P4972" s="3">
        <f t="shared" si="236"/>
        <v>11</v>
      </c>
      <c r="Q4972" s="3">
        <v>114</v>
      </c>
      <c r="R4972" s="3">
        <f t="shared" si="235"/>
        <v>2</v>
      </c>
      <c r="S4972" s="3">
        <v>11</v>
      </c>
      <c r="T4972" s="3">
        <f>IF(AND(H4972&lt;5,S4972&gt;=VLOOKUP(A4972,anni!$A$1:$O$32,6,0)),1,0)</f>
        <v>0</v>
      </c>
    </row>
    <row r="4973" spans="1:20" x14ac:dyDescent="0.3">
      <c r="A4973" s="3">
        <v>2000</v>
      </c>
      <c r="B4973" s="3">
        <v>163</v>
      </c>
      <c r="C4973" s="3" t="s">
        <v>47</v>
      </c>
      <c r="D4973" s="3" t="s">
        <v>52</v>
      </c>
      <c r="E4973" s="3" t="s">
        <v>52</v>
      </c>
      <c r="F4973" s="3">
        <v>3988</v>
      </c>
      <c r="G4973" s="3">
        <f t="shared" si="234"/>
        <v>2000</v>
      </c>
      <c r="H4973" s="4">
        <v>1</v>
      </c>
      <c r="I4973" s="3" t="s">
        <v>31</v>
      </c>
      <c r="J4973" s="3">
        <v>1</v>
      </c>
      <c r="K4973" s="3">
        <v>0</v>
      </c>
      <c r="L4973" s="3">
        <v>6</v>
      </c>
      <c r="M4973" s="3">
        <v>0</v>
      </c>
      <c r="N4973" s="3">
        <v>0</v>
      </c>
      <c r="O4973" s="3">
        <v>0</v>
      </c>
      <c r="P4973" s="3">
        <f t="shared" si="236"/>
        <v>12.6</v>
      </c>
      <c r="Q4973" s="3">
        <v>174</v>
      </c>
      <c r="R4973" s="3">
        <f t="shared" si="235"/>
        <v>1</v>
      </c>
      <c r="S4973" s="3">
        <v>7</v>
      </c>
      <c r="T4973" s="3">
        <f>IF(AND(H4973&lt;5,S4973&gt;=VLOOKUP(A4973,anni!$A$1:$O$32,6,0)),1,0)</f>
        <v>0</v>
      </c>
    </row>
    <row r="4974" spans="1:20" x14ac:dyDescent="0.3">
      <c r="A4974" s="3">
        <v>2000</v>
      </c>
      <c r="B4974" s="3">
        <v>164</v>
      </c>
      <c r="C4974" s="3" t="s">
        <v>45</v>
      </c>
      <c r="D4974" s="3" t="s">
        <v>132</v>
      </c>
      <c r="E4974" s="3" t="s">
        <v>132</v>
      </c>
      <c r="F4974" s="3">
        <v>3909</v>
      </c>
      <c r="G4974" s="3">
        <f t="shared" si="234"/>
        <v>2000</v>
      </c>
      <c r="H4974" s="4">
        <v>4</v>
      </c>
      <c r="I4974" s="3" t="s">
        <v>36</v>
      </c>
      <c r="J4974" s="3">
        <v>0</v>
      </c>
      <c r="K4974" s="3">
        <v>2</v>
      </c>
      <c r="L4974" s="3">
        <v>1</v>
      </c>
      <c r="M4974" s="3">
        <v>0</v>
      </c>
      <c r="N4974" s="3">
        <v>0</v>
      </c>
      <c r="O4974" s="3">
        <v>2</v>
      </c>
      <c r="P4974" s="3">
        <f t="shared" si="236"/>
        <v>6</v>
      </c>
      <c r="Q4974" s="3">
        <v>213</v>
      </c>
      <c r="R4974" s="3">
        <f t="shared" si="235"/>
        <v>2</v>
      </c>
      <c r="S4974" s="3">
        <v>5</v>
      </c>
      <c r="T4974" s="3">
        <f>IF(AND(H4974&lt;5,S4974&gt;=VLOOKUP(A4974,anni!$A$1:$O$32,6,0)),1,0)</f>
        <v>0</v>
      </c>
    </row>
    <row r="4975" spans="1:20" x14ac:dyDescent="0.3">
      <c r="A4975" s="3">
        <v>2000</v>
      </c>
      <c r="B4975" s="3">
        <v>165</v>
      </c>
      <c r="C4975" s="3" t="s">
        <v>37</v>
      </c>
      <c r="D4975" s="3" t="s">
        <v>38</v>
      </c>
      <c r="E4975" s="3" t="s">
        <v>38</v>
      </c>
      <c r="F4975" s="3">
        <v>3843</v>
      </c>
      <c r="G4975" s="3">
        <f t="shared" si="234"/>
        <v>2000</v>
      </c>
      <c r="H4975" s="4">
        <v>5</v>
      </c>
      <c r="I4975" s="3" t="s">
        <v>36</v>
      </c>
      <c r="J4975" s="3">
        <v>5</v>
      </c>
      <c r="K4975" s="3">
        <v>7</v>
      </c>
      <c r="L4975" s="3">
        <v>7</v>
      </c>
      <c r="M4975" s="3">
        <v>0</v>
      </c>
      <c r="N4975" s="3">
        <v>0</v>
      </c>
      <c r="O4975" s="3">
        <v>2</v>
      </c>
      <c r="P4975" s="3">
        <f t="shared" si="236"/>
        <v>21</v>
      </c>
      <c r="Q4975" s="3">
        <v>26</v>
      </c>
      <c r="R4975" s="3">
        <f t="shared" si="235"/>
        <v>1</v>
      </c>
      <c r="S4975" s="3">
        <v>21</v>
      </c>
      <c r="T4975" s="3">
        <f>IF(AND(H4975&lt;5,S4975&gt;=VLOOKUP(A4975,anni!$A$1:$O$32,6,0)),1,0)</f>
        <v>0</v>
      </c>
    </row>
    <row r="4976" spans="1:20" x14ac:dyDescent="0.3">
      <c r="A4976" s="3">
        <v>2000</v>
      </c>
      <c r="B4976" s="3">
        <v>166</v>
      </c>
      <c r="C4976" s="3" t="s">
        <v>45</v>
      </c>
      <c r="D4976" s="3" t="s">
        <v>49</v>
      </c>
      <c r="E4976" s="3" t="s">
        <v>49</v>
      </c>
      <c r="F4976" s="3">
        <v>3521</v>
      </c>
      <c r="G4976" s="3">
        <f t="shared" si="234"/>
        <v>2000</v>
      </c>
      <c r="H4976" s="4">
        <v>5</v>
      </c>
      <c r="I4976" s="3" t="s">
        <v>36</v>
      </c>
      <c r="J4976" s="3">
        <v>6</v>
      </c>
      <c r="K4976" s="3">
        <v>7</v>
      </c>
      <c r="L4976" s="3">
        <v>7</v>
      </c>
      <c r="M4976" s="3">
        <v>5</v>
      </c>
      <c r="N4976" s="3">
        <v>1</v>
      </c>
      <c r="O4976" s="3">
        <v>3</v>
      </c>
      <c r="P4976" s="3">
        <f t="shared" si="236"/>
        <v>29</v>
      </c>
      <c r="Q4976" s="3">
        <v>5</v>
      </c>
      <c r="R4976" s="3">
        <f t="shared" si="235"/>
        <v>3</v>
      </c>
      <c r="S4976" s="3">
        <v>29</v>
      </c>
      <c r="T4976" s="3">
        <f>IF(AND(H4976&lt;5,S4976&gt;=VLOOKUP(A4976,anni!$A$1:$O$32,6,0)),1,0)</f>
        <v>0</v>
      </c>
    </row>
    <row r="4977" spans="1:20" x14ac:dyDescent="0.3">
      <c r="A4977" s="3">
        <v>2000</v>
      </c>
      <c r="B4977" s="3">
        <v>167</v>
      </c>
      <c r="C4977" s="3" t="s">
        <v>45</v>
      </c>
      <c r="D4977" s="3" t="s">
        <v>46</v>
      </c>
      <c r="E4977" s="3" t="s">
        <v>46</v>
      </c>
      <c r="F4977" s="3">
        <v>3537</v>
      </c>
      <c r="G4977" s="3">
        <f t="shared" si="234"/>
        <v>2000</v>
      </c>
      <c r="H4977" s="4">
        <v>4</v>
      </c>
      <c r="I4977" s="3" t="s">
        <v>36</v>
      </c>
      <c r="J4977" s="3">
        <v>6</v>
      </c>
      <c r="K4977" s="3">
        <v>0</v>
      </c>
      <c r="L4977" s="3">
        <v>7</v>
      </c>
      <c r="M4977" s="3">
        <v>7</v>
      </c>
      <c r="N4977" s="3">
        <v>0</v>
      </c>
      <c r="O4977" s="3">
        <v>1</v>
      </c>
      <c r="P4977" s="3">
        <f t="shared" si="236"/>
        <v>25.2</v>
      </c>
      <c r="Q4977" s="3">
        <v>26</v>
      </c>
      <c r="R4977" s="3">
        <f t="shared" si="235"/>
        <v>4</v>
      </c>
      <c r="S4977" s="3">
        <v>21</v>
      </c>
      <c r="T4977" s="3">
        <f>IF(AND(H4977&lt;5,S4977&gt;=VLOOKUP(A4977,anni!$A$1:$O$32,6,0)),1,0)</f>
        <v>0</v>
      </c>
    </row>
    <row r="4978" spans="1:20" x14ac:dyDescent="0.3">
      <c r="A4978" s="3">
        <v>2000</v>
      </c>
      <c r="B4978" s="3">
        <v>168</v>
      </c>
      <c r="C4978" s="3" t="s">
        <v>34</v>
      </c>
      <c r="D4978" s="3" t="s">
        <v>130</v>
      </c>
      <c r="E4978" s="3" t="s">
        <v>130</v>
      </c>
      <c r="F4978" s="3">
        <v>3300</v>
      </c>
      <c r="G4978" s="3">
        <f t="shared" si="234"/>
        <v>2000</v>
      </c>
      <c r="H4978" s="4">
        <v>5</v>
      </c>
      <c r="I4978" s="3" t="s">
        <v>36</v>
      </c>
      <c r="J4978" s="3">
        <v>1</v>
      </c>
      <c r="K4978" s="3">
        <v>1</v>
      </c>
      <c r="L4978" s="3">
        <v>3</v>
      </c>
      <c r="M4978" s="3">
        <v>0</v>
      </c>
      <c r="N4978" s="3">
        <v>6</v>
      </c>
      <c r="O4978" s="3">
        <v>1</v>
      </c>
      <c r="P4978" s="3">
        <f t="shared" si="236"/>
        <v>12</v>
      </c>
      <c r="Q4978" s="3">
        <v>101</v>
      </c>
      <c r="R4978" s="3">
        <f t="shared" si="235"/>
        <v>4</v>
      </c>
      <c r="S4978" s="3">
        <v>12</v>
      </c>
      <c r="T4978" s="3">
        <f>IF(AND(H4978&lt;5,S4978&gt;=VLOOKUP(A4978,anni!$A$1:$O$32,6,0)),1,0)</f>
        <v>0</v>
      </c>
    </row>
    <row r="4979" spans="1:20" x14ac:dyDescent="0.3">
      <c r="A4979" s="3">
        <v>2000</v>
      </c>
      <c r="B4979" s="3">
        <v>169</v>
      </c>
      <c r="C4979" s="3" t="s">
        <v>34</v>
      </c>
      <c r="D4979" s="3" t="s">
        <v>88</v>
      </c>
      <c r="E4979" s="3" t="s">
        <v>88</v>
      </c>
      <c r="F4979" s="3">
        <v>3910</v>
      </c>
      <c r="G4979" s="3">
        <f t="shared" si="234"/>
        <v>2000</v>
      </c>
      <c r="H4979" s="4">
        <v>4</v>
      </c>
      <c r="I4979" s="3" t="s">
        <v>36</v>
      </c>
      <c r="J4979" s="3">
        <v>0</v>
      </c>
      <c r="K4979" s="3">
        <v>0</v>
      </c>
      <c r="L4979" s="3">
        <v>3</v>
      </c>
      <c r="M4979" s="3">
        <v>0</v>
      </c>
      <c r="N4979" s="3">
        <v>0</v>
      </c>
      <c r="O4979" s="3">
        <v>0</v>
      </c>
      <c r="P4979" s="3">
        <f t="shared" si="236"/>
        <v>3.5999999999999996</v>
      </c>
      <c r="Q4979" s="3">
        <v>240</v>
      </c>
      <c r="R4979" s="3">
        <f t="shared" si="235"/>
        <v>1</v>
      </c>
      <c r="S4979" s="3">
        <v>3</v>
      </c>
      <c r="T4979" s="3">
        <f>IF(AND(H4979&lt;5,S4979&gt;=VLOOKUP(A4979,anni!$A$1:$O$32,6,0)),1,0)</f>
        <v>0</v>
      </c>
    </row>
    <row r="4980" spans="1:20" x14ac:dyDescent="0.3">
      <c r="A4980" s="3">
        <v>2000</v>
      </c>
      <c r="B4980" s="3">
        <v>170</v>
      </c>
      <c r="C4980" s="3" t="s">
        <v>53</v>
      </c>
      <c r="D4980" s="3" t="s">
        <v>98</v>
      </c>
      <c r="E4980" s="3" t="s">
        <v>98</v>
      </c>
      <c r="F4980" s="3">
        <v>3911</v>
      </c>
      <c r="G4980" s="3">
        <f t="shared" si="234"/>
        <v>2000</v>
      </c>
      <c r="H4980" s="4">
        <v>4</v>
      </c>
      <c r="I4980" s="3" t="s">
        <v>36</v>
      </c>
      <c r="J4980" s="3">
        <v>2</v>
      </c>
      <c r="K4980" s="3">
        <v>1</v>
      </c>
      <c r="L4980" s="3">
        <v>0</v>
      </c>
      <c r="M4980" s="3">
        <v>0</v>
      </c>
      <c r="N4980" s="3">
        <v>0</v>
      </c>
      <c r="O4980" s="3">
        <v>0</v>
      </c>
      <c r="P4980" s="3">
        <f t="shared" si="236"/>
        <v>3.5999999999999996</v>
      </c>
      <c r="Q4980" s="3">
        <v>240</v>
      </c>
      <c r="R4980" s="3">
        <f t="shared" si="235"/>
        <v>2</v>
      </c>
      <c r="S4980" s="3">
        <v>3</v>
      </c>
      <c r="T4980" s="3">
        <f>IF(AND(H4980&lt;5,S4980&gt;=VLOOKUP(A4980,anni!$A$1:$O$32,6,0)),1,0)</f>
        <v>0</v>
      </c>
    </row>
    <row r="4981" spans="1:20" x14ac:dyDescent="0.3">
      <c r="A4981" s="3">
        <v>2000</v>
      </c>
      <c r="B4981" s="3">
        <v>171</v>
      </c>
      <c r="C4981" s="3" t="s">
        <v>34</v>
      </c>
      <c r="D4981" s="3" t="s">
        <v>35</v>
      </c>
      <c r="E4981" s="3" t="s">
        <v>35</v>
      </c>
      <c r="F4981" s="3">
        <v>3912</v>
      </c>
      <c r="G4981" s="3">
        <f t="shared" si="234"/>
        <v>2000</v>
      </c>
      <c r="H4981" s="4">
        <v>4</v>
      </c>
      <c r="I4981" s="3" t="s">
        <v>36</v>
      </c>
      <c r="J4981" s="3">
        <v>1</v>
      </c>
      <c r="K4981" s="3">
        <v>0</v>
      </c>
      <c r="L4981" s="3">
        <v>4</v>
      </c>
      <c r="M4981" s="3">
        <v>0</v>
      </c>
      <c r="N4981" s="3">
        <v>0</v>
      </c>
      <c r="O4981" s="3">
        <v>1</v>
      </c>
      <c r="P4981" s="3">
        <f t="shared" si="236"/>
        <v>7.1999999999999993</v>
      </c>
      <c r="Q4981" s="3">
        <v>190</v>
      </c>
      <c r="R4981" s="3">
        <f t="shared" si="235"/>
        <v>1</v>
      </c>
      <c r="S4981" s="3">
        <v>6</v>
      </c>
      <c r="T4981" s="3">
        <f>IF(AND(H4981&lt;5,S4981&gt;=VLOOKUP(A4981,anni!$A$1:$O$32,6,0)),1,0)</f>
        <v>0</v>
      </c>
    </row>
    <row r="4982" spans="1:20" x14ac:dyDescent="0.3">
      <c r="A4982" s="3">
        <v>2000</v>
      </c>
      <c r="B4982" s="3">
        <v>172</v>
      </c>
      <c r="C4982" s="3" t="s">
        <v>34</v>
      </c>
      <c r="D4982" s="3" t="s">
        <v>42</v>
      </c>
      <c r="E4982" s="3" t="s">
        <v>42</v>
      </c>
      <c r="F4982" s="3">
        <v>3844</v>
      </c>
      <c r="G4982" s="3">
        <f t="shared" si="234"/>
        <v>2000</v>
      </c>
      <c r="H4982" s="4">
        <v>5</v>
      </c>
      <c r="I4982" s="3" t="s">
        <v>36</v>
      </c>
      <c r="J4982" s="3">
        <v>3</v>
      </c>
      <c r="K4982" s="3">
        <v>1</v>
      </c>
      <c r="L4982" s="3">
        <v>6</v>
      </c>
      <c r="M4982" s="3">
        <v>3</v>
      </c>
      <c r="N4982" s="3">
        <v>0</v>
      </c>
      <c r="O4982" s="3">
        <v>1</v>
      </c>
      <c r="P4982" s="3">
        <f t="shared" si="236"/>
        <v>14</v>
      </c>
      <c r="Q4982" s="3">
        <v>84</v>
      </c>
      <c r="R4982" s="3">
        <f t="shared" si="235"/>
        <v>1</v>
      </c>
      <c r="S4982" s="3">
        <v>14</v>
      </c>
      <c r="T4982" s="3">
        <f>IF(AND(H4982&lt;5,S4982&gt;=VLOOKUP(A4982,anni!$A$1:$O$32,6,0)),1,0)</f>
        <v>0</v>
      </c>
    </row>
    <row r="4983" spans="1:20" x14ac:dyDescent="0.3">
      <c r="A4983" s="3">
        <v>2000</v>
      </c>
      <c r="B4983" s="3">
        <v>173</v>
      </c>
      <c r="C4983" s="3" t="s">
        <v>39</v>
      </c>
      <c r="D4983" s="3" t="s">
        <v>111</v>
      </c>
      <c r="E4983" s="3" t="s">
        <v>111</v>
      </c>
      <c r="F4983" s="3">
        <v>3845</v>
      </c>
      <c r="G4983" s="3">
        <f t="shared" si="234"/>
        <v>2000</v>
      </c>
      <c r="H4983" s="4">
        <v>5</v>
      </c>
      <c r="I4983" s="3" t="s">
        <v>36</v>
      </c>
      <c r="J4983" s="3">
        <v>3</v>
      </c>
      <c r="K4983" s="3">
        <v>0</v>
      </c>
      <c r="L4983" s="3">
        <v>3</v>
      </c>
      <c r="M4983" s="3">
        <v>0</v>
      </c>
      <c r="N4983" s="3">
        <v>0</v>
      </c>
      <c r="O4983" s="3">
        <v>0</v>
      </c>
      <c r="P4983" s="3">
        <f t="shared" si="236"/>
        <v>6</v>
      </c>
      <c r="Q4983" s="3">
        <v>190</v>
      </c>
      <c r="R4983" s="3">
        <f t="shared" si="235"/>
        <v>1</v>
      </c>
      <c r="S4983" s="3">
        <v>6</v>
      </c>
      <c r="T4983" s="3">
        <f>IF(AND(H4983&lt;5,S4983&gt;=VLOOKUP(A4983,anni!$A$1:$O$32,6,0)),1,0)</f>
        <v>0</v>
      </c>
    </row>
    <row r="4984" spans="1:20" x14ac:dyDescent="0.3">
      <c r="A4984" s="3">
        <v>2000</v>
      </c>
      <c r="B4984" s="3">
        <v>174</v>
      </c>
      <c r="C4984" s="3" t="s">
        <v>43</v>
      </c>
      <c r="D4984" s="3" t="s">
        <v>92</v>
      </c>
      <c r="E4984" s="3" t="s">
        <v>92</v>
      </c>
      <c r="F4984" s="3">
        <v>3779</v>
      </c>
      <c r="G4984" s="3">
        <f t="shared" si="234"/>
        <v>2000</v>
      </c>
      <c r="H4984" s="4">
        <v>2</v>
      </c>
      <c r="I4984" s="3" t="s">
        <v>31</v>
      </c>
      <c r="J4984" s="3">
        <v>4</v>
      </c>
      <c r="K4984" s="3">
        <v>0</v>
      </c>
      <c r="L4984" s="3">
        <v>4</v>
      </c>
      <c r="M4984" s="3">
        <v>7</v>
      </c>
      <c r="N4984" s="3">
        <v>0</v>
      </c>
      <c r="O4984" s="3">
        <v>1</v>
      </c>
      <c r="P4984" s="3">
        <f t="shared" si="236"/>
        <v>25.6</v>
      </c>
      <c r="Q4984" s="3">
        <v>60</v>
      </c>
      <c r="R4984" s="3">
        <f t="shared" si="235"/>
        <v>5</v>
      </c>
      <c r="S4984" s="3">
        <v>16</v>
      </c>
      <c r="T4984" s="3">
        <f>IF(AND(H4984&lt;5,S4984&gt;=VLOOKUP(A4984,anni!$A$1:$O$32,6,0)),1,0)</f>
        <v>0</v>
      </c>
    </row>
    <row r="4985" spans="1:20" x14ac:dyDescent="0.3">
      <c r="A4985" s="3">
        <v>2000</v>
      </c>
      <c r="B4985" s="3">
        <v>175</v>
      </c>
      <c r="C4985" s="3" t="s">
        <v>34</v>
      </c>
      <c r="D4985" s="3" t="s">
        <v>123</v>
      </c>
      <c r="E4985" s="3" t="s">
        <v>123</v>
      </c>
      <c r="F4985" s="3">
        <v>3846</v>
      </c>
      <c r="G4985" s="3">
        <f t="shared" si="234"/>
        <v>2000</v>
      </c>
      <c r="H4985" s="4">
        <v>5</v>
      </c>
      <c r="I4985" s="3" t="s">
        <v>36</v>
      </c>
      <c r="J4985" s="3">
        <v>0</v>
      </c>
      <c r="K4985" s="3">
        <v>0</v>
      </c>
      <c r="L4985" s="3">
        <v>7</v>
      </c>
      <c r="M4985" s="3">
        <v>0</v>
      </c>
      <c r="N4985" s="3">
        <v>0</v>
      </c>
      <c r="O4985" s="3">
        <v>0</v>
      </c>
      <c r="P4985" s="3">
        <f t="shared" si="236"/>
        <v>7</v>
      </c>
      <c r="Q4985" s="3">
        <v>174</v>
      </c>
      <c r="R4985" s="3">
        <f t="shared" si="235"/>
        <v>1</v>
      </c>
      <c r="S4985" s="3">
        <v>7</v>
      </c>
      <c r="T4985" s="3">
        <f>IF(AND(H4985&lt;5,S4985&gt;=VLOOKUP(A4985,anni!$A$1:$O$32,6,0)),1,0)</f>
        <v>0</v>
      </c>
    </row>
    <row r="4986" spans="1:20" x14ac:dyDescent="0.3">
      <c r="A4986" s="3">
        <v>2000</v>
      </c>
      <c r="B4986" s="3">
        <v>176</v>
      </c>
      <c r="C4986" s="3" t="s">
        <v>56</v>
      </c>
      <c r="D4986" s="3" t="s">
        <v>93</v>
      </c>
      <c r="E4986" s="3" t="s">
        <v>93</v>
      </c>
      <c r="F4986" s="3">
        <v>3522</v>
      </c>
      <c r="G4986" s="3">
        <f t="shared" si="234"/>
        <v>2000</v>
      </c>
      <c r="H4986" s="4">
        <v>5</v>
      </c>
      <c r="I4986" s="3" t="s">
        <v>36</v>
      </c>
      <c r="J4986" s="3">
        <v>5</v>
      </c>
      <c r="K4986" s="3">
        <v>1</v>
      </c>
      <c r="L4986" s="3">
        <v>7</v>
      </c>
      <c r="M4986" s="3">
        <v>0</v>
      </c>
      <c r="N4986" s="3">
        <v>3</v>
      </c>
      <c r="O4986" s="3">
        <v>6</v>
      </c>
      <c r="P4986" s="3">
        <f t="shared" si="236"/>
        <v>22</v>
      </c>
      <c r="Q4986" s="3">
        <v>18</v>
      </c>
      <c r="R4986" s="3">
        <f t="shared" si="235"/>
        <v>3</v>
      </c>
      <c r="S4986" s="3">
        <v>22</v>
      </c>
      <c r="T4986" s="3">
        <f>IF(AND(H4986&lt;5,S4986&gt;=VLOOKUP(A4986,anni!$A$1:$O$32,6,0)),1,0)</f>
        <v>0</v>
      </c>
    </row>
    <row r="4987" spans="1:20" x14ac:dyDescent="0.3">
      <c r="A4987" s="3">
        <v>2000</v>
      </c>
      <c r="B4987" s="3">
        <v>177</v>
      </c>
      <c r="C4987" s="3" t="s">
        <v>34</v>
      </c>
      <c r="D4987" s="3" t="s">
        <v>64</v>
      </c>
      <c r="E4987" s="3" t="s">
        <v>64</v>
      </c>
      <c r="F4987" s="3">
        <v>3847</v>
      </c>
      <c r="G4987" s="3">
        <f t="shared" si="234"/>
        <v>2000</v>
      </c>
      <c r="H4987" s="4">
        <v>5</v>
      </c>
      <c r="I4987" s="3" t="s">
        <v>36</v>
      </c>
      <c r="J4987" s="3">
        <v>6</v>
      </c>
      <c r="K4987" s="3">
        <v>1</v>
      </c>
      <c r="L4987" s="3">
        <v>0</v>
      </c>
      <c r="M4987" s="3">
        <v>0</v>
      </c>
      <c r="N4987" s="3">
        <v>3</v>
      </c>
      <c r="O4987" s="3">
        <v>3</v>
      </c>
      <c r="P4987" s="3">
        <f t="shared" si="236"/>
        <v>13</v>
      </c>
      <c r="Q4987" s="3">
        <v>93</v>
      </c>
      <c r="R4987" s="3">
        <f t="shared" si="235"/>
        <v>1</v>
      </c>
      <c r="S4987" s="3">
        <v>13</v>
      </c>
      <c r="T4987" s="3">
        <f>IF(AND(H4987&lt;5,S4987&gt;=VLOOKUP(A4987,anni!$A$1:$O$32,6,0)),1,0)</f>
        <v>0</v>
      </c>
    </row>
    <row r="4988" spans="1:20" x14ac:dyDescent="0.3">
      <c r="A4988" s="3">
        <v>2000</v>
      </c>
      <c r="B4988" s="3">
        <v>178</v>
      </c>
      <c r="C4988" s="3" t="s">
        <v>34</v>
      </c>
      <c r="D4988" s="3" t="s">
        <v>35</v>
      </c>
      <c r="E4988" s="3" t="s">
        <v>35</v>
      </c>
      <c r="F4988" s="3">
        <v>3913</v>
      </c>
      <c r="G4988" s="3">
        <f t="shared" si="234"/>
        <v>2000</v>
      </c>
      <c r="H4988" s="4">
        <v>4</v>
      </c>
      <c r="I4988" s="3" t="s">
        <v>36</v>
      </c>
      <c r="J4988" s="3">
        <v>2</v>
      </c>
      <c r="K4988" s="3">
        <v>0</v>
      </c>
      <c r="L4988" s="3">
        <v>2</v>
      </c>
      <c r="M4988" s="3">
        <v>0</v>
      </c>
      <c r="N4988" s="3">
        <v>0</v>
      </c>
      <c r="O4988" s="3">
        <v>1</v>
      </c>
      <c r="P4988" s="3">
        <f t="shared" si="236"/>
        <v>6</v>
      </c>
      <c r="Q4988" s="3">
        <v>213</v>
      </c>
      <c r="R4988" s="3">
        <f t="shared" si="235"/>
        <v>1</v>
      </c>
      <c r="S4988" s="3">
        <v>5</v>
      </c>
      <c r="T4988" s="3">
        <f>IF(AND(H4988&lt;5,S4988&gt;=VLOOKUP(A4988,anni!$A$1:$O$32,6,0)),1,0)</f>
        <v>0</v>
      </c>
    </row>
    <row r="4989" spans="1:20" x14ac:dyDescent="0.3">
      <c r="A4989" s="3">
        <v>2000</v>
      </c>
      <c r="B4989" s="3">
        <v>179</v>
      </c>
      <c r="C4989" s="3" t="s">
        <v>34</v>
      </c>
      <c r="D4989" s="3" t="s">
        <v>41</v>
      </c>
      <c r="E4989" s="3" t="s">
        <v>41</v>
      </c>
      <c r="F4989" s="3">
        <v>3914</v>
      </c>
      <c r="G4989" s="3">
        <f t="shared" si="234"/>
        <v>2000</v>
      </c>
      <c r="H4989" s="4">
        <v>4</v>
      </c>
      <c r="I4989" s="3" t="s">
        <v>36</v>
      </c>
      <c r="J4989" s="3">
        <v>0</v>
      </c>
      <c r="K4989" s="3">
        <v>6</v>
      </c>
      <c r="L4989" s="3">
        <v>3</v>
      </c>
      <c r="M4989" s="3">
        <v>0</v>
      </c>
      <c r="N4989" s="3">
        <v>0</v>
      </c>
      <c r="O4989" s="3">
        <v>2</v>
      </c>
      <c r="P4989" s="3">
        <f t="shared" si="236"/>
        <v>13.2</v>
      </c>
      <c r="Q4989" s="3">
        <v>114</v>
      </c>
      <c r="R4989" s="3">
        <f t="shared" si="235"/>
        <v>1</v>
      </c>
      <c r="S4989" s="3">
        <v>11</v>
      </c>
      <c r="T4989" s="3">
        <f>IF(AND(H4989&lt;5,S4989&gt;=VLOOKUP(A4989,anni!$A$1:$O$32,6,0)),1,0)</f>
        <v>0</v>
      </c>
    </row>
    <row r="4990" spans="1:20" x14ac:dyDescent="0.3">
      <c r="A4990" s="3">
        <v>2000</v>
      </c>
      <c r="B4990" s="3">
        <v>180</v>
      </c>
      <c r="C4990" s="3" t="s">
        <v>37</v>
      </c>
      <c r="D4990" s="3" t="s">
        <v>115</v>
      </c>
      <c r="E4990" s="3" t="s">
        <v>115</v>
      </c>
      <c r="F4990" s="3">
        <v>3848</v>
      </c>
      <c r="G4990" s="3">
        <f t="shared" si="234"/>
        <v>2000</v>
      </c>
      <c r="H4990" s="4">
        <v>5</v>
      </c>
      <c r="I4990" s="3" t="s">
        <v>36</v>
      </c>
      <c r="J4990" s="3">
        <v>3</v>
      </c>
      <c r="K4990" s="3">
        <v>1</v>
      </c>
      <c r="L4990" s="3">
        <v>0</v>
      </c>
      <c r="M4990" s="3">
        <v>0</v>
      </c>
      <c r="N4990" s="3">
        <v>0</v>
      </c>
      <c r="O4990" s="3">
        <v>0</v>
      </c>
      <c r="P4990" s="3">
        <f t="shared" si="236"/>
        <v>4</v>
      </c>
      <c r="Q4990" s="3">
        <v>229</v>
      </c>
      <c r="R4990" s="3">
        <f t="shared" si="235"/>
        <v>1</v>
      </c>
      <c r="S4990" s="3">
        <v>4</v>
      </c>
      <c r="T4990" s="3">
        <f>IF(AND(H4990&lt;5,S4990&gt;=VLOOKUP(A4990,anni!$A$1:$O$32,6,0)),1,0)</f>
        <v>0</v>
      </c>
    </row>
    <row r="4991" spans="1:20" x14ac:dyDescent="0.3">
      <c r="A4991" s="3">
        <v>2000</v>
      </c>
      <c r="B4991" s="3">
        <v>181</v>
      </c>
      <c r="C4991" s="3" t="s">
        <v>34</v>
      </c>
      <c r="D4991" s="3" t="s">
        <v>42</v>
      </c>
      <c r="E4991" s="3" t="s">
        <v>42</v>
      </c>
      <c r="F4991" s="3">
        <v>3950</v>
      </c>
      <c r="G4991" s="3">
        <f t="shared" si="234"/>
        <v>2000</v>
      </c>
      <c r="H4991" s="4">
        <v>3</v>
      </c>
      <c r="I4991" s="3" t="s">
        <v>36</v>
      </c>
      <c r="J4991" s="3">
        <v>5</v>
      </c>
      <c r="K4991" s="3">
        <v>7</v>
      </c>
      <c r="L4991" s="3">
        <v>7</v>
      </c>
      <c r="M4991" s="3">
        <v>0</v>
      </c>
      <c r="N4991" s="3">
        <v>3</v>
      </c>
      <c r="O4991" s="3">
        <v>0</v>
      </c>
      <c r="P4991" s="3">
        <f t="shared" si="236"/>
        <v>30.799999999999997</v>
      </c>
      <c r="Q4991" s="3">
        <v>18</v>
      </c>
      <c r="R4991" s="3">
        <f t="shared" si="235"/>
        <v>3</v>
      </c>
      <c r="S4991" s="3">
        <v>22</v>
      </c>
      <c r="T4991" s="3">
        <f>IF(AND(H4991&lt;5,S4991&gt;=VLOOKUP(A4991,anni!$A$1:$O$32,6,0)),1,0)</f>
        <v>0</v>
      </c>
    </row>
    <row r="4992" spans="1:20" x14ac:dyDescent="0.3">
      <c r="A4992" s="3">
        <v>2000</v>
      </c>
      <c r="B4992" s="3">
        <v>182</v>
      </c>
      <c r="C4992" s="3" t="s">
        <v>43</v>
      </c>
      <c r="D4992" s="3" t="s">
        <v>58</v>
      </c>
      <c r="E4992" s="3" t="s">
        <v>58</v>
      </c>
      <c r="F4992" s="3">
        <v>3699</v>
      </c>
      <c r="G4992" s="3">
        <f t="shared" si="234"/>
        <v>2000</v>
      </c>
      <c r="H4992" s="4">
        <v>5</v>
      </c>
      <c r="I4992" s="3" t="s">
        <v>36</v>
      </c>
      <c r="J4992" s="3">
        <v>7</v>
      </c>
      <c r="K4992" s="3">
        <v>0</v>
      </c>
      <c r="L4992" s="3">
        <v>7</v>
      </c>
      <c r="M4992" s="3">
        <v>2</v>
      </c>
      <c r="N4992" s="3">
        <v>0</v>
      </c>
      <c r="O4992" s="3">
        <v>0</v>
      </c>
      <c r="P4992" s="3">
        <f t="shared" si="236"/>
        <v>16</v>
      </c>
      <c r="Q4992" s="3">
        <v>60</v>
      </c>
      <c r="R4992" s="3">
        <f t="shared" si="235"/>
        <v>2</v>
      </c>
      <c r="S4992" s="3">
        <v>16</v>
      </c>
      <c r="T4992" s="3">
        <f>IF(AND(H4992&lt;5,S4992&gt;=VLOOKUP(A4992,anni!$A$1:$O$32,6,0)),1,0)</f>
        <v>0</v>
      </c>
    </row>
    <row r="4993" spans="1:20" x14ac:dyDescent="0.3">
      <c r="A4993" s="3">
        <v>2000</v>
      </c>
      <c r="B4993" s="3">
        <v>183</v>
      </c>
      <c r="C4993" s="3" t="s">
        <v>34</v>
      </c>
      <c r="D4993" s="3" t="s">
        <v>94</v>
      </c>
      <c r="E4993" s="3" t="s">
        <v>94</v>
      </c>
      <c r="F4993" s="3">
        <v>3700</v>
      </c>
      <c r="G4993" s="3">
        <f t="shared" si="234"/>
        <v>2000</v>
      </c>
      <c r="H4993" s="4">
        <v>5</v>
      </c>
      <c r="I4993" s="3" t="s">
        <v>36</v>
      </c>
      <c r="J4993" s="3">
        <v>1</v>
      </c>
      <c r="K4993" s="3">
        <v>7</v>
      </c>
      <c r="L4993" s="3">
        <v>6</v>
      </c>
      <c r="M4993" s="3">
        <v>1</v>
      </c>
      <c r="N4993" s="3">
        <v>0</v>
      </c>
      <c r="O4993" s="3">
        <v>1</v>
      </c>
      <c r="P4993" s="3">
        <f t="shared" si="236"/>
        <v>16</v>
      </c>
      <c r="Q4993" s="3">
        <v>60</v>
      </c>
      <c r="R4993" s="3">
        <f t="shared" si="235"/>
        <v>2</v>
      </c>
      <c r="S4993" s="3">
        <v>16</v>
      </c>
      <c r="T4993" s="3">
        <f>IF(AND(H4993&lt;5,S4993&gt;=VLOOKUP(A4993,anni!$A$1:$O$32,6,0)),1,0)</f>
        <v>0</v>
      </c>
    </row>
    <row r="4994" spans="1:20" x14ac:dyDescent="0.3">
      <c r="A4994" s="3">
        <v>2000</v>
      </c>
      <c r="B4994" s="3">
        <v>184</v>
      </c>
      <c r="C4994" s="3" t="s">
        <v>29</v>
      </c>
      <c r="D4994" s="3" t="s">
        <v>82</v>
      </c>
      <c r="E4994" s="3" t="s">
        <v>82</v>
      </c>
      <c r="F4994" s="3">
        <v>3524</v>
      </c>
      <c r="G4994" s="3">
        <f t="shared" ref="G4994:G5057" si="237">A4994</f>
        <v>2000</v>
      </c>
      <c r="H4994" s="4">
        <v>5</v>
      </c>
      <c r="I4994" s="3" t="s">
        <v>36</v>
      </c>
      <c r="J4994" s="3">
        <v>1</v>
      </c>
      <c r="K4994" s="3">
        <v>0</v>
      </c>
      <c r="L4994" s="3">
        <v>0</v>
      </c>
      <c r="M4994" s="3">
        <v>0</v>
      </c>
      <c r="N4994" s="3">
        <v>1</v>
      </c>
      <c r="O4994" s="3">
        <v>0</v>
      </c>
      <c r="P4994" s="3">
        <f t="shared" si="236"/>
        <v>2</v>
      </c>
      <c r="Q4994" s="3">
        <v>254</v>
      </c>
      <c r="R4994" s="3">
        <f t="shared" si="235"/>
        <v>2</v>
      </c>
      <c r="S4994" s="3">
        <v>2</v>
      </c>
      <c r="T4994" s="3">
        <f>IF(AND(H4994&lt;5,S4994&gt;=VLOOKUP(A4994,anni!$A$1:$O$32,6,0)),1,0)</f>
        <v>0</v>
      </c>
    </row>
    <row r="4995" spans="1:20" x14ac:dyDescent="0.3">
      <c r="A4995" s="3">
        <v>2000</v>
      </c>
      <c r="B4995" s="3">
        <v>185</v>
      </c>
      <c r="C4995" s="3" t="s">
        <v>32</v>
      </c>
      <c r="D4995" s="3" t="s">
        <v>95</v>
      </c>
      <c r="E4995" s="3" t="s">
        <v>95</v>
      </c>
      <c r="F4995" s="3">
        <v>3915</v>
      </c>
      <c r="G4995" s="3">
        <f t="shared" si="237"/>
        <v>2000</v>
      </c>
      <c r="H4995" s="4">
        <v>4</v>
      </c>
      <c r="I4995" s="3" t="s">
        <v>36</v>
      </c>
      <c r="J4995" s="3">
        <v>3</v>
      </c>
      <c r="K4995" s="3">
        <v>7</v>
      </c>
      <c r="L4995" s="3">
        <v>7</v>
      </c>
      <c r="M4995" s="3">
        <v>0</v>
      </c>
      <c r="N4995" s="3">
        <v>2</v>
      </c>
      <c r="O4995" s="3">
        <v>0</v>
      </c>
      <c r="P4995" s="3">
        <f t="shared" si="236"/>
        <v>22.8</v>
      </c>
      <c r="Q4995" s="3">
        <v>36</v>
      </c>
      <c r="R4995" s="3">
        <f t="shared" si="235"/>
        <v>2</v>
      </c>
      <c r="S4995" s="3">
        <v>19</v>
      </c>
      <c r="T4995" s="3">
        <f>IF(AND(H4995&lt;5,S4995&gt;=VLOOKUP(A4995,anni!$A$1:$O$32,6,0)),1,0)</f>
        <v>0</v>
      </c>
    </row>
    <row r="4996" spans="1:20" x14ac:dyDescent="0.3">
      <c r="A4996" s="3">
        <v>2000</v>
      </c>
      <c r="B4996" s="3">
        <v>186</v>
      </c>
      <c r="C4996" s="3" t="s">
        <v>32</v>
      </c>
      <c r="D4996" s="3" t="s">
        <v>143</v>
      </c>
      <c r="E4996" s="3" t="s">
        <v>143</v>
      </c>
      <c r="F4996" s="3">
        <v>3301</v>
      </c>
      <c r="G4996" s="3">
        <f t="shared" si="237"/>
        <v>2000</v>
      </c>
      <c r="H4996" s="4">
        <v>5</v>
      </c>
      <c r="I4996" s="3" t="s">
        <v>36</v>
      </c>
      <c r="J4996" s="3">
        <v>1</v>
      </c>
      <c r="K4996" s="3">
        <v>7</v>
      </c>
      <c r="L4996" s="3">
        <v>3</v>
      </c>
      <c r="M4996" s="3">
        <v>0</v>
      </c>
      <c r="N4996" s="3">
        <v>0</v>
      </c>
      <c r="O4996" s="3">
        <v>0</v>
      </c>
      <c r="P4996" s="3">
        <f t="shared" si="236"/>
        <v>11</v>
      </c>
      <c r="Q4996" s="3">
        <v>114</v>
      </c>
      <c r="R4996" s="3">
        <f t="shared" si="235"/>
        <v>4</v>
      </c>
      <c r="S4996" s="3">
        <v>11</v>
      </c>
      <c r="T4996" s="3">
        <f>IF(AND(H4996&lt;5,S4996&gt;=VLOOKUP(A4996,anni!$A$1:$O$32,6,0)),1,0)</f>
        <v>0</v>
      </c>
    </row>
    <row r="4997" spans="1:20" x14ac:dyDescent="0.3">
      <c r="A4997" s="3">
        <v>2000</v>
      </c>
      <c r="B4997" s="3">
        <v>187</v>
      </c>
      <c r="C4997" s="3" t="s">
        <v>39</v>
      </c>
      <c r="D4997" s="3" t="s">
        <v>40</v>
      </c>
      <c r="E4997" s="3" t="s">
        <v>40</v>
      </c>
      <c r="F4997" s="3">
        <v>3752</v>
      </c>
      <c r="G4997" s="3">
        <f t="shared" si="237"/>
        <v>2000</v>
      </c>
      <c r="H4997" s="4">
        <v>4</v>
      </c>
      <c r="I4997" s="3" t="s">
        <v>36</v>
      </c>
      <c r="J4997" s="3">
        <v>6</v>
      </c>
      <c r="K4997" s="3">
        <v>1</v>
      </c>
      <c r="L4997" s="3">
        <v>1</v>
      </c>
      <c r="M4997" s="3">
        <v>0</v>
      </c>
      <c r="N4997" s="3">
        <v>0</v>
      </c>
      <c r="O4997" s="3">
        <v>2</v>
      </c>
      <c r="P4997" s="3">
        <f t="shared" si="236"/>
        <v>12</v>
      </c>
      <c r="Q4997" s="3">
        <v>128</v>
      </c>
      <c r="R4997" s="3">
        <f t="shared" si="235"/>
        <v>3</v>
      </c>
      <c r="S4997" s="3">
        <v>10</v>
      </c>
      <c r="T4997" s="3">
        <f>IF(AND(H4997&lt;5,S4997&gt;=VLOOKUP(A4997,anni!$A$1:$O$32,6,0)),1,0)</f>
        <v>0</v>
      </c>
    </row>
    <row r="4998" spans="1:20" x14ac:dyDescent="0.3">
      <c r="A4998" s="3">
        <v>2000</v>
      </c>
      <c r="B4998" s="3">
        <v>188</v>
      </c>
      <c r="C4998" s="3" t="s">
        <v>32</v>
      </c>
      <c r="D4998" s="3" t="s">
        <v>33</v>
      </c>
      <c r="E4998" s="3" t="s">
        <v>33</v>
      </c>
      <c r="F4998" s="3">
        <v>3849</v>
      </c>
      <c r="G4998" s="3">
        <f t="shared" si="237"/>
        <v>2000</v>
      </c>
      <c r="H4998" s="4">
        <v>5</v>
      </c>
      <c r="I4998" s="3" t="s">
        <v>36</v>
      </c>
      <c r="J4998" s="3">
        <v>0</v>
      </c>
      <c r="K4998" s="3">
        <v>1</v>
      </c>
      <c r="L4998" s="3">
        <v>0</v>
      </c>
      <c r="M4998" s="3">
        <v>0</v>
      </c>
      <c r="N4998" s="3">
        <v>0</v>
      </c>
      <c r="O4998" s="3">
        <v>0</v>
      </c>
      <c r="P4998" s="3">
        <f t="shared" si="236"/>
        <v>1</v>
      </c>
      <c r="Q4998" s="3">
        <v>263</v>
      </c>
      <c r="R4998" s="3">
        <f t="shared" si="235"/>
        <v>1</v>
      </c>
      <c r="S4998" s="3">
        <v>1</v>
      </c>
      <c r="T4998" s="3">
        <f>IF(AND(H4998&lt;5,S4998&gt;=VLOOKUP(A4998,anni!$A$1:$O$32,6,0)),1,0)</f>
        <v>0</v>
      </c>
    </row>
    <row r="4999" spans="1:20" x14ac:dyDescent="0.3">
      <c r="A4999" s="3">
        <v>2000</v>
      </c>
      <c r="B4999" s="3">
        <v>189</v>
      </c>
      <c r="C4999" s="3" t="s">
        <v>45</v>
      </c>
      <c r="D4999" s="3" t="s">
        <v>67</v>
      </c>
      <c r="E4999" s="3" t="s">
        <v>67</v>
      </c>
      <c r="F4999" s="3">
        <v>3850</v>
      </c>
      <c r="G4999" s="3">
        <f t="shared" si="237"/>
        <v>2000</v>
      </c>
      <c r="H4999" s="4">
        <v>5</v>
      </c>
      <c r="I4999" s="3" t="s">
        <v>36</v>
      </c>
      <c r="J4999" s="3">
        <v>4</v>
      </c>
      <c r="K4999" s="3">
        <v>7</v>
      </c>
      <c r="L4999" s="3">
        <v>7</v>
      </c>
      <c r="M4999" s="3">
        <v>1</v>
      </c>
      <c r="N4999" s="3">
        <v>3</v>
      </c>
      <c r="O4999" s="3">
        <v>0</v>
      </c>
      <c r="P4999" s="3">
        <f t="shared" si="236"/>
        <v>22</v>
      </c>
      <c r="Q4999" s="3">
        <v>18</v>
      </c>
      <c r="R4999" s="3">
        <f t="shared" si="235"/>
        <v>1</v>
      </c>
      <c r="S4999" s="3">
        <v>22</v>
      </c>
      <c r="T4999" s="3">
        <f>IF(AND(H4999&lt;5,S4999&gt;=VLOOKUP(A4999,anni!$A$1:$O$32,6,0)),1,0)</f>
        <v>0</v>
      </c>
    </row>
    <row r="5000" spans="1:20" x14ac:dyDescent="0.3">
      <c r="A5000" s="3">
        <v>2000</v>
      </c>
      <c r="B5000" s="3">
        <v>190</v>
      </c>
      <c r="C5000" s="3" t="s">
        <v>43</v>
      </c>
      <c r="D5000" s="3" t="s">
        <v>58</v>
      </c>
      <c r="E5000" s="3" t="s">
        <v>58</v>
      </c>
      <c r="F5000" s="3">
        <v>3951</v>
      </c>
      <c r="G5000" s="3">
        <f t="shared" si="237"/>
        <v>2000</v>
      </c>
      <c r="H5000" s="4">
        <v>3</v>
      </c>
      <c r="I5000" s="3" t="s">
        <v>36</v>
      </c>
      <c r="J5000" s="3">
        <v>4</v>
      </c>
      <c r="K5000" s="3">
        <v>1</v>
      </c>
      <c r="L5000" s="3">
        <v>7</v>
      </c>
      <c r="M5000" s="3">
        <v>4</v>
      </c>
      <c r="N5000" s="3">
        <v>0</v>
      </c>
      <c r="O5000" s="3">
        <v>1</v>
      </c>
      <c r="P5000" s="3">
        <f t="shared" si="236"/>
        <v>23.799999999999997</v>
      </c>
      <c r="Q5000" s="3">
        <v>51</v>
      </c>
      <c r="R5000" s="3">
        <f t="shared" si="235"/>
        <v>3</v>
      </c>
      <c r="S5000" s="3">
        <v>17</v>
      </c>
      <c r="T5000" s="3">
        <f>IF(AND(H5000&lt;5,S5000&gt;=VLOOKUP(A5000,anni!$A$1:$O$32,6,0)),1,0)</f>
        <v>0</v>
      </c>
    </row>
    <row r="5001" spans="1:20" x14ac:dyDescent="0.3">
      <c r="A5001" s="3">
        <v>2000</v>
      </c>
      <c r="B5001" s="3">
        <v>191</v>
      </c>
      <c r="C5001" s="3" t="s">
        <v>39</v>
      </c>
      <c r="D5001" s="3" t="s">
        <v>40</v>
      </c>
      <c r="E5001" s="3" t="s">
        <v>40</v>
      </c>
      <c r="F5001" s="3">
        <v>3851</v>
      </c>
      <c r="G5001" s="3">
        <f t="shared" si="237"/>
        <v>2000</v>
      </c>
      <c r="H5001" s="4">
        <v>5</v>
      </c>
      <c r="I5001" s="3" t="s">
        <v>36</v>
      </c>
      <c r="J5001" s="3">
        <v>4</v>
      </c>
      <c r="K5001" s="3">
        <v>1</v>
      </c>
      <c r="L5001" s="3">
        <v>3</v>
      </c>
      <c r="M5001" s="3">
        <v>0</v>
      </c>
      <c r="N5001" s="3">
        <v>3</v>
      </c>
      <c r="O5001" s="3">
        <v>0</v>
      </c>
      <c r="P5001" s="3">
        <f t="shared" si="236"/>
        <v>11</v>
      </c>
      <c r="Q5001" s="3">
        <v>114</v>
      </c>
      <c r="R5001" s="3">
        <f t="shared" si="235"/>
        <v>1</v>
      </c>
      <c r="S5001" s="3">
        <v>11</v>
      </c>
      <c r="T5001" s="3">
        <f>IF(AND(H5001&lt;5,S5001&gt;=VLOOKUP(A5001,anni!$A$1:$O$32,6,0)),1,0)</f>
        <v>0</v>
      </c>
    </row>
    <row r="5002" spans="1:20" x14ac:dyDescent="0.3">
      <c r="A5002" s="3">
        <v>2000</v>
      </c>
      <c r="B5002" s="3">
        <v>192</v>
      </c>
      <c r="C5002" s="3" t="s">
        <v>34</v>
      </c>
      <c r="D5002" s="3" t="s">
        <v>41</v>
      </c>
      <c r="E5002" s="3" t="s">
        <v>41</v>
      </c>
      <c r="F5002" s="3">
        <v>3852</v>
      </c>
      <c r="G5002" s="3">
        <f t="shared" si="237"/>
        <v>2000</v>
      </c>
      <c r="H5002" s="4">
        <v>5</v>
      </c>
      <c r="I5002" s="3" t="s">
        <v>36</v>
      </c>
      <c r="J5002" s="3">
        <v>6</v>
      </c>
      <c r="K5002" s="3">
        <v>1</v>
      </c>
      <c r="L5002" s="3">
        <v>7</v>
      </c>
      <c r="M5002" s="3">
        <v>0</v>
      </c>
      <c r="N5002" s="3">
        <v>0</v>
      </c>
      <c r="O5002" s="3">
        <v>1</v>
      </c>
      <c r="P5002" s="3">
        <f t="shared" si="236"/>
        <v>15</v>
      </c>
      <c r="Q5002" s="3">
        <v>69</v>
      </c>
      <c r="R5002" s="3">
        <f t="shared" si="235"/>
        <v>1</v>
      </c>
      <c r="S5002" s="3">
        <v>15</v>
      </c>
      <c r="T5002" s="3">
        <f>IF(AND(H5002&lt;5,S5002&gt;=VLOOKUP(A5002,anni!$A$1:$O$32,6,0)),1,0)</f>
        <v>0</v>
      </c>
    </row>
    <row r="5003" spans="1:20" x14ac:dyDescent="0.3">
      <c r="A5003" s="3">
        <v>2000</v>
      </c>
      <c r="B5003" s="3">
        <v>193</v>
      </c>
      <c r="C5003" s="3" t="s">
        <v>29</v>
      </c>
      <c r="D5003" s="3" t="s">
        <v>82</v>
      </c>
      <c r="E5003" s="3" t="s">
        <v>82</v>
      </c>
      <c r="F5003" s="3">
        <v>3703</v>
      </c>
      <c r="G5003" s="3">
        <f t="shared" si="237"/>
        <v>2000</v>
      </c>
      <c r="H5003" s="4">
        <v>5</v>
      </c>
      <c r="I5003" s="3" t="s">
        <v>36</v>
      </c>
      <c r="J5003" s="3">
        <v>1</v>
      </c>
      <c r="K5003" s="3">
        <v>1</v>
      </c>
      <c r="L5003" s="3">
        <v>3</v>
      </c>
      <c r="M5003" s="3">
        <v>0</v>
      </c>
      <c r="N5003" s="3">
        <v>0</v>
      </c>
      <c r="O5003" s="3">
        <v>0</v>
      </c>
      <c r="P5003" s="3">
        <f t="shared" si="236"/>
        <v>5</v>
      </c>
      <c r="Q5003" s="3">
        <v>213</v>
      </c>
      <c r="R5003" s="3">
        <f t="shared" si="235"/>
        <v>2</v>
      </c>
      <c r="S5003" s="3">
        <v>5</v>
      </c>
      <c r="T5003" s="3">
        <f>IF(AND(H5003&lt;5,S5003&gt;=VLOOKUP(A5003,anni!$A$1:$O$32,6,0)),1,0)</f>
        <v>0</v>
      </c>
    </row>
    <row r="5004" spans="1:20" x14ac:dyDescent="0.3">
      <c r="A5004" s="3">
        <v>2000</v>
      </c>
      <c r="B5004" s="3">
        <v>194</v>
      </c>
      <c r="C5004" s="3" t="s">
        <v>69</v>
      </c>
      <c r="D5004" s="3" t="s">
        <v>147</v>
      </c>
      <c r="E5004" s="3" t="s">
        <v>147</v>
      </c>
      <c r="F5004" s="3">
        <v>3916</v>
      </c>
      <c r="G5004" s="3">
        <f t="shared" si="237"/>
        <v>2000</v>
      </c>
      <c r="H5004" s="4">
        <v>4</v>
      </c>
      <c r="I5004" s="3" t="s">
        <v>36</v>
      </c>
      <c r="J5004" s="3">
        <v>3</v>
      </c>
      <c r="K5004" s="3">
        <v>0</v>
      </c>
      <c r="L5004" s="3">
        <v>7</v>
      </c>
      <c r="M5004" s="3">
        <v>0</v>
      </c>
      <c r="N5004" s="3">
        <v>3</v>
      </c>
      <c r="O5004" s="3">
        <v>0</v>
      </c>
      <c r="P5004" s="3">
        <f t="shared" si="236"/>
        <v>15.6</v>
      </c>
      <c r="Q5004" s="3">
        <v>93</v>
      </c>
      <c r="R5004" s="3">
        <f t="shared" si="235"/>
        <v>2</v>
      </c>
      <c r="S5004" s="3">
        <v>13</v>
      </c>
      <c r="T5004" s="3">
        <f>IF(AND(H5004&lt;5,S5004&gt;=VLOOKUP(A5004,anni!$A$1:$O$32,6,0)),1,0)</f>
        <v>0</v>
      </c>
    </row>
    <row r="5005" spans="1:20" x14ac:dyDescent="0.3">
      <c r="A5005" s="3">
        <v>2000</v>
      </c>
      <c r="B5005" s="3">
        <v>195</v>
      </c>
      <c r="C5005" s="3" t="s">
        <v>69</v>
      </c>
      <c r="D5005" s="3" t="s">
        <v>70</v>
      </c>
      <c r="E5005" s="3" t="s">
        <v>70</v>
      </c>
      <c r="F5005" s="3">
        <v>3776</v>
      </c>
      <c r="G5005" s="3">
        <f t="shared" si="237"/>
        <v>2000</v>
      </c>
      <c r="H5005" s="4">
        <v>3</v>
      </c>
      <c r="I5005" s="3" t="s">
        <v>36</v>
      </c>
      <c r="J5005" s="3">
        <v>3</v>
      </c>
      <c r="K5005" s="3">
        <v>7</v>
      </c>
      <c r="L5005" s="3">
        <v>7</v>
      </c>
      <c r="M5005" s="3">
        <v>2</v>
      </c>
      <c r="N5005" s="3">
        <v>0</v>
      </c>
      <c r="O5005" s="3">
        <v>1</v>
      </c>
      <c r="P5005" s="3">
        <f t="shared" si="236"/>
        <v>28</v>
      </c>
      <c r="Q5005" s="3">
        <v>33</v>
      </c>
      <c r="R5005" s="3">
        <f t="shared" si="235"/>
        <v>4</v>
      </c>
      <c r="S5005" s="3">
        <v>20</v>
      </c>
      <c r="T5005" s="3">
        <f>IF(AND(H5005&lt;5,S5005&gt;=VLOOKUP(A5005,anni!$A$1:$O$32,6,0)),1,0)</f>
        <v>0</v>
      </c>
    </row>
    <row r="5006" spans="1:20" x14ac:dyDescent="0.3">
      <c r="A5006" s="3">
        <v>2000</v>
      </c>
      <c r="B5006" s="3">
        <v>196</v>
      </c>
      <c r="C5006" s="3" t="s">
        <v>62</v>
      </c>
      <c r="D5006" s="3" t="s">
        <v>134</v>
      </c>
      <c r="E5006" s="3" t="s">
        <v>134</v>
      </c>
      <c r="F5006" s="3">
        <v>3704</v>
      </c>
      <c r="G5006" s="3">
        <f t="shared" si="237"/>
        <v>2000</v>
      </c>
      <c r="H5006" s="4">
        <v>5</v>
      </c>
      <c r="I5006" s="3" t="s">
        <v>36</v>
      </c>
      <c r="J5006" s="3">
        <v>6</v>
      </c>
      <c r="K5006" s="3">
        <v>1</v>
      </c>
      <c r="L5006" s="3">
        <v>0</v>
      </c>
      <c r="M5006" s="3">
        <v>0</v>
      </c>
      <c r="N5006" s="3">
        <v>0</v>
      </c>
      <c r="O5006" s="3">
        <v>0</v>
      </c>
      <c r="P5006" s="3">
        <f t="shared" si="236"/>
        <v>7</v>
      </c>
      <c r="Q5006" s="3">
        <v>174</v>
      </c>
      <c r="R5006" s="3">
        <f t="shared" si="235"/>
        <v>2</v>
      </c>
      <c r="S5006" s="3">
        <v>7</v>
      </c>
      <c r="T5006" s="3">
        <f>IF(AND(H5006&lt;5,S5006&gt;=VLOOKUP(A5006,anni!$A$1:$O$32,6,0)),1,0)</f>
        <v>0</v>
      </c>
    </row>
    <row r="5007" spans="1:20" x14ac:dyDescent="0.3">
      <c r="A5007" s="3">
        <v>2000</v>
      </c>
      <c r="B5007" s="3">
        <v>197</v>
      </c>
      <c r="C5007" s="3" t="s">
        <v>43</v>
      </c>
      <c r="D5007" s="3" t="s">
        <v>92</v>
      </c>
      <c r="E5007" s="3" t="s">
        <v>92</v>
      </c>
      <c r="F5007" s="3">
        <v>3853</v>
      </c>
      <c r="G5007" s="3">
        <f t="shared" si="237"/>
        <v>2000</v>
      </c>
      <c r="H5007" s="4">
        <v>5</v>
      </c>
      <c r="I5007" s="3" t="s">
        <v>36</v>
      </c>
      <c r="J5007" s="3">
        <v>6</v>
      </c>
      <c r="K5007" s="3">
        <v>7</v>
      </c>
      <c r="L5007" s="3">
        <v>7</v>
      </c>
      <c r="M5007" s="3">
        <v>0</v>
      </c>
      <c r="N5007" s="3">
        <v>0</v>
      </c>
      <c r="O5007" s="3">
        <v>2</v>
      </c>
      <c r="P5007" s="3">
        <f t="shared" si="236"/>
        <v>22</v>
      </c>
      <c r="Q5007" s="3">
        <v>18</v>
      </c>
      <c r="R5007" s="3">
        <f t="shared" si="235"/>
        <v>1</v>
      </c>
      <c r="S5007" s="3">
        <v>22</v>
      </c>
      <c r="T5007" s="3">
        <f>IF(AND(H5007&lt;5,S5007&gt;=VLOOKUP(A5007,anni!$A$1:$O$32,6,0)),1,0)</f>
        <v>0</v>
      </c>
    </row>
    <row r="5008" spans="1:20" x14ac:dyDescent="0.3">
      <c r="A5008" s="3">
        <v>2000</v>
      </c>
      <c r="B5008" s="3">
        <v>198</v>
      </c>
      <c r="C5008" s="3" t="s">
        <v>101</v>
      </c>
      <c r="D5008" s="3" t="s">
        <v>117</v>
      </c>
      <c r="E5008" s="3" t="s">
        <v>117</v>
      </c>
      <c r="F5008" s="3">
        <v>3854</v>
      </c>
      <c r="G5008" s="3">
        <f t="shared" si="237"/>
        <v>2000</v>
      </c>
      <c r="H5008" s="4">
        <v>5</v>
      </c>
      <c r="I5008" s="3" t="s">
        <v>36</v>
      </c>
      <c r="J5008" s="3">
        <v>3</v>
      </c>
      <c r="K5008" s="3">
        <v>0</v>
      </c>
      <c r="L5008" s="3">
        <v>0</v>
      </c>
      <c r="M5008" s="3">
        <v>3</v>
      </c>
      <c r="N5008" s="3">
        <v>0</v>
      </c>
      <c r="O5008" s="3">
        <v>0</v>
      </c>
      <c r="P5008" s="3">
        <f t="shared" si="236"/>
        <v>6</v>
      </c>
      <c r="Q5008" s="3">
        <v>190</v>
      </c>
      <c r="R5008" s="3">
        <f t="shared" si="235"/>
        <v>1</v>
      </c>
      <c r="S5008" s="3">
        <v>6</v>
      </c>
      <c r="T5008" s="3">
        <f>IF(AND(H5008&lt;5,S5008&gt;=VLOOKUP(A5008,anni!$A$1:$O$32,6,0)),1,0)</f>
        <v>0</v>
      </c>
    </row>
    <row r="5009" spans="1:20" x14ac:dyDescent="0.3">
      <c r="A5009" s="3">
        <v>2000</v>
      </c>
      <c r="B5009" s="3">
        <v>199</v>
      </c>
      <c r="C5009" s="3" t="s">
        <v>59</v>
      </c>
      <c r="D5009" s="3" t="s">
        <v>60</v>
      </c>
      <c r="E5009" s="3" t="s">
        <v>60</v>
      </c>
      <c r="F5009" s="3">
        <v>3976</v>
      </c>
      <c r="G5009" s="3">
        <f t="shared" si="237"/>
        <v>2000</v>
      </c>
      <c r="H5009" s="4">
        <v>2</v>
      </c>
      <c r="I5009" s="3" t="s">
        <v>31</v>
      </c>
      <c r="J5009" s="3">
        <v>4</v>
      </c>
      <c r="K5009" s="3">
        <v>0</v>
      </c>
      <c r="L5009" s="3">
        <v>1</v>
      </c>
      <c r="M5009" s="3">
        <v>0</v>
      </c>
      <c r="N5009" s="3">
        <v>0</v>
      </c>
      <c r="O5009" s="3">
        <v>1</v>
      </c>
      <c r="P5009" s="3">
        <f t="shared" si="236"/>
        <v>9.6000000000000014</v>
      </c>
      <c r="Q5009" s="3">
        <v>190</v>
      </c>
      <c r="R5009" s="3">
        <f t="shared" si="235"/>
        <v>1</v>
      </c>
      <c r="S5009" s="3">
        <v>6</v>
      </c>
      <c r="T5009" s="3">
        <f>IF(AND(H5009&lt;5,S5009&gt;=VLOOKUP(A5009,anni!$A$1:$O$32,6,0)),1,0)</f>
        <v>0</v>
      </c>
    </row>
    <row r="5010" spans="1:20" x14ac:dyDescent="0.3">
      <c r="A5010" s="3">
        <v>2000</v>
      </c>
      <c r="B5010" s="3">
        <v>200</v>
      </c>
      <c r="C5010" s="3" t="s">
        <v>47</v>
      </c>
      <c r="D5010" s="3" t="s">
        <v>100</v>
      </c>
      <c r="E5010" s="3" t="s">
        <v>100</v>
      </c>
      <c r="F5010" s="3">
        <v>3917</v>
      </c>
      <c r="G5010" s="3">
        <f t="shared" si="237"/>
        <v>2000</v>
      </c>
      <c r="H5010" s="4">
        <v>4</v>
      </c>
      <c r="I5010" s="3" t="s">
        <v>36</v>
      </c>
      <c r="J5010" s="3">
        <v>3</v>
      </c>
      <c r="K5010" s="3">
        <v>7</v>
      </c>
      <c r="L5010" s="3">
        <v>7</v>
      </c>
      <c r="M5010" s="3">
        <v>0</v>
      </c>
      <c r="N5010" s="3">
        <v>0</v>
      </c>
      <c r="O5010" s="3">
        <v>1</v>
      </c>
      <c r="P5010" s="3">
        <f t="shared" si="236"/>
        <v>21.599999999999998</v>
      </c>
      <c r="Q5010" s="3">
        <v>43</v>
      </c>
      <c r="R5010" s="3">
        <f t="shared" si="235"/>
        <v>1</v>
      </c>
      <c r="S5010" s="3">
        <v>18</v>
      </c>
      <c r="T5010" s="3">
        <f>IF(AND(H5010&lt;5,S5010&gt;=VLOOKUP(A5010,anni!$A$1:$O$32,6,0)),1,0)</f>
        <v>0</v>
      </c>
    </row>
    <row r="5011" spans="1:20" x14ac:dyDescent="0.3">
      <c r="A5011" s="3">
        <v>2000</v>
      </c>
      <c r="B5011" s="3">
        <v>201</v>
      </c>
      <c r="C5011" s="3" t="s">
        <v>69</v>
      </c>
      <c r="D5011" s="3" t="s">
        <v>89</v>
      </c>
      <c r="E5011" s="3" t="s">
        <v>89</v>
      </c>
      <c r="F5011" s="3">
        <v>3977</v>
      </c>
      <c r="G5011" s="3">
        <f t="shared" si="237"/>
        <v>2000</v>
      </c>
      <c r="H5011" s="4">
        <v>2</v>
      </c>
      <c r="I5011" s="3" t="s">
        <v>31</v>
      </c>
      <c r="J5011" s="3">
        <v>1</v>
      </c>
      <c r="K5011" s="3">
        <v>0</v>
      </c>
      <c r="L5011" s="3">
        <v>0</v>
      </c>
      <c r="M5011" s="3">
        <v>0</v>
      </c>
      <c r="N5011" s="3">
        <v>0</v>
      </c>
      <c r="O5011" s="3">
        <v>0</v>
      </c>
      <c r="P5011" s="3">
        <f t="shared" si="236"/>
        <v>1.6</v>
      </c>
      <c r="Q5011" s="3">
        <v>263</v>
      </c>
      <c r="R5011" s="3">
        <f t="shared" si="235"/>
        <v>1</v>
      </c>
      <c r="S5011" s="3">
        <v>1</v>
      </c>
      <c r="T5011" s="3">
        <f>IF(AND(H5011&lt;5,S5011&gt;=VLOOKUP(A5011,anni!$A$1:$O$32,6,0)),1,0)</f>
        <v>0</v>
      </c>
    </row>
    <row r="5012" spans="1:20" x14ac:dyDescent="0.3">
      <c r="A5012" s="3">
        <v>2000</v>
      </c>
      <c r="B5012" s="3">
        <v>202</v>
      </c>
      <c r="C5012" s="3" t="s">
        <v>56</v>
      </c>
      <c r="D5012" s="3" t="s">
        <v>71</v>
      </c>
      <c r="E5012" s="3" t="s">
        <v>71</v>
      </c>
      <c r="F5012" s="3">
        <v>3855</v>
      </c>
      <c r="G5012" s="3">
        <f t="shared" si="237"/>
        <v>2000</v>
      </c>
      <c r="H5012" s="4">
        <v>5</v>
      </c>
      <c r="I5012" s="3" t="s">
        <v>36</v>
      </c>
      <c r="J5012" s="3">
        <v>3</v>
      </c>
      <c r="K5012" s="3">
        <v>1</v>
      </c>
      <c r="L5012" s="3">
        <v>1</v>
      </c>
      <c r="M5012" s="3">
        <v>1</v>
      </c>
      <c r="N5012" s="3">
        <v>0</v>
      </c>
      <c r="O5012" s="3">
        <v>2</v>
      </c>
      <c r="P5012" s="3">
        <f t="shared" si="236"/>
        <v>8</v>
      </c>
      <c r="Q5012" s="3">
        <v>155</v>
      </c>
      <c r="R5012" s="3">
        <f t="shared" si="235"/>
        <v>1</v>
      </c>
      <c r="S5012" s="3">
        <v>8</v>
      </c>
      <c r="T5012" s="3">
        <f>IF(AND(H5012&lt;5,S5012&gt;=VLOOKUP(A5012,anni!$A$1:$O$32,6,0)),1,0)</f>
        <v>0</v>
      </c>
    </row>
    <row r="5013" spans="1:20" x14ac:dyDescent="0.3">
      <c r="A5013" s="3">
        <v>2000</v>
      </c>
      <c r="B5013" s="3">
        <v>203</v>
      </c>
      <c r="C5013" s="3" t="s">
        <v>34</v>
      </c>
      <c r="D5013" s="3" t="s">
        <v>83</v>
      </c>
      <c r="E5013" s="3" t="s">
        <v>83</v>
      </c>
      <c r="F5013" s="3">
        <v>3918</v>
      </c>
      <c r="G5013" s="3">
        <f t="shared" si="237"/>
        <v>2000</v>
      </c>
      <c r="H5013" s="4">
        <v>4</v>
      </c>
      <c r="I5013" s="3" t="s">
        <v>36</v>
      </c>
      <c r="J5013" s="3">
        <v>3</v>
      </c>
      <c r="K5013" s="3">
        <v>1</v>
      </c>
      <c r="L5013" s="3">
        <v>0</v>
      </c>
      <c r="M5013" s="3">
        <v>0</v>
      </c>
      <c r="N5013" s="3">
        <v>3</v>
      </c>
      <c r="O5013" s="3">
        <v>1</v>
      </c>
      <c r="P5013" s="3">
        <f t="shared" si="236"/>
        <v>9.6</v>
      </c>
      <c r="Q5013" s="3">
        <v>155</v>
      </c>
      <c r="R5013" s="3">
        <f t="shared" si="235"/>
        <v>1</v>
      </c>
      <c r="S5013" s="3">
        <v>8</v>
      </c>
      <c r="T5013" s="3">
        <f>IF(AND(H5013&lt;5,S5013&gt;=VLOOKUP(A5013,anni!$A$1:$O$32,6,0)),1,0)</f>
        <v>0</v>
      </c>
    </row>
    <row r="5014" spans="1:20" x14ac:dyDescent="0.3">
      <c r="A5014" s="3">
        <v>2000</v>
      </c>
      <c r="B5014" s="3">
        <v>204</v>
      </c>
      <c r="C5014" s="3" t="s">
        <v>86</v>
      </c>
      <c r="D5014" s="3" t="s">
        <v>150</v>
      </c>
      <c r="E5014" s="3" t="s">
        <v>150</v>
      </c>
      <c r="F5014" s="3">
        <v>3919</v>
      </c>
      <c r="G5014" s="3">
        <f t="shared" si="237"/>
        <v>2000</v>
      </c>
      <c r="H5014" s="4">
        <v>4</v>
      </c>
      <c r="I5014" s="3" t="s">
        <v>36</v>
      </c>
      <c r="J5014" s="3">
        <v>3</v>
      </c>
      <c r="K5014" s="3">
        <v>1</v>
      </c>
      <c r="L5014" s="3">
        <v>1</v>
      </c>
      <c r="M5014" s="3">
        <v>0</v>
      </c>
      <c r="N5014" s="3">
        <v>0</v>
      </c>
      <c r="O5014" s="3">
        <v>0</v>
      </c>
      <c r="P5014" s="3">
        <f t="shared" si="236"/>
        <v>6</v>
      </c>
      <c r="Q5014" s="3">
        <v>213</v>
      </c>
      <c r="R5014" s="3">
        <f t="shared" si="235"/>
        <v>2</v>
      </c>
      <c r="S5014" s="3">
        <v>5</v>
      </c>
      <c r="T5014" s="3">
        <f>IF(AND(H5014&lt;5,S5014&gt;=VLOOKUP(A5014,anni!$A$1:$O$32,6,0)),1,0)</f>
        <v>0</v>
      </c>
    </row>
    <row r="5015" spans="1:20" x14ac:dyDescent="0.3">
      <c r="A5015" s="3">
        <v>2000</v>
      </c>
      <c r="B5015" s="3">
        <v>205</v>
      </c>
      <c r="C5015" s="3" t="s">
        <v>47</v>
      </c>
      <c r="D5015" s="3" t="s">
        <v>118</v>
      </c>
      <c r="E5015" s="3" t="s">
        <v>118</v>
      </c>
      <c r="F5015" s="3">
        <v>3952</v>
      </c>
      <c r="G5015" s="3">
        <f t="shared" si="237"/>
        <v>2000</v>
      </c>
      <c r="H5015" s="4">
        <v>3</v>
      </c>
      <c r="I5015" s="3" t="s">
        <v>36</v>
      </c>
      <c r="J5015" s="3">
        <v>1</v>
      </c>
      <c r="K5015" s="3">
        <v>1</v>
      </c>
      <c r="L5015" s="3">
        <v>0</v>
      </c>
      <c r="M5015" s="3">
        <v>0</v>
      </c>
      <c r="N5015" s="3">
        <v>0</v>
      </c>
      <c r="O5015" s="3">
        <v>0</v>
      </c>
      <c r="P5015" s="3">
        <f t="shared" si="236"/>
        <v>2.8</v>
      </c>
      <c r="Q5015" s="3">
        <v>254</v>
      </c>
      <c r="R5015" s="3">
        <f t="shared" si="235"/>
        <v>1</v>
      </c>
      <c r="S5015" s="3">
        <v>2</v>
      </c>
      <c r="T5015" s="3">
        <f>IF(AND(H5015&lt;5,S5015&gt;=VLOOKUP(A5015,anni!$A$1:$O$32,6,0)),1,0)</f>
        <v>0</v>
      </c>
    </row>
    <row r="5016" spans="1:20" x14ac:dyDescent="0.3">
      <c r="A5016" s="3">
        <v>2000</v>
      </c>
      <c r="B5016" s="3">
        <v>206</v>
      </c>
      <c r="C5016" s="3" t="s">
        <v>32</v>
      </c>
      <c r="D5016" s="3" t="s">
        <v>143</v>
      </c>
      <c r="E5016" s="3" t="s">
        <v>143</v>
      </c>
      <c r="F5016" s="3">
        <v>3920</v>
      </c>
      <c r="G5016" s="3">
        <f t="shared" si="237"/>
        <v>2000</v>
      </c>
      <c r="H5016" s="4">
        <v>4</v>
      </c>
      <c r="I5016" s="3" t="s">
        <v>36</v>
      </c>
      <c r="J5016" s="3">
        <v>3</v>
      </c>
      <c r="K5016" s="3">
        <v>0</v>
      </c>
      <c r="L5016" s="3">
        <v>5</v>
      </c>
      <c r="M5016" s="3">
        <v>0</v>
      </c>
      <c r="N5016" s="3">
        <v>0</v>
      </c>
      <c r="O5016" s="3">
        <v>0</v>
      </c>
      <c r="P5016" s="3">
        <f t="shared" si="236"/>
        <v>9.6</v>
      </c>
      <c r="Q5016" s="3">
        <v>155</v>
      </c>
      <c r="R5016" s="3">
        <f t="shared" si="235"/>
        <v>2</v>
      </c>
      <c r="S5016" s="3">
        <v>8</v>
      </c>
      <c r="T5016" s="3">
        <f>IF(AND(H5016&lt;5,S5016&gt;=VLOOKUP(A5016,anni!$A$1:$O$32,6,0)),1,0)</f>
        <v>0</v>
      </c>
    </row>
    <row r="5017" spans="1:20" x14ac:dyDescent="0.3">
      <c r="A5017" s="3">
        <v>2000</v>
      </c>
      <c r="B5017" s="3">
        <v>207</v>
      </c>
      <c r="C5017" s="3" t="s">
        <v>56</v>
      </c>
      <c r="D5017" s="3" t="s">
        <v>85</v>
      </c>
      <c r="E5017" s="3" t="s">
        <v>85</v>
      </c>
      <c r="F5017" s="3">
        <v>3705</v>
      </c>
      <c r="G5017" s="3">
        <f t="shared" si="237"/>
        <v>2000</v>
      </c>
      <c r="H5017" s="4">
        <v>5</v>
      </c>
      <c r="I5017" s="3" t="s">
        <v>36</v>
      </c>
      <c r="J5017" s="3">
        <v>5</v>
      </c>
      <c r="K5017" s="3">
        <v>1</v>
      </c>
      <c r="L5017" s="3">
        <v>7</v>
      </c>
      <c r="M5017" s="3">
        <v>7</v>
      </c>
      <c r="N5017" s="3">
        <v>0</v>
      </c>
      <c r="O5017" s="3">
        <v>0</v>
      </c>
      <c r="P5017" s="3">
        <f t="shared" si="236"/>
        <v>20</v>
      </c>
      <c r="Q5017" s="3">
        <v>33</v>
      </c>
      <c r="R5017" s="3">
        <f t="shared" si="235"/>
        <v>2</v>
      </c>
      <c r="S5017" s="3">
        <v>20</v>
      </c>
      <c r="T5017" s="3">
        <f>IF(AND(H5017&lt;5,S5017&gt;=VLOOKUP(A5017,anni!$A$1:$O$32,6,0)),1,0)</f>
        <v>0</v>
      </c>
    </row>
    <row r="5018" spans="1:20" x14ac:dyDescent="0.3">
      <c r="A5018" s="3">
        <v>2000</v>
      </c>
      <c r="B5018" s="3">
        <v>208</v>
      </c>
      <c r="C5018" s="3" t="s">
        <v>47</v>
      </c>
      <c r="D5018" s="3" t="s">
        <v>118</v>
      </c>
      <c r="E5018" s="3" t="s">
        <v>118</v>
      </c>
      <c r="F5018" s="3">
        <v>3953</v>
      </c>
      <c r="G5018" s="3">
        <f t="shared" si="237"/>
        <v>2000</v>
      </c>
      <c r="H5018" s="4">
        <v>3</v>
      </c>
      <c r="I5018" s="3" t="s">
        <v>36</v>
      </c>
      <c r="J5018" s="3">
        <v>2</v>
      </c>
      <c r="K5018" s="3">
        <v>0</v>
      </c>
      <c r="L5018" s="3">
        <v>4</v>
      </c>
      <c r="M5018" s="3">
        <v>0</v>
      </c>
      <c r="N5018" s="3">
        <v>3</v>
      </c>
      <c r="O5018" s="3">
        <v>0</v>
      </c>
      <c r="P5018" s="3">
        <f t="shared" si="236"/>
        <v>12.6</v>
      </c>
      <c r="Q5018" s="3">
        <v>143</v>
      </c>
      <c r="R5018" s="3">
        <f t="shared" si="235"/>
        <v>1</v>
      </c>
      <c r="S5018" s="3">
        <v>9</v>
      </c>
      <c r="T5018" s="3">
        <f>IF(AND(H5018&lt;5,S5018&gt;=VLOOKUP(A5018,anni!$A$1:$O$32,6,0)),1,0)</f>
        <v>0</v>
      </c>
    </row>
    <row r="5019" spans="1:20" x14ac:dyDescent="0.3">
      <c r="A5019" s="3">
        <v>2000</v>
      </c>
      <c r="B5019" s="3">
        <v>209</v>
      </c>
      <c r="C5019" s="3" t="s">
        <v>37</v>
      </c>
      <c r="D5019" s="3" t="s">
        <v>38</v>
      </c>
      <c r="E5019" s="3" t="s">
        <v>38</v>
      </c>
      <c r="F5019" s="3">
        <v>3921</v>
      </c>
      <c r="G5019" s="3">
        <f t="shared" si="237"/>
        <v>2000</v>
      </c>
      <c r="H5019" s="4">
        <v>4</v>
      </c>
      <c r="I5019" s="3" t="s">
        <v>36</v>
      </c>
      <c r="J5019" s="3">
        <v>2</v>
      </c>
      <c r="K5019" s="3">
        <v>0</v>
      </c>
      <c r="L5019" s="3">
        <v>4</v>
      </c>
      <c r="M5019" s="3">
        <v>0</v>
      </c>
      <c r="N5019" s="3">
        <v>0</v>
      </c>
      <c r="O5019" s="3">
        <v>0</v>
      </c>
      <c r="P5019" s="3">
        <f t="shared" si="236"/>
        <v>7.1999999999999993</v>
      </c>
      <c r="Q5019" s="3">
        <v>190</v>
      </c>
      <c r="R5019" s="3">
        <f t="shared" si="235"/>
        <v>1</v>
      </c>
      <c r="S5019" s="3">
        <v>6</v>
      </c>
      <c r="T5019" s="3">
        <f>IF(AND(H5019&lt;5,S5019&gt;=VLOOKUP(A5019,anni!$A$1:$O$32,6,0)),1,0)</f>
        <v>0</v>
      </c>
    </row>
    <row r="5020" spans="1:20" x14ac:dyDescent="0.3">
      <c r="A5020" s="3">
        <v>2000</v>
      </c>
      <c r="B5020" s="3">
        <v>210</v>
      </c>
      <c r="C5020" s="3" t="s">
        <v>50</v>
      </c>
      <c r="D5020" s="3" t="s">
        <v>140</v>
      </c>
      <c r="E5020" s="3" t="s">
        <v>140</v>
      </c>
      <c r="F5020" s="3">
        <v>3922</v>
      </c>
      <c r="G5020" s="3">
        <f t="shared" si="237"/>
        <v>2000</v>
      </c>
      <c r="H5020" s="4">
        <v>4</v>
      </c>
      <c r="I5020" s="3" t="s">
        <v>36</v>
      </c>
      <c r="J5020" s="3">
        <v>7</v>
      </c>
      <c r="K5020" s="3">
        <v>1</v>
      </c>
      <c r="L5020" s="3">
        <v>7</v>
      </c>
      <c r="M5020" s="3">
        <v>1</v>
      </c>
      <c r="N5020" s="3">
        <v>3</v>
      </c>
      <c r="O5020" s="3">
        <v>0</v>
      </c>
      <c r="P5020" s="3">
        <f t="shared" si="236"/>
        <v>22.8</v>
      </c>
      <c r="Q5020" s="3">
        <v>36</v>
      </c>
      <c r="R5020" s="3">
        <f t="shared" si="235"/>
        <v>2</v>
      </c>
      <c r="S5020" s="3">
        <v>19</v>
      </c>
      <c r="T5020" s="3">
        <f>IF(AND(H5020&lt;5,S5020&gt;=VLOOKUP(A5020,anni!$A$1:$O$32,6,0)),1,0)</f>
        <v>0</v>
      </c>
    </row>
    <row r="5021" spans="1:20" x14ac:dyDescent="0.3">
      <c r="A5021" s="3">
        <v>2000</v>
      </c>
      <c r="B5021" s="3">
        <v>211</v>
      </c>
      <c r="C5021" s="3" t="s">
        <v>45</v>
      </c>
      <c r="D5021" s="3" t="s">
        <v>67</v>
      </c>
      <c r="E5021" s="3" t="s">
        <v>67</v>
      </c>
      <c r="F5021" s="3">
        <v>3978</v>
      </c>
      <c r="G5021" s="3">
        <f t="shared" si="237"/>
        <v>2000</v>
      </c>
      <c r="H5021" s="4">
        <v>2</v>
      </c>
      <c r="I5021" s="3" t="s">
        <v>31</v>
      </c>
      <c r="J5021" s="3">
        <v>5</v>
      </c>
      <c r="K5021" s="3">
        <v>0</v>
      </c>
      <c r="L5021" s="3">
        <v>7</v>
      </c>
      <c r="M5021" s="3">
        <v>0</v>
      </c>
      <c r="N5021" s="3">
        <v>0</v>
      </c>
      <c r="O5021" s="3">
        <v>0</v>
      </c>
      <c r="P5021" s="3">
        <f t="shared" si="236"/>
        <v>19.200000000000003</v>
      </c>
      <c r="Q5021" s="3">
        <v>101</v>
      </c>
      <c r="R5021" s="3">
        <f t="shared" si="235"/>
        <v>4</v>
      </c>
      <c r="S5021" s="3">
        <v>12</v>
      </c>
      <c r="T5021" s="3">
        <f>IF(AND(H5021&lt;5,S5021&gt;=VLOOKUP(A5021,anni!$A$1:$O$32,6,0)),1,0)</f>
        <v>0</v>
      </c>
    </row>
    <row r="5022" spans="1:20" x14ac:dyDescent="0.3">
      <c r="A5022" s="3">
        <v>2000</v>
      </c>
      <c r="B5022" s="3">
        <v>212</v>
      </c>
      <c r="C5022" s="3" t="s">
        <v>34</v>
      </c>
      <c r="D5022" s="3" t="s">
        <v>103</v>
      </c>
      <c r="E5022" s="3" t="s">
        <v>103</v>
      </c>
      <c r="F5022" s="3">
        <v>3923</v>
      </c>
      <c r="G5022" s="3">
        <f t="shared" si="237"/>
        <v>2000</v>
      </c>
      <c r="H5022" s="4">
        <v>4</v>
      </c>
      <c r="I5022" s="3" t="s">
        <v>36</v>
      </c>
      <c r="J5022" s="3">
        <v>3</v>
      </c>
      <c r="K5022" s="3">
        <v>0</v>
      </c>
      <c r="L5022" s="3">
        <v>0</v>
      </c>
      <c r="M5022" s="3">
        <v>0</v>
      </c>
      <c r="N5022" s="3">
        <v>0</v>
      </c>
      <c r="O5022" s="3">
        <v>0</v>
      </c>
      <c r="P5022" s="3">
        <f t="shared" si="236"/>
        <v>3.5999999999999996</v>
      </c>
      <c r="Q5022" s="3">
        <v>240</v>
      </c>
      <c r="R5022" s="3">
        <f t="shared" si="235"/>
        <v>1</v>
      </c>
      <c r="S5022" s="3">
        <v>3</v>
      </c>
      <c r="T5022" s="3">
        <f>IF(AND(H5022&lt;5,S5022&gt;=VLOOKUP(A5022,anni!$A$1:$O$32,6,0)),1,0)</f>
        <v>0</v>
      </c>
    </row>
    <row r="5023" spans="1:20" x14ac:dyDescent="0.3">
      <c r="A5023" s="3">
        <v>2000</v>
      </c>
      <c r="B5023" s="3">
        <v>213</v>
      </c>
      <c r="C5023" s="3" t="s">
        <v>34</v>
      </c>
      <c r="D5023" s="3" t="s">
        <v>41</v>
      </c>
      <c r="E5023" s="3" t="s">
        <v>41</v>
      </c>
      <c r="F5023" s="3">
        <v>3756</v>
      </c>
      <c r="G5023" s="3">
        <f t="shared" si="237"/>
        <v>2000</v>
      </c>
      <c r="H5023" s="4">
        <v>4</v>
      </c>
      <c r="I5023" s="3" t="s">
        <v>36</v>
      </c>
      <c r="J5023" s="3">
        <v>5</v>
      </c>
      <c r="K5023" s="3">
        <v>7</v>
      </c>
      <c r="L5023" s="3">
        <v>3</v>
      </c>
      <c r="M5023" s="3">
        <v>0</v>
      </c>
      <c r="N5023" s="3">
        <v>0</v>
      </c>
      <c r="O5023" s="3">
        <v>1</v>
      </c>
      <c r="P5023" s="3">
        <f t="shared" si="236"/>
        <v>19.2</v>
      </c>
      <c r="Q5023" s="3">
        <v>60</v>
      </c>
      <c r="R5023" s="3">
        <f t="shared" si="235"/>
        <v>3</v>
      </c>
      <c r="S5023" s="3">
        <v>16</v>
      </c>
      <c r="T5023" s="3">
        <f>IF(AND(H5023&lt;5,S5023&gt;=VLOOKUP(A5023,anni!$A$1:$O$32,6,0)),1,0)</f>
        <v>0</v>
      </c>
    </row>
    <row r="5024" spans="1:20" x14ac:dyDescent="0.3">
      <c r="A5024" s="3">
        <v>2000</v>
      </c>
      <c r="B5024" s="3">
        <v>214</v>
      </c>
      <c r="C5024" s="3" t="s">
        <v>47</v>
      </c>
      <c r="D5024" s="3" t="s">
        <v>48</v>
      </c>
      <c r="E5024" s="3" t="s">
        <v>48</v>
      </c>
      <c r="F5024" s="3">
        <v>3856</v>
      </c>
      <c r="G5024" s="3">
        <f t="shared" si="237"/>
        <v>2000</v>
      </c>
      <c r="H5024" s="4">
        <v>5</v>
      </c>
      <c r="I5024" s="3" t="s">
        <v>36</v>
      </c>
      <c r="J5024" s="3">
        <v>3</v>
      </c>
      <c r="K5024" s="3">
        <v>1</v>
      </c>
      <c r="L5024" s="3">
        <v>4</v>
      </c>
      <c r="M5024" s="3">
        <v>0</v>
      </c>
      <c r="N5024" s="3">
        <v>0</v>
      </c>
      <c r="O5024" s="3">
        <v>0</v>
      </c>
      <c r="P5024" s="3">
        <f t="shared" si="236"/>
        <v>8</v>
      </c>
      <c r="Q5024" s="3">
        <v>155</v>
      </c>
      <c r="R5024" s="3">
        <f t="shared" si="235"/>
        <v>1</v>
      </c>
      <c r="S5024" s="3">
        <v>8</v>
      </c>
      <c r="T5024" s="3">
        <f>IF(AND(H5024&lt;5,S5024&gt;=VLOOKUP(A5024,anni!$A$1:$O$32,6,0)),1,0)</f>
        <v>0</v>
      </c>
    </row>
    <row r="5025" spans="1:20" x14ac:dyDescent="0.3">
      <c r="A5025" s="3">
        <v>2000</v>
      </c>
      <c r="B5025" s="3">
        <v>215</v>
      </c>
      <c r="C5025" s="3" t="s">
        <v>39</v>
      </c>
      <c r="D5025" s="3" t="s">
        <v>40</v>
      </c>
      <c r="E5025" s="3" t="s">
        <v>40</v>
      </c>
      <c r="F5025" s="3">
        <v>3857</v>
      </c>
      <c r="G5025" s="3">
        <f t="shared" si="237"/>
        <v>2000</v>
      </c>
      <c r="H5025" s="4">
        <v>5</v>
      </c>
      <c r="I5025" s="3" t="s">
        <v>36</v>
      </c>
      <c r="J5025" s="3">
        <v>3</v>
      </c>
      <c r="K5025" s="3">
        <v>1</v>
      </c>
      <c r="L5025" s="3">
        <v>1</v>
      </c>
      <c r="M5025" s="3">
        <v>3</v>
      </c>
      <c r="N5025" s="3">
        <v>3</v>
      </c>
      <c r="O5025" s="3">
        <v>0</v>
      </c>
      <c r="P5025" s="3">
        <f t="shared" si="236"/>
        <v>11</v>
      </c>
      <c r="Q5025" s="3">
        <v>114</v>
      </c>
      <c r="R5025" s="3">
        <f t="shared" ref="R5025:R5088" si="238">COUNTIF($F$609:$F$5991,F5025)</f>
        <v>1</v>
      </c>
      <c r="S5025" s="3">
        <v>11</v>
      </c>
      <c r="T5025" s="3">
        <f>IF(AND(H5025&lt;5,S5025&gt;=VLOOKUP(A5025,anni!$A$1:$O$32,6,0)),1,0)</f>
        <v>0</v>
      </c>
    </row>
    <row r="5026" spans="1:20" x14ac:dyDescent="0.3">
      <c r="A5026" s="3">
        <v>2000</v>
      </c>
      <c r="B5026" s="3">
        <v>216</v>
      </c>
      <c r="C5026" s="3" t="s">
        <v>45</v>
      </c>
      <c r="D5026" s="3" t="s">
        <v>49</v>
      </c>
      <c r="E5026" s="3" t="s">
        <v>49</v>
      </c>
      <c r="F5026" s="3">
        <v>3758</v>
      </c>
      <c r="G5026" s="3">
        <f t="shared" si="237"/>
        <v>2000</v>
      </c>
      <c r="H5026" s="4">
        <v>4</v>
      </c>
      <c r="I5026" s="3" t="s">
        <v>36</v>
      </c>
      <c r="J5026" s="3">
        <v>5</v>
      </c>
      <c r="K5026" s="3">
        <v>1</v>
      </c>
      <c r="L5026" s="3">
        <v>3</v>
      </c>
      <c r="M5026" s="3">
        <v>0</v>
      </c>
      <c r="N5026" s="3">
        <v>0</v>
      </c>
      <c r="O5026" s="3">
        <v>0</v>
      </c>
      <c r="P5026" s="3">
        <f t="shared" si="236"/>
        <v>10.799999999999999</v>
      </c>
      <c r="Q5026" s="3">
        <v>143</v>
      </c>
      <c r="R5026" s="3">
        <f t="shared" si="238"/>
        <v>3</v>
      </c>
      <c r="S5026" s="3">
        <v>9</v>
      </c>
      <c r="T5026" s="3">
        <f>IF(AND(H5026&lt;5,S5026&gt;=VLOOKUP(A5026,anni!$A$1:$O$32,6,0)),1,0)</f>
        <v>0</v>
      </c>
    </row>
    <row r="5027" spans="1:20" x14ac:dyDescent="0.3">
      <c r="A5027" s="3">
        <v>2000</v>
      </c>
      <c r="B5027" s="3">
        <v>217</v>
      </c>
      <c r="C5027" s="3" t="s">
        <v>43</v>
      </c>
      <c r="D5027" s="3" t="s">
        <v>92</v>
      </c>
      <c r="E5027" s="3" t="s">
        <v>92</v>
      </c>
      <c r="F5027" s="3">
        <v>3528</v>
      </c>
      <c r="G5027" s="3">
        <f t="shared" si="237"/>
        <v>2000</v>
      </c>
      <c r="H5027" s="4">
        <v>5</v>
      </c>
      <c r="I5027" s="3" t="s">
        <v>36</v>
      </c>
      <c r="J5027" s="3">
        <v>4</v>
      </c>
      <c r="K5027" s="3">
        <v>1</v>
      </c>
      <c r="L5027" s="3">
        <v>7</v>
      </c>
      <c r="M5027" s="3">
        <v>1</v>
      </c>
      <c r="N5027" s="3">
        <v>0</v>
      </c>
      <c r="O5027" s="3">
        <v>1</v>
      </c>
      <c r="P5027" s="3">
        <f t="shared" ref="P5027:P5090" si="239">IF(T5027=0,IF(S5027=-1,-1,S5027*HLOOKUP(H5027,$U$1:$Y$2,2,0)),0)</f>
        <v>14</v>
      </c>
      <c r="Q5027" s="3">
        <v>84</v>
      </c>
      <c r="R5027" s="3">
        <f t="shared" si="238"/>
        <v>3</v>
      </c>
      <c r="S5027" s="3">
        <v>14</v>
      </c>
      <c r="T5027" s="3">
        <f>IF(AND(H5027&lt;5,S5027&gt;=VLOOKUP(A5027,anni!$A$1:$O$32,6,0)),1,0)</f>
        <v>0</v>
      </c>
    </row>
    <row r="5028" spans="1:20" x14ac:dyDescent="0.3">
      <c r="A5028" s="3">
        <v>2000</v>
      </c>
      <c r="B5028" s="3">
        <v>218</v>
      </c>
      <c r="C5028" s="3" t="s">
        <v>53</v>
      </c>
      <c r="D5028" s="3" t="s">
        <v>54</v>
      </c>
      <c r="E5028" s="3" t="s">
        <v>54</v>
      </c>
      <c r="F5028" s="3">
        <v>3858</v>
      </c>
      <c r="G5028" s="3">
        <f t="shared" si="237"/>
        <v>2000</v>
      </c>
      <c r="H5028" s="4">
        <v>5</v>
      </c>
      <c r="I5028" s="3" t="s">
        <v>36</v>
      </c>
      <c r="J5028" s="3">
        <v>1</v>
      </c>
      <c r="K5028" s="3">
        <v>0</v>
      </c>
      <c r="L5028" s="3">
        <v>3</v>
      </c>
      <c r="M5028" s="3">
        <v>0</v>
      </c>
      <c r="N5028" s="3">
        <v>0</v>
      </c>
      <c r="O5028" s="3">
        <v>0</v>
      </c>
      <c r="P5028" s="3">
        <f t="shared" si="239"/>
        <v>4</v>
      </c>
      <c r="Q5028" s="3">
        <v>229</v>
      </c>
      <c r="R5028" s="3">
        <f t="shared" si="238"/>
        <v>1</v>
      </c>
      <c r="S5028" s="3">
        <v>4</v>
      </c>
      <c r="T5028" s="3">
        <f>IF(AND(H5028&lt;5,S5028&gt;=VLOOKUP(A5028,anni!$A$1:$O$32,6,0)),1,0)</f>
        <v>0</v>
      </c>
    </row>
    <row r="5029" spans="1:20" x14ac:dyDescent="0.3">
      <c r="A5029" s="3">
        <v>2000</v>
      </c>
      <c r="B5029" s="3">
        <v>219</v>
      </c>
      <c r="C5029" s="3" t="s">
        <v>53</v>
      </c>
      <c r="D5029" s="3" t="s">
        <v>151</v>
      </c>
      <c r="E5029" s="3" t="s">
        <v>151</v>
      </c>
      <c r="F5029" s="3">
        <v>3859</v>
      </c>
      <c r="G5029" s="3">
        <f t="shared" si="237"/>
        <v>2000</v>
      </c>
      <c r="H5029" s="4">
        <v>5</v>
      </c>
      <c r="I5029" s="3" t="s">
        <v>36</v>
      </c>
      <c r="J5029" s="3">
        <v>7</v>
      </c>
      <c r="K5029" s="3">
        <v>7</v>
      </c>
      <c r="L5029" s="3">
        <v>0</v>
      </c>
      <c r="M5029" s="3">
        <v>0</v>
      </c>
      <c r="N5029" s="3">
        <v>1</v>
      </c>
      <c r="O5029" s="3">
        <v>0</v>
      </c>
      <c r="P5029" s="3">
        <f t="shared" si="239"/>
        <v>15</v>
      </c>
      <c r="Q5029" s="3">
        <v>69</v>
      </c>
      <c r="R5029" s="3">
        <f t="shared" si="238"/>
        <v>1</v>
      </c>
      <c r="S5029" s="3">
        <v>15</v>
      </c>
      <c r="T5029" s="3">
        <f>IF(AND(H5029&lt;5,S5029&gt;=VLOOKUP(A5029,anni!$A$1:$O$32,6,0)),1,0)</f>
        <v>0</v>
      </c>
    </row>
    <row r="5030" spans="1:20" x14ac:dyDescent="0.3">
      <c r="A5030" s="3">
        <v>2000</v>
      </c>
      <c r="B5030" s="3">
        <v>220</v>
      </c>
      <c r="C5030" s="3" t="s">
        <v>37</v>
      </c>
      <c r="D5030" s="3" t="s">
        <v>38</v>
      </c>
      <c r="E5030" s="3" t="s">
        <v>38</v>
      </c>
      <c r="F5030" s="3">
        <v>3979</v>
      </c>
      <c r="G5030" s="3">
        <f t="shared" si="237"/>
        <v>2000</v>
      </c>
      <c r="H5030" s="4">
        <v>2</v>
      </c>
      <c r="I5030" s="3" t="s">
        <v>31</v>
      </c>
      <c r="J5030" s="3">
        <v>1</v>
      </c>
      <c r="K5030" s="3">
        <v>0</v>
      </c>
      <c r="L5030" s="3">
        <v>0</v>
      </c>
      <c r="M5030" s="3">
        <v>0</v>
      </c>
      <c r="N5030" s="3">
        <v>0</v>
      </c>
      <c r="O5030" s="3">
        <v>0</v>
      </c>
      <c r="P5030" s="3">
        <f t="shared" si="239"/>
        <v>1.6</v>
      </c>
      <c r="Q5030" s="3">
        <v>263</v>
      </c>
      <c r="R5030" s="3">
        <f t="shared" si="238"/>
        <v>1</v>
      </c>
      <c r="S5030" s="3">
        <v>1</v>
      </c>
      <c r="T5030" s="3">
        <f>IF(AND(H5030&lt;5,S5030&gt;=VLOOKUP(A5030,anni!$A$1:$O$32,6,0)),1,0)</f>
        <v>0</v>
      </c>
    </row>
    <row r="5031" spans="1:20" x14ac:dyDescent="0.3">
      <c r="A5031" s="3">
        <v>2000</v>
      </c>
      <c r="B5031" s="3">
        <v>221</v>
      </c>
      <c r="C5031" s="3" t="s">
        <v>29</v>
      </c>
      <c r="D5031" s="3" t="s">
        <v>82</v>
      </c>
      <c r="E5031" s="3" t="s">
        <v>82</v>
      </c>
      <c r="F5031" s="3">
        <v>3924</v>
      </c>
      <c r="G5031" s="3">
        <f t="shared" si="237"/>
        <v>2000</v>
      </c>
      <c r="H5031" s="4">
        <v>4</v>
      </c>
      <c r="I5031" s="3" t="s">
        <v>36</v>
      </c>
      <c r="J5031" s="3">
        <v>0</v>
      </c>
      <c r="K5031" s="3">
        <v>1</v>
      </c>
      <c r="L5031" s="3">
        <v>0</v>
      </c>
      <c r="M5031" s="3">
        <v>0</v>
      </c>
      <c r="N5031" s="3">
        <v>0</v>
      </c>
      <c r="O5031" s="3">
        <v>0</v>
      </c>
      <c r="P5031" s="3">
        <f t="shared" si="239"/>
        <v>1.2</v>
      </c>
      <c r="Q5031" s="3">
        <v>263</v>
      </c>
      <c r="R5031" s="3">
        <f t="shared" si="238"/>
        <v>1</v>
      </c>
      <c r="S5031" s="3">
        <v>1</v>
      </c>
      <c r="T5031" s="3">
        <f>IF(AND(H5031&lt;5,S5031&gt;=VLOOKUP(A5031,anni!$A$1:$O$32,6,0)),1,0)</f>
        <v>0</v>
      </c>
    </row>
    <row r="5032" spans="1:20" x14ac:dyDescent="0.3">
      <c r="A5032" s="3">
        <v>2000</v>
      </c>
      <c r="B5032" s="3">
        <v>222</v>
      </c>
      <c r="C5032" s="3" t="s">
        <v>37</v>
      </c>
      <c r="D5032" s="3" t="s">
        <v>96</v>
      </c>
      <c r="E5032" s="3" t="s">
        <v>96</v>
      </c>
      <c r="F5032" s="3">
        <v>3925</v>
      </c>
      <c r="G5032" s="3">
        <f t="shared" si="237"/>
        <v>2000</v>
      </c>
      <c r="H5032" s="4">
        <v>4</v>
      </c>
      <c r="I5032" s="3" t="s">
        <v>36</v>
      </c>
      <c r="J5032" s="3">
        <v>4</v>
      </c>
      <c r="K5032" s="3">
        <v>4</v>
      </c>
      <c r="L5032" s="3">
        <v>7</v>
      </c>
      <c r="M5032" s="3">
        <v>0</v>
      </c>
      <c r="N5032" s="3">
        <v>3</v>
      </c>
      <c r="O5032" s="3">
        <v>0</v>
      </c>
      <c r="P5032" s="3">
        <f t="shared" si="239"/>
        <v>21.599999999999998</v>
      </c>
      <c r="Q5032" s="3">
        <v>43</v>
      </c>
      <c r="R5032" s="3">
        <f t="shared" si="238"/>
        <v>2</v>
      </c>
      <c r="S5032" s="3">
        <v>18</v>
      </c>
      <c r="T5032" s="3">
        <f>IF(AND(H5032&lt;5,S5032&gt;=VLOOKUP(A5032,anni!$A$1:$O$32,6,0)),1,0)</f>
        <v>0</v>
      </c>
    </row>
    <row r="5033" spans="1:20" x14ac:dyDescent="0.3">
      <c r="A5033" s="3">
        <v>2000</v>
      </c>
      <c r="B5033" s="3">
        <v>223</v>
      </c>
      <c r="C5033" s="3" t="s">
        <v>32</v>
      </c>
      <c r="D5033" s="3" t="s">
        <v>127</v>
      </c>
      <c r="E5033" s="3" t="s">
        <v>127</v>
      </c>
      <c r="F5033" s="3">
        <v>3926</v>
      </c>
      <c r="G5033" s="3">
        <f t="shared" si="237"/>
        <v>2000</v>
      </c>
      <c r="H5033" s="4">
        <v>4</v>
      </c>
      <c r="I5033" s="3" t="s">
        <v>36</v>
      </c>
      <c r="J5033" s="3">
        <v>5</v>
      </c>
      <c r="K5033" s="3">
        <v>7</v>
      </c>
      <c r="L5033" s="3">
        <v>2</v>
      </c>
      <c r="M5033" s="3">
        <v>0</v>
      </c>
      <c r="N5033" s="3">
        <v>0</v>
      </c>
      <c r="O5033" s="3">
        <v>1</v>
      </c>
      <c r="P5033" s="3">
        <f t="shared" si="239"/>
        <v>18</v>
      </c>
      <c r="Q5033" s="3">
        <v>69</v>
      </c>
      <c r="R5033" s="3">
        <f t="shared" si="238"/>
        <v>2</v>
      </c>
      <c r="S5033" s="3">
        <v>15</v>
      </c>
      <c r="T5033" s="3">
        <f>IF(AND(H5033&lt;5,S5033&gt;=VLOOKUP(A5033,anni!$A$1:$O$32,6,0)),1,0)</f>
        <v>0</v>
      </c>
    </row>
    <row r="5034" spans="1:20" x14ac:dyDescent="0.3">
      <c r="A5034" s="3">
        <v>2000</v>
      </c>
      <c r="B5034" s="3">
        <v>224</v>
      </c>
      <c r="C5034" s="3" t="s">
        <v>34</v>
      </c>
      <c r="D5034" s="3" t="s">
        <v>35</v>
      </c>
      <c r="E5034" s="3" t="s">
        <v>35</v>
      </c>
      <c r="F5034" s="3">
        <v>3954</v>
      </c>
      <c r="G5034" s="3">
        <f t="shared" si="237"/>
        <v>2000</v>
      </c>
      <c r="H5034" s="4">
        <v>3</v>
      </c>
      <c r="I5034" s="3" t="s">
        <v>36</v>
      </c>
      <c r="J5034" s="3">
        <v>6</v>
      </c>
      <c r="K5034" s="3">
        <v>7</v>
      </c>
      <c r="L5034" s="3">
        <v>7</v>
      </c>
      <c r="M5034" s="3">
        <v>0</v>
      </c>
      <c r="N5034" s="3">
        <v>2</v>
      </c>
      <c r="O5034" s="3">
        <v>1</v>
      </c>
      <c r="P5034" s="3">
        <f t="shared" si="239"/>
        <v>32.199999999999996</v>
      </c>
      <c r="Q5034" s="3">
        <v>16</v>
      </c>
      <c r="R5034" s="3">
        <f t="shared" si="238"/>
        <v>3</v>
      </c>
      <c r="S5034" s="3">
        <v>23</v>
      </c>
      <c r="T5034" s="3">
        <f>IF(AND(H5034&lt;5,S5034&gt;=VLOOKUP(A5034,anni!$A$1:$O$32,6,0)),1,0)</f>
        <v>0</v>
      </c>
    </row>
    <row r="5035" spans="1:20" x14ac:dyDescent="0.3">
      <c r="A5035" s="3">
        <v>2000</v>
      </c>
      <c r="B5035" s="3">
        <v>225</v>
      </c>
      <c r="C5035" s="3" t="s">
        <v>101</v>
      </c>
      <c r="D5035" s="3" t="s">
        <v>117</v>
      </c>
      <c r="E5035" s="3" t="s">
        <v>117</v>
      </c>
      <c r="F5035" s="3">
        <v>3708</v>
      </c>
      <c r="G5035" s="3">
        <f t="shared" si="237"/>
        <v>2000</v>
      </c>
      <c r="H5035" s="4">
        <v>5</v>
      </c>
      <c r="I5035" s="3" t="s">
        <v>36</v>
      </c>
      <c r="J5035" s="3">
        <v>4</v>
      </c>
      <c r="K5035" s="3">
        <v>0</v>
      </c>
      <c r="L5035" s="3">
        <v>2</v>
      </c>
      <c r="M5035" s="3">
        <v>0</v>
      </c>
      <c r="N5035" s="3">
        <v>0</v>
      </c>
      <c r="O5035" s="3">
        <v>0</v>
      </c>
      <c r="P5035" s="3">
        <f t="shared" si="239"/>
        <v>6</v>
      </c>
      <c r="Q5035" s="3">
        <v>190</v>
      </c>
      <c r="R5035" s="3">
        <f t="shared" si="238"/>
        <v>2</v>
      </c>
      <c r="S5035" s="3">
        <v>6</v>
      </c>
      <c r="T5035" s="3">
        <f>IF(AND(H5035&lt;5,S5035&gt;=VLOOKUP(A5035,anni!$A$1:$O$32,6,0)),1,0)</f>
        <v>0</v>
      </c>
    </row>
    <row r="5036" spans="1:20" x14ac:dyDescent="0.3">
      <c r="A5036" s="3">
        <v>2000</v>
      </c>
      <c r="B5036" s="3">
        <v>226</v>
      </c>
      <c r="C5036" s="3" t="s">
        <v>101</v>
      </c>
      <c r="D5036" s="3" t="s">
        <v>102</v>
      </c>
      <c r="E5036" s="3" t="s">
        <v>102</v>
      </c>
      <c r="F5036" s="3">
        <v>3927</v>
      </c>
      <c r="G5036" s="3">
        <f t="shared" si="237"/>
        <v>2000</v>
      </c>
      <c r="H5036" s="4">
        <v>4</v>
      </c>
      <c r="I5036" s="3" t="s">
        <v>36</v>
      </c>
      <c r="J5036" s="3">
        <v>3</v>
      </c>
      <c r="K5036" s="3">
        <v>7</v>
      </c>
      <c r="L5036" s="3">
        <v>0</v>
      </c>
      <c r="M5036" s="3">
        <v>0</v>
      </c>
      <c r="N5036" s="3">
        <v>0</v>
      </c>
      <c r="O5036" s="3">
        <v>0</v>
      </c>
      <c r="P5036" s="3">
        <f t="shared" si="239"/>
        <v>12</v>
      </c>
      <c r="Q5036" s="3">
        <v>128</v>
      </c>
      <c r="R5036" s="3">
        <f t="shared" si="238"/>
        <v>1</v>
      </c>
      <c r="S5036" s="3">
        <v>10</v>
      </c>
      <c r="T5036" s="3">
        <f>IF(AND(H5036&lt;5,S5036&gt;=VLOOKUP(A5036,anni!$A$1:$O$32,6,0)),1,0)</f>
        <v>0</v>
      </c>
    </row>
    <row r="5037" spans="1:20" x14ac:dyDescent="0.3">
      <c r="A5037" s="3">
        <v>2000</v>
      </c>
      <c r="B5037" s="3">
        <v>227</v>
      </c>
      <c r="C5037" s="3" t="s">
        <v>45</v>
      </c>
      <c r="D5037" s="3" t="s">
        <v>49</v>
      </c>
      <c r="E5037" s="3" t="s">
        <v>49</v>
      </c>
      <c r="F5037" s="3">
        <v>3709</v>
      </c>
      <c r="G5037" s="3">
        <f t="shared" si="237"/>
        <v>2000</v>
      </c>
      <c r="H5037" s="4">
        <v>5</v>
      </c>
      <c r="I5037" s="3" t="s">
        <v>36</v>
      </c>
      <c r="J5037" s="3">
        <v>7</v>
      </c>
      <c r="K5037" s="3">
        <v>0</v>
      </c>
      <c r="L5037" s="3">
        <v>1</v>
      </c>
      <c r="M5037" s="3">
        <v>7</v>
      </c>
      <c r="N5037" s="3">
        <v>4</v>
      </c>
      <c r="O5037" s="3">
        <v>0</v>
      </c>
      <c r="P5037" s="3">
        <f t="shared" si="239"/>
        <v>19</v>
      </c>
      <c r="Q5037" s="3">
        <v>36</v>
      </c>
      <c r="R5037" s="3">
        <f t="shared" si="238"/>
        <v>2</v>
      </c>
      <c r="S5037" s="3">
        <v>19</v>
      </c>
      <c r="T5037" s="3">
        <f>IF(AND(H5037&lt;5,S5037&gt;=VLOOKUP(A5037,anni!$A$1:$O$32,6,0)),1,0)</f>
        <v>0</v>
      </c>
    </row>
    <row r="5038" spans="1:20" x14ac:dyDescent="0.3">
      <c r="A5038" s="3">
        <v>2000</v>
      </c>
      <c r="B5038" s="3">
        <v>228</v>
      </c>
      <c r="C5038" s="3" t="s">
        <v>29</v>
      </c>
      <c r="D5038" s="3" t="s">
        <v>75</v>
      </c>
      <c r="E5038" s="3" t="s">
        <v>75</v>
      </c>
      <c r="F5038" s="3">
        <v>3710</v>
      </c>
      <c r="G5038" s="3">
        <f t="shared" si="237"/>
        <v>2000</v>
      </c>
      <c r="H5038" s="4">
        <v>5</v>
      </c>
      <c r="I5038" s="3" t="s">
        <v>36</v>
      </c>
      <c r="J5038" s="3">
        <v>4</v>
      </c>
      <c r="K5038" s="3">
        <v>6</v>
      </c>
      <c r="L5038" s="3">
        <v>3</v>
      </c>
      <c r="M5038" s="3">
        <v>0</v>
      </c>
      <c r="N5038" s="3">
        <v>0</v>
      </c>
      <c r="O5038" s="3">
        <v>2</v>
      </c>
      <c r="P5038" s="3">
        <f t="shared" si="239"/>
        <v>15</v>
      </c>
      <c r="Q5038" s="3">
        <v>69</v>
      </c>
      <c r="R5038" s="3">
        <f t="shared" si="238"/>
        <v>2</v>
      </c>
      <c r="S5038" s="3">
        <v>15</v>
      </c>
      <c r="T5038" s="3">
        <f>IF(AND(H5038&lt;5,S5038&gt;=VLOOKUP(A5038,anni!$A$1:$O$32,6,0)),1,0)</f>
        <v>0</v>
      </c>
    </row>
    <row r="5039" spans="1:20" x14ac:dyDescent="0.3">
      <c r="A5039" s="3">
        <v>2000</v>
      </c>
      <c r="B5039" s="3">
        <v>229</v>
      </c>
      <c r="C5039" s="3" t="s">
        <v>29</v>
      </c>
      <c r="D5039" s="3" t="s">
        <v>129</v>
      </c>
      <c r="E5039" s="3" t="s">
        <v>129</v>
      </c>
      <c r="F5039" s="3">
        <v>3928</v>
      </c>
      <c r="G5039" s="3">
        <f t="shared" si="237"/>
        <v>2000</v>
      </c>
      <c r="H5039" s="4">
        <v>4</v>
      </c>
      <c r="I5039" s="3" t="s">
        <v>36</v>
      </c>
      <c r="J5039" s="3">
        <v>3</v>
      </c>
      <c r="K5039" s="3">
        <v>1</v>
      </c>
      <c r="L5039" s="3">
        <v>7</v>
      </c>
      <c r="M5039" s="3">
        <v>0</v>
      </c>
      <c r="N5039" s="3">
        <v>0</v>
      </c>
      <c r="O5039" s="3">
        <v>0</v>
      </c>
      <c r="P5039" s="3">
        <f t="shared" si="239"/>
        <v>13.2</v>
      </c>
      <c r="Q5039" s="3">
        <v>114</v>
      </c>
      <c r="R5039" s="3">
        <f t="shared" si="238"/>
        <v>2</v>
      </c>
      <c r="S5039" s="3">
        <v>11</v>
      </c>
      <c r="T5039" s="3">
        <f>IF(AND(H5039&lt;5,S5039&gt;=VLOOKUP(A5039,anni!$A$1:$O$32,6,0)),1,0)</f>
        <v>0</v>
      </c>
    </row>
    <row r="5040" spans="1:20" x14ac:dyDescent="0.3">
      <c r="A5040" s="3">
        <v>2000</v>
      </c>
      <c r="B5040" s="3">
        <v>230</v>
      </c>
      <c r="C5040" s="3" t="s">
        <v>47</v>
      </c>
      <c r="D5040" s="3" t="s">
        <v>48</v>
      </c>
      <c r="E5040" s="3" t="s">
        <v>48</v>
      </c>
      <c r="F5040" s="3">
        <v>3860</v>
      </c>
      <c r="G5040" s="3">
        <f t="shared" si="237"/>
        <v>2000</v>
      </c>
      <c r="H5040" s="4">
        <v>5</v>
      </c>
      <c r="I5040" s="3" t="s">
        <v>36</v>
      </c>
      <c r="J5040" s="3">
        <v>2</v>
      </c>
      <c r="K5040" s="3">
        <v>7</v>
      </c>
      <c r="L5040" s="3">
        <v>7</v>
      </c>
      <c r="M5040" s="3">
        <v>0</v>
      </c>
      <c r="N5040" s="3">
        <v>0</v>
      </c>
      <c r="O5040" s="3">
        <v>1</v>
      </c>
      <c r="P5040" s="3">
        <f t="shared" si="239"/>
        <v>17</v>
      </c>
      <c r="Q5040" s="3">
        <v>51</v>
      </c>
      <c r="R5040" s="3">
        <f t="shared" si="238"/>
        <v>1</v>
      </c>
      <c r="S5040" s="3">
        <v>17</v>
      </c>
      <c r="T5040" s="3">
        <f>IF(AND(H5040&lt;5,S5040&gt;=VLOOKUP(A5040,anni!$A$1:$O$32,6,0)),1,0)</f>
        <v>0</v>
      </c>
    </row>
    <row r="5041" spans="1:20" x14ac:dyDescent="0.3">
      <c r="A5041" s="3">
        <v>2000</v>
      </c>
      <c r="B5041" s="3">
        <v>231</v>
      </c>
      <c r="C5041" s="3" t="s">
        <v>59</v>
      </c>
      <c r="D5041" s="3" t="s">
        <v>60</v>
      </c>
      <c r="E5041" s="3" t="s">
        <v>60</v>
      </c>
      <c r="F5041" s="3">
        <v>3929</v>
      </c>
      <c r="G5041" s="3">
        <f t="shared" si="237"/>
        <v>2000</v>
      </c>
      <c r="H5041" s="4">
        <v>4</v>
      </c>
      <c r="I5041" s="3" t="s">
        <v>36</v>
      </c>
      <c r="J5041" s="3">
        <v>2</v>
      </c>
      <c r="K5041" s="3">
        <v>1</v>
      </c>
      <c r="L5041" s="3">
        <v>7</v>
      </c>
      <c r="M5041" s="3">
        <v>3</v>
      </c>
      <c r="N5041" s="3">
        <v>0</v>
      </c>
      <c r="O5041" s="3">
        <v>1</v>
      </c>
      <c r="P5041" s="3">
        <f t="shared" si="239"/>
        <v>16.8</v>
      </c>
      <c r="Q5041" s="3">
        <v>84</v>
      </c>
      <c r="R5041" s="3">
        <f t="shared" si="238"/>
        <v>1</v>
      </c>
      <c r="S5041" s="3">
        <v>14</v>
      </c>
      <c r="T5041" s="3">
        <f>IF(AND(H5041&lt;5,S5041&gt;=VLOOKUP(A5041,anni!$A$1:$O$32,6,0)),1,0)</f>
        <v>0</v>
      </c>
    </row>
    <row r="5042" spans="1:20" x14ac:dyDescent="0.3">
      <c r="A5042" s="3">
        <v>2000</v>
      </c>
      <c r="B5042" s="3">
        <v>232</v>
      </c>
      <c r="C5042" s="3" t="s">
        <v>43</v>
      </c>
      <c r="D5042" s="3" t="s">
        <v>92</v>
      </c>
      <c r="E5042" s="3" t="s">
        <v>92</v>
      </c>
      <c r="F5042" s="3">
        <v>3712</v>
      </c>
      <c r="G5042" s="3">
        <f t="shared" si="237"/>
        <v>2000</v>
      </c>
      <c r="H5042" s="4">
        <v>5</v>
      </c>
      <c r="I5042" s="3" t="s">
        <v>36</v>
      </c>
      <c r="J5042" s="3">
        <v>7</v>
      </c>
      <c r="K5042" s="3">
        <v>7</v>
      </c>
      <c r="L5042" s="3">
        <v>7</v>
      </c>
      <c r="M5042" s="3">
        <v>4</v>
      </c>
      <c r="N5042" s="3">
        <v>3</v>
      </c>
      <c r="O5042" s="3">
        <v>3</v>
      </c>
      <c r="P5042" s="3">
        <f t="shared" si="239"/>
        <v>31</v>
      </c>
      <c r="Q5042" s="3">
        <v>3</v>
      </c>
      <c r="R5042" s="3">
        <f t="shared" si="238"/>
        <v>2</v>
      </c>
      <c r="S5042" s="3">
        <v>31</v>
      </c>
      <c r="T5042" s="3">
        <f>IF(AND(H5042&lt;5,S5042&gt;=VLOOKUP(A5042,anni!$A$1:$O$32,6,0)),1,0)</f>
        <v>0</v>
      </c>
    </row>
    <row r="5043" spans="1:20" x14ac:dyDescent="0.3">
      <c r="A5043" s="3">
        <v>2000</v>
      </c>
      <c r="B5043" s="3">
        <v>233</v>
      </c>
      <c r="C5043" s="3" t="s">
        <v>69</v>
      </c>
      <c r="D5043" s="3" t="s">
        <v>119</v>
      </c>
      <c r="E5043" s="3" t="s">
        <v>119</v>
      </c>
      <c r="F5043" s="3">
        <v>3713</v>
      </c>
      <c r="G5043" s="3">
        <f t="shared" si="237"/>
        <v>2000</v>
      </c>
      <c r="H5043" s="4">
        <v>5</v>
      </c>
      <c r="I5043" s="3" t="s">
        <v>36</v>
      </c>
      <c r="J5043" s="3">
        <v>6</v>
      </c>
      <c r="K5043" s="3">
        <v>7</v>
      </c>
      <c r="L5043" s="3">
        <v>7</v>
      </c>
      <c r="M5043" s="3">
        <v>0</v>
      </c>
      <c r="N5043" s="3">
        <v>0</v>
      </c>
      <c r="O5043" s="3">
        <v>1</v>
      </c>
      <c r="P5043" s="3">
        <f t="shared" si="239"/>
        <v>21</v>
      </c>
      <c r="Q5043" s="3">
        <v>26</v>
      </c>
      <c r="R5043" s="3">
        <f t="shared" si="238"/>
        <v>2</v>
      </c>
      <c r="S5043" s="3">
        <v>21</v>
      </c>
      <c r="T5043" s="3">
        <f>IF(AND(H5043&lt;5,S5043&gt;=VLOOKUP(A5043,anni!$A$1:$O$32,6,0)),1,0)</f>
        <v>0</v>
      </c>
    </row>
    <row r="5044" spans="1:20" x14ac:dyDescent="0.3">
      <c r="A5044" s="3">
        <v>2000</v>
      </c>
      <c r="B5044" s="3">
        <v>234</v>
      </c>
      <c r="C5044" s="3" t="s">
        <v>53</v>
      </c>
      <c r="D5044" s="3" t="s">
        <v>98</v>
      </c>
      <c r="E5044" s="3" t="s">
        <v>98</v>
      </c>
      <c r="F5044" s="3">
        <v>3955</v>
      </c>
      <c r="G5044" s="3">
        <f t="shared" si="237"/>
        <v>2000</v>
      </c>
      <c r="H5044" s="4">
        <v>3</v>
      </c>
      <c r="I5044" s="3" t="s">
        <v>36</v>
      </c>
      <c r="J5044" s="3">
        <v>0</v>
      </c>
      <c r="K5044" s="3">
        <v>0</v>
      </c>
      <c r="L5044" s="3">
        <v>2</v>
      </c>
      <c r="M5044" s="3">
        <v>1</v>
      </c>
      <c r="N5044" s="3">
        <v>3</v>
      </c>
      <c r="O5044" s="3">
        <v>0</v>
      </c>
      <c r="P5044" s="3">
        <f t="shared" si="239"/>
        <v>8.3999999999999986</v>
      </c>
      <c r="Q5044" s="3">
        <v>190</v>
      </c>
      <c r="R5044" s="3">
        <f t="shared" si="238"/>
        <v>2</v>
      </c>
      <c r="S5044" s="3">
        <v>6</v>
      </c>
      <c r="T5044" s="3">
        <f>IF(AND(H5044&lt;5,S5044&gt;=VLOOKUP(A5044,anni!$A$1:$O$32,6,0)),1,0)</f>
        <v>0</v>
      </c>
    </row>
    <row r="5045" spans="1:20" x14ac:dyDescent="0.3">
      <c r="A5045" s="3">
        <v>2000</v>
      </c>
      <c r="B5045" s="3">
        <v>235</v>
      </c>
      <c r="C5045" s="3" t="s">
        <v>135</v>
      </c>
      <c r="D5045" s="3" t="s">
        <v>145</v>
      </c>
      <c r="E5045" s="3" t="s">
        <v>145</v>
      </c>
      <c r="F5045" s="3">
        <v>3861</v>
      </c>
      <c r="G5045" s="3">
        <f t="shared" si="237"/>
        <v>2000</v>
      </c>
      <c r="H5045" s="4">
        <v>5</v>
      </c>
      <c r="I5045" s="3" t="s">
        <v>36</v>
      </c>
      <c r="J5045" s="3">
        <v>1</v>
      </c>
      <c r="K5045" s="3">
        <v>1</v>
      </c>
      <c r="L5045" s="3">
        <v>0</v>
      </c>
      <c r="M5045" s="3">
        <v>0</v>
      </c>
      <c r="N5045" s="3">
        <v>0</v>
      </c>
      <c r="O5045" s="3">
        <v>0</v>
      </c>
      <c r="P5045" s="3">
        <f t="shared" si="239"/>
        <v>2</v>
      </c>
      <c r="Q5045" s="3">
        <v>254</v>
      </c>
      <c r="R5045" s="3">
        <f t="shared" si="238"/>
        <v>1</v>
      </c>
      <c r="S5045" s="3">
        <v>2</v>
      </c>
      <c r="T5045" s="3">
        <f>IF(AND(H5045&lt;5,S5045&gt;=VLOOKUP(A5045,anni!$A$1:$O$32,6,0)),1,0)</f>
        <v>0</v>
      </c>
    </row>
    <row r="5046" spans="1:20" x14ac:dyDescent="0.3">
      <c r="A5046" s="3">
        <v>2000</v>
      </c>
      <c r="B5046" s="3">
        <v>236</v>
      </c>
      <c r="C5046" s="3" t="s">
        <v>59</v>
      </c>
      <c r="D5046" s="3" t="s">
        <v>128</v>
      </c>
      <c r="E5046" s="3" t="s">
        <v>128</v>
      </c>
      <c r="F5046" s="3">
        <v>3930</v>
      </c>
      <c r="G5046" s="3">
        <f t="shared" si="237"/>
        <v>2000</v>
      </c>
      <c r="H5046" s="4">
        <v>4</v>
      </c>
      <c r="I5046" s="3" t="s">
        <v>36</v>
      </c>
      <c r="J5046" s="3">
        <v>2</v>
      </c>
      <c r="K5046" s="3">
        <v>0</v>
      </c>
      <c r="L5046" s="3">
        <v>3</v>
      </c>
      <c r="M5046" s="3">
        <v>3</v>
      </c>
      <c r="N5046" s="3">
        <v>3</v>
      </c>
      <c r="O5046" s="3">
        <v>0</v>
      </c>
      <c r="P5046" s="3">
        <f t="shared" si="239"/>
        <v>13.2</v>
      </c>
      <c r="Q5046" s="3">
        <v>114</v>
      </c>
      <c r="R5046" s="3">
        <f t="shared" si="238"/>
        <v>2</v>
      </c>
      <c r="S5046" s="3">
        <v>11</v>
      </c>
      <c r="T5046" s="3">
        <f>IF(AND(H5046&lt;5,S5046&gt;=VLOOKUP(A5046,anni!$A$1:$O$32,6,0)),1,0)</f>
        <v>0</v>
      </c>
    </row>
    <row r="5047" spans="1:20" x14ac:dyDescent="0.3">
      <c r="A5047" s="3">
        <v>2000</v>
      </c>
      <c r="B5047" s="3">
        <v>237</v>
      </c>
      <c r="C5047" s="3" t="s">
        <v>43</v>
      </c>
      <c r="D5047" s="3" t="s">
        <v>58</v>
      </c>
      <c r="E5047" s="3" t="s">
        <v>58</v>
      </c>
      <c r="F5047" s="3">
        <v>3862</v>
      </c>
      <c r="G5047" s="3">
        <f t="shared" si="237"/>
        <v>2000</v>
      </c>
      <c r="H5047" s="4">
        <v>5</v>
      </c>
      <c r="I5047" s="3" t="s">
        <v>36</v>
      </c>
      <c r="J5047" s="3">
        <v>3</v>
      </c>
      <c r="K5047" s="3">
        <v>7</v>
      </c>
      <c r="L5047" s="3">
        <v>0</v>
      </c>
      <c r="M5047" s="3">
        <v>1</v>
      </c>
      <c r="N5047" s="3">
        <v>0</v>
      </c>
      <c r="O5047" s="3">
        <v>1</v>
      </c>
      <c r="P5047" s="3">
        <f t="shared" si="239"/>
        <v>12</v>
      </c>
      <c r="Q5047" s="3">
        <v>101</v>
      </c>
      <c r="R5047" s="3">
        <f t="shared" si="238"/>
        <v>1</v>
      </c>
      <c r="S5047" s="3">
        <v>12</v>
      </c>
      <c r="T5047" s="3">
        <f>IF(AND(H5047&lt;5,S5047&gt;=VLOOKUP(A5047,anni!$A$1:$O$32,6,0)),1,0)</f>
        <v>0</v>
      </c>
    </row>
    <row r="5048" spans="1:20" x14ac:dyDescent="0.3">
      <c r="A5048" s="3">
        <v>2000</v>
      </c>
      <c r="B5048" s="3">
        <v>238</v>
      </c>
      <c r="C5048" s="3" t="s">
        <v>45</v>
      </c>
      <c r="D5048" s="3" t="s">
        <v>46</v>
      </c>
      <c r="E5048" s="3" t="s">
        <v>46</v>
      </c>
      <c r="F5048" s="3">
        <v>3863</v>
      </c>
      <c r="G5048" s="3">
        <f t="shared" si="237"/>
        <v>2000</v>
      </c>
      <c r="H5048" s="4">
        <v>5</v>
      </c>
      <c r="I5048" s="3" t="s">
        <v>36</v>
      </c>
      <c r="J5048" s="3">
        <v>3</v>
      </c>
      <c r="K5048" s="3">
        <v>0</v>
      </c>
      <c r="L5048" s="3">
        <v>0</v>
      </c>
      <c r="M5048" s="3">
        <v>0</v>
      </c>
      <c r="N5048" s="3">
        <v>0</v>
      </c>
      <c r="O5048" s="3">
        <v>0</v>
      </c>
      <c r="P5048" s="3">
        <f t="shared" si="239"/>
        <v>3</v>
      </c>
      <c r="Q5048" s="3">
        <v>240</v>
      </c>
      <c r="R5048" s="3">
        <f t="shared" si="238"/>
        <v>1</v>
      </c>
      <c r="S5048" s="3">
        <v>3</v>
      </c>
      <c r="T5048" s="3">
        <f>IF(AND(H5048&lt;5,S5048&gt;=VLOOKUP(A5048,anni!$A$1:$O$32,6,0)),1,0)</f>
        <v>0</v>
      </c>
    </row>
    <row r="5049" spans="1:20" x14ac:dyDescent="0.3">
      <c r="A5049" s="3">
        <v>2000</v>
      </c>
      <c r="B5049" s="3">
        <v>239</v>
      </c>
      <c r="C5049" s="3" t="s">
        <v>47</v>
      </c>
      <c r="D5049" s="3" t="s">
        <v>81</v>
      </c>
      <c r="E5049" s="3" t="s">
        <v>81</v>
      </c>
      <c r="F5049" s="3">
        <v>3989</v>
      </c>
      <c r="G5049" s="3">
        <f t="shared" si="237"/>
        <v>2000</v>
      </c>
      <c r="H5049" s="4">
        <v>1</v>
      </c>
      <c r="I5049" s="3" t="s">
        <v>31</v>
      </c>
      <c r="J5049" s="3">
        <v>4</v>
      </c>
      <c r="K5049" s="3">
        <v>5</v>
      </c>
      <c r="L5049" s="3">
        <v>5</v>
      </c>
      <c r="M5049" s="3">
        <v>0</v>
      </c>
      <c r="N5049" s="3">
        <v>0</v>
      </c>
      <c r="O5049" s="3">
        <v>2</v>
      </c>
      <c r="P5049" s="3">
        <f t="shared" si="239"/>
        <v>28.8</v>
      </c>
      <c r="Q5049" s="3">
        <v>60</v>
      </c>
      <c r="R5049" s="3">
        <f t="shared" si="238"/>
        <v>5</v>
      </c>
      <c r="S5049" s="3">
        <v>16</v>
      </c>
      <c r="T5049" s="3">
        <f>IF(AND(H5049&lt;5,S5049&gt;=VLOOKUP(A5049,anni!$A$1:$O$32,6,0)),1,0)</f>
        <v>0</v>
      </c>
    </row>
    <row r="5050" spans="1:20" x14ac:dyDescent="0.3">
      <c r="A5050" s="3">
        <v>2000</v>
      </c>
      <c r="B5050" s="3">
        <v>240</v>
      </c>
      <c r="C5050" s="3" t="s">
        <v>56</v>
      </c>
      <c r="D5050" s="3" t="s">
        <v>57</v>
      </c>
      <c r="E5050" s="3" t="s">
        <v>57</v>
      </c>
      <c r="F5050" s="3">
        <v>3864</v>
      </c>
      <c r="G5050" s="3">
        <f t="shared" si="237"/>
        <v>2000</v>
      </c>
      <c r="H5050" s="4">
        <v>5</v>
      </c>
      <c r="I5050" s="3" t="s">
        <v>36</v>
      </c>
      <c r="J5050" s="3">
        <v>2</v>
      </c>
      <c r="K5050" s="3">
        <v>0</v>
      </c>
      <c r="L5050" s="3">
        <v>3</v>
      </c>
      <c r="M5050" s="3">
        <v>0</v>
      </c>
      <c r="N5050" s="3">
        <v>0</v>
      </c>
      <c r="O5050" s="3">
        <v>0</v>
      </c>
      <c r="P5050" s="3">
        <f t="shared" si="239"/>
        <v>5</v>
      </c>
      <c r="Q5050" s="3">
        <v>213</v>
      </c>
      <c r="R5050" s="3">
        <f t="shared" si="238"/>
        <v>1</v>
      </c>
      <c r="S5050" s="3">
        <v>5</v>
      </c>
      <c r="T5050" s="3">
        <f>IF(AND(H5050&lt;5,S5050&gt;=VLOOKUP(A5050,anni!$A$1:$O$32,6,0)),1,0)</f>
        <v>0</v>
      </c>
    </row>
    <row r="5051" spans="1:20" x14ac:dyDescent="0.3">
      <c r="A5051" s="3">
        <v>2000</v>
      </c>
      <c r="B5051" s="3">
        <v>241</v>
      </c>
      <c r="C5051" s="3" t="s">
        <v>34</v>
      </c>
      <c r="D5051" s="3" t="s">
        <v>42</v>
      </c>
      <c r="E5051" s="3" t="s">
        <v>42</v>
      </c>
      <c r="F5051" s="3">
        <v>3931</v>
      </c>
      <c r="G5051" s="3">
        <f t="shared" si="237"/>
        <v>2000</v>
      </c>
      <c r="H5051" s="4">
        <v>4</v>
      </c>
      <c r="I5051" s="3" t="s">
        <v>36</v>
      </c>
      <c r="J5051" s="3">
        <v>4</v>
      </c>
      <c r="K5051" s="3">
        <v>0</v>
      </c>
      <c r="L5051" s="3">
        <v>7</v>
      </c>
      <c r="M5051" s="3">
        <v>0</v>
      </c>
      <c r="N5051" s="3">
        <v>0</v>
      </c>
      <c r="O5051" s="3">
        <v>1</v>
      </c>
      <c r="P5051" s="3">
        <f t="shared" si="239"/>
        <v>14.399999999999999</v>
      </c>
      <c r="Q5051" s="3">
        <v>101</v>
      </c>
      <c r="R5051" s="3">
        <f t="shared" si="238"/>
        <v>2</v>
      </c>
      <c r="S5051" s="3">
        <v>12</v>
      </c>
      <c r="T5051" s="3">
        <f>IF(AND(H5051&lt;5,S5051&gt;=VLOOKUP(A5051,anni!$A$1:$O$32,6,0)),1,0)</f>
        <v>0</v>
      </c>
    </row>
    <row r="5052" spans="1:20" x14ac:dyDescent="0.3">
      <c r="A5052" s="3">
        <v>2000</v>
      </c>
      <c r="B5052" s="3">
        <v>242</v>
      </c>
      <c r="C5052" s="3" t="s">
        <v>45</v>
      </c>
      <c r="D5052" s="3" t="s">
        <v>68</v>
      </c>
      <c r="E5052" s="3" t="s">
        <v>68</v>
      </c>
      <c r="F5052" s="3">
        <v>3932</v>
      </c>
      <c r="G5052" s="3">
        <f t="shared" si="237"/>
        <v>2000</v>
      </c>
      <c r="H5052" s="4">
        <v>4</v>
      </c>
      <c r="I5052" s="3" t="s">
        <v>36</v>
      </c>
      <c r="J5052" s="3">
        <v>4</v>
      </c>
      <c r="K5052" s="3">
        <v>1</v>
      </c>
      <c r="L5052" s="3">
        <v>1</v>
      </c>
      <c r="M5052" s="3">
        <v>0</v>
      </c>
      <c r="N5052" s="3">
        <v>0</v>
      </c>
      <c r="O5052" s="3">
        <v>0</v>
      </c>
      <c r="P5052" s="3">
        <f t="shared" si="239"/>
        <v>7.1999999999999993</v>
      </c>
      <c r="Q5052" s="3">
        <v>190</v>
      </c>
      <c r="R5052" s="3">
        <f t="shared" si="238"/>
        <v>1</v>
      </c>
      <c r="S5052" s="3">
        <v>6</v>
      </c>
      <c r="T5052" s="3">
        <f>IF(AND(H5052&lt;5,S5052&gt;=VLOOKUP(A5052,anni!$A$1:$O$32,6,0)),1,0)</f>
        <v>0</v>
      </c>
    </row>
    <row r="5053" spans="1:20" x14ac:dyDescent="0.3">
      <c r="A5053" s="3">
        <v>2000</v>
      </c>
      <c r="B5053" s="3">
        <v>243</v>
      </c>
      <c r="C5053" s="3" t="s">
        <v>34</v>
      </c>
      <c r="D5053" s="3" t="s">
        <v>41</v>
      </c>
      <c r="E5053" s="3" t="s">
        <v>41</v>
      </c>
      <c r="F5053" s="3">
        <v>3766</v>
      </c>
      <c r="G5053" s="3">
        <f t="shared" si="237"/>
        <v>2000</v>
      </c>
      <c r="H5053" s="4">
        <v>4</v>
      </c>
      <c r="I5053" s="3" t="s">
        <v>36</v>
      </c>
      <c r="J5053" s="3">
        <v>0</v>
      </c>
      <c r="K5053" s="3">
        <v>7</v>
      </c>
      <c r="L5053" s="3">
        <v>1</v>
      </c>
      <c r="M5053" s="3">
        <v>0</v>
      </c>
      <c r="N5053" s="3">
        <v>0</v>
      </c>
      <c r="O5053" s="3">
        <v>0</v>
      </c>
      <c r="P5053" s="3">
        <f t="shared" si="239"/>
        <v>9.6</v>
      </c>
      <c r="Q5053" s="3">
        <v>155</v>
      </c>
      <c r="R5053" s="3">
        <f t="shared" si="238"/>
        <v>2</v>
      </c>
      <c r="S5053" s="3">
        <v>8</v>
      </c>
      <c r="T5053" s="3">
        <f>IF(AND(H5053&lt;5,S5053&gt;=VLOOKUP(A5053,anni!$A$1:$O$32,6,0)),1,0)</f>
        <v>0</v>
      </c>
    </row>
    <row r="5054" spans="1:20" x14ac:dyDescent="0.3">
      <c r="A5054" s="3">
        <v>2000</v>
      </c>
      <c r="B5054" s="3">
        <v>244</v>
      </c>
      <c r="C5054" s="3" t="s">
        <v>34</v>
      </c>
      <c r="D5054" s="3" t="s">
        <v>64</v>
      </c>
      <c r="E5054" s="3" t="s">
        <v>64</v>
      </c>
      <c r="F5054" s="3">
        <v>3715</v>
      </c>
      <c r="G5054" s="3">
        <f t="shared" si="237"/>
        <v>2000</v>
      </c>
      <c r="H5054" s="4">
        <v>5</v>
      </c>
      <c r="I5054" s="3" t="s">
        <v>36</v>
      </c>
      <c r="J5054" s="3">
        <v>4</v>
      </c>
      <c r="K5054" s="3">
        <v>7</v>
      </c>
      <c r="L5054" s="3">
        <v>7</v>
      </c>
      <c r="M5054" s="3">
        <v>3</v>
      </c>
      <c r="N5054" s="3">
        <v>1</v>
      </c>
      <c r="O5054" s="3">
        <v>1</v>
      </c>
      <c r="P5054" s="3">
        <f t="shared" si="239"/>
        <v>23</v>
      </c>
      <c r="Q5054" s="3">
        <v>16</v>
      </c>
      <c r="R5054" s="3">
        <f t="shared" si="238"/>
        <v>2</v>
      </c>
      <c r="S5054" s="3">
        <v>23</v>
      </c>
      <c r="T5054" s="3">
        <f>IF(AND(H5054&lt;5,S5054&gt;=VLOOKUP(A5054,anni!$A$1:$O$32,6,0)),1,0)</f>
        <v>0</v>
      </c>
    </row>
    <row r="5055" spans="1:20" x14ac:dyDescent="0.3">
      <c r="A5055" s="3">
        <v>2000</v>
      </c>
      <c r="B5055" s="3">
        <v>245</v>
      </c>
      <c r="C5055" s="3" t="s">
        <v>32</v>
      </c>
      <c r="D5055" s="3" t="s">
        <v>95</v>
      </c>
      <c r="E5055" s="3" t="s">
        <v>95</v>
      </c>
      <c r="F5055" s="3">
        <v>3933</v>
      </c>
      <c r="G5055" s="3">
        <f t="shared" si="237"/>
        <v>2000</v>
      </c>
      <c r="H5055" s="4">
        <v>4</v>
      </c>
      <c r="I5055" s="3" t="s">
        <v>36</v>
      </c>
      <c r="J5055" s="3">
        <v>2</v>
      </c>
      <c r="K5055" s="3">
        <v>1</v>
      </c>
      <c r="L5055" s="3">
        <v>1</v>
      </c>
      <c r="M5055" s="3">
        <v>0</v>
      </c>
      <c r="N5055" s="3">
        <v>0</v>
      </c>
      <c r="O5055" s="3">
        <v>1</v>
      </c>
      <c r="P5055" s="3">
        <f t="shared" si="239"/>
        <v>6</v>
      </c>
      <c r="Q5055" s="3">
        <v>213</v>
      </c>
      <c r="R5055" s="3">
        <f t="shared" si="238"/>
        <v>1</v>
      </c>
      <c r="S5055" s="3">
        <v>5</v>
      </c>
      <c r="T5055" s="3">
        <f>IF(AND(H5055&lt;5,S5055&gt;=VLOOKUP(A5055,anni!$A$1:$O$32,6,0)),1,0)</f>
        <v>0</v>
      </c>
    </row>
    <row r="5056" spans="1:20" x14ac:dyDescent="0.3">
      <c r="A5056" s="3">
        <v>2000</v>
      </c>
      <c r="B5056" s="3">
        <v>246</v>
      </c>
      <c r="C5056" s="3" t="s">
        <v>34</v>
      </c>
      <c r="D5056" s="3" t="s">
        <v>41</v>
      </c>
      <c r="E5056" s="3" t="s">
        <v>41</v>
      </c>
      <c r="F5056" s="3">
        <v>3531</v>
      </c>
      <c r="G5056" s="3">
        <f t="shared" si="237"/>
        <v>2000</v>
      </c>
      <c r="H5056" s="4">
        <v>5</v>
      </c>
      <c r="I5056" s="3" t="s">
        <v>36</v>
      </c>
      <c r="J5056" s="3">
        <v>6</v>
      </c>
      <c r="K5056" s="3">
        <v>7</v>
      </c>
      <c r="L5056" s="3">
        <v>7</v>
      </c>
      <c r="M5056" s="3">
        <v>5</v>
      </c>
      <c r="N5056" s="3">
        <v>3</v>
      </c>
      <c r="O5056" s="3">
        <v>7</v>
      </c>
      <c r="P5056" s="3">
        <f t="shared" si="239"/>
        <v>35</v>
      </c>
      <c r="Q5056" s="3">
        <v>1</v>
      </c>
      <c r="R5056" s="3">
        <f t="shared" si="238"/>
        <v>3</v>
      </c>
      <c r="S5056" s="3">
        <v>35</v>
      </c>
      <c r="T5056" s="3">
        <f>IF(AND(H5056&lt;5,S5056&gt;=VLOOKUP(A5056,anni!$A$1:$O$32,6,0)),1,0)</f>
        <v>0</v>
      </c>
    </row>
    <row r="5057" spans="1:20" x14ac:dyDescent="0.3">
      <c r="A5057" s="3">
        <v>2000</v>
      </c>
      <c r="B5057" s="3">
        <v>247</v>
      </c>
      <c r="C5057" s="3" t="s">
        <v>50</v>
      </c>
      <c r="D5057" s="3" t="s">
        <v>138</v>
      </c>
      <c r="E5057" s="3" t="s">
        <v>138</v>
      </c>
      <c r="F5057" s="3">
        <v>3716</v>
      </c>
      <c r="G5057" s="3">
        <f t="shared" si="237"/>
        <v>2000</v>
      </c>
      <c r="H5057" s="4">
        <v>5</v>
      </c>
      <c r="I5057" s="3" t="s">
        <v>36</v>
      </c>
      <c r="J5057" s="3">
        <v>3</v>
      </c>
      <c r="K5057" s="3">
        <v>1</v>
      </c>
      <c r="L5057" s="3">
        <v>3</v>
      </c>
      <c r="M5057" s="3">
        <v>3</v>
      </c>
      <c r="N5057" s="3">
        <v>0</v>
      </c>
      <c r="O5057" s="3">
        <v>0</v>
      </c>
      <c r="P5057" s="3">
        <f t="shared" si="239"/>
        <v>10</v>
      </c>
      <c r="Q5057" s="3">
        <v>128</v>
      </c>
      <c r="R5057" s="3">
        <f t="shared" si="238"/>
        <v>2</v>
      </c>
      <c r="S5057" s="3">
        <v>10</v>
      </c>
      <c r="T5057" s="3">
        <f>IF(AND(H5057&lt;5,S5057&gt;=VLOOKUP(A5057,anni!$A$1:$O$32,6,0)),1,0)</f>
        <v>0</v>
      </c>
    </row>
    <row r="5058" spans="1:20" x14ac:dyDescent="0.3">
      <c r="A5058" s="3">
        <v>2000</v>
      </c>
      <c r="B5058" s="3">
        <v>248</v>
      </c>
      <c r="C5058" s="3" t="s">
        <v>50</v>
      </c>
      <c r="D5058" s="3" t="s">
        <v>120</v>
      </c>
      <c r="E5058" s="3" t="s">
        <v>120</v>
      </c>
      <c r="F5058" s="3">
        <v>3865</v>
      </c>
      <c r="G5058" s="3">
        <f t="shared" ref="G5058:G5121" si="240">A5058</f>
        <v>2000</v>
      </c>
      <c r="H5058" s="4">
        <v>5</v>
      </c>
      <c r="I5058" s="3" t="s">
        <v>36</v>
      </c>
      <c r="J5058" s="3">
        <v>1</v>
      </c>
      <c r="K5058" s="3">
        <v>1</v>
      </c>
      <c r="L5058" s="3">
        <v>7</v>
      </c>
      <c r="M5058" s="3">
        <v>0</v>
      </c>
      <c r="N5058" s="3">
        <v>0</v>
      </c>
      <c r="O5058" s="3">
        <v>1</v>
      </c>
      <c r="P5058" s="3">
        <f t="shared" si="239"/>
        <v>10</v>
      </c>
      <c r="Q5058" s="3">
        <v>128</v>
      </c>
      <c r="R5058" s="3">
        <f t="shared" si="238"/>
        <v>1</v>
      </c>
      <c r="S5058" s="3">
        <v>10</v>
      </c>
      <c r="T5058" s="3">
        <f>IF(AND(H5058&lt;5,S5058&gt;=VLOOKUP(A5058,anni!$A$1:$O$32,6,0)),1,0)</f>
        <v>0</v>
      </c>
    </row>
    <row r="5059" spans="1:20" x14ac:dyDescent="0.3">
      <c r="A5059" s="3">
        <v>2000</v>
      </c>
      <c r="B5059" s="3">
        <v>249</v>
      </c>
      <c r="C5059" s="3" t="s">
        <v>56</v>
      </c>
      <c r="D5059" s="3" t="s">
        <v>93</v>
      </c>
      <c r="E5059" s="3" t="s">
        <v>93</v>
      </c>
      <c r="F5059" s="3">
        <v>3768</v>
      </c>
      <c r="G5059" s="3">
        <f t="shared" si="240"/>
        <v>2000</v>
      </c>
      <c r="H5059" s="4">
        <v>4</v>
      </c>
      <c r="I5059" s="3" t="s">
        <v>36</v>
      </c>
      <c r="J5059" s="3">
        <v>2</v>
      </c>
      <c r="K5059" s="3">
        <v>0</v>
      </c>
      <c r="L5059" s="3">
        <v>7</v>
      </c>
      <c r="M5059" s="3">
        <v>3</v>
      </c>
      <c r="N5059" s="3">
        <v>0</v>
      </c>
      <c r="O5059" s="3">
        <v>3</v>
      </c>
      <c r="P5059" s="3">
        <f t="shared" si="239"/>
        <v>18</v>
      </c>
      <c r="Q5059" s="3">
        <v>69</v>
      </c>
      <c r="R5059" s="3">
        <f t="shared" si="238"/>
        <v>3</v>
      </c>
      <c r="S5059" s="3">
        <v>15</v>
      </c>
      <c r="T5059" s="3">
        <f>IF(AND(H5059&lt;5,S5059&gt;=VLOOKUP(A5059,anni!$A$1:$O$32,6,0)),1,0)</f>
        <v>0</v>
      </c>
    </row>
    <row r="5060" spans="1:20" x14ac:dyDescent="0.3">
      <c r="A5060" s="3">
        <v>2000</v>
      </c>
      <c r="B5060" s="3">
        <v>250</v>
      </c>
      <c r="C5060" s="3" t="s">
        <v>32</v>
      </c>
      <c r="D5060" s="3" t="s">
        <v>95</v>
      </c>
      <c r="E5060" s="3" t="s">
        <v>95</v>
      </c>
      <c r="F5060" s="3">
        <v>3956</v>
      </c>
      <c r="G5060" s="3">
        <f t="shared" si="240"/>
        <v>2000</v>
      </c>
      <c r="H5060" s="4">
        <v>3</v>
      </c>
      <c r="I5060" s="3" t="s">
        <v>36</v>
      </c>
      <c r="J5060" s="3">
        <v>3</v>
      </c>
      <c r="K5060" s="3">
        <v>1</v>
      </c>
      <c r="L5060" s="3">
        <v>3</v>
      </c>
      <c r="M5060" s="3">
        <v>0</v>
      </c>
      <c r="N5060" s="3">
        <v>0</v>
      </c>
      <c r="O5060" s="3">
        <v>0</v>
      </c>
      <c r="P5060" s="3">
        <f t="shared" si="239"/>
        <v>9.7999999999999989</v>
      </c>
      <c r="Q5060" s="3">
        <v>174</v>
      </c>
      <c r="R5060" s="3">
        <f t="shared" si="238"/>
        <v>1</v>
      </c>
      <c r="S5060" s="3">
        <v>7</v>
      </c>
      <c r="T5060" s="3">
        <f>IF(AND(H5060&lt;5,S5060&gt;=VLOOKUP(A5060,anni!$A$1:$O$32,6,0)),1,0)</f>
        <v>0</v>
      </c>
    </row>
    <row r="5061" spans="1:20" x14ac:dyDescent="0.3">
      <c r="A5061" s="3">
        <v>2000</v>
      </c>
      <c r="B5061" s="3">
        <v>251</v>
      </c>
      <c r="C5061" s="3" t="s">
        <v>69</v>
      </c>
      <c r="D5061" s="3" t="s">
        <v>90</v>
      </c>
      <c r="E5061" s="3" t="s">
        <v>90</v>
      </c>
      <c r="F5061" s="3">
        <v>3934</v>
      </c>
      <c r="G5061" s="3">
        <f t="shared" si="240"/>
        <v>2000</v>
      </c>
      <c r="H5061" s="4">
        <v>4</v>
      </c>
      <c r="I5061" s="3" t="s">
        <v>36</v>
      </c>
      <c r="J5061" s="3">
        <v>3</v>
      </c>
      <c r="K5061" s="3">
        <v>1</v>
      </c>
      <c r="L5061" s="3">
        <v>6</v>
      </c>
      <c r="M5061" s="3">
        <v>0</v>
      </c>
      <c r="N5061" s="3">
        <v>0</v>
      </c>
      <c r="O5061" s="3">
        <v>0</v>
      </c>
      <c r="P5061" s="3">
        <f t="shared" si="239"/>
        <v>12</v>
      </c>
      <c r="Q5061" s="3">
        <v>128</v>
      </c>
      <c r="R5061" s="3">
        <f t="shared" si="238"/>
        <v>1</v>
      </c>
      <c r="S5061" s="3">
        <v>10</v>
      </c>
      <c r="T5061" s="3">
        <f>IF(AND(H5061&lt;5,S5061&gt;=VLOOKUP(A5061,anni!$A$1:$O$32,6,0)),1,0)</f>
        <v>0</v>
      </c>
    </row>
    <row r="5062" spans="1:20" x14ac:dyDescent="0.3">
      <c r="A5062" s="3">
        <v>2000</v>
      </c>
      <c r="B5062" s="3">
        <v>252</v>
      </c>
      <c r="C5062" s="3" t="s">
        <v>53</v>
      </c>
      <c r="D5062" s="3" t="s">
        <v>98</v>
      </c>
      <c r="E5062" s="3" t="s">
        <v>98</v>
      </c>
      <c r="F5062" s="3">
        <v>3721</v>
      </c>
      <c r="G5062" s="3">
        <f t="shared" si="240"/>
        <v>2000</v>
      </c>
      <c r="H5062" s="4">
        <v>5</v>
      </c>
      <c r="I5062" s="3" t="s">
        <v>36</v>
      </c>
      <c r="J5062" s="3">
        <v>5</v>
      </c>
      <c r="K5062" s="3">
        <v>0</v>
      </c>
      <c r="L5062" s="3">
        <v>7</v>
      </c>
      <c r="M5062" s="3">
        <v>0</v>
      </c>
      <c r="N5062" s="3">
        <v>4</v>
      </c>
      <c r="O5062" s="3">
        <v>1</v>
      </c>
      <c r="P5062" s="3">
        <f t="shared" si="239"/>
        <v>17</v>
      </c>
      <c r="Q5062" s="3">
        <v>51</v>
      </c>
      <c r="R5062" s="3">
        <f t="shared" si="238"/>
        <v>2</v>
      </c>
      <c r="S5062" s="3">
        <v>17</v>
      </c>
      <c r="T5062" s="3">
        <f>IF(AND(H5062&lt;5,S5062&gt;=VLOOKUP(A5062,anni!$A$1:$O$32,6,0)),1,0)</f>
        <v>0</v>
      </c>
    </row>
    <row r="5063" spans="1:20" x14ac:dyDescent="0.3">
      <c r="A5063" s="3">
        <v>2000</v>
      </c>
      <c r="B5063" s="3">
        <v>253</v>
      </c>
      <c r="C5063" s="3" t="s">
        <v>45</v>
      </c>
      <c r="D5063" s="3" t="s">
        <v>49</v>
      </c>
      <c r="E5063" s="3" t="s">
        <v>49</v>
      </c>
      <c r="F5063" s="3">
        <v>3866</v>
      </c>
      <c r="G5063" s="3">
        <f t="shared" si="240"/>
        <v>2000</v>
      </c>
      <c r="H5063" s="4">
        <v>5</v>
      </c>
      <c r="I5063" s="3" t="s">
        <v>36</v>
      </c>
      <c r="J5063" s="3">
        <v>1</v>
      </c>
      <c r="K5063" s="3">
        <v>1</v>
      </c>
      <c r="L5063" s="3">
        <v>4</v>
      </c>
      <c r="M5063" s="3">
        <v>0</v>
      </c>
      <c r="N5063" s="3">
        <v>0</v>
      </c>
      <c r="O5063" s="3">
        <v>1</v>
      </c>
      <c r="P5063" s="3">
        <f t="shared" si="239"/>
        <v>7</v>
      </c>
      <c r="Q5063" s="3">
        <v>174</v>
      </c>
      <c r="R5063" s="3">
        <f t="shared" si="238"/>
        <v>1</v>
      </c>
      <c r="S5063" s="3">
        <v>7</v>
      </c>
      <c r="T5063" s="3">
        <f>IF(AND(H5063&lt;5,S5063&gt;=VLOOKUP(A5063,anni!$A$1:$O$32,6,0)),1,0)</f>
        <v>0</v>
      </c>
    </row>
    <row r="5064" spans="1:20" x14ac:dyDescent="0.3">
      <c r="A5064" s="3">
        <v>2000</v>
      </c>
      <c r="B5064" s="3">
        <v>254</v>
      </c>
      <c r="C5064" s="3" t="s">
        <v>39</v>
      </c>
      <c r="D5064" s="3" t="s">
        <v>148</v>
      </c>
      <c r="E5064" s="3" t="s">
        <v>148</v>
      </c>
      <c r="F5064" s="3">
        <v>3867</v>
      </c>
      <c r="G5064" s="3">
        <f t="shared" si="240"/>
        <v>2000</v>
      </c>
      <c r="H5064" s="4">
        <v>5</v>
      </c>
      <c r="I5064" s="3" t="s">
        <v>36</v>
      </c>
      <c r="J5064" s="3">
        <v>0</v>
      </c>
      <c r="K5064" s="3">
        <v>1</v>
      </c>
      <c r="L5064" s="3">
        <v>3</v>
      </c>
      <c r="M5064" s="3">
        <v>1</v>
      </c>
      <c r="N5064" s="3">
        <v>0</v>
      </c>
      <c r="O5064" s="3">
        <v>0</v>
      </c>
      <c r="P5064" s="3">
        <f t="shared" si="239"/>
        <v>5</v>
      </c>
      <c r="Q5064" s="3">
        <v>213</v>
      </c>
      <c r="R5064" s="3">
        <f t="shared" si="238"/>
        <v>1</v>
      </c>
      <c r="S5064" s="3">
        <v>5</v>
      </c>
      <c r="T5064" s="3">
        <f>IF(AND(H5064&lt;5,S5064&gt;=VLOOKUP(A5064,anni!$A$1:$O$32,6,0)),1,0)</f>
        <v>0</v>
      </c>
    </row>
    <row r="5065" spans="1:20" x14ac:dyDescent="0.3">
      <c r="A5065" s="3">
        <v>2000</v>
      </c>
      <c r="B5065" s="3">
        <v>255</v>
      </c>
      <c r="C5065" s="3" t="s">
        <v>39</v>
      </c>
      <c r="D5065" s="3" t="s">
        <v>65</v>
      </c>
      <c r="E5065" s="3" t="s">
        <v>65</v>
      </c>
      <c r="F5065" s="3">
        <v>3538</v>
      </c>
      <c r="G5065" s="3">
        <f t="shared" si="240"/>
        <v>2000</v>
      </c>
      <c r="H5065" s="4">
        <v>4</v>
      </c>
      <c r="I5065" s="3" t="s">
        <v>36</v>
      </c>
      <c r="J5065" s="3">
        <v>5</v>
      </c>
      <c r="K5065" s="3">
        <v>2</v>
      </c>
      <c r="L5065" s="3">
        <v>7</v>
      </c>
      <c r="M5065" s="3">
        <v>7</v>
      </c>
      <c r="N5065" s="3">
        <v>4</v>
      </c>
      <c r="O5065" s="3">
        <v>1</v>
      </c>
      <c r="P5065" s="3">
        <f t="shared" si="239"/>
        <v>31.2</v>
      </c>
      <c r="Q5065" s="3">
        <v>10</v>
      </c>
      <c r="R5065" s="3">
        <f t="shared" si="238"/>
        <v>4</v>
      </c>
      <c r="S5065" s="3">
        <v>26</v>
      </c>
      <c r="T5065" s="3">
        <f>IF(AND(H5065&lt;5,S5065&gt;=VLOOKUP(A5065,anni!$A$1:$O$32,6,0)),1,0)</f>
        <v>0</v>
      </c>
    </row>
    <row r="5066" spans="1:20" x14ac:dyDescent="0.3">
      <c r="A5066" s="3">
        <v>2000</v>
      </c>
      <c r="B5066" s="3">
        <v>256</v>
      </c>
      <c r="C5066" s="3" t="s">
        <v>29</v>
      </c>
      <c r="D5066" s="3" t="s">
        <v>75</v>
      </c>
      <c r="E5066" s="3" t="s">
        <v>75</v>
      </c>
      <c r="F5066" s="3">
        <v>3777</v>
      </c>
      <c r="G5066" s="3">
        <f t="shared" si="240"/>
        <v>2000</v>
      </c>
      <c r="H5066" s="4">
        <v>3</v>
      </c>
      <c r="I5066" s="3" t="s">
        <v>36</v>
      </c>
      <c r="J5066" s="3">
        <v>7</v>
      </c>
      <c r="K5066" s="3">
        <v>7</v>
      </c>
      <c r="L5066" s="3">
        <v>7</v>
      </c>
      <c r="M5066" s="3">
        <v>2</v>
      </c>
      <c r="N5066" s="3">
        <v>0</v>
      </c>
      <c r="O5066" s="3">
        <v>2</v>
      </c>
      <c r="P5066" s="3">
        <f t="shared" si="239"/>
        <v>35</v>
      </c>
      <c r="Q5066" s="3">
        <v>12</v>
      </c>
      <c r="R5066" s="3">
        <f t="shared" si="238"/>
        <v>4</v>
      </c>
      <c r="S5066" s="3">
        <v>25</v>
      </c>
      <c r="T5066" s="3">
        <f>IF(AND(H5066&lt;5,S5066&gt;=VLOOKUP(A5066,anni!$A$1:$O$32,6,0)),1,0)</f>
        <v>0</v>
      </c>
    </row>
    <row r="5067" spans="1:20" x14ac:dyDescent="0.3">
      <c r="A5067" s="3">
        <v>2000</v>
      </c>
      <c r="B5067" s="3">
        <v>257</v>
      </c>
      <c r="C5067" s="3" t="s">
        <v>43</v>
      </c>
      <c r="D5067" s="3" t="s">
        <v>44</v>
      </c>
      <c r="E5067" s="3" t="s">
        <v>44</v>
      </c>
      <c r="F5067" s="3">
        <v>3935</v>
      </c>
      <c r="G5067" s="3">
        <f t="shared" si="240"/>
        <v>2000</v>
      </c>
      <c r="H5067" s="4">
        <v>4</v>
      </c>
      <c r="I5067" s="3" t="s">
        <v>36</v>
      </c>
      <c r="J5067" s="3">
        <v>5</v>
      </c>
      <c r="K5067" s="3">
        <v>1</v>
      </c>
      <c r="L5067" s="3">
        <v>7</v>
      </c>
      <c r="M5067" s="3">
        <v>0</v>
      </c>
      <c r="N5067" s="3">
        <v>0</v>
      </c>
      <c r="O5067" s="3">
        <v>0</v>
      </c>
      <c r="P5067" s="3">
        <f t="shared" si="239"/>
        <v>15.6</v>
      </c>
      <c r="Q5067" s="3">
        <v>93</v>
      </c>
      <c r="R5067" s="3">
        <f t="shared" si="238"/>
        <v>2</v>
      </c>
      <c r="S5067" s="3">
        <v>13</v>
      </c>
      <c r="T5067" s="3">
        <f>IF(AND(H5067&lt;5,S5067&gt;=VLOOKUP(A5067,anni!$A$1:$O$32,6,0)),1,0)</f>
        <v>0</v>
      </c>
    </row>
    <row r="5068" spans="1:20" x14ac:dyDescent="0.3">
      <c r="A5068" s="3">
        <v>2000</v>
      </c>
      <c r="B5068" s="3">
        <v>258</v>
      </c>
      <c r="C5068" s="3" t="s">
        <v>69</v>
      </c>
      <c r="D5068" s="3" t="s">
        <v>147</v>
      </c>
      <c r="E5068" s="3" t="s">
        <v>147</v>
      </c>
      <c r="F5068" s="3">
        <v>3936</v>
      </c>
      <c r="G5068" s="3">
        <f t="shared" si="240"/>
        <v>2000</v>
      </c>
      <c r="H5068" s="4">
        <v>4</v>
      </c>
      <c r="I5068" s="3" t="s">
        <v>36</v>
      </c>
      <c r="J5068" s="3">
        <v>0</v>
      </c>
      <c r="K5068" s="3">
        <v>1</v>
      </c>
      <c r="L5068" s="3">
        <v>0</v>
      </c>
      <c r="M5068" s="3">
        <v>0</v>
      </c>
      <c r="N5068" s="3">
        <v>2</v>
      </c>
      <c r="O5068" s="3">
        <v>1</v>
      </c>
      <c r="P5068" s="3">
        <f t="shared" si="239"/>
        <v>4.8</v>
      </c>
      <c r="Q5068" s="3">
        <v>229</v>
      </c>
      <c r="R5068" s="3">
        <f t="shared" si="238"/>
        <v>1</v>
      </c>
      <c r="S5068" s="3">
        <v>4</v>
      </c>
      <c r="T5068" s="3">
        <f>IF(AND(H5068&lt;5,S5068&gt;=VLOOKUP(A5068,anni!$A$1:$O$32,6,0)),1,0)</f>
        <v>0</v>
      </c>
    </row>
    <row r="5069" spans="1:20" x14ac:dyDescent="0.3">
      <c r="A5069" s="3">
        <v>2000</v>
      </c>
      <c r="B5069" s="3">
        <v>259</v>
      </c>
      <c r="C5069" s="3" t="s">
        <v>56</v>
      </c>
      <c r="D5069" s="3" t="s">
        <v>126</v>
      </c>
      <c r="E5069" s="3" t="s">
        <v>126</v>
      </c>
      <c r="F5069" s="3">
        <v>3868</v>
      </c>
      <c r="G5069" s="3">
        <f t="shared" si="240"/>
        <v>2000</v>
      </c>
      <c r="H5069" s="4">
        <v>5</v>
      </c>
      <c r="I5069" s="3" t="s">
        <v>36</v>
      </c>
      <c r="J5069" s="3">
        <v>6</v>
      </c>
      <c r="K5069" s="3">
        <v>1</v>
      </c>
      <c r="L5069" s="3">
        <v>0</v>
      </c>
      <c r="M5069" s="3">
        <v>0</v>
      </c>
      <c r="N5069" s="3">
        <v>0</v>
      </c>
      <c r="O5069" s="3">
        <v>1</v>
      </c>
      <c r="P5069" s="3">
        <f t="shared" si="239"/>
        <v>8</v>
      </c>
      <c r="Q5069" s="3">
        <v>155</v>
      </c>
      <c r="R5069" s="3">
        <f t="shared" si="238"/>
        <v>1</v>
      </c>
      <c r="S5069" s="3">
        <v>8</v>
      </c>
      <c r="T5069" s="3">
        <f>IF(AND(H5069&lt;5,S5069&gt;=VLOOKUP(A5069,anni!$A$1:$O$32,6,0)),1,0)</f>
        <v>0</v>
      </c>
    </row>
    <row r="5070" spans="1:20" x14ac:dyDescent="0.3">
      <c r="A5070" s="3">
        <v>2000</v>
      </c>
      <c r="B5070" s="3">
        <v>260</v>
      </c>
      <c r="C5070" s="3" t="s">
        <v>47</v>
      </c>
      <c r="D5070" s="3" t="s">
        <v>52</v>
      </c>
      <c r="E5070" s="3" t="s">
        <v>52</v>
      </c>
      <c r="F5070" s="3">
        <v>3937</v>
      </c>
      <c r="G5070" s="3">
        <f t="shared" si="240"/>
        <v>2000</v>
      </c>
      <c r="H5070" s="4">
        <v>4</v>
      </c>
      <c r="I5070" s="3" t="s">
        <v>36</v>
      </c>
      <c r="J5070" s="3">
        <v>0</v>
      </c>
      <c r="K5070" s="3">
        <v>0</v>
      </c>
      <c r="L5070" s="3">
        <v>0</v>
      </c>
      <c r="M5070" s="3">
        <v>4</v>
      </c>
      <c r="N5070" s="3">
        <v>0</v>
      </c>
      <c r="O5070" s="3">
        <v>1</v>
      </c>
      <c r="P5070" s="3">
        <f t="shared" si="239"/>
        <v>6</v>
      </c>
      <c r="Q5070" s="3">
        <v>213</v>
      </c>
      <c r="R5070" s="3">
        <f t="shared" si="238"/>
        <v>1</v>
      </c>
      <c r="S5070" s="3">
        <v>5</v>
      </c>
      <c r="T5070" s="3">
        <f>IF(AND(H5070&lt;5,S5070&gt;=VLOOKUP(A5070,anni!$A$1:$O$32,6,0)),1,0)</f>
        <v>0</v>
      </c>
    </row>
    <row r="5071" spans="1:20" x14ac:dyDescent="0.3">
      <c r="A5071" s="3">
        <v>2000</v>
      </c>
      <c r="B5071" s="3">
        <v>261</v>
      </c>
      <c r="C5071" s="3" t="s">
        <v>101</v>
      </c>
      <c r="D5071" s="3" t="s">
        <v>116</v>
      </c>
      <c r="E5071" s="3" t="s">
        <v>116</v>
      </c>
      <c r="F5071" s="3">
        <v>3869</v>
      </c>
      <c r="G5071" s="3">
        <f t="shared" si="240"/>
        <v>2000</v>
      </c>
      <c r="H5071" s="4">
        <v>5</v>
      </c>
      <c r="I5071" s="3" t="s">
        <v>36</v>
      </c>
      <c r="J5071" s="3">
        <v>3</v>
      </c>
      <c r="K5071" s="3">
        <v>1</v>
      </c>
      <c r="L5071" s="3">
        <v>3</v>
      </c>
      <c r="M5071" s="3">
        <v>0</v>
      </c>
      <c r="N5071" s="3">
        <v>0</v>
      </c>
      <c r="O5071" s="3">
        <v>1</v>
      </c>
      <c r="P5071" s="3">
        <f t="shared" si="239"/>
        <v>8</v>
      </c>
      <c r="Q5071" s="3">
        <v>155</v>
      </c>
      <c r="R5071" s="3">
        <f t="shared" si="238"/>
        <v>1</v>
      </c>
      <c r="S5071" s="3">
        <v>8</v>
      </c>
      <c r="T5071" s="3">
        <f>IF(AND(H5071&lt;5,S5071&gt;=VLOOKUP(A5071,anni!$A$1:$O$32,6,0)),1,0)</f>
        <v>0</v>
      </c>
    </row>
    <row r="5072" spans="1:20" x14ac:dyDescent="0.3">
      <c r="A5072" s="3">
        <v>2000</v>
      </c>
      <c r="B5072" s="3">
        <v>262</v>
      </c>
      <c r="C5072" s="3" t="s">
        <v>34</v>
      </c>
      <c r="D5072" s="3" t="s">
        <v>83</v>
      </c>
      <c r="E5072" s="3" t="s">
        <v>83</v>
      </c>
      <c r="F5072" s="3">
        <v>3980</v>
      </c>
      <c r="G5072" s="3">
        <f t="shared" si="240"/>
        <v>2000</v>
      </c>
      <c r="H5072" s="4">
        <v>2</v>
      </c>
      <c r="I5072" s="3" t="s">
        <v>31</v>
      </c>
      <c r="J5072" s="3">
        <v>2</v>
      </c>
      <c r="K5072" s="3">
        <v>0</v>
      </c>
      <c r="L5072" s="3">
        <v>0</v>
      </c>
      <c r="M5072" s="3">
        <v>0</v>
      </c>
      <c r="N5072" s="3">
        <v>0</v>
      </c>
      <c r="O5072" s="3">
        <v>0</v>
      </c>
      <c r="P5072" s="3">
        <f t="shared" si="239"/>
        <v>3.2</v>
      </c>
      <c r="Q5072" s="3">
        <v>254</v>
      </c>
      <c r="R5072" s="3">
        <f t="shared" si="238"/>
        <v>3</v>
      </c>
      <c r="S5072" s="3">
        <v>2</v>
      </c>
      <c r="T5072" s="3">
        <f>IF(AND(H5072&lt;5,S5072&gt;=VLOOKUP(A5072,anni!$A$1:$O$32,6,0)),1,0)</f>
        <v>0</v>
      </c>
    </row>
    <row r="5073" spans="1:20" x14ac:dyDescent="0.3">
      <c r="A5073" s="3">
        <v>2000</v>
      </c>
      <c r="B5073" s="3">
        <v>263</v>
      </c>
      <c r="C5073" s="3" t="s">
        <v>34</v>
      </c>
      <c r="D5073" s="3" t="s">
        <v>83</v>
      </c>
      <c r="E5073" s="3" t="s">
        <v>83</v>
      </c>
      <c r="F5073" s="3">
        <v>3870</v>
      </c>
      <c r="G5073" s="3">
        <f t="shared" si="240"/>
        <v>2000</v>
      </c>
      <c r="H5073" s="4">
        <v>5</v>
      </c>
      <c r="I5073" s="3" t="s">
        <v>36</v>
      </c>
      <c r="J5073" s="3">
        <v>2</v>
      </c>
      <c r="K5073" s="3">
        <v>0</v>
      </c>
      <c r="L5073" s="3">
        <v>7</v>
      </c>
      <c r="M5073" s="3">
        <v>0</v>
      </c>
      <c r="N5073" s="3">
        <v>0</v>
      </c>
      <c r="O5073" s="3">
        <v>1</v>
      </c>
      <c r="P5073" s="3">
        <f t="shared" si="239"/>
        <v>10</v>
      </c>
      <c r="Q5073" s="3">
        <v>128</v>
      </c>
      <c r="R5073" s="3">
        <f t="shared" si="238"/>
        <v>1</v>
      </c>
      <c r="S5073" s="3">
        <v>10</v>
      </c>
      <c r="T5073" s="3">
        <f>IF(AND(H5073&lt;5,S5073&gt;=VLOOKUP(A5073,anni!$A$1:$O$32,6,0)),1,0)</f>
        <v>0</v>
      </c>
    </row>
    <row r="5074" spans="1:20" x14ac:dyDescent="0.3">
      <c r="A5074" s="3">
        <v>2000</v>
      </c>
      <c r="B5074" s="3">
        <v>264</v>
      </c>
      <c r="C5074" s="3" t="s">
        <v>47</v>
      </c>
      <c r="D5074" s="3" t="s">
        <v>48</v>
      </c>
      <c r="E5074" s="3" t="s">
        <v>48</v>
      </c>
      <c r="F5074" s="3">
        <v>3871</v>
      </c>
      <c r="G5074" s="3">
        <f t="shared" si="240"/>
        <v>2000</v>
      </c>
      <c r="H5074" s="4">
        <v>5</v>
      </c>
      <c r="I5074" s="3" t="s">
        <v>36</v>
      </c>
      <c r="J5074" s="3">
        <v>3</v>
      </c>
      <c r="K5074" s="3">
        <v>2</v>
      </c>
      <c r="L5074" s="3">
        <v>7</v>
      </c>
      <c r="M5074" s="3">
        <v>0</v>
      </c>
      <c r="N5074" s="3">
        <v>0</v>
      </c>
      <c r="O5074" s="3">
        <v>0</v>
      </c>
      <c r="P5074" s="3">
        <f t="shared" si="239"/>
        <v>12</v>
      </c>
      <c r="Q5074" s="3">
        <v>101</v>
      </c>
      <c r="R5074" s="3">
        <f t="shared" si="238"/>
        <v>1</v>
      </c>
      <c r="S5074" s="3">
        <v>12</v>
      </c>
      <c r="T5074" s="3">
        <f>IF(AND(H5074&lt;5,S5074&gt;=VLOOKUP(A5074,anni!$A$1:$O$32,6,0)),1,0)</f>
        <v>0</v>
      </c>
    </row>
    <row r="5075" spans="1:20" x14ac:dyDescent="0.3">
      <c r="A5075" s="3">
        <v>2000</v>
      </c>
      <c r="B5075" s="3">
        <v>265</v>
      </c>
      <c r="C5075" s="3" t="s">
        <v>45</v>
      </c>
      <c r="D5075" s="3" t="s">
        <v>49</v>
      </c>
      <c r="E5075" s="3" t="s">
        <v>49</v>
      </c>
      <c r="F5075" s="3">
        <v>3981</v>
      </c>
      <c r="G5075" s="3">
        <f t="shared" si="240"/>
        <v>2000</v>
      </c>
      <c r="H5075" s="4">
        <v>2</v>
      </c>
      <c r="I5075" s="3" t="s">
        <v>31</v>
      </c>
      <c r="J5075" s="3">
        <v>5</v>
      </c>
      <c r="K5075" s="3">
        <v>7</v>
      </c>
      <c r="L5075" s="3">
        <v>7</v>
      </c>
      <c r="M5075" s="3">
        <v>0</v>
      </c>
      <c r="N5075" s="3">
        <v>0</v>
      </c>
      <c r="O5075" s="3">
        <v>1</v>
      </c>
      <c r="P5075" s="3">
        <f t="shared" si="239"/>
        <v>32</v>
      </c>
      <c r="Q5075" s="3">
        <v>33</v>
      </c>
      <c r="R5075" s="3">
        <f t="shared" si="238"/>
        <v>4</v>
      </c>
      <c r="S5075" s="3">
        <v>20</v>
      </c>
      <c r="T5075" s="3">
        <f>IF(AND(H5075&lt;5,S5075&gt;=VLOOKUP(A5075,anni!$A$1:$O$32,6,0)),1,0)</f>
        <v>0</v>
      </c>
    </row>
    <row r="5076" spans="1:20" x14ac:dyDescent="0.3">
      <c r="A5076" s="3">
        <v>2000</v>
      </c>
      <c r="B5076" s="3">
        <v>266</v>
      </c>
      <c r="C5076" s="3" t="s">
        <v>32</v>
      </c>
      <c r="D5076" s="3" t="s">
        <v>143</v>
      </c>
      <c r="E5076" s="3" t="s">
        <v>143</v>
      </c>
      <c r="F5076" s="3">
        <v>3535</v>
      </c>
      <c r="G5076" s="3">
        <f t="shared" si="240"/>
        <v>2000</v>
      </c>
      <c r="H5076" s="4">
        <v>5</v>
      </c>
      <c r="I5076" s="3" t="s">
        <v>36</v>
      </c>
      <c r="J5076" s="3">
        <v>0</v>
      </c>
      <c r="K5076" s="3">
        <v>1</v>
      </c>
      <c r="L5076" s="3">
        <v>4</v>
      </c>
      <c r="M5076" s="3">
        <v>0</v>
      </c>
      <c r="N5076" s="3">
        <v>0</v>
      </c>
      <c r="O5076" s="3">
        <v>0</v>
      </c>
      <c r="P5076" s="3">
        <f t="shared" si="239"/>
        <v>5</v>
      </c>
      <c r="Q5076" s="3">
        <v>213</v>
      </c>
      <c r="R5076" s="3">
        <f t="shared" si="238"/>
        <v>2</v>
      </c>
      <c r="S5076" s="3">
        <v>5</v>
      </c>
      <c r="T5076" s="3">
        <f>IF(AND(H5076&lt;5,S5076&gt;=VLOOKUP(A5076,anni!$A$1:$O$32,6,0)),1,0)</f>
        <v>0</v>
      </c>
    </row>
    <row r="5077" spans="1:20" x14ac:dyDescent="0.3">
      <c r="A5077" s="3">
        <v>2000</v>
      </c>
      <c r="B5077" s="3">
        <v>267</v>
      </c>
      <c r="C5077" s="3" t="s">
        <v>56</v>
      </c>
      <c r="D5077" s="3" t="s">
        <v>57</v>
      </c>
      <c r="E5077" s="3" t="s">
        <v>57</v>
      </c>
      <c r="F5077" s="3">
        <v>3724</v>
      </c>
      <c r="G5077" s="3">
        <f t="shared" si="240"/>
        <v>2000</v>
      </c>
      <c r="H5077" s="4">
        <v>5</v>
      </c>
      <c r="I5077" s="3" t="s">
        <v>36</v>
      </c>
      <c r="J5077" s="3">
        <v>0</v>
      </c>
      <c r="K5077" s="3">
        <v>1</v>
      </c>
      <c r="L5077" s="3">
        <v>4</v>
      </c>
      <c r="M5077" s="3">
        <v>4</v>
      </c>
      <c r="N5077" s="3">
        <v>1</v>
      </c>
      <c r="O5077" s="3">
        <v>1</v>
      </c>
      <c r="P5077" s="3">
        <f t="shared" si="239"/>
        <v>11</v>
      </c>
      <c r="Q5077" s="3">
        <v>114</v>
      </c>
      <c r="R5077" s="3">
        <f t="shared" si="238"/>
        <v>2</v>
      </c>
      <c r="S5077" s="3">
        <v>11</v>
      </c>
      <c r="T5077" s="3">
        <f>IF(AND(H5077&lt;5,S5077&gt;=VLOOKUP(A5077,anni!$A$1:$O$32,6,0)),1,0)</f>
        <v>0</v>
      </c>
    </row>
    <row r="5078" spans="1:20" x14ac:dyDescent="0.3">
      <c r="A5078" s="3">
        <v>2000</v>
      </c>
      <c r="B5078" s="3">
        <v>268</v>
      </c>
      <c r="C5078" s="3" t="s">
        <v>43</v>
      </c>
      <c r="D5078" s="3" t="s">
        <v>92</v>
      </c>
      <c r="E5078" s="3" t="s">
        <v>92</v>
      </c>
      <c r="F5078" s="3">
        <v>3725</v>
      </c>
      <c r="G5078" s="3">
        <f t="shared" si="240"/>
        <v>2000</v>
      </c>
      <c r="H5078" s="4">
        <v>5</v>
      </c>
      <c r="I5078" s="3" t="s">
        <v>36</v>
      </c>
      <c r="J5078" s="3">
        <v>6</v>
      </c>
      <c r="K5078" s="3">
        <v>7</v>
      </c>
      <c r="L5078" s="3">
        <v>7</v>
      </c>
      <c r="M5078" s="3">
        <v>4</v>
      </c>
      <c r="N5078" s="3">
        <v>0</v>
      </c>
      <c r="O5078" s="3">
        <v>2</v>
      </c>
      <c r="P5078" s="3">
        <f t="shared" si="239"/>
        <v>26</v>
      </c>
      <c r="Q5078" s="3">
        <v>10</v>
      </c>
      <c r="R5078" s="3">
        <f t="shared" si="238"/>
        <v>2</v>
      </c>
      <c r="S5078" s="3">
        <v>26</v>
      </c>
      <c r="T5078" s="3">
        <f>IF(AND(H5078&lt;5,S5078&gt;=VLOOKUP(A5078,anni!$A$1:$O$32,6,0)),1,0)</f>
        <v>0</v>
      </c>
    </row>
    <row r="5079" spans="1:20" x14ac:dyDescent="0.3">
      <c r="A5079" s="3">
        <v>2000</v>
      </c>
      <c r="B5079" s="3">
        <v>269</v>
      </c>
      <c r="C5079" s="3" t="s">
        <v>39</v>
      </c>
      <c r="D5079" s="3" t="s">
        <v>40</v>
      </c>
      <c r="E5079" s="3" t="s">
        <v>40</v>
      </c>
      <c r="F5079" s="3">
        <v>3726</v>
      </c>
      <c r="G5079" s="3">
        <f t="shared" si="240"/>
        <v>2000</v>
      </c>
      <c r="H5079" s="4">
        <v>5</v>
      </c>
      <c r="I5079" s="3" t="s">
        <v>36</v>
      </c>
      <c r="J5079" s="3">
        <v>4</v>
      </c>
      <c r="K5079" s="3">
        <v>1</v>
      </c>
      <c r="L5079" s="3">
        <v>7</v>
      </c>
      <c r="M5079" s="3">
        <v>0</v>
      </c>
      <c r="N5079" s="3">
        <v>3</v>
      </c>
      <c r="O5079" s="3">
        <v>0</v>
      </c>
      <c r="P5079" s="3">
        <f t="shared" si="239"/>
        <v>15</v>
      </c>
      <c r="Q5079" s="3">
        <v>69</v>
      </c>
      <c r="R5079" s="3">
        <f t="shared" si="238"/>
        <v>2</v>
      </c>
      <c r="S5079" s="3">
        <v>15</v>
      </c>
      <c r="T5079" s="3">
        <f>IF(AND(H5079&lt;5,S5079&gt;=VLOOKUP(A5079,anni!$A$1:$O$32,6,0)),1,0)</f>
        <v>0</v>
      </c>
    </row>
    <row r="5080" spans="1:20" x14ac:dyDescent="0.3">
      <c r="A5080" s="3">
        <v>2000</v>
      </c>
      <c r="B5080" s="3">
        <v>270</v>
      </c>
      <c r="C5080" s="3" t="s">
        <v>50</v>
      </c>
      <c r="D5080" s="3" t="s">
        <v>51</v>
      </c>
      <c r="E5080" s="3" t="s">
        <v>51</v>
      </c>
      <c r="F5080" s="3">
        <v>3727</v>
      </c>
      <c r="G5080" s="3">
        <f t="shared" si="240"/>
        <v>2000</v>
      </c>
      <c r="H5080" s="4">
        <v>5</v>
      </c>
      <c r="I5080" s="3" t="s">
        <v>36</v>
      </c>
      <c r="J5080" s="3">
        <v>0</v>
      </c>
      <c r="K5080" s="3">
        <v>0</v>
      </c>
      <c r="L5080" s="3">
        <v>7</v>
      </c>
      <c r="M5080" s="3">
        <v>2</v>
      </c>
      <c r="N5080" s="3">
        <v>0</v>
      </c>
      <c r="O5080" s="3">
        <v>1</v>
      </c>
      <c r="P5080" s="3">
        <f t="shared" si="239"/>
        <v>10</v>
      </c>
      <c r="Q5080" s="3">
        <v>128</v>
      </c>
      <c r="R5080" s="3">
        <f t="shared" si="238"/>
        <v>2</v>
      </c>
      <c r="S5080" s="3">
        <v>10</v>
      </c>
      <c r="T5080" s="3">
        <f>IF(AND(H5080&lt;5,S5080&gt;=VLOOKUP(A5080,anni!$A$1:$O$32,6,0)),1,0)</f>
        <v>0</v>
      </c>
    </row>
    <row r="5081" spans="1:20" x14ac:dyDescent="0.3">
      <c r="A5081" s="3">
        <v>2000</v>
      </c>
      <c r="B5081" s="3">
        <v>271</v>
      </c>
      <c r="C5081" s="3" t="s">
        <v>45</v>
      </c>
      <c r="D5081" s="3" t="s">
        <v>144</v>
      </c>
      <c r="E5081" s="3" t="s">
        <v>144</v>
      </c>
      <c r="F5081" s="3">
        <v>3872</v>
      </c>
      <c r="G5081" s="3">
        <f t="shared" si="240"/>
        <v>2000</v>
      </c>
      <c r="H5081" s="4">
        <v>5</v>
      </c>
      <c r="I5081" s="3" t="s">
        <v>36</v>
      </c>
      <c r="J5081" s="3">
        <v>0</v>
      </c>
      <c r="K5081" s="3">
        <v>1</v>
      </c>
      <c r="L5081" s="3">
        <v>3</v>
      </c>
      <c r="M5081" s="3">
        <v>0</v>
      </c>
      <c r="N5081" s="3">
        <v>3</v>
      </c>
      <c r="O5081" s="3">
        <v>1</v>
      </c>
      <c r="P5081" s="3">
        <f t="shared" si="239"/>
        <v>8</v>
      </c>
      <c r="Q5081" s="3">
        <v>155</v>
      </c>
      <c r="R5081" s="3">
        <f t="shared" si="238"/>
        <v>1</v>
      </c>
      <c r="S5081" s="3">
        <v>8</v>
      </c>
      <c r="T5081" s="3">
        <f>IF(AND(H5081&lt;5,S5081&gt;=VLOOKUP(A5081,anni!$A$1:$O$32,6,0)),1,0)</f>
        <v>0</v>
      </c>
    </row>
    <row r="5082" spans="1:20" x14ac:dyDescent="0.3">
      <c r="A5082" s="3">
        <v>2000</v>
      </c>
      <c r="B5082" s="3">
        <v>272</v>
      </c>
      <c r="C5082" s="3" t="s">
        <v>43</v>
      </c>
      <c r="D5082" s="3" t="s">
        <v>58</v>
      </c>
      <c r="E5082" s="3" t="s">
        <v>58</v>
      </c>
      <c r="F5082" s="3">
        <v>3957</v>
      </c>
      <c r="G5082" s="3">
        <f t="shared" si="240"/>
        <v>2000</v>
      </c>
      <c r="H5082" s="4">
        <v>3</v>
      </c>
      <c r="I5082" s="3" t="s">
        <v>36</v>
      </c>
      <c r="J5082" s="3">
        <v>3</v>
      </c>
      <c r="K5082" s="3">
        <v>0</v>
      </c>
      <c r="L5082" s="3">
        <v>7</v>
      </c>
      <c r="M5082" s="3">
        <v>2</v>
      </c>
      <c r="N5082" s="3">
        <v>3</v>
      </c>
      <c r="O5082" s="3">
        <v>0</v>
      </c>
      <c r="P5082" s="3">
        <f t="shared" si="239"/>
        <v>21</v>
      </c>
      <c r="Q5082" s="3">
        <v>69</v>
      </c>
      <c r="R5082" s="3">
        <f t="shared" si="238"/>
        <v>2</v>
      </c>
      <c r="S5082" s="3">
        <v>15</v>
      </c>
      <c r="T5082" s="3">
        <f>IF(AND(H5082&lt;5,S5082&gt;=VLOOKUP(A5082,anni!$A$1:$O$32,6,0)),1,0)</f>
        <v>0</v>
      </c>
    </row>
    <row r="5083" spans="1:20" x14ac:dyDescent="0.3">
      <c r="A5083" s="3">
        <v>2000</v>
      </c>
      <c r="B5083" s="3">
        <v>273</v>
      </c>
      <c r="C5083" s="3" t="s">
        <v>37</v>
      </c>
      <c r="D5083" s="3" t="s">
        <v>55</v>
      </c>
      <c r="E5083" s="3" t="s">
        <v>55</v>
      </c>
      <c r="F5083" s="3">
        <v>3729</v>
      </c>
      <c r="G5083" s="3">
        <f t="shared" si="240"/>
        <v>2000</v>
      </c>
      <c r="H5083" s="4">
        <v>5</v>
      </c>
      <c r="I5083" s="3" t="s">
        <v>36</v>
      </c>
      <c r="J5083" s="3">
        <v>1</v>
      </c>
      <c r="K5083" s="3">
        <v>0</v>
      </c>
      <c r="L5083" s="3">
        <v>2</v>
      </c>
      <c r="M5083" s="3">
        <v>1</v>
      </c>
      <c r="N5083" s="3">
        <v>0</v>
      </c>
      <c r="O5083" s="3">
        <v>0</v>
      </c>
      <c r="P5083" s="3">
        <f t="shared" si="239"/>
        <v>4</v>
      </c>
      <c r="Q5083" s="3">
        <v>229</v>
      </c>
      <c r="R5083" s="3">
        <f t="shared" si="238"/>
        <v>2</v>
      </c>
      <c r="S5083" s="3">
        <v>4</v>
      </c>
      <c r="T5083" s="3">
        <f>IF(AND(H5083&lt;5,S5083&gt;=VLOOKUP(A5083,anni!$A$1:$O$32,6,0)),1,0)</f>
        <v>0</v>
      </c>
    </row>
    <row r="5084" spans="1:20" x14ac:dyDescent="0.3">
      <c r="A5084" s="3">
        <v>2000</v>
      </c>
      <c r="B5084" s="3">
        <v>274</v>
      </c>
      <c r="C5084" s="3" t="s">
        <v>56</v>
      </c>
      <c r="D5084" s="3" t="s">
        <v>71</v>
      </c>
      <c r="E5084" s="3" t="s">
        <v>71</v>
      </c>
      <c r="F5084" s="3">
        <v>3982</v>
      </c>
      <c r="G5084" s="3">
        <f t="shared" si="240"/>
        <v>2000</v>
      </c>
      <c r="H5084" s="4">
        <v>2</v>
      </c>
      <c r="I5084" s="3" t="s">
        <v>31</v>
      </c>
      <c r="J5084" s="3">
        <v>5</v>
      </c>
      <c r="K5084" s="3">
        <v>0</v>
      </c>
      <c r="L5084" s="3">
        <v>0</v>
      </c>
      <c r="M5084" s="3">
        <v>2</v>
      </c>
      <c r="N5084" s="3">
        <v>0</v>
      </c>
      <c r="O5084" s="3">
        <v>1</v>
      </c>
      <c r="P5084" s="3">
        <f t="shared" si="239"/>
        <v>12.8</v>
      </c>
      <c r="Q5084" s="3">
        <v>155</v>
      </c>
      <c r="R5084" s="3">
        <f t="shared" si="238"/>
        <v>3</v>
      </c>
      <c r="S5084" s="3">
        <v>8</v>
      </c>
      <c r="T5084" s="3">
        <f>IF(AND(H5084&lt;5,S5084&gt;=VLOOKUP(A5084,anni!$A$1:$O$32,6,0)),1,0)</f>
        <v>0</v>
      </c>
    </row>
    <row r="5085" spans="1:20" x14ac:dyDescent="0.3">
      <c r="A5085" s="3">
        <v>2000</v>
      </c>
      <c r="B5085" s="3">
        <v>275</v>
      </c>
      <c r="C5085" s="3" t="s">
        <v>32</v>
      </c>
      <c r="D5085" s="3" t="s">
        <v>61</v>
      </c>
      <c r="E5085" s="3" t="s">
        <v>61</v>
      </c>
      <c r="F5085" s="3">
        <v>3983</v>
      </c>
      <c r="G5085" s="3">
        <f t="shared" si="240"/>
        <v>2000</v>
      </c>
      <c r="H5085" s="4">
        <v>2</v>
      </c>
      <c r="I5085" s="3" t="s">
        <v>31</v>
      </c>
      <c r="J5085" s="3">
        <v>0</v>
      </c>
      <c r="K5085" s="3">
        <v>0</v>
      </c>
      <c r="L5085" s="3">
        <v>2</v>
      </c>
      <c r="M5085" s="3">
        <v>0</v>
      </c>
      <c r="N5085" s="3">
        <v>2</v>
      </c>
      <c r="O5085" s="3">
        <v>0</v>
      </c>
      <c r="P5085" s="3">
        <f t="shared" si="239"/>
        <v>6.4</v>
      </c>
      <c r="Q5085" s="3">
        <v>229</v>
      </c>
      <c r="R5085" s="3">
        <f t="shared" si="238"/>
        <v>2</v>
      </c>
      <c r="S5085" s="3">
        <v>4</v>
      </c>
      <c r="T5085" s="3">
        <f>IF(AND(H5085&lt;5,S5085&gt;=VLOOKUP(A5085,anni!$A$1:$O$32,6,0)),1,0)</f>
        <v>0</v>
      </c>
    </row>
    <row r="5086" spans="1:20" x14ac:dyDescent="0.3">
      <c r="A5086" s="3">
        <v>2000</v>
      </c>
      <c r="B5086" s="3">
        <v>276</v>
      </c>
      <c r="C5086" s="3" t="s">
        <v>47</v>
      </c>
      <c r="D5086" s="3" t="s">
        <v>81</v>
      </c>
      <c r="E5086" s="3" t="s">
        <v>81</v>
      </c>
      <c r="F5086" s="3">
        <v>3730</v>
      </c>
      <c r="G5086" s="3">
        <f t="shared" si="240"/>
        <v>2000</v>
      </c>
      <c r="H5086" s="4">
        <v>5</v>
      </c>
      <c r="I5086" s="3" t="s">
        <v>36</v>
      </c>
      <c r="J5086" s="3">
        <v>0</v>
      </c>
      <c r="K5086" s="3">
        <v>1</v>
      </c>
      <c r="L5086" s="3">
        <v>4</v>
      </c>
      <c r="M5086" s="3">
        <v>1</v>
      </c>
      <c r="N5086" s="3">
        <v>0</v>
      </c>
      <c r="O5086" s="3">
        <v>1</v>
      </c>
      <c r="P5086" s="3">
        <f t="shared" si="239"/>
        <v>7</v>
      </c>
      <c r="Q5086" s="3">
        <v>174</v>
      </c>
      <c r="R5086" s="3">
        <f t="shared" si="238"/>
        <v>2</v>
      </c>
      <c r="S5086" s="3">
        <v>7</v>
      </c>
      <c r="T5086" s="3">
        <f>IF(AND(H5086&lt;5,S5086&gt;=VLOOKUP(A5086,anni!$A$1:$O$32,6,0)),1,0)</f>
        <v>0</v>
      </c>
    </row>
    <row r="5087" spans="1:20" x14ac:dyDescent="0.3">
      <c r="A5087" s="3">
        <v>2000</v>
      </c>
      <c r="B5087" s="3">
        <v>277</v>
      </c>
      <c r="C5087" s="3" t="s">
        <v>69</v>
      </c>
      <c r="D5087" s="3" t="s">
        <v>76</v>
      </c>
      <c r="E5087" s="3" t="s">
        <v>76</v>
      </c>
      <c r="F5087" s="3">
        <v>3873</v>
      </c>
      <c r="G5087" s="3">
        <f t="shared" si="240"/>
        <v>2000</v>
      </c>
      <c r="H5087" s="4">
        <v>5</v>
      </c>
      <c r="I5087" s="3" t="s">
        <v>36</v>
      </c>
      <c r="J5087" s="3">
        <v>3</v>
      </c>
      <c r="K5087" s="3">
        <v>7</v>
      </c>
      <c r="L5087" s="3">
        <v>7</v>
      </c>
      <c r="M5087" s="3">
        <v>0</v>
      </c>
      <c r="N5087" s="3">
        <v>0</v>
      </c>
      <c r="O5087" s="3">
        <v>2</v>
      </c>
      <c r="P5087" s="3">
        <f t="shared" si="239"/>
        <v>19</v>
      </c>
      <c r="Q5087" s="3">
        <v>36</v>
      </c>
      <c r="R5087" s="3">
        <f t="shared" si="238"/>
        <v>1</v>
      </c>
      <c r="S5087" s="3">
        <v>19</v>
      </c>
      <c r="T5087" s="3">
        <f>IF(AND(H5087&lt;5,S5087&gt;=VLOOKUP(A5087,anni!$A$1:$O$32,6,0)),1,0)</f>
        <v>0</v>
      </c>
    </row>
    <row r="5088" spans="1:20" x14ac:dyDescent="0.3">
      <c r="A5088" s="3">
        <v>2000</v>
      </c>
      <c r="B5088" s="3">
        <v>278</v>
      </c>
      <c r="C5088" s="3" t="s">
        <v>69</v>
      </c>
      <c r="D5088" s="3" t="s">
        <v>76</v>
      </c>
      <c r="E5088" s="3" t="s">
        <v>76</v>
      </c>
      <c r="F5088" s="3">
        <v>3772</v>
      </c>
      <c r="G5088" s="3">
        <f t="shared" si="240"/>
        <v>2000</v>
      </c>
      <c r="H5088" s="4">
        <v>4</v>
      </c>
      <c r="I5088" s="3" t="s">
        <v>36</v>
      </c>
      <c r="J5088" s="3">
        <v>6</v>
      </c>
      <c r="K5088" s="3">
        <v>5</v>
      </c>
      <c r="L5088" s="3">
        <v>7</v>
      </c>
      <c r="M5088" s="3">
        <v>7</v>
      </c>
      <c r="N5088" s="3">
        <v>3</v>
      </c>
      <c r="O5088" s="3">
        <v>1</v>
      </c>
      <c r="P5088" s="3">
        <f t="shared" si="239"/>
        <v>34.799999999999997</v>
      </c>
      <c r="Q5088" s="3">
        <v>5</v>
      </c>
      <c r="R5088" s="3">
        <f t="shared" si="238"/>
        <v>3</v>
      </c>
      <c r="S5088" s="3">
        <v>29</v>
      </c>
      <c r="T5088" s="3">
        <f>IF(AND(H5088&lt;5,S5088&gt;=VLOOKUP(A5088,anni!$A$1:$O$32,6,0)),1,0)</f>
        <v>0</v>
      </c>
    </row>
    <row r="5089" spans="1:20" x14ac:dyDescent="0.3">
      <c r="A5089" s="3">
        <v>2000</v>
      </c>
      <c r="B5089" s="3">
        <v>279</v>
      </c>
      <c r="C5089" s="3" t="s">
        <v>32</v>
      </c>
      <c r="D5089" s="3" t="s">
        <v>95</v>
      </c>
      <c r="E5089" s="3" t="s">
        <v>95</v>
      </c>
      <c r="F5089" s="3">
        <v>3874</v>
      </c>
      <c r="G5089" s="3">
        <f t="shared" si="240"/>
        <v>2000</v>
      </c>
      <c r="H5089" s="4">
        <v>5</v>
      </c>
      <c r="I5089" s="3" t="s">
        <v>36</v>
      </c>
      <c r="J5089" s="3">
        <v>4</v>
      </c>
      <c r="K5089" s="3">
        <v>0</v>
      </c>
      <c r="L5089" s="3">
        <v>4</v>
      </c>
      <c r="M5089" s="3">
        <v>0</v>
      </c>
      <c r="N5089" s="3">
        <v>0</v>
      </c>
      <c r="O5089" s="3">
        <v>0</v>
      </c>
      <c r="P5089" s="3">
        <f t="shared" si="239"/>
        <v>8</v>
      </c>
      <c r="Q5089" s="3">
        <v>155</v>
      </c>
      <c r="R5089" s="3">
        <f t="shared" ref="R5089:R5152" si="241">COUNTIF($F$609:$F$5991,F5089)</f>
        <v>1</v>
      </c>
      <c r="S5089" s="3">
        <v>8</v>
      </c>
      <c r="T5089" s="3">
        <f>IF(AND(H5089&lt;5,S5089&gt;=VLOOKUP(A5089,anni!$A$1:$O$32,6,0)),1,0)</f>
        <v>0</v>
      </c>
    </row>
    <row r="5090" spans="1:20" x14ac:dyDescent="0.3">
      <c r="A5090" s="3">
        <v>2000</v>
      </c>
      <c r="B5090" s="3">
        <v>280</v>
      </c>
      <c r="C5090" s="3" t="s">
        <v>86</v>
      </c>
      <c r="D5090" s="3" t="s">
        <v>125</v>
      </c>
      <c r="E5090" s="3" t="s">
        <v>125</v>
      </c>
      <c r="F5090" s="3">
        <v>3734</v>
      </c>
      <c r="G5090" s="3">
        <f t="shared" si="240"/>
        <v>2000</v>
      </c>
      <c r="H5090" s="4">
        <v>5</v>
      </c>
      <c r="I5090" s="3" t="s">
        <v>36</v>
      </c>
      <c r="J5090" s="3">
        <v>0</v>
      </c>
      <c r="K5090" s="3">
        <v>1</v>
      </c>
      <c r="L5090" s="3">
        <v>0</v>
      </c>
      <c r="M5090" s="3">
        <v>0</v>
      </c>
      <c r="N5090" s="3">
        <v>0</v>
      </c>
      <c r="O5090" s="3">
        <v>0</v>
      </c>
      <c r="P5090" s="3">
        <f t="shared" si="239"/>
        <v>1</v>
      </c>
      <c r="Q5090" s="3">
        <v>263</v>
      </c>
      <c r="R5090" s="3">
        <f t="shared" si="241"/>
        <v>2</v>
      </c>
      <c r="S5090" s="3">
        <v>1</v>
      </c>
      <c r="T5090" s="3">
        <f>IF(AND(H5090&lt;5,S5090&gt;=VLOOKUP(A5090,anni!$A$1:$O$32,6,0)),1,0)</f>
        <v>0</v>
      </c>
    </row>
    <row r="5091" spans="1:20" x14ac:dyDescent="0.3">
      <c r="A5091" s="3">
        <v>1999</v>
      </c>
      <c r="B5091" s="3">
        <v>1</v>
      </c>
      <c r="C5091" s="3" t="s">
        <v>79</v>
      </c>
      <c r="D5091" s="3" t="s">
        <v>80</v>
      </c>
      <c r="E5091" s="3" t="s">
        <v>80</v>
      </c>
      <c r="F5091" s="3">
        <v>3653</v>
      </c>
      <c r="G5091" s="3">
        <f t="shared" si="240"/>
        <v>1999</v>
      </c>
      <c r="H5091" s="4">
        <v>4</v>
      </c>
      <c r="I5091" s="3" t="s">
        <v>36</v>
      </c>
      <c r="J5091" s="3">
        <v>7</v>
      </c>
      <c r="K5091" s="3">
        <v>0</v>
      </c>
      <c r="L5091" s="3">
        <v>1</v>
      </c>
      <c r="M5091" s="3">
        <v>0</v>
      </c>
      <c r="N5091" s="3">
        <v>0</v>
      </c>
      <c r="O5091" s="3">
        <v>2</v>
      </c>
      <c r="P5091" s="3">
        <f t="shared" ref="P5091:P5154" si="242">IF(T5091=0,IF(S5091=-1,-1,S5091*HLOOKUP(H5091,$U$1:$Y$2,2,0)),0)</f>
        <v>12</v>
      </c>
      <c r="Q5091" s="3">
        <v>221</v>
      </c>
      <c r="R5091" s="3">
        <f t="shared" si="241"/>
        <v>2</v>
      </c>
      <c r="S5091" s="3">
        <v>10</v>
      </c>
      <c r="T5091" s="3">
        <f>IF(AND(H5091&lt;5,S5091&gt;=VLOOKUP(A5091,anni!$A$1:$O$32,6,0)),1,0)</f>
        <v>0</v>
      </c>
    </row>
    <row r="5092" spans="1:20" x14ac:dyDescent="0.3">
      <c r="A5092" s="3">
        <v>1999</v>
      </c>
      <c r="B5092" s="3">
        <v>2</v>
      </c>
      <c r="C5092" s="3" t="s">
        <v>45</v>
      </c>
      <c r="D5092" s="3" t="s">
        <v>49</v>
      </c>
      <c r="E5092" s="3" t="s">
        <v>49</v>
      </c>
      <c r="F5092" s="3">
        <v>3735</v>
      </c>
      <c r="G5092" s="3">
        <f t="shared" si="240"/>
        <v>1999</v>
      </c>
      <c r="H5092" s="4">
        <v>3</v>
      </c>
      <c r="I5092" s="3" t="s">
        <v>36</v>
      </c>
      <c r="J5092" s="3">
        <v>7</v>
      </c>
      <c r="K5092" s="3">
        <v>7</v>
      </c>
      <c r="L5092" s="3">
        <v>4</v>
      </c>
      <c r="M5092" s="3">
        <v>7</v>
      </c>
      <c r="N5092" s="3">
        <v>0</v>
      </c>
      <c r="O5092" s="3">
        <v>0</v>
      </c>
      <c r="P5092" s="3">
        <f t="shared" si="242"/>
        <v>35</v>
      </c>
      <c r="Q5092" s="3">
        <v>46</v>
      </c>
      <c r="R5092" s="3">
        <f t="shared" si="241"/>
        <v>1</v>
      </c>
      <c r="S5092" s="3">
        <v>25</v>
      </c>
      <c r="T5092" s="3">
        <f>IF(AND(H5092&lt;5,S5092&gt;=VLOOKUP(A5092,anni!$A$1:$O$32,6,0)),1,0)</f>
        <v>0</v>
      </c>
    </row>
    <row r="5093" spans="1:20" x14ac:dyDescent="0.3">
      <c r="A5093" s="3">
        <v>1999</v>
      </c>
      <c r="B5093" s="3">
        <v>3</v>
      </c>
      <c r="C5093" s="3" t="s">
        <v>29</v>
      </c>
      <c r="D5093" s="3" t="s">
        <v>114</v>
      </c>
      <c r="E5093" s="3" t="s">
        <v>114</v>
      </c>
      <c r="F5093" s="3">
        <v>3654</v>
      </c>
      <c r="G5093" s="3">
        <f t="shared" si="240"/>
        <v>1999</v>
      </c>
      <c r="H5093" s="4">
        <v>4</v>
      </c>
      <c r="I5093" s="3" t="s">
        <v>36</v>
      </c>
      <c r="J5093" s="3">
        <v>6</v>
      </c>
      <c r="K5093" s="3">
        <v>5</v>
      </c>
      <c r="L5093" s="3">
        <v>0</v>
      </c>
      <c r="M5093" s="3">
        <v>7</v>
      </c>
      <c r="N5093" s="3">
        <v>4</v>
      </c>
      <c r="O5093" s="3">
        <v>1</v>
      </c>
      <c r="P5093" s="3">
        <f t="shared" si="242"/>
        <v>27.599999999999998</v>
      </c>
      <c r="Q5093" s="3">
        <v>60</v>
      </c>
      <c r="R5093" s="3">
        <f t="shared" si="241"/>
        <v>2</v>
      </c>
      <c r="S5093" s="3">
        <v>23</v>
      </c>
      <c r="T5093" s="3">
        <f>IF(AND(H5093&lt;5,S5093&gt;=VLOOKUP(A5093,anni!$A$1:$O$32,6,0)),1,0)</f>
        <v>0</v>
      </c>
    </row>
    <row r="5094" spans="1:20" x14ac:dyDescent="0.3">
      <c r="A5094" s="3">
        <v>1999</v>
      </c>
      <c r="B5094" s="3">
        <v>4</v>
      </c>
      <c r="C5094" s="3" t="s">
        <v>39</v>
      </c>
      <c r="D5094" s="3" t="s">
        <v>40</v>
      </c>
      <c r="E5094" s="3" t="s">
        <v>40</v>
      </c>
      <c r="F5094" s="3">
        <v>3253</v>
      </c>
      <c r="G5094" s="3">
        <f t="shared" si="240"/>
        <v>1999</v>
      </c>
      <c r="H5094" s="4">
        <v>5</v>
      </c>
      <c r="I5094" s="3" t="s">
        <v>36</v>
      </c>
      <c r="J5094" s="3">
        <v>7</v>
      </c>
      <c r="K5094" s="3">
        <v>6</v>
      </c>
      <c r="L5094" s="3">
        <v>4</v>
      </c>
      <c r="M5094" s="3">
        <v>7</v>
      </c>
      <c r="N5094" s="3">
        <v>3</v>
      </c>
      <c r="O5094" s="3">
        <v>5</v>
      </c>
      <c r="P5094" s="3">
        <f t="shared" si="242"/>
        <v>32</v>
      </c>
      <c r="Q5094" s="3">
        <v>13</v>
      </c>
      <c r="R5094" s="3">
        <f t="shared" si="241"/>
        <v>3</v>
      </c>
      <c r="S5094" s="3">
        <v>32</v>
      </c>
      <c r="T5094" s="3">
        <f>IF(AND(H5094&lt;5,S5094&gt;=VLOOKUP(A5094,anni!$A$1:$O$32,6,0)),1,0)</f>
        <v>0</v>
      </c>
    </row>
    <row r="5095" spans="1:20" x14ac:dyDescent="0.3">
      <c r="A5095" s="3">
        <v>1999</v>
      </c>
      <c r="B5095" s="3">
        <v>5</v>
      </c>
      <c r="C5095" s="3" t="s">
        <v>34</v>
      </c>
      <c r="D5095" s="3" t="s">
        <v>41</v>
      </c>
      <c r="E5095" s="3" t="s">
        <v>41</v>
      </c>
      <c r="F5095" s="3">
        <v>3539</v>
      </c>
      <c r="G5095" s="3">
        <f t="shared" si="240"/>
        <v>1999</v>
      </c>
      <c r="H5095" s="4">
        <v>5</v>
      </c>
      <c r="I5095" s="3" t="s">
        <v>36</v>
      </c>
      <c r="J5095" s="3">
        <v>7</v>
      </c>
      <c r="K5095" s="3">
        <v>6</v>
      </c>
      <c r="L5095" s="3">
        <v>0</v>
      </c>
      <c r="M5095" s="3">
        <v>0</v>
      </c>
      <c r="N5095" s="3">
        <v>1</v>
      </c>
      <c r="O5095" s="3">
        <v>1</v>
      </c>
      <c r="P5095" s="3">
        <f t="shared" si="242"/>
        <v>15</v>
      </c>
      <c r="Q5095" s="3">
        <v>152</v>
      </c>
      <c r="R5095" s="3">
        <f t="shared" si="241"/>
        <v>1</v>
      </c>
      <c r="S5095" s="3">
        <v>15</v>
      </c>
      <c r="T5095" s="3">
        <f>IF(AND(H5095&lt;5,S5095&gt;=VLOOKUP(A5095,anni!$A$1:$O$32,6,0)),1,0)</f>
        <v>0</v>
      </c>
    </row>
    <row r="5096" spans="1:20" x14ac:dyDescent="0.3">
      <c r="A5096" s="3">
        <v>1999</v>
      </c>
      <c r="B5096" s="3">
        <v>6</v>
      </c>
      <c r="C5096" s="3" t="s">
        <v>53</v>
      </c>
      <c r="D5096" s="3" t="s">
        <v>113</v>
      </c>
      <c r="E5096" s="3" t="s">
        <v>113</v>
      </c>
      <c r="F5096" s="3">
        <v>3655</v>
      </c>
      <c r="G5096" s="3">
        <f t="shared" si="240"/>
        <v>1999</v>
      </c>
      <c r="H5096" s="4">
        <v>4</v>
      </c>
      <c r="I5096" s="3" t="s">
        <v>36</v>
      </c>
      <c r="J5096" s="3">
        <v>6</v>
      </c>
      <c r="K5096" s="3">
        <v>0</v>
      </c>
      <c r="L5096" s="3">
        <v>0</v>
      </c>
      <c r="M5096" s="3">
        <v>0</v>
      </c>
      <c r="N5096" s="3">
        <v>0</v>
      </c>
      <c r="O5096" s="3">
        <v>0</v>
      </c>
      <c r="P5096" s="3">
        <f t="shared" si="242"/>
        <v>7.1999999999999993</v>
      </c>
      <c r="Q5096" s="3">
        <v>267</v>
      </c>
      <c r="R5096" s="3">
        <f t="shared" si="241"/>
        <v>2</v>
      </c>
      <c r="S5096" s="3">
        <v>6</v>
      </c>
      <c r="T5096" s="3">
        <f>IF(AND(H5096&lt;5,S5096&gt;=VLOOKUP(A5096,anni!$A$1:$O$32,6,0)),1,0)</f>
        <v>0</v>
      </c>
    </row>
    <row r="5097" spans="1:20" x14ac:dyDescent="0.3">
      <c r="A5097" s="3">
        <v>1999</v>
      </c>
      <c r="B5097" s="3">
        <v>7</v>
      </c>
      <c r="C5097" s="3" t="s">
        <v>43</v>
      </c>
      <c r="D5097" s="3" t="s">
        <v>91</v>
      </c>
      <c r="E5097" s="3" t="s">
        <v>91</v>
      </c>
      <c r="F5097" s="3">
        <v>3656</v>
      </c>
      <c r="G5097" s="3">
        <f t="shared" si="240"/>
        <v>1999</v>
      </c>
      <c r="H5097" s="4">
        <v>4</v>
      </c>
      <c r="I5097" s="3" t="s">
        <v>36</v>
      </c>
      <c r="J5097" s="3">
        <v>5</v>
      </c>
      <c r="K5097" s="3">
        <v>0</v>
      </c>
      <c r="L5097" s="3">
        <v>0</v>
      </c>
      <c r="M5097" s="3">
        <v>0</v>
      </c>
      <c r="N5097" s="3">
        <v>0</v>
      </c>
      <c r="O5097" s="3">
        <v>1</v>
      </c>
      <c r="P5097" s="3">
        <f t="shared" si="242"/>
        <v>7.1999999999999993</v>
      </c>
      <c r="Q5097" s="3">
        <v>267</v>
      </c>
      <c r="R5097" s="3">
        <f t="shared" si="241"/>
        <v>1</v>
      </c>
      <c r="S5097" s="3">
        <v>6</v>
      </c>
      <c r="T5097" s="3">
        <f>IF(AND(H5097&lt;5,S5097&gt;=VLOOKUP(A5097,anni!$A$1:$O$32,6,0)),1,0)</f>
        <v>0</v>
      </c>
    </row>
    <row r="5098" spans="1:20" x14ac:dyDescent="0.3">
      <c r="A5098" s="3">
        <v>1999</v>
      </c>
      <c r="B5098" s="3">
        <v>8</v>
      </c>
      <c r="C5098" s="3" t="s">
        <v>37</v>
      </c>
      <c r="D5098" s="3" t="s">
        <v>38</v>
      </c>
      <c r="E5098" s="3" t="s">
        <v>38</v>
      </c>
      <c r="F5098" s="3">
        <v>3540</v>
      </c>
      <c r="G5098" s="3">
        <f t="shared" si="240"/>
        <v>1999</v>
      </c>
      <c r="H5098" s="4">
        <v>5</v>
      </c>
      <c r="I5098" s="3" t="s">
        <v>36</v>
      </c>
      <c r="J5098" s="3">
        <v>4</v>
      </c>
      <c r="K5098" s="3">
        <v>0</v>
      </c>
      <c r="L5098" s="3">
        <v>4</v>
      </c>
      <c r="M5098" s="3">
        <v>7</v>
      </c>
      <c r="N5098" s="3">
        <v>0</v>
      </c>
      <c r="O5098" s="3">
        <v>1</v>
      </c>
      <c r="P5098" s="3">
        <f t="shared" si="242"/>
        <v>16</v>
      </c>
      <c r="Q5098" s="3">
        <v>141</v>
      </c>
      <c r="R5098" s="3">
        <f t="shared" si="241"/>
        <v>1</v>
      </c>
      <c r="S5098" s="3">
        <v>16</v>
      </c>
      <c r="T5098" s="3">
        <f>IF(AND(H5098&lt;5,S5098&gt;=VLOOKUP(A5098,anni!$A$1:$O$32,6,0)),1,0)</f>
        <v>0</v>
      </c>
    </row>
    <row r="5099" spans="1:20" x14ac:dyDescent="0.3">
      <c r="A5099" s="3">
        <v>1999</v>
      </c>
      <c r="B5099" s="3">
        <v>9</v>
      </c>
      <c r="C5099" s="3" t="s">
        <v>39</v>
      </c>
      <c r="D5099" s="3" t="s">
        <v>40</v>
      </c>
      <c r="E5099" s="3" t="s">
        <v>40</v>
      </c>
      <c r="F5099" s="3">
        <v>3657</v>
      </c>
      <c r="G5099" s="3">
        <f t="shared" si="240"/>
        <v>1999</v>
      </c>
      <c r="H5099" s="4">
        <v>4</v>
      </c>
      <c r="I5099" s="3" t="s">
        <v>36</v>
      </c>
      <c r="J5099" s="3">
        <v>7</v>
      </c>
      <c r="K5099" s="3">
        <v>6</v>
      </c>
      <c r="L5099" s="3">
        <v>0</v>
      </c>
      <c r="M5099" s="3">
        <v>7</v>
      </c>
      <c r="N5099" s="3">
        <v>2</v>
      </c>
      <c r="O5099" s="3">
        <v>0</v>
      </c>
      <c r="P5099" s="3">
        <f t="shared" si="242"/>
        <v>26.4</v>
      </c>
      <c r="Q5099" s="3">
        <v>67</v>
      </c>
      <c r="R5099" s="3">
        <f t="shared" si="241"/>
        <v>1</v>
      </c>
      <c r="S5099" s="3">
        <v>22</v>
      </c>
      <c r="T5099" s="3">
        <f>IF(AND(H5099&lt;5,S5099&gt;=VLOOKUP(A5099,anni!$A$1:$O$32,6,0)),1,0)</f>
        <v>0</v>
      </c>
    </row>
    <row r="5100" spans="1:20" x14ac:dyDescent="0.3">
      <c r="A5100" s="3">
        <v>1999</v>
      </c>
      <c r="B5100" s="3">
        <v>10</v>
      </c>
      <c r="C5100" s="3" t="s">
        <v>34</v>
      </c>
      <c r="D5100" s="3" t="s">
        <v>41</v>
      </c>
      <c r="E5100" s="3" t="s">
        <v>41</v>
      </c>
      <c r="F5100" s="3">
        <v>3541</v>
      </c>
      <c r="G5100" s="3">
        <f t="shared" si="240"/>
        <v>1999</v>
      </c>
      <c r="H5100" s="4">
        <v>5</v>
      </c>
      <c r="I5100" s="3" t="s">
        <v>36</v>
      </c>
      <c r="J5100" s="3">
        <v>7</v>
      </c>
      <c r="K5100" s="3">
        <v>0</v>
      </c>
      <c r="L5100" s="3">
        <v>6</v>
      </c>
      <c r="M5100" s="3">
        <v>7</v>
      </c>
      <c r="N5100" s="3">
        <v>6</v>
      </c>
      <c r="O5100" s="3">
        <v>2</v>
      </c>
      <c r="P5100" s="3">
        <f t="shared" si="242"/>
        <v>28</v>
      </c>
      <c r="Q5100" s="3">
        <v>24</v>
      </c>
      <c r="R5100" s="3">
        <f t="shared" si="241"/>
        <v>1</v>
      </c>
      <c r="S5100" s="3">
        <v>28</v>
      </c>
      <c r="T5100" s="3">
        <f>IF(AND(H5100&lt;5,S5100&gt;=VLOOKUP(A5100,anni!$A$1:$O$32,6,0)),1,0)</f>
        <v>0</v>
      </c>
    </row>
    <row r="5101" spans="1:20" x14ac:dyDescent="0.3">
      <c r="A5101" s="3">
        <v>1999</v>
      </c>
      <c r="B5101" s="3">
        <v>11</v>
      </c>
      <c r="C5101" s="3" t="s">
        <v>69</v>
      </c>
      <c r="D5101" s="3" t="s">
        <v>78</v>
      </c>
      <c r="E5101" s="3" t="s">
        <v>78</v>
      </c>
      <c r="F5101" s="3">
        <v>3658</v>
      </c>
      <c r="G5101" s="3">
        <f t="shared" si="240"/>
        <v>1999</v>
      </c>
      <c r="H5101" s="4">
        <v>4</v>
      </c>
      <c r="I5101" s="3" t="s">
        <v>36</v>
      </c>
      <c r="J5101" s="3">
        <v>7</v>
      </c>
      <c r="K5101" s="3">
        <v>0</v>
      </c>
      <c r="L5101" s="3">
        <v>0</v>
      </c>
      <c r="M5101" s="3">
        <v>0</v>
      </c>
      <c r="N5101" s="3">
        <v>0</v>
      </c>
      <c r="O5101" s="3">
        <v>2</v>
      </c>
      <c r="P5101" s="3">
        <f t="shared" si="242"/>
        <v>10.799999999999999</v>
      </c>
      <c r="Q5101" s="3">
        <v>232</v>
      </c>
      <c r="R5101" s="3">
        <f t="shared" si="241"/>
        <v>1</v>
      </c>
      <c r="S5101" s="3">
        <v>9</v>
      </c>
      <c r="T5101" s="3">
        <f>IF(AND(H5101&lt;5,S5101&gt;=VLOOKUP(A5101,anni!$A$1:$O$32,6,0)),1,0)</f>
        <v>0</v>
      </c>
    </row>
    <row r="5102" spans="1:20" x14ac:dyDescent="0.3">
      <c r="A5102" s="3">
        <v>1999</v>
      </c>
      <c r="B5102" s="3">
        <v>12</v>
      </c>
      <c r="C5102" s="3" t="s">
        <v>101</v>
      </c>
      <c r="D5102" s="3" t="s">
        <v>104</v>
      </c>
      <c r="E5102" s="3" t="s">
        <v>104</v>
      </c>
      <c r="F5102" s="3">
        <v>3542</v>
      </c>
      <c r="G5102" s="3">
        <f t="shared" si="240"/>
        <v>1999</v>
      </c>
      <c r="H5102" s="4">
        <v>5</v>
      </c>
      <c r="I5102" s="3" t="s">
        <v>36</v>
      </c>
      <c r="J5102" s="3">
        <v>7</v>
      </c>
      <c r="K5102" s="3">
        <v>0</v>
      </c>
      <c r="L5102" s="3">
        <v>2</v>
      </c>
      <c r="M5102" s="3">
        <v>7</v>
      </c>
      <c r="N5102" s="3">
        <v>0</v>
      </c>
      <c r="O5102" s="3">
        <v>2</v>
      </c>
      <c r="P5102" s="3">
        <f t="shared" si="242"/>
        <v>18</v>
      </c>
      <c r="Q5102" s="3">
        <v>121</v>
      </c>
      <c r="R5102" s="3">
        <f t="shared" si="241"/>
        <v>1</v>
      </c>
      <c r="S5102" s="3">
        <v>18</v>
      </c>
      <c r="T5102" s="3">
        <f>IF(AND(H5102&lt;5,S5102&gt;=VLOOKUP(A5102,anni!$A$1:$O$32,6,0)),1,0)</f>
        <v>0</v>
      </c>
    </row>
    <row r="5103" spans="1:20" x14ac:dyDescent="0.3">
      <c r="A5103" s="3">
        <v>1999</v>
      </c>
      <c r="B5103" s="3">
        <v>13</v>
      </c>
      <c r="C5103" s="3" t="s">
        <v>79</v>
      </c>
      <c r="D5103" s="3" t="s">
        <v>84</v>
      </c>
      <c r="E5103" s="3" t="s">
        <v>84</v>
      </c>
      <c r="F5103" s="3">
        <v>3659</v>
      </c>
      <c r="G5103" s="3">
        <f t="shared" si="240"/>
        <v>1999</v>
      </c>
      <c r="H5103" s="4">
        <v>4</v>
      </c>
      <c r="I5103" s="3" t="s">
        <v>36</v>
      </c>
      <c r="J5103" s="3">
        <v>7</v>
      </c>
      <c r="K5103" s="3">
        <v>2</v>
      </c>
      <c r="L5103" s="3">
        <v>5</v>
      </c>
      <c r="M5103" s="3">
        <v>0</v>
      </c>
      <c r="N5103" s="3">
        <v>0</v>
      </c>
      <c r="O5103" s="3">
        <v>1</v>
      </c>
      <c r="P5103" s="3">
        <f t="shared" si="242"/>
        <v>18</v>
      </c>
      <c r="Q5103" s="3">
        <v>152</v>
      </c>
      <c r="R5103" s="3">
        <f t="shared" si="241"/>
        <v>1</v>
      </c>
      <c r="S5103" s="3">
        <v>15</v>
      </c>
      <c r="T5103" s="3">
        <f>IF(AND(H5103&lt;5,S5103&gt;=VLOOKUP(A5103,anni!$A$1:$O$32,6,0)),1,0)</f>
        <v>0</v>
      </c>
    </row>
    <row r="5104" spans="1:20" x14ac:dyDescent="0.3">
      <c r="A5104" s="3">
        <v>1999</v>
      </c>
      <c r="B5104" s="3">
        <v>14</v>
      </c>
      <c r="C5104" s="3" t="s">
        <v>56</v>
      </c>
      <c r="D5104" s="3" t="s">
        <v>57</v>
      </c>
      <c r="E5104" s="3" t="s">
        <v>57</v>
      </c>
      <c r="F5104" s="3">
        <v>3543</v>
      </c>
      <c r="G5104" s="3">
        <f t="shared" si="240"/>
        <v>1999</v>
      </c>
      <c r="H5104" s="4">
        <v>5</v>
      </c>
      <c r="I5104" s="3" t="s">
        <v>36</v>
      </c>
      <c r="J5104" s="3">
        <v>6</v>
      </c>
      <c r="K5104" s="3">
        <v>0</v>
      </c>
      <c r="L5104" s="3">
        <v>6</v>
      </c>
      <c r="M5104" s="3">
        <v>7</v>
      </c>
      <c r="N5104" s="3">
        <v>1</v>
      </c>
      <c r="O5104" s="3">
        <v>1</v>
      </c>
      <c r="P5104" s="3">
        <f t="shared" si="242"/>
        <v>21</v>
      </c>
      <c r="Q5104" s="3">
        <v>84</v>
      </c>
      <c r="R5104" s="3">
        <f t="shared" si="241"/>
        <v>1</v>
      </c>
      <c r="S5104" s="3">
        <v>21</v>
      </c>
      <c r="T5104" s="3">
        <f>IF(AND(H5104&lt;5,S5104&gt;=VLOOKUP(A5104,anni!$A$1:$O$32,6,0)),1,0)</f>
        <v>0</v>
      </c>
    </row>
    <row r="5105" spans="1:20" x14ac:dyDescent="0.3">
      <c r="A5105" s="3">
        <v>1999</v>
      </c>
      <c r="B5105" s="3">
        <v>15</v>
      </c>
      <c r="C5105" s="3" t="s">
        <v>101</v>
      </c>
      <c r="D5105" s="3" t="s">
        <v>102</v>
      </c>
      <c r="E5105" s="3" t="s">
        <v>102</v>
      </c>
      <c r="F5105" s="3">
        <v>3660</v>
      </c>
      <c r="G5105" s="3">
        <f t="shared" si="240"/>
        <v>1999</v>
      </c>
      <c r="H5105" s="4">
        <v>4</v>
      </c>
      <c r="I5105" s="3" t="s">
        <v>36</v>
      </c>
      <c r="J5105" s="3">
        <v>7</v>
      </c>
      <c r="K5105" s="3">
        <v>7</v>
      </c>
      <c r="L5105" s="3">
        <v>0</v>
      </c>
      <c r="M5105" s="3">
        <v>7</v>
      </c>
      <c r="N5105" s="3">
        <v>0</v>
      </c>
      <c r="O5105" s="3">
        <v>1</v>
      </c>
      <c r="P5105" s="3">
        <f t="shared" si="242"/>
        <v>26.4</v>
      </c>
      <c r="Q5105" s="3">
        <v>67</v>
      </c>
      <c r="R5105" s="3">
        <f t="shared" si="241"/>
        <v>1</v>
      </c>
      <c r="S5105" s="3">
        <v>22</v>
      </c>
      <c r="T5105" s="3">
        <f>IF(AND(H5105&lt;5,S5105&gt;=VLOOKUP(A5105,anni!$A$1:$O$32,6,0)),1,0)</f>
        <v>0</v>
      </c>
    </row>
    <row r="5106" spans="1:20" x14ac:dyDescent="0.3">
      <c r="A5106" s="3">
        <v>1999</v>
      </c>
      <c r="B5106" s="3">
        <v>16</v>
      </c>
      <c r="C5106" s="3" t="s">
        <v>50</v>
      </c>
      <c r="D5106" s="3" t="s">
        <v>51</v>
      </c>
      <c r="E5106" s="3" t="s">
        <v>51</v>
      </c>
      <c r="F5106" s="3">
        <v>3736</v>
      </c>
      <c r="G5106" s="3">
        <f t="shared" si="240"/>
        <v>1999</v>
      </c>
      <c r="H5106" s="4">
        <v>3</v>
      </c>
      <c r="I5106" s="3" t="s">
        <v>36</v>
      </c>
      <c r="J5106" s="3">
        <v>7</v>
      </c>
      <c r="K5106" s="3">
        <v>3</v>
      </c>
      <c r="L5106" s="3">
        <v>6</v>
      </c>
      <c r="M5106" s="3">
        <v>0</v>
      </c>
      <c r="N5106" s="3">
        <v>0</v>
      </c>
      <c r="O5106" s="3">
        <v>3</v>
      </c>
      <c r="P5106" s="3">
        <f t="shared" si="242"/>
        <v>26.599999999999998</v>
      </c>
      <c r="Q5106" s="3">
        <v>110</v>
      </c>
      <c r="R5106" s="3">
        <f t="shared" si="241"/>
        <v>3</v>
      </c>
      <c r="S5106" s="3">
        <v>19</v>
      </c>
      <c r="T5106" s="3">
        <f>IF(AND(H5106&lt;5,S5106&gt;=VLOOKUP(A5106,anni!$A$1:$O$32,6,0)),1,0)</f>
        <v>0</v>
      </c>
    </row>
    <row r="5107" spans="1:20" x14ac:dyDescent="0.3">
      <c r="A5107" s="3">
        <v>1999</v>
      </c>
      <c r="B5107" s="3">
        <v>17</v>
      </c>
      <c r="C5107" s="3" t="s">
        <v>43</v>
      </c>
      <c r="D5107" s="3" t="s">
        <v>92</v>
      </c>
      <c r="E5107" s="3" t="s">
        <v>92</v>
      </c>
      <c r="F5107" s="3">
        <v>3737</v>
      </c>
      <c r="G5107" s="3">
        <f t="shared" si="240"/>
        <v>1999</v>
      </c>
      <c r="H5107" s="4">
        <v>3</v>
      </c>
      <c r="I5107" s="3" t="s">
        <v>36</v>
      </c>
      <c r="J5107" s="3">
        <v>7</v>
      </c>
      <c r="K5107" s="3">
        <v>0</v>
      </c>
      <c r="L5107" s="3">
        <v>3</v>
      </c>
      <c r="M5107" s="3">
        <v>6</v>
      </c>
      <c r="N5107" s="3">
        <v>3</v>
      </c>
      <c r="O5107" s="3">
        <v>1</v>
      </c>
      <c r="P5107" s="3">
        <f t="shared" si="242"/>
        <v>28</v>
      </c>
      <c r="Q5107" s="3">
        <v>95</v>
      </c>
      <c r="R5107" s="3">
        <f t="shared" si="241"/>
        <v>2</v>
      </c>
      <c r="S5107" s="3">
        <v>20</v>
      </c>
      <c r="T5107" s="3">
        <f>IF(AND(H5107&lt;5,S5107&gt;=VLOOKUP(A5107,anni!$A$1:$O$32,6,0)),1,0)</f>
        <v>0</v>
      </c>
    </row>
    <row r="5108" spans="1:20" x14ac:dyDescent="0.3">
      <c r="A5108" s="3">
        <v>1999</v>
      </c>
      <c r="B5108" s="3">
        <v>18</v>
      </c>
      <c r="C5108" s="3" t="s">
        <v>69</v>
      </c>
      <c r="D5108" s="3" t="s">
        <v>90</v>
      </c>
      <c r="E5108" s="3" t="s">
        <v>90</v>
      </c>
      <c r="F5108" s="3">
        <v>3544</v>
      </c>
      <c r="G5108" s="3">
        <f t="shared" si="240"/>
        <v>1999</v>
      </c>
      <c r="H5108" s="4">
        <v>5</v>
      </c>
      <c r="I5108" s="3" t="s">
        <v>36</v>
      </c>
      <c r="J5108" s="3">
        <v>5</v>
      </c>
      <c r="K5108" s="3">
        <v>6</v>
      </c>
      <c r="L5108" s="3">
        <v>0</v>
      </c>
      <c r="M5108" s="3">
        <v>7</v>
      </c>
      <c r="N5108" s="3">
        <v>1</v>
      </c>
      <c r="O5108" s="3">
        <v>1</v>
      </c>
      <c r="P5108" s="3">
        <f t="shared" si="242"/>
        <v>20</v>
      </c>
      <c r="Q5108" s="3">
        <v>95</v>
      </c>
      <c r="R5108" s="3">
        <f t="shared" si="241"/>
        <v>1</v>
      </c>
      <c r="S5108" s="3">
        <v>20</v>
      </c>
      <c r="T5108" s="3">
        <f>IF(AND(H5108&lt;5,S5108&gt;=VLOOKUP(A5108,anni!$A$1:$O$32,6,0)),1,0)</f>
        <v>0</v>
      </c>
    </row>
    <row r="5109" spans="1:20" x14ac:dyDescent="0.3">
      <c r="A5109" s="3">
        <v>1999</v>
      </c>
      <c r="B5109" s="3">
        <v>19</v>
      </c>
      <c r="C5109" s="3" t="s">
        <v>47</v>
      </c>
      <c r="D5109" s="3" t="s">
        <v>118</v>
      </c>
      <c r="E5109" s="3" t="s">
        <v>118</v>
      </c>
      <c r="F5109" s="3">
        <v>3661</v>
      </c>
      <c r="G5109" s="3">
        <f t="shared" si="240"/>
        <v>1999</v>
      </c>
      <c r="H5109" s="4">
        <v>4</v>
      </c>
      <c r="I5109" s="3" t="s">
        <v>36</v>
      </c>
      <c r="J5109" s="3">
        <v>2</v>
      </c>
      <c r="K5109" s="3">
        <v>0</v>
      </c>
      <c r="L5109" s="3">
        <v>5</v>
      </c>
      <c r="M5109" s="3">
        <v>0</v>
      </c>
      <c r="N5109" s="3">
        <v>0</v>
      </c>
      <c r="O5109" s="3">
        <v>0</v>
      </c>
      <c r="P5109" s="3">
        <f t="shared" si="242"/>
        <v>8.4</v>
      </c>
      <c r="Q5109" s="3">
        <v>255</v>
      </c>
      <c r="R5109" s="3">
        <f t="shared" si="241"/>
        <v>1</v>
      </c>
      <c r="S5109" s="3">
        <v>7</v>
      </c>
      <c r="T5109" s="3">
        <f>IF(AND(H5109&lt;5,S5109&gt;=VLOOKUP(A5109,anni!$A$1:$O$32,6,0)),1,0)</f>
        <v>0</v>
      </c>
    </row>
    <row r="5110" spans="1:20" x14ac:dyDescent="0.3">
      <c r="A5110" s="3">
        <v>1999</v>
      </c>
      <c r="B5110" s="3">
        <v>20</v>
      </c>
      <c r="C5110" s="3" t="s">
        <v>37</v>
      </c>
      <c r="D5110" s="3" t="s">
        <v>55</v>
      </c>
      <c r="E5110" s="3" t="s">
        <v>55</v>
      </c>
      <c r="F5110" s="3">
        <v>3662</v>
      </c>
      <c r="G5110" s="3">
        <f t="shared" si="240"/>
        <v>1999</v>
      </c>
      <c r="H5110" s="4">
        <v>4</v>
      </c>
      <c r="I5110" s="3" t="s">
        <v>36</v>
      </c>
      <c r="J5110" s="3">
        <v>7</v>
      </c>
      <c r="K5110" s="3">
        <v>0</v>
      </c>
      <c r="L5110" s="3">
        <v>3</v>
      </c>
      <c r="M5110" s="3">
        <v>0</v>
      </c>
      <c r="N5110" s="3">
        <v>4</v>
      </c>
      <c r="O5110" s="3">
        <v>1</v>
      </c>
      <c r="P5110" s="3">
        <f t="shared" si="242"/>
        <v>18</v>
      </c>
      <c r="Q5110" s="3">
        <v>152</v>
      </c>
      <c r="R5110" s="3">
        <f t="shared" si="241"/>
        <v>2</v>
      </c>
      <c r="S5110" s="3">
        <v>15</v>
      </c>
      <c r="T5110" s="3">
        <f>IF(AND(H5110&lt;5,S5110&gt;=VLOOKUP(A5110,anni!$A$1:$O$32,6,0)),1,0)</f>
        <v>0</v>
      </c>
    </row>
    <row r="5111" spans="1:20" x14ac:dyDescent="0.3">
      <c r="A5111" s="3">
        <v>1999</v>
      </c>
      <c r="B5111" s="3">
        <v>21</v>
      </c>
      <c r="C5111" s="3" t="s">
        <v>59</v>
      </c>
      <c r="D5111" s="3" t="s">
        <v>60</v>
      </c>
      <c r="E5111" s="3" t="s">
        <v>60</v>
      </c>
      <c r="F5111" s="3">
        <v>3435</v>
      </c>
      <c r="G5111" s="3">
        <f t="shared" si="240"/>
        <v>1999</v>
      </c>
      <c r="H5111" s="4">
        <v>5</v>
      </c>
      <c r="I5111" s="3" t="s">
        <v>36</v>
      </c>
      <c r="J5111" s="3">
        <v>7</v>
      </c>
      <c r="K5111" s="3">
        <v>7</v>
      </c>
      <c r="L5111" s="3">
        <v>5</v>
      </c>
      <c r="M5111" s="3">
        <v>7</v>
      </c>
      <c r="N5111" s="3">
        <v>6</v>
      </c>
      <c r="O5111" s="3">
        <v>2</v>
      </c>
      <c r="P5111" s="3">
        <f t="shared" si="242"/>
        <v>34</v>
      </c>
      <c r="Q5111" s="3">
        <v>7</v>
      </c>
      <c r="R5111" s="3">
        <f t="shared" si="241"/>
        <v>2</v>
      </c>
      <c r="S5111" s="3">
        <v>34</v>
      </c>
      <c r="T5111" s="3">
        <f>IF(AND(H5111&lt;5,S5111&gt;=VLOOKUP(A5111,anni!$A$1:$O$32,6,0)),1,0)</f>
        <v>0</v>
      </c>
    </row>
    <row r="5112" spans="1:20" x14ac:dyDescent="0.3">
      <c r="A5112" s="3">
        <v>1999</v>
      </c>
      <c r="B5112" s="3">
        <v>22</v>
      </c>
      <c r="C5112" s="3" t="s">
        <v>69</v>
      </c>
      <c r="D5112" s="3" t="s">
        <v>70</v>
      </c>
      <c r="E5112" s="3" t="s">
        <v>70</v>
      </c>
      <c r="F5112" s="3">
        <v>3545</v>
      </c>
      <c r="G5112" s="3">
        <f t="shared" si="240"/>
        <v>1999</v>
      </c>
      <c r="H5112" s="4">
        <v>5</v>
      </c>
      <c r="I5112" s="3" t="s">
        <v>36</v>
      </c>
      <c r="J5112" s="3">
        <v>7</v>
      </c>
      <c r="K5112" s="3">
        <v>4</v>
      </c>
      <c r="L5112" s="3">
        <v>4</v>
      </c>
      <c r="M5112" s="3">
        <v>7</v>
      </c>
      <c r="N5112" s="3">
        <v>3</v>
      </c>
      <c r="O5112" s="3">
        <v>1</v>
      </c>
      <c r="P5112" s="3">
        <f t="shared" si="242"/>
        <v>26</v>
      </c>
      <c r="Q5112" s="3">
        <v>35</v>
      </c>
      <c r="R5112" s="3">
        <f t="shared" si="241"/>
        <v>1</v>
      </c>
      <c r="S5112" s="3">
        <v>26</v>
      </c>
      <c r="T5112" s="3">
        <f>IF(AND(H5112&lt;5,S5112&gt;=VLOOKUP(A5112,anni!$A$1:$O$32,6,0)),1,0)</f>
        <v>0</v>
      </c>
    </row>
    <row r="5113" spans="1:20" x14ac:dyDescent="0.3">
      <c r="A5113" s="3">
        <v>1999</v>
      </c>
      <c r="B5113" s="3">
        <v>23</v>
      </c>
      <c r="C5113" s="3" t="s">
        <v>34</v>
      </c>
      <c r="D5113" s="3" t="s">
        <v>103</v>
      </c>
      <c r="E5113" s="3" t="s">
        <v>103</v>
      </c>
      <c r="F5113" s="3">
        <v>3257</v>
      </c>
      <c r="G5113" s="3">
        <f t="shared" si="240"/>
        <v>1999</v>
      </c>
      <c r="H5113" s="4">
        <v>5</v>
      </c>
      <c r="I5113" s="3" t="s">
        <v>36</v>
      </c>
      <c r="J5113" s="3">
        <v>4</v>
      </c>
      <c r="K5113" s="3">
        <v>5</v>
      </c>
      <c r="L5113" s="3">
        <v>6</v>
      </c>
      <c r="M5113" s="3">
        <v>7</v>
      </c>
      <c r="N5113" s="3">
        <v>2</v>
      </c>
      <c r="O5113" s="3">
        <v>3</v>
      </c>
      <c r="P5113" s="3">
        <f t="shared" si="242"/>
        <v>27</v>
      </c>
      <c r="Q5113" s="3">
        <v>32</v>
      </c>
      <c r="R5113" s="3">
        <f t="shared" si="241"/>
        <v>3</v>
      </c>
      <c r="S5113" s="3">
        <v>27</v>
      </c>
      <c r="T5113" s="3">
        <f>IF(AND(H5113&lt;5,S5113&gt;=VLOOKUP(A5113,anni!$A$1:$O$32,6,0)),1,0)</f>
        <v>0</v>
      </c>
    </row>
    <row r="5114" spans="1:20" x14ac:dyDescent="0.3">
      <c r="A5114" s="3">
        <v>1999</v>
      </c>
      <c r="B5114" s="3">
        <v>24</v>
      </c>
      <c r="C5114" s="3" t="s">
        <v>56</v>
      </c>
      <c r="D5114" s="3" t="s">
        <v>71</v>
      </c>
      <c r="E5114" s="3" t="s">
        <v>71</v>
      </c>
      <c r="F5114" s="3">
        <v>3505</v>
      </c>
      <c r="G5114" s="3">
        <f t="shared" si="240"/>
        <v>1999</v>
      </c>
      <c r="H5114" s="4">
        <v>4</v>
      </c>
      <c r="I5114" s="3" t="s">
        <v>36</v>
      </c>
      <c r="J5114" s="3">
        <v>7</v>
      </c>
      <c r="K5114" s="3">
        <v>7</v>
      </c>
      <c r="L5114" s="3">
        <v>7</v>
      </c>
      <c r="M5114" s="3">
        <v>7</v>
      </c>
      <c r="N5114" s="3">
        <v>1</v>
      </c>
      <c r="O5114" s="3">
        <v>1</v>
      </c>
      <c r="P5114" s="3">
        <f t="shared" si="242"/>
        <v>36</v>
      </c>
      <c r="Q5114" s="3">
        <v>17</v>
      </c>
      <c r="R5114" s="3">
        <f t="shared" si="241"/>
        <v>3</v>
      </c>
      <c r="S5114" s="3">
        <v>30</v>
      </c>
      <c r="T5114" s="3">
        <f>IF(AND(H5114&lt;5,S5114&gt;=VLOOKUP(A5114,anni!$A$1:$O$32,6,0)),1,0)</f>
        <v>0</v>
      </c>
    </row>
    <row r="5115" spans="1:20" x14ac:dyDescent="0.3">
      <c r="A5115" s="3">
        <v>1999</v>
      </c>
      <c r="B5115" s="3">
        <v>25</v>
      </c>
      <c r="C5115" s="3" t="s">
        <v>39</v>
      </c>
      <c r="D5115" s="3" t="s">
        <v>65</v>
      </c>
      <c r="E5115" s="3" t="s">
        <v>65</v>
      </c>
      <c r="F5115" s="3">
        <v>3258</v>
      </c>
      <c r="G5115" s="3">
        <f t="shared" si="240"/>
        <v>1999</v>
      </c>
      <c r="H5115" s="4">
        <v>5</v>
      </c>
      <c r="I5115" s="3" t="s">
        <v>36</v>
      </c>
      <c r="J5115" s="3">
        <v>7</v>
      </c>
      <c r="K5115" s="3">
        <v>0</v>
      </c>
      <c r="L5115" s="3">
        <v>4</v>
      </c>
      <c r="M5115" s="3">
        <v>7</v>
      </c>
      <c r="N5115" s="3">
        <v>1</v>
      </c>
      <c r="O5115" s="3">
        <v>1</v>
      </c>
      <c r="P5115" s="3">
        <f t="shared" si="242"/>
        <v>20</v>
      </c>
      <c r="Q5115" s="3">
        <v>95</v>
      </c>
      <c r="R5115" s="3">
        <f t="shared" si="241"/>
        <v>3</v>
      </c>
      <c r="S5115" s="3">
        <v>20</v>
      </c>
      <c r="T5115" s="3">
        <f>IF(AND(H5115&lt;5,S5115&gt;=VLOOKUP(A5115,anni!$A$1:$O$32,6,0)),1,0)</f>
        <v>0</v>
      </c>
    </row>
    <row r="5116" spans="1:20" x14ac:dyDescent="0.3">
      <c r="A5116" s="3">
        <v>1999</v>
      </c>
      <c r="B5116" s="3">
        <v>26</v>
      </c>
      <c r="C5116" s="3" t="s">
        <v>47</v>
      </c>
      <c r="D5116" s="3" t="s">
        <v>121</v>
      </c>
      <c r="E5116" s="3" t="s">
        <v>121</v>
      </c>
      <c r="F5116" s="3">
        <v>3546</v>
      </c>
      <c r="G5116" s="3">
        <f t="shared" si="240"/>
        <v>1999</v>
      </c>
      <c r="H5116" s="4">
        <v>5</v>
      </c>
      <c r="I5116" s="3" t="s">
        <v>36</v>
      </c>
      <c r="J5116" s="3">
        <v>6</v>
      </c>
      <c r="K5116" s="3">
        <v>0</v>
      </c>
      <c r="L5116" s="3">
        <v>7</v>
      </c>
      <c r="M5116" s="3">
        <v>0</v>
      </c>
      <c r="N5116" s="3">
        <v>0</v>
      </c>
      <c r="O5116" s="3">
        <v>3</v>
      </c>
      <c r="P5116" s="3">
        <f t="shared" si="242"/>
        <v>16</v>
      </c>
      <c r="Q5116" s="3">
        <v>141</v>
      </c>
      <c r="R5116" s="3">
        <f t="shared" si="241"/>
        <v>1</v>
      </c>
      <c r="S5116" s="3">
        <v>16</v>
      </c>
      <c r="T5116" s="3">
        <f>IF(AND(H5116&lt;5,S5116&gt;=VLOOKUP(A5116,anni!$A$1:$O$32,6,0)),1,0)</f>
        <v>0</v>
      </c>
    </row>
    <row r="5117" spans="1:20" x14ac:dyDescent="0.3">
      <c r="A5117" s="3">
        <v>1999</v>
      </c>
      <c r="B5117" s="3">
        <v>27</v>
      </c>
      <c r="C5117" s="3" t="s">
        <v>47</v>
      </c>
      <c r="D5117" s="3" t="s">
        <v>118</v>
      </c>
      <c r="E5117" s="3" t="s">
        <v>118</v>
      </c>
      <c r="F5117" s="3">
        <v>3547</v>
      </c>
      <c r="G5117" s="3">
        <f t="shared" si="240"/>
        <v>1999</v>
      </c>
      <c r="H5117" s="4">
        <v>5</v>
      </c>
      <c r="I5117" s="3" t="s">
        <v>36</v>
      </c>
      <c r="J5117" s="3">
        <v>1</v>
      </c>
      <c r="K5117" s="3">
        <v>0</v>
      </c>
      <c r="L5117" s="3">
        <v>0</v>
      </c>
      <c r="M5117" s="3">
        <v>0</v>
      </c>
      <c r="N5117" s="3">
        <v>0</v>
      </c>
      <c r="O5117" s="3">
        <v>1</v>
      </c>
      <c r="P5117" s="3">
        <f t="shared" si="242"/>
        <v>2</v>
      </c>
      <c r="Q5117" s="3">
        <v>284</v>
      </c>
      <c r="R5117" s="3">
        <f t="shared" si="241"/>
        <v>1</v>
      </c>
      <c r="S5117" s="3">
        <v>2</v>
      </c>
      <c r="T5117" s="3">
        <f>IF(AND(H5117&lt;5,S5117&gt;=VLOOKUP(A5117,anni!$A$1:$O$32,6,0)),1,0)</f>
        <v>0</v>
      </c>
    </row>
    <row r="5118" spans="1:20" x14ac:dyDescent="0.3">
      <c r="A5118" s="3">
        <v>1999</v>
      </c>
      <c r="B5118" s="3">
        <v>28</v>
      </c>
      <c r="C5118" s="3" t="s">
        <v>69</v>
      </c>
      <c r="D5118" s="3" t="s">
        <v>72</v>
      </c>
      <c r="E5118" s="3" t="s">
        <v>72</v>
      </c>
      <c r="F5118" s="3">
        <v>3548</v>
      </c>
      <c r="G5118" s="3">
        <f t="shared" si="240"/>
        <v>1999</v>
      </c>
      <c r="H5118" s="4">
        <v>5</v>
      </c>
      <c r="I5118" s="3" t="s">
        <v>36</v>
      </c>
      <c r="J5118" s="3">
        <v>5</v>
      </c>
      <c r="K5118" s="3">
        <v>5</v>
      </c>
      <c r="L5118" s="3">
        <v>6</v>
      </c>
      <c r="M5118" s="3">
        <v>5</v>
      </c>
      <c r="N5118" s="3">
        <v>0</v>
      </c>
      <c r="O5118" s="3">
        <v>3</v>
      </c>
      <c r="P5118" s="3">
        <f t="shared" si="242"/>
        <v>24</v>
      </c>
      <c r="Q5118" s="3">
        <v>54</v>
      </c>
      <c r="R5118" s="3">
        <f t="shared" si="241"/>
        <v>1</v>
      </c>
      <c r="S5118" s="3">
        <v>24</v>
      </c>
      <c r="T5118" s="3">
        <f>IF(AND(H5118&lt;5,S5118&gt;=VLOOKUP(A5118,anni!$A$1:$O$32,6,0)),1,0)</f>
        <v>0</v>
      </c>
    </row>
    <row r="5119" spans="1:20" x14ac:dyDescent="0.3">
      <c r="A5119" s="3">
        <v>1999</v>
      </c>
      <c r="B5119" s="3">
        <v>29</v>
      </c>
      <c r="C5119" s="3" t="s">
        <v>69</v>
      </c>
      <c r="D5119" s="3" t="s">
        <v>70</v>
      </c>
      <c r="E5119" s="3" t="s">
        <v>70</v>
      </c>
      <c r="F5119" s="3">
        <v>3663</v>
      </c>
      <c r="G5119" s="3">
        <f t="shared" si="240"/>
        <v>1999</v>
      </c>
      <c r="H5119" s="4">
        <v>4</v>
      </c>
      <c r="I5119" s="3" t="s">
        <v>36</v>
      </c>
      <c r="J5119" s="3">
        <v>7</v>
      </c>
      <c r="K5119" s="3">
        <v>1</v>
      </c>
      <c r="L5119" s="3">
        <v>1</v>
      </c>
      <c r="M5119" s="3">
        <v>0</v>
      </c>
      <c r="N5119" s="3">
        <v>3</v>
      </c>
      <c r="O5119" s="3">
        <v>0</v>
      </c>
      <c r="P5119" s="3">
        <f t="shared" si="242"/>
        <v>14.399999999999999</v>
      </c>
      <c r="Q5119" s="3">
        <v>190</v>
      </c>
      <c r="R5119" s="3">
        <f t="shared" si="241"/>
        <v>1</v>
      </c>
      <c r="S5119" s="3">
        <v>12</v>
      </c>
      <c r="T5119" s="3">
        <f>IF(AND(H5119&lt;5,S5119&gt;=VLOOKUP(A5119,anni!$A$1:$O$32,6,0)),1,0)</f>
        <v>0</v>
      </c>
    </row>
    <row r="5120" spans="1:20" x14ac:dyDescent="0.3">
      <c r="A5120" s="3">
        <v>1999</v>
      </c>
      <c r="B5120" s="3">
        <v>30</v>
      </c>
      <c r="C5120" s="3" t="s">
        <v>29</v>
      </c>
      <c r="D5120" s="3" t="s">
        <v>114</v>
      </c>
      <c r="E5120" s="3" t="s">
        <v>114</v>
      </c>
      <c r="F5120" s="3">
        <v>3664</v>
      </c>
      <c r="G5120" s="3">
        <f t="shared" si="240"/>
        <v>1999</v>
      </c>
      <c r="H5120" s="4">
        <v>4</v>
      </c>
      <c r="I5120" s="3" t="s">
        <v>36</v>
      </c>
      <c r="J5120" s="3">
        <v>0</v>
      </c>
      <c r="K5120" s="3">
        <v>0</v>
      </c>
      <c r="L5120" s="3">
        <v>0</v>
      </c>
      <c r="M5120" s="3">
        <v>1</v>
      </c>
      <c r="N5120" s="3">
        <v>0</v>
      </c>
      <c r="O5120" s="3">
        <v>1</v>
      </c>
      <c r="P5120" s="3">
        <f t="shared" si="242"/>
        <v>2.4</v>
      </c>
      <c r="Q5120" s="3">
        <v>284</v>
      </c>
      <c r="R5120" s="3">
        <f t="shared" si="241"/>
        <v>2</v>
      </c>
      <c r="S5120" s="3">
        <v>2</v>
      </c>
      <c r="T5120" s="3">
        <f>IF(AND(H5120&lt;5,S5120&gt;=VLOOKUP(A5120,anni!$A$1:$O$32,6,0)),1,0)</f>
        <v>0</v>
      </c>
    </row>
    <row r="5121" spans="1:20" x14ac:dyDescent="0.3">
      <c r="A5121" s="3">
        <v>1999</v>
      </c>
      <c r="B5121" s="3">
        <v>31</v>
      </c>
      <c r="C5121" s="3" t="s">
        <v>45</v>
      </c>
      <c r="D5121" s="3" t="s">
        <v>68</v>
      </c>
      <c r="E5121" s="3" t="s">
        <v>68</v>
      </c>
      <c r="F5121" s="3">
        <v>3549</v>
      </c>
      <c r="G5121" s="3">
        <f t="shared" si="240"/>
        <v>1999</v>
      </c>
      <c r="H5121" s="4">
        <v>5</v>
      </c>
      <c r="I5121" s="3" t="s">
        <v>36</v>
      </c>
      <c r="J5121" s="3">
        <v>6</v>
      </c>
      <c r="K5121" s="3">
        <v>3</v>
      </c>
      <c r="L5121" s="3">
        <v>0</v>
      </c>
      <c r="M5121" s="3">
        <v>0</v>
      </c>
      <c r="N5121" s="3">
        <v>0</v>
      </c>
      <c r="O5121" s="3">
        <v>1</v>
      </c>
      <c r="P5121" s="3">
        <f t="shared" si="242"/>
        <v>10</v>
      </c>
      <c r="Q5121" s="3">
        <v>221</v>
      </c>
      <c r="R5121" s="3">
        <f t="shared" si="241"/>
        <v>1</v>
      </c>
      <c r="S5121" s="3">
        <v>10</v>
      </c>
      <c r="T5121" s="3">
        <f>IF(AND(H5121&lt;5,S5121&gt;=VLOOKUP(A5121,anni!$A$1:$O$32,6,0)),1,0)</f>
        <v>0</v>
      </c>
    </row>
    <row r="5122" spans="1:20" x14ac:dyDescent="0.3">
      <c r="A5122" s="3">
        <v>1999</v>
      </c>
      <c r="B5122" s="3">
        <v>32</v>
      </c>
      <c r="C5122" s="3" t="s">
        <v>39</v>
      </c>
      <c r="D5122" s="3" t="s">
        <v>40</v>
      </c>
      <c r="E5122" s="3" t="s">
        <v>40</v>
      </c>
      <c r="F5122" s="3">
        <v>3738</v>
      </c>
      <c r="G5122" s="3">
        <f t="shared" ref="G5122:G5185" si="243">A5122</f>
        <v>1999</v>
      </c>
      <c r="H5122" s="4">
        <v>3</v>
      </c>
      <c r="I5122" s="3" t="s">
        <v>36</v>
      </c>
      <c r="J5122" s="3">
        <v>6</v>
      </c>
      <c r="K5122" s="3">
        <v>0</v>
      </c>
      <c r="L5122" s="3">
        <v>6</v>
      </c>
      <c r="M5122" s="3">
        <v>0</v>
      </c>
      <c r="N5122" s="3">
        <v>0</v>
      </c>
      <c r="O5122" s="3">
        <v>1</v>
      </c>
      <c r="P5122" s="3">
        <f t="shared" si="242"/>
        <v>18.2</v>
      </c>
      <c r="Q5122" s="3">
        <v>178</v>
      </c>
      <c r="R5122" s="3">
        <f t="shared" si="241"/>
        <v>2</v>
      </c>
      <c r="S5122" s="3">
        <v>13</v>
      </c>
      <c r="T5122" s="3">
        <f>IF(AND(H5122&lt;5,S5122&gt;=VLOOKUP(A5122,anni!$A$1:$O$32,6,0)),1,0)</f>
        <v>0</v>
      </c>
    </row>
    <row r="5123" spans="1:20" x14ac:dyDescent="0.3">
      <c r="A5123" s="3">
        <v>1999</v>
      </c>
      <c r="B5123" s="3">
        <v>33</v>
      </c>
      <c r="C5123" s="3" t="s">
        <v>69</v>
      </c>
      <c r="D5123" s="3" t="s">
        <v>89</v>
      </c>
      <c r="E5123" s="3" t="s">
        <v>89</v>
      </c>
      <c r="F5123" s="3">
        <v>3550</v>
      </c>
      <c r="G5123" s="3">
        <f t="shared" si="243"/>
        <v>1999</v>
      </c>
      <c r="H5123" s="4">
        <v>5</v>
      </c>
      <c r="I5123" s="3" t="s">
        <v>36</v>
      </c>
      <c r="J5123" s="3">
        <v>5</v>
      </c>
      <c r="K5123" s="3">
        <v>3</v>
      </c>
      <c r="L5123" s="3">
        <v>0</v>
      </c>
      <c r="M5123" s="3">
        <v>0</v>
      </c>
      <c r="N5123" s="3">
        <v>0</v>
      </c>
      <c r="O5123" s="3">
        <v>0</v>
      </c>
      <c r="P5123" s="3">
        <f t="shared" si="242"/>
        <v>8</v>
      </c>
      <c r="Q5123" s="3">
        <v>238</v>
      </c>
      <c r="R5123" s="3">
        <f t="shared" si="241"/>
        <v>1</v>
      </c>
      <c r="S5123" s="3">
        <v>8</v>
      </c>
      <c r="T5123" s="3">
        <f>IF(AND(H5123&lt;5,S5123&gt;=VLOOKUP(A5123,anni!$A$1:$O$32,6,0)),1,0)</f>
        <v>0</v>
      </c>
    </row>
    <row r="5124" spans="1:20" x14ac:dyDescent="0.3">
      <c r="A5124" s="3">
        <v>1999</v>
      </c>
      <c r="B5124" s="3">
        <v>34</v>
      </c>
      <c r="C5124" s="3" t="s">
        <v>56</v>
      </c>
      <c r="D5124" s="3" t="s">
        <v>93</v>
      </c>
      <c r="E5124" s="3" t="s">
        <v>93</v>
      </c>
      <c r="F5124" s="3">
        <v>3259</v>
      </c>
      <c r="G5124" s="3">
        <f t="shared" si="243"/>
        <v>1999</v>
      </c>
      <c r="H5124" s="4">
        <v>5</v>
      </c>
      <c r="I5124" s="3" t="s">
        <v>36</v>
      </c>
      <c r="J5124" s="3">
        <v>7</v>
      </c>
      <c r="K5124" s="3">
        <v>0</v>
      </c>
      <c r="L5124" s="3">
        <v>5</v>
      </c>
      <c r="M5124" s="3">
        <v>7</v>
      </c>
      <c r="N5124" s="3">
        <v>2</v>
      </c>
      <c r="O5124" s="3">
        <v>0</v>
      </c>
      <c r="P5124" s="3">
        <f t="shared" si="242"/>
        <v>21</v>
      </c>
      <c r="Q5124" s="3">
        <v>84</v>
      </c>
      <c r="R5124" s="3">
        <f t="shared" si="241"/>
        <v>2</v>
      </c>
      <c r="S5124" s="3">
        <v>21</v>
      </c>
      <c r="T5124" s="3">
        <f>IF(AND(H5124&lt;5,S5124&gt;=VLOOKUP(A5124,anni!$A$1:$O$32,6,0)),1,0)</f>
        <v>0</v>
      </c>
    </row>
    <row r="5125" spans="1:20" x14ac:dyDescent="0.3">
      <c r="A5125" s="3">
        <v>1999</v>
      </c>
      <c r="B5125" s="3">
        <v>35</v>
      </c>
      <c r="C5125" s="3" t="s">
        <v>56</v>
      </c>
      <c r="D5125" s="3" t="s">
        <v>99</v>
      </c>
      <c r="E5125" s="3" t="s">
        <v>99</v>
      </c>
      <c r="F5125" s="3">
        <v>3551</v>
      </c>
      <c r="G5125" s="3">
        <f t="shared" si="243"/>
        <v>1999</v>
      </c>
      <c r="H5125" s="4">
        <v>5</v>
      </c>
      <c r="I5125" s="3" t="s">
        <v>36</v>
      </c>
      <c r="J5125" s="3">
        <v>5</v>
      </c>
      <c r="K5125" s="3">
        <v>0</v>
      </c>
      <c r="L5125" s="3">
        <v>4</v>
      </c>
      <c r="M5125" s="3">
        <v>7</v>
      </c>
      <c r="N5125" s="3">
        <v>1</v>
      </c>
      <c r="O5125" s="3">
        <v>1</v>
      </c>
      <c r="P5125" s="3">
        <f t="shared" si="242"/>
        <v>18</v>
      </c>
      <c r="Q5125" s="3">
        <v>121</v>
      </c>
      <c r="R5125" s="3">
        <f t="shared" si="241"/>
        <v>1</v>
      </c>
      <c r="S5125" s="3">
        <v>18</v>
      </c>
      <c r="T5125" s="3">
        <f>IF(AND(H5125&lt;5,S5125&gt;=VLOOKUP(A5125,anni!$A$1:$O$32,6,0)),1,0)</f>
        <v>0</v>
      </c>
    </row>
    <row r="5126" spans="1:20" x14ac:dyDescent="0.3">
      <c r="A5126" s="3">
        <v>1999</v>
      </c>
      <c r="B5126" s="3">
        <v>36</v>
      </c>
      <c r="C5126" s="3" t="s">
        <v>56</v>
      </c>
      <c r="D5126" s="3" t="s">
        <v>85</v>
      </c>
      <c r="E5126" s="3" t="s">
        <v>85</v>
      </c>
      <c r="F5126" s="3">
        <v>3552</v>
      </c>
      <c r="G5126" s="3">
        <f t="shared" si="243"/>
        <v>1999</v>
      </c>
      <c r="H5126" s="4">
        <v>5</v>
      </c>
      <c r="I5126" s="3" t="s">
        <v>36</v>
      </c>
      <c r="J5126" s="3">
        <v>3</v>
      </c>
      <c r="K5126" s="3">
        <v>0</v>
      </c>
      <c r="L5126" s="3">
        <v>0</v>
      </c>
      <c r="M5126" s="3">
        <v>7</v>
      </c>
      <c r="N5126" s="3">
        <v>0</v>
      </c>
      <c r="O5126" s="3">
        <v>1</v>
      </c>
      <c r="P5126" s="3">
        <f t="shared" si="242"/>
        <v>11</v>
      </c>
      <c r="Q5126" s="3">
        <v>208</v>
      </c>
      <c r="R5126" s="3">
        <f t="shared" si="241"/>
        <v>1</v>
      </c>
      <c r="S5126" s="3">
        <v>11</v>
      </c>
      <c r="T5126" s="3">
        <f>IF(AND(H5126&lt;5,S5126&gt;=VLOOKUP(A5126,anni!$A$1:$O$32,6,0)),1,0)</f>
        <v>0</v>
      </c>
    </row>
    <row r="5127" spans="1:20" x14ac:dyDescent="0.3">
      <c r="A5127" s="3">
        <v>1999</v>
      </c>
      <c r="B5127" s="3">
        <v>37</v>
      </c>
      <c r="C5127" s="3" t="s">
        <v>86</v>
      </c>
      <c r="D5127" s="3" t="s">
        <v>87</v>
      </c>
      <c r="E5127" s="3" t="s">
        <v>87</v>
      </c>
      <c r="F5127" s="3">
        <v>3739</v>
      </c>
      <c r="G5127" s="3">
        <f t="shared" si="243"/>
        <v>1999</v>
      </c>
      <c r="H5127" s="4">
        <v>3</v>
      </c>
      <c r="I5127" s="3" t="s">
        <v>36</v>
      </c>
      <c r="J5127" s="3">
        <v>7</v>
      </c>
      <c r="K5127" s="3">
        <v>0</v>
      </c>
      <c r="L5127" s="3">
        <v>4</v>
      </c>
      <c r="M5127" s="3">
        <v>0</v>
      </c>
      <c r="N5127" s="3">
        <v>0</v>
      </c>
      <c r="O5127" s="3">
        <v>3</v>
      </c>
      <c r="P5127" s="3">
        <f t="shared" si="242"/>
        <v>19.599999999999998</v>
      </c>
      <c r="Q5127" s="3">
        <v>163</v>
      </c>
      <c r="R5127" s="3">
        <f t="shared" si="241"/>
        <v>3</v>
      </c>
      <c r="S5127" s="3">
        <v>14</v>
      </c>
      <c r="T5127" s="3">
        <f>IF(AND(H5127&lt;5,S5127&gt;=VLOOKUP(A5127,anni!$A$1:$O$32,6,0)),1,0)</f>
        <v>0</v>
      </c>
    </row>
    <row r="5128" spans="1:20" x14ac:dyDescent="0.3">
      <c r="A5128" s="3">
        <v>1999</v>
      </c>
      <c r="B5128" s="3">
        <v>38</v>
      </c>
      <c r="C5128" s="3" t="s">
        <v>56</v>
      </c>
      <c r="D5128" s="3" t="s">
        <v>93</v>
      </c>
      <c r="E5128" s="3" t="s">
        <v>93</v>
      </c>
      <c r="F5128" s="3">
        <v>3261</v>
      </c>
      <c r="G5128" s="3">
        <f t="shared" si="243"/>
        <v>1999</v>
      </c>
      <c r="H5128" s="4">
        <v>5</v>
      </c>
      <c r="I5128" s="3" t="s">
        <v>36</v>
      </c>
      <c r="J5128" s="3">
        <v>6</v>
      </c>
      <c r="K5128" s="3">
        <v>7</v>
      </c>
      <c r="L5128" s="3">
        <v>6</v>
      </c>
      <c r="M5128" s="3">
        <v>7</v>
      </c>
      <c r="N5128" s="3">
        <v>6</v>
      </c>
      <c r="O5128" s="3">
        <v>3</v>
      </c>
      <c r="P5128" s="3">
        <f t="shared" si="242"/>
        <v>35</v>
      </c>
      <c r="Q5128" s="3">
        <v>5</v>
      </c>
      <c r="R5128" s="3">
        <f t="shared" si="241"/>
        <v>3</v>
      </c>
      <c r="S5128" s="3">
        <v>35</v>
      </c>
      <c r="T5128" s="3">
        <f>IF(AND(H5128&lt;5,S5128&gt;=VLOOKUP(A5128,anni!$A$1:$O$32,6,0)),1,0)</f>
        <v>0</v>
      </c>
    </row>
    <row r="5129" spans="1:20" x14ac:dyDescent="0.3">
      <c r="A5129" s="3">
        <v>1999</v>
      </c>
      <c r="B5129" s="3">
        <v>39</v>
      </c>
      <c r="C5129" s="3" t="s">
        <v>34</v>
      </c>
      <c r="D5129" s="3" t="s">
        <v>42</v>
      </c>
      <c r="E5129" s="3" t="s">
        <v>42</v>
      </c>
      <c r="F5129" s="3">
        <v>3553</v>
      </c>
      <c r="G5129" s="3">
        <f t="shared" si="243"/>
        <v>1999</v>
      </c>
      <c r="H5129" s="4">
        <v>5</v>
      </c>
      <c r="I5129" s="3" t="s">
        <v>36</v>
      </c>
      <c r="J5129" s="3">
        <v>7</v>
      </c>
      <c r="K5129" s="3">
        <v>0</v>
      </c>
      <c r="L5129" s="3">
        <v>2</v>
      </c>
      <c r="M5129" s="3">
        <v>0</v>
      </c>
      <c r="N5129" s="3">
        <v>0</v>
      </c>
      <c r="O5129" s="3">
        <v>2</v>
      </c>
      <c r="P5129" s="3">
        <f t="shared" si="242"/>
        <v>11</v>
      </c>
      <c r="Q5129" s="3">
        <v>208</v>
      </c>
      <c r="R5129" s="3">
        <f t="shared" si="241"/>
        <v>1</v>
      </c>
      <c r="S5129" s="3">
        <v>11</v>
      </c>
      <c r="T5129" s="3">
        <f>IF(AND(H5129&lt;5,S5129&gt;=VLOOKUP(A5129,anni!$A$1:$O$32,6,0)),1,0)</f>
        <v>0</v>
      </c>
    </row>
    <row r="5130" spans="1:20" x14ac:dyDescent="0.3">
      <c r="A5130" s="3">
        <v>1999</v>
      </c>
      <c r="B5130" s="3">
        <v>40</v>
      </c>
      <c r="C5130" s="3" t="s">
        <v>45</v>
      </c>
      <c r="D5130" s="3" t="s">
        <v>144</v>
      </c>
      <c r="E5130" s="3" t="s">
        <v>144</v>
      </c>
      <c r="F5130" s="3">
        <v>3665</v>
      </c>
      <c r="G5130" s="3">
        <f t="shared" si="243"/>
        <v>1999</v>
      </c>
      <c r="H5130" s="4">
        <v>4</v>
      </c>
      <c r="I5130" s="3" t="s">
        <v>36</v>
      </c>
      <c r="J5130" s="3">
        <v>7</v>
      </c>
      <c r="K5130" s="3">
        <v>0</v>
      </c>
      <c r="L5130" s="3">
        <v>5</v>
      </c>
      <c r="M5130" s="3">
        <v>0</v>
      </c>
      <c r="N5130" s="3">
        <v>0</v>
      </c>
      <c r="O5130" s="3">
        <v>0</v>
      </c>
      <c r="P5130" s="3">
        <f t="shared" si="242"/>
        <v>14.399999999999999</v>
      </c>
      <c r="Q5130" s="3">
        <v>190</v>
      </c>
      <c r="R5130" s="3">
        <f t="shared" si="241"/>
        <v>1</v>
      </c>
      <c r="S5130" s="3">
        <v>12</v>
      </c>
      <c r="T5130" s="3">
        <f>IF(AND(H5130&lt;5,S5130&gt;=VLOOKUP(A5130,anni!$A$1:$O$32,6,0)),1,0)</f>
        <v>0</v>
      </c>
    </row>
    <row r="5131" spans="1:20" x14ac:dyDescent="0.3">
      <c r="A5131" s="3">
        <v>1999</v>
      </c>
      <c r="B5131" s="3">
        <v>41</v>
      </c>
      <c r="C5131" s="3" t="s">
        <v>29</v>
      </c>
      <c r="D5131" s="3" t="s">
        <v>124</v>
      </c>
      <c r="E5131" s="3" t="s">
        <v>124</v>
      </c>
      <c r="F5131" s="3">
        <v>3666</v>
      </c>
      <c r="G5131" s="3">
        <f t="shared" si="243"/>
        <v>1999</v>
      </c>
      <c r="H5131" s="4">
        <v>4</v>
      </c>
      <c r="I5131" s="3" t="s">
        <v>36</v>
      </c>
      <c r="J5131" s="3">
        <v>7</v>
      </c>
      <c r="K5131" s="3">
        <v>0</v>
      </c>
      <c r="L5131" s="3">
        <v>4</v>
      </c>
      <c r="M5131" s="3">
        <v>0</v>
      </c>
      <c r="N5131" s="3">
        <v>0</v>
      </c>
      <c r="O5131" s="3">
        <v>1</v>
      </c>
      <c r="P5131" s="3">
        <f t="shared" si="242"/>
        <v>14.399999999999999</v>
      </c>
      <c r="Q5131" s="3">
        <v>190</v>
      </c>
      <c r="R5131" s="3">
        <f t="shared" si="241"/>
        <v>1</v>
      </c>
      <c r="S5131" s="3">
        <v>12</v>
      </c>
      <c r="T5131" s="3">
        <f>IF(AND(H5131&lt;5,S5131&gt;=VLOOKUP(A5131,anni!$A$1:$O$32,6,0)),1,0)</f>
        <v>0</v>
      </c>
    </row>
    <row r="5132" spans="1:20" x14ac:dyDescent="0.3">
      <c r="A5132" s="3">
        <v>1999</v>
      </c>
      <c r="B5132" s="3">
        <v>42</v>
      </c>
      <c r="C5132" s="3" t="s">
        <v>29</v>
      </c>
      <c r="D5132" s="3" t="s">
        <v>114</v>
      </c>
      <c r="E5132" s="3" t="s">
        <v>114</v>
      </c>
      <c r="F5132" s="3">
        <v>3740</v>
      </c>
      <c r="G5132" s="3">
        <f t="shared" si="243"/>
        <v>1999</v>
      </c>
      <c r="H5132" s="4">
        <v>3</v>
      </c>
      <c r="I5132" s="3" t="s">
        <v>36</v>
      </c>
      <c r="J5132" s="3">
        <v>1</v>
      </c>
      <c r="K5132" s="3">
        <v>0</v>
      </c>
      <c r="L5132" s="3">
        <v>0</v>
      </c>
      <c r="M5132" s="3">
        <v>0</v>
      </c>
      <c r="N5132" s="3">
        <v>3</v>
      </c>
      <c r="O5132" s="3">
        <v>0</v>
      </c>
      <c r="P5132" s="3">
        <f t="shared" si="242"/>
        <v>5.6</v>
      </c>
      <c r="Q5132" s="3">
        <v>278</v>
      </c>
      <c r="R5132" s="3">
        <f t="shared" si="241"/>
        <v>1</v>
      </c>
      <c r="S5132" s="3">
        <v>4</v>
      </c>
      <c r="T5132" s="3">
        <f>IF(AND(H5132&lt;5,S5132&gt;=VLOOKUP(A5132,anni!$A$1:$O$32,6,0)),1,0)</f>
        <v>0</v>
      </c>
    </row>
    <row r="5133" spans="1:20" x14ac:dyDescent="0.3">
      <c r="A5133" s="3">
        <v>1999</v>
      </c>
      <c r="B5133" s="3">
        <v>43</v>
      </c>
      <c r="C5133" s="3" t="s">
        <v>29</v>
      </c>
      <c r="D5133" s="3" t="s">
        <v>114</v>
      </c>
      <c r="E5133" s="3" t="s">
        <v>114</v>
      </c>
      <c r="F5133" s="3">
        <v>3741</v>
      </c>
      <c r="G5133" s="3">
        <f t="shared" si="243"/>
        <v>1999</v>
      </c>
      <c r="H5133" s="4">
        <v>3</v>
      </c>
      <c r="I5133" s="3" t="s">
        <v>36</v>
      </c>
      <c r="J5133" s="3">
        <v>0</v>
      </c>
      <c r="K5133" s="3">
        <v>0</v>
      </c>
      <c r="L5133" s="3">
        <v>0</v>
      </c>
      <c r="M5133" s="3">
        <v>0</v>
      </c>
      <c r="N5133" s="3">
        <v>0</v>
      </c>
      <c r="O5133" s="3">
        <v>0</v>
      </c>
      <c r="P5133" s="3">
        <f t="shared" si="242"/>
        <v>0</v>
      </c>
      <c r="Q5133" s="3">
        <v>299</v>
      </c>
      <c r="R5133" s="3">
        <f t="shared" si="241"/>
        <v>1</v>
      </c>
      <c r="S5133" s="3">
        <v>0</v>
      </c>
      <c r="T5133" s="3">
        <f>IF(AND(H5133&lt;5,S5133&gt;=VLOOKUP(A5133,anni!$A$1:$O$32,6,0)),1,0)</f>
        <v>0</v>
      </c>
    </row>
    <row r="5134" spans="1:20" x14ac:dyDescent="0.3">
      <c r="A5134" s="3">
        <v>1999</v>
      </c>
      <c r="B5134" s="3">
        <v>44</v>
      </c>
      <c r="C5134" s="3" t="s">
        <v>37</v>
      </c>
      <c r="D5134" s="3" t="s">
        <v>96</v>
      </c>
      <c r="E5134" s="3" t="s">
        <v>96</v>
      </c>
      <c r="F5134" s="3">
        <v>3554</v>
      </c>
      <c r="G5134" s="3">
        <f t="shared" si="243"/>
        <v>1999</v>
      </c>
      <c r="H5134" s="4">
        <v>5</v>
      </c>
      <c r="I5134" s="3" t="s">
        <v>36</v>
      </c>
      <c r="J5134" s="3">
        <v>0</v>
      </c>
      <c r="K5134" s="3">
        <v>1</v>
      </c>
      <c r="L5134" s="3">
        <v>0</v>
      </c>
      <c r="M5134" s="3">
        <v>1</v>
      </c>
      <c r="N5134" s="3">
        <v>0</v>
      </c>
      <c r="O5134" s="3">
        <v>1</v>
      </c>
      <c r="P5134" s="3">
        <f t="shared" si="242"/>
        <v>3</v>
      </c>
      <c r="Q5134" s="3">
        <v>280</v>
      </c>
      <c r="R5134" s="3">
        <f t="shared" si="241"/>
        <v>1</v>
      </c>
      <c r="S5134" s="3">
        <v>3</v>
      </c>
      <c r="T5134" s="3">
        <f>IF(AND(H5134&lt;5,S5134&gt;=VLOOKUP(A5134,anni!$A$1:$O$32,6,0)),1,0)</f>
        <v>0</v>
      </c>
    </row>
    <row r="5135" spans="1:20" x14ac:dyDescent="0.3">
      <c r="A5135" s="3">
        <v>1999</v>
      </c>
      <c r="B5135" s="3">
        <v>45</v>
      </c>
      <c r="C5135" s="3" t="s">
        <v>34</v>
      </c>
      <c r="D5135" s="3" t="s">
        <v>41</v>
      </c>
      <c r="E5135" s="3" t="s">
        <v>41</v>
      </c>
      <c r="F5135" s="3">
        <v>3667</v>
      </c>
      <c r="G5135" s="3">
        <f t="shared" si="243"/>
        <v>1999</v>
      </c>
      <c r="H5135" s="4">
        <v>4</v>
      </c>
      <c r="I5135" s="3" t="s">
        <v>36</v>
      </c>
      <c r="J5135" s="3">
        <v>5</v>
      </c>
      <c r="K5135" s="3">
        <v>0</v>
      </c>
      <c r="L5135" s="3">
        <v>1</v>
      </c>
      <c r="M5135" s="3">
        <v>0</v>
      </c>
      <c r="N5135" s="3">
        <v>0</v>
      </c>
      <c r="O5135" s="3">
        <v>1</v>
      </c>
      <c r="P5135" s="3">
        <f t="shared" si="242"/>
        <v>8.4</v>
      </c>
      <c r="Q5135" s="3">
        <v>255</v>
      </c>
      <c r="R5135" s="3">
        <f t="shared" si="241"/>
        <v>1</v>
      </c>
      <c r="S5135" s="3">
        <v>7</v>
      </c>
      <c r="T5135" s="3">
        <f>IF(AND(H5135&lt;5,S5135&gt;=VLOOKUP(A5135,anni!$A$1:$O$32,6,0)),1,0)</f>
        <v>0</v>
      </c>
    </row>
    <row r="5136" spans="1:20" x14ac:dyDescent="0.3">
      <c r="A5136" s="3">
        <v>1999</v>
      </c>
      <c r="B5136" s="3">
        <v>46</v>
      </c>
      <c r="C5136" s="3" t="s">
        <v>29</v>
      </c>
      <c r="D5136" s="3" t="s">
        <v>109</v>
      </c>
      <c r="E5136" s="3" t="s">
        <v>109</v>
      </c>
      <c r="F5136" s="3">
        <v>3668</v>
      </c>
      <c r="G5136" s="3">
        <f t="shared" si="243"/>
        <v>1999</v>
      </c>
      <c r="H5136" s="4">
        <v>4</v>
      </c>
      <c r="I5136" s="3" t="s">
        <v>36</v>
      </c>
      <c r="J5136" s="3">
        <v>0</v>
      </c>
      <c r="K5136" s="3">
        <v>0</v>
      </c>
      <c r="L5136" s="3">
        <v>2</v>
      </c>
      <c r="M5136" s="3">
        <v>0</v>
      </c>
      <c r="N5136" s="3">
        <v>0</v>
      </c>
      <c r="O5136" s="3">
        <v>1</v>
      </c>
      <c r="P5136" s="3">
        <f t="shared" si="242"/>
        <v>3.5999999999999996</v>
      </c>
      <c r="Q5136" s="3">
        <v>280</v>
      </c>
      <c r="R5136" s="3">
        <f t="shared" si="241"/>
        <v>1</v>
      </c>
      <c r="S5136" s="3">
        <v>3</v>
      </c>
      <c r="T5136" s="3">
        <f>IF(AND(H5136&lt;5,S5136&gt;=VLOOKUP(A5136,anni!$A$1:$O$32,6,0)),1,0)</f>
        <v>0</v>
      </c>
    </row>
    <row r="5137" spans="1:20" x14ac:dyDescent="0.3">
      <c r="A5137" s="3">
        <v>1999</v>
      </c>
      <c r="B5137" s="3">
        <v>47</v>
      </c>
      <c r="C5137" s="3" t="s">
        <v>45</v>
      </c>
      <c r="D5137" s="3" t="s">
        <v>132</v>
      </c>
      <c r="E5137" s="3" t="s">
        <v>132</v>
      </c>
      <c r="F5137" s="3">
        <v>3555</v>
      </c>
      <c r="G5137" s="3">
        <f t="shared" si="243"/>
        <v>1999</v>
      </c>
      <c r="H5137" s="4">
        <v>5</v>
      </c>
      <c r="I5137" s="3" t="s">
        <v>36</v>
      </c>
      <c r="J5137" s="3">
        <v>2</v>
      </c>
      <c r="K5137" s="3">
        <v>2</v>
      </c>
      <c r="L5137" s="3">
        <v>0</v>
      </c>
      <c r="M5137" s="3">
        <v>0</v>
      </c>
      <c r="N5137" s="3">
        <v>0</v>
      </c>
      <c r="O5137" s="3">
        <v>1</v>
      </c>
      <c r="P5137" s="3">
        <f t="shared" si="242"/>
        <v>5</v>
      </c>
      <c r="Q5137" s="3">
        <v>273</v>
      </c>
      <c r="R5137" s="3">
        <f t="shared" si="241"/>
        <v>1</v>
      </c>
      <c r="S5137" s="3">
        <v>5</v>
      </c>
      <c r="T5137" s="3">
        <f>IF(AND(H5137&lt;5,S5137&gt;=VLOOKUP(A5137,anni!$A$1:$O$32,6,0)),1,0)</f>
        <v>0</v>
      </c>
    </row>
    <row r="5138" spans="1:20" x14ac:dyDescent="0.3">
      <c r="A5138" s="3">
        <v>1999</v>
      </c>
      <c r="B5138" s="3">
        <v>48</v>
      </c>
      <c r="C5138" s="3" t="s">
        <v>37</v>
      </c>
      <c r="D5138" s="3" t="s">
        <v>38</v>
      </c>
      <c r="E5138" s="3" t="s">
        <v>38</v>
      </c>
      <c r="F5138" s="3">
        <v>3556</v>
      </c>
      <c r="G5138" s="3">
        <f t="shared" si="243"/>
        <v>1999</v>
      </c>
      <c r="H5138" s="4">
        <v>5</v>
      </c>
      <c r="I5138" s="3" t="s">
        <v>36</v>
      </c>
      <c r="J5138" s="3">
        <v>7</v>
      </c>
      <c r="K5138" s="3">
        <v>0</v>
      </c>
      <c r="L5138" s="3">
        <v>4</v>
      </c>
      <c r="M5138" s="3">
        <v>7</v>
      </c>
      <c r="N5138" s="3">
        <v>1</v>
      </c>
      <c r="O5138" s="3">
        <v>6</v>
      </c>
      <c r="P5138" s="3">
        <f t="shared" si="242"/>
        <v>25</v>
      </c>
      <c r="Q5138" s="3">
        <v>46</v>
      </c>
      <c r="R5138" s="3">
        <f t="shared" si="241"/>
        <v>1</v>
      </c>
      <c r="S5138" s="3">
        <v>25</v>
      </c>
      <c r="T5138" s="3">
        <f>IF(AND(H5138&lt;5,S5138&gt;=VLOOKUP(A5138,anni!$A$1:$O$32,6,0)),1,0)</f>
        <v>0</v>
      </c>
    </row>
    <row r="5139" spans="1:20" x14ac:dyDescent="0.3">
      <c r="A5139" s="3">
        <v>1999</v>
      </c>
      <c r="B5139" s="3">
        <v>49</v>
      </c>
      <c r="C5139" s="3" t="s">
        <v>69</v>
      </c>
      <c r="D5139" s="3" t="s">
        <v>137</v>
      </c>
      <c r="E5139" s="3" t="s">
        <v>137</v>
      </c>
      <c r="F5139" s="3">
        <v>3669</v>
      </c>
      <c r="G5139" s="3">
        <f t="shared" si="243"/>
        <v>1999</v>
      </c>
      <c r="H5139" s="4">
        <v>4</v>
      </c>
      <c r="I5139" s="3" t="s">
        <v>36</v>
      </c>
      <c r="J5139" s="3">
        <v>7</v>
      </c>
      <c r="K5139" s="3">
        <v>0</v>
      </c>
      <c r="L5139" s="3">
        <v>0</v>
      </c>
      <c r="M5139" s="3">
        <v>0</v>
      </c>
      <c r="N5139" s="3">
        <v>0</v>
      </c>
      <c r="O5139" s="3">
        <v>1</v>
      </c>
      <c r="P5139" s="3">
        <f t="shared" si="242"/>
        <v>9.6</v>
      </c>
      <c r="Q5139" s="3">
        <v>238</v>
      </c>
      <c r="R5139" s="3">
        <f t="shared" si="241"/>
        <v>1</v>
      </c>
      <c r="S5139" s="3">
        <v>8</v>
      </c>
      <c r="T5139" s="3">
        <f>IF(AND(H5139&lt;5,S5139&gt;=VLOOKUP(A5139,anni!$A$1:$O$32,6,0)),1,0)</f>
        <v>0</v>
      </c>
    </row>
    <row r="5140" spans="1:20" x14ac:dyDescent="0.3">
      <c r="A5140" s="3">
        <v>1999</v>
      </c>
      <c r="B5140" s="3">
        <v>50</v>
      </c>
      <c r="C5140" s="3" t="s">
        <v>69</v>
      </c>
      <c r="D5140" s="3" t="s">
        <v>78</v>
      </c>
      <c r="E5140" s="3" t="s">
        <v>78</v>
      </c>
      <c r="F5140" s="3">
        <v>3670</v>
      </c>
      <c r="G5140" s="3">
        <f t="shared" si="243"/>
        <v>1999</v>
      </c>
      <c r="H5140" s="4">
        <v>4</v>
      </c>
      <c r="I5140" s="3" t="s">
        <v>36</v>
      </c>
      <c r="J5140" s="3">
        <v>7</v>
      </c>
      <c r="K5140" s="3">
        <v>5</v>
      </c>
      <c r="L5140" s="3">
        <v>0</v>
      </c>
      <c r="M5140" s="3">
        <v>7</v>
      </c>
      <c r="N5140" s="3">
        <v>4</v>
      </c>
      <c r="O5140" s="3">
        <v>0</v>
      </c>
      <c r="P5140" s="3">
        <f t="shared" si="242"/>
        <v>27.599999999999998</v>
      </c>
      <c r="Q5140" s="3">
        <v>60</v>
      </c>
      <c r="R5140" s="3">
        <f t="shared" si="241"/>
        <v>1</v>
      </c>
      <c r="S5140" s="3">
        <v>23</v>
      </c>
      <c r="T5140" s="3">
        <f>IF(AND(H5140&lt;5,S5140&gt;=VLOOKUP(A5140,anni!$A$1:$O$32,6,0)),1,0)</f>
        <v>0</v>
      </c>
    </row>
    <row r="5141" spans="1:20" x14ac:dyDescent="0.3">
      <c r="A5141" s="3">
        <v>1999</v>
      </c>
      <c r="B5141" s="3">
        <v>51</v>
      </c>
      <c r="C5141" s="3" t="s">
        <v>34</v>
      </c>
      <c r="D5141" s="3" t="s">
        <v>130</v>
      </c>
      <c r="E5141" s="3" t="s">
        <v>130</v>
      </c>
      <c r="F5141" s="3">
        <v>3557</v>
      </c>
      <c r="G5141" s="3">
        <f t="shared" si="243"/>
        <v>1999</v>
      </c>
      <c r="H5141" s="4">
        <v>5</v>
      </c>
      <c r="I5141" s="3" t="s">
        <v>36</v>
      </c>
      <c r="J5141" s="3">
        <v>1</v>
      </c>
      <c r="K5141" s="3">
        <v>0</v>
      </c>
      <c r="L5141" s="3">
        <v>0</v>
      </c>
      <c r="M5141" s="3">
        <v>0</v>
      </c>
      <c r="N5141" s="3">
        <v>1</v>
      </c>
      <c r="O5141" s="3">
        <v>1</v>
      </c>
      <c r="P5141" s="3">
        <f t="shared" si="242"/>
        <v>3</v>
      </c>
      <c r="Q5141" s="3">
        <v>280</v>
      </c>
      <c r="R5141" s="3">
        <f t="shared" si="241"/>
        <v>1</v>
      </c>
      <c r="S5141" s="3">
        <v>3</v>
      </c>
      <c r="T5141" s="3">
        <f>IF(AND(H5141&lt;5,S5141&gt;=VLOOKUP(A5141,anni!$A$1:$O$32,6,0)),1,0)</f>
        <v>0</v>
      </c>
    </row>
    <row r="5142" spans="1:20" x14ac:dyDescent="0.3">
      <c r="A5142" s="3">
        <v>1999</v>
      </c>
      <c r="B5142" s="3">
        <v>52</v>
      </c>
      <c r="C5142" s="3" t="s">
        <v>56</v>
      </c>
      <c r="D5142" s="3" t="s">
        <v>66</v>
      </c>
      <c r="E5142" s="3" t="s">
        <v>66</v>
      </c>
      <c r="F5142" s="3">
        <v>3446</v>
      </c>
      <c r="G5142" s="3">
        <f t="shared" si="243"/>
        <v>1999</v>
      </c>
      <c r="H5142" s="4">
        <v>5</v>
      </c>
      <c r="I5142" s="3" t="s">
        <v>36</v>
      </c>
      <c r="J5142" s="3">
        <v>5</v>
      </c>
      <c r="K5142" s="3">
        <v>3</v>
      </c>
      <c r="L5142" s="3">
        <v>4</v>
      </c>
      <c r="M5142" s="3">
        <v>7</v>
      </c>
      <c r="N5142" s="3">
        <v>4</v>
      </c>
      <c r="O5142" s="3">
        <v>5</v>
      </c>
      <c r="P5142" s="3">
        <f t="shared" si="242"/>
        <v>28</v>
      </c>
      <c r="Q5142" s="3">
        <v>24</v>
      </c>
      <c r="R5142" s="3">
        <f t="shared" si="241"/>
        <v>2</v>
      </c>
      <c r="S5142" s="3">
        <v>28</v>
      </c>
      <c r="T5142" s="3">
        <f>IF(AND(H5142&lt;5,S5142&gt;=VLOOKUP(A5142,anni!$A$1:$O$32,6,0)),1,0)</f>
        <v>0</v>
      </c>
    </row>
    <row r="5143" spans="1:20" x14ac:dyDescent="0.3">
      <c r="A5143" s="3">
        <v>1999</v>
      </c>
      <c r="B5143" s="3">
        <v>53</v>
      </c>
      <c r="C5143" s="3" t="s">
        <v>69</v>
      </c>
      <c r="D5143" s="3" t="s">
        <v>70</v>
      </c>
      <c r="E5143" s="3" t="s">
        <v>70</v>
      </c>
      <c r="F5143" s="3">
        <v>3558</v>
      </c>
      <c r="G5143" s="3">
        <f t="shared" si="243"/>
        <v>1999</v>
      </c>
      <c r="H5143" s="4">
        <v>5</v>
      </c>
      <c r="I5143" s="3" t="s">
        <v>36</v>
      </c>
      <c r="J5143" s="3">
        <v>7</v>
      </c>
      <c r="K5143" s="3">
        <v>5</v>
      </c>
      <c r="L5143" s="3">
        <v>2</v>
      </c>
      <c r="M5143" s="3">
        <v>0</v>
      </c>
      <c r="N5143" s="3">
        <v>0</v>
      </c>
      <c r="O5143" s="3">
        <v>1</v>
      </c>
      <c r="P5143" s="3">
        <f t="shared" si="242"/>
        <v>15</v>
      </c>
      <c r="Q5143" s="3">
        <v>152</v>
      </c>
      <c r="R5143" s="3">
        <f t="shared" si="241"/>
        <v>1</v>
      </c>
      <c r="S5143" s="3">
        <v>15</v>
      </c>
      <c r="T5143" s="3">
        <f>IF(AND(H5143&lt;5,S5143&gt;=VLOOKUP(A5143,anni!$A$1:$O$32,6,0)),1,0)</f>
        <v>0</v>
      </c>
    </row>
    <row r="5144" spans="1:20" x14ac:dyDescent="0.3">
      <c r="A5144" s="3">
        <v>1999</v>
      </c>
      <c r="B5144" s="3">
        <v>55</v>
      </c>
      <c r="C5144" s="3" t="s">
        <v>47</v>
      </c>
      <c r="D5144" s="3" t="s">
        <v>100</v>
      </c>
      <c r="E5144" s="3" t="s">
        <v>100</v>
      </c>
      <c r="F5144" s="3">
        <v>3671</v>
      </c>
      <c r="G5144" s="3">
        <f t="shared" si="243"/>
        <v>1999</v>
      </c>
      <c r="H5144" s="4">
        <v>4</v>
      </c>
      <c r="I5144" s="3" t="s">
        <v>36</v>
      </c>
      <c r="J5144" s="3">
        <v>6</v>
      </c>
      <c r="K5144" s="3">
        <v>0</v>
      </c>
      <c r="L5144" s="3">
        <v>0</v>
      </c>
      <c r="M5144" s="3">
        <v>7</v>
      </c>
      <c r="N5144" s="3">
        <v>0</v>
      </c>
      <c r="O5144" s="3">
        <v>0</v>
      </c>
      <c r="P5144" s="3">
        <f t="shared" si="242"/>
        <v>15.6</v>
      </c>
      <c r="Q5144" s="3">
        <v>178</v>
      </c>
      <c r="R5144" s="3">
        <f t="shared" si="241"/>
        <v>1</v>
      </c>
      <c r="S5144" s="3">
        <v>13</v>
      </c>
      <c r="T5144" s="3">
        <f>IF(AND(H5144&lt;5,S5144&gt;=VLOOKUP(A5144,anni!$A$1:$O$32,6,0)),1,0)</f>
        <v>0</v>
      </c>
    </row>
    <row r="5145" spans="1:20" x14ac:dyDescent="0.3">
      <c r="A5145" s="3">
        <v>1999</v>
      </c>
      <c r="B5145" s="3">
        <v>56</v>
      </c>
      <c r="C5145" s="3" t="s">
        <v>59</v>
      </c>
      <c r="D5145" s="3" t="s">
        <v>60</v>
      </c>
      <c r="E5145" s="3" t="s">
        <v>60</v>
      </c>
      <c r="F5145" s="3">
        <v>3559</v>
      </c>
      <c r="G5145" s="3">
        <f t="shared" si="243"/>
        <v>1999</v>
      </c>
      <c r="H5145" s="4">
        <v>5</v>
      </c>
      <c r="I5145" s="3" t="s">
        <v>36</v>
      </c>
      <c r="J5145" s="3">
        <v>5</v>
      </c>
      <c r="K5145" s="3">
        <v>1</v>
      </c>
      <c r="L5145" s="3">
        <v>7</v>
      </c>
      <c r="M5145" s="3">
        <v>7</v>
      </c>
      <c r="N5145" s="3">
        <v>0</v>
      </c>
      <c r="O5145" s="3">
        <v>3</v>
      </c>
      <c r="P5145" s="3">
        <f t="shared" si="242"/>
        <v>23</v>
      </c>
      <c r="Q5145" s="3">
        <v>60</v>
      </c>
      <c r="R5145" s="3">
        <f t="shared" si="241"/>
        <v>1</v>
      </c>
      <c r="S5145" s="3">
        <v>23</v>
      </c>
      <c r="T5145" s="3">
        <f>IF(AND(H5145&lt;5,S5145&gt;=VLOOKUP(A5145,anni!$A$1:$O$32,6,0)),1,0)</f>
        <v>0</v>
      </c>
    </row>
    <row r="5146" spans="1:20" x14ac:dyDescent="0.3">
      <c r="A5146" s="3">
        <v>1999</v>
      </c>
      <c r="B5146" s="3">
        <v>57</v>
      </c>
      <c r="C5146" s="3" t="s">
        <v>39</v>
      </c>
      <c r="D5146" s="3" t="s">
        <v>40</v>
      </c>
      <c r="E5146" s="3" t="s">
        <v>40</v>
      </c>
      <c r="F5146" s="3">
        <v>3560</v>
      </c>
      <c r="G5146" s="3">
        <f t="shared" si="243"/>
        <v>1999</v>
      </c>
      <c r="H5146" s="4">
        <v>5</v>
      </c>
      <c r="I5146" s="3" t="s">
        <v>36</v>
      </c>
      <c r="J5146" s="3">
        <v>7</v>
      </c>
      <c r="K5146" s="3">
        <v>1</v>
      </c>
      <c r="L5146" s="3">
        <v>3</v>
      </c>
      <c r="M5146" s="3">
        <v>0</v>
      </c>
      <c r="N5146" s="3">
        <v>0</v>
      </c>
      <c r="O5146" s="3">
        <v>1</v>
      </c>
      <c r="P5146" s="3">
        <f t="shared" si="242"/>
        <v>12</v>
      </c>
      <c r="Q5146" s="3">
        <v>190</v>
      </c>
      <c r="R5146" s="3">
        <f t="shared" si="241"/>
        <v>1</v>
      </c>
      <c r="S5146" s="3">
        <v>12</v>
      </c>
      <c r="T5146" s="3">
        <f>IF(AND(H5146&lt;5,S5146&gt;=VLOOKUP(A5146,anni!$A$1:$O$32,6,0)),1,0)</f>
        <v>0</v>
      </c>
    </row>
    <row r="5147" spans="1:20" x14ac:dyDescent="0.3">
      <c r="A5147" s="3">
        <v>1999</v>
      </c>
      <c r="B5147" s="3">
        <v>58</v>
      </c>
      <c r="C5147" s="3" t="s">
        <v>32</v>
      </c>
      <c r="D5147" s="3" t="s">
        <v>127</v>
      </c>
      <c r="E5147" s="3" t="s">
        <v>127</v>
      </c>
      <c r="F5147" s="3">
        <v>3447</v>
      </c>
      <c r="G5147" s="3">
        <f t="shared" si="243"/>
        <v>1999</v>
      </c>
      <c r="H5147" s="4">
        <v>5</v>
      </c>
      <c r="I5147" s="3" t="s">
        <v>36</v>
      </c>
      <c r="J5147" s="3">
        <v>7</v>
      </c>
      <c r="K5147" s="3">
        <v>6</v>
      </c>
      <c r="L5147" s="3">
        <v>7</v>
      </c>
      <c r="M5147" s="3">
        <v>6</v>
      </c>
      <c r="N5147" s="3">
        <v>0</v>
      </c>
      <c r="O5147" s="3">
        <v>4</v>
      </c>
      <c r="P5147" s="3">
        <f t="shared" si="242"/>
        <v>30</v>
      </c>
      <c r="Q5147" s="3">
        <v>17</v>
      </c>
      <c r="R5147" s="3">
        <f t="shared" si="241"/>
        <v>2</v>
      </c>
      <c r="S5147" s="3">
        <v>30</v>
      </c>
      <c r="T5147" s="3">
        <f>IF(AND(H5147&lt;5,S5147&gt;=VLOOKUP(A5147,anni!$A$1:$O$32,6,0)),1,0)</f>
        <v>0</v>
      </c>
    </row>
    <row r="5148" spans="1:20" x14ac:dyDescent="0.3">
      <c r="A5148" s="3">
        <v>1999</v>
      </c>
      <c r="B5148" s="3">
        <v>59</v>
      </c>
      <c r="C5148" s="3" t="s">
        <v>69</v>
      </c>
      <c r="D5148" s="3" t="s">
        <v>119</v>
      </c>
      <c r="E5148" s="3" t="s">
        <v>119</v>
      </c>
      <c r="F5148" s="3">
        <v>3672</v>
      </c>
      <c r="G5148" s="3">
        <f t="shared" si="243"/>
        <v>1999</v>
      </c>
      <c r="H5148" s="4">
        <v>4</v>
      </c>
      <c r="I5148" s="3" t="s">
        <v>36</v>
      </c>
      <c r="J5148" s="3">
        <v>7</v>
      </c>
      <c r="K5148" s="3">
        <v>6</v>
      </c>
      <c r="L5148" s="3">
        <v>2</v>
      </c>
      <c r="M5148" s="3">
        <v>7</v>
      </c>
      <c r="N5148" s="3">
        <v>0</v>
      </c>
      <c r="O5148" s="3">
        <v>0</v>
      </c>
      <c r="P5148" s="3">
        <f t="shared" si="242"/>
        <v>26.4</v>
      </c>
      <c r="Q5148" s="3">
        <v>67</v>
      </c>
      <c r="R5148" s="3">
        <f t="shared" si="241"/>
        <v>2</v>
      </c>
      <c r="S5148" s="3">
        <v>22</v>
      </c>
      <c r="T5148" s="3">
        <f>IF(AND(H5148&lt;5,S5148&gt;=VLOOKUP(A5148,anni!$A$1:$O$32,6,0)),1,0)</f>
        <v>0</v>
      </c>
    </row>
    <row r="5149" spans="1:20" x14ac:dyDescent="0.3">
      <c r="A5149" s="3">
        <v>1999</v>
      </c>
      <c r="B5149" s="3">
        <v>60</v>
      </c>
      <c r="C5149" s="3" t="s">
        <v>32</v>
      </c>
      <c r="D5149" s="3" t="s">
        <v>95</v>
      </c>
      <c r="E5149" s="3" t="s">
        <v>95</v>
      </c>
      <c r="F5149" s="3">
        <v>3561</v>
      </c>
      <c r="G5149" s="3">
        <f t="shared" si="243"/>
        <v>1999</v>
      </c>
      <c r="H5149" s="4">
        <v>5</v>
      </c>
      <c r="I5149" s="3" t="s">
        <v>36</v>
      </c>
      <c r="J5149" s="3">
        <v>6</v>
      </c>
      <c r="K5149" s="3">
        <v>0</v>
      </c>
      <c r="L5149" s="3">
        <v>0</v>
      </c>
      <c r="M5149" s="3">
        <v>1</v>
      </c>
      <c r="N5149" s="3">
        <v>1</v>
      </c>
      <c r="O5149" s="3">
        <v>0</v>
      </c>
      <c r="P5149" s="3">
        <f t="shared" si="242"/>
        <v>8</v>
      </c>
      <c r="Q5149" s="3">
        <v>238</v>
      </c>
      <c r="R5149" s="3">
        <f t="shared" si="241"/>
        <v>1</v>
      </c>
      <c r="S5149" s="3">
        <v>8</v>
      </c>
      <c r="T5149" s="3">
        <f>IF(AND(H5149&lt;5,S5149&gt;=VLOOKUP(A5149,anni!$A$1:$O$32,6,0)),1,0)</f>
        <v>0</v>
      </c>
    </row>
    <row r="5150" spans="1:20" x14ac:dyDescent="0.3">
      <c r="A5150" s="3">
        <v>1999</v>
      </c>
      <c r="B5150" s="3">
        <v>61</v>
      </c>
      <c r="C5150" s="3" t="s">
        <v>43</v>
      </c>
      <c r="D5150" s="3" t="s">
        <v>58</v>
      </c>
      <c r="E5150" s="3" t="s">
        <v>58</v>
      </c>
      <c r="F5150" s="3">
        <v>3742</v>
      </c>
      <c r="G5150" s="3">
        <f t="shared" si="243"/>
        <v>1999</v>
      </c>
      <c r="H5150" s="4">
        <v>3</v>
      </c>
      <c r="I5150" s="3" t="s">
        <v>36</v>
      </c>
      <c r="J5150" s="3">
        <v>7</v>
      </c>
      <c r="K5150" s="3">
        <v>6</v>
      </c>
      <c r="L5150" s="3">
        <v>0</v>
      </c>
      <c r="M5150" s="3">
        <v>7</v>
      </c>
      <c r="N5150" s="3">
        <v>1</v>
      </c>
      <c r="O5150" s="3">
        <v>0</v>
      </c>
      <c r="P5150" s="3">
        <f t="shared" si="242"/>
        <v>29.4</v>
      </c>
      <c r="Q5150" s="3">
        <v>84</v>
      </c>
      <c r="R5150" s="3">
        <f t="shared" si="241"/>
        <v>3</v>
      </c>
      <c r="S5150" s="3">
        <v>21</v>
      </c>
      <c r="T5150" s="3">
        <f>IF(AND(H5150&lt;5,S5150&gt;=VLOOKUP(A5150,anni!$A$1:$O$32,6,0)),1,0)</f>
        <v>0</v>
      </c>
    </row>
    <row r="5151" spans="1:20" x14ac:dyDescent="0.3">
      <c r="A5151" s="3">
        <v>1999</v>
      </c>
      <c r="B5151" s="3">
        <v>62</v>
      </c>
      <c r="C5151" s="3" t="s">
        <v>69</v>
      </c>
      <c r="D5151" s="3" t="s">
        <v>76</v>
      </c>
      <c r="E5151" s="3" t="s">
        <v>76</v>
      </c>
      <c r="F5151" s="3">
        <v>3673</v>
      </c>
      <c r="G5151" s="3">
        <f t="shared" si="243"/>
        <v>1999</v>
      </c>
      <c r="H5151" s="4">
        <v>4</v>
      </c>
      <c r="I5151" s="3" t="s">
        <v>36</v>
      </c>
      <c r="J5151" s="3">
        <v>0</v>
      </c>
      <c r="K5151" s="3">
        <v>7</v>
      </c>
      <c r="L5151" s="3">
        <v>0</v>
      </c>
      <c r="M5151" s="3">
        <v>7</v>
      </c>
      <c r="N5151" s="3">
        <v>1</v>
      </c>
      <c r="O5151" s="3">
        <v>1</v>
      </c>
      <c r="P5151" s="3">
        <f t="shared" si="242"/>
        <v>19.2</v>
      </c>
      <c r="Q5151" s="3">
        <v>141</v>
      </c>
      <c r="R5151" s="3">
        <f t="shared" si="241"/>
        <v>1</v>
      </c>
      <c r="S5151" s="3">
        <v>16</v>
      </c>
      <c r="T5151" s="3">
        <f>IF(AND(H5151&lt;5,S5151&gt;=VLOOKUP(A5151,anni!$A$1:$O$32,6,0)),1,0)</f>
        <v>0</v>
      </c>
    </row>
    <row r="5152" spans="1:20" x14ac:dyDescent="0.3">
      <c r="A5152" s="3">
        <v>1999</v>
      </c>
      <c r="B5152" s="3">
        <v>63</v>
      </c>
      <c r="C5152" s="3" t="s">
        <v>69</v>
      </c>
      <c r="D5152" s="3" t="s">
        <v>147</v>
      </c>
      <c r="E5152" s="3" t="s">
        <v>147</v>
      </c>
      <c r="F5152" s="3">
        <v>3264</v>
      </c>
      <c r="G5152" s="3">
        <f t="shared" si="243"/>
        <v>1999</v>
      </c>
      <c r="H5152" s="4">
        <v>5</v>
      </c>
      <c r="I5152" s="3" t="s">
        <v>36</v>
      </c>
      <c r="J5152" s="3">
        <v>7</v>
      </c>
      <c r="K5152" s="3">
        <v>7</v>
      </c>
      <c r="L5152" s="3">
        <v>6</v>
      </c>
      <c r="M5152" s="3">
        <v>7</v>
      </c>
      <c r="N5152" s="3">
        <v>4</v>
      </c>
      <c r="O5152" s="3">
        <v>3</v>
      </c>
      <c r="P5152" s="3">
        <f t="shared" si="242"/>
        <v>34</v>
      </c>
      <c r="Q5152" s="3">
        <v>7</v>
      </c>
      <c r="R5152" s="3">
        <f t="shared" si="241"/>
        <v>3</v>
      </c>
      <c r="S5152" s="3">
        <v>34</v>
      </c>
      <c r="T5152" s="3">
        <f>IF(AND(H5152&lt;5,S5152&gt;=VLOOKUP(A5152,anni!$A$1:$O$32,6,0)),1,0)</f>
        <v>0</v>
      </c>
    </row>
    <row r="5153" spans="1:20" x14ac:dyDescent="0.3">
      <c r="A5153" s="3">
        <v>1999</v>
      </c>
      <c r="B5153" s="3">
        <v>64</v>
      </c>
      <c r="C5153" s="3" t="s">
        <v>34</v>
      </c>
      <c r="D5153" s="3" t="s">
        <v>41</v>
      </c>
      <c r="E5153" s="3" t="s">
        <v>41</v>
      </c>
      <c r="F5153" s="3">
        <v>3674</v>
      </c>
      <c r="G5153" s="3">
        <f t="shared" si="243"/>
        <v>1999</v>
      </c>
      <c r="H5153" s="4">
        <v>4</v>
      </c>
      <c r="I5153" s="3" t="s">
        <v>36</v>
      </c>
      <c r="J5153" s="3">
        <v>7</v>
      </c>
      <c r="K5153" s="3">
        <v>1</v>
      </c>
      <c r="L5153" s="3">
        <v>0</v>
      </c>
      <c r="M5153" s="3">
        <v>0</v>
      </c>
      <c r="N5153" s="3">
        <v>0</v>
      </c>
      <c r="O5153" s="3">
        <v>1</v>
      </c>
      <c r="P5153" s="3">
        <f t="shared" si="242"/>
        <v>10.799999999999999</v>
      </c>
      <c r="Q5153" s="3">
        <v>232</v>
      </c>
      <c r="R5153" s="3">
        <f t="shared" ref="R5153:R5216" si="244">COUNTIF($F$609:$F$5991,F5153)</f>
        <v>2</v>
      </c>
      <c r="S5153" s="3">
        <v>9</v>
      </c>
      <c r="T5153" s="3">
        <f>IF(AND(H5153&lt;5,S5153&gt;=VLOOKUP(A5153,anni!$A$1:$O$32,6,0)),1,0)</f>
        <v>0</v>
      </c>
    </row>
    <row r="5154" spans="1:20" x14ac:dyDescent="0.3">
      <c r="A5154" s="3">
        <v>1999</v>
      </c>
      <c r="B5154" s="3">
        <v>65</v>
      </c>
      <c r="C5154" s="3" t="s">
        <v>101</v>
      </c>
      <c r="D5154" s="3" t="s">
        <v>117</v>
      </c>
      <c r="E5154" s="3" t="s">
        <v>117</v>
      </c>
      <c r="F5154" s="3">
        <v>3562</v>
      </c>
      <c r="G5154" s="3">
        <f t="shared" si="243"/>
        <v>1999</v>
      </c>
      <c r="H5154" s="4">
        <v>5</v>
      </c>
      <c r="I5154" s="3" t="s">
        <v>36</v>
      </c>
      <c r="J5154" s="3">
        <v>5</v>
      </c>
      <c r="K5154" s="3">
        <v>0</v>
      </c>
      <c r="L5154" s="3">
        <v>0</v>
      </c>
      <c r="M5154" s="3">
        <v>0</v>
      </c>
      <c r="N5154" s="3">
        <v>0</v>
      </c>
      <c r="O5154" s="3">
        <v>1</v>
      </c>
      <c r="P5154" s="3">
        <f t="shared" si="242"/>
        <v>6</v>
      </c>
      <c r="Q5154" s="3">
        <v>267</v>
      </c>
      <c r="R5154" s="3">
        <f t="shared" si="244"/>
        <v>1</v>
      </c>
      <c r="S5154" s="3">
        <v>6</v>
      </c>
      <c r="T5154" s="3">
        <f>IF(AND(H5154&lt;5,S5154&gt;=VLOOKUP(A5154,anni!$A$1:$O$32,6,0)),1,0)</f>
        <v>0</v>
      </c>
    </row>
    <row r="5155" spans="1:20" x14ac:dyDescent="0.3">
      <c r="A5155" s="3">
        <v>1999</v>
      </c>
      <c r="B5155" s="3">
        <v>66</v>
      </c>
      <c r="C5155" s="3" t="s">
        <v>69</v>
      </c>
      <c r="D5155" s="3" t="s">
        <v>72</v>
      </c>
      <c r="E5155" s="3" t="s">
        <v>72</v>
      </c>
      <c r="F5155" s="3">
        <v>3743</v>
      </c>
      <c r="G5155" s="3">
        <f t="shared" si="243"/>
        <v>1999</v>
      </c>
      <c r="H5155" s="4">
        <v>3</v>
      </c>
      <c r="I5155" s="3" t="s">
        <v>36</v>
      </c>
      <c r="J5155" s="3">
        <v>7</v>
      </c>
      <c r="K5155" s="3">
        <v>0</v>
      </c>
      <c r="L5155" s="3">
        <v>4</v>
      </c>
      <c r="M5155" s="3">
        <v>0</v>
      </c>
      <c r="N5155" s="3">
        <v>0</v>
      </c>
      <c r="O5155" s="3">
        <v>1</v>
      </c>
      <c r="P5155" s="3">
        <f t="shared" ref="P5155:P5218" si="245">IF(T5155=0,IF(S5155=-1,-1,S5155*HLOOKUP(H5155,$U$1:$Y$2,2,0)),0)</f>
        <v>16.799999999999997</v>
      </c>
      <c r="Q5155" s="3">
        <v>190</v>
      </c>
      <c r="R5155" s="3">
        <f t="shared" si="244"/>
        <v>3</v>
      </c>
      <c r="S5155" s="3">
        <v>12</v>
      </c>
      <c r="T5155" s="3">
        <f>IF(AND(H5155&lt;5,S5155&gt;=VLOOKUP(A5155,anni!$A$1:$O$32,6,0)),1,0)</f>
        <v>0</v>
      </c>
    </row>
    <row r="5156" spans="1:20" x14ac:dyDescent="0.3">
      <c r="A5156" s="3">
        <v>1999</v>
      </c>
      <c r="B5156" s="3">
        <v>67</v>
      </c>
      <c r="C5156" s="3" t="s">
        <v>29</v>
      </c>
      <c r="D5156" s="3" t="s">
        <v>124</v>
      </c>
      <c r="E5156" s="3" t="s">
        <v>124</v>
      </c>
      <c r="F5156" s="3">
        <v>3675</v>
      </c>
      <c r="G5156" s="3">
        <f t="shared" si="243"/>
        <v>1999</v>
      </c>
      <c r="H5156" s="4">
        <v>4</v>
      </c>
      <c r="I5156" s="3" t="s">
        <v>36</v>
      </c>
      <c r="J5156" s="3">
        <v>0</v>
      </c>
      <c r="K5156" s="3">
        <v>0</v>
      </c>
      <c r="L5156" s="3">
        <v>0</v>
      </c>
      <c r="M5156" s="3">
        <v>0</v>
      </c>
      <c r="N5156" s="3">
        <v>0</v>
      </c>
      <c r="O5156" s="3">
        <v>1</v>
      </c>
      <c r="P5156" s="3">
        <f t="shared" si="245"/>
        <v>1.2</v>
      </c>
      <c r="Q5156" s="3">
        <v>291</v>
      </c>
      <c r="R5156" s="3">
        <f t="shared" si="244"/>
        <v>1</v>
      </c>
      <c r="S5156" s="3">
        <v>1</v>
      </c>
      <c r="T5156" s="3">
        <f>IF(AND(H5156&lt;5,S5156&gt;=VLOOKUP(A5156,anni!$A$1:$O$32,6,0)),1,0)</f>
        <v>0</v>
      </c>
    </row>
    <row r="5157" spans="1:20" x14ac:dyDescent="0.3">
      <c r="A5157" s="3">
        <v>1999</v>
      </c>
      <c r="B5157" s="3">
        <v>68</v>
      </c>
      <c r="C5157" s="3" t="s">
        <v>29</v>
      </c>
      <c r="D5157" s="3" t="s">
        <v>122</v>
      </c>
      <c r="E5157" s="3" t="s">
        <v>122</v>
      </c>
      <c r="F5157" s="3">
        <v>3563</v>
      </c>
      <c r="G5157" s="3">
        <f t="shared" si="243"/>
        <v>1999</v>
      </c>
      <c r="H5157" s="4">
        <v>5</v>
      </c>
      <c r="I5157" s="3" t="s">
        <v>36</v>
      </c>
      <c r="J5157" s="3">
        <v>7</v>
      </c>
      <c r="K5157" s="3">
        <v>7</v>
      </c>
      <c r="L5157" s="3">
        <v>4</v>
      </c>
      <c r="M5157" s="3">
        <v>0</v>
      </c>
      <c r="N5157" s="3">
        <v>0</v>
      </c>
      <c r="O5157" s="3">
        <v>1</v>
      </c>
      <c r="P5157" s="3">
        <f t="shared" si="245"/>
        <v>19</v>
      </c>
      <c r="Q5157" s="3">
        <v>110</v>
      </c>
      <c r="R5157" s="3">
        <f t="shared" si="244"/>
        <v>1</v>
      </c>
      <c r="S5157" s="3">
        <v>19</v>
      </c>
      <c r="T5157" s="3">
        <f>IF(AND(H5157&lt;5,S5157&gt;=VLOOKUP(A5157,anni!$A$1:$O$32,6,0)),1,0)</f>
        <v>0</v>
      </c>
    </row>
    <row r="5158" spans="1:20" x14ac:dyDescent="0.3">
      <c r="A5158" s="3">
        <v>1999</v>
      </c>
      <c r="B5158" s="3">
        <v>69</v>
      </c>
      <c r="C5158" s="3" t="s">
        <v>43</v>
      </c>
      <c r="D5158" s="3" t="s">
        <v>91</v>
      </c>
      <c r="E5158" s="3" t="s">
        <v>91</v>
      </c>
      <c r="F5158" s="3">
        <v>3448</v>
      </c>
      <c r="G5158" s="3">
        <f t="shared" si="243"/>
        <v>1999</v>
      </c>
      <c r="H5158" s="4">
        <v>5</v>
      </c>
      <c r="I5158" s="3" t="s">
        <v>36</v>
      </c>
      <c r="J5158" s="3">
        <v>7</v>
      </c>
      <c r="K5158" s="3">
        <v>7</v>
      </c>
      <c r="L5158" s="3">
        <v>6</v>
      </c>
      <c r="M5158" s="3">
        <v>7</v>
      </c>
      <c r="N5158" s="3">
        <v>3</v>
      </c>
      <c r="O5158" s="3">
        <v>4</v>
      </c>
      <c r="P5158" s="3">
        <f t="shared" si="245"/>
        <v>34</v>
      </c>
      <c r="Q5158" s="3">
        <v>7</v>
      </c>
      <c r="R5158" s="3">
        <f t="shared" si="244"/>
        <v>2</v>
      </c>
      <c r="S5158" s="3">
        <v>34</v>
      </c>
      <c r="T5158" s="3">
        <f>IF(AND(H5158&lt;5,S5158&gt;=VLOOKUP(A5158,anni!$A$1:$O$32,6,0)),1,0)</f>
        <v>0</v>
      </c>
    </row>
    <row r="5159" spans="1:20" x14ac:dyDescent="0.3">
      <c r="A5159" s="3">
        <v>1999</v>
      </c>
      <c r="B5159" s="3">
        <v>70</v>
      </c>
      <c r="C5159" s="3" t="s">
        <v>69</v>
      </c>
      <c r="D5159" s="3" t="s">
        <v>76</v>
      </c>
      <c r="E5159" s="3" t="s">
        <v>76</v>
      </c>
      <c r="F5159" s="3">
        <v>3564</v>
      </c>
      <c r="G5159" s="3">
        <f t="shared" si="243"/>
        <v>1999</v>
      </c>
      <c r="H5159" s="4">
        <v>5</v>
      </c>
      <c r="I5159" s="3" t="s">
        <v>36</v>
      </c>
      <c r="J5159" s="3">
        <v>6</v>
      </c>
      <c r="K5159" s="3">
        <v>3</v>
      </c>
      <c r="L5159" s="3">
        <v>2</v>
      </c>
      <c r="M5159" s="3">
        <v>7</v>
      </c>
      <c r="N5159" s="3">
        <v>0</v>
      </c>
      <c r="O5159" s="3">
        <v>1</v>
      </c>
      <c r="P5159" s="3">
        <f t="shared" si="245"/>
        <v>19</v>
      </c>
      <c r="Q5159" s="3">
        <v>110</v>
      </c>
      <c r="R5159" s="3">
        <f t="shared" si="244"/>
        <v>1</v>
      </c>
      <c r="S5159" s="3">
        <v>19</v>
      </c>
      <c r="T5159" s="3">
        <f>IF(AND(H5159&lt;5,S5159&gt;=VLOOKUP(A5159,anni!$A$1:$O$32,6,0)),1,0)</f>
        <v>0</v>
      </c>
    </row>
    <row r="5160" spans="1:20" x14ac:dyDescent="0.3">
      <c r="A5160" s="3">
        <v>1999</v>
      </c>
      <c r="B5160" s="3">
        <v>71</v>
      </c>
      <c r="C5160" s="3" t="s">
        <v>34</v>
      </c>
      <c r="D5160" s="3" t="s">
        <v>64</v>
      </c>
      <c r="E5160" s="3" t="s">
        <v>64</v>
      </c>
      <c r="F5160" s="3">
        <v>3512</v>
      </c>
      <c r="G5160" s="3">
        <f t="shared" si="243"/>
        <v>1999</v>
      </c>
      <c r="H5160" s="4">
        <v>4</v>
      </c>
      <c r="I5160" s="3" t="s">
        <v>36</v>
      </c>
      <c r="J5160" s="3">
        <v>5</v>
      </c>
      <c r="K5160" s="3">
        <v>4</v>
      </c>
      <c r="L5160" s="3">
        <v>4</v>
      </c>
      <c r="M5160" s="3">
        <v>7</v>
      </c>
      <c r="N5160" s="3">
        <v>4</v>
      </c>
      <c r="O5160" s="3">
        <v>4</v>
      </c>
      <c r="P5160" s="3">
        <f t="shared" si="245"/>
        <v>33.6</v>
      </c>
      <c r="Q5160" s="3">
        <v>24</v>
      </c>
      <c r="R5160" s="3">
        <f t="shared" si="244"/>
        <v>3</v>
      </c>
      <c r="S5160" s="3">
        <v>28</v>
      </c>
      <c r="T5160" s="3">
        <f>IF(AND(H5160&lt;5,S5160&gt;=VLOOKUP(A5160,anni!$A$1:$O$32,6,0)),1,0)</f>
        <v>0</v>
      </c>
    </row>
    <row r="5161" spans="1:20" x14ac:dyDescent="0.3">
      <c r="A5161" s="3">
        <v>1999</v>
      </c>
      <c r="B5161" s="3">
        <v>72</v>
      </c>
      <c r="C5161" s="3" t="s">
        <v>79</v>
      </c>
      <c r="D5161" s="3" t="s">
        <v>80</v>
      </c>
      <c r="E5161" s="3" t="s">
        <v>80</v>
      </c>
      <c r="F5161" s="3">
        <v>3266</v>
      </c>
      <c r="G5161" s="3">
        <f t="shared" si="243"/>
        <v>1999</v>
      </c>
      <c r="H5161" s="4">
        <v>5</v>
      </c>
      <c r="I5161" s="3" t="s">
        <v>36</v>
      </c>
      <c r="J5161" s="3">
        <v>7</v>
      </c>
      <c r="K5161" s="3">
        <v>7</v>
      </c>
      <c r="L5161" s="3">
        <v>4</v>
      </c>
      <c r="M5161" s="3">
        <v>7</v>
      </c>
      <c r="N5161" s="3">
        <v>0</v>
      </c>
      <c r="O5161" s="3">
        <v>4</v>
      </c>
      <c r="P5161" s="3">
        <f t="shared" si="245"/>
        <v>29</v>
      </c>
      <c r="Q5161" s="3">
        <v>20</v>
      </c>
      <c r="R5161" s="3">
        <f t="shared" si="244"/>
        <v>3</v>
      </c>
      <c r="S5161" s="3">
        <v>29</v>
      </c>
      <c r="T5161" s="3">
        <f>IF(AND(H5161&lt;5,S5161&gt;=VLOOKUP(A5161,anni!$A$1:$O$32,6,0)),1,0)</f>
        <v>0</v>
      </c>
    </row>
    <row r="5162" spans="1:20" x14ac:dyDescent="0.3">
      <c r="A5162" s="3">
        <v>1999</v>
      </c>
      <c r="B5162" s="3">
        <v>73</v>
      </c>
      <c r="C5162" s="3" t="s">
        <v>29</v>
      </c>
      <c r="D5162" s="3" t="s">
        <v>139</v>
      </c>
      <c r="E5162" s="3" t="s">
        <v>139</v>
      </c>
      <c r="F5162" s="3">
        <v>3450</v>
      </c>
      <c r="G5162" s="3">
        <f t="shared" si="243"/>
        <v>1999</v>
      </c>
      <c r="H5162" s="4">
        <v>5</v>
      </c>
      <c r="I5162" s="3" t="s">
        <v>36</v>
      </c>
      <c r="J5162" s="3">
        <v>5</v>
      </c>
      <c r="K5162" s="3">
        <v>6</v>
      </c>
      <c r="L5162" s="3">
        <v>0</v>
      </c>
      <c r="M5162" s="3">
        <v>7</v>
      </c>
      <c r="N5162" s="3">
        <v>3</v>
      </c>
      <c r="O5162" s="3">
        <v>1</v>
      </c>
      <c r="P5162" s="3">
        <f t="shared" si="245"/>
        <v>22</v>
      </c>
      <c r="Q5162" s="3">
        <v>67</v>
      </c>
      <c r="R5162" s="3">
        <f t="shared" si="244"/>
        <v>2</v>
      </c>
      <c r="S5162" s="3">
        <v>22</v>
      </c>
      <c r="T5162" s="3">
        <f>IF(AND(H5162&lt;5,S5162&gt;=VLOOKUP(A5162,anni!$A$1:$O$32,6,0)),1,0)</f>
        <v>0</v>
      </c>
    </row>
    <row r="5163" spans="1:20" x14ac:dyDescent="0.3">
      <c r="A5163" s="3">
        <v>1999</v>
      </c>
      <c r="B5163" s="3">
        <v>74</v>
      </c>
      <c r="C5163" s="3" t="s">
        <v>37</v>
      </c>
      <c r="D5163" s="3" t="s">
        <v>38</v>
      </c>
      <c r="E5163" s="3" t="s">
        <v>38</v>
      </c>
      <c r="F5163" s="3">
        <v>3565</v>
      </c>
      <c r="G5163" s="3">
        <f t="shared" si="243"/>
        <v>1999</v>
      </c>
      <c r="H5163" s="4">
        <v>5</v>
      </c>
      <c r="I5163" s="3" t="s">
        <v>36</v>
      </c>
      <c r="J5163" s="3">
        <v>7</v>
      </c>
      <c r="K5163" s="3">
        <v>0</v>
      </c>
      <c r="L5163" s="3">
        <v>0</v>
      </c>
      <c r="M5163" s="3">
        <v>0</v>
      </c>
      <c r="N5163" s="3">
        <v>1</v>
      </c>
      <c r="O5163" s="3">
        <v>1</v>
      </c>
      <c r="P5163" s="3">
        <f t="shared" si="245"/>
        <v>9</v>
      </c>
      <c r="Q5163" s="3">
        <v>232</v>
      </c>
      <c r="R5163" s="3">
        <f t="shared" si="244"/>
        <v>1</v>
      </c>
      <c r="S5163" s="3">
        <v>9</v>
      </c>
      <c r="T5163" s="3">
        <f>IF(AND(H5163&lt;5,S5163&gt;=VLOOKUP(A5163,anni!$A$1:$O$32,6,0)),1,0)</f>
        <v>0</v>
      </c>
    </row>
    <row r="5164" spans="1:20" x14ac:dyDescent="0.3">
      <c r="A5164" s="3">
        <v>1999</v>
      </c>
      <c r="B5164" s="3">
        <v>75</v>
      </c>
      <c r="C5164" s="3" t="s">
        <v>59</v>
      </c>
      <c r="D5164" s="3" t="s">
        <v>60</v>
      </c>
      <c r="E5164" s="3" t="s">
        <v>60</v>
      </c>
      <c r="F5164" s="3">
        <v>3773</v>
      </c>
      <c r="G5164" s="3">
        <f t="shared" si="243"/>
        <v>1999</v>
      </c>
      <c r="H5164" s="4">
        <v>2</v>
      </c>
      <c r="I5164" s="3" t="s">
        <v>31</v>
      </c>
      <c r="J5164" s="3">
        <v>5</v>
      </c>
      <c r="K5164" s="3">
        <v>6</v>
      </c>
      <c r="L5164" s="3">
        <v>0</v>
      </c>
      <c r="M5164" s="3">
        <v>7</v>
      </c>
      <c r="N5164" s="3">
        <v>2</v>
      </c>
      <c r="O5164" s="3">
        <v>0</v>
      </c>
      <c r="P5164" s="3">
        <f t="shared" si="245"/>
        <v>32</v>
      </c>
      <c r="Q5164" s="3">
        <v>95</v>
      </c>
      <c r="R5164" s="3">
        <f t="shared" si="244"/>
        <v>4</v>
      </c>
      <c r="S5164" s="3">
        <v>20</v>
      </c>
      <c r="T5164" s="3">
        <f>IF(AND(H5164&lt;5,S5164&gt;=VLOOKUP(A5164,anni!$A$1:$O$32,6,0)),1,0)</f>
        <v>0</v>
      </c>
    </row>
    <row r="5165" spans="1:20" x14ac:dyDescent="0.3">
      <c r="A5165" s="3">
        <v>1999</v>
      </c>
      <c r="B5165" s="3">
        <v>76</v>
      </c>
      <c r="C5165" s="3" t="s">
        <v>32</v>
      </c>
      <c r="D5165" s="3" t="s">
        <v>95</v>
      </c>
      <c r="E5165" s="3" t="s">
        <v>95</v>
      </c>
      <c r="F5165" s="3">
        <v>3676</v>
      </c>
      <c r="G5165" s="3">
        <f t="shared" si="243"/>
        <v>1999</v>
      </c>
      <c r="H5165" s="4">
        <v>4</v>
      </c>
      <c r="I5165" s="3" t="s">
        <v>36</v>
      </c>
      <c r="J5165" s="3">
        <v>7</v>
      </c>
      <c r="K5165" s="3">
        <v>6</v>
      </c>
      <c r="L5165" s="3">
        <v>0</v>
      </c>
      <c r="M5165" s="3">
        <v>7</v>
      </c>
      <c r="N5165" s="3">
        <v>0</v>
      </c>
      <c r="O5165" s="3">
        <v>1</v>
      </c>
      <c r="P5165" s="3">
        <f t="shared" si="245"/>
        <v>25.2</v>
      </c>
      <c r="Q5165" s="3">
        <v>84</v>
      </c>
      <c r="R5165" s="3">
        <f t="shared" si="244"/>
        <v>1</v>
      </c>
      <c r="S5165" s="3">
        <v>21</v>
      </c>
      <c r="T5165" s="3">
        <f>IF(AND(H5165&lt;5,S5165&gt;=VLOOKUP(A5165,anni!$A$1:$O$32,6,0)),1,0)</f>
        <v>0</v>
      </c>
    </row>
    <row r="5166" spans="1:20" x14ac:dyDescent="0.3">
      <c r="A5166" s="3">
        <v>1999</v>
      </c>
      <c r="B5166" s="3">
        <v>77</v>
      </c>
      <c r="C5166" s="3" t="s">
        <v>45</v>
      </c>
      <c r="D5166" s="3" t="s">
        <v>49</v>
      </c>
      <c r="E5166" s="3" t="s">
        <v>49</v>
      </c>
      <c r="F5166" s="3">
        <v>3774</v>
      </c>
      <c r="G5166" s="3">
        <f t="shared" si="243"/>
        <v>1999</v>
      </c>
      <c r="H5166" s="4">
        <v>2</v>
      </c>
      <c r="I5166" s="3" t="s">
        <v>31</v>
      </c>
      <c r="J5166" s="3">
        <v>7</v>
      </c>
      <c r="K5166" s="3">
        <v>1</v>
      </c>
      <c r="L5166" s="3">
        <v>1</v>
      </c>
      <c r="M5166" s="3">
        <v>7</v>
      </c>
      <c r="N5166" s="3">
        <v>0</v>
      </c>
      <c r="O5166" s="3">
        <v>1</v>
      </c>
      <c r="P5166" s="3">
        <f t="shared" si="245"/>
        <v>27.200000000000003</v>
      </c>
      <c r="Q5166" s="3">
        <v>131</v>
      </c>
      <c r="R5166" s="3">
        <f t="shared" si="244"/>
        <v>1</v>
      </c>
      <c r="S5166" s="3">
        <v>17</v>
      </c>
      <c r="T5166" s="3">
        <f>IF(AND(H5166&lt;5,S5166&gt;=VLOOKUP(A5166,anni!$A$1:$O$32,6,0)),1,0)</f>
        <v>0</v>
      </c>
    </row>
    <row r="5167" spans="1:20" x14ac:dyDescent="0.3">
      <c r="A5167" s="3">
        <v>1999</v>
      </c>
      <c r="B5167" s="3">
        <v>78</v>
      </c>
      <c r="C5167" s="3" t="s">
        <v>32</v>
      </c>
      <c r="D5167" s="3" t="s">
        <v>95</v>
      </c>
      <c r="E5167" s="3" t="s">
        <v>95</v>
      </c>
      <c r="F5167" s="3">
        <v>3451</v>
      </c>
      <c r="G5167" s="3">
        <f t="shared" si="243"/>
        <v>1999</v>
      </c>
      <c r="H5167" s="4">
        <v>5</v>
      </c>
      <c r="I5167" s="3" t="s">
        <v>36</v>
      </c>
      <c r="J5167" s="3">
        <v>7</v>
      </c>
      <c r="K5167" s="3">
        <v>0</v>
      </c>
      <c r="L5167" s="3">
        <v>0</v>
      </c>
      <c r="M5167" s="3">
        <v>0</v>
      </c>
      <c r="N5167" s="3">
        <v>0</v>
      </c>
      <c r="O5167" s="3">
        <v>5</v>
      </c>
      <c r="P5167" s="3">
        <f t="shared" si="245"/>
        <v>12</v>
      </c>
      <c r="Q5167" s="3">
        <v>190</v>
      </c>
      <c r="R5167" s="3">
        <f t="shared" si="244"/>
        <v>2</v>
      </c>
      <c r="S5167" s="3">
        <v>12</v>
      </c>
      <c r="T5167" s="3">
        <f>IF(AND(H5167&lt;5,S5167&gt;=VLOOKUP(A5167,anni!$A$1:$O$32,6,0)),1,0)</f>
        <v>0</v>
      </c>
    </row>
    <row r="5168" spans="1:20" x14ac:dyDescent="0.3">
      <c r="A5168" s="3">
        <v>1999</v>
      </c>
      <c r="B5168" s="3">
        <v>79</v>
      </c>
      <c r="C5168" s="3" t="s">
        <v>37</v>
      </c>
      <c r="D5168" s="3" t="s">
        <v>38</v>
      </c>
      <c r="E5168" s="3" t="s">
        <v>38</v>
      </c>
      <c r="F5168" s="3">
        <v>3566</v>
      </c>
      <c r="G5168" s="3">
        <f t="shared" si="243"/>
        <v>1999</v>
      </c>
      <c r="H5168" s="4">
        <v>5</v>
      </c>
      <c r="I5168" s="3" t="s">
        <v>36</v>
      </c>
      <c r="J5168" s="3">
        <v>7</v>
      </c>
      <c r="K5168" s="3">
        <v>0</v>
      </c>
      <c r="L5168" s="3">
        <v>0</v>
      </c>
      <c r="M5168" s="3">
        <v>0</v>
      </c>
      <c r="N5168" s="3">
        <v>0</v>
      </c>
      <c r="O5168" s="3">
        <v>1</v>
      </c>
      <c r="P5168" s="3">
        <f t="shared" si="245"/>
        <v>8</v>
      </c>
      <c r="Q5168" s="3">
        <v>238</v>
      </c>
      <c r="R5168" s="3">
        <f t="shared" si="244"/>
        <v>1</v>
      </c>
      <c r="S5168" s="3">
        <v>8</v>
      </c>
      <c r="T5168" s="3">
        <f>IF(AND(H5168&lt;5,S5168&gt;=VLOOKUP(A5168,anni!$A$1:$O$32,6,0)),1,0)</f>
        <v>0</v>
      </c>
    </row>
    <row r="5169" spans="1:20" x14ac:dyDescent="0.3">
      <c r="A5169" s="3">
        <v>1999</v>
      </c>
      <c r="B5169" s="3">
        <v>84</v>
      </c>
      <c r="C5169" s="3" t="s">
        <v>69</v>
      </c>
      <c r="D5169" s="3" t="s">
        <v>119</v>
      </c>
      <c r="E5169" s="3" t="s">
        <v>119</v>
      </c>
      <c r="F5169" s="3">
        <v>3744</v>
      </c>
      <c r="G5169" s="3">
        <f t="shared" si="243"/>
        <v>1999</v>
      </c>
      <c r="H5169" s="4">
        <v>3</v>
      </c>
      <c r="I5169" s="3" t="s">
        <v>36</v>
      </c>
      <c r="J5169" s="3">
        <v>3</v>
      </c>
      <c r="K5169" s="3">
        <v>0</v>
      </c>
      <c r="L5169" s="3">
        <v>1</v>
      </c>
      <c r="M5169" s="3">
        <v>7</v>
      </c>
      <c r="N5169" s="3">
        <v>3</v>
      </c>
      <c r="O5169" s="3">
        <v>1</v>
      </c>
      <c r="P5169" s="3">
        <f t="shared" si="245"/>
        <v>21</v>
      </c>
      <c r="Q5169" s="3">
        <v>152</v>
      </c>
      <c r="R5169" s="3">
        <f t="shared" si="244"/>
        <v>1</v>
      </c>
      <c r="S5169" s="3">
        <v>15</v>
      </c>
      <c r="T5169" s="3">
        <f>IF(AND(H5169&lt;5,S5169&gt;=VLOOKUP(A5169,anni!$A$1:$O$32,6,0)),1,0)</f>
        <v>0</v>
      </c>
    </row>
    <row r="5170" spans="1:20" x14ac:dyDescent="0.3">
      <c r="A5170" s="3">
        <v>1999</v>
      </c>
      <c r="B5170" s="3">
        <v>80</v>
      </c>
      <c r="C5170" s="3" t="s">
        <v>56</v>
      </c>
      <c r="D5170" s="3" t="s">
        <v>71</v>
      </c>
      <c r="E5170" s="3" t="s">
        <v>71</v>
      </c>
      <c r="F5170" s="3">
        <v>3677</v>
      </c>
      <c r="G5170" s="3">
        <f t="shared" si="243"/>
        <v>1999</v>
      </c>
      <c r="H5170" s="4">
        <v>4</v>
      </c>
      <c r="I5170" s="3" t="s">
        <v>36</v>
      </c>
      <c r="J5170" s="3">
        <v>7</v>
      </c>
      <c r="K5170" s="3">
        <v>6</v>
      </c>
      <c r="L5170" s="3">
        <v>3</v>
      </c>
      <c r="M5170" s="3">
        <v>7</v>
      </c>
      <c r="N5170" s="3">
        <v>3</v>
      </c>
      <c r="O5170" s="3">
        <v>0</v>
      </c>
      <c r="P5170" s="3">
        <f t="shared" si="245"/>
        <v>31.2</v>
      </c>
      <c r="Q5170" s="3">
        <v>35</v>
      </c>
      <c r="R5170" s="3">
        <f t="shared" si="244"/>
        <v>1</v>
      </c>
      <c r="S5170" s="3">
        <v>26</v>
      </c>
      <c r="T5170" s="3">
        <f>IF(AND(H5170&lt;5,S5170&gt;=VLOOKUP(A5170,anni!$A$1:$O$32,6,0)),1,0)</f>
        <v>0</v>
      </c>
    </row>
    <row r="5171" spans="1:20" x14ac:dyDescent="0.3">
      <c r="A5171" s="3">
        <v>1999</v>
      </c>
      <c r="B5171" s="3">
        <v>81</v>
      </c>
      <c r="C5171" s="3" t="s">
        <v>47</v>
      </c>
      <c r="D5171" s="3" t="s">
        <v>105</v>
      </c>
      <c r="E5171" s="3" t="s">
        <v>105</v>
      </c>
      <c r="F5171" s="3">
        <v>3678</v>
      </c>
      <c r="G5171" s="3">
        <f t="shared" si="243"/>
        <v>1999</v>
      </c>
      <c r="H5171" s="4">
        <v>4</v>
      </c>
      <c r="I5171" s="3" t="s">
        <v>36</v>
      </c>
      <c r="J5171" s="3">
        <v>7</v>
      </c>
      <c r="K5171" s="3">
        <v>0</v>
      </c>
      <c r="L5171" s="3">
        <v>0</v>
      </c>
      <c r="M5171" s="3">
        <v>0</v>
      </c>
      <c r="N5171" s="3">
        <v>0</v>
      </c>
      <c r="O5171" s="3">
        <v>2</v>
      </c>
      <c r="P5171" s="3">
        <f t="shared" si="245"/>
        <v>10.799999999999999</v>
      </c>
      <c r="Q5171" s="3">
        <v>232</v>
      </c>
      <c r="R5171" s="3">
        <f t="shared" si="244"/>
        <v>1</v>
      </c>
      <c r="S5171" s="3">
        <v>9</v>
      </c>
      <c r="T5171" s="3">
        <f>IF(AND(H5171&lt;5,S5171&gt;=VLOOKUP(A5171,anni!$A$1:$O$32,6,0)),1,0)</f>
        <v>0</v>
      </c>
    </row>
    <row r="5172" spans="1:20" x14ac:dyDescent="0.3">
      <c r="A5172" s="3">
        <v>1999</v>
      </c>
      <c r="B5172" s="3">
        <v>82</v>
      </c>
      <c r="C5172" s="3" t="s">
        <v>69</v>
      </c>
      <c r="D5172" s="3" t="s">
        <v>70</v>
      </c>
      <c r="E5172" s="3" t="s">
        <v>70</v>
      </c>
      <c r="F5172" s="3">
        <v>3452</v>
      </c>
      <c r="G5172" s="3">
        <f t="shared" si="243"/>
        <v>1999</v>
      </c>
      <c r="H5172" s="4">
        <v>5</v>
      </c>
      <c r="I5172" s="3" t="s">
        <v>36</v>
      </c>
      <c r="J5172" s="3">
        <v>7</v>
      </c>
      <c r="K5172" s="3">
        <v>7</v>
      </c>
      <c r="L5172" s="3">
        <v>6</v>
      </c>
      <c r="M5172" s="3">
        <v>7</v>
      </c>
      <c r="N5172" s="3">
        <v>4</v>
      </c>
      <c r="O5172" s="3">
        <v>3</v>
      </c>
      <c r="P5172" s="3">
        <f t="shared" si="245"/>
        <v>34</v>
      </c>
      <c r="Q5172" s="3">
        <v>7</v>
      </c>
      <c r="R5172" s="3">
        <f t="shared" si="244"/>
        <v>2</v>
      </c>
      <c r="S5172" s="3">
        <v>34</v>
      </c>
      <c r="T5172" s="3">
        <f>IF(AND(H5172&lt;5,S5172&gt;=VLOOKUP(A5172,anni!$A$1:$O$32,6,0)),1,0)</f>
        <v>0</v>
      </c>
    </row>
    <row r="5173" spans="1:20" x14ac:dyDescent="0.3">
      <c r="A5173" s="3">
        <v>1999</v>
      </c>
      <c r="B5173" s="3">
        <v>83</v>
      </c>
      <c r="C5173" s="3" t="s">
        <v>29</v>
      </c>
      <c r="D5173" s="3" t="s">
        <v>114</v>
      </c>
      <c r="E5173" s="3" t="s">
        <v>114</v>
      </c>
      <c r="F5173" s="3">
        <v>3679</v>
      </c>
      <c r="G5173" s="3">
        <f t="shared" si="243"/>
        <v>1999</v>
      </c>
      <c r="H5173" s="4">
        <v>4</v>
      </c>
      <c r="I5173" s="3" t="s">
        <v>36</v>
      </c>
      <c r="J5173" s="3">
        <v>0</v>
      </c>
      <c r="K5173" s="3">
        <v>0</v>
      </c>
      <c r="L5173" s="3">
        <v>2</v>
      </c>
      <c r="M5173" s="3">
        <v>0</v>
      </c>
      <c r="N5173" s="3">
        <v>0</v>
      </c>
      <c r="O5173" s="3">
        <v>1</v>
      </c>
      <c r="P5173" s="3">
        <f t="shared" si="245"/>
        <v>3.5999999999999996</v>
      </c>
      <c r="Q5173" s="3">
        <v>280</v>
      </c>
      <c r="R5173" s="3">
        <f t="shared" si="244"/>
        <v>1</v>
      </c>
      <c r="S5173" s="3">
        <v>3</v>
      </c>
      <c r="T5173" s="3">
        <f>IF(AND(H5173&lt;5,S5173&gt;=VLOOKUP(A5173,anni!$A$1:$O$32,6,0)),1,0)</f>
        <v>0</v>
      </c>
    </row>
    <row r="5174" spans="1:20" x14ac:dyDescent="0.3">
      <c r="A5174" s="3">
        <v>1999</v>
      </c>
      <c r="B5174" s="3">
        <v>85</v>
      </c>
      <c r="C5174" s="3" t="s">
        <v>53</v>
      </c>
      <c r="D5174" s="3" t="s">
        <v>113</v>
      </c>
      <c r="E5174" s="3" t="s">
        <v>113</v>
      </c>
      <c r="F5174" s="3">
        <v>3267</v>
      </c>
      <c r="G5174" s="3">
        <f t="shared" si="243"/>
        <v>1999</v>
      </c>
      <c r="H5174" s="4">
        <v>5</v>
      </c>
      <c r="I5174" s="3" t="s">
        <v>36</v>
      </c>
      <c r="J5174" s="3">
        <v>7</v>
      </c>
      <c r="K5174" s="3">
        <v>0</v>
      </c>
      <c r="L5174" s="3">
        <v>3</v>
      </c>
      <c r="M5174" s="3">
        <v>7</v>
      </c>
      <c r="N5174" s="3">
        <v>1</v>
      </c>
      <c r="O5174" s="3">
        <v>0</v>
      </c>
      <c r="P5174" s="3">
        <f t="shared" si="245"/>
        <v>18</v>
      </c>
      <c r="Q5174" s="3">
        <v>121</v>
      </c>
      <c r="R5174" s="3">
        <f t="shared" si="244"/>
        <v>2</v>
      </c>
      <c r="S5174" s="3">
        <v>18</v>
      </c>
      <c r="T5174" s="3">
        <f>IF(AND(H5174&lt;5,S5174&gt;=VLOOKUP(A5174,anni!$A$1:$O$32,6,0)),1,0)</f>
        <v>0</v>
      </c>
    </row>
    <row r="5175" spans="1:20" x14ac:dyDescent="0.3">
      <c r="A5175" s="3">
        <v>1999</v>
      </c>
      <c r="B5175" s="3">
        <v>86</v>
      </c>
      <c r="C5175" s="3" t="s">
        <v>152</v>
      </c>
      <c r="D5175" s="3" t="s">
        <v>133</v>
      </c>
      <c r="E5175" s="3" t="s">
        <v>133</v>
      </c>
      <c r="F5175" s="3">
        <v>3567</v>
      </c>
      <c r="G5175" s="3">
        <f t="shared" si="243"/>
        <v>1999</v>
      </c>
      <c r="H5175" s="4">
        <v>5</v>
      </c>
      <c r="I5175" s="3" t="s">
        <v>36</v>
      </c>
      <c r="J5175" s="3">
        <v>3</v>
      </c>
      <c r="K5175" s="3">
        <v>0</v>
      </c>
      <c r="L5175" s="3">
        <v>0</v>
      </c>
      <c r="M5175" s="3">
        <v>1</v>
      </c>
      <c r="N5175" s="3">
        <v>0</v>
      </c>
      <c r="O5175" s="3">
        <v>1</v>
      </c>
      <c r="P5175" s="3">
        <f t="shared" si="245"/>
        <v>5</v>
      </c>
      <c r="Q5175" s="3">
        <v>273</v>
      </c>
      <c r="R5175" s="3">
        <f t="shared" si="244"/>
        <v>1</v>
      </c>
      <c r="S5175" s="3">
        <v>5</v>
      </c>
      <c r="T5175" s="3">
        <f>IF(AND(H5175&lt;5,S5175&gt;=VLOOKUP(A5175,anni!$A$1:$O$32,6,0)),1,0)</f>
        <v>0</v>
      </c>
    </row>
    <row r="5176" spans="1:20" x14ac:dyDescent="0.3">
      <c r="A5176" s="3">
        <v>1999</v>
      </c>
      <c r="B5176" s="3">
        <v>87</v>
      </c>
      <c r="C5176" s="3" t="s">
        <v>53</v>
      </c>
      <c r="D5176" s="3" t="s">
        <v>54</v>
      </c>
      <c r="E5176" s="3" t="s">
        <v>54</v>
      </c>
      <c r="F5176" s="3">
        <v>3745</v>
      </c>
      <c r="G5176" s="3">
        <f t="shared" si="243"/>
        <v>1999</v>
      </c>
      <c r="H5176" s="4">
        <v>3</v>
      </c>
      <c r="I5176" s="3" t="s">
        <v>36</v>
      </c>
      <c r="J5176" s="3">
        <v>7</v>
      </c>
      <c r="K5176" s="3">
        <v>0</v>
      </c>
      <c r="L5176" s="3">
        <v>6</v>
      </c>
      <c r="M5176" s="3">
        <v>7</v>
      </c>
      <c r="N5176" s="3">
        <v>0</v>
      </c>
      <c r="O5176" s="3">
        <v>1</v>
      </c>
      <c r="P5176" s="3">
        <f t="shared" si="245"/>
        <v>29.4</v>
      </c>
      <c r="Q5176" s="3">
        <v>84</v>
      </c>
      <c r="R5176" s="3">
        <f t="shared" si="244"/>
        <v>2</v>
      </c>
      <c r="S5176" s="3">
        <v>21</v>
      </c>
      <c r="T5176" s="3">
        <f>IF(AND(H5176&lt;5,S5176&gt;=VLOOKUP(A5176,anni!$A$1:$O$32,6,0)),1,0)</f>
        <v>0</v>
      </c>
    </row>
    <row r="5177" spans="1:20" x14ac:dyDescent="0.3">
      <c r="A5177" s="3">
        <v>1999</v>
      </c>
      <c r="B5177" s="3">
        <v>88</v>
      </c>
      <c r="C5177" s="3" t="s">
        <v>39</v>
      </c>
      <c r="D5177" s="3" t="s">
        <v>146</v>
      </c>
      <c r="E5177" s="3" t="s">
        <v>146</v>
      </c>
      <c r="F5177" s="3">
        <v>3568</v>
      </c>
      <c r="G5177" s="3">
        <f t="shared" si="243"/>
        <v>1999</v>
      </c>
      <c r="H5177" s="4">
        <v>5</v>
      </c>
      <c r="I5177" s="3" t="s">
        <v>36</v>
      </c>
      <c r="J5177" s="3">
        <v>7</v>
      </c>
      <c r="K5177" s="3">
        <v>0</v>
      </c>
      <c r="L5177" s="3">
        <v>4</v>
      </c>
      <c r="M5177" s="3">
        <v>7</v>
      </c>
      <c r="N5177" s="3">
        <v>1</v>
      </c>
      <c r="O5177" s="3">
        <v>1</v>
      </c>
      <c r="P5177" s="3">
        <f t="shared" si="245"/>
        <v>20</v>
      </c>
      <c r="Q5177" s="3">
        <v>95</v>
      </c>
      <c r="R5177" s="3">
        <f t="shared" si="244"/>
        <v>1</v>
      </c>
      <c r="S5177" s="3">
        <v>20</v>
      </c>
      <c r="T5177" s="3">
        <f>IF(AND(H5177&lt;5,S5177&gt;=VLOOKUP(A5177,anni!$A$1:$O$32,6,0)),1,0)</f>
        <v>0</v>
      </c>
    </row>
    <row r="5178" spans="1:20" x14ac:dyDescent="0.3">
      <c r="A5178" s="3">
        <v>1999</v>
      </c>
      <c r="B5178" s="3">
        <v>89</v>
      </c>
      <c r="C5178" s="3" t="s">
        <v>56</v>
      </c>
      <c r="D5178" s="3" t="s">
        <v>93</v>
      </c>
      <c r="E5178" s="3" t="s">
        <v>93</v>
      </c>
      <c r="F5178" s="3">
        <v>3514</v>
      </c>
      <c r="G5178" s="3">
        <f t="shared" si="243"/>
        <v>1999</v>
      </c>
      <c r="H5178" s="4">
        <v>4</v>
      </c>
      <c r="I5178" s="3" t="s">
        <v>36</v>
      </c>
      <c r="J5178" s="3">
        <v>7</v>
      </c>
      <c r="K5178" s="3">
        <v>7</v>
      </c>
      <c r="L5178" s="3">
        <v>5</v>
      </c>
      <c r="M5178" s="3">
        <v>7</v>
      </c>
      <c r="N5178" s="3">
        <v>0</v>
      </c>
      <c r="O5178" s="3">
        <v>0</v>
      </c>
      <c r="P5178" s="3">
        <f t="shared" si="245"/>
        <v>31.2</v>
      </c>
      <c r="Q5178" s="3">
        <v>35</v>
      </c>
      <c r="R5178" s="3">
        <f t="shared" si="244"/>
        <v>3</v>
      </c>
      <c r="S5178" s="3">
        <v>26</v>
      </c>
      <c r="T5178" s="3">
        <f>IF(AND(H5178&lt;5,S5178&gt;=VLOOKUP(A5178,anni!$A$1:$O$32,6,0)),1,0)</f>
        <v>0</v>
      </c>
    </row>
    <row r="5179" spans="1:20" x14ac:dyDescent="0.3">
      <c r="A5179" s="3">
        <v>1999</v>
      </c>
      <c r="B5179" s="3">
        <v>90</v>
      </c>
      <c r="C5179" s="3" t="s">
        <v>45</v>
      </c>
      <c r="D5179" s="3" t="s">
        <v>49</v>
      </c>
      <c r="E5179" s="3" t="s">
        <v>49</v>
      </c>
      <c r="F5179" s="3">
        <v>3569</v>
      </c>
      <c r="G5179" s="3">
        <f t="shared" si="243"/>
        <v>1999</v>
      </c>
      <c r="H5179" s="4">
        <v>5</v>
      </c>
      <c r="I5179" s="3" t="s">
        <v>36</v>
      </c>
      <c r="J5179" s="3">
        <v>4</v>
      </c>
      <c r="K5179" s="3">
        <v>0</v>
      </c>
      <c r="L5179" s="3">
        <v>4</v>
      </c>
      <c r="M5179" s="3">
        <v>0</v>
      </c>
      <c r="N5179" s="3">
        <v>0</v>
      </c>
      <c r="O5179" s="3">
        <v>1</v>
      </c>
      <c r="P5179" s="3">
        <f t="shared" si="245"/>
        <v>9</v>
      </c>
      <c r="Q5179" s="3">
        <v>232</v>
      </c>
      <c r="R5179" s="3">
        <f t="shared" si="244"/>
        <v>1</v>
      </c>
      <c r="S5179" s="3">
        <v>9</v>
      </c>
      <c r="T5179" s="3">
        <f>IF(AND(H5179&lt;5,S5179&gt;=VLOOKUP(A5179,anni!$A$1:$O$32,6,0)),1,0)</f>
        <v>0</v>
      </c>
    </row>
    <row r="5180" spans="1:20" x14ac:dyDescent="0.3">
      <c r="A5180" s="3">
        <v>1999</v>
      </c>
      <c r="B5180" s="3">
        <v>91</v>
      </c>
      <c r="C5180" s="3" t="s">
        <v>56</v>
      </c>
      <c r="D5180" s="3" t="s">
        <v>126</v>
      </c>
      <c r="E5180" s="3" t="s">
        <v>126</v>
      </c>
      <c r="F5180" s="3">
        <v>3570</v>
      </c>
      <c r="G5180" s="3">
        <f t="shared" si="243"/>
        <v>1999</v>
      </c>
      <c r="H5180" s="4">
        <v>5</v>
      </c>
      <c r="I5180" s="3" t="s">
        <v>36</v>
      </c>
      <c r="J5180" s="3">
        <v>0</v>
      </c>
      <c r="K5180" s="3">
        <v>0</v>
      </c>
      <c r="L5180" s="3">
        <v>4</v>
      </c>
      <c r="M5180" s="3">
        <v>5</v>
      </c>
      <c r="N5180" s="3">
        <v>1</v>
      </c>
      <c r="O5180" s="3">
        <v>1</v>
      </c>
      <c r="P5180" s="3">
        <f t="shared" si="245"/>
        <v>11</v>
      </c>
      <c r="Q5180" s="3">
        <v>208</v>
      </c>
      <c r="R5180" s="3">
        <f t="shared" si="244"/>
        <v>1</v>
      </c>
      <c r="S5180" s="3">
        <v>11</v>
      </c>
      <c r="T5180" s="3">
        <f>IF(AND(H5180&lt;5,S5180&gt;=VLOOKUP(A5180,anni!$A$1:$O$32,6,0)),1,0)</f>
        <v>0</v>
      </c>
    </row>
    <row r="5181" spans="1:20" x14ac:dyDescent="0.3">
      <c r="A5181" s="3">
        <v>1999</v>
      </c>
      <c r="B5181" s="3">
        <v>92</v>
      </c>
      <c r="C5181" s="3" t="s">
        <v>79</v>
      </c>
      <c r="D5181" s="3" t="s">
        <v>84</v>
      </c>
      <c r="E5181" s="3" t="s">
        <v>84</v>
      </c>
      <c r="F5181" s="3">
        <v>3746</v>
      </c>
      <c r="G5181" s="3">
        <f t="shared" si="243"/>
        <v>1999</v>
      </c>
      <c r="H5181" s="4">
        <v>3</v>
      </c>
      <c r="I5181" s="3" t="s">
        <v>36</v>
      </c>
      <c r="J5181" s="3">
        <v>7</v>
      </c>
      <c r="K5181" s="3">
        <v>1</v>
      </c>
      <c r="L5181" s="3">
        <v>4</v>
      </c>
      <c r="M5181" s="3">
        <v>1</v>
      </c>
      <c r="N5181" s="3">
        <v>0</v>
      </c>
      <c r="O5181" s="3">
        <v>0</v>
      </c>
      <c r="P5181" s="3">
        <f t="shared" si="245"/>
        <v>18.2</v>
      </c>
      <c r="Q5181" s="3">
        <v>178</v>
      </c>
      <c r="R5181" s="3">
        <f t="shared" si="244"/>
        <v>1</v>
      </c>
      <c r="S5181" s="3">
        <v>13</v>
      </c>
      <c r="T5181" s="3">
        <f>IF(AND(H5181&lt;5,S5181&gt;=VLOOKUP(A5181,anni!$A$1:$O$32,6,0)),1,0)</f>
        <v>0</v>
      </c>
    </row>
    <row r="5182" spans="1:20" x14ac:dyDescent="0.3">
      <c r="A5182" s="3">
        <v>1999</v>
      </c>
      <c r="B5182" s="3">
        <v>93</v>
      </c>
      <c r="C5182" s="3" t="s">
        <v>56</v>
      </c>
      <c r="D5182" s="3" t="s">
        <v>85</v>
      </c>
      <c r="E5182" s="3" t="s">
        <v>85</v>
      </c>
      <c r="F5182" s="3">
        <v>3571</v>
      </c>
      <c r="G5182" s="3">
        <f t="shared" si="243"/>
        <v>1999</v>
      </c>
      <c r="H5182" s="4">
        <v>5</v>
      </c>
      <c r="I5182" s="3" t="s">
        <v>36</v>
      </c>
      <c r="J5182" s="3">
        <v>7</v>
      </c>
      <c r="K5182" s="3">
        <v>7</v>
      </c>
      <c r="L5182" s="3">
        <v>3</v>
      </c>
      <c r="M5182" s="3">
        <v>7</v>
      </c>
      <c r="N5182" s="3">
        <v>0</v>
      </c>
      <c r="O5182" s="3">
        <v>1</v>
      </c>
      <c r="P5182" s="3">
        <f t="shared" si="245"/>
        <v>25</v>
      </c>
      <c r="Q5182" s="3">
        <v>46</v>
      </c>
      <c r="R5182" s="3">
        <f t="shared" si="244"/>
        <v>1</v>
      </c>
      <c r="S5182" s="3">
        <v>25</v>
      </c>
      <c r="T5182" s="3">
        <f>IF(AND(H5182&lt;5,S5182&gt;=VLOOKUP(A5182,anni!$A$1:$O$32,6,0)),1,0)</f>
        <v>0</v>
      </c>
    </row>
    <row r="5183" spans="1:20" x14ac:dyDescent="0.3">
      <c r="A5183" s="3">
        <v>1999</v>
      </c>
      <c r="B5183" s="3">
        <v>103</v>
      </c>
      <c r="C5183" s="3" t="s">
        <v>34</v>
      </c>
      <c r="D5183" s="3" t="s">
        <v>97</v>
      </c>
      <c r="E5183" s="3" t="s">
        <v>97</v>
      </c>
      <c r="F5183" s="3">
        <v>3680</v>
      </c>
      <c r="G5183" s="3">
        <f t="shared" si="243"/>
        <v>1999</v>
      </c>
      <c r="H5183" s="4">
        <v>4</v>
      </c>
      <c r="I5183" s="3" t="s">
        <v>36</v>
      </c>
      <c r="J5183" s="3">
        <v>6</v>
      </c>
      <c r="K5183" s="3">
        <v>4</v>
      </c>
      <c r="L5183" s="3">
        <v>0</v>
      </c>
      <c r="M5183" s="3">
        <v>2</v>
      </c>
      <c r="N5183" s="3">
        <v>0</v>
      </c>
      <c r="O5183" s="3">
        <v>1</v>
      </c>
      <c r="P5183" s="3">
        <f t="shared" si="245"/>
        <v>15.6</v>
      </c>
      <c r="Q5183" s="3">
        <v>178</v>
      </c>
      <c r="R5183" s="3">
        <f t="shared" si="244"/>
        <v>2</v>
      </c>
      <c r="S5183" s="3">
        <v>13</v>
      </c>
      <c r="T5183" s="3">
        <f>IF(AND(H5183&lt;5,S5183&gt;=VLOOKUP(A5183,anni!$A$1:$O$32,6,0)),1,0)</f>
        <v>0</v>
      </c>
    </row>
    <row r="5184" spans="1:20" x14ac:dyDescent="0.3">
      <c r="A5184" s="3">
        <v>1999</v>
      </c>
      <c r="B5184" s="3">
        <v>94</v>
      </c>
      <c r="C5184" s="3" t="s">
        <v>69</v>
      </c>
      <c r="D5184" s="3" t="s">
        <v>90</v>
      </c>
      <c r="E5184" s="3" t="s">
        <v>90</v>
      </c>
      <c r="F5184" s="3">
        <v>3572</v>
      </c>
      <c r="G5184" s="3">
        <f t="shared" si="243"/>
        <v>1999</v>
      </c>
      <c r="H5184" s="4">
        <v>5</v>
      </c>
      <c r="I5184" s="3" t="s">
        <v>36</v>
      </c>
      <c r="J5184" s="3">
        <v>5</v>
      </c>
      <c r="K5184" s="3">
        <v>0</v>
      </c>
      <c r="L5184" s="3">
        <v>7</v>
      </c>
      <c r="M5184" s="3">
        <v>0</v>
      </c>
      <c r="N5184" s="3">
        <v>0</v>
      </c>
      <c r="O5184" s="3">
        <v>0</v>
      </c>
      <c r="P5184" s="3">
        <f t="shared" si="245"/>
        <v>12</v>
      </c>
      <c r="Q5184" s="3">
        <v>190</v>
      </c>
      <c r="R5184" s="3">
        <f t="shared" si="244"/>
        <v>1</v>
      </c>
      <c r="S5184" s="3">
        <v>12</v>
      </c>
      <c r="T5184" s="3">
        <f>IF(AND(H5184&lt;5,S5184&gt;=VLOOKUP(A5184,anni!$A$1:$O$32,6,0)),1,0)</f>
        <v>0</v>
      </c>
    </row>
    <row r="5185" spans="1:20" x14ac:dyDescent="0.3">
      <c r="A5185" s="3">
        <v>1999</v>
      </c>
      <c r="B5185" s="3">
        <v>95</v>
      </c>
      <c r="C5185" s="3" t="s">
        <v>34</v>
      </c>
      <c r="D5185" s="3" t="s">
        <v>42</v>
      </c>
      <c r="E5185" s="3" t="s">
        <v>42</v>
      </c>
      <c r="F5185" s="3">
        <v>3573</v>
      </c>
      <c r="G5185" s="3">
        <f t="shared" si="243"/>
        <v>1999</v>
      </c>
      <c r="H5185" s="4">
        <v>5</v>
      </c>
      <c r="I5185" s="3" t="s">
        <v>36</v>
      </c>
      <c r="J5185" s="3">
        <v>6</v>
      </c>
      <c r="K5185" s="3">
        <v>6</v>
      </c>
      <c r="L5185" s="3">
        <v>4</v>
      </c>
      <c r="M5185" s="3">
        <v>7</v>
      </c>
      <c r="N5185" s="3">
        <v>0</v>
      </c>
      <c r="O5185" s="3">
        <v>1</v>
      </c>
      <c r="P5185" s="3">
        <f t="shared" si="245"/>
        <v>24</v>
      </c>
      <c r="Q5185" s="3">
        <v>54</v>
      </c>
      <c r="R5185" s="3">
        <f t="shared" si="244"/>
        <v>1</v>
      </c>
      <c r="S5185" s="3">
        <v>24</v>
      </c>
      <c r="T5185" s="3">
        <f>IF(AND(H5185&lt;5,S5185&gt;=VLOOKUP(A5185,anni!$A$1:$O$32,6,0)),1,0)</f>
        <v>0</v>
      </c>
    </row>
    <row r="5186" spans="1:20" x14ac:dyDescent="0.3">
      <c r="A5186" s="3">
        <v>1999</v>
      </c>
      <c r="B5186" s="3">
        <v>96</v>
      </c>
      <c r="C5186" s="3" t="s">
        <v>47</v>
      </c>
      <c r="D5186" s="3" t="s">
        <v>48</v>
      </c>
      <c r="E5186" s="3" t="s">
        <v>48</v>
      </c>
      <c r="F5186" s="3">
        <v>3296</v>
      </c>
      <c r="G5186" s="3">
        <f t="shared" ref="G5186:G5249" si="246">A5186</f>
        <v>1999</v>
      </c>
      <c r="H5186" s="4">
        <v>4</v>
      </c>
      <c r="I5186" s="3" t="s">
        <v>36</v>
      </c>
      <c r="J5186" s="3">
        <v>7</v>
      </c>
      <c r="K5186" s="3">
        <v>7</v>
      </c>
      <c r="L5186" s="3">
        <v>6</v>
      </c>
      <c r="M5186" s="3">
        <v>7</v>
      </c>
      <c r="N5186" s="3">
        <v>4</v>
      </c>
      <c r="O5186" s="3">
        <v>1</v>
      </c>
      <c r="P5186" s="3">
        <f t="shared" si="245"/>
        <v>38.4</v>
      </c>
      <c r="Q5186" s="3">
        <v>13</v>
      </c>
      <c r="R5186" s="3">
        <f t="shared" si="244"/>
        <v>4</v>
      </c>
      <c r="S5186" s="3">
        <v>32</v>
      </c>
      <c r="T5186" s="3">
        <f>IF(AND(H5186&lt;5,S5186&gt;=VLOOKUP(A5186,anni!$A$1:$O$32,6,0)),1,0)</f>
        <v>0</v>
      </c>
    </row>
    <row r="5187" spans="1:20" x14ac:dyDescent="0.3">
      <c r="A5187" s="3">
        <v>1999</v>
      </c>
      <c r="B5187" s="3">
        <v>97</v>
      </c>
      <c r="C5187" s="3" t="s">
        <v>69</v>
      </c>
      <c r="D5187" s="3" t="s">
        <v>70</v>
      </c>
      <c r="E5187" s="3" t="s">
        <v>70</v>
      </c>
      <c r="F5187" s="3">
        <v>3458</v>
      </c>
      <c r="G5187" s="3">
        <f t="shared" si="246"/>
        <v>1999</v>
      </c>
      <c r="H5187" s="4">
        <v>5</v>
      </c>
      <c r="I5187" s="3" t="s">
        <v>36</v>
      </c>
      <c r="J5187" s="3">
        <v>7</v>
      </c>
      <c r="K5187" s="3">
        <v>5</v>
      </c>
      <c r="L5187" s="3">
        <v>4</v>
      </c>
      <c r="M5187" s="3">
        <v>7</v>
      </c>
      <c r="N5187" s="3">
        <v>1</v>
      </c>
      <c r="O5187" s="3">
        <v>5</v>
      </c>
      <c r="P5187" s="3">
        <f t="shared" si="245"/>
        <v>29</v>
      </c>
      <c r="Q5187" s="3">
        <v>20</v>
      </c>
      <c r="R5187" s="3">
        <f t="shared" si="244"/>
        <v>2</v>
      </c>
      <c r="S5187" s="3">
        <v>29</v>
      </c>
      <c r="T5187" s="3">
        <f>IF(AND(H5187&lt;5,S5187&gt;=VLOOKUP(A5187,anni!$A$1:$O$32,6,0)),1,0)</f>
        <v>0</v>
      </c>
    </row>
    <row r="5188" spans="1:20" x14ac:dyDescent="0.3">
      <c r="A5188" s="3">
        <v>1999</v>
      </c>
      <c r="B5188" s="3">
        <v>98</v>
      </c>
      <c r="C5188" s="3" t="s">
        <v>69</v>
      </c>
      <c r="D5188" s="3" t="s">
        <v>147</v>
      </c>
      <c r="E5188" s="3" t="s">
        <v>147</v>
      </c>
      <c r="F5188" s="3">
        <v>3574</v>
      </c>
      <c r="G5188" s="3">
        <f t="shared" si="246"/>
        <v>1999</v>
      </c>
      <c r="H5188" s="4">
        <v>5</v>
      </c>
      <c r="I5188" s="3" t="s">
        <v>36</v>
      </c>
      <c r="J5188" s="3">
        <v>7</v>
      </c>
      <c r="K5188" s="3">
        <v>0</v>
      </c>
      <c r="L5188" s="3">
        <v>0</v>
      </c>
      <c r="M5188" s="3">
        <v>7</v>
      </c>
      <c r="N5188" s="3">
        <v>2</v>
      </c>
      <c r="O5188" s="3">
        <v>1</v>
      </c>
      <c r="P5188" s="3">
        <f t="shared" si="245"/>
        <v>17</v>
      </c>
      <c r="Q5188" s="3">
        <v>131</v>
      </c>
      <c r="R5188" s="3">
        <f t="shared" si="244"/>
        <v>1</v>
      </c>
      <c r="S5188" s="3">
        <v>17</v>
      </c>
      <c r="T5188" s="3">
        <f>IF(AND(H5188&lt;5,S5188&gt;=VLOOKUP(A5188,anni!$A$1:$O$32,6,0)),1,0)</f>
        <v>0</v>
      </c>
    </row>
    <row r="5189" spans="1:20" x14ac:dyDescent="0.3">
      <c r="A5189" s="3">
        <v>1999</v>
      </c>
      <c r="B5189" s="3">
        <v>99</v>
      </c>
      <c r="C5189" s="3" t="s">
        <v>56</v>
      </c>
      <c r="D5189" s="3" t="s">
        <v>99</v>
      </c>
      <c r="E5189" s="3" t="s">
        <v>99</v>
      </c>
      <c r="F5189" s="3">
        <v>3575</v>
      </c>
      <c r="G5189" s="3">
        <f t="shared" si="246"/>
        <v>1999</v>
      </c>
      <c r="H5189" s="4">
        <v>5</v>
      </c>
      <c r="I5189" s="3" t="s">
        <v>36</v>
      </c>
      <c r="J5189" s="3">
        <v>5</v>
      </c>
      <c r="K5189" s="3">
        <v>0</v>
      </c>
      <c r="L5189" s="3">
        <v>4</v>
      </c>
      <c r="M5189" s="3">
        <v>7</v>
      </c>
      <c r="N5189" s="3">
        <v>1</v>
      </c>
      <c r="O5189" s="3">
        <v>3</v>
      </c>
      <c r="P5189" s="3">
        <f t="shared" si="245"/>
        <v>20</v>
      </c>
      <c r="Q5189" s="3">
        <v>95</v>
      </c>
      <c r="R5189" s="3">
        <f t="shared" si="244"/>
        <v>1</v>
      </c>
      <c r="S5189" s="3">
        <v>20</v>
      </c>
      <c r="T5189" s="3">
        <f>IF(AND(H5189&lt;5,S5189&gt;=VLOOKUP(A5189,anni!$A$1:$O$32,6,0)),1,0)</f>
        <v>0</v>
      </c>
    </row>
    <row r="5190" spans="1:20" x14ac:dyDescent="0.3">
      <c r="A5190" s="3">
        <v>1999</v>
      </c>
      <c r="B5190" s="3">
        <v>100</v>
      </c>
      <c r="C5190" s="3" t="s">
        <v>34</v>
      </c>
      <c r="D5190" s="3" t="s">
        <v>103</v>
      </c>
      <c r="E5190" s="3" t="s">
        <v>103</v>
      </c>
      <c r="F5190" s="3">
        <v>3576</v>
      </c>
      <c r="G5190" s="3">
        <f t="shared" si="246"/>
        <v>1999</v>
      </c>
      <c r="H5190" s="4">
        <v>5</v>
      </c>
      <c r="I5190" s="3" t="s">
        <v>36</v>
      </c>
      <c r="J5190" s="3">
        <v>7</v>
      </c>
      <c r="K5190" s="3">
        <v>0</v>
      </c>
      <c r="L5190" s="3">
        <v>1</v>
      </c>
      <c r="M5190" s="3">
        <v>7</v>
      </c>
      <c r="N5190" s="3">
        <v>0</v>
      </c>
      <c r="O5190" s="3">
        <v>1</v>
      </c>
      <c r="P5190" s="3">
        <f t="shared" si="245"/>
        <v>16</v>
      </c>
      <c r="Q5190" s="3">
        <v>141</v>
      </c>
      <c r="R5190" s="3">
        <f t="shared" si="244"/>
        <v>1</v>
      </c>
      <c r="S5190" s="3">
        <v>16</v>
      </c>
      <c r="T5190" s="3">
        <f>IF(AND(H5190&lt;5,S5190&gt;=VLOOKUP(A5190,anni!$A$1:$O$32,6,0)),1,0)</f>
        <v>0</v>
      </c>
    </row>
    <row r="5191" spans="1:20" x14ac:dyDescent="0.3">
      <c r="A5191" s="3">
        <v>1999</v>
      </c>
      <c r="B5191" s="3">
        <v>101</v>
      </c>
      <c r="C5191" s="3" t="s">
        <v>29</v>
      </c>
      <c r="D5191" s="3" t="s">
        <v>75</v>
      </c>
      <c r="E5191" s="3" t="s">
        <v>75</v>
      </c>
      <c r="F5191" s="3">
        <v>3577</v>
      </c>
      <c r="G5191" s="3">
        <f t="shared" si="246"/>
        <v>1999</v>
      </c>
      <c r="H5191" s="4">
        <v>5</v>
      </c>
      <c r="I5191" s="3" t="s">
        <v>36</v>
      </c>
      <c r="J5191" s="3">
        <v>5</v>
      </c>
      <c r="K5191" s="3">
        <v>7</v>
      </c>
      <c r="L5191" s="3">
        <v>1</v>
      </c>
      <c r="M5191" s="3">
        <v>2</v>
      </c>
      <c r="N5191" s="3">
        <v>0</v>
      </c>
      <c r="O5191" s="3">
        <v>1</v>
      </c>
      <c r="P5191" s="3">
        <f t="shared" si="245"/>
        <v>16</v>
      </c>
      <c r="Q5191" s="3">
        <v>141</v>
      </c>
      <c r="R5191" s="3">
        <f t="shared" si="244"/>
        <v>1</v>
      </c>
      <c r="S5191" s="3">
        <v>16</v>
      </c>
      <c r="T5191" s="3">
        <f>IF(AND(H5191&lt;5,S5191&gt;=VLOOKUP(A5191,anni!$A$1:$O$32,6,0)),1,0)</f>
        <v>0</v>
      </c>
    </row>
    <row r="5192" spans="1:20" x14ac:dyDescent="0.3">
      <c r="A5192" s="3">
        <v>1999</v>
      </c>
      <c r="B5192" s="3">
        <v>102</v>
      </c>
      <c r="C5192" s="3" t="s">
        <v>86</v>
      </c>
      <c r="D5192" s="3" t="s">
        <v>125</v>
      </c>
      <c r="E5192" s="3" t="s">
        <v>125</v>
      </c>
      <c r="F5192" s="3">
        <v>3460</v>
      </c>
      <c r="G5192" s="3">
        <f t="shared" si="246"/>
        <v>1999</v>
      </c>
      <c r="H5192" s="4">
        <v>5</v>
      </c>
      <c r="I5192" s="3" t="s">
        <v>36</v>
      </c>
      <c r="J5192" s="3">
        <v>4</v>
      </c>
      <c r="K5192" s="3">
        <v>3</v>
      </c>
      <c r="L5192" s="3">
        <v>0</v>
      </c>
      <c r="M5192" s="3">
        <v>7</v>
      </c>
      <c r="N5192" s="3">
        <v>0</v>
      </c>
      <c r="O5192" s="3">
        <v>0</v>
      </c>
      <c r="P5192" s="3">
        <f t="shared" si="245"/>
        <v>14</v>
      </c>
      <c r="Q5192" s="3">
        <v>163</v>
      </c>
      <c r="R5192" s="3">
        <f t="shared" si="244"/>
        <v>2</v>
      </c>
      <c r="S5192" s="3">
        <v>14</v>
      </c>
      <c r="T5192" s="3">
        <f>IF(AND(H5192&lt;5,S5192&gt;=VLOOKUP(A5192,anni!$A$1:$O$32,6,0)),1,0)</f>
        <v>0</v>
      </c>
    </row>
    <row r="5193" spans="1:20" x14ac:dyDescent="0.3">
      <c r="A5193" s="3">
        <v>1999</v>
      </c>
      <c r="B5193" s="3">
        <v>104</v>
      </c>
      <c r="C5193" s="3" t="s">
        <v>106</v>
      </c>
      <c r="D5193" s="3" t="s">
        <v>107</v>
      </c>
      <c r="E5193" s="3" t="s">
        <v>107</v>
      </c>
      <c r="F5193" s="3">
        <v>3747</v>
      </c>
      <c r="G5193" s="3">
        <f t="shared" si="246"/>
        <v>1999</v>
      </c>
      <c r="H5193" s="4">
        <v>3</v>
      </c>
      <c r="I5193" s="3" t="s">
        <v>36</v>
      </c>
      <c r="J5193" s="3">
        <v>1</v>
      </c>
      <c r="K5193" s="3">
        <v>0</v>
      </c>
      <c r="L5193" s="3">
        <v>0</v>
      </c>
      <c r="M5193" s="3">
        <v>0</v>
      </c>
      <c r="N5193" s="3">
        <v>0</v>
      </c>
      <c r="O5193" s="3">
        <v>1</v>
      </c>
      <c r="P5193" s="3">
        <f t="shared" si="245"/>
        <v>2.8</v>
      </c>
      <c r="Q5193" s="3">
        <v>284</v>
      </c>
      <c r="R5193" s="3">
        <f t="shared" si="244"/>
        <v>2</v>
      </c>
      <c r="S5193" s="3">
        <v>2</v>
      </c>
      <c r="T5193" s="3">
        <f>IF(AND(H5193&lt;5,S5193&gt;=VLOOKUP(A5193,anni!$A$1:$O$32,6,0)),1,0)</f>
        <v>0</v>
      </c>
    </row>
    <row r="5194" spans="1:20" x14ac:dyDescent="0.3">
      <c r="A5194" s="3">
        <v>1999</v>
      </c>
      <c r="B5194" s="3">
        <v>105</v>
      </c>
      <c r="C5194" s="3" t="s">
        <v>32</v>
      </c>
      <c r="D5194" s="3" t="s">
        <v>95</v>
      </c>
      <c r="E5194" s="3" t="s">
        <v>95</v>
      </c>
      <c r="F5194" s="3">
        <v>3578</v>
      </c>
      <c r="G5194" s="3">
        <f t="shared" si="246"/>
        <v>1999</v>
      </c>
      <c r="H5194" s="4">
        <v>5</v>
      </c>
      <c r="I5194" s="3" t="s">
        <v>36</v>
      </c>
      <c r="J5194" s="3">
        <v>4</v>
      </c>
      <c r="K5194" s="3">
        <v>5</v>
      </c>
      <c r="L5194" s="3">
        <v>4</v>
      </c>
      <c r="M5194" s="3">
        <v>0</v>
      </c>
      <c r="N5194" s="3">
        <v>0</v>
      </c>
      <c r="O5194" s="3">
        <v>1</v>
      </c>
      <c r="P5194" s="3">
        <f t="shared" si="245"/>
        <v>14</v>
      </c>
      <c r="Q5194" s="3">
        <v>163</v>
      </c>
      <c r="R5194" s="3">
        <f t="shared" si="244"/>
        <v>1</v>
      </c>
      <c r="S5194" s="3">
        <v>14</v>
      </c>
      <c r="T5194" s="3">
        <f>IF(AND(H5194&lt;5,S5194&gt;=VLOOKUP(A5194,anni!$A$1:$O$32,6,0)),1,0)</f>
        <v>0</v>
      </c>
    </row>
    <row r="5195" spans="1:20" x14ac:dyDescent="0.3">
      <c r="A5195" s="3">
        <v>1999</v>
      </c>
      <c r="B5195" s="3">
        <v>106</v>
      </c>
      <c r="C5195" s="3" t="s">
        <v>47</v>
      </c>
      <c r="D5195" s="3" t="s">
        <v>118</v>
      </c>
      <c r="E5195" s="3" t="s">
        <v>118</v>
      </c>
      <c r="F5195" s="3">
        <v>3681</v>
      </c>
      <c r="G5195" s="3">
        <f t="shared" si="246"/>
        <v>1999</v>
      </c>
      <c r="H5195" s="4">
        <v>4</v>
      </c>
      <c r="I5195" s="3" t="s">
        <v>36</v>
      </c>
      <c r="J5195" s="3">
        <v>5</v>
      </c>
      <c r="K5195" s="3">
        <v>0</v>
      </c>
      <c r="L5195" s="3">
        <v>0</v>
      </c>
      <c r="M5195" s="3">
        <v>1</v>
      </c>
      <c r="N5195" s="3">
        <v>0</v>
      </c>
      <c r="O5195" s="3">
        <v>1</v>
      </c>
      <c r="P5195" s="3">
        <f t="shared" si="245"/>
        <v>8.4</v>
      </c>
      <c r="Q5195" s="3">
        <v>255</v>
      </c>
      <c r="R5195" s="3">
        <f t="shared" si="244"/>
        <v>1</v>
      </c>
      <c r="S5195" s="3">
        <v>7</v>
      </c>
      <c r="T5195" s="3">
        <f>IF(AND(H5195&lt;5,S5195&gt;=VLOOKUP(A5195,anni!$A$1:$O$32,6,0)),1,0)</f>
        <v>0</v>
      </c>
    </row>
    <row r="5196" spans="1:20" x14ac:dyDescent="0.3">
      <c r="A5196" s="3">
        <v>1999</v>
      </c>
      <c r="B5196" s="3">
        <v>107</v>
      </c>
      <c r="C5196" s="3" t="s">
        <v>34</v>
      </c>
      <c r="D5196" s="3" t="s">
        <v>41</v>
      </c>
      <c r="E5196" s="3" t="s">
        <v>41</v>
      </c>
      <c r="F5196" s="3">
        <v>3682</v>
      </c>
      <c r="G5196" s="3">
        <f t="shared" si="246"/>
        <v>1999</v>
      </c>
      <c r="H5196" s="4">
        <v>4</v>
      </c>
      <c r="I5196" s="3" t="s">
        <v>36</v>
      </c>
      <c r="J5196" s="3">
        <v>7</v>
      </c>
      <c r="K5196" s="3">
        <v>5</v>
      </c>
      <c r="L5196" s="3">
        <v>2</v>
      </c>
      <c r="M5196" s="3">
        <v>0</v>
      </c>
      <c r="N5196" s="3">
        <v>0</v>
      </c>
      <c r="O5196" s="3">
        <v>1</v>
      </c>
      <c r="P5196" s="3">
        <f t="shared" si="245"/>
        <v>18</v>
      </c>
      <c r="Q5196" s="3">
        <v>152</v>
      </c>
      <c r="R5196" s="3">
        <f t="shared" si="244"/>
        <v>2</v>
      </c>
      <c r="S5196" s="3">
        <v>15</v>
      </c>
      <c r="T5196" s="3">
        <f>IF(AND(H5196&lt;5,S5196&gt;=VLOOKUP(A5196,anni!$A$1:$O$32,6,0)),1,0)</f>
        <v>0</v>
      </c>
    </row>
    <row r="5197" spans="1:20" x14ac:dyDescent="0.3">
      <c r="A5197" s="3">
        <v>1999</v>
      </c>
      <c r="B5197" s="3">
        <v>108</v>
      </c>
      <c r="C5197" s="3" t="s">
        <v>34</v>
      </c>
      <c r="D5197" s="3" t="s">
        <v>41</v>
      </c>
      <c r="E5197" s="3" t="s">
        <v>41</v>
      </c>
      <c r="F5197" s="3">
        <v>3748</v>
      </c>
      <c r="G5197" s="3">
        <f t="shared" si="246"/>
        <v>1999</v>
      </c>
      <c r="H5197" s="4">
        <v>3</v>
      </c>
      <c r="I5197" s="3" t="s">
        <v>36</v>
      </c>
      <c r="J5197" s="3">
        <v>1</v>
      </c>
      <c r="K5197" s="3">
        <v>4</v>
      </c>
      <c r="L5197" s="3">
        <v>0</v>
      </c>
      <c r="M5197" s="3">
        <v>0</v>
      </c>
      <c r="N5197" s="3">
        <v>0</v>
      </c>
      <c r="O5197" s="3">
        <v>0</v>
      </c>
      <c r="P5197" s="3">
        <f t="shared" si="245"/>
        <v>7</v>
      </c>
      <c r="Q5197" s="3">
        <v>273</v>
      </c>
      <c r="R5197" s="3">
        <f t="shared" si="244"/>
        <v>3</v>
      </c>
      <c r="S5197" s="3">
        <v>5</v>
      </c>
      <c r="T5197" s="3">
        <f>IF(AND(H5197&lt;5,S5197&gt;=VLOOKUP(A5197,anni!$A$1:$O$32,6,0)),1,0)</f>
        <v>0</v>
      </c>
    </row>
    <row r="5198" spans="1:20" x14ac:dyDescent="0.3">
      <c r="A5198" s="3">
        <v>1999</v>
      </c>
      <c r="B5198" s="3">
        <v>109</v>
      </c>
      <c r="C5198" s="3" t="s">
        <v>43</v>
      </c>
      <c r="D5198" s="3" t="s">
        <v>44</v>
      </c>
      <c r="E5198" s="3" t="s">
        <v>44</v>
      </c>
      <c r="F5198" s="3">
        <v>3461</v>
      </c>
      <c r="G5198" s="3">
        <f t="shared" si="246"/>
        <v>1999</v>
      </c>
      <c r="H5198" s="4">
        <v>5</v>
      </c>
      <c r="I5198" s="3" t="s">
        <v>36</v>
      </c>
      <c r="J5198" s="3">
        <v>5</v>
      </c>
      <c r="K5198" s="3">
        <v>5</v>
      </c>
      <c r="L5198" s="3">
        <v>0</v>
      </c>
      <c r="M5198" s="3">
        <v>0</v>
      </c>
      <c r="N5198" s="3">
        <v>0</v>
      </c>
      <c r="O5198" s="3">
        <v>1</v>
      </c>
      <c r="P5198" s="3">
        <f t="shared" si="245"/>
        <v>11</v>
      </c>
      <c r="Q5198" s="3">
        <v>208</v>
      </c>
      <c r="R5198" s="3">
        <f t="shared" si="244"/>
        <v>2</v>
      </c>
      <c r="S5198" s="3">
        <v>11</v>
      </c>
      <c r="T5198" s="3">
        <f>IF(AND(H5198&lt;5,S5198&gt;=VLOOKUP(A5198,anni!$A$1:$O$32,6,0)),1,0)</f>
        <v>0</v>
      </c>
    </row>
    <row r="5199" spans="1:20" x14ac:dyDescent="0.3">
      <c r="A5199" s="3">
        <v>1999</v>
      </c>
      <c r="B5199" s="3">
        <v>110</v>
      </c>
      <c r="C5199" s="3" t="s">
        <v>69</v>
      </c>
      <c r="D5199" s="3" t="s">
        <v>72</v>
      </c>
      <c r="E5199" s="3" t="s">
        <v>72</v>
      </c>
      <c r="F5199" s="3">
        <v>3683</v>
      </c>
      <c r="G5199" s="3">
        <f t="shared" si="246"/>
        <v>1999</v>
      </c>
      <c r="H5199" s="4">
        <v>4</v>
      </c>
      <c r="I5199" s="3" t="s">
        <v>36</v>
      </c>
      <c r="J5199" s="3">
        <v>7</v>
      </c>
      <c r="K5199" s="3">
        <v>5</v>
      </c>
      <c r="L5199" s="3">
        <v>2</v>
      </c>
      <c r="M5199" s="3">
        <v>7</v>
      </c>
      <c r="N5199" s="3">
        <v>0</v>
      </c>
      <c r="O5199" s="3">
        <v>1</v>
      </c>
      <c r="P5199" s="3">
        <f t="shared" si="245"/>
        <v>26.4</v>
      </c>
      <c r="Q5199" s="3">
        <v>67</v>
      </c>
      <c r="R5199" s="3">
        <f t="shared" si="244"/>
        <v>2</v>
      </c>
      <c r="S5199" s="3">
        <v>22</v>
      </c>
      <c r="T5199" s="3">
        <f>IF(AND(H5199&lt;5,S5199&gt;=VLOOKUP(A5199,anni!$A$1:$O$32,6,0)),1,0)</f>
        <v>0</v>
      </c>
    </row>
    <row r="5200" spans="1:20" x14ac:dyDescent="0.3">
      <c r="A5200" s="3">
        <v>1999</v>
      </c>
      <c r="B5200" s="3">
        <v>111</v>
      </c>
      <c r="C5200" s="3" t="s">
        <v>39</v>
      </c>
      <c r="D5200" s="3" t="s">
        <v>40</v>
      </c>
      <c r="E5200" s="3" t="s">
        <v>40</v>
      </c>
      <c r="F5200" s="3">
        <v>3579</v>
      </c>
      <c r="G5200" s="3">
        <f t="shared" si="246"/>
        <v>1999</v>
      </c>
      <c r="H5200" s="4">
        <v>5</v>
      </c>
      <c r="I5200" s="3" t="s">
        <v>36</v>
      </c>
      <c r="J5200" s="3">
        <v>7</v>
      </c>
      <c r="K5200" s="3">
        <v>0</v>
      </c>
      <c r="L5200" s="3">
        <v>0</v>
      </c>
      <c r="M5200" s="3">
        <v>7</v>
      </c>
      <c r="N5200" s="3">
        <v>1</v>
      </c>
      <c r="O5200" s="3">
        <v>5</v>
      </c>
      <c r="P5200" s="3">
        <f t="shared" si="245"/>
        <v>20</v>
      </c>
      <c r="Q5200" s="3">
        <v>95</v>
      </c>
      <c r="R5200" s="3">
        <f t="shared" si="244"/>
        <v>1</v>
      </c>
      <c r="S5200" s="3">
        <v>20</v>
      </c>
      <c r="T5200" s="3">
        <f>IF(AND(H5200&lt;5,S5200&gt;=VLOOKUP(A5200,anni!$A$1:$O$32,6,0)),1,0)</f>
        <v>0</v>
      </c>
    </row>
    <row r="5201" spans="1:20" x14ac:dyDescent="0.3">
      <c r="A5201" s="3">
        <v>1999</v>
      </c>
      <c r="B5201" s="3">
        <v>112</v>
      </c>
      <c r="C5201" s="3" t="s">
        <v>56</v>
      </c>
      <c r="D5201" s="3" t="s">
        <v>66</v>
      </c>
      <c r="E5201" s="3" t="s">
        <v>66</v>
      </c>
      <c r="F5201" s="3">
        <v>3580</v>
      </c>
      <c r="G5201" s="3">
        <f t="shared" si="246"/>
        <v>1999</v>
      </c>
      <c r="H5201" s="4">
        <v>5</v>
      </c>
      <c r="I5201" s="3" t="s">
        <v>36</v>
      </c>
      <c r="J5201" s="3">
        <v>7</v>
      </c>
      <c r="K5201" s="3">
        <v>4</v>
      </c>
      <c r="L5201" s="3">
        <v>3</v>
      </c>
      <c r="M5201" s="3">
        <v>5</v>
      </c>
      <c r="N5201" s="3">
        <v>1</v>
      </c>
      <c r="O5201" s="3">
        <v>1</v>
      </c>
      <c r="P5201" s="3">
        <f t="shared" si="245"/>
        <v>21</v>
      </c>
      <c r="Q5201" s="3">
        <v>84</v>
      </c>
      <c r="R5201" s="3">
        <f t="shared" si="244"/>
        <v>1</v>
      </c>
      <c r="S5201" s="3">
        <v>21</v>
      </c>
      <c r="T5201" s="3">
        <f>IF(AND(H5201&lt;5,S5201&gt;=VLOOKUP(A5201,anni!$A$1:$O$32,6,0)),1,0)</f>
        <v>0</v>
      </c>
    </row>
    <row r="5202" spans="1:20" x14ac:dyDescent="0.3">
      <c r="A5202" s="3">
        <v>1999</v>
      </c>
      <c r="B5202" s="3">
        <v>113</v>
      </c>
      <c r="C5202" s="3" t="s">
        <v>47</v>
      </c>
      <c r="D5202" s="3" t="s">
        <v>118</v>
      </c>
      <c r="E5202" s="3" t="s">
        <v>118</v>
      </c>
      <c r="F5202" s="3">
        <v>3581</v>
      </c>
      <c r="G5202" s="3">
        <f t="shared" si="246"/>
        <v>1999</v>
      </c>
      <c r="H5202" s="4">
        <v>5</v>
      </c>
      <c r="I5202" s="3" t="s">
        <v>36</v>
      </c>
      <c r="J5202" s="3">
        <v>7</v>
      </c>
      <c r="K5202" s="3">
        <v>0</v>
      </c>
      <c r="L5202" s="3">
        <v>0</v>
      </c>
      <c r="M5202" s="3">
        <v>3</v>
      </c>
      <c r="N5202" s="3">
        <v>1</v>
      </c>
      <c r="O5202" s="3">
        <v>0</v>
      </c>
      <c r="P5202" s="3">
        <f t="shared" si="245"/>
        <v>11</v>
      </c>
      <c r="Q5202" s="3">
        <v>208</v>
      </c>
      <c r="R5202" s="3">
        <f t="shared" si="244"/>
        <v>1</v>
      </c>
      <c r="S5202" s="3">
        <v>11</v>
      </c>
      <c r="T5202" s="3">
        <f>IF(AND(H5202&lt;5,S5202&gt;=VLOOKUP(A5202,anni!$A$1:$O$32,6,0)),1,0)</f>
        <v>0</v>
      </c>
    </row>
    <row r="5203" spans="1:20" x14ac:dyDescent="0.3">
      <c r="A5203" s="3">
        <v>1999</v>
      </c>
      <c r="B5203" s="3">
        <v>114</v>
      </c>
      <c r="C5203" s="3" t="s">
        <v>47</v>
      </c>
      <c r="D5203" s="3" t="s">
        <v>52</v>
      </c>
      <c r="E5203" s="3" t="s">
        <v>52</v>
      </c>
      <c r="F5203" s="3">
        <v>3271</v>
      </c>
      <c r="G5203" s="3">
        <f t="shared" si="246"/>
        <v>1999</v>
      </c>
      <c r="H5203" s="4">
        <v>5</v>
      </c>
      <c r="I5203" s="3" t="s">
        <v>36</v>
      </c>
      <c r="J5203" s="3">
        <v>5</v>
      </c>
      <c r="K5203" s="3">
        <v>0</v>
      </c>
      <c r="L5203" s="3">
        <v>4</v>
      </c>
      <c r="M5203" s="3">
        <v>2</v>
      </c>
      <c r="N5203" s="3">
        <v>2</v>
      </c>
      <c r="O5203" s="3">
        <v>0</v>
      </c>
      <c r="P5203" s="3">
        <f t="shared" si="245"/>
        <v>13</v>
      </c>
      <c r="Q5203" s="3">
        <v>178</v>
      </c>
      <c r="R5203" s="3">
        <f t="shared" si="244"/>
        <v>3</v>
      </c>
      <c r="S5203" s="3">
        <v>13</v>
      </c>
      <c r="T5203" s="3">
        <f>IF(AND(H5203&lt;5,S5203&gt;=VLOOKUP(A5203,anni!$A$1:$O$32,6,0)),1,0)</f>
        <v>0</v>
      </c>
    </row>
    <row r="5204" spans="1:20" x14ac:dyDescent="0.3">
      <c r="A5204" s="3">
        <v>1999</v>
      </c>
      <c r="B5204" s="3">
        <v>115</v>
      </c>
      <c r="C5204" s="3" t="s">
        <v>47</v>
      </c>
      <c r="D5204" s="3" t="s">
        <v>48</v>
      </c>
      <c r="E5204" s="3" t="s">
        <v>48</v>
      </c>
      <c r="F5204" s="3">
        <v>3684</v>
      </c>
      <c r="G5204" s="3">
        <f t="shared" si="246"/>
        <v>1999</v>
      </c>
      <c r="H5204" s="4">
        <v>4</v>
      </c>
      <c r="I5204" s="3" t="s">
        <v>36</v>
      </c>
      <c r="J5204" s="3">
        <v>7</v>
      </c>
      <c r="K5204" s="3">
        <v>7</v>
      </c>
      <c r="L5204" s="3">
        <v>4</v>
      </c>
      <c r="M5204" s="3">
        <v>7</v>
      </c>
      <c r="N5204" s="3">
        <v>0</v>
      </c>
      <c r="O5204" s="3">
        <v>0</v>
      </c>
      <c r="P5204" s="3">
        <f t="shared" si="245"/>
        <v>30</v>
      </c>
      <c r="Q5204" s="3">
        <v>46</v>
      </c>
      <c r="R5204" s="3">
        <f t="shared" si="244"/>
        <v>1</v>
      </c>
      <c r="S5204" s="3">
        <v>25</v>
      </c>
      <c r="T5204" s="3">
        <f>IF(AND(H5204&lt;5,S5204&gt;=VLOOKUP(A5204,anni!$A$1:$O$32,6,0)),1,0)</f>
        <v>0</v>
      </c>
    </row>
    <row r="5205" spans="1:20" x14ac:dyDescent="0.3">
      <c r="A5205" s="3">
        <v>1999</v>
      </c>
      <c r="B5205" s="3">
        <v>116</v>
      </c>
      <c r="C5205" s="3" t="s">
        <v>101</v>
      </c>
      <c r="D5205" s="3" t="s">
        <v>102</v>
      </c>
      <c r="E5205" s="3" t="s">
        <v>102</v>
      </c>
      <c r="F5205" s="3">
        <v>3582</v>
      </c>
      <c r="G5205" s="3">
        <f t="shared" si="246"/>
        <v>1999</v>
      </c>
      <c r="H5205" s="4">
        <v>5</v>
      </c>
      <c r="I5205" s="3" t="s">
        <v>36</v>
      </c>
      <c r="J5205" s="3">
        <v>7</v>
      </c>
      <c r="K5205" s="3">
        <v>0</v>
      </c>
      <c r="L5205" s="3">
        <v>1</v>
      </c>
      <c r="M5205" s="3">
        <v>7</v>
      </c>
      <c r="N5205" s="3">
        <v>1</v>
      </c>
      <c r="O5205" s="3">
        <v>1</v>
      </c>
      <c r="P5205" s="3">
        <f t="shared" si="245"/>
        <v>17</v>
      </c>
      <c r="Q5205" s="3">
        <v>131</v>
      </c>
      <c r="R5205" s="3">
        <f t="shared" si="244"/>
        <v>1</v>
      </c>
      <c r="S5205" s="3">
        <v>17</v>
      </c>
      <c r="T5205" s="3">
        <f>IF(AND(H5205&lt;5,S5205&gt;=VLOOKUP(A5205,anni!$A$1:$O$32,6,0)),1,0)</f>
        <v>0</v>
      </c>
    </row>
    <row r="5206" spans="1:20" x14ac:dyDescent="0.3">
      <c r="A5206" s="3">
        <v>1999</v>
      </c>
      <c r="B5206" s="3">
        <v>117</v>
      </c>
      <c r="C5206" s="3" t="s">
        <v>50</v>
      </c>
      <c r="D5206" s="3" t="s">
        <v>51</v>
      </c>
      <c r="E5206" s="3" t="s">
        <v>51</v>
      </c>
      <c r="F5206" s="3">
        <v>3583</v>
      </c>
      <c r="G5206" s="3">
        <f t="shared" si="246"/>
        <v>1999</v>
      </c>
      <c r="H5206" s="4">
        <v>5</v>
      </c>
      <c r="I5206" s="3" t="s">
        <v>36</v>
      </c>
      <c r="J5206" s="3">
        <v>4</v>
      </c>
      <c r="K5206" s="3">
        <v>5</v>
      </c>
      <c r="L5206" s="3">
        <v>4</v>
      </c>
      <c r="M5206" s="3">
        <v>7</v>
      </c>
      <c r="N5206" s="3">
        <v>1</v>
      </c>
      <c r="O5206" s="3">
        <v>0</v>
      </c>
      <c r="P5206" s="3">
        <f t="shared" si="245"/>
        <v>21</v>
      </c>
      <c r="Q5206" s="3">
        <v>84</v>
      </c>
      <c r="R5206" s="3">
        <f t="shared" si="244"/>
        <v>1</v>
      </c>
      <c r="S5206" s="3">
        <v>21</v>
      </c>
      <c r="T5206" s="3">
        <f>IF(AND(H5206&lt;5,S5206&gt;=VLOOKUP(A5206,anni!$A$1:$O$32,6,0)),1,0)</f>
        <v>0</v>
      </c>
    </row>
    <row r="5207" spans="1:20" x14ac:dyDescent="0.3">
      <c r="A5207" s="3">
        <v>1999</v>
      </c>
      <c r="B5207" s="3">
        <v>118</v>
      </c>
      <c r="C5207" s="3" t="s">
        <v>45</v>
      </c>
      <c r="D5207" s="3" t="s">
        <v>67</v>
      </c>
      <c r="E5207" s="3" t="s">
        <v>67</v>
      </c>
      <c r="F5207" s="3">
        <v>3517</v>
      </c>
      <c r="G5207" s="3">
        <f t="shared" si="246"/>
        <v>1999</v>
      </c>
      <c r="H5207" s="4">
        <v>4</v>
      </c>
      <c r="I5207" s="3" t="s">
        <v>36</v>
      </c>
      <c r="J5207" s="3">
        <v>7</v>
      </c>
      <c r="K5207" s="3">
        <v>0</v>
      </c>
      <c r="L5207" s="3">
        <v>0</v>
      </c>
      <c r="M5207" s="3">
        <v>0</v>
      </c>
      <c r="N5207" s="3">
        <v>1</v>
      </c>
      <c r="O5207" s="3">
        <v>0</v>
      </c>
      <c r="P5207" s="3">
        <f t="shared" si="245"/>
        <v>9.6</v>
      </c>
      <c r="Q5207" s="3">
        <v>238</v>
      </c>
      <c r="R5207" s="3">
        <f t="shared" si="244"/>
        <v>3</v>
      </c>
      <c r="S5207" s="3">
        <v>8</v>
      </c>
      <c r="T5207" s="3">
        <f>IF(AND(H5207&lt;5,S5207&gt;=VLOOKUP(A5207,anni!$A$1:$O$32,6,0)),1,0)</f>
        <v>0</v>
      </c>
    </row>
    <row r="5208" spans="1:20" x14ac:dyDescent="0.3">
      <c r="A5208" s="3">
        <v>1999</v>
      </c>
      <c r="B5208" s="3">
        <v>119</v>
      </c>
      <c r="C5208" s="3" t="s">
        <v>29</v>
      </c>
      <c r="D5208" s="3" t="s">
        <v>75</v>
      </c>
      <c r="E5208" s="3" t="s">
        <v>75</v>
      </c>
      <c r="F5208" s="3">
        <v>3464</v>
      </c>
      <c r="G5208" s="3">
        <f t="shared" si="246"/>
        <v>1999</v>
      </c>
      <c r="H5208" s="4">
        <v>5</v>
      </c>
      <c r="I5208" s="3" t="s">
        <v>36</v>
      </c>
      <c r="J5208" s="3">
        <v>5</v>
      </c>
      <c r="K5208" s="3">
        <v>7</v>
      </c>
      <c r="L5208" s="3">
        <v>6</v>
      </c>
      <c r="M5208" s="3">
        <v>7</v>
      </c>
      <c r="N5208" s="3">
        <v>6</v>
      </c>
      <c r="O5208" s="3">
        <v>3</v>
      </c>
      <c r="P5208" s="3">
        <f t="shared" si="245"/>
        <v>34</v>
      </c>
      <c r="Q5208" s="3">
        <v>7</v>
      </c>
      <c r="R5208" s="3">
        <f t="shared" si="244"/>
        <v>2</v>
      </c>
      <c r="S5208" s="3">
        <v>34</v>
      </c>
      <c r="T5208" s="3">
        <f>IF(AND(H5208&lt;5,S5208&gt;=VLOOKUP(A5208,anni!$A$1:$O$32,6,0)),1,0)</f>
        <v>0</v>
      </c>
    </row>
    <row r="5209" spans="1:20" x14ac:dyDescent="0.3">
      <c r="A5209" s="3">
        <v>1999</v>
      </c>
      <c r="B5209" s="3">
        <v>120</v>
      </c>
      <c r="C5209" s="3" t="s">
        <v>56</v>
      </c>
      <c r="D5209" s="3" t="s">
        <v>99</v>
      </c>
      <c r="E5209" s="3" t="s">
        <v>99</v>
      </c>
      <c r="F5209" s="3">
        <v>3272</v>
      </c>
      <c r="G5209" s="3">
        <f t="shared" si="246"/>
        <v>1999</v>
      </c>
      <c r="H5209" s="4">
        <v>5</v>
      </c>
      <c r="I5209" s="3" t="s">
        <v>36</v>
      </c>
      <c r="J5209" s="3">
        <v>7</v>
      </c>
      <c r="K5209" s="3">
        <v>0</v>
      </c>
      <c r="L5209" s="3">
        <v>3</v>
      </c>
      <c r="M5209" s="3">
        <v>2</v>
      </c>
      <c r="N5209" s="3">
        <v>1</v>
      </c>
      <c r="O5209" s="3">
        <v>1</v>
      </c>
      <c r="P5209" s="3">
        <f t="shared" si="245"/>
        <v>14</v>
      </c>
      <c r="Q5209" s="3">
        <v>163</v>
      </c>
      <c r="R5209" s="3">
        <f t="shared" si="244"/>
        <v>2</v>
      </c>
      <c r="S5209" s="3">
        <v>14</v>
      </c>
      <c r="T5209" s="3">
        <f>IF(AND(H5209&lt;5,S5209&gt;=VLOOKUP(A5209,anni!$A$1:$O$32,6,0)),1,0)</f>
        <v>0</v>
      </c>
    </row>
    <row r="5210" spans="1:20" x14ac:dyDescent="0.3">
      <c r="A5210" s="3">
        <v>1999</v>
      </c>
      <c r="B5210" s="3">
        <v>121</v>
      </c>
      <c r="C5210" s="3" t="s">
        <v>101</v>
      </c>
      <c r="D5210" s="3" t="s">
        <v>116</v>
      </c>
      <c r="E5210" s="3" t="s">
        <v>116</v>
      </c>
      <c r="F5210" s="3">
        <v>3297</v>
      </c>
      <c r="G5210" s="3">
        <f t="shared" si="246"/>
        <v>1999</v>
      </c>
      <c r="H5210" s="4">
        <v>4</v>
      </c>
      <c r="I5210" s="3" t="s">
        <v>36</v>
      </c>
      <c r="J5210" s="3">
        <v>7</v>
      </c>
      <c r="K5210" s="3">
        <v>5</v>
      </c>
      <c r="L5210" s="3">
        <v>2</v>
      </c>
      <c r="M5210" s="3">
        <v>2</v>
      </c>
      <c r="N5210" s="3">
        <v>5</v>
      </c>
      <c r="O5210" s="3">
        <v>3</v>
      </c>
      <c r="P5210" s="3">
        <f t="shared" si="245"/>
        <v>28.799999999999997</v>
      </c>
      <c r="Q5210" s="3">
        <v>54</v>
      </c>
      <c r="R5210" s="3">
        <f t="shared" si="244"/>
        <v>4</v>
      </c>
      <c r="S5210" s="3">
        <v>24</v>
      </c>
      <c r="T5210" s="3">
        <f>IF(AND(H5210&lt;5,S5210&gt;=VLOOKUP(A5210,anni!$A$1:$O$32,6,0)),1,0)</f>
        <v>0</v>
      </c>
    </row>
    <row r="5211" spans="1:20" x14ac:dyDescent="0.3">
      <c r="A5211" s="3">
        <v>1999</v>
      </c>
      <c r="B5211" s="3">
        <v>122</v>
      </c>
      <c r="C5211" s="3" t="s">
        <v>56</v>
      </c>
      <c r="D5211" s="3" t="s">
        <v>85</v>
      </c>
      <c r="E5211" s="3" t="s">
        <v>85</v>
      </c>
      <c r="F5211" s="3">
        <v>3584</v>
      </c>
      <c r="G5211" s="3">
        <f t="shared" si="246"/>
        <v>1999</v>
      </c>
      <c r="H5211" s="4">
        <v>5</v>
      </c>
      <c r="I5211" s="3" t="s">
        <v>36</v>
      </c>
      <c r="J5211" s="3">
        <v>7</v>
      </c>
      <c r="K5211" s="3">
        <v>0</v>
      </c>
      <c r="L5211" s="3">
        <v>1</v>
      </c>
      <c r="M5211" s="3">
        <v>0</v>
      </c>
      <c r="N5211" s="3">
        <v>0</v>
      </c>
      <c r="O5211" s="3">
        <v>1</v>
      </c>
      <c r="P5211" s="3">
        <f t="shared" si="245"/>
        <v>9</v>
      </c>
      <c r="Q5211" s="3">
        <v>232</v>
      </c>
      <c r="R5211" s="3">
        <f t="shared" si="244"/>
        <v>1</v>
      </c>
      <c r="S5211" s="3">
        <v>9</v>
      </c>
      <c r="T5211" s="3">
        <f>IF(AND(H5211&lt;5,S5211&gt;=VLOOKUP(A5211,anni!$A$1:$O$32,6,0)),1,0)</f>
        <v>0</v>
      </c>
    </row>
    <row r="5212" spans="1:20" x14ac:dyDescent="0.3">
      <c r="A5212" s="3">
        <v>1999</v>
      </c>
      <c r="B5212" s="3">
        <v>123</v>
      </c>
      <c r="C5212" s="3" t="s">
        <v>34</v>
      </c>
      <c r="D5212" s="3" t="s">
        <v>88</v>
      </c>
      <c r="E5212" s="3" t="s">
        <v>88</v>
      </c>
      <c r="F5212" s="3">
        <v>3585</v>
      </c>
      <c r="G5212" s="3">
        <f t="shared" si="246"/>
        <v>1999</v>
      </c>
      <c r="H5212" s="4">
        <v>5</v>
      </c>
      <c r="I5212" s="3" t="s">
        <v>36</v>
      </c>
      <c r="J5212" s="3">
        <v>7</v>
      </c>
      <c r="K5212" s="3">
        <v>3</v>
      </c>
      <c r="L5212" s="3">
        <v>1</v>
      </c>
      <c r="M5212" s="3">
        <v>7</v>
      </c>
      <c r="N5212" s="3">
        <v>3</v>
      </c>
      <c r="O5212" s="3">
        <v>1</v>
      </c>
      <c r="P5212" s="3">
        <f t="shared" si="245"/>
        <v>22</v>
      </c>
      <c r="Q5212" s="3">
        <v>67</v>
      </c>
      <c r="R5212" s="3">
        <f t="shared" si="244"/>
        <v>1</v>
      </c>
      <c r="S5212" s="3">
        <v>22</v>
      </c>
      <c r="T5212" s="3">
        <f>IF(AND(H5212&lt;5,S5212&gt;=VLOOKUP(A5212,anni!$A$1:$O$32,6,0)),1,0)</f>
        <v>0</v>
      </c>
    </row>
    <row r="5213" spans="1:20" x14ac:dyDescent="0.3">
      <c r="A5213" s="3">
        <v>1999</v>
      </c>
      <c r="B5213" s="3">
        <v>124</v>
      </c>
      <c r="C5213" s="3" t="s">
        <v>50</v>
      </c>
      <c r="D5213" s="3" t="s">
        <v>138</v>
      </c>
      <c r="E5213" s="3" t="s">
        <v>138</v>
      </c>
      <c r="F5213" s="3">
        <v>3685</v>
      </c>
      <c r="G5213" s="3">
        <f t="shared" si="246"/>
        <v>1999</v>
      </c>
      <c r="H5213" s="4">
        <v>4</v>
      </c>
      <c r="I5213" s="3" t="s">
        <v>36</v>
      </c>
      <c r="J5213" s="3">
        <v>7</v>
      </c>
      <c r="K5213" s="3">
        <v>2</v>
      </c>
      <c r="L5213" s="3">
        <v>2</v>
      </c>
      <c r="M5213" s="3">
        <v>5</v>
      </c>
      <c r="N5213" s="3">
        <v>0</v>
      </c>
      <c r="O5213" s="3">
        <v>1</v>
      </c>
      <c r="P5213" s="3">
        <f t="shared" si="245"/>
        <v>20.399999999999999</v>
      </c>
      <c r="Q5213" s="3">
        <v>131</v>
      </c>
      <c r="R5213" s="3">
        <f t="shared" si="244"/>
        <v>2</v>
      </c>
      <c r="S5213" s="3">
        <v>17</v>
      </c>
      <c r="T5213" s="3">
        <f>IF(AND(H5213&lt;5,S5213&gt;=VLOOKUP(A5213,anni!$A$1:$O$32,6,0)),1,0)</f>
        <v>0</v>
      </c>
    </row>
    <row r="5214" spans="1:20" x14ac:dyDescent="0.3">
      <c r="A5214" s="3">
        <v>1999</v>
      </c>
      <c r="B5214" s="3">
        <v>125</v>
      </c>
      <c r="C5214" s="3" t="s">
        <v>45</v>
      </c>
      <c r="D5214" s="3" t="s">
        <v>74</v>
      </c>
      <c r="E5214" s="3" t="s">
        <v>74</v>
      </c>
      <c r="F5214" s="3">
        <v>3518</v>
      </c>
      <c r="G5214" s="3">
        <f t="shared" si="246"/>
        <v>1999</v>
      </c>
      <c r="H5214" s="4">
        <v>4</v>
      </c>
      <c r="I5214" s="3" t="s">
        <v>36</v>
      </c>
      <c r="J5214" s="3">
        <v>7</v>
      </c>
      <c r="K5214" s="3">
        <v>7</v>
      </c>
      <c r="L5214" s="3">
        <v>0</v>
      </c>
      <c r="M5214" s="3">
        <v>7</v>
      </c>
      <c r="N5214" s="3">
        <v>4</v>
      </c>
      <c r="O5214" s="3">
        <v>0</v>
      </c>
      <c r="P5214" s="3">
        <f t="shared" si="245"/>
        <v>30</v>
      </c>
      <c r="Q5214" s="3">
        <v>46</v>
      </c>
      <c r="R5214" s="3">
        <f t="shared" si="244"/>
        <v>3</v>
      </c>
      <c r="S5214" s="3">
        <v>25</v>
      </c>
      <c r="T5214" s="3">
        <f>IF(AND(H5214&lt;5,S5214&gt;=VLOOKUP(A5214,anni!$A$1:$O$32,6,0)),1,0)</f>
        <v>0</v>
      </c>
    </row>
    <row r="5215" spans="1:20" x14ac:dyDescent="0.3">
      <c r="A5215" s="3">
        <v>1999</v>
      </c>
      <c r="B5215" s="3">
        <v>126</v>
      </c>
      <c r="C5215" s="3" t="s">
        <v>43</v>
      </c>
      <c r="D5215" s="3" t="s">
        <v>92</v>
      </c>
      <c r="E5215" s="3" t="s">
        <v>92</v>
      </c>
      <c r="F5215" s="3">
        <v>3778</v>
      </c>
      <c r="G5215" s="3">
        <f t="shared" si="246"/>
        <v>1999</v>
      </c>
      <c r="H5215" s="4">
        <v>1</v>
      </c>
      <c r="I5215" s="3" t="s">
        <v>31</v>
      </c>
      <c r="J5215" s="3">
        <v>1</v>
      </c>
      <c r="K5215" s="3">
        <v>0</v>
      </c>
      <c r="L5215" s="3">
        <v>0</v>
      </c>
      <c r="M5215" s="3">
        <v>0</v>
      </c>
      <c r="N5215" s="3">
        <v>0</v>
      </c>
      <c r="O5215" s="3">
        <v>1</v>
      </c>
      <c r="P5215" s="3">
        <f t="shared" si="245"/>
        <v>3.6</v>
      </c>
      <c r="Q5215" s="3">
        <v>284</v>
      </c>
      <c r="R5215" s="3">
        <f t="shared" si="244"/>
        <v>1</v>
      </c>
      <c r="S5215" s="3">
        <v>2</v>
      </c>
      <c r="T5215" s="3">
        <f>IF(AND(H5215&lt;5,S5215&gt;=VLOOKUP(A5215,anni!$A$1:$O$32,6,0)),1,0)</f>
        <v>0</v>
      </c>
    </row>
    <row r="5216" spans="1:20" x14ac:dyDescent="0.3">
      <c r="A5216" s="3">
        <v>1999</v>
      </c>
      <c r="B5216" s="3">
        <v>127</v>
      </c>
      <c r="C5216" s="3" t="s">
        <v>43</v>
      </c>
      <c r="D5216" s="3" t="s">
        <v>58</v>
      </c>
      <c r="E5216" s="3" t="s">
        <v>58</v>
      </c>
      <c r="F5216" s="3">
        <v>3586</v>
      </c>
      <c r="G5216" s="3">
        <f t="shared" si="246"/>
        <v>1999</v>
      </c>
      <c r="H5216" s="4">
        <v>5</v>
      </c>
      <c r="I5216" s="3" t="s">
        <v>36</v>
      </c>
      <c r="J5216" s="3">
        <v>7</v>
      </c>
      <c r="K5216" s="3">
        <v>0</v>
      </c>
      <c r="L5216" s="3">
        <v>0</v>
      </c>
      <c r="M5216" s="3">
        <v>0</v>
      </c>
      <c r="N5216" s="3">
        <v>0</v>
      </c>
      <c r="O5216" s="3">
        <v>1</v>
      </c>
      <c r="P5216" s="3">
        <f t="shared" si="245"/>
        <v>8</v>
      </c>
      <c r="Q5216" s="3">
        <v>238</v>
      </c>
      <c r="R5216" s="3">
        <f t="shared" si="244"/>
        <v>1</v>
      </c>
      <c r="S5216" s="3">
        <v>8</v>
      </c>
      <c r="T5216" s="3">
        <f>IF(AND(H5216&lt;5,S5216&gt;=VLOOKUP(A5216,anni!$A$1:$O$32,6,0)),1,0)</f>
        <v>0</v>
      </c>
    </row>
    <row r="5217" spans="1:20" x14ac:dyDescent="0.3">
      <c r="A5217" s="3">
        <v>1999</v>
      </c>
      <c r="B5217" s="3">
        <v>128</v>
      </c>
      <c r="C5217" s="3" t="s">
        <v>50</v>
      </c>
      <c r="D5217" s="3" t="s">
        <v>140</v>
      </c>
      <c r="E5217" s="3" t="s">
        <v>140</v>
      </c>
      <c r="F5217" s="3">
        <v>3587</v>
      </c>
      <c r="G5217" s="3">
        <f t="shared" si="246"/>
        <v>1999</v>
      </c>
      <c r="H5217" s="4">
        <v>5</v>
      </c>
      <c r="I5217" s="3" t="s">
        <v>36</v>
      </c>
      <c r="J5217" s="3">
        <v>6</v>
      </c>
      <c r="K5217" s="3">
        <v>0</v>
      </c>
      <c r="L5217" s="3">
        <v>4</v>
      </c>
      <c r="M5217" s="3">
        <v>1</v>
      </c>
      <c r="N5217" s="3">
        <v>0</v>
      </c>
      <c r="O5217" s="3">
        <v>1</v>
      </c>
      <c r="P5217" s="3">
        <f t="shared" si="245"/>
        <v>12</v>
      </c>
      <c r="Q5217" s="3">
        <v>190</v>
      </c>
      <c r="R5217" s="3">
        <f t="shared" ref="R5217:R5280" si="247">COUNTIF($F$609:$F$5991,F5217)</f>
        <v>1</v>
      </c>
      <c r="S5217" s="3">
        <v>12</v>
      </c>
      <c r="T5217" s="3">
        <f>IF(AND(H5217&lt;5,S5217&gt;=VLOOKUP(A5217,anni!$A$1:$O$32,6,0)),1,0)</f>
        <v>0</v>
      </c>
    </row>
    <row r="5218" spans="1:20" x14ac:dyDescent="0.3">
      <c r="A5218" s="3">
        <v>1999</v>
      </c>
      <c r="B5218" s="3">
        <v>129</v>
      </c>
      <c r="C5218" s="3" t="s">
        <v>135</v>
      </c>
      <c r="D5218" s="3" t="s">
        <v>145</v>
      </c>
      <c r="E5218" s="3" t="s">
        <v>145</v>
      </c>
      <c r="F5218" s="3">
        <v>3588</v>
      </c>
      <c r="G5218" s="3">
        <f t="shared" si="246"/>
        <v>1999</v>
      </c>
      <c r="H5218" s="4">
        <v>5</v>
      </c>
      <c r="I5218" s="3" t="s">
        <v>36</v>
      </c>
      <c r="J5218" s="3">
        <v>6</v>
      </c>
      <c r="K5218" s="3">
        <v>6</v>
      </c>
      <c r="L5218" s="3">
        <v>0</v>
      </c>
      <c r="M5218" s="3">
        <v>7</v>
      </c>
      <c r="N5218" s="3">
        <v>0</v>
      </c>
      <c r="O5218" s="3">
        <v>1</v>
      </c>
      <c r="P5218" s="3">
        <f t="shared" si="245"/>
        <v>20</v>
      </c>
      <c r="Q5218" s="3">
        <v>95</v>
      </c>
      <c r="R5218" s="3">
        <f t="shared" si="247"/>
        <v>1</v>
      </c>
      <c r="S5218" s="3">
        <v>20</v>
      </c>
      <c r="T5218" s="3">
        <f>IF(AND(H5218&lt;5,S5218&gt;=VLOOKUP(A5218,anni!$A$1:$O$32,6,0)),1,0)</f>
        <v>0</v>
      </c>
    </row>
    <row r="5219" spans="1:20" x14ac:dyDescent="0.3">
      <c r="A5219" s="3">
        <v>1999</v>
      </c>
      <c r="B5219" s="3">
        <v>130</v>
      </c>
      <c r="C5219" s="3" t="s">
        <v>39</v>
      </c>
      <c r="D5219" s="3" t="s">
        <v>40</v>
      </c>
      <c r="E5219" s="3" t="s">
        <v>40</v>
      </c>
      <c r="F5219" s="3">
        <v>3589</v>
      </c>
      <c r="G5219" s="3">
        <f t="shared" si="246"/>
        <v>1999</v>
      </c>
      <c r="H5219" s="4">
        <v>5</v>
      </c>
      <c r="I5219" s="3" t="s">
        <v>36</v>
      </c>
      <c r="J5219" s="3">
        <v>7</v>
      </c>
      <c r="K5219" s="3">
        <v>1</v>
      </c>
      <c r="L5219" s="3">
        <v>1</v>
      </c>
      <c r="M5219" s="3">
        <v>7</v>
      </c>
      <c r="N5219" s="3">
        <v>0</v>
      </c>
      <c r="O5219" s="3">
        <v>0</v>
      </c>
      <c r="P5219" s="3">
        <f t="shared" ref="P5219:P5282" si="248">IF(T5219=0,IF(S5219=-1,-1,S5219*HLOOKUP(H5219,$U$1:$Y$2,2,0)),0)</f>
        <v>16</v>
      </c>
      <c r="Q5219" s="3">
        <v>141</v>
      </c>
      <c r="R5219" s="3">
        <f t="shared" si="247"/>
        <v>1</v>
      </c>
      <c r="S5219" s="3">
        <v>16</v>
      </c>
      <c r="T5219" s="3">
        <f>IF(AND(H5219&lt;5,S5219&gt;=VLOOKUP(A5219,anni!$A$1:$O$32,6,0)),1,0)</f>
        <v>0</v>
      </c>
    </row>
    <row r="5220" spans="1:20" x14ac:dyDescent="0.3">
      <c r="A5220" s="3">
        <v>1999</v>
      </c>
      <c r="B5220" s="3">
        <v>131</v>
      </c>
      <c r="C5220" s="3" t="s">
        <v>34</v>
      </c>
      <c r="D5220" s="3" t="s">
        <v>94</v>
      </c>
      <c r="E5220" s="3" t="s">
        <v>94</v>
      </c>
      <c r="F5220" s="3">
        <v>3749</v>
      </c>
      <c r="G5220" s="3">
        <f t="shared" si="246"/>
        <v>1999</v>
      </c>
      <c r="H5220" s="4">
        <v>3</v>
      </c>
      <c r="I5220" s="3" t="s">
        <v>36</v>
      </c>
      <c r="J5220" s="3">
        <v>7</v>
      </c>
      <c r="K5220" s="3">
        <v>0</v>
      </c>
      <c r="L5220" s="3">
        <v>0</v>
      </c>
      <c r="M5220" s="3">
        <v>7</v>
      </c>
      <c r="N5220" s="3">
        <v>0</v>
      </c>
      <c r="O5220" s="3">
        <v>1</v>
      </c>
      <c r="P5220" s="3">
        <f t="shared" si="248"/>
        <v>21</v>
      </c>
      <c r="Q5220" s="3">
        <v>152</v>
      </c>
      <c r="R5220" s="3">
        <f t="shared" si="247"/>
        <v>1</v>
      </c>
      <c r="S5220" s="3">
        <v>15</v>
      </c>
      <c r="T5220" s="3">
        <f>IF(AND(H5220&lt;5,S5220&gt;=VLOOKUP(A5220,anni!$A$1:$O$32,6,0)),1,0)</f>
        <v>0</v>
      </c>
    </row>
    <row r="5221" spans="1:20" x14ac:dyDescent="0.3">
      <c r="A5221" s="3">
        <v>1999</v>
      </c>
      <c r="B5221" s="3">
        <v>132</v>
      </c>
      <c r="C5221" s="3" t="s">
        <v>69</v>
      </c>
      <c r="D5221" s="3" t="s">
        <v>90</v>
      </c>
      <c r="E5221" s="3" t="s">
        <v>90</v>
      </c>
      <c r="F5221" s="3">
        <v>3274</v>
      </c>
      <c r="G5221" s="3">
        <f t="shared" si="246"/>
        <v>1999</v>
      </c>
      <c r="H5221" s="4">
        <v>5</v>
      </c>
      <c r="I5221" s="3" t="s">
        <v>36</v>
      </c>
      <c r="J5221" s="3">
        <v>7</v>
      </c>
      <c r="K5221" s="3">
        <v>6</v>
      </c>
      <c r="L5221" s="3">
        <v>4</v>
      </c>
      <c r="M5221" s="3">
        <v>6</v>
      </c>
      <c r="N5221" s="3">
        <v>3</v>
      </c>
      <c r="O5221" s="3">
        <v>0</v>
      </c>
      <c r="P5221" s="3">
        <f t="shared" si="248"/>
        <v>26</v>
      </c>
      <c r="Q5221" s="3">
        <v>35</v>
      </c>
      <c r="R5221" s="3">
        <f t="shared" si="247"/>
        <v>3</v>
      </c>
      <c r="S5221" s="3">
        <v>26</v>
      </c>
      <c r="T5221" s="3">
        <f>IF(AND(H5221&lt;5,S5221&gt;=VLOOKUP(A5221,anni!$A$1:$O$32,6,0)),1,0)</f>
        <v>0</v>
      </c>
    </row>
    <row r="5222" spans="1:20" x14ac:dyDescent="0.3">
      <c r="A5222" s="3">
        <v>1999</v>
      </c>
      <c r="B5222" s="3">
        <v>133</v>
      </c>
      <c r="C5222" s="3" t="s">
        <v>56</v>
      </c>
      <c r="D5222" s="3" t="s">
        <v>57</v>
      </c>
      <c r="E5222" s="3" t="s">
        <v>57</v>
      </c>
      <c r="F5222" s="3">
        <v>3686</v>
      </c>
      <c r="G5222" s="3">
        <f t="shared" si="246"/>
        <v>1999</v>
      </c>
      <c r="H5222" s="4">
        <v>4</v>
      </c>
      <c r="I5222" s="3" t="s">
        <v>36</v>
      </c>
      <c r="J5222" s="3">
        <v>7</v>
      </c>
      <c r="K5222" s="3">
        <v>0</v>
      </c>
      <c r="L5222" s="3">
        <v>4</v>
      </c>
      <c r="M5222" s="3">
        <v>7</v>
      </c>
      <c r="N5222" s="3">
        <v>1</v>
      </c>
      <c r="O5222" s="3">
        <v>0</v>
      </c>
      <c r="P5222" s="3">
        <f t="shared" si="248"/>
        <v>22.8</v>
      </c>
      <c r="Q5222" s="3">
        <v>110</v>
      </c>
      <c r="R5222" s="3">
        <f t="shared" si="247"/>
        <v>1</v>
      </c>
      <c r="S5222" s="3">
        <v>19</v>
      </c>
      <c r="T5222" s="3">
        <f>IF(AND(H5222&lt;5,S5222&gt;=VLOOKUP(A5222,anni!$A$1:$O$32,6,0)),1,0)</f>
        <v>0</v>
      </c>
    </row>
    <row r="5223" spans="1:20" x14ac:dyDescent="0.3">
      <c r="A5223" s="3">
        <v>1999</v>
      </c>
      <c r="B5223" s="3">
        <v>134</v>
      </c>
      <c r="C5223" s="3" t="s">
        <v>59</v>
      </c>
      <c r="D5223" s="3" t="s">
        <v>60</v>
      </c>
      <c r="E5223" s="3" t="s">
        <v>60</v>
      </c>
      <c r="F5223" s="3">
        <v>3687</v>
      </c>
      <c r="G5223" s="3">
        <f t="shared" si="246"/>
        <v>1999</v>
      </c>
      <c r="H5223" s="4">
        <v>4</v>
      </c>
      <c r="I5223" s="3" t="s">
        <v>36</v>
      </c>
      <c r="J5223" s="3">
        <v>5</v>
      </c>
      <c r="K5223" s="3">
        <v>7</v>
      </c>
      <c r="L5223" s="3">
        <v>5</v>
      </c>
      <c r="M5223" s="3">
        <v>7</v>
      </c>
      <c r="N5223" s="3">
        <v>1</v>
      </c>
      <c r="O5223" s="3">
        <v>1</v>
      </c>
      <c r="P5223" s="3">
        <f t="shared" si="248"/>
        <v>31.2</v>
      </c>
      <c r="Q5223" s="3">
        <v>35</v>
      </c>
      <c r="R5223" s="3">
        <f t="shared" si="247"/>
        <v>2</v>
      </c>
      <c r="S5223" s="3">
        <v>26</v>
      </c>
      <c r="T5223" s="3">
        <f>IF(AND(H5223&lt;5,S5223&gt;=VLOOKUP(A5223,anni!$A$1:$O$32,6,0)),1,0)</f>
        <v>0</v>
      </c>
    </row>
    <row r="5224" spans="1:20" x14ac:dyDescent="0.3">
      <c r="A5224" s="3">
        <v>1999</v>
      </c>
      <c r="B5224" s="3">
        <v>135</v>
      </c>
      <c r="C5224" s="3" t="s">
        <v>56</v>
      </c>
      <c r="D5224" s="3" t="s">
        <v>71</v>
      </c>
      <c r="E5224" s="3" t="s">
        <v>71</v>
      </c>
      <c r="F5224" s="3">
        <v>3590</v>
      </c>
      <c r="G5224" s="3">
        <f t="shared" si="246"/>
        <v>1999</v>
      </c>
      <c r="H5224" s="4">
        <v>5</v>
      </c>
      <c r="I5224" s="3" t="s">
        <v>36</v>
      </c>
      <c r="J5224" s="3">
        <v>6</v>
      </c>
      <c r="K5224" s="3">
        <v>0</v>
      </c>
      <c r="L5224" s="3">
        <v>0</v>
      </c>
      <c r="M5224" s="3">
        <v>0</v>
      </c>
      <c r="N5224" s="3">
        <v>0</v>
      </c>
      <c r="O5224" s="3">
        <v>1</v>
      </c>
      <c r="P5224" s="3">
        <f t="shared" si="248"/>
        <v>7</v>
      </c>
      <c r="Q5224" s="3">
        <v>255</v>
      </c>
      <c r="R5224" s="3">
        <f t="shared" si="247"/>
        <v>1</v>
      </c>
      <c r="S5224" s="3">
        <v>7</v>
      </c>
      <c r="T5224" s="3">
        <f>IF(AND(H5224&lt;5,S5224&gt;=VLOOKUP(A5224,anni!$A$1:$O$32,6,0)),1,0)</f>
        <v>0</v>
      </c>
    </row>
    <row r="5225" spans="1:20" x14ac:dyDescent="0.3">
      <c r="A5225" s="3">
        <v>1999</v>
      </c>
      <c r="B5225" s="3">
        <v>136</v>
      </c>
      <c r="C5225" s="3" t="s">
        <v>34</v>
      </c>
      <c r="D5225" s="3" t="s">
        <v>88</v>
      </c>
      <c r="E5225" s="3" t="s">
        <v>88</v>
      </c>
      <c r="F5225" s="3">
        <v>3469</v>
      </c>
      <c r="G5225" s="3">
        <f t="shared" si="246"/>
        <v>1999</v>
      </c>
      <c r="H5225" s="4">
        <v>5</v>
      </c>
      <c r="I5225" s="3" t="s">
        <v>36</v>
      </c>
      <c r="J5225" s="3">
        <v>7</v>
      </c>
      <c r="K5225" s="3">
        <v>7</v>
      </c>
      <c r="L5225" s="3">
        <v>6</v>
      </c>
      <c r="M5225" s="3">
        <v>7</v>
      </c>
      <c r="N5225" s="3">
        <v>3</v>
      </c>
      <c r="O5225" s="3">
        <v>3</v>
      </c>
      <c r="P5225" s="3">
        <f t="shared" si="248"/>
        <v>33</v>
      </c>
      <c r="Q5225" s="3">
        <v>12</v>
      </c>
      <c r="R5225" s="3">
        <f t="shared" si="247"/>
        <v>2</v>
      </c>
      <c r="S5225" s="3">
        <v>33</v>
      </c>
      <c r="T5225" s="3">
        <f>IF(AND(H5225&lt;5,S5225&gt;=VLOOKUP(A5225,anni!$A$1:$O$32,6,0)),1,0)</f>
        <v>0</v>
      </c>
    </row>
    <row r="5226" spans="1:20" x14ac:dyDescent="0.3">
      <c r="A5226" s="3">
        <v>1999</v>
      </c>
      <c r="B5226" s="3">
        <v>137</v>
      </c>
      <c r="C5226" s="3" t="s">
        <v>32</v>
      </c>
      <c r="D5226" s="3" t="s">
        <v>95</v>
      </c>
      <c r="E5226" s="3" t="s">
        <v>95</v>
      </c>
      <c r="F5226" s="3">
        <v>3470</v>
      </c>
      <c r="G5226" s="3">
        <f t="shared" si="246"/>
        <v>1999</v>
      </c>
      <c r="H5226" s="4">
        <v>5</v>
      </c>
      <c r="I5226" s="3" t="s">
        <v>36</v>
      </c>
      <c r="J5226" s="3">
        <v>7</v>
      </c>
      <c r="K5226" s="3">
        <v>0</v>
      </c>
      <c r="L5226" s="3">
        <v>2</v>
      </c>
      <c r="M5226" s="3">
        <v>0</v>
      </c>
      <c r="N5226" s="3">
        <v>0</v>
      </c>
      <c r="O5226" s="3">
        <v>1</v>
      </c>
      <c r="P5226" s="3">
        <f t="shared" si="248"/>
        <v>10</v>
      </c>
      <c r="Q5226" s="3">
        <v>221</v>
      </c>
      <c r="R5226" s="3">
        <f t="shared" si="247"/>
        <v>2</v>
      </c>
      <c r="S5226" s="3">
        <v>10</v>
      </c>
      <c r="T5226" s="3">
        <f>IF(AND(H5226&lt;5,S5226&gt;=VLOOKUP(A5226,anni!$A$1:$O$32,6,0)),1,0)</f>
        <v>0</v>
      </c>
    </row>
    <row r="5227" spans="1:20" x14ac:dyDescent="0.3">
      <c r="A5227" s="3">
        <v>1999</v>
      </c>
      <c r="B5227" s="3">
        <v>138</v>
      </c>
      <c r="C5227" s="3" t="s">
        <v>34</v>
      </c>
      <c r="D5227" s="3" t="s">
        <v>94</v>
      </c>
      <c r="E5227" s="3" t="s">
        <v>94</v>
      </c>
      <c r="F5227" s="3">
        <v>3688</v>
      </c>
      <c r="G5227" s="3">
        <f t="shared" si="246"/>
        <v>1999</v>
      </c>
      <c r="H5227" s="4">
        <v>4</v>
      </c>
      <c r="I5227" s="3" t="s">
        <v>36</v>
      </c>
      <c r="J5227" s="3">
        <v>4</v>
      </c>
      <c r="K5227" s="3">
        <v>6</v>
      </c>
      <c r="L5227" s="3">
        <v>4</v>
      </c>
      <c r="M5227" s="3">
        <v>7</v>
      </c>
      <c r="N5227" s="3">
        <v>0</v>
      </c>
      <c r="O5227" s="3">
        <v>1</v>
      </c>
      <c r="P5227" s="3">
        <f t="shared" si="248"/>
        <v>26.4</v>
      </c>
      <c r="Q5227" s="3">
        <v>67</v>
      </c>
      <c r="R5227" s="3">
        <f t="shared" si="247"/>
        <v>1</v>
      </c>
      <c r="S5227" s="3">
        <v>22</v>
      </c>
      <c r="T5227" s="3">
        <f>IF(AND(H5227&lt;5,S5227&gt;=VLOOKUP(A5227,anni!$A$1:$O$32,6,0)),1,0)</f>
        <v>0</v>
      </c>
    </row>
    <row r="5228" spans="1:20" x14ac:dyDescent="0.3">
      <c r="A5228" s="3">
        <v>1999</v>
      </c>
      <c r="B5228" s="3">
        <v>139</v>
      </c>
      <c r="C5228" s="3" t="s">
        <v>34</v>
      </c>
      <c r="D5228" s="3" t="s">
        <v>41</v>
      </c>
      <c r="E5228" s="3" t="s">
        <v>41</v>
      </c>
      <c r="F5228" s="3">
        <v>3689</v>
      </c>
      <c r="G5228" s="3">
        <f t="shared" si="246"/>
        <v>1999</v>
      </c>
      <c r="H5228" s="4">
        <v>4</v>
      </c>
      <c r="I5228" s="3" t="s">
        <v>36</v>
      </c>
      <c r="J5228" s="3">
        <v>1</v>
      </c>
      <c r="K5228" s="3">
        <v>6</v>
      </c>
      <c r="L5228" s="3">
        <v>0</v>
      </c>
      <c r="M5228" s="3">
        <v>7</v>
      </c>
      <c r="N5228" s="3">
        <v>0</v>
      </c>
      <c r="O5228" s="3">
        <v>0</v>
      </c>
      <c r="P5228" s="3">
        <f t="shared" si="248"/>
        <v>16.8</v>
      </c>
      <c r="Q5228" s="3">
        <v>163</v>
      </c>
      <c r="R5228" s="3">
        <f t="shared" si="247"/>
        <v>1</v>
      </c>
      <c r="S5228" s="3">
        <v>14</v>
      </c>
      <c r="T5228" s="3">
        <f>IF(AND(H5228&lt;5,S5228&gt;=VLOOKUP(A5228,anni!$A$1:$O$32,6,0)),1,0)</f>
        <v>0</v>
      </c>
    </row>
    <row r="5229" spans="1:20" x14ac:dyDescent="0.3">
      <c r="A5229" s="3">
        <v>1999</v>
      </c>
      <c r="B5229" s="3">
        <v>140</v>
      </c>
      <c r="C5229" s="3" t="s">
        <v>47</v>
      </c>
      <c r="D5229" s="3" t="s">
        <v>105</v>
      </c>
      <c r="E5229" s="3" t="s">
        <v>105</v>
      </c>
      <c r="F5229" s="3">
        <v>3591</v>
      </c>
      <c r="G5229" s="3">
        <f t="shared" si="246"/>
        <v>1999</v>
      </c>
      <c r="H5229" s="4">
        <v>5</v>
      </c>
      <c r="I5229" s="3" t="s">
        <v>36</v>
      </c>
      <c r="J5229" s="3">
        <v>6</v>
      </c>
      <c r="K5229" s="3">
        <v>0</v>
      </c>
      <c r="L5229" s="3">
        <v>0</v>
      </c>
      <c r="M5229" s="3">
        <v>7</v>
      </c>
      <c r="N5229" s="3">
        <v>0</v>
      </c>
      <c r="O5229" s="3">
        <v>1</v>
      </c>
      <c r="P5229" s="3">
        <f t="shared" si="248"/>
        <v>14</v>
      </c>
      <c r="Q5229" s="3">
        <v>163</v>
      </c>
      <c r="R5229" s="3">
        <f t="shared" si="247"/>
        <v>1</v>
      </c>
      <c r="S5229" s="3">
        <v>14</v>
      </c>
      <c r="T5229" s="3">
        <f>IF(AND(H5229&lt;5,S5229&gt;=VLOOKUP(A5229,anni!$A$1:$O$32,6,0)),1,0)</f>
        <v>0</v>
      </c>
    </row>
    <row r="5230" spans="1:20" x14ac:dyDescent="0.3">
      <c r="A5230" s="3">
        <v>1999</v>
      </c>
      <c r="B5230" s="3">
        <v>141</v>
      </c>
      <c r="C5230" s="3" t="s">
        <v>34</v>
      </c>
      <c r="D5230" s="3" t="s">
        <v>41</v>
      </c>
      <c r="E5230" s="3" t="s">
        <v>41</v>
      </c>
      <c r="F5230" s="3">
        <v>3592</v>
      </c>
      <c r="G5230" s="3">
        <f t="shared" si="246"/>
        <v>1999</v>
      </c>
      <c r="H5230" s="4">
        <v>5</v>
      </c>
      <c r="I5230" s="3" t="s">
        <v>36</v>
      </c>
      <c r="J5230" s="3">
        <v>7</v>
      </c>
      <c r="K5230" s="3">
        <v>7</v>
      </c>
      <c r="L5230" s="3">
        <v>0</v>
      </c>
      <c r="M5230" s="3">
        <v>7</v>
      </c>
      <c r="N5230" s="3">
        <v>0</v>
      </c>
      <c r="O5230" s="3">
        <v>1</v>
      </c>
      <c r="P5230" s="3">
        <f t="shared" si="248"/>
        <v>22</v>
      </c>
      <c r="Q5230" s="3">
        <v>67</v>
      </c>
      <c r="R5230" s="3">
        <f t="shared" si="247"/>
        <v>1</v>
      </c>
      <c r="S5230" s="3">
        <v>22</v>
      </c>
      <c r="T5230" s="3">
        <f>IF(AND(H5230&lt;5,S5230&gt;=VLOOKUP(A5230,anni!$A$1:$O$32,6,0)),1,0)</f>
        <v>0</v>
      </c>
    </row>
    <row r="5231" spans="1:20" x14ac:dyDescent="0.3">
      <c r="A5231" s="3">
        <v>1999</v>
      </c>
      <c r="B5231" s="3">
        <v>142</v>
      </c>
      <c r="C5231" s="3" t="s">
        <v>56</v>
      </c>
      <c r="D5231" s="3" t="s">
        <v>85</v>
      </c>
      <c r="E5231" s="3" t="s">
        <v>85</v>
      </c>
      <c r="F5231" s="3">
        <v>3593</v>
      </c>
      <c r="G5231" s="3">
        <f t="shared" si="246"/>
        <v>1999</v>
      </c>
      <c r="H5231" s="4">
        <v>5</v>
      </c>
      <c r="I5231" s="3" t="s">
        <v>36</v>
      </c>
      <c r="J5231" s="3">
        <v>7</v>
      </c>
      <c r="K5231" s="3">
        <v>0</v>
      </c>
      <c r="L5231" s="3">
        <v>3</v>
      </c>
      <c r="M5231" s="3">
        <v>7</v>
      </c>
      <c r="N5231" s="3">
        <v>0</v>
      </c>
      <c r="O5231" s="3">
        <v>1</v>
      </c>
      <c r="P5231" s="3">
        <f t="shared" si="248"/>
        <v>18</v>
      </c>
      <c r="Q5231" s="3">
        <v>121</v>
      </c>
      <c r="R5231" s="3">
        <f t="shared" si="247"/>
        <v>1</v>
      </c>
      <c r="S5231" s="3">
        <v>18</v>
      </c>
      <c r="T5231" s="3">
        <f>IF(AND(H5231&lt;5,S5231&gt;=VLOOKUP(A5231,anni!$A$1:$O$32,6,0)),1,0)</f>
        <v>0</v>
      </c>
    </row>
    <row r="5232" spans="1:20" x14ac:dyDescent="0.3">
      <c r="A5232" s="3">
        <v>1999</v>
      </c>
      <c r="B5232" s="3">
        <v>143</v>
      </c>
      <c r="C5232" s="3" t="s">
        <v>47</v>
      </c>
      <c r="D5232" s="3" t="s">
        <v>100</v>
      </c>
      <c r="E5232" s="3" t="s">
        <v>100</v>
      </c>
      <c r="F5232" s="3">
        <v>3594</v>
      </c>
      <c r="G5232" s="3">
        <f t="shared" si="246"/>
        <v>1999</v>
      </c>
      <c r="H5232" s="4">
        <v>5</v>
      </c>
      <c r="I5232" s="3" t="s">
        <v>36</v>
      </c>
      <c r="J5232" s="3">
        <v>7</v>
      </c>
      <c r="K5232" s="3">
        <v>0</v>
      </c>
      <c r="L5232" s="3">
        <v>0</v>
      </c>
      <c r="M5232" s="3">
        <v>2</v>
      </c>
      <c r="N5232" s="3">
        <v>0</v>
      </c>
      <c r="O5232" s="3">
        <v>1</v>
      </c>
      <c r="P5232" s="3">
        <f t="shared" si="248"/>
        <v>10</v>
      </c>
      <c r="Q5232" s="3">
        <v>221</v>
      </c>
      <c r="R5232" s="3">
        <f t="shared" si="247"/>
        <v>1</v>
      </c>
      <c r="S5232" s="3">
        <v>10</v>
      </c>
      <c r="T5232" s="3">
        <f>IF(AND(H5232&lt;5,S5232&gt;=VLOOKUP(A5232,anni!$A$1:$O$32,6,0)),1,0)</f>
        <v>0</v>
      </c>
    </row>
    <row r="5233" spans="1:20" x14ac:dyDescent="0.3">
      <c r="A5233" s="3">
        <v>1999</v>
      </c>
      <c r="B5233" s="3">
        <v>144</v>
      </c>
      <c r="C5233" s="3" t="s">
        <v>29</v>
      </c>
      <c r="D5233" s="3" t="s">
        <v>122</v>
      </c>
      <c r="E5233" s="3" t="s">
        <v>122</v>
      </c>
      <c r="F5233" s="3">
        <v>3595</v>
      </c>
      <c r="G5233" s="3">
        <f t="shared" si="246"/>
        <v>1999</v>
      </c>
      <c r="H5233" s="4">
        <v>5</v>
      </c>
      <c r="I5233" s="3" t="s">
        <v>36</v>
      </c>
      <c r="J5233" s="3">
        <v>7</v>
      </c>
      <c r="K5233" s="3">
        <v>0</v>
      </c>
      <c r="L5233" s="3">
        <v>0</v>
      </c>
      <c r="M5233" s="3">
        <v>0</v>
      </c>
      <c r="N5233" s="3">
        <v>0</v>
      </c>
      <c r="O5233" s="3">
        <v>0</v>
      </c>
      <c r="P5233" s="3">
        <f t="shared" si="248"/>
        <v>7</v>
      </c>
      <c r="Q5233" s="3">
        <v>255</v>
      </c>
      <c r="R5233" s="3">
        <f t="shared" si="247"/>
        <v>1</v>
      </c>
      <c r="S5233" s="3">
        <v>7</v>
      </c>
      <c r="T5233" s="3">
        <f>IF(AND(H5233&lt;5,S5233&gt;=VLOOKUP(A5233,anni!$A$1:$O$32,6,0)),1,0)</f>
        <v>0</v>
      </c>
    </row>
    <row r="5234" spans="1:20" x14ac:dyDescent="0.3">
      <c r="A5234" s="3">
        <v>1999</v>
      </c>
      <c r="B5234" s="3">
        <v>145</v>
      </c>
      <c r="C5234" s="3" t="s">
        <v>34</v>
      </c>
      <c r="D5234" s="3" t="s">
        <v>94</v>
      </c>
      <c r="E5234" s="3" t="s">
        <v>94</v>
      </c>
      <c r="F5234" s="3">
        <v>3276</v>
      </c>
      <c r="G5234" s="3">
        <f t="shared" si="246"/>
        <v>1999</v>
      </c>
      <c r="H5234" s="4">
        <v>5</v>
      </c>
      <c r="I5234" s="3" t="s">
        <v>36</v>
      </c>
      <c r="J5234" s="3">
        <v>7</v>
      </c>
      <c r="K5234" s="3">
        <v>5</v>
      </c>
      <c r="L5234" s="3">
        <v>3</v>
      </c>
      <c r="M5234" s="3">
        <v>7</v>
      </c>
      <c r="N5234" s="3">
        <v>1</v>
      </c>
      <c r="O5234" s="3">
        <v>0</v>
      </c>
      <c r="P5234" s="3">
        <f t="shared" si="248"/>
        <v>23</v>
      </c>
      <c r="Q5234" s="3">
        <v>60</v>
      </c>
      <c r="R5234" s="3">
        <f t="shared" si="247"/>
        <v>3</v>
      </c>
      <c r="S5234" s="3">
        <v>23</v>
      </c>
      <c r="T5234" s="3">
        <f>IF(AND(H5234&lt;5,S5234&gt;=VLOOKUP(A5234,anni!$A$1:$O$32,6,0)),1,0)</f>
        <v>0</v>
      </c>
    </row>
    <row r="5235" spans="1:20" x14ac:dyDescent="0.3">
      <c r="A5235" s="3">
        <v>1999</v>
      </c>
      <c r="B5235" s="3">
        <v>146</v>
      </c>
      <c r="C5235" s="3" t="s">
        <v>69</v>
      </c>
      <c r="D5235" s="3" t="s">
        <v>147</v>
      </c>
      <c r="E5235" s="3" t="s">
        <v>147</v>
      </c>
      <c r="F5235" s="3">
        <v>3690</v>
      </c>
      <c r="G5235" s="3">
        <f t="shared" si="246"/>
        <v>1999</v>
      </c>
      <c r="H5235" s="4">
        <v>4</v>
      </c>
      <c r="I5235" s="3" t="s">
        <v>36</v>
      </c>
      <c r="J5235" s="3">
        <v>6</v>
      </c>
      <c r="K5235" s="3">
        <v>0</v>
      </c>
      <c r="L5235" s="3">
        <v>3</v>
      </c>
      <c r="M5235" s="3">
        <v>0</v>
      </c>
      <c r="N5235" s="3">
        <v>0</v>
      </c>
      <c r="O5235" s="3">
        <v>1</v>
      </c>
      <c r="P5235" s="3">
        <f t="shared" si="248"/>
        <v>12</v>
      </c>
      <c r="Q5235" s="3">
        <v>221</v>
      </c>
      <c r="R5235" s="3">
        <f t="shared" si="247"/>
        <v>1</v>
      </c>
      <c r="S5235" s="3">
        <v>10</v>
      </c>
      <c r="T5235" s="3">
        <f>IF(AND(H5235&lt;5,S5235&gt;=VLOOKUP(A5235,anni!$A$1:$O$32,6,0)),1,0)</f>
        <v>0</v>
      </c>
    </row>
    <row r="5236" spans="1:20" x14ac:dyDescent="0.3">
      <c r="A5236" s="3">
        <v>1999</v>
      </c>
      <c r="B5236" s="3">
        <v>147</v>
      </c>
      <c r="C5236" s="3" t="s">
        <v>69</v>
      </c>
      <c r="D5236" s="3" t="s">
        <v>76</v>
      </c>
      <c r="E5236" s="3" t="s">
        <v>76</v>
      </c>
      <c r="F5236" s="3">
        <v>3691</v>
      </c>
      <c r="G5236" s="3">
        <f t="shared" si="246"/>
        <v>1999</v>
      </c>
      <c r="H5236" s="4">
        <v>4</v>
      </c>
      <c r="I5236" s="3" t="s">
        <v>36</v>
      </c>
      <c r="J5236" s="3">
        <v>7</v>
      </c>
      <c r="K5236" s="3">
        <v>0</v>
      </c>
      <c r="L5236" s="3">
        <v>4</v>
      </c>
      <c r="M5236" s="3">
        <v>6</v>
      </c>
      <c r="N5236" s="3">
        <v>0</v>
      </c>
      <c r="O5236" s="3">
        <v>0</v>
      </c>
      <c r="P5236" s="3">
        <f t="shared" si="248"/>
        <v>20.399999999999999</v>
      </c>
      <c r="Q5236" s="3">
        <v>131</v>
      </c>
      <c r="R5236" s="3">
        <f t="shared" si="247"/>
        <v>1</v>
      </c>
      <c r="S5236" s="3">
        <v>17</v>
      </c>
      <c r="T5236" s="3">
        <f>IF(AND(H5236&lt;5,S5236&gt;=VLOOKUP(A5236,anni!$A$1:$O$32,6,0)),1,0)</f>
        <v>0</v>
      </c>
    </row>
    <row r="5237" spans="1:20" x14ac:dyDescent="0.3">
      <c r="A5237" s="3">
        <v>1999</v>
      </c>
      <c r="B5237" s="3">
        <v>148</v>
      </c>
      <c r="C5237" s="3" t="s">
        <v>45</v>
      </c>
      <c r="D5237" s="3" t="s">
        <v>49</v>
      </c>
      <c r="E5237" s="3" t="s">
        <v>49</v>
      </c>
      <c r="F5237" s="3">
        <v>3596</v>
      </c>
      <c r="G5237" s="3">
        <f t="shared" si="246"/>
        <v>1999</v>
      </c>
      <c r="H5237" s="4">
        <v>5</v>
      </c>
      <c r="I5237" s="3" t="s">
        <v>36</v>
      </c>
      <c r="J5237" s="3">
        <v>7</v>
      </c>
      <c r="K5237" s="3">
        <v>3</v>
      </c>
      <c r="L5237" s="3">
        <v>4</v>
      </c>
      <c r="M5237" s="3">
        <v>7</v>
      </c>
      <c r="N5237" s="3">
        <v>0</v>
      </c>
      <c r="O5237" s="3">
        <v>4.5</v>
      </c>
      <c r="P5237" s="3">
        <f t="shared" si="248"/>
        <v>25.5</v>
      </c>
      <c r="Q5237" s="3">
        <v>45</v>
      </c>
      <c r="R5237" s="3">
        <f t="shared" si="247"/>
        <v>1</v>
      </c>
      <c r="S5237" s="3">
        <v>25.5</v>
      </c>
      <c r="T5237" s="3">
        <f>IF(AND(H5237&lt;5,S5237&gt;=VLOOKUP(A5237,anni!$A$1:$O$32,6,0)),1,0)</f>
        <v>0</v>
      </c>
    </row>
    <row r="5238" spans="1:20" x14ac:dyDescent="0.3">
      <c r="A5238" s="3">
        <v>1999</v>
      </c>
      <c r="B5238" s="3">
        <v>149</v>
      </c>
      <c r="C5238" s="3" t="s">
        <v>29</v>
      </c>
      <c r="D5238" s="3" t="s">
        <v>109</v>
      </c>
      <c r="E5238" s="3" t="s">
        <v>109</v>
      </c>
      <c r="F5238" s="3">
        <v>3597</v>
      </c>
      <c r="G5238" s="3">
        <f t="shared" si="246"/>
        <v>1999</v>
      </c>
      <c r="H5238" s="4">
        <v>5</v>
      </c>
      <c r="I5238" s="3" t="s">
        <v>36</v>
      </c>
      <c r="J5238" s="3">
        <v>7</v>
      </c>
      <c r="K5238" s="3">
        <v>0</v>
      </c>
      <c r="L5238" s="3">
        <v>2</v>
      </c>
      <c r="M5238" s="3">
        <v>0</v>
      </c>
      <c r="N5238" s="3">
        <v>0</v>
      </c>
      <c r="O5238" s="3">
        <v>1</v>
      </c>
      <c r="P5238" s="3">
        <f t="shared" si="248"/>
        <v>10</v>
      </c>
      <c r="Q5238" s="3">
        <v>221</v>
      </c>
      <c r="R5238" s="3">
        <f t="shared" si="247"/>
        <v>1</v>
      </c>
      <c r="S5238" s="3">
        <v>10</v>
      </c>
      <c r="T5238" s="3">
        <f>IF(AND(H5238&lt;5,S5238&gt;=VLOOKUP(A5238,anni!$A$1:$O$32,6,0)),1,0)</f>
        <v>0</v>
      </c>
    </row>
    <row r="5239" spans="1:20" x14ac:dyDescent="0.3">
      <c r="A5239" s="3">
        <v>1999</v>
      </c>
      <c r="B5239" s="3">
        <v>150</v>
      </c>
      <c r="C5239" s="3" t="s">
        <v>34</v>
      </c>
      <c r="D5239" s="3" t="s">
        <v>41</v>
      </c>
      <c r="E5239" s="3" t="s">
        <v>41</v>
      </c>
      <c r="F5239" s="3">
        <v>3692</v>
      </c>
      <c r="G5239" s="3">
        <f t="shared" si="246"/>
        <v>1999</v>
      </c>
      <c r="H5239" s="4">
        <v>4</v>
      </c>
      <c r="I5239" s="3" t="s">
        <v>36</v>
      </c>
      <c r="J5239" s="3">
        <v>7</v>
      </c>
      <c r="K5239" s="3">
        <v>0</v>
      </c>
      <c r="L5239" s="3">
        <v>0</v>
      </c>
      <c r="M5239" s="3">
        <v>0</v>
      </c>
      <c r="N5239" s="3">
        <v>0</v>
      </c>
      <c r="O5239" s="3">
        <v>1</v>
      </c>
      <c r="P5239" s="3">
        <f t="shared" si="248"/>
        <v>9.6</v>
      </c>
      <c r="Q5239" s="3">
        <v>238</v>
      </c>
      <c r="R5239" s="3">
        <f t="shared" si="247"/>
        <v>2</v>
      </c>
      <c r="S5239" s="3">
        <v>8</v>
      </c>
      <c r="T5239" s="3">
        <f>IF(AND(H5239&lt;5,S5239&gt;=VLOOKUP(A5239,anni!$A$1:$O$32,6,0)),1,0)</f>
        <v>0</v>
      </c>
    </row>
    <row r="5240" spans="1:20" x14ac:dyDescent="0.3">
      <c r="A5240" s="3">
        <v>1999</v>
      </c>
      <c r="B5240" s="3">
        <v>151</v>
      </c>
      <c r="C5240" s="3" t="s">
        <v>29</v>
      </c>
      <c r="D5240" s="3" t="s">
        <v>109</v>
      </c>
      <c r="E5240" s="3" t="s">
        <v>109</v>
      </c>
      <c r="F5240" s="3">
        <v>3598</v>
      </c>
      <c r="G5240" s="3">
        <f t="shared" si="246"/>
        <v>1999</v>
      </c>
      <c r="H5240" s="4">
        <v>5</v>
      </c>
      <c r="I5240" s="3" t="s">
        <v>36</v>
      </c>
      <c r="J5240" s="3">
        <v>0</v>
      </c>
      <c r="K5240" s="3">
        <v>0</v>
      </c>
      <c r="L5240" s="3">
        <v>0</v>
      </c>
      <c r="M5240" s="3">
        <v>0</v>
      </c>
      <c r="N5240" s="3">
        <v>0</v>
      </c>
      <c r="O5240" s="3">
        <v>1</v>
      </c>
      <c r="P5240" s="3">
        <f t="shared" si="248"/>
        <v>1</v>
      </c>
      <c r="Q5240" s="3">
        <v>291</v>
      </c>
      <c r="R5240" s="3">
        <f t="shared" si="247"/>
        <v>1</v>
      </c>
      <c r="S5240" s="3">
        <v>1</v>
      </c>
      <c r="T5240" s="3">
        <f>IF(AND(H5240&lt;5,S5240&gt;=VLOOKUP(A5240,anni!$A$1:$O$32,6,0)),1,0)</f>
        <v>0</v>
      </c>
    </row>
    <row r="5241" spans="1:20" x14ac:dyDescent="0.3">
      <c r="A5241" s="3">
        <v>1999</v>
      </c>
      <c r="B5241" s="3">
        <v>152</v>
      </c>
      <c r="C5241" s="3" t="s">
        <v>34</v>
      </c>
      <c r="D5241" s="3" t="s">
        <v>103</v>
      </c>
      <c r="E5241" s="3" t="s">
        <v>103</v>
      </c>
      <c r="F5241" s="3">
        <v>3693</v>
      </c>
      <c r="G5241" s="3">
        <f t="shared" si="246"/>
        <v>1999</v>
      </c>
      <c r="H5241" s="4">
        <v>4</v>
      </c>
      <c r="I5241" s="3" t="s">
        <v>36</v>
      </c>
      <c r="J5241" s="3">
        <v>0</v>
      </c>
      <c r="K5241" s="3">
        <v>0</v>
      </c>
      <c r="L5241" s="3">
        <v>1</v>
      </c>
      <c r="M5241" s="3">
        <v>0</v>
      </c>
      <c r="N5241" s="3">
        <v>0</v>
      </c>
      <c r="O5241" s="3">
        <v>1</v>
      </c>
      <c r="P5241" s="3">
        <f t="shared" si="248"/>
        <v>2.4</v>
      </c>
      <c r="Q5241" s="3">
        <v>284</v>
      </c>
      <c r="R5241" s="3">
        <f t="shared" si="247"/>
        <v>1</v>
      </c>
      <c r="S5241" s="3">
        <v>2</v>
      </c>
      <c r="T5241" s="3">
        <f>IF(AND(H5241&lt;5,S5241&gt;=VLOOKUP(A5241,anni!$A$1:$O$32,6,0)),1,0)</f>
        <v>0</v>
      </c>
    </row>
    <row r="5242" spans="1:20" x14ac:dyDescent="0.3">
      <c r="A5242" s="3">
        <v>1999</v>
      </c>
      <c r="B5242" s="3">
        <v>153</v>
      </c>
      <c r="C5242" s="3" t="s">
        <v>45</v>
      </c>
      <c r="D5242" s="3" t="s">
        <v>68</v>
      </c>
      <c r="E5242" s="3" t="s">
        <v>68</v>
      </c>
      <c r="F5242" s="3">
        <v>3277</v>
      </c>
      <c r="G5242" s="3">
        <f t="shared" si="246"/>
        <v>1999</v>
      </c>
      <c r="H5242" s="4">
        <v>5</v>
      </c>
      <c r="I5242" s="3" t="s">
        <v>36</v>
      </c>
      <c r="J5242" s="3">
        <v>7</v>
      </c>
      <c r="K5242" s="3">
        <v>7</v>
      </c>
      <c r="L5242" s="3">
        <v>7</v>
      </c>
      <c r="M5242" s="3">
        <v>7</v>
      </c>
      <c r="N5242" s="3">
        <v>6</v>
      </c>
      <c r="O5242" s="3">
        <v>7</v>
      </c>
      <c r="P5242" s="3">
        <f t="shared" si="248"/>
        <v>41</v>
      </c>
      <c r="Q5242" s="3">
        <v>1</v>
      </c>
      <c r="R5242" s="3">
        <f t="shared" si="247"/>
        <v>3</v>
      </c>
      <c r="S5242" s="3">
        <v>41</v>
      </c>
      <c r="T5242" s="3">
        <f>IF(AND(H5242&lt;5,S5242&gt;=VLOOKUP(A5242,anni!$A$1:$O$32,6,0)),1,0)</f>
        <v>0</v>
      </c>
    </row>
    <row r="5243" spans="1:20" x14ac:dyDescent="0.3">
      <c r="A5243" s="3">
        <v>1999</v>
      </c>
      <c r="B5243" s="3">
        <v>154</v>
      </c>
      <c r="C5243" s="3" t="s">
        <v>56</v>
      </c>
      <c r="D5243" s="3" t="s">
        <v>85</v>
      </c>
      <c r="E5243" s="3" t="s">
        <v>85</v>
      </c>
      <c r="F5243" s="3">
        <v>3599</v>
      </c>
      <c r="G5243" s="3">
        <f t="shared" si="246"/>
        <v>1999</v>
      </c>
      <c r="H5243" s="4">
        <v>5</v>
      </c>
      <c r="I5243" s="3" t="s">
        <v>36</v>
      </c>
      <c r="J5243" s="3">
        <v>5</v>
      </c>
      <c r="K5243" s="3">
        <v>3</v>
      </c>
      <c r="L5243" s="3">
        <v>6</v>
      </c>
      <c r="M5243" s="3">
        <v>7</v>
      </c>
      <c r="N5243" s="3">
        <v>0</v>
      </c>
      <c r="O5243" s="3">
        <v>1</v>
      </c>
      <c r="P5243" s="3">
        <f t="shared" si="248"/>
        <v>22</v>
      </c>
      <c r="Q5243" s="3">
        <v>67</v>
      </c>
      <c r="R5243" s="3">
        <f t="shared" si="247"/>
        <v>1</v>
      </c>
      <c r="S5243" s="3">
        <v>22</v>
      </c>
      <c r="T5243" s="3">
        <f>IF(AND(H5243&lt;5,S5243&gt;=VLOOKUP(A5243,anni!$A$1:$O$32,6,0)),1,0)</f>
        <v>0</v>
      </c>
    </row>
    <row r="5244" spans="1:20" x14ac:dyDescent="0.3">
      <c r="A5244" s="3">
        <v>1999</v>
      </c>
      <c r="B5244" s="3">
        <v>155</v>
      </c>
      <c r="C5244" s="3" t="s">
        <v>34</v>
      </c>
      <c r="D5244" s="3" t="s">
        <v>97</v>
      </c>
      <c r="E5244" s="3" t="s">
        <v>97</v>
      </c>
      <c r="F5244" s="3">
        <v>3600</v>
      </c>
      <c r="G5244" s="3">
        <f t="shared" si="246"/>
        <v>1999</v>
      </c>
      <c r="H5244" s="4">
        <v>5</v>
      </c>
      <c r="I5244" s="3" t="s">
        <v>36</v>
      </c>
      <c r="J5244" s="3">
        <v>7</v>
      </c>
      <c r="K5244" s="3">
        <v>0</v>
      </c>
      <c r="L5244" s="3">
        <v>4</v>
      </c>
      <c r="M5244" s="3">
        <v>0</v>
      </c>
      <c r="N5244" s="3">
        <v>0</v>
      </c>
      <c r="O5244" s="3">
        <v>1</v>
      </c>
      <c r="P5244" s="3">
        <f t="shared" si="248"/>
        <v>12</v>
      </c>
      <c r="Q5244" s="3">
        <v>190</v>
      </c>
      <c r="R5244" s="3">
        <f t="shared" si="247"/>
        <v>1</v>
      </c>
      <c r="S5244" s="3">
        <v>12</v>
      </c>
      <c r="T5244" s="3">
        <f>IF(AND(H5244&lt;5,S5244&gt;=VLOOKUP(A5244,anni!$A$1:$O$32,6,0)),1,0)</f>
        <v>0</v>
      </c>
    </row>
    <row r="5245" spans="1:20" x14ac:dyDescent="0.3">
      <c r="A5245" s="3">
        <v>1999</v>
      </c>
      <c r="B5245" s="3">
        <v>156</v>
      </c>
      <c r="C5245" s="3" t="s">
        <v>34</v>
      </c>
      <c r="D5245" s="3" t="s">
        <v>35</v>
      </c>
      <c r="E5245" s="3" t="s">
        <v>35</v>
      </c>
      <c r="F5245" s="3">
        <v>3694</v>
      </c>
      <c r="G5245" s="3">
        <f t="shared" si="246"/>
        <v>1999</v>
      </c>
      <c r="H5245" s="4">
        <v>4</v>
      </c>
      <c r="I5245" s="3" t="s">
        <v>36</v>
      </c>
      <c r="J5245" s="3">
        <v>7</v>
      </c>
      <c r="K5245" s="3">
        <v>0</v>
      </c>
      <c r="L5245" s="3">
        <v>5</v>
      </c>
      <c r="M5245" s="3">
        <v>7</v>
      </c>
      <c r="N5245" s="3">
        <v>2</v>
      </c>
      <c r="O5245" s="3">
        <v>1</v>
      </c>
      <c r="P5245" s="3">
        <f t="shared" si="248"/>
        <v>26.4</v>
      </c>
      <c r="Q5245" s="3">
        <v>67</v>
      </c>
      <c r="R5245" s="3">
        <f t="shared" si="247"/>
        <v>2</v>
      </c>
      <c r="S5245" s="3">
        <v>22</v>
      </c>
      <c r="T5245" s="3">
        <f>IF(AND(H5245&lt;5,S5245&gt;=VLOOKUP(A5245,anni!$A$1:$O$32,6,0)),1,0)</f>
        <v>0</v>
      </c>
    </row>
    <row r="5246" spans="1:20" x14ac:dyDescent="0.3">
      <c r="A5246" s="3">
        <v>1999</v>
      </c>
      <c r="B5246" s="3">
        <v>157</v>
      </c>
      <c r="C5246" s="3" t="s">
        <v>34</v>
      </c>
      <c r="D5246" s="3" t="s">
        <v>94</v>
      </c>
      <c r="E5246" s="3" t="s">
        <v>94</v>
      </c>
      <c r="F5246" s="3">
        <v>3695</v>
      </c>
      <c r="G5246" s="3">
        <f t="shared" si="246"/>
        <v>1999</v>
      </c>
      <c r="H5246" s="4">
        <v>4</v>
      </c>
      <c r="I5246" s="3" t="s">
        <v>36</v>
      </c>
      <c r="J5246" s="3">
        <v>7</v>
      </c>
      <c r="K5246" s="3">
        <v>1</v>
      </c>
      <c r="L5246" s="3">
        <v>4</v>
      </c>
      <c r="M5246" s="3">
        <v>0</v>
      </c>
      <c r="N5246" s="3">
        <v>0</v>
      </c>
      <c r="O5246" s="3">
        <v>0</v>
      </c>
      <c r="P5246" s="3">
        <f t="shared" si="248"/>
        <v>14.399999999999999</v>
      </c>
      <c r="Q5246" s="3">
        <v>190</v>
      </c>
      <c r="R5246" s="3">
        <f t="shared" si="247"/>
        <v>1</v>
      </c>
      <c r="S5246" s="3">
        <v>12</v>
      </c>
      <c r="T5246" s="3">
        <f>IF(AND(H5246&lt;5,S5246&gt;=VLOOKUP(A5246,anni!$A$1:$O$32,6,0)),1,0)</f>
        <v>0</v>
      </c>
    </row>
    <row r="5247" spans="1:20" x14ac:dyDescent="0.3">
      <c r="A5247" s="3">
        <v>1999</v>
      </c>
      <c r="B5247" s="3">
        <v>158</v>
      </c>
      <c r="C5247" s="3" t="s">
        <v>47</v>
      </c>
      <c r="D5247" s="3" t="s">
        <v>81</v>
      </c>
      <c r="E5247" s="3" t="s">
        <v>81</v>
      </c>
      <c r="F5247" s="3">
        <v>3601</v>
      </c>
      <c r="G5247" s="3">
        <f t="shared" si="246"/>
        <v>1999</v>
      </c>
      <c r="H5247" s="4">
        <v>5</v>
      </c>
      <c r="I5247" s="3" t="s">
        <v>36</v>
      </c>
      <c r="J5247" s="3">
        <v>6</v>
      </c>
      <c r="K5247" s="3">
        <v>0</v>
      </c>
      <c r="L5247" s="3">
        <v>5</v>
      </c>
      <c r="M5247" s="3">
        <v>0</v>
      </c>
      <c r="N5247" s="3">
        <v>0</v>
      </c>
      <c r="O5247" s="3">
        <v>1</v>
      </c>
      <c r="P5247" s="3">
        <f t="shared" si="248"/>
        <v>12</v>
      </c>
      <c r="Q5247" s="3">
        <v>190</v>
      </c>
      <c r="R5247" s="3">
        <f t="shared" si="247"/>
        <v>1</v>
      </c>
      <c r="S5247" s="3">
        <v>12</v>
      </c>
      <c r="T5247" s="3">
        <f>IF(AND(H5247&lt;5,S5247&gt;=VLOOKUP(A5247,anni!$A$1:$O$32,6,0)),1,0)</f>
        <v>0</v>
      </c>
    </row>
    <row r="5248" spans="1:20" x14ac:dyDescent="0.3">
      <c r="A5248" s="3">
        <v>1999</v>
      </c>
      <c r="B5248" s="3">
        <v>159</v>
      </c>
      <c r="C5248" s="3" t="s">
        <v>101</v>
      </c>
      <c r="D5248" s="3" t="s">
        <v>117</v>
      </c>
      <c r="E5248" s="3" t="s">
        <v>117</v>
      </c>
      <c r="F5248" s="3">
        <v>3602</v>
      </c>
      <c r="G5248" s="3">
        <f t="shared" si="246"/>
        <v>1999</v>
      </c>
      <c r="H5248" s="4">
        <v>5</v>
      </c>
      <c r="I5248" s="3" t="s">
        <v>36</v>
      </c>
      <c r="J5248" s="3">
        <v>6</v>
      </c>
      <c r="K5248" s="3">
        <v>0</v>
      </c>
      <c r="L5248" s="3">
        <v>0</v>
      </c>
      <c r="M5248" s="3">
        <v>7</v>
      </c>
      <c r="N5248" s="3">
        <v>0</v>
      </c>
      <c r="O5248" s="3">
        <v>1</v>
      </c>
      <c r="P5248" s="3">
        <f t="shared" si="248"/>
        <v>14</v>
      </c>
      <c r="Q5248" s="3">
        <v>163</v>
      </c>
      <c r="R5248" s="3">
        <f t="shared" si="247"/>
        <v>1</v>
      </c>
      <c r="S5248" s="3">
        <v>14</v>
      </c>
      <c r="T5248" s="3">
        <f>IF(AND(H5248&lt;5,S5248&gt;=VLOOKUP(A5248,anni!$A$1:$O$32,6,0)),1,0)</f>
        <v>0</v>
      </c>
    </row>
    <row r="5249" spans="1:20" x14ac:dyDescent="0.3">
      <c r="A5249" s="3">
        <v>1999</v>
      </c>
      <c r="B5249" s="3">
        <v>160</v>
      </c>
      <c r="C5249" s="3" t="s">
        <v>101</v>
      </c>
      <c r="D5249" s="3" t="s">
        <v>102</v>
      </c>
      <c r="E5249" s="3" t="s">
        <v>102</v>
      </c>
      <c r="F5249" s="3">
        <v>3603</v>
      </c>
      <c r="G5249" s="3">
        <f t="shared" si="246"/>
        <v>1999</v>
      </c>
      <c r="H5249" s="4">
        <v>5</v>
      </c>
      <c r="I5249" s="3" t="s">
        <v>36</v>
      </c>
      <c r="J5249" s="3">
        <v>7</v>
      </c>
      <c r="K5249" s="3">
        <v>0</v>
      </c>
      <c r="L5249" s="3">
        <v>0</v>
      </c>
      <c r="M5249" s="3">
        <v>7</v>
      </c>
      <c r="N5249" s="3">
        <v>1</v>
      </c>
      <c r="O5249" s="3">
        <v>1</v>
      </c>
      <c r="P5249" s="3">
        <f t="shared" si="248"/>
        <v>16</v>
      </c>
      <c r="Q5249" s="3">
        <v>141</v>
      </c>
      <c r="R5249" s="3">
        <f t="shared" si="247"/>
        <v>1</v>
      </c>
      <c r="S5249" s="3">
        <v>16</v>
      </c>
      <c r="T5249" s="3">
        <f>IF(AND(H5249&lt;5,S5249&gt;=VLOOKUP(A5249,anni!$A$1:$O$32,6,0)),1,0)</f>
        <v>0</v>
      </c>
    </row>
    <row r="5250" spans="1:20" x14ac:dyDescent="0.3">
      <c r="A5250" s="3">
        <v>1999</v>
      </c>
      <c r="B5250" s="3">
        <v>161</v>
      </c>
      <c r="C5250" s="3" t="s">
        <v>39</v>
      </c>
      <c r="D5250" s="3" t="s">
        <v>40</v>
      </c>
      <c r="E5250" s="3" t="s">
        <v>40</v>
      </c>
      <c r="F5250" s="3">
        <v>3604</v>
      </c>
      <c r="G5250" s="3">
        <f t="shared" ref="G5250:G5313" si="249">A5250</f>
        <v>1999</v>
      </c>
      <c r="H5250" s="4">
        <v>5</v>
      </c>
      <c r="I5250" s="3" t="s">
        <v>36</v>
      </c>
      <c r="J5250" s="3">
        <v>5</v>
      </c>
      <c r="K5250" s="3">
        <v>7</v>
      </c>
      <c r="L5250" s="3">
        <v>6</v>
      </c>
      <c r="M5250" s="3">
        <v>1</v>
      </c>
      <c r="N5250" s="3">
        <v>0</v>
      </c>
      <c r="O5250" s="3">
        <v>3</v>
      </c>
      <c r="P5250" s="3">
        <f t="shared" si="248"/>
        <v>22</v>
      </c>
      <c r="Q5250" s="3">
        <v>67</v>
      </c>
      <c r="R5250" s="3">
        <f t="shared" si="247"/>
        <v>1</v>
      </c>
      <c r="S5250" s="3">
        <v>22</v>
      </c>
      <c r="T5250" s="3">
        <f>IF(AND(H5250&lt;5,S5250&gt;=VLOOKUP(A5250,anni!$A$1:$O$32,6,0)),1,0)</f>
        <v>0</v>
      </c>
    </row>
    <row r="5251" spans="1:20" x14ac:dyDescent="0.3">
      <c r="A5251" s="3">
        <v>1999</v>
      </c>
      <c r="B5251" s="3">
        <v>162</v>
      </c>
      <c r="C5251" s="3" t="s">
        <v>34</v>
      </c>
      <c r="D5251" s="3" t="s">
        <v>41</v>
      </c>
      <c r="E5251" s="3" t="s">
        <v>41</v>
      </c>
      <c r="F5251" s="3">
        <v>3750</v>
      </c>
      <c r="G5251" s="3">
        <f t="shared" si="249"/>
        <v>1999</v>
      </c>
      <c r="H5251" s="4">
        <v>3</v>
      </c>
      <c r="I5251" s="3" t="s">
        <v>36</v>
      </c>
      <c r="J5251" s="3">
        <v>6</v>
      </c>
      <c r="K5251" s="3">
        <v>6</v>
      </c>
      <c r="L5251" s="3">
        <v>6</v>
      </c>
      <c r="M5251" s="3">
        <v>7</v>
      </c>
      <c r="N5251" s="3">
        <v>1</v>
      </c>
      <c r="O5251" s="3">
        <v>1</v>
      </c>
      <c r="P5251" s="3">
        <f t="shared" si="248"/>
        <v>37.799999999999997</v>
      </c>
      <c r="Q5251" s="3">
        <v>32</v>
      </c>
      <c r="R5251" s="3">
        <f t="shared" si="247"/>
        <v>2</v>
      </c>
      <c r="S5251" s="3">
        <v>27</v>
      </c>
      <c r="T5251" s="3">
        <f>IF(AND(H5251&lt;5,S5251&gt;=VLOOKUP(A5251,anni!$A$1:$O$32,6,0)),1,0)</f>
        <v>0</v>
      </c>
    </row>
    <row r="5252" spans="1:20" x14ac:dyDescent="0.3">
      <c r="A5252" s="3">
        <v>1999</v>
      </c>
      <c r="B5252" s="3">
        <v>163</v>
      </c>
      <c r="C5252" s="3" t="s">
        <v>47</v>
      </c>
      <c r="D5252" s="3" t="s">
        <v>105</v>
      </c>
      <c r="E5252" s="3" t="s">
        <v>105</v>
      </c>
      <c r="F5252" s="3">
        <v>3751</v>
      </c>
      <c r="G5252" s="3">
        <f t="shared" si="249"/>
        <v>1999</v>
      </c>
      <c r="H5252" s="4">
        <v>3</v>
      </c>
      <c r="I5252" s="3" t="s">
        <v>36</v>
      </c>
      <c r="J5252" s="3">
        <v>7</v>
      </c>
      <c r="K5252" s="3">
        <v>0</v>
      </c>
      <c r="L5252" s="3">
        <v>4</v>
      </c>
      <c r="M5252" s="3">
        <v>7</v>
      </c>
      <c r="N5252" s="3">
        <v>0</v>
      </c>
      <c r="O5252" s="3">
        <v>0</v>
      </c>
      <c r="P5252" s="3">
        <f t="shared" si="248"/>
        <v>25.2</v>
      </c>
      <c r="Q5252" s="3">
        <v>121</v>
      </c>
      <c r="R5252" s="3">
        <f t="shared" si="247"/>
        <v>2</v>
      </c>
      <c r="S5252" s="3">
        <v>18</v>
      </c>
      <c r="T5252" s="3">
        <f>IF(AND(H5252&lt;5,S5252&gt;=VLOOKUP(A5252,anni!$A$1:$O$32,6,0)),1,0)</f>
        <v>0</v>
      </c>
    </row>
    <row r="5253" spans="1:20" x14ac:dyDescent="0.3">
      <c r="A5253" s="3">
        <v>1999</v>
      </c>
      <c r="B5253" s="3">
        <v>164</v>
      </c>
      <c r="C5253" s="3" t="s">
        <v>29</v>
      </c>
      <c r="D5253" s="3" t="s">
        <v>75</v>
      </c>
      <c r="E5253" s="3" t="s">
        <v>75</v>
      </c>
      <c r="F5253" s="3">
        <v>3605</v>
      </c>
      <c r="G5253" s="3">
        <f t="shared" si="249"/>
        <v>1999</v>
      </c>
      <c r="H5253" s="4">
        <v>5</v>
      </c>
      <c r="I5253" s="3" t="s">
        <v>36</v>
      </c>
      <c r="J5253" s="3">
        <v>4</v>
      </c>
      <c r="K5253" s="3">
        <v>7</v>
      </c>
      <c r="L5253" s="3">
        <v>0</v>
      </c>
      <c r="M5253" s="3">
        <v>0</v>
      </c>
      <c r="N5253" s="3">
        <v>0</v>
      </c>
      <c r="O5253" s="3">
        <v>1</v>
      </c>
      <c r="P5253" s="3">
        <f t="shared" si="248"/>
        <v>12</v>
      </c>
      <c r="Q5253" s="3">
        <v>190</v>
      </c>
      <c r="R5253" s="3">
        <f t="shared" si="247"/>
        <v>1</v>
      </c>
      <c r="S5253" s="3">
        <v>12</v>
      </c>
      <c r="T5253" s="3">
        <f>IF(AND(H5253&lt;5,S5253&gt;=VLOOKUP(A5253,anni!$A$1:$O$32,6,0)),1,0)</f>
        <v>0</v>
      </c>
    </row>
    <row r="5254" spans="1:20" x14ac:dyDescent="0.3">
      <c r="A5254" s="3">
        <v>1999</v>
      </c>
      <c r="B5254" s="3">
        <v>165</v>
      </c>
      <c r="C5254" s="3" t="s">
        <v>86</v>
      </c>
      <c r="D5254" s="3" t="s">
        <v>87</v>
      </c>
      <c r="E5254" s="3" t="s">
        <v>87</v>
      </c>
      <c r="F5254" s="3">
        <v>3606</v>
      </c>
      <c r="G5254" s="3">
        <f t="shared" si="249"/>
        <v>1999</v>
      </c>
      <c r="H5254" s="4">
        <v>5</v>
      </c>
      <c r="I5254" s="3" t="s">
        <v>36</v>
      </c>
      <c r="J5254" s="3">
        <v>3</v>
      </c>
      <c r="K5254" s="3">
        <v>0</v>
      </c>
      <c r="L5254" s="3">
        <v>3</v>
      </c>
      <c r="M5254" s="3">
        <v>1</v>
      </c>
      <c r="N5254" s="3">
        <v>0</v>
      </c>
      <c r="O5254" s="3">
        <v>0</v>
      </c>
      <c r="P5254" s="3">
        <f t="shared" si="248"/>
        <v>7</v>
      </c>
      <c r="Q5254" s="3">
        <v>255</v>
      </c>
      <c r="R5254" s="3">
        <f t="shared" si="247"/>
        <v>1</v>
      </c>
      <c r="S5254" s="3">
        <v>7</v>
      </c>
      <c r="T5254" s="3">
        <f>IF(AND(H5254&lt;5,S5254&gt;=VLOOKUP(A5254,anni!$A$1:$O$32,6,0)),1,0)</f>
        <v>0</v>
      </c>
    </row>
    <row r="5255" spans="1:20" x14ac:dyDescent="0.3">
      <c r="A5255" s="3">
        <v>1999</v>
      </c>
      <c r="B5255" s="3">
        <v>166</v>
      </c>
      <c r="C5255" s="3" t="s">
        <v>39</v>
      </c>
      <c r="D5255" s="3" t="s">
        <v>111</v>
      </c>
      <c r="E5255" s="3" t="s">
        <v>111</v>
      </c>
      <c r="F5255" s="3">
        <v>3472</v>
      </c>
      <c r="G5255" s="3">
        <f t="shared" si="249"/>
        <v>1999</v>
      </c>
      <c r="H5255" s="4">
        <v>5</v>
      </c>
      <c r="I5255" s="3" t="s">
        <v>36</v>
      </c>
      <c r="J5255" s="3">
        <v>1</v>
      </c>
      <c r="K5255" s="3">
        <v>0</v>
      </c>
      <c r="L5255" s="3">
        <v>0</v>
      </c>
      <c r="M5255" s="3">
        <v>0</v>
      </c>
      <c r="N5255" s="3">
        <v>0</v>
      </c>
      <c r="O5255" s="3">
        <v>1</v>
      </c>
      <c r="P5255" s="3">
        <f t="shared" si="248"/>
        <v>2</v>
      </c>
      <c r="Q5255" s="3">
        <v>284</v>
      </c>
      <c r="R5255" s="3">
        <f t="shared" si="247"/>
        <v>2</v>
      </c>
      <c r="S5255" s="3">
        <v>2</v>
      </c>
      <c r="T5255" s="3">
        <f>IF(AND(H5255&lt;5,S5255&gt;=VLOOKUP(A5255,anni!$A$1:$O$32,6,0)),1,0)</f>
        <v>0</v>
      </c>
    </row>
    <row r="5256" spans="1:20" x14ac:dyDescent="0.3">
      <c r="A5256" s="3">
        <v>1999</v>
      </c>
      <c r="B5256" s="3">
        <v>167</v>
      </c>
      <c r="C5256" s="3" t="s">
        <v>56</v>
      </c>
      <c r="D5256" s="3" t="s">
        <v>57</v>
      </c>
      <c r="E5256" s="3" t="s">
        <v>57</v>
      </c>
      <c r="F5256" s="3">
        <v>3607</v>
      </c>
      <c r="G5256" s="3">
        <f t="shared" si="249"/>
        <v>1999</v>
      </c>
      <c r="H5256" s="4">
        <v>5</v>
      </c>
      <c r="I5256" s="3" t="s">
        <v>36</v>
      </c>
      <c r="J5256" s="3">
        <v>6</v>
      </c>
      <c r="K5256" s="3">
        <v>5</v>
      </c>
      <c r="L5256" s="3">
        <v>6</v>
      </c>
      <c r="M5256" s="3">
        <v>0</v>
      </c>
      <c r="N5256" s="3">
        <v>1</v>
      </c>
      <c r="O5256" s="3">
        <v>1</v>
      </c>
      <c r="P5256" s="3">
        <f t="shared" si="248"/>
        <v>19</v>
      </c>
      <c r="Q5256" s="3">
        <v>110</v>
      </c>
      <c r="R5256" s="3">
        <f t="shared" si="247"/>
        <v>1</v>
      </c>
      <c r="S5256" s="3">
        <v>19</v>
      </c>
      <c r="T5256" s="3">
        <f>IF(AND(H5256&lt;5,S5256&gt;=VLOOKUP(A5256,anni!$A$1:$O$32,6,0)),1,0)</f>
        <v>0</v>
      </c>
    </row>
    <row r="5257" spans="1:20" x14ac:dyDescent="0.3">
      <c r="A5257" s="3">
        <v>1999</v>
      </c>
      <c r="B5257" s="3">
        <v>168</v>
      </c>
      <c r="C5257" s="3" t="s">
        <v>45</v>
      </c>
      <c r="D5257" s="3" t="s">
        <v>49</v>
      </c>
      <c r="E5257" s="3" t="s">
        <v>49</v>
      </c>
      <c r="F5257" s="3">
        <v>3521</v>
      </c>
      <c r="G5257" s="3">
        <f t="shared" si="249"/>
        <v>1999</v>
      </c>
      <c r="H5257" s="4">
        <v>4</v>
      </c>
      <c r="I5257" s="3" t="s">
        <v>36</v>
      </c>
      <c r="J5257" s="3">
        <v>7</v>
      </c>
      <c r="K5257" s="3">
        <v>7</v>
      </c>
      <c r="L5257" s="3">
        <v>7</v>
      </c>
      <c r="M5257" s="3">
        <v>7</v>
      </c>
      <c r="N5257" s="3">
        <v>6</v>
      </c>
      <c r="O5257" s="3">
        <v>1</v>
      </c>
      <c r="P5257" s="3">
        <f t="shared" si="248"/>
        <v>42</v>
      </c>
      <c r="Q5257" s="3">
        <v>5</v>
      </c>
      <c r="R5257" s="3">
        <f t="shared" si="247"/>
        <v>3</v>
      </c>
      <c r="S5257" s="3">
        <v>35</v>
      </c>
      <c r="T5257" s="3">
        <f>IF(AND(H5257&lt;5,S5257&gt;=VLOOKUP(A5257,anni!$A$1:$O$32,6,0)),1,0)</f>
        <v>0</v>
      </c>
    </row>
    <row r="5258" spans="1:20" x14ac:dyDescent="0.3">
      <c r="A5258" s="3">
        <v>1999</v>
      </c>
      <c r="B5258" s="3">
        <v>169</v>
      </c>
      <c r="C5258" s="3" t="s">
        <v>45</v>
      </c>
      <c r="D5258" s="3" t="s">
        <v>46</v>
      </c>
      <c r="E5258" s="3" t="s">
        <v>46</v>
      </c>
      <c r="F5258" s="3">
        <v>3537</v>
      </c>
      <c r="G5258" s="3">
        <f t="shared" si="249"/>
        <v>1999</v>
      </c>
      <c r="H5258" s="4">
        <v>3</v>
      </c>
      <c r="I5258" s="3" t="s">
        <v>36</v>
      </c>
      <c r="J5258" s="3">
        <v>7</v>
      </c>
      <c r="K5258" s="3">
        <v>0</v>
      </c>
      <c r="L5258" s="3">
        <v>6</v>
      </c>
      <c r="M5258" s="3">
        <v>0</v>
      </c>
      <c r="N5258" s="3">
        <v>0</v>
      </c>
      <c r="O5258" s="3">
        <v>0</v>
      </c>
      <c r="P5258" s="3">
        <f t="shared" si="248"/>
        <v>18.2</v>
      </c>
      <c r="Q5258" s="3">
        <v>178</v>
      </c>
      <c r="R5258" s="3">
        <f t="shared" si="247"/>
        <v>4</v>
      </c>
      <c r="S5258" s="3">
        <v>13</v>
      </c>
      <c r="T5258" s="3">
        <f>IF(AND(H5258&lt;5,S5258&gt;=VLOOKUP(A5258,anni!$A$1:$O$32,6,0)),1,0)</f>
        <v>0</v>
      </c>
    </row>
    <row r="5259" spans="1:20" x14ac:dyDescent="0.3">
      <c r="A5259" s="3">
        <v>1999</v>
      </c>
      <c r="B5259" s="3">
        <v>170</v>
      </c>
      <c r="C5259" s="3" t="s">
        <v>34</v>
      </c>
      <c r="D5259" s="3" t="s">
        <v>130</v>
      </c>
      <c r="E5259" s="3" t="s">
        <v>130</v>
      </c>
      <c r="F5259" s="3">
        <v>3300</v>
      </c>
      <c r="G5259" s="3">
        <f t="shared" si="249"/>
        <v>1999</v>
      </c>
      <c r="H5259" s="4">
        <v>4</v>
      </c>
      <c r="I5259" s="3" t="s">
        <v>36</v>
      </c>
      <c r="J5259" s="3">
        <v>7</v>
      </c>
      <c r="K5259" s="3">
        <v>6</v>
      </c>
      <c r="L5259" s="3">
        <v>0</v>
      </c>
      <c r="M5259" s="3">
        <v>7</v>
      </c>
      <c r="N5259" s="3">
        <v>6</v>
      </c>
      <c r="O5259" s="3">
        <v>0</v>
      </c>
      <c r="P5259" s="3">
        <f t="shared" si="248"/>
        <v>31.2</v>
      </c>
      <c r="Q5259" s="3">
        <v>35</v>
      </c>
      <c r="R5259" s="3">
        <f t="shared" si="247"/>
        <v>4</v>
      </c>
      <c r="S5259" s="3">
        <v>26</v>
      </c>
      <c r="T5259" s="3">
        <f>IF(AND(H5259&lt;5,S5259&gt;=VLOOKUP(A5259,anni!$A$1:$O$32,6,0)),1,0)</f>
        <v>0</v>
      </c>
    </row>
    <row r="5260" spans="1:20" x14ac:dyDescent="0.3">
      <c r="A5260" s="3">
        <v>1999</v>
      </c>
      <c r="B5260" s="3">
        <v>171</v>
      </c>
      <c r="C5260" s="3" t="s">
        <v>43</v>
      </c>
      <c r="D5260" s="3" t="s">
        <v>92</v>
      </c>
      <c r="E5260" s="3" t="s">
        <v>92</v>
      </c>
      <c r="F5260" s="3">
        <v>3779</v>
      </c>
      <c r="G5260" s="3">
        <f t="shared" si="249"/>
        <v>1999</v>
      </c>
      <c r="H5260" s="4">
        <v>1</v>
      </c>
      <c r="I5260" s="3" t="s">
        <v>31</v>
      </c>
      <c r="J5260" s="3">
        <v>7</v>
      </c>
      <c r="K5260" s="3">
        <v>3</v>
      </c>
      <c r="L5260" s="3">
        <v>0</v>
      </c>
      <c r="M5260" s="3">
        <v>0</v>
      </c>
      <c r="N5260" s="3">
        <v>4</v>
      </c>
      <c r="O5260" s="3">
        <v>3</v>
      </c>
      <c r="P5260" s="3">
        <f t="shared" si="248"/>
        <v>30.6</v>
      </c>
      <c r="Q5260" s="3">
        <v>131</v>
      </c>
      <c r="R5260" s="3">
        <f t="shared" si="247"/>
        <v>5</v>
      </c>
      <c r="S5260" s="3">
        <v>17</v>
      </c>
      <c r="T5260" s="3">
        <f>IF(AND(H5260&lt;5,S5260&gt;=VLOOKUP(A5260,anni!$A$1:$O$32,6,0)),1,0)</f>
        <v>0</v>
      </c>
    </row>
    <row r="5261" spans="1:20" x14ac:dyDescent="0.3">
      <c r="A5261" s="3">
        <v>1999</v>
      </c>
      <c r="B5261" s="3">
        <v>172</v>
      </c>
      <c r="C5261" s="3" t="s">
        <v>101</v>
      </c>
      <c r="D5261" s="3" t="s">
        <v>117</v>
      </c>
      <c r="E5261" s="3" t="s">
        <v>117</v>
      </c>
      <c r="F5261" s="3">
        <v>3608</v>
      </c>
      <c r="G5261" s="3">
        <f t="shared" si="249"/>
        <v>1999</v>
      </c>
      <c r="H5261" s="4">
        <v>5</v>
      </c>
      <c r="I5261" s="3" t="s">
        <v>36</v>
      </c>
      <c r="J5261" s="3">
        <v>0</v>
      </c>
      <c r="K5261" s="3">
        <v>5</v>
      </c>
      <c r="L5261" s="3">
        <v>0</v>
      </c>
      <c r="M5261" s="3">
        <v>7</v>
      </c>
      <c r="N5261" s="3">
        <v>1</v>
      </c>
      <c r="O5261" s="3">
        <v>1</v>
      </c>
      <c r="P5261" s="3">
        <f t="shared" si="248"/>
        <v>14</v>
      </c>
      <c r="Q5261" s="3">
        <v>163</v>
      </c>
      <c r="R5261" s="3">
        <f t="shared" si="247"/>
        <v>1</v>
      </c>
      <c r="S5261" s="3">
        <v>14</v>
      </c>
      <c r="T5261" s="3">
        <f>IF(AND(H5261&lt;5,S5261&gt;=VLOOKUP(A5261,anni!$A$1:$O$32,6,0)),1,0)</f>
        <v>0</v>
      </c>
    </row>
    <row r="5262" spans="1:20" x14ac:dyDescent="0.3">
      <c r="A5262" s="3">
        <v>1999</v>
      </c>
      <c r="B5262" s="3">
        <v>173</v>
      </c>
      <c r="C5262" s="3" t="s">
        <v>56</v>
      </c>
      <c r="D5262" s="3" t="s">
        <v>71</v>
      </c>
      <c r="E5262" s="3" t="s">
        <v>71</v>
      </c>
      <c r="F5262" s="3">
        <v>3696</v>
      </c>
      <c r="G5262" s="3">
        <f t="shared" si="249"/>
        <v>1999</v>
      </c>
      <c r="H5262" s="4">
        <v>4</v>
      </c>
      <c r="I5262" s="3" t="s">
        <v>36</v>
      </c>
      <c r="J5262" s="3">
        <v>7</v>
      </c>
      <c r="K5262" s="3">
        <v>0</v>
      </c>
      <c r="L5262" s="3">
        <v>7</v>
      </c>
      <c r="M5262" s="3">
        <v>7</v>
      </c>
      <c r="N5262" s="3">
        <v>0</v>
      </c>
      <c r="O5262" s="3">
        <v>1</v>
      </c>
      <c r="P5262" s="3">
        <f t="shared" si="248"/>
        <v>26.4</v>
      </c>
      <c r="Q5262" s="3">
        <v>67</v>
      </c>
      <c r="R5262" s="3">
        <f t="shared" si="247"/>
        <v>1</v>
      </c>
      <c r="S5262" s="3">
        <v>22</v>
      </c>
      <c r="T5262" s="3">
        <f>IF(AND(H5262&lt;5,S5262&gt;=VLOOKUP(A5262,anni!$A$1:$O$32,6,0)),1,0)</f>
        <v>0</v>
      </c>
    </row>
    <row r="5263" spans="1:20" x14ac:dyDescent="0.3">
      <c r="A5263" s="3">
        <v>1999</v>
      </c>
      <c r="B5263" s="3">
        <v>174</v>
      </c>
      <c r="C5263" s="3" t="s">
        <v>39</v>
      </c>
      <c r="D5263" s="3" t="s">
        <v>40</v>
      </c>
      <c r="E5263" s="3" t="s">
        <v>40</v>
      </c>
      <c r="F5263" s="3">
        <v>3473</v>
      </c>
      <c r="G5263" s="3">
        <f t="shared" si="249"/>
        <v>1999</v>
      </c>
      <c r="H5263" s="4">
        <v>5</v>
      </c>
      <c r="I5263" s="3" t="s">
        <v>36</v>
      </c>
      <c r="J5263" s="3">
        <v>7</v>
      </c>
      <c r="K5263" s="3">
        <v>0</v>
      </c>
      <c r="L5263" s="3">
        <v>0</v>
      </c>
      <c r="M5263" s="3">
        <v>0</v>
      </c>
      <c r="N5263" s="3">
        <v>2</v>
      </c>
      <c r="O5263" s="3">
        <v>4</v>
      </c>
      <c r="P5263" s="3">
        <f t="shared" si="248"/>
        <v>13</v>
      </c>
      <c r="Q5263" s="3">
        <v>178</v>
      </c>
      <c r="R5263" s="3">
        <f t="shared" si="247"/>
        <v>2</v>
      </c>
      <c r="S5263" s="3">
        <v>13</v>
      </c>
      <c r="T5263" s="3">
        <f>IF(AND(H5263&lt;5,S5263&gt;=VLOOKUP(A5263,anni!$A$1:$O$32,6,0)),1,0)</f>
        <v>0</v>
      </c>
    </row>
    <row r="5264" spans="1:20" x14ac:dyDescent="0.3">
      <c r="A5264" s="3">
        <v>1999</v>
      </c>
      <c r="B5264" s="3">
        <v>175</v>
      </c>
      <c r="C5264" s="3" t="s">
        <v>106</v>
      </c>
      <c r="D5264" s="3" t="s">
        <v>141</v>
      </c>
      <c r="E5264" s="3" t="s">
        <v>141</v>
      </c>
      <c r="F5264" s="3">
        <v>3609</v>
      </c>
      <c r="G5264" s="3">
        <f t="shared" si="249"/>
        <v>1999</v>
      </c>
      <c r="H5264" s="4">
        <v>5</v>
      </c>
      <c r="I5264" s="3" t="s">
        <v>36</v>
      </c>
      <c r="J5264" s="3">
        <v>0</v>
      </c>
      <c r="K5264" s="3">
        <v>0</v>
      </c>
      <c r="L5264" s="3">
        <v>0</v>
      </c>
      <c r="M5264" s="3">
        <v>0</v>
      </c>
      <c r="N5264" s="3">
        <v>0</v>
      </c>
      <c r="O5264" s="3">
        <v>0</v>
      </c>
      <c r="P5264" s="3">
        <f t="shared" si="248"/>
        <v>0</v>
      </c>
      <c r="Q5264" s="3">
        <v>299</v>
      </c>
      <c r="R5264" s="3">
        <f t="shared" si="247"/>
        <v>1</v>
      </c>
      <c r="S5264" s="3">
        <v>0</v>
      </c>
      <c r="T5264" s="3">
        <f>IF(AND(H5264&lt;5,S5264&gt;=VLOOKUP(A5264,anni!$A$1:$O$32,6,0)),1,0)</f>
        <v>0</v>
      </c>
    </row>
    <row r="5265" spans="1:20" x14ac:dyDescent="0.3">
      <c r="A5265" s="3">
        <v>1999</v>
      </c>
      <c r="B5265" s="3">
        <v>176</v>
      </c>
      <c r="C5265" s="3" t="s">
        <v>56</v>
      </c>
      <c r="D5265" s="3" t="s">
        <v>93</v>
      </c>
      <c r="E5265" s="3" t="s">
        <v>93</v>
      </c>
      <c r="F5265" s="3">
        <v>3522</v>
      </c>
      <c r="G5265" s="3">
        <f t="shared" si="249"/>
        <v>1999</v>
      </c>
      <c r="H5265" s="4">
        <v>4</v>
      </c>
      <c r="I5265" s="3" t="s">
        <v>36</v>
      </c>
      <c r="J5265" s="3">
        <v>7</v>
      </c>
      <c r="K5265" s="3">
        <v>4</v>
      </c>
      <c r="L5265" s="3">
        <v>6</v>
      </c>
      <c r="M5265" s="3">
        <v>0</v>
      </c>
      <c r="N5265" s="3">
        <v>0</v>
      </c>
      <c r="O5265" s="3">
        <v>3</v>
      </c>
      <c r="P5265" s="3">
        <f t="shared" si="248"/>
        <v>24</v>
      </c>
      <c r="Q5265" s="3">
        <v>95</v>
      </c>
      <c r="R5265" s="3">
        <f t="shared" si="247"/>
        <v>3</v>
      </c>
      <c r="S5265" s="3">
        <v>20</v>
      </c>
      <c r="T5265" s="3">
        <f>IF(AND(H5265&lt;5,S5265&gt;=VLOOKUP(A5265,anni!$A$1:$O$32,6,0)),1,0)</f>
        <v>0</v>
      </c>
    </row>
    <row r="5266" spans="1:20" x14ac:dyDescent="0.3">
      <c r="A5266" s="3">
        <v>1999</v>
      </c>
      <c r="B5266" s="3">
        <v>177</v>
      </c>
      <c r="C5266" s="3" t="s">
        <v>59</v>
      </c>
      <c r="D5266" s="3" t="s">
        <v>60</v>
      </c>
      <c r="E5266" s="3" t="s">
        <v>60</v>
      </c>
      <c r="F5266" s="3">
        <v>3697</v>
      </c>
      <c r="G5266" s="3">
        <f t="shared" si="249"/>
        <v>1999</v>
      </c>
      <c r="H5266" s="4">
        <v>4</v>
      </c>
      <c r="I5266" s="3" t="s">
        <v>36</v>
      </c>
      <c r="J5266" s="3">
        <v>7</v>
      </c>
      <c r="K5266" s="3">
        <v>0</v>
      </c>
      <c r="L5266" s="3">
        <v>6</v>
      </c>
      <c r="M5266" s="3">
        <v>7</v>
      </c>
      <c r="N5266" s="3">
        <v>1</v>
      </c>
      <c r="O5266" s="3">
        <v>1</v>
      </c>
      <c r="P5266" s="3">
        <f t="shared" si="248"/>
        <v>26.4</v>
      </c>
      <c r="Q5266" s="3">
        <v>67</v>
      </c>
      <c r="R5266" s="3">
        <f t="shared" si="247"/>
        <v>1</v>
      </c>
      <c r="S5266" s="3">
        <v>22</v>
      </c>
      <c r="T5266" s="3">
        <f>IF(AND(H5266&lt;5,S5266&gt;=VLOOKUP(A5266,anni!$A$1:$O$32,6,0)),1,0)</f>
        <v>0</v>
      </c>
    </row>
    <row r="5267" spans="1:20" x14ac:dyDescent="0.3">
      <c r="A5267" s="3">
        <v>1999</v>
      </c>
      <c r="B5267" s="3">
        <v>178</v>
      </c>
      <c r="C5267" s="3" t="s">
        <v>50</v>
      </c>
      <c r="D5267" s="3" t="s">
        <v>51</v>
      </c>
      <c r="E5267" s="3" t="s">
        <v>51</v>
      </c>
      <c r="F5267" s="3">
        <v>3279</v>
      </c>
      <c r="G5267" s="3">
        <f t="shared" si="249"/>
        <v>1999</v>
      </c>
      <c r="H5267" s="4">
        <v>5</v>
      </c>
      <c r="I5267" s="3" t="s">
        <v>36</v>
      </c>
      <c r="J5267" s="3">
        <v>0</v>
      </c>
      <c r="K5267" s="3">
        <v>0</v>
      </c>
      <c r="L5267" s="3">
        <v>0</v>
      </c>
      <c r="M5267" s="3">
        <v>0</v>
      </c>
      <c r="N5267" s="3">
        <v>0</v>
      </c>
      <c r="O5267" s="3">
        <v>0</v>
      </c>
      <c r="P5267" s="3">
        <f t="shared" si="248"/>
        <v>0</v>
      </c>
      <c r="Q5267" s="3">
        <v>299</v>
      </c>
      <c r="R5267" s="3">
        <f t="shared" si="247"/>
        <v>3</v>
      </c>
      <c r="S5267" s="3">
        <v>0</v>
      </c>
      <c r="T5267" s="3">
        <f>IF(AND(H5267&lt;5,S5267&gt;=VLOOKUP(A5267,anni!$A$1:$O$32,6,0)),1,0)</f>
        <v>0</v>
      </c>
    </row>
    <row r="5268" spans="1:20" x14ac:dyDescent="0.3">
      <c r="A5268" s="3">
        <v>1999</v>
      </c>
      <c r="B5268" s="3">
        <v>179</v>
      </c>
      <c r="C5268" s="3" t="s">
        <v>29</v>
      </c>
      <c r="D5268" s="3" t="s">
        <v>75</v>
      </c>
      <c r="E5268" s="3" t="s">
        <v>75</v>
      </c>
      <c r="F5268" s="3">
        <v>3610</v>
      </c>
      <c r="G5268" s="3">
        <f t="shared" si="249"/>
        <v>1999</v>
      </c>
      <c r="H5268" s="4">
        <v>5</v>
      </c>
      <c r="I5268" s="3" t="s">
        <v>36</v>
      </c>
      <c r="J5268" s="3">
        <v>5</v>
      </c>
      <c r="K5268" s="3">
        <v>0</v>
      </c>
      <c r="L5268" s="3">
        <v>0</v>
      </c>
      <c r="M5268" s="3">
        <v>7</v>
      </c>
      <c r="N5268" s="3">
        <v>0</v>
      </c>
      <c r="O5268" s="3">
        <v>1</v>
      </c>
      <c r="P5268" s="3">
        <f t="shared" si="248"/>
        <v>13</v>
      </c>
      <c r="Q5268" s="3">
        <v>178</v>
      </c>
      <c r="R5268" s="3">
        <f t="shared" si="247"/>
        <v>1</v>
      </c>
      <c r="S5268" s="3">
        <v>13</v>
      </c>
      <c r="T5268" s="3">
        <f>IF(AND(H5268&lt;5,S5268&gt;=VLOOKUP(A5268,anni!$A$1:$O$32,6,0)),1,0)</f>
        <v>0</v>
      </c>
    </row>
    <row r="5269" spans="1:20" x14ac:dyDescent="0.3">
      <c r="A5269" s="3">
        <v>1999</v>
      </c>
      <c r="B5269" s="3">
        <v>180</v>
      </c>
      <c r="C5269" s="3" t="s">
        <v>34</v>
      </c>
      <c r="D5269" s="3" t="s">
        <v>83</v>
      </c>
      <c r="E5269" s="3" t="s">
        <v>83</v>
      </c>
      <c r="F5269" s="3">
        <v>3698</v>
      </c>
      <c r="G5269" s="3">
        <f t="shared" si="249"/>
        <v>1999</v>
      </c>
      <c r="H5269" s="4">
        <v>4</v>
      </c>
      <c r="I5269" s="3" t="s">
        <v>36</v>
      </c>
      <c r="J5269" s="3">
        <v>0</v>
      </c>
      <c r="K5269" s="3">
        <v>3</v>
      </c>
      <c r="L5269" s="3">
        <v>0</v>
      </c>
      <c r="M5269" s="3">
        <v>7</v>
      </c>
      <c r="N5269" s="3">
        <v>0</v>
      </c>
      <c r="O5269" s="3">
        <v>1</v>
      </c>
      <c r="P5269" s="3">
        <f t="shared" si="248"/>
        <v>13.2</v>
      </c>
      <c r="Q5269" s="3">
        <v>208</v>
      </c>
      <c r="R5269" s="3">
        <f t="shared" si="247"/>
        <v>1</v>
      </c>
      <c r="S5269" s="3">
        <v>11</v>
      </c>
      <c r="T5269" s="3">
        <f>IF(AND(H5269&lt;5,S5269&gt;=VLOOKUP(A5269,anni!$A$1:$O$32,6,0)),1,0)</f>
        <v>0</v>
      </c>
    </row>
    <row r="5270" spans="1:20" x14ac:dyDescent="0.3">
      <c r="A5270" s="3">
        <v>1999</v>
      </c>
      <c r="B5270" s="3">
        <v>181</v>
      </c>
      <c r="C5270" s="3" t="s">
        <v>62</v>
      </c>
      <c r="D5270" s="3" t="s">
        <v>134</v>
      </c>
      <c r="E5270" s="3" t="s">
        <v>134</v>
      </c>
      <c r="F5270" s="3">
        <v>3611</v>
      </c>
      <c r="G5270" s="3">
        <f t="shared" si="249"/>
        <v>1999</v>
      </c>
      <c r="H5270" s="4">
        <v>5</v>
      </c>
      <c r="I5270" s="3" t="s">
        <v>36</v>
      </c>
      <c r="J5270" s="3">
        <v>7</v>
      </c>
      <c r="K5270" s="3">
        <v>0</v>
      </c>
      <c r="L5270" s="3">
        <v>0</v>
      </c>
      <c r="M5270" s="3">
        <v>0</v>
      </c>
      <c r="N5270" s="3">
        <v>0</v>
      </c>
      <c r="O5270" s="3">
        <v>1</v>
      </c>
      <c r="P5270" s="3">
        <f t="shared" si="248"/>
        <v>8</v>
      </c>
      <c r="Q5270" s="3">
        <v>238</v>
      </c>
      <c r="R5270" s="3">
        <f t="shared" si="247"/>
        <v>1</v>
      </c>
      <c r="S5270" s="3">
        <v>8</v>
      </c>
      <c r="T5270" s="3">
        <f>IF(AND(H5270&lt;5,S5270&gt;=VLOOKUP(A5270,anni!$A$1:$O$32,6,0)),1,0)</f>
        <v>0</v>
      </c>
    </row>
    <row r="5271" spans="1:20" x14ac:dyDescent="0.3">
      <c r="A5271" s="3">
        <v>1999</v>
      </c>
      <c r="B5271" s="3">
        <v>182</v>
      </c>
      <c r="C5271" s="3" t="s">
        <v>62</v>
      </c>
      <c r="D5271" s="3" t="s">
        <v>63</v>
      </c>
      <c r="E5271" s="3" t="s">
        <v>63</v>
      </c>
      <c r="F5271" s="3">
        <v>3612</v>
      </c>
      <c r="G5271" s="3">
        <f t="shared" si="249"/>
        <v>1999</v>
      </c>
      <c r="H5271" s="4">
        <v>5</v>
      </c>
      <c r="I5271" s="3" t="s">
        <v>36</v>
      </c>
      <c r="J5271" s="3">
        <v>1</v>
      </c>
      <c r="K5271" s="3">
        <v>0</v>
      </c>
      <c r="L5271" s="3">
        <v>0</v>
      </c>
      <c r="M5271" s="3">
        <v>0</v>
      </c>
      <c r="N5271" s="3">
        <v>0</v>
      </c>
      <c r="O5271" s="3">
        <v>0</v>
      </c>
      <c r="P5271" s="3">
        <f t="shared" si="248"/>
        <v>1</v>
      </c>
      <c r="Q5271" s="3">
        <v>291</v>
      </c>
      <c r="R5271" s="3">
        <f t="shared" si="247"/>
        <v>1</v>
      </c>
      <c r="S5271" s="3">
        <v>1</v>
      </c>
      <c r="T5271" s="3">
        <f>IF(AND(H5271&lt;5,S5271&gt;=VLOOKUP(A5271,anni!$A$1:$O$32,6,0)),1,0)</f>
        <v>0</v>
      </c>
    </row>
    <row r="5272" spans="1:20" x14ac:dyDescent="0.3">
      <c r="A5272" s="3">
        <v>1999</v>
      </c>
      <c r="B5272" s="3">
        <v>183</v>
      </c>
      <c r="C5272" s="3" t="s">
        <v>43</v>
      </c>
      <c r="D5272" s="3" t="s">
        <v>58</v>
      </c>
      <c r="E5272" s="3" t="s">
        <v>58</v>
      </c>
      <c r="F5272" s="3">
        <v>3699</v>
      </c>
      <c r="G5272" s="3">
        <f t="shared" si="249"/>
        <v>1999</v>
      </c>
      <c r="H5272" s="4">
        <v>4</v>
      </c>
      <c r="I5272" s="3" t="s">
        <v>36</v>
      </c>
      <c r="J5272" s="3">
        <v>7</v>
      </c>
      <c r="K5272" s="3">
        <v>6</v>
      </c>
      <c r="L5272" s="3">
        <v>4</v>
      </c>
      <c r="M5272" s="3">
        <v>0</v>
      </c>
      <c r="N5272" s="3">
        <v>2</v>
      </c>
      <c r="O5272" s="3">
        <v>2</v>
      </c>
      <c r="P5272" s="3">
        <f t="shared" si="248"/>
        <v>25.2</v>
      </c>
      <c r="Q5272" s="3">
        <v>84</v>
      </c>
      <c r="R5272" s="3">
        <f t="shared" si="247"/>
        <v>2</v>
      </c>
      <c r="S5272" s="3">
        <v>21</v>
      </c>
      <c r="T5272" s="3">
        <f>IF(AND(H5272&lt;5,S5272&gt;=VLOOKUP(A5272,anni!$A$1:$O$32,6,0)),1,0)</f>
        <v>0</v>
      </c>
    </row>
    <row r="5273" spans="1:20" x14ac:dyDescent="0.3">
      <c r="A5273" s="3">
        <v>1999</v>
      </c>
      <c r="B5273" s="3">
        <v>184</v>
      </c>
      <c r="C5273" s="3" t="s">
        <v>47</v>
      </c>
      <c r="D5273" s="3" t="s">
        <v>81</v>
      </c>
      <c r="E5273" s="3" t="s">
        <v>81</v>
      </c>
      <c r="F5273" s="3">
        <v>3775</v>
      </c>
      <c r="G5273" s="3">
        <f t="shared" si="249"/>
        <v>1999</v>
      </c>
      <c r="H5273" s="4">
        <v>2</v>
      </c>
      <c r="I5273" s="3" t="s">
        <v>31</v>
      </c>
      <c r="J5273" s="3">
        <v>3</v>
      </c>
      <c r="K5273" s="3">
        <v>0</v>
      </c>
      <c r="L5273" s="3">
        <v>0</v>
      </c>
      <c r="M5273" s="3">
        <v>7</v>
      </c>
      <c r="N5273" s="3">
        <v>0</v>
      </c>
      <c r="O5273" s="3">
        <v>1</v>
      </c>
      <c r="P5273" s="3">
        <f t="shared" si="248"/>
        <v>17.600000000000001</v>
      </c>
      <c r="Q5273" s="3">
        <v>208</v>
      </c>
      <c r="R5273" s="3">
        <f t="shared" si="247"/>
        <v>1</v>
      </c>
      <c r="S5273" s="3">
        <v>11</v>
      </c>
      <c r="T5273" s="3">
        <f>IF(AND(H5273&lt;5,S5273&gt;=VLOOKUP(A5273,anni!$A$1:$O$32,6,0)),1,0)</f>
        <v>0</v>
      </c>
    </row>
    <row r="5274" spans="1:20" x14ac:dyDescent="0.3">
      <c r="A5274" s="3">
        <v>1999</v>
      </c>
      <c r="B5274" s="3">
        <v>185</v>
      </c>
      <c r="C5274" s="3" t="s">
        <v>34</v>
      </c>
      <c r="D5274" s="3" t="s">
        <v>94</v>
      </c>
      <c r="E5274" s="3" t="s">
        <v>94</v>
      </c>
      <c r="F5274" s="3">
        <v>3700</v>
      </c>
      <c r="G5274" s="3">
        <f t="shared" si="249"/>
        <v>1999</v>
      </c>
      <c r="H5274" s="4">
        <v>4</v>
      </c>
      <c r="I5274" s="3" t="s">
        <v>36</v>
      </c>
      <c r="J5274" s="3">
        <v>6</v>
      </c>
      <c r="K5274" s="3">
        <v>5</v>
      </c>
      <c r="L5274" s="3">
        <v>4</v>
      </c>
      <c r="M5274" s="3">
        <v>7</v>
      </c>
      <c r="N5274" s="3">
        <v>5</v>
      </c>
      <c r="O5274" s="3">
        <v>1</v>
      </c>
      <c r="P5274" s="3">
        <f t="shared" si="248"/>
        <v>33.6</v>
      </c>
      <c r="Q5274" s="3">
        <v>24</v>
      </c>
      <c r="R5274" s="3">
        <f t="shared" si="247"/>
        <v>2</v>
      </c>
      <c r="S5274" s="3">
        <v>28</v>
      </c>
      <c r="T5274" s="3">
        <f>IF(AND(H5274&lt;5,S5274&gt;=VLOOKUP(A5274,anni!$A$1:$O$32,6,0)),1,0)</f>
        <v>0</v>
      </c>
    </row>
    <row r="5275" spans="1:20" x14ac:dyDescent="0.3">
      <c r="A5275" s="3">
        <v>1999</v>
      </c>
      <c r="B5275" s="3">
        <v>186</v>
      </c>
      <c r="C5275" s="3" t="s">
        <v>32</v>
      </c>
      <c r="D5275" s="3" t="s">
        <v>143</v>
      </c>
      <c r="E5275" s="3" t="s">
        <v>143</v>
      </c>
      <c r="F5275" s="3">
        <v>3301</v>
      </c>
      <c r="G5275" s="3">
        <f t="shared" si="249"/>
        <v>1999</v>
      </c>
      <c r="H5275" s="4">
        <v>4</v>
      </c>
      <c r="I5275" s="3" t="s">
        <v>36</v>
      </c>
      <c r="J5275" s="3">
        <v>7</v>
      </c>
      <c r="K5275" s="3">
        <v>0</v>
      </c>
      <c r="L5275" s="3">
        <v>0</v>
      </c>
      <c r="M5275" s="3">
        <v>7</v>
      </c>
      <c r="N5275" s="3">
        <v>0</v>
      </c>
      <c r="O5275" s="3">
        <v>1</v>
      </c>
      <c r="P5275" s="3">
        <f t="shared" si="248"/>
        <v>18</v>
      </c>
      <c r="Q5275" s="3">
        <v>152</v>
      </c>
      <c r="R5275" s="3">
        <f t="shared" si="247"/>
        <v>4</v>
      </c>
      <c r="S5275" s="3">
        <v>15</v>
      </c>
      <c r="T5275" s="3">
        <f>IF(AND(H5275&lt;5,S5275&gt;=VLOOKUP(A5275,anni!$A$1:$O$32,6,0)),1,0)</f>
        <v>0</v>
      </c>
    </row>
    <row r="5276" spans="1:20" x14ac:dyDescent="0.3">
      <c r="A5276" s="3">
        <v>1999</v>
      </c>
      <c r="B5276" s="3">
        <v>187</v>
      </c>
      <c r="C5276" s="3" t="s">
        <v>39</v>
      </c>
      <c r="D5276" s="3" t="s">
        <v>40</v>
      </c>
      <c r="E5276" s="3" t="s">
        <v>40</v>
      </c>
      <c r="F5276" s="3">
        <v>3752</v>
      </c>
      <c r="G5276" s="3">
        <f t="shared" si="249"/>
        <v>1999</v>
      </c>
      <c r="H5276" s="4">
        <v>3</v>
      </c>
      <c r="I5276" s="3" t="s">
        <v>36</v>
      </c>
      <c r="J5276" s="3">
        <v>7</v>
      </c>
      <c r="K5276" s="3">
        <v>0</v>
      </c>
      <c r="L5276" s="3">
        <v>0</v>
      </c>
      <c r="M5276" s="3">
        <v>7</v>
      </c>
      <c r="N5276" s="3">
        <v>0</v>
      </c>
      <c r="O5276" s="3">
        <v>1</v>
      </c>
      <c r="P5276" s="3">
        <f t="shared" si="248"/>
        <v>21</v>
      </c>
      <c r="Q5276" s="3">
        <v>152</v>
      </c>
      <c r="R5276" s="3">
        <f t="shared" si="247"/>
        <v>3</v>
      </c>
      <c r="S5276" s="3">
        <v>15</v>
      </c>
      <c r="T5276" s="3">
        <f>IF(AND(H5276&lt;5,S5276&gt;=VLOOKUP(A5276,anni!$A$1:$O$32,6,0)),1,0)</f>
        <v>0</v>
      </c>
    </row>
    <row r="5277" spans="1:20" x14ac:dyDescent="0.3">
      <c r="A5277" s="3">
        <v>1999</v>
      </c>
      <c r="B5277" s="3">
        <v>188</v>
      </c>
      <c r="C5277" s="3" t="s">
        <v>50</v>
      </c>
      <c r="D5277" s="3" t="s">
        <v>51</v>
      </c>
      <c r="E5277" s="3" t="s">
        <v>51</v>
      </c>
      <c r="F5277" s="3">
        <v>3701</v>
      </c>
      <c r="G5277" s="3">
        <f t="shared" si="249"/>
        <v>1999</v>
      </c>
      <c r="H5277" s="4">
        <v>4</v>
      </c>
      <c r="I5277" s="3" t="s">
        <v>36</v>
      </c>
      <c r="J5277" s="3">
        <v>3</v>
      </c>
      <c r="K5277" s="3">
        <v>0</v>
      </c>
      <c r="L5277" s="3">
        <v>0</v>
      </c>
      <c r="M5277" s="3">
        <v>7</v>
      </c>
      <c r="N5277" s="3">
        <v>0</v>
      </c>
      <c r="O5277" s="3">
        <v>1</v>
      </c>
      <c r="P5277" s="3">
        <f t="shared" si="248"/>
        <v>13.2</v>
      </c>
      <c r="Q5277" s="3">
        <v>208</v>
      </c>
      <c r="R5277" s="3">
        <f t="shared" si="247"/>
        <v>1</v>
      </c>
      <c r="S5277" s="3">
        <v>11</v>
      </c>
      <c r="T5277" s="3">
        <f>IF(AND(H5277&lt;5,S5277&gt;=VLOOKUP(A5277,anni!$A$1:$O$32,6,0)),1,0)</f>
        <v>0</v>
      </c>
    </row>
    <row r="5278" spans="1:20" x14ac:dyDescent="0.3">
      <c r="A5278" s="3">
        <v>1999</v>
      </c>
      <c r="B5278" s="3">
        <v>189</v>
      </c>
      <c r="C5278" s="3" t="s">
        <v>69</v>
      </c>
      <c r="D5278" s="3" t="s">
        <v>89</v>
      </c>
      <c r="E5278" s="3" t="s">
        <v>89</v>
      </c>
      <c r="F5278" s="3">
        <v>3753</v>
      </c>
      <c r="G5278" s="3">
        <f t="shared" si="249"/>
        <v>1999</v>
      </c>
      <c r="H5278" s="4">
        <v>3</v>
      </c>
      <c r="I5278" s="3" t="s">
        <v>36</v>
      </c>
      <c r="J5278" s="3">
        <v>6</v>
      </c>
      <c r="K5278" s="3">
        <v>0</v>
      </c>
      <c r="L5278" s="3">
        <v>0</v>
      </c>
      <c r="M5278" s="3">
        <v>0</v>
      </c>
      <c r="N5278" s="3">
        <v>0</v>
      </c>
      <c r="O5278" s="3">
        <v>1</v>
      </c>
      <c r="P5278" s="3">
        <f t="shared" si="248"/>
        <v>9.7999999999999989</v>
      </c>
      <c r="Q5278" s="3">
        <v>255</v>
      </c>
      <c r="R5278" s="3">
        <f t="shared" si="247"/>
        <v>2</v>
      </c>
      <c r="S5278" s="3">
        <v>7</v>
      </c>
      <c r="T5278" s="3">
        <f>IF(AND(H5278&lt;5,S5278&gt;=VLOOKUP(A5278,anni!$A$1:$O$32,6,0)),1,0)</f>
        <v>0</v>
      </c>
    </row>
    <row r="5279" spans="1:20" x14ac:dyDescent="0.3">
      <c r="A5279" s="3">
        <v>1999</v>
      </c>
      <c r="B5279" s="3">
        <v>190</v>
      </c>
      <c r="C5279" s="3" t="s">
        <v>69</v>
      </c>
      <c r="D5279" s="3" t="s">
        <v>147</v>
      </c>
      <c r="E5279" s="3" t="s">
        <v>147</v>
      </c>
      <c r="F5279" s="3">
        <v>3754</v>
      </c>
      <c r="G5279" s="3">
        <f t="shared" si="249"/>
        <v>1999</v>
      </c>
      <c r="H5279" s="4">
        <v>3</v>
      </c>
      <c r="I5279" s="3" t="s">
        <v>36</v>
      </c>
      <c r="J5279" s="3">
        <v>6</v>
      </c>
      <c r="K5279" s="3">
        <v>0</v>
      </c>
      <c r="L5279" s="3">
        <v>3</v>
      </c>
      <c r="M5279" s="3">
        <v>2</v>
      </c>
      <c r="N5279" s="3">
        <v>1</v>
      </c>
      <c r="O5279" s="3">
        <v>2</v>
      </c>
      <c r="P5279" s="3">
        <f t="shared" si="248"/>
        <v>19.599999999999998</v>
      </c>
      <c r="Q5279" s="3">
        <v>163</v>
      </c>
      <c r="R5279" s="3">
        <f t="shared" si="247"/>
        <v>1</v>
      </c>
      <c r="S5279" s="3">
        <v>14</v>
      </c>
      <c r="T5279" s="3">
        <f>IF(AND(H5279&lt;5,S5279&gt;=VLOOKUP(A5279,anni!$A$1:$O$32,6,0)),1,0)</f>
        <v>0</v>
      </c>
    </row>
    <row r="5280" spans="1:20" x14ac:dyDescent="0.3">
      <c r="A5280" s="3">
        <v>1999</v>
      </c>
      <c r="B5280" s="3">
        <v>191</v>
      </c>
      <c r="C5280" s="3" t="s">
        <v>34</v>
      </c>
      <c r="D5280" s="3" t="s">
        <v>42</v>
      </c>
      <c r="E5280" s="3" t="s">
        <v>42</v>
      </c>
      <c r="F5280" s="3">
        <v>3613</v>
      </c>
      <c r="G5280" s="3">
        <f t="shared" si="249"/>
        <v>1999</v>
      </c>
      <c r="H5280" s="4">
        <v>5</v>
      </c>
      <c r="I5280" s="3" t="s">
        <v>36</v>
      </c>
      <c r="J5280" s="3">
        <v>7</v>
      </c>
      <c r="K5280" s="3">
        <v>5</v>
      </c>
      <c r="L5280" s="3">
        <v>2</v>
      </c>
      <c r="M5280" s="3">
        <v>7</v>
      </c>
      <c r="N5280" s="3">
        <v>4</v>
      </c>
      <c r="O5280" s="3">
        <v>1</v>
      </c>
      <c r="P5280" s="3">
        <f t="shared" si="248"/>
        <v>26</v>
      </c>
      <c r="Q5280" s="3">
        <v>35</v>
      </c>
      <c r="R5280" s="3">
        <f t="shared" si="247"/>
        <v>1</v>
      </c>
      <c r="S5280" s="3">
        <v>26</v>
      </c>
      <c r="T5280" s="3">
        <f>IF(AND(H5280&lt;5,S5280&gt;=VLOOKUP(A5280,anni!$A$1:$O$32,6,0)),1,0)</f>
        <v>0</v>
      </c>
    </row>
    <row r="5281" spans="1:20" x14ac:dyDescent="0.3">
      <c r="A5281" s="3">
        <v>1999</v>
      </c>
      <c r="B5281" s="3">
        <v>192</v>
      </c>
      <c r="C5281" s="3" t="s">
        <v>47</v>
      </c>
      <c r="D5281" s="3" t="s">
        <v>48</v>
      </c>
      <c r="E5281" s="3" t="s">
        <v>48</v>
      </c>
      <c r="F5281" s="3">
        <v>3702</v>
      </c>
      <c r="G5281" s="3">
        <f t="shared" si="249"/>
        <v>1999</v>
      </c>
      <c r="H5281" s="4">
        <v>4</v>
      </c>
      <c r="I5281" s="3" t="s">
        <v>36</v>
      </c>
      <c r="J5281" s="3">
        <v>2</v>
      </c>
      <c r="K5281" s="3">
        <v>1</v>
      </c>
      <c r="L5281" s="3">
        <v>0</v>
      </c>
      <c r="M5281" s="3">
        <v>1</v>
      </c>
      <c r="N5281" s="3">
        <v>0</v>
      </c>
      <c r="O5281" s="3">
        <v>0</v>
      </c>
      <c r="P5281" s="3">
        <f t="shared" si="248"/>
        <v>4.8</v>
      </c>
      <c r="Q5281" s="3">
        <v>278</v>
      </c>
      <c r="R5281" s="3">
        <f t="shared" ref="R5281:R5344" si="250">COUNTIF($F$609:$F$5991,F5281)</f>
        <v>1</v>
      </c>
      <c r="S5281" s="3">
        <v>4</v>
      </c>
      <c r="T5281" s="3">
        <f>IF(AND(H5281&lt;5,S5281&gt;=VLOOKUP(A5281,anni!$A$1:$O$32,6,0)),1,0)</f>
        <v>0</v>
      </c>
    </row>
    <row r="5282" spans="1:20" x14ac:dyDescent="0.3">
      <c r="A5282" s="3">
        <v>1999</v>
      </c>
      <c r="B5282" s="3">
        <v>193</v>
      </c>
      <c r="C5282" s="3" t="s">
        <v>47</v>
      </c>
      <c r="D5282" s="3" t="s">
        <v>118</v>
      </c>
      <c r="E5282" s="3" t="s">
        <v>118</v>
      </c>
      <c r="F5282" s="3">
        <v>3477</v>
      </c>
      <c r="G5282" s="3">
        <f t="shared" si="249"/>
        <v>1999</v>
      </c>
      <c r="H5282" s="4">
        <v>5</v>
      </c>
      <c r="I5282" s="3" t="s">
        <v>36</v>
      </c>
      <c r="J5282" s="3">
        <v>5</v>
      </c>
      <c r="K5282" s="3">
        <v>6</v>
      </c>
      <c r="L5282" s="3">
        <v>4</v>
      </c>
      <c r="M5282" s="3">
        <v>4</v>
      </c>
      <c r="N5282" s="3">
        <v>0</v>
      </c>
      <c r="O5282" s="3">
        <v>1</v>
      </c>
      <c r="P5282" s="3">
        <f t="shared" si="248"/>
        <v>20</v>
      </c>
      <c r="Q5282" s="3">
        <v>95</v>
      </c>
      <c r="R5282" s="3">
        <f t="shared" si="250"/>
        <v>2</v>
      </c>
      <c r="S5282" s="3">
        <v>20</v>
      </c>
      <c r="T5282" s="3">
        <f>IF(AND(H5282&lt;5,S5282&gt;=VLOOKUP(A5282,anni!$A$1:$O$32,6,0)),1,0)</f>
        <v>0</v>
      </c>
    </row>
    <row r="5283" spans="1:20" x14ac:dyDescent="0.3">
      <c r="A5283" s="3">
        <v>1999</v>
      </c>
      <c r="B5283" s="3">
        <v>194</v>
      </c>
      <c r="C5283" s="3" t="s">
        <v>59</v>
      </c>
      <c r="D5283" s="3" t="s">
        <v>128</v>
      </c>
      <c r="E5283" s="3" t="s">
        <v>128</v>
      </c>
      <c r="F5283" s="3">
        <v>3614</v>
      </c>
      <c r="G5283" s="3">
        <f t="shared" si="249"/>
        <v>1999</v>
      </c>
      <c r="H5283" s="4">
        <v>5</v>
      </c>
      <c r="I5283" s="3" t="s">
        <v>36</v>
      </c>
      <c r="J5283" s="3">
        <v>5</v>
      </c>
      <c r="K5283" s="3">
        <v>0</v>
      </c>
      <c r="L5283" s="3">
        <v>2</v>
      </c>
      <c r="M5283" s="3">
        <v>7</v>
      </c>
      <c r="N5283" s="3">
        <v>1</v>
      </c>
      <c r="O5283" s="3">
        <v>1</v>
      </c>
      <c r="P5283" s="3">
        <f t="shared" ref="P5283:P5346" si="251">IF(T5283=0,IF(S5283=-1,-1,S5283*HLOOKUP(H5283,$U$1:$Y$2,2,0)),0)</f>
        <v>16</v>
      </c>
      <c r="Q5283" s="3">
        <v>141</v>
      </c>
      <c r="R5283" s="3">
        <f t="shared" si="250"/>
        <v>1</v>
      </c>
      <c r="S5283" s="3">
        <v>16</v>
      </c>
      <c r="T5283" s="3">
        <f>IF(AND(H5283&lt;5,S5283&gt;=VLOOKUP(A5283,anni!$A$1:$O$32,6,0)),1,0)</f>
        <v>0</v>
      </c>
    </row>
    <row r="5284" spans="1:20" x14ac:dyDescent="0.3">
      <c r="A5284" s="3">
        <v>1999</v>
      </c>
      <c r="B5284" s="3">
        <v>195</v>
      </c>
      <c r="C5284" s="3" t="s">
        <v>53</v>
      </c>
      <c r="D5284" s="3" t="s">
        <v>151</v>
      </c>
      <c r="E5284" s="3" t="s">
        <v>151</v>
      </c>
      <c r="F5284" s="3">
        <v>3615</v>
      </c>
      <c r="G5284" s="3">
        <f t="shared" si="249"/>
        <v>1999</v>
      </c>
      <c r="H5284" s="4">
        <v>5</v>
      </c>
      <c r="I5284" s="3" t="s">
        <v>36</v>
      </c>
      <c r="J5284" s="3">
        <v>7</v>
      </c>
      <c r="K5284" s="3">
        <v>7</v>
      </c>
      <c r="L5284" s="3">
        <v>4</v>
      </c>
      <c r="M5284" s="3">
        <v>7</v>
      </c>
      <c r="N5284" s="3">
        <v>0</v>
      </c>
      <c r="O5284" s="3">
        <v>3</v>
      </c>
      <c r="P5284" s="3">
        <f t="shared" si="251"/>
        <v>28</v>
      </c>
      <c r="Q5284" s="3">
        <v>24</v>
      </c>
      <c r="R5284" s="3">
        <f t="shared" si="250"/>
        <v>1</v>
      </c>
      <c r="S5284" s="3">
        <v>28</v>
      </c>
      <c r="T5284" s="3">
        <f>IF(AND(H5284&lt;5,S5284&gt;=VLOOKUP(A5284,anni!$A$1:$O$32,6,0)),1,0)</f>
        <v>0</v>
      </c>
    </row>
    <row r="5285" spans="1:20" x14ac:dyDescent="0.3">
      <c r="A5285" s="3">
        <v>1999</v>
      </c>
      <c r="B5285" s="3">
        <v>196</v>
      </c>
      <c r="C5285" s="3" t="s">
        <v>34</v>
      </c>
      <c r="D5285" s="3" t="s">
        <v>83</v>
      </c>
      <c r="E5285" s="3" t="s">
        <v>83</v>
      </c>
      <c r="F5285" s="3">
        <v>3616</v>
      </c>
      <c r="G5285" s="3">
        <f t="shared" si="249"/>
        <v>1999</v>
      </c>
      <c r="H5285" s="4">
        <v>5</v>
      </c>
      <c r="I5285" s="3" t="s">
        <v>36</v>
      </c>
      <c r="J5285" s="3">
        <v>7</v>
      </c>
      <c r="K5285" s="3">
        <v>0</v>
      </c>
      <c r="L5285" s="3">
        <v>4</v>
      </c>
      <c r="M5285" s="3">
        <v>0</v>
      </c>
      <c r="N5285" s="3">
        <v>0</v>
      </c>
      <c r="O5285" s="3">
        <v>1</v>
      </c>
      <c r="P5285" s="3">
        <f t="shared" si="251"/>
        <v>12</v>
      </c>
      <c r="Q5285" s="3">
        <v>190</v>
      </c>
      <c r="R5285" s="3">
        <f t="shared" si="250"/>
        <v>1</v>
      </c>
      <c r="S5285" s="3">
        <v>12</v>
      </c>
      <c r="T5285" s="3">
        <f>IF(AND(H5285&lt;5,S5285&gt;=VLOOKUP(A5285,anni!$A$1:$O$32,6,0)),1,0)</f>
        <v>0</v>
      </c>
    </row>
    <row r="5286" spans="1:20" x14ac:dyDescent="0.3">
      <c r="A5286" s="3">
        <v>1999</v>
      </c>
      <c r="B5286" s="3">
        <v>197</v>
      </c>
      <c r="C5286" s="3" t="s">
        <v>29</v>
      </c>
      <c r="D5286" s="3" t="s">
        <v>82</v>
      </c>
      <c r="E5286" s="3" t="s">
        <v>82</v>
      </c>
      <c r="F5286" s="3">
        <v>3703</v>
      </c>
      <c r="G5286" s="3">
        <f t="shared" si="249"/>
        <v>1999</v>
      </c>
      <c r="H5286" s="4">
        <v>4</v>
      </c>
      <c r="I5286" s="3" t="s">
        <v>36</v>
      </c>
      <c r="J5286" s="3">
        <v>6</v>
      </c>
      <c r="K5286" s="3">
        <v>0</v>
      </c>
      <c r="L5286" s="3">
        <v>3</v>
      </c>
      <c r="M5286" s="3">
        <v>7</v>
      </c>
      <c r="N5286" s="3">
        <v>0</v>
      </c>
      <c r="O5286" s="3">
        <v>0</v>
      </c>
      <c r="P5286" s="3">
        <f t="shared" si="251"/>
        <v>19.2</v>
      </c>
      <c r="Q5286" s="3">
        <v>141</v>
      </c>
      <c r="R5286" s="3">
        <f t="shared" si="250"/>
        <v>2</v>
      </c>
      <c r="S5286" s="3">
        <v>16</v>
      </c>
      <c r="T5286" s="3">
        <f>IF(AND(H5286&lt;5,S5286&gt;=VLOOKUP(A5286,anni!$A$1:$O$32,6,0)),1,0)</f>
        <v>0</v>
      </c>
    </row>
    <row r="5287" spans="1:20" x14ac:dyDescent="0.3">
      <c r="A5287" s="3">
        <v>1999</v>
      </c>
      <c r="B5287" s="3">
        <v>198</v>
      </c>
      <c r="C5287" s="3" t="s">
        <v>86</v>
      </c>
      <c r="D5287" s="3" t="s">
        <v>131</v>
      </c>
      <c r="E5287" s="3" t="s">
        <v>131</v>
      </c>
      <c r="F5287" s="3">
        <v>3478</v>
      </c>
      <c r="G5287" s="3">
        <f t="shared" si="249"/>
        <v>1999</v>
      </c>
      <c r="H5287" s="4">
        <v>5</v>
      </c>
      <c r="I5287" s="3" t="s">
        <v>36</v>
      </c>
      <c r="J5287" s="3">
        <v>7</v>
      </c>
      <c r="K5287" s="3">
        <v>7</v>
      </c>
      <c r="L5287" s="3">
        <v>4</v>
      </c>
      <c r="M5287" s="3">
        <v>7</v>
      </c>
      <c r="N5287" s="3">
        <v>0</v>
      </c>
      <c r="O5287" s="3">
        <v>1</v>
      </c>
      <c r="P5287" s="3">
        <f t="shared" si="251"/>
        <v>26</v>
      </c>
      <c r="Q5287" s="3">
        <v>35</v>
      </c>
      <c r="R5287" s="3">
        <f t="shared" si="250"/>
        <v>2</v>
      </c>
      <c r="S5287" s="3">
        <v>26</v>
      </c>
      <c r="T5287" s="3">
        <f>IF(AND(H5287&lt;5,S5287&gt;=VLOOKUP(A5287,anni!$A$1:$O$32,6,0)),1,0)</f>
        <v>0</v>
      </c>
    </row>
    <row r="5288" spans="1:20" x14ac:dyDescent="0.3">
      <c r="A5288" s="3">
        <v>1999</v>
      </c>
      <c r="B5288" s="3">
        <v>199</v>
      </c>
      <c r="C5288" s="3" t="s">
        <v>69</v>
      </c>
      <c r="D5288" s="3" t="s">
        <v>70</v>
      </c>
      <c r="E5288" s="3" t="s">
        <v>70</v>
      </c>
      <c r="F5288" s="3">
        <v>3776</v>
      </c>
      <c r="G5288" s="3">
        <f t="shared" si="249"/>
        <v>1999</v>
      </c>
      <c r="H5288" s="4">
        <v>2</v>
      </c>
      <c r="I5288" s="3" t="s">
        <v>31</v>
      </c>
      <c r="J5288" s="3">
        <v>7</v>
      </c>
      <c r="K5288" s="3">
        <v>6</v>
      </c>
      <c r="L5288" s="3">
        <v>5</v>
      </c>
      <c r="M5288" s="3">
        <v>7</v>
      </c>
      <c r="N5288" s="3">
        <v>1</v>
      </c>
      <c r="O5288" s="3">
        <v>0</v>
      </c>
      <c r="P5288" s="3">
        <f t="shared" si="251"/>
        <v>41.6</v>
      </c>
      <c r="Q5288" s="3">
        <v>35</v>
      </c>
      <c r="R5288" s="3">
        <f t="shared" si="250"/>
        <v>4</v>
      </c>
      <c r="S5288" s="3">
        <v>26</v>
      </c>
      <c r="T5288" s="3">
        <f>IF(AND(H5288&lt;5,S5288&gt;=VLOOKUP(A5288,anni!$A$1:$O$32,6,0)),1,0)</f>
        <v>0</v>
      </c>
    </row>
    <row r="5289" spans="1:20" x14ac:dyDescent="0.3">
      <c r="A5289" s="3">
        <v>1999</v>
      </c>
      <c r="B5289" s="3">
        <v>200</v>
      </c>
      <c r="C5289" s="3" t="s">
        <v>62</v>
      </c>
      <c r="D5289" s="3" t="s">
        <v>134</v>
      </c>
      <c r="E5289" s="3" t="s">
        <v>134</v>
      </c>
      <c r="F5289" s="3">
        <v>3704</v>
      </c>
      <c r="G5289" s="3">
        <f t="shared" si="249"/>
        <v>1999</v>
      </c>
      <c r="H5289" s="4">
        <v>4</v>
      </c>
      <c r="I5289" s="3" t="s">
        <v>36</v>
      </c>
      <c r="J5289" s="3">
        <v>3</v>
      </c>
      <c r="K5289" s="3">
        <v>1</v>
      </c>
      <c r="L5289" s="3">
        <v>0</v>
      </c>
      <c r="M5289" s="3">
        <v>0</v>
      </c>
      <c r="N5289" s="3">
        <v>1</v>
      </c>
      <c r="O5289" s="3">
        <v>1</v>
      </c>
      <c r="P5289" s="3">
        <f t="shared" si="251"/>
        <v>7.1999999999999993</v>
      </c>
      <c r="Q5289" s="3">
        <v>267</v>
      </c>
      <c r="R5289" s="3">
        <f t="shared" si="250"/>
        <v>2</v>
      </c>
      <c r="S5289" s="3">
        <v>6</v>
      </c>
      <c r="T5289" s="3">
        <f>IF(AND(H5289&lt;5,S5289&gt;=VLOOKUP(A5289,anni!$A$1:$O$32,6,0)),1,0)</f>
        <v>0</v>
      </c>
    </row>
    <row r="5290" spans="1:20" x14ac:dyDescent="0.3">
      <c r="A5290" s="3">
        <v>1999</v>
      </c>
      <c r="B5290" s="3">
        <v>201</v>
      </c>
      <c r="C5290" s="3" t="s">
        <v>29</v>
      </c>
      <c r="D5290" s="3" t="s">
        <v>129</v>
      </c>
      <c r="E5290" s="3" t="s">
        <v>129</v>
      </c>
      <c r="F5290" s="3">
        <v>3755</v>
      </c>
      <c r="G5290" s="3">
        <f t="shared" si="249"/>
        <v>1999</v>
      </c>
      <c r="H5290" s="4">
        <v>3</v>
      </c>
      <c r="I5290" s="3" t="s">
        <v>36</v>
      </c>
      <c r="J5290" s="3">
        <v>2</v>
      </c>
      <c r="K5290" s="3">
        <v>0</v>
      </c>
      <c r="L5290" s="3">
        <v>3</v>
      </c>
      <c r="M5290" s="3">
        <v>0</v>
      </c>
      <c r="N5290" s="3">
        <v>0</v>
      </c>
      <c r="O5290" s="3">
        <v>1</v>
      </c>
      <c r="P5290" s="3">
        <f t="shared" si="251"/>
        <v>8.3999999999999986</v>
      </c>
      <c r="Q5290" s="3">
        <v>267</v>
      </c>
      <c r="R5290" s="3">
        <f t="shared" si="250"/>
        <v>1</v>
      </c>
      <c r="S5290" s="3">
        <v>6</v>
      </c>
      <c r="T5290" s="3">
        <f>IF(AND(H5290&lt;5,S5290&gt;=VLOOKUP(A5290,anni!$A$1:$O$32,6,0)),1,0)</f>
        <v>0</v>
      </c>
    </row>
    <row r="5291" spans="1:20" x14ac:dyDescent="0.3">
      <c r="A5291" s="3">
        <v>1999</v>
      </c>
      <c r="B5291" s="3">
        <v>202</v>
      </c>
      <c r="C5291" s="3" t="s">
        <v>47</v>
      </c>
      <c r="D5291" s="3" t="s">
        <v>73</v>
      </c>
      <c r="E5291" s="3" t="s">
        <v>73</v>
      </c>
      <c r="F5291" s="3">
        <v>3617</v>
      </c>
      <c r="G5291" s="3">
        <f t="shared" si="249"/>
        <v>1999</v>
      </c>
      <c r="H5291" s="4">
        <v>5</v>
      </c>
      <c r="I5291" s="3" t="s">
        <v>36</v>
      </c>
      <c r="J5291" s="3">
        <v>5</v>
      </c>
      <c r="K5291" s="3">
        <v>0</v>
      </c>
      <c r="L5291" s="3">
        <v>4</v>
      </c>
      <c r="M5291" s="3">
        <v>0</v>
      </c>
      <c r="N5291" s="3">
        <v>0</v>
      </c>
      <c r="O5291" s="3">
        <v>1</v>
      </c>
      <c r="P5291" s="3">
        <f t="shared" si="251"/>
        <v>10</v>
      </c>
      <c r="Q5291" s="3">
        <v>221</v>
      </c>
      <c r="R5291" s="3">
        <f t="shared" si="250"/>
        <v>1</v>
      </c>
      <c r="S5291" s="3">
        <v>10</v>
      </c>
      <c r="T5291" s="3">
        <f>IF(AND(H5291&lt;5,S5291&gt;=VLOOKUP(A5291,anni!$A$1:$O$32,6,0)),1,0)</f>
        <v>0</v>
      </c>
    </row>
    <row r="5292" spans="1:20" x14ac:dyDescent="0.3">
      <c r="A5292" s="3">
        <v>1999</v>
      </c>
      <c r="B5292" s="3">
        <v>203</v>
      </c>
      <c r="C5292" s="3" t="s">
        <v>39</v>
      </c>
      <c r="D5292" s="3" t="s">
        <v>148</v>
      </c>
      <c r="E5292" s="3" t="s">
        <v>148</v>
      </c>
      <c r="F5292" s="3">
        <v>3618</v>
      </c>
      <c r="G5292" s="3">
        <f t="shared" si="249"/>
        <v>1999</v>
      </c>
      <c r="H5292" s="4">
        <v>5</v>
      </c>
      <c r="I5292" s="3" t="s">
        <v>36</v>
      </c>
      <c r="J5292" s="3">
        <v>7</v>
      </c>
      <c r="K5292" s="3">
        <v>0</v>
      </c>
      <c r="L5292" s="3">
        <v>4</v>
      </c>
      <c r="M5292" s="3">
        <v>7</v>
      </c>
      <c r="N5292" s="3">
        <v>0</v>
      </c>
      <c r="O5292" s="3">
        <v>0</v>
      </c>
      <c r="P5292" s="3">
        <f t="shared" si="251"/>
        <v>18</v>
      </c>
      <c r="Q5292" s="3">
        <v>121</v>
      </c>
      <c r="R5292" s="3">
        <f t="shared" si="250"/>
        <v>1</v>
      </c>
      <c r="S5292" s="3">
        <v>18</v>
      </c>
      <c r="T5292" s="3">
        <f>IF(AND(H5292&lt;5,S5292&gt;=VLOOKUP(A5292,anni!$A$1:$O$32,6,0)),1,0)</f>
        <v>0</v>
      </c>
    </row>
    <row r="5293" spans="1:20" x14ac:dyDescent="0.3">
      <c r="A5293" s="3">
        <v>1999</v>
      </c>
      <c r="B5293" s="3">
        <v>204</v>
      </c>
      <c r="C5293" s="3" t="s">
        <v>101</v>
      </c>
      <c r="D5293" s="3" t="s">
        <v>104</v>
      </c>
      <c r="E5293" s="3" t="s">
        <v>104</v>
      </c>
      <c r="F5293" s="3">
        <v>3619</v>
      </c>
      <c r="G5293" s="3">
        <f t="shared" si="249"/>
        <v>1999</v>
      </c>
      <c r="H5293" s="4">
        <v>5</v>
      </c>
      <c r="I5293" s="3" t="s">
        <v>36</v>
      </c>
      <c r="J5293" s="3">
        <v>2</v>
      </c>
      <c r="K5293" s="3">
        <v>0</v>
      </c>
      <c r="L5293" s="3">
        <v>4</v>
      </c>
      <c r="M5293" s="3">
        <v>5</v>
      </c>
      <c r="N5293" s="3">
        <v>1</v>
      </c>
      <c r="O5293" s="3">
        <v>0</v>
      </c>
      <c r="P5293" s="3">
        <f t="shared" si="251"/>
        <v>12</v>
      </c>
      <c r="Q5293" s="3">
        <v>190</v>
      </c>
      <c r="R5293" s="3">
        <f t="shared" si="250"/>
        <v>1</v>
      </c>
      <c r="S5293" s="3">
        <v>12</v>
      </c>
      <c r="T5293" s="3">
        <f>IF(AND(H5293&lt;5,S5293&gt;=VLOOKUP(A5293,anni!$A$1:$O$32,6,0)),1,0)</f>
        <v>0</v>
      </c>
    </row>
    <row r="5294" spans="1:20" x14ac:dyDescent="0.3">
      <c r="A5294" s="3">
        <v>1999</v>
      </c>
      <c r="B5294" s="3">
        <v>205</v>
      </c>
      <c r="C5294" s="3" t="s">
        <v>37</v>
      </c>
      <c r="D5294" s="3" t="s">
        <v>112</v>
      </c>
      <c r="E5294" s="3" t="s">
        <v>112</v>
      </c>
      <c r="F5294" s="3">
        <v>3620</v>
      </c>
      <c r="G5294" s="3">
        <f t="shared" si="249"/>
        <v>1999</v>
      </c>
      <c r="H5294" s="4">
        <v>5</v>
      </c>
      <c r="I5294" s="3" t="s">
        <v>36</v>
      </c>
      <c r="J5294" s="3">
        <v>1</v>
      </c>
      <c r="K5294" s="3">
        <v>0</v>
      </c>
      <c r="L5294" s="3">
        <v>0</v>
      </c>
      <c r="M5294" s="3">
        <v>0</v>
      </c>
      <c r="N5294" s="3">
        <v>0</v>
      </c>
      <c r="O5294" s="3">
        <v>1</v>
      </c>
      <c r="P5294" s="3">
        <f t="shared" si="251"/>
        <v>2</v>
      </c>
      <c r="Q5294" s="3">
        <v>284</v>
      </c>
      <c r="R5294" s="3">
        <f t="shared" si="250"/>
        <v>1</v>
      </c>
      <c r="S5294" s="3">
        <v>2</v>
      </c>
      <c r="T5294" s="3">
        <f>IF(AND(H5294&lt;5,S5294&gt;=VLOOKUP(A5294,anni!$A$1:$O$32,6,0)),1,0)</f>
        <v>0</v>
      </c>
    </row>
    <row r="5295" spans="1:20" x14ac:dyDescent="0.3">
      <c r="A5295" s="3">
        <v>1999</v>
      </c>
      <c r="B5295" s="3">
        <v>206</v>
      </c>
      <c r="C5295" s="3" t="s">
        <v>47</v>
      </c>
      <c r="D5295" s="3" t="s">
        <v>108</v>
      </c>
      <c r="E5295" s="3" t="s">
        <v>108</v>
      </c>
      <c r="F5295" s="3">
        <v>3281</v>
      </c>
      <c r="G5295" s="3">
        <f t="shared" si="249"/>
        <v>1999</v>
      </c>
      <c r="H5295" s="4">
        <v>5</v>
      </c>
      <c r="I5295" s="3" t="s">
        <v>36</v>
      </c>
      <c r="J5295" s="3">
        <v>7</v>
      </c>
      <c r="K5295" s="3">
        <v>0</v>
      </c>
      <c r="L5295" s="3">
        <v>3</v>
      </c>
      <c r="M5295" s="3">
        <v>7</v>
      </c>
      <c r="N5295" s="3">
        <v>2</v>
      </c>
      <c r="O5295" s="3">
        <v>1</v>
      </c>
      <c r="P5295" s="3">
        <f t="shared" si="251"/>
        <v>20</v>
      </c>
      <c r="Q5295" s="3">
        <v>95</v>
      </c>
      <c r="R5295" s="3">
        <f t="shared" si="250"/>
        <v>3</v>
      </c>
      <c r="S5295" s="3">
        <v>20</v>
      </c>
      <c r="T5295" s="3">
        <f>IF(AND(H5295&lt;5,S5295&gt;=VLOOKUP(A5295,anni!$A$1:$O$32,6,0)),1,0)</f>
        <v>0</v>
      </c>
    </row>
    <row r="5296" spans="1:20" x14ac:dyDescent="0.3">
      <c r="A5296" s="3">
        <v>1999</v>
      </c>
      <c r="B5296" s="3">
        <v>207</v>
      </c>
      <c r="C5296" s="3" t="s">
        <v>56</v>
      </c>
      <c r="D5296" s="3" t="s">
        <v>85</v>
      </c>
      <c r="E5296" s="3" t="s">
        <v>85</v>
      </c>
      <c r="F5296" s="3">
        <v>3705</v>
      </c>
      <c r="G5296" s="3">
        <f t="shared" si="249"/>
        <v>1999</v>
      </c>
      <c r="H5296" s="4">
        <v>4</v>
      </c>
      <c r="I5296" s="3" t="s">
        <v>36</v>
      </c>
      <c r="J5296" s="3">
        <v>5</v>
      </c>
      <c r="K5296" s="3">
        <v>4</v>
      </c>
      <c r="L5296" s="3">
        <v>4</v>
      </c>
      <c r="M5296" s="3">
        <v>7</v>
      </c>
      <c r="N5296" s="3">
        <v>0</v>
      </c>
      <c r="O5296" s="3">
        <v>1</v>
      </c>
      <c r="P5296" s="3">
        <f t="shared" si="251"/>
        <v>25.2</v>
      </c>
      <c r="Q5296" s="3">
        <v>84</v>
      </c>
      <c r="R5296" s="3">
        <f t="shared" si="250"/>
        <v>2</v>
      </c>
      <c r="S5296" s="3">
        <v>21</v>
      </c>
      <c r="T5296" s="3">
        <f>IF(AND(H5296&lt;5,S5296&gt;=VLOOKUP(A5296,anni!$A$1:$O$32,6,0)),1,0)</f>
        <v>0</v>
      </c>
    </row>
    <row r="5297" spans="1:20" x14ac:dyDescent="0.3">
      <c r="A5297" s="3">
        <v>1999</v>
      </c>
      <c r="B5297" s="3">
        <v>208</v>
      </c>
      <c r="C5297" s="3" t="s">
        <v>69</v>
      </c>
      <c r="D5297" s="3" t="s">
        <v>137</v>
      </c>
      <c r="E5297" s="3" t="s">
        <v>137</v>
      </c>
      <c r="F5297" s="3">
        <v>3527</v>
      </c>
      <c r="G5297" s="3">
        <f t="shared" si="249"/>
        <v>1999</v>
      </c>
      <c r="H5297" s="4">
        <v>4</v>
      </c>
      <c r="I5297" s="3" t="s">
        <v>36</v>
      </c>
      <c r="J5297" s="3">
        <v>7</v>
      </c>
      <c r="K5297" s="3">
        <v>0</v>
      </c>
      <c r="L5297" s="3">
        <v>0</v>
      </c>
      <c r="M5297" s="3">
        <v>7</v>
      </c>
      <c r="N5297" s="3">
        <v>0</v>
      </c>
      <c r="O5297" s="3">
        <v>0</v>
      </c>
      <c r="P5297" s="3">
        <f t="shared" si="251"/>
        <v>16.8</v>
      </c>
      <c r="Q5297" s="3">
        <v>163</v>
      </c>
      <c r="R5297" s="3">
        <f t="shared" si="250"/>
        <v>2</v>
      </c>
      <c r="S5297" s="3">
        <v>14</v>
      </c>
      <c r="T5297" s="3">
        <f>IF(AND(H5297&lt;5,S5297&gt;=VLOOKUP(A5297,anni!$A$1:$O$32,6,0)),1,0)</f>
        <v>0</v>
      </c>
    </row>
    <row r="5298" spans="1:20" x14ac:dyDescent="0.3">
      <c r="A5298" s="3">
        <v>1999</v>
      </c>
      <c r="B5298" s="3">
        <v>209</v>
      </c>
      <c r="C5298" s="3" t="s">
        <v>37</v>
      </c>
      <c r="D5298" s="3" t="s">
        <v>55</v>
      </c>
      <c r="E5298" s="3" t="s">
        <v>55</v>
      </c>
      <c r="F5298" s="3">
        <v>3480</v>
      </c>
      <c r="G5298" s="3">
        <f t="shared" si="249"/>
        <v>1999</v>
      </c>
      <c r="H5298" s="4">
        <v>5</v>
      </c>
      <c r="I5298" s="3" t="s">
        <v>36</v>
      </c>
      <c r="J5298" s="3">
        <v>0</v>
      </c>
      <c r="K5298" s="3">
        <v>0</v>
      </c>
      <c r="L5298" s="3">
        <v>0</v>
      </c>
      <c r="M5298" s="3">
        <v>0</v>
      </c>
      <c r="N5298" s="3">
        <v>0</v>
      </c>
      <c r="O5298" s="3">
        <v>1</v>
      </c>
      <c r="P5298" s="3">
        <f t="shared" si="251"/>
        <v>1</v>
      </c>
      <c r="Q5298" s="3">
        <v>291</v>
      </c>
      <c r="R5298" s="3">
        <f t="shared" si="250"/>
        <v>2</v>
      </c>
      <c r="S5298" s="3">
        <v>1</v>
      </c>
      <c r="T5298" s="3">
        <f>IF(AND(H5298&lt;5,S5298&gt;=VLOOKUP(A5298,anni!$A$1:$O$32,6,0)),1,0)</f>
        <v>0</v>
      </c>
    </row>
    <row r="5299" spans="1:20" x14ac:dyDescent="0.3">
      <c r="A5299" s="3">
        <v>1999</v>
      </c>
      <c r="B5299" s="3">
        <v>210</v>
      </c>
      <c r="C5299" s="3" t="s">
        <v>101</v>
      </c>
      <c r="D5299" s="3" t="s">
        <v>104</v>
      </c>
      <c r="E5299" s="3" t="s">
        <v>104</v>
      </c>
      <c r="F5299" s="3">
        <v>3621</v>
      </c>
      <c r="G5299" s="3">
        <f t="shared" si="249"/>
        <v>1999</v>
      </c>
      <c r="H5299" s="4">
        <v>5</v>
      </c>
      <c r="I5299" s="3" t="s">
        <v>36</v>
      </c>
      <c r="J5299" s="3">
        <v>3</v>
      </c>
      <c r="K5299" s="3">
        <v>0</v>
      </c>
      <c r="L5299" s="3">
        <v>0</v>
      </c>
      <c r="M5299" s="3">
        <v>7</v>
      </c>
      <c r="N5299" s="3">
        <v>0</v>
      </c>
      <c r="O5299" s="3">
        <v>1</v>
      </c>
      <c r="P5299" s="3">
        <f t="shared" si="251"/>
        <v>11</v>
      </c>
      <c r="Q5299" s="3">
        <v>208</v>
      </c>
      <c r="R5299" s="3">
        <f t="shared" si="250"/>
        <v>1</v>
      </c>
      <c r="S5299" s="3">
        <v>11</v>
      </c>
      <c r="T5299" s="3">
        <f>IF(AND(H5299&lt;5,S5299&gt;=VLOOKUP(A5299,anni!$A$1:$O$32,6,0)),1,0)</f>
        <v>0</v>
      </c>
    </row>
    <row r="5300" spans="1:20" x14ac:dyDescent="0.3">
      <c r="A5300" s="3">
        <v>1999</v>
      </c>
      <c r="B5300" s="3">
        <v>211</v>
      </c>
      <c r="C5300" s="3" t="s">
        <v>32</v>
      </c>
      <c r="D5300" s="3" t="s">
        <v>33</v>
      </c>
      <c r="E5300" s="3" t="s">
        <v>33</v>
      </c>
      <c r="F5300" s="3">
        <v>3622</v>
      </c>
      <c r="G5300" s="3">
        <f t="shared" si="249"/>
        <v>1999</v>
      </c>
      <c r="H5300" s="4">
        <v>5</v>
      </c>
      <c r="I5300" s="3" t="s">
        <v>36</v>
      </c>
      <c r="J5300" s="3">
        <v>7</v>
      </c>
      <c r="K5300" s="3">
        <v>0</v>
      </c>
      <c r="L5300" s="3">
        <v>4</v>
      </c>
      <c r="M5300" s="3">
        <v>4</v>
      </c>
      <c r="N5300" s="3">
        <v>0</v>
      </c>
      <c r="O5300" s="3">
        <v>2</v>
      </c>
      <c r="P5300" s="3">
        <f t="shared" si="251"/>
        <v>17</v>
      </c>
      <c r="Q5300" s="3">
        <v>131</v>
      </c>
      <c r="R5300" s="3">
        <f t="shared" si="250"/>
        <v>1</v>
      </c>
      <c r="S5300" s="3">
        <v>17</v>
      </c>
      <c r="T5300" s="3">
        <f>IF(AND(H5300&lt;5,S5300&gt;=VLOOKUP(A5300,anni!$A$1:$O$32,6,0)),1,0)</f>
        <v>0</v>
      </c>
    </row>
    <row r="5301" spans="1:20" x14ac:dyDescent="0.3">
      <c r="A5301" s="3">
        <v>1999</v>
      </c>
      <c r="B5301" s="3">
        <v>212</v>
      </c>
      <c r="C5301" s="3" t="s">
        <v>34</v>
      </c>
      <c r="D5301" s="3" t="s">
        <v>41</v>
      </c>
      <c r="E5301" s="3" t="s">
        <v>41</v>
      </c>
      <c r="F5301" s="3">
        <v>3756</v>
      </c>
      <c r="G5301" s="3">
        <f t="shared" si="249"/>
        <v>1999</v>
      </c>
      <c r="H5301" s="4">
        <v>3</v>
      </c>
      <c r="I5301" s="3" t="s">
        <v>36</v>
      </c>
      <c r="J5301" s="3">
        <v>7</v>
      </c>
      <c r="K5301" s="3">
        <v>4</v>
      </c>
      <c r="L5301" s="3">
        <v>6</v>
      </c>
      <c r="M5301" s="3">
        <v>6</v>
      </c>
      <c r="N5301" s="3">
        <v>0</v>
      </c>
      <c r="O5301" s="3">
        <v>5</v>
      </c>
      <c r="P5301" s="3">
        <f t="shared" si="251"/>
        <v>39.199999999999996</v>
      </c>
      <c r="Q5301" s="3">
        <v>24</v>
      </c>
      <c r="R5301" s="3">
        <f t="shared" si="250"/>
        <v>3</v>
      </c>
      <c r="S5301" s="3">
        <v>28</v>
      </c>
      <c r="T5301" s="3">
        <f>IF(AND(H5301&lt;5,S5301&gt;=VLOOKUP(A5301,anni!$A$1:$O$32,6,0)),1,0)</f>
        <v>0</v>
      </c>
    </row>
    <row r="5302" spans="1:20" x14ac:dyDescent="0.3">
      <c r="A5302" s="3">
        <v>1999</v>
      </c>
      <c r="B5302" s="3">
        <v>213</v>
      </c>
      <c r="C5302" s="3" t="s">
        <v>32</v>
      </c>
      <c r="D5302" s="3" t="s">
        <v>95</v>
      </c>
      <c r="E5302" s="3" t="s">
        <v>95</v>
      </c>
      <c r="F5302" s="3">
        <v>3706</v>
      </c>
      <c r="G5302" s="3">
        <f t="shared" si="249"/>
        <v>1999</v>
      </c>
      <c r="H5302" s="4">
        <v>4</v>
      </c>
      <c r="I5302" s="3" t="s">
        <v>36</v>
      </c>
      <c r="J5302" s="3">
        <v>1</v>
      </c>
      <c r="K5302" s="3">
        <v>0</v>
      </c>
      <c r="L5302" s="3">
        <v>0</v>
      </c>
      <c r="M5302" s="3">
        <v>7</v>
      </c>
      <c r="N5302" s="3">
        <v>0</v>
      </c>
      <c r="O5302" s="3">
        <v>0</v>
      </c>
      <c r="P5302" s="3">
        <f t="shared" si="251"/>
        <v>9.6</v>
      </c>
      <c r="Q5302" s="3">
        <v>238</v>
      </c>
      <c r="R5302" s="3">
        <f t="shared" si="250"/>
        <v>1</v>
      </c>
      <c r="S5302" s="3">
        <v>8</v>
      </c>
      <c r="T5302" s="3">
        <f>IF(AND(H5302&lt;5,S5302&gt;=VLOOKUP(A5302,anni!$A$1:$O$32,6,0)),1,0)</f>
        <v>0</v>
      </c>
    </row>
    <row r="5303" spans="1:20" x14ac:dyDescent="0.3">
      <c r="A5303" s="3">
        <v>1999</v>
      </c>
      <c r="B5303" s="3">
        <v>214</v>
      </c>
      <c r="C5303" s="3" t="s">
        <v>69</v>
      </c>
      <c r="D5303" s="3" t="s">
        <v>89</v>
      </c>
      <c r="E5303" s="3" t="s">
        <v>89</v>
      </c>
      <c r="F5303" s="3">
        <v>3757</v>
      </c>
      <c r="G5303" s="3">
        <f t="shared" si="249"/>
        <v>1999</v>
      </c>
      <c r="H5303" s="4">
        <v>3</v>
      </c>
      <c r="I5303" s="3" t="s">
        <v>36</v>
      </c>
      <c r="J5303" s="3">
        <v>0</v>
      </c>
      <c r="K5303" s="3">
        <v>0</v>
      </c>
      <c r="L5303" s="3">
        <v>0</v>
      </c>
      <c r="M5303" s="3">
        <v>0</v>
      </c>
      <c r="N5303" s="3">
        <v>0</v>
      </c>
      <c r="O5303" s="3">
        <v>1</v>
      </c>
      <c r="P5303" s="3">
        <f t="shared" si="251"/>
        <v>1.4</v>
      </c>
      <c r="Q5303" s="3">
        <v>291</v>
      </c>
      <c r="R5303" s="3">
        <f t="shared" si="250"/>
        <v>1</v>
      </c>
      <c r="S5303" s="3">
        <v>1</v>
      </c>
      <c r="T5303" s="3">
        <f>IF(AND(H5303&lt;5,S5303&gt;=VLOOKUP(A5303,anni!$A$1:$O$32,6,0)),1,0)</f>
        <v>0</v>
      </c>
    </row>
    <row r="5304" spans="1:20" x14ac:dyDescent="0.3">
      <c r="A5304" s="3">
        <v>1999</v>
      </c>
      <c r="B5304" s="3">
        <v>215</v>
      </c>
      <c r="C5304" s="3" t="s">
        <v>45</v>
      </c>
      <c r="D5304" s="3" t="s">
        <v>49</v>
      </c>
      <c r="E5304" s="3" t="s">
        <v>49</v>
      </c>
      <c r="F5304" s="3">
        <v>3758</v>
      </c>
      <c r="G5304" s="3">
        <f t="shared" si="249"/>
        <v>1999</v>
      </c>
      <c r="H5304" s="4">
        <v>3</v>
      </c>
      <c r="I5304" s="3" t="s">
        <v>36</v>
      </c>
      <c r="J5304" s="3">
        <v>7</v>
      </c>
      <c r="K5304" s="3">
        <v>0</v>
      </c>
      <c r="L5304" s="3">
        <v>0</v>
      </c>
      <c r="M5304" s="3">
        <v>0</v>
      </c>
      <c r="N5304" s="3">
        <v>0</v>
      </c>
      <c r="O5304" s="3">
        <v>1</v>
      </c>
      <c r="P5304" s="3">
        <f t="shared" si="251"/>
        <v>11.2</v>
      </c>
      <c r="Q5304" s="3">
        <v>238</v>
      </c>
      <c r="R5304" s="3">
        <f t="shared" si="250"/>
        <v>3</v>
      </c>
      <c r="S5304" s="3">
        <v>8</v>
      </c>
      <c r="T5304" s="3">
        <f>IF(AND(H5304&lt;5,S5304&gt;=VLOOKUP(A5304,anni!$A$1:$O$32,6,0)),1,0)</f>
        <v>0</v>
      </c>
    </row>
    <row r="5305" spans="1:20" x14ac:dyDescent="0.3">
      <c r="A5305" s="3">
        <v>1999</v>
      </c>
      <c r="B5305" s="3">
        <v>216</v>
      </c>
      <c r="C5305" s="3" t="s">
        <v>47</v>
      </c>
      <c r="D5305" s="3" t="s">
        <v>73</v>
      </c>
      <c r="E5305" s="3" t="s">
        <v>73</v>
      </c>
      <c r="F5305" s="3">
        <v>3623</v>
      </c>
      <c r="G5305" s="3">
        <f t="shared" si="249"/>
        <v>1999</v>
      </c>
      <c r="H5305" s="4">
        <v>5</v>
      </c>
      <c r="I5305" s="3" t="s">
        <v>36</v>
      </c>
      <c r="J5305" s="3">
        <v>5</v>
      </c>
      <c r="K5305" s="3">
        <v>5</v>
      </c>
      <c r="L5305" s="3">
        <v>7</v>
      </c>
      <c r="M5305" s="3">
        <v>0</v>
      </c>
      <c r="N5305" s="3">
        <v>1</v>
      </c>
      <c r="O5305" s="3">
        <v>1</v>
      </c>
      <c r="P5305" s="3">
        <f t="shared" si="251"/>
        <v>19</v>
      </c>
      <c r="Q5305" s="3">
        <v>110</v>
      </c>
      <c r="R5305" s="3">
        <f t="shared" si="250"/>
        <v>1</v>
      </c>
      <c r="S5305" s="3">
        <v>19</v>
      </c>
      <c r="T5305" s="3">
        <f>IF(AND(H5305&lt;5,S5305&gt;=VLOOKUP(A5305,anni!$A$1:$O$32,6,0)),1,0)</f>
        <v>0</v>
      </c>
    </row>
    <row r="5306" spans="1:20" x14ac:dyDescent="0.3">
      <c r="A5306" s="3">
        <v>1999</v>
      </c>
      <c r="B5306" s="3">
        <v>217</v>
      </c>
      <c r="C5306" s="3" t="s">
        <v>43</v>
      </c>
      <c r="D5306" s="3" t="s">
        <v>92</v>
      </c>
      <c r="E5306" s="3" t="s">
        <v>92</v>
      </c>
      <c r="F5306" s="3">
        <v>3528</v>
      </c>
      <c r="G5306" s="3">
        <f t="shared" si="249"/>
        <v>1999</v>
      </c>
      <c r="H5306" s="4">
        <v>4</v>
      </c>
      <c r="I5306" s="3" t="s">
        <v>36</v>
      </c>
      <c r="J5306" s="3">
        <v>7</v>
      </c>
      <c r="K5306" s="3">
        <v>4</v>
      </c>
      <c r="L5306" s="3">
        <v>0</v>
      </c>
      <c r="M5306" s="3">
        <v>7</v>
      </c>
      <c r="N5306" s="3">
        <v>3</v>
      </c>
      <c r="O5306" s="3">
        <v>7</v>
      </c>
      <c r="P5306" s="3">
        <f t="shared" si="251"/>
        <v>33.6</v>
      </c>
      <c r="Q5306" s="3">
        <v>24</v>
      </c>
      <c r="R5306" s="3">
        <f t="shared" si="250"/>
        <v>3</v>
      </c>
      <c r="S5306" s="3">
        <v>28</v>
      </c>
      <c r="T5306" s="3">
        <f>IF(AND(H5306&lt;5,S5306&gt;=VLOOKUP(A5306,anni!$A$1:$O$32,6,0)),1,0)</f>
        <v>0</v>
      </c>
    </row>
    <row r="5307" spans="1:20" x14ac:dyDescent="0.3">
      <c r="A5307" s="3">
        <v>1999</v>
      </c>
      <c r="B5307" s="3">
        <v>218</v>
      </c>
      <c r="C5307" s="3" t="s">
        <v>50</v>
      </c>
      <c r="D5307" s="3" t="s">
        <v>51</v>
      </c>
      <c r="E5307" s="3" t="s">
        <v>51</v>
      </c>
      <c r="F5307" s="3">
        <v>3624</v>
      </c>
      <c r="G5307" s="3">
        <f t="shared" si="249"/>
        <v>1999</v>
      </c>
      <c r="H5307" s="4">
        <v>5</v>
      </c>
      <c r="I5307" s="3" t="s">
        <v>36</v>
      </c>
      <c r="J5307" s="3">
        <v>7</v>
      </c>
      <c r="K5307" s="3">
        <v>0</v>
      </c>
      <c r="L5307" s="3">
        <v>6</v>
      </c>
      <c r="M5307" s="3">
        <v>7</v>
      </c>
      <c r="N5307" s="3">
        <v>2</v>
      </c>
      <c r="O5307" s="3">
        <v>1</v>
      </c>
      <c r="P5307" s="3">
        <f t="shared" si="251"/>
        <v>23</v>
      </c>
      <c r="Q5307" s="3">
        <v>60</v>
      </c>
      <c r="R5307" s="3">
        <f t="shared" si="250"/>
        <v>1</v>
      </c>
      <c r="S5307" s="3">
        <v>23</v>
      </c>
      <c r="T5307" s="3">
        <f>IF(AND(H5307&lt;5,S5307&gt;=VLOOKUP(A5307,anni!$A$1:$O$32,6,0)),1,0)</f>
        <v>0</v>
      </c>
    </row>
    <row r="5308" spans="1:20" x14ac:dyDescent="0.3">
      <c r="A5308" s="3">
        <v>1999</v>
      </c>
      <c r="B5308" s="3">
        <v>219</v>
      </c>
      <c r="C5308" s="3" t="s">
        <v>50</v>
      </c>
      <c r="D5308" s="3" t="s">
        <v>51</v>
      </c>
      <c r="E5308" s="3" t="s">
        <v>51</v>
      </c>
      <c r="F5308" s="3">
        <v>3481</v>
      </c>
      <c r="G5308" s="3">
        <f t="shared" si="249"/>
        <v>1999</v>
      </c>
      <c r="H5308" s="4">
        <v>5</v>
      </c>
      <c r="I5308" s="3" t="s">
        <v>36</v>
      </c>
      <c r="J5308" s="3">
        <v>7</v>
      </c>
      <c r="K5308" s="3">
        <v>0</v>
      </c>
      <c r="L5308" s="3">
        <v>4</v>
      </c>
      <c r="M5308" s="3">
        <v>7</v>
      </c>
      <c r="N5308" s="3">
        <v>0</v>
      </c>
      <c r="O5308" s="3">
        <v>1</v>
      </c>
      <c r="P5308" s="3">
        <f t="shared" si="251"/>
        <v>19</v>
      </c>
      <c r="Q5308" s="3">
        <v>110</v>
      </c>
      <c r="R5308" s="3">
        <f t="shared" si="250"/>
        <v>2</v>
      </c>
      <c r="S5308" s="3">
        <v>19</v>
      </c>
      <c r="T5308" s="3">
        <f>IF(AND(H5308&lt;5,S5308&gt;=VLOOKUP(A5308,anni!$A$1:$O$32,6,0)),1,0)</f>
        <v>0</v>
      </c>
    </row>
    <row r="5309" spans="1:20" x14ac:dyDescent="0.3">
      <c r="A5309" s="3">
        <v>1999</v>
      </c>
      <c r="B5309" s="3">
        <v>220</v>
      </c>
      <c r="C5309" s="3" t="s">
        <v>69</v>
      </c>
      <c r="D5309" s="3" t="s">
        <v>78</v>
      </c>
      <c r="E5309" s="3" t="s">
        <v>78</v>
      </c>
      <c r="F5309" s="3">
        <v>3759</v>
      </c>
      <c r="G5309" s="3">
        <f t="shared" si="249"/>
        <v>1999</v>
      </c>
      <c r="H5309" s="4">
        <v>3</v>
      </c>
      <c r="I5309" s="3" t="s">
        <v>36</v>
      </c>
      <c r="J5309" s="3">
        <v>5</v>
      </c>
      <c r="K5309" s="3">
        <v>2</v>
      </c>
      <c r="L5309" s="3">
        <v>0</v>
      </c>
      <c r="M5309" s="3">
        <v>7</v>
      </c>
      <c r="N5309" s="3">
        <v>1</v>
      </c>
      <c r="O5309" s="3">
        <v>1</v>
      </c>
      <c r="P5309" s="3">
        <f t="shared" si="251"/>
        <v>22.4</v>
      </c>
      <c r="Q5309" s="3">
        <v>141</v>
      </c>
      <c r="R5309" s="3">
        <f t="shared" si="250"/>
        <v>1</v>
      </c>
      <c r="S5309" s="3">
        <v>16</v>
      </c>
      <c r="T5309" s="3">
        <f>IF(AND(H5309&lt;5,S5309&gt;=VLOOKUP(A5309,anni!$A$1:$O$32,6,0)),1,0)</f>
        <v>0</v>
      </c>
    </row>
    <row r="5310" spans="1:20" x14ac:dyDescent="0.3">
      <c r="A5310" s="3">
        <v>1999</v>
      </c>
      <c r="B5310" s="3">
        <v>221</v>
      </c>
      <c r="C5310" s="3" t="s">
        <v>47</v>
      </c>
      <c r="D5310" s="3" t="s">
        <v>118</v>
      </c>
      <c r="E5310" s="3" t="s">
        <v>118</v>
      </c>
      <c r="F5310" s="3">
        <v>3625</v>
      </c>
      <c r="G5310" s="3">
        <f t="shared" si="249"/>
        <v>1999</v>
      </c>
      <c r="H5310" s="4">
        <v>5</v>
      </c>
      <c r="I5310" s="3" t="s">
        <v>36</v>
      </c>
      <c r="J5310" s="3">
        <v>7</v>
      </c>
      <c r="K5310" s="3">
        <v>7</v>
      </c>
      <c r="L5310" s="3">
        <v>4</v>
      </c>
      <c r="M5310" s="3">
        <v>7</v>
      </c>
      <c r="N5310" s="3">
        <v>0</v>
      </c>
      <c r="O5310" s="3">
        <v>2</v>
      </c>
      <c r="P5310" s="3">
        <f t="shared" si="251"/>
        <v>27</v>
      </c>
      <c r="Q5310" s="3">
        <v>32</v>
      </c>
      <c r="R5310" s="3">
        <f t="shared" si="250"/>
        <v>1</v>
      </c>
      <c r="S5310" s="3">
        <v>27</v>
      </c>
      <c r="T5310" s="3">
        <f>IF(AND(H5310&lt;5,S5310&gt;=VLOOKUP(A5310,anni!$A$1:$O$32,6,0)),1,0)</f>
        <v>0</v>
      </c>
    </row>
    <row r="5311" spans="1:20" x14ac:dyDescent="0.3">
      <c r="A5311" s="3">
        <v>1999</v>
      </c>
      <c r="B5311" s="3">
        <v>222</v>
      </c>
      <c r="C5311" s="3" t="s">
        <v>32</v>
      </c>
      <c r="D5311" s="3" t="s">
        <v>95</v>
      </c>
      <c r="E5311" s="3" t="s">
        <v>95</v>
      </c>
      <c r="F5311" s="3">
        <v>3707</v>
      </c>
      <c r="G5311" s="3">
        <f t="shared" si="249"/>
        <v>1999</v>
      </c>
      <c r="H5311" s="4">
        <v>4</v>
      </c>
      <c r="I5311" s="3" t="s">
        <v>36</v>
      </c>
      <c r="J5311" s="3">
        <v>4</v>
      </c>
      <c r="K5311" s="3">
        <v>0</v>
      </c>
      <c r="L5311" s="3">
        <v>0</v>
      </c>
      <c r="M5311" s="3">
        <v>0</v>
      </c>
      <c r="N5311" s="3">
        <v>0</v>
      </c>
      <c r="O5311" s="3">
        <v>1</v>
      </c>
      <c r="P5311" s="3">
        <f t="shared" si="251"/>
        <v>6</v>
      </c>
      <c r="Q5311" s="3">
        <v>273</v>
      </c>
      <c r="R5311" s="3">
        <f t="shared" si="250"/>
        <v>1</v>
      </c>
      <c r="S5311" s="3">
        <v>5</v>
      </c>
      <c r="T5311" s="3">
        <f>IF(AND(H5311&lt;5,S5311&gt;=VLOOKUP(A5311,anni!$A$1:$O$32,6,0)),1,0)</f>
        <v>0</v>
      </c>
    </row>
    <row r="5312" spans="1:20" x14ac:dyDescent="0.3">
      <c r="A5312" s="3">
        <v>1999</v>
      </c>
      <c r="B5312" s="3">
        <v>223</v>
      </c>
      <c r="C5312" s="3" t="s">
        <v>50</v>
      </c>
      <c r="D5312" s="3" t="s">
        <v>51</v>
      </c>
      <c r="E5312" s="3" t="s">
        <v>51</v>
      </c>
      <c r="F5312" s="3">
        <v>3760</v>
      </c>
      <c r="G5312" s="3">
        <f t="shared" si="249"/>
        <v>1999</v>
      </c>
      <c r="H5312" s="4">
        <v>3</v>
      </c>
      <c r="I5312" s="3" t="s">
        <v>36</v>
      </c>
      <c r="J5312" s="3">
        <v>7</v>
      </c>
      <c r="K5312" s="3">
        <v>5</v>
      </c>
      <c r="L5312" s="3">
        <v>0</v>
      </c>
      <c r="M5312" s="3">
        <v>7</v>
      </c>
      <c r="N5312" s="3">
        <v>3</v>
      </c>
      <c r="O5312" s="3">
        <v>3</v>
      </c>
      <c r="P5312" s="3">
        <f t="shared" si="251"/>
        <v>35</v>
      </c>
      <c r="Q5312" s="3">
        <v>46</v>
      </c>
      <c r="R5312" s="3">
        <f t="shared" si="250"/>
        <v>2</v>
      </c>
      <c r="S5312" s="3">
        <v>25</v>
      </c>
      <c r="T5312" s="3">
        <f>IF(AND(H5312&lt;5,S5312&gt;=VLOOKUP(A5312,anni!$A$1:$O$32,6,0)),1,0)</f>
        <v>0</v>
      </c>
    </row>
    <row r="5313" spans="1:20" x14ac:dyDescent="0.3">
      <c r="A5313" s="3">
        <v>1999</v>
      </c>
      <c r="B5313" s="3">
        <v>224</v>
      </c>
      <c r="C5313" s="3" t="s">
        <v>101</v>
      </c>
      <c r="D5313" s="3" t="s">
        <v>116</v>
      </c>
      <c r="E5313" s="3" t="s">
        <v>116</v>
      </c>
      <c r="F5313" s="3">
        <v>3626</v>
      </c>
      <c r="G5313" s="3">
        <f t="shared" si="249"/>
        <v>1999</v>
      </c>
      <c r="H5313" s="4">
        <v>5</v>
      </c>
      <c r="I5313" s="3" t="s">
        <v>36</v>
      </c>
      <c r="J5313" s="3">
        <v>7</v>
      </c>
      <c r="K5313" s="3">
        <v>0</v>
      </c>
      <c r="L5313" s="3">
        <v>4</v>
      </c>
      <c r="M5313" s="3">
        <v>0</v>
      </c>
      <c r="N5313" s="3">
        <v>0</v>
      </c>
      <c r="O5313" s="3">
        <v>1</v>
      </c>
      <c r="P5313" s="3">
        <f t="shared" si="251"/>
        <v>12</v>
      </c>
      <c r="Q5313" s="3">
        <v>190</v>
      </c>
      <c r="R5313" s="3">
        <f t="shared" si="250"/>
        <v>1</v>
      </c>
      <c r="S5313" s="3">
        <v>12</v>
      </c>
      <c r="T5313" s="3">
        <f>IF(AND(H5313&lt;5,S5313&gt;=VLOOKUP(A5313,anni!$A$1:$O$32,6,0)),1,0)</f>
        <v>0</v>
      </c>
    </row>
    <row r="5314" spans="1:20" x14ac:dyDescent="0.3">
      <c r="A5314" s="3">
        <v>1999</v>
      </c>
      <c r="B5314" s="3">
        <v>225</v>
      </c>
      <c r="C5314" s="3" t="s">
        <v>69</v>
      </c>
      <c r="D5314" s="3" t="s">
        <v>89</v>
      </c>
      <c r="E5314" s="3" t="s">
        <v>89</v>
      </c>
      <c r="F5314" s="3">
        <v>3761</v>
      </c>
      <c r="G5314" s="3">
        <f t="shared" ref="G5314:G5377" si="252">A5314</f>
        <v>1999</v>
      </c>
      <c r="H5314" s="4">
        <v>3</v>
      </c>
      <c r="I5314" s="3" t="s">
        <v>36</v>
      </c>
      <c r="J5314" s="3">
        <v>0</v>
      </c>
      <c r="K5314" s="3">
        <v>0</v>
      </c>
      <c r="L5314" s="3">
        <v>0</v>
      </c>
      <c r="M5314" s="3">
        <v>0</v>
      </c>
      <c r="N5314" s="3">
        <v>0</v>
      </c>
      <c r="O5314" s="3">
        <v>1</v>
      </c>
      <c r="P5314" s="3">
        <f t="shared" si="251"/>
        <v>1.4</v>
      </c>
      <c r="Q5314" s="3">
        <v>291</v>
      </c>
      <c r="R5314" s="3">
        <f t="shared" si="250"/>
        <v>1</v>
      </c>
      <c r="S5314" s="3">
        <v>1</v>
      </c>
      <c r="T5314" s="3">
        <f>IF(AND(H5314&lt;5,S5314&gt;=VLOOKUP(A5314,anni!$A$1:$O$32,6,0)),1,0)</f>
        <v>0</v>
      </c>
    </row>
    <row r="5315" spans="1:20" x14ac:dyDescent="0.3">
      <c r="A5315" s="3">
        <v>1999</v>
      </c>
      <c r="B5315" s="3">
        <v>226</v>
      </c>
      <c r="C5315" s="3" t="s">
        <v>69</v>
      </c>
      <c r="D5315" s="3" t="s">
        <v>72</v>
      </c>
      <c r="E5315" s="3" t="s">
        <v>72</v>
      </c>
      <c r="F5315" s="3">
        <v>3627</v>
      </c>
      <c r="G5315" s="3">
        <f t="shared" si="252"/>
        <v>1999</v>
      </c>
      <c r="H5315" s="4">
        <v>5</v>
      </c>
      <c r="I5315" s="3" t="s">
        <v>36</v>
      </c>
      <c r="J5315" s="3">
        <v>5</v>
      </c>
      <c r="K5315" s="3">
        <v>2</v>
      </c>
      <c r="L5315" s="3">
        <v>4</v>
      </c>
      <c r="M5315" s="3">
        <v>0</v>
      </c>
      <c r="N5315" s="3">
        <v>1</v>
      </c>
      <c r="O5315" s="3">
        <v>1</v>
      </c>
      <c r="P5315" s="3">
        <f t="shared" si="251"/>
        <v>13</v>
      </c>
      <c r="Q5315" s="3">
        <v>178</v>
      </c>
      <c r="R5315" s="3">
        <f t="shared" si="250"/>
        <v>1</v>
      </c>
      <c r="S5315" s="3">
        <v>13</v>
      </c>
      <c r="T5315" s="3">
        <f>IF(AND(H5315&lt;5,S5315&gt;=VLOOKUP(A5315,anni!$A$1:$O$32,6,0)),1,0)</f>
        <v>0</v>
      </c>
    </row>
    <row r="5316" spans="1:20" x14ac:dyDescent="0.3">
      <c r="A5316" s="3">
        <v>1999</v>
      </c>
      <c r="B5316" s="3">
        <v>227</v>
      </c>
      <c r="C5316" s="3" t="s">
        <v>50</v>
      </c>
      <c r="D5316" s="3" t="s">
        <v>51</v>
      </c>
      <c r="E5316" s="3" t="s">
        <v>51</v>
      </c>
      <c r="F5316" s="3">
        <v>3628</v>
      </c>
      <c r="G5316" s="3">
        <f t="shared" si="252"/>
        <v>1999</v>
      </c>
      <c r="H5316" s="4">
        <v>5</v>
      </c>
      <c r="I5316" s="3" t="s">
        <v>36</v>
      </c>
      <c r="J5316" s="3">
        <v>0</v>
      </c>
      <c r="K5316" s="3">
        <v>0</v>
      </c>
      <c r="L5316" s="3">
        <v>0</v>
      </c>
      <c r="M5316" s="3">
        <v>0</v>
      </c>
      <c r="N5316" s="3">
        <v>0</v>
      </c>
      <c r="O5316" s="3">
        <v>1</v>
      </c>
      <c r="P5316" s="3">
        <f t="shared" si="251"/>
        <v>1</v>
      </c>
      <c r="Q5316" s="3">
        <v>291</v>
      </c>
      <c r="R5316" s="3">
        <f t="shared" si="250"/>
        <v>1</v>
      </c>
      <c r="S5316" s="3">
        <v>1</v>
      </c>
      <c r="T5316" s="3">
        <f>IF(AND(H5316&lt;5,S5316&gt;=VLOOKUP(A5316,anni!$A$1:$O$32,6,0)),1,0)</f>
        <v>0</v>
      </c>
    </row>
    <row r="5317" spans="1:20" x14ac:dyDescent="0.3">
      <c r="A5317" s="3">
        <v>1999</v>
      </c>
      <c r="B5317" s="3">
        <v>228</v>
      </c>
      <c r="C5317" s="3" t="s">
        <v>101</v>
      </c>
      <c r="D5317" s="3" t="s">
        <v>117</v>
      </c>
      <c r="E5317" s="3" t="s">
        <v>117</v>
      </c>
      <c r="F5317" s="3">
        <v>3708</v>
      </c>
      <c r="G5317" s="3">
        <f t="shared" si="252"/>
        <v>1999</v>
      </c>
      <c r="H5317" s="4">
        <v>4</v>
      </c>
      <c r="I5317" s="3" t="s">
        <v>36</v>
      </c>
      <c r="J5317" s="3">
        <v>7</v>
      </c>
      <c r="K5317" s="3">
        <v>1</v>
      </c>
      <c r="L5317" s="3">
        <v>3</v>
      </c>
      <c r="M5317" s="3">
        <v>0</v>
      </c>
      <c r="N5317" s="3">
        <v>0</v>
      </c>
      <c r="O5317" s="3">
        <v>1</v>
      </c>
      <c r="P5317" s="3">
        <f t="shared" si="251"/>
        <v>14.399999999999999</v>
      </c>
      <c r="Q5317" s="3">
        <v>190</v>
      </c>
      <c r="R5317" s="3">
        <f t="shared" si="250"/>
        <v>2</v>
      </c>
      <c r="S5317" s="3">
        <v>12</v>
      </c>
      <c r="T5317" s="3">
        <f>IF(AND(H5317&lt;5,S5317&gt;=VLOOKUP(A5317,anni!$A$1:$O$32,6,0)),1,0)</f>
        <v>0</v>
      </c>
    </row>
    <row r="5318" spans="1:20" x14ac:dyDescent="0.3">
      <c r="A5318" s="3">
        <v>1999</v>
      </c>
      <c r="B5318" s="3">
        <v>229</v>
      </c>
      <c r="C5318" s="3" t="s">
        <v>45</v>
      </c>
      <c r="D5318" s="3" t="s">
        <v>49</v>
      </c>
      <c r="E5318" s="3" t="s">
        <v>49</v>
      </c>
      <c r="F5318" s="3">
        <v>3709</v>
      </c>
      <c r="G5318" s="3">
        <f t="shared" si="252"/>
        <v>1999</v>
      </c>
      <c r="H5318" s="4">
        <v>4</v>
      </c>
      <c r="I5318" s="3" t="s">
        <v>36</v>
      </c>
      <c r="J5318" s="3">
        <v>5</v>
      </c>
      <c r="K5318" s="3">
        <v>0</v>
      </c>
      <c r="L5318" s="3">
        <v>0</v>
      </c>
      <c r="M5318" s="3">
        <v>7</v>
      </c>
      <c r="N5318" s="3">
        <v>4</v>
      </c>
      <c r="O5318" s="3">
        <v>1</v>
      </c>
      <c r="P5318" s="3">
        <f t="shared" si="251"/>
        <v>20.399999999999999</v>
      </c>
      <c r="Q5318" s="3">
        <v>131</v>
      </c>
      <c r="R5318" s="3">
        <f t="shared" si="250"/>
        <v>2</v>
      </c>
      <c r="S5318" s="3">
        <v>17</v>
      </c>
      <c r="T5318" s="3">
        <f>IF(AND(H5318&lt;5,S5318&gt;=VLOOKUP(A5318,anni!$A$1:$O$32,6,0)),1,0)</f>
        <v>0</v>
      </c>
    </row>
    <row r="5319" spans="1:20" x14ac:dyDescent="0.3">
      <c r="A5319" s="3">
        <v>1999</v>
      </c>
      <c r="B5319" s="3">
        <v>230</v>
      </c>
      <c r="C5319" s="3" t="s">
        <v>29</v>
      </c>
      <c r="D5319" s="3" t="s">
        <v>129</v>
      </c>
      <c r="E5319" s="3" t="s">
        <v>129</v>
      </c>
      <c r="F5319" s="3">
        <v>3484</v>
      </c>
      <c r="G5319" s="3">
        <f t="shared" si="252"/>
        <v>1999</v>
      </c>
      <c r="H5319" s="4">
        <v>5</v>
      </c>
      <c r="I5319" s="3" t="s">
        <v>36</v>
      </c>
      <c r="J5319" s="3">
        <v>5</v>
      </c>
      <c r="K5319" s="3">
        <v>0</v>
      </c>
      <c r="L5319" s="3">
        <v>6</v>
      </c>
      <c r="M5319" s="3">
        <v>0</v>
      </c>
      <c r="N5319" s="3">
        <v>1</v>
      </c>
      <c r="O5319" s="3">
        <v>1</v>
      </c>
      <c r="P5319" s="3">
        <f t="shared" si="251"/>
        <v>13</v>
      </c>
      <c r="Q5319" s="3">
        <v>178</v>
      </c>
      <c r="R5319" s="3">
        <f t="shared" si="250"/>
        <v>2</v>
      </c>
      <c r="S5319" s="3">
        <v>13</v>
      </c>
      <c r="T5319" s="3">
        <f>IF(AND(H5319&lt;5,S5319&gt;=VLOOKUP(A5319,anni!$A$1:$O$32,6,0)),1,0)</f>
        <v>0</v>
      </c>
    </row>
    <row r="5320" spans="1:20" x14ac:dyDescent="0.3">
      <c r="A5320" s="3">
        <v>1999</v>
      </c>
      <c r="B5320" s="3">
        <v>231</v>
      </c>
      <c r="C5320" s="3" t="s">
        <v>29</v>
      </c>
      <c r="D5320" s="3" t="s">
        <v>75</v>
      </c>
      <c r="E5320" s="3" t="s">
        <v>75</v>
      </c>
      <c r="F5320" s="3">
        <v>3710</v>
      </c>
      <c r="G5320" s="3">
        <f t="shared" si="252"/>
        <v>1999</v>
      </c>
      <c r="H5320" s="4">
        <v>4</v>
      </c>
      <c r="I5320" s="3" t="s">
        <v>36</v>
      </c>
      <c r="J5320" s="3">
        <v>7</v>
      </c>
      <c r="K5320" s="3">
        <v>0</v>
      </c>
      <c r="L5320" s="3">
        <v>0</v>
      </c>
      <c r="M5320" s="3">
        <v>7</v>
      </c>
      <c r="N5320" s="3">
        <v>0</v>
      </c>
      <c r="O5320" s="3">
        <v>2</v>
      </c>
      <c r="P5320" s="3">
        <f t="shared" si="251"/>
        <v>19.2</v>
      </c>
      <c r="Q5320" s="3">
        <v>141</v>
      </c>
      <c r="R5320" s="3">
        <f t="shared" si="250"/>
        <v>2</v>
      </c>
      <c r="S5320" s="3">
        <v>16</v>
      </c>
      <c r="T5320" s="3">
        <f>IF(AND(H5320&lt;5,S5320&gt;=VLOOKUP(A5320,anni!$A$1:$O$32,6,0)),1,0)</f>
        <v>0</v>
      </c>
    </row>
    <row r="5321" spans="1:20" x14ac:dyDescent="0.3">
      <c r="A5321" s="3">
        <v>1999</v>
      </c>
      <c r="B5321" s="3">
        <v>232</v>
      </c>
      <c r="C5321" s="3" t="s">
        <v>53</v>
      </c>
      <c r="D5321" s="3" t="s">
        <v>54</v>
      </c>
      <c r="E5321" s="3" t="s">
        <v>54</v>
      </c>
      <c r="F5321" s="3">
        <v>3711</v>
      </c>
      <c r="G5321" s="3">
        <f t="shared" si="252"/>
        <v>1999</v>
      </c>
      <c r="H5321" s="4">
        <v>4</v>
      </c>
      <c r="I5321" s="3" t="s">
        <v>36</v>
      </c>
      <c r="J5321" s="3">
        <v>7</v>
      </c>
      <c r="K5321" s="3">
        <v>0</v>
      </c>
      <c r="L5321" s="3">
        <v>2</v>
      </c>
      <c r="M5321" s="3">
        <v>7</v>
      </c>
      <c r="N5321" s="3">
        <v>0</v>
      </c>
      <c r="O5321" s="3">
        <v>1</v>
      </c>
      <c r="P5321" s="3">
        <f t="shared" si="251"/>
        <v>20.399999999999999</v>
      </c>
      <c r="Q5321" s="3">
        <v>131</v>
      </c>
      <c r="R5321" s="3">
        <f t="shared" si="250"/>
        <v>1</v>
      </c>
      <c r="S5321" s="3">
        <v>17</v>
      </c>
      <c r="T5321" s="3">
        <f>IF(AND(H5321&lt;5,S5321&gt;=VLOOKUP(A5321,anni!$A$1:$O$32,6,0)),1,0)</f>
        <v>0</v>
      </c>
    </row>
    <row r="5322" spans="1:20" x14ac:dyDescent="0.3">
      <c r="A5322" s="3">
        <v>1999</v>
      </c>
      <c r="B5322" s="3">
        <v>233</v>
      </c>
      <c r="C5322" s="3" t="s">
        <v>45</v>
      </c>
      <c r="D5322" s="3" t="s">
        <v>74</v>
      </c>
      <c r="E5322" s="3" t="s">
        <v>74</v>
      </c>
      <c r="F5322" s="3">
        <v>3762</v>
      </c>
      <c r="G5322" s="3">
        <f t="shared" si="252"/>
        <v>1999</v>
      </c>
      <c r="H5322" s="4">
        <v>3</v>
      </c>
      <c r="I5322" s="3" t="s">
        <v>36</v>
      </c>
      <c r="J5322" s="3">
        <v>5</v>
      </c>
      <c r="K5322" s="3">
        <v>0</v>
      </c>
      <c r="L5322" s="3">
        <v>6</v>
      </c>
      <c r="M5322" s="3">
        <v>7</v>
      </c>
      <c r="N5322" s="3">
        <v>2</v>
      </c>
      <c r="O5322" s="3">
        <v>0</v>
      </c>
      <c r="P5322" s="3">
        <f t="shared" si="251"/>
        <v>28</v>
      </c>
      <c r="Q5322" s="3">
        <v>95</v>
      </c>
      <c r="R5322" s="3">
        <f t="shared" si="250"/>
        <v>1</v>
      </c>
      <c r="S5322" s="3">
        <v>20</v>
      </c>
      <c r="T5322" s="3">
        <f>IF(AND(H5322&lt;5,S5322&gt;=VLOOKUP(A5322,anni!$A$1:$O$32,6,0)),1,0)</f>
        <v>0</v>
      </c>
    </row>
    <row r="5323" spans="1:20" x14ac:dyDescent="0.3">
      <c r="A5323" s="3">
        <v>1999</v>
      </c>
      <c r="B5323" s="3">
        <v>234</v>
      </c>
      <c r="C5323" s="3" t="s">
        <v>69</v>
      </c>
      <c r="D5323" s="3" t="s">
        <v>76</v>
      </c>
      <c r="E5323" s="3" t="s">
        <v>76</v>
      </c>
      <c r="F5323" s="3">
        <v>3763</v>
      </c>
      <c r="G5323" s="3">
        <f t="shared" si="252"/>
        <v>1999</v>
      </c>
      <c r="H5323" s="4">
        <v>3</v>
      </c>
      <c r="I5323" s="3" t="s">
        <v>36</v>
      </c>
      <c r="J5323" s="3">
        <v>7</v>
      </c>
      <c r="K5323" s="3">
        <v>7</v>
      </c>
      <c r="L5323" s="3">
        <v>6</v>
      </c>
      <c r="M5323" s="3">
        <v>7</v>
      </c>
      <c r="N5323" s="3">
        <v>0</v>
      </c>
      <c r="O5323" s="3">
        <v>1</v>
      </c>
      <c r="P5323" s="3">
        <f t="shared" si="251"/>
        <v>39.199999999999996</v>
      </c>
      <c r="Q5323" s="3">
        <v>24</v>
      </c>
      <c r="R5323" s="3">
        <f t="shared" si="250"/>
        <v>1</v>
      </c>
      <c r="S5323" s="3">
        <v>28</v>
      </c>
      <c r="T5323" s="3">
        <f>IF(AND(H5323&lt;5,S5323&gt;=VLOOKUP(A5323,anni!$A$1:$O$32,6,0)),1,0)</f>
        <v>0</v>
      </c>
    </row>
    <row r="5324" spans="1:20" x14ac:dyDescent="0.3">
      <c r="A5324" s="3">
        <v>1999</v>
      </c>
      <c r="B5324" s="3">
        <v>235</v>
      </c>
      <c r="C5324" s="3" t="s">
        <v>43</v>
      </c>
      <c r="D5324" s="3" t="s">
        <v>92</v>
      </c>
      <c r="E5324" s="3" t="s">
        <v>92</v>
      </c>
      <c r="F5324" s="3">
        <v>3712</v>
      </c>
      <c r="G5324" s="3">
        <f t="shared" si="252"/>
        <v>1999</v>
      </c>
      <c r="H5324" s="4">
        <v>4</v>
      </c>
      <c r="I5324" s="3" t="s">
        <v>36</v>
      </c>
      <c r="J5324" s="3">
        <v>7</v>
      </c>
      <c r="K5324" s="3">
        <v>0</v>
      </c>
      <c r="L5324" s="3">
        <v>3</v>
      </c>
      <c r="M5324" s="3">
        <v>7</v>
      </c>
      <c r="N5324" s="3">
        <v>0</v>
      </c>
      <c r="O5324" s="3">
        <v>7</v>
      </c>
      <c r="P5324" s="3">
        <f t="shared" si="251"/>
        <v>28.799999999999997</v>
      </c>
      <c r="Q5324" s="3">
        <v>54</v>
      </c>
      <c r="R5324" s="3">
        <f t="shared" si="250"/>
        <v>2</v>
      </c>
      <c r="S5324" s="3">
        <v>24</v>
      </c>
      <c r="T5324" s="3">
        <f>IF(AND(H5324&lt;5,S5324&gt;=VLOOKUP(A5324,anni!$A$1:$O$32,6,0)),1,0)</f>
        <v>0</v>
      </c>
    </row>
    <row r="5325" spans="1:20" x14ac:dyDescent="0.3">
      <c r="A5325" s="3">
        <v>1999</v>
      </c>
      <c r="B5325" s="3">
        <v>236</v>
      </c>
      <c r="C5325" s="3" t="s">
        <v>69</v>
      </c>
      <c r="D5325" s="3" t="s">
        <v>119</v>
      </c>
      <c r="E5325" s="3" t="s">
        <v>119</v>
      </c>
      <c r="F5325" s="3">
        <v>3713</v>
      </c>
      <c r="G5325" s="3">
        <f t="shared" si="252"/>
        <v>1999</v>
      </c>
      <c r="H5325" s="4">
        <v>4</v>
      </c>
      <c r="I5325" s="3" t="s">
        <v>36</v>
      </c>
      <c r="J5325" s="3">
        <v>7</v>
      </c>
      <c r="K5325" s="3">
        <v>0</v>
      </c>
      <c r="L5325" s="3">
        <v>4</v>
      </c>
      <c r="M5325" s="3">
        <v>0</v>
      </c>
      <c r="N5325" s="3">
        <v>0</v>
      </c>
      <c r="O5325" s="3">
        <v>0</v>
      </c>
      <c r="P5325" s="3">
        <f t="shared" si="251"/>
        <v>13.2</v>
      </c>
      <c r="Q5325" s="3">
        <v>208</v>
      </c>
      <c r="R5325" s="3">
        <f t="shared" si="250"/>
        <v>2</v>
      </c>
      <c r="S5325" s="3">
        <v>11</v>
      </c>
      <c r="T5325" s="3">
        <f>IF(AND(H5325&lt;5,S5325&gt;=VLOOKUP(A5325,anni!$A$1:$O$32,6,0)),1,0)</f>
        <v>0</v>
      </c>
    </row>
    <row r="5326" spans="1:20" x14ac:dyDescent="0.3">
      <c r="A5326" s="3">
        <v>1999</v>
      </c>
      <c r="B5326" s="3">
        <v>237</v>
      </c>
      <c r="C5326" s="3" t="s">
        <v>43</v>
      </c>
      <c r="D5326" s="3" t="s">
        <v>58</v>
      </c>
      <c r="E5326" s="3" t="s">
        <v>58</v>
      </c>
      <c r="F5326" s="3">
        <v>3764</v>
      </c>
      <c r="G5326" s="3">
        <f t="shared" si="252"/>
        <v>1999</v>
      </c>
      <c r="H5326" s="4">
        <v>3</v>
      </c>
      <c r="I5326" s="3" t="s">
        <v>36</v>
      </c>
      <c r="J5326" s="3">
        <v>6</v>
      </c>
      <c r="K5326" s="3">
        <v>5</v>
      </c>
      <c r="L5326" s="3">
        <v>4</v>
      </c>
      <c r="M5326" s="3">
        <v>7</v>
      </c>
      <c r="N5326" s="3">
        <v>0</v>
      </c>
      <c r="O5326" s="3">
        <v>1</v>
      </c>
      <c r="P5326" s="3">
        <f t="shared" si="251"/>
        <v>32.199999999999996</v>
      </c>
      <c r="Q5326" s="3">
        <v>60</v>
      </c>
      <c r="R5326" s="3">
        <f t="shared" si="250"/>
        <v>1</v>
      </c>
      <c r="S5326" s="3">
        <v>23</v>
      </c>
      <c r="T5326" s="3">
        <f>IF(AND(H5326&lt;5,S5326&gt;=VLOOKUP(A5326,anni!$A$1:$O$32,6,0)),1,0)</f>
        <v>0</v>
      </c>
    </row>
    <row r="5327" spans="1:20" x14ac:dyDescent="0.3">
      <c r="A5327" s="3">
        <v>1999</v>
      </c>
      <c r="B5327" s="3">
        <v>238</v>
      </c>
      <c r="C5327" s="3" t="s">
        <v>56</v>
      </c>
      <c r="D5327" s="3" t="s">
        <v>93</v>
      </c>
      <c r="E5327" s="3" t="s">
        <v>93</v>
      </c>
      <c r="F5327" s="3">
        <v>3765</v>
      </c>
      <c r="G5327" s="3">
        <f t="shared" si="252"/>
        <v>1999</v>
      </c>
      <c r="H5327" s="4">
        <v>3</v>
      </c>
      <c r="I5327" s="3" t="s">
        <v>36</v>
      </c>
      <c r="J5327" s="3">
        <v>7</v>
      </c>
      <c r="K5327" s="3">
        <v>0</v>
      </c>
      <c r="L5327" s="3">
        <v>7</v>
      </c>
      <c r="M5327" s="3">
        <v>0</v>
      </c>
      <c r="N5327" s="3">
        <v>0</v>
      </c>
      <c r="O5327" s="3">
        <v>0</v>
      </c>
      <c r="P5327" s="3">
        <f t="shared" si="251"/>
        <v>19.599999999999998</v>
      </c>
      <c r="Q5327" s="3">
        <v>163</v>
      </c>
      <c r="R5327" s="3">
        <f t="shared" si="250"/>
        <v>1</v>
      </c>
      <c r="S5327" s="3">
        <v>14</v>
      </c>
      <c r="T5327" s="3">
        <f>IF(AND(H5327&lt;5,S5327&gt;=VLOOKUP(A5327,anni!$A$1:$O$32,6,0)),1,0)</f>
        <v>0</v>
      </c>
    </row>
    <row r="5328" spans="1:20" x14ac:dyDescent="0.3">
      <c r="A5328" s="3">
        <v>1999</v>
      </c>
      <c r="B5328" s="3">
        <v>239</v>
      </c>
      <c r="C5328" s="3" t="s">
        <v>45</v>
      </c>
      <c r="D5328" s="3" t="s">
        <v>136</v>
      </c>
      <c r="E5328" s="3" t="s">
        <v>136</v>
      </c>
      <c r="F5328" s="3">
        <v>3488</v>
      </c>
      <c r="G5328" s="3">
        <f t="shared" si="252"/>
        <v>1999</v>
      </c>
      <c r="H5328" s="4">
        <v>5</v>
      </c>
      <c r="I5328" s="3" t="s">
        <v>36</v>
      </c>
      <c r="J5328" s="3">
        <v>7</v>
      </c>
      <c r="K5328" s="3">
        <v>0</v>
      </c>
      <c r="L5328" s="3">
        <v>6</v>
      </c>
      <c r="M5328" s="3">
        <v>0</v>
      </c>
      <c r="N5328" s="3">
        <v>1</v>
      </c>
      <c r="O5328" s="3">
        <v>1</v>
      </c>
      <c r="P5328" s="3">
        <f t="shared" si="251"/>
        <v>15</v>
      </c>
      <c r="Q5328" s="3">
        <v>152</v>
      </c>
      <c r="R5328" s="3">
        <f t="shared" si="250"/>
        <v>2</v>
      </c>
      <c r="S5328" s="3">
        <v>15</v>
      </c>
      <c r="T5328" s="3">
        <f>IF(AND(H5328&lt;5,S5328&gt;=VLOOKUP(A5328,anni!$A$1:$O$32,6,0)),1,0)</f>
        <v>0</v>
      </c>
    </row>
    <row r="5329" spans="1:20" x14ac:dyDescent="0.3">
      <c r="A5329" s="3">
        <v>1999</v>
      </c>
      <c r="B5329" s="3">
        <v>240</v>
      </c>
      <c r="C5329" s="3" t="s">
        <v>37</v>
      </c>
      <c r="D5329" s="3" t="s">
        <v>115</v>
      </c>
      <c r="E5329" s="3" t="s">
        <v>115</v>
      </c>
      <c r="F5329" s="3">
        <v>3714</v>
      </c>
      <c r="G5329" s="3">
        <f t="shared" si="252"/>
        <v>1999</v>
      </c>
      <c r="H5329" s="4">
        <v>4</v>
      </c>
      <c r="I5329" s="3" t="s">
        <v>36</v>
      </c>
      <c r="J5329" s="3">
        <v>1</v>
      </c>
      <c r="K5329" s="3">
        <v>0</v>
      </c>
      <c r="L5329" s="3">
        <v>0</v>
      </c>
      <c r="M5329" s="3">
        <v>0</v>
      </c>
      <c r="N5329" s="3">
        <v>0</v>
      </c>
      <c r="O5329" s="3">
        <v>0</v>
      </c>
      <c r="P5329" s="3">
        <f t="shared" si="251"/>
        <v>1.2</v>
      </c>
      <c r="Q5329" s="3">
        <v>291</v>
      </c>
      <c r="R5329" s="3">
        <f t="shared" si="250"/>
        <v>1</v>
      </c>
      <c r="S5329" s="3">
        <v>1</v>
      </c>
      <c r="T5329" s="3">
        <f>IF(AND(H5329&lt;5,S5329&gt;=VLOOKUP(A5329,anni!$A$1:$O$32,6,0)),1,0)</f>
        <v>0</v>
      </c>
    </row>
    <row r="5330" spans="1:20" x14ac:dyDescent="0.3">
      <c r="A5330" s="3">
        <v>1999</v>
      </c>
      <c r="B5330" s="3">
        <v>241</v>
      </c>
      <c r="C5330" s="3" t="s">
        <v>45</v>
      </c>
      <c r="D5330" s="3" t="s">
        <v>68</v>
      </c>
      <c r="E5330" s="3" t="s">
        <v>68</v>
      </c>
      <c r="F5330" s="3">
        <v>3629</v>
      </c>
      <c r="G5330" s="3">
        <f t="shared" si="252"/>
        <v>1999</v>
      </c>
      <c r="H5330" s="4">
        <v>5</v>
      </c>
      <c r="I5330" s="3" t="s">
        <v>36</v>
      </c>
      <c r="J5330" s="3">
        <v>7</v>
      </c>
      <c r="K5330" s="3">
        <v>7</v>
      </c>
      <c r="L5330" s="3">
        <v>2</v>
      </c>
      <c r="M5330" s="3">
        <v>7</v>
      </c>
      <c r="N5330" s="3">
        <v>0</v>
      </c>
      <c r="O5330" s="3">
        <v>0</v>
      </c>
      <c r="P5330" s="3">
        <f t="shared" si="251"/>
        <v>23</v>
      </c>
      <c r="Q5330" s="3">
        <v>60</v>
      </c>
      <c r="R5330" s="3">
        <f t="shared" si="250"/>
        <v>1</v>
      </c>
      <c r="S5330" s="3">
        <v>23</v>
      </c>
      <c r="T5330" s="3">
        <f>IF(AND(H5330&lt;5,S5330&gt;=VLOOKUP(A5330,anni!$A$1:$O$32,6,0)),1,0)</f>
        <v>0</v>
      </c>
    </row>
    <row r="5331" spans="1:20" x14ac:dyDescent="0.3">
      <c r="A5331" s="3">
        <v>1999</v>
      </c>
      <c r="B5331" s="3">
        <v>242</v>
      </c>
      <c r="C5331" s="3" t="s">
        <v>37</v>
      </c>
      <c r="D5331" s="3" t="s">
        <v>38</v>
      </c>
      <c r="E5331" s="3" t="s">
        <v>38</v>
      </c>
      <c r="F5331" s="3">
        <v>3630</v>
      </c>
      <c r="G5331" s="3">
        <f t="shared" si="252"/>
        <v>1999</v>
      </c>
      <c r="H5331" s="4">
        <v>5</v>
      </c>
      <c r="I5331" s="3" t="s">
        <v>36</v>
      </c>
      <c r="J5331" s="3">
        <v>7</v>
      </c>
      <c r="K5331" s="3">
        <v>0</v>
      </c>
      <c r="L5331" s="3">
        <v>0</v>
      </c>
      <c r="M5331" s="3">
        <v>0</v>
      </c>
      <c r="N5331" s="3">
        <v>0</v>
      </c>
      <c r="O5331" s="3">
        <v>1</v>
      </c>
      <c r="P5331" s="3">
        <f t="shared" si="251"/>
        <v>8</v>
      </c>
      <c r="Q5331" s="3">
        <v>238</v>
      </c>
      <c r="R5331" s="3">
        <f t="shared" si="250"/>
        <v>1</v>
      </c>
      <c r="S5331" s="3">
        <v>8</v>
      </c>
      <c r="T5331" s="3">
        <f>IF(AND(H5331&lt;5,S5331&gt;=VLOOKUP(A5331,anni!$A$1:$O$32,6,0)),1,0)</f>
        <v>0</v>
      </c>
    </row>
    <row r="5332" spans="1:20" x14ac:dyDescent="0.3">
      <c r="A5332" s="3">
        <v>1999</v>
      </c>
      <c r="B5332" s="3">
        <v>243</v>
      </c>
      <c r="C5332" s="3" t="s">
        <v>45</v>
      </c>
      <c r="D5332" s="3" t="s">
        <v>49</v>
      </c>
      <c r="E5332" s="3" t="s">
        <v>49</v>
      </c>
      <c r="F5332" s="3">
        <v>3631</v>
      </c>
      <c r="G5332" s="3">
        <f t="shared" si="252"/>
        <v>1999</v>
      </c>
      <c r="H5332" s="4">
        <v>5</v>
      </c>
      <c r="I5332" s="3" t="s">
        <v>36</v>
      </c>
      <c r="J5332" s="3">
        <v>7</v>
      </c>
      <c r="K5332" s="3">
        <v>4</v>
      </c>
      <c r="L5332" s="3">
        <v>0</v>
      </c>
      <c r="M5332" s="3">
        <v>7</v>
      </c>
      <c r="N5332" s="3">
        <v>0</v>
      </c>
      <c r="O5332" s="3">
        <v>0</v>
      </c>
      <c r="P5332" s="3">
        <f t="shared" si="251"/>
        <v>18</v>
      </c>
      <c r="Q5332" s="3">
        <v>121</v>
      </c>
      <c r="R5332" s="3">
        <f t="shared" si="250"/>
        <v>1</v>
      </c>
      <c r="S5332" s="3">
        <v>18</v>
      </c>
      <c r="T5332" s="3">
        <f>IF(AND(H5332&lt;5,S5332&gt;=VLOOKUP(A5332,anni!$A$1:$O$32,6,0)),1,0)</f>
        <v>0</v>
      </c>
    </row>
    <row r="5333" spans="1:20" x14ac:dyDescent="0.3">
      <c r="A5333" s="3">
        <v>1999</v>
      </c>
      <c r="B5333" s="3">
        <v>244</v>
      </c>
      <c r="C5333" s="3" t="s">
        <v>101</v>
      </c>
      <c r="D5333" s="3" t="s">
        <v>116</v>
      </c>
      <c r="E5333" s="3" t="s">
        <v>116</v>
      </c>
      <c r="F5333" s="3">
        <v>3632</v>
      </c>
      <c r="G5333" s="3">
        <f t="shared" si="252"/>
        <v>1999</v>
      </c>
      <c r="H5333" s="4">
        <v>5</v>
      </c>
      <c r="I5333" s="3" t="s">
        <v>36</v>
      </c>
      <c r="J5333" s="3">
        <v>7</v>
      </c>
      <c r="K5333" s="3">
        <v>4</v>
      </c>
      <c r="L5333" s="3">
        <v>3</v>
      </c>
      <c r="M5333" s="3">
        <v>7</v>
      </c>
      <c r="N5333" s="3">
        <v>0</v>
      </c>
      <c r="O5333" s="3">
        <v>1</v>
      </c>
      <c r="P5333" s="3">
        <f t="shared" si="251"/>
        <v>22</v>
      </c>
      <c r="Q5333" s="3">
        <v>67</v>
      </c>
      <c r="R5333" s="3">
        <f t="shared" si="250"/>
        <v>1</v>
      </c>
      <c r="S5333" s="3">
        <v>22</v>
      </c>
      <c r="T5333" s="3">
        <f>IF(AND(H5333&lt;5,S5333&gt;=VLOOKUP(A5333,anni!$A$1:$O$32,6,0)),1,0)</f>
        <v>0</v>
      </c>
    </row>
    <row r="5334" spans="1:20" x14ac:dyDescent="0.3">
      <c r="A5334" s="3">
        <v>1999</v>
      </c>
      <c r="B5334" s="3">
        <v>245</v>
      </c>
      <c r="C5334" s="3" t="s">
        <v>34</v>
      </c>
      <c r="D5334" s="3" t="s">
        <v>41</v>
      </c>
      <c r="E5334" s="3" t="s">
        <v>41</v>
      </c>
      <c r="F5334" s="3">
        <v>3766</v>
      </c>
      <c r="G5334" s="3">
        <f t="shared" si="252"/>
        <v>1999</v>
      </c>
      <c r="H5334" s="4">
        <v>3</v>
      </c>
      <c r="I5334" s="3" t="s">
        <v>36</v>
      </c>
      <c r="J5334" s="3">
        <v>4</v>
      </c>
      <c r="K5334" s="3">
        <v>0</v>
      </c>
      <c r="L5334" s="3">
        <v>3</v>
      </c>
      <c r="M5334" s="3">
        <v>0</v>
      </c>
      <c r="N5334" s="3">
        <v>0</v>
      </c>
      <c r="O5334" s="3">
        <v>1</v>
      </c>
      <c r="P5334" s="3">
        <f t="shared" si="251"/>
        <v>11.2</v>
      </c>
      <c r="Q5334" s="3">
        <v>238</v>
      </c>
      <c r="R5334" s="3">
        <f t="shared" si="250"/>
        <v>2</v>
      </c>
      <c r="S5334" s="3">
        <v>8</v>
      </c>
      <c r="T5334" s="3">
        <f>IF(AND(H5334&lt;5,S5334&gt;=VLOOKUP(A5334,anni!$A$1:$O$32,6,0)),1,0)</f>
        <v>0</v>
      </c>
    </row>
    <row r="5335" spans="1:20" x14ac:dyDescent="0.3">
      <c r="A5335" s="3">
        <v>1999</v>
      </c>
      <c r="B5335" s="3">
        <v>246</v>
      </c>
      <c r="C5335" s="3" t="s">
        <v>34</v>
      </c>
      <c r="D5335" s="3" t="s">
        <v>64</v>
      </c>
      <c r="E5335" s="3" t="s">
        <v>64</v>
      </c>
      <c r="F5335" s="3">
        <v>3715</v>
      </c>
      <c r="G5335" s="3">
        <f t="shared" si="252"/>
        <v>1999</v>
      </c>
      <c r="H5335" s="4">
        <v>4</v>
      </c>
      <c r="I5335" s="3" t="s">
        <v>36</v>
      </c>
      <c r="J5335" s="3">
        <v>7</v>
      </c>
      <c r="K5335" s="3">
        <v>7</v>
      </c>
      <c r="L5335" s="3">
        <v>6</v>
      </c>
      <c r="M5335" s="3">
        <v>7</v>
      </c>
      <c r="N5335" s="3">
        <v>1</v>
      </c>
      <c r="O5335" s="3">
        <v>1</v>
      </c>
      <c r="P5335" s="3">
        <f t="shared" si="251"/>
        <v>34.799999999999997</v>
      </c>
      <c r="Q5335" s="3">
        <v>20</v>
      </c>
      <c r="R5335" s="3">
        <f t="shared" si="250"/>
        <v>2</v>
      </c>
      <c r="S5335" s="3">
        <v>29</v>
      </c>
      <c r="T5335" s="3">
        <f>IF(AND(H5335&lt;5,S5335&gt;=VLOOKUP(A5335,anni!$A$1:$O$32,6,0)),1,0)</f>
        <v>0</v>
      </c>
    </row>
    <row r="5336" spans="1:20" x14ac:dyDescent="0.3">
      <c r="A5336" s="3">
        <v>1999</v>
      </c>
      <c r="B5336" s="3">
        <v>247</v>
      </c>
      <c r="C5336" s="3" t="s">
        <v>29</v>
      </c>
      <c r="D5336" s="3" t="s">
        <v>75</v>
      </c>
      <c r="E5336" s="3" t="s">
        <v>75</v>
      </c>
      <c r="F5336" s="3">
        <v>3633</v>
      </c>
      <c r="G5336" s="3">
        <f t="shared" si="252"/>
        <v>1999</v>
      </c>
      <c r="H5336" s="4">
        <v>5</v>
      </c>
      <c r="I5336" s="3" t="s">
        <v>36</v>
      </c>
      <c r="J5336" s="3">
        <v>0</v>
      </c>
      <c r="K5336" s="3">
        <v>4</v>
      </c>
      <c r="L5336" s="3">
        <v>0</v>
      </c>
      <c r="M5336" s="3">
        <v>6</v>
      </c>
      <c r="N5336" s="3">
        <v>0</v>
      </c>
      <c r="O5336" s="3">
        <v>1</v>
      </c>
      <c r="P5336" s="3">
        <f t="shared" si="251"/>
        <v>11</v>
      </c>
      <c r="Q5336" s="3">
        <v>208</v>
      </c>
      <c r="R5336" s="3">
        <f t="shared" si="250"/>
        <v>1</v>
      </c>
      <c r="S5336" s="3">
        <v>11</v>
      </c>
      <c r="T5336" s="3">
        <f>IF(AND(H5336&lt;5,S5336&gt;=VLOOKUP(A5336,anni!$A$1:$O$32,6,0)),1,0)</f>
        <v>0</v>
      </c>
    </row>
    <row r="5337" spans="1:20" x14ac:dyDescent="0.3">
      <c r="A5337" s="3">
        <v>1999</v>
      </c>
      <c r="B5337" s="3">
        <v>248</v>
      </c>
      <c r="C5337" s="3" t="s">
        <v>34</v>
      </c>
      <c r="D5337" s="3" t="s">
        <v>41</v>
      </c>
      <c r="E5337" s="3" t="s">
        <v>41</v>
      </c>
      <c r="F5337" s="3">
        <v>3531</v>
      </c>
      <c r="G5337" s="3">
        <f t="shared" si="252"/>
        <v>1999</v>
      </c>
      <c r="H5337" s="4">
        <v>4</v>
      </c>
      <c r="I5337" s="3" t="s">
        <v>36</v>
      </c>
      <c r="J5337" s="3">
        <v>6</v>
      </c>
      <c r="K5337" s="3">
        <v>6</v>
      </c>
      <c r="L5337" s="3">
        <v>6</v>
      </c>
      <c r="M5337" s="3">
        <v>7</v>
      </c>
      <c r="N5337" s="3">
        <v>4</v>
      </c>
      <c r="O5337" s="3">
        <v>2</v>
      </c>
      <c r="P5337" s="3">
        <f t="shared" si="251"/>
        <v>37.199999999999996</v>
      </c>
      <c r="Q5337" s="3">
        <v>15</v>
      </c>
      <c r="R5337" s="3">
        <f t="shared" si="250"/>
        <v>3</v>
      </c>
      <c r="S5337" s="3">
        <v>31</v>
      </c>
      <c r="T5337" s="3">
        <f>IF(AND(H5337&lt;5,S5337&gt;=VLOOKUP(A5337,anni!$A$1:$O$32,6,0)),1,0)</f>
        <v>0</v>
      </c>
    </row>
    <row r="5338" spans="1:20" x14ac:dyDescent="0.3">
      <c r="A5338" s="3">
        <v>1999</v>
      </c>
      <c r="B5338" s="3">
        <v>249</v>
      </c>
      <c r="C5338" s="3" t="s">
        <v>34</v>
      </c>
      <c r="D5338" s="3" t="s">
        <v>41</v>
      </c>
      <c r="E5338" s="3" t="s">
        <v>41</v>
      </c>
      <c r="F5338" s="3">
        <v>3634</v>
      </c>
      <c r="G5338" s="3">
        <f t="shared" si="252"/>
        <v>1999</v>
      </c>
      <c r="H5338" s="4">
        <v>5</v>
      </c>
      <c r="I5338" s="3" t="s">
        <v>36</v>
      </c>
      <c r="J5338" s="3">
        <v>7</v>
      </c>
      <c r="K5338" s="3">
        <v>4</v>
      </c>
      <c r="L5338" s="3">
        <v>4</v>
      </c>
      <c r="M5338" s="3">
        <v>1</v>
      </c>
      <c r="N5338" s="3">
        <v>3</v>
      </c>
      <c r="O5338" s="3">
        <v>3</v>
      </c>
      <c r="P5338" s="3">
        <f t="shared" si="251"/>
        <v>22</v>
      </c>
      <c r="Q5338" s="3">
        <v>67</v>
      </c>
      <c r="R5338" s="3">
        <f t="shared" si="250"/>
        <v>1</v>
      </c>
      <c r="S5338" s="3">
        <v>22</v>
      </c>
      <c r="T5338" s="3">
        <f>IF(AND(H5338&lt;5,S5338&gt;=VLOOKUP(A5338,anni!$A$1:$O$32,6,0)),1,0)</f>
        <v>0</v>
      </c>
    </row>
    <row r="5339" spans="1:20" x14ac:dyDescent="0.3">
      <c r="A5339" s="3">
        <v>1999</v>
      </c>
      <c r="B5339" s="3">
        <v>250</v>
      </c>
      <c r="C5339" s="3" t="s">
        <v>47</v>
      </c>
      <c r="D5339" s="3" t="s">
        <v>121</v>
      </c>
      <c r="E5339" s="3" t="s">
        <v>121</v>
      </c>
      <c r="F5339" s="3">
        <v>3767</v>
      </c>
      <c r="G5339" s="3">
        <f t="shared" si="252"/>
        <v>1999</v>
      </c>
      <c r="H5339" s="4">
        <v>3</v>
      </c>
      <c r="I5339" s="3" t="s">
        <v>36</v>
      </c>
      <c r="J5339" s="3">
        <v>7</v>
      </c>
      <c r="K5339" s="3">
        <v>0</v>
      </c>
      <c r="L5339" s="3">
        <v>3</v>
      </c>
      <c r="M5339" s="3">
        <v>0</v>
      </c>
      <c r="N5339" s="3">
        <v>0</v>
      </c>
      <c r="O5339" s="3">
        <v>5</v>
      </c>
      <c r="P5339" s="3">
        <f t="shared" si="251"/>
        <v>21</v>
      </c>
      <c r="Q5339" s="3">
        <v>152</v>
      </c>
      <c r="R5339" s="3">
        <f t="shared" si="250"/>
        <v>1</v>
      </c>
      <c r="S5339" s="3">
        <v>15</v>
      </c>
      <c r="T5339" s="3">
        <f>IF(AND(H5339&lt;5,S5339&gt;=VLOOKUP(A5339,anni!$A$1:$O$32,6,0)),1,0)</f>
        <v>0</v>
      </c>
    </row>
    <row r="5340" spans="1:20" x14ac:dyDescent="0.3">
      <c r="A5340" s="3">
        <v>1999</v>
      </c>
      <c r="B5340" s="3">
        <v>251</v>
      </c>
      <c r="C5340" s="3" t="s">
        <v>50</v>
      </c>
      <c r="D5340" s="3" t="s">
        <v>138</v>
      </c>
      <c r="E5340" s="3" t="s">
        <v>138</v>
      </c>
      <c r="F5340" s="3">
        <v>3716</v>
      </c>
      <c r="G5340" s="3">
        <f t="shared" si="252"/>
        <v>1999</v>
      </c>
      <c r="H5340" s="4">
        <v>4</v>
      </c>
      <c r="I5340" s="3" t="s">
        <v>36</v>
      </c>
      <c r="J5340" s="3">
        <v>6</v>
      </c>
      <c r="K5340" s="3">
        <v>5</v>
      </c>
      <c r="L5340" s="3">
        <v>0</v>
      </c>
      <c r="M5340" s="3">
        <v>7</v>
      </c>
      <c r="N5340" s="3">
        <v>0</v>
      </c>
      <c r="O5340" s="3">
        <v>1</v>
      </c>
      <c r="P5340" s="3">
        <f t="shared" si="251"/>
        <v>22.8</v>
      </c>
      <c r="Q5340" s="3">
        <v>110</v>
      </c>
      <c r="R5340" s="3">
        <f t="shared" si="250"/>
        <v>2</v>
      </c>
      <c r="S5340" s="3">
        <v>19</v>
      </c>
      <c r="T5340" s="3">
        <f>IF(AND(H5340&lt;5,S5340&gt;=VLOOKUP(A5340,anni!$A$1:$O$32,6,0)),1,0)</f>
        <v>0</v>
      </c>
    </row>
    <row r="5341" spans="1:20" x14ac:dyDescent="0.3">
      <c r="A5341" s="3">
        <v>1999</v>
      </c>
      <c r="B5341" s="3">
        <v>252</v>
      </c>
      <c r="C5341" s="3" t="s">
        <v>34</v>
      </c>
      <c r="D5341" s="3" t="s">
        <v>35</v>
      </c>
      <c r="E5341" s="3" t="s">
        <v>35</v>
      </c>
      <c r="F5341" s="3">
        <v>3287</v>
      </c>
      <c r="G5341" s="3">
        <f t="shared" si="252"/>
        <v>1999</v>
      </c>
      <c r="H5341" s="4">
        <v>5</v>
      </c>
      <c r="I5341" s="3" t="s">
        <v>36</v>
      </c>
      <c r="J5341" s="3">
        <v>7</v>
      </c>
      <c r="K5341" s="3">
        <v>6</v>
      </c>
      <c r="L5341" s="3">
        <v>0</v>
      </c>
      <c r="M5341" s="3">
        <v>7</v>
      </c>
      <c r="N5341" s="3">
        <v>1</v>
      </c>
      <c r="O5341" s="3">
        <v>1</v>
      </c>
      <c r="P5341" s="3">
        <f t="shared" si="251"/>
        <v>22</v>
      </c>
      <c r="Q5341" s="3">
        <v>67</v>
      </c>
      <c r="R5341" s="3">
        <f t="shared" si="250"/>
        <v>3</v>
      </c>
      <c r="S5341" s="3">
        <v>22</v>
      </c>
      <c r="T5341" s="3">
        <f>IF(AND(H5341&lt;5,S5341&gt;=VLOOKUP(A5341,anni!$A$1:$O$32,6,0)),1,0)</f>
        <v>0</v>
      </c>
    </row>
    <row r="5342" spans="1:20" x14ac:dyDescent="0.3">
      <c r="A5342" s="3">
        <v>1999</v>
      </c>
      <c r="B5342" s="3">
        <v>253</v>
      </c>
      <c r="C5342" s="3" t="s">
        <v>56</v>
      </c>
      <c r="D5342" s="3" t="s">
        <v>93</v>
      </c>
      <c r="E5342" s="3" t="s">
        <v>93</v>
      </c>
      <c r="F5342" s="3">
        <v>3768</v>
      </c>
      <c r="G5342" s="3">
        <f t="shared" si="252"/>
        <v>1999</v>
      </c>
      <c r="H5342" s="4">
        <v>3</v>
      </c>
      <c r="I5342" s="3" t="s">
        <v>36</v>
      </c>
      <c r="J5342" s="3">
        <v>5</v>
      </c>
      <c r="K5342" s="3">
        <v>7</v>
      </c>
      <c r="L5342" s="3">
        <v>0</v>
      </c>
      <c r="M5342" s="3">
        <v>7</v>
      </c>
      <c r="N5342" s="3">
        <v>4</v>
      </c>
      <c r="O5342" s="3">
        <v>1</v>
      </c>
      <c r="P5342" s="3">
        <f t="shared" si="251"/>
        <v>33.599999999999994</v>
      </c>
      <c r="Q5342" s="3">
        <v>54</v>
      </c>
      <c r="R5342" s="3">
        <f t="shared" si="250"/>
        <v>3</v>
      </c>
      <c r="S5342" s="3">
        <v>24</v>
      </c>
      <c r="T5342" s="3">
        <f>IF(AND(H5342&lt;5,S5342&gt;=VLOOKUP(A5342,anni!$A$1:$O$32,6,0)),1,0)</f>
        <v>0</v>
      </c>
    </row>
    <row r="5343" spans="1:20" x14ac:dyDescent="0.3">
      <c r="A5343" s="3">
        <v>1999</v>
      </c>
      <c r="B5343" s="3">
        <v>254</v>
      </c>
      <c r="C5343" s="3" t="s">
        <v>34</v>
      </c>
      <c r="D5343" s="3" t="s">
        <v>41</v>
      </c>
      <c r="E5343" s="3" t="s">
        <v>41</v>
      </c>
      <c r="F5343" s="3">
        <v>3289</v>
      </c>
      <c r="G5343" s="3">
        <f t="shared" si="252"/>
        <v>1999</v>
      </c>
      <c r="H5343" s="4">
        <v>5</v>
      </c>
      <c r="I5343" s="3" t="s">
        <v>36</v>
      </c>
      <c r="J5343" s="3">
        <v>7</v>
      </c>
      <c r="K5343" s="3">
        <v>7</v>
      </c>
      <c r="L5343" s="3">
        <v>6</v>
      </c>
      <c r="M5343" s="3">
        <v>7</v>
      </c>
      <c r="N5343" s="3">
        <v>6</v>
      </c>
      <c r="O5343" s="3">
        <v>7</v>
      </c>
      <c r="P5343" s="3">
        <f t="shared" si="251"/>
        <v>40</v>
      </c>
      <c r="Q5343" s="3">
        <v>2</v>
      </c>
      <c r="R5343" s="3">
        <f t="shared" si="250"/>
        <v>3</v>
      </c>
      <c r="S5343" s="3">
        <v>40</v>
      </c>
      <c r="T5343" s="3">
        <f>IF(AND(H5343&lt;5,S5343&gt;=VLOOKUP(A5343,anni!$A$1:$O$32,6,0)),1,0)</f>
        <v>0</v>
      </c>
    </row>
    <row r="5344" spans="1:20" x14ac:dyDescent="0.3">
      <c r="A5344" s="3">
        <v>1999</v>
      </c>
      <c r="B5344" s="3">
        <v>255</v>
      </c>
      <c r="C5344" s="3" t="s">
        <v>56</v>
      </c>
      <c r="D5344" s="3" t="s">
        <v>99</v>
      </c>
      <c r="E5344" s="3" t="s">
        <v>99</v>
      </c>
      <c r="F5344" s="3">
        <v>3635</v>
      </c>
      <c r="G5344" s="3">
        <f t="shared" si="252"/>
        <v>1999</v>
      </c>
      <c r="H5344" s="4">
        <v>5</v>
      </c>
      <c r="I5344" s="3" t="s">
        <v>36</v>
      </c>
      <c r="J5344" s="3">
        <v>5</v>
      </c>
      <c r="K5344" s="3">
        <v>4</v>
      </c>
      <c r="L5344" s="3">
        <v>4</v>
      </c>
      <c r="M5344" s="3">
        <v>7</v>
      </c>
      <c r="N5344" s="3">
        <v>0</v>
      </c>
      <c r="O5344" s="3">
        <v>1</v>
      </c>
      <c r="P5344" s="3">
        <f t="shared" si="251"/>
        <v>21</v>
      </c>
      <c r="Q5344" s="3">
        <v>84</v>
      </c>
      <c r="R5344" s="3">
        <f t="shared" si="250"/>
        <v>1</v>
      </c>
      <c r="S5344" s="3">
        <v>21</v>
      </c>
      <c r="T5344" s="3">
        <f>IF(AND(H5344&lt;5,S5344&gt;=VLOOKUP(A5344,anni!$A$1:$O$32,6,0)),1,0)</f>
        <v>0</v>
      </c>
    </row>
    <row r="5345" spans="1:20" x14ac:dyDescent="0.3">
      <c r="A5345" s="3">
        <v>1999</v>
      </c>
      <c r="B5345" s="3">
        <v>256</v>
      </c>
      <c r="C5345" s="3" t="s">
        <v>53</v>
      </c>
      <c r="D5345" s="3" t="s">
        <v>54</v>
      </c>
      <c r="E5345" s="3" t="s">
        <v>54</v>
      </c>
      <c r="F5345" s="3">
        <v>3636</v>
      </c>
      <c r="G5345" s="3">
        <f t="shared" si="252"/>
        <v>1999</v>
      </c>
      <c r="H5345" s="4">
        <v>5</v>
      </c>
      <c r="I5345" s="3" t="s">
        <v>36</v>
      </c>
      <c r="J5345" s="3">
        <v>6</v>
      </c>
      <c r="K5345" s="3">
        <v>4</v>
      </c>
      <c r="L5345" s="3">
        <v>1</v>
      </c>
      <c r="M5345" s="3">
        <v>0</v>
      </c>
      <c r="N5345" s="3">
        <v>0</v>
      </c>
      <c r="O5345" s="3">
        <v>1</v>
      </c>
      <c r="P5345" s="3">
        <f t="shared" si="251"/>
        <v>12</v>
      </c>
      <c r="Q5345" s="3">
        <v>190</v>
      </c>
      <c r="R5345" s="3">
        <f t="shared" ref="R5345:R5408" si="253">COUNTIF($F$609:$F$5991,F5345)</f>
        <v>1</v>
      </c>
      <c r="S5345" s="3">
        <v>12</v>
      </c>
      <c r="T5345" s="3">
        <f>IF(AND(H5345&lt;5,S5345&gt;=VLOOKUP(A5345,anni!$A$1:$O$32,6,0)),1,0)</f>
        <v>0</v>
      </c>
    </row>
    <row r="5346" spans="1:20" x14ac:dyDescent="0.3">
      <c r="A5346" s="3">
        <v>1999</v>
      </c>
      <c r="B5346" s="3">
        <v>257</v>
      </c>
      <c r="C5346" s="3" t="s">
        <v>29</v>
      </c>
      <c r="D5346" s="3" t="s">
        <v>114</v>
      </c>
      <c r="E5346" s="3" t="s">
        <v>114</v>
      </c>
      <c r="F5346" s="3">
        <v>3717</v>
      </c>
      <c r="G5346" s="3">
        <f t="shared" si="252"/>
        <v>1999</v>
      </c>
      <c r="H5346" s="4">
        <v>4</v>
      </c>
      <c r="I5346" s="3" t="s">
        <v>36</v>
      </c>
      <c r="J5346" s="3">
        <v>6</v>
      </c>
      <c r="K5346" s="3">
        <v>0</v>
      </c>
      <c r="L5346" s="3">
        <v>0</v>
      </c>
      <c r="M5346" s="3">
        <v>0</v>
      </c>
      <c r="N5346" s="3">
        <v>0</v>
      </c>
      <c r="O5346" s="3">
        <v>1</v>
      </c>
      <c r="P5346" s="3">
        <f t="shared" si="251"/>
        <v>8.4</v>
      </c>
      <c r="Q5346" s="3">
        <v>255</v>
      </c>
      <c r="R5346" s="3">
        <f t="shared" si="253"/>
        <v>1</v>
      </c>
      <c r="S5346" s="3">
        <v>7</v>
      </c>
      <c r="T5346" s="3">
        <f>IF(AND(H5346&lt;5,S5346&gt;=VLOOKUP(A5346,anni!$A$1:$O$32,6,0)),1,0)</f>
        <v>0</v>
      </c>
    </row>
    <row r="5347" spans="1:20" x14ac:dyDescent="0.3">
      <c r="A5347" s="3">
        <v>1999</v>
      </c>
      <c r="B5347" s="3">
        <v>258</v>
      </c>
      <c r="C5347" s="3" t="s">
        <v>47</v>
      </c>
      <c r="D5347" s="3" t="s">
        <v>118</v>
      </c>
      <c r="E5347" s="3" t="s">
        <v>118</v>
      </c>
      <c r="F5347" s="3">
        <v>3637</v>
      </c>
      <c r="G5347" s="3">
        <f t="shared" si="252"/>
        <v>1999</v>
      </c>
      <c r="H5347" s="4">
        <v>5</v>
      </c>
      <c r="I5347" s="3" t="s">
        <v>36</v>
      </c>
      <c r="J5347" s="3">
        <v>7</v>
      </c>
      <c r="K5347" s="3">
        <v>2</v>
      </c>
      <c r="L5347" s="3">
        <v>3</v>
      </c>
      <c r="M5347" s="3">
        <v>7</v>
      </c>
      <c r="N5347" s="3">
        <v>0</v>
      </c>
      <c r="O5347" s="3">
        <v>1</v>
      </c>
      <c r="P5347" s="3">
        <f t="shared" ref="P5347:P5410" si="254">IF(T5347=0,IF(S5347=-1,-1,S5347*HLOOKUP(H5347,$U$1:$Y$2,2,0)),0)</f>
        <v>20</v>
      </c>
      <c r="Q5347" s="3">
        <v>95</v>
      </c>
      <c r="R5347" s="3">
        <f t="shared" si="253"/>
        <v>1</v>
      </c>
      <c r="S5347" s="3">
        <v>20</v>
      </c>
      <c r="T5347" s="3">
        <f>IF(AND(H5347&lt;5,S5347&gt;=VLOOKUP(A5347,anni!$A$1:$O$32,6,0)),1,0)</f>
        <v>0</v>
      </c>
    </row>
    <row r="5348" spans="1:20" x14ac:dyDescent="0.3">
      <c r="A5348" s="3">
        <v>1999</v>
      </c>
      <c r="B5348" s="3">
        <v>259</v>
      </c>
      <c r="C5348" s="3" t="s">
        <v>34</v>
      </c>
      <c r="D5348" s="3" t="s">
        <v>64</v>
      </c>
      <c r="E5348" s="3" t="s">
        <v>64</v>
      </c>
      <c r="F5348" s="3">
        <v>3769</v>
      </c>
      <c r="G5348" s="3">
        <f t="shared" si="252"/>
        <v>1999</v>
      </c>
      <c r="H5348" s="4">
        <v>3</v>
      </c>
      <c r="I5348" s="3" t="s">
        <v>36</v>
      </c>
      <c r="J5348" s="3">
        <v>6</v>
      </c>
      <c r="K5348" s="3">
        <v>0</v>
      </c>
      <c r="L5348" s="3">
        <v>0</v>
      </c>
      <c r="M5348" s="3">
        <v>0</v>
      </c>
      <c r="N5348" s="3">
        <v>0</v>
      </c>
      <c r="O5348" s="3">
        <v>1</v>
      </c>
      <c r="P5348" s="3">
        <f t="shared" si="254"/>
        <v>9.7999999999999989</v>
      </c>
      <c r="Q5348" s="3">
        <v>255</v>
      </c>
      <c r="R5348" s="3">
        <f t="shared" si="253"/>
        <v>1</v>
      </c>
      <c r="S5348" s="3">
        <v>7</v>
      </c>
      <c r="T5348" s="3">
        <f>IF(AND(H5348&lt;5,S5348&gt;=VLOOKUP(A5348,anni!$A$1:$O$32,6,0)),1,0)</f>
        <v>0</v>
      </c>
    </row>
    <row r="5349" spans="1:20" x14ac:dyDescent="0.3">
      <c r="A5349" s="3">
        <v>1999</v>
      </c>
      <c r="B5349" s="3">
        <v>260</v>
      </c>
      <c r="C5349" s="3" t="s">
        <v>69</v>
      </c>
      <c r="D5349" s="3" t="s">
        <v>89</v>
      </c>
      <c r="E5349" s="3" t="s">
        <v>89</v>
      </c>
      <c r="F5349" s="3">
        <v>3770</v>
      </c>
      <c r="G5349" s="3">
        <f t="shared" si="252"/>
        <v>1999</v>
      </c>
      <c r="H5349" s="4">
        <v>3</v>
      </c>
      <c r="I5349" s="3" t="s">
        <v>36</v>
      </c>
      <c r="J5349" s="3">
        <v>7</v>
      </c>
      <c r="K5349" s="3">
        <v>0</v>
      </c>
      <c r="L5349" s="3">
        <v>3</v>
      </c>
      <c r="M5349" s="3">
        <v>0</v>
      </c>
      <c r="N5349" s="3">
        <v>0</v>
      </c>
      <c r="O5349" s="3">
        <v>0</v>
      </c>
      <c r="P5349" s="3">
        <f t="shared" si="254"/>
        <v>14</v>
      </c>
      <c r="Q5349" s="3">
        <v>221</v>
      </c>
      <c r="R5349" s="3">
        <f t="shared" si="253"/>
        <v>1</v>
      </c>
      <c r="S5349" s="3">
        <v>10</v>
      </c>
      <c r="T5349" s="3">
        <f>IF(AND(H5349&lt;5,S5349&gt;=VLOOKUP(A5349,anni!$A$1:$O$32,6,0)),1,0)</f>
        <v>0</v>
      </c>
    </row>
    <row r="5350" spans="1:20" x14ac:dyDescent="0.3">
      <c r="A5350" s="3">
        <v>1999</v>
      </c>
      <c r="B5350" s="3">
        <v>261</v>
      </c>
      <c r="C5350" s="3" t="s">
        <v>32</v>
      </c>
      <c r="D5350" s="3" t="s">
        <v>143</v>
      </c>
      <c r="E5350" s="3" t="s">
        <v>143</v>
      </c>
      <c r="F5350" s="3">
        <v>3638</v>
      </c>
      <c r="G5350" s="3">
        <f t="shared" si="252"/>
        <v>1999</v>
      </c>
      <c r="H5350" s="4">
        <v>5</v>
      </c>
      <c r="I5350" s="3" t="s">
        <v>36</v>
      </c>
      <c r="J5350" s="3">
        <v>0</v>
      </c>
      <c r="K5350" s="3">
        <v>0</v>
      </c>
      <c r="L5350" s="3">
        <v>0</v>
      </c>
      <c r="M5350" s="3">
        <v>7</v>
      </c>
      <c r="N5350" s="3">
        <v>1</v>
      </c>
      <c r="O5350" s="3">
        <v>0</v>
      </c>
      <c r="P5350" s="3">
        <f t="shared" si="254"/>
        <v>8</v>
      </c>
      <c r="Q5350" s="3">
        <v>238</v>
      </c>
      <c r="R5350" s="3">
        <f t="shared" si="253"/>
        <v>1</v>
      </c>
      <c r="S5350" s="3">
        <v>8</v>
      </c>
      <c r="T5350" s="3">
        <f>IF(AND(H5350&lt;5,S5350&gt;=VLOOKUP(A5350,anni!$A$1:$O$32,6,0)),1,0)</f>
        <v>0</v>
      </c>
    </row>
    <row r="5351" spans="1:20" x14ac:dyDescent="0.3">
      <c r="A5351" s="3">
        <v>1999</v>
      </c>
      <c r="B5351" s="3">
        <v>262</v>
      </c>
      <c r="C5351" s="3" t="s">
        <v>32</v>
      </c>
      <c r="D5351" s="3" t="s">
        <v>61</v>
      </c>
      <c r="E5351" s="3" t="s">
        <v>61</v>
      </c>
      <c r="F5351" s="3">
        <v>3718</v>
      </c>
      <c r="G5351" s="3">
        <f t="shared" si="252"/>
        <v>1999</v>
      </c>
      <c r="H5351" s="4">
        <v>4</v>
      </c>
      <c r="I5351" s="3" t="s">
        <v>36</v>
      </c>
      <c r="J5351" s="3">
        <v>7</v>
      </c>
      <c r="K5351" s="3">
        <v>0</v>
      </c>
      <c r="L5351" s="3">
        <v>0</v>
      </c>
      <c r="M5351" s="3">
        <v>0</v>
      </c>
      <c r="N5351" s="3">
        <v>0</v>
      </c>
      <c r="O5351" s="3">
        <v>1</v>
      </c>
      <c r="P5351" s="3">
        <f t="shared" si="254"/>
        <v>9.6</v>
      </c>
      <c r="Q5351" s="3">
        <v>238</v>
      </c>
      <c r="R5351" s="3">
        <f t="shared" si="253"/>
        <v>1</v>
      </c>
      <c r="S5351" s="3">
        <v>8</v>
      </c>
      <c r="T5351" s="3">
        <f>IF(AND(H5351&lt;5,S5351&gt;=VLOOKUP(A5351,anni!$A$1:$O$32,6,0)),1,0)</f>
        <v>0</v>
      </c>
    </row>
    <row r="5352" spans="1:20" x14ac:dyDescent="0.3">
      <c r="A5352" s="3">
        <v>1999</v>
      </c>
      <c r="B5352" s="3">
        <v>263</v>
      </c>
      <c r="C5352" s="3" t="s">
        <v>62</v>
      </c>
      <c r="D5352" s="3" t="s">
        <v>134</v>
      </c>
      <c r="E5352" s="3" t="s">
        <v>134</v>
      </c>
      <c r="F5352" s="3">
        <v>3719</v>
      </c>
      <c r="G5352" s="3">
        <f t="shared" si="252"/>
        <v>1999</v>
      </c>
      <c r="H5352" s="4">
        <v>4</v>
      </c>
      <c r="I5352" s="3" t="s">
        <v>36</v>
      </c>
      <c r="J5352" s="3">
        <v>1</v>
      </c>
      <c r="K5352" s="3">
        <v>6</v>
      </c>
      <c r="L5352" s="3">
        <v>0</v>
      </c>
      <c r="M5352" s="3">
        <v>0</v>
      </c>
      <c r="N5352" s="3">
        <v>0</v>
      </c>
      <c r="O5352" s="3">
        <v>0</v>
      </c>
      <c r="P5352" s="3">
        <f t="shared" si="254"/>
        <v>8.4</v>
      </c>
      <c r="Q5352" s="3">
        <v>255</v>
      </c>
      <c r="R5352" s="3">
        <f t="shared" si="253"/>
        <v>1</v>
      </c>
      <c r="S5352" s="3">
        <v>7</v>
      </c>
      <c r="T5352" s="3">
        <f>IF(AND(H5352&lt;5,S5352&gt;=VLOOKUP(A5352,anni!$A$1:$O$32,6,0)),1,0)</f>
        <v>0</v>
      </c>
    </row>
    <row r="5353" spans="1:20" x14ac:dyDescent="0.3">
      <c r="A5353" s="3">
        <v>1999</v>
      </c>
      <c r="B5353" s="3">
        <v>264</v>
      </c>
      <c r="C5353" s="3" t="s">
        <v>62</v>
      </c>
      <c r="D5353" s="3" t="s">
        <v>149</v>
      </c>
      <c r="E5353" s="3" t="s">
        <v>149</v>
      </c>
      <c r="F5353" s="3">
        <v>3720</v>
      </c>
      <c r="G5353" s="3">
        <f t="shared" si="252"/>
        <v>1999</v>
      </c>
      <c r="H5353" s="4">
        <v>4</v>
      </c>
      <c r="I5353" s="3" t="s">
        <v>36</v>
      </c>
      <c r="J5353" s="3">
        <v>6</v>
      </c>
      <c r="K5353" s="3">
        <v>0</v>
      </c>
      <c r="L5353" s="3">
        <v>3</v>
      </c>
      <c r="M5353" s="3">
        <v>0</v>
      </c>
      <c r="N5353" s="3">
        <v>0</v>
      </c>
      <c r="O5353" s="3">
        <v>1</v>
      </c>
      <c r="P5353" s="3">
        <f t="shared" si="254"/>
        <v>12</v>
      </c>
      <c r="Q5353" s="3">
        <v>221</v>
      </c>
      <c r="R5353" s="3">
        <f t="shared" si="253"/>
        <v>1</v>
      </c>
      <c r="S5353" s="3">
        <v>10</v>
      </c>
      <c r="T5353" s="3">
        <f>IF(AND(H5353&lt;5,S5353&gt;=VLOOKUP(A5353,anni!$A$1:$O$32,6,0)),1,0)</f>
        <v>0</v>
      </c>
    </row>
    <row r="5354" spans="1:20" x14ac:dyDescent="0.3">
      <c r="A5354" s="3">
        <v>1999</v>
      </c>
      <c r="B5354" s="3">
        <v>265</v>
      </c>
      <c r="C5354" s="3" t="s">
        <v>53</v>
      </c>
      <c r="D5354" s="3" t="s">
        <v>98</v>
      </c>
      <c r="E5354" s="3" t="s">
        <v>98</v>
      </c>
      <c r="F5354" s="3">
        <v>3721</v>
      </c>
      <c r="G5354" s="3">
        <f t="shared" si="252"/>
        <v>1999</v>
      </c>
      <c r="H5354" s="4">
        <v>4</v>
      </c>
      <c r="I5354" s="3" t="s">
        <v>36</v>
      </c>
      <c r="J5354" s="3">
        <v>7</v>
      </c>
      <c r="K5354" s="3">
        <v>0</v>
      </c>
      <c r="L5354" s="3">
        <v>5</v>
      </c>
      <c r="M5354" s="3">
        <v>0</v>
      </c>
      <c r="N5354" s="3">
        <v>5</v>
      </c>
      <c r="O5354" s="3">
        <v>3</v>
      </c>
      <c r="P5354" s="3">
        <f t="shared" si="254"/>
        <v>24</v>
      </c>
      <c r="Q5354" s="3">
        <v>95</v>
      </c>
      <c r="R5354" s="3">
        <f t="shared" si="253"/>
        <v>2</v>
      </c>
      <c r="S5354" s="3">
        <v>20</v>
      </c>
      <c r="T5354" s="3">
        <f>IF(AND(H5354&lt;5,S5354&gt;=VLOOKUP(A5354,anni!$A$1:$O$32,6,0)),1,0)</f>
        <v>0</v>
      </c>
    </row>
    <row r="5355" spans="1:20" x14ac:dyDescent="0.3">
      <c r="A5355" s="3">
        <v>1999</v>
      </c>
      <c r="B5355" s="3">
        <v>266</v>
      </c>
      <c r="C5355" s="3" t="s">
        <v>62</v>
      </c>
      <c r="D5355" s="3" t="s">
        <v>142</v>
      </c>
      <c r="E5355" s="3" t="s">
        <v>142</v>
      </c>
      <c r="F5355" s="3">
        <v>3722</v>
      </c>
      <c r="G5355" s="3">
        <f t="shared" si="252"/>
        <v>1999</v>
      </c>
      <c r="H5355" s="4">
        <v>4</v>
      </c>
      <c r="I5355" s="3" t="s">
        <v>36</v>
      </c>
      <c r="J5355" s="3">
        <v>0</v>
      </c>
      <c r="K5355" s="3">
        <v>0</v>
      </c>
      <c r="L5355" s="3">
        <v>0</v>
      </c>
      <c r="M5355" s="3">
        <v>7</v>
      </c>
      <c r="N5355" s="3">
        <v>0</v>
      </c>
      <c r="O5355" s="3">
        <v>1</v>
      </c>
      <c r="P5355" s="3">
        <f t="shared" si="254"/>
        <v>9.6</v>
      </c>
      <c r="Q5355" s="3">
        <v>238</v>
      </c>
      <c r="R5355" s="3">
        <f t="shared" si="253"/>
        <v>1</v>
      </c>
      <c r="S5355" s="3">
        <v>8</v>
      </c>
      <c r="T5355" s="3">
        <f>IF(AND(H5355&lt;5,S5355&gt;=VLOOKUP(A5355,anni!$A$1:$O$32,6,0)),1,0)</f>
        <v>0</v>
      </c>
    </row>
    <row r="5356" spans="1:20" x14ac:dyDescent="0.3">
      <c r="A5356" s="3">
        <v>1999</v>
      </c>
      <c r="B5356" s="3">
        <v>267</v>
      </c>
      <c r="C5356" s="3" t="s">
        <v>43</v>
      </c>
      <c r="D5356" s="3" t="s">
        <v>44</v>
      </c>
      <c r="E5356" s="3" t="s">
        <v>44</v>
      </c>
      <c r="F5356" s="3">
        <v>3723</v>
      </c>
      <c r="G5356" s="3">
        <f t="shared" si="252"/>
        <v>1999</v>
      </c>
      <c r="H5356" s="4">
        <v>4</v>
      </c>
      <c r="I5356" s="3" t="s">
        <v>36</v>
      </c>
      <c r="J5356" s="3">
        <v>7</v>
      </c>
      <c r="K5356" s="3">
        <v>6</v>
      </c>
      <c r="L5356" s="3">
        <v>4</v>
      </c>
      <c r="M5356" s="3">
        <v>0</v>
      </c>
      <c r="N5356" s="3">
        <v>0</v>
      </c>
      <c r="O5356" s="3">
        <v>1</v>
      </c>
      <c r="P5356" s="3">
        <f t="shared" si="254"/>
        <v>21.599999999999998</v>
      </c>
      <c r="Q5356" s="3">
        <v>121</v>
      </c>
      <c r="R5356" s="3">
        <f t="shared" si="253"/>
        <v>1</v>
      </c>
      <c r="S5356" s="3">
        <v>18</v>
      </c>
      <c r="T5356" s="3">
        <f>IF(AND(H5356&lt;5,S5356&gt;=VLOOKUP(A5356,anni!$A$1:$O$32,6,0)),1,0)</f>
        <v>0</v>
      </c>
    </row>
    <row r="5357" spans="1:20" x14ac:dyDescent="0.3">
      <c r="A5357" s="3">
        <v>1999</v>
      </c>
      <c r="B5357" s="3">
        <v>268</v>
      </c>
      <c r="C5357" s="3" t="s">
        <v>69</v>
      </c>
      <c r="D5357" s="3" t="s">
        <v>89</v>
      </c>
      <c r="E5357" s="3" t="s">
        <v>89</v>
      </c>
      <c r="F5357" s="3">
        <v>3771</v>
      </c>
      <c r="G5357" s="3">
        <f t="shared" si="252"/>
        <v>1999</v>
      </c>
      <c r="H5357" s="4">
        <v>3</v>
      </c>
      <c r="I5357" s="3" t="s">
        <v>36</v>
      </c>
      <c r="J5357" s="3">
        <v>6</v>
      </c>
      <c r="K5357" s="3">
        <v>0</v>
      </c>
      <c r="L5357" s="3">
        <v>0</v>
      </c>
      <c r="M5357" s="3">
        <v>7</v>
      </c>
      <c r="N5357" s="3">
        <v>0</v>
      </c>
      <c r="O5357" s="3">
        <v>1</v>
      </c>
      <c r="P5357" s="3">
        <f t="shared" si="254"/>
        <v>19.599999999999998</v>
      </c>
      <c r="Q5357" s="3">
        <v>163</v>
      </c>
      <c r="R5357" s="3">
        <f t="shared" si="253"/>
        <v>1</v>
      </c>
      <c r="S5357" s="3">
        <v>14</v>
      </c>
      <c r="T5357" s="3">
        <f>IF(AND(H5357&lt;5,S5357&gt;=VLOOKUP(A5357,anni!$A$1:$O$32,6,0)),1,0)</f>
        <v>0</v>
      </c>
    </row>
    <row r="5358" spans="1:20" x14ac:dyDescent="0.3">
      <c r="A5358" s="3">
        <v>1999</v>
      </c>
      <c r="B5358" s="3">
        <v>269</v>
      </c>
      <c r="C5358" s="3" t="s">
        <v>62</v>
      </c>
      <c r="D5358" s="3" t="s">
        <v>63</v>
      </c>
      <c r="E5358" s="3" t="s">
        <v>63</v>
      </c>
      <c r="F5358" s="3">
        <v>3639</v>
      </c>
      <c r="G5358" s="3">
        <f t="shared" si="252"/>
        <v>1999</v>
      </c>
      <c r="H5358" s="4">
        <v>5</v>
      </c>
      <c r="I5358" s="3" t="s">
        <v>36</v>
      </c>
      <c r="J5358" s="3">
        <v>6</v>
      </c>
      <c r="K5358" s="3">
        <v>1</v>
      </c>
      <c r="L5358" s="3">
        <v>3</v>
      </c>
      <c r="M5358" s="3">
        <v>0</v>
      </c>
      <c r="N5358" s="3">
        <v>0</v>
      </c>
      <c r="O5358" s="3">
        <v>1</v>
      </c>
      <c r="P5358" s="3">
        <f t="shared" si="254"/>
        <v>11</v>
      </c>
      <c r="Q5358" s="3">
        <v>208</v>
      </c>
      <c r="R5358" s="3">
        <f t="shared" si="253"/>
        <v>1</v>
      </c>
      <c r="S5358" s="3">
        <v>11</v>
      </c>
      <c r="T5358" s="3">
        <f>IF(AND(H5358&lt;5,S5358&gt;=VLOOKUP(A5358,anni!$A$1:$O$32,6,0)),1,0)</f>
        <v>0</v>
      </c>
    </row>
    <row r="5359" spans="1:20" x14ac:dyDescent="0.3">
      <c r="A5359" s="3">
        <v>1999</v>
      </c>
      <c r="B5359" s="3">
        <v>270</v>
      </c>
      <c r="C5359" s="3" t="s">
        <v>39</v>
      </c>
      <c r="D5359" s="3" t="s">
        <v>65</v>
      </c>
      <c r="E5359" s="3" t="s">
        <v>65</v>
      </c>
      <c r="F5359" s="3">
        <v>3538</v>
      </c>
      <c r="G5359" s="3">
        <f t="shared" si="252"/>
        <v>1999</v>
      </c>
      <c r="H5359" s="4">
        <v>3</v>
      </c>
      <c r="I5359" s="3" t="s">
        <v>36</v>
      </c>
      <c r="J5359" s="3">
        <v>7</v>
      </c>
      <c r="K5359" s="3">
        <v>7</v>
      </c>
      <c r="L5359" s="3">
        <v>0</v>
      </c>
      <c r="M5359" s="3">
        <v>7</v>
      </c>
      <c r="N5359" s="3">
        <v>4</v>
      </c>
      <c r="O5359" s="3">
        <v>1</v>
      </c>
      <c r="P5359" s="3">
        <f t="shared" si="254"/>
        <v>36.4</v>
      </c>
      <c r="Q5359" s="3">
        <v>35</v>
      </c>
      <c r="R5359" s="3">
        <f t="shared" si="253"/>
        <v>4</v>
      </c>
      <c r="S5359" s="3">
        <v>26</v>
      </c>
      <c r="T5359" s="3">
        <f>IF(AND(H5359&lt;5,S5359&gt;=VLOOKUP(A5359,anni!$A$1:$O$32,6,0)),1,0)</f>
        <v>0</v>
      </c>
    </row>
    <row r="5360" spans="1:20" x14ac:dyDescent="0.3">
      <c r="A5360" s="3">
        <v>1999</v>
      </c>
      <c r="B5360" s="3">
        <v>271</v>
      </c>
      <c r="C5360" s="3" t="s">
        <v>56</v>
      </c>
      <c r="D5360" s="3" t="s">
        <v>66</v>
      </c>
      <c r="E5360" s="3" t="s">
        <v>66</v>
      </c>
      <c r="F5360" s="3">
        <v>3640</v>
      </c>
      <c r="G5360" s="3">
        <f t="shared" si="252"/>
        <v>1999</v>
      </c>
      <c r="H5360" s="4">
        <v>5</v>
      </c>
      <c r="I5360" s="3" t="s">
        <v>36</v>
      </c>
      <c r="J5360" s="3">
        <v>2</v>
      </c>
      <c r="K5360" s="3">
        <v>0</v>
      </c>
      <c r="L5360" s="3">
        <v>2</v>
      </c>
      <c r="M5360" s="3">
        <v>0</v>
      </c>
      <c r="N5360" s="3">
        <v>0</v>
      </c>
      <c r="O5360" s="3">
        <v>1</v>
      </c>
      <c r="P5360" s="3">
        <f t="shared" si="254"/>
        <v>5</v>
      </c>
      <c r="Q5360" s="3">
        <v>273</v>
      </c>
      <c r="R5360" s="3">
        <f t="shared" si="253"/>
        <v>1</v>
      </c>
      <c r="S5360" s="3">
        <v>5</v>
      </c>
      <c r="T5360" s="3">
        <f>IF(AND(H5360&lt;5,S5360&gt;=VLOOKUP(A5360,anni!$A$1:$O$32,6,0)),1,0)</f>
        <v>0</v>
      </c>
    </row>
    <row r="5361" spans="1:20" x14ac:dyDescent="0.3">
      <c r="A5361" s="3">
        <v>1999</v>
      </c>
      <c r="B5361" s="3">
        <v>272</v>
      </c>
      <c r="C5361" s="3" t="s">
        <v>29</v>
      </c>
      <c r="D5361" s="3" t="s">
        <v>124</v>
      </c>
      <c r="E5361" s="3" t="s">
        <v>124</v>
      </c>
      <c r="F5361" s="3">
        <v>3641</v>
      </c>
      <c r="G5361" s="3">
        <f t="shared" si="252"/>
        <v>1999</v>
      </c>
      <c r="H5361" s="4">
        <v>5</v>
      </c>
      <c r="I5361" s="3" t="s">
        <v>36</v>
      </c>
      <c r="J5361" s="3">
        <v>2</v>
      </c>
      <c r="K5361" s="3">
        <v>0</v>
      </c>
      <c r="L5361" s="3">
        <v>0</v>
      </c>
      <c r="M5361" s="3">
        <v>7</v>
      </c>
      <c r="N5361" s="3">
        <v>0</v>
      </c>
      <c r="O5361" s="3">
        <v>1</v>
      </c>
      <c r="P5361" s="3">
        <f t="shared" si="254"/>
        <v>10</v>
      </c>
      <c r="Q5361" s="3">
        <v>221</v>
      </c>
      <c r="R5361" s="3">
        <f t="shared" si="253"/>
        <v>1</v>
      </c>
      <c r="S5361" s="3">
        <v>10</v>
      </c>
      <c r="T5361" s="3">
        <f>IF(AND(H5361&lt;5,S5361&gt;=VLOOKUP(A5361,anni!$A$1:$O$32,6,0)),1,0)</f>
        <v>0</v>
      </c>
    </row>
    <row r="5362" spans="1:20" x14ac:dyDescent="0.3">
      <c r="A5362" s="3">
        <v>1999</v>
      </c>
      <c r="B5362" s="3">
        <v>273</v>
      </c>
      <c r="C5362" s="3" t="s">
        <v>45</v>
      </c>
      <c r="D5362" s="3" t="s">
        <v>67</v>
      </c>
      <c r="E5362" s="3" t="s">
        <v>67</v>
      </c>
      <c r="F5362" s="3">
        <v>3642</v>
      </c>
      <c r="G5362" s="3">
        <f t="shared" si="252"/>
        <v>1999</v>
      </c>
      <c r="H5362" s="4">
        <v>5</v>
      </c>
      <c r="I5362" s="3" t="s">
        <v>36</v>
      </c>
      <c r="J5362" s="3">
        <v>7</v>
      </c>
      <c r="K5362" s="3">
        <v>6</v>
      </c>
      <c r="L5362" s="3">
        <v>3</v>
      </c>
      <c r="M5362" s="3">
        <v>7</v>
      </c>
      <c r="N5362" s="3">
        <v>0</v>
      </c>
      <c r="O5362" s="3">
        <v>1</v>
      </c>
      <c r="P5362" s="3">
        <f t="shared" si="254"/>
        <v>24</v>
      </c>
      <c r="Q5362" s="3">
        <v>54</v>
      </c>
      <c r="R5362" s="3">
        <f t="shared" si="253"/>
        <v>1</v>
      </c>
      <c r="S5362" s="3">
        <v>24</v>
      </c>
      <c r="T5362" s="3">
        <f>IF(AND(H5362&lt;5,S5362&gt;=VLOOKUP(A5362,anni!$A$1:$O$32,6,0)),1,0)</f>
        <v>0</v>
      </c>
    </row>
    <row r="5363" spans="1:20" x14ac:dyDescent="0.3">
      <c r="A5363" s="3">
        <v>1999</v>
      </c>
      <c r="B5363" s="3">
        <v>274</v>
      </c>
      <c r="C5363" s="3" t="s">
        <v>29</v>
      </c>
      <c r="D5363" s="3" t="s">
        <v>75</v>
      </c>
      <c r="E5363" s="3" t="s">
        <v>75</v>
      </c>
      <c r="F5363" s="3">
        <v>3777</v>
      </c>
      <c r="G5363" s="3">
        <f t="shared" si="252"/>
        <v>1999</v>
      </c>
      <c r="H5363" s="4">
        <v>2</v>
      </c>
      <c r="I5363" s="3" t="s">
        <v>31</v>
      </c>
      <c r="J5363" s="3">
        <v>7</v>
      </c>
      <c r="K5363" s="3">
        <v>7</v>
      </c>
      <c r="L5363" s="3">
        <v>6</v>
      </c>
      <c r="M5363" s="3">
        <v>7</v>
      </c>
      <c r="N5363" s="3">
        <v>1</v>
      </c>
      <c r="O5363" s="3">
        <v>3</v>
      </c>
      <c r="P5363" s="3">
        <f t="shared" si="254"/>
        <v>49.6</v>
      </c>
      <c r="Q5363" s="3">
        <v>15</v>
      </c>
      <c r="R5363" s="3">
        <f t="shared" si="253"/>
        <v>4</v>
      </c>
      <c r="S5363" s="3">
        <v>31</v>
      </c>
      <c r="T5363" s="3">
        <f>IF(AND(H5363&lt;5,S5363&gt;=VLOOKUP(A5363,anni!$A$1:$O$32,6,0)),1,0)</f>
        <v>0</v>
      </c>
    </row>
    <row r="5364" spans="1:20" x14ac:dyDescent="0.3">
      <c r="A5364" s="3">
        <v>1999</v>
      </c>
      <c r="B5364" s="3">
        <v>275</v>
      </c>
      <c r="C5364" s="3" t="s">
        <v>34</v>
      </c>
      <c r="D5364" s="3" t="s">
        <v>103</v>
      </c>
      <c r="E5364" s="3" t="s">
        <v>103</v>
      </c>
      <c r="F5364" s="3">
        <v>3643</v>
      </c>
      <c r="G5364" s="3">
        <f t="shared" si="252"/>
        <v>1999</v>
      </c>
      <c r="H5364" s="4">
        <v>5</v>
      </c>
      <c r="I5364" s="3" t="s">
        <v>36</v>
      </c>
      <c r="J5364" s="3">
        <v>7</v>
      </c>
      <c r="K5364" s="3">
        <v>0</v>
      </c>
      <c r="L5364" s="3">
        <v>4</v>
      </c>
      <c r="M5364" s="3">
        <v>7</v>
      </c>
      <c r="N5364" s="3">
        <v>0</v>
      </c>
      <c r="O5364" s="3">
        <v>1</v>
      </c>
      <c r="P5364" s="3">
        <f t="shared" si="254"/>
        <v>19</v>
      </c>
      <c r="Q5364" s="3">
        <v>110</v>
      </c>
      <c r="R5364" s="3">
        <f t="shared" si="253"/>
        <v>1</v>
      </c>
      <c r="S5364" s="3">
        <v>19</v>
      </c>
      <c r="T5364" s="3">
        <f>IF(AND(H5364&lt;5,S5364&gt;=VLOOKUP(A5364,anni!$A$1:$O$32,6,0)),1,0)</f>
        <v>0</v>
      </c>
    </row>
    <row r="5365" spans="1:20" x14ac:dyDescent="0.3">
      <c r="A5365" s="3">
        <v>1999</v>
      </c>
      <c r="B5365" s="3">
        <v>276</v>
      </c>
      <c r="C5365" s="3" t="s">
        <v>56</v>
      </c>
      <c r="D5365" s="3" t="s">
        <v>66</v>
      </c>
      <c r="E5365" s="3" t="s">
        <v>66</v>
      </c>
      <c r="F5365" s="3">
        <v>3644</v>
      </c>
      <c r="G5365" s="3">
        <f t="shared" si="252"/>
        <v>1999</v>
      </c>
      <c r="H5365" s="4">
        <v>5</v>
      </c>
      <c r="I5365" s="3" t="s">
        <v>36</v>
      </c>
      <c r="J5365" s="3">
        <v>7</v>
      </c>
      <c r="K5365" s="3">
        <v>5</v>
      </c>
      <c r="L5365" s="3">
        <v>4</v>
      </c>
      <c r="M5365" s="3">
        <v>7</v>
      </c>
      <c r="N5365" s="3">
        <v>2</v>
      </c>
      <c r="O5365" s="3">
        <v>4</v>
      </c>
      <c r="P5365" s="3">
        <f t="shared" si="254"/>
        <v>29</v>
      </c>
      <c r="Q5365" s="3">
        <v>20</v>
      </c>
      <c r="R5365" s="3">
        <f t="shared" si="253"/>
        <v>1</v>
      </c>
      <c r="S5365" s="3">
        <v>29</v>
      </c>
      <c r="T5365" s="3">
        <f>IF(AND(H5365&lt;5,S5365&gt;=VLOOKUP(A5365,anni!$A$1:$O$32,6,0)),1,0)</f>
        <v>0</v>
      </c>
    </row>
    <row r="5366" spans="1:20" x14ac:dyDescent="0.3">
      <c r="A5366" s="3">
        <v>1999</v>
      </c>
      <c r="B5366" s="3">
        <v>277</v>
      </c>
      <c r="C5366" s="3" t="s">
        <v>34</v>
      </c>
      <c r="D5366" s="3" t="s">
        <v>94</v>
      </c>
      <c r="E5366" s="3" t="s">
        <v>94</v>
      </c>
      <c r="F5366" s="3">
        <v>3645</v>
      </c>
      <c r="G5366" s="3">
        <f t="shared" si="252"/>
        <v>1999</v>
      </c>
      <c r="H5366" s="4">
        <v>5</v>
      </c>
      <c r="I5366" s="3" t="s">
        <v>36</v>
      </c>
      <c r="J5366" s="3">
        <v>7</v>
      </c>
      <c r="K5366" s="3">
        <v>0</v>
      </c>
      <c r="L5366" s="3">
        <v>3</v>
      </c>
      <c r="M5366" s="3">
        <v>7</v>
      </c>
      <c r="N5366" s="3">
        <v>3</v>
      </c>
      <c r="O5366" s="3">
        <v>1</v>
      </c>
      <c r="P5366" s="3">
        <f t="shared" si="254"/>
        <v>21</v>
      </c>
      <c r="Q5366" s="3">
        <v>84</v>
      </c>
      <c r="R5366" s="3">
        <f t="shared" si="253"/>
        <v>1</v>
      </c>
      <c r="S5366" s="3">
        <v>21</v>
      </c>
      <c r="T5366" s="3">
        <f>IF(AND(H5366&lt;5,S5366&gt;=VLOOKUP(A5366,anni!$A$1:$O$32,6,0)),1,0)</f>
        <v>0</v>
      </c>
    </row>
    <row r="5367" spans="1:20" x14ac:dyDescent="0.3">
      <c r="A5367" s="3">
        <v>1999</v>
      </c>
      <c r="B5367" s="3">
        <v>278</v>
      </c>
      <c r="C5367" s="3" t="s">
        <v>56</v>
      </c>
      <c r="D5367" s="3" t="s">
        <v>57</v>
      </c>
      <c r="E5367" s="3" t="s">
        <v>57</v>
      </c>
      <c r="F5367" s="3">
        <v>3724</v>
      </c>
      <c r="G5367" s="3">
        <f t="shared" si="252"/>
        <v>1999</v>
      </c>
      <c r="H5367" s="4">
        <v>4</v>
      </c>
      <c r="I5367" s="3" t="s">
        <v>36</v>
      </c>
      <c r="J5367" s="3">
        <v>7</v>
      </c>
      <c r="K5367" s="3">
        <v>7</v>
      </c>
      <c r="L5367" s="3">
        <v>0</v>
      </c>
      <c r="M5367" s="3">
        <v>7</v>
      </c>
      <c r="N5367" s="3">
        <v>4</v>
      </c>
      <c r="O5367" s="3">
        <v>0</v>
      </c>
      <c r="P5367" s="3">
        <f t="shared" si="254"/>
        <v>30</v>
      </c>
      <c r="Q5367" s="3">
        <v>46</v>
      </c>
      <c r="R5367" s="3">
        <f t="shared" si="253"/>
        <v>2</v>
      </c>
      <c r="S5367" s="3">
        <v>25</v>
      </c>
      <c r="T5367" s="3">
        <f>IF(AND(H5367&lt;5,S5367&gt;=VLOOKUP(A5367,anni!$A$1:$O$32,6,0)),1,0)</f>
        <v>0</v>
      </c>
    </row>
    <row r="5368" spans="1:20" x14ac:dyDescent="0.3">
      <c r="A5368" s="3">
        <v>1999</v>
      </c>
      <c r="B5368" s="3">
        <v>279</v>
      </c>
      <c r="C5368" s="3" t="s">
        <v>34</v>
      </c>
      <c r="D5368" s="3" t="s">
        <v>123</v>
      </c>
      <c r="E5368" s="3" t="s">
        <v>123</v>
      </c>
      <c r="F5368" s="3">
        <v>3646</v>
      </c>
      <c r="G5368" s="3">
        <f t="shared" si="252"/>
        <v>1999</v>
      </c>
      <c r="H5368" s="4">
        <v>5</v>
      </c>
      <c r="I5368" s="3" t="s">
        <v>36</v>
      </c>
      <c r="J5368" s="3">
        <v>7</v>
      </c>
      <c r="K5368" s="3">
        <v>6</v>
      </c>
      <c r="L5368" s="3">
        <v>1</v>
      </c>
      <c r="M5368" s="3">
        <v>0</v>
      </c>
      <c r="N5368" s="3">
        <v>0</v>
      </c>
      <c r="O5368" s="3">
        <v>3</v>
      </c>
      <c r="P5368" s="3">
        <f t="shared" si="254"/>
        <v>17</v>
      </c>
      <c r="Q5368" s="3">
        <v>131</v>
      </c>
      <c r="R5368" s="3">
        <f t="shared" si="253"/>
        <v>1</v>
      </c>
      <c r="S5368" s="3">
        <v>17</v>
      </c>
      <c r="T5368" s="3">
        <f>IF(AND(H5368&lt;5,S5368&gt;=VLOOKUP(A5368,anni!$A$1:$O$32,6,0)),1,0)</f>
        <v>0</v>
      </c>
    </row>
    <row r="5369" spans="1:20" x14ac:dyDescent="0.3">
      <c r="A5369" s="3">
        <v>1999</v>
      </c>
      <c r="B5369" s="3">
        <v>280</v>
      </c>
      <c r="C5369" s="3" t="s">
        <v>56</v>
      </c>
      <c r="D5369" s="3" t="s">
        <v>57</v>
      </c>
      <c r="E5369" s="3" t="s">
        <v>57</v>
      </c>
      <c r="F5369" s="3">
        <v>3647</v>
      </c>
      <c r="G5369" s="3">
        <f t="shared" si="252"/>
        <v>1999</v>
      </c>
      <c r="H5369" s="4">
        <v>5</v>
      </c>
      <c r="I5369" s="3" t="s">
        <v>36</v>
      </c>
      <c r="J5369" s="3">
        <v>7</v>
      </c>
      <c r="K5369" s="3">
        <v>0</v>
      </c>
      <c r="L5369" s="3">
        <v>4</v>
      </c>
      <c r="M5369" s="3">
        <v>7</v>
      </c>
      <c r="N5369" s="3">
        <v>0</v>
      </c>
      <c r="O5369" s="3">
        <v>0</v>
      </c>
      <c r="P5369" s="3">
        <f t="shared" si="254"/>
        <v>18</v>
      </c>
      <c r="Q5369" s="3">
        <v>121</v>
      </c>
      <c r="R5369" s="3">
        <f t="shared" si="253"/>
        <v>1</v>
      </c>
      <c r="S5369" s="3">
        <v>18</v>
      </c>
      <c r="T5369" s="3">
        <f>IF(AND(H5369&lt;5,S5369&gt;=VLOOKUP(A5369,anni!$A$1:$O$32,6,0)),1,0)</f>
        <v>0</v>
      </c>
    </row>
    <row r="5370" spans="1:20" x14ac:dyDescent="0.3">
      <c r="A5370" s="3">
        <v>1999</v>
      </c>
      <c r="B5370" s="3">
        <v>281</v>
      </c>
      <c r="C5370" s="3" t="s">
        <v>56</v>
      </c>
      <c r="D5370" s="3" t="s">
        <v>66</v>
      </c>
      <c r="E5370" s="3" t="s">
        <v>66</v>
      </c>
      <c r="F5370" s="3">
        <v>3648</v>
      </c>
      <c r="G5370" s="3">
        <f t="shared" si="252"/>
        <v>1999</v>
      </c>
      <c r="H5370" s="4">
        <v>5</v>
      </c>
      <c r="I5370" s="3" t="s">
        <v>36</v>
      </c>
      <c r="J5370" s="3">
        <v>6</v>
      </c>
      <c r="K5370" s="3">
        <v>6</v>
      </c>
      <c r="L5370" s="3">
        <v>0</v>
      </c>
      <c r="M5370" s="3">
        <v>0</v>
      </c>
      <c r="N5370" s="3">
        <v>0</v>
      </c>
      <c r="O5370" s="3">
        <v>1</v>
      </c>
      <c r="P5370" s="3">
        <f t="shared" si="254"/>
        <v>13</v>
      </c>
      <c r="Q5370" s="3">
        <v>178</v>
      </c>
      <c r="R5370" s="3">
        <f t="shared" si="253"/>
        <v>1</v>
      </c>
      <c r="S5370" s="3">
        <v>13</v>
      </c>
      <c r="T5370" s="3">
        <f>IF(AND(H5370&lt;5,S5370&gt;=VLOOKUP(A5370,anni!$A$1:$O$32,6,0)),1,0)</f>
        <v>0</v>
      </c>
    </row>
    <row r="5371" spans="1:20" x14ac:dyDescent="0.3">
      <c r="A5371" s="3">
        <v>1999</v>
      </c>
      <c r="B5371" s="3">
        <v>282</v>
      </c>
      <c r="C5371" s="3" t="s">
        <v>56</v>
      </c>
      <c r="D5371" s="3" t="s">
        <v>57</v>
      </c>
      <c r="E5371" s="3" t="s">
        <v>57</v>
      </c>
      <c r="F5371" s="3">
        <v>3649</v>
      </c>
      <c r="G5371" s="3">
        <f t="shared" si="252"/>
        <v>1999</v>
      </c>
      <c r="H5371" s="4">
        <v>5</v>
      </c>
      <c r="I5371" s="3" t="s">
        <v>36</v>
      </c>
      <c r="J5371" s="3">
        <v>7</v>
      </c>
      <c r="K5371" s="3">
        <v>0</v>
      </c>
      <c r="L5371" s="3">
        <v>0</v>
      </c>
      <c r="M5371" s="3">
        <v>7</v>
      </c>
      <c r="N5371" s="3">
        <v>0</v>
      </c>
      <c r="O5371" s="3">
        <v>0</v>
      </c>
      <c r="P5371" s="3">
        <f t="shared" si="254"/>
        <v>14</v>
      </c>
      <c r="Q5371" s="3">
        <v>163</v>
      </c>
      <c r="R5371" s="3">
        <f t="shared" si="253"/>
        <v>1</v>
      </c>
      <c r="S5371" s="3">
        <v>14</v>
      </c>
      <c r="T5371" s="3">
        <f>IF(AND(H5371&lt;5,S5371&gt;=VLOOKUP(A5371,anni!$A$1:$O$32,6,0)),1,0)</f>
        <v>0</v>
      </c>
    </row>
    <row r="5372" spans="1:20" x14ac:dyDescent="0.3">
      <c r="A5372" s="3">
        <v>1999</v>
      </c>
      <c r="B5372" s="3">
        <v>283</v>
      </c>
      <c r="C5372" s="3" t="s">
        <v>43</v>
      </c>
      <c r="D5372" s="3" t="s">
        <v>92</v>
      </c>
      <c r="E5372" s="3" t="s">
        <v>92</v>
      </c>
      <c r="F5372" s="3">
        <v>3725</v>
      </c>
      <c r="G5372" s="3">
        <f t="shared" si="252"/>
        <v>1999</v>
      </c>
      <c r="H5372" s="4">
        <v>4</v>
      </c>
      <c r="I5372" s="3" t="s">
        <v>36</v>
      </c>
      <c r="J5372" s="3">
        <v>7</v>
      </c>
      <c r="K5372" s="3">
        <v>6</v>
      </c>
      <c r="L5372" s="3">
        <v>5</v>
      </c>
      <c r="M5372" s="3">
        <v>7</v>
      </c>
      <c r="N5372" s="3">
        <v>4</v>
      </c>
      <c r="O5372" s="3">
        <v>1</v>
      </c>
      <c r="P5372" s="3">
        <f t="shared" si="254"/>
        <v>36</v>
      </c>
      <c r="Q5372" s="3">
        <v>17</v>
      </c>
      <c r="R5372" s="3">
        <f t="shared" si="253"/>
        <v>2</v>
      </c>
      <c r="S5372" s="3">
        <v>30</v>
      </c>
      <c r="T5372" s="3">
        <f>IF(AND(H5372&lt;5,S5372&gt;=VLOOKUP(A5372,anni!$A$1:$O$32,6,0)),1,0)</f>
        <v>0</v>
      </c>
    </row>
    <row r="5373" spans="1:20" x14ac:dyDescent="0.3">
      <c r="A5373" s="3">
        <v>1999</v>
      </c>
      <c r="B5373" s="3">
        <v>284</v>
      </c>
      <c r="C5373" s="3" t="s">
        <v>39</v>
      </c>
      <c r="D5373" s="3" t="s">
        <v>40</v>
      </c>
      <c r="E5373" s="3" t="s">
        <v>40</v>
      </c>
      <c r="F5373" s="3">
        <v>3726</v>
      </c>
      <c r="G5373" s="3">
        <f t="shared" si="252"/>
        <v>1999</v>
      </c>
      <c r="H5373" s="4">
        <v>4</v>
      </c>
      <c r="I5373" s="3" t="s">
        <v>36</v>
      </c>
      <c r="J5373" s="3">
        <v>6</v>
      </c>
      <c r="K5373" s="3">
        <v>0</v>
      </c>
      <c r="L5373" s="3">
        <v>0</v>
      </c>
      <c r="M5373" s="3">
        <v>7</v>
      </c>
      <c r="N5373" s="3">
        <v>0</v>
      </c>
      <c r="O5373" s="3">
        <v>5</v>
      </c>
      <c r="P5373" s="3">
        <f t="shared" si="254"/>
        <v>21.599999999999998</v>
      </c>
      <c r="Q5373" s="3">
        <v>121</v>
      </c>
      <c r="R5373" s="3">
        <f t="shared" si="253"/>
        <v>2</v>
      </c>
      <c r="S5373" s="3">
        <v>18</v>
      </c>
      <c r="T5373" s="3">
        <f>IF(AND(H5373&lt;5,S5373&gt;=VLOOKUP(A5373,anni!$A$1:$O$32,6,0)),1,0)</f>
        <v>0</v>
      </c>
    </row>
    <row r="5374" spans="1:20" x14ac:dyDescent="0.3">
      <c r="A5374" s="3">
        <v>1999</v>
      </c>
      <c r="B5374" s="3">
        <v>285</v>
      </c>
      <c r="C5374" s="3" t="s">
        <v>50</v>
      </c>
      <c r="D5374" s="3" t="s">
        <v>51</v>
      </c>
      <c r="E5374" s="3" t="s">
        <v>51</v>
      </c>
      <c r="F5374" s="3">
        <v>3727</v>
      </c>
      <c r="G5374" s="3">
        <f t="shared" si="252"/>
        <v>1999</v>
      </c>
      <c r="H5374" s="4">
        <v>4</v>
      </c>
      <c r="I5374" s="3" t="s">
        <v>36</v>
      </c>
      <c r="J5374" s="3">
        <v>7</v>
      </c>
      <c r="K5374" s="3">
        <v>5</v>
      </c>
      <c r="L5374" s="3">
        <v>6</v>
      </c>
      <c r="M5374" s="3">
        <v>0</v>
      </c>
      <c r="N5374" s="3">
        <v>0</v>
      </c>
      <c r="O5374" s="3">
        <v>1</v>
      </c>
      <c r="P5374" s="3">
        <f t="shared" si="254"/>
        <v>22.8</v>
      </c>
      <c r="Q5374" s="3">
        <v>110</v>
      </c>
      <c r="R5374" s="3">
        <f t="shared" si="253"/>
        <v>2</v>
      </c>
      <c r="S5374" s="3">
        <v>19</v>
      </c>
      <c r="T5374" s="3">
        <f>IF(AND(H5374&lt;5,S5374&gt;=VLOOKUP(A5374,anni!$A$1:$O$32,6,0)),1,0)</f>
        <v>0</v>
      </c>
    </row>
    <row r="5375" spans="1:20" x14ac:dyDescent="0.3">
      <c r="A5375" s="3">
        <v>1999</v>
      </c>
      <c r="B5375" s="3">
        <v>286</v>
      </c>
      <c r="C5375" s="3" t="s">
        <v>62</v>
      </c>
      <c r="D5375" s="3" t="s">
        <v>134</v>
      </c>
      <c r="E5375" s="3" t="s">
        <v>134</v>
      </c>
      <c r="F5375" s="3">
        <v>3728</v>
      </c>
      <c r="G5375" s="3">
        <f t="shared" si="252"/>
        <v>1999</v>
      </c>
      <c r="H5375" s="4">
        <v>4</v>
      </c>
      <c r="I5375" s="3" t="s">
        <v>36</v>
      </c>
      <c r="J5375" s="3">
        <v>7</v>
      </c>
      <c r="K5375" s="3">
        <v>0</v>
      </c>
      <c r="L5375" s="3">
        <v>0</v>
      </c>
      <c r="M5375" s="3">
        <v>0</v>
      </c>
      <c r="N5375" s="3">
        <v>0</v>
      </c>
      <c r="O5375" s="3">
        <v>1</v>
      </c>
      <c r="P5375" s="3">
        <f t="shared" si="254"/>
        <v>9.6</v>
      </c>
      <c r="Q5375" s="3">
        <v>238</v>
      </c>
      <c r="R5375" s="3">
        <f t="shared" si="253"/>
        <v>1</v>
      </c>
      <c r="S5375" s="3">
        <v>8</v>
      </c>
      <c r="T5375" s="3">
        <f>IF(AND(H5375&lt;5,S5375&gt;=VLOOKUP(A5375,anni!$A$1:$O$32,6,0)),1,0)</f>
        <v>0</v>
      </c>
    </row>
    <row r="5376" spans="1:20" x14ac:dyDescent="0.3">
      <c r="A5376" s="3">
        <v>1999</v>
      </c>
      <c r="B5376" s="3">
        <v>287</v>
      </c>
      <c r="C5376" s="3" t="s">
        <v>37</v>
      </c>
      <c r="D5376" s="3" t="s">
        <v>55</v>
      </c>
      <c r="E5376" s="3" t="s">
        <v>55</v>
      </c>
      <c r="F5376" s="3">
        <v>3729</v>
      </c>
      <c r="G5376" s="3">
        <f t="shared" si="252"/>
        <v>1999</v>
      </c>
      <c r="H5376" s="4">
        <v>4</v>
      </c>
      <c r="I5376" s="3" t="s">
        <v>36</v>
      </c>
      <c r="J5376" s="3">
        <v>6</v>
      </c>
      <c r="K5376" s="3">
        <v>0</v>
      </c>
      <c r="L5376" s="3">
        <v>4</v>
      </c>
      <c r="M5376" s="3">
        <v>0</v>
      </c>
      <c r="N5376" s="3">
        <v>0</v>
      </c>
      <c r="O5376" s="3">
        <v>0</v>
      </c>
      <c r="P5376" s="3">
        <f t="shared" si="254"/>
        <v>12</v>
      </c>
      <c r="Q5376" s="3">
        <v>221</v>
      </c>
      <c r="R5376" s="3">
        <f t="shared" si="253"/>
        <v>2</v>
      </c>
      <c r="S5376" s="3">
        <v>10</v>
      </c>
      <c r="T5376" s="3">
        <f>IF(AND(H5376&lt;5,S5376&gt;=VLOOKUP(A5376,anni!$A$1:$O$32,6,0)),1,0)</f>
        <v>0</v>
      </c>
    </row>
    <row r="5377" spans="1:20" x14ac:dyDescent="0.3">
      <c r="A5377" s="3">
        <v>1999</v>
      </c>
      <c r="B5377" s="3">
        <v>289</v>
      </c>
      <c r="C5377" s="3" t="s">
        <v>86</v>
      </c>
      <c r="D5377" s="3" t="s">
        <v>150</v>
      </c>
      <c r="E5377" s="3" t="s">
        <v>150</v>
      </c>
      <c r="F5377" s="3">
        <v>3496</v>
      </c>
      <c r="G5377" s="3">
        <f t="shared" si="252"/>
        <v>1999</v>
      </c>
      <c r="H5377" s="4">
        <v>5</v>
      </c>
      <c r="I5377" s="3" t="s">
        <v>36</v>
      </c>
      <c r="J5377" s="3">
        <v>7</v>
      </c>
      <c r="K5377" s="3">
        <v>7</v>
      </c>
      <c r="L5377" s="3">
        <v>6</v>
      </c>
      <c r="M5377" s="3">
        <v>7</v>
      </c>
      <c r="N5377" s="3">
        <v>7</v>
      </c>
      <c r="O5377" s="3">
        <v>5</v>
      </c>
      <c r="P5377" s="3">
        <f t="shared" si="254"/>
        <v>39</v>
      </c>
      <c r="Q5377" s="3">
        <v>3</v>
      </c>
      <c r="R5377" s="3">
        <f t="shared" si="253"/>
        <v>2</v>
      </c>
      <c r="S5377" s="3">
        <v>39</v>
      </c>
      <c r="T5377" s="3">
        <f>IF(AND(H5377&lt;5,S5377&gt;=VLOOKUP(A5377,anni!$A$1:$O$32,6,0)),1,0)</f>
        <v>0</v>
      </c>
    </row>
    <row r="5378" spans="1:20" x14ac:dyDescent="0.3">
      <c r="A5378" s="3">
        <v>1999</v>
      </c>
      <c r="B5378" s="3">
        <v>290</v>
      </c>
      <c r="C5378" s="3" t="s">
        <v>29</v>
      </c>
      <c r="D5378" s="3" t="s">
        <v>114</v>
      </c>
      <c r="E5378" s="3" t="s">
        <v>114</v>
      </c>
      <c r="F5378" s="3">
        <v>3650</v>
      </c>
      <c r="G5378" s="3">
        <f t="shared" ref="G5378:G5441" si="255">A5378</f>
        <v>1999</v>
      </c>
      <c r="H5378" s="4">
        <v>5</v>
      </c>
      <c r="I5378" s="3" t="s">
        <v>36</v>
      </c>
      <c r="J5378" s="3">
        <v>6</v>
      </c>
      <c r="K5378" s="3">
        <v>0</v>
      </c>
      <c r="L5378" s="3">
        <v>0</v>
      </c>
      <c r="M5378" s="3">
        <v>0</v>
      </c>
      <c r="N5378" s="3">
        <v>0</v>
      </c>
      <c r="O5378" s="3">
        <v>0</v>
      </c>
      <c r="P5378" s="3">
        <f t="shared" si="254"/>
        <v>6</v>
      </c>
      <c r="Q5378" s="3">
        <v>267</v>
      </c>
      <c r="R5378" s="3">
        <f t="shared" si="253"/>
        <v>1</v>
      </c>
      <c r="S5378" s="3">
        <v>6</v>
      </c>
      <c r="T5378" s="3">
        <f>IF(AND(H5378&lt;5,S5378&gt;=VLOOKUP(A5378,anni!$A$1:$O$32,6,0)),1,0)</f>
        <v>0</v>
      </c>
    </row>
    <row r="5379" spans="1:20" x14ac:dyDescent="0.3">
      <c r="A5379" s="3">
        <v>1999</v>
      </c>
      <c r="B5379" s="3">
        <v>291</v>
      </c>
      <c r="C5379" s="3" t="s">
        <v>47</v>
      </c>
      <c r="D5379" s="3" t="s">
        <v>81</v>
      </c>
      <c r="E5379" s="3" t="s">
        <v>81</v>
      </c>
      <c r="F5379" s="3">
        <v>3730</v>
      </c>
      <c r="G5379" s="3">
        <f t="shared" si="255"/>
        <v>1999</v>
      </c>
      <c r="H5379" s="4">
        <v>4</v>
      </c>
      <c r="I5379" s="3" t="s">
        <v>36</v>
      </c>
      <c r="J5379" s="3">
        <v>4</v>
      </c>
      <c r="K5379" s="3">
        <v>4</v>
      </c>
      <c r="L5379" s="3">
        <v>3</v>
      </c>
      <c r="M5379" s="3">
        <v>0</v>
      </c>
      <c r="N5379" s="3">
        <v>0</v>
      </c>
      <c r="O5379" s="3">
        <v>3</v>
      </c>
      <c r="P5379" s="3">
        <f t="shared" si="254"/>
        <v>16.8</v>
      </c>
      <c r="Q5379" s="3">
        <v>163</v>
      </c>
      <c r="R5379" s="3">
        <f t="shared" si="253"/>
        <v>2</v>
      </c>
      <c r="S5379" s="3">
        <v>14</v>
      </c>
      <c r="T5379" s="3">
        <f>IF(AND(H5379&lt;5,S5379&gt;=VLOOKUP(A5379,anni!$A$1:$O$32,6,0)),1,0)</f>
        <v>0</v>
      </c>
    </row>
    <row r="5380" spans="1:20" x14ac:dyDescent="0.3">
      <c r="A5380" s="3">
        <v>1999</v>
      </c>
      <c r="B5380" s="3">
        <v>292</v>
      </c>
      <c r="C5380" s="3" t="s">
        <v>50</v>
      </c>
      <c r="D5380" s="3" t="s">
        <v>120</v>
      </c>
      <c r="E5380" s="3" t="s">
        <v>120</v>
      </c>
      <c r="F5380" s="3">
        <v>3731</v>
      </c>
      <c r="G5380" s="3">
        <f t="shared" si="255"/>
        <v>1999</v>
      </c>
      <c r="H5380" s="4">
        <v>4</v>
      </c>
      <c r="I5380" s="3" t="s">
        <v>36</v>
      </c>
      <c r="J5380" s="3">
        <v>6</v>
      </c>
      <c r="K5380" s="3">
        <v>0</v>
      </c>
      <c r="L5380" s="3">
        <v>0</v>
      </c>
      <c r="M5380" s="3">
        <v>1</v>
      </c>
      <c r="N5380" s="3">
        <v>0</v>
      </c>
      <c r="O5380" s="3">
        <v>0</v>
      </c>
      <c r="P5380" s="3">
        <f t="shared" si="254"/>
        <v>8.4</v>
      </c>
      <c r="Q5380" s="3">
        <v>255</v>
      </c>
      <c r="R5380" s="3">
        <f t="shared" si="253"/>
        <v>1</v>
      </c>
      <c r="S5380" s="3">
        <v>7</v>
      </c>
      <c r="T5380" s="3">
        <f>IF(AND(H5380&lt;5,S5380&gt;=VLOOKUP(A5380,anni!$A$1:$O$32,6,0)),1,0)</f>
        <v>0</v>
      </c>
    </row>
    <row r="5381" spans="1:20" x14ac:dyDescent="0.3">
      <c r="A5381" s="3">
        <v>1999</v>
      </c>
      <c r="B5381" s="3">
        <v>293</v>
      </c>
      <c r="C5381" s="3" t="s">
        <v>47</v>
      </c>
      <c r="D5381" s="3" t="s">
        <v>52</v>
      </c>
      <c r="E5381" s="3" t="s">
        <v>52</v>
      </c>
      <c r="F5381" s="3">
        <v>3651</v>
      </c>
      <c r="G5381" s="3">
        <f t="shared" si="255"/>
        <v>1999</v>
      </c>
      <c r="H5381" s="4">
        <v>5</v>
      </c>
      <c r="I5381" s="3" t="s">
        <v>36</v>
      </c>
      <c r="J5381" s="3">
        <v>5</v>
      </c>
      <c r="K5381" s="3">
        <v>2</v>
      </c>
      <c r="L5381" s="3">
        <v>0</v>
      </c>
      <c r="M5381" s="3">
        <v>0</v>
      </c>
      <c r="N5381" s="3">
        <v>0</v>
      </c>
      <c r="O5381" s="3">
        <v>1</v>
      </c>
      <c r="P5381" s="3">
        <f t="shared" si="254"/>
        <v>8</v>
      </c>
      <c r="Q5381" s="3">
        <v>238</v>
      </c>
      <c r="R5381" s="3">
        <f t="shared" si="253"/>
        <v>1</v>
      </c>
      <c r="S5381" s="3">
        <v>8</v>
      </c>
      <c r="T5381" s="3">
        <f>IF(AND(H5381&lt;5,S5381&gt;=VLOOKUP(A5381,anni!$A$1:$O$32,6,0)),1,0)</f>
        <v>0</v>
      </c>
    </row>
    <row r="5382" spans="1:20" x14ac:dyDescent="0.3">
      <c r="A5382" s="3">
        <v>1999</v>
      </c>
      <c r="B5382" s="3">
        <v>294</v>
      </c>
      <c r="C5382" s="3" t="s">
        <v>34</v>
      </c>
      <c r="D5382" s="3" t="s">
        <v>41</v>
      </c>
      <c r="E5382" s="3" t="s">
        <v>41</v>
      </c>
      <c r="F5382" s="3">
        <v>3732</v>
      </c>
      <c r="G5382" s="3">
        <f t="shared" si="255"/>
        <v>1999</v>
      </c>
      <c r="H5382" s="4">
        <v>4</v>
      </c>
      <c r="I5382" s="3" t="s">
        <v>36</v>
      </c>
      <c r="J5382" s="3">
        <v>6</v>
      </c>
      <c r="K5382" s="3">
        <v>0</v>
      </c>
      <c r="L5382" s="3">
        <v>0</v>
      </c>
      <c r="M5382" s="3">
        <v>0</v>
      </c>
      <c r="N5382" s="3">
        <v>0</v>
      </c>
      <c r="O5382" s="3">
        <v>1</v>
      </c>
      <c r="P5382" s="3">
        <f t="shared" si="254"/>
        <v>8.4</v>
      </c>
      <c r="Q5382" s="3">
        <v>255</v>
      </c>
      <c r="R5382" s="3">
        <f t="shared" si="253"/>
        <v>1</v>
      </c>
      <c r="S5382" s="3">
        <v>7</v>
      </c>
      <c r="T5382" s="3">
        <f>IF(AND(H5382&lt;5,S5382&gt;=VLOOKUP(A5382,anni!$A$1:$O$32,6,0)),1,0)</f>
        <v>0</v>
      </c>
    </row>
    <row r="5383" spans="1:20" x14ac:dyDescent="0.3">
      <c r="A5383" s="3">
        <v>1999</v>
      </c>
      <c r="B5383" s="3">
        <v>295</v>
      </c>
      <c r="C5383" s="3" t="s">
        <v>69</v>
      </c>
      <c r="D5383" s="3" t="s">
        <v>76</v>
      </c>
      <c r="E5383" s="3" t="s">
        <v>76</v>
      </c>
      <c r="F5383" s="3">
        <v>3772</v>
      </c>
      <c r="G5383" s="3">
        <f t="shared" si="255"/>
        <v>1999</v>
      </c>
      <c r="H5383" s="4">
        <v>3</v>
      </c>
      <c r="I5383" s="3" t="s">
        <v>36</v>
      </c>
      <c r="J5383" s="3">
        <v>7</v>
      </c>
      <c r="K5383" s="3">
        <v>5</v>
      </c>
      <c r="L5383" s="3">
        <v>1</v>
      </c>
      <c r="M5383" s="3">
        <v>7</v>
      </c>
      <c r="N5383" s="3">
        <v>2</v>
      </c>
      <c r="O5383" s="3">
        <v>0</v>
      </c>
      <c r="P5383" s="3">
        <f t="shared" si="254"/>
        <v>30.799999999999997</v>
      </c>
      <c r="Q5383" s="3">
        <v>67</v>
      </c>
      <c r="R5383" s="3">
        <f t="shared" si="253"/>
        <v>3</v>
      </c>
      <c r="S5383" s="3">
        <v>22</v>
      </c>
      <c r="T5383" s="3">
        <f>IF(AND(H5383&lt;5,S5383&gt;=VLOOKUP(A5383,anni!$A$1:$O$32,6,0)),1,0)</f>
        <v>0</v>
      </c>
    </row>
    <row r="5384" spans="1:20" x14ac:dyDescent="0.3">
      <c r="A5384" s="3">
        <v>1999</v>
      </c>
      <c r="B5384" s="3">
        <v>296</v>
      </c>
      <c r="C5384" s="3" t="s">
        <v>45</v>
      </c>
      <c r="D5384" s="3" t="s">
        <v>49</v>
      </c>
      <c r="E5384" s="3" t="s">
        <v>49</v>
      </c>
      <c r="F5384" s="3">
        <v>3497</v>
      </c>
      <c r="G5384" s="3">
        <f t="shared" si="255"/>
        <v>1999</v>
      </c>
      <c r="H5384" s="4">
        <v>5</v>
      </c>
      <c r="I5384" s="3" t="s">
        <v>36</v>
      </c>
      <c r="J5384" s="3">
        <v>7</v>
      </c>
      <c r="K5384" s="3">
        <v>7</v>
      </c>
      <c r="L5384" s="3">
        <v>6</v>
      </c>
      <c r="M5384" s="3">
        <v>7</v>
      </c>
      <c r="N5384" s="3">
        <v>7</v>
      </c>
      <c r="O5384" s="3">
        <v>2</v>
      </c>
      <c r="P5384" s="3">
        <f t="shared" si="254"/>
        <v>36</v>
      </c>
      <c r="Q5384" s="3">
        <v>4</v>
      </c>
      <c r="R5384" s="3">
        <f t="shared" si="253"/>
        <v>2</v>
      </c>
      <c r="S5384" s="3">
        <v>36</v>
      </c>
      <c r="T5384" s="3">
        <f>IF(AND(H5384&lt;5,S5384&gt;=VLOOKUP(A5384,anni!$A$1:$O$32,6,0)),1,0)</f>
        <v>0</v>
      </c>
    </row>
    <row r="5385" spans="1:20" x14ac:dyDescent="0.3">
      <c r="A5385" s="3">
        <v>1999</v>
      </c>
      <c r="B5385" s="3">
        <v>297</v>
      </c>
      <c r="C5385" s="3" t="s">
        <v>29</v>
      </c>
      <c r="D5385" s="3" t="s">
        <v>30</v>
      </c>
      <c r="E5385" s="3" t="s">
        <v>30</v>
      </c>
      <c r="F5385" s="3">
        <v>3652</v>
      </c>
      <c r="G5385" s="3">
        <f t="shared" si="255"/>
        <v>1999</v>
      </c>
      <c r="H5385" s="4">
        <v>5</v>
      </c>
      <c r="I5385" s="3" t="s">
        <v>36</v>
      </c>
      <c r="J5385" s="3">
        <v>6</v>
      </c>
      <c r="K5385" s="3">
        <v>2</v>
      </c>
      <c r="L5385" s="3">
        <v>0</v>
      </c>
      <c r="M5385" s="3">
        <v>5</v>
      </c>
      <c r="N5385" s="3">
        <v>0</v>
      </c>
      <c r="O5385" s="3">
        <v>0</v>
      </c>
      <c r="P5385" s="3">
        <f t="shared" si="254"/>
        <v>13</v>
      </c>
      <c r="Q5385" s="3">
        <v>178</v>
      </c>
      <c r="R5385" s="3">
        <f t="shared" si="253"/>
        <v>1</v>
      </c>
      <c r="S5385" s="3">
        <v>13</v>
      </c>
      <c r="T5385" s="3">
        <f>IF(AND(H5385&lt;5,S5385&gt;=VLOOKUP(A5385,anni!$A$1:$O$32,6,0)),1,0)</f>
        <v>0</v>
      </c>
    </row>
    <row r="5386" spans="1:20" x14ac:dyDescent="0.3">
      <c r="A5386" s="3">
        <v>1999</v>
      </c>
      <c r="B5386" s="3">
        <v>298</v>
      </c>
      <c r="C5386" s="3" t="s">
        <v>39</v>
      </c>
      <c r="D5386" s="3" t="s">
        <v>40</v>
      </c>
      <c r="E5386" s="3" t="s">
        <v>40</v>
      </c>
      <c r="F5386" s="3">
        <v>3733</v>
      </c>
      <c r="G5386" s="3">
        <f t="shared" si="255"/>
        <v>1999</v>
      </c>
      <c r="H5386" s="4">
        <v>4</v>
      </c>
      <c r="I5386" s="3" t="s">
        <v>36</v>
      </c>
      <c r="J5386" s="3">
        <v>7</v>
      </c>
      <c r="K5386" s="3">
        <v>7</v>
      </c>
      <c r="L5386" s="3">
        <v>4</v>
      </c>
      <c r="M5386" s="3">
        <v>7</v>
      </c>
      <c r="N5386" s="3">
        <v>0</v>
      </c>
      <c r="O5386" s="3">
        <v>0</v>
      </c>
      <c r="P5386" s="3">
        <f t="shared" si="254"/>
        <v>30</v>
      </c>
      <c r="Q5386" s="3">
        <v>46</v>
      </c>
      <c r="R5386" s="3">
        <f t="shared" si="253"/>
        <v>1</v>
      </c>
      <c r="S5386" s="3">
        <v>25</v>
      </c>
      <c r="T5386" s="3">
        <f>IF(AND(H5386&lt;5,S5386&gt;=VLOOKUP(A5386,anni!$A$1:$O$32,6,0)),1,0)</f>
        <v>0</v>
      </c>
    </row>
    <row r="5387" spans="1:20" x14ac:dyDescent="0.3">
      <c r="A5387" s="3">
        <v>1999</v>
      </c>
      <c r="B5387" s="3">
        <v>300</v>
      </c>
      <c r="C5387" s="3" t="s">
        <v>69</v>
      </c>
      <c r="D5387" s="3" t="s">
        <v>70</v>
      </c>
      <c r="E5387" s="3" t="s">
        <v>70</v>
      </c>
      <c r="F5387" s="3">
        <v>3498</v>
      </c>
      <c r="G5387" s="3">
        <f t="shared" si="255"/>
        <v>1999</v>
      </c>
      <c r="H5387" s="4">
        <v>5</v>
      </c>
      <c r="I5387" s="3" t="s">
        <v>36</v>
      </c>
      <c r="J5387" s="3">
        <v>6</v>
      </c>
      <c r="K5387" s="3">
        <v>0</v>
      </c>
      <c r="L5387" s="3">
        <v>4</v>
      </c>
      <c r="M5387" s="3">
        <v>0</v>
      </c>
      <c r="N5387" s="3">
        <v>0</v>
      </c>
      <c r="O5387" s="3">
        <v>1</v>
      </c>
      <c r="P5387" s="3">
        <f t="shared" si="254"/>
        <v>11</v>
      </c>
      <c r="Q5387" s="3">
        <v>208</v>
      </c>
      <c r="R5387" s="3">
        <f t="shared" si="253"/>
        <v>2</v>
      </c>
      <c r="S5387" s="3">
        <v>11</v>
      </c>
      <c r="T5387" s="3">
        <f>IF(AND(H5387&lt;5,S5387&gt;=VLOOKUP(A5387,anni!$A$1:$O$32,6,0)),1,0)</f>
        <v>0</v>
      </c>
    </row>
    <row r="5388" spans="1:20" x14ac:dyDescent="0.3">
      <c r="A5388" s="3">
        <v>1999</v>
      </c>
      <c r="B5388" s="3">
        <v>301</v>
      </c>
      <c r="C5388" s="3" t="s">
        <v>34</v>
      </c>
      <c r="D5388" s="3" t="s">
        <v>41</v>
      </c>
      <c r="E5388" s="3" t="s">
        <v>41</v>
      </c>
      <c r="F5388" s="3">
        <v>3500</v>
      </c>
      <c r="G5388" s="3">
        <f t="shared" si="255"/>
        <v>1999</v>
      </c>
      <c r="H5388" s="4">
        <v>5</v>
      </c>
      <c r="I5388" s="3" t="s">
        <v>36</v>
      </c>
      <c r="J5388" s="3">
        <v>7</v>
      </c>
      <c r="K5388" s="3">
        <v>0</v>
      </c>
      <c r="L5388" s="3">
        <v>0</v>
      </c>
      <c r="M5388" s="3">
        <v>7</v>
      </c>
      <c r="N5388" s="3">
        <v>0</v>
      </c>
      <c r="O5388" s="3">
        <v>0</v>
      </c>
      <c r="P5388" s="3">
        <f t="shared" si="254"/>
        <v>14</v>
      </c>
      <c r="Q5388" s="3">
        <v>163</v>
      </c>
      <c r="R5388" s="3">
        <f t="shared" si="253"/>
        <v>2</v>
      </c>
      <c r="S5388" s="3">
        <v>14</v>
      </c>
      <c r="T5388" s="3">
        <f>IF(AND(H5388&lt;5,S5388&gt;=VLOOKUP(A5388,anni!$A$1:$O$32,6,0)),1,0)</f>
        <v>0</v>
      </c>
    </row>
    <row r="5389" spans="1:20" x14ac:dyDescent="0.3">
      <c r="A5389" s="3">
        <v>1999</v>
      </c>
      <c r="B5389" s="3">
        <v>302</v>
      </c>
      <c r="C5389" s="3" t="s">
        <v>86</v>
      </c>
      <c r="D5389" s="3" t="s">
        <v>125</v>
      </c>
      <c r="E5389" s="3" t="s">
        <v>125</v>
      </c>
      <c r="F5389" s="3">
        <v>3734</v>
      </c>
      <c r="G5389" s="3">
        <f t="shared" si="255"/>
        <v>1999</v>
      </c>
      <c r="H5389" s="4">
        <v>4</v>
      </c>
      <c r="I5389" s="3" t="s">
        <v>36</v>
      </c>
      <c r="J5389" s="3">
        <v>5</v>
      </c>
      <c r="K5389" s="3">
        <v>0</v>
      </c>
      <c r="L5389" s="3">
        <v>0</v>
      </c>
      <c r="M5389" s="3">
        <v>7</v>
      </c>
      <c r="N5389" s="3">
        <v>0</v>
      </c>
      <c r="O5389" s="3">
        <v>0</v>
      </c>
      <c r="P5389" s="3">
        <f t="shared" si="254"/>
        <v>14.399999999999999</v>
      </c>
      <c r="Q5389" s="3">
        <v>190</v>
      </c>
      <c r="R5389" s="3">
        <f t="shared" si="253"/>
        <v>2</v>
      </c>
      <c r="S5389" s="3">
        <v>12</v>
      </c>
      <c r="T5389" s="3">
        <f>IF(AND(H5389&lt;5,S5389&gt;=VLOOKUP(A5389,anni!$A$1:$O$32,6,0)),1,0)</f>
        <v>0</v>
      </c>
    </row>
    <row r="5390" spans="1:20" x14ac:dyDescent="0.3">
      <c r="A5390" s="3">
        <v>1999</v>
      </c>
      <c r="B5390" s="3">
        <v>303</v>
      </c>
      <c r="C5390" s="3" t="s">
        <v>47</v>
      </c>
      <c r="D5390" s="3" t="s">
        <v>118</v>
      </c>
      <c r="E5390" s="3" t="s">
        <v>118</v>
      </c>
      <c r="F5390" s="3">
        <v>3502</v>
      </c>
      <c r="G5390" s="3">
        <f t="shared" si="255"/>
        <v>1999</v>
      </c>
      <c r="H5390" s="4">
        <v>5</v>
      </c>
      <c r="I5390" s="3" t="s">
        <v>36</v>
      </c>
      <c r="J5390" s="3">
        <v>5</v>
      </c>
      <c r="K5390" s="3">
        <v>6</v>
      </c>
      <c r="L5390" s="3">
        <v>1</v>
      </c>
      <c r="M5390" s="3">
        <v>7</v>
      </c>
      <c r="N5390" s="3">
        <v>0</v>
      </c>
      <c r="O5390" s="3">
        <v>1</v>
      </c>
      <c r="P5390" s="3">
        <f t="shared" si="254"/>
        <v>20</v>
      </c>
      <c r="Q5390" s="3">
        <v>95</v>
      </c>
      <c r="R5390" s="3">
        <f t="shared" si="253"/>
        <v>2</v>
      </c>
      <c r="S5390" s="3">
        <v>20</v>
      </c>
      <c r="T5390" s="3">
        <f>IF(AND(H5390&lt;5,S5390&gt;=VLOOKUP(A5390,anni!$A$1:$O$32,6,0)),1,0)</f>
        <v>0</v>
      </c>
    </row>
    <row r="5391" spans="1:20" x14ac:dyDescent="0.3">
      <c r="A5391" s="3">
        <v>1999</v>
      </c>
      <c r="B5391" s="3">
        <v>304</v>
      </c>
      <c r="C5391" s="3" t="s">
        <v>45</v>
      </c>
      <c r="D5391" s="3" t="s">
        <v>144</v>
      </c>
      <c r="E5391" s="3" t="s">
        <v>144</v>
      </c>
      <c r="F5391" s="3">
        <v>3294</v>
      </c>
      <c r="G5391" s="3">
        <f t="shared" si="255"/>
        <v>1999</v>
      </c>
      <c r="H5391" s="4">
        <v>5</v>
      </c>
      <c r="I5391" s="3" t="s">
        <v>36</v>
      </c>
      <c r="J5391" s="3">
        <v>7</v>
      </c>
      <c r="K5391" s="3">
        <v>0</v>
      </c>
      <c r="L5391" s="3">
        <v>4</v>
      </c>
      <c r="M5391" s="3">
        <v>7</v>
      </c>
      <c r="N5391" s="3">
        <v>0</v>
      </c>
      <c r="O5391" s="3">
        <v>1</v>
      </c>
      <c r="P5391" s="3">
        <f t="shared" si="254"/>
        <v>19</v>
      </c>
      <c r="Q5391" s="3">
        <v>110</v>
      </c>
      <c r="R5391" s="3">
        <f t="shared" si="253"/>
        <v>2</v>
      </c>
      <c r="S5391" s="3">
        <v>19</v>
      </c>
      <c r="T5391" s="3">
        <f>IF(AND(H5391&lt;5,S5391&gt;=VLOOKUP(A5391,anni!$A$1:$O$32,6,0)),1,0)</f>
        <v>0</v>
      </c>
    </row>
    <row r="5392" spans="1:20" x14ac:dyDescent="0.3">
      <c r="A5392" s="3">
        <v>1998</v>
      </c>
      <c r="B5392" s="3">
        <v>1</v>
      </c>
      <c r="C5392" s="3" t="s">
        <v>69</v>
      </c>
      <c r="D5392" s="3" t="s">
        <v>70</v>
      </c>
      <c r="E5392" s="3" t="s">
        <v>70</v>
      </c>
      <c r="F5392" s="3">
        <v>3302</v>
      </c>
      <c r="G5392" s="3">
        <f t="shared" si="255"/>
        <v>1998</v>
      </c>
      <c r="H5392" s="4">
        <v>5</v>
      </c>
      <c r="I5392" s="3" t="s">
        <v>36</v>
      </c>
      <c r="J5392" s="3">
        <v>5</v>
      </c>
      <c r="K5392" s="3">
        <v>0</v>
      </c>
      <c r="L5392" s="3">
        <v>4</v>
      </c>
      <c r="M5392" s="3">
        <v>7</v>
      </c>
      <c r="N5392" s="3">
        <v>0</v>
      </c>
      <c r="O5392" s="3">
        <v>0</v>
      </c>
      <c r="P5392" s="3">
        <f t="shared" si="254"/>
        <v>16</v>
      </c>
      <c r="Q5392" s="3">
        <v>96</v>
      </c>
      <c r="R5392" s="3">
        <f t="shared" si="253"/>
        <v>1</v>
      </c>
      <c r="S5392" s="3">
        <v>16</v>
      </c>
      <c r="T5392" s="3">
        <f>IF(AND(H5392&lt;5,S5392&gt;=VLOOKUP(A5392,anni!$A$1:$O$32,6,0)),1,0)</f>
        <v>0</v>
      </c>
    </row>
    <row r="5393" spans="1:20" x14ac:dyDescent="0.3">
      <c r="A5393" s="3">
        <v>1998</v>
      </c>
      <c r="B5393" s="3">
        <v>2</v>
      </c>
      <c r="C5393" s="3" t="s">
        <v>39</v>
      </c>
      <c r="D5393" s="3" t="s">
        <v>40</v>
      </c>
      <c r="E5393" s="3" t="s">
        <v>40</v>
      </c>
      <c r="F5393" s="3">
        <v>3253</v>
      </c>
      <c r="G5393" s="3">
        <f t="shared" si="255"/>
        <v>1998</v>
      </c>
      <c r="H5393" s="4">
        <v>4</v>
      </c>
      <c r="I5393" s="3" t="s">
        <v>36</v>
      </c>
      <c r="J5393" s="3">
        <v>7</v>
      </c>
      <c r="K5393" s="3">
        <v>0</v>
      </c>
      <c r="L5393" s="3">
        <v>7</v>
      </c>
      <c r="M5393" s="3">
        <v>1</v>
      </c>
      <c r="N5393" s="3">
        <v>7</v>
      </c>
      <c r="O5393" s="3">
        <v>3</v>
      </c>
      <c r="P5393" s="3">
        <f t="shared" si="254"/>
        <v>30</v>
      </c>
      <c r="Q5393" s="3">
        <v>27</v>
      </c>
      <c r="R5393" s="3">
        <f t="shared" si="253"/>
        <v>3</v>
      </c>
      <c r="S5393" s="3">
        <v>25</v>
      </c>
      <c r="T5393" s="3">
        <f>IF(AND(H5393&lt;5,S5393&gt;=VLOOKUP(A5393,anni!$A$1:$O$32,6,0)),1,0)</f>
        <v>0</v>
      </c>
    </row>
    <row r="5394" spans="1:20" x14ac:dyDescent="0.3">
      <c r="A5394" s="3">
        <v>1998</v>
      </c>
      <c r="B5394" s="3">
        <v>3</v>
      </c>
      <c r="C5394" s="3" t="s">
        <v>45</v>
      </c>
      <c r="D5394" s="3" t="s">
        <v>68</v>
      </c>
      <c r="E5394" s="3" t="s">
        <v>68</v>
      </c>
      <c r="F5394" s="3">
        <v>3254</v>
      </c>
      <c r="G5394" s="3">
        <f t="shared" si="255"/>
        <v>1998</v>
      </c>
      <c r="H5394" s="4">
        <v>4</v>
      </c>
      <c r="I5394" s="3" t="s">
        <v>36</v>
      </c>
      <c r="J5394" s="3">
        <v>6</v>
      </c>
      <c r="K5394" s="3">
        <v>0</v>
      </c>
      <c r="L5394" s="3">
        <v>4</v>
      </c>
      <c r="M5394" s="3">
        <v>0</v>
      </c>
      <c r="N5394" s="3">
        <v>0</v>
      </c>
      <c r="O5394" s="3">
        <v>0</v>
      </c>
      <c r="P5394" s="3">
        <f t="shared" si="254"/>
        <v>12</v>
      </c>
      <c r="Q5394" s="3">
        <v>160</v>
      </c>
      <c r="R5394" s="3">
        <f t="shared" si="253"/>
        <v>2</v>
      </c>
      <c r="S5394" s="3">
        <v>10</v>
      </c>
      <c r="T5394" s="3">
        <f>IF(AND(H5394&lt;5,S5394&gt;=VLOOKUP(A5394,anni!$A$1:$O$32,6,0)),1,0)</f>
        <v>0</v>
      </c>
    </row>
    <row r="5395" spans="1:20" x14ac:dyDescent="0.3">
      <c r="A5395" s="3">
        <v>1998</v>
      </c>
      <c r="B5395" s="3">
        <v>4</v>
      </c>
      <c r="C5395" s="3" t="s">
        <v>45</v>
      </c>
      <c r="D5395" s="3" t="s">
        <v>49</v>
      </c>
      <c r="E5395" s="3" t="s">
        <v>49</v>
      </c>
      <c r="F5395" s="3">
        <v>3187</v>
      </c>
      <c r="G5395" s="3">
        <f t="shared" si="255"/>
        <v>1998</v>
      </c>
      <c r="H5395" s="4">
        <v>5</v>
      </c>
      <c r="I5395" s="3" t="s">
        <v>36</v>
      </c>
      <c r="J5395" s="3">
        <v>0</v>
      </c>
      <c r="K5395" s="3">
        <v>0</v>
      </c>
      <c r="L5395" s="3">
        <v>7</v>
      </c>
      <c r="M5395" s="3">
        <v>1</v>
      </c>
      <c r="N5395" s="3">
        <v>6</v>
      </c>
      <c r="O5395" s="3">
        <v>0</v>
      </c>
      <c r="P5395" s="3">
        <f t="shared" si="254"/>
        <v>14</v>
      </c>
      <c r="Q5395" s="3">
        <v>112</v>
      </c>
      <c r="R5395" s="3">
        <f t="shared" si="253"/>
        <v>2</v>
      </c>
      <c r="S5395" s="3">
        <v>14</v>
      </c>
      <c r="T5395" s="3">
        <f>IF(AND(H5395&lt;5,S5395&gt;=VLOOKUP(A5395,anni!$A$1:$O$32,6,0)),1,0)</f>
        <v>0</v>
      </c>
    </row>
    <row r="5396" spans="1:20" x14ac:dyDescent="0.3">
      <c r="A5396" s="3">
        <v>1998</v>
      </c>
      <c r="B5396" s="3">
        <v>5</v>
      </c>
      <c r="C5396" s="3" t="s">
        <v>34</v>
      </c>
      <c r="D5396" s="3" t="s">
        <v>41</v>
      </c>
      <c r="E5396" s="3" t="s">
        <v>41</v>
      </c>
      <c r="F5396" s="3">
        <v>3303</v>
      </c>
      <c r="G5396" s="3">
        <f t="shared" si="255"/>
        <v>1998</v>
      </c>
      <c r="H5396" s="4">
        <v>5</v>
      </c>
      <c r="I5396" s="3" t="s">
        <v>36</v>
      </c>
      <c r="J5396" s="3">
        <v>0</v>
      </c>
      <c r="K5396" s="3">
        <v>0</v>
      </c>
      <c r="L5396" s="3">
        <v>0</v>
      </c>
      <c r="M5396" s="3">
        <v>0</v>
      </c>
      <c r="N5396" s="3">
        <v>0</v>
      </c>
      <c r="O5396" s="3">
        <v>0</v>
      </c>
      <c r="P5396" s="3">
        <f t="shared" si="254"/>
        <v>0</v>
      </c>
      <c r="Q5396" s="3">
        <v>266</v>
      </c>
      <c r="R5396" s="3">
        <f t="shared" si="253"/>
        <v>1</v>
      </c>
      <c r="S5396" s="3">
        <v>0</v>
      </c>
      <c r="T5396" s="3">
        <f>IF(AND(H5396&lt;5,S5396&gt;=VLOOKUP(A5396,anni!$A$1:$O$32,6,0)),1,0)</f>
        <v>0</v>
      </c>
    </row>
    <row r="5397" spans="1:20" x14ac:dyDescent="0.3">
      <c r="A5397" s="3">
        <v>1998</v>
      </c>
      <c r="B5397" s="3">
        <v>6</v>
      </c>
      <c r="C5397" s="3" t="s">
        <v>86</v>
      </c>
      <c r="D5397" s="3" t="s">
        <v>87</v>
      </c>
      <c r="E5397" s="3" t="s">
        <v>87</v>
      </c>
      <c r="F5397" s="3">
        <v>3304</v>
      </c>
      <c r="G5397" s="3">
        <f t="shared" si="255"/>
        <v>1998</v>
      </c>
      <c r="H5397" s="4">
        <v>5</v>
      </c>
      <c r="I5397" s="3" t="s">
        <v>36</v>
      </c>
      <c r="J5397" s="3">
        <v>7</v>
      </c>
      <c r="K5397" s="3">
        <v>0</v>
      </c>
      <c r="L5397" s="3">
        <v>7</v>
      </c>
      <c r="M5397" s="3">
        <v>1</v>
      </c>
      <c r="N5397" s="3">
        <v>7</v>
      </c>
      <c r="O5397" s="3">
        <v>1</v>
      </c>
      <c r="P5397" s="3">
        <f t="shared" si="254"/>
        <v>23</v>
      </c>
      <c r="Q5397" s="3">
        <v>35</v>
      </c>
      <c r="R5397" s="3">
        <f t="shared" si="253"/>
        <v>1</v>
      </c>
      <c r="S5397" s="3">
        <v>23</v>
      </c>
      <c r="T5397" s="3">
        <f>IF(AND(H5397&lt;5,S5397&gt;=VLOOKUP(A5397,anni!$A$1:$O$32,6,0)),1,0)</f>
        <v>0</v>
      </c>
    </row>
    <row r="5398" spans="1:20" x14ac:dyDescent="0.3">
      <c r="A5398" s="3">
        <v>1998</v>
      </c>
      <c r="B5398" s="3">
        <v>7</v>
      </c>
      <c r="C5398" s="3" t="s">
        <v>56</v>
      </c>
      <c r="D5398" s="3" t="s">
        <v>66</v>
      </c>
      <c r="E5398" s="3" t="s">
        <v>66</v>
      </c>
      <c r="F5398" s="3">
        <v>3305</v>
      </c>
      <c r="G5398" s="3">
        <f t="shared" si="255"/>
        <v>1998</v>
      </c>
      <c r="H5398" s="4">
        <v>5</v>
      </c>
      <c r="I5398" s="3" t="s">
        <v>36</v>
      </c>
      <c r="J5398" s="3">
        <v>7</v>
      </c>
      <c r="K5398" s="3">
        <v>0</v>
      </c>
      <c r="L5398" s="3">
        <v>0</v>
      </c>
      <c r="M5398" s="3">
        <v>0</v>
      </c>
      <c r="N5398" s="3">
        <v>4</v>
      </c>
      <c r="O5398" s="3">
        <v>2</v>
      </c>
      <c r="P5398" s="3">
        <f t="shared" si="254"/>
        <v>13</v>
      </c>
      <c r="Q5398" s="3">
        <v>125</v>
      </c>
      <c r="R5398" s="3">
        <f t="shared" si="253"/>
        <v>1</v>
      </c>
      <c r="S5398" s="3">
        <v>13</v>
      </c>
      <c r="T5398" s="3">
        <f>IF(AND(H5398&lt;5,S5398&gt;=VLOOKUP(A5398,anni!$A$1:$O$32,6,0)),1,0)</f>
        <v>0</v>
      </c>
    </row>
    <row r="5399" spans="1:20" x14ac:dyDescent="0.3">
      <c r="A5399" s="3">
        <v>1998</v>
      </c>
      <c r="B5399" s="3">
        <v>8</v>
      </c>
      <c r="C5399" s="3" t="s">
        <v>34</v>
      </c>
      <c r="D5399" s="3" t="s">
        <v>41</v>
      </c>
      <c r="E5399" s="3" t="s">
        <v>41</v>
      </c>
      <c r="F5399" s="3">
        <v>3306</v>
      </c>
      <c r="G5399" s="3">
        <f t="shared" si="255"/>
        <v>1998</v>
      </c>
      <c r="H5399" s="4">
        <v>5</v>
      </c>
      <c r="I5399" s="3" t="s">
        <v>36</v>
      </c>
      <c r="J5399" s="3">
        <v>3</v>
      </c>
      <c r="K5399" s="3">
        <v>0</v>
      </c>
      <c r="L5399" s="3">
        <v>0</v>
      </c>
      <c r="M5399" s="3">
        <v>5</v>
      </c>
      <c r="N5399" s="3">
        <v>0</v>
      </c>
      <c r="O5399" s="3">
        <v>0</v>
      </c>
      <c r="P5399" s="3">
        <f t="shared" si="254"/>
        <v>8</v>
      </c>
      <c r="Q5399" s="3">
        <v>178</v>
      </c>
      <c r="R5399" s="3">
        <f t="shared" si="253"/>
        <v>1</v>
      </c>
      <c r="S5399" s="3">
        <v>8</v>
      </c>
      <c r="T5399" s="3">
        <f>IF(AND(H5399&lt;5,S5399&gt;=VLOOKUP(A5399,anni!$A$1:$O$32,6,0)),1,0)</f>
        <v>0</v>
      </c>
    </row>
    <row r="5400" spans="1:20" x14ac:dyDescent="0.3">
      <c r="A5400" s="3">
        <v>1998</v>
      </c>
      <c r="B5400" s="3">
        <v>9</v>
      </c>
      <c r="C5400" s="3" t="s">
        <v>47</v>
      </c>
      <c r="D5400" s="3" t="s">
        <v>81</v>
      </c>
      <c r="E5400" s="3" t="s">
        <v>81</v>
      </c>
      <c r="F5400" s="3">
        <v>3432</v>
      </c>
      <c r="G5400" s="3">
        <f t="shared" si="255"/>
        <v>1998</v>
      </c>
      <c r="H5400" s="4">
        <v>4</v>
      </c>
      <c r="I5400" s="3" t="s">
        <v>36</v>
      </c>
      <c r="J5400" s="3">
        <v>6</v>
      </c>
      <c r="K5400" s="3">
        <v>0</v>
      </c>
      <c r="L5400" s="3">
        <v>0</v>
      </c>
      <c r="M5400" s="3">
        <v>0</v>
      </c>
      <c r="N5400" s="3">
        <v>0</v>
      </c>
      <c r="O5400" s="3">
        <v>1</v>
      </c>
      <c r="P5400" s="3">
        <f t="shared" si="254"/>
        <v>8.4</v>
      </c>
      <c r="Q5400" s="3">
        <v>184</v>
      </c>
      <c r="R5400" s="3">
        <f t="shared" si="253"/>
        <v>1</v>
      </c>
      <c r="S5400" s="3">
        <v>7</v>
      </c>
      <c r="T5400" s="3">
        <f>IF(AND(H5400&lt;5,S5400&gt;=VLOOKUP(A5400,anni!$A$1:$O$32,6,0)),1,0)</f>
        <v>0</v>
      </c>
    </row>
    <row r="5401" spans="1:20" x14ac:dyDescent="0.3">
      <c r="A5401" s="3">
        <v>1998</v>
      </c>
      <c r="B5401" s="3">
        <v>10</v>
      </c>
      <c r="C5401" s="3" t="s">
        <v>45</v>
      </c>
      <c r="D5401" s="3" t="s">
        <v>49</v>
      </c>
      <c r="E5401" s="3" t="s">
        <v>49</v>
      </c>
      <c r="F5401" s="3">
        <v>3307</v>
      </c>
      <c r="G5401" s="3">
        <f t="shared" si="255"/>
        <v>1998</v>
      </c>
      <c r="H5401" s="4">
        <v>5</v>
      </c>
      <c r="I5401" s="3" t="s">
        <v>36</v>
      </c>
      <c r="J5401" s="3">
        <v>0</v>
      </c>
      <c r="K5401" s="3">
        <v>0</v>
      </c>
      <c r="L5401" s="3">
        <v>0</v>
      </c>
      <c r="M5401" s="3">
        <v>3</v>
      </c>
      <c r="N5401" s="3">
        <v>0</v>
      </c>
      <c r="O5401" s="3">
        <v>0</v>
      </c>
      <c r="P5401" s="3">
        <f t="shared" si="254"/>
        <v>3</v>
      </c>
      <c r="Q5401" s="3">
        <v>236</v>
      </c>
      <c r="R5401" s="3">
        <f t="shared" si="253"/>
        <v>1</v>
      </c>
      <c r="S5401" s="3">
        <v>3</v>
      </c>
      <c r="T5401" s="3">
        <f>IF(AND(H5401&lt;5,S5401&gt;=VLOOKUP(A5401,anni!$A$1:$O$32,6,0)),1,0)</f>
        <v>0</v>
      </c>
    </row>
    <row r="5402" spans="1:20" x14ac:dyDescent="0.3">
      <c r="A5402" s="3">
        <v>1998</v>
      </c>
      <c r="B5402" s="3">
        <v>11</v>
      </c>
      <c r="C5402" s="3" t="s">
        <v>47</v>
      </c>
      <c r="D5402" s="3" t="s">
        <v>118</v>
      </c>
      <c r="E5402" s="3" t="s">
        <v>118</v>
      </c>
      <c r="F5402" s="3">
        <v>3433</v>
      </c>
      <c r="G5402" s="3">
        <f t="shared" si="255"/>
        <v>1998</v>
      </c>
      <c r="H5402" s="4">
        <v>4</v>
      </c>
      <c r="I5402" s="3" t="s">
        <v>36</v>
      </c>
      <c r="J5402" s="3">
        <v>5</v>
      </c>
      <c r="K5402" s="3">
        <v>7</v>
      </c>
      <c r="L5402" s="3">
        <v>7</v>
      </c>
      <c r="M5402" s="3">
        <v>0</v>
      </c>
      <c r="N5402" s="3">
        <v>0</v>
      </c>
      <c r="O5402" s="3">
        <v>0</v>
      </c>
      <c r="P5402" s="3">
        <f t="shared" si="254"/>
        <v>22.8</v>
      </c>
      <c r="Q5402" s="3">
        <v>70</v>
      </c>
      <c r="R5402" s="3">
        <f t="shared" si="253"/>
        <v>1</v>
      </c>
      <c r="S5402" s="3">
        <v>19</v>
      </c>
      <c r="T5402" s="3">
        <f>IF(AND(H5402&lt;5,S5402&gt;=VLOOKUP(A5402,anni!$A$1:$O$32,6,0)),1,0)</f>
        <v>0</v>
      </c>
    </row>
    <row r="5403" spans="1:20" x14ac:dyDescent="0.3">
      <c r="A5403" s="3">
        <v>1998</v>
      </c>
      <c r="B5403" s="3">
        <v>12</v>
      </c>
      <c r="C5403" s="3" t="s">
        <v>56</v>
      </c>
      <c r="D5403" s="3" t="s">
        <v>57</v>
      </c>
      <c r="E5403" s="3" t="s">
        <v>57</v>
      </c>
      <c r="F5403" s="3">
        <v>3308</v>
      </c>
      <c r="G5403" s="3">
        <f t="shared" si="255"/>
        <v>1998</v>
      </c>
      <c r="H5403" s="4">
        <v>5</v>
      </c>
      <c r="I5403" s="3" t="s">
        <v>36</v>
      </c>
      <c r="J5403" s="3">
        <v>7</v>
      </c>
      <c r="K5403" s="3">
        <v>0</v>
      </c>
      <c r="L5403" s="3">
        <v>7</v>
      </c>
      <c r="M5403" s="3">
        <v>0</v>
      </c>
      <c r="N5403" s="3">
        <v>0</v>
      </c>
      <c r="O5403" s="3">
        <v>1</v>
      </c>
      <c r="P5403" s="3">
        <f t="shared" si="254"/>
        <v>15</v>
      </c>
      <c r="Q5403" s="3">
        <v>101</v>
      </c>
      <c r="R5403" s="3">
        <f t="shared" si="253"/>
        <v>1</v>
      </c>
      <c r="S5403" s="3">
        <v>15</v>
      </c>
      <c r="T5403" s="3">
        <f>IF(AND(H5403&lt;5,S5403&gt;=VLOOKUP(A5403,anni!$A$1:$O$32,6,0)),1,0)</f>
        <v>0</v>
      </c>
    </row>
    <row r="5404" spans="1:20" x14ac:dyDescent="0.3">
      <c r="A5404" s="3">
        <v>1998</v>
      </c>
      <c r="B5404" s="3">
        <v>13</v>
      </c>
      <c r="C5404" s="3" t="s">
        <v>56</v>
      </c>
      <c r="D5404" s="3" t="s">
        <v>99</v>
      </c>
      <c r="E5404" s="3" t="s">
        <v>99</v>
      </c>
      <c r="F5404" s="3">
        <v>3434</v>
      </c>
      <c r="G5404" s="3">
        <f t="shared" si="255"/>
        <v>1998</v>
      </c>
      <c r="H5404" s="4">
        <v>4</v>
      </c>
      <c r="I5404" s="3" t="s">
        <v>36</v>
      </c>
      <c r="J5404" s="3">
        <v>4</v>
      </c>
      <c r="K5404" s="3">
        <v>0</v>
      </c>
      <c r="L5404" s="3">
        <v>0</v>
      </c>
      <c r="M5404" s="3">
        <v>0</v>
      </c>
      <c r="N5404" s="3">
        <v>1</v>
      </c>
      <c r="O5404" s="3">
        <v>0</v>
      </c>
      <c r="P5404" s="3">
        <f t="shared" si="254"/>
        <v>6</v>
      </c>
      <c r="Q5404" s="3">
        <v>217</v>
      </c>
      <c r="R5404" s="3">
        <f t="shared" si="253"/>
        <v>1</v>
      </c>
      <c r="S5404" s="3">
        <v>5</v>
      </c>
      <c r="T5404" s="3">
        <f>IF(AND(H5404&lt;5,S5404&gt;=VLOOKUP(A5404,anni!$A$1:$O$32,6,0)),1,0)</f>
        <v>0</v>
      </c>
    </row>
    <row r="5405" spans="1:20" x14ac:dyDescent="0.3">
      <c r="A5405" s="3">
        <v>1998</v>
      </c>
      <c r="B5405" s="3">
        <v>14</v>
      </c>
      <c r="C5405" s="3" t="s">
        <v>53</v>
      </c>
      <c r="D5405" s="3" t="s">
        <v>98</v>
      </c>
      <c r="E5405" s="3" t="s">
        <v>98</v>
      </c>
      <c r="F5405" s="3">
        <v>3188</v>
      </c>
      <c r="G5405" s="3">
        <f t="shared" si="255"/>
        <v>1998</v>
      </c>
      <c r="H5405" s="4">
        <v>5</v>
      </c>
      <c r="I5405" s="3" t="s">
        <v>36</v>
      </c>
      <c r="J5405" s="3">
        <v>7</v>
      </c>
      <c r="K5405" s="3">
        <v>0</v>
      </c>
      <c r="L5405" s="3">
        <v>7</v>
      </c>
      <c r="M5405" s="3">
        <v>7</v>
      </c>
      <c r="N5405" s="3">
        <v>0</v>
      </c>
      <c r="O5405" s="3">
        <v>4</v>
      </c>
      <c r="P5405" s="3">
        <f t="shared" si="254"/>
        <v>25</v>
      </c>
      <c r="Q5405" s="3">
        <v>27</v>
      </c>
      <c r="R5405" s="3">
        <f t="shared" si="253"/>
        <v>2</v>
      </c>
      <c r="S5405" s="3">
        <v>25</v>
      </c>
      <c r="T5405" s="3">
        <f>IF(AND(H5405&lt;5,S5405&gt;=VLOOKUP(A5405,anni!$A$1:$O$32,6,0)),1,0)</f>
        <v>0</v>
      </c>
    </row>
    <row r="5406" spans="1:20" x14ac:dyDescent="0.3">
      <c r="A5406" s="3">
        <v>1998</v>
      </c>
      <c r="B5406" s="3">
        <v>15</v>
      </c>
      <c r="C5406" s="3" t="s">
        <v>29</v>
      </c>
      <c r="D5406" s="3" t="s">
        <v>122</v>
      </c>
      <c r="E5406" s="3" t="s">
        <v>122</v>
      </c>
      <c r="F5406" s="3">
        <v>3309</v>
      </c>
      <c r="G5406" s="3">
        <f t="shared" si="255"/>
        <v>1998</v>
      </c>
      <c r="H5406" s="4">
        <v>5</v>
      </c>
      <c r="I5406" s="3" t="s">
        <v>36</v>
      </c>
      <c r="J5406" s="3">
        <v>4</v>
      </c>
      <c r="K5406" s="3">
        <v>0</v>
      </c>
      <c r="L5406" s="3">
        <v>0</v>
      </c>
      <c r="M5406" s="3">
        <v>7</v>
      </c>
      <c r="N5406" s="3">
        <v>0</v>
      </c>
      <c r="O5406" s="3">
        <v>1</v>
      </c>
      <c r="P5406" s="3">
        <f t="shared" si="254"/>
        <v>12</v>
      </c>
      <c r="Q5406" s="3">
        <v>140</v>
      </c>
      <c r="R5406" s="3">
        <f t="shared" si="253"/>
        <v>1</v>
      </c>
      <c r="S5406" s="3">
        <v>12</v>
      </c>
      <c r="T5406" s="3">
        <f>IF(AND(H5406&lt;5,S5406&gt;=VLOOKUP(A5406,anni!$A$1:$O$32,6,0)),1,0)</f>
        <v>0</v>
      </c>
    </row>
    <row r="5407" spans="1:20" x14ac:dyDescent="0.3">
      <c r="A5407" s="3">
        <v>1998</v>
      </c>
      <c r="B5407" s="3">
        <v>16</v>
      </c>
      <c r="C5407" s="3" t="s">
        <v>69</v>
      </c>
      <c r="D5407" s="3" t="s">
        <v>89</v>
      </c>
      <c r="E5407" s="3" t="s">
        <v>89</v>
      </c>
      <c r="F5407" s="3">
        <v>3310</v>
      </c>
      <c r="G5407" s="3">
        <f t="shared" si="255"/>
        <v>1998</v>
      </c>
      <c r="H5407" s="4">
        <v>5</v>
      </c>
      <c r="I5407" s="3" t="s">
        <v>36</v>
      </c>
      <c r="J5407" s="3">
        <v>7</v>
      </c>
      <c r="K5407" s="3">
        <v>6</v>
      </c>
      <c r="L5407" s="3">
        <v>3</v>
      </c>
      <c r="M5407" s="3">
        <v>1</v>
      </c>
      <c r="N5407" s="3">
        <v>7</v>
      </c>
      <c r="O5407" s="3">
        <v>0</v>
      </c>
      <c r="P5407" s="3">
        <f t="shared" si="254"/>
        <v>24</v>
      </c>
      <c r="Q5407" s="3">
        <v>29</v>
      </c>
      <c r="R5407" s="3">
        <f t="shared" si="253"/>
        <v>1</v>
      </c>
      <c r="S5407" s="3">
        <v>24</v>
      </c>
      <c r="T5407" s="3">
        <f>IF(AND(H5407&lt;5,S5407&gt;=VLOOKUP(A5407,anni!$A$1:$O$32,6,0)),1,0)</f>
        <v>0</v>
      </c>
    </row>
    <row r="5408" spans="1:20" x14ac:dyDescent="0.3">
      <c r="A5408" s="3">
        <v>1998</v>
      </c>
      <c r="B5408" s="3">
        <v>17</v>
      </c>
      <c r="C5408" s="3" t="s">
        <v>34</v>
      </c>
      <c r="D5408" s="3" t="s">
        <v>42</v>
      </c>
      <c r="E5408" s="3" t="s">
        <v>42</v>
      </c>
      <c r="F5408" s="3">
        <v>3189</v>
      </c>
      <c r="G5408" s="3">
        <f t="shared" si="255"/>
        <v>1998</v>
      </c>
      <c r="H5408" s="4">
        <v>5</v>
      </c>
      <c r="I5408" s="3" t="s">
        <v>36</v>
      </c>
      <c r="J5408" s="3">
        <v>0</v>
      </c>
      <c r="K5408" s="3">
        <v>0</v>
      </c>
      <c r="L5408" s="3">
        <v>5</v>
      </c>
      <c r="M5408" s="3">
        <v>2</v>
      </c>
      <c r="N5408" s="3">
        <v>6</v>
      </c>
      <c r="O5408" s="3">
        <v>0</v>
      </c>
      <c r="P5408" s="3">
        <f t="shared" si="254"/>
        <v>13</v>
      </c>
      <c r="Q5408" s="3">
        <v>125</v>
      </c>
      <c r="R5408" s="3">
        <f t="shared" si="253"/>
        <v>2</v>
      </c>
      <c r="S5408" s="3">
        <v>13</v>
      </c>
      <c r="T5408" s="3">
        <f>IF(AND(H5408&lt;5,S5408&gt;=VLOOKUP(A5408,anni!$A$1:$O$32,6,0)),1,0)</f>
        <v>0</v>
      </c>
    </row>
    <row r="5409" spans="1:20" x14ac:dyDescent="0.3">
      <c r="A5409" s="3">
        <v>1998</v>
      </c>
      <c r="B5409" s="3">
        <v>18</v>
      </c>
      <c r="C5409" s="3" t="s">
        <v>47</v>
      </c>
      <c r="D5409" s="3" t="s">
        <v>118</v>
      </c>
      <c r="E5409" s="3" t="s">
        <v>118</v>
      </c>
      <c r="F5409" s="3">
        <v>3311</v>
      </c>
      <c r="G5409" s="3">
        <f t="shared" si="255"/>
        <v>1998</v>
      </c>
      <c r="H5409" s="4">
        <v>5</v>
      </c>
      <c r="I5409" s="3" t="s">
        <v>36</v>
      </c>
      <c r="J5409" s="3">
        <v>5</v>
      </c>
      <c r="K5409" s="3">
        <v>0</v>
      </c>
      <c r="L5409" s="3">
        <v>1</v>
      </c>
      <c r="M5409" s="3">
        <v>0</v>
      </c>
      <c r="N5409" s="3">
        <v>5</v>
      </c>
      <c r="O5409" s="3">
        <v>1</v>
      </c>
      <c r="P5409" s="3">
        <f t="shared" si="254"/>
        <v>12</v>
      </c>
      <c r="Q5409" s="3">
        <v>140</v>
      </c>
      <c r="R5409" s="3">
        <f t="shared" ref="R5409:R5472" si="256">COUNTIF($F$609:$F$5991,F5409)</f>
        <v>1</v>
      </c>
      <c r="S5409" s="3">
        <v>12</v>
      </c>
      <c r="T5409" s="3">
        <f>IF(AND(H5409&lt;5,S5409&gt;=VLOOKUP(A5409,anni!$A$1:$O$32,6,0)),1,0)</f>
        <v>0</v>
      </c>
    </row>
    <row r="5410" spans="1:20" x14ac:dyDescent="0.3">
      <c r="A5410" s="3">
        <v>1998</v>
      </c>
      <c r="B5410" s="3">
        <v>19</v>
      </c>
      <c r="C5410" s="3" t="s">
        <v>34</v>
      </c>
      <c r="D5410" s="3" t="s">
        <v>123</v>
      </c>
      <c r="E5410" s="3" t="s">
        <v>123</v>
      </c>
      <c r="F5410" s="3">
        <v>3312</v>
      </c>
      <c r="G5410" s="3">
        <f t="shared" si="255"/>
        <v>1998</v>
      </c>
      <c r="H5410" s="4">
        <v>5</v>
      </c>
      <c r="I5410" s="3" t="s">
        <v>36</v>
      </c>
      <c r="J5410" s="3">
        <v>7</v>
      </c>
      <c r="K5410" s="3">
        <v>0</v>
      </c>
      <c r="L5410" s="3">
        <v>0</v>
      </c>
      <c r="M5410" s="3">
        <v>0</v>
      </c>
      <c r="N5410" s="3">
        <v>0</v>
      </c>
      <c r="O5410" s="3">
        <v>3</v>
      </c>
      <c r="P5410" s="3">
        <f t="shared" si="254"/>
        <v>10</v>
      </c>
      <c r="Q5410" s="3">
        <v>160</v>
      </c>
      <c r="R5410" s="3">
        <f t="shared" si="256"/>
        <v>1</v>
      </c>
      <c r="S5410" s="3">
        <v>10</v>
      </c>
      <c r="T5410" s="3">
        <f>IF(AND(H5410&lt;5,S5410&gt;=VLOOKUP(A5410,anni!$A$1:$O$32,6,0)),1,0)</f>
        <v>0</v>
      </c>
    </row>
    <row r="5411" spans="1:20" x14ac:dyDescent="0.3">
      <c r="A5411" s="3">
        <v>1998</v>
      </c>
      <c r="B5411" s="3">
        <v>20</v>
      </c>
      <c r="C5411" s="3" t="s">
        <v>43</v>
      </c>
      <c r="D5411" s="3" t="s">
        <v>44</v>
      </c>
      <c r="E5411" s="3" t="s">
        <v>44</v>
      </c>
      <c r="F5411" s="3">
        <v>3313</v>
      </c>
      <c r="G5411" s="3">
        <f t="shared" si="255"/>
        <v>1998</v>
      </c>
      <c r="H5411" s="4">
        <v>5</v>
      </c>
      <c r="I5411" s="3" t="s">
        <v>36</v>
      </c>
      <c r="J5411" s="3">
        <v>5</v>
      </c>
      <c r="K5411" s="3">
        <v>0</v>
      </c>
      <c r="L5411" s="3">
        <v>0</v>
      </c>
      <c r="M5411" s="3">
        <v>1</v>
      </c>
      <c r="N5411" s="3">
        <v>0</v>
      </c>
      <c r="O5411" s="3">
        <v>0</v>
      </c>
      <c r="P5411" s="3">
        <f t="shared" ref="P5411:P5474" si="257">IF(T5411=0,IF(S5411=-1,-1,S5411*HLOOKUP(H5411,$U$1:$Y$2,2,0)),0)</f>
        <v>6</v>
      </c>
      <c r="Q5411" s="3">
        <v>202</v>
      </c>
      <c r="R5411" s="3">
        <f t="shared" si="256"/>
        <v>1</v>
      </c>
      <c r="S5411" s="3">
        <v>6</v>
      </c>
      <c r="T5411" s="3">
        <f>IF(AND(H5411&lt;5,S5411&gt;=VLOOKUP(A5411,anni!$A$1:$O$32,6,0)),1,0)</f>
        <v>0</v>
      </c>
    </row>
    <row r="5412" spans="1:20" x14ac:dyDescent="0.3">
      <c r="A5412" s="3">
        <v>1998</v>
      </c>
      <c r="B5412" s="3">
        <v>21</v>
      </c>
      <c r="C5412" s="3" t="s">
        <v>47</v>
      </c>
      <c r="D5412" s="3" t="s">
        <v>118</v>
      </c>
      <c r="E5412" s="3" t="s">
        <v>118</v>
      </c>
      <c r="F5412" s="3">
        <v>3504</v>
      </c>
      <c r="G5412" s="3">
        <f t="shared" si="255"/>
        <v>1998</v>
      </c>
      <c r="H5412" s="4">
        <v>3</v>
      </c>
      <c r="I5412" s="3" t="s">
        <v>36</v>
      </c>
      <c r="J5412" s="3">
        <v>5</v>
      </c>
      <c r="K5412" s="3">
        <v>0</v>
      </c>
      <c r="L5412" s="3">
        <v>6</v>
      </c>
      <c r="M5412" s="3">
        <v>0</v>
      </c>
      <c r="N5412" s="3">
        <v>0</v>
      </c>
      <c r="O5412" s="3">
        <v>0</v>
      </c>
      <c r="P5412" s="3">
        <f t="shared" si="257"/>
        <v>15.399999999999999</v>
      </c>
      <c r="Q5412" s="3">
        <v>153</v>
      </c>
      <c r="R5412" s="3">
        <f t="shared" si="256"/>
        <v>1</v>
      </c>
      <c r="S5412" s="3">
        <v>11</v>
      </c>
      <c r="T5412" s="3">
        <f>IF(AND(H5412&lt;5,S5412&gt;=VLOOKUP(A5412,anni!$A$1:$O$32,6,0)),1,0)</f>
        <v>0</v>
      </c>
    </row>
    <row r="5413" spans="1:20" x14ac:dyDescent="0.3">
      <c r="A5413" s="3">
        <v>1998</v>
      </c>
      <c r="B5413" s="3">
        <v>22</v>
      </c>
      <c r="C5413" s="3" t="s">
        <v>59</v>
      </c>
      <c r="D5413" s="3" t="s">
        <v>60</v>
      </c>
      <c r="E5413" s="3" t="s">
        <v>60</v>
      </c>
      <c r="F5413" s="3">
        <v>3435</v>
      </c>
      <c r="G5413" s="3">
        <f t="shared" si="255"/>
        <v>1998</v>
      </c>
      <c r="H5413" s="4">
        <v>4</v>
      </c>
      <c r="I5413" s="3" t="s">
        <v>36</v>
      </c>
      <c r="J5413" s="3">
        <v>7</v>
      </c>
      <c r="K5413" s="3">
        <v>0</v>
      </c>
      <c r="L5413" s="3">
        <v>7</v>
      </c>
      <c r="M5413" s="3">
        <v>0</v>
      </c>
      <c r="N5413" s="3">
        <v>3</v>
      </c>
      <c r="O5413" s="3">
        <v>3</v>
      </c>
      <c r="P5413" s="3">
        <f t="shared" si="257"/>
        <v>24</v>
      </c>
      <c r="Q5413" s="3">
        <v>62</v>
      </c>
      <c r="R5413" s="3">
        <f t="shared" si="256"/>
        <v>2</v>
      </c>
      <c r="S5413" s="3">
        <v>20</v>
      </c>
      <c r="T5413" s="3">
        <f>IF(AND(H5413&lt;5,S5413&gt;=VLOOKUP(A5413,anni!$A$1:$O$32,6,0)),1,0)</f>
        <v>0</v>
      </c>
    </row>
    <row r="5414" spans="1:20" x14ac:dyDescent="0.3">
      <c r="A5414" s="3">
        <v>1998</v>
      </c>
      <c r="B5414" s="3">
        <v>23</v>
      </c>
      <c r="C5414" s="3" t="s">
        <v>69</v>
      </c>
      <c r="D5414" s="3" t="s">
        <v>89</v>
      </c>
      <c r="E5414" s="3" t="s">
        <v>89</v>
      </c>
      <c r="F5414" s="3">
        <v>3190</v>
      </c>
      <c r="G5414" s="3">
        <f t="shared" si="255"/>
        <v>1998</v>
      </c>
      <c r="H5414" s="4">
        <v>5</v>
      </c>
      <c r="I5414" s="3" t="s">
        <v>36</v>
      </c>
      <c r="J5414" s="3">
        <v>7</v>
      </c>
      <c r="K5414" s="3">
        <v>7</v>
      </c>
      <c r="L5414" s="3">
        <v>0</v>
      </c>
      <c r="M5414" s="3">
        <v>0</v>
      </c>
      <c r="N5414" s="3">
        <v>6</v>
      </c>
      <c r="O5414" s="3">
        <v>3</v>
      </c>
      <c r="P5414" s="3">
        <f t="shared" si="257"/>
        <v>23</v>
      </c>
      <c r="Q5414" s="3">
        <v>35</v>
      </c>
      <c r="R5414" s="3">
        <f t="shared" si="256"/>
        <v>2</v>
      </c>
      <c r="S5414" s="3">
        <v>23</v>
      </c>
      <c r="T5414" s="3">
        <f>IF(AND(H5414&lt;5,S5414&gt;=VLOOKUP(A5414,anni!$A$1:$O$32,6,0)),1,0)</f>
        <v>0</v>
      </c>
    </row>
    <row r="5415" spans="1:20" x14ac:dyDescent="0.3">
      <c r="A5415" s="3">
        <v>1998</v>
      </c>
      <c r="B5415" s="3">
        <v>24</v>
      </c>
      <c r="C5415" s="3" t="s">
        <v>47</v>
      </c>
      <c r="D5415" s="3" t="s">
        <v>77</v>
      </c>
      <c r="E5415" s="3" t="s">
        <v>77</v>
      </c>
      <c r="F5415" s="3">
        <v>3436</v>
      </c>
      <c r="G5415" s="3">
        <f t="shared" si="255"/>
        <v>1998</v>
      </c>
      <c r="H5415" s="4">
        <v>4</v>
      </c>
      <c r="I5415" s="3" t="s">
        <v>36</v>
      </c>
      <c r="J5415" s="3">
        <v>6</v>
      </c>
      <c r="K5415" s="3">
        <v>0</v>
      </c>
      <c r="L5415" s="3">
        <v>6</v>
      </c>
      <c r="M5415" s="3">
        <v>1</v>
      </c>
      <c r="N5415" s="3">
        <v>0</v>
      </c>
      <c r="O5415" s="3">
        <v>0</v>
      </c>
      <c r="P5415" s="3">
        <f t="shared" si="257"/>
        <v>15.6</v>
      </c>
      <c r="Q5415" s="3">
        <v>125</v>
      </c>
      <c r="R5415" s="3">
        <f t="shared" si="256"/>
        <v>1</v>
      </c>
      <c r="S5415" s="3">
        <v>13</v>
      </c>
      <c r="T5415" s="3">
        <f>IF(AND(H5415&lt;5,S5415&gt;=VLOOKUP(A5415,anni!$A$1:$O$32,6,0)),1,0)</f>
        <v>0</v>
      </c>
    </row>
    <row r="5416" spans="1:20" x14ac:dyDescent="0.3">
      <c r="A5416" s="3">
        <v>1998</v>
      </c>
      <c r="B5416" s="3">
        <v>25</v>
      </c>
      <c r="C5416" s="3" t="s">
        <v>34</v>
      </c>
      <c r="D5416" s="3" t="s">
        <v>83</v>
      </c>
      <c r="E5416" s="3" t="s">
        <v>83</v>
      </c>
      <c r="F5416" s="3">
        <v>3437</v>
      </c>
      <c r="G5416" s="3">
        <f t="shared" si="255"/>
        <v>1998</v>
      </c>
      <c r="H5416" s="4">
        <v>4</v>
      </c>
      <c r="I5416" s="3" t="s">
        <v>36</v>
      </c>
      <c r="J5416" s="3">
        <v>0</v>
      </c>
      <c r="K5416" s="3">
        <v>0</v>
      </c>
      <c r="L5416" s="3">
        <v>0</v>
      </c>
      <c r="M5416" s="3">
        <v>1</v>
      </c>
      <c r="N5416" s="3">
        <v>0</v>
      </c>
      <c r="O5416" s="3">
        <v>0</v>
      </c>
      <c r="P5416" s="3">
        <f t="shared" si="257"/>
        <v>1.2</v>
      </c>
      <c r="Q5416" s="3">
        <v>246</v>
      </c>
      <c r="R5416" s="3">
        <f t="shared" si="256"/>
        <v>1</v>
      </c>
      <c r="S5416" s="3">
        <v>1</v>
      </c>
      <c r="T5416" s="3">
        <f>IF(AND(H5416&lt;5,S5416&gt;=VLOOKUP(A5416,anni!$A$1:$O$32,6,0)),1,0)</f>
        <v>0</v>
      </c>
    </row>
    <row r="5417" spans="1:20" x14ac:dyDescent="0.3">
      <c r="A5417" s="3">
        <v>1998</v>
      </c>
      <c r="B5417" s="3">
        <v>26</v>
      </c>
      <c r="C5417" s="3" t="s">
        <v>29</v>
      </c>
      <c r="D5417" s="3" t="s">
        <v>109</v>
      </c>
      <c r="E5417" s="3" t="s">
        <v>109</v>
      </c>
      <c r="F5417" s="3">
        <v>3256</v>
      </c>
      <c r="G5417" s="3">
        <f t="shared" si="255"/>
        <v>1998</v>
      </c>
      <c r="H5417" s="4">
        <v>4</v>
      </c>
      <c r="I5417" s="3" t="s">
        <v>36</v>
      </c>
      <c r="J5417" s="3">
        <v>0</v>
      </c>
      <c r="K5417" s="3">
        <v>0</v>
      </c>
      <c r="L5417" s="3">
        <v>5</v>
      </c>
      <c r="M5417" s="3">
        <v>7</v>
      </c>
      <c r="N5417" s="3">
        <v>0</v>
      </c>
      <c r="O5417" s="3">
        <v>0</v>
      </c>
      <c r="P5417" s="3">
        <f t="shared" si="257"/>
        <v>14.399999999999999</v>
      </c>
      <c r="Q5417" s="3">
        <v>140</v>
      </c>
      <c r="R5417" s="3">
        <f t="shared" si="256"/>
        <v>2</v>
      </c>
      <c r="S5417" s="3">
        <v>12</v>
      </c>
      <c r="T5417" s="3">
        <f>IF(AND(H5417&lt;5,S5417&gt;=VLOOKUP(A5417,anni!$A$1:$O$32,6,0)),1,0)</f>
        <v>0</v>
      </c>
    </row>
    <row r="5418" spans="1:20" x14ac:dyDescent="0.3">
      <c r="A5418" s="3">
        <v>1998</v>
      </c>
      <c r="B5418" s="3">
        <v>27</v>
      </c>
      <c r="C5418" s="3" t="s">
        <v>34</v>
      </c>
      <c r="D5418" s="3" t="s">
        <v>103</v>
      </c>
      <c r="E5418" s="3" t="s">
        <v>103</v>
      </c>
      <c r="F5418" s="3">
        <v>3257</v>
      </c>
      <c r="G5418" s="3">
        <f t="shared" si="255"/>
        <v>1998</v>
      </c>
      <c r="H5418" s="4">
        <v>4</v>
      </c>
      <c r="I5418" s="3" t="s">
        <v>36</v>
      </c>
      <c r="J5418" s="3">
        <v>5</v>
      </c>
      <c r="K5418" s="3">
        <v>7</v>
      </c>
      <c r="L5418" s="3">
        <v>7</v>
      </c>
      <c r="M5418" s="3">
        <v>0</v>
      </c>
      <c r="N5418" s="3">
        <v>0</v>
      </c>
      <c r="O5418" s="3">
        <v>2</v>
      </c>
      <c r="P5418" s="3">
        <f t="shared" si="257"/>
        <v>25.2</v>
      </c>
      <c r="Q5418" s="3">
        <v>51</v>
      </c>
      <c r="R5418" s="3">
        <f t="shared" si="256"/>
        <v>3</v>
      </c>
      <c r="S5418" s="3">
        <v>21</v>
      </c>
      <c r="T5418" s="3">
        <f>IF(AND(H5418&lt;5,S5418&gt;=VLOOKUP(A5418,anni!$A$1:$O$32,6,0)),1,0)</f>
        <v>0</v>
      </c>
    </row>
    <row r="5419" spans="1:20" x14ac:dyDescent="0.3">
      <c r="A5419" s="3">
        <v>1998</v>
      </c>
      <c r="B5419" s="3">
        <v>28</v>
      </c>
      <c r="C5419" s="3" t="s">
        <v>56</v>
      </c>
      <c r="D5419" s="3" t="s">
        <v>71</v>
      </c>
      <c r="E5419" s="3" t="s">
        <v>71</v>
      </c>
      <c r="F5419" s="3">
        <v>3505</v>
      </c>
      <c r="G5419" s="3">
        <f t="shared" si="255"/>
        <v>1998</v>
      </c>
      <c r="H5419" s="4">
        <v>3</v>
      </c>
      <c r="I5419" s="3" t="s">
        <v>36</v>
      </c>
      <c r="J5419" s="3">
        <v>0</v>
      </c>
      <c r="K5419" s="3">
        <v>0</v>
      </c>
      <c r="L5419" s="3">
        <v>4</v>
      </c>
      <c r="M5419" s="3">
        <v>0</v>
      </c>
      <c r="N5419" s="3">
        <v>0</v>
      </c>
      <c r="O5419" s="3">
        <v>3</v>
      </c>
      <c r="P5419" s="3">
        <f t="shared" si="257"/>
        <v>9.7999999999999989</v>
      </c>
      <c r="Q5419" s="3">
        <v>184</v>
      </c>
      <c r="R5419" s="3">
        <f t="shared" si="256"/>
        <v>3</v>
      </c>
      <c r="S5419" s="3">
        <v>7</v>
      </c>
      <c r="T5419" s="3">
        <f>IF(AND(H5419&lt;5,S5419&gt;=VLOOKUP(A5419,anni!$A$1:$O$32,6,0)),1,0)</f>
        <v>0</v>
      </c>
    </row>
    <row r="5420" spans="1:20" x14ac:dyDescent="0.3">
      <c r="A5420" s="3">
        <v>1998</v>
      </c>
      <c r="B5420" s="3">
        <v>29</v>
      </c>
      <c r="C5420" s="3" t="s">
        <v>47</v>
      </c>
      <c r="D5420" s="3" t="s">
        <v>118</v>
      </c>
      <c r="E5420" s="3" t="s">
        <v>118</v>
      </c>
      <c r="F5420" s="3">
        <v>3295</v>
      </c>
      <c r="G5420" s="3">
        <f t="shared" si="255"/>
        <v>1998</v>
      </c>
      <c r="H5420" s="4">
        <v>3</v>
      </c>
      <c r="I5420" s="3" t="s">
        <v>36</v>
      </c>
      <c r="J5420" s="3">
        <v>7</v>
      </c>
      <c r="K5420" s="3">
        <v>0</v>
      </c>
      <c r="L5420" s="3">
        <v>1</v>
      </c>
      <c r="M5420" s="3">
        <v>0</v>
      </c>
      <c r="N5420" s="3">
        <v>0</v>
      </c>
      <c r="O5420" s="3">
        <v>0</v>
      </c>
      <c r="P5420" s="3">
        <f t="shared" si="257"/>
        <v>11.2</v>
      </c>
      <c r="Q5420" s="3">
        <v>178</v>
      </c>
      <c r="R5420" s="3">
        <f t="shared" si="256"/>
        <v>2</v>
      </c>
      <c r="S5420" s="3">
        <v>8</v>
      </c>
      <c r="T5420" s="3">
        <f>IF(AND(H5420&lt;5,S5420&gt;=VLOOKUP(A5420,anni!$A$1:$O$32,6,0)),1,0)</f>
        <v>0</v>
      </c>
    </row>
    <row r="5421" spans="1:20" x14ac:dyDescent="0.3">
      <c r="A5421" s="3">
        <v>1998</v>
      </c>
      <c r="B5421" s="3">
        <v>30</v>
      </c>
      <c r="C5421" s="3" t="s">
        <v>69</v>
      </c>
      <c r="D5421" s="3" t="s">
        <v>137</v>
      </c>
      <c r="E5421" s="3" t="s">
        <v>137</v>
      </c>
      <c r="F5421" s="3">
        <v>3438</v>
      </c>
      <c r="G5421" s="3">
        <f t="shared" si="255"/>
        <v>1998</v>
      </c>
      <c r="H5421" s="4">
        <v>4</v>
      </c>
      <c r="I5421" s="3" t="s">
        <v>36</v>
      </c>
      <c r="J5421" s="3">
        <v>0</v>
      </c>
      <c r="K5421" s="3">
        <v>0</v>
      </c>
      <c r="L5421" s="3">
        <v>0</v>
      </c>
      <c r="M5421" s="3">
        <v>1</v>
      </c>
      <c r="N5421" s="3">
        <v>0</v>
      </c>
      <c r="O5421" s="3">
        <v>0</v>
      </c>
      <c r="P5421" s="3">
        <f t="shared" si="257"/>
        <v>1.2</v>
      </c>
      <c r="Q5421" s="3">
        <v>246</v>
      </c>
      <c r="R5421" s="3">
        <f t="shared" si="256"/>
        <v>1</v>
      </c>
      <c r="S5421" s="3">
        <v>1</v>
      </c>
      <c r="T5421" s="3">
        <f>IF(AND(H5421&lt;5,S5421&gt;=VLOOKUP(A5421,anni!$A$1:$O$32,6,0)),1,0)</f>
        <v>0</v>
      </c>
    </row>
    <row r="5422" spans="1:20" x14ac:dyDescent="0.3">
      <c r="A5422" s="3">
        <v>1998</v>
      </c>
      <c r="B5422" s="3">
        <v>31</v>
      </c>
      <c r="C5422" s="3" t="s">
        <v>39</v>
      </c>
      <c r="D5422" s="3" t="s">
        <v>65</v>
      </c>
      <c r="E5422" s="3" t="s">
        <v>65</v>
      </c>
      <c r="F5422" s="3">
        <v>3258</v>
      </c>
      <c r="G5422" s="3">
        <f t="shared" si="255"/>
        <v>1998</v>
      </c>
      <c r="H5422" s="4">
        <v>4</v>
      </c>
      <c r="I5422" s="3" t="s">
        <v>36</v>
      </c>
      <c r="J5422" s="3">
        <v>7</v>
      </c>
      <c r="K5422" s="3">
        <v>0</v>
      </c>
      <c r="L5422" s="3">
        <v>1</v>
      </c>
      <c r="M5422" s="3">
        <v>1</v>
      </c>
      <c r="N5422" s="3">
        <v>0</v>
      </c>
      <c r="O5422" s="3">
        <v>3</v>
      </c>
      <c r="P5422" s="3">
        <f t="shared" si="257"/>
        <v>14.399999999999999</v>
      </c>
      <c r="Q5422" s="3">
        <v>140</v>
      </c>
      <c r="R5422" s="3">
        <f t="shared" si="256"/>
        <v>3</v>
      </c>
      <c r="S5422" s="3">
        <v>12</v>
      </c>
      <c r="T5422" s="3">
        <f>IF(AND(H5422&lt;5,S5422&gt;=VLOOKUP(A5422,anni!$A$1:$O$32,6,0)),1,0)</f>
        <v>0</v>
      </c>
    </row>
    <row r="5423" spans="1:20" x14ac:dyDescent="0.3">
      <c r="A5423" s="3">
        <v>1998</v>
      </c>
      <c r="B5423" s="3">
        <v>32</v>
      </c>
      <c r="C5423" s="3" t="s">
        <v>86</v>
      </c>
      <c r="D5423" s="3" t="s">
        <v>87</v>
      </c>
      <c r="E5423" s="3" t="s">
        <v>87</v>
      </c>
      <c r="F5423" s="3">
        <v>3314</v>
      </c>
      <c r="G5423" s="3">
        <f t="shared" si="255"/>
        <v>1998</v>
      </c>
      <c r="H5423" s="4">
        <v>5</v>
      </c>
      <c r="I5423" s="3" t="s">
        <v>36</v>
      </c>
      <c r="J5423" s="3">
        <v>5</v>
      </c>
      <c r="K5423" s="3">
        <v>0</v>
      </c>
      <c r="L5423" s="3">
        <v>4</v>
      </c>
      <c r="M5423" s="3">
        <v>0</v>
      </c>
      <c r="N5423" s="3">
        <v>0</v>
      </c>
      <c r="O5423" s="3">
        <v>0</v>
      </c>
      <c r="P5423" s="3">
        <f t="shared" si="257"/>
        <v>9</v>
      </c>
      <c r="Q5423" s="3">
        <v>171</v>
      </c>
      <c r="R5423" s="3">
        <f t="shared" si="256"/>
        <v>1</v>
      </c>
      <c r="S5423" s="3">
        <v>9</v>
      </c>
      <c r="T5423" s="3">
        <f>IF(AND(H5423&lt;5,S5423&gt;=VLOOKUP(A5423,anni!$A$1:$O$32,6,0)),1,0)</f>
        <v>0</v>
      </c>
    </row>
    <row r="5424" spans="1:20" x14ac:dyDescent="0.3">
      <c r="A5424" s="3">
        <v>1998</v>
      </c>
      <c r="B5424" s="3">
        <v>34</v>
      </c>
      <c r="C5424" s="3" t="s">
        <v>39</v>
      </c>
      <c r="D5424" s="3" t="s">
        <v>146</v>
      </c>
      <c r="E5424" s="3" t="s">
        <v>146</v>
      </c>
      <c r="F5424" s="3">
        <v>3315</v>
      </c>
      <c r="G5424" s="3">
        <f t="shared" si="255"/>
        <v>1998</v>
      </c>
      <c r="H5424" s="4">
        <v>5</v>
      </c>
      <c r="I5424" s="3" t="s">
        <v>36</v>
      </c>
      <c r="J5424" s="3">
        <v>4</v>
      </c>
      <c r="K5424" s="3">
        <v>0</v>
      </c>
      <c r="L5424" s="3">
        <v>0</v>
      </c>
      <c r="M5424" s="3">
        <v>0</v>
      </c>
      <c r="N5424" s="3">
        <v>0</v>
      </c>
      <c r="O5424" s="3">
        <v>2</v>
      </c>
      <c r="P5424" s="3">
        <f t="shared" si="257"/>
        <v>6</v>
      </c>
      <c r="Q5424" s="3">
        <v>202</v>
      </c>
      <c r="R5424" s="3">
        <f t="shared" si="256"/>
        <v>1</v>
      </c>
      <c r="S5424" s="3">
        <v>6</v>
      </c>
      <c r="T5424" s="3">
        <f>IF(AND(H5424&lt;5,S5424&gt;=VLOOKUP(A5424,anni!$A$1:$O$32,6,0)),1,0)</f>
        <v>0</v>
      </c>
    </row>
    <row r="5425" spans="1:20" x14ac:dyDescent="0.3">
      <c r="A5425" s="3">
        <v>1998</v>
      </c>
      <c r="B5425" s="3">
        <v>33</v>
      </c>
      <c r="C5425" s="3" t="s">
        <v>62</v>
      </c>
      <c r="D5425" s="3" t="s">
        <v>134</v>
      </c>
      <c r="E5425" s="3" t="s">
        <v>134</v>
      </c>
      <c r="F5425" s="3">
        <v>3316</v>
      </c>
      <c r="G5425" s="3">
        <f t="shared" si="255"/>
        <v>1998</v>
      </c>
      <c r="H5425" s="4">
        <v>5</v>
      </c>
      <c r="I5425" s="3" t="s">
        <v>36</v>
      </c>
      <c r="J5425" s="3">
        <v>3</v>
      </c>
      <c r="K5425" s="3">
        <v>0</v>
      </c>
      <c r="L5425" s="3">
        <v>0</v>
      </c>
      <c r="M5425" s="3">
        <v>0</v>
      </c>
      <c r="N5425" s="3">
        <v>0</v>
      </c>
      <c r="O5425" s="3">
        <v>0</v>
      </c>
      <c r="P5425" s="3">
        <f t="shared" si="257"/>
        <v>3</v>
      </c>
      <c r="Q5425" s="3">
        <v>236</v>
      </c>
      <c r="R5425" s="3">
        <f t="shared" si="256"/>
        <v>1</v>
      </c>
      <c r="S5425" s="3">
        <v>3</v>
      </c>
      <c r="T5425" s="3">
        <f>IF(AND(H5425&lt;5,S5425&gt;=VLOOKUP(A5425,anni!$A$1:$O$32,6,0)),1,0)</f>
        <v>0</v>
      </c>
    </row>
    <row r="5426" spans="1:20" x14ac:dyDescent="0.3">
      <c r="A5426" s="3">
        <v>1998</v>
      </c>
      <c r="B5426" s="3">
        <v>35</v>
      </c>
      <c r="C5426" s="3" t="s">
        <v>69</v>
      </c>
      <c r="D5426" s="3" t="s">
        <v>137</v>
      </c>
      <c r="E5426" s="3" t="s">
        <v>137</v>
      </c>
      <c r="F5426" s="3">
        <v>3439</v>
      </c>
      <c r="G5426" s="3">
        <f t="shared" si="255"/>
        <v>1998</v>
      </c>
      <c r="H5426" s="4">
        <v>4</v>
      </c>
      <c r="I5426" s="3" t="s">
        <v>36</v>
      </c>
      <c r="J5426" s="3">
        <v>0</v>
      </c>
      <c r="K5426" s="3">
        <v>0</v>
      </c>
      <c r="L5426" s="3">
        <v>6</v>
      </c>
      <c r="M5426" s="3">
        <v>7</v>
      </c>
      <c r="N5426" s="3">
        <v>0</v>
      </c>
      <c r="O5426" s="3">
        <v>0</v>
      </c>
      <c r="P5426" s="3">
        <f t="shared" si="257"/>
        <v>15.6</v>
      </c>
      <c r="Q5426" s="3">
        <v>125</v>
      </c>
      <c r="R5426" s="3">
        <f t="shared" si="256"/>
        <v>1</v>
      </c>
      <c r="S5426" s="3">
        <v>13</v>
      </c>
      <c r="T5426" s="3">
        <f>IF(AND(H5426&lt;5,S5426&gt;=VLOOKUP(A5426,anni!$A$1:$O$32,6,0)),1,0)</f>
        <v>0</v>
      </c>
    </row>
    <row r="5427" spans="1:20" x14ac:dyDescent="0.3">
      <c r="A5427" s="3">
        <v>1998</v>
      </c>
      <c r="B5427" s="3">
        <v>36</v>
      </c>
      <c r="C5427" s="3" t="s">
        <v>69</v>
      </c>
      <c r="D5427" s="3" t="s">
        <v>119</v>
      </c>
      <c r="E5427" s="3" t="s">
        <v>119</v>
      </c>
      <c r="F5427" s="3">
        <v>3317</v>
      </c>
      <c r="G5427" s="3">
        <f t="shared" si="255"/>
        <v>1998</v>
      </c>
      <c r="H5427" s="4">
        <v>5</v>
      </c>
      <c r="I5427" s="3" t="s">
        <v>36</v>
      </c>
      <c r="J5427" s="3">
        <v>6</v>
      </c>
      <c r="K5427" s="3">
        <v>7</v>
      </c>
      <c r="L5427" s="3">
        <v>7</v>
      </c>
      <c r="M5427" s="3">
        <v>1</v>
      </c>
      <c r="N5427" s="3">
        <v>0</v>
      </c>
      <c r="O5427" s="3">
        <v>1</v>
      </c>
      <c r="P5427" s="3">
        <f t="shared" si="257"/>
        <v>22</v>
      </c>
      <c r="Q5427" s="3">
        <v>44</v>
      </c>
      <c r="R5427" s="3">
        <f t="shared" si="256"/>
        <v>1</v>
      </c>
      <c r="S5427" s="3">
        <v>22</v>
      </c>
      <c r="T5427" s="3">
        <f>IF(AND(H5427&lt;5,S5427&gt;=VLOOKUP(A5427,anni!$A$1:$O$32,6,0)),1,0)</f>
        <v>0</v>
      </c>
    </row>
    <row r="5428" spans="1:20" x14ac:dyDescent="0.3">
      <c r="A5428" s="3">
        <v>1998</v>
      </c>
      <c r="B5428" s="3">
        <v>37</v>
      </c>
      <c r="C5428" s="3" t="s">
        <v>56</v>
      </c>
      <c r="D5428" s="3" t="s">
        <v>99</v>
      </c>
      <c r="E5428" s="3" t="s">
        <v>99</v>
      </c>
      <c r="F5428" s="3">
        <v>3318</v>
      </c>
      <c r="G5428" s="3">
        <f t="shared" si="255"/>
        <v>1998</v>
      </c>
      <c r="H5428" s="4">
        <v>5</v>
      </c>
      <c r="I5428" s="3" t="s">
        <v>36</v>
      </c>
      <c r="J5428" s="3">
        <v>0</v>
      </c>
      <c r="K5428" s="3">
        <v>0</v>
      </c>
      <c r="L5428" s="3">
        <v>0</v>
      </c>
      <c r="M5428" s="3">
        <v>7</v>
      </c>
      <c r="N5428" s="3">
        <v>0</v>
      </c>
      <c r="O5428" s="3">
        <v>0</v>
      </c>
      <c r="P5428" s="3">
        <f t="shared" si="257"/>
        <v>7</v>
      </c>
      <c r="Q5428" s="3">
        <v>184</v>
      </c>
      <c r="R5428" s="3">
        <f t="shared" si="256"/>
        <v>1</v>
      </c>
      <c r="S5428" s="3">
        <v>7</v>
      </c>
      <c r="T5428" s="3">
        <f>IF(AND(H5428&lt;5,S5428&gt;=VLOOKUP(A5428,anni!$A$1:$O$32,6,0)),1,0)</f>
        <v>0</v>
      </c>
    </row>
    <row r="5429" spans="1:20" x14ac:dyDescent="0.3">
      <c r="A5429" s="3">
        <v>1998</v>
      </c>
      <c r="B5429" s="3">
        <v>38</v>
      </c>
      <c r="C5429" s="3" t="s">
        <v>69</v>
      </c>
      <c r="D5429" s="3" t="s">
        <v>119</v>
      </c>
      <c r="E5429" s="3" t="s">
        <v>119</v>
      </c>
      <c r="F5429" s="3">
        <v>3440</v>
      </c>
      <c r="G5429" s="3">
        <f t="shared" si="255"/>
        <v>1998</v>
      </c>
      <c r="H5429" s="4">
        <v>4</v>
      </c>
      <c r="I5429" s="3" t="s">
        <v>36</v>
      </c>
      <c r="J5429" s="3">
        <v>0</v>
      </c>
      <c r="K5429" s="3">
        <v>0</v>
      </c>
      <c r="L5429" s="3">
        <v>0</v>
      </c>
      <c r="M5429" s="3">
        <v>0</v>
      </c>
      <c r="N5429" s="3">
        <v>0</v>
      </c>
      <c r="O5429" s="3">
        <v>0</v>
      </c>
      <c r="P5429" s="3">
        <f t="shared" si="257"/>
        <v>0</v>
      </c>
      <c r="Q5429" s="3">
        <v>266</v>
      </c>
      <c r="R5429" s="3">
        <f t="shared" si="256"/>
        <v>1</v>
      </c>
      <c r="S5429" s="3">
        <v>0</v>
      </c>
      <c r="T5429" s="3">
        <f>IF(AND(H5429&lt;5,S5429&gt;=VLOOKUP(A5429,anni!$A$1:$O$32,6,0)),1,0)</f>
        <v>0</v>
      </c>
    </row>
    <row r="5430" spans="1:20" x14ac:dyDescent="0.3">
      <c r="A5430" s="3">
        <v>1998</v>
      </c>
      <c r="B5430" s="3">
        <v>39</v>
      </c>
      <c r="C5430" s="3" t="s">
        <v>56</v>
      </c>
      <c r="D5430" s="3" t="s">
        <v>85</v>
      </c>
      <c r="E5430" s="3" t="s">
        <v>85</v>
      </c>
      <c r="F5430" s="3">
        <v>3441</v>
      </c>
      <c r="G5430" s="3">
        <f t="shared" si="255"/>
        <v>1998</v>
      </c>
      <c r="H5430" s="4">
        <v>4</v>
      </c>
      <c r="I5430" s="3" t="s">
        <v>36</v>
      </c>
      <c r="J5430" s="3">
        <v>4</v>
      </c>
      <c r="K5430" s="3">
        <v>0</v>
      </c>
      <c r="L5430" s="3">
        <v>1</v>
      </c>
      <c r="M5430" s="3">
        <v>0</v>
      </c>
      <c r="N5430" s="3">
        <v>0</v>
      </c>
      <c r="O5430" s="3">
        <v>0</v>
      </c>
      <c r="P5430" s="3">
        <f t="shared" si="257"/>
        <v>6</v>
      </c>
      <c r="Q5430" s="3">
        <v>217</v>
      </c>
      <c r="R5430" s="3">
        <f t="shared" si="256"/>
        <v>1</v>
      </c>
      <c r="S5430" s="3">
        <v>5</v>
      </c>
      <c r="T5430" s="3">
        <f>IF(AND(H5430&lt;5,S5430&gt;=VLOOKUP(A5430,anni!$A$1:$O$32,6,0)),1,0)</f>
        <v>0</v>
      </c>
    </row>
    <row r="5431" spans="1:20" x14ac:dyDescent="0.3">
      <c r="A5431" s="3">
        <v>1998</v>
      </c>
      <c r="B5431" s="3">
        <v>40</v>
      </c>
      <c r="C5431" s="3" t="s">
        <v>56</v>
      </c>
      <c r="D5431" s="3" t="s">
        <v>85</v>
      </c>
      <c r="E5431" s="3" t="s">
        <v>85</v>
      </c>
      <c r="F5431" s="3">
        <v>3442</v>
      </c>
      <c r="G5431" s="3">
        <f t="shared" si="255"/>
        <v>1998</v>
      </c>
      <c r="H5431" s="4">
        <v>4</v>
      </c>
      <c r="I5431" s="3" t="s">
        <v>36</v>
      </c>
      <c r="J5431" s="3">
        <v>7</v>
      </c>
      <c r="K5431" s="3">
        <v>0</v>
      </c>
      <c r="L5431" s="3">
        <v>0</v>
      </c>
      <c r="M5431" s="3">
        <v>7</v>
      </c>
      <c r="N5431" s="3">
        <v>0</v>
      </c>
      <c r="O5431" s="3">
        <v>1</v>
      </c>
      <c r="P5431" s="3">
        <f t="shared" si="257"/>
        <v>18</v>
      </c>
      <c r="Q5431" s="3">
        <v>101</v>
      </c>
      <c r="R5431" s="3">
        <f t="shared" si="256"/>
        <v>1</v>
      </c>
      <c r="S5431" s="3">
        <v>15</v>
      </c>
      <c r="T5431" s="3">
        <f>IF(AND(H5431&lt;5,S5431&gt;=VLOOKUP(A5431,anni!$A$1:$O$32,6,0)),1,0)</f>
        <v>0</v>
      </c>
    </row>
    <row r="5432" spans="1:20" x14ac:dyDescent="0.3">
      <c r="A5432" s="3">
        <v>1998</v>
      </c>
      <c r="B5432" s="3">
        <v>41</v>
      </c>
      <c r="C5432" s="3" t="s">
        <v>47</v>
      </c>
      <c r="D5432" s="3" t="s">
        <v>118</v>
      </c>
      <c r="E5432" s="3" t="s">
        <v>118</v>
      </c>
      <c r="F5432" s="3">
        <v>3506</v>
      </c>
      <c r="G5432" s="3">
        <f t="shared" si="255"/>
        <v>1998</v>
      </c>
      <c r="H5432" s="4">
        <v>3</v>
      </c>
      <c r="I5432" s="3" t="s">
        <v>36</v>
      </c>
      <c r="J5432" s="3">
        <v>0</v>
      </c>
      <c r="K5432" s="3">
        <v>0</v>
      </c>
      <c r="L5432" s="3">
        <v>7</v>
      </c>
      <c r="M5432" s="3">
        <v>0</v>
      </c>
      <c r="N5432" s="3">
        <v>0</v>
      </c>
      <c r="O5432" s="3">
        <v>1</v>
      </c>
      <c r="P5432" s="3">
        <f t="shared" si="257"/>
        <v>11.2</v>
      </c>
      <c r="Q5432" s="3">
        <v>178</v>
      </c>
      <c r="R5432" s="3">
        <f t="shared" si="256"/>
        <v>1</v>
      </c>
      <c r="S5432" s="3">
        <v>8</v>
      </c>
      <c r="T5432" s="3">
        <f>IF(AND(H5432&lt;5,S5432&gt;=VLOOKUP(A5432,anni!$A$1:$O$32,6,0)),1,0)</f>
        <v>0</v>
      </c>
    </row>
    <row r="5433" spans="1:20" x14ac:dyDescent="0.3">
      <c r="A5433" s="3">
        <v>1998</v>
      </c>
      <c r="B5433" s="3">
        <v>42</v>
      </c>
      <c r="C5433" s="3" t="s">
        <v>152</v>
      </c>
      <c r="D5433" s="3" t="s">
        <v>133</v>
      </c>
      <c r="E5433" s="3" t="s">
        <v>133</v>
      </c>
      <c r="F5433" s="3">
        <v>3507</v>
      </c>
      <c r="G5433" s="3">
        <f t="shared" si="255"/>
        <v>1998</v>
      </c>
      <c r="H5433" s="4">
        <v>3</v>
      </c>
      <c r="I5433" s="3" t="s">
        <v>36</v>
      </c>
      <c r="J5433" s="3">
        <v>0</v>
      </c>
      <c r="K5433" s="3">
        <v>0</v>
      </c>
      <c r="L5433" s="3">
        <v>0</v>
      </c>
      <c r="M5433" s="3">
        <v>7</v>
      </c>
      <c r="N5433" s="3">
        <v>0</v>
      </c>
      <c r="O5433" s="3">
        <v>0</v>
      </c>
      <c r="P5433" s="3">
        <f t="shared" si="257"/>
        <v>9.7999999999999989</v>
      </c>
      <c r="Q5433" s="3">
        <v>184</v>
      </c>
      <c r="R5433" s="3">
        <f t="shared" si="256"/>
        <v>2</v>
      </c>
      <c r="S5433" s="3">
        <v>7</v>
      </c>
      <c r="T5433" s="3">
        <f>IF(AND(H5433&lt;5,S5433&gt;=VLOOKUP(A5433,anni!$A$1:$O$32,6,0)),1,0)</f>
        <v>0</v>
      </c>
    </row>
    <row r="5434" spans="1:20" x14ac:dyDescent="0.3">
      <c r="A5434" s="3">
        <v>1998</v>
      </c>
      <c r="B5434" s="3">
        <v>43</v>
      </c>
      <c r="C5434" s="3" t="s">
        <v>56</v>
      </c>
      <c r="D5434" s="3" t="s">
        <v>126</v>
      </c>
      <c r="E5434" s="3" t="s">
        <v>126</v>
      </c>
      <c r="F5434" s="3">
        <v>3319</v>
      </c>
      <c r="G5434" s="3">
        <f t="shared" si="255"/>
        <v>1998</v>
      </c>
      <c r="H5434" s="4">
        <v>5</v>
      </c>
      <c r="I5434" s="3" t="s">
        <v>36</v>
      </c>
      <c r="J5434" s="3">
        <v>1</v>
      </c>
      <c r="K5434" s="3">
        <v>0</v>
      </c>
      <c r="L5434" s="3">
        <v>0</v>
      </c>
      <c r="M5434" s="3">
        <v>1</v>
      </c>
      <c r="N5434" s="3">
        <v>0</v>
      </c>
      <c r="O5434" s="3">
        <v>0</v>
      </c>
      <c r="P5434" s="3">
        <f t="shared" si="257"/>
        <v>2</v>
      </c>
      <c r="Q5434" s="3">
        <v>243</v>
      </c>
      <c r="R5434" s="3">
        <f t="shared" si="256"/>
        <v>1</v>
      </c>
      <c r="S5434" s="3">
        <v>2</v>
      </c>
      <c r="T5434" s="3">
        <f>IF(AND(H5434&lt;5,S5434&gt;=VLOOKUP(A5434,anni!$A$1:$O$32,6,0)),1,0)</f>
        <v>0</v>
      </c>
    </row>
    <row r="5435" spans="1:20" x14ac:dyDescent="0.3">
      <c r="A5435" s="3">
        <v>1998</v>
      </c>
      <c r="B5435" s="3">
        <v>44</v>
      </c>
      <c r="C5435" s="3" t="s">
        <v>45</v>
      </c>
      <c r="D5435" s="3" t="s">
        <v>136</v>
      </c>
      <c r="E5435" s="3" t="s">
        <v>136</v>
      </c>
      <c r="F5435" s="3">
        <v>3320</v>
      </c>
      <c r="G5435" s="3">
        <f t="shared" si="255"/>
        <v>1998</v>
      </c>
      <c r="H5435" s="4">
        <v>5</v>
      </c>
      <c r="I5435" s="3" t="s">
        <v>36</v>
      </c>
      <c r="J5435" s="3">
        <v>6</v>
      </c>
      <c r="K5435" s="3">
        <v>0</v>
      </c>
      <c r="L5435" s="3">
        <v>0</v>
      </c>
      <c r="M5435" s="3">
        <v>0</v>
      </c>
      <c r="N5435" s="3">
        <v>5</v>
      </c>
      <c r="O5435" s="3">
        <v>1</v>
      </c>
      <c r="P5435" s="3">
        <f t="shared" si="257"/>
        <v>12</v>
      </c>
      <c r="Q5435" s="3">
        <v>140</v>
      </c>
      <c r="R5435" s="3">
        <f t="shared" si="256"/>
        <v>1</v>
      </c>
      <c r="S5435" s="3">
        <v>12</v>
      </c>
      <c r="T5435" s="3">
        <f>IF(AND(H5435&lt;5,S5435&gt;=VLOOKUP(A5435,anni!$A$1:$O$32,6,0)),1,0)</f>
        <v>0</v>
      </c>
    </row>
    <row r="5436" spans="1:20" x14ac:dyDescent="0.3">
      <c r="A5436" s="3">
        <v>1998</v>
      </c>
      <c r="B5436" s="3">
        <v>45</v>
      </c>
      <c r="C5436" s="3" t="s">
        <v>34</v>
      </c>
      <c r="D5436" s="3" t="s">
        <v>41</v>
      </c>
      <c r="E5436" s="3" t="s">
        <v>41</v>
      </c>
      <c r="F5436" s="3">
        <v>3195</v>
      </c>
      <c r="G5436" s="3">
        <f t="shared" si="255"/>
        <v>1998</v>
      </c>
      <c r="H5436" s="4">
        <v>5</v>
      </c>
      <c r="I5436" s="3" t="s">
        <v>36</v>
      </c>
      <c r="J5436" s="3">
        <v>7</v>
      </c>
      <c r="K5436" s="3">
        <v>7</v>
      </c>
      <c r="L5436" s="3">
        <v>7</v>
      </c>
      <c r="M5436" s="3">
        <v>7</v>
      </c>
      <c r="N5436" s="3">
        <v>7</v>
      </c>
      <c r="O5436" s="3">
        <v>5.5</v>
      </c>
      <c r="P5436" s="3">
        <f t="shared" si="257"/>
        <v>40.5</v>
      </c>
      <c r="Q5436" s="3">
        <v>3</v>
      </c>
      <c r="R5436" s="3">
        <f t="shared" si="256"/>
        <v>2</v>
      </c>
      <c r="S5436" s="3">
        <v>40.5</v>
      </c>
      <c r="T5436" s="3">
        <f>IF(AND(H5436&lt;5,S5436&gt;=VLOOKUP(A5436,anni!$A$1:$O$32,6,0)),1,0)</f>
        <v>0</v>
      </c>
    </row>
    <row r="5437" spans="1:20" x14ac:dyDescent="0.3">
      <c r="A5437" s="3">
        <v>1998</v>
      </c>
      <c r="B5437" s="3">
        <v>46</v>
      </c>
      <c r="C5437" s="3" t="s">
        <v>56</v>
      </c>
      <c r="D5437" s="3" t="s">
        <v>93</v>
      </c>
      <c r="E5437" s="3" t="s">
        <v>93</v>
      </c>
      <c r="F5437" s="3">
        <v>3261</v>
      </c>
      <c r="G5437" s="3">
        <f t="shared" si="255"/>
        <v>1998</v>
      </c>
      <c r="H5437" s="4">
        <v>4</v>
      </c>
      <c r="I5437" s="3" t="s">
        <v>36</v>
      </c>
      <c r="J5437" s="3">
        <v>7</v>
      </c>
      <c r="K5437" s="3">
        <v>0</v>
      </c>
      <c r="L5437" s="3">
        <v>0</v>
      </c>
      <c r="M5437" s="3">
        <v>0</v>
      </c>
      <c r="N5437" s="3">
        <v>7</v>
      </c>
      <c r="O5437" s="3">
        <v>3</v>
      </c>
      <c r="P5437" s="3">
        <f t="shared" si="257"/>
        <v>20.399999999999999</v>
      </c>
      <c r="Q5437" s="3">
        <v>85</v>
      </c>
      <c r="R5437" s="3">
        <f t="shared" si="256"/>
        <v>3</v>
      </c>
      <c r="S5437" s="3">
        <v>17</v>
      </c>
      <c r="T5437" s="3">
        <f>IF(AND(H5437&lt;5,S5437&gt;=VLOOKUP(A5437,anni!$A$1:$O$32,6,0)),1,0)</f>
        <v>0</v>
      </c>
    </row>
    <row r="5438" spans="1:20" x14ac:dyDescent="0.3">
      <c r="A5438" s="3">
        <v>1998</v>
      </c>
      <c r="B5438" s="3">
        <v>47</v>
      </c>
      <c r="C5438" s="3" t="s">
        <v>29</v>
      </c>
      <c r="D5438" s="3" t="s">
        <v>75</v>
      </c>
      <c r="E5438" s="3" t="s">
        <v>75</v>
      </c>
      <c r="F5438" s="3">
        <v>3508</v>
      </c>
      <c r="G5438" s="3">
        <f t="shared" si="255"/>
        <v>1998</v>
      </c>
      <c r="H5438" s="4">
        <v>3</v>
      </c>
      <c r="I5438" s="3" t="s">
        <v>36</v>
      </c>
      <c r="J5438" s="3">
        <v>0</v>
      </c>
      <c r="K5438" s="3">
        <v>0</v>
      </c>
      <c r="L5438" s="3">
        <v>0</v>
      </c>
      <c r="M5438" s="3">
        <v>0</v>
      </c>
      <c r="N5438" s="3">
        <v>0</v>
      </c>
      <c r="O5438" s="3">
        <v>0</v>
      </c>
      <c r="P5438" s="3">
        <f t="shared" si="257"/>
        <v>0</v>
      </c>
      <c r="Q5438" s="3">
        <v>266</v>
      </c>
      <c r="R5438" s="3">
        <f t="shared" si="256"/>
        <v>1</v>
      </c>
      <c r="S5438" s="3">
        <v>0</v>
      </c>
      <c r="T5438" s="3">
        <f>IF(AND(H5438&lt;5,S5438&gt;=VLOOKUP(A5438,anni!$A$1:$O$32,6,0)),1,0)</f>
        <v>0</v>
      </c>
    </row>
    <row r="5439" spans="1:20" x14ac:dyDescent="0.3">
      <c r="A5439" s="3">
        <v>1998</v>
      </c>
      <c r="B5439" s="3">
        <v>48</v>
      </c>
      <c r="C5439" s="3" t="s">
        <v>50</v>
      </c>
      <c r="D5439" s="3" t="s">
        <v>51</v>
      </c>
      <c r="E5439" s="3" t="s">
        <v>51</v>
      </c>
      <c r="F5439" s="3">
        <v>3321</v>
      </c>
      <c r="G5439" s="3">
        <f t="shared" si="255"/>
        <v>1998</v>
      </c>
      <c r="H5439" s="4">
        <v>5</v>
      </c>
      <c r="I5439" s="3" t="s">
        <v>36</v>
      </c>
      <c r="J5439" s="3">
        <v>0</v>
      </c>
      <c r="K5439" s="3">
        <v>0</v>
      </c>
      <c r="L5439" s="3">
        <v>7</v>
      </c>
      <c r="M5439" s="3">
        <v>7</v>
      </c>
      <c r="N5439" s="3">
        <v>6</v>
      </c>
      <c r="O5439" s="3">
        <v>0</v>
      </c>
      <c r="P5439" s="3">
        <f t="shared" si="257"/>
        <v>20</v>
      </c>
      <c r="Q5439" s="3">
        <v>62</v>
      </c>
      <c r="R5439" s="3">
        <f t="shared" si="256"/>
        <v>1</v>
      </c>
      <c r="S5439" s="3">
        <v>20</v>
      </c>
      <c r="T5439" s="3">
        <f>IF(AND(H5439&lt;5,S5439&gt;=VLOOKUP(A5439,anni!$A$1:$O$32,6,0)),1,0)</f>
        <v>0</v>
      </c>
    </row>
    <row r="5440" spans="1:20" x14ac:dyDescent="0.3">
      <c r="A5440" s="3">
        <v>1998</v>
      </c>
      <c r="B5440" s="3">
        <v>49</v>
      </c>
      <c r="C5440" s="3" t="s">
        <v>32</v>
      </c>
      <c r="D5440" s="3" t="s">
        <v>143</v>
      </c>
      <c r="E5440" s="3" t="s">
        <v>143</v>
      </c>
      <c r="F5440" s="3">
        <v>3322</v>
      </c>
      <c r="G5440" s="3">
        <f t="shared" si="255"/>
        <v>1998</v>
      </c>
      <c r="H5440" s="4">
        <v>5</v>
      </c>
      <c r="I5440" s="3" t="s">
        <v>36</v>
      </c>
      <c r="J5440" s="3">
        <v>0</v>
      </c>
      <c r="K5440" s="3">
        <v>0</v>
      </c>
      <c r="L5440" s="3">
        <v>0</v>
      </c>
      <c r="M5440" s="3">
        <v>1</v>
      </c>
      <c r="N5440" s="3">
        <v>0</v>
      </c>
      <c r="O5440" s="3">
        <v>0</v>
      </c>
      <c r="P5440" s="3">
        <f t="shared" si="257"/>
        <v>1</v>
      </c>
      <c r="Q5440" s="3">
        <v>246</v>
      </c>
      <c r="R5440" s="3">
        <f t="shared" si="256"/>
        <v>1</v>
      </c>
      <c r="S5440" s="3">
        <v>1</v>
      </c>
      <c r="T5440" s="3">
        <f>IF(AND(H5440&lt;5,S5440&gt;=VLOOKUP(A5440,anni!$A$1:$O$32,6,0)),1,0)</f>
        <v>0</v>
      </c>
    </row>
    <row r="5441" spans="1:20" x14ac:dyDescent="0.3">
      <c r="A5441" s="3">
        <v>1998</v>
      </c>
      <c r="B5441" s="3">
        <v>50</v>
      </c>
      <c r="C5441" s="3" t="s">
        <v>37</v>
      </c>
      <c r="D5441" s="3" t="s">
        <v>115</v>
      </c>
      <c r="E5441" s="3" t="s">
        <v>115</v>
      </c>
      <c r="F5441" s="3">
        <v>3323</v>
      </c>
      <c r="G5441" s="3">
        <f t="shared" si="255"/>
        <v>1998</v>
      </c>
      <c r="H5441" s="4">
        <v>5</v>
      </c>
      <c r="I5441" s="3" t="s">
        <v>36</v>
      </c>
      <c r="J5441" s="3">
        <v>0</v>
      </c>
      <c r="K5441" s="3">
        <v>0</v>
      </c>
      <c r="L5441" s="3">
        <v>0</v>
      </c>
      <c r="M5441" s="3">
        <v>0</v>
      </c>
      <c r="N5441" s="3">
        <v>0</v>
      </c>
      <c r="O5441" s="3">
        <v>0</v>
      </c>
      <c r="P5441" s="3">
        <f t="shared" si="257"/>
        <v>0</v>
      </c>
      <c r="Q5441" s="3">
        <v>266</v>
      </c>
      <c r="R5441" s="3">
        <f t="shared" si="256"/>
        <v>1</v>
      </c>
      <c r="S5441" s="3">
        <v>0</v>
      </c>
      <c r="T5441" s="3">
        <f>IF(AND(H5441&lt;5,S5441&gt;=VLOOKUP(A5441,anni!$A$1:$O$32,6,0)),1,0)</f>
        <v>0</v>
      </c>
    </row>
    <row r="5442" spans="1:20" x14ac:dyDescent="0.3">
      <c r="A5442" s="3">
        <v>1998</v>
      </c>
      <c r="B5442" s="3">
        <v>51</v>
      </c>
      <c r="C5442" s="3" t="s">
        <v>39</v>
      </c>
      <c r="D5442" s="3" t="s">
        <v>40</v>
      </c>
      <c r="E5442" s="3" t="s">
        <v>40</v>
      </c>
      <c r="F5442" s="3">
        <v>3443</v>
      </c>
      <c r="G5442" s="3">
        <f t="shared" ref="G5442:G5505" si="258">A5442</f>
        <v>1998</v>
      </c>
      <c r="H5442" s="4">
        <v>4</v>
      </c>
      <c r="I5442" s="3" t="s">
        <v>36</v>
      </c>
      <c r="J5442" s="3">
        <v>6</v>
      </c>
      <c r="K5442" s="3">
        <v>0</v>
      </c>
      <c r="L5442" s="3">
        <v>7</v>
      </c>
      <c r="M5442" s="3">
        <v>2</v>
      </c>
      <c r="N5442" s="3">
        <v>0</v>
      </c>
      <c r="O5442" s="3">
        <v>2</v>
      </c>
      <c r="P5442" s="3">
        <f t="shared" si="257"/>
        <v>20.399999999999999</v>
      </c>
      <c r="Q5442" s="3">
        <v>85</v>
      </c>
      <c r="R5442" s="3">
        <f t="shared" si="256"/>
        <v>1</v>
      </c>
      <c r="S5442" s="3">
        <v>17</v>
      </c>
      <c r="T5442" s="3">
        <f>IF(AND(H5442&lt;5,S5442&gt;=VLOOKUP(A5442,anni!$A$1:$O$32,6,0)),1,0)</f>
        <v>0</v>
      </c>
    </row>
    <row r="5443" spans="1:20" x14ac:dyDescent="0.3">
      <c r="A5443" s="3">
        <v>1998</v>
      </c>
      <c r="B5443" s="3">
        <v>52</v>
      </c>
      <c r="C5443" s="3" t="s">
        <v>56</v>
      </c>
      <c r="D5443" s="3" t="s">
        <v>66</v>
      </c>
      <c r="E5443" s="3" t="s">
        <v>66</v>
      </c>
      <c r="F5443" s="3">
        <v>3324</v>
      </c>
      <c r="G5443" s="3">
        <f t="shared" si="258"/>
        <v>1998</v>
      </c>
      <c r="H5443" s="4">
        <v>5</v>
      </c>
      <c r="I5443" s="3" t="s">
        <v>36</v>
      </c>
      <c r="J5443" s="3">
        <v>0</v>
      </c>
      <c r="K5443" s="3">
        <v>0</v>
      </c>
      <c r="L5443" s="3">
        <v>0</v>
      </c>
      <c r="M5443" s="3">
        <v>1</v>
      </c>
      <c r="N5443" s="3">
        <v>0</v>
      </c>
      <c r="O5443" s="3">
        <v>0</v>
      </c>
      <c r="P5443" s="3">
        <f t="shared" si="257"/>
        <v>1</v>
      </c>
      <c r="Q5443" s="3">
        <v>246</v>
      </c>
      <c r="R5443" s="3">
        <f t="shared" si="256"/>
        <v>1</v>
      </c>
      <c r="S5443" s="3">
        <v>1</v>
      </c>
      <c r="T5443" s="3">
        <f>IF(AND(H5443&lt;5,S5443&gt;=VLOOKUP(A5443,anni!$A$1:$O$32,6,0)),1,0)</f>
        <v>0</v>
      </c>
    </row>
    <row r="5444" spans="1:20" x14ac:dyDescent="0.3">
      <c r="A5444" s="3">
        <v>1998</v>
      </c>
      <c r="B5444" s="3">
        <v>53</v>
      </c>
      <c r="C5444" s="3" t="s">
        <v>69</v>
      </c>
      <c r="D5444" s="3" t="s">
        <v>76</v>
      </c>
      <c r="E5444" s="3" t="s">
        <v>76</v>
      </c>
      <c r="F5444" s="3">
        <v>3444</v>
      </c>
      <c r="G5444" s="3">
        <f t="shared" si="258"/>
        <v>1998</v>
      </c>
      <c r="H5444" s="4">
        <v>4</v>
      </c>
      <c r="I5444" s="3" t="s">
        <v>36</v>
      </c>
      <c r="J5444" s="3">
        <v>0</v>
      </c>
      <c r="K5444" s="3">
        <v>6</v>
      </c>
      <c r="L5444" s="3">
        <v>7</v>
      </c>
      <c r="M5444" s="3">
        <v>6</v>
      </c>
      <c r="N5444" s="3">
        <v>0</v>
      </c>
      <c r="O5444" s="3">
        <v>0</v>
      </c>
      <c r="P5444" s="3">
        <f t="shared" si="257"/>
        <v>22.8</v>
      </c>
      <c r="Q5444" s="3">
        <v>70</v>
      </c>
      <c r="R5444" s="3">
        <f t="shared" si="256"/>
        <v>1</v>
      </c>
      <c r="S5444" s="3">
        <v>19</v>
      </c>
      <c r="T5444" s="3">
        <f>IF(AND(H5444&lt;5,S5444&gt;=VLOOKUP(A5444,anni!$A$1:$O$32,6,0)),1,0)</f>
        <v>0</v>
      </c>
    </row>
    <row r="5445" spans="1:20" x14ac:dyDescent="0.3">
      <c r="A5445" s="3">
        <v>1998</v>
      </c>
      <c r="B5445" s="3">
        <v>54</v>
      </c>
      <c r="C5445" s="3" t="s">
        <v>34</v>
      </c>
      <c r="D5445" s="3" t="s">
        <v>64</v>
      </c>
      <c r="E5445" s="3" t="s">
        <v>64</v>
      </c>
      <c r="F5445" s="3">
        <v>3509</v>
      </c>
      <c r="G5445" s="3">
        <f t="shared" si="258"/>
        <v>1998</v>
      </c>
      <c r="H5445" s="4">
        <v>3</v>
      </c>
      <c r="I5445" s="3" t="s">
        <v>36</v>
      </c>
      <c r="J5445" s="3">
        <v>7</v>
      </c>
      <c r="K5445" s="3">
        <v>0</v>
      </c>
      <c r="L5445" s="3">
        <v>7</v>
      </c>
      <c r="M5445" s="3">
        <v>7</v>
      </c>
      <c r="N5445" s="3">
        <v>5</v>
      </c>
      <c r="O5445" s="3">
        <v>0</v>
      </c>
      <c r="P5445" s="3">
        <f t="shared" si="257"/>
        <v>36.4</v>
      </c>
      <c r="Q5445" s="3">
        <v>26</v>
      </c>
      <c r="R5445" s="3">
        <f t="shared" si="256"/>
        <v>1</v>
      </c>
      <c r="S5445" s="3">
        <v>26</v>
      </c>
      <c r="T5445" s="3">
        <f>IF(AND(H5445&lt;5,S5445&gt;=VLOOKUP(A5445,anni!$A$1:$O$32,6,0)),1,0)</f>
        <v>0</v>
      </c>
    </row>
    <row r="5446" spans="1:20" x14ac:dyDescent="0.3">
      <c r="A5446" s="3">
        <v>1998</v>
      </c>
      <c r="B5446" s="3">
        <v>55</v>
      </c>
      <c r="C5446" s="3" t="s">
        <v>32</v>
      </c>
      <c r="D5446" s="3" t="s">
        <v>95</v>
      </c>
      <c r="E5446" s="3" t="s">
        <v>95</v>
      </c>
      <c r="F5446" s="3">
        <v>3510</v>
      </c>
      <c r="G5446" s="3">
        <f t="shared" si="258"/>
        <v>1998</v>
      </c>
      <c r="H5446" s="4">
        <v>3</v>
      </c>
      <c r="I5446" s="3" t="s">
        <v>36</v>
      </c>
      <c r="O5446" s="3" t="s">
        <v>17</v>
      </c>
      <c r="P5446" s="3">
        <f t="shared" si="257"/>
        <v>-1</v>
      </c>
      <c r="Q5446" s="3">
        <v>290</v>
      </c>
      <c r="R5446" s="3">
        <f t="shared" si="256"/>
        <v>1</v>
      </c>
      <c r="S5446" s="3">
        <v>-1</v>
      </c>
      <c r="T5446" s="3">
        <f>IF(AND(H5446&lt;5,S5446&gt;=VLOOKUP(A5446,anni!$A$1:$O$32,6,0)),1,0)</f>
        <v>0</v>
      </c>
    </row>
    <row r="5447" spans="1:20" x14ac:dyDescent="0.3">
      <c r="A5447" s="3">
        <v>1998</v>
      </c>
      <c r="B5447" s="3">
        <v>56</v>
      </c>
      <c r="C5447" s="3" t="s">
        <v>34</v>
      </c>
      <c r="D5447" s="3" t="s">
        <v>42</v>
      </c>
      <c r="E5447" s="3" t="s">
        <v>42</v>
      </c>
      <c r="F5447" s="3">
        <v>3445</v>
      </c>
      <c r="G5447" s="3">
        <f t="shared" si="258"/>
        <v>1998</v>
      </c>
      <c r="H5447" s="4">
        <v>4</v>
      </c>
      <c r="I5447" s="3" t="s">
        <v>36</v>
      </c>
      <c r="J5447" s="3">
        <v>7</v>
      </c>
      <c r="K5447" s="3">
        <v>0</v>
      </c>
      <c r="L5447" s="3">
        <v>7</v>
      </c>
      <c r="M5447" s="3">
        <v>2</v>
      </c>
      <c r="N5447" s="3">
        <v>0</v>
      </c>
      <c r="O5447" s="3">
        <v>3</v>
      </c>
      <c r="P5447" s="3">
        <f t="shared" si="257"/>
        <v>22.8</v>
      </c>
      <c r="Q5447" s="3">
        <v>70</v>
      </c>
      <c r="R5447" s="3">
        <f t="shared" si="256"/>
        <v>1</v>
      </c>
      <c r="S5447" s="3">
        <v>19</v>
      </c>
      <c r="T5447" s="3">
        <f>IF(AND(H5447&lt;5,S5447&gt;=VLOOKUP(A5447,anni!$A$1:$O$32,6,0)),1,0)</f>
        <v>0</v>
      </c>
    </row>
    <row r="5448" spans="1:20" x14ac:dyDescent="0.3">
      <c r="A5448" s="3">
        <v>1998</v>
      </c>
      <c r="B5448" s="3">
        <v>57</v>
      </c>
      <c r="C5448" s="3" t="s">
        <v>43</v>
      </c>
      <c r="D5448" s="3" t="s">
        <v>58</v>
      </c>
      <c r="E5448" s="3" t="s">
        <v>58</v>
      </c>
      <c r="F5448" s="3">
        <v>3325</v>
      </c>
      <c r="G5448" s="3">
        <f t="shared" si="258"/>
        <v>1998</v>
      </c>
      <c r="H5448" s="4">
        <v>5</v>
      </c>
      <c r="I5448" s="3" t="s">
        <v>36</v>
      </c>
      <c r="J5448" s="3">
        <v>5</v>
      </c>
      <c r="K5448" s="3">
        <v>0</v>
      </c>
      <c r="L5448" s="3">
        <v>0</v>
      </c>
      <c r="M5448" s="3">
        <v>0</v>
      </c>
      <c r="N5448" s="3">
        <v>0</v>
      </c>
      <c r="O5448" s="3">
        <v>0</v>
      </c>
      <c r="P5448" s="3">
        <f t="shared" si="257"/>
        <v>5</v>
      </c>
      <c r="Q5448" s="3">
        <v>217</v>
      </c>
      <c r="R5448" s="3">
        <f t="shared" si="256"/>
        <v>1</v>
      </c>
      <c r="S5448" s="3">
        <v>5</v>
      </c>
      <c r="T5448" s="3">
        <f>IF(AND(H5448&lt;5,S5448&gt;=VLOOKUP(A5448,anni!$A$1:$O$32,6,0)),1,0)</f>
        <v>0</v>
      </c>
    </row>
    <row r="5449" spans="1:20" x14ac:dyDescent="0.3">
      <c r="A5449" s="3">
        <v>1998</v>
      </c>
      <c r="B5449" s="3">
        <v>58</v>
      </c>
      <c r="C5449" s="3" t="s">
        <v>50</v>
      </c>
      <c r="D5449" s="3" t="s">
        <v>138</v>
      </c>
      <c r="E5449" s="3" t="s">
        <v>138</v>
      </c>
      <c r="F5449" s="3">
        <v>3326</v>
      </c>
      <c r="G5449" s="3">
        <f t="shared" si="258"/>
        <v>1998</v>
      </c>
      <c r="H5449" s="4">
        <v>5</v>
      </c>
      <c r="I5449" s="3" t="s">
        <v>36</v>
      </c>
      <c r="J5449" s="3">
        <v>6</v>
      </c>
      <c r="K5449" s="3">
        <v>0</v>
      </c>
      <c r="L5449" s="3">
        <v>1</v>
      </c>
      <c r="M5449" s="3">
        <v>0</v>
      </c>
      <c r="N5449" s="3">
        <v>0</v>
      </c>
      <c r="O5449" s="3">
        <v>0</v>
      </c>
      <c r="P5449" s="3">
        <f t="shared" si="257"/>
        <v>7</v>
      </c>
      <c r="Q5449" s="3">
        <v>184</v>
      </c>
      <c r="R5449" s="3">
        <f t="shared" si="256"/>
        <v>1</v>
      </c>
      <c r="S5449" s="3">
        <v>7</v>
      </c>
      <c r="T5449" s="3">
        <f>IF(AND(H5449&lt;5,S5449&gt;=VLOOKUP(A5449,anni!$A$1:$O$32,6,0)),1,0)</f>
        <v>0</v>
      </c>
    </row>
    <row r="5450" spans="1:20" x14ac:dyDescent="0.3">
      <c r="A5450" s="3">
        <v>1998</v>
      </c>
      <c r="B5450" s="3">
        <v>59</v>
      </c>
      <c r="C5450" s="3" t="s">
        <v>53</v>
      </c>
      <c r="D5450" s="3" t="s">
        <v>54</v>
      </c>
      <c r="E5450" s="3" t="s">
        <v>54</v>
      </c>
      <c r="F5450" s="3">
        <v>3327</v>
      </c>
      <c r="G5450" s="3">
        <f t="shared" si="258"/>
        <v>1998</v>
      </c>
      <c r="H5450" s="4">
        <v>5</v>
      </c>
      <c r="I5450" s="3" t="s">
        <v>36</v>
      </c>
      <c r="O5450" s="3" t="s">
        <v>17</v>
      </c>
      <c r="P5450" s="3">
        <f t="shared" si="257"/>
        <v>-1</v>
      </c>
      <c r="Q5450" s="3">
        <v>290</v>
      </c>
      <c r="R5450" s="3">
        <f t="shared" si="256"/>
        <v>1</v>
      </c>
      <c r="S5450" s="3">
        <v>-1</v>
      </c>
      <c r="T5450" s="3">
        <f>IF(AND(H5450&lt;5,S5450&gt;=VLOOKUP(A5450,anni!$A$1:$O$32,6,0)),1,0)</f>
        <v>0</v>
      </c>
    </row>
    <row r="5451" spans="1:20" x14ac:dyDescent="0.3">
      <c r="A5451" s="3">
        <v>1998</v>
      </c>
      <c r="B5451" s="3">
        <v>60</v>
      </c>
      <c r="C5451" s="3" t="s">
        <v>56</v>
      </c>
      <c r="D5451" s="3" t="s">
        <v>93</v>
      </c>
      <c r="E5451" s="3" t="s">
        <v>93</v>
      </c>
      <c r="F5451" s="3">
        <v>3446</v>
      </c>
      <c r="G5451" s="3">
        <f t="shared" si="258"/>
        <v>1998</v>
      </c>
      <c r="H5451" s="4">
        <v>4</v>
      </c>
      <c r="I5451" s="3" t="s">
        <v>36</v>
      </c>
      <c r="J5451" s="3">
        <v>5</v>
      </c>
      <c r="K5451" s="3">
        <v>2</v>
      </c>
      <c r="L5451" s="3">
        <v>7</v>
      </c>
      <c r="M5451" s="3">
        <v>0</v>
      </c>
      <c r="N5451" s="3">
        <v>0</v>
      </c>
      <c r="O5451" s="3">
        <v>3</v>
      </c>
      <c r="P5451" s="3">
        <f t="shared" si="257"/>
        <v>20.399999999999999</v>
      </c>
      <c r="Q5451" s="3">
        <v>85</v>
      </c>
      <c r="R5451" s="3">
        <f t="shared" si="256"/>
        <v>2</v>
      </c>
      <c r="S5451" s="3">
        <v>17</v>
      </c>
      <c r="T5451" s="3">
        <f>IF(AND(H5451&lt;5,S5451&gt;=VLOOKUP(A5451,anni!$A$1:$O$32,6,0)),1,0)</f>
        <v>0</v>
      </c>
    </row>
    <row r="5452" spans="1:20" x14ac:dyDescent="0.3">
      <c r="A5452" s="3">
        <v>1998</v>
      </c>
      <c r="B5452" s="3">
        <v>61</v>
      </c>
      <c r="C5452" s="3" t="s">
        <v>39</v>
      </c>
      <c r="D5452" s="3" t="s">
        <v>40</v>
      </c>
      <c r="E5452" s="3" t="s">
        <v>40</v>
      </c>
      <c r="F5452" s="3">
        <v>3328</v>
      </c>
      <c r="G5452" s="3">
        <f t="shared" si="258"/>
        <v>1998</v>
      </c>
      <c r="H5452" s="4">
        <v>5</v>
      </c>
      <c r="I5452" s="3" t="s">
        <v>36</v>
      </c>
      <c r="J5452" s="3">
        <v>5</v>
      </c>
      <c r="K5452" s="3">
        <v>0</v>
      </c>
      <c r="L5452" s="3">
        <v>3</v>
      </c>
      <c r="M5452" s="3">
        <v>7</v>
      </c>
      <c r="N5452" s="3">
        <v>4</v>
      </c>
      <c r="O5452" s="3">
        <v>1</v>
      </c>
      <c r="P5452" s="3">
        <f t="shared" si="257"/>
        <v>20</v>
      </c>
      <c r="Q5452" s="3">
        <v>62</v>
      </c>
      <c r="R5452" s="3">
        <f t="shared" si="256"/>
        <v>1</v>
      </c>
      <c r="S5452" s="3">
        <v>20</v>
      </c>
      <c r="T5452" s="3">
        <f>IF(AND(H5452&lt;5,S5452&gt;=VLOOKUP(A5452,anni!$A$1:$O$32,6,0)),1,0)</f>
        <v>0</v>
      </c>
    </row>
    <row r="5453" spans="1:20" x14ac:dyDescent="0.3">
      <c r="A5453" s="3">
        <v>1998</v>
      </c>
      <c r="B5453" s="3">
        <v>62</v>
      </c>
      <c r="C5453" s="3" t="s">
        <v>69</v>
      </c>
      <c r="D5453" s="3" t="s">
        <v>78</v>
      </c>
      <c r="E5453" s="3" t="s">
        <v>78</v>
      </c>
      <c r="F5453" s="3">
        <v>3197</v>
      </c>
      <c r="G5453" s="3">
        <f t="shared" si="258"/>
        <v>1998</v>
      </c>
      <c r="H5453" s="4">
        <v>5</v>
      </c>
      <c r="I5453" s="3" t="s">
        <v>36</v>
      </c>
      <c r="J5453" s="3">
        <v>6</v>
      </c>
      <c r="K5453" s="3">
        <v>0</v>
      </c>
      <c r="L5453" s="3">
        <v>7</v>
      </c>
      <c r="M5453" s="3">
        <v>1</v>
      </c>
      <c r="N5453" s="3">
        <v>6</v>
      </c>
      <c r="O5453" s="3">
        <v>1</v>
      </c>
      <c r="P5453" s="3">
        <f t="shared" si="257"/>
        <v>21</v>
      </c>
      <c r="Q5453" s="3">
        <v>51</v>
      </c>
      <c r="R5453" s="3">
        <f t="shared" si="256"/>
        <v>2</v>
      </c>
      <c r="S5453" s="3">
        <v>21</v>
      </c>
      <c r="T5453" s="3">
        <f>IF(AND(H5453&lt;5,S5453&gt;=VLOOKUP(A5453,anni!$A$1:$O$32,6,0)),1,0)</f>
        <v>0</v>
      </c>
    </row>
    <row r="5454" spans="1:20" x14ac:dyDescent="0.3">
      <c r="A5454" s="3">
        <v>1998</v>
      </c>
      <c r="B5454" s="3">
        <v>63</v>
      </c>
      <c r="C5454" s="3" t="s">
        <v>56</v>
      </c>
      <c r="D5454" s="3" t="s">
        <v>93</v>
      </c>
      <c r="E5454" s="3" t="s">
        <v>93</v>
      </c>
      <c r="F5454" s="3">
        <v>3329</v>
      </c>
      <c r="G5454" s="3">
        <f t="shared" si="258"/>
        <v>1998</v>
      </c>
      <c r="H5454" s="4">
        <v>5</v>
      </c>
      <c r="I5454" s="3" t="s">
        <v>36</v>
      </c>
      <c r="J5454" s="3">
        <v>7</v>
      </c>
      <c r="K5454" s="3">
        <v>0</v>
      </c>
      <c r="L5454" s="3">
        <v>6</v>
      </c>
      <c r="M5454" s="3">
        <v>0</v>
      </c>
      <c r="N5454" s="3">
        <v>7</v>
      </c>
      <c r="O5454" s="3">
        <v>3</v>
      </c>
      <c r="P5454" s="3">
        <f t="shared" si="257"/>
        <v>23</v>
      </c>
      <c r="Q5454" s="3">
        <v>35</v>
      </c>
      <c r="R5454" s="3">
        <f t="shared" si="256"/>
        <v>1</v>
      </c>
      <c r="S5454" s="3">
        <v>23</v>
      </c>
      <c r="T5454" s="3">
        <f>IF(AND(H5454&lt;5,S5454&gt;=VLOOKUP(A5454,anni!$A$1:$O$32,6,0)),1,0)</f>
        <v>0</v>
      </c>
    </row>
    <row r="5455" spans="1:20" x14ac:dyDescent="0.3">
      <c r="A5455" s="3">
        <v>1998</v>
      </c>
      <c r="B5455" s="3">
        <v>64</v>
      </c>
      <c r="C5455" s="3" t="s">
        <v>39</v>
      </c>
      <c r="D5455" s="3" t="s">
        <v>65</v>
      </c>
      <c r="E5455" s="3" t="s">
        <v>65</v>
      </c>
      <c r="F5455" s="3">
        <v>3330</v>
      </c>
      <c r="G5455" s="3">
        <f t="shared" si="258"/>
        <v>1998</v>
      </c>
      <c r="H5455" s="4">
        <v>5</v>
      </c>
      <c r="I5455" s="3" t="s">
        <v>36</v>
      </c>
      <c r="J5455" s="3">
        <v>6</v>
      </c>
      <c r="K5455" s="3">
        <v>7</v>
      </c>
      <c r="L5455" s="3">
        <v>2</v>
      </c>
      <c r="M5455" s="3">
        <v>0</v>
      </c>
      <c r="N5455" s="3">
        <v>0</v>
      </c>
      <c r="O5455" s="3">
        <v>0</v>
      </c>
      <c r="P5455" s="3">
        <f t="shared" si="257"/>
        <v>15</v>
      </c>
      <c r="Q5455" s="3">
        <v>101</v>
      </c>
      <c r="R5455" s="3">
        <f t="shared" si="256"/>
        <v>1</v>
      </c>
      <c r="S5455" s="3">
        <v>15</v>
      </c>
      <c r="T5455" s="3">
        <f>IF(AND(H5455&lt;5,S5455&gt;=VLOOKUP(A5455,anni!$A$1:$O$32,6,0)),1,0)</f>
        <v>0</v>
      </c>
    </row>
    <row r="5456" spans="1:20" x14ac:dyDescent="0.3">
      <c r="A5456" s="3">
        <v>1998</v>
      </c>
      <c r="B5456" s="3">
        <v>65</v>
      </c>
      <c r="C5456" s="3" t="s">
        <v>32</v>
      </c>
      <c r="D5456" s="3" t="s">
        <v>127</v>
      </c>
      <c r="E5456" s="3" t="s">
        <v>127</v>
      </c>
      <c r="F5456" s="3">
        <v>3511</v>
      </c>
      <c r="G5456" s="3">
        <f t="shared" si="258"/>
        <v>1998</v>
      </c>
      <c r="H5456" s="4">
        <v>3</v>
      </c>
      <c r="I5456" s="3" t="s">
        <v>36</v>
      </c>
      <c r="J5456" s="3">
        <v>0</v>
      </c>
      <c r="K5456" s="3">
        <v>0</v>
      </c>
      <c r="L5456" s="3">
        <v>7</v>
      </c>
      <c r="M5456" s="3">
        <v>0</v>
      </c>
      <c r="N5456" s="3">
        <v>0</v>
      </c>
      <c r="O5456" s="3">
        <v>0</v>
      </c>
      <c r="P5456" s="3">
        <f t="shared" si="257"/>
        <v>9.7999999999999989</v>
      </c>
      <c r="Q5456" s="3">
        <v>184</v>
      </c>
      <c r="R5456" s="3">
        <f t="shared" si="256"/>
        <v>1</v>
      </c>
      <c r="S5456" s="3">
        <v>7</v>
      </c>
      <c r="T5456" s="3">
        <f>IF(AND(H5456&lt;5,S5456&gt;=VLOOKUP(A5456,anni!$A$1:$O$32,6,0)),1,0)</f>
        <v>0</v>
      </c>
    </row>
    <row r="5457" spans="1:20" x14ac:dyDescent="0.3">
      <c r="A5457" s="3">
        <v>1998</v>
      </c>
      <c r="B5457" s="3">
        <v>66</v>
      </c>
      <c r="C5457" s="3" t="s">
        <v>32</v>
      </c>
      <c r="D5457" s="3" t="s">
        <v>127</v>
      </c>
      <c r="E5457" s="3" t="s">
        <v>127</v>
      </c>
      <c r="F5457" s="3">
        <v>3447</v>
      </c>
      <c r="G5457" s="3">
        <f t="shared" si="258"/>
        <v>1998</v>
      </c>
      <c r="H5457" s="4">
        <v>4</v>
      </c>
      <c r="I5457" s="3" t="s">
        <v>36</v>
      </c>
      <c r="J5457" s="3">
        <v>7</v>
      </c>
      <c r="K5457" s="3">
        <v>4</v>
      </c>
      <c r="L5457" s="3">
        <v>7</v>
      </c>
      <c r="M5457" s="3">
        <v>6</v>
      </c>
      <c r="N5457" s="3">
        <v>1</v>
      </c>
      <c r="O5457" s="3">
        <v>3</v>
      </c>
      <c r="P5457" s="3">
        <f t="shared" si="257"/>
        <v>33.6</v>
      </c>
      <c r="Q5457" s="3">
        <v>23</v>
      </c>
      <c r="R5457" s="3">
        <f t="shared" si="256"/>
        <v>2</v>
      </c>
      <c r="S5457" s="3">
        <v>28</v>
      </c>
      <c r="T5457" s="3">
        <f>IF(AND(H5457&lt;5,S5457&gt;=VLOOKUP(A5457,anni!$A$1:$O$32,6,0)),1,0)</f>
        <v>0</v>
      </c>
    </row>
    <row r="5458" spans="1:20" x14ac:dyDescent="0.3">
      <c r="A5458" s="3">
        <v>1998</v>
      </c>
      <c r="B5458" s="3">
        <v>67</v>
      </c>
      <c r="C5458" s="3" t="s">
        <v>69</v>
      </c>
      <c r="D5458" s="3" t="s">
        <v>70</v>
      </c>
      <c r="E5458" s="3" t="s">
        <v>70</v>
      </c>
      <c r="F5458" s="3">
        <v>3331</v>
      </c>
      <c r="G5458" s="3">
        <f t="shared" si="258"/>
        <v>1998</v>
      </c>
      <c r="H5458" s="4">
        <v>5</v>
      </c>
      <c r="I5458" s="3" t="s">
        <v>36</v>
      </c>
      <c r="J5458" s="3">
        <v>5</v>
      </c>
      <c r="K5458" s="3">
        <v>0</v>
      </c>
      <c r="L5458" s="3">
        <v>7</v>
      </c>
      <c r="M5458" s="3">
        <v>0</v>
      </c>
      <c r="N5458" s="3">
        <v>0</v>
      </c>
      <c r="O5458" s="3">
        <v>0</v>
      </c>
      <c r="P5458" s="3">
        <f t="shared" si="257"/>
        <v>12</v>
      </c>
      <c r="Q5458" s="3">
        <v>140</v>
      </c>
      <c r="R5458" s="3">
        <f t="shared" si="256"/>
        <v>1</v>
      </c>
      <c r="S5458" s="3">
        <v>12</v>
      </c>
      <c r="T5458" s="3">
        <f>IF(AND(H5458&lt;5,S5458&gt;=VLOOKUP(A5458,anni!$A$1:$O$32,6,0)),1,0)</f>
        <v>0</v>
      </c>
    </row>
    <row r="5459" spans="1:20" x14ac:dyDescent="0.3">
      <c r="A5459" s="3">
        <v>1998</v>
      </c>
      <c r="B5459" s="3">
        <v>68</v>
      </c>
      <c r="C5459" s="3" t="s">
        <v>39</v>
      </c>
      <c r="D5459" s="3" t="s">
        <v>65</v>
      </c>
      <c r="E5459" s="3" t="s">
        <v>65</v>
      </c>
      <c r="F5459" s="3">
        <v>3198</v>
      </c>
      <c r="G5459" s="3">
        <f t="shared" si="258"/>
        <v>1998</v>
      </c>
      <c r="H5459" s="4">
        <v>5</v>
      </c>
      <c r="I5459" s="3" t="s">
        <v>36</v>
      </c>
      <c r="J5459" s="3">
        <v>5</v>
      </c>
      <c r="K5459" s="3">
        <v>0</v>
      </c>
      <c r="L5459" s="3">
        <v>7</v>
      </c>
      <c r="M5459" s="3">
        <v>7</v>
      </c>
      <c r="N5459" s="3">
        <v>1</v>
      </c>
      <c r="O5459" s="3">
        <v>1</v>
      </c>
      <c r="P5459" s="3">
        <f t="shared" si="257"/>
        <v>21</v>
      </c>
      <c r="Q5459" s="3">
        <v>51</v>
      </c>
      <c r="R5459" s="3">
        <f t="shared" si="256"/>
        <v>2</v>
      </c>
      <c r="S5459" s="3">
        <v>21</v>
      </c>
      <c r="T5459" s="3">
        <f>IF(AND(H5459&lt;5,S5459&gt;=VLOOKUP(A5459,anni!$A$1:$O$32,6,0)),1,0)</f>
        <v>0</v>
      </c>
    </row>
    <row r="5460" spans="1:20" x14ac:dyDescent="0.3">
      <c r="A5460" s="3">
        <v>1998</v>
      </c>
      <c r="B5460" s="3">
        <v>69</v>
      </c>
      <c r="C5460" s="3" t="s">
        <v>34</v>
      </c>
      <c r="D5460" s="3" t="s">
        <v>123</v>
      </c>
      <c r="E5460" s="3" t="s">
        <v>123</v>
      </c>
      <c r="F5460" s="3">
        <v>3332</v>
      </c>
      <c r="G5460" s="3">
        <f t="shared" si="258"/>
        <v>1998</v>
      </c>
      <c r="H5460" s="4">
        <v>5</v>
      </c>
      <c r="I5460" s="3" t="s">
        <v>36</v>
      </c>
      <c r="J5460" s="3">
        <v>4</v>
      </c>
      <c r="K5460" s="3">
        <v>0</v>
      </c>
      <c r="L5460" s="3">
        <v>7</v>
      </c>
      <c r="M5460" s="3">
        <v>7</v>
      </c>
      <c r="N5460" s="3">
        <v>0</v>
      </c>
      <c r="O5460" s="3">
        <v>1</v>
      </c>
      <c r="P5460" s="3">
        <f t="shared" si="257"/>
        <v>19</v>
      </c>
      <c r="Q5460" s="3">
        <v>70</v>
      </c>
      <c r="R5460" s="3">
        <f t="shared" si="256"/>
        <v>1</v>
      </c>
      <c r="S5460" s="3">
        <v>19</v>
      </c>
      <c r="T5460" s="3">
        <f>IF(AND(H5460&lt;5,S5460&gt;=VLOOKUP(A5460,anni!$A$1:$O$32,6,0)),1,0)</f>
        <v>0</v>
      </c>
    </row>
    <row r="5461" spans="1:20" x14ac:dyDescent="0.3">
      <c r="A5461" s="3">
        <v>1998</v>
      </c>
      <c r="B5461" s="3">
        <v>70</v>
      </c>
      <c r="C5461" s="3" t="s">
        <v>69</v>
      </c>
      <c r="D5461" s="3" t="s">
        <v>147</v>
      </c>
      <c r="E5461" s="3" t="s">
        <v>147</v>
      </c>
      <c r="F5461" s="3">
        <v>3264</v>
      </c>
      <c r="G5461" s="3">
        <f t="shared" si="258"/>
        <v>1998</v>
      </c>
      <c r="H5461" s="4">
        <v>4</v>
      </c>
      <c r="I5461" s="3" t="s">
        <v>36</v>
      </c>
      <c r="J5461" s="3">
        <v>7</v>
      </c>
      <c r="K5461" s="3">
        <v>0</v>
      </c>
      <c r="L5461" s="3">
        <v>7</v>
      </c>
      <c r="M5461" s="3">
        <v>7</v>
      </c>
      <c r="N5461" s="3">
        <v>0</v>
      </c>
      <c r="O5461" s="3">
        <v>3</v>
      </c>
      <c r="P5461" s="3">
        <f t="shared" si="257"/>
        <v>28.799999999999997</v>
      </c>
      <c r="Q5461" s="3">
        <v>29</v>
      </c>
      <c r="R5461" s="3">
        <f t="shared" si="256"/>
        <v>3</v>
      </c>
      <c r="S5461" s="3">
        <v>24</v>
      </c>
      <c r="T5461" s="3">
        <f>IF(AND(H5461&lt;5,S5461&gt;=VLOOKUP(A5461,anni!$A$1:$O$32,6,0)),1,0)</f>
        <v>0</v>
      </c>
    </row>
    <row r="5462" spans="1:20" x14ac:dyDescent="0.3">
      <c r="A5462" s="3">
        <v>1998</v>
      </c>
      <c r="B5462" s="3">
        <v>71</v>
      </c>
      <c r="C5462" s="3" t="s">
        <v>34</v>
      </c>
      <c r="D5462" s="3" t="s">
        <v>42</v>
      </c>
      <c r="E5462" s="3" t="s">
        <v>42</v>
      </c>
      <c r="F5462" s="3">
        <v>3200</v>
      </c>
      <c r="G5462" s="3">
        <f t="shared" si="258"/>
        <v>1998</v>
      </c>
      <c r="H5462" s="4">
        <v>5</v>
      </c>
      <c r="I5462" s="3" t="s">
        <v>36</v>
      </c>
      <c r="J5462" s="3">
        <v>7</v>
      </c>
      <c r="K5462" s="3">
        <v>0</v>
      </c>
      <c r="L5462" s="3">
        <v>5</v>
      </c>
      <c r="M5462" s="3">
        <v>7</v>
      </c>
      <c r="N5462" s="3">
        <v>3</v>
      </c>
      <c r="O5462" s="3">
        <v>1</v>
      </c>
      <c r="P5462" s="3">
        <f t="shared" si="257"/>
        <v>23</v>
      </c>
      <c r="Q5462" s="3">
        <v>35</v>
      </c>
      <c r="R5462" s="3">
        <f t="shared" si="256"/>
        <v>2</v>
      </c>
      <c r="S5462" s="3">
        <v>23</v>
      </c>
      <c r="T5462" s="3">
        <f>IF(AND(H5462&lt;5,S5462&gt;=VLOOKUP(A5462,anni!$A$1:$O$32,6,0)),1,0)</f>
        <v>0</v>
      </c>
    </row>
    <row r="5463" spans="1:20" x14ac:dyDescent="0.3">
      <c r="A5463" s="3">
        <v>1998</v>
      </c>
      <c r="B5463" s="3">
        <v>72</v>
      </c>
      <c r="C5463" s="3" t="s">
        <v>45</v>
      </c>
      <c r="D5463" s="3" t="s">
        <v>144</v>
      </c>
      <c r="E5463" s="3" t="s">
        <v>144</v>
      </c>
      <c r="F5463" s="3">
        <v>3333</v>
      </c>
      <c r="G5463" s="3">
        <f t="shared" si="258"/>
        <v>1998</v>
      </c>
      <c r="H5463" s="4">
        <v>5</v>
      </c>
      <c r="I5463" s="3" t="s">
        <v>36</v>
      </c>
      <c r="J5463" s="3">
        <v>6</v>
      </c>
      <c r="K5463" s="3">
        <v>0</v>
      </c>
      <c r="L5463" s="3">
        <v>7</v>
      </c>
      <c r="M5463" s="3">
        <v>1</v>
      </c>
      <c r="N5463" s="3">
        <v>0</v>
      </c>
      <c r="O5463" s="3">
        <v>0</v>
      </c>
      <c r="P5463" s="3">
        <f t="shared" si="257"/>
        <v>14</v>
      </c>
      <c r="Q5463" s="3">
        <v>112</v>
      </c>
      <c r="R5463" s="3">
        <f t="shared" si="256"/>
        <v>1</v>
      </c>
      <c r="S5463" s="3">
        <v>14</v>
      </c>
      <c r="T5463" s="3">
        <f>IF(AND(H5463&lt;5,S5463&gt;=VLOOKUP(A5463,anni!$A$1:$O$32,6,0)),1,0)</f>
        <v>0</v>
      </c>
    </row>
    <row r="5464" spans="1:20" x14ac:dyDescent="0.3">
      <c r="A5464" s="3">
        <v>1998</v>
      </c>
      <c r="B5464" s="3">
        <v>73</v>
      </c>
      <c r="C5464" s="3" t="s">
        <v>43</v>
      </c>
      <c r="D5464" s="3" t="s">
        <v>91</v>
      </c>
      <c r="E5464" s="3" t="s">
        <v>91</v>
      </c>
      <c r="F5464" s="3">
        <v>3448</v>
      </c>
      <c r="G5464" s="3">
        <f t="shared" si="258"/>
        <v>1998</v>
      </c>
      <c r="H5464" s="4">
        <v>4</v>
      </c>
      <c r="I5464" s="3" t="s">
        <v>36</v>
      </c>
      <c r="J5464" s="3">
        <v>0</v>
      </c>
      <c r="K5464" s="3">
        <v>0</v>
      </c>
      <c r="L5464" s="3">
        <v>6</v>
      </c>
      <c r="M5464" s="3">
        <v>0</v>
      </c>
      <c r="N5464" s="3">
        <v>0</v>
      </c>
      <c r="O5464" s="3">
        <v>0</v>
      </c>
      <c r="P5464" s="3">
        <f t="shared" si="257"/>
        <v>7.1999999999999993</v>
      </c>
      <c r="Q5464" s="3">
        <v>202</v>
      </c>
      <c r="R5464" s="3">
        <f t="shared" si="256"/>
        <v>2</v>
      </c>
      <c r="S5464" s="3">
        <v>6</v>
      </c>
      <c r="T5464" s="3">
        <f>IF(AND(H5464&lt;5,S5464&gt;=VLOOKUP(A5464,anni!$A$1:$O$32,6,0)),1,0)</f>
        <v>0</v>
      </c>
    </row>
    <row r="5465" spans="1:20" x14ac:dyDescent="0.3">
      <c r="A5465" s="3">
        <v>1998</v>
      </c>
      <c r="B5465" s="3">
        <v>74</v>
      </c>
      <c r="C5465" s="3" t="s">
        <v>34</v>
      </c>
      <c r="D5465" s="3" t="s">
        <v>64</v>
      </c>
      <c r="E5465" s="3" t="s">
        <v>64</v>
      </c>
      <c r="F5465" s="3">
        <v>3512</v>
      </c>
      <c r="G5465" s="3">
        <f t="shared" si="258"/>
        <v>1998</v>
      </c>
      <c r="H5465" s="4">
        <v>3</v>
      </c>
      <c r="I5465" s="3" t="s">
        <v>36</v>
      </c>
      <c r="J5465" s="3">
        <v>7</v>
      </c>
      <c r="K5465" s="3">
        <v>0</v>
      </c>
      <c r="L5465" s="3">
        <v>7</v>
      </c>
      <c r="M5465" s="3">
        <v>1</v>
      </c>
      <c r="N5465" s="3">
        <v>6</v>
      </c>
      <c r="O5465" s="3">
        <v>3</v>
      </c>
      <c r="P5465" s="3">
        <f t="shared" si="257"/>
        <v>33.599999999999994</v>
      </c>
      <c r="Q5465" s="3">
        <v>29</v>
      </c>
      <c r="R5465" s="3">
        <f t="shared" si="256"/>
        <v>3</v>
      </c>
      <c r="S5465" s="3">
        <v>24</v>
      </c>
      <c r="T5465" s="3">
        <f>IF(AND(H5465&lt;5,S5465&gt;=VLOOKUP(A5465,anni!$A$1:$O$32,6,0)),1,0)</f>
        <v>0</v>
      </c>
    </row>
    <row r="5466" spans="1:20" x14ac:dyDescent="0.3">
      <c r="A5466" s="3">
        <v>1998</v>
      </c>
      <c r="B5466" s="3">
        <v>75</v>
      </c>
      <c r="C5466" s="3" t="s">
        <v>79</v>
      </c>
      <c r="D5466" s="3" t="s">
        <v>80</v>
      </c>
      <c r="E5466" s="3" t="s">
        <v>80</v>
      </c>
      <c r="F5466" s="3">
        <v>3266</v>
      </c>
      <c r="G5466" s="3">
        <f t="shared" si="258"/>
        <v>1998</v>
      </c>
      <c r="H5466" s="4">
        <v>4</v>
      </c>
      <c r="I5466" s="3" t="s">
        <v>36</v>
      </c>
      <c r="J5466" s="3">
        <v>6</v>
      </c>
      <c r="K5466" s="3">
        <v>0</v>
      </c>
      <c r="L5466" s="3">
        <v>7</v>
      </c>
      <c r="M5466" s="3">
        <v>7</v>
      </c>
      <c r="N5466" s="3">
        <v>7</v>
      </c>
      <c r="O5466" s="3">
        <v>3</v>
      </c>
      <c r="P5466" s="3">
        <f t="shared" si="257"/>
        <v>36</v>
      </c>
      <c r="Q5466" s="3">
        <v>15</v>
      </c>
      <c r="R5466" s="3">
        <f t="shared" si="256"/>
        <v>3</v>
      </c>
      <c r="S5466" s="3">
        <v>30</v>
      </c>
      <c r="T5466" s="3">
        <f>IF(AND(H5466&lt;5,S5466&gt;=VLOOKUP(A5466,anni!$A$1:$O$32,6,0)),1,0)</f>
        <v>0</v>
      </c>
    </row>
    <row r="5467" spans="1:20" x14ac:dyDescent="0.3">
      <c r="A5467" s="3">
        <v>1998</v>
      </c>
      <c r="B5467" s="3">
        <v>76</v>
      </c>
      <c r="C5467" s="3" t="s">
        <v>29</v>
      </c>
      <c r="D5467" s="3" t="s">
        <v>109</v>
      </c>
      <c r="E5467" s="3" t="s">
        <v>109</v>
      </c>
      <c r="F5467" s="3">
        <v>3449</v>
      </c>
      <c r="G5467" s="3">
        <f t="shared" si="258"/>
        <v>1998</v>
      </c>
      <c r="H5467" s="4">
        <v>4</v>
      </c>
      <c r="I5467" s="3" t="s">
        <v>36</v>
      </c>
      <c r="J5467" s="3">
        <v>0</v>
      </c>
      <c r="K5467" s="3">
        <v>0</v>
      </c>
      <c r="L5467" s="3">
        <v>0</v>
      </c>
      <c r="M5467" s="3">
        <v>0</v>
      </c>
      <c r="N5467" s="3">
        <v>0</v>
      </c>
      <c r="O5467" s="3">
        <v>0</v>
      </c>
      <c r="P5467" s="3">
        <f t="shared" si="257"/>
        <v>0</v>
      </c>
      <c r="Q5467" s="3">
        <v>266</v>
      </c>
      <c r="R5467" s="3">
        <f t="shared" si="256"/>
        <v>1</v>
      </c>
      <c r="S5467" s="3">
        <v>0</v>
      </c>
      <c r="T5467" s="3">
        <f>IF(AND(H5467&lt;5,S5467&gt;=VLOOKUP(A5467,anni!$A$1:$O$32,6,0)),1,0)</f>
        <v>0</v>
      </c>
    </row>
    <row r="5468" spans="1:20" x14ac:dyDescent="0.3">
      <c r="A5468" s="3">
        <v>1998</v>
      </c>
      <c r="B5468" s="3">
        <v>77</v>
      </c>
      <c r="C5468" s="3" t="s">
        <v>29</v>
      </c>
      <c r="D5468" s="3" t="s">
        <v>139</v>
      </c>
      <c r="E5468" s="3" t="s">
        <v>139</v>
      </c>
      <c r="F5468" s="3">
        <v>3450</v>
      </c>
      <c r="G5468" s="3">
        <f t="shared" si="258"/>
        <v>1998</v>
      </c>
      <c r="H5468" s="4">
        <v>4</v>
      </c>
      <c r="I5468" s="3" t="s">
        <v>36</v>
      </c>
      <c r="J5468" s="3">
        <v>1</v>
      </c>
      <c r="K5468" s="3">
        <v>0</v>
      </c>
      <c r="L5468" s="3">
        <v>7</v>
      </c>
      <c r="M5468" s="3">
        <v>7</v>
      </c>
      <c r="N5468" s="3">
        <v>0</v>
      </c>
      <c r="O5468" s="3">
        <v>0</v>
      </c>
      <c r="P5468" s="3">
        <f t="shared" si="257"/>
        <v>18</v>
      </c>
      <c r="Q5468" s="3">
        <v>101</v>
      </c>
      <c r="R5468" s="3">
        <f t="shared" si="256"/>
        <v>2</v>
      </c>
      <c r="S5468" s="3">
        <v>15</v>
      </c>
      <c r="T5468" s="3">
        <f>IF(AND(H5468&lt;5,S5468&gt;=VLOOKUP(A5468,anni!$A$1:$O$32,6,0)),1,0)</f>
        <v>0</v>
      </c>
    </row>
    <row r="5469" spans="1:20" x14ac:dyDescent="0.3">
      <c r="A5469" s="3">
        <v>1998</v>
      </c>
      <c r="B5469" s="3">
        <v>78</v>
      </c>
      <c r="C5469" s="3" t="s">
        <v>56</v>
      </c>
      <c r="D5469" s="3" t="s">
        <v>71</v>
      </c>
      <c r="E5469" s="3" t="s">
        <v>71</v>
      </c>
      <c r="F5469" s="3">
        <v>3334</v>
      </c>
      <c r="G5469" s="3">
        <f t="shared" si="258"/>
        <v>1998</v>
      </c>
      <c r="H5469" s="4">
        <v>5</v>
      </c>
      <c r="I5469" s="3" t="s">
        <v>36</v>
      </c>
      <c r="J5469" s="3">
        <v>5</v>
      </c>
      <c r="K5469" s="3">
        <v>7</v>
      </c>
      <c r="L5469" s="3">
        <v>7</v>
      </c>
      <c r="M5469" s="3">
        <v>1</v>
      </c>
      <c r="N5469" s="3">
        <v>7</v>
      </c>
      <c r="O5469" s="3">
        <v>3</v>
      </c>
      <c r="P5469" s="3">
        <f t="shared" si="257"/>
        <v>30</v>
      </c>
      <c r="Q5469" s="3">
        <v>15</v>
      </c>
      <c r="R5469" s="3">
        <f t="shared" si="256"/>
        <v>1</v>
      </c>
      <c r="S5469" s="3">
        <v>30</v>
      </c>
      <c r="T5469" s="3">
        <f>IF(AND(H5469&lt;5,S5469&gt;=VLOOKUP(A5469,anni!$A$1:$O$32,6,0)),1,0)</f>
        <v>0</v>
      </c>
    </row>
    <row r="5470" spans="1:20" x14ac:dyDescent="0.3">
      <c r="A5470" s="3">
        <v>1998</v>
      </c>
      <c r="B5470" s="3">
        <v>79</v>
      </c>
      <c r="C5470" s="3" t="s">
        <v>34</v>
      </c>
      <c r="D5470" s="3" t="s">
        <v>42</v>
      </c>
      <c r="E5470" s="3" t="s">
        <v>42</v>
      </c>
      <c r="F5470" s="3">
        <v>3335</v>
      </c>
      <c r="G5470" s="3">
        <f t="shared" si="258"/>
        <v>1998</v>
      </c>
      <c r="H5470" s="4">
        <v>5</v>
      </c>
      <c r="I5470" s="3" t="s">
        <v>36</v>
      </c>
      <c r="J5470" s="3">
        <v>6</v>
      </c>
      <c r="K5470" s="3">
        <v>0</v>
      </c>
      <c r="L5470" s="3">
        <v>7</v>
      </c>
      <c r="M5470" s="3">
        <v>7</v>
      </c>
      <c r="N5470" s="3">
        <v>0</v>
      </c>
      <c r="O5470" s="3">
        <v>1</v>
      </c>
      <c r="P5470" s="3">
        <f t="shared" si="257"/>
        <v>21</v>
      </c>
      <c r="Q5470" s="3">
        <v>51</v>
      </c>
      <c r="R5470" s="3">
        <f t="shared" si="256"/>
        <v>1</v>
      </c>
      <c r="S5470" s="3">
        <v>21</v>
      </c>
      <c r="T5470" s="3">
        <f>IF(AND(H5470&lt;5,S5470&gt;=VLOOKUP(A5470,anni!$A$1:$O$32,6,0)),1,0)</f>
        <v>0</v>
      </c>
    </row>
    <row r="5471" spans="1:20" x14ac:dyDescent="0.3">
      <c r="A5471" s="3">
        <v>1998</v>
      </c>
      <c r="B5471" s="3">
        <v>80</v>
      </c>
      <c r="C5471" s="3" t="s">
        <v>47</v>
      </c>
      <c r="D5471" s="3" t="s">
        <v>105</v>
      </c>
      <c r="E5471" s="3" t="s">
        <v>105</v>
      </c>
      <c r="F5471" s="3">
        <v>3336</v>
      </c>
      <c r="G5471" s="3">
        <f t="shared" si="258"/>
        <v>1998</v>
      </c>
      <c r="H5471" s="4">
        <v>5</v>
      </c>
      <c r="I5471" s="3" t="s">
        <v>36</v>
      </c>
      <c r="J5471" s="3">
        <v>3</v>
      </c>
      <c r="K5471" s="3">
        <v>0</v>
      </c>
      <c r="L5471" s="3">
        <v>7</v>
      </c>
      <c r="M5471" s="3">
        <v>0</v>
      </c>
      <c r="N5471" s="3">
        <v>0</v>
      </c>
      <c r="O5471" s="3">
        <v>0</v>
      </c>
      <c r="P5471" s="3">
        <f t="shared" si="257"/>
        <v>10</v>
      </c>
      <c r="Q5471" s="3">
        <v>160</v>
      </c>
      <c r="R5471" s="3">
        <f t="shared" si="256"/>
        <v>1</v>
      </c>
      <c r="S5471" s="3">
        <v>10</v>
      </c>
      <c r="T5471" s="3">
        <f>IF(AND(H5471&lt;5,S5471&gt;=VLOOKUP(A5471,anni!$A$1:$O$32,6,0)),1,0)</f>
        <v>0</v>
      </c>
    </row>
    <row r="5472" spans="1:20" x14ac:dyDescent="0.3">
      <c r="A5472" s="3">
        <v>1998</v>
      </c>
      <c r="B5472" s="3">
        <v>81</v>
      </c>
      <c r="C5472" s="3" t="s">
        <v>34</v>
      </c>
      <c r="D5472" s="3" t="s">
        <v>97</v>
      </c>
      <c r="E5472" s="3" t="s">
        <v>97</v>
      </c>
      <c r="F5472" s="3">
        <v>3337</v>
      </c>
      <c r="G5472" s="3">
        <f t="shared" si="258"/>
        <v>1998</v>
      </c>
      <c r="H5472" s="4">
        <v>5</v>
      </c>
      <c r="I5472" s="3" t="s">
        <v>36</v>
      </c>
      <c r="J5472" s="3">
        <v>0</v>
      </c>
      <c r="K5472" s="3">
        <v>0</v>
      </c>
      <c r="L5472" s="3">
        <v>0</v>
      </c>
      <c r="M5472" s="3">
        <v>1</v>
      </c>
      <c r="N5472" s="3">
        <v>5</v>
      </c>
      <c r="O5472" s="3">
        <v>1</v>
      </c>
      <c r="P5472" s="3">
        <f t="shared" si="257"/>
        <v>7</v>
      </c>
      <c r="Q5472" s="3">
        <v>184</v>
      </c>
      <c r="R5472" s="3">
        <f t="shared" si="256"/>
        <v>1</v>
      </c>
      <c r="S5472" s="3">
        <v>7</v>
      </c>
      <c r="T5472" s="3">
        <f>IF(AND(H5472&lt;5,S5472&gt;=VLOOKUP(A5472,anni!$A$1:$O$32,6,0)),1,0)</f>
        <v>0</v>
      </c>
    </row>
    <row r="5473" spans="1:20" x14ac:dyDescent="0.3">
      <c r="A5473" s="3">
        <v>1998</v>
      </c>
      <c r="B5473" s="3">
        <v>82</v>
      </c>
      <c r="C5473" s="3" t="s">
        <v>56</v>
      </c>
      <c r="D5473" s="3" t="s">
        <v>66</v>
      </c>
      <c r="E5473" s="3" t="s">
        <v>66</v>
      </c>
      <c r="F5473" s="3">
        <v>3338</v>
      </c>
      <c r="G5473" s="3">
        <f t="shared" si="258"/>
        <v>1998</v>
      </c>
      <c r="H5473" s="4">
        <v>5</v>
      </c>
      <c r="I5473" s="3" t="s">
        <v>36</v>
      </c>
      <c r="J5473" s="3">
        <v>0</v>
      </c>
      <c r="K5473" s="3">
        <v>0</v>
      </c>
      <c r="L5473" s="3">
        <v>0</v>
      </c>
      <c r="M5473" s="3">
        <v>0</v>
      </c>
      <c r="N5473" s="3">
        <v>0</v>
      </c>
      <c r="O5473" s="3">
        <v>0</v>
      </c>
      <c r="P5473" s="3">
        <f t="shared" si="257"/>
        <v>0</v>
      </c>
      <c r="Q5473" s="3">
        <v>266</v>
      </c>
      <c r="R5473" s="3">
        <f t="shared" ref="R5473:R5536" si="259">COUNTIF($F$609:$F$5991,F5473)</f>
        <v>1</v>
      </c>
      <c r="S5473" s="3">
        <v>0</v>
      </c>
      <c r="T5473" s="3">
        <f>IF(AND(H5473&lt;5,S5473&gt;=VLOOKUP(A5473,anni!$A$1:$O$32,6,0)),1,0)</f>
        <v>0</v>
      </c>
    </row>
    <row r="5474" spans="1:20" x14ac:dyDescent="0.3">
      <c r="A5474" s="3">
        <v>1998</v>
      </c>
      <c r="B5474" s="3">
        <v>83</v>
      </c>
      <c r="C5474" s="3" t="s">
        <v>45</v>
      </c>
      <c r="D5474" s="3" t="s">
        <v>74</v>
      </c>
      <c r="E5474" s="3" t="s">
        <v>74</v>
      </c>
      <c r="F5474" s="3">
        <v>3339</v>
      </c>
      <c r="G5474" s="3">
        <f t="shared" si="258"/>
        <v>1998</v>
      </c>
      <c r="H5474" s="4">
        <v>5</v>
      </c>
      <c r="I5474" s="3" t="s">
        <v>36</v>
      </c>
      <c r="J5474" s="3">
        <v>0</v>
      </c>
      <c r="K5474" s="3">
        <v>0</v>
      </c>
      <c r="L5474" s="3">
        <v>7</v>
      </c>
      <c r="M5474" s="3">
        <v>0</v>
      </c>
      <c r="N5474" s="3">
        <v>0</v>
      </c>
      <c r="O5474" s="3">
        <v>2</v>
      </c>
      <c r="P5474" s="3">
        <f t="shared" si="257"/>
        <v>9</v>
      </c>
      <c r="Q5474" s="3">
        <v>171</v>
      </c>
      <c r="R5474" s="3">
        <f t="shared" si="259"/>
        <v>1</v>
      </c>
      <c r="S5474" s="3">
        <v>9</v>
      </c>
      <c r="T5474" s="3">
        <f>IF(AND(H5474&lt;5,S5474&gt;=VLOOKUP(A5474,anni!$A$1:$O$32,6,0)),1,0)</f>
        <v>0</v>
      </c>
    </row>
    <row r="5475" spans="1:20" x14ac:dyDescent="0.3">
      <c r="A5475" s="3">
        <v>1998</v>
      </c>
      <c r="B5475" s="3">
        <v>84</v>
      </c>
      <c r="C5475" s="3" t="s">
        <v>32</v>
      </c>
      <c r="D5475" s="3" t="s">
        <v>95</v>
      </c>
      <c r="E5475" s="3" t="s">
        <v>95</v>
      </c>
      <c r="F5475" s="3">
        <v>3451</v>
      </c>
      <c r="G5475" s="3">
        <f t="shared" si="258"/>
        <v>1998</v>
      </c>
      <c r="H5475" s="4">
        <v>4</v>
      </c>
      <c r="I5475" s="3" t="s">
        <v>36</v>
      </c>
      <c r="J5475" s="3">
        <v>7</v>
      </c>
      <c r="K5475" s="3">
        <v>0</v>
      </c>
      <c r="L5475" s="3">
        <v>0</v>
      </c>
      <c r="M5475" s="3">
        <v>0</v>
      </c>
      <c r="N5475" s="3">
        <v>0</v>
      </c>
      <c r="O5475" s="3">
        <v>0</v>
      </c>
      <c r="P5475" s="3">
        <f t="shared" ref="P5475:P5538" si="260">IF(T5475=0,IF(S5475=-1,-1,S5475*HLOOKUP(H5475,$U$1:$Y$2,2,0)),0)</f>
        <v>8.4</v>
      </c>
      <c r="Q5475" s="3">
        <v>184</v>
      </c>
      <c r="R5475" s="3">
        <f t="shared" si="259"/>
        <v>2</v>
      </c>
      <c r="S5475" s="3">
        <v>7</v>
      </c>
      <c r="T5475" s="3">
        <f>IF(AND(H5475&lt;5,S5475&gt;=VLOOKUP(A5475,anni!$A$1:$O$32,6,0)),1,0)</f>
        <v>0</v>
      </c>
    </row>
    <row r="5476" spans="1:20" x14ac:dyDescent="0.3">
      <c r="A5476" s="3">
        <v>1998</v>
      </c>
      <c r="B5476" s="3">
        <v>85</v>
      </c>
      <c r="C5476" s="3" t="s">
        <v>56</v>
      </c>
      <c r="D5476" s="3" t="s">
        <v>99</v>
      </c>
      <c r="E5476" s="3" t="s">
        <v>99</v>
      </c>
      <c r="F5476" s="3">
        <v>3202</v>
      </c>
      <c r="G5476" s="3">
        <f t="shared" si="258"/>
        <v>1998</v>
      </c>
      <c r="H5476" s="4">
        <v>5</v>
      </c>
      <c r="I5476" s="3" t="s">
        <v>36</v>
      </c>
      <c r="J5476" s="3">
        <v>7</v>
      </c>
      <c r="K5476" s="3">
        <v>7</v>
      </c>
      <c r="L5476" s="3">
        <v>7</v>
      </c>
      <c r="M5476" s="3">
        <v>7</v>
      </c>
      <c r="N5476" s="3">
        <v>0</v>
      </c>
      <c r="O5476" s="3">
        <v>2</v>
      </c>
      <c r="P5476" s="3">
        <f t="shared" si="260"/>
        <v>30</v>
      </c>
      <c r="Q5476" s="3">
        <v>15</v>
      </c>
      <c r="R5476" s="3">
        <f t="shared" si="259"/>
        <v>2</v>
      </c>
      <c r="S5476" s="3">
        <v>30</v>
      </c>
      <c r="T5476" s="3">
        <f>IF(AND(H5476&lt;5,S5476&gt;=VLOOKUP(A5476,anni!$A$1:$O$32,6,0)),1,0)</f>
        <v>0</v>
      </c>
    </row>
    <row r="5477" spans="1:20" x14ac:dyDescent="0.3">
      <c r="A5477" s="3">
        <v>1998</v>
      </c>
      <c r="B5477" s="3">
        <v>86</v>
      </c>
      <c r="C5477" s="3" t="s">
        <v>47</v>
      </c>
      <c r="D5477" s="3" t="s">
        <v>105</v>
      </c>
      <c r="E5477" s="3" t="s">
        <v>105</v>
      </c>
      <c r="F5477" s="3">
        <v>3340</v>
      </c>
      <c r="G5477" s="3">
        <f t="shared" si="258"/>
        <v>1998</v>
      </c>
      <c r="H5477" s="4">
        <v>5</v>
      </c>
      <c r="I5477" s="3" t="s">
        <v>36</v>
      </c>
      <c r="J5477" s="3">
        <v>5</v>
      </c>
      <c r="K5477" s="3">
        <v>0</v>
      </c>
      <c r="L5477" s="3">
        <v>3</v>
      </c>
      <c r="M5477" s="3">
        <v>7</v>
      </c>
      <c r="N5477" s="3">
        <v>0</v>
      </c>
      <c r="O5477" s="3">
        <v>0</v>
      </c>
      <c r="P5477" s="3">
        <f t="shared" si="260"/>
        <v>15</v>
      </c>
      <c r="Q5477" s="3">
        <v>101</v>
      </c>
      <c r="R5477" s="3">
        <f t="shared" si="259"/>
        <v>1</v>
      </c>
      <c r="S5477" s="3">
        <v>15</v>
      </c>
      <c r="T5477" s="3">
        <f>IF(AND(H5477&lt;5,S5477&gt;=VLOOKUP(A5477,anni!$A$1:$O$32,6,0)),1,0)</f>
        <v>0</v>
      </c>
    </row>
    <row r="5478" spans="1:20" x14ac:dyDescent="0.3">
      <c r="A5478" s="3">
        <v>1998</v>
      </c>
      <c r="B5478" s="3">
        <v>87</v>
      </c>
      <c r="C5478" s="3" t="s">
        <v>32</v>
      </c>
      <c r="D5478" s="3" t="s">
        <v>33</v>
      </c>
      <c r="E5478" s="3" t="s">
        <v>33</v>
      </c>
      <c r="F5478" s="3">
        <v>3203</v>
      </c>
      <c r="G5478" s="3">
        <f t="shared" si="258"/>
        <v>1998</v>
      </c>
      <c r="H5478" s="4">
        <v>5</v>
      </c>
      <c r="I5478" s="3" t="s">
        <v>36</v>
      </c>
      <c r="J5478" s="3">
        <v>5</v>
      </c>
      <c r="K5478" s="3">
        <v>0</v>
      </c>
      <c r="L5478" s="3">
        <v>0</v>
      </c>
      <c r="M5478" s="3">
        <v>0</v>
      </c>
      <c r="N5478" s="3">
        <v>0</v>
      </c>
      <c r="O5478" s="3">
        <v>0</v>
      </c>
      <c r="P5478" s="3">
        <f t="shared" si="260"/>
        <v>5</v>
      </c>
      <c r="Q5478" s="3">
        <v>217</v>
      </c>
      <c r="R5478" s="3">
        <f t="shared" si="259"/>
        <v>2</v>
      </c>
      <c r="S5478" s="3">
        <v>5</v>
      </c>
      <c r="T5478" s="3">
        <f>IF(AND(H5478&lt;5,S5478&gt;=VLOOKUP(A5478,anni!$A$1:$O$32,6,0)),1,0)</f>
        <v>0</v>
      </c>
    </row>
    <row r="5479" spans="1:20" x14ac:dyDescent="0.3">
      <c r="A5479" s="3">
        <v>1998</v>
      </c>
      <c r="B5479" s="3">
        <v>88</v>
      </c>
      <c r="C5479" s="3" t="s">
        <v>32</v>
      </c>
      <c r="D5479" s="3" t="s">
        <v>61</v>
      </c>
      <c r="E5479" s="3" t="s">
        <v>61</v>
      </c>
      <c r="F5479" s="3">
        <v>3513</v>
      </c>
      <c r="G5479" s="3">
        <f t="shared" si="258"/>
        <v>1998</v>
      </c>
      <c r="H5479" s="4">
        <v>3</v>
      </c>
      <c r="I5479" s="3" t="s">
        <v>36</v>
      </c>
      <c r="J5479" s="3">
        <v>0</v>
      </c>
      <c r="K5479" s="3">
        <v>0</v>
      </c>
      <c r="L5479" s="3">
        <v>6</v>
      </c>
      <c r="M5479" s="3">
        <v>0</v>
      </c>
      <c r="N5479" s="3">
        <v>0</v>
      </c>
      <c r="O5479" s="3">
        <v>0</v>
      </c>
      <c r="P5479" s="3">
        <f t="shared" si="260"/>
        <v>8.3999999999999986</v>
      </c>
      <c r="Q5479" s="3">
        <v>202</v>
      </c>
      <c r="R5479" s="3">
        <f t="shared" si="259"/>
        <v>1</v>
      </c>
      <c r="S5479" s="3">
        <v>6</v>
      </c>
      <c r="T5479" s="3">
        <f>IF(AND(H5479&lt;5,S5479&gt;=VLOOKUP(A5479,anni!$A$1:$O$32,6,0)),1,0)</f>
        <v>0</v>
      </c>
    </row>
    <row r="5480" spans="1:20" x14ac:dyDescent="0.3">
      <c r="A5480" s="3">
        <v>1998</v>
      </c>
      <c r="B5480" s="3">
        <v>89</v>
      </c>
      <c r="C5480" s="3" t="s">
        <v>69</v>
      </c>
      <c r="D5480" s="3" t="s">
        <v>78</v>
      </c>
      <c r="E5480" s="3" t="s">
        <v>78</v>
      </c>
      <c r="F5480" s="3">
        <v>3204</v>
      </c>
      <c r="G5480" s="3">
        <f t="shared" si="258"/>
        <v>1998</v>
      </c>
      <c r="H5480" s="4">
        <v>5</v>
      </c>
      <c r="I5480" s="3" t="s">
        <v>36</v>
      </c>
      <c r="J5480" s="3">
        <v>6</v>
      </c>
      <c r="K5480" s="3">
        <v>0</v>
      </c>
      <c r="L5480" s="3">
        <v>6</v>
      </c>
      <c r="M5480" s="3">
        <v>0</v>
      </c>
      <c r="N5480" s="3">
        <v>0</v>
      </c>
      <c r="O5480" s="3">
        <v>0</v>
      </c>
      <c r="P5480" s="3">
        <f t="shared" si="260"/>
        <v>12</v>
      </c>
      <c r="Q5480" s="3">
        <v>140</v>
      </c>
      <c r="R5480" s="3">
        <f t="shared" si="259"/>
        <v>2</v>
      </c>
      <c r="S5480" s="3">
        <v>12</v>
      </c>
      <c r="T5480" s="3">
        <f>IF(AND(H5480&lt;5,S5480&gt;=VLOOKUP(A5480,anni!$A$1:$O$32,6,0)),1,0)</f>
        <v>0</v>
      </c>
    </row>
    <row r="5481" spans="1:20" x14ac:dyDescent="0.3">
      <c r="A5481" s="3">
        <v>1998</v>
      </c>
      <c r="B5481" s="3">
        <v>90</v>
      </c>
      <c r="C5481" s="3" t="s">
        <v>69</v>
      </c>
      <c r="D5481" s="3" t="s">
        <v>70</v>
      </c>
      <c r="E5481" s="3" t="s">
        <v>70</v>
      </c>
      <c r="F5481" s="3">
        <v>3452</v>
      </c>
      <c r="G5481" s="3">
        <f t="shared" si="258"/>
        <v>1998</v>
      </c>
      <c r="H5481" s="4">
        <v>4</v>
      </c>
      <c r="I5481" s="3" t="s">
        <v>36</v>
      </c>
      <c r="J5481" s="3">
        <v>6</v>
      </c>
      <c r="K5481" s="3">
        <v>5</v>
      </c>
      <c r="L5481" s="3">
        <v>7</v>
      </c>
      <c r="M5481" s="3">
        <v>7</v>
      </c>
      <c r="N5481" s="3">
        <v>6</v>
      </c>
      <c r="O5481" s="3">
        <v>3</v>
      </c>
      <c r="P5481" s="3">
        <f t="shared" si="260"/>
        <v>40.799999999999997</v>
      </c>
      <c r="Q5481" s="3">
        <v>10</v>
      </c>
      <c r="R5481" s="3">
        <f t="shared" si="259"/>
        <v>2</v>
      </c>
      <c r="S5481" s="3">
        <v>34</v>
      </c>
      <c r="T5481" s="3">
        <f>IF(AND(H5481&lt;5,S5481&gt;=VLOOKUP(A5481,anni!$A$1:$O$32,6,0)),1,0)</f>
        <v>0</v>
      </c>
    </row>
    <row r="5482" spans="1:20" x14ac:dyDescent="0.3">
      <c r="A5482" s="3">
        <v>1998</v>
      </c>
      <c r="B5482" s="3">
        <v>91</v>
      </c>
      <c r="C5482" s="3" t="s">
        <v>101</v>
      </c>
      <c r="D5482" s="3" t="s">
        <v>102</v>
      </c>
      <c r="E5482" s="3" t="s">
        <v>102</v>
      </c>
      <c r="F5482" s="3">
        <v>3341</v>
      </c>
      <c r="G5482" s="3">
        <f t="shared" si="258"/>
        <v>1998</v>
      </c>
      <c r="H5482" s="4">
        <v>5</v>
      </c>
      <c r="I5482" s="3" t="s">
        <v>36</v>
      </c>
      <c r="J5482" s="3">
        <v>0</v>
      </c>
      <c r="K5482" s="3">
        <v>0</v>
      </c>
      <c r="L5482" s="3">
        <v>0</v>
      </c>
      <c r="M5482" s="3">
        <v>2</v>
      </c>
      <c r="N5482" s="3">
        <v>0</v>
      </c>
      <c r="O5482" s="3">
        <v>0</v>
      </c>
      <c r="P5482" s="3">
        <f t="shared" si="260"/>
        <v>2</v>
      </c>
      <c r="Q5482" s="3">
        <v>243</v>
      </c>
      <c r="R5482" s="3">
        <f t="shared" si="259"/>
        <v>1</v>
      </c>
      <c r="S5482" s="3">
        <v>2</v>
      </c>
      <c r="T5482" s="3">
        <f>IF(AND(H5482&lt;5,S5482&gt;=VLOOKUP(A5482,anni!$A$1:$O$32,6,0)),1,0)</f>
        <v>0</v>
      </c>
    </row>
    <row r="5483" spans="1:20" x14ac:dyDescent="0.3">
      <c r="A5483" s="3">
        <v>1998</v>
      </c>
      <c r="B5483" s="3">
        <v>92</v>
      </c>
      <c r="C5483" s="3" t="s">
        <v>32</v>
      </c>
      <c r="D5483" s="3" t="s">
        <v>61</v>
      </c>
      <c r="E5483" s="3" t="s">
        <v>61</v>
      </c>
      <c r="F5483" s="3">
        <v>3342</v>
      </c>
      <c r="G5483" s="3">
        <f t="shared" si="258"/>
        <v>1998</v>
      </c>
      <c r="H5483" s="4">
        <v>5</v>
      </c>
      <c r="I5483" s="3" t="s">
        <v>36</v>
      </c>
      <c r="J5483" s="3">
        <v>0</v>
      </c>
      <c r="K5483" s="3">
        <v>0</v>
      </c>
      <c r="L5483" s="3">
        <v>7</v>
      </c>
      <c r="M5483" s="3">
        <v>7</v>
      </c>
      <c r="N5483" s="3">
        <v>0</v>
      </c>
      <c r="O5483" s="3">
        <v>0</v>
      </c>
      <c r="P5483" s="3">
        <f t="shared" si="260"/>
        <v>14</v>
      </c>
      <c r="Q5483" s="3">
        <v>112</v>
      </c>
      <c r="R5483" s="3">
        <f t="shared" si="259"/>
        <v>1</v>
      </c>
      <c r="S5483" s="3">
        <v>14</v>
      </c>
      <c r="T5483" s="3">
        <f>IF(AND(H5483&lt;5,S5483&gt;=VLOOKUP(A5483,anni!$A$1:$O$32,6,0)),1,0)</f>
        <v>0</v>
      </c>
    </row>
    <row r="5484" spans="1:20" x14ac:dyDescent="0.3">
      <c r="A5484" s="3">
        <v>1998</v>
      </c>
      <c r="B5484" s="3">
        <v>93</v>
      </c>
      <c r="C5484" s="3" t="s">
        <v>69</v>
      </c>
      <c r="D5484" s="3" t="s">
        <v>90</v>
      </c>
      <c r="E5484" s="3" t="s">
        <v>90</v>
      </c>
      <c r="F5484" s="3">
        <v>3343</v>
      </c>
      <c r="G5484" s="3">
        <f t="shared" si="258"/>
        <v>1998</v>
      </c>
      <c r="H5484" s="4">
        <v>5</v>
      </c>
      <c r="I5484" s="3" t="s">
        <v>36</v>
      </c>
      <c r="J5484" s="3">
        <v>0</v>
      </c>
      <c r="K5484" s="3">
        <v>0</v>
      </c>
      <c r="L5484" s="3">
        <v>0</v>
      </c>
      <c r="M5484" s="3">
        <v>1</v>
      </c>
      <c r="N5484" s="3">
        <v>0</v>
      </c>
      <c r="O5484" s="3">
        <v>0</v>
      </c>
      <c r="P5484" s="3">
        <f t="shared" si="260"/>
        <v>1</v>
      </c>
      <c r="Q5484" s="3">
        <v>246</v>
      </c>
      <c r="R5484" s="3">
        <f t="shared" si="259"/>
        <v>1</v>
      </c>
      <c r="S5484" s="3">
        <v>1</v>
      </c>
      <c r="T5484" s="3">
        <f>IF(AND(H5484&lt;5,S5484&gt;=VLOOKUP(A5484,anni!$A$1:$O$32,6,0)),1,0)</f>
        <v>0</v>
      </c>
    </row>
    <row r="5485" spans="1:20" x14ac:dyDescent="0.3">
      <c r="A5485" s="3">
        <v>1998</v>
      </c>
      <c r="B5485" s="3">
        <v>94</v>
      </c>
      <c r="C5485" s="3" t="s">
        <v>56</v>
      </c>
      <c r="D5485" s="3" t="s">
        <v>93</v>
      </c>
      <c r="E5485" s="3" t="s">
        <v>93</v>
      </c>
      <c r="F5485" s="3">
        <v>3514</v>
      </c>
      <c r="G5485" s="3">
        <f t="shared" si="258"/>
        <v>1998</v>
      </c>
      <c r="H5485" s="4">
        <v>3</v>
      </c>
      <c r="I5485" s="3" t="s">
        <v>36</v>
      </c>
      <c r="J5485" s="3">
        <v>7</v>
      </c>
      <c r="K5485" s="3">
        <v>0</v>
      </c>
      <c r="L5485" s="3">
        <v>7</v>
      </c>
      <c r="M5485" s="3">
        <v>0</v>
      </c>
      <c r="N5485" s="3">
        <v>0</v>
      </c>
      <c r="O5485" s="3">
        <v>0</v>
      </c>
      <c r="P5485" s="3">
        <f t="shared" si="260"/>
        <v>19.599999999999998</v>
      </c>
      <c r="Q5485" s="3">
        <v>112</v>
      </c>
      <c r="R5485" s="3">
        <f t="shared" si="259"/>
        <v>3</v>
      </c>
      <c r="S5485" s="3">
        <v>14</v>
      </c>
      <c r="T5485" s="3">
        <f>IF(AND(H5485&lt;5,S5485&gt;=VLOOKUP(A5485,anni!$A$1:$O$32,6,0)),1,0)</f>
        <v>0</v>
      </c>
    </row>
    <row r="5486" spans="1:20" x14ac:dyDescent="0.3">
      <c r="A5486" s="3">
        <v>1998</v>
      </c>
      <c r="B5486" s="3">
        <v>95</v>
      </c>
      <c r="C5486" s="3" t="s">
        <v>43</v>
      </c>
      <c r="D5486" s="3" t="s">
        <v>92</v>
      </c>
      <c r="E5486" s="3" t="s">
        <v>92</v>
      </c>
      <c r="F5486" s="3">
        <v>3344</v>
      </c>
      <c r="G5486" s="3">
        <f t="shared" si="258"/>
        <v>1998</v>
      </c>
      <c r="H5486" s="4">
        <v>5</v>
      </c>
      <c r="I5486" s="3" t="s">
        <v>36</v>
      </c>
      <c r="J5486" s="3">
        <v>0</v>
      </c>
      <c r="K5486" s="3">
        <v>0</v>
      </c>
      <c r="L5486" s="3">
        <v>3</v>
      </c>
      <c r="M5486" s="3">
        <v>7</v>
      </c>
      <c r="N5486" s="3">
        <v>4</v>
      </c>
      <c r="O5486" s="3">
        <v>0</v>
      </c>
      <c r="P5486" s="3">
        <f t="shared" si="260"/>
        <v>14</v>
      </c>
      <c r="Q5486" s="3">
        <v>112</v>
      </c>
      <c r="R5486" s="3">
        <f t="shared" si="259"/>
        <v>1</v>
      </c>
      <c r="S5486" s="3">
        <v>14</v>
      </c>
      <c r="T5486" s="3">
        <f>IF(AND(H5486&lt;5,S5486&gt;=VLOOKUP(A5486,anni!$A$1:$O$32,6,0)),1,0)</f>
        <v>0</v>
      </c>
    </row>
    <row r="5487" spans="1:20" x14ac:dyDescent="0.3">
      <c r="A5487" s="3">
        <v>1998</v>
      </c>
      <c r="B5487" s="3">
        <v>96</v>
      </c>
      <c r="C5487" s="3" t="s">
        <v>106</v>
      </c>
      <c r="D5487" s="3" t="s">
        <v>141</v>
      </c>
      <c r="E5487" s="3" t="s">
        <v>141</v>
      </c>
      <c r="F5487" s="3">
        <v>3345</v>
      </c>
      <c r="G5487" s="3">
        <f t="shared" si="258"/>
        <v>1998</v>
      </c>
      <c r="H5487" s="4">
        <v>5</v>
      </c>
      <c r="I5487" s="3" t="s">
        <v>36</v>
      </c>
      <c r="J5487" s="3">
        <v>6</v>
      </c>
      <c r="K5487" s="3">
        <v>0</v>
      </c>
      <c r="L5487" s="3">
        <v>0</v>
      </c>
      <c r="M5487" s="3">
        <v>0</v>
      </c>
      <c r="N5487" s="3">
        <v>0</v>
      </c>
      <c r="O5487" s="3">
        <v>0</v>
      </c>
      <c r="P5487" s="3">
        <f t="shared" si="260"/>
        <v>6</v>
      </c>
      <c r="Q5487" s="3">
        <v>202</v>
      </c>
      <c r="R5487" s="3">
        <f t="shared" si="259"/>
        <v>1</v>
      </c>
      <c r="S5487" s="3">
        <v>6</v>
      </c>
      <c r="T5487" s="3">
        <f>IF(AND(H5487&lt;5,S5487&gt;=VLOOKUP(A5487,anni!$A$1:$O$32,6,0)),1,0)</f>
        <v>0</v>
      </c>
    </row>
    <row r="5488" spans="1:20" x14ac:dyDescent="0.3">
      <c r="A5488" s="3">
        <v>1998</v>
      </c>
      <c r="B5488" s="3">
        <v>97</v>
      </c>
      <c r="C5488" s="3" t="s">
        <v>47</v>
      </c>
      <c r="D5488" s="3" t="s">
        <v>81</v>
      </c>
      <c r="E5488" s="3" t="s">
        <v>81</v>
      </c>
      <c r="F5488" s="3">
        <v>3453</v>
      </c>
      <c r="G5488" s="3">
        <f t="shared" si="258"/>
        <v>1998</v>
      </c>
      <c r="H5488" s="4">
        <v>4</v>
      </c>
      <c r="I5488" s="3" t="s">
        <v>36</v>
      </c>
      <c r="J5488" s="3">
        <v>4</v>
      </c>
      <c r="K5488" s="3">
        <v>7</v>
      </c>
      <c r="L5488" s="3">
        <v>7</v>
      </c>
      <c r="M5488" s="3">
        <v>0</v>
      </c>
      <c r="N5488" s="3">
        <v>0</v>
      </c>
      <c r="O5488" s="3">
        <v>0</v>
      </c>
      <c r="P5488" s="3">
        <f t="shared" si="260"/>
        <v>21.599999999999998</v>
      </c>
      <c r="Q5488" s="3">
        <v>78</v>
      </c>
      <c r="R5488" s="3">
        <f t="shared" si="259"/>
        <v>1</v>
      </c>
      <c r="S5488" s="3">
        <v>18</v>
      </c>
      <c r="T5488" s="3">
        <f>IF(AND(H5488&lt;5,S5488&gt;=VLOOKUP(A5488,anni!$A$1:$O$32,6,0)),1,0)</f>
        <v>0</v>
      </c>
    </row>
    <row r="5489" spans="1:20" x14ac:dyDescent="0.3">
      <c r="A5489" s="3">
        <v>1998</v>
      </c>
      <c r="B5489" s="3">
        <v>98</v>
      </c>
      <c r="C5489" s="3" t="s">
        <v>37</v>
      </c>
      <c r="D5489" s="3" t="s">
        <v>38</v>
      </c>
      <c r="E5489" s="3" t="s">
        <v>38</v>
      </c>
      <c r="F5489" s="3">
        <v>3346</v>
      </c>
      <c r="G5489" s="3">
        <f t="shared" si="258"/>
        <v>1998</v>
      </c>
      <c r="H5489" s="4">
        <v>5</v>
      </c>
      <c r="I5489" s="3" t="s">
        <v>36</v>
      </c>
      <c r="J5489" s="3">
        <v>0</v>
      </c>
      <c r="K5489" s="3">
        <v>0</v>
      </c>
      <c r="L5489" s="3">
        <v>0</v>
      </c>
      <c r="M5489" s="3">
        <v>1</v>
      </c>
      <c r="N5489" s="3">
        <v>0</v>
      </c>
      <c r="O5489" s="3">
        <v>0</v>
      </c>
      <c r="P5489" s="3">
        <f t="shared" si="260"/>
        <v>1</v>
      </c>
      <c r="Q5489" s="3">
        <v>246</v>
      </c>
      <c r="R5489" s="3">
        <f t="shared" si="259"/>
        <v>1</v>
      </c>
      <c r="S5489" s="3">
        <v>1</v>
      </c>
      <c r="T5489" s="3">
        <f>IF(AND(H5489&lt;5,S5489&gt;=VLOOKUP(A5489,anni!$A$1:$O$32,6,0)),1,0)</f>
        <v>0</v>
      </c>
    </row>
    <row r="5490" spans="1:20" x14ac:dyDescent="0.3">
      <c r="A5490" s="3">
        <v>1998</v>
      </c>
      <c r="B5490" s="3">
        <v>99</v>
      </c>
      <c r="C5490" s="3" t="s">
        <v>69</v>
      </c>
      <c r="D5490" s="3" t="s">
        <v>137</v>
      </c>
      <c r="E5490" s="3" t="s">
        <v>137</v>
      </c>
      <c r="F5490" s="3">
        <v>3208</v>
      </c>
      <c r="G5490" s="3">
        <f t="shared" si="258"/>
        <v>1998</v>
      </c>
      <c r="H5490" s="4">
        <v>5</v>
      </c>
      <c r="I5490" s="3" t="s">
        <v>36</v>
      </c>
      <c r="J5490" s="3">
        <v>7</v>
      </c>
      <c r="K5490" s="3">
        <v>0</v>
      </c>
      <c r="L5490" s="3">
        <v>0</v>
      </c>
      <c r="M5490" s="3">
        <v>4</v>
      </c>
      <c r="N5490" s="3">
        <v>4</v>
      </c>
      <c r="O5490" s="3">
        <v>3</v>
      </c>
      <c r="P5490" s="3">
        <f t="shared" si="260"/>
        <v>18</v>
      </c>
      <c r="Q5490" s="3">
        <v>78</v>
      </c>
      <c r="R5490" s="3">
        <f t="shared" si="259"/>
        <v>2</v>
      </c>
      <c r="S5490" s="3">
        <v>18</v>
      </c>
      <c r="T5490" s="3">
        <f>IF(AND(H5490&lt;5,S5490&gt;=VLOOKUP(A5490,anni!$A$1:$O$32,6,0)),1,0)</f>
        <v>0</v>
      </c>
    </row>
    <row r="5491" spans="1:20" x14ac:dyDescent="0.3">
      <c r="A5491" s="3">
        <v>1998</v>
      </c>
      <c r="B5491" s="3">
        <v>100</v>
      </c>
      <c r="C5491" s="3" t="s">
        <v>56</v>
      </c>
      <c r="D5491" s="3" t="s">
        <v>93</v>
      </c>
      <c r="E5491" s="3" t="s">
        <v>93</v>
      </c>
      <c r="F5491" s="3">
        <v>3454</v>
      </c>
      <c r="G5491" s="3">
        <f t="shared" si="258"/>
        <v>1998</v>
      </c>
      <c r="H5491" s="4">
        <v>4</v>
      </c>
      <c r="I5491" s="3" t="s">
        <v>36</v>
      </c>
      <c r="J5491" s="3">
        <v>6</v>
      </c>
      <c r="K5491" s="3">
        <v>0</v>
      </c>
      <c r="L5491" s="3">
        <v>0</v>
      </c>
      <c r="M5491" s="3">
        <v>7</v>
      </c>
      <c r="N5491" s="3">
        <v>0</v>
      </c>
      <c r="O5491" s="3">
        <v>0</v>
      </c>
      <c r="P5491" s="3">
        <f t="shared" si="260"/>
        <v>15.6</v>
      </c>
      <c r="Q5491" s="3">
        <v>125</v>
      </c>
      <c r="R5491" s="3">
        <f t="shared" si="259"/>
        <v>1</v>
      </c>
      <c r="S5491" s="3">
        <v>13</v>
      </c>
      <c r="T5491" s="3">
        <f>IF(AND(H5491&lt;5,S5491&gt;=VLOOKUP(A5491,anni!$A$1:$O$32,6,0)),1,0)</f>
        <v>0</v>
      </c>
    </row>
    <row r="5492" spans="1:20" x14ac:dyDescent="0.3">
      <c r="A5492" s="3">
        <v>1998</v>
      </c>
      <c r="B5492" s="3">
        <v>101</v>
      </c>
      <c r="C5492" s="3" t="s">
        <v>34</v>
      </c>
      <c r="D5492" s="3" t="s">
        <v>35</v>
      </c>
      <c r="E5492" s="3" t="s">
        <v>35</v>
      </c>
      <c r="F5492" s="3">
        <v>3455</v>
      </c>
      <c r="G5492" s="3">
        <f t="shared" si="258"/>
        <v>1998</v>
      </c>
      <c r="H5492" s="4">
        <v>4</v>
      </c>
      <c r="I5492" s="3" t="s">
        <v>36</v>
      </c>
      <c r="J5492" s="3">
        <v>7</v>
      </c>
      <c r="K5492" s="3">
        <v>7</v>
      </c>
      <c r="L5492" s="3">
        <v>3</v>
      </c>
      <c r="M5492" s="3">
        <v>0</v>
      </c>
      <c r="N5492" s="3">
        <v>0</v>
      </c>
      <c r="O5492" s="3">
        <v>0</v>
      </c>
      <c r="P5492" s="3">
        <f t="shared" si="260"/>
        <v>20.399999999999999</v>
      </c>
      <c r="Q5492" s="3">
        <v>85</v>
      </c>
      <c r="R5492" s="3">
        <f t="shared" si="259"/>
        <v>1</v>
      </c>
      <c r="S5492" s="3">
        <v>17</v>
      </c>
      <c r="T5492" s="3">
        <f>IF(AND(H5492&lt;5,S5492&gt;=VLOOKUP(A5492,anni!$A$1:$O$32,6,0)),1,0)</f>
        <v>0</v>
      </c>
    </row>
    <row r="5493" spans="1:20" x14ac:dyDescent="0.3">
      <c r="A5493" s="3">
        <v>1998</v>
      </c>
      <c r="B5493" s="3">
        <v>114</v>
      </c>
      <c r="C5493" s="3" t="s">
        <v>62</v>
      </c>
      <c r="D5493" s="3" t="s">
        <v>63</v>
      </c>
      <c r="E5493" s="3" t="s">
        <v>63</v>
      </c>
      <c r="F5493" s="3">
        <v>3456</v>
      </c>
      <c r="G5493" s="3">
        <f t="shared" si="258"/>
        <v>1998</v>
      </c>
      <c r="H5493" s="4">
        <v>4</v>
      </c>
      <c r="I5493" s="3" t="s">
        <v>36</v>
      </c>
      <c r="J5493" s="3">
        <v>0</v>
      </c>
      <c r="K5493" s="3">
        <v>0</v>
      </c>
      <c r="L5493" s="3">
        <v>0</v>
      </c>
      <c r="M5493" s="3">
        <v>0</v>
      </c>
      <c r="N5493" s="3">
        <v>0</v>
      </c>
      <c r="O5493" s="3">
        <v>0</v>
      </c>
      <c r="P5493" s="3">
        <f t="shared" si="260"/>
        <v>0</v>
      </c>
      <c r="Q5493" s="3">
        <v>266</v>
      </c>
      <c r="R5493" s="3">
        <f t="shared" si="259"/>
        <v>1</v>
      </c>
      <c r="S5493" s="3">
        <v>0</v>
      </c>
      <c r="T5493" s="3">
        <f>IF(AND(H5493&lt;5,S5493&gt;=VLOOKUP(A5493,anni!$A$1:$O$32,6,0)),1,0)</f>
        <v>0</v>
      </c>
    </row>
    <row r="5494" spans="1:20" x14ac:dyDescent="0.3">
      <c r="A5494" s="3">
        <v>1998</v>
      </c>
      <c r="B5494" s="3">
        <v>102</v>
      </c>
      <c r="C5494" s="3" t="s">
        <v>39</v>
      </c>
      <c r="D5494" s="3" t="s">
        <v>146</v>
      </c>
      <c r="E5494" s="3" t="s">
        <v>146</v>
      </c>
      <c r="F5494" s="3">
        <v>3347</v>
      </c>
      <c r="G5494" s="3">
        <f t="shared" si="258"/>
        <v>1998</v>
      </c>
      <c r="H5494" s="4">
        <v>5</v>
      </c>
      <c r="I5494" s="3" t="s">
        <v>36</v>
      </c>
      <c r="J5494" s="3">
        <v>0</v>
      </c>
      <c r="K5494" s="3">
        <v>0</v>
      </c>
      <c r="L5494" s="3">
        <v>0</v>
      </c>
      <c r="M5494" s="3">
        <v>1</v>
      </c>
      <c r="N5494" s="3">
        <v>0</v>
      </c>
      <c r="O5494" s="3">
        <v>0</v>
      </c>
      <c r="P5494" s="3">
        <f t="shared" si="260"/>
        <v>1</v>
      </c>
      <c r="Q5494" s="3">
        <v>246</v>
      </c>
      <c r="R5494" s="3">
        <f t="shared" si="259"/>
        <v>1</v>
      </c>
      <c r="S5494" s="3">
        <v>1</v>
      </c>
      <c r="T5494" s="3">
        <f>IF(AND(H5494&lt;5,S5494&gt;=VLOOKUP(A5494,anni!$A$1:$O$32,6,0)),1,0)</f>
        <v>0</v>
      </c>
    </row>
    <row r="5495" spans="1:20" x14ac:dyDescent="0.3">
      <c r="A5495" s="3">
        <v>1998</v>
      </c>
      <c r="B5495" s="3">
        <v>103</v>
      </c>
      <c r="C5495" s="3" t="s">
        <v>56</v>
      </c>
      <c r="D5495" s="3" t="s">
        <v>57</v>
      </c>
      <c r="E5495" s="3" t="s">
        <v>57</v>
      </c>
      <c r="F5495" s="3">
        <v>3515</v>
      </c>
      <c r="G5495" s="3">
        <f t="shared" si="258"/>
        <v>1998</v>
      </c>
      <c r="H5495" s="4">
        <v>3</v>
      </c>
      <c r="I5495" s="3" t="s">
        <v>36</v>
      </c>
      <c r="J5495" s="3">
        <v>0</v>
      </c>
      <c r="K5495" s="3">
        <v>0</v>
      </c>
      <c r="L5495" s="3">
        <v>0</v>
      </c>
      <c r="M5495" s="3">
        <v>0</v>
      </c>
      <c r="N5495" s="3">
        <v>0</v>
      </c>
      <c r="O5495" s="3">
        <v>1</v>
      </c>
      <c r="P5495" s="3">
        <f t="shared" si="260"/>
        <v>1.4</v>
      </c>
      <c r="Q5495" s="3">
        <v>246</v>
      </c>
      <c r="R5495" s="3">
        <f t="shared" si="259"/>
        <v>1</v>
      </c>
      <c r="S5495" s="3">
        <v>1</v>
      </c>
      <c r="T5495" s="3">
        <f>IF(AND(H5495&lt;5,S5495&gt;=VLOOKUP(A5495,anni!$A$1:$O$32,6,0)),1,0)</f>
        <v>0</v>
      </c>
    </row>
    <row r="5496" spans="1:20" x14ac:dyDescent="0.3">
      <c r="A5496" s="3">
        <v>1998</v>
      </c>
      <c r="B5496" s="3">
        <v>104</v>
      </c>
      <c r="C5496" s="3" t="s">
        <v>43</v>
      </c>
      <c r="D5496" s="3" t="s">
        <v>92</v>
      </c>
      <c r="E5496" s="3" t="s">
        <v>92</v>
      </c>
      <c r="F5496" s="3">
        <v>3209</v>
      </c>
      <c r="G5496" s="3">
        <f t="shared" si="258"/>
        <v>1998</v>
      </c>
      <c r="H5496" s="4">
        <v>5</v>
      </c>
      <c r="I5496" s="3" t="s">
        <v>36</v>
      </c>
      <c r="J5496" s="3">
        <v>7</v>
      </c>
      <c r="K5496" s="3">
        <v>7</v>
      </c>
      <c r="L5496" s="3">
        <v>7</v>
      </c>
      <c r="M5496" s="3">
        <v>0</v>
      </c>
      <c r="N5496" s="3">
        <v>0</v>
      </c>
      <c r="O5496" s="3">
        <v>3</v>
      </c>
      <c r="P5496" s="3">
        <f t="shared" si="260"/>
        <v>24</v>
      </c>
      <c r="Q5496" s="3">
        <v>29</v>
      </c>
      <c r="R5496" s="3">
        <f t="shared" si="259"/>
        <v>2</v>
      </c>
      <c r="S5496" s="3">
        <v>24</v>
      </c>
      <c r="T5496" s="3">
        <f>IF(AND(H5496&lt;5,S5496&gt;=VLOOKUP(A5496,anni!$A$1:$O$32,6,0)),1,0)</f>
        <v>0</v>
      </c>
    </row>
    <row r="5497" spans="1:20" x14ac:dyDescent="0.3">
      <c r="A5497" s="3">
        <v>1998</v>
      </c>
      <c r="B5497" s="3">
        <v>105</v>
      </c>
      <c r="C5497" s="3" t="s">
        <v>62</v>
      </c>
      <c r="D5497" s="3" t="s">
        <v>134</v>
      </c>
      <c r="E5497" s="3" t="s">
        <v>134</v>
      </c>
      <c r="F5497" s="3">
        <v>3457</v>
      </c>
      <c r="G5497" s="3">
        <f t="shared" si="258"/>
        <v>1998</v>
      </c>
      <c r="H5497" s="4">
        <v>4</v>
      </c>
      <c r="I5497" s="3" t="s">
        <v>36</v>
      </c>
      <c r="J5497" s="3">
        <v>0</v>
      </c>
      <c r="K5497" s="3">
        <v>0</v>
      </c>
      <c r="L5497" s="3">
        <v>0</v>
      </c>
      <c r="M5497" s="3">
        <v>0</v>
      </c>
      <c r="N5497" s="3">
        <v>0</v>
      </c>
      <c r="O5497" s="3">
        <v>0</v>
      </c>
      <c r="P5497" s="3">
        <f t="shared" si="260"/>
        <v>0</v>
      </c>
      <c r="Q5497" s="3">
        <v>266</v>
      </c>
      <c r="R5497" s="3">
        <f t="shared" si="259"/>
        <v>1</v>
      </c>
      <c r="S5497" s="3">
        <v>0</v>
      </c>
      <c r="T5497" s="3">
        <f>IF(AND(H5497&lt;5,S5497&gt;=VLOOKUP(A5497,anni!$A$1:$O$32,6,0)),1,0)</f>
        <v>0</v>
      </c>
    </row>
    <row r="5498" spans="1:20" x14ac:dyDescent="0.3">
      <c r="A5498" s="3">
        <v>1998</v>
      </c>
      <c r="B5498" s="3">
        <v>106</v>
      </c>
      <c r="C5498" s="3" t="s">
        <v>47</v>
      </c>
      <c r="D5498" s="3" t="s">
        <v>48</v>
      </c>
      <c r="E5498" s="3" t="s">
        <v>48</v>
      </c>
      <c r="F5498" s="3">
        <v>3296</v>
      </c>
      <c r="G5498" s="3">
        <f t="shared" si="258"/>
        <v>1998</v>
      </c>
      <c r="H5498" s="4">
        <v>3</v>
      </c>
      <c r="I5498" s="3" t="s">
        <v>36</v>
      </c>
      <c r="J5498" s="3">
        <v>7</v>
      </c>
      <c r="K5498" s="3">
        <v>0</v>
      </c>
      <c r="L5498" s="3">
        <v>7</v>
      </c>
      <c r="M5498" s="3">
        <v>1</v>
      </c>
      <c r="N5498" s="3">
        <v>6</v>
      </c>
      <c r="O5498" s="3">
        <v>1</v>
      </c>
      <c r="P5498" s="3">
        <f t="shared" si="260"/>
        <v>30.799999999999997</v>
      </c>
      <c r="Q5498" s="3">
        <v>44</v>
      </c>
      <c r="R5498" s="3">
        <f t="shared" si="259"/>
        <v>4</v>
      </c>
      <c r="S5498" s="3">
        <v>22</v>
      </c>
      <c r="T5498" s="3">
        <f>IF(AND(H5498&lt;5,S5498&gt;=VLOOKUP(A5498,anni!$A$1:$O$32,6,0)),1,0)</f>
        <v>0</v>
      </c>
    </row>
    <row r="5499" spans="1:20" x14ac:dyDescent="0.3">
      <c r="A5499" s="3">
        <v>1998</v>
      </c>
      <c r="B5499" s="3">
        <v>107</v>
      </c>
      <c r="C5499" s="3" t="s">
        <v>69</v>
      </c>
      <c r="D5499" s="3" t="s">
        <v>70</v>
      </c>
      <c r="E5499" s="3" t="s">
        <v>70</v>
      </c>
      <c r="F5499" s="3">
        <v>3458</v>
      </c>
      <c r="G5499" s="3">
        <f t="shared" si="258"/>
        <v>1998</v>
      </c>
      <c r="H5499" s="4">
        <v>4</v>
      </c>
      <c r="I5499" s="3" t="s">
        <v>36</v>
      </c>
      <c r="J5499" s="3">
        <v>7</v>
      </c>
      <c r="K5499" s="3">
        <v>0</v>
      </c>
      <c r="L5499" s="3">
        <v>7</v>
      </c>
      <c r="M5499" s="3">
        <v>7</v>
      </c>
      <c r="N5499" s="3">
        <v>0</v>
      </c>
      <c r="O5499" s="3">
        <v>0</v>
      </c>
      <c r="P5499" s="3">
        <f t="shared" si="260"/>
        <v>25.2</v>
      </c>
      <c r="Q5499" s="3">
        <v>51</v>
      </c>
      <c r="R5499" s="3">
        <f t="shared" si="259"/>
        <v>2</v>
      </c>
      <c r="S5499" s="3">
        <v>21</v>
      </c>
      <c r="T5499" s="3">
        <f>IF(AND(H5499&lt;5,S5499&gt;=VLOOKUP(A5499,anni!$A$1:$O$32,6,0)),1,0)</f>
        <v>0</v>
      </c>
    </row>
    <row r="5500" spans="1:20" x14ac:dyDescent="0.3">
      <c r="A5500" s="3">
        <v>1998</v>
      </c>
      <c r="B5500" s="3">
        <v>108</v>
      </c>
      <c r="C5500" s="3" t="s">
        <v>69</v>
      </c>
      <c r="D5500" s="3" t="s">
        <v>78</v>
      </c>
      <c r="E5500" s="3" t="s">
        <v>78</v>
      </c>
      <c r="F5500" s="3">
        <v>3348</v>
      </c>
      <c r="G5500" s="3">
        <f t="shared" si="258"/>
        <v>1998</v>
      </c>
      <c r="H5500" s="4">
        <v>5</v>
      </c>
      <c r="I5500" s="3" t="s">
        <v>36</v>
      </c>
      <c r="J5500" s="3">
        <v>0</v>
      </c>
      <c r="K5500" s="3">
        <v>0</v>
      </c>
      <c r="L5500" s="3">
        <v>0</v>
      </c>
      <c r="M5500" s="3">
        <v>1</v>
      </c>
      <c r="N5500" s="3">
        <v>0</v>
      </c>
      <c r="O5500" s="3">
        <v>2</v>
      </c>
      <c r="P5500" s="3">
        <f t="shared" si="260"/>
        <v>3</v>
      </c>
      <c r="Q5500" s="3">
        <v>236</v>
      </c>
      <c r="R5500" s="3">
        <f t="shared" si="259"/>
        <v>1</v>
      </c>
      <c r="S5500" s="3">
        <v>3</v>
      </c>
      <c r="T5500" s="3">
        <f>IF(AND(H5500&lt;5,S5500&gt;=VLOOKUP(A5500,anni!$A$1:$O$32,6,0)),1,0)</f>
        <v>0</v>
      </c>
    </row>
    <row r="5501" spans="1:20" x14ac:dyDescent="0.3">
      <c r="A5501" s="3">
        <v>1998</v>
      </c>
      <c r="B5501" s="3">
        <v>109</v>
      </c>
      <c r="C5501" s="3" t="s">
        <v>29</v>
      </c>
      <c r="D5501" s="3" t="s">
        <v>30</v>
      </c>
      <c r="E5501" s="3" t="s">
        <v>30</v>
      </c>
      <c r="F5501" s="3">
        <v>3349</v>
      </c>
      <c r="G5501" s="3">
        <f t="shared" si="258"/>
        <v>1998</v>
      </c>
      <c r="H5501" s="4">
        <v>5</v>
      </c>
      <c r="I5501" s="3" t="s">
        <v>36</v>
      </c>
      <c r="J5501" s="3">
        <v>3</v>
      </c>
      <c r="K5501" s="3">
        <v>0</v>
      </c>
      <c r="L5501" s="3">
        <v>7</v>
      </c>
      <c r="M5501" s="3">
        <v>0</v>
      </c>
      <c r="N5501" s="3">
        <v>0</v>
      </c>
      <c r="O5501" s="3">
        <v>0</v>
      </c>
      <c r="P5501" s="3">
        <f t="shared" si="260"/>
        <v>10</v>
      </c>
      <c r="Q5501" s="3">
        <v>160</v>
      </c>
      <c r="R5501" s="3">
        <f t="shared" si="259"/>
        <v>1</v>
      </c>
      <c r="S5501" s="3">
        <v>10</v>
      </c>
      <c r="T5501" s="3">
        <f>IF(AND(H5501&lt;5,S5501&gt;=VLOOKUP(A5501,anni!$A$1:$O$32,6,0)),1,0)</f>
        <v>0</v>
      </c>
    </row>
    <row r="5502" spans="1:20" x14ac:dyDescent="0.3">
      <c r="A5502" s="3">
        <v>1998</v>
      </c>
      <c r="B5502" s="3">
        <v>110</v>
      </c>
      <c r="C5502" s="3" t="s">
        <v>34</v>
      </c>
      <c r="D5502" s="3" t="s">
        <v>41</v>
      </c>
      <c r="E5502" s="3" t="s">
        <v>41</v>
      </c>
      <c r="F5502" s="3">
        <v>3210</v>
      </c>
      <c r="G5502" s="3">
        <f t="shared" si="258"/>
        <v>1998</v>
      </c>
      <c r="H5502" s="4">
        <v>5</v>
      </c>
      <c r="I5502" s="3" t="s">
        <v>36</v>
      </c>
      <c r="J5502" s="3">
        <v>7</v>
      </c>
      <c r="K5502" s="3">
        <v>0</v>
      </c>
      <c r="L5502" s="3">
        <v>7</v>
      </c>
      <c r="M5502" s="3">
        <v>7</v>
      </c>
      <c r="N5502" s="3">
        <v>0</v>
      </c>
      <c r="O5502" s="3">
        <v>3</v>
      </c>
      <c r="P5502" s="3">
        <f t="shared" si="260"/>
        <v>24</v>
      </c>
      <c r="Q5502" s="3">
        <v>29</v>
      </c>
      <c r="R5502" s="3">
        <f t="shared" si="259"/>
        <v>2</v>
      </c>
      <c r="S5502" s="3">
        <v>24</v>
      </c>
      <c r="T5502" s="3">
        <f>IF(AND(H5502&lt;5,S5502&gt;=VLOOKUP(A5502,anni!$A$1:$O$32,6,0)),1,0)</f>
        <v>0</v>
      </c>
    </row>
    <row r="5503" spans="1:20" x14ac:dyDescent="0.3">
      <c r="A5503" s="3">
        <v>1998</v>
      </c>
      <c r="B5503" s="3">
        <v>111</v>
      </c>
      <c r="C5503" s="3" t="s">
        <v>69</v>
      </c>
      <c r="D5503" s="3" t="s">
        <v>137</v>
      </c>
      <c r="E5503" s="3" t="s">
        <v>137</v>
      </c>
      <c r="F5503" s="3">
        <v>3459</v>
      </c>
      <c r="G5503" s="3">
        <f t="shared" si="258"/>
        <v>1998</v>
      </c>
      <c r="H5503" s="4">
        <v>4</v>
      </c>
      <c r="I5503" s="3" t="s">
        <v>36</v>
      </c>
      <c r="J5503" s="3">
        <v>0</v>
      </c>
      <c r="K5503" s="3">
        <v>0</v>
      </c>
      <c r="L5503" s="3">
        <v>0</v>
      </c>
      <c r="M5503" s="3">
        <v>0</v>
      </c>
      <c r="N5503" s="3">
        <v>0</v>
      </c>
      <c r="O5503" s="3">
        <v>0</v>
      </c>
      <c r="P5503" s="3">
        <f t="shared" si="260"/>
        <v>0</v>
      </c>
      <c r="Q5503" s="3">
        <v>266</v>
      </c>
      <c r="R5503" s="3">
        <f t="shared" si="259"/>
        <v>1</v>
      </c>
      <c r="S5503" s="3">
        <v>0</v>
      </c>
      <c r="T5503" s="3">
        <f>IF(AND(H5503&lt;5,S5503&gt;=VLOOKUP(A5503,anni!$A$1:$O$32,6,0)),1,0)</f>
        <v>0</v>
      </c>
    </row>
    <row r="5504" spans="1:20" x14ac:dyDescent="0.3">
      <c r="A5504" s="3">
        <v>1998</v>
      </c>
      <c r="B5504" s="3">
        <v>112</v>
      </c>
      <c r="C5504" s="3" t="s">
        <v>86</v>
      </c>
      <c r="D5504" s="3" t="s">
        <v>125</v>
      </c>
      <c r="E5504" s="3" t="s">
        <v>125</v>
      </c>
      <c r="F5504" s="3">
        <v>3460</v>
      </c>
      <c r="G5504" s="3">
        <f t="shared" si="258"/>
        <v>1998</v>
      </c>
      <c r="H5504" s="4">
        <v>4</v>
      </c>
      <c r="I5504" s="3" t="s">
        <v>36</v>
      </c>
      <c r="J5504" s="3">
        <v>0</v>
      </c>
      <c r="K5504" s="3">
        <v>4</v>
      </c>
      <c r="L5504" s="3">
        <v>0</v>
      </c>
      <c r="M5504" s="3">
        <v>0</v>
      </c>
      <c r="N5504" s="3">
        <v>0</v>
      </c>
      <c r="O5504" s="3">
        <v>0</v>
      </c>
      <c r="P5504" s="3">
        <f t="shared" si="260"/>
        <v>4.8</v>
      </c>
      <c r="Q5504" s="3">
        <v>226</v>
      </c>
      <c r="R5504" s="3">
        <f t="shared" si="259"/>
        <v>2</v>
      </c>
      <c r="S5504" s="3">
        <v>4</v>
      </c>
      <c r="T5504" s="3">
        <f>IF(AND(H5504&lt;5,S5504&gt;=VLOOKUP(A5504,anni!$A$1:$O$32,6,0)),1,0)</f>
        <v>0</v>
      </c>
    </row>
    <row r="5505" spans="1:20" x14ac:dyDescent="0.3">
      <c r="A5505" s="3">
        <v>1998</v>
      </c>
      <c r="B5505" s="3">
        <v>113</v>
      </c>
      <c r="C5505" s="3" t="s">
        <v>79</v>
      </c>
      <c r="D5505" s="3" t="s">
        <v>84</v>
      </c>
      <c r="E5505" s="3" t="s">
        <v>84</v>
      </c>
      <c r="F5505" s="3">
        <v>3350</v>
      </c>
      <c r="G5505" s="3">
        <f t="shared" si="258"/>
        <v>1998</v>
      </c>
      <c r="H5505" s="4">
        <v>5</v>
      </c>
      <c r="I5505" s="3" t="s">
        <v>36</v>
      </c>
      <c r="J5505" s="3">
        <v>0</v>
      </c>
      <c r="K5505" s="3">
        <v>0</v>
      </c>
      <c r="L5505" s="3">
        <v>0</v>
      </c>
      <c r="M5505" s="3">
        <v>1</v>
      </c>
      <c r="N5505" s="3">
        <v>0</v>
      </c>
      <c r="O5505" s="3">
        <v>3</v>
      </c>
      <c r="P5505" s="3">
        <f t="shared" si="260"/>
        <v>4</v>
      </c>
      <c r="Q5505" s="3">
        <v>226</v>
      </c>
      <c r="R5505" s="3">
        <f t="shared" si="259"/>
        <v>1</v>
      </c>
      <c r="S5505" s="3">
        <v>4</v>
      </c>
      <c r="T5505" s="3">
        <f>IF(AND(H5505&lt;5,S5505&gt;=VLOOKUP(A5505,anni!$A$1:$O$32,6,0)),1,0)</f>
        <v>0</v>
      </c>
    </row>
    <row r="5506" spans="1:20" x14ac:dyDescent="0.3">
      <c r="A5506" s="3">
        <v>1998</v>
      </c>
      <c r="B5506" s="3">
        <v>115</v>
      </c>
      <c r="C5506" s="3" t="s">
        <v>62</v>
      </c>
      <c r="D5506" s="3" t="s">
        <v>110</v>
      </c>
      <c r="E5506" s="3" t="s">
        <v>110</v>
      </c>
      <c r="F5506" s="3">
        <v>3351</v>
      </c>
      <c r="G5506" s="3">
        <f t="shared" ref="G5506:G5569" si="261">A5506</f>
        <v>1998</v>
      </c>
      <c r="H5506" s="4">
        <v>5</v>
      </c>
      <c r="I5506" s="3" t="s">
        <v>36</v>
      </c>
      <c r="J5506" s="3">
        <v>4</v>
      </c>
      <c r="K5506" s="3">
        <v>0</v>
      </c>
      <c r="L5506" s="3">
        <v>2</v>
      </c>
      <c r="M5506" s="3">
        <v>0</v>
      </c>
      <c r="N5506" s="3">
        <v>0</v>
      </c>
      <c r="O5506" s="3">
        <v>0</v>
      </c>
      <c r="P5506" s="3">
        <f t="shared" si="260"/>
        <v>6</v>
      </c>
      <c r="Q5506" s="3">
        <v>202</v>
      </c>
      <c r="R5506" s="3">
        <f t="shared" si="259"/>
        <v>1</v>
      </c>
      <c r="S5506" s="3">
        <v>6</v>
      </c>
      <c r="T5506" s="3">
        <f>IF(AND(H5506&lt;5,S5506&gt;=VLOOKUP(A5506,anni!$A$1:$O$32,6,0)),1,0)</f>
        <v>0</v>
      </c>
    </row>
    <row r="5507" spans="1:20" x14ac:dyDescent="0.3">
      <c r="A5507" s="3">
        <v>1998</v>
      </c>
      <c r="B5507" s="3">
        <v>116</v>
      </c>
      <c r="C5507" s="3" t="s">
        <v>43</v>
      </c>
      <c r="D5507" s="3" t="s">
        <v>44</v>
      </c>
      <c r="E5507" s="3" t="s">
        <v>44</v>
      </c>
      <c r="F5507" s="3">
        <v>3461</v>
      </c>
      <c r="G5507" s="3">
        <f t="shared" si="261"/>
        <v>1998</v>
      </c>
      <c r="H5507" s="4">
        <v>4</v>
      </c>
      <c r="I5507" s="3" t="s">
        <v>36</v>
      </c>
      <c r="J5507" s="3">
        <v>5</v>
      </c>
      <c r="K5507" s="3">
        <v>0</v>
      </c>
      <c r="L5507" s="3">
        <v>0</v>
      </c>
      <c r="M5507" s="3">
        <v>0</v>
      </c>
      <c r="N5507" s="3">
        <v>0</v>
      </c>
      <c r="O5507" s="3">
        <v>1</v>
      </c>
      <c r="P5507" s="3">
        <f t="shared" si="260"/>
        <v>7.1999999999999993</v>
      </c>
      <c r="Q5507" s="3">
        <v>202</v>
      </c>
      <c r="R5507" s="3">
        <f t="shared" si="259"/>
        <v>2</v>
      </c>
      <c r="S5507" s="3">
        <v>6</v>
      </c>
      <c r="T5507" s="3">
        <f>IF(AND(H5507&lt;5,S5507&gt;=VLOOKUP(A5507,anni!$A$1:$O$32,6,0)),1,0)</f>
        <v>0</v>
      </c>
    </row>
    <row r="5508" spans="1:20" x14ac:dyDescent="0.3">
      <c r="A5508" s="3">
        <v>1998</v>
      </c>
      <c r="B5508" s="3">
        <v>117</v>
      </c>
      <c r="C5508" s="3" t="s">
        <v>56</v>
      </c>
      <c r="D5508" s="3" t="s">
        <v>126</v>
      </c>
      <c r="E5508" s="3" t="s">
        <v>126</v>
      </c>
      <c r="F5508" s="3">
        <v>3211</v>
      </c>
      <c r="G5508" s="3">
        <f t="shared" si="261"/>
        <v>1998</v>
      </c>
      <c r="H5508" s="4">
        <v>5</v>
      </c>
      <c r="I5508" s="3" t="s">
        <v>36</v>
      </c>
      <c r="J5508" s="3">
        <v>7</v>
      </c>
      <c r="K5508" s="3">
        <v>7</v>
      </c>
      <c r="L5508" s="3">
        <v>7</v>
      </c>
      <c r="M5508" s="3">
        <v>0</v>
      </c>
      <c r="N5508" s="3">
        <v>7</v>
      </c>
      <c r="O5508" s="3">
        <v>3</v>
      </c>
      <c r="P5508" s="3">
        <f t="shared" si="260"/>
        <v>31</v>
      </c>
      <c r="Q5508" s="3">
        <v>13</v>
      </c>
      <c r="R5508" s="3">
        <f t="shared" si="259"/>
        <v>2</v>
      </c>
      <c r="S5508" s="3">
        <v>31</v>
      </c>
      <c r="T5508" s="3">
        <f>IF(AND(H5508&lt;5,S5508&gt;=VLOOKUP(A5508,anni!$A$1:$O$32,6,0)),1,0)</f>
        <v>0</v>
      </c>
    </row>
    <row r="5509" spans="1:20" x14ac:dyDescent="0.3">
      <c r="A5509" s="3">
        <v>1998</v>
      </c>
      <c r="B5509" s="3">
        <v>118</v>
      </c>
      <c r="C5509" s="3" t="s">
        <v>69</v>
      </c>
      <c r="D5509" s="3" t="s">
        <v>147</v>
      </c>
      <c r="E5509" s="3" t="s">
        <v>147</v>
      </c>
      <c r="F5509" s="3">
        <v>3270</v>
      </c>
      <c r="G5509" s="3">
        <f t="shared" si="261"/>
        <v>1998</v>
      </c>
      <c r="H5509" s="4">
        <v>4</v>
      </c>
      <c r="I5509" s="3" t="s">
        <v>36</v>
      </c>
      <c r="J5509" s="3">
        <v>7</v>
      </c>
      <c r="K5509" s="3">
        <v>0</v>
      </c>
      <c r="L5509" s="3">
        <v>7</v>
      </c>
      <c r="M5509" s="3">
        <v>0</v>
      </c>
      <c r="N5509" s="3">
        <v>0</v>
      </c>
      <c r="O5509" s="3">
        <v>0</v>
      </c>
      <c r="P5509" s="3">
        <f t="shared" si="260"/>
        <v>16.8</v>
      </c>
      <c r="Q5509" s="3">
        <v>112</v>
      </c>
      <c r="R5509" s="3">
        <f t="shared" si="259"/>
        <v>2</v>
      </c>
      <c r="S5509" s="3">
        <v>14</v>
      </c>
      <c r="T5509" s="3">
        <f>IF(AND(H5509&lt;5,S5509&gt;=VLOOKUP(A5509,anni!$A$1:$O$32,6,0)),1,0)</f>
        <v>0</v>
      </c>
    </row>
    <row r="5510" spans="1:20" x14ac:dyDescent="0.3">
      <c r="A5510" s="3">
        <v>1998</v>
      </c>
      <c r="B5510" s="3">
        <v>119</v>
      </c>
      <c r="C5510" s="3" t="s">
        <v>101</v>
      </c>
      <c r="D5510" s="3" t="s">
        <v>104</v>
      </c>
      <c r="E5510" s="3" t="s">
        <v>104</v>
      </c>
      <c r="F5510" s="3">
        <v>3213</v>
      </c>
      <c r="G5510" s="3">
        <f t="shared" si="261"/>
        <v>1998</v>
      </c>
      <c r="H5510" s="4">
        <v>5</v>
      </c>
      <c r="I5510" s="3" t="s">
        <v>36</v>
      </c>
      <c r="J5510" s="3">
        <v>7</v>
      </c>
      <c r="K5510" s="3">
        <v>7</v>
      </c>
      <c r="L5510" s="3">
        <v>7</v>
      </c>
      <c r="M5510" s="3">
        <v>0</v>
      </c>
      <c r="N5510" s="3">
        <v>0</v>
      </c>
      <c r="O5510" s="3">
        <v>0</v>
      </c>
      <c r="P5510" s="3">
        <f t="shared" si="260"/>
        <v>21</v>
      </c>
      <c r="Q5510" s="3">
        <v>51</v>
      </c>
      <c r="R5510" s="3">
        <f t="shared" si="259"/>
        <v>2</v>
      </c>
      <c r="S5510" s="3">
        <v>21</v>
      </c>
      <c r="T5510" s="3">
        <f>IF(AND(H5510&lt;5,S5510&gt;=VLOOKUP(A5510,anni!$A$1:$O$32,6,0)),1,0)</f>
        <v>0</v>
      </c>
    </row>
    <row r="5511" spans="1:20" x14ac:dyDescent="0.3">
      <c r="A5511" s="3">
        <v>1998</v>
      </c>
      <c r="B5511" s="3">
        <v>120</v>
      </c>
      <c r="C5511" s="3" t="s">
        <v>29</v>
      </c>
      <c r="D5511" s="3" t="s">
        <v>109</v>
      </c>
      <c r="E5511" s="3" t="s">
        <v>109</v>
      </c>
      <c r="F5511" s="3">
        <v>3462</v>
      </c>
      <c r="G5511" s="3">
        <f t="shared" si="261"/>
        <v>1998</v>
      </c>
      <c r="H5511" s="4">
        <v>4</v>
      </c>
      <c r="I5511" s="3" t="s">
        <v>36</v>
      </c>
      <c r="J5511" s="3">
        <v>0</v>
      </c>
      <c r="K5511" s="3">
        <v>0</v>
      </c>
      <c r="L5511" s="3">
        <v>7</v>
      </c>
      <c r="M5511" s="3">
        <v>1</v>
      </c>
      <c r="N5511" s="3">
        <v>0</v>
      </c>
      <c r="O5511" s="3">
        <v>0</v>
      </c>
      <c r="P5511" s="3">
        <f t="shared" si="260"/>
        <v>9.6</v>
      </c>
      <c r="Q5511" s="3">
        <v>178</v>
      </c>
      <c r="R5511" s="3">
        <f t="shared" si="259"/>
        <v>1</v>
      </c>
      <c r="S5511" s="3">
        <v>8</v>
      </c>
      <c r="T5511" s="3">
        <f>IF(AND(H5511&lt;5,S5511&gt;=VLOOKUP(A5511,anni!$A$1:$O$32,6,0)),1,0)</f>
        <v>0</v>
      </c>
    </row>
    <row r="5512" spans="1:20" x14ac:dyDescent="0.3">
      <c r="A5512" s="3">
        <v>1998</v>
      </c>
      <c r="B5512" s="3">
        <v>121</v>
      </c>
      <c r="C5512" s="3" t="s">
        <v>47</v>
      </c>
      <c r="D5512" s="3" t="s">
        <v>52</v>
      </c>
      <c r="E5512" s="3" t="s">
        <v>52</v>
      </c>
      <c r="F5512" s="3">
        <v>3271</v>
      </c>
      <c r="G5512" s="3">
        <f t="shared" si="261"/>
        <v>1998</v>
      </c>
      <c r="H5512" s="4">
        <v>4</v>
      </c>
      <c r="I5512" s="3" t="s">
        <v>36</v>
      </c>
      <c r="J5512" s="3">
        <v>6</v>
      </c>
      <c r="K5512" s="3">
        <v>3</v>
      </c>
      <c r="L5512" s="3">
        <v>7</v>
      </c>
      <c r="M5512" s="3">
        <v>0</v>
      </c>
      <c r="N5512" s="3">
        <v>5</v>
      </c>
      <c r="O5512" s="3">
        <v>3</v>
      </c>
      <c r="P5512" s="3">
        <f t="shared" si="260"/>
        <v>28.799999999999997</v>
      </c>
      <c r="Q5512" s="3">
        <v>29</v>
      </c>
      <c r="R5512" s="3">
        <f t="shared" si="259"/>
        <v>3</v>
      </c>
      <c r="S5512" s="3">
        <v>24</v>
      </c>
      <c r="T5512" s="3">
        <f>IF(AND(H5512&lt;5,S5512&gt;=VLOOKUP(A5512,anni!$A$1:$O$32,6,0)),1,0)</f>
        <v>0</v>
      </c>
    </row>
    <row r="5513" spans="1:20" x14ac:dyDescent="0.3">
      <c r="A5513" s="3">
        <v>1998</v>
      </c>
      <c r="B5513" s="3">
        <v>122</v>
      </c>
      <c r="C5513" s="3" t="s">
        <v>37</v>
      </c>
      <c r="D5513" s="3" t="s">
        <v>112</v>
      </c>
      <c r="E5513" s="3" t="s">
        <v>112</v>
      </c>
      <c r="F5513" s="3">
        <v>3352</v>
      </c>
      <c r="G5513" s="3">
        <f t="shared" si="261"/>
        <v>1998</v>
      </c>
      <c r="H5513" s="4">
        <v>5</v>
      </c>
      <c r="I5513" s="3" t="s">
        <v>36</v>
      </c>
      <c r="J5513" s="3">
        <v>5</v>
      </c>
      <c r="K5513" s="3">
        <v>0</v>
      </c>
      <c r="L5513" s="3">
        <v>4</v>
      </c>
      <c r="M5513" s="3">
        <v>1</v>
      </c>
      <c r="N5513" s="3">
        <v>0</v>
      </c>
      <c r="O5513" s="3">
        <v>0</v>
      </c>
      <c r="P5513" s="3">
        <f t="shared" si="260"/>
        <v>10</v>
      </c>
      <c r="Q5513" s="3">
        <v>160</v>
      </c>
      <c r="R5513" s="3">
        <f t="shared" si="259"/>
        <v>1</v>
      </c>
      <c r="S5513" s="3">
        <v>10</v>
      </c>
      <c r="T5513" s="3">
        <f>IF(AND(H5513&lt;5,S5513&gt;=VLOOKUP(A5513,anni!$A$1:$O$32,6,0)),1,0)</f>
        <v>0</v>
      </c>
    </row>
    <row r="5514" spans="1:20" x14ac:dyDescent="0.3">
      <c r="A5514" s="3">
        <v>1998</v>
      </c>
      <c r="B5514" s="3">
        <v>123</v>
      </c>
      <c r="C5514" s="3" t="s">
        <v>34</v>
      </c>
      <c r="D5514" s="3" t="s">
        <v>88</v>
      </c>
      <c r="E5514" s="3" t="s">
        <v>88</v>
      </c>
      <c r="F5514" s="3">
        <v>3463</v>
      </c>
      <c r="G5514" s="3">
        <f t="shared" si="261"/>
        <v>1998</v>
      </c>
      <c r="H5514" s="4">
        <v>4</v>
      </c>
      <c r="I5514" s="3" t="s">
        <v>36</v>
      </c>
      <c r="J5514" s="3">
        <v>4</v>
      </c>
      <c r="K5514" s="3">
        <v>0</v>
      </c>
      <c r="L5514" s="3">
        <v>1</v>
      </c>
      <c r="M5514" s="3">
        <v>3</v>
      </c>
      <c r="N5514" s="3">
        <v>0</v>
      </c>
      <c r="O5514" s="3">
        <v>0</v>
      </c>
      <c r="P5514" s="3">
        <f t="shared" si="260"/>
        <v>9.6</v>
      </c>
      <c r="Q5514" s="3">
        <v>178</v>
      </c>
      <c r="R5514" s="3">
        <f t="shared" si="259"/>
        <v>1</v>
      </c>
      <c r="S5514" s="3">
        <v>8</v>
      </c>
      <c r="T5514" s="3">
        <f>IF(AND(H5514&lt;5,S5514&gt;=VLOOKUP(A5514,anni!$A$1:$O$32,6,0)),1,0)</f>
        <v>0</v>
      </c>
    </row>
    <row r="5515" spans="1:20" x14ac:dyDescent="0.3">
      <c r="A5515" s="3">
        <v>1998</v>
      </c>
      <c r="B5515" s="3">
        <v>124</v>
      </c>
      <c r="C5515" s="3" t="s">
        <v>106</v>
      </c>
      <c r="D5515" s="3" t="s">
        <v>141</v>
      </c>
      <c r="E5515" s="3" t="s">
        <v>141</v>
      </c>
      <c r="F5515" s="3">
        <v>3353</v>
      </c>
      <c r="G5515" s="3">
        <f t="shared" si="261"/>
        <v>1998</v>
      </c>
      <c r="H5515" s="4">
        <v>5</v>
      </c>
      <c r="I5515" s="3" t="s">
        <v>36</v>
      </c>
      <c r="J5515" s="3">
        <v>0</v>
      </c>
      <c r="K5515" s="3">
        <v>0</v>
      </c>
      <c r="L5515" s="3">
        <v>0</v>
      </c>
      <c r="M5515" s="3">
        <v>0</v>
      </c>
      <c r="N5515" s="3">
        <v>0</v>
      </c>
      <c r="O5515" s="3">
        <v>0</v>
      </c>
      <c r="P5515" s="3">
        <f t="shared" si="260"/>
        <v>0</v>
      </c>
      <c r="Q5515" s="3">
        <v>266</v>
      </c>
      <c r="R5515" s="3">
        <f t="shared" si="259"/>
        <v>1</v>
      </c>
      <c r="S5515" s="3">
        <v>0</v>
      </c>
      <c r="T5515" s="3">
        <f>IF(AND(H5515&lt;5,S5515&gt;=VLOOKUP(A5515,anni!$A$1:$O$32,6,0)),1,0)</f>
        <v>0</v>
      </c>
    </row>
    <row r="5516" spans="1:20" x14ac:dyDescent="0.3">
      <c r="A5516" s="3">
        <v>1998</v>
      </c>
      <c r="B5516" s="3">
        <v>125</v>
      </c>
      <c r="C5516" s="3" t="s">
        <v>69</v>
      </c>
      <c r="D5516" s="3" t="s">
        <v>78</v>
      </c>
      <c r="E5516" s="3" t="s">
        <v>78</v>
      </c>
      <c r="F5516" s="3">
        <v>3354</v>
      </c>
      <c r="G5516" s="3">
        <f t="shared" si="261"/>
        <v>1998</v>
      </c>
      <c r="H5516" s="4">
        <v>5</v>
      </c>
      <c r="I5516" s="3" t="s">
        <v>36</v>
      </c>
      <c r="J5516" s="3">
        <v>7</v>
      </c>
      <c r="K5516" s="3">
        <v>0</v>
      </c>
      <c r="L5516" s="3">
        <v>0</v>
      </c>
      <c r="M5516" s="3">
        <v>0</v>
      </c>
      <c r="N5516" s="3">
        <v>0</v>
      </c>
      <c r="O5516" s="3">
        <v>4</v>
      </c>
      <c r="P5516" s="3">
        <f t="shared" si="260"/>
        <v>11</v>
      </c>
      <c r="Q5516" s="3">
        <v>153</v>
      </c>
      <c r="R5516" s="3">
        <f t="shared" si="259"/>
        <v>1</v>
      </c>
      <c r="S5516" s="3">
        <v>11</v>
      </c>
      <c r="T5516" s="3">
        <f>IF(AND(H5516&lt;5,S5516&gt;=VLOOKUP(A5516,anni!$A$1:$O$32,6,0)),1,0)</f>
        <v>0</v>
      </c>
    </row>
    <row r="5517" spans="1:20" x14ac:dyDescent="0.3">
      <c r="A5517" s="3">
        <v>1998</v>
      </c>
      <c r="B5517" s="3">
        <v>126</v>
      </c>
      <c r="C5517" s="3" t="s">
        <v>37</v>
      </c>
      <c r="D5517" s="3" t="s">
        <v>96</v>
      </c>
      <c r="E5517" s="3" t="s">
        <v>96</v>
      </c>
      <c r="F5517" s="3">
        <v>3516</v>
      </c>
      <c r="G5517" s="3">
        <f t="shared" si="261"/>
        <v>1998</v>
      </c>
      <c r="H5517" s="4">
        <v>3</v>
      </c>
      <c r="I5517" s="3" t="s">
        <v>36</v>
      </c>
      <c r="J5517" s="3">
        <v>0</v>
      </c>
      <c r="K5517" s="3">
        <v>0</v>
      </c>
      <c r="L5517" s="3">
        <v>0</v>
      </c>
      <c r="M5517" s="3">
        <v>0</v>
      </c>
      <c r="N5517" s="3">
        <v>0</v>
      </c>
      <c r="O5517" s="3">
        <v>0</v>
      </c>
      <c r="P5517" s="3">
        <f t="shared" si="260"/>
        <v>0</v>
      </c>
      <c r="Q5517" s="3">
        <v>266</v>
      </c>
      <c r="R5517" s="3">
        <f t="shared" si="259"/>
        <v>2</v>
      </c>
      <c r="S5517" s="3">
        <v>0</v>
      </c>
      <c r="T5517" s="3">
        <f>IF(AND(H5517&lt;5,S5517&gt;=VLOOKUP(A5517,anni!$A$1:$O$32,6,0)),1,0)</f>
        <v>0</v>
      </c>
    </row>
    <row r="5518" spans="1:20" x14ac:dyDescent="0.3">
      <c r="A5518" s="3">
        <v>1998</v>
      </c>
      <c r="B5518" s="3">
        <v>127</v>
      </c>
      <c r="C5518" s="3" t="s">
        <v>34</v>
      </c>
      <c r="D5518" s="3" t="s">
        <v>103</v>
      </c>
      <c r="E5518" s="3" t="s">
        <v>103</v>
      </c>
      <c r="F5518" s="3">
        <v>3355</v>
      </c>
      <c r="G5518" s="3">
        <f t="shared" si="261"/>
        <v>1998</v>
      </c>
      <c r="H5518" s="4">
        <v>5</v>
      </c>
      <c r="I5518" s="3" t="s">
        <v>36</v>
      </c>
      <c r="J5518" s="3">
        <v>6</v>
      </c>
      <c r="K5518" s="3">
        <v>0</v>
      </c>
      <c r="L5518" s="3">
        <v>0</v>
      </c>
      <c r="M5518" s="3">
        <v>7</v>
      </c>
      <c r="N5518" s="3">
        <v>4</v>
      </c>
      <c r="O5518" s="3">
        <v>0</v>
      </c>
      <c r="P5518" s="3">
        <f t="shared" si="260"/>
        <v>17</v>
      </c>
      <c r="Q5518" s="3">
        <v>85</v>
      </c>
      <c r="R5518" s="3">
        <f t="shared" si="259"/>
        <v>1</v>
      </c>
      <c r="S5518" s="3">
        <v>17</v>
      </c>
      <c r="T5518" s="3">
        <f>IF(AND(H5518&lt;5,S5518&gt;=VLOOKUP(A5518,anni!$A$1:$O$32,6,0)),1,0)</f>
        <v>0</v>
      </c>
    </row>
    <row r="5519" spans="1:20" x14ac:dyDescent="0.3">
      <c r="A5519" s="3">
        <v>1998</v>
      </c>
      <c r="B5519" s="3">
        <v>128</v>
      </c>
      <c r="C5519" s="3" t="s">
        <v>45</v>
      </c>
      <c r="D5519" s="3" t="s">
        <v>67</v>
      </c>
      <c r="E5519" s="3" t="s">
        <v>67</v>
      </c>
      <c r="F5519" s="3">
        <v>3517</v>
      </c>
      <c r="G5519" s="3">
        <f t="shared" si="261"/>
        <v>1998</v>
      </c>
      <c r="H5519" s="4">
        <v>3</v>
      </c>
      <c r="I5519" s="3" t="s">
        <v>36</v>
      </c>
      <c r="J5519" s="3">
        <v>3</v>
      </c>
      <c r="K5519" s="3">
        <v>0</v>
      </c>
      <c r="L5519" s="3">
        <v>0</v>
      </c>
      <c r="M5519" s="3">
        <v>0</v>
      </c>
      <c r="N5519" s="3">
        <v>0</v>
      </c>
      <c r="O5519" s="3">
        <v>0</v>
      </c>
      <c r="P5519" s="3">
        <f t="shared" si="260"/>
        <v>4.1999999999999993</v>
      </c>
      <c r="Q5519" s="3">
        <v>236</v>
      </c>
      <c r="R5519" s="3">
        <f t="shared" si="259"/>
        <v>3</v>
      </c>
      <c r="S5519" s="3">
        <v>3</v>
      </c>
      <c r="T5519" s="3">
        <f>IF(AND(H5519&lt;5,S5519&gt;=VLOOKUP(A5519,anni!$A$1:$O$32,6,0)),1,0)</f>
        <v>0</v>
      </c>
    </row>
    <row r="5520" spans="1:20" x14ac:dyDescent="0.3">
      <c r="A5520" s="3">
        <v>1998</v>
      </c>
      <c r="B5520" s="3">
        <v>129</v>
      </c>
      <c r="C5520" s="3" t="s">
        <v>29</v>
      </c>
      <c r="D5520" s="3" t="s">
        <v>75</v>
      </c>
      <c r="E5520" s="3" t="s">
        <v>75</v>
      </c>
      <c r="F5520" s="3">
        <v>3464</v>
      </c>
      <c r="G5520" s="3">
        <f t="shared" si="261"/>
        <v>1998</v>
      </c>
      <c r="H5520" s="4">
        <v>4</v>
      </c>
      <c r="I5520" s="3" t="s">
        <v>36</v>
      </c>
      <c r="J5520" s="3">
        <v>7</v>
      </c>
      <c r="K5520" s="3">
        <v>7</v>
      </c>
      <c r="L5520" s="3">
        <v>0</v>
      </c>
      <c r="M5520" s="3">
        <v>0</v>
      </c>
      <c r="N5520" s="3">
        <v>6</v>
      </c>
      <c r="O5520" s="3">
        <v>3</v>
      </c>
      <c r="P5520" s="3">
        <f t="shared" si="260"/>
        <v>27.599999999999998</v>
      </c>
      <c r="Q5520" s="3">
        <v>35</v>
      </c>
      <c r="R5520" s="3">
        <f t="shared" si="259"/>
        <v>2</v>
      </c>
      <c r="S5520" s="3">
        <v>23</v>
      </c>
      <c r="T5520" s="3">
        <f>IF(AND(H5520&lt;5,S5520&gt;=VLOOKUP(A5520,anni!$A$1:$O$32,6,0)),1,0)</f>
        <v>0</v>
      </c>
    </row>
    <row r="5521" spans="1:20" x14ac:dyDescent="0.3">
      <c r="A5521" s="3">
        <v>1998</v>
      </c>
      <c r="B5521" s="3">
        <v>130</v>
      </c>
      <c r="C5521" s="3" t="s">
        <v>39</v>
      </c>
      <c r="D5521" s="3" t="s">
        <v>40</v>
      </c>
      <c r="E5521" s="3" t="s">
        <v>40</v>
      </c>
      <c r="F5521" s="3">
        <v>3356</v>
      </c>
      <c r="G5521" s="3">
        <f t="shared" si="261"/>
        <v>1998</v>
      </c>
      <c r="H5521" s="4">
        <v>5</v>
      </c>
      <c r="I5521" s="3" t="s">
        <v>36</v>
      </c>
      <c r="J5521" s="3">
        <v>7</v>
      </c>
      <c r="K5521" s="3">
        <v>0</v>
      </c>
      <c r="L5521" s="3">
        <v>7</v>
      </c>
      <c r="M5521" s="3">
        <v>1</v>
      </c>
      <c r="N5521" s="3">
        <v>0</v>
      </c>
      <c r="O5521" s="3">
        <v>3</v>
      </c>
      <c r="P5521" s="3">
        <f t="shared" si="260"/>
        <v>18</v>
      </c>
      <c r="Q5521" s="3">
        <v>78</v>
      </c>
      <c r="R5521" s="3">
        <f t="shared" si="259"/>
        <v>1</v>
      </c>
      <c r="S5521" s="3">
        <v>18</v>
      </c>
      <c r="T5521" s="3">
        <f>IF(AND(H5521&lt;5,S5521&gt;=VLOOKUP(A5521,anni!$A$1:$O$32,6,0)),1,0)</f>
        <v>0</v>
      </c>
    </row>
    <row r="5522" spans="1:20" x14ac:dyDescent="0.3">
      <c r="A5522" s="3">
        <v>1998</v>
      </c>
      <c r="B5522" s="3">
        <v>131</v>
      </c>
      <c r="C5522" s="3" t="s">
        <v>101</v>
      </c>
      <c r="D5522" s="3" t="s">
        <v>116</v>
      </c>
      <c r="E5522" s="3" t="s">
        <v>116</v>
      </c>
      <c r="F5522" s="3">
        <v>3214</v>
      </c>
      <c r="G5522" s="3">
        <f t="shared" si="261"/>
        <v>1998</v>
      </c>
      <c r="H5522" s="4">
        <v>5</v>
      </c>
      <c r="I5522" s="3" t="s">
        <v>36</v>
      </c>
      <c r="J5522" s="3">
        <v>6</v>
      </c>
      <c r="K5522" s="3">
        <v>7</v>
      </c>
      <c r="L5522" s="3">
        <v>7</v>
      </c>
      <c r="M5522" s="3">
        <v>0</v>
      </c>
      <c r="N5522" s="3">
        <v>7</v>
      </c>
      <c r="O5522" s="3">
        <v>3</v>
      </c>
      <c r="P5522" s="3">
        <f t="shared" si="260"/>
        <v>30</v>
      </c>
      <c r="Q5522" s="3">
        <v>15</v>
      </c>
      <c r="R5522" s="3">
        <f t="shared" si="259"/>
        <v>2</v>
      </c>
      <c r="S5522" s="3">
        <v>30</v>
      </c>
      <c r="T5522" s="3">
        <f>IF(AND(H5522&lt;5,S5522&gt;=VLOOKUP(A5522,anni!$A$1:$O$32,6,0)),1,0)</f>
        <v>0</v>
      </c>
    </row>
    <row r="5523" spans="1:20" x14ac:dyDescent="0.3">
      <c r="A5523" s="3">
        <v>1998</v>
      </c>
      <c r="B5523" s="3">
        <v>132</v>
      </c>
      <c r="C5523" s="3" t="s">
        <v>101</v>
      </c>
      <c r="D5523" s="3" t="s">
        <v>116</v>
      </c>
      <c r="E5523" s="3" t="s">
        <v>116</v>
      </c>
      <c r="F5523" s="3">
        <v>3297</v>
      </c>
      <c r="G5523" s="3">
        <f t="shared" si="261"/>
        <v>1998</v>
      </c>
      <c r="H5523" s="4">
        <v>3</v>
      </c>
      <c r="I5523" s="3" t="s">
        <v>36</v>
      </c>
      <c r="J5523" s="3">
        <v>6</v>
      </c>
      <c r="K5523" s="3">
        <v>0</v>
      </c>
      <c r="L5523" s="3">
        <v>7</v>
      </c>
      <c r="M5523" s="3">
        <v>3</v>
      </c>
      <c r="N5523" s="3">
        <v>3</v>
      </c>
      <c r="O5523" s="3">
        <v>3</v>
      </c>
      <c r="P5523" s="3">
        <f t="shared" si="260"/>
        <v>30.799999999999997</v>
      </c>
      <c r="Q5523" s="3">
        <v>44</v>
      </c>
      <c r="R5523" s="3">
        <f t="shared" si="259"/>
        <v>4</v>
      </c>
      <c r="S5523" s="3">
        <v>22</v>
      </c>
      <c r="T5523" s="3">
        <f>IF(AND(H5523&lt;5,S5523&gt;=VLOOKUP(A5523,anni!$A$1:$O$32,6,0)),1,0)</f>
        <v>0</v>
      </c>
    </row>
    <row r="5524" spans="1:20" x14ac:dyDescent="0.3">
      <c r="A5524" s="3">
        <v>1998</v>
      </c>
      <c r="B5524" s="3">
        <v>133</v>
      </c>
      <c r="C5524" s="3" t="s">
        <v>34</v>
      </c>
      <c r="D5524" s="3" t="s">
        <v>41</v>
      </c>
      <c r="E5524" s="3" t="s">
        <v>41</v>
      </c>
      <c r="F5524" s="3">
        <v>3357</v>
      </c>
      <c r="G5524" s="3">
        <f t="shared" si="261"/>
        <v>1998</v>
      </c>
      <c r="H5524" s="4">
        <v>5</v>
      </c>
      <c r="I5524" s="3" t="s">
        <v>36</v>
      </c>
      <c r="J5524" s="3">
        <v>6</v>
      </c>
      <c r="K5524" s="3">
        <v>7</v>
      </c>
      <c r="L5524" s="3">
        <v>4</v>
      </c>
      <c r="M5524" s="3">
        <v>0</v>
      </c>
      <c r="N5524" s="3">
        <v>0</v>
      </c>
      <c r="O5524" s="3">
        <v>3</v>
      </c>
      <c r="P5524" s="3">
        <f t="shared" si="260"/>
        <v>20</v>
      </c>
      <c r="Q5524" s="3">
        <v>62</v>
      </c>
      <c r="R5524" s="3">
        <f t="shared" si="259"/>
        <v>1</v>
      </c>
      <c r="S5524" s="3">
        <v>20</v>
      </c>
      <c r="T5524" s="3">
        <f>IF(AND(H5524&lt;5,S5524&gt;=VLOOKUP(A5524,anni!$A$1:$O$32,6,0)),1,0)</f>
        <v>0</v>
      </c>
    </row>
    <row r="5525" spans="1:20" x14ac:dyDescent="0.3">
      <c r="A5525" s="3">
        <v>1998</v>
      </c>
      <c r="B5525" s="3">
        <v>134</v>
      </c>
      <c r="C5525" s="3" t="s">
        <v>101</v>
      </c>
      <c r="D5525" s="3" t="s">
        <v>104</v>
      </c>
      <c r="E5525" s="3" t="s">
        <v>104</v>
      </c>
      <c r="F5525" s="3">
        <v>3465</v>
      </c>
      <c r="G5525" s="3">
        <f t="shared" si="261"/>
        <v>1998</v>
      </c>
      <c r="H5525" s="4">
        <v>4</v>
      </c>
      <c r="I5525" s="3" t="s">
        <v>36</v>
      </c>
      <c r="J5525" s="3">
        <v>5</v>
      </c>
      <c r="K5525" s="3">
        <v>0</v>
      </c>
      <c r="L5525" s="3">
        <v>0</v>
      </c>
      <c r="M5525" s="3">
        <v>1</v>
      </c>
      <c r="N5525" s="3">
        <v>0</v>
      </c>
      <c r="O5525" s="3">
        <v>0</v>
      </c>
      <c r="P5525" s="3">
        <f t="shared" si="260"/>
        <v>7.1999999999999993</v>
      </c>
      <c r="Q5525" s="3">
        <v>202</v>
      </c>
      <c r="R5525" s="3">
        <f t="shared" si="259"/>
        <v>1</v>
      </c>
      <c r="S5525" s="3">
        <v>6</v>
      </c>
      <c r="T5525" s="3">
        <f>IF(AND(H5525&lt;5,S5525&gt;=VLOOKUP(A5525,anni!$A$1:$O$32,6,0)),1,0)</f>
        <v>0</v>
      </c>
    </row>
    <row r="5526" spans="1:20" x14ac:dyDescent="0.3">
      <c r="A5526" s="3">
        <v>1998</v>
      </c>
      <c r="B5526" s="3">
        <v>136</v>
      </c>
      <c r="C5526" s="3" t="s">
        <v>45</v>
      </c>
      <c r="D5526" s="3" t="s">
        <v>74</v>
      </c>
      <c r="E5526" s="3" t="s">
        <v>74</v>
      </c>
      <c r="F5526" s="3">
        <v>3518</v>
      </c>
      <c r="G5526" s="3">
        <f t="shared" si="261"/>
        <v>1998</v>
      </c>
      <c r="H5526" s="4">
        <v>3</v>
      </c>
      <c r="I5526" s="3" t="s">
        <v>36</v>
      </c>
      <c r="J5526" s="3">
        <v>7</v>
      </c>
      <c r="K5526" s="3">
        <v>0</v>
      </c>
      <c r="L5526" s="3">
        <v>7</v>
      </c>
      <c r="M5526" s="3">
        <v>0</v>
      </c>
      <c r="N5526" s="3">
        <v>6</v>
      </c>
      <c r="O5526" s="3">
        <v>2</v>
      </c>
      <c r="P5526" s="3">
        <f t="shared" si="260"/>
        <v>30.799999999999997</v>
      </c>
      <c r="Q5526" s="3">
        <v>44</v>
      </c>
      <c r="R5526" s="3">
        <f t="shared" si="259"/>
        <v>3</v>
      </c>
      <c r="S5526" s="3">
        <v>22</v>
      </c>
      <c r="T5526" s="3">
        <f>IF(AND(H5526&lt;5,S5526&gt;=VLOOKUP(A5526,anni!$A$1:$O$32,6,0)),1,0)</f>
        <v>0</v>
      </c>
    </row>
    <row r="5527" spans="1:20" x14ac:dyDescent="0.3">
      <c r="A5527" s="3">
        <v>1998</v>
      </c>
      <c r="B5527" s="3">
        <v>135</v>
      </c>
      <c r="C5527" s="3" t="s">
        <v>43</v>
      </c>
      <c r="D5527" s="3" t="s">
        <v>58</v>
      </c>
      <c r="E5527" s="3" t="s">
        <v>58</v>
      </c>
      <c r="F5527" s="3">
        <v>3466</v>
      </c>
      <c r="G5527" s="3">
        <f t="shared" si="261"/>
        <v>1998</v>
      </c>
      <c r="H5527" s="4">
        <v>4</v>
      </c>
      <c r="I5527" s="3" t="s">
        <v>36</v>
      </c>
      <c r="J5527" s="3">
        <v>5</v>
      </c>
      <c r="K5527" s="3">
        <v>0</v>
      </c>
      <c r="L5527" s="3">
        <v>0</v>
      </c>
      <c r="M5527" s="3">
        <v>0</v>
      </c>
      <c r="N5527" s="3">
        <v>0</v>
      </c>
      <c r="O5527" s="3">
        <v>0</v>
      </c>
      <c r="P5527" s="3">
        <f t="shared" si="260"/>
        <v>6</v>
      </c>
      <c r="Q5527" s="3">
        <v>217</v>
      </c>
      <c r="R5527" s="3">
        <f t="shared" si="259"/>
        <v>1</v>
      </c>
      <c r="S5527" s="3">
        <v>5</v>
      </c>
      <c r="T5527" s="3">
        <f>IF(AND(H5527&lt;5,S5527&gt;=VLOOKUP(A5527,anni!$A$1:$O$32,6,0)),1,0)</f>
        <v>0</v>
      </c>
    </row>
    <row r="5528" spans="1:20" x14ac:dyDescent="0.3">
      <c r="A5528" s="3">
        <v>1998</v>
      </c>
      <c r="B5528" s="3">
        <v>137</v>
      </c>
      <c r="C5528" s="3" t="s">
        <v>50</v>
      </c>
      <c r="D5528" s="3" t="s">
        <v>140</v>
      </c>
      <c r="E5528" s="3" t="s">
        <v>140</v>
      </c>
      <c r="F5528" s="3">
        <v>3358</v>
      </c>
      <c r="G5528" s="3">
        <f t="shared" si="261"/>
        <v>1998</v>
      </c>
      <c r="H5528" s="4">
        <v>5</v>
      </c>
      <c r="I5528" s="3" t="s">
        <v>36</v>
      </c>
      <c r="J5528" s="3">
        <v>5</v>
      </c>
      <c r="K5528" s="3">
        <v>0</v>
      </c>
      <c r="L5528" s="3">
        <v>0</v>
      </c>
      <c r="M5528" s="3">
        <v>0</v>
      </c>
      <c r="N5528" s="3">
        <v>0</v>
      </c>
      <c r="O5528" s="3">
        <v>1</v>
      </c>
      <c r="P5528" s="3">
        <f t="shared" si="260"/>
        <v>6</v>
      </c>
      <c r="Q5528" s="3">
        <v>202</v>
      </c>
      <c r="R5528" s="3">
        <f t="shared" si="259"/>
        <v>1</v>
      </c>
      <c r="S5528" s="3">
        <v>6</v>
      </c>
      <c r="T5528" s="3">
        <f>IF(AND(H5528&lt;5,S5528&gt;=VLOOKUP(A5528,anni!$A$1:$O$32,6,0)),1,0)</f>
        <v>0</v>
      </c>
    </row>
    <row r="5529" spans="1:20" x14ac:dyDescent="0.3">
      <c r="A5529" s="3">
        <v>1998</v>
      </c>
      <c r="B5529" s="3">
        <v>138</v>
      </c>
      <c r="C5529" s="3" t="s">
        <v>29</v>
      </c>
      <c r="D5529" s="3" t="s">
        <v>139</v>
      </c>
      <c r="E5529" s="3" t="s">
        <v>139</v>
      </c>
      <c r="F5529" s="3">
        <v>3359</v>
      </c>
      <c r="G5529" s="3">
        <f t="shared" si="261"/>
        <v>1998</v>
      </c>
      <c r="H5529" s="4">
        <v>5</v>
      </c>
      <c r="I5529" s="3" t="s">
        <v>36</v>
      </c>
      <c r="J5529" s="3">
        <v>0</v>
      </c>
      <c r="K5529" s="3">
        <v>0</v>
      </c>
      <c r="L5529" s="3">
        <v>0</v>
      </c>
      <c r="M5529" s="3">
        <v>0</v>
      </c>
      <c r="N5529" s="3">
        <v>0</v>
      </c>
      <c r="O5529" s="3">
        <v>0</v>
      </c>
      <c r="P5529" s="3">
        <f t="shared" si="260"/>
        <v>0</v>
      </c>
      <c r="Q5529" s="3">
        <v>266</v>
      </c>
      <c r="R5529" s="3">
        <f t="shared" si="259"/>
        <v>1</v>
      </c>
      <c r="S5529" s="3">
        <v>0</v>
      </c>
      <c r="T5529" s="3">
        <f>IF(AND(H5529&lt;5,S5529&gt;=VLOOKUP(A5529,anni!$A$1:$O$32,6,0)),1,0)</f>
        <v>0</v>
      </c>
    </row>
    <row r="5530" spans="1:20" x14ac:dyDescent="0.3">
      <c r="A5530" s="3">
        <v>1998</v>
      </c>
      <c r="B5530" s="3">
        <v>139</v>
      </c>
      <c r="C5530" s="3" t="s">
        <v>37</v>
      </c>
      <c r="D5530" s="3" t="s">
        <v>38</v>
      </c>
      <c r="E5530" s="3" t="s">
        <v>38</v>
      </c>
      <c r="F5530" s="3">
        <v>3467</v>
      </c>
      <c r="G5530" s="3">
        <f t="shared" si="261"/>
        <v>1998</v>
      </c>
      <c r="H5530" s="4">
        <v>4</v>
      </c>
      <c r="I5530" s="3" t="s">
        <v>36</v>
      </c>
      <c r="J5530" s="3">
        <v>1</v>
      </c>
      <c r="K5530" s="3">
        <v>0</v>
      </c>
      <c r="L5530" s="3">
        <v>0</v>
      </c>
      <c r="M5530" s="3">
        <v>0</v>
      </c>
      <c r="N5530" s="3">
        <v>0</v>
      </c>
      <c r="O5530" s="3">
        <v>0</v>
      </c>
      <c r="P5530" s="3">
        <f t="shared" si="260"/>
        <v>1.2</v>
      </c>
      <c r="Q5530" s="3">
        <v>246</v>
      </c>
      <c r="R5530" s="3">
        <f t="shared" si="259"/>
        <v>1</v>
      </c>
      <c r="S5530" s="3">
        <v>1</v>
      </c>
      <c r="T5530" s="3">
        <f>IF(AND(H5530&lt;5,S5530&gt;=VLOOKUP(A5530,anni!$A$1:$O$32,6,0)),1,0)</f>
        <v>0</v>
      </c>
    </row>
    <row r="5531" spans="1:20" x14ac:dyDescent="0.3">
      <c r="A5531" s="3">
        <v>1998</v>
      </c>
      <c r="B5531" s="3">
        <v>140</v>
      </c>
      <c r="C5531" s="3" t="s">
        <v>56</v>
      </c>
      <c r="D5531" s="3" t="s">
        <v>66</v>
      </c>
      <c r="E5531" s="3" t="s">
        <v>66</v>
      </c>
      <c r="F5531" s="3">
        <v>3360</v>
      </c>
      <c r="G5531" s="3">
        <f t="shared" si="261"/>
        <v>1998</v>
      </c>
      <c r="H5531" s="4">
        <v>5</v>
      </c>
      <c r="I5531" s="3" t="s">
        <v>36</v>
      </c>
      <c r="J5531" s="3">
        <v>6</v>
      </c>
      <c r="K5531" s="3">
        <v>0</v>
      </c>
      <c r="L5531" s="3">
        <v>1</v>
      </c>
      <c r="M5531" s="3">
        <v>7</v>
      </c>
      <c r="N5531" s="3">
        <v>6</v>
      </c>
      <c r="O5531" s="3">
        <v>3</v>
      </c>
      <c r="P5531" s="3">
        <f t="shared" si="260"/>
        <v>23</v>
      </c>
      <c r="Q5531" s="3">
        <v>35</v>
      </c>
      <c r="R5531" s="3">
        <f t="shared" si="259"/>
        <v>1</v>
      </c>
      <c r="S5531" s="3">
        <v>23</v>
      </c>
      <c r="T5531" s="3">
        <f>IF(AND(H5531&lt;5,S5531&gt;=VLOOKUP(A5531,anni!$A$1:$O$32,6,0)),1,0)</f>
        <v>0</v>
      </c>
    </row>
    <row r="5532" spans="1:20" x14ac:dyDescent="0.3">
      <c r="A5532" s="3">
        <v>1998</v>
      </c>
      <c r="B5532" s="3">
        <v>141</v>
      </c>
      <c r="C5532" s="3" t="s">
        <v>45</v>
      </c>
      <c r="D5532" s="3" t="s">
        <v>67</v>
      </c>
      <c r="E5532" s="3" t="s">
        <v>67</v>
      </c>
      <c r="F5532" s="3">
        <v>3361</v>
      </c>
      <c r="G5532" s="3">
        <f t="shared" si="261"/>
        <v>1998</v>
      </c>
      <c r="H5532" s="4">
        <v>5</v>
      </c>
      <c r="I5532" s="3" t="s">
        <v>36</v>
      </c>
      <c r="O5532" s="3" t="s">
        <v>17</v>
      </c>
      <c r="P5532" s="3">
        <f t="shared" si="260"/>
        <v>-1</v>
      </c>
      <c r="Q5532" s="3">
        <v>290</v>
      </c>
      <c r="R5532" s="3">
        <f t="shared" si="259"/>
        <v>1</v>
      </c>
      <c r="S5532" s="3">
        <v>-1</v>
      </c>
      <c r="T5532" s="3">
        <f>IF(AND(H5532&lt;5,S5532&gt;=VLOOKUP(A5532,anni!$A$1:$O$32,6,0)),1,0)</f>
        <v>0</v>
      </c>
    </row>
    <row r="5533" spans="1:20" x14ac:dyDescent="0.3">
      <c r="A5533" s="3">
        <v>1998</v>
      </c>
      <c r="B5533" s="3">
        <v>142</v>
      </c>
      <c r="C5533" s="3" t="s">
        <v>47</v>
      </c>
      <c r="D5533" s="3" t="s">
        <v>118</v>
      </c>
      <c r="E5533" s="3" t="s">
        <v>118</v>
      </c>
      <c r="F5533" s="3">
        <v>3362</v>
      </c>
      <c r="G5533" s="3">
        <f t="shared" si="261"/>
        <v>1998</v>
      </c>
      <c r="H5533" s="4">
        <v>5</v>
      </c>
      <c r="I5533" s="3" t="s">
        <v>36</v>
      </c>
      <c r="J5533" s="3">
        <v>6</v>
      </c>
      <c r="K5533" s="3">
        <v>0</v>
      </c>
      <c r="L5533" s="3">
        <v>4</v>
      </c>
      <c r="M5533" s="3">
        <v>0</v>
      </c>
      <c r="N5533" s="3">
        <v>5</v>
      </c>
      <c r="O5533" s="3">
        <v>5</v>
      </c>
      <c r="P5533" s="3">
        <f t="shared" si="260"/>
        <v>20</v>
      </c>
      <c r="Q5533" s="3">
        <v>62</v>
      </c>
      <c r="R5533" s="3">
        <f t="shared" si="259"/>
        <v>1</v>
      </c>
      <c r="S5533" s="3">
        <v>20</v>
      </c>
      <c r="T5533" s="3">
        <f>IF(AND(H5533&lt;5,S5533&gt;=VLOOKUP(A5533,anni!$A$1:$O$32,6,0)),1,0)</f>
        <v>0</v>
      </c>
    </row>
    <row r="5534" spans="1:20" x14ac:dyDescent="0.3">
      <c r="A5534" s="3">
        <v>1998</v>
      </c>
      <c r="B5534" s="3">
        <v>143</v>
      </c>
      <c r="C5534" s="3" t="s">
        <v>56</v>
      </c>
      <c r="D5534" s="3" t="s">
        <v>66</v>
      </c>
      <c r="E5534" s="3" t="s">
        <v>66</v>
      </c>
      <c r="F5534" s="3">
        <v>3215</v>
      </c>
      <c r="G5534" s="3">
        <f t="shared" si="261"/>
        <v>1998</v>
      </c>
      <c r="H5534" s="4">
        <v>5</v>
      </c>
      <c r="I5534" s="3" t="s">
        <v>36</v>
      </c>
      <c r="J5534" s="3">
        <v>0</v>
      </c>
      <c r="K5534" s="3">
        <v>0</v>
      </c>
      <c r="L5534" s="3">
        <v>7</v>
      </c>
      <c r="M5534" s="3">
        <v>0</v>
      </c>
      <c r="N5534" s="3">
        <v>0</v>
      </c>
      <c r="O5534" s="3">
        <v>3</v>
      </c>
      <c r="P5534" s="3">
        <f t="shared" si="260"/>
        <v>10</v>
      </c>
      <c r="Q5534" s="3">
        <v>160</v>
      </c>
      <c r="R5534" s="3">
        <f t="shared" si="259"/>
        <v>1</v>
      </c>
      <c r="S5534" s="3">
        <v>10</v>
      </c>
      <c r="T5534" s="3">
        <f>IF(AND(H5534&lt;5,S5534&gt;=VLOOKUP(A5534,anni!$A$1:$O$32,6,0)),1,0)</f>
        <v>0</v>
      </c>
    </row>
    <row r="5535" spans="1:20" x14ac:dyDescent="0.3">
      <c r="A5535" s="3">
        <v>1998</v>
      </c>
      <c r="B5535" s="3">
        <v>144</v>
      </c>
      <c r="C5535" s="3" t="s">
        <v>69</v>
      </c>
      <c r="D5535" s="3" t="s">
        <v>78</v>
      </c>
      <c r="E5535" s="3" t="s">
        <v>78</v>
      </c>
      <c r="F5535" s="3">
        <v>3363</v>
      </c>
      <c r="G5535" s="3">
        <f t="shared" si="261"/>
        <v>1998</v>
      </c>
      <c r="H5535" s="4">
        <v>5</v>
      </c>
      <c r="I5535" s="3" t="s">
        <v>36</v>
      </c>
      <c r="J5535" s="3">
        <v>7</v>
      </c>
      <c r="K5535" s="3">
        <v>0</v>
      </c>
      <c r="L5535" s="3">
        <v>7</v>
      </c>
      <c r="M5535" s="3">
        <v>1</v>
      </c>
      <c r="N5535" s="3">
        <v>0</v>
      </c>
      <c r="O5535" s="3">
        <v>1</v>
      </c>
      <c r="P5535" s="3">
        <f t="shared" si="260"/>
        <v>16</v>
      </c>
      <c r="Q5535" s="3">
        <v>96</v>
      </c>
      <c r="R5535" s="3">
        <f t="shared" si="259"/>
        <v>1</v>
      </c>
      <c r="S5535" s="3">
        <v>16</v>
      </c>
      <c r="T5535" s="3">
        <f>IF(AND(H5535&lt;5,S5535&gt;=VLOOKUP(A5535,anni!$A$1:$O$32,6,0)),1,0)</f>
        <v>0</v>
      </c>
    </row>
    <row r="5536" spans="1:20" x14ac:dyDescent="0.3">
      <c r="A5536" s="3">
        <v>1998</v>
      </c>
      <c r="B5536" s="3">
        <v>145</v>
      </c>
      <c r="C5536" s="3" t="s">
        <v>39</v>
      </c>
      <c r="D5536" s="3" t="s">
        <v>40</v>
      </c>
      <c r="E5536" s="3" t="s">
        <v>40</v>
      </c>
      <c r="F5536" s="3">
        <v>3468</v>
      </c>
      <c r="G5536" s="3">
        <f t="shared" si="261"/>
        <v>1998</v>
      </c>
      <c r="H5536" s="4">
        <v>4</v>
      </c>
      <c r="I5536" s="3" t="s">
        <v>36</v>
      </c>
      <c r="J5536" s="3">
        <v>0</v>
      </c>
      <c r="K5536" s="3">
        <v>0</v>
      </c>
      <c r="L5536" s="3">
        <v>4</v>
      </c>
      <c r="M5536" s="3">
        <v>0</v>
      </c>
      <c r="N5536" s="3">
        <v>0</v>
      </c>
      <c r="O5536" s="3">
        <v>0</v>
      </c>
      <c r="P5536" s="3">
        <f t="shared" si="260"/>
        <v>4.8</v>
      </c>
      <c r="Q5536" s="3">
        <v>226</v>
      </c>
      <c r="R5536" s="3">
        <f t="shared" si="259"/>
        <v>1</v>
      </c>
      <c r="S5536" s="3">
        <v>4</v>
      </c>
      <c r="T5536" s="3">
        <f>IF(AND(H5536&lt;5,S5536&gt;=VLOOKUP(A5536,anni!$A$1:$O$32,6,0)),1,0)</f>
        <v>0</v>
      </c>
    </row>
    <row r="5537" spans="1:20" x14ac:dyDescent="0.3">
      <c r="A5537" s="3">
        <v>1998</v>
      </c>
      <c r="B5537" s="3">
        <v>146</v>
      </c>
      <c r="C5537" s="3" t="s">
        <v>101</v>
      </c>
      <c r="D5537" s="3" t="s">
        <v>102</v>
      </c>
      <c r="E5537" s="3" t="s">
        <v>102</v>
      </c>
      <c r="F5537" s="3">
        <v>3273</v>
      </c>
      <c r="G5537" s="3">
        <f t="shared" si="261"/>
        <v>1998</v>
      </c>
      <c r="H5537" s="4">
        <v>4</v>
      </c>
      <c r="I5537" s="3" t="s">
        <v>36</v>
      </c>
      <c r="J5537" s="3">
        <v>7</v>
      </c>
      <c r="K5537" s="3">
        <v>0</v>
      </c>
      <c r="L5537" s="3">
        <v>7</v>
      </c>
      <c r="M5537" s="3">
        <v>1</v>
      </c>
      <c r="N5537" s="3">
        <v>5</v>
      </c>
      <c r="O5537" s="3">
        <v>1</v>
      </c>
      <c r="P5537" s="3">
        <f t="shared" si="260"/>
        <v>25.2</v>
      </c>
      <c r="Q5537" s="3">
        <v>51</v>
      </c>
      <c r="R5537" s="3">
        <f t="shared" ref="R5537:R5600" si="262">COUNTIF($F$609:$F$5991,F5537)</f>
        <v>2</v>
      </c>
      <c r="S5537" s="3">
        <v>21</v>
      </c>
      <c r="T5537" s="3">
        <f>IF(AND(H5537&lt;5,S5537&gt;=VLOOKUP(A5537,anni!$A$1:$O$32,6,0)),1,0)</f>
        <v>0</v>
      </c>
    </row>
    <row r="5538" spans="1:20" x14ac:dyDescent="0.3">
      <c r="A5538" s="3">
        <v>1998</v>
      </c>
      <c r="B5538" s="3">
        <v>148</v>
      </c>
      <c r="C5538" s="3" t="s">
        <v>34</v>
      </c>
      <c r="D5538" s="3" t="s">
        <v>41</v>
      </c>
      <c r="E5538" s="3" t="s">
        <v>41</v>
      </c>
      <c r="F5538" s="3">
        <v>3364</v>
      </c>
      <c r="G5538" s="3">
        <f t="shared" si="261"/>
        <v>1998</v>
      </c>
      <c r="H5538" s="4">
        <v>5</v>
      </c>
      <c r="I5538" s="3" t="s">
        <v>36</v>
      </c>
      <c r="J5538" s="3">
        <v>6</v>
      </c>
      <c r="K5538" s="3">
        <v>0</v>
      </c>
      <c r="L5538" s="3">
        <v>2</v>
      </c>
      <c r="M5538" s="3">
        <v>7</v>
      </c>
      <c r="N5538" s="3">
        <v>0</v>
      </c>
      <c r="O5538" s="3">
        <v>0</v>
      </c>
      <c r="P5538" s="3">
        <f t="shared" si="260"/>
        <v>15</v>
      </c>
      <c r="Q5538" s="3">
        <v>101</v>
      </c>
      <c r="R5538" s="3">
        <f t="shared" si="262"/>
        <v>1</v>
      </c>
      <c r="S5538" s="3">
        <v>15</v>
      </c>
      <c r="T5538" s="3">
        <f>IF(AND(H5538&lt;5,S5538&gt;=VLOOKUP(A5538,anni!$A$1:$O$32,6,0)),1,0)</f>
        <v>0</v>
      </c>
    </row>
    <row r="5539" spans="1:20" x14ac:dyDescent="0.3">
      <c r="A5539" s="3">
        <v>1998</v>
      </c>
      <c r="B5539" s="3">
        <v>147</v>
      </c>
      <c r="C5539" s="3" t="s">
        <v>69</v>
      </c>
      <c r="D5539" s="3" t="s">
        <v>90</v>
      </c>
      <c r="E5539" s="3" t="s">
        <v>90</v>
      </c>
      <c r="F5539" s="3">
        <v>3274</v>
      </c>
      <c r="G5539" s="3">
        <f t="shared" si="261"/>
        <v>1998</v>
      </c>
      <c r="H5539" s="4">
        <v>4</v>
      </c>
      <c r="I5539" s="3" t="s">
        <v>36</v>
      </c>
      <c r="J5539" s="3">
        <v>7</v>
      </c>
      <c r="K5539" s="3">
        <v>0</v>
      </c>
      <c r="L5539" s="3">
        <v>0</v>
      </c>
      <c r="M5539" s="3">
        <v>7</v>
      </c>
      <c r="N5539" s="3">
        <v>0</v>
      </c>
      <c r="O5539" s="3">
        <v>0</v>
      </c>
      <c r="P5539" s="3">
        <f t="shared" ref="P5539:P5602" si="263">IF(T5539=0,IF(S5539=-1,-1,S5539*HLOOKUP(H5539,$U$1:$Y$2,2,0)),0)</f>
        <v>16.8</v>
      </c>
      <c r="Q5539" s="3">
        <v>112</v>
      </c>
      <c r="R5539" s="3">
        <f t="shared" si="262"/>
        <v>3</v>
      </c>
      <c r="S5539" s="3">
        <v>14</v>
      </c>
      <c r="T5539" s="3">
        <f>IF(AND(H5539&lt;5,S5539&gt;=VLOOKUP(A5539,anni!$A$1:$O$32,6,0)),1,0)</f>
        <v>0</v>
      </c>
    </row>
    <row r="5540" spans="1:20" x14ac:dyDescent="0.3">
      <c r="A5540" s="3">
        <v>1998</v>
      </c>
      <c r="B5540" s="3">
        <v>149</v>
      </c>
      <c r="C5540" s="3" t="s">
        <v>43</v>
      </c>
      <c r="D5540" s="3" t="s">
        <v>92</v>
      </c>
      <c r="E5540" s="3" t="s">
        <v>92</v>
      </c>
      <c r="F5540" s="3">
        <v>3365</v>
      </c>
      <c r="G5540" s="3">
        <f t="shared" si="261"/>
        <v>1998</v>
      </c>
      <c r="H5540" s="4">
        <v>5</v>
      </c>
      <c r="I5540" s="3" t="s">
        <v>36</v>
      </c>
      <c r="J5540" s="3">
        <v>0</v>
      </c>
      <c r="K5540" s="3">
        <v>0</v>
      </c>
      <c r="L5540" s="3">
        <v>5</v>
      </c>
      <c r="M5540" s="3">
        <v>0</v>
      </c>
      <c r="N5540" s="3">
        <v>0</v>
      </c>
      <c r="O5540" s="3">
        <v>1</v>
      </c>
      <c r="P5540" s="3">
        <f t="shared" si="263"/>
        <v>6</v>
      </c>
      <c r="Q5540" s="3">
        <v>202</v>
      </c>
      <c r="R5540" s="3">
        <f t="shared" si="262"/>
        <v>1</v>
      </c>
      <c r="S5540" s="3">
        <v>6</v>
      </c>
      <c r="T5540" s="3">
        <f>IF(AND(H5540&lt;5,S5540&gt;=VLOOKUP(A5540,anni!$A$1:$O$32,6,0)),1,0)</f>
        <v>0</v>
      </c>
    </row>
    <row r="5541" spans="1:20" x14ac:dyDescent="0.3">
      <c r="A5541" s="3">
        <v>1998</v>
      </c>
      <c r="B5541" s="3">
        <v>150</v>
      </c>
      <c r="C5541" s="3" t="s">
        <v>29</v>
      </c>
      <c r="D5541" s="3" t="s">
        <v>114</v>
      </c>
      <c r="E5541" s="3" t="s">
        <v>114</v>
      </c>
      <c r="F5541" s="3">
        <v>3366</v>
      </c>
      <c r="G5541" s="3">
        <f t="shared" si="261"/>
        <v>1998</v>
      </c>
      <c r="H5541" s="4">
        <v>5</v>
      </c>
      <c r="I5541" s="3" t="s">
        <v>36</v>
      </c>
      <c r="J5541" s="3">
        <v>3</v>
      </c>
      <c r="K5541" s="3">
        <v>0</v>
      </c>
      <c r="L5541" s="3">
        <v>0</v>
      </c>
      <c r="M5541" s="3">
        <v>0</v>
      </c>
      <c r="N5541" s="3">
        <v>0</v>
      </c>
      <c r="O5541" s="3">
        <v>0</v>
      </c>
      <c r="P5541" s="3">
        <f t="shared" si="263"/>
        <v>3</v>
      </c>
      <c r="Q5541" s="3">
        <v>236</v>
      </c>
      <c r="R5541" s="3">
        <f t="shared" si="262"/>
        <v>1</v>
      </c>
      <c r="S5541" s="3">
        <v>3</v>
      </c>
      <c r="T5541" s="3">
        <f>IF(AND(H5541&lt;5,S5541&gt;=VLOOKUP(A5541,anni!$A$1:$O$32,6,0)),1,0)</f>
        <v>0</v>
      </c>
    </row>
    <row r="5542" spans="1:20" x14ac:dyDescent="0.3">
      <c r="A5542" s="3">
        <v>1998</v>
      </c>
      <c r="B5542" s="3">
        <v>151</v>
      </c>
      <c r="C5542" s="3" t="s">
        <v>69</v>
      </c>
      <c r="D5542" s="3" t="s">
        <v>119</v>
      </c>
      <c r="E5542" s="3" t="s">
        <v>119</v>
      </c>
      <c r="F5542" s="3">
        <v>3218</v>
      </c>
      <c r="G5542" s="3">
        <f t="shared" si="261"/>
        <v>1998</v>
      </c>
      <c r="H5542" s="4">
        <v>5</v>
      </c>
      <c r="I5542" s="3" t="s">
        <v>36</v>
      </c>
      <c r="J5542" s="3">
        <v>7</v>
      </c>
      <c r="K5542" s="3">
        <v>7</v>
      </c>
      <c r="L5542" s="3">
        <v>7</v>
      </c>
      <c r="M5542" s="3">
        <v>7</v>
      </c>
      <c r="N5542" s="3">
        <v>7</v>
      </c>
      <c r="O5542" s="3">
        <v>7</v>
      </c>
      <c r="P5542" s="3">
        <f t="shared" si="263"/>
        <v>42</v>
      </c>
      <c r="Q5542" s="3">
        <v>1</v>
      </c>
      <c r="R5542" s="3">
        <f t="shared" si="262"/>
        <v>2</v>
      </c>
      <c r="S5542" s="3">
        <v>42</v>
      </c>
      <c r="T5542" s="3">
        <f>IF(AND(H5542&lt;5,S5542&gt;=VLOOKUP(A5542,anni!$A$1:$O$32,6,0)),1,0)</f>
        <v>0</v>
      </c>
    </row>
    <row r="5543" spans="1:20" x14ac:dyDescent="0.3">
      <c r="A5543" s="3">
        <v>1998</v>
      </c>
      <c r="B5543" s="3">
        <v>152</v>
      </c>
      <c r="C5543" s="3" t="s">
        <v>45</v>
      </c>
      <c r="D5543" s="3" t="s">
        <v>49</v>
      </c>
      <c r="E5543" s="3" t="s">
        <v>49</v>
      </c>
      <c r="F5543" s="3">
        <v>3219</v>
      </c>
      <c r="G5543" s="3">
        <f t="shared" si="261"/>
        <v>1998</v>
      </c>
      <c r="H5543" s="4">
        <v>5</v>
      </c>
      <c r="I5543" s="3" t="s">
        <v>36</v>
      </c>
      <c r="J5543" s="3">
        <v>7</v>
      </c>
      <c r="K5543" s="3">
        <v>6</v>
      </c>
      <c r="L5543" s="3">
        <v>7</v>
      </c>
      <c r="M5543" s="3">
        <v>7</v>
      </c>
      <c r="N5543" s="3">
        <v>7</v>
      </c>
      <c r="O5543" s="3">
        <v>5</v>
      </c>
      <c r="P5543" s="3">
        <f t="shared" si="263"/>
        <v>39</v>
      </c>
      <c r="Q5543" s="3">
        <v>5</v>
      </c>
      <c r="R5543" s="3">
        <f t="shared" si="262"/>
        <v>2</v>
      </c>
      <c r="S5543" s="3">
        <v>39</v>
      </c>
      <c r="T5543" s="3">
        <f>IF(AND(H5543&lt;5,S5543&gt;=VLOOKUP(A5543,anni!$A$1:$O$32,6,0)),1,0)</f>
        <v>0</v>
      </c>
    </row>
    <row r="5544" spans="1:20" x14ac:dyDescent="0.3">
      <c r="A5544" s="3">
        <v>1998</v>
      </c>
      <c r="B5544" s="3">
        <v>153</v>
      </c>
      <c r="C5544" s="3" t="s">
        <v>43</v>
      </c>
      <c r="D5544" s="3" t="s">
        <v>58</v>
      </c>
      <c r="E5544" s="3" t="s">
        <v>58</v>
      </c>
      <c r="F5544" s="3">
        <v>3367</v>
      </c>
      <c r="G5544" s="3">
        <f t="shared" si="261"/>
        <v>1998</v>
      </c>
      <c r="H5544" s="4">
        <v>5</v>
      </c>
      <c r="I5544" s="3" t="s">
        <v>36</v>
      </c>
      <c r="J5544" s="3">
        <v>6</v>
      </c>
      <c r="K5544" s="3">
        <v>2</v>
      </c>
      <c r="L5544" s="3">
        <v>7</v>
      </c>
      <c r="M5544" s="3">
        <v>0</v>
      </c>
      <c r="N5544" s="3">
        <v>6</v>
      </c>
      <c r="O5544" s="3">
        <v>1</v>
      </c>
      <c r="P5544" s="3">
        <f t="shared" si="263"/>
        <v>22</v>
      </c>
      <c r="Q5544" s="3">
        <v>44</v>
      </c>
      <c r="R5544" s="3">
        <f t="shared" si="262"/>
        <v>1</v>
      </c>
      <c r="S5544" s="3">
        <v>22</v>
      </c>
      <c r="T5544" s="3">
        <f>IF(AND(H5544&lt;5,S5544&gt;=VLOOKUP(A5544,anni!$A$1:$O$32,6,0)),1,0)</f>
        <v>0</v>
      </c>
    </row>
    <row r="5545" spans="1:20" x14ac:dyDescent="0.3">
      <c r="A5545" s="3">
        <v>1998</v>
      </c>
      <c r="B5545" s="3">
        <v>154</v>
      </c>
      <c r="C5545" s="3" t="s">
        <v>34</v>
      </c>
      <c r="D5545" s="3" t="s">
        <v>88</v>
      </c>
      <c r="E5545" s="3" t="s">
        <v>88</v>
      </c>
      <c r="F5545" s="3">
        <v>3469</v>
      </c>
      <c r="G5545" s="3">
        <f t="shared" si="261"/>
        <v>1998</v>
      </c>
      <c r="H5545" s="4">
        <v>4</v>
      </c>
      <c r="I5545" s="3" t="s">
        <v>36</v>
      </c>
      <c r="J5545" s="3">
        <v>7</v>
      </c>
      <c r="K5545" s="3">
        <v>0</v>
      </c>
      <c r="L5545" s="3">
        <v>7</v>
      </c>
      <c r="M5545" s="3">
        <v>7</v>
      </c>
      <c r="N5545" s="3">
        <v>0</v>
      </c>
      <c r="O5545" s="3">
        <v>0</v>
      </c>
      <c r="P5545" s="3">
        <f t="shared" si="263"/>
        <v>25.2</v>
      </c>
      <c r="Q5545" s="3">
        <v>51</v>
      </c>
      <c r="R5545" s="3">
        <f t="shared" si="262"/>
        <v>2</v>
      </c>
      <c r="S5545" s="3">
        <v>21</v>
      </c>
      <c r="T5545" s="3">
        <f>IF(AND(H5545&lt;5,S5545&gt;=VLOOKUP(A5545,anni!$A$1:$O$32,6,0)),1,0)</f>
        <v>0</v>
      </c>
    </row>
    <row r="5546" spans="1:20" x14ac:dyDescent="0.3">
      <c r="A5546" s="3">
        <v>1998</v>
      </c>
      <c r="B5546" s="3">
        <v>155</v>
      </c>
      <c r="C5546" s="3" t="s">
        <v>32</v>
      </c>
      <c r="D5546" s="3" t="s">
        <v>95</v>
      </c>
      <c r="E5546" s="3" t="s">
        <v>95</v>
      </c>
      <c r="F5546" s="3">
        <v>3470</v>
      </c>
      <c r="G5546" s="3">
        <f t="shared" si="261"/>
        <v>1998</v>
      </c>
      <c r="H5546" s="4">
        <v>4</v>
      </c>
      <c r="I5546" s="3" t="s">
        <v>36</v>
      </c>
      <c r="J5546" s="3">
        <v>5</v>
      </c>
      <c r="K5546" s="3">
        <v>0</v>
      </c>
      <c r="L5546" s="3">
        <v>0</v>
      </c>
      <c r="M5546" s="3">
        <v>0</v>
      </c>
      <c r="N5546" s="3">
        <v>0</v>
      </c>
      <c r="O5546" s="3">
        <v>0</v>
      </c>
      <c r="P5546" s="3">
        <f t="shared" si="263"/>
        <v>6</v>
      </c>
      <c r="Q5546" s="3">
        <v>217</v>
      </c>
      <c r="R5546" s="3">
        <f t="shared" si="262"/>
        <v>2</v>
      </c>
      <c r="S5546" s="3">
        <v>5</v>
      </c>
      <c r="T5546" s="3">
        <f>IF(AND(H5546&lt;5,S5546&gt;=VLOOKUP(A5546,anni!$A$1:$O$32,6,0)),1,0)</f>
        <v>0</v>
      </c>
    </row>
    <row r="5547" spans="1:20" x14ac:dyDescent="0.3">
      <c r="A5547" s="3">
        <v>1998</v>
      </c>
      <c r="B5547" s="3">
        <v>156</v>
      </c>
      <c r="C5547" s="3" t="s">
        <v>34</v>
      </c>
      <c r="D5547" s="3" t="s">
        <v>41</v>
      </c>
      <c r="E5547" s="3" t="s">
        <v>41</v>
      </c>
      <c r="F5547" s="3">
        <v>3368</v>
      </c>
      <c r="G5547" s="3">
        <f t="shared" si="261"/>
        <v>1998</v>
      </c>
      <c r="H5547" s="4">
        <v>5</v>
      </c>
      <c r="I5547" s="3" t="s">
        <v>36</v>
      </c>
      <c r="J5547" s="3">
        <v>0</v>
      </c>
      <c r="K5547" s="3">
        <v>0</v>
      </c>
      <c r="L5547" s="3">
        <v>0</v>
      </c>
      <c r="M5547" s="3">
        <v>0</v>
      </c>
      <c r="N5547" s="3">
        <v>3</v>
      </c>
      <c r="O5547" s="3">
        <v>2</v>
      </c>
      <c r="P5547" s="3">
        <f t="shared" si="263"/>
        <v>5</v>
      </c>
      <c r="Q5547" s="3">
        <v>217</v>
      </c>
      <c r="R5547" s="3">
        <f t="shared" si="262"/>
        <v>1</v>
      </c>
      <c r="S5547" s="3">
        <v>5</v>
      </c>
      <c r="T5547" s="3">
        <f>IF(AND(H5547&lt;5,S5547&gt;=VLOOKUP(A5547,anni!$A$1:$O$32,6,0)),1,0)</f>
        <v>0</v>
      </c>
    </row>
    <row r="5548" spans="1:20" x14ac:dyDescent="0.3">
      <c r="A5548" s="3">
        <v>1998</v>
      </c>
      <c r="B5548" s="3">
        <v>157</v>
      </c>
      <c r="C5548" s="3" t="s">
        <v>101</v>
      </c>
      <c r="D5548" s="3" t="s">
        <v>104</v>
      </c>
      <c r="E5548" s="3" t="s">
        <v>104</v>
      </c>
      <c r="F5548" s="3">
        <v>3221</v>
      </c>
      <c r="G5548" s="3">
        <f t="shared" si="261"/>
        <v>1998</v>
      </c>
      <c r="H5548" s="4">
        <v>5</v>
      </c>
      <c r="I5548" s="3" t="s">
        <v>36</v>
      </c>
      <c r="J5548" s="3">
        <v>6</v>
      </c>
      <c r="K5548" s="3">
        <v>0</v>
      </c>
      <c r="L5548" s="3">
        <v>2</v>
      </c>
      <c r="M5548" s="3">
        <v>7</v>
      </c>
      <c r="N5548" s="3">
        <v>0</v>
      </c>
      <c r="O5548" s="3">
        <v>0</v>
      </c>
      <c r="P5548" s="3">
        <f t="shared" si="263"/>
        <v>15</v>
      </c>
      <c r="Q5548" s="3">
        <v>101</v>
      </c>
      <c r="R5548" s="3">
        <f t="shared" si="262"/>
        <v>2</v>
      </c>
      <c r="S5548" s="3">
        <v>15</v>
      </c>
      <c r="T5548" s="3">
        <f>IF(AND(H5548&lt;5,S5548&gt;=VLOOKUP(A5548,anni!$A$1:$O$32,6,0)),1,0)</f>
        <v>0</v>
      </c>
    </row>
    <row r="5549" spans="1:20" x14ac:dyDescent="0.3">
      <c r="A5549" s="3">
        <v>1998</v>
      </c>
      <c r="B5549" s="3">
        <v>158</v>
      </c>
      <c r="C5549" s="3" t="s">
        <v>34</v>
      </c>
      <c r="D5549" s="3" t="s">
        <v>88</v>
      </c>
      <c r="E5549" s="3" t="s">
        <v>88</v>
      </c>
      <c r="F5549" s="3">
        <v>3222</v>
      </c>
      <c r="G5549" s="3">
        <f t="shared" si="261"/>
        <v>1998</v>
      </c>
      <c r="H5549" s="4">
        <v>5</v>
      </c>
      <c r="I5549" s="3" t="s">
        <v>36</v>
      </c>
      <c r="J5549" s="3">
        <v>6</v>
      </c>
      <c r="K5549" s="3">
        <v>6</v>
      </c>
      <c r="L5549" s="3">
        <v>6</v>
      </c>
      <c r="M5549" s="3">
        <v>2</v>
      </c>
      <c r="N5549" s="3">
        <v>7</v>
      </c>
      <c r="O5549" s="3">
        <v>5</v>
      </c>
      <c r="P5549" s="3">
        <f t="shared" si="263"/>
        <v>32</v>
      </c>
      <c r="Q5549" s="3">
        <v>12</v>
      </c>
      <c r="R5549" s="3">
        <f t="shared" si="262"/>
        <v>2</v>
      </c>
      <c r="S5549" s="3">
        <v>32</v>
      </c>
      <c r="T5549" s="3">
        <f>IF(AND(H5549&lt;5,S5549&gt;=VLOOKUP(A5549,anni!$A$1:$O$32,6,0)),1,0)</f>
        <v>0</v>
      </c>
    </row>
    <row r="5550" spans="1:20" x14ac:dyDescent="0.3">
      <c r="A5550" s="3">
        <v>1998</v>
      </c>
      <c r="B5550" s="3">
        <v>159</v>
      </c>
      <c r="C5550" s="3" t="s">
        <v>45</v>
      </c>
      <c r="D5550" s="3" t="s">
        <v>144</v>
      </c>
      <c r="E5550" s="3" t="s">
        <v>144</v>
      </c>
      <c r="F5550" s="3">
        <v>3369</v>
      </c>
      <c r="G5550" s="3">
        <f t="shared" si="261"/>
        <v>1998</v>
      </c>
      <c r="H5550" s="4">
        <v>5</v>
      </c>
      <c r="I5550" s="3" t="s">
        <v>36</v>
      </c>
      <c r="J5550" s="3">
        <v>0</v>
      </c>
      <c r="K5550" s="3">
        <v>0</v>
      </c>
      <c r="L5550" s="3">
        <v>0</v>
      </c>
      <c r="M5550" s="3">
        <v>1</v>
      </c>
      <c r="N5550" s="3">
        <v>0</v>
      </c>
      <c r="O5550" s="3">
        <v>0</v>
      </c>
      <c r="P5550" s="3">
        <f t="shared" si="263"/>
        <v>1</v>
      </c>
      <c r="Q5550" s="3">
        <v>246</v>
      </c>
      <c r="R5550" s="3">
        <f t="shared" si="262"/>
        <v>1</v>
      </c>
      <c r="S5550" s="3">
        <v>1</v>
      </c>
      <c r="T5550" s="3">
        <f>IF(AND(H5550&lt;5,S5550&gt;=VLOOKUP(A5550,anni!$A$1:$O$32,6,0)),1,0)</f>
        <v>0</v>
      </c>
    </row>
    <row r="5551" spans="1:20" x14ac:dyDescent="0.3">
      <c r="A5551" s="3">
        <v>1998</v>
      </c>
      <c r="B5551" s="3">
        <v>160</v>
      </c>
      <c r="C5551" s="3" t="s">
        <v>34</v>
      </c>
      <c r="D5551" s="3" t="s">
        <v>94</v>
      </c>
      <c r="E5551" s="3" t="s">
        <v>94</v>
      </c>
      <c r="F5551" s="3">
        <v>3276</v>
      </c>
      <c r="G5551" s="3">
        <f t="shared" si="261"/>
        <v>1998</v>
      </c>
      <c r="H5551" s="4">
        <v>4</v>
      </c>
      <c r="I5551" s="3" t="s">
        <v>36</v>
      </c>
      <c r="J5551" s="3">
        <v>7</v>
      </c>
      <c r="K5551" s="3">
        <v>7</v>
      </c>
      <c r="L5551" s="3">
        <v>7</v>
      </c>
      <c r="M5551" s="3">
        <v>0</v>
      </c>
      <c r="N5551" s="3">
        <v>5</v>
      </c>
      <c r="O5551" s="3">
        <v>2</v>
      </c>
      <c r="P5551" s="3">
        <f t="shared" si="263"/>
        <v>33.6</v>
      </c>
      <c r="Q5551" s="3">
        <v>23</v>
      </c>
      <c r="R5551" s="3">
        <f t="shared" si="262"/>
        <v>3</v>
      </c>
      <c r="S5551" s="3">
        <v>28</v>
      </c>
      <c r="T5551" s="3">
        <f>IF(AND(H5551&lt;5,S5551&gt;=VLOOKUP(A5551,anni!$A$1:$O$32,6,0)),1,0)</f>
        <v>0</v>
      </c>
    </row>
    <row r="5552" spans="1:20" x14ac:dyDescent="0.3">
      <c r="A5552" s="3">
        <v>1998</v>
      </c>
      <c r="B5552" s="3">
        <v>161</v>
      </c>
      <c r="C5552" s="3" t="s">
        <v>34</v>
      </c>
      <c r="D5552" s="3" t="s">
        <v>83</v>
      </c>
      <c r="E5552" s="3" t="s">
        <v>83</v>
      </c>
      <c r="F5552" s="3">
        <v>3370</v>
      </c>
      <c r="G5552" s="3">
        <f t="shared" si="261"/>
        <v>1998</v>
      </c>
      <c r="H5552" s="4">
        <v>5</v>
      </c>
      <c r="I5552" s="3" t="s">
        <v>36</v>
      </c>
      <c r="J5552" s="3">
        <v>7</v>
      </c>
      <c r="K5552" s="3">
        <v>0</v>
      </c>
      <c r="L5552" s="3">
        <v>7</v>
      </c>
      <c r="M5552" s="3">
        <v>7</v>
      </c>
      <c r="N5552" s="3">
        <v>5</v>
      </c>
      <c r="O5552" s="3">
        <v>3</v>
      </c>
      <c r="P5552" s="3">
        <f t="shared" si="263"/>
        <v>29</v>
      </c>
      <c r="Q5552" s="3">
        <v>22</v>
      </c>
      <c r="R5552" s="3">
        <f t="shared" si="262"/>
        <v>1</v>
      </c>
      <c r="S5552" s="3">
        <v>29</v>
      </c>
      <c r="T5552" s="3">
        <f>IF(AND(H5552&lt;5,S5552&gt;=VLOOKUP(A5552,anni!$A$1:$O$32,6,0)),1,0)</f>
        <v>0</v>
      </c>
    </row>
    <row r="5553" spans="1:20" x14ac:dyDescent="0.3">
      <c r="A5553" s="3">
        <v>1998</v>
      </c>
      <c r="B5553" s="3">
        <v>162</v>
      </c>
      <c r="C5553" s="3" t="s">
        <v>34</v>
      </c>
      <c r="D5553" s="3" t="s">
        <v>41</v>
      </c>
      <c r="E5553" s="3" t="s">
        <v>41</v>
      </c>
      <c r="F5553" s="3">
        <v>3371</v>
      </c>
      <c r="G5553" s="3">
        <f t="shared" si="261"/>
        <v>1998</v>
      </c>
      <c r="H5553" s="4">
        <v>5</v>
      </c>
      <c r="I5553" s="3" t="s">
        <v>36</v>
      </c>
      <c r="J5553" s="3">
        <v>7</v>
      </c>
      <c r="K5553" s="3">
        <v>2</v>
      </c>
      <c r="L5553" s="3">
        <v>7</v>
      </c>
      <c r="M5553" s="3">
        <v>1</v>
      </c>
      <c r="N5553" s="3">
        <v>0</v>
      </c>
      <c r="O5553" s="3">
        <v>3</v>
      </c>
      <c r="P5553" s="3">
        <f t="shared" si="263"/>
        <v>20</v>
      </c>
      <c r="Q5553" s="3">
        <v>62</v>
      </c>
      <c r="R5553" s="3">
        <f t="shared" si="262"/>
        <v>1</v>
      </c>
      <c r="S5553" s="3">
        <v>20</v>
      </c>
      <c r="T5553" s="3">
        <f>IF(AND(H5553&lt;5,S5553&gt;=VLOOKUP(A5553,anni!$A$1:$O$32,6,0)),1,0)</f>
        <v>0</v>
      </c>
    </row>
    <row r="5554" spans="1:20" x14ac:dyDescent="0.3">
      <c r="A5554" s="3">
        <v>1998</v>
      </c>
      <c r="B5554" s="3">
        <v>163</v>
      </c>
      <c r="C5554" s="3" t="s">
        <v>50</v>
      </c>
      <c r="D5554" s="3" t="s">
        <v>120</v>
      </c>
      <c r="E5554" s="3" t="s">
        <v>120</v>
      </c>
      <c r="F5554" s="3">
        <v>3519</v>
      </c>
      <c r="G5554" s="3">
        <f t="shared" si="261"/>
        <v>1998</v>
      </c>
      <c r="H5554" s="4">
        <v>3</v>
      </c>
      <c r="I5554" s="3" t="s">
        <v>36</v>
      </c>
      <c r="O5554" s="3" t="s">
        <v>17</v>
      </c>
      <c r="P5554" s="3">
        <f t="shared" si="263"/>
        <v>-1</v>
      </c>
      <c r="Q5554" s="3">
        <v>290</v>
      </c>
      <c r="R5554" s="3">
        <f t="shared" si="262"/>
        <v>1</v>
      </c>
      <c r="S5554" s="3">
        <v>-1</v>
      </c>
      <c r="T5554" s="3">
        <f>IF(AND(H5554&lt;5,S5554&gt;=VLOOKUP(A5554,anni!$A$1:$O$32,6,0)),1,0)</f>
        <v>0</v>
      </c>
    </row>
    <row r="5555" spans="1:20" x14ac:dyDescent="0.3">
      <c r="A5555" s="3">
        <v>1998</v>
      </c>
      <c r="B5555" s="3">
        <v>164</v>
      </c>
      <c r="C5555" s="3" t="s">
        <v>45</v>
      </c>
      <c r="D5555" s="3" t="s">
        <v>68</v>
      </c>
      <c r="E5555" s="3" t="s">
        <v>68</v>
      </c>
      <c r="F5555" s="3">
        <v>3277</v>
      </c>
      <c r="G5555" s="3">
        <f t="shared" si="261"/>
        <v>1998</v>
      </c>
      <c r="H5555" s="4">
        <v>4</v>
      </c>
      <c r="I5555" s="3" t="s">
        <v>36</v>
      </c>
      <c r="J5555" s="3">
        <v>7</v>
      </c>
      <c r="K5555" s="3">
        <v>7</v>
      </c>
      <c r="L5555" s="3">
        <v>7</v>
      </c>
      <c r="M5555" s="3">
        <v>0</v>
      </c>
      <c r="N5555" s="3">
        <v>7</v>
      </c>
      <c r="O5555" s="3">
        <v>5</v>
      </c>
      <c r="P5555" s="3">
        <f t="shared" si="263"/>
        <v>39.6</v>
      </c>
      <c r="Q5555" s="3">
        <v>11</v>
      </c>
      <c r="R5555" s="3">
        <f t="shared" si="262"/>
        <v>3</v>
      </c>
      <c r="S5555" s="3">
        <v>33</v>
      </c>
      <c r="T5555" s="3">
        <f>IF(AND(H5555&lt;5,S5555&gt;=VLOOKUP(A5555,anni!$A$1:$O$32,6,0)),1,0)</f>
        <v>0</v>
      </c>
    </row>
    <row r="5556" spans="1:20" x14ac:dyDescent="0.3">
      <c r="A5556" s="3">
        <v>1998</v>
      </c>
      <c r="B5556" s="3">
        <v>167</v>
      </c>
      <c r="C5556" s="3" t="s">
        <v>86</v>
      </c>
      <c r="D5556" s="3" t="s">
        <v>150</v>
      </c>
      <c r="E5556" s="3" t="s">
        <v>150</v>
      </c>
      <c r="F5556" s="3">
        <v>3471</v>
      </c>
      <c r="G5556" s="3">
        <f t="shared" si="261"/>
        <v>1998</v>
      </c>
      <c r="H5556" s="4">
        <v>4</v>
      </c>
      <c r="I5556" s="3" t="s">
        <v>36</v>
      </c>
      <c r="J5556" s="3">
        <v>5</v>
      </c>
      <c r="K5556" s="3">
        <v>0</v>
      </c>
      <c r="L5556" s="3">
        <v>0</v>
      </c>
      <c r="M5556" s="3">
        <v>0</v>
      </c>
      <c r="N5556" s="3">
        <v>0</v>
      </c>
      <c r="O5556" s="3">
        <v>0</v>
      </c>
      <c r="P5556" s="3">
        <f t="shared" si="263"/>
        <v>6</v>
      </c>
      <c r="Q5556" s="3">
        <v>217</v>
      </c>
      <c r="R5556" s="3">
        <f t="shared" si="262"/>
        <v>1</v>
      </c>
      <c r="S5556" s="3">
        <v>5</v>
      </c>
      <c r="T5556" s="3">
        <f>IF(AND(H5556&lt;5,S5556&gt;=VLOOKUP(A5556,anni!$A$1:$O$32,6,0)),1,0)</f>
        <v>0</v>
      </c>
    </row>
    <row r="5557" spans="1:20" x14ac:dyDescent="0.3">
      <c r="A5557" s="3">
        <v>1998</v>
      </c>
      <c r="B5557" s="3">
        <v>165</v>
      </c>
      <c r="C5557" s="3" t="s">
        <v>34</v>
      </c>
      <c r="D5557" s="3" t="s">
        <v>130</v>
      </c>
      <c r="E5557" s="3" t="s">
        <v>130</v>
      </c>
      <c r="F5557" s="3">
        <v>3520</v>
      </c>
      <c r="G5557" s="3">
        <f t="shared" si="261"/>
        <v>1998</v>
      </c>
      <c r="H5557" s="4">
        <v>3</v>
      </c>
      <c r="I5557" s="3" t="s">
        <v>36</v>
      </c>
      <c r="J5557" s="3">
        <v>7</v>
      </c>
      <c r="K5557" s="3">
        <v>0</v>
      </c>
      <c r="L5557" s="3">
        <v>6</v>
      </c>
      <c r="M5557" s="3">
        <v>0</v>
      </c>
      <c r="N5557" s="3">
        <v>0</v>
      </c>
      <c r="O5557" s="3">
        <v>0</v>
      </c>
      <c r="P5557" s="3">
        <f t="shared" si="263"/>
        <v>18.2</v>
      </c>
      <c r="Q5557" s="3">
        <v>125</v>
      </c>
      <c r="R5557" s="3">
        <f t="shared" si="262"/>
        <v>1</v>
      </c>
      <c r="S5557" s="3">
        <v>13</v>
      </c>
      <c r="T5557" s="3">
        <f>IF(AND(H5557&lt;5,S5557&gt;=VLOOKUP(A5557,anni!$A$1:$O$32,6,0)),1,0)</f>
        <v>0</v>
      </c>
    </row>
    <row r="5558" spans="1:20" x14ac:dyDescent="0.3">
      <c r="A5558" s="3">
        <v>1998</v>
      </c>
      <c r="B5558" s="3">
        <v>166</v>
      </c>
      <c r="C5558" s="3" t="s">
        <v>47</v>
      </c>
      <c r="D5558" s="3" t="s">
        <v>105</v>
      </c>
      <c r="E5558" s="3" t="s">
        <v>105</v>
      </c>
      <c r="F5558" s="3">
        <v>3372</v>
      </c>
      <c r="G5558" s="3">
        <f t="shared" si="261"/>
        <v>1998</v>
      </c>
      <c r="H5558" s="4">
        <v>5</v>
      </c>
      <c r="I5558" s="3" t="s">
        <v>36</v>
      </c>
      <c r="J5558" s="3">
        <v>6</v>
      </c>
      <c r="K5558" s="3">
        <v>0</v>
      </c>
      <c r="L5558" s="3">
        <v>3</v>
      </c>
      <c r="M5558" s="3">
        <v>0</v>
      </c>
      <c r="N5558" s="3">
        <v>0</v>
      </c>
      <c r="O5558" s="3">
        <v>2</v>
      </c>
      <c r="P5558" s="3">
        <f t="shared" si="263"/>
        <v>11</v>
      </c>
      <c r="Q5558" s="3">
        <v>153</v>
      </c>
      <c r="R5558" s="3">
        <f t="shared" si="262"/>
        <v>1</v>
      </c>
      <c r="S5558" s="3">
        <v>11</v>
      </c>
      <c r="T5558" s="3">
        <f>IF(AND(H5558&lt;5,S5558&gt;=VLOOKUP(A5558,anni!$A$1:$O$32,6,0)),1,0)</f>
        <v>0</v>
      </c>
    </row>
    <row r="5559" spans="1:20" x14ac:dyDescent="0.3">
      <c r="A5559" s="3">
        <v>1998</v>
      </c>
      <c r="B5559" s="3">
        <v>168</v>
      </c>
      <c r="C5559" s="3" t="s">
        <v>29</v>
      </c>
      <c r="D5559" s="3" t="s">
        <v>124</v>
      </c>
      <c r="E5559" s="3" t="s">
        <v>124</v>
      </c>
      <c r="F5559" s="3">
        <v>3373</v>
      </c>
      <c r="G5559" s="3">
        <f t="shared" si="261"/>
        <v>1998</v>
      </c>
      <c r="H5559" s="4">
        <v>5</v>
      </c>
      <c r="I5559" s="3" t="s">
        <v>36</v>
      </c>
      <c r="J5559" s="3">
        <v>0</v>
      </c>
      <c r="K5559" s="3">
        <v>0</v>
      </c>
      <c r="L5559" s="3">
        <v>1</v>
      </c>
      <c r="M5559" s="3">
        <v>1</v>
      </c>
      <c r="N5559" s="3">
        <v>0</v>
      </c>
      <c r="O5559" s="3">
        <v>0</v>
      </c>
      <c r="P5559" s="3">
        <f t="shared" si="263"/>
        <v>2</v>
      </c>
      <c r="Q5559" s="3">
        <v>243</v>
      </c>
      <c r="R5559" s="3">
        <f t="shared" si="262"/>
        <v>1</v>
      </c>
      <c r="S5559" s="3">
        <v>2</v>
      </c>
      <c r="T5559" s="3">
        <f>IF(AND(H5559&lt;5,S5559&gt;=VLOOKUP(A5559,anni!$A$1:$O$32,6,0)),1,0)</f>
        <v>0</v>
      </c>
    </row>
    <row r="5560" spans="1:20" x14ac:dyDescent="0.3">
      <c r="A5560" s="3">
        <v>1998</v>
      </c>
      <c r="B5560" s="3">
        <v>169</v>
      </c>
      <c r="C5560" s="3" t="s">
        <v>45</v>
      </c>
      <c r="D5560" s="3" t="s">
        <v>136</v>
      </c>
      <c r="E5560" s="3" t="s">
        <v>136</v>
      </c>
      <c r="F5560" s="3">
        <v>3226</v>
      </c>
      <c r="G5560" s="3">
        <f t="shared" si="261"/>
        <v>1998</v>
      </c>
      <c r="H5560" s="4">
        <v>5</v>
      </c>
      <c r="I5560" s="3" t="s">
        <v>36</v>
      </c>
      <c r="J5560" s="3">
        <v>7</v>
      </c>
      <c r="K5560" s="3">
        <v>7</v>
      </c>
      <c r="L5560" s="3">
        <v>6</v>
      </c>
      <c r="M5560" s="3">
        <v>0</v>
      </c>
      <c r="N5560" s="3">
        <v>0</v>
      </c>
      <c r="O5560" s="3">
        <v>1</v>
      </c>
      <c r="P5560" s="3">
        <f t="shared" si="263"/>
        <v>21</v>
      </c>
      <c r="Q5560" s="3">
        <v>51</v>
      </c>
      <c r="R5560" s="3">
        <f t="shared" si="262"/>
        <v>2</v>
      </c>
      <c r="S5560" s="3">
        <v>21</v>
      </c>
      <c r="T5560" s="3">
        <f>IF(AND(H5560&lt;5,S5560&gt;=VLOOKUP(A5560,anni!$A$1:$O$32,6,0)),1,0)</f>
        <v>0</v>
      </c>
    </row>
    <row r="5561" spans="1:20" x14ac:dyDescent="0.3">
      <c r="A5561" s="3">
        <v>1998</v>
      </c>
      <c r="B5561" s="3">
        <v>170</v>
      </c>
      <c r="C5561" s="3" t="s">
        <v>43</v>
      </c>
      <c r="D5561" s="3" t="s">
        <v>44</v>
      </c>
      <c r="E5561" s="3" t="s">
        <v>44</v>
      </c>
      <c r="F5561" s="3">
        <v>3227</v>
      </c>
      <c r="G5561" s="3">
        <f t="shared" si="261"/>
        <v>1998</v>
      </c>
      <c r="H5561" s="4">
        <v>5</v>
      </c>
      <c r="I5561" s="3" t="s">
        <v>36</v>
      </c>
      <c r="J5561" s="3">
        <v>7</v>
      </c>
      <c r="K5561" s="3">
        <v>0</v>
      </c>
      <c r="L5561" s="3">
        <v>7</v>
      </c>
      <c r="M5561" s="3">
        <v>0</v>
      </c>
      <c r="N5561" s="3">
        <v>0</v>
      </c>
      <c r="O5561" s="3">
        <v>3</v>
      </c>
      <c r="P5561" s="3">
        <f t="shared" si="263"/>
        <v>17</v>
      </c>
      <c r="Q5561" s="3">
        <v>85</v>
      </c>
      <c r="R5561" s="3">
        <f t="shared" si="262"/>
        <v>2</v>
      </c>
      <c r="S5561" s="3">
        <v>17</v>
      </c>
      <c r="T5561" s="3">
        <f>IF(AND(H5561&lt;5,S5561&gt;=VLOOKUP(A5561,anni!$A$1:$O$32,6,0)),1,0)</f>
        <v>0</v>
      </c>
    </row>
    <row r="5562" spans="1:20" x14ac:dyDescent="0.3">
      <c r="A5562" s="3">
        <v>1998</v>
      </c>
      <c r="B5562" s="3">
        <v>171</v>
      </c>
      <c r="C5562" s="3" t="s">
        <v>39</v>
      </c>
      <c r="D5562" s="3" t="s">
        <v>148</v>
      </c>
      <c r="E5562" s="3" t="s">
        <v>148</v>
      </c>
      <c r="F5562" s="3">
        <v>3228</v>
      </c>
      <c r="G5562" s="3">
        <f t="shared" si="261"/>
        <v>1998</v>
      </c>
      <c r="H5562" s="4">
        <v>5</v>
      </c>
      <c r="I5562" s="3" t="s">
        <v>36</v>
      </c>
      <c r="J5562" s="3">
        <v>7</v>
      </c>
      <c r="K5562" s="3">
        <v>7</v>
      </c>
      <c r="L5562" s="3">
        <v>6</v>
      </c>
      <c r="M5562" s="3">
        <v>0</v>
      </c>
      <c r="N5562" s="3">
        <v>1</v>
      </c>
      <c r="O5562" s="3">
        <v>0</v>
      </c>
      <c r="P5562" s="3">
        <f t="shared" si="263"/>
        <v>21</v>
      </c>
      <c r="Q5562" s="3">
        <v>51</v>
      </c>
      <c r="R5562" s="3">
        <f t="shared" si="262"/>
        <v>2</v>
      </c>
      <c r="S5562" s="3">
        <v>21</v>
      </c>
      <c r="T5562" s="3">
        <f>IF(AND(H5562&lt;5,S5562&gt;=VLOOKUP(A5562,anni!$A$1:$O$32,6,0)),1,0)</f>
        <v>0</v>
      </c>
    </row>
    <row r="5563" spans="1:20" x14ac:dyDescent="0.3">
      <c r="A5563" s="3">
        <v>1998</v>
      </c>
      <c r="B5563" s="3">
        <v>172</v>
      </c>
      <c r="C5563" s="3" t="s">
        <v>34</v>
      </c>
      <c r="D5563" s="3" t="s">
        <v>42</v>
      </c>
      <c r="E5563" s="3" t="s">
        <v>42</v>
      </c>
      <c r="F5563" s="3">
        <v>3278</v>
      </c>
      <c r="G5563" s="3">
        <f t="shared" si="261"/>
        <v>1998</v>
      </c>
      <c r="H5563" s="4">
        <v>4</v>
      </c>
      <c r="I5563" s="3" t="s">
        <v>36</v>
      </c>
      <c r="J5563" s="3">
        <v>7</v>
      </c>
      <c r="K5563" s="3">
        <v>0</v>
      </c>
      <c r="L5563" s="3">
        <v>4</v>
      </c>
      <c r="M5563" s="3">
        <v>7</v>
      </c>
      <c r="N5563" s="3">
        <v>0</v>
      </c>
      <c r="O5563" s="3">
        <v>1</v>
      </c>
      <c r="P5563" s="3">
        <f t="shared" si="263"/>
        <v>22.8</v>
      </c>
      <c r="Q5563" s="3">
        <v>70</v>
      </c>
      <c r="R5563" s="3">
        <f t="shared" si="262"/>
        <v>2</v>
      </c>
      <c r="S5563" s="3">
        <v>19</v>
      </c>
      <c r="T5563" s="3">
        <f>IF(AND(H5563&lt;5,S5563&gt;=VLOOKUP(A5563,anni!$A$1:$O$32,6,0)),1,0)</f>
        <v>0</v>
      </c>
    </row>
    <row r="5564" spans="1:20" x14ac:dyDescent="0.3">
      <c r="A5564" s="3">
        <v>1998</v>
      </c>
      <c r="B5564" s="3">
        <v>173</v>
      </c>
      <c r="C5564" s="3" t="s">
        <v>47</v>
      </c>
      <c r="D5564" s="3" t="s">
        <v>121</v>
      </c>
      <c r="E5564" s="3" t="s">
        <v>121</v>
      </c>
      <c r="F5564" s="3">
        <v>3374</v>
      </c>
      <c r="G5564" s="3">
        <f t="shared" si="261"/>
        <v>1998</v>
      </c>
      <c r="H5564" s="4">
        <v>5</v>
      </c>
      <c r="I5564" s="3" t="s">
        <v>36</v>
      </c>
      <c r="J5564" s="3">
        <v>0</v>
      </c>
      <c r="K5564" s="3">
        <v>0</v>
      </c>
      <c r="L5564" s="3">
        <v>7</v>
      </c>
      <c r="M5564" s="3">
        <v>0</v>
      </c>
      <c r="N5564" s="3">
        <v>0</v>
      </c>
      <c r="O5564" s="3">
        <v>0</v>
      </c>
      <c r="P5564" s="3">
        <f t="shared" si="263"/>
        <v>7</v>
      </c>
      <c r="Q5564" s="3">
        <v>184</v>
      </c>
      <c r="R5564" s="3">
        <f t="shared" si="262"/>
        <v>1</v>
      </c>
      <c r="S5564" s="3">
        <v>7</v>
      </c>
      <c r="T5564" s="3">
        <f>IF(AND(H5564&lt;5,S5564&gt;=VLOOKUP(A5564,anni!$A$1:$O$32,6,0)),1,0)</f>
        <v>0</v>
      </c>
    </row>
    <row r="5565" spans="1:20" x14ac:dyDescent="0.3">
      <c r="A5565" s="3">
        <v>1998</v>
      </c>
      <c r="B5565" s="3">
        <v>174</v>
      </c>
      <c r="C5565" s="3" t="s">
        <v>39</v>
      </c>
      <c r="D5565" s="3" t="s">
        <v>111</v>
      </c>
      <c r="E5565" s="3" t="s">
        <v>111</v>
      </c>
      <c r="F5565" s="3">
        <v>3472</v>
      </c>
      <c r="G5565" s="3">
        <f t="shared" si="261"/>
        <v>1998</v>
      </c>
      <c r="H5565" s="4">
        <v>4</v>
      </c>
      <c r="I5565" s="3" t="s">
        <v>36</v>
      </c>
      <c r="J5565" s="3">
        <v>4</v>
      </c>
      <c r="K5565" s="3">
        <v>0</v>
      </c>
      <c r="L5565" s="3">
        <v>0</v>
      </c>
      <c r="M5565" s="3">
        <v>0</v>
      </c>
      <c r="N5565" s="3">
        <v>0</v>
      </c>
      <c r="O5565" s="3">
        <v>0</v>
      </c>
      <c r="P5565" s="3">
        <f t="shared" si="263"/>
        <v>4.8</v>
      </c>
      <c r="Q5565" s="3">
        <v>226</v>
      </c>
      <c r="R5565" s="3">
        <f t="shared" si="262"/>
        <v>2</v>
      </c>
      <c r="S5565" s="3">
        <v>4</v>
      </c>
      <c r="T5565" s="3">
        <f>IF(AND(H5565&lt;5,S5565&gt;=VLOOKUP(A5565,anni!$A$1:$O$32,6,0)),1,0)</f>
        <v>0</v>
      </c>
    </row>
    <row r="5566" spans="1:20" x14ac:dyDescent="0.3">
      <c r="A5566" s="3">
        <v>1998</v>
      </c>
      <c r="B5566" s="3">
        <v>185</v>
      </c>
      <c r="C5566" s="3" t="s">
        <v>32</v>
      </c>
      <c r="D5566" s="3" t="s">
        <v>61</v>
      </c>
      <c r="E5566" s="3" t="s">
        <v>61</v>
      </c>
      <c r="F5566" s="3">
        <v>3375</v>
      </c>
      <c r="G5566" s="3">
        <f t="shared" si="261"/>
        <v>1998</v>
      </c>
      <c r="H5566" s="4">
        <v>5</v>
      </c>
      <c r="I5566" s="3" t="s">
        <v>36</v>
      </c>
      <c r="J5566" s="3">
        <v>7</v>
      </c>
      <c r="K5566" s="3">
        <v>0</v>
      </c>
      <c r="L5566" s="3">
        <v>5</v>
      </c>
      <c r="M5566" s="3">
        <v>0</v>
      </c>
      <c r="N5566" s="3">
        <v>0</v>
      </c>
      <c r="O5566" s="3">
        <v>3</v>
      </c>
      <c r="P5566" s="3">
        <f t="shared" si="263"/>
        <v>15</v>
      </c>
      <c r="Q5566" s="3">
        <v>101</v>
      </c>
      <c r="R5566" s="3">
        <f t="shared" si="262"/>
        <v>1</v>
      </c>
      <c r="S5566" s="3">
        <v>15</v>
      </c>
      <c r="T5566" s="3">
        <f>IF(AND(H5566&lt;5,S5566&gt;=VLOOKUP(A5566,anni!$A$1:$O$32,6,0)),1,0)</f>
        <v>0</v>
      </c>
    </row>
    <row r="5567" spans="1:20" x14ac:dyDescent="0.3">
      <c r="A5567" s="3">
        <v>1998</v>
      </c>
      <c r="B5567" s="3">
        <v>175</v>
      </c>
      <c r="C5567" s="3" t="s">
        <v>45</v>
      </c>
      <c r="D5567" s="3" t="s">
        <v>49</v>
      </c>
      <c r="E5567" s="3" t="s">
        <v>49</v>
      </c>
      <c r="F5567" s="3">
        <v>3521</v>
      </c>
      <c r="G5567" s="3">
        <f t="shared" si="261"/>
        <v>1998</v>
      </c>
      <c r="H5567" s="4">
        <v>3</v>
      </c>
      <c r="I5567" s="3" t="s">
        <v>36</v>
      </c>
      <c r="J5567" s="3">
        <v>6</v>
      </c>
      <c r="K5567" s="3">
        <v>0</v>
      </c>
      <c r="L5567" s="3">
        <v>7</v>
      </c>
      <c r="M5567" s="3">
        <v>0</v>
      </c>
      <c r="N5567" s="3">
        <v>5</v>
      </c>
      <c r="O5567" s="3">
        <v>0</v>
      </c>
      <c r="P5567" s="3">
        <f t="shared" si="263"/>
        <v>25.2</v>
      </c>
      <c r="Q5567" s="3">
        <v>78</v>
      </c>
      <c r="R5567" s="3">
        <f t="shared" si="262"/>
        <v>3</v>
      </c>
      <c r="S5567" s="3">
        <v>18</v>
      </c>
      <c r="T5567" s="3">
        <f>IF(AND(H5567&lt;5,S5567&gt;=VLOOKUP(A5567,anni!$A$1:$O$32,6,0)),1,0)</f>
        <v>0</v>
      </c>
    </row>
    <row r="5568" spans="1:20" x14ac:dyDescent="0.3">
      <c r="A5568" s="3">
        <v>1998</v>
      </c>
      <c r="B5568" s="3">
        <v>176</v>
      </c>
      <c r="C5568" s="3" t="s">
        <v>45</v>
      </c>
      <c r="D5568" s="3" t="s">
        <v>46</v>
      </c>
      <c r="E5568" s="3" t="s">
        <v>46</v>
      </c>
      <c r="F5568" s="3">
        <v>3537</v>
      </c>
      <c r="G5568" s="3">
        <f t="shared" si="261"/>
        <v>1998</v>
      </c>
      <c r="H5568" s="4">
        <v>2</v>
      </c>
      <c r="I5568" s="3" t="s">
        <v>31</v>
      </c>
      <c r="J5568" s="3">
        <v>7</v>
      </c>
      <c r="K5568" s="3">
        <v>0</v>
      </c>
      <c r="L5568" s="3">
        <v>0</v>
      </c>
      <c r="M5568" s="3">
        <v>0</v>
      </c>
      <c r="N5568" s="3">
        <v>5</v>
      </c>
      <c r="O5568" s="3">
        <v>3</v>
      </c>
      <c r="P5568" s="3">
        <f t="shared" si="263"/>
        <v>24</v>
      </c>
      <c r="Q5568" s="3">
        <v>101</v>
      </c>
      <c r="R5568" s="3">
        <f t="shared" si="262"/>
        <v>4</v>
      </c>
      <c r="S5568" s="3">
        <v>15</v>
      </c>
      <c r="T5568" s="3">
        <f>IF(AND(H5568&lt;5,S5568&gt;=VLOOKUP(A5568,anni!$A$1:$O$32,6,0)),1,0)</f>
        <v>0</v>
      </c>
    </row>
    <row r="5569" spans="1:20" x14ac:dyDescent="0.3">
      <c r="A5569" s="3">
        <v>1998</v>
      </c>
      <c r="B5569" s="3">
        <v>177</v>
      </c>
      <c r="C5569" s="3" t="s">
        <v>47</v>
      </c>
      <c r="D5569" s="3" t="s">
        <v>100</v>
      </c>
      <c r="E5569" s="3" t="s">
        <v>100</v>
      </c>
      <c r="F5569" s="3">
        <v>3376</v>
      </c>
      <c r="G5569" s="3">
        <f t="shared" si="261"/>
        <v>1998</v>
      </c>
      <c r="H5569" s="4">
        <v>5</v>
      </c>
      <c r="I5569" s="3" t="s">
        <v>36</v>
      </c>
      <c r="J5569" s="3">
        <v>5</v>
      </c>
      <c r="K5569" s="3">
        <v>0</v>
      </c>
      <c r="L5569" s="3">
        <v>2</v>
      </c>
      <c r="M5569" s="3">
        <v>7</v>
      </c>
      <c r="N5569" s="3">
        <v>0</v>
      </c>
      <c r="O5569" s="3">
        <v>0</v>
      </c>
      <c r="P5569" s="3">
        <f t="shared" si="263"/>
        <v>14</v>
      </c>
      <c r="Q5569" s="3">
        <v>112</v>
      </c>
      <c r="R5569" s="3">
        <f t="shared" si="262"/>
        <v>1</v>
      </c>
      <c r="S5569" s="3">
        <v>14</v>
      </c>
      <c r="T5569" s="3">
        <f>IF(AND(H5569&lt;5,S5569&gt;=VLOOKUP(A5569,anni!$A$1:$O$32,6,0)),1,0)</f>
        <v>0</v>
      </c>
    </row>
    <row r="5570" spans="1:20" x14ac:dyDescent="0.3">
      <c r="A5570" s="3">
        <v>1998</v>
      </c>
      <c r="B5570" s="3">
        <v>178</v>
      </c>
      <c r="C5570" s="3" t="s">
        <v>34</v>
      </c>
      <c r="D5570" s="3" t="s">
        <v>130</v>
      </c>
      <c r="E5570" s="3" t="s">
        <v>130</v>
      </c>
      <c r="F5570" s="3">
        <v>3300</v>
      </c>
      <c r="G5570" s="3">
        <f t="shared" ref="G5570:G5633" si="264">A5570</f>
        <v>1998</v>
      </c>
      <c r="H5570" s="4">
        <v>3</v>
      </c>
      <c r="I5570" s="3" t="s">
        <v>36</v>
      </c>
      <c r="J5570" s="3">
        <v>0</v>
      </c>
      <c r="K5570" s="3">
        <v>0</v>
      </c>
      <c r="L5570" s="3">
        <v>7</v>
      </c>
      <c r="M5570" s="3">
        <v>2</v>
      </c>
      <c r="N5570" s="3">
        <v>0</v>
      </c>
      <c r="O5570" s="3">
        <v>0</v>
      </c>
      <c r="P5570" s="3">
        <f t="shared" si="263"/>
        <v>12.6</v>
      </c>
      <c r="Q5570" s="3">
        <v>171</v>
      </c>
      <c r="R5570" s="3">
        <f t="shared" si="262"/>
        <v>4</v>
      </c>
      <c r="S5570" s="3">
        <v>9</v>
      </c>
      <c r="T5570" s="3">
        <f>IF(AND(H5570&lt;5,S5570&gt;=VLOOKUP(A5570,anni!$A$1:$O$32,6,0)),1,0)</f>
        <v>0</v>
      </c>
    </row>
    <row r="5571" spans="1:20" x14ac:dyDescent="0.3">
      <c r="A5571" s="3">
        <v>1998</v>
      </c>
      <c r="B5571" s="3">
        <v>179</v>
      </c>
      <c r="C5571" s="3" t="s">
        <v>69</v>
      </c>
      <c r="D5571" s="3" t="s">
        <v>89</v>
      </c>
      <c r="E5571" s="3" t="s">
        <v>89</v>
      </c>
      <c r="F5571" s="3">
        <v>3377</v>
      </c>
      <c r="G5571" s="3">
        <f t="shared" si="264"/>
        <v>1998</v>
      </c>
      <c r="H5571" s="4">
        <v>5</v>
      </c>
      <c r="I5571" s="3" t="s">
        <v>36</v>
      </c>
      <c r="J5571" s="3">
        <v>7</v>
      </c>
      <c r="K5571" s="3">
        <v>0</v>
      </c>
      <c r="L5571" s="3">
        <v>4</v>
      </c>
      <c r="M5571" s="3">
        <v>0</v>
      </c>
      <c r="N5571" s="3">
        <v>0</v>
      </c>
      <c r="O5571" s="3">
        <v>1</v>
      </c>
      <c r="P5571" s="3">
        <f t="shared" si="263"/>
        <v>12</v>
      </c>
      <c r="Q5571" s="3">
        <v>140</v>
      </c>
      <c r="R5571" s="3">
        <f t="shared" si="262"/>
        <v>1</v>
      </c>
      <c r="S5571" s="3">
        <v>12</v>
      </c>
      <c r="T5571" s="3">
        <f>IF(AND(H5571&lt;5,S5571&gt;=VLOOKUP(A5571,anni!$A$1:$O$32,6,0)),1,0)</f>
        <v>0</v>
      </c>
    </row>
    <row r="5572" spans="1:20" x14ac:dyDescent="0.3">
      <c r="A5572" s="3">
        <v>1998</v>
      </c>
      <c r="B5572" s="3">
        <v>180</v>
      </c>
      <c r="C5572" s="3" t="s">
        <v>39</v>
      </c>
      <c r="D5572" s="3" t="s">
        <v>40</v>
      </c>
      <c r="E5572" s="3" t="s">
        <v>40</v>
      </c>
      <c r="F5572" s="3">
        <v>3473</v>
      </c>
      <c r="G5572" s="3">
        <f t="shared" si="264"/>
        <v>1998</v>
      </c>
      <c r="H5572" s="4">
        <v>4</v>
      </c>
      <c r="I5572" s="3" t="s">
        <v>36</v>
      </c>
      <c r="J5572" s="3">
        <v>0</v>
      </c>
      <c r="K5572" s="3">
        <v>0</v>
      </c>
      <c r="L5572" s="3">
        <v>7</v>
      </c>
      <c r="M5572" s="3">
        <v>0</v>
      </c>
      <c r="N5572" s="3">
        <v>6</v>
      </c>
      <c r="O5572" s="3">
        <v>0</v>
      </c>
      <c r="P5572" s="3">
        <f t="shared" si="263"/>
        <v>15.6</v>
      </c>
      <c r="Q5572" s="3">
        <v>125</v>
      </c>
      <c r="R5572" s="3">
        <f t="shared" si="262"/>
        <v>2</v>
      </c>
      <c r="S5572" s="3">
        <v>13</v>
      </c>
      <c r="T5572" s="3">
        <f>IF(AND(H5572&lt;5,S5572&gt;=VLOOKUP(A5572,anni!$A$1:$O$32,6,0)),1,0)</f>
        <v>0</v>
      </c>
    </row>
    <row r="5573" spans="1:20" x14ac:dyDescent="0.3">
      <c r="A5573" s="3">
        <v>1998</v>
      </c>
      <c r="B5573" s="3">
        <v>181</v>
      </c>
      <c r="C5573" s="3" t="s">
        <v>56</v>
      </c>
      <c r="D5573" s="3" t="s">
        <v>93</v>
      </c>
      <c r="E5573" s="3" t="s">
        <v>93</v>
      </c>
      <c r="F5573" s="3">
        <v>3522</v>
      </c>
      <c r="G5573" s="3">
        <f t="shared" si="264"/>
        <v>1998</v>
      </c>
      <c r="H5573" s="4">
        <v>3</v>
      </c>
      <c r="I5573" s="3" t="s">
        <v>36</v>
      </c>
      <c r="J5573" s="3">
        <v>6</v>
      </c>
      <c r="K5573" s="3">
        <v>0</v>
      </c>
      <c r="L5573" s="3">
        <v>7</v>
      </c>
      <c r="M5573" s="3">
        <v>7</v>
      </c>
      <c r="N5573" s="3">
        <v>7</v>
      </c>
      <c r="O5573" s="3">
        <v>3</v>
      </c>
      <c r="P5573" s="3">
        <f t="shared" si="263"/>
        <v>42</v>
      </c>
      <c r="Q5573" s="3">
        <v>15</v>
      </c>
      <c r="R5573" s="3">
        <f t="shared" si="262"/>
        <v>3</v>
      </c>
      <c r="S5573" s="3">
        <v>30</v>
      </c>
      <c r="T5573" s="3">
        <f>IF(AND(H5573&lt;5,S5573&gt;=VLOOKUP(A5573,anni!$A$1:$O$32,6,0)),1,0)</f>
        <v>0</v>
      </c>
    </row>
    <row r="5574" spans="1:20" x14ac:dyDescent="0.3">
      <c r="A5574" s="3">
        <v>1998</v>
      </c>
      <c r="B5574" s="3">
        <v>182</v>
      </c>
      <c r="C5574" s="3" t="s">
        <v>50</v>
      </c>
      <c r="D5574" s="3" t="s">
        <v>51</v>
      </c>
      <c r="E5574" s="3" t="s">
        <v>51</v>
      </c>
      <c r="F5574" s="3">
        <v>3279</v>
      </c>
      <c r="G5574" s="3">
        <f t="shared" si="264"/>
        <v>1998</v>
      </c>
      <c r="H5574" s="4">
        <v>4</v>
      </c>
      <c r="I5574" s="3" t="s">
        <v>36</v>
      </c>
      <c r="O5574" s="3" t="s">
        <v>17</v>
      </c>
      <c r="P5574" s="3">
        <f t="shared" si="263"/>
        <v>-1</v>
      </c>
      <c r="Q5574" s="3">
        <v>290</v>
      </c>
      <c r="R5574" s="3">
        <f t="shared" si="262"/>
        <v>3</v>
      </c>
      <c r="S5574" s="3">
        <v>-1</v>
      </c>
      <c r="T5574" s="3">
        <f>IF(AND(H5574&lt;5,S5574&gt;=VLOOKUP(A5574,anni!$A$1:$O$32,6,0)),1,0)</f>
        <v>0</v>
      </c>
    </row>
    <row r="5575" spans="1:20" x14ac:dyDescent="0.3">
      <c r="A5575" s="3">
        <v>1998</v>
      </c>
      <c r="B5575" s="3">
        <v>183</v>
      </c>
      <c r="C5575" s="3" t="s">
        <v>69</v>
      </c>
      <c r="D5575" s="3" t="s">
        <v>72</v>
      </c>
      <c r="E5575" s="3" t="s">
        <v>72</v>
      </c>
      <c r="F5575" s="3">
        <v>3474</v>
      </c>
      <c r="G5575" s="3">
        <f t="shared" si="264"/>
        <v>1998</v>
      </c>
      <c r="H5575" s="4">
        <v>4</v>
      </c>
      <c r="I5575" s="3" t="s">
        <v>36</v>
      </c>
      <c r="J5575" s="3">
        <v>5</v>
      </c>
      <c r="K5575" s="3">
        <v>0</v>
      </c>
      <c r="L5575" s="3">
        <v>7</v>
      </c>
      <c r="M5575" s="3">
        <v>1</v>
      </c>
      <c r="N5575" s="3">
        <v>5</v>
      </c>
      <c r="O5575" s="3">
        <v>1</v>
      </c>
      <c r="P5575" s="3">
        <f t="shared" si="263"/>
        <v>22.8</v>
      </c>
      <c r="Q5575" s="3">
        <v>70</v>
      </c>
      <c r="R5575" s="3">
        <f t="shared" si="262"/>
        <v>1</v>
      </c>
      <c r="S5575" s="3">
        <v>19</v>
      </c>
      <c r="T5575" s="3">
        <f>IF(AND(H5575&lt;5,S5575&gt;=VLOOKUP(A5575,anni!$A$1:$O$32,6,0)),1,0)</f>
        <v>0</v>
      </c>
    </row>
    <row r="5576" spans="1:20" x14ac:dyDescent="0.3">
      <c r="A5576" s="3">
        <v>1998</v>
      </c>
      <c r="B5576" s="3">
        <v>184</v>
      </c>
      <c r="C5576" s="3" t="s">
        <v>45</v>
      </c>
      <c r="D5576" s="3" t="s">
        <v>144</v>
      </c>
      <c r="E5576" s="3" t="s">
        <v>144</v>
      </c>
      <c r="F5576" s="3">
        <v>3229</v>
      </c>
      <c r="G5576" s="3">
        <f t="shared" si="264"/>
        <v>1998</v>
      </c>
      <c r="H5576" s="4">
        <v>5</v>
      </c>
      <c r="I5576" s="3" t="s">
        <v>36</v>
      </c>
      <c r="J5576" s="3">
        <v>7</v>
      </c>
      <c r="K5576" s="3">
        <v>7</v>
      </c>
      <c r="L5576" s="3">
        <v>7</v>
      </c>
      <c r="M5576" s="3">
        <v>0</v>
      </c>
      <c r="N5576" s="3">
        <v>0</v>
      </c>
      <c r="O5576" s="3">
        <v>0</v>
      </c>
      <c r="P5576" s="3">
        <f t="shared" si="263"/>
        <v>21</v>
      </c>
      <c r="Q5576" s="3">
        <v>51</v>
      </c>
      <c r="R5576" s="3">
        <f t="shared" si="262"/>
        <v>2</v>
      </c>
      <c r="S5576" s="3">
        <v>21</v>
      </c>
      <c r="T5576" s="3">
        <f>IF(AND(H5576&lt;5,S5576&gt;=VLOOKUP(A5576,anni!$A$1:$O$32,6,0)),1,0)</f>
        <v>0</v>
      </c>
    </row>
    <row r="5577" spans="1:20" x14ac:dyDescent="0.3">
      <c r="A5577" s="3">
        <v>1998</v>
      </c>
      <c r="B5577" s="3">
        <v>186</v>
      </c>
      <c r="C5577" s="3" t="s">
        <v>47</v>
      </c>
      <c r="D5577" s="3" t="s">
        <v>77</v>
      </c>
      <c r="E5577" s="3" t="s">
        <v>77</v>
      </c>
      <c r="F5577" s="3">
        <v>3475</v>
      </c>
      <c r="G5577" s="3">
        <f t="shared" si="264"/>
        <v>1998</v>
      </c>
      <c r="H5577" s="4">
        <v>4</v>
      </c>
      <c r="I5577" s="3" t="s">
        <v>36</v>
      </c>
      <c r="J5577" s="3">
        <v>5</v>
      </c>
      <c r="K5577" s="3">
        <v>0</v>
      </c>
      <c r="L5577" s="3">
        <v>1</v>
      </c>
      <c r="M5577" s="3">
        <v>0</v>
      </c>
      <c r="N5577" s="3">
        <v>0</v>
      </c>
      <c r="O5577" s="3">
        <v>0</v>
      </c>
      <c r="P5577" s="3">
        <f t="shared" si="263"/>
        <v>7.1999999999999993</v>
      </c>
      <c r="Q5577" s="3">
        <v>202</v>
      </c>
      <c r="R5577" s="3">
        <f t="shared" si="262"/>
        <v>1</v>
      </c>
      <c r="S5577" s="3">
        <v>6</v>
      </c>
      <c r="T5577" s="3">
        <f>IF(AND(H5577&lt;5,S5577&gt;=VLOOKUP(A5577,anni!$A$1:$O$32,6,0)),1,0)</f>
        <v>0</v>
      </c>
    </row>
    <row r="5578" spans="1:20" x14ac:dyDescent="0.3">
      <c r="A5578" s="3">
        <v>1998</v>
      </c>
      <c r="B5578" s="3">
        <v>187</v>
      </c>
      <c r="C5578" s="3" t="s">
        <v>47</v>
      </c>
      <c r="D5578" s="3" t="s">
        <v>77</v>
      </c>
      <c r="E5578" s="3" t="s">
        <v>77</v>
      </c>
      <c r="F5578" s="3">
        <v>3523</v>
      </c>
      <c r="G5578" s="3">
        <f t="shared" si="264"/>
        <v>1998</v>
      </c>
      <c r="H5578" s="4">
        <v>3</v>
      </c>
      <c r="I5578" s="3" t="s">
        <v>36</v>
      </c>
      <c r="J5578" s="3">
        <v>6</v>
      </c>
      <c r="K5578" s="3">
        <v>0</v>
      </c>
      <c r="L5578" s="3">
        <v>3</v>
      </c>
      <c r="M5578" s="3">
        <v>2</v>
      </c>
      <c r="N5578" s="3">
        <v>0</v>
      </c>
      <c r="O5578" s="3">
        <v>1</v>
      </c>
      <c r="P5578" s="3">
        <f t="shared" si="263"/>
        <v>16.799999999999997</v>
      </c>
      <c r="Q5578" s="3">
        <v>140</v>
      </c>
      <c r="R5578" s="3">
        <f t="shared" si="262"/>
        <v>1</v>
      </c>
      <c r="S5578" s="3">
        <v>12</v>
      </c>
      <c r="T5578" s="3">
        <f>IF(AND(H5578&lt;5,S5578&gt;=VLOOKUP(A5578,anni!$A$1:$O$32,6,0)),1,0)</f>
        <v>0</v>
      </c>
    </row>
    <row r="5579" spans="1:20" x14ac:dyDescent="0.3">
      <c r="A5579" s="3">
        <v>1998</v>
      </c>
      <c r="B5579" s="3">
        <v>188</v>
      </c>
      <c r="C5579" s="3" t="s">
        <v>29</v>
      </c>
      <c r="D5579" s="3" t="s">
        <v>82</v>
      </c>
      <c r="E5579" s="3" t="s">
        <v>82</v>
      </c>
      <c r="F5579" s="3">
        <v>3524</v>
      </c>
      <c r="G5579" s="3">
        <f t="shared" si="264"/>
        <v>1998</v>
      </c>
      <c r="H5579" s="4">
        <v>3</v>
      </c>
      <c r="I5579" s="3" t="s">
        <v>36</v>
      </c>
      <c r="J5579" s="3">
        <v>0</v>
      </c>
      <c r="K5579" s="3">
        <v>0</v>
      </c>
      <c r="L5579" s="3">
        <v>0</v>
      </c>
      <c r="M5579" s="3">
        <v>1</v>
      </c>
      <c r="N5579" s="3">
        <v>0</v>
      </c>
      <c r="O5579" s="3">
        <v>0</v>
      </c>
      <c r="P5579" s="3">
        <f t="shared" si="263"/>
        <v>1.4</v>
      </c>
      <c r="Q5579" s="3">
        <v>246</v>
      </c>
      <c r="R5579" s="3">
        <f t="shared" si="262"/>
        <v>2</v>
      </c>
      <c r="S5579" s="3">
        <v>1</v>
      </c>
      <c r="T5579" s="3">
        <f>IF(AND(H5579&lt;5,S5579&gt;=VLOOKUP(A5579,anni!$A$1:$O$32,6,0)),1,0)</f>
        <v>0</v>
      </c>
    </row>
    <row r="5580" spans="1:20" x14ac:dyDescent="0.3">
      <c r="A5580" s="3">
        <v>1998</v>
      </c>
      <c r="B5580" s="3">
        <v>189</v>
      </c>
      <c r="C5580" s="3" t="s">
        <v>32</v>
      </c>
      <c r="D5580" s="3" t="s">
        <v>143</v>
      </c>
      <c r="E5580" s="3" t="s">
        <v>143</v>
      </c>
      <c r="F5580" s="3">
        <v>3301</v>
      </c>
      <c r="G5580" s="3">
        <f t="shared" si="264"/>
        <v>1998</v>
      </c>
      <c r="H5580" s="4">
        <v>3</v>
      </c>
      <c r="I5580" s="3" t="s">
        <v>36</v>
      </c>
      <c r="J5580" s="3">
        <v>0</v>
      </c>
      <c r="K5580" s="3">
        <v>0</v>
      </c>
      <c r="L5580" s="3">
        <v>3</v>
      </c>
      <c r="M5580" s="3">
        <v>7</v>
      </c>
      <c r="N5580" s="3">
        <v>0</v>
      </c>
      <c r="O5580" s="3">
        <v>0</v>
      </c>
      <c r="P5580" s="3">
        <f t="shared" si="263"/>
        <v>14</v>
      </c>
      <c r="Q5580" s="3">
        <v>160</v>
      </c>
      <c r="R5580" s="3">
        <f t="shared" si="262"/>
        <v>4</v>
      </c>
      <c r="S5580" s="3">
        <v>10</v>
      </c>
      <c r="T5580" s="3">
        <f>IF(AND(H5580&lt;5,S5580&gt;=VLOOKUP(A5580,anni!$A$1:$O$32,6,0)),1,0)</f>
        <v>0</v>
      </c>
    </row>
    <row r="5581" spans="1:20" x14ac:dyDescent="0.3">
      <c r="A5581" s="3">
        <v>1998</v>
      </c>
      <c r="B5581" s="3">
        <v>190</v>
      </c>
      <c r="C5581" s="3" t="s">
        <v>106</v>
      </c>
      <c r="D5581" s="3" t="s">
        <v>107</v>
      </c>
      <c r="E5581" s="3" t="s">
        <v>107</v>
      </c>
      <c r="F5581" s="3">
        <v>3378</v>
      </c>
      <c r="G5581" s="3">
        <f t="shared" si="264"/>
        <v>1998</v>
      </c>
      <c r="H5581" s="4">
        <v>5</v>
      </c>
      <c r="I5581" s="3" t="s">
        <v>36</v>
      </c>
      <c r="J5581" s="3">
        <v>5</v>
      </c>
      <c r="K5581" s="3">
        <v>0</v>
      </c>
      <c r="L5581" s="3">
        <v>2</v>
      </c>
      <c r="M5581" s="3">
        <v>0</v>
      </c>
      <c r="N5581" s="3">
        <v>0</v>
      </c>
      <c r="O5581" s="3">
        <v>0</v>
      </c>
      <c r="P5581" s="3">
        <f t="shared" si="263"/>
        <v>7</v>
      </c>
      <c r="Q5581" s="3">
        <v>184</v>
      </c>
      <c r="R5581" s="3">
        <f t="shared" si="262"/>
        <v>1</v>
      </c>
      <c r="S5581" s="3">
        <v>7</v>
      </c>
      <c r="T5581" s="3">
        <f>IF(AND(H5581&lt;5,S5581&gt;=VLOOKUP(A5581,anni!$A$1:$O$32,6,0)),1,0)</f>
        <v>0</v>
      </c>
    </row>
    <row r="5582" spans="1:20" x14ac:dyDescent="0.3">
      <c r="A5582" s="3">
        <v>1998</v>
      </c>
      <c r="B5582" s="3">
        <v>191</v>
      </c>
      <c r="C5582" s="3" t="s">
        <v>34</v>
      </c>
      <c r="D5582" s="3" t="s">
        <v>97</v>
      </c>
      <c r="E5582" s="3" t="s">
        <v>97</v>
      </c>
      <c r="F5582" s="3">
        <v>3379</v>
      </c>
      <c r="G5582" s="3">
        <f t="shared" si="264"/>
        <v>1998</v>
      </c>
      <c r="H5582" s="4">
        <v>5</v>
      </c>
      <c r="I5582" s="3" t="s">
        <v>36</v>
      </c>
      <c r="J5582" s="3">
        <v>0</v>
      </c>
      <c r="K5582" s="3">
        <v>0</v>
      </c>
      <c r="L5582" s="3">
        <v>0</v>
      </c>
      <c r="M5582" s="3">
        <v>3</v>
      </c>
      <c r="N5582" s="3">
        <v>0</v>
      </c>
      <c r="O5582" s="3">
        <v>0</v>
      </c>
      <c r="P5582" s="3">
        <f t="shared" si="263"/>
        <v>3</v>
      </c>
      <c r="Q5582" s="3">
        <v>236</v>
      </c>
      <c r="R5582" s="3">
        <f t="shared" si="262"/>
        <v>1</v>
      </c>
      <c r="S5582" s="3">
        <v>3</v>
      </c>
      <c r="T5582" s="3">
        <f>IF(AND(H5582&lt;5,S5582&gt;=VLOOKUP(A5582,anni!$A$1:$O$32,6,0)),1,0)</f>
        <v>0</v>
      </c>
    </row>
    <row r="5583" spans="1:20" x14ac:dyDescent="0.3">
      <c r="A5583" s="3">
        <v>1998</v>
      </c>
      <c r="B5583" s="3">
        <v>192</v>
      </c>
      <c r="C5583" s="3" t="s">
        <v>53</v>
      </c>
      <c r="D5583" s="3" t="s">
        <v>113</v>
      </c>
      <c r="E5583" s="3" t="s">
        <v>113</v>
      </c>
      <c r="F5583" s="3">
        <v>3231</v>
      </c>
      <c r="G5583" s="3">
        <f t="shared" si="264"/>
        <v>1998</v>
      </c>
      <c r="H5583" s="4">
        <v>5</v>
      </c>
      <c r="I5583" s="3" t="s">
        <v>36</v>
      </c>
      <c r="J5583" s="3">
        <v>7</v>
      </c>
      <c r="K5583" s="3">
        <v>7</v>
      </c>
      <c r="L5583" s="3">
        <v>7</v>
      </c>
      <c r="M5583" s="3">
        <v>7</v>
      </c>
      <c r="N5583" s="3">
        <v>7</v>
      </c>
      <c r="O5583" s="3">
        <v>3</v>
      </c>
      <c r="P5583" s="3">
        <f t="shared" si="263"/>
        <v>38</v>
      </c>
      <c r="Q5583" s="3">
        <v>6</v>
      </c>
      <c r="R5583" s="3">
        <f t="shared" si="262"/>
        <v>2</v>
      </c>
      <c r="S5583" s="3">
        <v>38</v>
      </c>
      <c r="T5583" s="3">
        <f>IF(AND(H5583&lt;5,S5583&gt;=VLOOKUP(A5583,anni!$A$1:$O$32,6,0)),1,0)</f>
        <v>0</v>
      </c>
    </row>
    <row r="5584" spans="1:20" x14ac:dyDescent="0.3">
      <c r="A5584" s="3">
        <v>1998</v>
      </c>
      <c r="B5584" s="3">
        <v>193</v>
      </c>
      <c r="C5584" s="3" t="s">
        <v>47</v>
      </c>
      <c r="D5584" s="3" t="s">
        <v>100</v>
      </c>
      <c r="E5584" s="3" t="s">
        <v>100</v>
      </c>
      <c r="F5584" s="3">
        <v>3476</v>
      </c>
      <c r="G5584" s="3">
        <f t="shared" si="264"/>
        <v>1998</v>
      </c>
      <c r="H5584" s="4">
        <v>4</v>
      </c>
      <c r="I5584" s="3" t="s">
        <v>36</v>
      </c>
      <c r="J5584" s="3">
        <v>2</v>
      </c>
      <c r="K5584" s="3">
        <v>0</v>
      </c>
      <c r="L5584" s="3">
        <v>6</v>
      </c>
      <c r="M5584" s="3">
        <v>7</v>
      </c>
      <c r="N5584" s="3">
        <v>0</v>
      </c>
      <c r="O5584" s="3">
        <v>1</v>
      </c>
      <c r="P5584" s="3">
        <f t="shared" si="263"/>
        <v>19.2</v>
      </c>
      <c r="Q5584" s="3">
        <v>96</v>
      </c>
      <c r="R5584" s="3">
        <f t="shared" si="262"/>
        <v>1</v>
      </c>
      <c r="S5584" s="3">
        <v>16</v>
      </c>
      <c r="T5584" s="3">
        <f>IF(AND(H5584&lt;5,S5584&gt;=VLOOKUP(A5584,anni!$A$1:$O$32,6,0)),1,0)</f>
        <v>0</v>
      </c>
    </row>
    <row r="5585" spans="1:20" x14ac:dyDescent="0.3">
      <c r="A5585" s="3">
        <v>1998</v>
      </c>
      <c r="B5585" s="3">
        <v>194</v>
      </c>
      <c r="C5585" s="3" t="s">
        <v>101</v>
      </c>
      <c r="D5585" s="3" t="s">
        <v>117</v>
      </c>
      <c r="E5585" s="3" t="s">
        <v>117</v>
      </c>
      <c r="F5585" s="3">
        <v>3380</v>
      </c>
      <c r="G5585" s="3">
        <f t="shared" si="264"/>
        <v>1998</v>
      </c>
      <c r="H5585" s="4">
        <v>5</v>
      </c>
      <c r="I5585" s="3" t="s">
        <v>36</v>
      </c>
      <c r="O5585" s="3" t="s">
        <v>17</v>
      </c>
      <c r="P5585" s="3">
        <f t="shared" si="263"/>
        <v>-1</v>
      </c>
      <c r="Q5585" s="3">
        <v>290</v>
      </c>
      <c r="R5585" s="3">
        <f t="shared" si="262"/>
        <v>1</v>
      </c>
      <c r="S5585" s="3">
        <v>-1</v>
      </c>
      <c r="T5585" s="3">
        <f>IF(AND(H5585&lt;5,S5585&gt;=VLOOKUP(A5585,anni!$A$1:$O$32,6,0)),1,0)</f>
        <v>0</v>
      </c>
    </row>
    <row r="5586" spans="1:20" x14ac:dyDescent="0.3">
      <c r="A5586" s="3">
        <v>1998</v>
      </c>
      <c r="B5586" s="3">
        <v>195</v>
      </c>
      <c r="C5586" s="3" t="s">
        <v>69</v>
      </c>
      <c r="D5586" s="3" t="s">
        <v>147</v>
      </c>
      <c r="E5586" s="3" t="s">
        <v>147</v>
      </c>
      <c r="F5586" s="3">
        <v>3381</v>
      </c>
      <c r="G5586" s="3">
        <f t="shared" si="264"/>
        <v>1998</v>
      </c>
      <c r="H5586" s="4">
        <v>5</v>
      </c>
      <c r="I5586" s="3" t="s">
        <v>36</v>
      </c>
      <c r="J5586" s="3">
        <v>0</v>
      </c>
      <c r="K5586" s="3">
        <v>0</v>
      </c>
      <c r="L5586" s="3">
        <v>7</v>
      </c>
      <c r="M5586" s="3">
        <v>1</v>
      </c>
      <c r="N5586" s="3">
        <v>2</v>
      </c>
      <c r="O5586" s="3">
        <v>0</v>
      </c>
      <c r="P5586" s="3">
        <f t="shared" si="263"/>
        <v>10</v>
      </c>
      <c r="Q5586" s="3">
        <v>160</v>
      </c>
      <c r="R5586" s="3">
        <f t="shared" si="262"/>
        <v>1</v>
      </c>
      <c r="S5586" s="3">
        <v>10</v>
      </c>
      <c r="T5586" s="3">
        <f>IF(AND(H5586&lt;5,S5586&gt;=VLOOKUP(A5586,anni!$A$1:$O$32,6,0)),1,0)</f>
        <v>0</v>
      </c>
    </row>
    <row r="5587" spans="1:20" x14ac:dyDescent="0.3">
      <c r="A5587" s="3">
        <v>1998</v>
      </c>
      <c r="B5587" s="3">
        <v>196</v>
      </c>
      <c r="C5587" s="3" t="s">
        <v>47</v>
      </c>
      <c r="D5587" s="3" t="s">
        <v>118</v>
      </c>
      <c r="E5587" s="3" t="s">
        <v>118</v>
      </c>
      <c r="F5587" s="3">
        <v>3477</v>
      </c>
      <c r="G5587" s="3">
        <f t="shared" si="264"/>
        <v>1998</v>
      </c>
      <c r="H5587" s="4">
        <v>4</v>
      </c>
      <c r="I5587" s="3" t="s">
        <v>36</v>
      </c>
      <c r="J5587" s="3">
        <v>6</v>
      </c>
      <c r="K5587" s="3">
        <v>0</v>
      </c>
      <c r="L5587" s="3">
        <v>0</v>
      </c>
      <c r="M5587" s="3">
        <v>1</v>
      </c>
      <c r="N5587" s="3">
        <v>0</v>
      </c>
      <c r="O5587" s="3">
        <v>0</v>
      </c>
      <c r="P5587" s="3">
        <f t="shared" si="263"/>
        <v>8.4</v>
      </c>
      <c r="Q5587" s="3">
        <v>184</v>
      </c>
      <c r="R5587" s="3">
        <f t="shared" si="262"/>
        <v>2</v>
      </c>
      <c r="S5587" s="3">
        <v>7</v>
      </c>
      <c r="T5587" s="3">
        <f>IF(AND(H5587&lt;5,S5587&gt;=VLOOKUP(A5587,anni!$A$1:$O$32,6,0)),1,0)</f>
        <v>0</v>
      </c>
    </row>
    <row r="5588" spans="1:20" x14ac:dyDescent="0.3">
      <c r="A5588" s="3">
        <v>1998</v>
      </c>
      <c r="B5588" s="3">
        <v>197</v>
      </c>
      <c r="C5588" s="3" t="s">
        <v>59</v>
      </c>
      <c r="D5588" s="3" t="s">
        <v>128</v>
      </c>
      <c r="E5588" s="3" t="s">
        <v>128</v>
      </c>
      <c r="F5588" s="3">
        <v>3382</v>
      </c>
      <c r="G5588" s="3">
        <f t="shared" si="264"/>
        <v>1998</v>
      </c>
      <c r="H5588" s="4">
        <v>5</v>
      </c>
      <c r="I5588" s="3" t="s">
        <v>36</v>
      </c>
      <c r="J5588" s="3">
        <v>6</v>
      </c>
      <c r="K5588" s="3">
        <v>0</v>
      </c>
      <c r="L5588" s="3">
        <v>0</v>
      </c>
      <c r="M5588" s="3">
        <v>0</v>
      </c>
      <c r="N5588" s="3">
        <v>6</v>
      </c>
      <c r="O5588" s="3">
        <v>0</v>
      </c>
      <c r="P5588" s="3">
        <f t="shared" si="263"/>
        <v>12</v>
      </c>
      <c r="Q5588" s="3">
        <v>140</v>
      </c>
      <c r="R5588" s="3">
        <f t="shared" si="262"/>
        <v>1</v>
      </c>
      <c r="S5588" s="3">
        <v>12</v>
      </c>
      <c r="T5588" s="3">
        <f>IF(AND(H5588&lt;5,S5588&gt;=VLOOKUP(A5588,anni!$A$1:$O$32,6,0)),1,0)</f>
        <v>0</v>
      </c>
    </row>
    <row r="5589" spans="1:20" x14ac:dyDescent="0.3">
      <c r="A5589" s="3">
        <v>1998</v>
      </c>
      <c r="B5589" s="3">
        <v>198</v>
      </c>
      <c r="C5589" s="3" t="s">
        <v>56</v>
      </c>
      <c r="D5589" s="3" t="s">
        <v>126</v>
      </c>
      <c r="E5589" s="3" t="s">
        <v>126</v>
      </c>
      <c r="F5589" s="3">
        <v>3383</v>
      </c>
      <c r="G5589" s="3">
        <f t="shared" si="264"/>
        <v>1998</v>
      </c>
      <c r="H5589" s="4">
        <v>5</v>
      </c>
      <c r="I5589" s="3" t="s">
        <v>36</v>
      </c>
      <c r="J5589" s="3">
        <v>0</v>
      </c>
      <c r="K5589" s="3">
        <v>0</v>
      </c>
      <c r="L5589" s="3">
        <v>4</v>
      </c>
      <c r="M5589" s="3">
        <v>0</v>
      </c>
      <c r="N5589" s="3">
        <v>0</v>
      </c>
      <c r="O5589" s="3">
        <v>0</v>
      </c>
      <c r="P5589" s="3">
        <f t="shared" si="263"/>
        <v>4</v>
      </c>
      <c r="Q5589" s="3">
        <v>226</v>
      </c>
      <c r="R5589" s="3">
        <f t="shared" si="262"/>
        <v>1</v>
      </c>
      <c r="S5589" s="3">
        <v>4</v>
      </c>
      <c r="T5589" s="3">
        <f>IF(AND(H5589&lt;5,S5589&gt;=VLOOKUP(A5589,anni!$A$1:$O$32,6,0)),1,0)</f>
        <v>0</v>
      </c>
    </row>
    <row r="5590" spans="1:20" x14ac:dyDescent="0.3">
      <c r="A5590" s="3">
        <v>1998</v>
      </c>
      <c r="B5590" s="3">
        <v>199</v>
      </c>
      <c r="C5590" s="3" t="s">
        <v>47</v>
      </c>
      <c r="D5590" s="3" t="s">
        <v>108</v>
      </c>
      <c r="E5590" s="3" t="s">
        <v>108</v>
      </c>
      <c r="F5590" s="3">
        <v>3384</v>
      </c>
      <c r="G5590" s="3">
        <f t="shared" si="264"/>
        <v>1998</v>
      </c>
      <c r="H5590" s="4">
        <v>5</v>
      </c>
      <c r="I5590" s="3" t="s">
        <v>36</v>
      </c>
      <c r="J5590" s="3">
        <v>0</v>
      </c>
      <c r="K5590" s="3">
        <v>3</v>
      </c>
      <c r="L5590" s="3">
        <v>0</v>
      </c>
      <c r="M5590" s="3">
        <v>5</v>
      </c>
      <c r="N5590" s="3">
        <v>0</v>
      </c>
      <c r="O5590" s="3">
        <v>2</v>
      </c>
      <c r="P5590" s="3">
        <f t="shared" si="263"/>
        <v>10</v>
      </c>
      <c r="Q5590" s="3">
        <v>160</v>
      </c>
      <c r="R5590" s="3">
        <f t="shared" si="262"/>
        <v>1</v>
      </c>
      <c r="S5590" s="3">
        <v>10</v>
      </c>
      <c r="T5590" s="3">
        <f>IF(AND(H5590&lt;5,S5590&gt;=VLOOKUP(A5590,anni!$A$1:$O$32,6,0)),1,0)</f>
        <v>0</v>
      </c>
    </row>
    <row r="5591" spans="1:20" x14ac:dyDescent="0.3">
      <c r="A5591" s="3">
        <v>1998</v>
      </c>
      <c r="B5591" s="3">
        <v>200</v>
      </c>
      <c r="C5591" s="3" t="s">
        <v>86</v>
      </c>
      <c r="D5591" s="3" t="s">
        <v>131</v>
      </c>
      <c r="E5591" s="3" t="s">
        <v>131</v>
      </c>
      <c r="F5591" s="3">
        <v>3478</v>
      </c>
      <c r="G5591" s="3">
        <f t="shared" si="264"/>
        <v>1998</v>
      </c>
      <c r="H5591" s="4">
        <v>4</v>
      </c>
      <c r="I5591" s="3" t="s">
        <v>36</v>
      </c>
      <c r="J5591" s="3">
        <v>4</v>
      </c>
      <c r="K5591" s="3">
        <v>0</v>
      </c>
      <c r="L5591" s="3">
        <v>7</v>
      </c>
      <c r="M5591" s="3">
        <v>2</v>
      </c>
      <c r="N5591" s="3">
        <v>0</v>
      </c>
      <c r="O5591" s="3">
        <v>0</v>
      </c>
      <c r="P5591" s="3">
        <f t="shared" si="263"/>
        <v>15.6</v>
      </c>
      <c r="Q5591" s="3">
        <v>125</v>
      </c>
      <c r="R5591" s="3">
        <f t="shared" si="262"/>
        <v>2</v>
      </c>
      <c r="S5591" s="3">
        <v>13</v>
      </c>
      <c r="T5591" s="3">
        <f>IF(AND(H5591&lt;5,S5591&gt;=VLOOKUP(A5591,anni!$A$1:$O$32,6,0)),1,0)</f>
        <v>0</v>
      </c>
    </row>
    <row r="5592" spans="1:20" x14ac:dyDescent="0.3">
      <c r="A5592" s="3">
        <v>1998</v>
      </c>
      <c r="B5592" s="3">
        <v>201</v>
      </c>
      <c r="C5592" s="3" t="s">
        <v>45</v>
      </c>
      <c r="D5592" s="3" t="s">
        <v>136</v>
      </c>
      <c r="E5592" s="3" t="s">
        <v>136</v>
      </c>
      <c r="F5592" s="3">
        <v>3385</v>
      </c>
      <c r="G5592" s="3">
        <f t="shared" si="264"/>
        <v>1998</v>
      </c>
      <c r="H5592" s="4">
        <v>5</v>
      </c>
      <c r="I5592" s="3" t="s">
        <v>36</v>
      </c>
      <c r="J5592" s="3">
        <v>5</v>
      </c>
      <c r="K5592" s="3">
        <v>0</v>
      </c>
      <c r="L5592" s="3">
        <v>0</v>
      </c>
      <c r="M5592" s="3">
        <v>7</v>
      </c>
      <c r="N5592" s="3">
        <v>0</v>
      </c>
      <c r="O5592" s="3">
        <v>0</v>
      </c>
      <c r="P5592" s="3">
        <f t="shared" si="263"/>
        <v>12</v>
      </c>
      <c r="Q5592" s="3">
        <v>140</v>
      </c>
      <c r="R5592" s="3">
        <f t="shared" si="262"/>
        <v>1</v>
      </c>
      <c r="S5592" s="3">
        <v>12</v>
      </c>
      <c r="T5592" s="3">
        <f>IF(AND(H5592&lt;5,S5592&gt;=VLOOKUP(A5592,anni!$A$1:$O$32,6,0)),1,0)</f>
        <v>0</v>
      </c>
    </row>
    <row r="5593" spans="1:20" x14ac:dyDescent="0.3">
      <c r="A5593" s="3">
        <v>1998</v>
      </c>
      <c r="B5593" s="3">
        <v>202</v>
      </c>
      <c r="C5593" s="3" t="s">
        <v>29</v>
      </c>
      <c r="D5593" s="3" t="s">
        <v>75</v>
      </c>
      <c r="E5593" s="3" t="s">
        <v>75</v>
      </c>
      <c r="F5593" s="3">
        <v>3525</v>
      </c>
      <c r="G5593" s="3">
        <f t="shared" si="264"/>
        <v>1998</v>
      </c>
      <c r="H5593" s="4">
        <v>3</v>
      </c>
      <c r="I5593" s="3" t="s">
        <v>36</v>
      </c>
      <c r="J5593" s="3">
        <v>0</v>
      </c>
      <c r="K5593" s="3">
        <v>0</v>
      </c>
      <c r="L5593" s="3">
        <v>2</v>
      </c>
      <c r="M5593" s="3">
        <v>2</v>
      </c>
      <c r="N5593" s="3">
        <v>0</v>
      </c>
      <c r="O5593" s="3">
        <v>0</v>
      </c>
      <c r="P5593" s="3">
        <f t="shared" si="263"/>
        <v>5.6</v>
      </c>
      <c r="Q5593" s="3">
        <v>226</v>
      </c>
      <c r="R5593" s="3">
        <f t="shared" si="262"/>
        <v>1</v>
      </c>
      <c r="S5593" s="3">
        <v>4</v>
      </c>
      <c r="T5593" s="3">
        <f>IF(AND(H5593&lt;5,S5593&gt;=VLOOKUP(A5593,anni!$A$1:$O$32,6,0)),1,0)</f>
        <v>0</v>
      </c>
    </row>
    <row r="5594" spans="1:20" x14ac:dyDescent="0.3">
      <c r="A5594" s="3">
        <v>1998</v>
      </c>
      <c r="B5594" s="3">
        <v>203</v>
      </c>
      <c r="C5594" s="3" t="s">
        <v>50</v>
      </c>
      <c r="D5594" s="3" t="s">
        <v>120</v>
      </c>
      <c r="E5594" s="3" t="s">
        <v>120</v>
      </c>
      <c r="F5594" s="3">
        <v>3526</v>
      </c>
      <c r="G5594" s="3">
        <f t="shared" si="264"/>
        <v>1998</v>
      </c>
      <c r="H5594" s="4">
        <v>3</v>
      </c>
      <c r="I5594" s="3" t="s">
        <v>36</v>
      </c>
      <c r="O5594" s="3" t="s">
        <v>17</v>
      </c>
      <c r="P5594" s="3">
        <f t="shared" si="263"/>
        <v>-1</v>
      </c>
      <c r="Q5594" s="3">
        <v>290</v>
      </c>
      <c r="R5594" s="3">
        <f t="shared" si="262"/>
        <v>1</v>
      </c>
      <c r="S5594" s="3">
        <v>-1</v>
      </c>
      <c r="T5594" s="3">
        <f>IF(AND(H5594&lt;5,S5594&gt;=VLOOKUP(A5594,anni!$A$1:$O$32,6,0)),1,0)</f>
        <v>0</v>
      </c>
    </row>
    <row r="5595" spans="1:20" x14ac:dyDescent="0.3">
      <c r="A5595" s="3">
        <v>1998</v>
      </c>
      <c r="B5595" s="3">
        <v>204</v>
      </c>
      <c r="C5595" s="3" t="s">
        <v>69</v>
      </c>
      <c r="D5595" s="3" t="s">
        <v>147</v>
      </c>
      <c r="E5595" s="3" t="s">
        <v>147</v>
      </c>
      <c r="F5595" s="3">
        <v>3386</v>
      </c>
      <c r="G5595" s="3">
        <f t="shared" si="264"/>
        <v>1998</v>
      </c>
      <c r="H5595" s="4">
        <v>5</v>
      </c>
      <c r="I5595" s="3" t="s">
        <v>36</v>
      </c>
      <c r="J5595" s="3">
        <v>0</v>
      </c>
      <c r="K5595" s="3">
        <v>7</v>
      </c>
      <c r="L5595" s="3">
        <v>7</v>
      </c>
      <c r="M5595" s="3">
        <v>7</v>
      </c>
      <c r="N5595" s="3">
        <v>0</v>
      </c>
      <c r="O5595" s="3">
        <v>2</v>
      </c>
      <c r="P5595" s="3">
        <f t="shared" si="263"/>
        <v>23</v>
      </c>
      <c r="Q5595" s="3">
        <v>35</v>
      </c>
      <c r="R5595" s="3">
        <f t="shared" si="262"/>
        <v>1</v>
      </c>
      <c r="S5595" s="3">
        <v>23</v>
      </c>
      <c r="T5595" s="3">
        <f>IF(AND(H5595&lt;5,S5595&gt;=VLOOKUP(A5595,anni!$A$1:$O$32,6,0)),1,0)</f>
        <v>0</v>
      </c>
    </row>
    <row r="5596" spans="1:20" x14ac:dyDescent="0.3">
      <c r="A5596" s="3">
        <v>1998</v>
      </c>
      <c r="B5596" s="3">
        <v>205</v>
      </c>
      <c r="C5596" s="3" t="s">
        <v>39</v>
      </c>
      <c r="D5596" s="3" t="s">
        <v>40</v>
      </c>
      <c r="E5596" s="3" t="s">
        <v>40</v>
      </c>
      <c r="F5596" s="3">
        <v>3233</v>
      </c>
      <c r="G5596" s="3">
        <f t="shared" si="264"/>
        <v>1998</v>
      </c>
      <c r="H5596" s="4">
        <v>5</v>
      </c>
      <c r="I5596" s="3" t="s">
        <v>36</v>
      </c>
      <c r="J5596" s="3">
        <v>0</v>
      </c>
      <c r="K5596" s="3">
        <v>7</v>
      </c>
      <c r="L5596" s="3">
        <v>0</v>
      </c>
      <c r="M5596" s="3">
        <v>7</v>
      </c>
      <c r="N5596" s="3">
        <v>0</v>
      </c>
      <c r="O5596" s="3">
        <v>3</v>
      </c>
      <c r="P5596" s="3">
        <f t="shared" si="263"/>
        <v>17</v>
      </c>
      <c r="Q5596" s="3">
        <v>85</v>
      </c>
      <c r="R5596" s="3">
        <f t="shared" si="262"/>
        <v>2</v>
      </c>
      <c r="S5596" s="3">
        <v>17</v>
      </c>
      <c r="T5596" s="3">
        <f>IF(AND(H5596&lt;5,S5596&gt;=VLOOKUP(A5596,anni!$A$1:$O$32,6,0)),1,0)</f>
        <v>0</v>
      </c>
    </row>
    <row r="5597" spans="1:20" x14ac:dyDescent="0.3">
      <c r="A5597" s="3">
        <v>1998</v>
      </c>
      <c r="B5597" s="3">
        <v>206</v>
      </c>
      <c r="C5597" s="3" t="s">
        <v>47</v>
      </c>
      <c r="D5597" s="3" t="s">
        <v>118</v>
      </c>
      <c r="E5597" s="3" t="s">
        <v>118</v>
      </c>
      <c r="F5597" s="3">
        <v>3479</v>
      </c>
      <c r="G5597" s="3">
        <f t="shared" si="264"/>
        <v>1998</v>
      </c>
      <c r="H5597" s="4">
        <v>4</v>
      </c>
      <c r="I5597" s="3" t="s">
        <v>36</v>
      </c>
      <c r="J5597" s="3">
        <v>7</v>
      </c>
      <c r="K5597" s="3">
        <v>0</v>
      </c>
      <c r="L5597" s="3">
        <v>6</v>
      </c>
      <c r="M5597" s="3">
        <v>0</v>
      </c>
      <c r="N5597" s="3">
        <v>0</v>
      </c>
      <c r="O5597" s="3">
        <v>3</v>
      </c>
      <c r="P5597" s="3">
        <f t="shared" si="263"/>
        <v>19.2</v>
      </c>
      <c r="Q5597" s="3">
        <v>96</v>
      </c>
      <c r="R5597" s="3">
        <f t="shared" si="262"/>
        <v>1</v>
      </c>
      <c r="S5597" s="3">
        <v>16</v>
      </c>
      <c r="T5597" s="3">
        <f>IF(AND(H5597&lt;5,S5597&gt;=VLOOKUP(A5597,anni!$A$1:$O$32,6,0)),1,0)</f>
        <v>0</v>
      </c>
    </row>
    <row r="5598" spans="1:20" x14ac:dyDescent="0.3">
      <c r="A5598" s="3">
        <v>1998</v>
      </c>
      <c r="B5598" s="3">
        <v>207</v>
      </c>
      <c r="C5598" s="3" t="s">
        <v>69</v>
      </c>
      <c r="D5598" s="3" t="s">
        <v>72</v>
      </c>
      <c r="E5598" s="3" t="s">
        <v>72</v>
      </c>
      <c r="F5598" s="3">
        <v>3387</v>
      </c>
      <c r="G5598" s="3">
        <f t="shared" si="264"/>
        <v>1998</v>
      </c>
      <c r="H5598" s="4">
        <v>5</v>
      </c>
      <c r="I5598" s="3" t="s">
        <v>36</v>
      </c>
      <c r="J5598" s="3">
        <v>0</v>
      </c>
      <c r="K5598" s="3">
        <v>2</v>
      </c>
      <c r="L5598" s="3">
        <v>0</v>
      </c>
      <c r="M5598" s="3">
        <v>1</v>
      </c>
      <c r="N5598" s="3">
        <v>6</v>
      </c>
      <c r="O5598" s="3">
        <v>0</v>
      </c>
      <c r="P5598" s="3">
        <f t="shared" si="263"/>
        <v>9</v>
      </c>
      <c r="Q5598" s="3">
        <v>171</v>
      </c>
      <c r="R5598" s="3">
        <f t="shared" si="262"/>
        <v>1</v>
      </c>
      <c r="S5598" s="3">
        <v>9</v>
      </c>
      <c r="T5598" s="3">
        <f>IF(AND(H5598&lt;5,S5598&gt;=VLOOKUP(A5598,anni!$A$1:$O$32,6,0)),1,0)</f>
        <v>0</v>
      </c>
    </row>
    <row r="5599" spans="1:20" x14ac:dyDescent="0.3">
      <c r="A5599" s="3">
        <v>1998</v>
      </c>
      <c r="B5599" s="3">
        <v>208</v>
      </c>
      <c r="C5599" s="3" t="s">
        <v>47</v>
      </c>
      <c r="D5599" s="3" t="s">
        <v>108</v>
      </c>
      <c r="E5599" s="3" t="s">
        <v>108</v>
      </c>
      <c r="F5599" s="3">
        <v>3281</v>
      </c>
      <c r="G5599" s="3">
        <f t="shared" si="264"/>
        <v>1998</v>
      </c>
      <c r="H5599" s="4">
        <v>4</v>
      </c>
      <c r="I5599" s="3" t="s">
        <v>36</v>
      </c>
      <c r="J5599" s="3">
        <v>0</v>
      </c>
      <c r="K5599" s="3">
        <v>0</v>
      </c>
      <c r="L5599" s="3">
        <v>6</v>
      </c>
      <c r="M5599" s="3">
        <v>7</v>
      </c>
      <c r="N5599" s="3">
        <v>0</v>
      </c>
      <c r="O5599" s="3">
        <v>0</v>
      </c>
      <c r="P5599" s="3">
        <f t="shared" si="263"/>
        <v>15.6</v>
      </c>
      <c r="Q5599" s="3">
        <v>125</v>
      </c>
      <c r="R5599" s="3">
        <f t="shared" si="262"/>
        <v>3</v>
      </c>
      <c r="S5599" s="3">
        <v>13</v>
      </c>
      <c r="T5599" s="3">
        <f>IF(AND(H5599&lt;5,S5599&gt;=VLOOKUP(A5599,anni!$A$1:$O$32,6,0)),1,0)</f>
        <v>0</v>
      </c>
    </row>
    <row r="5600" spans="1:20" x14ac:dyDescent="0.3">
      <c r="A5600" s="3">
        <v>1998</v>
      </c>
      <c r="B5600" s="3">
        <v>209</v>
      </c>
      <c r="C5600" s="3" t="s">
        <v>69</v>
      </c>
      <c r="D5600" s="3" t="s">
        <v>137</v>
      </c>
      <c r="E5600" s="3" t="s">
        <v>137</v>
      </c>
      <c r="F5600" s="3">
        <v>3527</v>
      </c>
      <c r="G5600" s="3">
        <f t="shared" si="264"/>
        <v>1998</v>
      </c>
      <c r="H5600" s="4">
        <v>3</v>
      </c>
      <c r="I5600" s="3" t="s">
        <v>36</v>
      </c>
      <c r="J5600" s="3">
        <v>0</v>
      </c>
      <c r="K5600" s="3">
        <v>0</v>
      </c>
      <c r="L5600" s="3">
        <v>0</v>
      </c>
      <c r="M5600" s="3">
        <v>0</v>
      </c>
      <c r="N5600" s="3">
        <v>0</v>
      </c>
      <c r="O5600" s="3">
        <v>0</v>
      </c>
      <c r="P5600" s="3">
        <f t="shared" si="263"/>
        <v>0</v>
      </c>
      <c r="Q5600" s="3">
        <v>266</v>
      </c>
      <c r="R5600" s="3">
        <f t="shared" si="262"/>
        <v>2</v>
      </c>
      <c r="S5600" s="3">
        <v>0</v>
      </c>
      <c r="T5600" s="3">
        <f>IF(AND(H5600&lt;5,S5600&gt;=VLOOKUP(A5600,anni!$A$1:$O$32,6,0)),1,0)</f>
        <v>0</v>
      </c>
    </row>
    <row r="5601" spans="1:20" x14ac:dyDescent="0.3">
      <c r="A5601" s="3">
        <v>1998</v>
      </c>
      <c r="B5601" s="3">
        <v>210</v>
      </c>
      <c r="C5601" s="3" t="s">
        <v>45</v>
      </c>
      <c r="D5601" s="3" t="s">
        <v>74</v>
      </c>
      <c r="E5601" s="3" t="s">
        <v>74</v>
      </c>
      <c r="F5601" s="3">
        <v>3234</v>
      </c>
      <c r="G5601" s="3">
        <f t="shared" si="264"/>
        <v>1998</v>
      </c>
      <c r="H5601" s="4">
        <v>5</v>
      </c>
      <c r="I5601" s="3" t="s">
        <v>36</v>
      </c>
      <c r="J5601" s="3">
        <v>7</v>
      </c>
      <c r="K5601" s="3">
        <v>0</v>
      </c>
      <c r="L5601" s="3">
        <v>7</v>
      </c>
      <c r="M5601" s="3">
        <v>1</v>
      </c>
      <c r="N5601" s="3">
        <v>6</v>
      </c>
      <c r="O5601" s="3">
        <v>2</v>
      </c>
      <c r="P5601" s="3">
        <f t="shared" si="263"/>
        <v>23</v>
      </c>
      <c r="Q5601" s="3">
        <v>35</v>
      </c>
      <c r="R5601" s="3">
        <f t="shared" ref="R5601:R5664" si="265">COUNTIF($F$609:$F$5991,F5601)</f>
        <v>2</v>
      </c>
      <c r="S5601" s="3">
        <v>23</v>
      </c>
      <c r="T5601" s="3">
        <f>IF(AND(H5601&lt;5,S5601&gt;=VLOOKUP(A5601,anni!$A$1:$O$32,6,0)),1,0)</f>
        <v>0</v>
      </c>
    </row>
    <row r="5602" spans="1:20" x14ac:dyDescent="0.3">
      <c r="A5602" s="3">
        <v>1998</v>
      </c>
      <c r="B5602" s="3">
        <v>211</v>
      </c>
      <c r="C5602" s="3" t="s">
        <v>56</v>
      </c>
      <c r="D5602" s="3" t="s">
        <v>71</v>
      </c>
      <c r="E5602" s="3" t="s">
        <v>71</v>
      </c>
      <c r="F5602" s="3">
        <v>3235</v>
      </c>
      <c r="G5602" s="3">
        <f t="shared" si="264"/>
        <v>1998</v>
      </c>
      <c r="H5602" s="4">
        <v>5</v>
      </c>
      <c r="I5602" s="3" t="s">
        <v>36</v>
      </c>
      <c r="J5602" s="3">
        <v>7</v>
      </c>
      <c r="K5602" s="3">
        <v>1</v>
      </c>
      <c r="L5602" s="3">
        <v>3</v>
      </c>
      <c r="M5602" s="3">
        <v>0</v>
      </c>
      <c r="N5602" s="3">
        <v>6</v>
      </c>
      <c r="O5602" s="3">
        <v>3</v>
      </c>
      <c r="P5602" s="3">
        <f t="shared" si="263"/>
        <v>20</v>
      </c>
      <c r="Q5602" s="3">
        <v>62</v>
      </c>
      <c r="R5602" s="3">
        <f t="shared" si="265"/>
        <v>2</v>
      </c>
      <c r="S5602" s="3">
        <v>20</v>
      </c>
      <c r="T5602" s="3">
        <f>IF(AND(H5602&lt;5,S5602&gt;=VLOOKUP(A5602,anni!$A$1:$O$32,6,0)),1,0)</f>
        <v>0</v>
      </c>
    </row>
    <row r="5603" spans="1:20" x14ac:dyDescent="0.3">
      <c r="A5603" s="3">
        <v>1998</v>
      </c>
      <c r="B5603" s="3">
        <v>212</v>
      </c>
      <c r="C5603" s="3" t="s">
        <v>32</v>
      </c>
      <c r="D5603" s="3" t="s">
        <v>95</v>
      </c>
      <c r="E5603" s="3" t="s">
        <v>95</v>
      </c>
      <c r="F5603" s="3">
        <v>3388</v>
      </c>
      <c r="G5603" s="3">
        <f t="shared" si="264"/>
        <v>1998</v>
      </c>
      <c r="H5603" s="4">
        <v>5</v>
      </c>
      <c r="I5603" s="3" t="s">
        <v>36</v>
      </c>
      <c r="J5603" s="3">
        <v>0</v>
      </c>
      <c r="K5603" s="3">
        <v>5</v>
      </c>
      <c r="L5603" s="3">
        <v>0</v>
      </c>
      <c r="M5603" s="3">
        <v>0</v>
      </c>
      <c r="N5603" s="3">
        <v>0</v>
      </c>
      <c r="O5603" s="3">
        <v>0</v>
      </c>
      <c r="P5603" s="3">
        <f t="shared" ref="P5603:P5666" si="266">IF(T5603=0,IF(S5603=-1,-1,S5603*HLOOKUP(H5603,$U$1:$Y$2,2,0)),0)</f>
        <v>5</v>
      </c>
      <c r="Q5603" s="3">
        <v>217</v>
      </c>
      <c r="R5603" s="3">
        <f t="shared" si="265"/>
        <v>1</v>
      </c>
      <c r="S5603" s="3">
        <v>5</v>
      </c>
      <c r="T5603" s="3">
        <f>IF(AND(H5603&lt;5,S5603&gt;=VLOOKUP(A5603,anni!$A$1:$O$32,6,0)),1,0)</f>
        <v>0</v>
      </c>
    </row>
    <row r="5604" spans="1:20" x14ac:dyDescent="0.3">
      <c r="A5604" s="3">
        <v>1998</v>
      </c>
      <c r="B5604" s="3">
        <v>213</v>
      </c>
      <c r="C5604" s="3" t="s">
        <v>37</v>
      </c>
      <c r="D5604" s="3" t="s">
        <v>38</v>
      </c>
      <c r="E5604" s="3" t="s">
        <v>38</v>
      </c>
      <c r="F5604" s="3">
        <v>3236</v>
      </c>
      <c r="G5604" s="3">
        <f t="shared" si="264"/>
        <v>1998</v>
      </c>
      <c r="H5604" s="4">
        <v>5</v>
      </c>
      <c r="I5604" s="3" t="s">
        <v>36</v>
      </c>
      <c r="J5604" s="3">
        <v>7</v>
      </c>
      <c r="K5604" s="3">
        <v>7</v>
      </c>
      <c r="L5604" s="3">
        <v>7</v>
      </c>
      <c r="M5604" s="3">
        <v>7</v>
      </c>
      <c r="N5604" s="3">
        <v>7</v>
      </c>
      <c r="O5604" s="3">
        <v>3</v>
      </c>
      <c r="P5604" s="3">
        <f t="shared" si="266"/>
        <v>38</v>
      </c>
      <c r="Q5604" s="3">
        <v>6</v>
      </c>
      <c r="R5604" s="3">
        <f t="shared" si="265"/>
        <v>2</v>
      </c>
      <c r="S5604" s="3">
        <v>38</v>
      </c>
      <c r="T5604" s="3">
        <f>IF(AND(H5604&lt;5,S5604&gt;=VLOOKUP(A5604,anni!$A$1:$O$32,6,0)),1,0)</f>
        <v>0</v>
      </c>
    </row>
    <row r="5605" spans="1:20" x14ac:dyDescent="0.3">
      <c r="A5605" s="3">
        <v>1998</v>
      </c>
      <c r="B5605" s="3">
        <v>214</v>
      </c>
      <c r="C5605" s="3" t="s">
        <v>37</v>
      </c>
      <c r="D5605" s="3" t="s">
        <v>55</v>
      </c>
      <c r="E5605" s="3" t="s">
        <v>55</v>
      </c>
      <c r="F5605" s="3">
        <v>3480</v>
      </c>
      <c r="G5605" s="3">
        <f t="shared" si="264"/>
        <v>1998</v>
      </c>
      <c r="H5605" s="4">
        <v>4</v>
      </c>
      <c r="I5605" s="3" t="s">
        <v>36</v>
      </c>
      <c r="J5605" s="3">
        <v>6</v>
      </c>
      <c r="K5605" s="3">
        <v>0</v>
      </c>
      <c r="L5605" s="3">
        <v>0</v>
      </c>
      <c r="M5605" s="3">
        <v>0</v>
      </c>
      <c r="N5605" s="3">
        <v>0</v>
      </c>
      <c r="O5605" s="3">
        <v>1</v>
      </c>
      <c r="P5605" s="3">
        <f t="shared" si="266"/>
        <v>8.4</v>
      </c>
      <c r="Q5605" s="3">
        <v>184</v>
      </c>
      <c r="R5605" s="3">
        <f t="shared" si="265"/>
        <v>2</v>
      </c>
      <c r="S5605" s="3">
        <v>7</v>
      </c>
      <c r="T5605" s="3">
        <f>IF(AND(H5605&lt;5,S5605&gt;=VLOOKUP(A5605,anni!$A$1:$O$32,6,0)),1,0)</f>
        <v>0</v>
      </c>
    </row>
    <row r="5606" spans="1:20" x14ac:dyDescent="0.3">
      <c r="A5606" s="3">
        <v>1998</v>
      </c>
      <c r="B5606" s="3">
        <v>215</v>
      </c>
      <c r="C5606" s="3" t="s">
        <v>37</v>
      </c>
      <c r="D5606" s="3" t="s">
        <v>38</v>
      </c>
      <c r="E5606" s="3" t="s">
        <v>38</v>
      </c>
      <c r="F5606" s="3">
        <v>3389</v>
      </c>
      <c r="G5606" s="3">
        <f t="shared" si="264"/>
        <v>1998</v>
      </c>
      <c r="H5606" s="4">
        <v>5</v>
      </c>
      <c r="I5606" s="3" t="s">
        <v>36</v>
      </c>
      <c r="J5606" s="3">
        <v>0</v>
      </c>
      <c r="K5606" s="3">
        <v>0</v>
      </c>
      <c r="L5606" s="3">
        <v>1</v>
      </c>
      <c r="M5606" s="3">
        <v>7</v>
      </c>
      <c r="N5606" s="3">
        <v>0</v>
      </c>
      <c r="O5606" s="3">
        <v>1</v>
      </c>
      <c r="P5606" s="3">
        <f t="shared" si="266"/>
        <v>9</v>
      </c>
      <c r="Q5606" s="3">
        <v>171</v>
      </c>
      <c r="R5606" s="3">
        <f t="shared" si="265"/>
        <v>1</v>
      </c>
      <c r="S5606" s="3">
        <v>9</v>
      </c>
      <c r="T5606" s="3">
        <f>IF(AND(H5606&lt;5,S5606&gt;=VLOOKUP(A5606,anni!$A$1:$O$32,6,0)),1,0)</f>
        <v>0</v>
      </c>
    </row>
    <row r="5607" spans="1:20" x14ac:dyDescent="0.3">
      <c r="A5607" s="3">
        <v>1998</v>
      </c>
      <c r="B5607" s="3">
        <v>216</v>
      </c>
      <c r="C5607" s="3" t="s">
        <v>34</v>
      </c>
      <c r="D5607" s="3" t="s">
        <v>130</v>
      </c>
      <c r="E5607" s="3" t="s">
        <v>130</v>
      </c>
      <c r="F5607" s="3">
        <v>3390</v>
      </c>
      <c r="G5607" s="3">
        <f t="shared" si="264"/>
        <v>1998</v>
      </c>
      <c r="H5607" s="4">
        <v>5</v>
      </c>
      <c r="I5607" s="3" t="s">
        <v>36</v>
      </c>
      <c r="J5607" s="3">
        <v>0</v>
      </c>
      <c r="K5607" s="3">
        <v>0</v>
      </c>
      <c r="L5607" s="3">
        <v>0</v>
      </c>
      <c r="M5607" s="3">
        <v>0</v>
      </c>
      <c r="N5607" s="3">
        <v>0</v>
      </c>
      <c r="O5607" s="3">
        <v>0</v>
      </c>
      <c r="P5607" s="3">
        <f t="shared" si="266"/>
        <v>0</v>
      </c>
      <c r="Q5607" s="3">
        <v>266</v>
      </c>
      <c r="R5607" s="3">
        <f t="shared" si="265"/>
        <v>1</v>
      </c>
      <c r="S5607" s="3">
        <v>0</v>
      </c>
      <c r="T5607" s="3">
        <f>IF(AND(H5607&lt;5,S5607&gt;=VLOOKUP(A5607,anni!$A$1:$O$32,6,0)),1,0)</f>
        <v>0</v>
      </c>
    </row>
    <row r="5608" spans="1:20" x14ac:dyDescent="0.3">
      <c r="A5608" s="3">
        <v>1998</v>
      </c>
      <c r="B5608" s="3">
        <v>217</v>
      </c>
      <c r="C5608" s="3" t="s">
        <v>47</v>
      </c>
      <c r="D5608" s="3" t="s">
        <v>100</v>
      </c>
      <c r="E5608" s="3" t="s">
        <v>100</v>
      </c>
      <c r="F5608" s="3">
        <v>3391</v>
      </c>
      <c r="G5608" s="3">
        <f t="shared" si="264"/>
        <v>1998</v>
      </c>
      <c r="H5608" s="4">
        <v>5</v>
      </c>
      <c r="I5608" s="3" t="s">
        <v>36</v>
      </c>
      <c r="J5608" s="3">
        <v>0</v>
      </c>
      <c r="K5608" s="3">
        <v>0</v>
      </c>
      <c r="L5608" s="3">
        <v>0</v>
      </c>
      <c r="M5608" s="3">
        <v>0</v>
      </c>
      <c r="N5608" s="3">
        <v>0</v>
      </c>
      <c r="O5608" s="3">
        <v>0</v>
      </c>
      <c r="P5608" s="3">
        <f t="shared" si="266"/>
        <v>0</v>
      </c>
      <c r="Q5608" s="3">
        <v>266</v>
      </c>
      <c r="R5608" s="3">
        <f t="shared" si="265"/>
        <v>1</v>
      </c>
      <c r="S5608" s="3">
        <v>0</v>
      </c>
      <c r="T5608" s="3">
        <f>IF(AND(H5608&lt;5,S5608&gt;=VLOOKUP(A5608,anni!$A$1:$O$32,6,0)),1,0)</f>
        <v>0</v>
      </c>
    </row>
    <row r="5609" spans="1:20" x14ac:dyDescent="0.3">
      <c r="A5609" s="3">
        <v>1998</v>
      </c>
      <c r="B5609" s="3">
        <v>218</v>
      </c>
      <c r="C5609" s="3" t="s">
        <v>45</v>
      </c>
      <c r="D5609" s="3" t="s">
        <v>67</v>
      </c>
      <c r="E5609" s="3" t="s">
        <v>67</v>
      </c>
      <c r="F5609" s="3">
        <v>3392</v>
      </c>
      <c r="G5609" s="3">
        <f t="shared" si="264"/>
        <v>1998</v>
      </c>
      <c r="H5609" s="4">
        <v>5</v>
      </c>
      <c r="I5609" s="3" t="s">
        <v>36</v>
      </c>
      <c r="J5609" s="3">
        <v>7</v>
      </c>
      <c r="K5609" s="3">
        <v>0</v>
      </c>
      <c r="L5609" s="3">
        <v>2</v>
      </c>
      <c r="M5609" s="3">
        <v>7</v>
      </c>
      <c r="N5609" s="3">
        <v>0</v>
      </c>
      <c r="O5609" s="3">
        <v>2</v>
      </c>
      <c r="P5609" s="3">
        <f t="shared" si="266"/>
        <v>18</v>
      </c>
      <c r="Q5609" s="3">
        <v>78</v>
      </c>
      <c r="R5609" s="3">
        <f t="shared" si="265"/>
        <v>1</v>
      </c>
      <c r="S5609" s="3">
        <v>18</v>
      </c>
      <c r="T5609" s="3">
        <f>IF(AND(H5609&lt;5,S5609&gt;=VLOOKUP(A5609,anni!$A$1:$O$32,6,0)),1,0)</f>
        <v>0</v>
      </c>
    </row>
    <row r="5610" spans="1:20" x14ac:dyDescent="0.3">
      <c r="A5610" s="3">
        <v>1998</v>
      </c>
      <c r="B5610" s="3">
        <v>219</v>
      </c>
      <c r="C5610" s="3" t="s">
        <v>43</v>
      </c>
      <c r="D5610" s="3" t="s">
        <v>92</v>
      </c>
      <c r="E5610" s="3" t="s">
        <v>92</v>
      </c>
      <c r="F5610" s="3">
        <v>3528</v>
      </c>
      <c r="G5610" s="3">
        <f t="shared" si="264"/>
        <v>1998</v>
      </c>
      <c r="H5610" s="4">
        <v>3</v>
      </c>
      <c r="I5610" s="3" t="s">
        <v>36</v>
      </c>
      <c r="J5610" s="3">
        <v>4</v>
      </c>
      <c r="K5610" s="3">
        <v>0</v>
      </c>
      <c r="L5610" s="3">
        <v>0</v>
      </c>
      <c r="M5610" s="3">
        <v>0</v>
      </c>
      <c r="N5610" s="3">
        <v>1</v>
      </c>
      <c r="O5610" s="3">
        <v>3</v>
      </c>
      <c r="P5610" s="3">
        <f t="shared" si="266"/>
        <v>11.2</v>
      </c>
      <c r="Q5610" s="3">
        <v>178</v>
      </c>
      <c r="R5610" s="3">
        <f t="shared" si="265"/>
        <v>3</v>
      </c>
      <c r="S5610" s="3">
        <v>8</v>
      </c>
      <c r="T5610" s="3">
        <f>IF(AND(H5610&lt;5,S5610&gt;=VLOOKUP(A5610,anni!$A$1:$O$32,6,0)),1,0)</f>
        <v>0</v>
      </c>
    </row>
    <row r="5611" spans="1:20" x14ac:dyDescent="0.3">
      <c r="A5611" s="3">
        <v>1998</v>
      </c>
      <c r="B5611" s="3">
        <v>220</v>
      </c>
      <c r="C5611" s="3" t="s">
        <v>50</v>
      </c>
      <c r="D5611" s="3" t="s">
        <v>51</v>
      </c>
      <c r="E5611" s="3" t="s">
        <v>51</v>
      </c>
      <c r="F5611" s="3">
        <v>3481</v>
      </c>
      <c r="G5611" s="3">
        <f t="shared" si="264"/>
        <v>1998</v>
      </c>
      <c r="H5611" s="4">
        <v>4</v>
      </c>
      <c r="I5611" s="3" t="s">
        <v>36</v>
      </c>
      <c r="J5611" s="3">
        <v>2</v>
      </c>
      <c r="K5611" s="3">
        <v>0</v>
      </c>
      <c r="L5611" s="3">
        <v>0</v>
      </c>
      <c r="M5611" s="3">
        <v>7</v>
      </c>
      <c r="N5611" s="3">
        <v>0</v>
      </c>
      <c r="O5611" s="3">
        <v>0</v>
      </c>
      <c r="P5611" s="3">
        <f t="shared" si="266"/>
        <v>10.799999999999999</v>
      </c>
      <c r="Q5611" s="3">
        <v>171</v>
      </c>
      <c r="R5611" s="3">
        <f t="shared" si="265"/>
        <v>2</v>
      </c>
      <c r="S5611" s="3">
        <v>9</v>
      </c>
      <c r="T5611" s="3">
        <f>IF(AND(H5611&lt;5,S5611&gt;=VLOOKUP(A5611,anni!$A$1:$O$32,6,0)),1,0)</f>
        <v>0</v>
      </c>
    </row>
    <row r="5612" spans="1:20" x14ac:dyDescent="0.3">
      <c r="A5612" s="3">
        <v>1998</v>
      </c>
      <c r="B5612" s="3">
        <v>221</v>
      </c>
      <c r="C5612" s="3" t="s">
        <v>101</v>
      </c>
      <c r="D5612" s="3" t="s">
        <v>116</v>
      </c>
      <c r="E5612" s="3" t="s">
        <v>116</v>
      </c>
      <c r="F5612" s="3">
        <v>3393</v>
      </c>
      <c r="G5612" s="3">
        <f t="shared" si="264"/>
        <v>1998</v>
      </c>
      <c r="H5612" s="4">
        <v>5</v>
      </c>
      <c r="I5612" s="3" t="s">
        <v>36</v>
      </c>
      <c r="J5612" s="3">
        <v>0</v>
      </c>
      <c r="K5612" s="3">
        <v>0</v>
      </c>
      <c r="L5612" s="3">
        <v>0</v>
      </c>
      <c r="M5612" s="3">
        <v>0</v>
      </c>
      <c r="N5612" s="3">
        <v>0</v>
      </c>
      <c r="O5612" s="3">
        <v>0</v>
      </c>
      <c r="P5612" s="3">
        <f t="shared" si="266"/>
        <v>0</v>
      </c>
      <c r="Q5612" s="3">
        <v>266</v>
      </c>
      <c r="R5612" s="3">
        <f t="shared" si="265"/>
        <v>1</v>
      </c>
      <c r="S5612" s="3">
        <v>0</v>
      </c>
      <c r="T5612" s="3">
        <f>IF(AND(H5612&lt;5,S5612&gt;=VLOOKUP(A5612,anni!$A$1:$O$32,6,0)),1,0)</f>
        <v>0</v>
      </c>
    </row>
    <row r="5613" spans="1:20" x14ac:dyDescent="0.3">
      <c r="A5613" s="3">
        <v>1998</v>
      </c>
      <c r="B5613" s="3">
        <v>222</v>
      </c>
      <c r="C5613" s="3" t="s">
        <v>45</v>
      </c>
      <c r="D5613" s="3" t="s">
        <v>74</v>
      </c>
      <c r="E5613" s="3" t="s">
        <v>74</v>
      </c>
      <c r="F5613" s="3">
        <v>3482</v>
      </c>
      <c r="G5613" s="3">
        <f t="shared" si="264"/>
        <v>1998</v>
      </c>
      <c r="H5613" s="4">
        <v>4</v>
      </c>
      <c r="I5613" s="3" t="s">
        <v>36</v>
      </c>
      <c r="J5613" s="3">
        <v>0</v>
      </c>
      <c r="K5613" s="3">
        <v>0</v>
      </c>
      <c r="L5613" s="3">
        <v>0</v>
      </c>
      <c r="M5613" s="3">
        <v>0</v>
      </c>
      <c r="N5613" s="3">
        <v>0</v>
      </c>
      <c r="O5613" s="3">
        <v>0</v>
      </c>
      <c r="P5613" s="3">
        <f t="shared" si="266"/>
        <v>0</v>
      </c>
      <c r="Q5613" s="3">
        <v>266</v>
      </c>
      <c r="R5613" s="3">
        <f t="shared" si="265"/>
        <v>1</v>
      </c>
      <c r="S5613" s="3">
        <v>0</v>
      </c>
      <c r="T5613" s="3">
        <f>IF(AND(H5613&lt;5,S5613&gt;=VLOOKUP(A5613,anni!$A$1:$O$32,6,0)),1,0)</f>
        <v>0</v>
      </c>
    </row>
    <row r="5614" spans="1:20" x14ac:dyDescent="0.3">
      <c r="A5614" s="3">
        <v>1998</v>
      </c>
      <c r="B5614" s="3">
        <v>223</v>
      </c>
      <c r="C5614" s="3" t="s">
        <v>69</v>
      </c>
      <c r="D5614" s="3" t="s">
        <v>72</v>
      </c>
      <c r="E5614" s="3" t="s">
        <v>72</v>
      </c>
      <c r="F5614" s="3">
        <v>3394</v>
      </c>
      <c r="G5614" s="3">
        <f t="shared" si="264"/>
        <v>1998</v>
      </c>
      <c r="H5614" s="4">
        <v>5</v>
      </c>
      <c r="I5614" s="3" t="s">
        <v>36</v>
      </c>
      <c r="J5614" s="3">
        <v>7</v>
      </c>
      <c r="K5614" s="3">
        <v>0</v>
      </c>
      <c r="L5614" s="3">
        <v>0</v>
      </c>
      <c r="M5614" s="3">
        <v>0</v>
      </c>
      <c r="N5614" s="3">
        <v>0</v>
      </c>
      <c r="O5614" s="3">
        <v>0</v>
      </c>
      <c r="P5614" s="3">
        <f t="shared" si="266"/>
        <v>7</v>
      </c>
      <c r="Q5614" s="3">
        <v>184</v>
      </c>
      <c r="R5614" s="3">
        <f t="shared" si="265"/>
        <v>1</v>
      </c>
      <c r="S5614" s="3">
        <v>7</v>
      </c>
      <c r="T5614" s="3">
        <f>IF(AND(H5614&lt;5,S5614&gt;=VLOOKUP(A5614,anni!$A$1:$O$32,6,0)),1,0)</f>
        <v>0</v>
      </c>
    </row>
    <row r="5615" spans="1:20" x14ac:dyDescent="0.3">
      <c r="A5615" s="3">
        <v>1998</v>
      </c>
      <c r="B5615" s="3">
        <v>224</v>
      </c>
      <c r="C5615" s="3" t="s">
        <v>34</v>
      </c>
      <c r="D5615" s="3" t="s">
        <v>41</v>
      </c>
      <c r="E5615" s="3" t="s">
        <v>41</v>
      </c>
      <c r="F5615" s="3">
        <v>3239</v>
      </c>
      <c r="G5615" s="3">
        <f t="shared" si="264"/>
        <v>1998</v>
      </c>
      <c r="H5615" s="4">
        <v>5</v>
      </c>
      <c r="I5615" s="3" t="s">
        <v>36</v>
      </c>
      <c r="J5615" s="3">
        <v>7</v>
      </c>
      <c r="K5615" s="3">
        <v>7</v>
      </c>
      <c r="L5615" s="3">
        <v>7</v>
      </c>
      <c r="M5615" s="3">
        <v>7</v>
      </c>
      <c r="N5615" s="3">
        <v>7</v>
      </c>
      <c r="O5615" s="3">
        <v>5</v>
      </c>
      <c r="P5615" s="3">
        <f t="shared" si="266"/>
        <v>40</v>
      </c>
      <c r="Q5615" s="3">
        <v>4</v>
      </c>
      <c r="R5615" s="3">
        <f t="shared" si="265"/>
        <v>2</v>
      </c>
      <c r="S5615" s="3">
        <v>40</v>
      </c>
      <c r="T5615" s="3">
        <f>IF(AND(H5615&lt;5,S5615&gt;=VLOOKUP(A5615,anni!$A$1:$O$32,6,0)),1,0)</f>
        <v>0</v>
      </c>
    </row>
    <row r="5616" spans="1:20" x14ac:dyDescent="0.3">
      <c r="A5616" s="3">
        <v>1998</v>
      </c>
      <c r="B5616" s="3">
        <v>275</v>
      </c>
      <c r="C5616" s="3" t="s">
        <v>86</v>
      </c>
      <c r="D5616" s="3" t="s">
        <v>150</v>
      </c>
      <c r="E5616" s="3" t="s">
        <v>150</v>
      </c>
      <c r="F5616" s="3">
        <v>3395</v>
      </c>
      <c r="G5616" s="3">
        <f t="shared" si="264"/>
        <v>1998</v>
      </c>
      <c r="H5616" s="4">
        <v>5</v>
      </c>
      <c r="I5616" s="3" t="s">
        <v>36</v>
      </c>
      <c r="J5616" s="3">
        <v>0</v>
      </c>
      <c r="K5616" s="3">
        <v>0</v>
      </c>
      <c r="L5616" s="3">
        <v>0</v>
      </c>
      <c r="M5616" s="3">
        <v>0</v>
      </c>
      <c r="N5616" s="3">
        <v>0</v>
      </c>
      <c r="O5616" s="3">
        <v>0</v>
      </c>
      <c r="P5616" s="3">
        <f t="shared" si="266"/>
        <v>0</v>
      </c>
      <c r="Q5616" s="3">
        <v>266</v>
      </c>
      <c r="R5616" s="3">
        <f t="shared" si="265"/>
        <v>1</v>
      </c>
      <c r="S5616" s="3">
        <v>0</v>
      </c>
      <c r="T5616" s="3">
        <f>IF(AND(H5616&lt;5,S5616&gt;=VLOOKUP(A5616,anni!$A$1:$O$32,6,0)),1,0)</f>
        <v>0</v>
      </c>
    </row>
    <row r="5617" spans="1:20" x14ac:dyDescent="0.3">
      <c r="A5617" s="3">
        <v>1998</v>
      </c>
      <c r="B5617" s="3">
        <v>225</v>
      </c>
      <c r="C5617" s="3" t="s">
        <v>101</v>
      </c>
      <c r="D5617" s="3" t="s">
        <v>116</v>
      </c>
      <c r="E5617" s="3" t="s">
        <v>116</v>
      </c>
      <c r="F5617" s="3">
        <v>3396</v>
      </c>
      <c r="G5617" s="3">
        <f t="shared" si="264"/>
        <v>1998</v>
      </c>
      <c r="H5617" s="4">
        <v>5</v>
      </c>
      <c r="I5617" s="3" t="s">
        <v>36</v>
      </c>
      <c r="J5617" s="3">
        <v>0</v>
      </c>
      <c r="K5617" s="3">
        <v>0</v>
      </c>
      <c r="L5617" s="3">
        <v>0</v>
      </c>
      <c r="M5617" s="3">
        <v>0</v>
      </c>
      <c r="N5617" s="3">
        <v>0</v>
      </c>
      <c r="O5617" s="3">
        <v>0</v>
      </c>
      <c r="P5617" s="3">
        <f t="shared" si="266"/>
        <v>0</v>
      </c>
      <c r="Q5617" s="3">
        <v>266</v>
      </c>
      <c r="R5617" s="3">
        <f t="shared" si="265"/>
        <v>1</v>
      </c>
      <c r="S5617" s="3">
        <v>0</v>
      </c>
      <c r="T5617" s="3">
        <f>IF(AND(H5617&lt;5,S5617&gt;=VLOOKUP(A5617,anni!$A$1:$O$32,6,0)),1,0)</f>
        <v>0</v>
      </c>
    </row>
    <row r="5618" spans="1:20" x14ac:dyDescent="0.3">
      <c r="A5618" s="3">
        <v>1998</v>
      </c>
      <c r="B5618" s="3">
        <v>226</v>
      </c>
      <c r="C5618" s="3" t="s">
        <v>62</v>
      </c>
      <c r="D5618" s="3" t="s">
        <v>63</v>
      </c>
      <c r="E5618" s="3" t="s">
        <v>63</v>
      </c>
      <c r="F5618" s="3">
        <v>3483</v>
      </c>
      <c r="G5618" s="3">
        <f t="shared" si="264"/>
        <v>1998</v>
      </c>
      <c r="H5618" s="4">
        <v>4</v>
      </c>
      <c r="I5618" s="3" t="s">
        <v>36</v>
      </c>
      <c r="J5618" s="3">
        <v>0</v>
      </c>
      <c r="K5618" s="3">
        <v>0</v>
      </c>
      <c r="L5618" s="3">
        <v>1</v>
      </c>
      <c r="M5618" s="3">
        <v>0</v>
      </c>
      <c r="N5618" s="3">
        <v>0</v>
      </c>
      <c r="O5618" s="3">
        <v>0</v>
      </c>
      <c r="P5618" s="3">
        <f t="shared" si="266"/>
        <v>1.2</v>
      </c>
      <c r="Q5618" s="3">
        <v>246</v>
      </c>
      <c r="R5618" s="3">
        <f t="shared" si="265"/>
        <v>1</v>
      </c>
      <c r="S5618" s="3">
        <v>1</v>
      </c>
      <c r="T5618" s="3">
        <f>IF(AND(H5618&lt;5,S5618&gt;=VLOOKUP(A5618,anni!$A$1:$O$32,6,0)),1,0)</f>
        <v>0</v>
      </c>
    </row>
    <row r="5619" spans="1:20" x14ac:dyDescent="0.3">
      <c r="A5619" s="3">
        <v>1998</v>
      </c>
      <c r="B5619" s="3">
        <v>227</v>
      </c>
      <c r="C5619" s="3" t="s">
        <v>37</v>
      </c>
      <c r="D5619" s="3" t="s">
        <v>55</v>
      </c>
      <c r="E5619" s="3" t="s">
        <v>55</v>
      </c>
      <c r="F5619" s="3">
        <v>3397</v>
      </c>
      <c r="G5619" s="3">
        <f t="shared" si="264"/>
        <v>1998</v>
      </c>
      <c r="H5619" s="4">
        <v>5</v>
      </c>
      <c r="I5619" s="3" t="s">
        <v>36</v>
      </c>
      <c r="J5619" s="3">
        <v>6</v>
      </c>
      <c r="K5619" s="3">
        <v>0</v>
      </c>
      <c r="L5619" s="3">
        <v>7</v>
      </c>
      <c r="M5619" s="3">
        <v>0</v>
      </c>
      <c r="N5619" s="3">
        <v>0</v>
      </c>
      <c r="O5619" s="3">
        <v>1</v>
      </c>
      <c r="P5619" s="3">
        <f t="shared" si="266"/>
        <v>14</v>
      </c>
      <c r="Q5619" s="3">
        <v>112</v>
      </c>
      <c r="R5619" s="3">
        <f t="shared" si="265"/>
        <v>1</v>
      </c>
      <c r="S5619" s="3">
        <v>14</v>
      </c>
      <c r="T5619" s="3">
        <f>IF(AND(H5619&lt;5,S5619&gt;=VLOOKUP(A5619,anni!$A$1:$O$32,6,0)),1,0)</f>
        <v>0</v>
      </c>
    </row>
    <row r="5620" spans="1:20" x14ac:dyDescent="0.3">
      <c r="A5620" s="3">
        <v>1998</v>
      </c>
      <c r="B5620" s="3">
        <v>228</v>
      </c>
      <c r="C5620" s="3" t="s">
        <v>59</v>
      </c>
      <c r="D5620" s="3" t="s">
        <v>60</v>
      </c>
      <c r="E5620" s="3" t="s">
        <v>60</v>
      </c>
      <c r="F5620" s="3">
        <v>3398</v>
      </c>
      <c r="G5620" s="3">
        <f t="shared" si="264"/>
        <v>1998</v>
      </c>
      <c r="H5620" s="4">
        <v>5</v>
      </c>
      <c r="I5620" s="3" t="s">
        <v>36</v>
      </c>
      <c r="J5620" s="3">
        <v>7</v>
      </c>
      <c r="K5620" s="3">
        <v>0</v>
      </c>
      <c r="L5620" s="3">
        <v>7</v>
      </c>
      <c r="M5620" s="3">
        <v>7</v>
      </c>
      <c r="N5620" s="3">
        <v>0</v>
      </c>
      <c r="O5620" s="3">
        <v>2</v>
      </c>
      <c r="P5620" s="3">
        <f t="shared" si="266"/>
        <v>23</v>
      </c>
      <c r="Q5620" s="3">
        <v>35</v>
      </c>
      <c r="R5620" s="3">
        <f t="shared" si="265"/>
        <v>1</v>
      </c>
      <c r="S5620" s="3">
        <v>23</v>
      </c>
      <c r="T5620" s="3">
        <f>IF(AND(H5620&lt;5,S5620&gt;=VLOOKUP(A5620,anni!$A$1:$O$32,6,0)),1,0)</f>
        <v>0</v>
      </c>
    </row>
    <row r="5621" spans="1:20" x14ac:dyDescent="0.3">
      <c r="A5621" s="3">
        <v>1998</v>
      </c>
      <c r="B5621" s="3">
        <v>229</v>
      </c>
      <c r="C5621" s="3" t="s">
        <v>56</v>
      </c>
      <c r="D5621" s="3" t="s">
        <v>57</v>
      </c>
      <c r="E5621" s="3" t="s">
        <v>57</v>
      </c>
      <c r="F5621" s="3">
        <v>3240</v>
      </c>
      <c r="G5621" s="3">
        <f t="shared" si="264"/>
        <v>1998</v>
      </c>
      <c r="H5621" s="4">
        <v>5</v>
      </c>
      <c r="I5621" s="3" t="s">
        <v>36</v>
      </c>
      <c r="J5621" s="3">
        <v>7</v>
      </c>
      <c r="K5621" s="3">
        <v>6</v>
      </c>
      <c r="L5621" s="3">
        <v>0</v>
      </c>
      <c r="M5621" s="3">
        <v>0</v>
      </c>
      <c r="N5621" s="3">
        <v>0</v>
      </c>
      <c r="O5621" s="3">
        <v>0</v>
      </c>
      <c r="P5621" s="3">
        <f t="shared" si="266"/>
        <v>13</v>
      </c>
      <c r="Q5621" s="3">
        <v>125</v>
      </c>
      <c r="R5621" s="3">
        <f t="shared" si="265"/>
        <v>2</v>
      </c>
      <c r="S5621" s="3">
        <v>13</v>
      </c>
      <c r="T5621" s="3">
        <f>IF(AND(H5621&lt;5,S5621&gt;=VLOOKUP(A5621,anni!$A$1:$O$32,6,0)),1,0)</f>
        <v>0</v>
      </c>
    </row>
    <row r="5622" spans="1:20" x14ac:dyDescent="0.3">
      <c r="A5622" s="3">
        <v>1998</v>
      </c>
      <c r="B5622" s="3">
        <v>230</v>
      </c>
      <c r="C5622" s="3" t="s">
        <v>45</v>
      </c>
      <c r="D5622" s="3" t="s">
        <v>132</v>
      </c>
      <c r="E5622" s="3" t="s">
        <v>132</v>
      </c>
      <c r="F5622" s="3">
        <v>3399</v>
      </c>
      <c r="G5622" s="3">
        <f t="shared" si="264"/>
        <v>1998</v>
      </c>
      <c r="H5622" s="4">
        <v>5</v>
      </c>
      <c r="I5622" s="3" t="s">
        <v>36</v>
      </c>
      <c r="J5622" s="3">
        <v>5</v>
      </c>
      <c r="K5622" s="3">
        <v>0</v>
      </c>
      <c r="L5622" s="3">
        <v>1</v>
      </c>
      <c r="M5622" s="3">
        <v>1</v>
      </c>
      <c r="N5622" s="3">
        <v>0</v>
      </c>
      <c r="O5622" s="3">
        <v>0</v>
      </c>
      <c r="P5622" s="3">
        <f t="shared" si="266"/>
        <v>7</v>
      </c>
      <c r="Q5622" s="3">
        <v>184</v>
      </c>
      <c r="R5622" s="3">
        <f t="shared" si="265"/>
        <v>1</v>
      </c>
      <c r="S5622" s="3">
        <v>7</v>
      </c>
      <c r="T5622" s="3">
        <f>IF(AND(H5622&lt;5,S5622&gt;=VLOOKUP(A5622,anni!$A$1:$O$32,6,0)),1,0)</f>
        <v>0</v>
      </c>
    </row>
    <row r="5623" spans="1:20" x14ac:dyDescent="0.3">
      <c r="A5623" s="3">
        <v>1998</v>
      </c>
      <c r="B5623" s="3">
        <v>231</v>
      </c>
      <c r="C5623" s="3" t="s">
        <v>50</v>
      </c>
      <c r="D5623" s="3" t="s">
        <v>138</v>
      </c>
      <c r="E5623" s="3" t="s">
        <v>138</v>
      </c>
      <c r="F5623" s="3">
        <v>3241</v>
      </c>
      <c r="G5623" s="3">
        <f t="shared" si="264"/>
        <v>1998</v>
      </c>
      <c r="H5623" s="4">
        <v>5</v>
      </c>
      <c r="I5623" s="3" t="s">
        <v>36</v>
      </c>
      <c r="J5623" s="3">
        <v>0</v>
      </c>
      <c r="K5623" s="3">
        <v>0</v>
      </c>
      <c r="L5623" s="3">
        <v>2</v>
      </c>
      <c r="M5623" s="3">
        <v>2</v>
      </c>
      <c r="N5623" s="3">
        <v>0</v>
      </c>
      <c r="O5623" s="3">
        <v>0</v>
      </c>
      <c r="P5623" s="3">
        <f t="shared" si="266"/>
        <v>4</v>
      </c>
      <c r="Q5623" s="3">
        <v>226</v>
      </c>
      <c r="R5623" s="3">
        <f t="shared" si="265"/>
        <v>2</v>
      </c>
      <c r="S5623" s="3">
        <v>4</v>
      </c>
      <c r="T5623" s="3">
        <f>IF(AND(H5623&lt;5,S5623&gt;=VLOOKUP(A5623,anni!$A$1:$O$32,6,0)),1,0)</f>
        <v>0</v>
      </c>
    </row>
    <row r="5624" spans="1:20" x14ac:dyDescent="0.3">
      <c r="A5624" s="3">
        <v>1998</v>
      </c>
      <c r="B5624" s="3">
        <v>232</v>
      </c>
      <c r="C5624" s="3" t="s">
        <v>29</v>
      </c>
      <c r="D5624" s="3" t="s">
        <v>129</v>
      </c>
      <c r="E5624" s="3" t="s">
        <v>129</v>
      </c>
      <c r="F5624" s="3">
        <v>3484</v>
      </c>
      <c r="G5624" s="3">
        <f t="shared" si="264"/>
        <v>1998</v>
      </c>
      <c r="H5624" s="4">
        <v>4</v>
      </c>
      <c r="I5624" s="3" t="s">
        <v>36</v>
      </c>
      <c r="J5624" s="3">
        <v>0</v>
      </c>
      <c r="K5624" s="3">
        <v>0</v>
      </c>
      <c r="L5624" s="3">
        <v>7</v>
      </c>
      <c r="M5624" s="3">
        <v>0</v>
      </c>
      <c r="N5624" s="3">
        <v>6</v>
      </c>
      <c r="O5624" s="3">
        <v>1</v>
      </c>
      <c r="P5624" s="3">
        <f t="shared" si="266"/>
        <v>16.8</v>
      </c>
      <c r="Q5624" s="3">
        <v>112</v>
      </c>
      <c r="R5624" s="3">
        <f t="shared" si="265"/>
        <v>2</v>
      </c>
      <c r="S5624" s="3">
        <v>14</v>
      </c>
      <c r="T5624" s="3">
        <f>IF(AND(H5624&lt;5,S5624&gt;=VLOOKUP(A5624,anni!$A$1:$O$32,6,0)),1,0)</f>
        <v>0</v>
      </c>
    </row>
    <row r="5625" spans="1:20" x14ac:dyDescent="0.3">
      <c r="A5625" s="3">
        <v>1998</v>
      </c>
      <c r="B5625" s="3">
        <v>233</v>
      </c>
      <c r="C5625" s="3" t="s">
        <v>47</v>
      </c>
      <c r="D5625" s="3" t="s">
        <v>48</v>
      </c>
      <c r="E5625" s="3" t="s">
        <v>48</v>
      </c>
      <c r="F5625" s="3">
        <v>3400</v>
      </c>
      <c r="G5625" s="3">
        <f t="shared" si="264"/>
        <v>1998</v>
      </c>
      <c r="H5625" s="4">
        <v>5</v>
      </c>
      <c r="I5625" s="3" t="s">
        <v>36</v>
      </c>
      <c r="J5625" s="3">
        <v>6</v>
      </c>
      <c r="K5625" s="3">
        <v>0</v>
      </c>
      <c r="L5625" s="3">
        <v>7</v>
      </c>
      <c r="M5625" s="3">
        <v>0</v>
      </c>
      <c r="N5625" s="3">
        <v>6</v>
      </c>
      <c r="O5625" s="3">
        <v>0</v>
      </c>
      <c r="P5625" s="3">
        <f t="shared" si="266"/>
        <v>19</v>
      </c>
      <c r="Q5625" s="3">
        <v>70</v>
      </c>
      <c r="R5625" s="3">
        <f t="shared" si="265"/>
        <v>1</v>
      </c>
      <c r="S5625" s="3">
        <v>19</v>
      </c>
      <c r="T5625" s="3">
        <f>IF(AND(H5625&lt;5,S5625&gt;=VLOOKUP(A5625,anni!$A$1:$O$32,6,0)),1,0)</f>
        <v>0</v>
      </c>
    </row>
    <row r="5626" spans="1:20" x14ac:dyDescent="0.3">
      <c r="A5626" s="3">
        <v>1998</v>
      </c>
      <c r="B5626" s="3">
        <v>234</v>
      </c>
      <c r="C5626" s="3" t="s">
        <v>86</v>
      </c>
      <c r="D5626" s="3" t="s">
        <v>150</v>
      </c>
      <c r="E5626" s="3" t="s">
        <v>150</v>
      </c>
      <c r="F5626" s="3">
        <v>3485</v>
      </c>
      <c r="G5626" s="3">
        <f t="shared" si="264"/>
        <v>1998</v>
      </c>
      <c r="H5626" s="4">
        <v>4</v>
      </c>
      <c r="I5626" s="3" t="s">
        <v>36</v>
      </c>
      <c r="J5626" s="3">
        <v>0</v>
      </c>
      <c r="K5626" s="3">
        <v>0</v>
      </c>
      <c r="L5626" s="3">
        <v>0</v>
      </c>
      <c r="M5626" s="3">
        <v>0</v>
      </c>
      <c r="N5626" s="3">
        <v>0</v>
      </c>
      <c r="O5626" s="3">
        <v>0</v>
      </c>
      <c r="P5626" s="3">
        <f t="shared" si="266"/>
        <v>0</v>
      </c>
      <c r="Q5626" s="3">
        <v>266</v>
      </c>
      <c r="R5626" s="3">
        <f t="shared" si="265"/>
        <v>1</v>
      </c>
      <c r="S5626" s="3">
        <v>0</v>
      </c>
      <c r="T5626" s="3">
        <f>IF(AND(H5626&lt;5,S5626&gt;=VLOOKUP(A5626,anni!$A$1:$O$32,6,0)),1,0)</f>
        <v>0</v>
      </c>
    </row>
    <row r="5627" spans="1:20" x14ac:dyDescent="0.3">
      <c r="A5627" s="3">
        <v>1998</v>
      </c>
      <c r="B5627" s="3">
        <v>235</v>
      </c>
      <c r="C5627" s="3" t="s">
        <v>56</v>
      </c>
      <c r="D5627" s="3" t="s">
        <v>93</v>
      </c>
      <c r="E5627" s="3" t="s">
        <v>93</v>
      </c>
      <c r="F5627" s="3">
        <v>3401</v>
      </c>
      <c r="G5627" s="3">
        <f t="shared" si="264"/>
        <v>1998</v>
      </c>
      <c r="H5627" s="4">
        <v>5</v>
      </c>
      <c r="I5627" s="3" t="s">
        <v>36</v>
      </c>
      <c r="J5627" s="3">
        <v>5</v>
      </c>
      <c r="K5627" s="3">
        <v>0</v>
      </c>
      <c r="L5627" s="3">
        <v>1</v>
      </c>
      <c r="M5627" s="3">
        <v>0</v>
      </c>
      <c r="N5627" s="3">
        <v>5</v>
      </c>
      <c r="O5627" s="3">
        <v>0</v>
      </c>
      <c r="P5627" s="3">
        <f t="shared" si="266"/>
        <v>11</v>
      </c>
      <c r="Q5627" s="3">
        <v>153</v>
      </c>
      <c r="R5627" s="3">
        <f t="shared" si="265"/>
        <v>1</v>
      </c>
      <c r="S5627" s="3">
        <v>11</v>
      </c>
      <c r="T5627" s="3">
        <f>IF(AND(H5627&lt;5,S5627&gt;=VLOOKUP(A5627,anni!$A$1:$O$32,6,0)),1,0)</f>
        <v>0</v>
      </c>
    </row>
    <row r="5628" spans="1:20" x14ac:dyDescent="0.3">
      <c r="A5628" s="3">
        <v>1998</v>
      </c>
      <c r="B5628" s="3">
        <v>236</v>
      </c>
      <c r="C5628" s="3" t="s">
        <v>45</v>
      </c>
      <c r="D5628" s="3" t="s">
        <v>68</v>
      </c>
      <c r="E5628" s="3" t="s">
        <v>68</v>
      </c>
      <c r="F5628" s="3">
        <v>3486</v>
      </c>
      <c r="G5628" s="3">
        <f t="shared" si="264"/>
        <v>1998</v>
      </c>
      <c r="H5628" s="4">
        <v>4</v>
      </c>
      <c r="I5628" s="3" t="s">
        <v>36</v>
      </c>
      <c r="O5628" s="3" t="s">
        <v>17</v>
      </c>
      <c r="P5628" s="3">
        <f t="shared" si="266"/>
        <v>-1</v>
      </c>
      <c r="Q5628" s="3">
        <v>290</v>
      </c>
      <c r="R5628" s="3">
        <f t="shared" si="265"/>
        <v>1</v>
      </c>
      <c r="S5628" s="3">
        <v>-1</v>
      </c>
      <c r="T5628" s="3">
        <f>IF(AND(H5628&lt;5,S5628&gt;=VLOOKUP(A5628,anni!$A$1:$O$32,6,0)),1,0)</f>
        <v>0</v>
      </c>
    </row>
    <row r="5629" spans="1:20" x14ac:dyDescent="0.3">
      <c r="A5629" s="3">
        <v>1998</v>
      </c>
      <c r="B5629" s="3">
        <v>237</v>
      </c>
      <c r="C5629" s="3" t="s">
        <v>43</v>
      </c>
      <c r="D5629" s="3" t="s">
        <v>58</v>
      </c>
      <c r="E5629" s="3" t="s">
        <v>58</v>
      </c>
      <c r="F5629" s="3">
        <v>3487</v>
      </c>
      <c r="G5629" s="3">
        <f t="shared" si="264"/>
        <v>1998</v>
      </c>
      <c r="H5629" s="4">
        <v>4</v>
      </c>
      <c r="I5629" s="3" t="s">
        <v>36</v>
      </c>
      <c r="J5629" s="3">
        <v>5</v>
      </c>
      <c r="K5629" s="3">
        <v>0</v>
      </c>
      <c r="L5629" s="3">
        <v>1</v>
      </c>
      <c r="M5629" s="3">
        <v>1</v>
      </c>
      <c r="N5629" s="3">
        <v>0</v>
      </c>
      <c r="O5629" s="3">
        <v>0</v>
      </c>
      <c r="P5629" s="3">
        <f t="shared" si="266"/>
        <v>8.4</v>
      </c>
      <c r="Q5629" s="3">
        <v>184</v>
      </c>
      <c r="R5629" s="3">
        <f t="shared" si="265"/>
        <v>1</v>
      </c>
      <c r="S5629" s="3">
        <v>7</v>
      </c>
      <c r="T5629" s="3">
        <f>IF(AND(H5629&lt;5,S5629&gt;=VLOOKUP(A5629,anni!$A$1:$O$32,6,0)),1,0)</f>
        <v>0</v>
      </c>
    </row>
    <row r="5630" spans="1:20" x14ac:dyDescent="0.3">
      <c r="A5630" s="3">
        <v>1998</v>
      </c>
      <c r="B5630" s="3">
        <v>238</v>
      </c>
      <c r="C5630" s="3" t="s">
        <v>69</v>
      </c>
      <c r="D5630" s="3" t="s">
        <v>137</v>
      </c>
      <c r="E5630" s="3" t="s">
        <v>137</v>
      </c>
      <c r="F5630" s="3">
        <v>3529</v>
      </c>
      <c r="G5630" s="3">
        <f t="shared" si="264"/>
        <v>1998</v>
      </c>
      <c r="H5630" s="4">
        <v>3</v>
      </c>
      <c r="I5630" s="3" t="s">
        <v>36</v>
      </c>
      <c r="O5630" s="3" t="s">
        <v>17</v>
      </c>
      <c r="P5630" s="3">
        <f t="shared" si="266"/>
        <v>-1</v>
      </c>
      <c r="Q5630" s="3">
        <v>290</v>
      </c>
      <c r="R5630" s="3">
        <f t="shared" si="265"/>
        <v>1</v>
      </c>
      <c r="S5630" s="3">
        <v>-1</v>
      </c>
      <c r="T5630" s="3">
        <f>IF(AND(H5630&lt;5,S5630&gt;=VLOOKUP(A5630,anni!$A$1:$O$32,6,0)),1,0)</f>
        <v>0</v>
      </c>
    </row>
    <row r="5631" spans="1:20" x14ac:dyDescent="0.3">
      <c r="A5631" s="3">
        <v>1998</v>
      </c>
      <c r="B5631" s="3">
        <v>239</v>
      </c>
      <c r="C5631" s="3" t="s">
        <v>39</v>
      </c>
      <c r="D5631" s="3" t="s">
        <v>40</v>
      </c>
      <c r="E5631" s="3" t="s">
        <v>40</v>
      </c>
      <c r="F5631" s="3">
        <v>3402</v>
      </c>
      <c r="G5631" s="3">
        <f t="shared" si="264"/>
        <v>1998</v>
      </c>
      <c r="H5631" s="4">
        <v>5</v>
      </c>
      <c r="I5631" s="3" t="s">
        <v>36</v>
      </c>
      <c r="J5631" s="3">
        <v>5</v>
      </c>
      <c r="K5631" s="3">
        <v>0</v>
      </c>
      <c r="L5631" s="3">
        <v>7</v>
      </c>
      <c r="M5631" s="3">
        <v>7</v>
      </c>
      <c r="N5631" s="3">
        <v>6</v>
      </c>
      <c r="O5631" s="3">
        <v>2</v>
      </c>
      <c r="P5631" s="3">
        <f t="shared" si="266"/>
        <v>27</v>
      </c>
      <c r="Q5631" s="3">
        <v>25</v>
      </c>
      <c r="R5631" s="3">
        <f t="shared" si="265"/>
        <v>1</v>
      </c>
      <c r="S5631" s="3">
        <v>27</v>
      </c>
      <c r="T5631" s="3">
        <f>IF(AND(H5631&lt;5,S5631&gt;=VLOOKUP(A5631,anni!$A$1:$O$32,6,0)),1,0)</f>
        <v>0</v>
      </c>
    </row>
    <row r="5632" spans="1:20" x14ac:dyDescent="0.3">
      <c r="A5632" s="3">
        <v>1998</v>
      </c>
      <c r="B5632" s="3">
        <v>240</v>
      </c>
      <c r="C5632" s="3" t="s">
        <v>47</v>
      </c>
      <c r="D5632" s="3" t="s">
        <v>100</v>
      </c>
      <c r="E5632" s="3" t="s">
        <v>100</v>
      </c>
      <c r="F5632" s="3">
        <v>3243</v>
      </c>
      <c r="G5632" s="3">
        <f t="shared" si="264"/>
        <v>1998</v>
      </c>
      <c r="H5632" s="4">
        <v>5</v>
      </c>
      <c r="I5632" s="3" t="s">
        <v>36</v>
      </c>
      <c r="J5632" s="3">
        <v>6</v>
      </c>
      <c r="K5632" s="3">
        <v>7</v>
      </c>
      <c r="L5632" s="3">
        <v>7</v>
      </c>
      <c r="M5632" s="3">
        <v>7</v>
      </c>
      <c r="N5632" s="3">
        <v>6</v>
      </c>
      <c r="O5632" s="3">
        <v>3</v>
      </c>
      <c r="P5632" s="3">
        <f t="shared" si="266"/>
        <v>36</v>
      </c>
      <c r="Q5632" s="3">
        <v>9</v>
      </c>
      <c r="R5632" s="3">
        <f t="shared" si="265"/>
        <v>2</v>
      </c>
      <c r="S5632" s="3">
        <v>36</v>
      </c>
      <c r="T5632" s="3">
        <f>IF(AND(H5632&lt;5,S5632&gt;=VLOOKUP(A5632,anni!$A$1:$O$32,6,0)),1,0)</f>
        <v>0</v>
      </c>
    </row>
    <row r="5633" spans="1:20" x14ac:dyDescent="0.3">
      <c r="A5633" s="3">
        <v>1998</v>
      </c>
      <c r="B5633" s="3">
        <v>241</v>
      </c>
      <c r="C5633" s="3" t="s">
        <v>45</v>
      </c>
      <c r="D5633" s="3" t="s">
        <v>136</v>
      </c>
      <c r="E5633" s="3" t="s">
        <v>136</v>
      </c>
      <c r="F5633" s="3">
        <v>3488</v>
      </c>
      <c r="G5633" s="3">
        <f t="shared" si="264"/>
        <v>1998</v>
      </c>
      <c r="H5633" s="4">
        <v>4</v>
      </c>
      <c r="I5633" s="3" t="s">
        <v>36</v>
      </c>
      <c r="J5633" s="3">
        <v>5</v>
      </c>
      <c r="K5633" s="3">
        <v>0</v>
      </c>
      <c r="L5633" s="3">
        <v>7</v>
      </c>
      <c r="M5633" s="3">
        <v>1</v>
      </c>
      <c r="N5633" s="3">
        <v>0</v>
      </c>
      <c r="O5633" s="3">
        <v>0</v>
      </c>
      <c r="P5633" s="3">
        <f t="shared" si="266"/>
        <v>15.6</v>
      </c>
      <c r="Q5633" s="3">
        <v>125</v>
      </c>
      <c r="R5633" s="3">
        <f t="shared" si="265"/>
        <v>2</v>
      </c>
      <c r="S5633" s="3">
        <v>13</v>
      </c>
      <c r="T5633" s="3">
        <f>IF(AND(H5633&lt;5,S5633&gt;=VLOOKUP(A5633,anni!$A$1:$O$32,6,0)),1,0)</f>
        <v>0</v>
      </c>
    </row>
    <row r="5634" spans="1:20" x14ac:dyDescent="0.3">
      <c r="A5634" s="3">
        <v>1998</v>
      </c>
      <c r="B5634" s="3">
        <v>242</v>
      </c>
      <c r="C5634" s="3" t="s">
        <v>39</v>
      </c>
      <c r="D5634" s="3" t="s">
        <v>148</v>
      </c>
      <c r="E5634" s="3" t="s">
        <v>148</v>
      </c>
      <c r="F5634" s="3">
        <v>3489</v>
      </c>
      <c r="G5634" s="3">
        <f t="shared" ref="G5634:G5697" si="267">A5634</f>
        <v>1998</v>
      </c>
      <c r="H5634" s="4">
        <v>4</v>
      </c>
      <c r="I5634" s="3" t="s">
        <v>36</v>
      </c>
      <c r="J5634" s="3">
        <v>0</v>
      </c>
      <c r="K5634" s="3">
        <v>0</v>
      </c>
      <c r="L5634" s="3">
        <v>6</v>
      </c>
      <c r="M5634" s="3">
        <v>0</v>
      </c>
      <c r="N5634" s="3">
        <v>0</v>
      </c>
      <c r="O5634" s="3">
        <v>0</v>
      </c>
      <c r="P5634" s="3">
        <f t="shared" si="266"/>
        <v>7.1999999999999993</v>
      </c>
      <c r="Q5634" s="3">
        <v>202</v>
      </c>
      <c r="R5634" s="3">
        <f t="shared" si="265"/>
        <v>1</v>
      </c>
      <c r="S5634" s="3">
        <v>6</v>
      </c>
      <c r="T5634" s="3">
        <f>IF(AND(H5634&lt;5,S5634&gt;=VLOOKUP(A5634,anni!$A$1:$O$32,6,0)),1,0)</f>
        <v>0</v>
      </c>
    </row>
    <row r="5635" spans="1:20" x14ac:dyDescent="0.3">
      <c r="A5635" s="3">
        <v>1998</v>
      </c>
      <c r="B5635" s="3">
        <v>243</v>
      </c>
      <c r="C5635" s="3" t="s">
        <v>101</v>
      </c>
      <c r="D5635" s="3" t="s">
        <v>116</v>
      </c>
      <c r="E5635" s="3" t="s">
        <v>116</v>
      </c>
      <c r="F5635" s="3">
        <v>3286</v>
      </c>
      <c r="G5635" s="3">
        <f t="shared" si="267"/>
        <v>1998</v>
      </c>
      <c r="H5635" s="4">
        <v>4</v>
      </c>
      <c r="I5635" s="3" t="s">
        <v>36</v>
      </c>
      <c r="J5635" s="3">
        <v>0</v>
      </c>
      <c r="K5635" s="3">
        <v>0</v>
      </c>
      <c r="L5635" s="3">
        <v>0</v>
      </c>
      <c r="M5635" s="3">
        <v>1</v>
      </c>
      <c r="N5635" s="3">
        <v>0</v>
      </c>
      <c r="O5635" s="3">
        <v>3</v>
      </c>
      <c r="P5635" s="3">
        <f t="shared" si="266"/>
        <v>4.8</v>
      </c>
      <c r="Q5635" s="3">
        <v>226</v>
      </c>
      <c r="R5635" s="3">
        <f t="shared" si="265"/>
        <v>2</v>
      </c>
      <c r="S5635" s="3">
        <v>4</v>
      </c>
      <c r="T5635" s="3">
        <f>IF(AND(H5635&lt;5,S5635&gt;=VLOOKUP(A5635,anni!$A$1:$O$32,6,0)),1,0)</f>
        <v>0</v>
      </c>
    </row>
    <row r="5636" spans="1:20" x14ac:dyDescent="0.3">
      <c r="A5636" s="3">
        <v>1998</v>
      </c>
      <c r="B5636" s="3">
        <v>244</v>
      </c>
      <c r="C5636" s="3" t="s">
        <v>69</v>
      </c>
      <c r="D5636" s="3" t="s">
        <v>76</v>
      </c>
      <c r="E5636" s="3" t="s">
        <v>76</v>
      </c>
      <c r="F5636" s="3">
        <v>3246</v>
      </c>
      <c r="G5636" s="3">
        <f t="shared" si="267"/>
        <v>1998</v>
      </c>
      <c r="H5636" s="4">
        <v>5</v>
      </c>
      <c r="I5636" s="3" t="s">
        <v>36</v>
      </c>
      <c r="J5636" s="3">
        <v>5</v>
      </c>
      <c r="K5636" s="3">
        <v>0</v>
      </c>
      <c r="L5636" s="3">
        <v>0</v>
      </c>
      <c r="M5636" s="3">
        <v>7</v>
      </c>
      <c r="N5636" s="3">
        <v>0</v>
      </c>
      <c r="O5636" s="3">
        <v>0</v>
      </c>
      <c r="P5636" s="3">
        <f t="shared" si="266"/>
        <v>12</v>
      </c>
      <c r="Q5636" s="3">
        <v>140</v>
      </c>
      <c r="R5636" s="3">
        <f t="shared" si="265"/>
        <v>2</v>
      </c>
      <c r="S5636" s="3">
        <v>12</v>
      </c>
      <c r="T5636" s="3">
        <f>IF(AND(H5636&lt;5,S5636&gt;=VLOOKUP(A5636,anni!$A$1:$O$32,6,0)),1,0)</f>
        <v>0</v>
      </c>
    </row>
    <row r="5637" spans="1:20" x14ac:dyDescent="0.3">
      <c r="A5637" s="3">
        <v>1998</v>
      </c>
      <c r="B5637" s="3">
        <v>245</v>
      </c>
      <c r="C5637" s="3" t="s">
        <v>34</v>
      </c>
      <c r="D5637" s="3" t="s">
        <v>94</v>
      </c>
      <c r="E5637" s="3" t="s">
        <v>94</v>
      </c>
      <c r="F5637" s="3">
        <v>3403</v>
      </c>
      <c r="G5637" s="3">
        <f t="shared" si="267"/>
        <v>1998</v>
      </c>
      <c r="H5637" s="4">
        <v>5</v>
      </c>
      <c r="I5637" s="3" t="s">
        <v>36</v>
      </c>
      <c r="J5637" s="3">
        <v>0</v>
      </c>
      <c r="K5637" s="3">
        <v>5</v>
      </c>
      <c r="L5637" s="3">
        <v>3</v>
      </c>
      <c r="M5637" s="3">
        <v>1</v>
      </c>
      <c r="N5637" s="3">
        <v>3</v>
      </c>
      <c r="O5637" s="3">
        <v>2</v>
      </c>
      <c r="P5637" s="3">
        <f t="shared" si="266"/>
        <v>14</v>
      </c>
      <c r="Q5637" s="3">
        <v>112</v>
      </c>
      <c r="R5637" s="3">
        <f t="shared" si="265"/>
        <v>1</v>
      </c>
      <c r="S5637" s="3">
        <v>14</v>
      </c>
      <c r="T5637" s="3">
        <f>IF(AND(H5637&lt;5,S5637&gt;=VLOOKUP(A5637,anni!$A$1:$O$32,6,0)),1,0)</f>
        <v>0</v>
      </c>
    </row>
    <row r="5638" spans="1:20" x14ac:dyDescent="0.3">
      <c r="A5638" s="3">
        <v>1998</v>
      </c>
      <c r="B5638" s="3">
        <v>246</v>
      </c>
      <c r="C5638" s="3" t="s">
        <v>53</v>
      </c>
      <c r="D5638" s="3" t="s">
        <v>151</v>
      </c>
      <c r="E5638" s="3" t="s">
        <v>151</v>
      </c>
      <c r="F5638" s="3">
        <v>3530</v>
      </c>
      <c r="G5638" s="3">
        <f t="shared" si="267"/>
        <v>1998</v>
      </c>
      <c r="H5638" s="4">
        <v>3</v>
      </c>
      <c r="I5638" s="3" t="s">
        <v>36</v>
      </c>
      <c r="J5638" s="3">
        <v>0</v>
      </c>
      <c r="K5638" s="3">
        <v>0</v>
      </c>
      <c r="L5638" s="3">
        <v>0</v>
      </c>
      <c r="M5638" s="3">
        <v>0</v>
      </c>
      <c r="N5638" s="3">
        <v>0</v>
      </c>
      <c r="O5638" s="3">
        <v>0</v>
      </c>
      <c r="P5638" s="3">
        <f t="shared" si="266"/>
        <v>0</v>
      </c>
      <c r="Q5638" s="3">
        <v>266</v>
      </c>
      <c r="R5638" s="3">
        <f t="shared" si="265"/>
        <v>1</v>
      </c>
      <c r="S5638" s="3">
        <v>0</v>
      </c>
      <c r="T5638" s="3">
        <f>IF(AND(H5638&lt;5,S5638&gt;=VLOOKUP(A5638,anni!$A$1:$O$32,6,0)),1,0)</f>
        <v>0</v>
      </c>
    </row>
    <row r="5639" spans="1:20" x14ac:dyDescent="0.3">
      <c r="A5639" s="3">
        <v>1998</v>
      </c>
      <c r="B5639" s="3">
        <v>247</v>
      </c>
      <c r="C5639" s="3" t="s">
        <v>34</v>
      </c>
      <c r="D5639" s="3" t="s">
        <v>41</v>
      </c>
      <c r="E5639" s="3" t="s">
        <v>41</v>
      </c>
      <c r="F5639" s="3">
        <v>3531</v>
      </c>
      <c r="G5639" s="3">
        <f t="shared" si="267"/>
        <v>1998</v>
      </c>
      <c r="H5639" s="4">
        <v>3</v>
      </c>
      <c r="I5639" s="3" t="s">
        <v>36</v>
      </c>
      <c r="J5639" s="3">
        <v>7</v>
      </c>
      <c r="K5639" s="3">
        <v>0</v>
      </c>
      <c r="L5639" s="3">
        <v>7</v>
      </c>
      <c r="M5639" s="3">
        <v>1</v>
      </c>
      <c r="N5639" s="3">
        <v>0</v>
      </c>
      <c r="O5639" s="3">
        <v>3</v>
      </c>
      <c r="P5639" s="3">
        <f t="shared" si="266"/>
        <v>25.2</v>
      </c>
      <c r="Q5639" s="3">
        <v>78</v>
      </c>
      <c r="R5639" s="3">
        <f t="shared" si="265"/>
        <v>3</v>
      </c>
      <c r="S5639" s="3">
        <v>18</v>
      </c>
      <c r="T5639" s="3">
        <f>IF(AND(H5639&lt;5,S5639&gt;=VLOOKUP(A5639,anni!$A$1:$O$32,6,0)),1,0)</f>
        <v>0</v>
      </c>
    </row>
    <row r="5640" spans="1:20" x14ac:dyDescent="0.3">
      <c r="A5640" s="3">
        <v>1998</v>
      </c>
      <c r="B5640" s="3">
        <v>248</v>
      </c>
      <c r="C5640" s="3" t="s">
        <v>43</v>
      </c>
      <c r="D5640" s="3" t="s">
        <v>58</v>
      </c>
      <c r="E5640" s="3" t="s">
        <v>58</v>
      </c>
      <c r="F5640" s="3">
        <v>3404</v>
      </c>
      <c r="G5640" s="3">
        <f t="shared" si="267"/>
        <v>1998</v>
      </c>
      <c r="H5640" s="4">
        <v>5</v>
      </c>
      <c r="I5640" s="3" t="s">
        <v>36</v>
      </c>
      <c r="O5640" s="3" t="s">
        <v>17</v>
      </c>
      <c r="P5640" s="3">
        <f t="shared" si="266"/>
        <v>-1</v>
      </c>
      <c r="Q5640" s="3">
        <v>290</v>
      </c>
      <c r="R5640" s="3">
        <f t="shared" si="265"/>
        <v>1</v>
      </c>
      <c r="S5640" s="3">
        <v>-1</v>
      </c>
      <c r="T5640" s="3">
        <f>IF(AND(H5640&lt;5,S5640&gt;=VLOOKUP(A5640,anni!$A$1:$O$32,6,0)),1,0)</f>
        <v>0</v>
      </c>
    </row>
    <row r="5641" spans="1:20" x14ac:dyDescent="0.3">
      <c r="A5641" s="3">
        <v>1998</v>
      </c>
      <c r="B5641" s="3">
        <v>249</v>
      </c>
      <c r="C5641" s="3" t="s">
        <v>29</v>
      </c>
      <c r="D5641" s="3" t="s">
        <v>109</v>
      </c>
      <c r="E5641" s="3" t="s">
        <v>109</v>
      </c>
      <c r="F5641" s="3">
        <v>3532</v>
      </c>
      <c r="G5641" s="3">
        <f t="shared" si="267"/>
        <v>1998</v>
      </c>
      <c r="H5641" s="4">
        <v>3</v>
      </c>
      <c r="I5641" s="3" t="s">
        <v>36</v>
      </c>
      <c r="J5641" s="3">
        <v>0</v>
      </c>
      <c r="K5641" s="3">
        <v>0</v>
      </c>
      <c r="L5641" s="3">
        <v>0</v>
      </c>
      <c r="M5641" s="3">
        <v>0</v>
      </c>
      <c r="N5641" s="3">
        <v>0</v>
      </c>
      <c r="O5641" s="3">
        <v>0</v>
      </c>
      <c r="P5641" s="3">
        <f t="shared" si="266"/>
        <v>0</v>
      </c>
      <c r="Q5641" s="3">
        <v>266</v>
      </c>
      <c r="R5641" s="3">
        <f t="shared" si="265"/>
        <v>1</v>
      </c>
      <c r="S5641" s="3">
        <v>0</v>
      </c>
      <c r="T5641" s="3">
        <f>IF(AND(H5641&lt;5,S5641&gt;=VLOOKUP(A5641,anni!$A$1:$O$32,6,0)),1,0)</f>
        <v>0</v>
      </c>
    </row>
    <row r="5642" spans="1:20" x14ac:dyDescent="0.3">
      <c r="A5642" s="3">
        <v>1998</v>
      </c>
      <c r="B5642" s="3">
        <v>250</v>
      </c>
      <c r="C5642" s="3" t="s">
        <v>56</v>
      </c>
      <c r="D5642" s="3" t="s">
        <v>57</v>
      </c>
      <c r="E5642" s="3" t="s">
        <v>57</v>
      </c>
      <c r="F5642" s="3">
        <v>3405</v>
      </c>
      <c r="G5642" s="3">
        <f t="shared" si="267"/>
        <v>1998</v>
      </c>
      <c r="H5642" s="4">
        <v>5</v>
      </c>
      <c r="I5642" s="3" t="s">
        <v>36</v>
      </c>
      <c r="J5642" s="3">
        <v>0</v>
      </c>
      <c r="K5642" s="3">
        <v>0</v>
      </c>
      <c r="L5642" s="3">
        <v>4</v>
      </c>
      <c r="M5642" s="3">
        <v>7</v>
      </c>
      <c r="N5642" s="3">
        <v>0</v>
      </c>
      <c r="O5642" s="3">
        <v>0</v>
      </c>
      <c r="P5642" s="3">
        <f t="shared" si="266"/>
        <v>11</v>
      </c>
      <c r="Q5642" s="3">
        <v>153</v>
      </c>
      <c r="R5642" s="3">
        <f t="shared" si="265"/>
        <v>1</v>
      </c>
      <c r="S5642" s="3">
        <v>11</v>
      </c>
      <c r="T5642" s="3">
        <f>IF(AND(H5642&lt;5,S5642&gt;=VLOOKUP(A5642,anni!$A$1:$O$32,6,0)),1,0)</f>
        <v>0</v>
      </c>
    </row>
    <row r="5643" spans="1:20" x14ac:dyDescent="0.3">
      <c r="A5643" s="3">
        <v>1998</v>
      </c>
      <c r="B5643" s="3">
        <v>251</v>
      </c>
      <c r="C5643" s="3" t="s">
        <v>34</v>
      </c>
      <c r="D5643" s="3" t="s">
        <v>35</v>
      </c>
      <c r="E5643" s="3" t="s">
        <v>35</v>
      </c>
      <c r="F5643" s="3">
        <v>3287</v>
      </c>
      <c r="G5643" s="3">
        <f t="shared" si="267"/>
        <v>1998</v>
      </c>
      <c r="H5643" s="4">
        <v>4</v>
      </c>
      <c r="I5643" s="3" t="s">
        <v>36</v>
      </c>
      <c r="J5643" s="3">
        <v>7</v>
      </c>
      <c r="K5643" s="3">
        <v>0</v>
      </c>
      <c r="L5643" s="3">
        <v>7</v>
      </c>
      <c r="M5643" s="3">
        <v>0</v>
      </c>
      <c r="N5643" s="3">
        <v>0</v>
      </c>
      <c r="O5643" s="3">
        <v>3</v>
      </c>
      <c r="P5643" s="3">
        <f t="shared" si="266"/>
        <v>20.399999999999999</v>
      </c>
      <c r="Q5643" s="3">
        <v>85</v>
      </c>
      <c r="R5643" s="3">
        <f t="shared" si="265"/>
        <v>3</v>
      </c>
      <c r="S5643" s="3">
        <v>17</v>
      </c>
      <c r="T5643" s="3">
        <f>IF(AND(H5643&lt;5,S5643&gt;=VLOOKUP(A5643,anni!$A$1:$O$32,6,0)),1,0)</f>
        <v>0</v>
      </c>
    </row>
    <row r="5644" spans="1:20" x14ac:dyDescent="0.3">
      <c r="A5644" s="3">
        <v>1998</v>
      </c>
      <c r="B5644" s="3">
        <v>252</v>
      </c>
      <c r="C5644" s="3" t="s">
        <v>50</v>
      </c>
      <c r="D5644" s="3" t="s">
        <v>51</v>
      </c>
      <c r="E5644" s="3" t="s">
        <v>51</v>
      </c>
      <c r="F5644" s="3">
        <v>3406</v>
      </c>
      <c r="G5644" s="3">
        <f t="shared" si="267"/>
        <v>1998</v>
      </c>
      <c r="H5644" s="4">
        <v>5</v>
      </c>
      <c r="I5644" s="3" t="s">
        <v>36</v>
      </c>
      <c r="J5644" s="3">
        <v>0</v>
      </c>
      <c r="K5644" s="3">
        <v>0</v>
      </c>
      <c r="L5644" s="3">
        <v>0</v>
      </c>
      <c r="M5644" s="3">
        <v>1</v>
      </c>
      <c r="N5644" s="3">
        <v>0</v>
      </c>
      <c r="O5644" s="3">
        <v>5</v>
      </c>
      <c r="P5644" s="3">
        <f t="shared" si="266"/>
        <v>6</v>
      </c>
      <c r="Q5644" s="3">
        <v>202</v>
      </c>
      <c r="R5644" s="3">
        <f t="shared" si="265"/>
        <v>1</v>
      </c>
      <c r="S5644" s="3">
        <v>6</v>
      </c>
      <c r="T5644" s="3">
        <f>IF(AND(H5644&lt;5,S5644&gt;=VLOOKUP(A5644,anni!$A$1:$O$32,6,0)),1,0)</f>
        <v>0</v>
      </c>
    </row>
    <row r="5645" spans="1:20" x14ac:dyDescent="0.3">
      <c r="A5645" s="3">
        <v>1998</v>
      </c>
      <c r="B5645" s="3">
        <v>253</v>
      </c>
      <c r="C5645" s="3" t="s">
        <v>62</v>
      </c>
      <c r="D5645" s="3" t="s">
        <v>134</v>
      </c>
      <c r="E5645" s="3" t="s">
        <v>134</v>
      </c>
      <c r="F5645" s="3">
        <v>3490</v>
      </c>
      <c r="G5645" s="3">
        <f t="shared" si="267"/>
        <v>1998</v>
      </c>
      <c r="H5645" s="4">
        <v>4</v>
      </c>
      <c r="I5645" s="3" t="s">
        <v>36</v>
      </c>
      <c r="J5645" s="3">
        <v>0</v>
      </c>
      <c r="K5645" s="3">
        <v>0</v>
      </c>
      <c r="L5645" s="3">
        <v>0</v>
      </c>
      <c r="M5645" s="3">
        <v>0</v>
      </c>
      <c r="N5645" s="3">
        <v>0</v>
      </c>
      <c r="O5645" s="3">
        <v>0</v>
      </c>
      <c r="P5645" s="3">
        <f t="shared" si="266"/>
        <v>0</v>
      </c>
      <c r="Q5645" s="3">
        <v>266</v>
      </c>
      <c r="R5645" s="3">
        <f t="shared" si="265"/>
        <v>1</v>
      </c>
      <c r="S5645" s="3">
        <v>0</v>
      </c>
      <c r="T5645" s="3">
        <f>IF(AND(H5645&lt;5,S5645&gt;=VLOOKUP(A5645,anni!$A$1:$O$32,6,0)),1,0)</f>
        <v>0</v>
      </c>
    </row>
    <row r="5646" spans="1:20" x14ac:dyDescent="0.3">
      <c r="A5646" s="3">
        <v>1998</v>
      </c>
      <c r="B5646" s="3">
        <v>254</v>
      </c>
      <c r="C5646" s="3" t="s">
        <v>34</v>
      </c>
      <c r="D5646" s="3" t="s">
        <v>41</v>
      </c>
      <c r="E5646" s="3" t="s">
        <v>41</v>
      </c>
      <c r="F5646" s="3">
        <v>3289</v>
      </c>
      <c r="G5646" s="3">
        <f t="shared" si="267"/>
        <v>1998</v>
      </c>
      <c r="H5646" s="4">
        <v>4</v>
      </c>
      <c r="I5646" s="3" t="s">
        <v>36</v>
      </c>
      <c r="J5646" s="3">
        <v>6.5</v>
      </c>
      <c r="K5646" s="3">
        <v>7</v>
      </c>
      <c r="L5646" s="3">
        <v>7</v>
      </c>
      <c r="M5646" s="3">
        <v>7</v>
      </c>
      <c r="N5646" s="3">
        <v>7</v>
      </c>
      <c r="O5646" s="3">
        <v>7</v>
      </c>
      <c r="P5646" s="3">
        <f t="shared" si="266"/>
        <v>49.8</v>
      </c>
      <c r="Q5646" s="3">
        <v>2</v>
      </c>
      <c r="R5646" s="3">
        <f t="shared" si="265"/>
        <v>3</v>
      </c>
      <c r="S5646" s="3">
        <v>41.5</v>
      </c>
      <c r="T5646" s="3">
        <f>IF(AND(H5646&lt;5,S5646&gt;=VLOOKUP(A5646,anni!$A$1:$O$32,6,0)),1,0)</f>
        <v>0</v>
      </c>
    </row>
    <row r="5647" spans="1:20" x14ac:dyDescent="0.3">
      <c r="A5647" s="3">
        <v>1998</v>
      </c>
      <c r="B5647" s="3">
        <v>255</v>
      </c>
      <c r="C5647" s="3" t="s">
        <v>45</v>
      </c>
      <c r="D5647" s="3" t="s">
        <v>49</v>
      </c>
      <c r="E5647" s="3" t="s">
        <v>49</v>
      </c>
      <c r="F5647" s="3">
        <v>3407</v>
      </c>
      <c r="G5647" s="3">
        <f t="shared" si="267"/>
        <v>1998</v>
      </c>
      <c r="H5647" s="4">
        <v>5</v>
      </c>
      <c r="I5647" s="3" t="s">
        <v>36</v>
      </c>
      <c r="J5647" s="3">
        <v>7</v>
      </c>
      <c r="K5647" s="3">
        <v>0</v>
      </c>
      <c r="L5647" s="3">
        <v>0</v>
      </c>
      <c r="M5647" s="3">
        <v>1</v>
      </c>
      <c r="N5647" s="3">
        <v>0</v>
      </c>
      <c r="O5647" s="3">
        <v>3</v>
      </c>
      <c r="P5647" s="3">
        <f t="shared" si="266"/>
        <v>11</v>
      </c>
      <c r="Q5647" s="3">
        <v>153</v>
      </c>
      <c r="R5647" s="3">
        <f t="shared" si="265"/>
        <v>1</v>
      </c>
      <c r="S5647" s="3">
        <v>11</v>
      </c>
      <c r="T5647" s="3">
        <f>IF(AND(H5647&lt;5,S5647&gt;=VLOOKUP(A5647,anni!$A$1:$O$32,6,0)),1,0)</f>
        <v>0</v>
      </c>
    </row>
    <row r="5648" spans="1:20" x14ac:dyDescent="0.3">
      <c r="A5648" s="3">
        <v>1998</v>
      </c>
      <c r="B5648" s="3">
        <v>256</v>
      </c>
      <c r="C5648" s="3" t="s">
        <v>37</v>
      </c>
      <c r="D5648" s="3" t="s">
        <v>38</v>
      </c>
      <c r="E5648" s="3" t="s">
        <v>38</v>
      </c>
      <c r="F5648" s="3">
        <v>3408</v>
      </c>
      <c r="G5648" s="3">
        <f t="shared" si="267"/>
        <v>1998</v>
      </c>
      <c r="H5648" s="4">
        <v>5</v>
      </c>
      <c r="I5648" s="3" t="s">
        <v>36</v>
      </c>
      <c r="J5648" s="3">
        <v>0</v>
      </c>
      <c r="K5648" s="3">
        <v>0</v>
      </c>
      <c r="L5648" s="3">
        <v>7</v>
      </c>
      <c r="M5648" s="3">
        <v>0</v>
      </c>
      <c r="N5648" s="3">
        <v>0</v>
      </c>
      <c r="O5648" s="3">
        <v>0</v>
      </c>
      <c r="P5648" s="3">
        <f t="shared" si="266"/>
        <v>7</v>
      </c>
      <c r="Q5648" s="3">
        <v>184</v>
      </c>
      <c r="R5648" s="3">
        <f t="shared" si="265"/>
        <v>1</v>
      </c>
      <c r="S5648" s="3">
        <v>7</v>
      </c>
      <c r="T5648" s="3">
        <f>IF(AND(H5648&lt;5,S5648&gt;=VLOOKUP(A5648,anni!$A$1:$O$32,6,0)),1,0)</f>
        <v>0</v>
      </c>
    </row>
    <row r="5649" spans="1:20" x14ac:dyDescent="0.3">
      <c r="A5649" s="3">
        <v>1998</v>
      </c>
      <c r="B5649" s="3">
        <v>257</v>
      </c>
      <c r="C5649" s="3" t="s">
        <v>56</v>
      </c>
      <c r="D5649" s="3" t="s">
        <v>85</v>
      </c>
      <c r="E5649" s="3" t="s">
        <v>85</v>
      </c>
      <c r="F5649" s="3">
        <v>3409</v>
      </c>
      <c r="G5649" s="3">
        <f t="shared" si="267"/>
        <v>1998</v>
      </c>
      <c r="H5649" s="4">
        <v>5</v>
      </c>
      <c r="I5649" s="3" t="s">
        <v>36</v>
      </c>
      <c r="J5649" s="3">
        <v>5</v>
      </c>
      <c r="K5649" s="3">
        <v>0</v>
      </c>
      <c r="L5649" s="3">
        <v>6</v>
      </c>
      <c r="M5649" s="3">
        <v>3</v>
      </c>
      <c r="N5649" s="3">
        <v>0</v>
      </c>
      <c r="O5649" s="3">
        <v>0</v>
      </c>
      <c r="P5649" s="3">
        <f t="shared" si="266"/>
        <v>14</v>
      </c>
      <c r="Q5649" s="3">
        <v>112</v>
      </c>
      <c r="R5649" s="3">
        <f t="shared" si="265"/>
        <v>1</v>
      </c>
      <c r="S5649" s="3">
        <v>14</v>
      </c>
      <c r="T5649" s="3">
        <f>IF(AND(H5649&lt;5,S5649&gt;=VLOOKUP(A5649,anni!$A$1:$O$32,6,0)),1,0)</f>
        <v>0</v>
      </c>
    </row>
    <row r="5650" spans="1:20" x14ac:dyDescent="0.3">
      <c r="A5650" s="3">
        <v>1998</v>
      </c>
      <c r="B5650" s="3">
        <v>258</v>
      </c>
      <c r="C5650" s="3" t="s">
        <v>79</v>
      </c>
      <c r="D5650" s="3" t="s">
        <v>80</v>
      </c>
      <c r="E5650" s="3" t="s">
        <v>80</v>
      </c>
      <c r="F5650" s="3">
        <v>3491</v>
      </c>
      <c r="G5650" s="3">
        <f t="shared" si="267"/>
        <v>1998</v>
      </c>
      <c r="H5650" s="4">
        <v>4</v>
      </c>
      <c r="I5650" s="3" t="s">
        <v>36</v>
      </c>
      <c r="J5650" s="3">
        <v>5</v>
      </c>
      <c r="K5650" s="3">
        <v>0</v>
      </c>
      <c r="L5650" s="3">
        <v>0</v>
      </c>
      <c r="M5650" s="3">
        <v>1</v>
      </c>
      <c r="N5650" s="3">
        <v>0</v>
      </c>
      <c r="O5650" s="3">
        <v>0</v>
      </c>
      <c r="P5650" s="3">
        <f t="shared" si="266"/>
        <v>7.1999999999999993</v>
      </c>
      <c r="Q5650" s="3">
        <v>202</v>
      </c>
      <c r="R5650" s="3">
        <f t="shared" si="265"/>
        <v>1</v>
      </c>
      <c r="S5650" s="3">
        <v>6</v>
      </c>
      <c r="T5650" s="3">
        <f>IF(AND(H5650&lt;5,S5650&gt;=VLOOKUP(A5650,anni!$A$1:$O$32,6,0)),1,0)</f>
        <v>0</v>
      </c>
    </row>
    <row r="5651" spans="1:20" x14ac:dyDescent="0.3">
      <c r="A5651" s="3">
        <v>1998</v>
      </c>
      <c r="B5651" s="3">
        <v>259</v>
      </c>
      <c r="C5651" s="3" t="s">
        <v>69</v>
      </c>
      <c r="D5651" s="3" t="s">
        <v>89</v>
      </c>
      <c r="E5651" s="3" t="s">
        <v>89</v>
      </c>
      <c r="F5651" s="3">
        <v>3410</v>
      </c>
      <c r="G5651" s="3">
        <f t="shared" si="267"/>
        <v>1998</v>
      </c>
      <c r="H5651" s="4">
        <v>5</v>
      </c>
      <c r="I5651" s="3" t="s">
        <v>36</v>
      </c>
      <c r="J5651" s="3">
        <v>0</v>
      </c>
      <c r="K5651" s="3">
        <v>0</v>
      </c>
      <c r="L5651" s="3">
        <v>7</v>
      </c>
      <c r="M5651" s="3">
        <v>7</v>
      </c>
      <c r="N5651" s="3">
        <v>6</v>
      </c>
      <c r="O5651" s="3">
        <v>2</v>
      </c>
      <c r="P5651" s="3">
        <f t="shared" si="266"/>
        <v>22</v>
      </c>
      <c r="Q5651" s="3">
        <v>44</v>
      </c>
      <c r="R5651" s="3">
        <f t="shared" si="265"/>
        <v>1</v>
      </c>
      <c r="S5651" s="3">
        <v>22</v>
      </c>
      <c r="T5651" s="3">
        <f>IF(AND(H5651&lt;5,S5651&gt;=VLOOKUP(A5651,anni!$A$1:$O$32,6,0)),1,0)</f>
        <v>0</v>
      </c>
    </row>
    <row r="5652" spans="1:20" x14ac:dyDescent="0.3">
      <c r="A5652" s="3">
        <v>1998</v>
      </c>
      <c r="B5652" s="3">
        <v>260</v>
      </c>
      <c r="C5652" s="3" t="s">
        <v>34</v>
      </c>
      <c r="D5652" s="3" t="s">
        <v>94</v>
      </c>
      <c r="E5652" s="3" t="s">
        <v>94</v>
      </c>
      <c r="F5652" s="3">
        <v>3533</v>
      </c>
      <c r="G5652" s="3">
        <f t="shared" si="267"/>
        <v>1998</v>
      </c>
      <c r="H5652" s="4">
        <v>3</v>
      </c>
      <c r="I5652" s="3" t="s">
        <v>36</v>
      </c>
      <c r="J5652" s="3">
        <v>5</v>
      </c>
      <c r="K5652" s="3">
        <v>0</v>
      </c>
      <c r="L5652" s="3">
        <v>5</v>
      </c>
      <c r="M5652" s="3">
        <v>0</v>
      </c>
      <c r="N5652" s="3">
        <v>2</v>
      </c>
      <c r="O5652" s="3">
        <v>0</v>
      </c>
      <c r="P5652" s="3">
        <f t="shared" si="266"/>
        <v>16.799999999999997</v>
      </c>
      <c r="Q5652" s="3">
        <v>140</v>
      </c>
      <c r="R5652" s="3">
        <f t="shared" si="265"/>
        <v>1</v>
      </c>
      <c r="S5652" s="3">
        <v>12</v>
      </c>
      <c r="T5652" s="3">
        <f>IF(AND(H5652&lt;5,S5652&gt;=VLOOKUP(A5652,anni!$A$1:$O$32,6,0)),1,0)</f>
        <v>0</v>
      </c>
    </row>
    <row r="5653" spans="1:20" x14ac:dyDescent="0.3">
      <c r="A5653" s="3">
        <v>1998</v>
      </c>
      <c r="B5653" s="3">
        <v>261</v>
      </c>
      <c r="C5653" s="3" t="s">
        <v>101</v>
      </c>
      <c r="D5653" s="3" t="s">
        <v>117</v>
      </c>
      <c r="E5653" s="3" t="s">
        <v>117</v>
      </c>
      <c r="F5653" s="3">
        <v>3411</v>
      </c>
      <c r="G5653" s="3">
        <f t="shared" si="267"/>
        <v>1998</v>
      </c>
      <c r="H5653" s="4">
        <v>5</v>
      </c>
      <c r="I5653" s="3" t="s">
        <v>36</v>
      </c>
      <c r="O5653" s="3" t="s">
        <v>17</v>
      </c>
      <c r="P5653" s="3">
        <f t="shared" si="266"/>
        <v>-1</v>
      </c>
      <c r="Q5653" s="3">
        <v>290</v>
      </c>
      <c r="R5653" s="3">
        <f t="shared" si="265"/>
        <v>1</v>
      </c>
      <c r="S5653" s="3">
        <v>-1</v>
      </c>
      <c r="T5653" s="3">
        <f>IF(AND(H5653&lt;5,S5653&gt;=VLOOKUP(A5653,anni!$A$1:$O$32,6,0)),1,0)</f>
        <v>0</v>
      </c>
    </row>
    <row r="5654" spans="1:20" x14ac:dyDescent="0.3">
      <c r="A5654" s="3">
        <v>1998</v>
      </c>
      <c r="B5654" s="3">
        <v>262</v>
      </c>
      <c r="C5654" s="3" t="s">
        <v>34</v>
      </c>
      <c r="D5654" s="3" t="s">
        <v>64</v>
      </c>
      <c r="E5654" s="3" t="s">
        <v>64</v>
      </c>
      <c r="F5654" s="3">
        <v>3412</v>
      </c>
      <c r="G5654" s="3">
        <f t="shared" si="267"/>
        <v>1998</v>
      </c>
      <c r="H5654" s="4">
        <v>5</v>
      </c>
      <c r="I5654" s="3" t="s">
        <v>36</v>
      </c>
      <c r="J5654" s="3">
        <v>0</v>
      </c>
      <c r="K5654" s="3">
        <v>6</v>
      </c>
      <c r="L5654" s="3">
        <v>4</v>
      </c>
      <c r="M5654" s="3">
        <v>0</v>
      </c>
      <c r="N5654" s="3">
        <v>0</v>
      </c>
      <c r="O5654" s="3">
        <v>1</v>
      </c>
      <c r="P5654" s="3">
        <f t="shared" si="266"/>
        <v>11</v>
      </c>
      <c r="Q5654" s="3">
        <v>153</v>
      </c>
      <c r="R5654" s="3">
        <f t="shared" si="265"/>
        <v>1</v>
      </c>
      <c r="S5654" s="3">
        <v>11</v>
      </c>
      <c r="T5654" s="3">
        <f>IF(AND(H5654&lt;5,S5654&gt;=VLOOKUP(A5654,anni!$A$1:$O$32,6,0)),1,0)</f>
        <v>0</v>
      </c>
    </row>
    <row r="5655" spans="1:20" x14ac:dyDescent="0.3">
      <c r="A5655" s="3">
        <v>1998</v>
      </c>
      <c r="B5655" s="3">
        <v>263</v>
      </c>
      <c r="C5655" s="3" t="s">
        <v>101</v>
      </c>
      <c r="D5655" s="3" t="s">
        <v>116</v>
      </c>
      <c r="E5655" s="3" t="s">
        <v>116</v>
      </c>
      <c r="F5655" s="3">
        <v>3413</v>
      </c>
      <c r="G5655" s="3">
        <f t="shared" si="267"/>
        <v>1998</v>
      </c>
      <c r="H5655" s="4">
        <v>5</v>
      </c>
      <c r="I5655" s="3" t="s">
        <v>36</v>
      </c>
      <c r="J5655" s="3">
        <v>0</v>
      </c>
      <c r="K5655" s="3">
        <v>0</v>
      </c>
      <c r="L5655" s="3">
        <v>0</v>
      </c>
      <c r="M5655" s="3">
        <v>0</v>
      </c>
      <c r="N5655" s="3">
        <v>0</v>
      </c>
      <c r="O5655" s="3">
        <v>0</v>
      </c>
      <c r="P5655" s="3">
        <f t="shared" si="266"/>
        <v>0</v>
      </c>
      <c r="Q5655" s="3">
        <v>266</v>
      </c>
      <c r="R5655" s="3">
        <f t="shared" si="265"/>
        <v>1</v>
      </c>
      <c r="S5655" s="3">
        <v>0</v>
      </c>
      <c r="T5655" s="3">
        <f>IF(AND(H5655&lt;5,S5655&gt;=VLOOKUP(A5655,anni!$A$1:$O$32,6,0)),1,0)</f>
        <v>0</v>
      </c>
    </row>
    <row r="5656" spans="1:20" x14ac:dyDescent="0.3">
      <c r="A5656" s="3">
        <v>1998</v>
      </c>
      <c r="B5656" s="3">
        <v>264</v>
      </c>
      <c r="C5656" s="3" t="s">
        <v>43</v>
      </c>
      <c r="D5656" s="3" t="s">
        <v>91</v>
      </c>
      <c r="E5656" s="3" t="s">
        <v>91</v>
      </c>
      <c r="F5656" s="3">
        <v>3414</v>
      </c>
      <c r="G5656" s="3">
        <f t="shared" si="267"/>
        <v>1998</v>
      </c>
      <c r="H5656" s="4">
        <v>5</v>
      </c>
      <c r="I5656" s="3" t="s">
        <v>36</v>
      </c>
      <c r="J5656" s="3">
        <v>6</v>
      </c>
      <c r="K5656" s="3">
        <v>0</v>
      </c>
      <c r="L5656" s="3">
        <v>7</v>
      </c>
      <c r="M5656" s="3">
        <v>1</v>
      </c>
      <c r="N5656" s="3">
        <v>3</v>
      </c>
      <c r="O5656" s="3">
        <v>2</v>
      </c>
      <c r="P5656" s="3">
        <f t="shared" si="266"/>
        <v>19</v>
      </c>
      <c r="Q5656" s="3">
        <v>70</v>
      </c>
      <c r="R5656" s="3">
        <f t="shared" si="265"/>
        <v>1</v>
      </c>
      <c r="S5656" s="3">
        <v>19</v>
      </c>
      <c r="T5656" s="3">
        <f>IF(AND(H5656&lt;5,S5656&gt;=VLOOKUP(A5656,anni!$A$1:$O$32,6,0)),1,0)</f>
        <v>0</v>
      </c>
    </row>
    <row r="5657" spans="1:20" x14ac:dyDescent="0.3">
      <c r="A5657" s="3">
        <v>1998</v>
      </c>
      <c r="B5657" s="3">
        <v>265</v>
      </c>
      <c r="C5657" s="3" t="s">
        <v>39</v>
      </c>
      <c r="D5657" s="3" t="s">
        <v>65</v>
      </c>
      <c r="E5657" s="3" t="s">
        <v>65</v>
      </c>
      <c r="F5657" s="3">
        <v>3538</v>
      </c>
      <c r="G5657" s="3">
        <f t="shared" si="267"/>
        <v>1998</v>
      </c>
      <c r="H5657" s="4">
        <v>2</v>
      </c>
      <c r="I5657" s="3" t="s">
        <v>31</v>
      </c>
      <c r="J5657" s="3">
        <v>0</v>
      </c>
      <c r="K5657" s="3">
        <v>4</v>
      </c>
      <c r="L5657" s="3">
        <v>7</v>
      </c>
      <c r="M5657" s="3">
        <v>4</v>
      </c>
      <c r="N5657" s="3">
        <v>0</v>
      </c>
      <c r="O5657" s="3">
        <v>1</v>
      </c>
      <c r="P5657" s="3">
        <f t="shared" si="266"/>
        <v>25.6</v>
      </c>
      <c r="Q5657" s="3">
        <v>96</v>
      </c>
      <c r="R5657" s="3">
        <f t="shared" si="265"/>
        <v>4</v>
      </c>
      <c r="S5657" s="3">
        <v>16</v>
      </c>
      <c r="T5657" s="3">
        <f>IF(AND(H5657&lt;5,S5657&gt;=VLOOKUP(A5657,anni!$A$1:$O$32,6,0)),1,0)</f>
        <v>0</v>
      </c>
    </row>
    <row r="5658" spans="1:20" x14ac:dyDescent="0.3">
      <c r="A5658" s="3">
        <v>1998</v>
      </c>
      <c r="B5658" s="3">
        <v>266</v>
      </c>
      <c r="C5658" s="3" t="s">
        <v>101</v>
      </c>
      <c r="D5658" s="3" t="s">
        <v>104</v>
      </c>
      <c r="E5658" s="3" t="s">
        <v>104</v>
      </c>
      <c r="F5658" s="3">
        <v>3247</v>
      </c>
      <c r="G5658" s="3">
        <f t="shared" si="267"/>
        <v>1998</v>
      </c>
      <c r="H5658" s="4">
        <v>5</v>
      </c>
      <c r="I5658" s="3" t="s">
        <v>36</v>
      </c>
      <c r="J5658" s="3">
        <v>5</v>
      </c>
      <c r="K5658" s="3">
        <v>0</v>
      </c>
      <c r="L5658" s="3">
        <v>0</v>
      </c>
      <c r="M5658" s="3">
        <v>7</v>
      </c>
      <c r="N5658" s="3">
        <v>0</v>
      </c>
      <c r="O5658" s="3">
        <v>1</v>
      </c>
      <c r="P5658" s="3">
        <f t="shared" si="266"/>
        <v>13</v>
      </c>
      <c r="Q5658" s="3">
        <v>125</v>
      </c>
      <c r="R5658" s="3">
        <f t="shared" si="265"/>
        <v>2</v>
      </c>
      <c r="S5658" s="3">
        <v>13</v>
      </c>
      <c r="T5658" s="3">
        <f>IF(AND(H5658&lt;5,S5658&gt;=VLOOKUP(A5658,anni!$A$1:$O$32,6,0)),1,0)</f>
        <v>0</v>
      </c>
    </row>
    <row r="5659" spans="1:20" x14ac:dyDescent="0.3">
      <c r="A5659" s="3">
        <v>1998</v>
      </c>
      <c r="B5659" s="3">
        <v>267</v>
      </c>
      <c r="C5659" s="3" t="s">
        <v>34</v>
      </c>
      <c r="D5659" s="3" t="s">
        <v>94</v>
      </c>
      <c r="E5659" s="3" t="s">
        <v>94</v>
      </c>
      <c r="F5659" s="3">
        <v>3415</v>
      </c>
      <c r="G5659" s="3">
        <f t="shared" si="267"/>
        <v>1998</v>
      </c>
      <c r="H5659" s="4">
        <v>5</v>
      </c>
      <c r="I5659" s="3" t="s">
        <v>36</v>
      </c>
      <c r="J5659" s="3">
        <v>0</v>
      </c>
      <c r="K5659" s="3">
        <v>0</v>
      </c>
      <c r="L5659" s="3">
        <v>6</v>
      </c>
      <c r="M5659" s="3">
        <v>0</v>
      </c>
      <c r="N5659" s="3">
        <v>1</v>
      </c>
      <c r="O5659" s="3">
        <v>0</v>
      </c>
      <c r="P5659" s="3">
        <f t="shared" si="266"/>
        <v>7</v>
      </c>
      <c r="Q5659" s="3">
        <v>184</v>
      </c>
      <c r="R5659" s="3">
        <f t="shared" si="265"/>
        <v>1</v>
      </c>
      <c r="S5659" s="3">
        <v>7</v>
      </c>
      <c r="T5659" s="3">
        <f>IF(AND(H5659&lt;5,S5659&gt;=VLOOKUP(A5659,anni!$A$1:$O$32,6,0)),1,0)</f>
        <v>0</v>
      </c>
    </row>
    <row r="5660" spans="1:20" x14ac:dyDescent="0.3">
      <c r="A5660" s="3">
        <v>1998</v>
      </c>
      <c r="B5660" s="3">
        <v>268</v>
      </c>
      <c r="C5660" s="3" t="s">
        <v>34</v>
      </c>
      <c r="D5660" s="3" t="s">
        <v>88</v>
      </c>
      <c r="E5660" s="3" t="s">
        <v>88</v>
      </c>
      <c r="F5660" s="3">
        <v>3534</v>
      </c>
      <c r="G5660" s="3">
        <f t="shared" si="267"/>
        <v>1998</v>
      </c>
      <c r="H5660" s="4">
        <v>3</v>
      </c>
      <c r="I5660" s="3" t="s">
        <v>36</v>
      </c>
      <c r="J5660" s="3">
        <v>0</v>
      </c>
      <c r="K5660" s="3">
        <v>0</v>
      </c>
      <c r="L5660" s="3">
        <v>3</v>
      </c>
      <c r="M5660" s="3">
        <v>7</v>
      </c>
      <c r="N5660" s="3">
        <v>0</v>
      </c>
      <c r="O5660" s="3">
        <v>0</v>
      </c>
      <c r="P5660" s="3">
        <f t="shared" si="266"/>
        <v>14</v>
      </c>
      <c r="Q5660" s="3">
        <v>160</v>
      </c>
      <c r="R5660" s="3">
        <f t="shared" si="265"/>
        <v>1</v>
      </c>
      <c r="S5660" s="3">
        <v>10</v>
      </c>
      <c r="T5660" s="3">
        <f>IF(AND(H5660&lt;5,S5660&gt;=VLOOKUP(A5660,anni!$A$1:$O$32,6,0)),1,0)</f>
        <v>0</v>
      </c>
    </row>
    <row r="5661" spans="1:20" x14ac:dyDescent="0.3">
      <c r="A5661" s="3">
        <v>1998</v>
      </c>
      <c r="B5661" s="3">
        <v>269</v>
      </c>
      <c r="C5661" s="3" t="s">
        <v>32</v>
      </c>
      <c r="D5661" s="3" t="s">
        <v>61</v>
      </c>
      <c r="E5661" s="3" t="s">
        <v>61</v>
      </c>
      <c r="F5661" s="3">
        <v>3416</v>
      </c>
      <c r="G5661" s="3">
        <f t="shared" si="267"/>
        <v>1998</v>
      </c>
      <c r="H5661" s="4">
        <v>5</v>
      </c>
      <c r="I5661" s="3" t="s">
        <v>36</v>
      </c>
      <c r="J5661" s="3">
        <v>2</v>
      </c>
      <c r="K5661" s="3">
        <v>0</v>
      </c>
      <c r="L5661" s="3">
        <v>7</v>
      </c>
      <c r="M5661" s="3">
        <v>4</v>
      </c>
      <c r="N5661" s="3">
        <v>0</v>
      </c>
      <c r="O5661" s="3">
        <v>0</v>
      </c>
      <c r="P5661" s="3">
        <f t="shared" si="266"/>
        <v>13</v>
      </c>
      <c r="Q5661" s="3">
        <v>125</v>
      </c>
      <c r="R5661" s="3">
        <f t="shared" si="265"/>
        <v>1</v>
      </c>
      <c r="S5661" s="3">
        <v>13</v>
      </c>
      <c r="T5661" s="3">
        <f>IF(AND(H5661&lt;5,S5661&gt;=VLOOKUP(A5661,anni!$A$1:$O$32,6,0)),1,0)</f>
        <v>0</v>
      </c>
    </row>
    <row r="5662" spans="1:20" x14ac:dyDescent="0.3">
      <c r="A5662" s="3">
        <v>1998</v>
      </c>
      <c r="B5662" s="3">
        <v>270</v>
      </c>
      <c r="C5662" s="3" t="s">
        <v>29</v>
      </c>
      <c r="D5662" s="3" t="s">
        <v>122</v>
      </c>
      <c r="E5662" s="3" t="s">
        <v>122</v>
      </c>
      <c r="F5662" s="3">
        <v>3492</v>
      </c>
      <c r="G5662" s="3">
        <f t="shared" si="267"/>
        <v>1998</v>
      </c>
      <c r="H5662" s="4">
        <v>4</v>
      </c>
      <c r="I5662" s="3" t="s">
        <v>36</v>
      </c>
      <c r="J5662" s="3">
        <v>0</v>
      </c>
      <c r="K5662" s="3">
        <v>0</v>
      </c>
      <c r="L5662" s="3">
        <v>0</v>
      </c>
      <c r="M5662" s="3">
        <v>1</v>
      </c>
      <c r="N5662" s="3">
        <v>0</v>
      </c>
      <c r="O5662" s="3">
        <v>0</v>
      </c>
      <c r="P5662" s="3">
        <f t="shared" si="266"/>
        <v>1.2</v>
      </c>
      <c r="Q5662" s="3">
        <v>246</v>
      </c>
      <c r="R5662" s="3">
        <f t="shared" si="265"/>
        <v>1</v>
      </c>
      <c r="S5662" s="3">
        <v>1</v>
      </c>
      <c r="T5662" s="3">
        <f>IF(AND(H5662&lt;5,S5662&gt;=VLOOKUP(A5662,anni!$A$1:$O$32,6,0)),1,0)</f>
        <v>0</v>
      </c>
    </row>
    <row r="5663" spans="1:20" x14ac:dyDescent="0.3">
      <c r="A5663" s="3">
        <v>1998</v>
      </c>
      <c r="B5663" s="3">
        <v>271</v>
      </c>
      <c r="C5663" s="3" t="s">
        <v>69</v>
      </c>
      <c r="D5663" s="3" t="s">
        <v>70</v>
      </c>
      <c r="E5663" s="3" t="s">
        <v>70</v>
      </c>
      <c r="F5663" s="3">
        <v>3417</v>
      </c>
      <c r="G5663" s="3">
        <f t="shared" si="267"/>
        <v>1998</v>
      </c>
      <c r="H5663" s="4">
        <v>5</v>
      </c>
      <c r="I5663" s="3" t="s">
        <v>36</v>
      </c>
      <c r="J5663" s="3">
        <v>0</v>
      </c>
      <c r="K5663" s="3">
        <v>0</v>
      </c>
      <c r="L5663" s="3">
        <v>0</v>
      </c>
      <c r="M5663" s="3">
        <v>1</v>
      </c>
      <c r="N5663" s="3">
        <v>0</v>
      </c>
      <c r="O5663" s="3">
        <v>0</v>
      </c>
      <c r="P5663" s="3">
        <f t="shared" si="266"/>
        <v>1</v>
      </c>
      <c r="Q5663" s="3">
        <v>246</v>
      </c>
      <c r="R5663" s="3">
        <f t="shared" si="265"/>
        <v>1</v>
      </c>
      <c r="S5663" s="3">
        <v>1</v>
      </c>
      <c r="T5663" s="3">
        <f>IF(AND(H5663&lt;5,S5663&gt;=VLOOKUP(A5663,anni!$A$1:$O$32,6,0)),1,0)</f>
        <v>0</v>
      </c>
    </row>
    <row r="5664" spans="1:20" x14ac:dyDescent="0.3">
      <c r="A5664" s="3">
        <v>1998</v>
      </c>
      <c r="B5664" s="3">
        <v>272</v>
      </c>
      <c r="C5664" s="3" t="s">
        <v>59</v>
      </c>
      <c r="D5664" s="3" t="s">
        <v>60</v>
      </c>
      <c r="E5664" s="3" t="s">
        <v>60</v>
      </c>
      <c r="F5664" s="3">
        <v>3418</v>
      </c>
      <c r="G5664" s="3">
        <f t="shared" si="267"/>
        <v>1998</v>
      </c>
      <c r="H5664" s="4">
        <v>5</v>
      </c>
      <c r="I5664" s="3" t="s">
        <v>36</v>
      </c>
      <c r="J5664" s="3">
        <v>0</v>
      </c>
      <c r="K5664" s="3">
        <v>4</v>
      </c>
      <c r="L5664" s="3">
        <v>1</v>
      </c>
      <c r="M5664" s="3">
        <v>1</v>
      </c>
      <c r="N5664" s="3">
        <v>0</v>
      </c>
      <c r="O5664" s="3">
        <v>0</v>
      </c>
      <c r="P5664" s="3">
        <f t="shared" si="266"/>
        <v>6</v>
      </c>
      <c r="Q5664" s="3">
        <v>202</v>
      </c>
      <c r="R5664" s="3">
        <f t="shared" si="265"/>
        <v>1</v>
      </c>
      <c r="S5664" s="3">
        <v>6</v>
      </c>
      <c r="T5664" s="3">
        <f>IF(AND(H5664&lt;5,S5664&gt;=VLOOKUP(A5664,anni!$A$1:$O$32,6,0)),1,0)</f>
        <v>0</v>
      </c>
    </row>
    <row r="5665" spans="1:20" x14ac:dyDescent="0.3">
      <c r="A5665" s="3">
        <v>1998</v>
      </c>
      <c r="B5665" s="3">
        <v>273</v>
      </c>
      <c r="C5665" s="3" t="s">
        <v>37</v>
      </c>
      <c r="D5665" s="3" t="s">
        <v>115</v>
      </c>
      <c r="E5665" s="3" t="s">
        <v>115</v>
      </c>
      <c r="F5665" s="3">
        <v>3419</v>
      </c>
      <c r="G5665" s="3">
        <f t="shared" si="267"/>
        <v>1998</v>
      </c>
      <c r="H5665" s="4">
        <v>5</v>
      </c>
      <c r="I5665" s="3" t="s">
        <v>36</v>
      </c>
      <c r="J5665" s="3">
        <v>0</v>
      </c>
      <c r="K5665" s="3">
        <v>0</v>
      </c>
      <c r="L5665" s="3">
        <v>0</v>
      </c>
      <c r="M5665" s="3">
        <v>0</v>
      </c>
      <c r="N5665" s="3">
        <v>0</v>
      </c>
      <c r="O5665" s="3">
        <v>1</v>
      </c>
      <c r="P5665" s="3">
        <f t="shared" si="266"/>
        <v>1</v>
      </c>
      <c r="Q5665" s="3">
        <v>246</v>
      </c>
      <c r="R5665" s="3">
        <f t="shared" ref="R5665:R5728" si="268">COUNTIF($F$609:$F$5991,F5665)</f>
        <v>1</v>
      </c>
      <c r="S5665" s="3">
        <v>1</v>
      </c>
      <c r="T5665" s="3">
        <f>IF(AND(H5665&lt;5,S5665&gt;=VLOOKUP(A5665,anni!$A$1:$O$32,6,0)),1,0)</f>
        <v>0</v>
      </c>
    </row>
    <row r="5666" spans="1:20" x14ac:dyDescent="0.3">
      <c r="A5666" s="3">
        <v>1998</v>
      </c>
      <c r="B5666" s="3">
        <v>274</v>
      </c>
      <c r="C5666" s="3" t="s">
        <v>45</v>
      </c>
      <c r="D5666" s="3" t="s">
        <v>144</v>
      </c>
      <c r="E5666" s="3" t="s">
        <v>144</v>
      </c>
      <c r="F5666" s="3">
        <v>3420</v>
      </c>
      <c r="G5666" s="3">
        <f t="shared" si="267"/>
        <v>1998</v>
      </c>
      <c r="H5666" s="4">
        <v>5</v>
      </c>
      <c r="I5666" s="3" t="s">
        <v>36</v>
      </c>
      <c r="J5666" s="3">
        <v>5</v>
      </c>
      <c r="K5666" s="3">
        <v>0</v>
      </c>
      <c r="L5666" s="3">
        <v>7</v>
      </c>
      <c r="M5666" s="3">
        <v>1</v>
      </c>
      <c r="N5666" s="3">
        <v>0</v>
      </c>
      <c r="O5666" s="3">
        <v>1</v>
      </c>
      <c r="P5666" s="3">
        <f t="shared" si="266"/>
        <v>14</v>
      </c>
      <c r="Q5666" s="3">
        <v>112</v>
      </c>
      <c r="R5666" s="3">
        <f t="shared" si="268"/>
        <v>1</v>
      </c>
      <c r="S5666" s="3">
        <v>14</v>
      </c>
      <c r="T5666" s="3">
        <f>IF(AND(H5666&lt;5,S5666&gt;=VLOOKUP(A5666,anni!$A$1:$O$32,6,0)),1,0)</f>
        <v>0</v>
      </c>
    </row>
    <row r="5667" spans="1:20" x14ac:dyDescent="0.3">
      <c r="A5667" s="3">
        <v>1998</v>
      </c>
      <c r="B5667" s="3">
        <v>276</v>
      </c>
      <c r="C5667" s="3" t="s">
        <v>32</v>
      </c>
      <c r="D5667" s="3" t="s">
        <v>143</v>
      </c>
      <c r="E5667" s="3" t="s">
        <v>143</v>
      </c>
      <c r="F5667" s="3">
        <v>3535</v>
      </c>
      <c r="G5667" s="3">
        <f t="shared" si="267"/>
        <v>1998</v>
      </c>
      <c r="H5667" s="4">
        <v>3</v>
      </c>
      <c r="I5667" s="3" t="s">
        <v>36</v>
      </c>
      <c r="J5667" s="3">
        <v>0</v>
      </c>
      <c r="K5667" s="3">
        <v>0</v>
      </c>
      <c r="L5667" s="3">
        <v>0</v>
      </c>
      <c r="M5667" s="3">
        <v>1</v>
      </c>
      <c r="N5667" s="3">
        <v>0</v>
      </c>
      <c r="O5667" s="3">
        <v>0</v>
      </c>
      <c r="P5667" s="3">
        <f t="shared" ref="P5667:P5730" si="269">IF(T5667=0,IF(S5667=-1,-1,S5667*HLOOKUP(H5667,$U$1:$Y$2,2,0)),0)</f>
        <v>1.4</v>
      </c>
      <c r="Q5667" s="3">
        <v>246</v>
      </c>
      <c r="R5667" s="3">
        <f t="shared" si="268"/>
        <v>2</v>
      </c>
      <c r="S5667" s="3">
        <v>1</v>
      </c>
      <c r="T5667" s="3">
        <f>IF(AND(H5667&lt;5,S5667&gt;=VLOOKUP(A5667,anni!$A$1:$O$32,6,0)),1,0)</f>
        <v>0</v>
      </c>
    </row>
    <row r="5668" spans="1:20" x14ac:dyDescent="0.3">
      <c r="A5668" s="3">
        <v>1998</v>
      </c>
      <c r="B5668" s="3">
        <v>277</v>
      </c>
      <c r="C5668" s="3" t="s">
        <v>32</v>
      </c>
      <c r="D5668" s="3" t="s">
        <v>143</v>
      </c>
      <c r="E5668" s="3" t="s">
        <v>143</v>
      </c>
      <c r="F5668" s="3">
        <v>3493</v>
      </c>
      <c r="G5668" s="3">
        <f t="shared" si="267"/>
        <v>1998</v>
      </c>
      <c r="H5668" s="4">
        <v>4</v>
      </c>
      <c r="I5668" s="3" t="s">
        <v>36</v>
      </c>
      <c r="J5668" s="3">
        <v>4</v>
      </c>
      <c r="K5668" s="3">
        <v>0</v>
      </c>
      <c r="L5668" s="3">
        <v>0</v>
      </c>
      <c r="M5668" s="3">
        <v>0</v>
      </c>
      <c r="N5668" s="3">
        <v>0</v>
      </c>
      <c r="O5668" s="3">
        <v>0</v>
      </c>
      <c r="P5668" s="3">
        <f t="shared" si="269"/>
        <v>4.8</v>
      </c>
      <c r="Q5668" s="3">
        <v>226</v>
      </c>
      <c r="R5668" s="3">
        <f t="shared" si="268"/>
        <v>1</v>
      </c>
      <c r="S5668" s="3">
        <v>4</v>
      </c>
      <c r="T5668" s="3">
        <f>IF(AND(H5668&lt;5,S5668&gt;=VLOOKUP(A5668,anni!$A$1:$O$32,6,0)),1,0)</f>
        <v>0</v>
      </c>
    </row>
    <row r="5669" spans="1:20" x14ac:dyDescent="0.3">
      <c r="A5669" s="3">
        <v>1998</v>
      </c>
      <c r="B5669" s="3">
        <v>278</v>
      </c>
      <c r="C5669" s="3" t="s">
        <v>45</v>
      </c>
      <c r="D5669" s="3" t="s">
        <v>49</v>
      </c>
      <c r="E5669" s="3" t="s">
        <v>49</v>
      </c>
      <c r="F5669" s="3">
        <v>3494</v>
      </c>
      <c r="G5669" s="3">
        <f t="shared" si="267"/>
        <v>1998</v>
      </c>
      <c r="H5669" s="4">
        <v>4</v>
      </c>
      <c r="I5669" s="3" t="s">
        <v>36</v>
      </c>
      <c r="J5669" s="3">
        <v>0</v>
      </c>
      <c r="K5669" s="3">
        <v>0</v>
      </c>
      <c r="L5669" s="3">
        <v>6</v>
      </c>
      <c r="M5669" s="3">
        <v>7</v>
      </c>
      <c r="N5669" s="3">
        <v>0</v>
      </c>
      <c r="O5669" s="3">
        <v>0</v>
      </c>
      <c r="P5669" s="3">
        <f t="shared" si="269"/>
        <v>15.6</v>
      </c>
      <c r="Q5669" s="3">
        <v>125</v>
      </c>
      <c r="R5669" s="3">
        <f t="shared" si="268"/>
        <v>1</v>
      </c>
      <c r="S5669" s="3">
        <v>13</v>
      </c>
      <c r="T5669" s="3">
        <f>IF(AND(H5669&lt;5,S5669&gt;=VLOOKUP(A5669,anni!$A$1:$O$32,6,0)),1,0)</f>
        <v>0</v>
      </c>
    </row>
    <row r="5670" spans="1:20" x14ac:dyDescent="0.3">
      <c r="A5670" s="3">
        <v>1998</v>
      </c>
      <c r="B5670" s="3">
        <v>279</v>
      </c>
      <c r="C5670" s="3" t="s">
        <v>69</v>
      </c>
      <c r="D5670" s="3" t="s">
        <v>89</v>
      </c>
      <c r="E5670" s="3" t="s">
        <v>89</v>
      </c>
      <c r="F5670" s="3">
        <v>3421</v>
      </c>
      <c r="G5670" s="3">
        <f t="shared" si="267"/>
        <v>1998</v>
      </c>
      <c r="H5670" s="4">
        <v>5</v>
      </c>
      <c r="I5670" s="3" t="s">
        <v>36</v>
      </c>
      <c r="J5670" s="3">
        <v>0</v>
      </c>
      <c r="K5670" s="3">
        <v>0</v>
      </c>
      <c r="L5670" s="3">
        <v>0</v>
      </c>
      <c r="M5670" s="3">
        <v>0</v>
      </c>
      <c r="N5670" s="3">
        <v>1</v>
      </c>
      <c r="O5670" s="3">
        <v>0</v>
      </c>
      <c r="P5670" s="3">
        <f t="shared" si="269"/>
        <v>1</v>
      </c>
      <c r="Q5670" s="3">
        <v>246</v>
      </c>
      <c r="R5670" s="3">
        <f t="shared" si="268"/>
        <v>1</v>
      </c>
      <c r="S5670" s="3">
        <v>1</v>
      </c>
      <c r="T5670" s="3">
        <f>IF(AND(H5670&lt;5,S5670&gt;=VLOOKUP(A5670,anni!$A$1:$O$32,6,0)),1,0)</f>
        <v>0</v>
      </c>
    </row>
    <row r="5671" spans="1:20" x14ac:dyDescent="0.3">
      <c r="A5671" s="3">
        <v>1998</v>
      </c>
      <c r="B5671" s="3">
        <v>280</v>
      </c>
      <c r="C5671" s="3" t="s">
        <v>79</v>
      </c>
      <c r="D5671" s="3" t="s">
        <v>80</v>
      </c>
      <c r="E5671" s="3" t="s">
        <v>80</v>
      </c>
      <c r="F5671" s="3">
        <v>3495</v>
      </c>
      <c r="G5671" s="3">
        <f t="shared" si="267"/>
        <v>1998</v>
      </c>
      <c r="H5671" s="4">
        <v>4</v>
      </c>
      <c r="I5671" s="3" t="s">
        <v>36</v>
      </c>
      <c r="J5671" s="3">
        <v>0</v>
      </c>
      <c r="K5671" s="3">
        <v>7</v>
      </c>
      <c r="L5671" s="3">
        <v>6</v>
      </c>
      <c r="M5671" s="3">
        <v>0</v>
      </c>
      <c r="N5671" s="3">
        <v>1</v>
      </c>
      <c r="O5671" s="3">
        <v>1</v>
      </c>
      <c r="P5671" s="3">
        <f t="shared" si="269"/>
        <v>18</v>
      </c>
      <c r="Q5671" s="3">
        <v>101</v>
      </c>
      <c r="R5671" s="3">
        <f t="shared" si="268"/>
        <v>1</v>
      </c>
      <c r="S5671" s="3">
        <v>15</v>
      </c>
      <c r="T5671" s="3">
        <f>IF(AND(H5671&lt;5,S5671&gt;=VLOOKUP(A5671,anni!$A$1:$O$32,6,0)),1,0)</f>
        <v>0</v>
      </c>
    </row>
    <row r="5672" spans="1:20" x14ac:dyDescent="0.3">
      <c r="A5672" s="3">
        <v>1998</v>
      </c>
      <c r="B5672" s="3">
        <v>282</v>
      </c>
      <c r="C5672" s="3" t="s">
        <v>47</v>
      </c>
      <c r="D5672" s="3" t="s">
        <v>121</v>
      </c>
      <c r="E5672" s="3" t="s">
        <v>121</v>
      </c>
      <c r="F5672" s="3">
        <v>3422</v>
      </c>
      <c r="G5672" s="3">
        <f t="shared" si="267"/>
        <v>1998</v>
      </c>
      <c r="H5672" s="4">
        <v>5</v>
      </c>
      <c r="I5672" s="3" t="s">
        <v>36</v>
      </c>
      <c r="J5672" s="3">
        <v>7</v>
      </c>
      <c r="K5672" s="3">
        <v>0</v>
      </c>
      <c r="L5672" s="3">
        <v>7</v>
      </c>
      <c r="M5672" s="3">
        <v>0</v>
      </c>
      <c r="N5672" s="3">
        <v>5</v>
      </c>
      <c r="O5672" s="3">
        <v>3</v>
      </c>
      <c r="P5672" s="3">
        <f t="shared" si="269"/>
        <v>22</v>
      </c>
      <c r="Q5672" s="3">
        <v>44</v>
      </c>
      <c r="R5672" s="3">
        <f t="shared" si="268"/>
        <v>1</v>
      </c>
      <c r="S5672" s="3">
        <v>22</v>
      </c>
      <c r="T5672" s="3">
        <f>IF(AND(H5672&lt;5,S5672&gt;=VLOOKUP(A5672,anni!$A$1:$O$32,6,0)),1,0)</f>
        <v>0</v>
      </c>
    </row>
    <row r="5673" spans="1:20" x14ac:dyDescent="0.3">
      <c r="A5673" s="3">
        <v>1998</v>
      </c>
      <c r="B5673" s="3">
        <v>283</v>
      </c>
      <c r="C5673" s="3" t="s">
        <v>56</v>
      </c>
      <c r="D5673" s="3" t="s">
        <v>126</v>
      </c>
      <c r="E5673" s="3" t="s">
        <v>126</v>
      </c>
      <c r="F5673" s="3">
        <v>3423</v>
      </c>
      <c r="G5673" s="3">
        <f t="shared" si="267"/>
        <v>1998</v>
      </c>
      <c r="H5673" s="4">
        <v>5</v>
      </c>
      <c r="I5673" s="3" t="s">
        <v>36</v>
      </c>
      <c r="J5673" s="3">
        <v>7</v>
      </c>
      <c r="K5673" s="3">
        <v>0</v>
      </c>
      <c r="L5673" s="3">
        <v>7</v>
      </c>
      <c r="M5673" s="3">
        <v>0</v>
      </c>
      <c r="N5673" s="3">
        <v>0</v>
      </c>
      <c r="O5673" s="3">
        <v>3</v>
      </c>
      <c r="P5673" s="3">
        <f t="shared" si="269"/>
        <v>17</v>
      </c>
      <c r="Q5673" s="3">
        <v>85</v>
      </c>
      <c r="R5673" s="3">
        <f t="shared" si="268"/>
        <v>1</v>
      </c>
      <c r="S5673" s="3">
        <v>17</v>
      </c>
      <c r="T5673" s="3">
        <f>IF(AND(H5673&lt;5,S5673&gt;=VLOOKUP(A5673,anni!$A$1:$O$32,6,0)),1,0)</f>
        <v>0</v>
      </c>
    </row>
    <row r="5674" spans="1:20" x14ac:dyDescent="0.3">
      <c r="A5674" s="3">
        <v>1998</v>
      </c>
      <c r="B5674" s="3">
        <v>284</v>
      </c>
      <c r="C5674" s="3" t="s">
        <v>69</v>
      </c>
      <c r="D5674" s="3" t="s">
        <v>119</v>
      </c>
      <c r="E5674" s="3" t="s">
        <v>119</v>
      </c>
      <c r="F5674" s="3">
        <v>3424</v>
      </c>
      <c r="G5674" s="3">
        <f t="shared" si="267"/>
        <v>1998</v>
      </c>
      <c r="H5674" s="4">
        <v>5</v>
      </c>
      <c r="I5674" s="3" t="s">
        <v>36</v>
      </c>
      <c r="J5674" s="3">
        <v>0</v>
      </c>
      <c r="K5674" s="3">
        <v>0</v>
      </c>
      <c r="L5674" s="3">
        <v>0</v>
      </c>
      <c r="M5674" s="3">
        <v>1</v>
      </c>
      <c r="N5674" s="3">
        <v>0</v>
      </c>
      <c r="O5674" s="3">
        <v>0</v>
      </c>
      <c r="P5674" s="3">
        <f t="shared" si="269"/>
        <v>1</v>
      </c>
      <c r="Q5674" s="3">
        <v>246</v>
      </c>
      <c r="R5674" s="3">
        <f t="shared" si="268"/>
        <v>1</v>
      </c>
      <c r="S5674" s="3">
        <v>1</v>
      </c>
      <c r="T5674" s="3">
        <f>IF(AND(H5674&lt;5,S5674&gt;=VLOOKUP(A5674,anni!$A$1:$O$32,6,0)),1,0)</f>
        <v>0</v>
      </c>
    </row>
    <row r="5675" spans="1:20" x14ac:dyDescent="0.3">
      <c r="A5675" s="3">
        <v>1998</v>
      </c>
      <c r="B5675" s="3">
        <v>285</v>
      </c>
      <c r="C5675" s="3" t="s">
        <v>69</v>
      </c>
      <c r="D5675" s="3" t="s">
        <v>72</v>
      </c>
      <c r="E5675" s="3" t="s">
        <v>72</v>
      </c>
      <c r="F5675" s="3">
        <v>3425</v>
      </c>
      <c r="G5675" s="3">
        <f t="shared" si="267"/>
        <v>1998</v>
      </c>
      <c r="H5675" s="4">
        <v>5</v>
      </c>
      <c r="I5675" s="3" t="s">
        <v>36</v>
      </c>
      <c r="J5675" s="3">
        <v>7</v>
      </c>
      <c r="K5675" s="3">
        <v>0</v>
      </c>
      <c r="L5675" s="3">
        <v>4</v>
      </c>
      <c r="M5675" s="3">
        <v>7</v>
      </c>
      <c r="N5675" s="3">
        <v>0</v>
      </c>
      <c r="O5675" s="3">
        <v>2</v>
      </c>
      <c r="P5675" s="3">
        <f t="shared" si="269"/>
        <v>20</v>
      </c>
      <c r="Q5675" s="3">
        <v>62</v>
      </c>
      <c r="R5675" s="3">
        <f t="shared" si="268"/>
        <v>1</v>
      </c>
      <c r="S5675" s="3">
        <v>20</v>
      </c>
      <c r="T5675" s="3">
        <f>IF(AND(H5675&lt;5,S5675&gt;=VLOOKUP(A5675,anni!$A$1:$O$32,6,0)),1,0)</f>
        <v>0</v>
      </c>
    </row>
    <row r="5676" spans="1:20" x14ac:dyDescent="0.3">
      <c r="A5676" s="3">
        <v>1998</v>
      </c>
      <c r="B5676" s="3">
        <v>286</v>
      </c>
      <c r="C5676" s="3" t="s">
        <v>43</v>
      </c>
      <c r="D5676" s="3" t="s">
        <v>92</v>
      </c>
      <c r="E5676" s="3" t="s">
        <v>92</v>
      </c>
      <c r="F5676" s="3">
        <v>3249</v>
      </c>
      <c r="G5676" s="3">
        <f t="shared" si="267"/>
        <v>1998</v>
      </c>
      <c r="H5676" s="4">
        <v>5</v>
      </c>
      <c r="I5676" s="3" t="s">
        <v>36</v>
      </c>
      <c r="J5676" s="3">
        <v>7</v>
      </c>
      <c r="K5676" s="3">
        <v>6</v>
      </c>
      <c r="L5676" s="3">
        <v>7</v>
      </c>
      <c r="M5676" s="3">
        <v>7</v>
      </c>
      <c r="N5676" s="3">
        <v>0</v>
      </c>
      <c r="O5676" s="3">
        <v>3</v>
      </c>
      <c r="P5676" s="3">
        <f t="shared" si="269"/>
        <v>30</v>
      </c>
      <c r="Q5676" s="3">
        <v>15</v>
      </c>
      <c r="R5676" s="3">
        <f t="shared" si="268"/>
        <v>2</v>
      </c>
      <c r="S5676" s="3">
        <v>30</v>
      </c>
      <c r="T5676" s="3">
        <f>IF(AND(H5676&lt;5,S5676&gt;=VLOOKUP(A5676,anni!$A$1:$O$32,6,0)),1,0)</f>
        <v>0</v>
      </c>
    </row>
    <row r="5677" spans="1:20" x14ac:dyDescent="0.3">
      <c r="A5677" s="3">
        <v>1998</v>
      </c>
      <c r="B5677" s="3">
        <v>287</v>
      </c>
      <c r="C5677" s="3" t="s">
        <v>86</v>
      </c>
      <c r="D5677" s="3" t="s">
        <v>150</v>
      </c>
      <c r="E5677" s="3" t="s">
        <v>150</v>
      </c>
      <c r="F5677" s="3">
        <v>3496</v>
      </c>
      <c r="G5677" s="3">
        <f t="shared" si="267"/>
        <v>1998</v>
      </c>
      <c r="H5677" s="4">
        <v>4</v>
      </c>
      <c r="I5677" s="3" t="s">
        <v>36</v>
      </c>
      <c r="J5677" s="3">
        <v>7</v>
      </c>
      <c r="K5677" s="3">
        <v>7</v>
      </c>
      <c r="L5677" s="3">
        <v>7</v>
      </c>
      <c r="M5677" s="3">
        <v>7</v>
      </c>
      <c r="N5677" s="3">
        <v>7</v>
      </c>
      <c r="O5677" s="3">
        <v>3</v>
      </c>
      <c r="P5677" s="3">
        <f t="shared" si="269"/>
        <v>45.6</v>
      </c>
      <c r="Q5677" s="3">
        <v>6</v>
      </c>
      <c r="R5677" s="3">
        <f t="shared" si="268"/>
        <v>2</v>
      </c>
      <c r="S5677" s="3">
        <v>38</v>
      </c>
      <c r="T5677" s="3">
        <f>IF(AND(H5677&lt;5,S5677&gt;=VLOOKUP(A5677,anni!$A$1:$O$32,6,0)),1,0)</f>
        <v>0</v>
      </c>
    </row>
    <row r="5678" spans="1:20" x14ac:dyDescent="0.3">
      <c r="A5678" s="3">
        <v>1998</v>
      </c>
      <c r="B5678" s="3">
        <v>288</v>
      </c>
      <c r="C5678" s="3" t="s">
        <v>56</v>
      </c>
      <c r="D5678" s="3" t="s">
        <v>71</v>
      </c>
      <c r="E5678" s="3" t="s">
        <v>71</v>
      </c>
      <c r="F5678" s="3">
        <v>3536</v>
      </c>
      <c r="G5678" s="3">
        <f t="shared" si="267"/>
        <v>1998</v>
      </c>
      <c r="H5678" s="4">
        <v>3</v>
      </c>
      <c r="I5678" s="3" t="s">
        <v>36</v>
      </c>
      <c r="J5678" s="3">
        <v>0</v>
      </c>
      <c r="K5678" s="3">
        <v>0</v>
      </c>
      <c r="L5678" s="3">
        <v>7</v>
      </c>
      <c r="M5678" s="3">
        <v>0</v>
      </c>
      <c r="N5678" s="3">
        <v>0</v>
      </c>
      <c r="O5678" s="3">
        <v>3</v>
      </c>
      <c r="P5678" s="3">
        <f t="shared" si="269"/>
        <v>14</v>
      </c>
      <c r="Q5678" s="3">
        <v>160</v>
      </c>
      <c r="R5678" s="3">
        <f t="shared" si="268"/>
        <v>1</v>
      </c>
      <c r="S5678" s="3">
        <v>10</v>
      </c>
      <c r="T5678" s="3">
        <f>IF(AND(H5678&lt;5,S5678&gt;=VLOOKUP(A5678,anni!$A$1:$O$32,6,0)),1,0)</f>
        <v>0</v>
      </c>
    </row>
    <row r="5679" spans="1:20" x14ac:dyDescent="0.3">
      <c r="A5679" s="3">
        <v>1998</v>
      </c>
      <c r="B5679" s="3">
        <v>289</v>
      </c>
      <c r="C5679" s="3" t="s">
        <v>34</v>
      </c>
      <c r="D5679" s="3" t="s">
        <v>83</v>
      </c>
      <c r="E5679" s="3" t="s">
        <v>83</v>
      </c>
      <c r="F5679" s="3">
        <v>3426</v>
      </c>
      <c r="G5679" s="3">
        <f t="shared" si="267"/>
        <v>1998</v>
      </c>
      <c r="H5679" s="4">
        <v>5</v>
      </c>
      <c r="I5679" s="3" t="s">
        <v>36</v>
      </c>
      <c r="J5679" s="3">
        <v>3</v>
      </c>
      <c r="K5679" s="3">
        <v>0</v>
      </c>
      <c r="L5679" s="3">
        <v>0</v>
      </c>
      <c r="M5679" s="3">
        <v>1</v>
      </c>
      <c r="N5679" s="3">
        <v>0</v>
      </c>
      <c r="O5679" s="3">
        <v>0</v>
      </c>
      <c r="P5679" s="3">
        <f t="shared" si="269"/>
        <v>4</v>
      </c>
      <c r="Q5679" s="3">
        <v>226</v>
      </c>
      <c r="R5679" s="3">
        <f t="shared" si="268"/>
        <v>1</v>
      </c>
      <c r="S5679" s="3">
        <v>4</v>
      </c>
      <c r="T5679" s="3">
        <f>IF(AND(H5679&lt;5,S5679&gt;=VLOOKUP(A5679,anni!$A$1:$O$32,6,0)),1,0)</f>
        <v>0</v>
      </c>
    </row>
    <row r="5680" spans="1:20" x14ac:dyDescent="0.3">
      <c r="A5680" s="3">
        <v>1998</v>
      </c>
      <c r="B5680" s="3">
        <v>290</v>
      </c>
      <c r="C5680" s="3" t="s">
        <v>34</v>
      </c>
      <c r="D5680" s="3" t="s">
        <v>83</v>
      </c>
      <c r="E5680" s="3" t="s">
        <v>83</v>
      </c>
      <c r="F5680" s="3">
        <v>3427</v>
      </c>
      <c r="G5680" s="3">
        <f t="shared" si="267"/>
        <v>1998</v>
      </c>
      <c r="H5680" s="4">
        <v>5</v>
      </c>
      <c r="I5680" s="3" t="s">
        <v>36</v>
      </c>
      <c r="J5680" s="3">
        <v>6</v>
      </c>
      <c r="K5680" s="3">
        <v>0</v>
      </c>
      <c r="L5680" s="3">
        <v>7</v>
      </c>
      <c r="M5680" s="3">
        <v>3</v>
      </c>
      <c r="N5680" s="3">
        <v>0</v>
      </c>
      <c r="O5680" s="3">
        <v>1</v>
      </c>
      <c r="P5680" s="3">
        <f t="shared" si="269"/>
        <v>17</v>
      </c>
      <c r="Q5680" s="3">
        <v>85</v>
      </c>
      <c r="R5680" s="3">
        <f t="shared" si="268"/>
        <v>1</v>
      </c>
      <c r="S5680" s="3">
        <v>17</v>
      </c>
      <c r="T5680" s="3">
        <f>IF(AND(H5680&lt;5,S5680&gt;=VLOOKUP(A5680,anni!$A$1:$O$32,6,0)),1,0)</f>
        <v>0</v>
      </c>
    </row>
    <row r="5681" spans="1:20" x14ac:dyDescent="0.3">
      <c r="A5681" s="3">
        <v>1998</v>
      </c>
      <c r="B5681" s="3">
        <v>291</v>
      </c>
      <c r="C5681" s="3" t="s">
        <v>34</v>
      </c>
      <c r="D5681" s="3" t="s">
        <v>64</v>
      </c>
      <c r="E5681" s="3" t="s">
        <v>64</v>
      </c>
      <c r="F5681" s="3">
        <v>3428</v>
      </c>
      <c r="G5681" s="3">
        <f t="shared" si="267"/>
        <v>1998</v>
      </c>
      <c r="H5681" s="4">
        <v>5</v>
      </c>
      <c r="I5681" s="3" t="s">
        <v>36</v>
      </c>
      <c r="J5681" s="3">
        <v>7</v>
      </c>
      <c r="K5681" s="3">
        <v>7</v>
      </c>
      <c r="L5681" s="3">
        <v>7</v>
      </c>
      <c r="M5681" s="3">
        <v>0</v>
      </c>
      <c r="N5681" s="3">
        <v>3</v>
      </c>
      <c r="O5681" s="3">
        <v>6</v>
      </c>
      <c r="P5681" s="3">
        <f t="shared" si="269"/>
        <v>30</v>
      </c>
      <c r="Q5681" s="3">
        <v>15</v>
      </c>
      <c r="R5681" s="3">
        <f t="shared" si="268"/>
        <v>1</v>
      </c>
      <c r="S5681" s="3">
        <v>30</v>
      </c>
      <c r="T5681" s="3">
        <f>IF(AND(H5681&lt;5,S5681&gt;=VLOOKUP(A5681,anni!$A$1:$O$32,6,0)),1,0)</f>
        <v>0</v>
      </c>
    </row>
    <row r="5682" spans="1:20" x14ac:dyDescent="0.3">
      <c r="A5682" s="3">
        <v>1998</v>
      </c>
      <c r="B5682" s="3">
        <v>292</v>
      </c>
      <c r="C5682" s="3" t="s">
        <v>45</v>
      </c>
      <c r="D5682" s="3" t="s">
        <v>49</v>
      </c>
      <c r="E5682" s="3" t="s">
        <v>49</v>
      </c>
      <c r="F5682" s="3">
        <v>3497</v>
      </c>
      <c r="G5682" s="3">
        <f t="shared" si="267"/>
        <v>1998</v>
      </c>
      <c r="H5682" s="4">
        <v>4</v>
      </c>
      <c r="I5682" s="3" t="s">
        <v>36</v>
      </c>
      <c r="J5682" s="3">
        <v>7</v>
      </c>
      <c r="K5682" s="3">
        <v>0</v>
      </c>
      <c r="L5682" s="3">
        <v>7</v>
      </c>
      <c r="M5682" s="3">
        <v>7</v>
      </c>
      <c r="N5682" s="3">
        <v>7</v>
      </c>
      <c r="O5682" s="3">
        <v>3</v>
      </c>
      <c r="P5682" s="3">
        <f t="shared" si="269"/>
        <v>37.199999999999996</v>
      </c>
      <c r="Q5682" s="3">
        <v>13</v>
      </c>
      <c r="R5682" s="3">
        <f t="shared" si="268"/>
        <v>2</v>
      </c>
      <c r="S5682" s="3">
        <v>31</v>
      </c>
      <c r="T5682" s="3">
        <f>IF(AND(H5682&lt;5,S5682&gt;=VLOOKUP(A5682,anni!$A$1:$O$32,6,0)),1,0)</f>
        <v>0</v>
      </c>
    </row>
    <row r="5683" spans="1:20" x14ac:dyDescent="0.3">
      <c r="A5683" s="3">
        <v>1998</v>
      </c>
      <c r="B5683" s="3">
        <v>293</v>
      </c>
      <c r="C5683" s="3" t="s">
        <v>106</v>
      </c>
      <c r="D5683" s="3" t="s">
        <v>107</v>
      </c>
      <c r="E5683" s="3" t="s">
        <v>107</v>
      </c>
      <c r="F5683" s="3">
        <v>3429</v>
      </c>
      <c r="G5683" s="3">
        <f t="shared" si="267"/>
        <v>1998</v>
      </c>
      <c r="H5683" s="4">
        <v>5</v>
      </c>
      <c r="I5683" s="3" t="s">
        <v>36</v>
      </c>
      <c r="J5683" s="3">
        <v>3</v>
      </c>
      <c r="K5683" s="3">
        <v>0</v>
      </c>
      <c r="L5683" s="3">
        <v>0</v>
      </c>
      <c r="M5683" s="3">
        <v>0</v>
      </c>
      <c r="N5683" s="3">
        <v>0</v>
      </c>
      <c r="O5683" s="3">
        <v>0</v>
      </c>
      <c r="P5683" s="3">
        <f t="shared" si="269"/>
        <v>3</v>
      </c>
      <c r="Q5683" s="3">
        <v>236</v>
      </c>
      <c r="R5683" s="3">
        <f t="shared" si="268"/>
        <v>1</v>
      </c>
      <c r="S5683" s="3">
        <v>3</v>
      </c>
      <c r="T5683" s="3">
        <f>IF(AND(H5683&lt;5,S5683&gt;=VLOOKUP(A5683,anni!$A$1:$O$32,6,0)),1,0)</f>
        <v>0</v>
      </c>
    </row>
    <row r="5684" spans="1:20" x14ac:dyDescent="0.3">
      <c r="A5684" s="3">
        <v>1998</v>
      </c>
      <c r="B5684" s="3">
        <v>294</v>
      </c>
      <c r="C5684" s="3" t="s">
        <v>69</v>
      </c>
      <c r="D5684" s="3" t="s">
        <v>70</v>
      </c>
      <c r="E5684" s="3" t="s">
        <v>70</v>
      </c>
      <c r="F5684" s="3">
        <v>3498</v>
      </c>
      <c r="G5684" s="3">
        <f t="shared" si="267"/>
        <v>1998</v>
      </c>
      <c r="H5684" s="4">
        <v>4</v>
      </c>
      <c r="I5684" s="3" t="s">
        <v>36</v>
      </c>
      <c r="J5684" s="3">
        <v>7</v>
      </c>
      <c r="K5684" s="3">
        <v>0</v>
      </c>
      <c r="L5684" s="3">
        <v>0</v>
      </c>
      <c r="M5684" s="3">
        <v>0</v>
      </c>
      <c r="N5684" s="3">
        <v>0</v>
      </c>
      <c r="O5684" s="3">
        <v>2</v>
      </c>
      <c r="P5684" s="3">
        <f t="shared" si="269"/>
        <v>10.799999999999999</v>
      </c>
      <c r="Q5684" s="3">
        <v>171</v>
      </c>
      <c r="R5684" s="3">
        <f t="shared" si="268"/>
        <v>2</v>
      </c>
      <c r="S5684" s="3">
        <v>9</v>
      </c>
      <c r="T5684" s="3">
        <f>IF(AND(H5684&lt;5,S5684&gt;=VLOOKUP(A5684,anni!$A$1:$O$32,6,0)),1,0)</f>
        <v>0</v>
      </c>
    </row>
    <row r="5685" spans="1:20" x14ac:dyDescent="0.3">
      <c r="A5685" s="3">
        <v>1998</v>
      </c>
      <c r="B5685" s="3">
        <v>295</v>
      </c>
      <c r="C5685" s="3" t="s">
        <v>47</v>
      </c>
      <c r="D5685" s="3" t="s">
        <v>52</v>
      </c>
      <c r="E5685" s="3" t="s">
        <v>52</v>
      </c>
      <c r="F5685" s="3">
        <v>3499</v>
      </c>
      <c r="G5685" s="3">
        <f t="shared" si="267"/>
        <v>1998</v>
      </c>
      <c r="H5685" s="4">
        <v>4</v>
      </c>
      <c r="I5685" s="3" t="s">
        <v>36</v>
      </c>
      <c r="J5685" s="3">
        <v>0</v>
      </c>
      <c r="K5685" s="3">
        <v>0</v>
      </c>
      <c r="L5685" s="3">
        <v>0</v>
      </c>
      <c r="M5685" s="3">
        <v>1</v>
      </c>
      <c r="N5685" s="3">
        <v>0</v>
      </c>
      <c r="O5685" s="3">
        <v>0</v>
      </c>
      <c r="P5685" s="3">
        <f t="shared" si="269"/>
        <v>1.2</v>
      </c>
      <c r="Q5685" s="3">
        <v>246</v>
      </c>
      <c r="R5685" s="3">
        <f t="shared" si="268"/>
        <v>1</v>
      </c>
      <c r="S5685" s="3">
        <v>1</v>
      </c>
      <c r="T5685" s="3">
        <f>IF(AND(H5685&lt;5,S5685&gt;=VLOOKUP(A5685,anni!$A$1:$O$32,6,0)),1,0)</f>
        <v>0</v>
      </c>
    </row>
    <row r="5686" spans="1:20" x14ac:dyDescent="0.3">
      <c r="A5686" s="3">
        <v>1998</v>
      </c>
      <c r="B5686" s="3">
        <v>296</v>
      </c>
      <c r="C5686" s="3" t="s">
        <v>34</v>
      </c>
      <c r="D5686" s="3" t="s">
        <v>41</v>
      </c>
      <c r="E5686" s="3" t="s">
        <v>41</v>
      </c>
      <c r="F5686" s="3">
        <v>3500</v>
      </c>
      <c r="G5686" s="3">
        <f t="shared" si="267"/>
        <v>1998</v>
      </c>
      <c r="H5686" s="4">
        <v>4</v>
      </c>
      <c r="I5686" s="3" t="s">
        <v>36</v>
      </c>
      <c r="J5686" s="3">
        <v>7</v>
      </c>
      <c r="K5686" s="3">
        <v>0</v>
      </c>
      <c r="L5686" s="3">
        <v>7</v>
      </c>
      <c r="M5686" s="3">
        <v>1</v>
      </c>
      <c r="N5686" s="3">
        <v>0</v>
      </c>
      <c r="O5686" s="3">
        <v>0</v>
      </c>
      <c r="P5686" s="3">
        <f t="shared" si="269"/>
        <v>18</v>
      </c>
      <c r="Q5686" s="3">
        <v>101</v>
      </c>
      <c r="R5686" s="3">
        <f t="shared" si="268"/>
        <v>2</v>
      </c>
      <c r="S5686" s="3">
        <v>15</v>
      </c>
      <c r="T5686" s="3">
        <f>IF(AND(H5686&lt;5,S5686&gt;=VLOOKUP(A5686,anni!$A$1:$O$32,6,0)),1,0)</f>
        <v>0</v>
      </c>
    </row>
    <row r="5687" spans="1:20" x14ac:dyDescent="0.3">
      <c r="A5687" s="3">
        <v>1998</v>
      </c>
      <c r="B5687" s="3">
        <v>297</v>
      </c>
      <c r="C5687" s="3" t="s">
        <v>56</v>
      </c>
      <c r="D5687" s="3" t="s">
        <v>57</v>
      </c>
      <c r="E5687" s="3" t="s">
        <v>57</v>
      </c>
      <c r="F5687" s="3">
        <v>3501</v>
      </c>
      <c r="G5687" s="3">
        <f t="shared" si="267"/>
        <v>1998</v>
      </c>
      <c r="H5687" s="4">
        <v>4</v>
      </c>
      <c r="I5687" s="3" t="s">
        <v>36</v>
      </c>
      <c r="J5687" s="3">
        <v>0</v>
      </c>
      <c r="K5687" s="3">
        <v>0</v>
      </c>
      <c r="L5687" s="3">
        <v>0</v>
      </c>
      <c r="M5687" s="3">
        <v>7</v>
      </c>
      <c r="N5687" s="3">
        <v>0</v>
      </c>
      <c r="O5687" s="3">
        <v>0</v>
      </c>
      <c r="P5687" s="3">
        <f t="shared" si="269"/>
        <v>8.4</v>
      </c>
      <c r="Q5687" s="3">
        <v>184</v>
      </c>
      <c r="R5687" s="3">
        <f t="shared" si="268"/>
        <v>1</v>
      </c>
      <c r="S5687" s="3">
        <v>7</v>
      </c>
      <c r="T5687" s="3">
        <f>IF(AND(H5687&lt;5,S5687&gt;=VLOOKUP(A5687,anni!$A$1:$O$32,6,0)),1,0)</f>
        <v>0</v>
      </c>
    </row>
    <row r="5688" spans="1:20" x14ac:dyDescent="0.3">
      <c r="A5688" s="3">
        <v>1998</v>
      </c>
      <c r="B5688" s="3">
        <v>298</v>
      </c>
      <c r="C5688" s="3" t="s">
        <v>56</v>
      </c>
      <c r="D5688" s="3" t="s">
        <v>85</v>
      </c>
      <c r="E5688" s="3" t="s">
        <v>85</v>
      </c>
      <c r="F5688" s="3">
        <v>3430</v>
      </c>
      <c r="G5688" s="3">
        <f t="shared" si="267"/>
        <v>1998</v>
      </c>
      <c r="H5688" s="4">
        <v>5</v>
      </c>
      <c r="I5688" s="3" t="s">
        <v>36</v>
      </c>
      <c r="J5688" s="3">
        <v>0</v>
      </c>
      <c r="K5688" s="3">
        <v>7</v>
      </c>
      <c r="L5688" s="3">
        <v>1</v>
      </c>
      <c r="M5688" s="3">
        <v>7</v>
      </c>
      <c r="N5688" s="3">
        <v>0</v>
      </c>
      <c r="O5688" s="3">
        <v>2</v>
      </c>
      <c r="P5688" s="3">
        <f t="shared" si="269"/>
        <v>17</v>
      </c>
      <c r="Q5688" s="3">
        <v>85</v>
      </c>
      <c r="R5688" s="3">
        <f t="shared" si="268"/>
        <v>1</v>
      </c>
      <c r="S5688" s="3">
        <v>17</v>
      </c>
      <c r="T5688" s="3">
        <f>IF(AND(H5688&lt;5,S5688&gt;=VLOOKUP(A5688,anni!$A$1:$O$32,6,0)),1,0)</f>
        <v>0</v>
      </c>
    </row>
    <row r="5689" spans="1:20" x14ac:dyDescent="0.3">
      <c r="A5689" s="3">
        <v>1998</v>
      </c>
      <c r="B5689" s="3">
        <v>299</v>
      </c>
      <c r="C5689" s="3" t="s">
        <v>43</v>
      </c>
      <c r="D5689" s="3" t="s">
        <v>92</v>
      </c>
      <c r="E5689" s="3" t="s">
        <v>92</v>
      </c>
      <c r="F5689" s="3">
        <v>3431</v>
      </c>
      <c r="G5689" s="3">
        <f t="shared" si="267"/>
        <v>1998</v>
      </c>
      <c r="H5689" s="4">
        <v>5</v>
      </c>
      <c r="I5689" s="3" t="s">
        <v>36</v>
      </c>
      <c r="J5689" s="3">
        <v>7</v>
      </c>
      <c r="K5689" s="3">
        <v>0</v>
      </c>
      <c r="L5689" s="3">
        <v>0</v>
      </c>
      <c r="M5689" s="3">
        <v>1</v>
      </c>
      <c r="N5689" s="3">
        <v>5</v>
      </c>
      <c r="O5689" s="3">
        <v>0</v>
      </c>
      <c r="P5689" s="3">
        <f t="shared" si="269"/>
        <v>13</v>
      </c>
      <c r="Q5689" s="3">
        <v>125</v>
      </c>
      <c r="R5689" s="3">
        <f t="shared" si="268"/>
        <v>1</v>
      </c>
      <c r="S5689" s="3">
        <v>13</v>
      </c>
      <c r="T5689" s="3">
        <f>IF(AND(H5689&lt;5,S5689&gt;=VLOOKUP(A5689,anni!$A$1:$O$32,6,0)),1,0)</f>
        <v>0</v>
      </c>
    </row>
    <row r="5690" spans="1:20" x14ac:dyDescent="0.3">
      <c r="A5690" s="3">
        <v>1998</v>
      </c>
      <c r="B5690" s="3">
        <v>300</v>
      </c>
      <c r="C5690" s="3" t="s">
        <v>47</v>
      </c>
      <c r="D5690" s="3" t="s">
        <v>118</v>
      </c>
      <c r="E5690" s="3" t="s">
        <v>118</v>
      </c>
      <c r="F5690" s="3">
        <v>3502</v>
      </c>
      <c r="G5690" s="3">
        <f t="shared" si="267"/>
        <v>1998</v>
      </c>
      <c r="H5690" s="4">
        <v>4</v>
      </c>
      <c r="I5690" s="3" t="s">
        <v>36</v>
      </c>
      <c r="J5690" s="3">
        <v>5</v>
      </c>
      <c r="K5690" s="3">
        <v>0</v>
      </c>
      <c r="L5690" s="3">
        <v>3</v>
      </c>
      <c r="M5690" s="3">
        <v>6</v>
      </c>
      <c r="N5690" s="3">
        <v>4</v>
      </c>
      <c r="O5690" s="3">
        <v>0</v>
      </c>
      <c r="P5690" s="3">
        <f t="shared" si="269"/>
        <v>21.599999999999998</v>
      </c>
      <c r="Q5690" s="3">
        <v>78</v>
      </c>
      <c r="R5690" s="3">
        <f t="shared" si="268"/>
        <v>2</v>
      </c>
      <c r="S5690" s="3">
        <v>18</v>
      </c>
      <c r="T5690" s="3">
        <f>IF(AND(H5690&lt;5,S5690&gt;=VLOOKUP(A5690,anni!$A$1:$O$32,6,0)),1,0)</f>
        <v>0</v>
      </c>
    </row>
    <row r="5691" spans="1:20" x14ac:dyDescent="0.3">
      <c r="A5691" s="3">
        <v>1998</v>
      </c>
      <c r="B5691" s="3">
        <v>301</v>
      </c>
      <c r="C5691" s="3" t="s">
        <v>69</v>
      </c>
      <c r="D5691" s="3" t="s">
        <v>119</v>
      </c>
      <c r="E5691" s="3" t="s">
        <v>119</v>
      </c>
      <c r="F5691" s="3">
        <v>3503</v>
      </c>
      <c r="G5691" s="3">
        <f t="shared" si="267"/>
        <v>1998</v>
      </c>
      <c r="H5691" s="4">
        <v>4</v>
      </c>
      <c r="I5691" s="3" t="s">
        <v>36</v>
      </c>
      <c r="J5691" s="3">
        <v>0</v>
      </c>
      <c r="K5691" s="3">
        <v>0</v>
      </c>
      <c r="L5691" s="3">
        <v>0</v>
      </c>
      <c r="M5691" s="3">
        <v>1</v>
      </c>
      <c r="N5691" s="3">
        <v>0</v>
      </c>
      <c r="O5691" s="3">
        <v>0</v>
      </c>
      <c r="P5691" s="3">
        <f t="shared" si="269"/>
        <v>1.2</v>
      </c>
      <c r="Q5691" s="3">
        <v>246</v>
      </c>
      <c r="R5691" s="3">
        <f t="shared" si="268"/>
        <v>1</v>
      </c>
      <c r="S5691" s="3">
        <v>1</v>
      </c>
      <c r="T5691" s="3">
        <f>IF(AND(H5691&lt;5,S5691&gt;=VLOOKUP(A5691,anni!$A$1:$O$32,6,0)),1,0)</f>
        <v>0</v>
      </c>
    </row>
    <row r="5692" spans="1:20" x14ac:dyDescent="0.3">
      <c r="A5692" s="3">
        <v>1997</v>
      </c>
      <c r="B5692" s="3">
        <v>1</v>
      </c>
      <c r="C5692" s="3" t="s">
        <v>56</v>
      </c>
      <c r="D5692" s="3" t="s">
        <v>57</v>
      </c>
      <c r="E5692" s="3" t="s">
        <v>57</v>
      </c>
      <c r="F5692" s="3">
        <v>3001</v>
      </c>
      <c r="G5692" s="3">
        <f t="shared" si="267"/>
        <v>1997</v>
      </c>
      <c r="H5692" s="4">
        <v>5</v>
      </c>
      <c r="I5692" s="3" t="s">
        <v>36</v>
      </c>
      <c r="J5692" s="3">
        <v>7</v>
      </c>
      <c r="K5692" s="3">
        <v>7</v>
      </c>
      <c r="L5692" s="3">
        <v>0</v>
      </c>
      <c r="M5692" s="3">
        <v>6</v>
      </c>
      <c r="N5692" s="3">
        <v>0</v>
      </c>
      <c r="O5692" s="3">
        <v>1</v>
      </c>
      <c r="P5692" s="3">
        <f t="shared" si="269"/>
        <v>21</v>
      </c>
      <c r="Q5692" s="3">
        <v>74</v>
      </c>
      <c r="R5692" s="3">
        <f t="shared" si="268"/>
        <v>1</v>
      </c>
      <c r="S5692" s="3">
        <v>21</v>
      </c>
      <c r="T5692" s="3">
        <f>IF(AND(H5692&lt;5,S5692&gt;=VLOOKUP(A5692,anni!$A$1:$O$32,6,0)),1,0)</f>
        <v>0</v>
      </c>
    </row>
    <row r="5693" spans="1:20" x14ac:dyDescent="0.3">
      <c r="A5693" s="3">
        <v>1997</v>
      </c>
      <c r="B5693" s="3">
        <v>2</v>
      </c>
      <c r="C5693" s="3" t="s">
        <v>43</v>
      </c>
      <c r="D5693" s="3" t="s">
        <v>92</v>
      </c>
      <c r="E5693" s="3" t="s">
        <v>92</v>
      </c>
      <c r="F5693" s="3">
        <v>3002</v>
      </c>
      <c r="G5693" s="3">
        <f t="shared" si="267"/>
        <v>1997</v>
      </c>
      <c r="H5693" s="4">
        <v>5</v>
      </c>
      <c r="I5693" s="3" t="s">
        <v>36</v>
      </c>
      <c r="J5693" s="3">
        <v>7</v>
      </c>
      <c r="K5693" s="3">
        <v>7</v>
      </c>
      <c r="L5693" s="3">
        <v>6</v>
      </c>
      <c r="M5693" s="3">
        <v>5</v>
      </c>
      <c r="N5693" s="3">
        <v>3</v>
      </c>
      <c r="O5693" s="3">
        <v>1</v>
      </c>
      <c r="P5693" s="3">
        <f t="shared" si="269"/>
        <v>29</v>
      </c>
      <c r="Q5693" s="3">
        <v>21</v>
      </c>
      <c r="R5693" s="3">
        <f t="shared" si="268"/>
        <v>1</v>
      </c>
      <c r="S5693" s="3">
        <v>29</v>
      </c>
      <c r="T5693" s="3">
        <f>IF(AND(H5693&lt;5,S5693&gt;=VLOOKUP(A5693,anni!$A$1:$O$32,6,0)),1,0)</f>
        <v>0</v>
      </c>
    </row>
    <row r="5694" spans="1:20" x14ac:dyDescent="0.3">
      <c r="A5694" s="3">
        <v>1997</v>
      </c>
      <c r="B5694" s="3">
        <v>3</v>
      </c>
      <c r="C5694" s="3" t="s">
        <v>39</v>
      </c>
      <c r="D5694" s="3" t="s">
        <v>40</v>
      </c>
      <c r="E5694" s="3" t="s">
        <v>40</v>
      </c>
      <c r="F5694" s="3">
        <v>3253</v>
      </c>
      <c r="G5694" s="3">
        <f t="shared" si="267"/>
        <v>1997</v>
      </c>
      <c r="H5694" s="4">
        <v>3</v>
      </c>
      <c r="I5694" s="3" t="s">
        <v>36</v>
      </c>
      <c r="J5694" s="3">
        <v>6</v>
      </c>
      <c r="K5694" s="3">
        <v>0</v>
      </c>
      <c r="L5694" s="3">
        <v>6</v>
      </c>
      <c r="M5694" s="3">
        <v>4</v>
      </c>
      <c r="N5694" s="3">
        <v>0</v>
      </c>
      <c r="O5694" s="3">
        <v>0</v>
      </c>
      <c r="P5694" s="3">
        <f t="shared" si="269"/>
        <v>22.4</v>
      </c>
      <c r="Q5694" s="3">
        <v>122</v>
      </c>
      <c r="R5694" s="3">
        <f t="shared" si="268"/>
        <v>3</v>
      </c>
      <c r="S5694" s="3">
        <v>16</v>
      </c>
      <c r="T5694" s="3">
        <f>IF(AND(H5694&lt;5,S5694&gt;=VLOOKUP(A5694,anni!$A$1:$O$32,6,0)),1,0)</f>
        <v>0</v>
      </c>
    </row>
    <row r="5695" spans="1:20" x14ac:dyDescent="0.3">
      <c r="A5695" s="3">
        <v>1997</v>
      </c>
      <c r="B5695" s="3">
        <v>4</v>
      </c>
      <c r="C5695" s="3" t="s">
        <v>62</v>
      </c>
      <c r="D5695" s="3" t="s">
        <v>110</v>
      </c>
      <c r="E5695" s="3" t="s">
        <v>110</v>
      </c>
      <c r="F5695" s="3">
        <v>3003</v>
      </c>
      <c r="G5695" s="3">
        <f t="shared" si="267"/>
        <v>1997</v>
      </c>
      <c r="H5695" s="4">
        <v>5</v>
      </c>
      <c r="I5695" s="3" t="s">
        <v>36</v>
      </c>
      <c r="J5695" s="3">
        <v>4</v>
      </c>
      <c r="K5695" s="3">
        <v>0</v>
      </c>
      <c r="L5695" s="3">
        <v>0</v>
      </c>
      <c r="M5695" s="3">
        <v>0</v>
      </c>
      <c r="N5695" s="3">
        <v>0</v>
      </c>
      <c r="O5695" s="3">
        <v>0</v>
      </c>
      <c r="P5695" s="3">
        <f t="shared" si="269"/>
        <v>4</v>
      </c>
      <c r="Q5695" s="3">
        <v>261</v>
      </c>
      <c r="R5695" s="3">
        <f t="shared" si="268"/>
        <v>1</v>
      </c>
      <c r="S5695" s="3">
        <v>4</v>
      </c>
      <c r="T5695" s="3">
        <f>IF(AND(H5695&lt;5,S5695&gt;=VLOOKUP(A5695,anni!$A$1:$O$32,6,0)),1,0)</f>
        <v>0</v>
      </c>
    </row>
    <row r="5696" spans="1:20" x14ac:dyDescent="0.3">
      <c r="A5696" s="3">
        <v>1997</v>
      </c>
      <c r="B5696" s="3">
        <v>5</v>
      </c>
      <c r="C5696" s="3" t="s">
        <v>45</v>
      </c>
      <c r="D5696" s="3" t="s">
        <v>68</v>
      </c>
      <c r="E5696" s="3" t="s">
        <v>68</v>
      </c>
      <c r="F5696" s="3">
        <v>3254</v>
      </c>
      <c r="G5696" s="3">
        <f t="shared" si="267"/>
        <v>1997</v>
      </c>
      <c r="H5696" s="4">
        <v>3</v>
      </c>
      <c r="I5696" s="3" t="s">
        <v>36</v>
      </c>
      <c r="J5696" s="3">
        <v>1</v>
      </c>
      <c r="K5696" s="3">
        <v>0</v>
      </c>
      <c r="L5696" s="3">
        <v>0</v>
      </c>
      <c r="M5696" s="3">
        <v>3</v>
      </c>
      <c r="N5696" s="3">
        <v>0</v>
      </c>
      <c r="O5696" s="3">
        <v>0</v>
      </c>
      <c r="P5696" s="3">
        <f t="shared" si="269"/>
        <v>5.6</v>
      </c>
      <c r="Q5696" s="3">
        <v>261</v>
      </c>
      <c r="R5696" s="3">
        <f t="shared" si="268"/>
        <v>2</v>
      </c>
      <c r="S5696" s="3">
        <v>4</v>
      </c>
      <c r="T5696" s="3">
        <f>IF(AND(H5696&lt;5,S5696&gt;=VLOOKUP(A5696,anni!$A$1:$O$32,6,0)),1,0)</f>
        <v>0</v>
      </c>
    </row>
    <row r="5697" spans="1:20" x14ac:dyDescent="0.3">
      <c r="A5697" s="3">
        <v>1997</v>
      </c>
      <c r="B5697" s="3">
        <v>6</v>
      </c>
      <c r="C5697" s="3" t="s">
        <v>39</v>
      </c>
      <c r="D5697" s="3" t="s">
        <v>40</v>
      </c>
      <c r="E5697" s="3" t="s">
        <v>40</v>
      </c>
      <c r="F5697" s="3">
        <v>3004</v>
      </c>
      <c r="G5697" s="3">
        <f t="shared" si="267"/>
        <v>1997</v>
      </c>
      <c r="H5697" s="4">
        <v>5</v>
      </c>
      <c r="I5697" s="3" t="s">
        <v>36</v>
      </c>
      <c r="J5697" s="3">
        <v>7</v>
      </c>
      <c r="K5697" s="3">
        <v>7</v>
      </c>
      <c r="L5697" s="3">
        <v>0</v>
      </c>
      <c r="M5697" s="3">
        <v>7</v>
      </c>
      <c r="N5697" s="3">
        <v>0</v>
      </c>
      <c r="O5697" s="3">
        <v>5</v>
      </c>
      <c r="P5697" s="3">
        <f t="shared" si="269"/>
        <v>26</v>
      </c>
      <c r="Q5697" s="3">
        <v>33</v>
      </c>
      <c r="R5697" s="3">
        <f t="shared" si="268"/>
        <v>1</v>
      </c>
      <c r="S5697" s="3">
        <v>26</v>
      </c>
      <c r="T5697" s="3">
        <f>IF(AND(H5697&lt;5,S5697&gt;=VLOOKUP(A5697,anni!$A$1:$O$32,6,0)),1,0)</f>
        <v>0</v>
      </c>
    </row>
    <row r="5698" spans="1:20" x14ac:dyDescent="0.3">
      <c r="A5698" s="3">
        <v>1997</v>
      </c>
      <c r="B5698" s="3">
        <v>7</v>
      </c>
      <c r="C5698" s="3" t="s">
        <v>47</v>
      </c>
      <c r="D5698" s="3" t="s">
        <v>105</v>
      </c>
      <c r="E5698" s="3" t="s">
        <v>105</v>
      </c>
      <c r="F5698" s="3">
        <v>3005</v>
      </c>
      <c r="G5698" s="3">
        <f t="shared" ref="G5698:G5761" si="270">A5698</f>
        <v>1997</v>
      </c>
      <c r="H5698" s="4">
        <v>5</v>
      </c>
      <c r="I5698" s="3" t="s">
        <v>36</v>
      </c>
      <c r="J5698" s="3">
        <v>7</v>
      </c>
      <c r="K5698" s="3">
        <v>0</v>
      </c>
      <c r="L5698" s="3">
        <v>0</v>
      </c>
      <c r="M5698" s="3">
        <v>3</v>
      </c>
      <c r="N5698" s="3">
        <v>1</v>
      </c>
      <c r="O5698" s="3">
        <v>0</v>
      </c>
      <c r="P5698" s="3">
        <f t="shared" si="269"/>
        <v>11</v>
      </c>
      <c r="Q5698" s="3">
        <v>180</v>
      </c>
      <c r="R5698" s="3">
        <f t="shared" si="268"/>
        <v>1</v>
      </c>
      <c r="S5698" s="3">
        <v>11</v>
      </c>
      <c r="T5698" s="3">
        <f>IF(AND(H5698&lt;5,S5698&gt;=VLOOKUP(A5698,anni!$A$1:$O$32,6,0)),1,0)</f>
        <v>0</v>
      </c>
    </row>
    <row r="5699" spans="1:20" x14ac:dyDescent="0.3">
      <c r="A5699" s="3">
        <v>1997</v>
      </c>
      <c r="B5699" s="3">
        <v>8</v>
      </c>
      <c r="C5699" s="3" t="s">
        <v>45</v>
      </c>
      <c r="D5699" s="3" t="s">
        <v>49</v>
      </c>
      <c r="E5699" s="3" t="s">
        <v>49</v>
      </c>
      <c r="F5699" s="3">
        <v>3187</v>
      </c>
      <c r="G5699" s="3">
        <f t="shared" si="270"/>
        <v>1997</v>
      </c>
      <c r="H5699" s="4">
        <v>4</v>
      </c>
      <c r="I5699" s="3" t="s">
        <v>36</v>
      </c>
      <c r="J5699" s="3">
        <v>7</v>
      </c>
      <c r="K5699" s="3">
        <v>0</v>
      </c>
      <c r="L5699" s="3">
        <v>0</v>
      </c>
      <c r="M5699" s="3">
        <v>3</v>
      </c>
      <c r="N5699" s="3">
        <v>0</v>
      </c>
      <c r="O5699" s="3">
        <v>1</v>
      </c>
      <c r="P5699" s="3">
        <f t="shared" si="269"/>
        <v>13.2</v>
      </c>
      <c r="Q5699" s="3">
        <v>180</v>
      </c>
      <c r="R5699" s="3">
        <f t="shared" si="268"/>
        <v>2</v>
      </c>
      <c r="S5699" s="3">
        <v>11</v>
      </c>
      <c r="T5699" s="3">
        <f>IF(AND(H5699&lt;5,S5699&gt;=VLOOKUP(A5699,anni!$A$1:$O$32,6,0)),1,0)</f>
        <v>0</v>
      </c>
    </row>
    <row r="5700" spans="1:20" x14ac:dyDescent="0.3">
      <c r="A5700" s="3">
        <v>1997</v>
      </c>
      <c r="B5700" s="3">
        <v>9</v>
      </c>
      <c r="C5700" s="3" t="s">
        <v>56</v>
      </c>
      <c r="D5700" s="3" t="s">
        <v>126</v>
      </c>
      <c r="E5700" s="3" t="s">
        <v>126</v>
      </c>
      <c r="F5700" s="3">
        <v>3006</v>
      </c>
      <c r="G5700" s="3">
        <f t="shared" si="270"/>
        <v>1997</v>
      </c>
      <c r="H5700" s="4">
        <v>5</v>
      </c>
      <c r="I5700" s="3" t="s">
        <v>36</v>
      </c>
      <c r="J5700" s="3">
        <v>7</v>
      </c>
      <c r="K5700" s="3">
        <v>1</v>
      </c>
      <c r="L5700" s="3">
        <v>0</v>
      </c>
      <c r="M5700" s="3">
        <v>3</v>
      </c>
      <c r="N5700" s="3">
        <v>3</v>
      </c>
      <c r="O5700" s="3">
        <v>1</v>
      </c>
      <c r="P5700" s="3">
        <f t="shared" si="269"/>
        <v>15</v>
      </c>
      <c r="Q5700" s="3">
        <v>136</v>
      </c>
      <c r="R5700" s="3">
        <f t="shared" si="268"/>
        <v>1</v>
      </c>
      <c r="S5700" s="3">
        <v>15</v>
      </c>
      <c r="T5700" s="3">
        <f>IF(AND(H5700&lt;5,S5700&gt;=VLOOKUP(A5700,anni!$A$1:$O$32,6,0)),1,0)</f>
        <v>0</v>
      </c>
    </row>
    <row r="5701" spans="1:20" x14ac:dyDescent="0.3">
      <c r="A5701" s="3">
        <v>1997</v>
      </c>
      <c r="B5701" s="3">
        <v>10</v>
      </c>
      <c r="C5701" s="3" t="s">
        <v>53</v>
      </c>
      <c r="D5701" s="3" t="s">
        <v>54</v>
      </c>
      <c r="E5701" s="3" t="s">
        <v>54</v>
      </c>
      <c r="F5701" s="3">
        <v>3007</v>
      </c>
      <c r="G5701" s="3">
        <f t="shared" si="270"/>
        <v>1997</v>
      </c>
      <c r="H5701" s="4">
        <v>5</v>
      </c>
      <c r="I5701" s="3" t="s">
        <v>36</v>
      </c>
      <c r="J5701" s="3">
        <v>5</v>
      </c>
      <c r="K5701" s="3">
        <v>4</v>
      </c>
      <c r="L5701" s="3">
        <v>0</v>
      </c>
      <c r="M5701" s="3">
        <v>4</v>
      </c>
      <c r="N5701" s="3">
        <v>0</v>
      </c>
      <c r="O5701" s="3">
        <v>1</v>
      </c>
      <c r="P5701" s="3">
        <f t="shared" si="269"/>
        <v>14</v>
      </c>
      <c r="Q5701" s="3">
        <v>151</v>
      </c>
      <c r="R5701" s="3">
        <f t="shared" si="268"/>
        <v>1</v>
      </c>
      <c r="S5701" s="3">
        <v>14</v>
      </c>
      <c r="T5701" s="3">
        <f>IF(AND(H5701&lt;5,S5701&gt;=VLOOKUP(A5701,anni!$A$1:$O$32,6,0)),1,0)</f>
        <v>0</v>
      </c>
    </row>
    <row r="5702" spans="1:20" x14ac:dyDescent="0.3">
      <c r="A5702" s="3">
        <v>1997</v>
      </c>
      <c r="B5702" s="3">
        <v>11</v>
      </c>
      <c r="C5702" s="3" t="s">
        <v>39</v>
      </c>
      <c r="D5702" s="3" t="s">
        <v>40</v>
      </c>
      <c r="E5702" s="3" t="s">
        <v>40</v>
      </c>
      <c r="F5702" s="3">
        <v>3008</v>
      </c>
      <c r="G5702" s="3">
        <f t="shared" si="270"/>
        <v>1997</v>
      </c>
      <c r="H5702" s="4">
        <v>5</v>
      </c>
      <c r="I5702" s="3" t="s">
        <v>36</v>
      </c>
      <c r="J5702" s="3">
        <v>0</v>
      </c>
      <c r="K5702" s="3">
        <v>0</v>
      </c>
      <c r="L5702" s="3">
        <v>0</v>
      </c>
      <c r="M5702" s="3">
        <v>1</v>
      </c>
      <c r="N5702" s="3">
        <v>0</v>
      </c>
      <c r="O5702" s="3">
        <v>3</v>
      </c>
      <c r="P5702" s="3">
        <f t="shared" si="269"/>
        <v>4</v>
      </c>
      <c r="Q5702" s="3">
        <v>261</v>
      </c>
      <c r="R5702" s="3">
        <f t="shared" si="268"/>
        <v>1</v>
      </c>
      <c r="S5702" s="3">
        <v>4</v>
      </c>
      <c r="T5702" s="3">
        <f>IF(AND(H5702&lt;5,S5702&gt;=VLOOKUP(A5702,anni!$A$1:$O$32,6,0)),1,0)</f>
        <v>0</v>
      </c>
    </row>
    <row r="5703" spans="1:20" x14ac:dyDescent="0.3">
      <c r="A5703" s="3">
        <v>1997</v>
      </c>
      <c r="B5703" s="3">
        <v>12</v>
      </c>
      <c r="C5703" s="3" t="s">
        <v>32</v>
      </c>
      <c r="D5703" s="3" t="s">
        <v>95</v>
      </c>
      <c r="E5703" s="3" t="s">
        <v>95</v>
      </c>
      <c r="F5703" s="3">
        <v>3009</v>
      </c>
      <c r="G5703" s="3">
        <f t="shared" si="270"/>
        <v>1997</v>
      </c>
      <c r="H5703" s="4">
        <v>5</v>
      </c>
      <c r="I5703" s="3" t="s">
        <v>36</v>
      </c>
      <c r="J5703" s="3">
        <v>7</v>
      </c>
      <c r="K5703" s="3">
        <v>2</v>
      </c>
      <c r="L5703" s="3">
        <v>0</v>
      </c>
      <c r="M5703" s="3">
        <v>7</v>
      </c>
      <c r="N5703" s="3">
        <v>0</v>
      </c>
      <c r="O5703" s="3">
        <v>2</v>
      </c>
      <c r="P5703" s="3">
        <f t="shared" si="269"/>
        <v>18</v>
      </c>
      <c r="Q5703" s="3">
        <v>101</v>
      </c>
      <c r="R5703" s="3">
        <f t="shared" si="268"/>
        <v>1</v>
      </c>
      <c r="S5703" s="3">
        <v>18</v>
      </c>
      <c r="T5703" s="3">
        <f>IF(AND(H5703&lt;5,S5703&gt;=VLOOKUP(A5703,anni!$A$1:$O$32,6,0)),1,0)</f>
        <v>0</v>
      </c>
    </row>
    <row r="5704" spans="1:20" x14ac:dyDescent="0.3">
      <c r="A5704" s="3">
        <v>1997</v>
      </c>
      <c r="B5704" s="3">
        <v>13</v>
      </c>
      <c r="C5704" s="3" t="s">
        <v>47</v>
      </c>
      <c r="D5704" s="3" t="s">
        <v>118</v>
      </c>
      <c r="E5704" s="3" t="s">
        <v>118</v>
      </c>
      <c r="F5704" s="3">
        <v>3010</v>
      </c>
      <c r="G5704" s="3">
        <f t="shared" si="270"/>
        <v>1997</v>
      </c>
      <c r="H5704" s="4">
        <v>5</v>
      </c>
      <c r="I5704" s="3" t="s">
        <v>36</v>
      </c>
      <c r="J5704" s="3">
        <v>7</v>
      </c>
      <c r="K5704" s="3">
        <v>7</v>
      </c>
      <c r="L5704" s="3">
        <v>7</v>
      </c>
      <c r="M5704" s="3">
        <v>7</v>
      </c>
      <c r="N5704" s="3">
        <v>2</v>
      </c>
      <c r="O5704" s="3">
        <v>0</v>
      </c>
      <c r="P5704" s="3">
        <f t="shared" si="269"/>
        <v>30</v>
      </c>
      <c r="Q5704" s="3">
        <v>18</v>
      </c>
      <c r="R5704" s="3">
        <f t="shared" si="268"/>
        <v>1</v>
      </c>
      <c r="S5704" s="3">
        <v>30</v>
      </c>
      <c r="T5704" s="3">
        <f>IF(AND(H5704&lt;5,S5704&gt;=VLOOKUP(A5704,anni!$A$1:$O$32,6,0)),1,0)</f>
        <v>0</v>
      </c>
    </row>
    <row r="5705" spans="1:20" x14ac:dyDescent="0.3">
      <c r="A5705" s="3">
        <v>1997</v>
      </c>
      <c r="B5705" s="3">
        <v>14</v>
      </c>
      <c r="C5705" s="3" t="s">
        <v>69</v>
      </c>
      <c r="D5705" s="3" t="s">
        <v>89</v>
      </c>
      <c r="E5705" s="3" t="s">
        <v>89</v>
      </c>
      <c r="F5705" s="3">
        <v>3011</v>
      </c>
      <c r="G5705" s="3">
        <f t="shared" si="270"/>
        <v>1997</v>
      </c>
      <c r="H5705" s="4">
        <v>5</v>
      </c>
      <c r="I5705" s="3" t="s">
        <v>36</v>
      </c>
      <c r="J5705" s="3">
        <v>5</v>
      </c>
      <c r="K5705" s="3">
        <v>0</v>
      </c>
      <c r="L5705" s="3">
        <v>4</v>
      </c>
      <c r="M5705" s="3">
        <v>0</v>
      </c>
      <c r="N5705" s="3">
        <v>0</v>
      </c>
      <c r="O5705" s="3">
        <v>0</v>
      </c>
      <c r="P5705" s="3">
        <f t="shared" si="269"/>
        <v>9</v>
      </c>
      <c r="Q5705" s="3">
        <v>200</v>
      </c>
      <c r="R5705" s="3">
        <f t="shared" si="268"/>
        <v>1</v>
      </c>
      <c r="S5705" s="3">
        <v>9</v>
      </c>
      <c r="T5705" s="3">
        <f>IF(AND(H5705&lt;5,S5705&gt;=VLOOKUP(A5705,anni!$A$1:$O$32,6,0)),1,0)</f>
        <v>0</v>
      </c>
    </row>
    <row r="5706" spans="1:20" x14ac:dyDescent="0.3">
      <c r="A5706" s="3">
        <v>1997</v>
      </c>
      <c r="B5706" s="3">
        <v>15</v>
      </c>
      <c r="C5706" s="3" t="s">
        <v>39</v>
      </c>
      <c r="D5706" s="3" t="s">
        <v>146</v>
      </c>
      <c r="E5706" s="3" t="s">
        <v>146</v>
      </c>
      <c r="F5706" s="3">
        <v>3012</v>
      </c>
      <c r="G5706" s="3">
        <f t="shared" si="270"/>
        <v>1997</v>
      </c>
      <c r="H5706" s="4">
        <v>5</v>
      </c>
      <c r="I5706" s="3" t="s">
        <v>36</v>
      </c>
      <c r="J5706" s="3">
        <v>7</v>
      </c>
      <c r="K5706" s="3">
        <v>1</v>
      </c>
      <c r="L5706" s="3">
        <v>0</v>
      </c>
      <c r="M5706" s="3">
        <v>0</v>
      </c>
      <c r="N5706" s="3">
        <v>0</v>
      </c>
      <c r="O5706" s="3">
        <v>1</v>
      </c>
      <c r="P5706" s="3">
        <f t="shared" si="269"/>
        <v>9</v>
      </c>
      <c r="Q5706" s="3">
        <v>200</v>
      </c>
      <c r="R5706" s="3">
        <f t="shared" si="268"/>
        <v>1</v>
      </c>
      <c r="S5706" s="3">
        <v>9</v>
      </c>
      <c r="T5706" s="3">
        <f>IF(AND(H5706&lt;5,S5706&gt;=VLOOKUP(A5706,anni!$A$1:$O$32,6,0)),1,0)</f>
        <v>0</v>
      </c>
    </row>
    <row r="5707" spans="1:20" x14ac:dyDescent="0.3">
      <c r="A5707" s="3">
        <v>1997</v>
      </c>
      <c r="B5707" s="3">
        <v>16</v>
      </c>
      <c r="C5707" s="3" t="s">
        <v>43</v>
      </c>
      <c r="D5707" s="3" t="s">
        <v>91</v>
      </c>
      <c r="E5707" s="3" t="s">
        <v>91</v>
      </c>
      <c r="F5707" s="3">
        <v>3013</v>
      </c>
      <c r="G5707" s="3">
        <f t="shared" si="270"/>
        <v>1997</v>
      </c>
      <c r="H5707" s="4">
        <v>5</v>
      </c>
      <c r="I5707" s="3" t="s">
        <v>36</v>
      </c>
      <c r="J5707" s="3">
        <v>1</v>
      </c>
      <c r="K5707" s="3">
        <v>5</v>
      </c>
      <c r="L5707" s="3">
        <v>1</v>
      </c>
      <c r="M5707" s="3">
        <v>2</v>
      </c>
      <c r="N5707" s="3">
        <v>0</v>
      </c>
      <c r="O5707" s="3">
        <v>1</v>
      </c>
      <c r="P5707" s="3">
        <f t="shared" si="269"/>
        <v>10</v>
      </c>
      <c r="Q5707" s="3">
        <v>189</v>
      </c>
      <c r="R5707" s="3">
        <f t="shared" si="268"/>
        <v>1</v>
      </c>
      <c r="S5707" s="3">
        <v>10</v>
      </c>
      <c r="T5707" s="3">
        <f>IF(AND(H5707&lt;5,S5707&gt;=VLOOKUP(A5707,anni!$A$1:$O$32,6,0)),1,0)</f>
        <v>0</v>
      </c>
    </row>
    <row r="5708" spans="1:20" x14ac:dyDescent="0.3">
      <c r="A5708" s="3">
        <v>1997</v>
      </c>
      <c r="B5708" s="3">
        <v>17</v>
      </c>
      <c r="C5708" s="3" t="s">
        <v>101</v>
      </c>
      <c r="D5708" s="3" t="s">
        <v>104</v>
      </c>
      <c r="E5708" s="3" t="s">
        <v>104</v>
      </c>
      <c r="F5708" s="3">
        <v>3014</v>
      </c>
      <c r="G5708" s="3">
        <f t="shared" si="270"/>
        <v>1997</v>
      </c>
      <c r="H5708" s="4">
        <v>5</v>
      </c>
      <c r="I5708" s="3" t="s">
        <v>36</v>
      </c>
      <c r="J5708" s="3">
        <v>6</v>
      </c>
      <c r="K5708" s="3">
        <v>0</v>
      </c>
      <c r="L5708" s="3">
        <v>0</v>
      </c>
      <c r="M5708" s="3">
        <v>7</v>
      </c>
      <c r="N5708" s="3">
        <v>3</v>
      </c>
      <c r="O5708" s="3">
        <v>1</v>
      </c>
      <c r="P5708" s="3">
        <f t="shared" si="269"/>
        <v>17</v>
      </c>
      <c r="Q5708" s="3">
        <v>109</v>
      </c>
      <c r="R5708" s="3">
        <f t="shared" si="268"/>
        <v>1</v>
      </c>
      <c r="S5708" s="3">
        <v>17</v>
      </c>
      <c r="T5708" s="3">
        <f>IF(AND(H5708&lt;5,S5708&gt;=VLOOKUP(A5708,anni!$A$1:$O$32,6,0)),1,0)</f>
        <v>0</v>
      </c>
    </row>
    <row r="5709" spans="1:20" x14ac:dyDescent="0.3">
      <c r="A5709" s="3">
        <v>1997</v>
      </c>
      <c r="B5709" s="3">
        <v>18</v>
      </c>
      <c r="C5709" s="3" t="s">
        <v>56</v>
      </c>
      <c r="D5709" s="3" t="s">
        <v>66</v>
      </c>
      <c r="E5709" s="3" t="s">
        <v>66</v>
      </c>
      <c r="F5709" s="3">
        <v>3015</v>
      </c>
      <c r="G5709" s="3">
        <f t="shared" si="270"/>
        <v>1997</v>
      </c>
      <c r="H5709" s="4">
        <v>5</v>
      </c>
      <c r="I5709" s="3" t="s">
        <v>36</v>
      </c>
      <c r="J5709" s="3">
        <v>7</v>
      </c>
      <c r="K5709" s="3">
        <v>7</v>
      </c>
      <c r="L5709" s="3">
        <v>6</v>
      </c>
      <c r="M5709" s="3">
        <v>0</v>
      </c>
      <c r="N5709" s="3">
        <v>0</v>
      </c>
      <c r="O5709" s="3">
        <v>2</v>
      </c>
      <c r="P5709" s="3">
        <f t="shared" si="269"/>
        <v>22</v>
      </c>
      <c r="Q5709" s="3">
        <v>63</v>
      </c>
      <c r="R5709" s="3">
        <f t="shared" si="268"/>
        <v>1</v>
      </c>
      <c r="S5709" s="3">
        <v>22</v>
      </c>
      <c r="T5709" s="3">
        <f>IF(AND(H5709&lt;5,S5709&gt;=VLOOKUP(A5709,anni!$A$1:$O$32,6,0)),1,0)</f>
        <v>0</v>
      </c>
    </row>
    <row r="5710" spans="1:20" x14ac:dyDescent="0.3">
      <c r="A5710" s="3">
        <v>1997</v>
      </c>
      <c r="B5710" s="3">
        <v>19</v>
      </c>
      <c r="C5710" s="3" t="s">
        <v>34</v>
      </c>
      <c r="D5710" s="3" t="s">
        <v>41</v>
      </c>
      <c r="E5710" s="3" t="s">
        <v>41</v>
      </c>
      <c r="F5710" s="3">
        <v>3255</v>
      </c>
      <c r="G5710" s="3">
        <f t="shared" si="270"/>
        <v>1997</v>
      </c>
      <c r="H5710" s="4">
        <v>3</v>
      </c>
      <c r="I5710" s="3" t="s">
        <v>36</v>
      </c>
      <c r="J5710" s="3">
        <v>7</v>
      </c>
      <c r="K5710" s="3">
        <v>0</v>
      </c>
      <c r="L5710" s="3">
        <v>4</v>
      </c>
      <c r="M5710" s="3">
        <v>3</v>
      </c>
      <c r="N5710" s="3">
        <v>2</v>
      </c>
      <c r="O5710" s="3">
        <v>1</v>
      </c>
      <c r="P5710" s="3">
        <f t="shared" si="269"/>
        <v>23.799999999999997</v>
      </c>
      <c r="Q5710" s="3">
        <v>109</v>
      </c>
      <c r="R5710" s="3">
        <f t="shared" si="268"/>
        <v>1</v>
      </c>
      <c r="S5710" s="3">
        <v>17</v>
      </c>
      <c r="T5710" s="3">
        <f>IF(AND(H5710&lt;5,S5710&gt;=VLOOKUP(A5710,anni!$A$1:$O$32,6,0)),1,0)</f>
        <v>0</v>
      </c>
    </row>
    <row r="5711" spans="1:20" x14ac:dyDescent="0.3">
      <c r="A5711" s="3">
        <v>1997</v>
      </c>
      <c r="B5711" s="3">
        <v>20</v>
      </c>
      <c r="C5711" s="3" t="s">
        <v>50</v>
      </c>
      <c r="D5711" s="3" t="s">
        <v>140</v>
      </c>
      <c r="E5711" s="3" t="s">
        <v>140</v>
      </c>
      <c r="F5711" s="3">
        <v>3016</v>
      </c>
      <c r="G5711" s="3">
        <f t="shared" si="270"/>
        <v>1997</v>
      </c>
      <c r="H5711" s="4">
        <v>5</v>
      </c>
      <c r="I5711" s="3" t="s">
        <v>36</v>
      </c>
      <c r="J5711" s="3">
        <v>4</v>
      </c>
      <c r="K5711" s="3">
        <v>7</v>
      </c>
      <c r="L5711" s="3">
        <v>0</v>
      </c>
      <c r="M5711" s="3">
        <v>1</v>
      </c>
      <c r="N5711" s="3">
        <v>0</v>
      </c>
      <c r="O5711" s="3">
        <v>1</v>
      </c>
      <c r="P5711" s="3">
        <f t="shared" si="269"/>
        <v>13</v>
      </c>
      <c r="Q5711" s="3">
        <v>161</v>
      </c>
      <c r="R5711" s="3">
        <f t="shared" si="268"/>
        <v>1</v>
      </c>
      <c r="S5711" s="3">
        <v>13</v>
      </c>
      <c r="T5711" s="3">
        <f>IF(AND(H5711&lt;5,S5711&gt;=VLOOKUP(A5711,anni!$A$1:$O$32,6,0)),1,0)</f>
        <v>0</v>
      </c>
    </row>
    <row r="5712" spans="1:20" x14ac:dyDescent="0.3">
      <c r="A5712" s="3">
        <v>1997</v>
      </c>
      <c r="B5712" s="3">
        <v>21</v>
      </c>
      <c r="C5712" s="3" t="s">
        <v>53</v>
      </c>
      <c r="D5712" s="3" t="s">
        <v>98</v>
      </c>
      <c r="E5712" s="3" t="s">
        <v>98</v>
      </c>
      <c r="F5712" s="3">
        <v>3188</v>
      </c>
      <c r="G5712" s="3">
        <f t="shared" si="270"/>
        <v>1997</v>
      </c>
      <c r="H5712" s="4">
        <v>4</v>
      </c>
      <c r="I5712" s="3" t="s">
        <v>36</v>
      </c>
      <c r="J5712" s="3">
        <v>6</v>
      </c>
      <c r="K5712" s="3">
        <v>5</v>
      </c>
      <c r="L5712" s="3">
        <v>4</v>
      </c>
      <c r="M5712" s="3">
        <v>1</v>
      </c>
      <c r="N5712" s="3">
        <v>0</v>
      </c>
      <c r="O5712" s="3">
        <v>1</v>
      </c>
      <c r="P5712" s="3">
        <f t="shared" si="269"/>
        <v>20.399999999999999</v>
      </c>
      <c r="Q5712" s="3">
        <v>109</v>
      </c>
      <c r="R5712" s="3">
        <f t="shared" si="268"/>
        <v>2</v>
      </c>
      <c r="S5712" s="3">
        <v>17</v>
      </c>
      <c r="T5712" s="3">
        <f>IF(AND(H5712&lt;5,S5712&gt;=VLOOKUP(A5712,anni!$A$1:$O$32,6,0)),1,0)</f>
        <v>0</v>
      </c>
    </row>
    <row r="5713" spans="1:20" x14ac:dyDescent="0.3">
      <c r="A5713" s="3">
        <v>1997</v>
      </c>
      <c r="B5713" s="3">
        <v>22</v>
      </c>
      <c r="C5713" s="3" t="s">
        <v>29</v>
      </c>
      <c r="D5713" s="3" t="s">
        <v>124</v>
      </c>
      <c r="E5713" s="3" t="s">
        <v>124</v>
      </c>
      <c r="F5713" s="3">
        <v>3017</v>
      </c>
      <c r="G5713" s="3">
        <f t="shared" si="270"/>
        <v>1997</v>
      </c>
      <c r="H5713" s="4">
        <v>5</v>
      </c>
      <c r="I5713" s="3" t="s">
        <v>36</v>
      </c>
      <c r="J5713" s="3">
        <v>4</v>
      </c>
      <c r="K5713" s="3">
        <v>0</v>
      </c>
      <c r="L5713" s="3">
        <v>0</v>
      </c>
      <c r="M5713" s="3">
        <v>0</v>
      </c>
      <c r="N5713" s="3">
        <v>5</v>
      </c>
      <c r="O5713" s="3">
        <v>1</v>
      </c>
      <c r="P5713" s="3">
        <f t="shared" si="269"/>
        <v>10</v>
      </c>
      <c r="Q5713" s="3">
        <v>189</v>
      </c>
      <c r="R5713" s="3">
        <f t="shared" si="268"/>
        <v>1</v>
      </c>
      <c r="S5713" s="3">
        <v>10</v>
      </c>
      <c r="T5713" s="3">
        <f>IF(AND(H5713&lt;5,S5713&gt;=VLOOKUP(A5713,anni!$A$1:$O$32,6,0)),1,0)</f>
        <v>0</v>
      </c>
    </row>
    <row r="5714" spans="1:20" x14ac:dyDescent="0.3">
      <c r="A5714" s="3">
        <v>1997</v>
      </c>
      <c r="B5714" s="3">
        <v>23</v>
      </c>
      <c r="C5714" s="3" t="s">
        <v>45</v>
      </c>
      <c r="D5714" s="3" t="s">
        <v>67</v>
      </c>
      <c r="E5714" s="3" t="s">
        <v>67</v>
      </c>
      <c r="F5714" s="3">
        <v>3018</v>
      </c>
      <c r="G5714" s="3">
        <f t="shared" si="270"/>
        <v>1997</v>
      </c>
      <c r="H5714" s="4">
        <v>5</v>
      </c>
      <c r="I5714" s="3" t="s">
        <v>36</v>
      </c>
      <c r="J5714" s="3">
        <v>4</v>
      </c>
      <c r="K5714" s="3">
        <v>0</v>
      </c>
      <c r="L5714" s="3">
        <v>0</v>
      </c>
      <c r="M5714" s="3">
        <v>1</v>
      </c>
      <c r="N5714" s="3">
        <v>0</v>
      </c>
      <c r="O5714" s="3">
        <v>1</v>
      </c>
      <c r="P5714" s="3">
        <f t="shared" si="269"/>
        <v>6</v>
      </c>
      <c r="Q5714" s="3">
        <v>242</v>
      </c>
      <c r="R5714" s="3">
        <f t="shared" si="268"/>
        <v>1</v>
      </c>
      <c r="S5714" s="3">
        <v>6</v>
      </c>
      <c r="T5714" s="3">
        <f>IF(AND(H5714&lt;5,S5714&gt;=VLOOKUP(A5714,anni!$A$1:$O$32,6,0)),1,0)</f>
        <v>0</v>
      </c>
    </row>
    <row r="5715" spans="1:20" x14ac:dyDescent="0.3">
      <c r="A5715" s="3">
        <v>1997</v>
      </c>
      <c r="B5715" s="3">
        <v>24</v>
      </c>
      <c r="C5715" s="3" t="s">
        <v>56</v>
      </c>
      <c r="D5715" s="3" t="s">
        <v>99</v>
      </c>
      <c r="E5715" s="3" t="s">
        <v>99</v>
      </c>
      <c r="F5715" s="3">
        <v>3019</v>
      </c>
      <c r="G5715" s="3">
        <f t="shared" si="270"/>
        <v>1997</v>
      </c>
      <c r="H5715" s="4">
        <v>5</v>
      </c>
      <c r="I5715" s="3" t="s">
        <v>36</v>
      </c>
      <c r="J5715" s="3">
        <v>5</v>
      </c>
      <c r="K5715" s="3">
        <v>2</v>
      </c>
      <c r="L5715" s="3">
        <v>0</v>
      </c>
      <c r="M5715" s="3">
        <v>7</v>
      </c>
      <c r="N5715" s="3">
        <v>0</v>
      </c>
      <c r="O5715" s="3">
        <v>2</v>
      </c>
      <c r="P5715" s="3">
        <f t="shared" si="269"/>
        <v>16</v>
      </c>
      <c r="Q5715" s="3">
        <v>122</v>
      </c>
      <c r="R5715" s="3">
        <f t="shared" si="268"/>
        <v>1</v>
      </c>
      <c r="S5715" s="3">
        <v>16</v>
      </c>
      <c r="T5715" s="3">
        <f>IF(AND(H5715&lt;5,S5715&gt;=VLOOKUP(A5715,anni!$A$1:$O$32,6,0)),1,0)</f>
        <v>0</v>
      </c>
    </row>
    <row r="5716" spans="1:20" x14ac:dyDescent="0.3">
      <c r="A5716" s="3">
        <v>1997</v>
      </c>
      <c r="B5716" s="3">
        <v>25</v>
      </c>
      <c r="C5716" s="3" t="s">
        <v>34</v>
      </c>
      <c r="D5716" s="3" t="s">
        <v>42</v>
      </c>
      <c r="E5716" s="3" t="s">
        <v>42</v>
      </c>
      <c r="F5716" s="3">
        <v>3189</v>
      </c>
      <c r="G5716" s="3">
        <f t="shared" si="270"/>
        <v>1997</v>
      </c>
      <c r="H5716" s="4">
        <v>4</v>
      </c>
      <c r="I5716" s="3" t="s">
        <v>36</v>
      </c>
      <c r="J5716" s="3">
        <v>4</v>
      </c>
      <c r="K5716" s="3">
        <v>0</v>
      </c>
      <c r="L5716" s="3">
        <v>6</v>
      </c>
      <c r="M5716" s="3">
        <v>7</v>
      </c>
      <c r="N5716" s="3">
        <v>1</v>
      </c>
      <c r="O5716" s="3">
        <v>1</v>
      </c>
      <c r="P5716" s="3">
        <f t="shared" si="269"/>
        <v>22.8</v>
      </c>
      <c r="Q5716" s="3">
        <v>95</v>
      </c>
      <c r="R5716" s="3">
        <f t="shared" si="268"/>
        <v>2</v>
      </c>
      <c r="S5716" s="3">
        <v>19</v>
      </c>
      <c r="T5716" s="3">
        <f>IF(AND(H5716&lt;5,S5716&gt;=VLOOKUP(A5716,anni!$A$1:$O$32,6,0)),1,0)</f>
        <v>0</v>
      </c>
    </row>
    <row r="5717" spans="1:20" x14ac:dyDescent="0.3">
      <c r="A5717" s="3">
        <v>1997</v>
      </c>
      <c r="B5717" s="3">
        <v>26</v>
      </c>
      <c r="C5717" s="3" t="s">
        <v>106</v>
      </c>
      <c r="D5717" s="3" t="s">
        <v>107</v>
      </c>
      <c r="E5717" s="3" t="s">
        <v>107</v>
      </c>
      <c r="F5717" s="3">
        <v>3020</v>
      </c>
      <c r="G5717" s="3">
        <f t="shared" si="270"/>
        <v>1997</v>
      </c>
      <c r="H5717" s="4">
        <v>5</v>
      </c>
      <c r="I5717" s="3" t="s">
        <v>36</v>
      </c>
      <c r="J5717" s="3">
        <v>7</v>
      </c>
      <c r="K5717" s="3">
        <v>7</v>
      </c>
      <c r="L5717" s="3">
        <v>0</v>
      </c>
      <c r="M5717" s="3">
        <v>0</v>
      </c>
      <c r="N5717" s="3">
        <v>0</v>
      </c>
      <c r="O5717" s="3">
        <v>1</v>
      </c>
      <c r="P5717" s="3">
        <f t="shared" si="269"/>
        <v>15</v>
      </c>
      <c r="Q5717" s="3">
        <v>136</v>
      </c>
      <c r="R5717" s="3">
        <f t="shared" si="268"/>
        <v>1</v>
      </c>
      <c r="S5717" s="3">
        <v>15</v>
      </c>
      <c r="T5717" s="3">
        <f>IF(AND(H5717&lt;5,S5717&gt;=VLOOKUP(A5717,anni!$A$1:$O$32,6,0)),1,0)</f>
        <v>0</v>
      </c>
    </row>
    <row r="5718" spans="1:20" x14ac:dyDescent="0.3">
      <c r="A5718" s="3">
        <v>1997</v>
      </c>
      <c r="B5718" s="3">
        <v>27</v>
      </c>
      <c r="C5718" s="3" t="s">
        <v>69</v>
      </c>
      <c r="D5718" s="3" t="s">
        <v>78</v>
      </c>
      <c r="E5718" s="3" t="s">
        <v>78</v>
      </c>
      <c r="F5718" s="3">
        <v>3021</v>
      </c>
      <c r="G5718" s="3">
        <f t="shared" si="270"/>
        <v>1997</v>
      </c>
      <c r="H5718" s="4">
        <v>5</v>
      </c>
      <c r="I5718" s="3" t="s">
        <v>36</v>
      </c>
      <c r="J5718" s="3">
        <v>6</v>
      </c>
      <c r="K5718" s="3">
        <v>7</v>
      </c>
      <c r="L5718" s="3">
        <v>7</v>
      </c>
      <c r="M5718" s="3">
        <v>5</v>
      </c>
      <c r="N5718" s="3">
        <v>1</v>
      </c>
      <c r="O5718" s="3">
        <v>4</v>
      </c>
      <c r="P5718" s="3">
        <f t="shared" si="269"/>
        <v>30</v>
      </c>
      <c r="Q5718" s="3">
        <v>18</v>
      </c>
      <c r="R5718" s="3">
        <f t="shared" si="268"/>
        <v>1</v>
      </c>
      <c r="S5718" s="3">
        <v>30</v>
      </c>
      <c r="T5718" s="3">
        <f>IF(AND(H5718&lt;5,S5718&gt;=VLOOKUP(A5718,anni!$A$1:$O$32,6,0)),1,0)</f>
        <v>0</v>
      </c>
    </row>
    <row r="5719" spans="1:20" x14ac:dyDescent="0.3">
      <c r="A5719" s="3">
        <v>1997</v>
      </c>
      <c r="B5719" s="3">
        <v>28</v>
      </c>
      <c r="C5719" s="3" t="s">
        <v>69</v>
      </c>
      <c r="D5719" s="3" t="s">
        <v>119</v>
      </c>
      <c r="E5719" s="3" t="s">
        <v>119</v>
      </c>
      <c r="F5719" s="3">
        <v>3022</v>
      </c>
      <c r="G5719" s="3">
        <f t="shared" si="270"/>
        <v>1997</v>
      </c>
      <c r="H5719" s="4">
        <v>5</v>
      </c>
      <c r="I5719" s="3" t="s">
        <v>36</v>
      </c>
      <c r="J5719" s="3">
        <v>1</v>
      </c>
      <c r="K5719" s="3">
        <v>1</v>
      </c>
      <c r="L5719" s="3">
        <v>0</v>
      </c>
      <c r="M5719" s="3">
        <v>1</v>
      </c>
      <c r="N5719" s="3">
        <v>2</v>
      </c>
      <c r="O5719" s="3">
        <v>2</v>
      </c>
      <c r="P5719" s="3">
        <f t="shared" si="269"/>
        <v>7</v>
      </c>
      <c r="Q5719" s="3">
        <v>232</v>
      </c>
      <c r="R5719" s="3">
        <f t="shared" si="268"/>
        <v>1</v>
      </c>
      <c r="S5719" s="3">
        <v>7</v>
      </c>
      <c r="T5719" s="3">
        <f>IF(AND(H5719&lt;5,S5719&gt;=VLOOKUP(A5719,anni!$A$1:$O$32,6,0)),1,0)</f>
        <v>0</v>
      </c>
    </row>
    <row r="5720" spans="1:20" x14ac:dyDescent="0.3">
      <c r="A5720" s="3">
        <v>1997</v>
      </c>
      <c r="B5720" s="3">
        <v>29</v>
      </c>
      <c r="C5720" s="3" t="s">
        <v>69</v>
      </c>
      <c r="D5720" s="3" t="s">
        <v>89</v>
      </c>
      <c r="E5720" s="3" t="s">
        <v>89</v>
      </c>
      <c r="F5720" s="3">
        <v>3190</v>
      </c>
      <c r="G5720" s="3">
        <f t="shared" si="270"/>
        <v>1997</v>
      </c>
      <c r="H5720" s="4">
        <v>4</v>
      </c>
      <c r="I5720" s="3" t="s">
        <v>36</v>
      </c>
      <c r="J5720" s="3">
        <v>7</v>
      </c>
      <c r="K5720" s="3">
        <v>7</v>
      </c>
      <c r="L5720" s="3">
        <v>0</v>
      </c>
      <c r="M5720" s="3">
        <v>0</v>
      </c>
      <c r="N5720" s="3">
        <v>3</v>
      </c>
      <c r="O5720" s="3">
        <v>0</v>
      </c>
      <c r="P5720" s="3">
        <f t="shared" si="269"/>
        <v>20.399999999999999</v>
      </c>
      <c r="Q5720" s="3">
        <v>109</v>
      </c>
      <c r="R5720" s="3">
        <f t="shared" si="268"/>
        <v>2</v>
      </c>
      <c r="S5720" s="3">
        <v>17</v>
      </c>
      <c r="T5720" s="3">
        <f>IF(AND(H5720&lt;5,S5720&gt;=VLOOKUP(A5720,anni!$A$1:$O$32,6,0)),1,0)</f>
        <v>0</v>
      </c>
    </row>
    <row r="5721" spans="1:20" x14ac:dyDescent="0.3">
      <c r="A5721" s="3">
        <v>1997</v>
      </c>
      <c r="B5721" s="3">
        <v>30</v>
      </c>
      <c r="C5721" s="3" t="s">
        <v>34</v>
      </c>
      <c r="D5721" s="3" t="s">
        <v>130</v>
      </c>
      <c r="E5721" s="3" t="s">
        <v>130</v>
      </c>
      <c r="F5721" s="3">
        <v>3023</v>
      </c>
      <c r="G5721" s="3">
        <f t="shared" si="270"/>
        <v>1997</v>
      </c>
      <c r="H5721" s="4">
        <v>5</v>
      </c>
      <c r="I5721" s="3" t="s">
        <v>36</v>
      </c>
      <c r="J5721" s="3">
        <v>5</v>
      </c>
      <c r="K5721" s="3">
        <v>0</v>
      </c>
      <c r="L5721" s="3">
        <v>0</v>
      </c>
      <c r="M5721" s="3">
        <v>3</v>
      </c>
      <c r="N5721" s="3">
        <v>0</v>
      </c>
      <c r="O5721" s="3">
        <v>0</v>
      </c>
      <c r="P5721" s="3">
        <f t="shared" si="269"/>
        <v>8</v>
      </c>
      <c r="Q5721" s="3">
        <v>211</v>
      </c>
      <c r="R5721" s="3">
        <f t="shared" si="268"/>
        <v>1</v>
      </c>
      <c r="S5721" s="3">
        <v>8</v>
      </c>
      <c r="T5721" s="3">
        <f>IF(AND(H5721&lt;5,S5721&gt;=VLOOKUP(A5721,anni!$A$1:$O$32,6,0)),1,0)</f>
        <v>0</v>
      </c>
    </row>
    <row r="5722" spans="1:20" x14ac:dyDescent="0.3">
      <c r="A5722" s="3">
        <v>1997</v>
      </c>
      <c r="B5722" s="3">
        <v>31</v>
      </c>
      <c r="C5722" s="3" t="s">
        <v>50</v>
      </c>
      <c r="D5722" s="3" t="s">
        <v>120</v>
      </c>
      <c r="E5722" s="3" t="s">
        <v>120</v>
      </c>
      <c r="F5722" s="3">
        <v>3024</v>
      </c>
      <c r="G5722" s="3">
        <f t="shared" si="270"/>
        <v>1997</v>
      </c>
      <c r="H5722" s="4">
        <v>5</v>
      </c>
      <c r="I5722" s="3" t="s">
        <v>36</v>
      </c>
      <c r="P5722" s="3">
        <f t="shared" si="269"/>
        <v>-1</v>
      </c>
      <c r="Q5722" s="3">
        <v>290</v>
      </c>
      <c r="R5722" s="3">
        <f t="shared" si="268"/>
        <v>1</v>
      </c>
      <c r="S5722" s="3">
        <v>-1</v>
      </c>
      <c r="T5722" s="3">
        <f>IF(AND(H5722&lt;5,S5722&gt;=VLOOKUP(A5722,anni!$A$1:$O$32,6,0)),1,0)</f>
        <v>0</v>
      </c>
    </row>
    <row r="5723" spans="1:20" x14ac:dyDescent="0.3">
      <c r="A5723" s="3">
        <v>1997</v>
      </c>
      <c r="B5723" s="3">
        <v>32</v>
      </c>
      <c r="C5723" s="3" t="s">
        <v>34</v>
      </c>
      <c r="D5723" s="3" t="s">
        <v>41</v>
      </c>
      <c r="E5723" s="3" t="s">
        <v>41</v>
      </c>
      <c r="F5723" s="3">
        <v>3025</v>
      </c>
      <c r="G5723" s="3">
        <f t="shared" si="270"/>
        <v>1997</v>
      </c>
      <c r="H5723" s="4">
        <v>5</v>
      </c>
      <c r="I5723" s="3" t="s">
        <v>36</v>
      </c>
      <c r="J5723" s="3">
        <v>7</v>
      </c>
      <c r="K5723" s="3">
        <v>7</v>
      </c>
      <c r="L5723" s="3">
        <v>0</v>
      </c>
      <c r="M5723" s="3">
        <v>2</v>
      </c>
      <c r="N5723" s="3">
        <v>4</v>
      </c>
      <c r="O5723" s="3">
        <v>1</v>
      </c>
      <c r="P5723" s="3">
        <f t="shared" si="269"/>
        <v>21</v>
      </c>
      <c r="Q5723" s="3">
        <v>74</v>
      </c>
      <c r="R5723" s="3">
        <f t="shared" si="268"/>
        <v>1</v>
      </c>
      <c r="S5723" s="3">
        <v>21</v>
      </c>
      <c r="T5723" s="3">
        <f>IF(AND(H5723&lt;5,S5723&gt;=VLOOKUP(A5723,anni!$A$1:$O$32,6,0)),1,0)</f>
        <v>0</v>
      </c>
    </row>
    <row r="5724" spans="1:20" x14ac:dyDescent="0.3">
      <c r="A5724" s="3">
        <v>1997</v>
      </c>
      <c r="B5724" s="3">
        <v>34</v>
      </c>
      <c r="C5724" s="3" t="s">
        <v>29</v>
      </c>
      <c r="D5724" s="3" t="s">
        <v>109</v>
      </c>
      <c r="E5724" s="3" t="s">
        <v>109</v>
      </c>
      <c r="F5724" s="3">
        <v>3256</v>
      </c>
      <c r="G5724" s="3">
        <f t="shared" si="270"/>
        <v>1997</v>
      </c>
      <c r="H5724" s="4">
        <v>3</v>
      </c>
      <c r="I5724" s="3" t="s">
        <v>36</v>
      </c>
      <c r="J5724" s="3">
        <v>6</v>
      </c>
      <c r="K5724" s="3">
        <v>0</v>
      </c>
      <c r="L5724" s="3">
        <v>0</v>
      </c>
      <c r="M5724" s="3">
        <v>1</v>
      </c>
      <c r="N5724" s="3">
        <v>0</v>
      </c>
      <c r="O5724" s="3">
        <v>1</v>
      </c>
      <c r="P5724" s="3">
        <f t="shared" si="269"/>
        <v>11.2</v>
      </c>
      <c r="Q5724" s="3">
        <v>211</v>
      </c>
      <c r="R5724" s="3">
        <f t="shared" si="268"/>
        <v>2</v>
      </c>
      <c r="S5724" s="3">
        <v>8</v>
      </c>
      <c r="T5724" s="3">
        <f>IF(AND(H5724&lt;5,S5724&gt;=VLOOKUP(A5724,anni!$A$1:$O$32,6,0)),1,0)</f>
        <v>0</v>
      </c>
    </row>
    <row r="5725" spans="1:20" x14ac:dyDescent="0.3">
      <c r="A5725" s="3">
        <v>1997</v>
      </c>
      <c r="B5725" s="3">
        <v>33</v>
      </c>
      <c r="C5725" s="3" t="s">
        <v>34</v>
      </c>
      <c r="D5725" s="3" t="s">
        <v>103</v>
      </c>
      <c r="E5725" s="3" t="s">
        <v>103</v>
      </c>
      <c r="F5725" s="3">
        <v>3257</v>
      </c>
      <c r="G5725" s="3">
        <f t="shared" si="270"/>
        <v>1997</v>
      </c>
      <c r="H5725" s="4">
        <v>3</v>
      </c>
      <c r="I5725" s="3" t="s">
        <v>36</v>
      </c>
      <c r="P5725" s="3">
        <f t="shared" si="269"/>
        <v>-1</v>
      </c>
      <c r="Q5725" s="3">
        <v>290</v>
      </c>
      <c r="R5725" s="3">
        <f t="shared" si="268"/>
        <v>3</v>
      </c>
      <c r="S5725" s="3">
        <v>-1</v>
      </c>
      <c r="T5725" s="3">
        <f>IF(AND(H5725&lt;5,S5725&gt;=VLOOKUP(A5725,anni!$A$1:$O$32,6,0)),1,0)</f>
        <v>0</v>
      </c>
    </row>
    <row r="5726" spans="1:20" x14ac:dyDescent="0.3">
      <c r="A5726" s="3">
        <v>1997</v>
      </c>
      <c r="B5726" s="3">
        <v>35</v>
      </c>
      <c r="C5726" s="3" t="s">
        <v>47</v>
      </c>
      <c r="D5726" s="3" t="s">
        <v>118</v>
      </c>
      <c r="E5726" s="3" t="s">
        <v>118</v>
      </c>
      <c r="F5726" s="3">
        <v>3295</v>
      </c>
      <c r="G5726" s="3">
        <f t="shared" si="270"/>
        <v>1997</v>
      </c>
      <c r="H5726" s="4">
        <v>2</v>
      </c>
      <c r="I5726" s="3" t="s">
        <v>31</v>
      </c>
      <c r="J5726" s="3">
        <v>3</v>
      </c>
      <c r="K5726" s="3">
        <v>0</v>
      </c>
      <c r="L5726" s="3">
        <v>0</v>
      </c>
      <c r="M5726" s="3">
        <v>1</v>
      </c>
      <c r="N5726" s="3">
        <v>1</v>
      </c>
      <c r="O5726" s="3">
        <v>0</v>
      </c>
      <c r="P5726" s="3">
        <f t="shared" si="269"/>
        <v>8</v>
      </c>
      <c r="Q5726" s="3">
        <v>256</v>
      </c>
      <c r="R5726" s="3">
        <f t="shared" si="268"/>
        <v>2</v>
      </c>
      <c r="S5726" s="3">
        <v>5</v>
      </c>
      <c r="T5726" s="3">
        <f>IF(AND(H5726&lt;5,S5726&gt;=VLOOKUP(A5726,anni!$A$1:$O$32,6,0)),1,0)</f>
        <v>0</v>
      </c>
    </row>
    <row r="5727" spans="1:20" x14ac:dyDescent="0.3">
      <c r="A5727" s="3">
        <v>1997</v>
      </c>
      <c r="B5727" s="3">
        <v>36</v>
      </c>
      <c r="C5727" s="3" t="s">
        <v>39</v>
      </c>
      <c r="D5727" s="3" t="s">
        <v>65</v>
      </c>
      <c r="E5727" s="3" t="s">
        <v>65</v>
      </c>
      <c r="F5727" s="3">
        <v>3258</v>
      </c>
      <c r="G5727" s="3">
        <f t="shared" si="270"/>
        <v>1997</v>
      </c>
      <c r="H5727" s="4">
        <v>3</v>
      </c>
      <c r="I5727" s="3" t="s">
        <v>36</v>
      </c>
      <c r="J5727" s="3">
        <v>7</v>
      </c>
      <c r="K5727" s="3">
        <v>0</v>
      </c>
      <c r="L5727" s="3">
        <v>5</v>
      </c>
      <c r="M5727" s="3">
        <v>6</v>
      </c>
      <c r="N5727" s="3">
        <v>0</v>
      </c>
      <c r="O5727" s="3">
        <v>1</v>
      </c>
      <c r="P5727" s="3">
        <f t="shared" si="269"/>
        <v>26.599999999999998</v>
      </c>
      <c r="Q5727" s="3">
        <v>95</v>
      </c>
      <c r="R5727" s="3">
        <f t="shared" si="268"/>
        <v>3</v>
      </c>
      <c r="S5727" s="3">
        <v>19</v>
      </c>
      <c r="T5727" s="3">
        <f>IF(AND(H5727&lt;5,S5727&gt;=VLOOKUP(A5727,anni!$A$1:$O$32,6,0)),1,0)</f>
        <v>0</v>
      </c>
    </row>
    <row r="5728" spans="1:20" x14ac:dyDescent="0.3">
      <c r="A5728" s="3">
        <v>1997</v>
      </c>
      <c r="B5728" s="3">
        <v>37</v>
      </c>
      <c r="C5728" s="3" t="s">
        <v>45</v>
      </c>
      <c r="D5728" s="3" t="s">
        <v>49</v>
      </c>
      <c r="E5728" s="3" t="s">
        <v>49</v>
      </c>
      <c r="F5728" s="3">
        <v>3191</v>
      </c>
      <c r="G5728" s="3">
        <f t="shared" si="270"/>
        <v>1997</v>
      </c>
      <c r="H5728" s="4">
        <v>4</v>
      </c>
      <c r="I5728" s="3" t="s">
        <v>36</v>
      </c>
      <c r="J5728" s="3">
        <v>7</v>
      </c>
      <c r="K5728" s="3">
        <v>7</v>
      </c>
      <c r="L5728" s="3">
        <v>6</v>
      </c>
      <c r="M5728" s="3">
        <v>5</v>
      </c>
      <c r="N5728" s="3">
        <v>3</v>
      </c>
      <c r="O5728" s="3">
        <v>1</v>
      </c>
      <c r="P5728" s="3">
        <f t="shared" si="269"/>
        <v>34.799999999999997</v>
      </c>
      <c r="Q5728" s="3">
        <v>21</v>
      </c>
      <c r="R5728" s="3">
        <f t="shared" si="268"/>
        <v>1</v>
      </c>
      <c r="S5728" s="3">
        <v>29</v>
      </c>
      <c r="T5728" s="3">
        <f>IF(AND(H5728&lt;5,S5728&gt;=VLOOKUP(A5728,anni!$A$1:$O$32,6,0)),1,0)</f>
        <v>0</v>
      </c>
    </row>
    <row r="5729" spans="1:20" x14ac:dyDescent="0.3">
      <c r="A5729" s="3">
        <v>1997</v>
      </c>
      <c r="B5729" s="3">
        <v>38</v>
      </c>
      <c r="C5729" s="3" t="s">
        <v>43</v>
      </c>
      <c r="D5729" s="3" t="s">
        <v>44</v>
      </c>
      <c r="E5729" s="3" t="s">
        <v>44</v>
      </c>
      <c r="F5729" s="3">
        <v>3026</v>
      </c>
      <c r="G5729" s="3">
        <f t="shared" si="270"/>
        <v>1997</v>
      </c>
      <c r="H5729" s="4">
        <v>5</v>
      </c>
      <c r="I5729" s="3" t="s">
        <v>36</v>
      </c>
      <c r="J5729" s="3">
        <v>7</v>
      </c>
      <c r="K5729" s="3">
        <v>7</v>
      </c>
      <c r="L5729" s="3">
        <v>0</v>
      </c>
      <c r="M5729" s="3">
        <v>7</v>
      </c>
      <c r="N5729" s="3">
        <v>2</v>
      </c>
      <c r="O5729" s="3">
        <v>1</v>
      </c>
      <c r="P5729" s="3">
        <f t="shared" si="269"/>
        <v>24</v>
      </c>
      <c r="Q5729" s="3">
        <v>48</v>
      </c>
      <c r="R5729" s="3">
        <f t="shared" ref="R5729:R5792" si="271">COUNTIF($F$609:$F$5991,F5729)</f>
        <v>1</v>
      </c>
      <c r="S5729" s="3">
        <v>24</v>
      </c>
      <c r="T5729" s="3">
        <f>IF(AND(H5729&lt;5,S5729&gt;=VLOOKUP(A5729,anni!$A$1:$O$32,6,0)),1,0)</f>
        <v>0</v>
      </c>
    </row>
    <row r="5730" spans="1:20" x14ac:dyDescent="0.3">
      <c r="A5730" s="3">
        <v>1997</v>
      </c>
      <c r="B5730" s="3">
        <v>39</v>
      </c>
      <c r="C5730" s="3" t="s">
        <v>56</v>
      </c>
      <c r="D5730" s="3" t="s">
        <v>93</v>
      </c>
      <c r="E5730" s="3" t="s">
        <v>93</v>
      </c>
      <c r="F5730" s="3">
        <v>3027</v>
      </c>
      <c r="G5730" s="3">
        <f t="shared" si="270"/>
        <v>1997</v>
      </c>
      <c r="H5730" s="4">
        <v>5</v>
      </c>
      <c r="I5730" s="3" t="s">
        <v>36</v>
      </c>
      <c r="J5730" s="3">
        <v>7</v>
      </c>
      <c r="K5730" s="3">
        <v>7</v>
      </c>
      <c r="L5730" s="3">
        <v>0</v>
      </c>
      <c r="M5730" s="3">
        <v>7</v>
      </c>
      <c r="N5730" s="3">
        <v>5</v>
      </c>
      <c r="O5730" s="3">
        <v>2</v>
      </c>
      <c r="P5730" s="3">
        <f t="shared" si="269"/>
        <v>28</v>
      </c>
      <c r="Q5730" s="3">
        <v>26</v>
      </c>
      <c r="R5730" s="3">
        <f t="shared" si="271"/>
        <v>1</v>
      </c>
      <c r="S5730" s="3">
        <v>28</v>
      </c>
      <c r="T5730" s="3">
        <f>IF(AND(H5730&lt;5,S5730&gt;=VLOOKUP(A5730,anni!$A$1:$O$32,6,0)),1,0)</f>
        <v>0</v>
      </c>
    </row>
    <row r="5731" spans="1:20" x14ac:dyDescent="0.3">
      <c r="A5731" s="3">
        <v>1997</v>
      </c>
      <c r="B5731" s="3">
        <v>40</v>
      </c>
      <c r="C5731" s="3" t="s">
        <v>69</v>
      </c>
      <c r="D5731" s="3" t="s">
        <v>137</v>
      </c>
      <c r="E5731" s="3" t="s">
        <v>137</v>
      </c>
      <c r="F5731" s="3">
        <v>3028</v>
      </c>
      <c r="G5731" s="3">
        <f t="shared" si="270"/>
        <v>1997</v>
      </c>
      <c r="H5731" s="4">
        <v>5</v>
      </c>
      <c r="I5731" s="3" t="s">
        <v>36</v>
      </c>
      <c r="J5731" s="3">
        <v>0</v>
      </c>
      <c r="K5731" s="3">
        <v>0</v>
      </c>
      <c r="L5731" s="3">
        <v>0</v>
      </c>
      <c r="M5731" s="3">
        <v>0</v>
      </c>
      <c r="N5731" s="3">
        <v>0</v>
      </c>
      <c r="O5731" s="3">
        <v>1</v>
      </c>
      <c r="P5731" s="3">
        <f t="shared" ref="P5731:P5794" si="272">IF(T5731=0,IF(S5731=-1,-1,S5731*HLOOKUP(H5731,$U$1:$Y$2,2,0)),0)</f>
        <v>1</v>
      </c>
      <c r="Q5731" s="3">
        <v>280</v>
      </c>
      <c r="R5731" s="3">
        <f t="shared" si="271"/>
        <v>1</v>
      </c>
      <c r="S5731" s="3">
        <v>1</v>
      </c>
      <c r="T5731" s="3">
        <f>IF(AND(H5731&lt;5,S5731&gt;=VLOOKUP(A5731,anni!$A$1:$O$32,6,0)),1,0)</f>
        <v>0</v>
      </c>
    </row>
    <row r="5732" spans="1:20" x14ac:dyDescent="0.3">
      <c r="A5732" s="3">
        <v>1997</v>
      </c>
      <c r="B5732" s="3">
        <v>41</v>
      </c>
      <c r="C5732" s="3" t="s">
        <v>69</v>
      </c>
      <c r="D5732" s="3" t="s">
        <v>147</v>
      </c>
      <c r="E5732" s="3" t="s">
        <v>147</v>
      </c>
      <c r="F5732" s="3">
        <v>3029</v>
      </c>
      <c r="G5732" s="3">
        <f t="shared" si="270"/>
        <v>1997</v>
      </c>
      <c r="H5732" s="4">
        <v>5</v>
      </c>
      <c r="I5732" s="3" t="s">
        <v>36</v>
      </c>
      <c r="J5732" s="3">
        <v>6</v>
      </c>
      <c r="K5732" s="3">
        <v>7</v>
      </c>
      <c r="L5732" s="3">
        <v>7</v>
      </c>
      <c r="M5732" s="3">
        <v>7</v>
      </c>
      <c r="N5732" s="3">
        <v>4</v>
      </c>
      <c r="O5732" s="3">
        <v>7</v>
      </c>
      <c r="P5732" s="3">
        <f t="shared" si="272"/>
        <v>38</v>
      </c>
      <c r="Q5732" s="3">
        <v>4</v>
      </c>
      <c r="R5732" s="3">
        <f t="shared" si="271"/>
        <v>1</v>
      </c>
      <c r="S5732" s="3">
        <v>38</v>
      </c>
      <c r="T5732" s="3">
        <f>IF(AND(H5732&lt;5,S5732&gt;=VLOOKUP(A5732,anni!$A$1:$O$32,6,0)),1,0)</f>
        <v>0</v>
      </c>
    </row>
    <row r="5733" spans="1:20" x14ac:dyDescent="0.3">
      <c r="A5733" s="3">
        <v>1997</v>
      </c>
      <c r="B5733" s="3">
        <v>42</v>
      </c>
      <c r="C5733" s="3" t="s">
        <v>39</v>
      </c>
      <c r="D5733" s="3" t="s">
        <v>40</v>
      </c>
      <c r="E5733" s="3" t="s">
        <v>40</v>
      </c>
      <c r="F5733" s="3">
        <v>3030</v>
      </c>
      <c r="G5733" s="3">
        <f t="shared" si="270"/>
        <v>1997</v>
      </c>
      <c r="H5733" s="4">
        <v>5</v>
      </c>
      <c r="I5733" s="3" t="s">
        <v>36</v>
      </c>
      <c r="J5733" s="3">
        <v>5</v>
      </c>
      <c r="K5733" s="3">
        <v>2</v>
      </c>
      <c r="L5733" s="3">
        <v>6</v>
      </c>
      <c r="M5733" s="3">
        <v>7</v>
      </c>
      <c r="N5733" s="3">
        <v>1</v>
      </c>
      <c r="O5733" s="3">
        <v>1</v>
      </c>
      <c r="P5733" s="3">
        <f t="shared" si="272"/>
        <v>22</v>
      </c>
      <c r="Q5733" s="3">
        <v>63</v>
      </c>
      <c r="R5733" s="3">
        <f t="shared" si="271"/>
        <v>1</v>
      </c>
      <c r="S5733" s="3">
        <v>22</v>
      </c>
      <c r="T5733" s="3">
        <f>IF(AND(H5733&lt;5,S5733&gt;=VLOOKUP(A5733,anni!$A$1:$O$32,6,0)),1,0)</f>
        <v>0</v>
      </c>
    </row>
    <row r="5734" spans="1:20" x14ac:dyDescent="0.3">
      <c r="A5734" s="3">
        <v>1997</v>
      </c>
      <c r="B5734" s="3">
        <v>43</v>
      </c>
      <c r="C5734" s="3" t="s">
        <v>39</v>
      </c>
      <c r="D5734" s="3" t="s">
        <v>40</v>
      </c>
      <c r="E5734" s="3" t="s">
        <v>40</v>
      </c>
      <c r="F5734" s="3">
        <v>3031</v>
      </c>
      <c r="G5734" s="3">
        <f t="shared" si="270"/>
        <v>1997</v>
      </c>
      <c r="H5734" s="4">
        <v>5</v>
      </c>
      <c r="I5734" s="3" t="s">
        <v>36</v>
      </c>
      <c r="J5734" s="3">
        <v>7</v>
      </c>
      <c r="K5734" s="3">
        <v>7</v>
      </c>
      <c r="L5734" s="3">
        <v>4</v>
      </c>
      <c r="M5734" s="3">
        <v>1</v>
      </c>
      <c r="N5734" s="3">
        <v>1</v>
      </c>
      <c r="O5734" s="3">
        <v>1</v>
      </c>
      <c r="P5734" s="3">
        <f t="shared" si="272"/>
        <v>21</v>
      </c>
      <c r="Q5734" s="3">
        <v>74</v>
      </c>
      <c r="R5734" s="3">
        <f t="shared" si="271"/>
        <v>1</v>
      </c>
      <c r="S5734" s="3">
        <v>21</v>
      </c>
      <c r="T5734" s="3">
        <f>IF(AND(H5734&lt;5,S5734&gt;=VLOOKUP(A5734,anni!$A$1:$O$32,6,0)),1,0)</f>
        <v>0</v>
      </c>
    </row>
    <row r="5735" spans="1:20" x14ac:dyDescent="0.3">
      <c r="A5735" s="3">
        <v>1997</v>
      </c>
      <c r="B5735" s="3">
        <v>44</v>
      </c>
      <c r="C5735" s="3" t="s">
        <v>47</v>
      </c>
      <c r="D5735" s="3" t="s">
        <v>121</v>
      </c>
      <c r="E5735" s="3" t="s">
        <v>121</v>
      </c>
      <c r="F5735" s="3">
        <v>3032</v>
      </c>
      <c r="G5735" s="3">
        <f t="shared" si="270"/>
        <v>1997</v>
      </c>
      <c r="H5735" s="4">
        <v>5</v>
      </c>
      <c r="I5735" s="3" t="s">
        <v>36</v>
      </c>
      <c r="J5735" s="3">
        <v>7</v>
      </c>
      <c r="K5735" s="3">
        <v>7</v>
      </c>
      <c r="L5735" s="3">
        <v>7</v>
      </c>
      <c r="M5735" s="3">
        <v>6</v>
      </c>
      <c r="N5735" s="3">
        <v>0</v>
      </c>
      <c r="O5735" s="3">
        <v>2</v>
      </c>
      <c r="P5735" s="3">
        <f t="shared" si="272"/>
        <v>29</v>
      </c>
      <c r="Q5735" s="3">
        <v>21</v>
      </c>
      <c r="R5735" s="3">
        <f t="shared" si="271"/>
        <v>1</v>
      </c>
      <c r="S5735" s="3">
        <v>29</v>
      </c>
      <c r="T5735" s="3">
        <f>IF(AND(H5735&lt;5,S5735&gt;=VLOOKUP(A5735,anni!$A$1:$O$32,6,0)),1,0)</f>
        <v>0</v>
      </c>
    </row>
    <row r="5736" spans="1:20" x14ac:dyDescent="0.3">
      <c r="A5736" s="3">
        <v>1997</v>
      </c>
      <c r="B5736" s="3">
        <v>45</v>
      </c>
      <c r="C5736" s="3" t="s">
        <v>69</v>
      </c>
      <c r="D5736" s="3" t="s">
        <v>78</v>
      </c>
      <c r="E5736" s="3" t="s">
        <v>78</v>
      </c>
      <c r="F5736" s="3">
        <v>3192</v>
      </c>
      <c r="G5736" s="3">
        <f t="shared" si="270"/>
        <v>1997</v>
      </c>
      <c r="H5736" s="4">
        <v>4</v>
      </c>
      <c r="I5736" s="3" t="s">
        <v>36</v>
      </c>
      <c r="J5736" s="3">
        <v>6</v>
      </c>
      <c r="K5736" s="3">
        <v>0</v>
      </c>
      <c r="L5736" s="3">
        <v>0</v>
      </c>
      <c r="M5736" s="3">
        <v>0</v>
      </c>
      <c r="N5736" s="3">
        <v>0</v>
      </c>
      <c r="O5736" s="3">
        <v>1</v>
      </c>
      <c r="P5736" s="3">
        <f t="shared" si="272"/>
        <v>8.4</v>
      </c>
      <c r="Q5736" s="3">
        <v>232</v>
      </c>
      <c r="R5736" s="3">
        <f t="shared" si="271"/>
        <v>1</v>
      </c>
      <c r="S5736" s="3">
        <v>7</v>
      </c>
      <c r="T5736" s="3">
        <f>IF(AND(H5736&lt;5,S5736&gt;=VLOOKUP(A5736,anni!$A$1:$O$32,6,0)),1,0)</f>
        <v>0</v>
      </c>
    </row>
    <row r="5737" spans="1:20" x14ac:dyDescent="0.3">
      <c r="A5737" s="3">
        <v>1997</v>
      </c>
      <c r="B5737" s="3">
        <v>46</v>
      </c>
      <c r="C5737" s="3" t="s">
        <v>45</v>
      </c>
      <c r="D5737" s="3" t="s">
        <v>68</v>
      </c>
      <c r="E5737" s="3" t="s">
        <v>68</v>
      </c>
      <c r="F5737" s="3">
        <v>3033</v>
      </c>
      <c r="G5737" s="3">
        <f t="shared" si="270"/>
        <v>1997</v>
      </c>
      <c r="H5737" s="4">
        <v>5</v>
      </c>
      <c r="I5737" s="3" t="s">
        <v>36</v>
      </c>
      <c r="J5737" s="3">
        <v>6</v>
      </c>
      <c r="K5737" s="3">
        <v>0</v>
      </c>
      <c r="L5737" s="3">
        <v>0</v>
      </c>
      <c r="M5737" s="3">
        <v>0</v>
      </c>
      <c r="N5737" s="3">
        <v>0</v>
      </c>
      <c r="O5737" s="3">
        <v>0</v>
      </c>
      <c r="P5737" s="3">
        <f t="shared" si="272"/>
        <v>6</v>
      </c>
      <c r="Q5737" s="3">
        <v>242</v>
      </c>
      <c r="R5737" s="3">
        <f t="shared" si="271"/>
        <v>1</v>
      </c>
      <c r="S5737" s="3">
        <v>6</v>
      </c>
      <c r="T5737" s="3">
        <f>IF(AND(H5737&lt;5,S5737&gt;=VLOOKUP(A5737,anni!$A$1:$O$32,6,0)),1,0)</f>
        <v>0</v>
      </c>
    </row>
    <row r="5738" spans="1:20" x14ac:dyDescent="0.3">
      <c r="A5738" s="3">
        <v>1997</v>
      </c>
      <c r="B5738" s="3">
        <v>47</v>
      </c>
      <c r="C5738" s="3" t="s">
        <v>59</v>
      </c>
      <c r="D5738" s="3" t="s">
        <v>60</v>
      </c>
      <c r="E5738" s="3" t="s">
        <v>60</v>
      </c>
      <c r="F5738" s="3">
        <v>3193</v>
      </c>
      <c r="G5738" s="3">
        <f t="shared" si="270"/>
        <v>1997</v>
      </c>
      <c r="H5738" s="4">
        <v>4</v>
      </c>
      <c r="I5738" s="3" t="s">
        <v>36</v>
      </c>
      <c r="J5738" s="3">
        <v>7</v>
      </c>
      <c r="K5738" s="3">
        <v>0</v>
      </c>
      <c r="L5738" s="3">
        <v>0</v>
      </c>
      <c r="M5738" s="3">
        <v>4</v>
      </c>
      <c r="N5738" s="3">
        <v>2</v>
      </c>
      <c r="O5738" s="3">
        <v>2</v>
      </c>
      <c r="P5738" s="3">
        <f t="shared" si="272"/>
        <v>18</v>
      </c>
      <c r="Q5738" s="3">
        <v>136</v>
      </c>
      <c r="R5738" s="3">
        <f t="shared" si="271"/>
        <v>1</v>
      </c>
      <c r="S5738" s="3">
        <v>15</v>
      </c>
      <c r="T5738" s="3">
        <f>IF(AND(H5738&lt;5,S5738&gt;=VLOOKUP(A5738,anni!$A$1:$O$32,6,0)),1,0)</f>
        <v>0</v>
      </c>
    </row>
    <row r="5739" spans="1:20" x14ac:dyDescent="0.3">
      <c r="A5739" s="3">
        <v>1997</v>
      </c>
      <c r="B5739" s="3">
        <v>48</v>
      </c>
      <c r="C5739" s="3" t="s">
        <v>45</v>
      </c>
      <c r="D5739" s="3" t="s">
        <v>49</v>
      </c>
      <c r="E5739" s="3" t="s">
        <v>49</v>
      </c>
      <c r="F5739" s="3">
        <v>3194</v>
      </c>
      <c r="G5739" s="3">
        <f t="shared" si="270"/>
        <v>1997</v>
      </c>
      <c r="H5739" s="4">
        <v>4</v>
      </c>
      <c r="I5739" s="3" t="s">
        <v>36</v>
      </c>
      <c r="J5739" s="3">
        <v>7</v>
      </c>
      <c r="K5739" s="3">
        <v>0</v>
      </c>
      <c r="L5739" s="3">
        <v>5</v>
      </c>
      <c r="M5739" s="3">
        <v>7</v>
      </c>
      <c r="N5739" s="3">
        <v>2</v>
      </c>
      <c r="O5739" s="3">
        <v>1</v>
      </c>
      <c r="P5739" s="3">
        <f t="shared" si="272"/>
        <v>26.4</v>
      </c>
      <c r="Q5739" s="3">
        <v>63</v>
      </c>
      <c r="R5739" s="3">
        <f t="shared" si="271"/>
        <v>1</v>
      </c>
      <c r="S5739" s="3">
        <v>22</v>
      </c>
      <c r="T5739" s="3">
        <f>IF(AND(H5739&lt;5,S5739&gt;=VLOOKUP(A5739,anni!$A$1:$O$32,6,0)),1,0)</f>
        <v>0</v>
      </c>
    </row>
    <row r="5740" spans="1:20" x14ac:dyDescent="0.3">
      <c r="A5740" s="3">
        <v>1997</v>
      </c>
      <c r="B5740" s="3">
        <v>49</v>
      </c>
      <c r="C5740" s="3" t="s">
        <v>34</v>
      </c>
      <c r="D5740" s="3" t="s">
        <v>94</v>
      </c>
      <c r="E5740" s="3" t="s">
        <v>94</v>
      </c>
      <c r="F5740" s="3">
        <v>3034</v>
      </c>
      <c r="G5740" s="3">
        <f t="shared" si="270"/>
        <v>1997</v>
      </c>
      <c r="H5740" s="4">
        <v>5</v>
      </c>
      <c r="I5740" s="3" t="s">
        <v>36</v>
      </c>
      <c r="J5740" s="3">
        <v>7</v>
      </c>
      <c r="K5740" s="3">
        <v>1</v>
      </c>
      <c r="L5740" s="3">
        <v>0</v>
      </c>
      <c r="M5740" s="3">
        <v>7</v>
      </c>
      <c r="N5740" s="3">
        <v>0</v>
      </c>
      <c r="O5740" s="3">
        <v>1</v>
      </c>
      <c r="P5740" s="3">
        <f t="shared" si="272"/>
        <v>16</v>
      </c>
      <c r="Q5740" s="3">
        <v>122</v>
      </c>
      <c r="R5740" s="3">
        <f t="shared" si="271"/>
        <v>1</v>
      </c>
      <c r="S5740" s="3">
        <v>16</v>
      </c>
      <c r="T5740" s="3">
        <f>IF(AND(H5740&lt;5,S5740&gt;=VLOOKUP(A5740,anni!$A$1:$O$32,6,0)),1,0)</f>
        <v>0</v>
      </c>
    </row>
    <row r="5741" spans="1:20" x14ac:dyDescent="0.3">
      <c r="A5741" s="3">
        <v>1997</v>
      </c>
      <c r="B5741" s="3">
        <v>50</v>
      </c>
      <c r="C5741" s="3" t="s">
        <v>56</v>
      </c>
      <c r="D5741" s="3" t="s">
        <v>93</v>
      </c>
      <c r="E5741" s="3" t="s">
        <v>93</v>
      </c>
      <c r="F5741" s="3">
        <v>3035</v>
      </c>
      <c r="G5741" s="3">
        <f t="shared" si="270"/>
        <v>1997</v>
      </c>
      <c r="H5741" s="4">
        <v>5</v>
      </c>
      <c r="I5741" s="3" t="s">
        <v>36</v>
      </c>
      <c r="J5741" s="3">
        <v>7</v>
      </c>
      <c r="K5741" s="3">
        <v>7</v>
      </c>
      <c r="L5741" s="3">
        <v>7</v>
      </c>
      <c r="M5741" s="3">
        <v>2</v>
      </c>
      <c r="N5741" s="3">
        <v>0</v>
      </c>
      <c r="O5741" s="3">
        <v>1</v>
      </c>
      <c r="P5741" s="3">
        <f t="shared" si="272"/>
        <v>24</v>
      </c>
      <c r="Q5741" s="3">
        <v>48</v>
      </c>
      <c r="R5741" s="3">
        <f t="shared" si="271"/>
        <v>1</v>
      </c>
      <c r="S5741" s="3">
        <v>24</v>
      </c>
      <c r="T5741" s="3">
        <f>IF(AND(H5741&lt;5,S5741&gt;=VLOOKUP(A5741,anni!$A$1:$O$32,6,0)),1,0)</f>
        <v>0</v>
      </c>
    </row>
    <row r="5742" spans="1:20" x14ac:dyDescent="0.3">
      <c r="A5742" s="3">
        <v>1997</v>
      </c>
      <c r="B5742" s="3">
        <v>51</v>
      </c>
      <c r="C5742" s="3" t="s">
        <v>56</v>
      </c>
      <c r="D5742" s="3" t="s">
        <v>71</v>
      </c>
      <c r="E5742" s="3" t="s">
        <v>71</v>
      </c>
      <c r="F5742" s="3">
        <v>3036</v>
      </c>
      <c r="G5742" s="3">
        <f t="shared" si="270"/>
        <v>1997</v>
      </c>
      <c r="H5742" s="4">
        <v>5</v>
      </c>
      <c r="I5742" s="3" t="s">
        <v>36</v>
      </c>
      <c r="J5742" s="3">
        <v>5</v>
      </c>
      <c r="K5742" s="3">
        <v>7</v>
      </c>
      <c r="L5742" s="3">
        <v>7</v>
      </c>
      <c r="M5742" s="3">
        <v>7</v>
      </c>
      <c r="N5742" s="3">
        <v>7</v>
      </c>
      <c r="O5742" s="3">
        <v>3</v>
      </c>
      <c r="P5742" s="3">
        <f t="shared" si="272"/>
        <v>36</v>
      </c>
      <c r="Q5742" s="3">
        <v>5</v>
      </c>
      <c r="R5742" s="3">
        <f t="shared" si="271"/>
        <v>1</v>
      </c>
      <c r="S5742" s="3">
        <v>36</v>
      </c>
      <c r="T5742" s="3">
        <f>IF(AND(H5742&lt;5,S5742&gt;=VLOOKUP(A5742,anni!$A$1:$O$32,6,0)),1,0)</f>
        <v>0</v>
      </c>
    </row>
    <row r="5743" spans="1:20" x14ac:dyDescent="0.3">
      <c r="A5743" s="3">
        <v>1997</v>
      </c>
      <c r="B5743" s="3">
        <v>52</v>
      </c>
      <c r="C5743" s="3" t="s">
        <v>69</v>
      </c>
      <c r="D5743" s="3" t="s">
        <v>119</v>
      </c>
      <c r="E5743" s="3" t="s">
        <v>119</v>
      </c>
      <c r="F5743" s="3">
        <v>3037</v>
      </c>
      <c r="G5743" s="3">
        <f t="shared" si="270"/>
        <v>1997</v>
      </c>
      <c r="H5743" s="4">
        <v>5</v>
      </c>
      <c r="I5743" s="3" t="s">
        <v>36</v>
      </c>
      <c r="J5743" s="3">
        <v>7</v>
      </c>
      <c r="K5743" s="3">
        <v>6</v>
      </c>
      <c r="L5743" s="3">
        <v>0</v>
      </c>
      <c r="M5743" s="3">
        <v>3</v>
      </c>
      <c r="N5743" s="3">
        <v>0</v>
      </c>
      <c r="O5743" s="3">
        <v>1</v>
      </c>
      <c r="P5743" s="3">
        <f t="shared" si="272"/>
        <v>17</v>
      </c>
      <c r="Q5743" s="3">
        <v>109</v>
      </c>
      <c r="R5743" s="3">
        <f t="shared" si="271"/>
        <v>1</v>
      </c>
      <c r="S5743" s="3">
        <v>17</v>
      </c>
      <c r="T5743" s="3">
        <f>IF(AND(H5743&lt;5,S5743&gt;=VLOOKUP(A5743,anni!$A$1:$O$32,6,0)),1,0)</f>
        <v>0</v>
      </c>
    </row>
    <row r="5744" spans="1:20" x14ac:dyDescent="0.3">
      <c r="A5744" s="3">
        <v>1997</v>
      </c>
      <c r="B5744" s="3">
        <v>53</v>
      </c>
      <c r="C5744" s="3" t="s">
        <v>56</v>
      </c>
      <c r="D5744" s="3" t="s">
        <v>93</v>
      </c>
      <c r="E5744" s="3" t="s">
        <v>93</v>
      </c>
      <c r="F5744" s="3">
        <v>3259</v>
      </c>
      <c r="G5744" s="3">
        <f t="shared" si="270"/>
        <v>1997</v>
      </c>
      <c r="H5744" s="4">
        <v>3</v>
      </c>
      <c r="I5744" s="3" t="s">
        <v>36</v>
      </c>
      <c r="J5744" s="3">
        <v>7</v>
      </c>
      <c r="K5744" s="3">
        <v>0</v>
      </c>
      <c r="L5744" s="3">
        <v>0</v>
      </c>
      <c r="M5744" s="3">
        <v>7</v>
      </c>
      <c r="N5744" s="3">
        <v>6</v>
      </c>
      <c r="O5744" s="3">
        <v>5</v>
      </c>
      <c r="P5744" s="3">
        <f t="shared" si="272"/>
        <v>35</v>
      </c>
      <c r="Q5744" s="3">
        <v>42</v>
      </c>
      <c r="R5744" s="3">
        <f t="shared" si="271"/>
        <v>2</v>
      </c>
      <c r="S5744" s="3">
        <v>25</v>
      </c>
      <c r="T5744" s="3">
        <f>IF(AND(H5744&lt;5,S5744&gt;=VLOOKUP(A5744,anni!$A$1:$O$32,6,0)),1,0)</f>
        <v>0</v>
      </c>
    </row>
    <row r="5745" spans="1:20" x14ac:dyDescent="0.3">
      <c r="A5745" s="3">
        <v>1997</v>
      </c>
      <c r="B5745" s="3">
        <v>54</v>
      </c>
      <c r="C5745" s="3" t="s">
        <v>43</v>
      </c>
      <c r="D5745" s="3" t="s">
        <v>92</v>
      </c>
      <c r="E5745" s="3" t="s">
        <v>92</v>
      </c>
      <c r="F5745" s="3">
        <v>3038</v>
      </c>
      <c r="G5745" s="3">
        <f t="shared" si="270"/>
        <v>1997</v>
      </c>
      <c r="H5745" s="4">
        <v>5</v>
      </c>
      <c r="I5745" s="3" t="s">
        <v>36</v>
      </c>
      <c r="P5745" s="3">
        <f t="shared" si="272"/>
        <v>-1</v>
      </c>
      <c r="Q5745" s="3">
        <v>290</v>
      </c>
      <c r="R5745" s="3">
        <f t="shared" si="271"/>
        <v>1</v>
      </c>
      <c r="S5745" s="3">
        <v>-1</v>
      </c>
      <c r="T5745" s="3">
        <f>IF(AND(H5745&lt;5,S5745&gt;=VLOOKUP(A5745,anni!$A$1:$O$32,6,0)),1,0)</f>
        <v>0</v>
      </c>
    </row>
    <row r="5746" spans="1:20" x14ac:dyDescent="0.3">
      <c r="A5746" s="3">
        <v>1997</v>
      </c>
      <c r="B5746" s="3">
        <v>55</v>
      </c>
      <c r="C5746" s="3" t="s">
        <v>34</v>
      </c>
      <c r="D5746" s="3" t="s">
        <v>41</v>
      </c>
      <c r="E5746" s="3" t="s">
        <v>41</v>
      </c>
      <c r="F5746" s="3">
        <v>3195</v>
      </c>
      <c r="G5746" s="3">
        <f t="shared" si="270"/>
        <v>1997</v>
      </c>
      <c r="H5746" s="4">
        <v>4</v>
      </c>
      <c r="I5746" s="3" t="s">
        <v>36</v>
      </c>
      <c r="J5746" s="3">
        <v>7</v>
      </c>
      <c r="K5746" s="3">
        <v>7</v>
      </c>
      <c r="L5746" s="3">
        <v>7</v>
      </c>
      <c r="M5746" s="3">
        <v>7</v>
      </c>
      <c r="N5746" s="3">
        <v>4</v>
      </c>
      <c r="O5746" s="3">
        <v>3</v>
      </c>
      <c r="P5746" s="3">
        <f t="shared" si="272"/>
        <v>42</v>
      </c>
      <c r="Q5746" s="3">
        <v>8</v>
      </c>
      <c r="R5746" s="3">
        <f t="shared" si="271"/>
        <v>2</v>
      </c>
      <c r="S5746" s="3">
        <v>35</v>
      </c>
      <c r="T5746" s="3">
        <f>IF(AND(H5746&lt;5,S5746&gt;=VLOOKUP(A5746,anni!$A$1:$O$32,6,0)),1,0)</f>
        <v>0</v>
      </c>
    </row>
    <row r="5747" spans="1:20" x14ac:dyDescent="0.3">
      <c r="A5747" s="3">
        <v>1997</v>
      </c>
      <c r="B5747" s="3">
        <v>56</v>
      </c>
      <c r="C5747" s="3" t="s">
        <v>34</v>
      </c>
      <c r="D5747" s="3" t="s">
        <v>88</v>
      </c>
      <c r="E5747" s="3" t="s">
        <v>88</v>
      </c>
      <c r="F5747" s="3">
        <v>3196</v>
      </c>
      <c r="G5747" s="3">
        <f t="shared" si="270"/>
        <v>1997</v>
      </c>
      <c r="H5747" s="4">
        <v>4</v>
      </c>
      <c r="I5747" s="3" t="s">
        <v>36</v>
      </c>
      <c r="J5747" s="3">
        <v>6</v>
      </c>
      <c r="K5747" s="3">
        <v>0</v>
      </c>
      <c r="L5747" s="3">
        <v>0</v>
      </c>
      <c r="M5747" s="3">
        <v>7</v>
      </c>
      <c r="N5747" s="3">
        <v>1</v>
      </c>
      <c r="O5747" s="3">
        <v>1</v>
      </c>
      <c r="P5747" s="3">
        <f t="shared" si="272"/>
        <v>18</v>
      </c>
      <c r="Q5747" s="3">
        <v>136</v>
      </c>
      <c r="R5747" s="3">
        <f t="shared" si="271"/>
        <v>1</v>
      </c>
      <c r="S5747" s="3">
        <v>15</v>
      </c>
      <c r="T5747" s="3">
        <f>IF(AND(H5747&lt;5,S5747&gt;=VLOOKUP(A5747,anni!$A$1:$O$32,6,0)),1,0)</f>
        <v>0</v>
      </c>
    </row>
    <row r="5748" spans="1:20" x14ac:dyDescent="0.3">
      <c r="A5748" s="3">
        <v>1997</v>
      </c>
      <c r="B5748" s="3">
        <v>57</v>
      </c>
      <c r="C5748" s="3" t="s">
        <v>43</v>
      </c>
      <c r="D5748" s="3" t="s">
        <v>58</v>
      </c>
      <c r="E5748" s="3" t="s">
        <v>58</v>
      </c>
      <c r="F5748" s="3">
        <v>3260</v>
      </c>
      <c r="G5748" s="3">
        <f t="shared" si="270"/>
        <v>1997</v>
      </c>
      <c r="H5748" s="4">
        <v>3</v>
      </c>
      <c r="I5748" s="3" t="s">
        <v>36</v>
      </c>
      <c r="J5748" s="3">
        <v>4</v>
      </c>
      <c r="K5748" s="3">
        <v>1</v>
      </c>
      <c r="L5748" s="3">
        <v>0</v>
      </c>
      <c r="M5748" s="3">
        <v>2</v>
      </c>
      <c r="N5748" s="3">
        <v>2</v>
      </c>
      <c r="O5748" s="3">
        <v>1</v>
      </c>
      <c r="P5748" s="3">
        <f t="shared" si="272"/>
        <v>14</v>
      </c>
      <c r="Q5748" s="3">
        <v>189</v>
      </c>
      <c r="R5748" s="3">
        <f t="shared" si="271"/>
        <v>1</v>
      </c>
      <c r="S5748" s="3">
        <v>10</v>
      </c>
      <c r="T5748" s="3">
        <f>IF(AND(H5748&lt;5,S5748&gt;=VLOOKUP(A5748,anni!$A$1:$O$32,6,0)),1,0)</f>
        <v>0</v>
      </c>
    </row>
    <row r="5749" spans="1:20" x14ac:dyDescent="0.3">
      <c r="A5749" s="3">
        <v>1997</v>
      </c>
      <c r="B5749" s="3">
        <v>58</v>
      </c>
      <c r="C5749" s="3" t="s">
        <v>56</v>
      </c>
      <c r="D5749" s="3" t="s">
        <v>93</v>
      </c>
      <c r="E5749" s="3" t="s">
        <v>93</v>
      </c>
      <c r="F5749" s="3">
        <v>3261</v>
      </c>
      <c r="G5749" s="3">
        <f t="shared" si="270"/>
        <v>1997</v>
      </c>
      <c r="H5749" s="4">
        <v>3</v>
      </c>
      <c r="I5749" s="3" t="s">
        <v>36</v>
      </c>
      <c r="J5749" s="3">
        <v>3</v>
      </c>
      <c r="K5749" s="3">
        <v>7</v>
      </c>
      <c r="L5749" s="3">
        <v>6</v>
      </c>
      <c r="M5749" s="3">
        <v>5</v>
      </c>
      <c r="N5749" s="3">
        <v>2</v>
      </c>
      <c r="O5749" s="3">
        <v>0</v>
      </c>
      <c r="P5749" s="3">
        <f t="shared" si="272"/>
        <v>32.199999999999996</v>
      </c>
      <c r="Q5749" s="3">
        <v>58</v>
      </c>
      <c r="R5749" s="3">
        <f t="shared" si="271"/>
        <v>3</v>
      </c>
      <c r="S5749" s="3">
        <v>23</v>
      </c>
      <c r="T5749" s="3">
        <f>IF(AND(H5749&lt;5,S5749&gt;=VLOOKUP(A5749,anni!$A$1:$O$32,6,0)),1,0)</f>
        <v>0</v>
      </c>
    </row>
    <row r="5750" spans="1:20" x14ac:dyDescent="0.3">
      <c r="A5750" s="3">
        <v>1997</v>
      </c>
      <c r="B5750" s="3">
        <v>59</v>
      </c>
      <c r="C5750" s="3" t="s">
        <v>69</v>
      </c>
      <c r="D5750" s="3" t="s">
        <v>72</v>
      </c>
      <c r="E5750" s="3" t="s">
        <v>72</v>
      </c>
      <c r="F5750" s="3">
        <v>3039</v>
      </c>
      <c r="G5750" s="3">
        <f t="shared" si="270"/>
        <v>1997</v>
      </c>
      <c r="H5750" s="4">
        <v>5</v>
      </c>
      <c r="I5750" s="3" t="s">
        <v>36</v>
      </c>
      <c r="J5750" s="3">
        <v>7</v>
      </c>
      <c r="K5750" s="3">
        <v>0</v>
      </c>
      <c r="L5750" s="3">
        <v>0</v>
      </c>
      <c r="M5750" s="3">
        <v>0</v>
      </c>
      <c r="N5750" s="3">
        <v>0</v>
      </c>
      <c r="O5750" s="3">
        <v>1</v>
      </c>
      <c r="P5750" s="3">
        <f t="shared" si="272"/>
        <v>8</v>
      </c>
      <c r="Q5750" s="3">
        <v>211</v>
      </c>
      <c r="R5750" s="3">
        <f t="shared" si="271"/>
        <v>1</v>
      </c>
      <c r="S5750" s="3">
        <v>8</v>
      </c>
      <c r="T5750" s="3">
        <f>IF(AND(H5750&lt;5,S5750&gt;=VLOOKUP(A5750,anni!$A$1:$O$32,6,0)),1,0)</f>
        <v>0</v>
      </c>
    </row>
    <row r="5751" spans="1:20" x14ac:dyDescent="0.3">
      <c r="A5751" s="3">
        <v>1997</v>
      </c>
      <c r="B5751" s="3">
        <v>60</v>
      </c>
      <c r="C5751" s="3" t="s">
        <v>34</v>
      </c>
      <c r="D5751" s="3" t="s">
        <v>88</v>
      </c>
      <c r="E5751" s="3" t="s">
        <v>88</v>
      </c>
      <c r="F5751" s="3">
        <v>3040</v>
      </c>
      <c r="G5751" s="3">
        <f t="shared" si="270"/>
        <v>1997</v>
      </c>
      <c r="H5751" s="4">
        <v>5</v>
      </c>
      <c r="I5751" s="3" t="s">
        <v>36</v>
      </c>
      <c r="J5751" s="3">
        <v>7</v>
      </c>
      <c r="K5751" s="3">
        <v>0</v>
      </c>
      <c r="L5751" s="3">
        <v>0</v>
      </c>
      <c r="M5751" s="3">
        <v>5</v>
      </c>
      <c r="N5751" s="3">
        <v>1</v>
      </c>
      <c r="O5751" s="3">
        <v>1</v>
      </c>
      <c r="P5751" s="3">
        <f t="shared" si="272"/>
        <v>14</v>
      </c>
      <c r="Q5751" s="3">
        <v>151</v>
      </c>
      <c r="R5751" s="3">
        <f t="shared" si="271"/>
        <v>1</v>
      </c>
      <c r="S5751" s="3">
        <v>14</v>
      </c>
      <c r="T5751" s="3">
        <f>IF(AND(H5751&lt;5,S5751&gt;=VLOOKUP(A5751,anni!$A$1:$O$32,6,0)),1,0)</f>
        <v>0</v>
      </c>
    </row>
    <row r="5752" spans="1:20" x14ac:dyDescent="0.3">
      <c r="A5752" s="3">
        <v>1997</v>
      </c>
      <c r="B5752" s="3">
        <v>61</v>
      </c>
      <c r="C5752" s="3" t="s">
        <v>37</v>
      </c>
      <c r="D5752" s="3" t="s">
        <v>55</v>
      </c>
      <c r="E5752" s="3" t="s">
        <v>55</v>
      </c>
      <c r="F5752" s="3">
        <v>3041</v>
      </c>
      <c r="G5752" s="3">
        <f t="shared" si="270"/>
        <v>1997</v>
      </c>
      <c r="H5752" s="4">
        <v>5</v>
      </c>
      <c r="I5752" s="3" t="s">
        <v>36</v>
      </c>
      <c r="J5752" s="3">
        <v>7</v>
      </c>
      <c r="K5752" s="3">
        <v>7</v>
      </c>
      <c r="L5752" s="3">
        <v>0</v>
      </c>
      <c r="M5752" s="3">
        <v>6</v>
      </c>
      <c r="N5752" s="3">
        <v>2</v>
      </c>
      <c r="O5752" s="3">
        <v>1</v>
      </c>
      <c r="P5752" s="3">
        <f t="shared" si="272"/>
        <v>23</v>
      </c>
      <c r="Q5752" s="3">
        <v>58</v>
      </c>
      <c r="R5752" s="3">
        <f t="shared" si="271"/>
        <v>1</v>
      </c>
      <c r="S5752" s="3">
        <v>23</v>
      </c>
      <c r="T5752" s="3">
        <f>IF(AND(H5752&lt;5,S5752&gt;=VLOOKUP(A5752,anni!$A$1:$O$32,6,0)),1,0)</f>
        <v>0</v>
      </c>
    </row>
    <row r="5753" spans="1:20" x14ac:dyDescent="0.3">
      <c r="A5753" s="3">
        <v>1997</v>
      </c>
      <c r="B5753" s="3">
        <v>62</v>
      </c>
      <c r="C5753" s="3" t="s">
        <v>56</v>
      </c>
      <c r="D5753" s="3" t="s">
        <v>93</v>
      </c>
      <c r="E5753" s="3" t="s">
        <v>93</v>
      </c>
      <c r="F5753" s="3">
        <v>3042</v>
      </c>
      <c r="G5753" s="3">
        <f t="shared" si="270"/>
        <v>1997</v>
      </c>
      <c r="H5753" s="4">
        <v>5</v>
      </c>
      <c r="I5753" s="3" t="s">
        <v>36</v>
      </c>
      <c r="J5753" s="3">
        <v>7</v>
      </c>
      <c r="K5753" s="3">
        <v>4</v>
      </c>
      <c r="L5753" s="3">
        <v>6</v>
      </c>
      <c r="M5753" s="3">
        <v>5</v>
      </c>
      <c r="N5753" s="3">
        <v>1</v>
      </c>
      <c r="O5753" s="3">
        <v>3</v>
      </c>
      <c r="P5753" s="3">
        <f t="shared" si="272"/>
        <v>26</v>
      </c>
      <c r="Q5753" s="3">
        <v>33</v>
      </c>
      <c r="R5753" s="3">
        <f t="shared" si="271"/>
        <v>1</v>
      </c>
      <c r="S5753" s="3">
        <v>26</v>
      </c>
      <c r="T5753" s="3">
        <f>IF(AND(H5753&lt;5,S5753&gt;=VLOOKUP(A5753,anni!$A$1:$O$32,6,0)),1,0)</f>
        <v>0</v>
      </c>
    </row>
    <row r="5754" spans="1:20" x14ac:dyDescent="0.3">
      <c r="A5754" s="3">
        <v>1997</v>
      </c>
      <c r="B5754" s="3">
        <v>63</v>
      </c>
      <c r="C5754" s="3" t="s">
        <v>53</v>
      </c>
      <c r="D5754" s="3" t="s">
        <v>98</v>
      </c>
      <c r="E5754" s="3" t="s">
        <v>98</v>
      </c>
      <c r="F5754" s="3">
        <v>3043</v>
      </c>
      <c r="G5754" s="3">
        <f t="shared" si="270"/>
        <v>1997</v>
      </c>
      <c r="H5754" s="4">
        <v>5</v>
      </c>
      <c r="I5754" s="3" t="s">
        <v>36</v>
      </c>
      <c r="J5754" s="3">
        <v>1</v>
      </c>
      <c r="K5754" s="3">
        <v>0</v>
      </c>
      <c r="L5754" s="3">
        <v>0</v>
      </c>
      <c r="M5754" s="3">
        <v>0</v>
      </c>
      <c r="N5754" s="3">
        <v>0</v>
      </c>
      <c r="O5754" s="3">
        <v>1</v>
      </c>
      <c r="P5754" s="3">
        <f t="shared" si="272"/>
        <v>2</v>
      </c>
      <c r="Q5754" s="3">
        <v>275</v>
      </c>
      <c r="R5754" s="3">
        <f t="shared" si="271"/>
        <v>1</v>
      </c>
      <c r="S5754" s="3">
        <v>2</v>
      </c>
      <c r="T5754" s="3">
        <f>IF(AND(H5754&lt;5,S5754&gt;=VLOOKUP(A5754,anni!$A$1:$O$32,6,0)),1,0)</f>
        <v>0</v>
      </c>
    </row>
    <row r="5755" spans="1:20" x14ac:dyDescent="0.3">
      <c r="A5755" s="3">
        <v>1997</v>
      </c>
      <c r="B5755" s="3">
        <v>64</v>
      </c>
      <c r="C5755" s="3" t="s">
        <v>32</v>
      </c>
      <c r="D5755" s="3" t="s">
        <v>143</v>
      </c>
      <c r="E5755" s="3" t="s">
        <v>143</v>
      </c>
      <c r="F5755" s="3">
        <v>3044</v>
      </c>
      <c r="G5755" s="3">
        <f t="shared" si="270"/>
        <v>1997</v>
      </c>
      <c r="H5755" s="4">
        <v>5</v>
      </c>
      <c r="I5755" s="3" t="s">
        <v>36</v>
      </c>
      <c r="J5755" s="3">
        <v>0</v>
      </c>
      <c r="K5755" s="3">
        <v>0</v>
      </c>
      <c r="L5755" s="3">
        <v>0</v>
      </c>
      <c r="M5755" s="3">
        <v>0</v>
      </c>
      <c r="N5755" s="3">
        <v>0</v>
      </c>
      <c r="O5755" s="3">
        <v>1</v>
      </c>
      <c r="P5755" s="3">
        <f t="shared" si="272"/>
        <v>1</v>
      </c>
      <c r="Q5755" s="3">
        <v>280</v>
      </c>
      <c r="R5755" s="3">
        <f t="shared" si="271"/>
        <v>1</v>
      </c>
      <c r="S5755" s="3">
        <v>1</v>
      </c>
      <c r="T5755" s="3">
        <f>IF(AND(H5755&lt;5,S5755&gt;=VLOOKUP(A5755,anni!$A$1:$O$32,6,0)),1,0)</f>
        <v>0</v>
      </c>
    </row>
    <row r="5756" spans="1:20" x14ac:dyDescent="0.3">
      <c r="A5756" s="3">
        <v>1997</v>
      </c>
      <c r="B5756" s="3">
        <v>65</v>
      </c>
      <c r="C5756" s="3" t="s">
        <v>45</v>
      </c>
      <c r="D5756" s="3" t="s">
        <v>132</v>
      </c>
      <c r="E5756" s="3" t="s">
        <v>132</v>
      </c>
      <c r="F5756" s="3">
        <v>3045</v>
      </c>
      <c r="G5756" s="3">
        <f t="shared" si="270"/>
        <v>1997</v>
      </c>
      <c r="H5756" s="4">
        <v>5</v>
      </c>
      <c r="I5756" s="3" t="s">
        <v>36</v>
      </c>
      <c r="J5756" s="3">
        <v>6</v>
      </c>
      <c r="K5756" s="3">
        <v>1</v>
      </c>
      <c r="L5756" s="3">
        <v>0</v>
      </c>
      <c r="M5756" s="3">
        <v>0</v>
      </c>
      <c r="N5756" s="3">
        <v>0</v>
      </c>
      <c r="O5756" s="3">
        <v>2</v>
      </c>
      <c r="P5756" s="3">
        <f t="shared" si="272"/>
        <v>9</v>
      </c>
      <c r="Q5756" s="3">
        <v>200</v>
      </c>
      <c r="R5756" s="3">
        <f t="shared" si="271"/>
        <v>1</v>
      </c>
      <c r="S5756" s="3">
        <v>9</v>
      </c>
      <c r="T5756" s="3">
        <f>IF(AND(H5756&lt;5,S5756&gt;=VLOOKUP(A5756,anni!$A$1:$O$32,6,0)),1,0)</f>
        <v>0</v>
      </c>
    </row>
    <row r="5757" spans="1:20" x14ac:dyDescent="0.3">
      <c r="A5757" s="3">
        <v>1997</v>
      </c>
      <c r="B5757" s="3">
        <v>66</v>
      </c>
      <c r="C5757" s="3" t="s">
        <v>101</v>
      </c>
      <c r="D5757" s="3" t="s">
        <v>117</v>
      </c>
      <c r="E5757" s="3" t="s">
        <v>117</v>
      </c>
      <c r="F5757" s="3">
        <v>3046</v>
      </c>
      <c r="G5757" s="3">
        <f t="shared" si="270"/>
        <v>1997</v>
      </c>
      <c r="H5757" s="4">
        <v>5</v>
      </c>
      <c r="I5757" s="3" t="s">
        <v>36</v>
      </c>
      <c r="J5757" s="3">
        <v>5</v>
      </c>
      <c r="K5757" s="3">
        <v>0</v>
      </c>
      <c r="L5757" s="3">
        <v>0</v>
      </c>
      <c r="M5757" s="3">
        <v>0</v>
      </c>
      <c r="N5757" s="3">
        <v>0</v>
      </c>
      <c r="O5757" s="3">
        <v>1</v>
      </c>
      <c r="P5757" s="3">
        <f t="shared" si="272"/>
        <v>6</v>
      </c>
      <c r="Q5757" s="3">
        <v>242</v>
      </c>
      <c r="R5757" s="3">
        <f t="shared" si="271"/>
        <v>1</v>
      </c>
      <c r="S5757" s="3">
        <v>6</v>
      </c>
      <c r="T5757" s="3">
        <f>IF(AND(H5757&lt;5,S5757&gt;=VLOOKUP(A5757,anni!$A$1:$O$32,6,0)),1,0)</f>
        <v>0</v>
      </c>
    </row>
    <row r="5758" spans="1:20" x14ac:dyDescent="0.3">
      <c r="A5758" s="3">
        <v>1997</v>
      </c>
      <c r="B5758" s="3">
        <v>67</v>
      </c>
      <c r="C5758" s="3" t="s">
        <v>45</v>
      </c>
      <c r="D5758" s="3" t="s">
        <v>74</v>
      </c>
      <c r="E5758" s="3" t="s">
        <v>74</v>
      </c>
      <c r="F5758" s="3">
        <v>3047</v>
      </c>
      <c r="G5758" s="3">
        <f t="shared" si="270"/>
        <v>1997</v>
      </c>
      <c r="H5758" s="4">
        <v>5</v>
      </c>
      <c r="I5758" s="3" t="s">
        <v>36</v>
      </c>
      <c r="J5758" s="3">
        <v>7</v>
      </c>
      <c r="K5758" s="3">
        <v>0</v>
      </c>
      <c r="L5758" s="3">
        <v>0</v>
      </c>
      <c r="M5758" s="3">
        <v>4</v>
      </c>
      <c r="N5758" s="3">
        <v>0</v>
      </c>
      <c r="O5758" s="3">
        <v>1</v>
      </c>
      <c r="P5758" s="3">
        <f t="shared" si="272"/>
        <v>12</v>
      </c>
      <c r="Q5758" s="3">
        <v>170</v>
      </c>
      <c r="R5758" s="3">
        <f t="shared" si="271"/>
        <v>1</v>
      </c>
      <c r="S5758" s="3">
        <v>12</v>
      </c>
      <c r="T5758" s="3">
        <f>IF(AND(H5758&lt;5,S5758&gt;=VLOOKUP(A5758,anni!$A$1:$O$32,6,0)),1,0)</f>
        <v>0</v>
      </c>
    </row>
    <row r="5759" spans="1:20" x14ac:dyDescent="0.3">
      <c r="A5759" s="3">
        <v>1997</v>
      </c>
      <c r="B5759" s="3">
        <v>69</v>
      </c>
      <c r="C5759" s="3" t="s">
        <v>43</v>
      </c>
      <c r="D5759" s="3" t="s">
        <v>44</v>
      </c>
      <c r="E5759" s="3" t="s">
        <v>44</v>
      </c>
      <c r="F5759" s="3">
        <v>3048</v>
      </c>
      <c r="G5759" s="3">
        <f t="shared" si="270"/>
        <v>1997</v>
      </c>
      <c r="H5759" s="4">
        <v>5</v>
      </c>
      <c r="I5759" s="3" t="s">
        <v>36</v>
      </c>
      <c r="J5759" s="3">
        <v>7</v>
      </c>
      <c r="K5759" s="3">
        <v>7</v>
      </c>
      <c r="L5759" s="3">
        <v>7</v>
      </c>
      <c r="M5759" s="3">
        <v>1</v>
      </c>
      <c r="N5759" s="3">
        <v>3</v>
      </c>
      <c r="O5759" s="3">
        <v>1</v>
      </c>
      <c r="P5759" s="3">
        <f t="shared" si="272"/>
        <v>26</v>
      </c>
      <c r="Q5759" s="3">
        <v>33</v>
      </c>
      <c r="R5759" s="3">
        <f t="shared" si="271"/>
        <v>1</v>
      </c>
      <c r="S5759" s="3">
        <v>26</v>
      </c>
      <c r="T5759" s="3">
        <f>IF(AND(H5759&lt;5,S5759&gt;=VLOOKUP(A5759,anni!$A$1:$O$32,6,0)),1,0)</f>
        <v>0</v>
      </c>
    </row>
    <row r="5760" spans="1:20" x14ac:dyDescent="0.3">
      <c r="A5760" s="3">
        <v>1997</v>
      </c>
      <c r="B5760" s="3">
        <v>68</v>
      </c>
      <c r="C5760" s="3" t="s">
        <v>69</v>
      </c>
      <c r="D5760" s="3" t="s">
        <v>78</v>
      </c>
      <c r="E5760" s="3" t="s">
        <v>78</v>
      </c>
      <c r="F5760" s="3">
        <v>3197</v>
      </c>
      <c r="G5760" s="3">
        <f t="shared" si="270"/>
        <v>1997</v>
      </c>
      <c r="H5760" s="4">
        <v>4</v>
      </c>
      <c r="I5760" s="3" t="s">
        <v>36</v>
      </c>
      <c r="J5760" s="3">
        <v>7</v>
      </c>
      <c r="K5760" s="3">
        <v>7</v>
      </c>
      <c r="L5760" s="3">
        <v>0</v>
      </c>
      <c r="M5760" s="3">
        <v>7</v>
      </c>
      <c r="N5760" s="3">
        <v>0</v>
      </c>
      <c r="O5760" s="3">
        <v>1</v>
      </c>
      <c r="P5760" s="3">
        <f t="shared" si="272"/>
        <v>26.4</v>
      </c>
      <c r="Q5760" s="3">
        <v>63</v>
      </c>
      <c r="R5760" s="3">
        <f t="shared" si="271"/>
        <v>2</v>
      </c>
      <c r="S5760" s="3">
        <v>22</v>
      </c>
      <c r="T5760" s="3">
        <f>IF(AND(H5760&lt;5,S5760&gt;=VLOOKUP(A5760,anni!$A$1:$O$32,6,0)),1,0)</f>
        <v>0</v>
      </c>
    </row>
    <row r="5761" spans="1:20" x14ac:dyDescent="0.3">
      <c r="A5761" s="3">
        <v>1997</v>
      </c>
      <c r="B5761" s="3">
        <v>70</v>
      </c>
      <c r="C5761" s="3" t="s">
        <v>32</v>
      </c>
      <c r="D5761" s="3" t="s">
        <v>127</v>
      </c>
      <c r="E5761" s="3" t="s">
        <v>127</v>
      </c>
      <c r="F5761" s="3">
        <v>3262</v>
      </c>
      <c r="G5761" s="3">
        <f t="shared" si="270"/>
        <v>1997</v>
      </c>
      <c r="H5761" s="4">
        <v>3</v>
      </c>
      <c r="I5761" s="3" t="s">
        <v>36</v>
      </c>
      <c r="J5761" s="3">
        <v>7</v>
      </c>
      <c r="K5761" s="3">
        <v>0</v>
      </c>
      <c r="L5761" s="3">
        <v>0</v>
      </c>
      <c r="M5761" s="3">
        <v>0</v>
      </c>
      <c r="N5761" s="3">
        <v>1</v>
      </c>
      <c r="O5761" s="3">
        <v>0</v>
      </c>
      <c r="P5761" s="3">
        <f t="shared" si="272"/>
        <v>11.2</v>
      </c>
      <c r="Q5761" s="3">
        <v>211</v>
      </c>
      <c r="R5761" s="3">
        <f t="shared" si="271"/>
        <v>1</v>
      </c>
      <c r="S5761" s="3">
        <v>8</v>
      </c>
      <c r="T5761" s="3">
        <f>IF(AND(H5761&lt;5,S5761&gt;=VLOOKUP(A5761,anni!$A$1:$O$32,6,0)),1,0)</f>
        <v>0</v>
      </c>
    </row>
    <row r="5762" spans="1:20" x14ac:dyDescent="0.3">
      <c r="A5762" s="3">
        <v>1997</v>
      </c>
      <c r="B5762" s="3">
        <v>71</v>
      </c>
      <c r="C5762" s="3" t="s">
        <v>37</v>
      </c>
      <c r="D5762" s="3" t="s">
        <v>55</v>
      </c>
      <c r="E5762" s="3" t="s">
        <v>55</v>
      </c>
      <c r="F5762" s="3">
        <v>3049</v>
      </c>
      <c r="G5762" s="3">
        <f t="shared" ref="G5762:G5825" si="273">A5762</f>
        <v>1997</v>
      </c>
      <c r="H5762" s="4">
        <v>5</v>
      </c>
      <c r="I5762" s="3" t="s">
        <v>36</v>
      </c>
      <c r="J5762" s="3">
        <v>7</v>
      </c>
      <c r="K5762" s="3">
        <v>0</v>
      </c>
      <c r="L5762" s="3">
        <v>0</v>
      </c>
      <c r="M5762" s="3">
        <v>7</v>
      </c>
      <c r="N5762" s="3">
        <v>0</v>
      </c>
      <c r="O5762" s="3">
        <v>2</v>
      </c>
      <c r="P5762" s="3">
        <f t="shared" si="272"/>
        <v>16</v>
      </c>
      <c r="Q5762" s="3">
        <v>122</v>
      </c>
      <c r="R5762" s="3">
        <f t="shared" si="271"/>
        <v>1</v>
      </c>
      <c r="S5762" s="3">
        <v>16</v>
      </c>
      <c r="T5762" s="3">
        <f>IF(AND(H5762&lt;5,S5762&gt;=VLOOKUP(A5762,anni!$A$1:$O$32,6,0)),1,0)</f>
        <v>0</v>
      </c>
    </row>
    <row r="5763" spans="1:20" x14ac:dyDescent="0.3">
      <c r="A5763" s="3">
        <v>1997</v>
      </c>
      <c r="B5763" s="3">
        <v>72</v>
      </c>
      <c r="C5763" s="3" t="s">
        <v>45</v>
      </c>
      <c r="D5763" s="3" t="s">
        <v>136</v>
      </c>
      <c r="E5763" s="3" t="s">
        <v>136</v>
      </c>
      <c r="F5763" s="3">
        <v>3263</v>
      </c>
      <c r="G5763" s="3">
        <f t="shared" si="273"/>
        <v>1997</v>
      </c>
      <c r="H5763" s="4">
        <v>3</v>
      </c>
      <c r="I5763" s="3" t="s">
        <v>36</v>
      </c>
      <c r="J5763" s="3">
        <v>7</v>
      </c>
      <c r="K5763" s="3">
        <v>0</v>
      </c>
      <c r="L5763" s="3">
        <v>0</v>
      </c>
      <c r="M5763" s="3">
        <v>7</v>
      </c>
      <c r="N5763" s="3">
        <v>0</v>
      </c>
      <c r="O5763" s="3">
        <v>1</v>
      </c>
      <c r="P5763" s="3">
        <f t="shared" si="272"/>
        <v>21</v>
      </c>
      <c r="Q5763" s="3">
        <v>136</v>
      </c>
      <c r="R5763" s="3">
        <f t="shared" si="271"/>
        <v>1</v>
      </c>
      <c r="S5763" s="3">
        <v>15</v>
      </c>
      <c r="T5763" s="3">
        <f>IF(AND(H5763&lt;5,S5763&gt;=VLOOKUP(A5763,anni!$A$1:$O$32,6,0)),1,0)</f>
        <v>0</v>
      </c>
    </row>
    <row r="5764" spans="1:20" x14ac:dyDescent="0.3">
      <c r="A5764" s="3">
        <v>1997</v>
      </c>
      <c r="B5764" s="3">
        <v>73</v>
      </c>
      <c r="C5764" s="3" t="s">
        <v>29</v>
      </c>
      <c r="D5764" s="3" t="s">
        <v>114</v>
      </c>
      <c r="E5764" s="3" t="s">
        <v>114</v>
      </c>
      <c r="F5764" s="3">
        <v>3050</v>
      </c>
      <c r="G5764" s="3">
        <f t="shared" si="273"/>
        <v>1997</v>
      </c>
      <c r="H5764" s="4">
        <v>5</v>
      </c>
      <c r="I5764" s="3" t="s">
        <v>36</v>
      </c>
      <c r="J5764" s="3">
        <v>7</v>
      </c>
      <c r="K5764" s="3">
        <v>7</v>
      </c>
      <c r="L5764" s="3">
        <v>7</v>
      </c>
      <c r="M5764" s="3">
        <v>0</v>
      </c>
      <c r="N5764" s="3">
        <v>0</v>
      </c>
      <c r="O5764" s="3">
        <v>0</v>
      </c>
      <c r="P5764" s="3">
        <f t="shared" si="272"/>
        <v>21</v>
      </c>
      <c r="Q5764" s="3">
        <v>74</v>
      </c>
      <c r="R5764" s="3">
        <f t="shared" si="271"/>
        <v>1</v>
      </c>
      <c r="S5764" s="3">
        <v>21</v>
      </c>
      <c r="T5764" s="3">
        <f>IF(AND(H5764&lt;5,S5764&gt;=VLOOKUP(A5764,anni!$A$1:$O$32,6,0)),1,0)</f>
        <v>0</v>
      </c>
    </row>
    <row r="5765" spans="1:20" x14ac:dyDescent="0.3">
      <c r="A5765" s="3">
        <v>1997</v>
      </c>
      <c r="B5765" s="3">
        <v>74</v>
      </c>
      <c r="C5765" s="3" t="s">
        <v>106</v>
      </c>
      <c r="D5765" s="3" t="s">
        <v>141</v>
      </c>
      <c r="E5765" s="3" t="s">
        <v>141</v>
      </c>
      <c r="F5765" s="3">
        <v>3051</v>
      </c>
      <c r="G5765" s="3">
        <f t="shared" si="273"/>
        <v>1997</v>
      </c>
      <c r="H5765" s="4">
        <v>5</v>
      </c>
      <c r="I5765" s="3" t="s">
        <v>36</v>
      </c>
      <c r="J5765" s="3">
        <v>6</v>
      </c>
      <c r="K5765" s="3">
        <v>0</v>
      </c>
      <c r="L5765" s="3">
        <v>0</v>
      </c>
      <c r="M5765" s="3">
        <v>4</v>
      </c>
      <c r="N5765" s="3">
        <v>0</v>
      </c>
      <c r="O5765" s="3">
        <v>1</v>
      </c>
      <c r="P5765" s="3">
        <f t="shared" si="272"/>
        <v>11</v>
      </c>
      <c r="Q5765" s="3">
        <v>180</v>
      </c>
      <c r="R5765" s="3">
        <f t="shared" si="271"/>
        <v>1</v>
      </c>
      <c r="S5765" s="3">
        <v>11</v>
      </c>
      <c r="T5765" s="3">
        <f>IF(AND(H5765&lt;5,S5765&gt;=VLOOKUP(A5765,anni!$A$1:$O$32,6,0)),1,0)</f>
        <v>0</v>
      </c>
    </row>
    <row r="5766" spans="1:20" x14ac:dyDescent="0.3">
      <c r="A5766" s="3">
        <v>1997</v>
      </c>
      <c r="B5766" s="3">
        <v>75</v>
      </c>
      <c r="C5766" s="3" t="s">
        <v>45</v>
      </c>
      <c r="D5766" s="3" t="s">
        <v>46</v>
      </c>
      <c r="E5766" s="3" t="s">
        <v>46</v>
      </c>
      <c r="F5766" s="3">
        <v>3052</v>
      </c>
      <c r="G5766" s="3">
        <f t="shared" si="273"/>
        <v>1997</v>
      </c>
      <c r="H5766" s="4">
        <v>5</v>
      </c>
      <c r="I5766" s="3" t="s">
        <v>36</v>
      </c>
      <c r="J5766" s="3">
        <v>1</v>
      </c>
      <c r="K5766" s="3">
        <v>0</v>
      </c>
      <c r="L5766" s="3">
        <v>4</v>
      </c>
      <c r="M5766" s="3">
        <v>0</v>
      </c>
      <c r="N5766" s="3">
        <v>0</v>
      </c>
      <c r="O5766" s="3">
        <v>1</v>
      </c>
      <c r="P5766" s="3">
        <f t="shared" si="272"/>
        <v>6</v>
      </c>
      <c r="Q5766" s="3">
        <v>242</v>
      </c>
      <c r="R5766" s="3">
        <f t="shared" si="271"/>
        <v>1</v>
      </c>
      <c r="S5766" s="3">
        <v>6</v>
      </c>
      <c r="T5766" s="3">
        <f>IF(AND(H5766&lt;5,S5766&gt;=VLOOKUP(A5766,anni!$A$1:$O$32,6,0)),1,0)</f>
        <v>0</v>
      </c>
    </row>
    <row r="5767" spans="1:20" x14ac:dyDescent="0.3">
      <c r="A5767" s="3">
        <v>1997</v>
      </c>
      <c r="B5767" s="3">
        <v>76</v>
      </c>
      <c r="C5767" s="3" t="s">
        <v>39</v>
      </c>
      <c r="D5767" s="3" t="s">
        <v>65</v>
      </c>
      <c r="E5767" s="3" t="s">
        <v>65</v>
      </c>
      <c r="F5767" s="3">
        <v>3198</v>
      </c>
      <c r="G5767" s="3">
        <f t="shared" si="273"/>
        <v>1997</v>
      </c>
      <c r="H5767" s="4">
        <v>4</v>
      </c>
      <c r="I5767" s="3" t="s">
        <v>36</v>
      </c>
      <c r="J5767" s="3">
        <v>7</v>
      </c>
      <c r="K5767" s="3">
        <v>0</v>
      </c>
      <c r="L5767" s="3">
        <v>0</v>
      </c>
      <c r="M5767" s="3">
        <v>1</v>
      </c>
      <c r="N5767" s="3">
        <v>0</v>
      </c>
      <c r="O5767" s="3">
        <v>1</v>
      </c>
      <c r="P5767" s="3">
        <f t="shared" si="272"/>
        <v>10.799999999999999</v>
      </c>
      <c r="Q5767" s="3">
        <v>200</v>
      </c>
      <c r="R5767" s="3">
        <f t="shared" si="271"/>
        <v>2</v>
      </c>
      <c r="S5767" s="3">
        <v>9</v>
      </c>
      <c r="T5767" s="3">
        <f>IF(AND(H5767&lt;5,S5767&gt;=VLOOKUP(A5767,anni!$A$1:$O$32,6,0)),1,0)</f>
        <v>0</v>
      </c>
    </row>
    <row r="5768" spans="1:20" x14ac:dyDescent="0.3">
      <c r="A5768" s="3">
        <v>1997</v>
      </c>
      <c r="B5768" s="3">
        <v>77</v>
      </c>
      <c r="C5768" s="3" t="s">
        <v>56</v>
      </c>
      <c r="D5768" s="3" t="s">
        <v>85</v>
      </c>
      <c r="E5768" s="3" t="s">
        <v>85</v>
      </c>
      <c r="F5768" s="3">
        <v>3053</v>
      </c>
      <c r="G5768" s="3">
        <f t="shared" si="273"/>
        <v>1997</v>
      </c>
      <c r="H5768" s="4">
        <v>5</v>
      </c>
      <c r="I5768" s="3" t="s">
        <v>36</v>
      </c>
      <c r="J5768" s="3">
        <v>7</v>
      </c>
      <c r="K5768" s="3">
        <v>4</v>
      </c>
      <c r="L5768" s="3">
        <v>4</v>
      </c>
      <c r="M5768" s="3">
        <v>1</v>
      </c>
      <c r="N5768" s="3">
        <v>0</v>
      </c>
      <c r="O5768" s="3">
        <v>0</v>
      </c>
      <c r="P5768" s="3">
        <f t="shared" si="272"/>
        <v>16</v>
      </c>
      <c r="Q5768" s="3">
        <v>122</v>
      </c>
      <c r="R5768" s="3">
        <f t="shared" si="271"/>
        <v>1</v>
      </c>
      <c r="S5768" s="3">
        <v>16</v>
      </c>
      <c r="T5768" s="3">
        <f>IF(AND(H5768&lt;5,S5768&gt;=VLOOKUP(A5768,anni!$A$1:$O$32,6,0)),1,0)</f>
        <v>0</v>
      </c>
    </row>
    <row r="5769" spans="1:20" x14ac:dyDescent="0.3">
      <c r="A5769" s="3">
        <v>1997</v>
      </c>
      <c r="B5769" s="3">
        <v>78</v>
      </c>
      <c r="C5769" s="3" t="s">
        <v>34</v>
      </c>
      <c r="D5769" s="3" t="s">
        <v>41</v>
      </c>
      <c r="E5769" s="3" t="s">
        <v>41</v>
      </c>
      <c r="F5769" s="3">
        <v>3199</v>
      </c>
      <c r="G5769" s="3">
        <f t="shared" si="273"/>
        <v>1997</v>
      </c>
      <c r="H5769" s="4">
        <v>4</v>
      </c>
      <c r="I5769" s="3" t="s">
        <v>36</v>
      </c>
      <c r="J5769" s="3">
        <v>6</v>
      </c>
      <c r="K5769" s="3">
        <v>2</v>
      </c>
      <c r="L5769" s="3">
        <v>7</v>
      </c>
      <c r="M5769" s="3">
        <v>4</v>
      </c>
      <c r="N5769" s="3">
        <v>0</v>
      </c>
      <c r="O5769" s="3">
        <v>1</v>
      </c>
      <c r="P5769" s="3">
        <f t="shared" si="272"/>
        <v>24</v>
      </c>
      <c r="Q5769" s="3">
        <v>86</v>
      </c>
      <c r="R5769" s="3">
        <f t="shared" si="271"/>
        <v>1</v>
      </c>
      <c r="S5769" s="3">
        <v>20</v>
      </c>
      <c r="T5769" s="3">
        <f>IF(AND(H5769&lt;5,S5769&gt;=VLOOKUP(A5769,anni!$A$1:$O$32,6,0)),1,0)</f>
        <v>0</v>
      </c>
    </row>
    <row r="5770" spans="1:20" x14ac:dyDescent="0.3">
      <c r="A5770" s="3">
        <v>1997</v>
      </c>
      <c r="B5770" s="3">
        <v>79</v>
      </c>
      <c r="C5770" s="3" t="s">
        <v>34</v>
      </c>
      <c r="D5770" s="3" t="s">
        <v>41</v>
      </c>
      <c r="E5770" s="3" t="s">
        <v>41</v>
      </c>
      <c r="F5770" s="3">
        <v>3054</v>
      </c>
      <c r="G5770" s="3">
        <f t="shared" si="273"/>
        <v>1997</v>
      </c>
      <c r="H5770" s="4">
        <v>5</v>
      </c>
      <c r="I5770" s="3" t="s">
        <v>36</v>
      </c>
      <c r="J5770" s="3">
        <v>7</v>
      </c>
      <c r="K5770" s="3">
        <v>7</v>
      </c>
      <c r="L5770" s="3">
        <v>0</v>
      </c>
      <c r="M5770" s="3">
        <v>3</v>
      </c>
      <c r="N5770" s="3">
        <v>0</v>
      </c>
      <c r="O5770" s="3">
        <v>0</v>
      </c>
      <c r="P5770" s="3">
        <f t="shared" si="272"/>
        <v>17</v>
      </c>
      <c r="Q5770" s="3">
        <v>109</v>
      </c>
      <c r="R5770" s="3">
        <f t="shared" si="271"/>
        <v>1</v>
      </c>
      <c r="S5770" s="3">
        <v>17</v>
      </c>
      <c r="T5770" s="3">
        <f>IF(AND(H5770&lt;5,S5770&gt;=VLOOKUP(A5770,anni!$A$1:$O$32,6,0)),1,0)</f>
        <v>0</v>
      </c>
    </row>
    <row r="5771" spans="1:20" x14ac:dyDescent="0.3">
      <c r="A5771" s="3">
        <v>1997</v>
      </c>
      <c r="B5771" s="3">
        <v>80</v>
      </c>
      <c r="C5771" s="3" t="s">
        <v>69</v>
      </c>
      <c r="D5771" s="3" t="s">
        <v>147</v>
      </c>
      <c r="E5771" s="3" t="s">
        <v>147</v>
      </c>
      <c r="F5771" s="3">
        <v>3264</v>
      </c>
      <c r="G5771" s="3">
        <f t="shared" si="273"/>
        <v>1997</v>
      </c>
      <c r="H5771" s="4">
        <v>3</v>
      </c>
      <c r="I5771" s="3" t="s">
        <v>36</v>
      </c>
      <c r="J5771" s="3">
        <v>7</v>
      </c>
      <c r="K5771" s="3">
        <v>0</v>
      </c>
      <c r="L5771" s="3">
        <v>6</v>
      </c>
      <c r="M5771" s="3">
        <v>7</v>
      </c>
      <c r="N5771" s="3">
        <v>0</v>
      </c>
      <c r="O5771" s="3">
        <v>0</v>
      </c>
      <c r="P5771" s="3">
        <f t="shared" si="272"/>
        <v>28</v>
      </c>
      <c r="Q5771" s="3">
        <v>86</v>
      </c>
      <c r="R5771" s="3">
        <f t="shared" si="271"/>
        <v>3</v>
      </c>
      <c r="S5771" s="3">
        <v>20</v>
      </c>
      <c r="T5771" s="3">
        <f>IF(AND(H5771&lt;5,S5771&gt;=VLOOKUP(A5771,anni!$A$1:$O$32,6,0)),1,0)</f>
        <v>0</v>
      </c>
    </row>
    <row r="5772" spans="1:20" x14ac:dyDescent="0.3">
      <c r="A5772" s="3">
        <v>1997</v>
      </c>
      <c r="B5772" s="3">
        <v>81</v>
      </c>
      <c r="C5772" s="3" t="s">
        <v>56</v>
      </c>
      <c r="D5772" s="3" t="s">
        <v>57</v>
      </c>
      <c r="E5772" s="3" t="s">
        <v>57</v>
      </c>
      <c r="F5772" s="3">
        <v>3055</v>
      </c>
      <c r="G5772" s="3">
        <f t="shared" si="273"/>
        <v>1997</v>
      </c>
      <c r="H5772" s="4">
        <v>5</v>
      </c>
      <c r="I5772" s="3" t="s">
        <v>36</v>
      </c>
      <c r="J5772" s="3">
        <v>0</v>
      </c>
      <c r="K5772" s="3">
        <v>4</v>
      </c>
      <c r="L5772" s="3">
        <v>0</v>
      </c>
      <c r="M5772" s="3">
        <v>0</v>
      </c>
      <c r="N5772" s="3">
        <v>1</v>
      </c>
      <c r="O5772" s="3">
        <v>2</v>
      </c>
      <c r="P5772" s="3">
        <f t="shared" si="272"/>
        <v>7</v>
      </c>
      <c r="Q5772" s="3">
        <v>232</v>
      </c>
      <c r="R5772" s="3">
        <f t="shared" si="271"/>
        <v>1</v>
      </c>
      <c r="S5772" s="3">
        <v>7</v>
      </c>
      <c r="T5772" s="3">
        <f>IF(AND(H5772&lt;5,S5772&gt;=VLOOKUP(A5772,anni!$A$1:$O$32,6,0)),1,0)</f>
        <v>0</v>
      </c>
    </row>
    <row r="5773" spans="1:20" x14ac:dyDescent="0.3">
      <c r="A5773" s="3">
        <v>1997</v>
      </c>
      <c r="B5773" s="3">
        <v>82</v>
      </c>
      <c r="C5773" s="3" t="s">
        <v>47</v>
      </c>
      <c r="D5773" s="3" t="s">
        <v>105</v>
      </c>
      <c r="E5773" s="3" t="s">
        <v>105</v>
      </c>
      <c r="F5773" s="3">
        <v>3056</v>
      </c>
      <c r="G5773" s="3">
        <f t="shared" si="273"/>
        <v>1997</v>
      </c>
      <c r="H5773" s="4">
        <v>5</v>
      </c>
      <c r="I5773" s="3" t="s">
        <v>36</v>
      </c>
      <c r="J5773" s="3">
        <v>7</v>
      </c>
      <c r="K5773" s="3">
        <v>7</v>
      </c>
      <c r="L5773" s="3">
        <v>7</v>
      </c>
      <c r="M5773" s="3">
        <v>7</v>
      </c>
      <c r="N5773" s="3">
        <v>7</v>
      </c>
      <c r="O5773" s="3">
        <v>6</v>
      </c>
      <c r="P5773" s="3">
        <f t="shared" si="272"/>
        <v>41</v>
      </c>
      <c r="Q5773" s="3">
        <f t="array" ref="Q5773">SUM(IF($A$2:$A$6126=$A5773,IF(ISNUMBER($P$2:$P$6126),IF($P$2:$P$6126&gt;$P5773,1,0))))+1</f>
        <v>7</v>
      </c>
      <c r="R5773" s="3">
        <f t="shared" si="271"/>
        <v>1</v>
      </c>
      <c r="S5773" s="3">
        <v>41</v>
      </c>
      <c r="T5773" s="3">
        <f>IF(AND(H5773&lt;5,S5773&gt;=VLOOKUP(A5773,anni!$A$1:$O$32,6,0)),1,0)</f>
        <v>0</v>
      </c>
    </row>
    <row r="5774" spans="1:20" x14ac:dyDescent="0.3">
      <c r="A5774" s="3">
        <v>1997</v>
      </c>
      <c r="B5774" s="3">
        <v>83</v>
      </c>
      <c r="C5774" s="3" t="s">
        <v>34</v>
      </c>
      <c r="D5774" s="3" t="s">
        <v>42</v>
      </c>
      <c r="E5774" s="3" t="s">
        <v>42</v>
      </c>
      <c r="F5774" s="3">
        <v>3200</v>
      </c>
      <c r="G5774" s="3">
        <f t="shared" si="273"/>
        <v>1997</v>
      </c>
      <c r="H5774" s="4">
        <v>4</v>
      </c>
      <c r="I5774" s="3" t="s">
        <v>36</v>
      </c>
      <c r="J5774" s="3">
        <v>0</v>
      </c>
      <c r="K5774" s="3">
        <v>7</v>
      </c>
      <c r="L5774" s="3">
        <v>7</v>
      </c>
      <c r="M5774" s="3">
        <v>4</v>
      </c>
      <c r="N5774" s="3">
        <v>3</v>
      </c>
      <c r="O5774" s="3">
        <v>1</v>
      </c>
      <c r="P5774" s="3">
        <f t="shared" si="272"/>
        <v>26.4</v>
      </c>
      <c r="Q5774" s="3">
        <v>63</v>
      </c>
      <c r="R5774" s="3">
        <f t="shared" si="271"/>
        <v>2</v>
      </c>
      <c r="S5774" s="3">
        <v>22</v>
      </c>
      <c r="T5774" s="3">
        <f>IF(AND(H5774&lt;5,S5774&gt;=VLOOKUP(A5774,anni!$A$1:$O$32,6,0)),1,0)</f>
        <v>0</v>
      </c>
    </row>
    <row r="5775" spans="1:20" x14ac:dyDescent="0.3">
      <c r="A5775" s="3">
        <v>1997</v>
      </c>
      <c r="B5775" s="3">
        <v>84</v>
      </c>
      <c r="C5775" s="3" t="s">
        <v>86</v>
      </c>
      <c r="D5775" s="3" t="s">
        <v>87</v>
      </c>
      <c r="E5775" s="3" t="s">
        <v>87</v>
      </c>
      <c r="F5775" s="3">
        <v>3265</v>
      </c>
      <c r="G5775" s="3">
        <f t="shared" si="273"/>
        <v>1997</v>
      </c>
      <c r="H5775" s="4">
        <v>3</v>
      </c>
      <c r="I5775" s="3" t="s">
        <v>36</v>
      </c>
      <c r="J5775" s="3">
        <v>7</v>
      </c>
      <c r="K5775" s="3">
        <v>7</v>
      </c>
      <c r="L5775" s="3">
        <v>7</v>
      </c>
      <c r="M5775" s="3">
        <v>5</v>
      </c>
      <c r="N5775" s="3">
        <v>7</v>
      </c>
      <c r="O5775" s="3">
        <v>1</v>
      </c>
      <c r="P5775" s="3">
        <f t="shared" si="272"/>
        <v>47.599999999999994</v>
      </c>
      <c r="Q5775" s="3">
        <v>11</v>
      </c>
      <c r="R5775" s="3">
        <f t="shared" si="271"/>
        <v>1</v>
      </c>
      <c r="S5775" s="3">
        <v>34</v>
      </c>
      <c r="T5775" s="3">
        <f>IF(AND(H5775&lt;5,S5775&gt;=VLOOKUP(A5775,anni!$A$1:$O$32,6,0)),1,0)</f>
        <v>0</v>
      </c>
    </row>
    <row r="5776" spans="1:20" x14ac:dyDescent="0.3">
      <c r="A5776" s="3">
        <v>1997</v>
      </c>
      <c r="B5776" s="3">
        <v>85</v>
      </c>
      <c r="C5776" s="3" t="s">
        <v>56</v>
      </c>
      <c r="D5776" s="3" t="s">
        <v>57</v>
      </c>
      <c r="E5776" s="3" t="s">
        <v>57</v>
      </c>
      <c r="F5776" s="3">
        <v>3057</v>
      </c>
      <c r="G5776" s="3">
        <f t="shared" si="273"/>
        <v>1997</v>
      </c>
      <c r="H5776" s="4">
        <v>5</v>
      </c>
      <c r="I5776" s="3" t="s">
        <v>36</v>
      </c>
      <c r="J5776" s="3">
        <v>3</v>
      </c>
      <c r="K5776" s="3">
        <v>0</v>
      </c>
      <c r="L5776" s="3">
        <v>0</v>
      </c>
      <c r="M5776" s="3">
        <v>0</v>
      </c>
      <c r="N5776" s="3">
        <v>0</v>
      </c>
      <c r="O5776" s="3">
        <v>1</v>
      </c>
      <c r="P5776" s="3">
        <f t="shared" si="272"/>
        <v>4</v>
      </c>
      <c r="Q5776" s="3">
        <v>261</v>
      </c>
      <c r="R5776" s="3">
        <f t="shared" si="271"/>
        <v>1</v>
      </c>
      <c r="S5776" s="3">
        <v>4</v>
      </c>
      <c r="T5776" s="3">
        <f>IF(AND(H5776&lt;5,S5776&gt;=VLOOKUP(A5776,anni!$A$1:$O$32,6,0)),1,0)</f>
        <v>0</v>
      </c>
    </row>
    <row r="5777" spans="1:20" x14ac:dyDescent="0.3">
      <c r="A5777" s="3">
        <v>1997</v>
      </c>
      <c r="B5777" s="3">
        <v>86</v>
      </c>
      <c r="C5777" s="3" t="s">
        <v>45</v>
      </c>
      <c r="D5777" s="3" t="s">
        <v>49</v>
      </c>
      <c r="E5777" s="3" t="s">
        <v>49</v>
      </c>
      <c r="F5777" s="3">
        <v>3201</v>
      </c>
      <c r="G5777" s="3">
        <f t="shared" si="273"/>
        <v>1997</v>
      </c>
      <c r="H5777" s="4">
        <v>4</v>
      </c>
      <c r="I5777" s="3" t="s">
        <v>36</v>
      </c>
      <c r="J5777" s="3">
        <v>7</v>
      </c>
      <c r="K5777" s="3">
        <v>7</v>
      </c>
      <c r="L5777" s="3">
        <v>0</v>
      </c>
      <c r="M5777" s="3">
        <v>7</v>
      </c>
      <c r="N5777" s="3">
        <v>0</v>
      </c>
      <c r="O5777" s="3">
        <v>3</v>
      </c>
      <c r="P5777" s="3">
        <f t="shared" si="272"/>
        <v>28.799999999999997</v>
      </c>
      <c r="Q5777" s="3">
        <v>48</v>
      </c>
      <c r="R5777" s="3">
        <f t="shared" si="271"/>
        <v>1</v>
      </c>
      <c r="S5777" s="3">
        <v>24</v>
      </c>
      <c r="T5777" s="3">
        <f>IF(AND(H5777&lt;5,S5777&gt;=VLOOKUP(A5777,anni!$A$1:$O$32,6,0)),1,0)</f>
        <v>0</v>
      </c>
    </row>
    <row r="5778" spans="1:20" x14ac:dyDescent="0.3">
      <c r="A5778" s="3">
        <v>1997</v>
      </c>
      <c r="B5778" s="3">
        <v>87</v>
      </c>
      <c r="C5778" s="3" t="s">
        <v>79</v>
      </c>
      <c r="D5778" s="3" t="s">
        <v>84</v>
      </c>
      <c r="E5778" s="3" t="s">
        <v>84</v>
      </c>
      <c r="F5778" s="3">
        <v>3058</v>
      </c>
      <c r="G5778" s="3">
        <f t="shared" si="273"/>
        <v>1997</v>
      </c>
      <c r="H5778" s="4">
        <v>5</v>
      </c>
      <c r="I5778" s="3" t="s">
        <v>36</v>
      </c>
      <c r="J5778" s="3">
        <v>7</v>
      </c>
      <c r="K5778" s="3">
        <v>7</v>
      </c>
      <c r="L5778" s="3">
        <v>0</v>
      </c>
      <c r="M5778" s="3">
        <v>6</v>
      </c>
      <c r="N5778" s="3">
        <v>0</v>
      </c>
      <c r="O5778" s="3">
        <v>0</v>
      </c>
      <c r="P5778" s="3">
        <f t="shared" si="272"/>
        <v>20</v>
      </c>
      <c r="Q5778" s="3">
        <v>86</v>
      </c>
      <c r="R5778" s="3">
        <f t="shared" si="271"/>
        <v>1</v>
      </c>
      <c r="S5778" s="3">
        <v>20</v>
      </c>
      <c r="T5778" s="3">
        <f>IF(AND(H5778&lt;5,S5778&gt;=VLOOKUP(A5778,anni!$A$1:$O$32,6,0)),1,0)</f>
        <v>0</v>
      </c>
    </row>
    <row r="5779" spans="1:20" x14ac:dyDescent="0.3">
      <c r="A5779" s="3">
        <v>1997</v>
      </c>
      <c r="B5779" s="3">
        <v>88</v>
      </c>
      <c r="C5779" s="3" t="s">
        <v>79</v>
      </c>
      <c r="D5779" s="3" t="s">
        <v>80</v>
      </c>
      <c r="E5779" s="3" t="s">
        <v>80</v>
      </c>
      <c r="F5779" s="3">
        <v>3266</v>
      </c>
      <c r="G5779" s="3">
        <f t="shared" si="273"/>
        <v>1997</v>
      </c>
      <c r="H5779" s="4">
        <v>3</v>
      </c>
      <c r="I5779" s="3" t="s">
        <v>36</v>
      </c>
      <c r="J5779" s="3">
        <v>4</v>
      </c>
      <c r="K5779" s="3">
        <v>7</v>
      </c>
      <c r="L5779" s="3">
        <v>0</v>
      </c>
      <c r="M5779" s="3">
        <v>0</v>
      </c>
      <c r="N5779" s="3">
        <v>2</v>
      </c>
      <c r="O5779" s="3">
        <v>2</v>
      </c>
      <c r="P5779" s="3">
        <f t="shared" si="272"/>
        <v>21</v>
      </c>
      <c r="Q5779" s="3">
        <v>136</v>
      </c>
      <c r="R5779" s="3">
        <f t="shared" si="271"/>
        <v>3</v>
      </c>
      <c r="S5779" s="3">
        <v>15</v>
      </c>
      <c r="T5779" s="3">
        <f>IF(AND(H5779&lt;5,S5779&gt;=VLOOKUP(A5779,anni!$A$1:$O$32,6,0)),1,0)</f>
        <v>0</v>
      </c>
    </row>
    <row r="5780" spans="1:20" x14ac:dyDescent="0.3">
      <c r="A5780" s="3">
        <v>1997</v>
      </c>
      <c r="B5780" s="3">
        <v>89</v>
      </c>
      <c r="C5780" s="3" t="s">
        <v>53</v>
      </c>
      <c r="D5780" s="3" t="s">
        <v>151</v>
      </c>
      <c r="E5780" s="3" t="s">
        <v>151</v>
      </c>
      <c r="F5780" s="3">
        <v>3059</v>
      </c>
      <c r="G5780" s="3">
        <f t="shared" si="273"/>
        <v>1997</v>
      </c>
      <c r="H5780" s="4">
        <v>5</v>
      </c>
      <c r="I5780" s="3" t="s">
        <v>36</v>
      </c>
      <c r="J5780" s="3">
        <v>2</v>
      </c>
      <c r="K5780" s="3">
        <v>0</v>
      </c>
      <c r="L5780" s="3">
        <v>0</v>
      </c>
      <c r="M5780" s="3">
        <v>3</v>
      </c>
      <c r="N5780" s="3">
        <v>0</v>
      </c>
      <c r="O5780" s="3">
        <v>1</v>
      </c>
      <c r="P5780" s="3">
        <f t="shared" si="272"/>
        <v>6</v>
      </c>
      <c r="Q5780" s="3">
        <v>242</v>
      </c>
      <c r="R5780" s="3">
        <f t="shared" si="271"/>
        <v>1</v>
      </c>
      <c r="S5780" s="3">
        <v>6</v>
      </c>
      <c r="T5780" s="3">
        <f>IF(AND(H5780&lt;5,S5780&gt;=VLOOKUP(A5780,anni!$A$1:$O$32,6,0)),1,0)</f>
        <v>0</v>
      </c>
    </row>
    <row r="5781" spans="1:20" x14ac:dyDescent="0.3">
      <c r="A5781" s="3">
        <v>1997</v>
      </c>
      <c r="B5781" s="3">
        <v>90</v>
      </c>
      <c r="C5781" s="3" t="s">
        <v>34</v>
      </c>
      <c r="D5781" s="3" t="s">
        <v>41</v>
      </c>
      <c r="E5781" s="3" t="s">
        <v>41</v>
      </c>
      <c r="F5781" s="3">
        <v>3060</v>
      </c>
      <c r="G5781" s="3">
        <f t="shared" si="273"/>
        <v>1997</v>
      </c>
      <c r="H5781" s="4">
        <v>5</v>
      </c>
      <c r="I5781" s="3" t="s">
        <v>36</v>
      </c>
      <c r="J5781" s="3">
        <v>4</v>
      </c>
      <c r="K5781" s="3">
        <v>1</v>
      </c>
      <c r="L5781" s="3">
        <v>7</v>
      </c>
      <c r="M5781" s="3">
        <v>4</v>
      </c>
      <c r="N5781" s="3">
        <v>0</v>
      </c>
      <c r="O5781" s="3">
        <v>0</v>
      </c>
      <c r="P5781" s="3">
        <f t="shared" si="272"/>
        <v>16</v>
      </c>
      <c r="Q5781" s="3">
        <v>122</v>
      </c>
      <c r="R5781" s="3">
        <f t="shared" si="271"/>
        <v>1</v>
      </c>
      <c r="S5781" s="3">
        <v>16</v>
      </c>
      <c r="T5781" s="3">
        <f>IF(AND(H5781&lt;5,S5781&gt;=VLOOKUP(A5781,anni!$A$1:$O$32,6,0)),1,0)</f>
        <v>0</v>
      </c>
    </row>
    <row r="5782" spans="1:20" x14ac:dyDescent="0.3">
      <c r="A5782" s="3">
        <v>1997</v>
      </c>
      <c r="B5782" s="3">
        <v>99</v>
      </c>
      <c r="C5782" s="3" t="s">
        <v>47</v>
      </c>
      <c r="D5782" s="3" t="s">
        <v>108</v>
      </c>
      <c r="E5782" s="3" t="s">
        <v>108</v>
      </c>
      <c r="F5782" s="3">
        <v>3061</v>
      </c>
      <c r="G5782" s="3">
        <f t="shared" si="273"/>
        <v>1997</v>
      </c>
      <c r="H5782" s="4">
        <v>5</v>
      </c>
      <c r="I5782" s="3" t="s">
        <v>36</v>
      </c>
      <c r="J5782" s="3">
        <v>7</v>
      </c>
      <c r="K5782" s="3">
        <v>0</v>
      </c>
      <c r="L5782" s="3">
        <v>0</v>
      </c>
      <c r="M5782" s="3">
        <v>0</v>
      </c>
      <c r="N5782" s="3">
        <v>0</v>
      </c>
      <c r="O5782" s="3">
        <v>3</v>
      </c>
      <c r="P5782" s="3">
        <f t="shared" si="272"/>
        <v>10</v>
      </c>
      <c r="Q5782" s="3">
        <v>189</v>
      </c>
      <c r="R5782" s="3">
        <f t="shared" si="271"/>
        <v>1</v>
      </c>
      <c r="S5782" s="3">
        <v>10</v>
      </c>
      <c r="T5782" s="3">
        <f>IF(AND(H5782&lt;5,S5782&gt;=VLOOKUP(A5782,anni!$A$1:$O$32,6,0)),1,0)</f>
        <v>0</v>
      </c>
    </row>
    <row r="5783" spans="1:20" x14ac:dyDescent="0.3">
      <c r="A5783" s="3">
        <v>1997</v>
      </c>
      <c r="B5783" s="3">
        <v>91</v>
      </c>
      <c r="C5783" s="3" t="s">
        <v>56</v>
      </c>
      <c r="D5783" s="3" t="s">
        <v>99</v>
      </c>
      <c r="E5783" s="3" t="s">
        <v>99</v>
      </c>
      <c r="F5783" s="3">
        <v>3202</v>
      </c>
      <c r="G5783" s="3">
        <f t="shared" si="273"/>
        <v>1997</v>
      </c>
      <c r="H5783" s="4">
        <v>4</v>
      </c>
      <c r="I5783" s="3" t="s">
        <v>36</v>
      </c>
      <c r="J5783" s="3">
        <v>4</v>
      </c>
      <c r="K5783" s="3">
        <v>7</v>
      </c>
      <c r="L5783" s="3">
        <v>4</v>
      </c>
      <c r="M5783" s="3">
        <v>6</v>
      </c>
      <c r="N5783" s="3">
        <v>2</v>
      </c>
      <c r="O5783" s="3">
        <v>1</v>
      </c>
      <c r="P5783" s="3">
        <f t="shared" si="272"/>
        <v>28.799999999999997</v>
      </c>
      <c r="Q5783" s="3">
        <v>48</v>
      </c>
      <c r="R5783" s="3">
        <f t="shared" si="271"/>
        <v>2</v>
      </c>
      <c r="S5783" s="3">
        <v>24</v>
      </c>
      <c r="T5783" s="3">
        <f>IF(AND(H5783&lt;5,S5783&gt;=VLOOKUP(A5783,anni!$A$1:$O$32,6,0)),1,0)</f>
        <v>0</v>
      </c>
    </row>
    <row r="5784" spans="1:20" x14ac:dyDescent="0.3">
      <c r="A5784" s="3">
        <v>1997</v>
      </c>
      <c r="B5784" s="3">
        <v>92</v>
      </c>
      <c r="C5784" s="3" t="s">
        <v>32</v>
      </c>
      <c r="D5784" s="3" t="s">
        <v>33</v>
      </c>
      <c r="E5784" s="3" t="s">
        <v>33</v>
      </c>
      <c r="F5784" s="3">
        <v>3203</v>
      </c>
      <c r="G5784" s="3">
        <f t="shared" si="273"/>
        <v>1997</v>
      </c>
      <c r="H5784" s="4">
        <v>4</v>
      </c>
      <c r="I5784" s="3" t="s">
        <v>36</v>
      </c>
      <c r="J5784" s="3">
        <v>6</v>
      </c>
      <c r="K5784" s="3">
        <v>0</v>
      </c>
      <c r="L5784" s="3">
        <v>0</v>
      </c>
      <c r="M5784" s="3">
        <v>0</v>
      </c>
      <c r="N5784" s="3">
        <v>0</v>
      </c>
      <c r="O5784" s="3">
        <v>1</v>
      </c>
      <c r="P5784" s="3">
        <f t="shared" si="272"/>
        <v>8.4</v>
      </c>
      <c r="Q5784" s="3">
        <v>232</v>
      </c>
      <c r="R5784" s="3">
        <f t="shared" si="271"/>
        <v>2</v>
      </c>
      <c r="S5784" s="3">
        <v>7</v>
      </c>
      <c r="T5784" s="3">
        <f>IF(AND(H5784&lt;5,S5784&gt;=VLOOKUP(A5784,anni!$A$1:$O$32,6,0)),1,0)</f>
        <v>0</v>
      </c>
    </row>
    <row r="5785" spans="1:20" x14ac:dyDescent="0.3">
      <c r="A5785" s="3">
        <v>1997</v>
      </c>
      <c r="B5785" s="3">
        <v>93</v>
      </c>
      <c r="C5785" s="3" t="s">
        <v>56</v>
      </c>
      <c r="D5785" s="3" t="s">
        <v>126</v>
      </c>
      <c r="E5785" s="3" t="s">
        <v>126</v>
      </c>
      <c r="F5785" s="3">
        <v>3062</v>
      </c>
      <c r="G5785" s="3">
        <f t="shared" si="273"/>
        <v>1997</v>
      </c>
      <c r="H5785" s="4">
        <v>5</v>
      </c>
      <c r="I5785" s="3" t="s">
        <v>36</v>
      </c>
      <c r="J5785" s="3">
        <v>7</v>
      </c>
      <c r="K5785" s="3">
        <v>5</v>
      </c>
      <c r="L5785" s="3">
        <v>0</v>
      </c>
      <c r="M5785" s="3">
        <v>7</v>
      </c>
      <c r="N5785" s="3">
        <v>0</v>
      </c>
      <c r="O5785" s="3">
        <v>0</v>
      </c>
      <c r="P5785" s="3">
        <f t="shared" si="272"/>
        <v>19</v>
      </c>
      <c r="Q5785" s="3">
        <v>95</v>
      </c>
      <c r="R5785" s="3">
        <f t="shared" si="271"/>
        <v>1</v>
      </c>
      <c r="S5785" s="3">
        <v>19</v>
      </c>
      <c r="T5785" s="3">
        <f>IF(AND(H5785&lt;5,S5785&gt;=VLOOKUP(A5785,anni!$A$1:$O$32,6,0)),1,0)</f>
        <v>0</v>
      </c>
    </row>
    <row r="5786" spans="1:20" x14ac:dyDescent="0.3">
      <c r="A5786" s="3">
        <v>1997</v>
      </c>
      <c r="B5786" s="3">
        <v>94</v>
      </c>
      <c r="C5786" s="3" t="s">
        <v>53</v>
      </c>
      <c r="D5786" s="3" t="s">
        <v>113</v>
      </c>
      <c r="E5786" s="3" t="s">
        <v>113</v>
      </c>
      <c r="F5786" s="3">
        <v>3063</v>
      </c>
      <c r="G5786" s="3">
        <f t="shared" si="273"/>
        <v>1997</v>
      </c>
      <c r="H5786" s="4">
        <v>5</v>
      </c>
      <c r="I5786" s="3" t="s">
        <v>36</v>
      </c>
      <c r="J5786" s="3">
        <v>0</v>
      </c>
      <c r="K5786" s="3">
        <v>0</v>
      </c>
      <c r="L5786" s="3">
        <v>0</v>
      </c>
      <c r="M5786" s="3">
        <v>3</v>
      </c>
      <c r="N5786" s="3">
        <v>0</v>
      </c>
      <c r="O5786" s="3">
        <v>1</v>
      </c>
      <c r="P5786" s="3">
        <f t="shared" si="272"/>
        <v>4</v>
      </c>
      <c r="Q5786" s="3">
        <v>261</v>
      </c>
      <c r="R5786" s="3">
        <f t="shared" si="271"/>
        <v>1</v>
      </c>
      <c r="S5786" s="3">
        <v>4</v>
      </c>
      <c r="T5786" s="3">
        <f>IF(AND(H5786&lt;5,S5786&gt;=VLOOKUP(A5786,anni!$A$1:$O$32,6,0)),1,0)</f>
        <v>0</v>
      </c>
    </row>
    <row r="5787" spans="1:20" x14ac:dyDescent="0.3">
      <c r="A5787" s="3">
        <v>1997</v>
      </c>
      <c r="B5787" s="3">
        <v>95</v>
      </c>
      <c r="C5787" s="3" t="s">
        <v>47</v>
      </c>
      <c r="D5787" s="3" t="s">
        <v>100</v>
      </c>
      <c r="E5787" s="3" t="s">
        <v>100</v>
      </c>
      <c r="F5787" s="3">
        <v>3064</v>
      </c>
      <c r="G5787" s="3">
        <f t="shared" si="273"/>
        <v>1997</v>
      </c>
      <c r="H5787" s="4">
        <v>5</v>
      </c>
      <c r="I5787" s="3" t="s">
        <v>36</v>
      </c>
      <c r="J5787" s="3">
        <v>4</v>
      </c>
      <c r="K5787" s="3">
        <v>7</v>
      </c>
      <c r="L5787" s="3">
        <v>6</v>
      </c>
      <c r="M5787" s="3">
        <v>4</v>
      </c>
      <c r="N5787" s="3">
        <v>4</v>
      </c>
      <c r="O5787" s="3">
        <v>0</v>
      </c>
      <c r="P5787" s="3">
        <f t="shared" si="272"/>
        <v>25</v>
      </c>
      <c r="Q5787" s="3">
        <v>42</v>
      </c>
      <c r="R5787" s="3">
        <f t="shared" si="271"/>
        <v>1</v>
      </c>
      <c r="S5787" s="3">
        <v>25</v>
      </c>
      <c r="T5787" s="3">
        <f>IF(AND(H5787&lt;5,S5787&gt;=VLOOKUP(A5787,anni!$A$1:$O$32,6,0)),1,0)</f>
        <v>0</v>
      </c>
    </row>
    <row r="5788" spans="1:20" x14ac:dyDescent="0.3">
      <c r="A5788" s="3">
        <v>1997</v>
      </c>
      <c r="B5788" s="3">
        <v>96</v>
      </c>
      <c r="C5788" s="3" t="s">
        <v>69</v>
      </c>
      <c r="D5788" s="3" t="s">
        <v>78</v>
      </c>
      <c r="E5788" s="3" t="s">
        <v>78</v>
      </c>
      <c r="F5788" s="3">
        <v>3204</v>
      </c>
      <c r="G5788" s="3">
        <f t="shared" si="273"/>
        <v>1997</v>
      </c>
      <c r="H5788" s="4">
        <v>4</v>
      </c>
      <c r="I5788" s="3" t="s">
        <v>36</v>
      </c>
      <c r="J5788" s="3">
        <v>4</v>
      </c>
      <c r="K5788" s="3">
        <v>7</v>
      </c>
      <c r="L5788" s="3">
        <v>0</v>
      </c>
      <c r="M5788" s="3">
        <v>3</v>
      </c>
      <c r="N5788" s="3">
        <v>0</v>
      </c>
      <c r="O5788" s="3">
        <v>1</v>
      </c>
      <c r="P5788" s="3">
        <f t="shared" si="272"/>
        <v>18</v>
      </c>
      <c r="Q5788" s="3">
        <v>136</v>
      </c>
      <c r="R5788" s="3">
        <f t="shared" si="271"/>
        <v>2</v>
      </c>
      <c r="S5788" s="3">
        <v>15</v>
      </c>
      <c r="T5788" s="3">
        <f>IF(AND(H5788&lt;5,S5788&gt;=VLOOKUP(A5788,anni!$A$1:$O$32,6,0)),1,0)</f>
        <v>0</v>
      </c>
    </row>
    <row r="5789" spans="1:20" x14ac:dyDescent="0.3">
      <c r="A5789" s="3">
        <v>1997</v>
      </c>
      <c r="B5789" s="3">
        <v>97</v>
      </c>
      <c r="C5789" s="3" t="s">
        <v>50</v>
      </c>
      <c r="D5789" s="3" t="s">
        <v>138</v>
      </c>
      <c r="E5789" s="3" t="s">
        <v>138</v>
      </c>
      <c r="F5789" s="3">
        <v>3205</v>
      </c>
      <c r="G5789" s="3">
        <f t="shared" si="273"/>
        <v>1997</v>
      </c>
      <c r="H5789" s="4">
        <v>4</v>
      </c>
      <c r="I5789" s="3" t="s">
        <v>36</v>
      </c>
      <c r="J5789" s="3">
        <v>7</v>
      </c>
      <c r="K5789" s="3">
        <v>7</v>
      </c>
      <c r="L5789" s="3">
        <v>7</v>
      </c>
      <c r="M5789" s="3">
        <v>1</v>
      </c>
      <c r="N5789" s="3">
        <v>2</v>
      </c>
      <c r="O5789" s="3">
        <v>0</v>
      </c>
      <c r="P5789" s="3">
        <f t="shared" si="272"/>
        <v>28.799999999999997</v>
      </c>
      <c r="Q5789" s="3">
        <v>48</v>
      </c>
      <c r="R5789" s="3">
        <f t="shared" si="271"/>
        <v>1</v>
      </c>
      <c r="S5789" s="3">
        <v>24</v>
      </c>
      <c r="T5789" s="3">
        <f>IF(AND(H5789&lt;5,S5789&gt;=VLOOKUP(A5789,anni!$A$1:$O$32,6,0)),1,0)</f>
        <v>0</v>
      </c>
    </row>
    <row r="5790" spans="1:20" x14ac:dyDescent="0.3">
      <c r="A5790" s="3">
        <v>1997</v>
      </c>
      <c r="B5790" s="3">
        <v>98</v>
      </c>
      <c r="C5790" s="3" t="s">
        <v>45</v>
      </c>
      <c r="D5790" s="3" t="s">
        <v>136</v>
      </c>
      <c r="E5790" s="3" t="s">
        <v>136</v>
      </c>
      <c r="F5790" s="3">
        <v>3065</v>
      </c>
      <c r="G5790" s="3">
        <f t="shared" si="273"/>
        <v>1997</v>
      </c>
      <c r="H5790" s="4">
        <v>5</v>
      </c>
      <c r="I5790" s="3" t="s">
        <v>36</v>
      </c>
      <c r="J5790" s="3">
        <v>7</v>
      </c>
      <c r="K5790" s="3">
        <v>2</v>
      </c>
      <c r="L5790" s="3">
        <v>0</v>
      </c>
      <c r="M5790" s="3">
        <v>0</v>
      </c>
      <c r="N5790" s="3">
        <v>0</v>
      </c>
      <c r="O5790" s="3">
        <v>0</v>
      </c>
      <c r="P5790" s="3">
        <f t="shared" si="272"/>
        <v>9</v>
      </c>
      <c r="Q5790" s="3">
        <v>200</v>
      </c>
      <c r="R5790" s="3">
        <f t="shared" si="271"/>
        <v>1</v>
      </c>
      <c r="S5790" s="3">
        <v>9</v>
      </c>
      <c r="T5790" s="3">
        <f>IF(AND(H5790&lt;5,S5790&gt;=VLOOKUP(A5790,anni!$A$1:$O$32,6,0)),1,0)</f>
        <v>0</v>
      </c>
    </row>
    <row r="5791" spans="1:20" x14ac:dyDescent="0.3">
      <c r="A5791" s="3">
        <v>1997</v>
      </c>
      <c r="B5791" s="3">
        <v>101</v>
      </c>
      <c r="C5791" s="3" t="s">
        <v>69</v>
      </c>
      <c r="D5791" s="3" t="s">
        <v>72</v>
      </c>
      <c r="E5791" s="3" t="s">
        <v>72</v>
      </c>
      <c r="F5791" s="3">
        <v>3066</v>
      </c>
      <c r="G5791" s="3">
        <f t="shared" si="273"/>
        <v>1997</v>
      </c>
      <c r="H5791" s="4">
        <v>5</v>
      </c>
      <c r="I5791" s="3" t="s">
        <v>36</v>
      </c>
      <c r="J5791" s="3">
        <v>5</v>
      </c>
      <c r="K5791" s="3">
        <v>0</v>
      </c>
      <c r="L5791" s="3">
        <v>0</v>
      </c>
      <c r="M5791" s="3">
        <v>7</v>
      </c>
      <c r="N5791" s="3">
        <v>2</v>
      </c>
      <c r="O5791" s="3">
        <v>2</v>
      </c>
      <c r="P5791" s="3">
        <f t="shared" si="272"/>
        <v>16</v>
      </c>
      <c r="Q5791" s="3">
        <v>122</v>
      </c>
      <c r="R5791" s="3">
        <f t="shared" si="271"/>
        <v>1</v>
      </c>
      <c r="S5791" s="3">
        <v>16</v>
      </c>
      <c r="T5791" s="3">
        <f>IF(AND(H5791&lt;5,S5791&gt;=VLOOKUP(A5791,anni!$A$1:$O$32,6,0)),1,0)</f>
        <v>0</v>
      </c>
    </row>
    <row r="5792" spans="1:20" x14ac:dyDescent="0.3">
      <c r="A5792" s="3">
        <v>1997</v>
      </c>
      <c r="B5792" s="3">
        <v>100</v>
      </c>
      <c r="C5792" s="3" t="s">
        <v>86</v>
      </c>
      <c r="D5792" s="3" t="s">
        <v>150</v>
      </c>
      <c r="E5792" s="3" t="s">
        <v>150</v>
      </c>
      <c r="F5792" s="3">
        <v>3067</v>
      </c>
      <c r="G5792" s="3">
        <f t="shared" si="273"/>
        <v>1997</v>
      </c>
      <c r="H5792" s="4">
        <v>5</v>
      </c>
      <c r="I5792" s="3" t="s">
        <v>36</v>
      </c>
      <c r="J5792" s="3">
        <v>4</v>
      </c>
      <c r="K5792" s="3">
        <v>0</v>
      </c>
      <c r="L5792" s="3">
        <v>0</v>
      </c>
      <c r="M5792" s="3">
        <v>0</v>
      </c>
      <c r="N5792" s="3">
        <v>1</v>
      </c>
      <c r="O5792" s="3">
        <v>1</v>
      </c>
      <c r="P5792" s="3">
        <f t="shared" si="272"/>
        <v>6</v>
      </c>
      <c r="Q5792" s="3">
        <v>242</v>
      </c>
      <c r="R5792" s="3">
        <f t="shared" si="271"/>
        <v>1</v>
      </c>
      <c r="S5792" s="3">
        <v>6</v>
      </c>
      <c r="T5792" s="3">
        <f>IF(AND(H5792&lt;5,S5792&gt;=VLOOKUP(A5792,anni!$A$1:$O$32,6,0)),1,0)</f>
        <v>0</v>
      </c>
    </row>
    <row r="5793" spans="1:20" x14ac:dyDescent="0.3">
      <c r="A5793" s="3">
        <v>1997</v>
      </c>
      <c r="B5793" s="3">
        <v>102</v>
      </c>
      <c r="C5793" s="3" t="s">
        <v>53</v>
      </c>
      <c r="D5793" s="3" t="s">
        <v>98</v>
      </c>
      <c r="E5793" s="3" t="s">
        <v>98</v>
      </c>
      <c r="F5793" s="3">
        <v>3068</v>
      </c>
      <c r="G5793" s="3">
        <f t="shared" si="273"/>
        <v>1997</v>
      </c>
      <c r="H5793" s="4">
        <v>5</v>
      </c>
      <c r="I5793" s="3" t="s">
        <v>36</v>
      </c>
      <c r="J5793" s="3">
        <v>7</v>
      </c>
      <c r="K5793" s="3">
        <v>0</v>
      </c>
      <c r="L5793" s="3">
        <v>0</v>
      </c>
      <c r="M5793" s="3">
        <v>0</v>
      </c>
      <c r="N5793" s="3">
        <v>0</v>
      </c>
      <c r="O5793" s="3">
        <v>1</v>
      </c>
      <c r="P5793" s="3">
        <f t="shared" si="272"/>
        <v>8</v>
      </c>
      <c r="Q5793" s="3">
        <v>211</v>
      </c>
      <c r="R5793" s="3">
        <f t="shared" ref="R5793:R5856" si="274">COUNTIF($F$609:$F$5991,F5793)</f>
        <v>1</v>
      </c>
      <c r="S5793" s="3">
        <v>8</v>
      </c>
      <c r="T5793" s="3">
        <f>IF(AND(H5793&lt;5,S5793&gt;=VLOOKUP(A5793,anni!$A$1:$O$32,6,0)),1,0)</f>
        <v>0</v>
      </c>
    </row>
    <row r="5794" spans="1:20" x14ac:dyDescent="0.3">
      <c r="A5794" s="3">
        <v>1997</v>
      </c>
      <c r="B5794" s="3">
        <v>103</v>
      </c>
      <c r="C5794" s="3" t="s">
        <v>53</v>
      </c>
      <c r="D5794" s="3" t="s">
        <v>113</v>
      </c>
      <c r="E5794" s="3" t="s">
        <v>113</v>
      </c>
      <c r="F5794" s="3">
        <v>3267</v>
      </c>
      <c r="G5794" s="3">
        <f t="shared" si="273"/>
        <v>1997</v>
      </c>
      <c r="H5794" s="4">
        <v>3</v>
      </c>
      <c r="I5794" s="3" t="s">
        <v>36</v>
      </c>
      <c r="J5794" s="3">
        <v>7</v>
      </c>
      <c r="K5794" s="3">
        <v>0</v>
      </c>
      <c r="L5794" s="3">
        <v>6</v>
      </c>
      <c r="M5794" s="3">
        <v>0</v>
      </c>
      <c r="N5794" s="3">
        <v>0</v>
      </c>
      <c r="O5794" s="3">
        <v>1</v>
      </c>
      <c r="P5794" s="3">
        <f t="shared" si="272"/>
        <v>19.599999999999998</v>
      </c>
      <c r="Q5794" s="3">
        <v>151</v>
      </c>
      <c r="R5794" s="3">
        <f t="shared" si="274"/>
        <v>2</v>
      </c>
      <c r="S5794" s="3">
        <v>14</v>
      </c>
      <c r="T5794" s="3">
        <f>IF(AND(H5794&lt;5,S5794&gt;=VLOOKUP(A5794,anni!$A$1:$O$32,6,0)),1,0)</f>
        <v>0</v>
      </c>
    </row>
    <row r="5795" spans="1:20" x14ac:dyDescent="0.3">
      <c r="A5795" s="3">
        <v>1997</v>
      </c>
      <c r="B5795" s="3">
        <v>104</v>
      </c>
      <c r="C5795" s="3" t="s">
        <v>39</v>
      </c>
      <c r="D5795" s="3" t="s">
        <v>148</v>
      </c>
      <c r="E5795" s="3" t="s">
        <v>148</v>
      </c>
      <c r="F5795" s="3">
        <v>3069</v>
      </c>
      <c r="G5795" s="3">
        <f t="shared" si="273"/>
        <v>1997</v>
      </c>
      <c r="H5795" s="4">
        <v>5</v>
      </c>
      <c r="I5795" s="3" t="s">
        <v>36</v>
      </c>
      <c r="J5795" s="3">
        <v>7</v>
      </c>
      <c r="K5795" s="3">
        <v>0</v>
      </c>
      <c r="L5795" s="3">
        <v>0</v>
      </c>
      <c r="M5795" s="3">
        <v>0</v>
      </c>
      <c r="N5795" s="3">
        <v>0</v>
      </c>
      <c r="O5795" s="3">
        <v>0</v>
      </c>
      <c r="P5795" s="3">
        <f t="shared" ref="P5795:P5858" si="275">IF(T5795=0,IF(S5795=-1,-1,S5795*HLOOKUP(H5795,$U$1:$Y$2,2,0)),0)</f>
        <v>7</v>
      </c>
      <c r="Q5795" s="3">
        <v>232</v>
      </c>
      <c r="R5795" s="3">
        <f t="shared" si="274"/>
        <v>1</v>
      </c>
      <c r="S5795" s="3">
        <v>7</v>
      </c>
      <c r="T5795" s="3">
        <f>IF(AND(H5795&lt;5,S5795&gt;=VLOOKUP(A5795,anni!$A$1:$O$32,6,0)),1,0)</f>
        <v>0</v>
      </c>
    </row>
    <row r="5796" spans="1:20" x14ac:dyDescent="0.3">
      <c r="A5796" s="3">
        <v>1997</v>
      </c>
      <c r="B5796" s="3">
        <v>105</v>
      </c>
      <c r="C5796" s="3" t="s">
        <v>29</v>
      </c>
      <c r="D5796" s="3" t="s">
        <v>75</v>
      </c>
      <c r="E5796" s="3" t="s">
        <v>75</v>
      </c>
      <c r="F5796" s="3">
        <v>3206</v>
      </c>
      <c r="G5796" s="3">
        <f t="shared" si="273"/>
        <v>1997</v>
      </c>
      <c r="H5796" s="4">
        <v>4</v>
      </c>
      <c r="I5796" s="3" t="s">
        <v>36</v>
      </c>
      <c r="J5796" s="3">
        <v>7</v>
      </c>
      <c r="K5796" s="3">
        <v>0</v>
      </c>
      <c r="L5796" s="3">
        <v>0</v>
      </c>
      <c r="M5796" s="3">
        <v>3</v>
      </c>
      <c r="N5796" s="3">
        <v>0</v>
      </c>
      <c r="O5796" s="3">
        <v>1</v>
      </c>
      <c r="P5796" s="3">
        <f t="shared" si="275"/>
        <v>13.2</v>
      </c>
      <c r="Q5796" s="3">
        <v>180</v>
      </c>
      <c r="R5796" s="3">
        <f t="shared" si="274"/>
        <v>1</v>
      </c>
      <c r="S5796" s="3">
        <v>11</v>
      </c>
      <c r="T5796" s="3">
        <f>IF(AND(H5796&lt;5,S5796&gt;=VLOOKUP(A5796,anni!$A$1:$O$32,6,0)),1,0)</f>
        <v>0</v>
      </c>
    </row>
    <row r="5797" spans="1:20" x14ac:dyDescent="0.3">
      <c r="A5797" s="3">
        <v>1997</v>
      </c>
      <c r="B5797" s="3">
        <v>106</v>
      </c>
      <c r="C5797" s="3" t="s">
        <v>53</v>
      </c>
      <c r="D5797" s="3" t="s">
        <v>98</v>
      </c>
      <c r="E5797" s="3" t="s">
        <v>98</v>
      </c>
      <c r="F5797" s="3">
        <v>3070</v>
      </c>
      <c r="G5797" s="3">
        <f t="shared" si="273"/>
        <v>1997</v>
      </c>
      <c r="H5797" s="4">
        <v>5</v>
      </c>
      <c r="I5797" s="3" t="s">
        <v>36</v>
      </c>
      <c r="J5797" s="3">
        <v>7</v>
      </c>
      <c r="K5797" s="3">
        <v>7</v>
      </c>
      <c r="L5797" s="3">
        <v>0</v>
      </c>
      <c r="M5797" s="3">
        <v>3</v>
      </c>
      <c r="N5797" s="3">
        <v>0</v>
      </c>
      <c r="O5797" s="3">
        <v>1</v>
      </c>
      <c r="P5797" s="3">
        <f t="shared" si="275"/>
        <v>18</v>
      </c>
      <c r="Q5797" s="3">
        <v>101</v>
      </c>
      <c r="R5797" s="3">
        <f t="shared" si="274"/>
        <v>1</v>
      </c>
      <c r="S5797" s="3">
        <v>18</v>
      </c>
      <c r="T5797" s="3">
        <f>IF(AND(H5797&lt;5,S5797&gt;=VLOOKUP(A5797,anni!$A$1:$O$32,6,0)),1,0)</f>
        <v>0</v>
      </c>
    </row>
    <row r="5798" spans="1:20" x14ac:dyDescent="0.3">
      <c r="A5798" s="3">
        <v>1997</v>
      </c>
      <c r="B5798" s="3">
        <v>107</v>
      </c>
      <c r="C5798" s="3" t="s">
        <v>39</v>
      </c>
      <c r="D5798" s="3" t="s">
        <v>146</v>
      </c>
      <c r="E5798" s="3" t="s">
        <v>146</v>
      </c>
      <c r="F5798" s="3">
        <v>3071</v>
      </c>
      <c r="G5798" s="3">
        <f t="shared" si="273"/>
        <v>1997</v>
      </c>
      <c r="H5798" s="4">
        <v>5</v>
      </c>
      <c r="I5798" s="3" t="s">
        <v>36</v>
      </c>
      <c r="J5798" s="3">
        <v>6</v>
      </c>
      <c r="K5798" s="3">
        <v>0</v>
      </c>
      <c r="L5798" s="3">
        <v>0</v>
      </c>
      <c r="M5798" s="3">
        <v>0</v>
      </c>
      <c r="N5798" s="3">
        <v>0</v>
      </c>
      <c r="O5798" s="3">
        <v>0</v>
      </c>
      <c r="P5798" s="3">
        <f t="shared" si="275"/>
        <v>6</v>
      </c>
      <c r="Q5798" s="3">
        <v>242</v>
      </c>
      <c r="R5798" s="3">
        <f t="shared" si="274"/>
        <v>1</v>
      </c>
      <c r="S5798" s="3">
        <v>6</v>
      </c>
      <c r="T5798" s="3">
        <f>IF(AND(H5798&lt;5,S5798&gt;=VLOOKUP(A5798,anni!$A$1:$O$32,6,0)),1,0)</f>
        <v>0</v>
      </c>
    </row>
    <row r="5799" spans="1:20" x14ac:dyDescent="0.3">
      <c r="A5799" s="3">
        <v>1997</v>
      </c>
      <c r="B5799" s="3">
        <v>108</v>
      </c>
      <c r="C5799" s="3" t="s">
        <v>39</v>
      </c>
      <c r="D5799" s="3" t="s">
        <v>40</v>
      </c>
      <c r="E5799" s="3" t="s">
        <v>40</v>
      </c>
      <c r="F5799" s="3">
        <v>3072</v>
      </c>
      <c r="G5799" s="3">
        <f t="shared" si="273"/>
        <v>1997</v>
      </c>
      <c r="H5799" s="4">
        <v>5</v>
      </c>
      <c r="I5799" s="3" t="s">
        <v>36</v>
      </c>
      <c r="J5799" s="3">
        <v>7</v>
      </c>
      <c r="K5799" s="3">
        <v>0</v>
      </c>
      <c r="L5799" s="3">
        <v>0</v>
      </c>
      <c r="M5799" s="3">
        <v>2</v>
      </c>
      <c r="N5799" s="3">
        <v>0</v>
      </c>
      <c r="O5799" s="3">
        <v>1</v>
      </c>
      <c r="P5799" s="3">
        <f t="shared" si="275"/>
        <v>10</v>
      </c>
      <c r="Q5799" s="3">
        <v>189</v>
      </c>
      <c r="R5799" s="3">
        <f t="shared" si="274"/>
        <v>1</v>
      </c>
      <c r="S5799" s="3">
        <v>10</v>
      </c>
      <c r="T5799" s="3">
        <f>IF(AND(H5799&lt;5,S5799&gt;=VLOOKUP(A5799,anni!$A$1:$O$32,6,0)),1,0)</f>
        <v>0</v>
      </c>
    </row>
    <row r="5800" spans="1:20" x14ac:dyDescent="0.3">
      <c r="A5800" s="3">
        <v>1997</v>
      </c>
      <c r="B5800" s="3">
        <v>109</v>
      </c>
      <c r="C5800" s="3" t="s">
        <v>69</v>
      </c>
      <c r="D5800" s="3" t="s">
        <v>90</v>
      </c>
      <c r="E5800" s="3" t="s">
        <v>90</v>
      </c>
      <c r="F5800" s="3">
        <v>3073</v>
      </c>
      <c r="G5800" s="3">
        <f t="shared" si="273"/>
        <v>1997</v>
      </c>
      <c r="H5800" s="4">
        <v>5</v>
      </c>
      <c r="I5800" s="3" t="s">
        <v>36</v>
      </c>
      <c r="J5800" s="3">
        <v>2</v>
      </c>
      <c r="K5800" s="3">
        <v>7</v>
      </c>
      <c r="L5800" s="3">
        <v>0</v>
      </c>
      <c r="M5800" s="3">
        <v>3</v>
      </c>
      <c r="N5800" s="3">
        <v>0</v>
      </c>
      <c r="O5800" s="3">
        <v>1</v>
      </c>
      <c r="P5800" s="3">
        <f t="shared" si="275"/>
        <v>13</v>
      </c>
      <c r="Q5800" s="3">
        <v>161</v>
      </c>
      <c r="R5800" s="3">
        <f t="shared" si="274"/>
        <v>1</v>
      </c>
      <c r="S5800" s="3">
        <v>13</v>
      </c>
      <c r="T5800" s="3">
        <f>IF(AND(H5800&lt;5,S5800&gt;=VLOOKUP(A5800,anni!$A$1:$O$32,6,0)),1,0)</f>
        <v>0</v>
      </c>
    </row>
    <row r="5801" spans="1:20" x14ac:dyDescent="0.3">
      <c r="A5801" s="3">
        <v>1997</v>
      </c>
      <c r="B5801" s="3">
        <v>110</v>
      </c>
      <c r="C5801" s="3" t="s">
        <v>59</v>
      </c>
      <c r="D5801" s="3" t="s">
        <v>128</v>
      </c>
      <c r="E5801" s="3" t="s">
        <v>128</v>
      </c>
      <c r="F5801" s="3">
        <v>3074</v>
      </c>
      <c r="G5801" s="3">
        <f t="shared" si="273"/>
        <v>1997</v>
      </c>
      <c r="H5801" s="4">
        <v>5</v>
      </c>
      <c r="I5801" s="3" t="s">
        <v>36</v>
      </c>
      <c r="J5801" s="3">
        <v>7</v>
      </c>
      <c r="K5801" s="3">
        <v>7</v>
      </c>
      <c r="L5801" s="3">
        <v>0</v>
      </c>
      <c r="M5801" s="3">
        <v>6</v>
      </c>
      <c r="N5801" s="3">
        <v>0</v>
      </c>
      <c r="O5801" s="3">
        <v>1</v>
      </c>
      <c r="P5801" s="3">
        <f t="shared" si="275"/>
        <v>21</v>
      </c>
      <c r="Q5801" s="3">
        <v>74</v>
      </c>
      <c r="R5801" s="3">
        <f t="shared" si="274"/>
        <v>1</v>
      </c>
      <c r="S5801" s="3">
        <v>21</v>
      </c>
      <c r="T5801" s="3">
        <f>IF(AND(H5801&lt;5,S5801&gt;=VLOOKUP(A5801,anni!$A$1:$O$32,6,0)),1,0)</f>
        <v>0</v>
      </c>
    </row>
    <row r="5802" spans="1:20" x14ac:dyDescent="0.3">
      <c r="A5802" s="3">
        <v>1997</v>
      </c>
      <c r="B5802" s="3">
        <v>111</v>
      </c>
      <c r="C5802" s="3" t="s">
        <v>34</v>
      </c>
      <c r="D5802" s="3" t="s">
        <v>41</v>
      </c>
      <c r="E5802" s="3" t="s">
        <v>41</v>
      </c>
      <c r="F5802" s="3">
        <v>3268</v>
      </c>
      <c r="G5802" s="3">
        <f t="shared" si="273"/>
        <v>1997</v>
      </c>
      <c r="H5802" s="4">
        <v>3</v>
      </c>
      <c r="I5802" s="3" t="s">
        <v>36</v>
      </c>
      <c r="J5802" s="3">
        <v>5</v>
      </c>
      <c r="K5802" s="3">
        <v>0</v>
      </c>
      <c r="L5802" s="3">
        <v>0</v>
      </c>
      <c r="M5802" s="3">
        <v>0</v>
      </c>
      <c r="N5802" s="3">
        <v>0</v>
      </c>
      <c r="O5802" s="3">
        <v>1</v>
      </c>
      <c r="P5802" s="3">
        <f t="shared" si="275"/>
        <v>8.3999999999999986</v>
      </c>
      <c r="Q5802" s="3">
        <v>242</v>
      </c>
      <c r="R5802" s="3">
        <f t="shared" si="274"/>
        <v>1</v>
      </c>
      <c r="S5802" s="3">
        <v>6</v>
      </c>
      <c r="T5802" s="3">
        <f>IF(AND(H5802&lt;5,S5802&gt;=VLOOKUP(A5802,anni!$A$1:$O$32,6,0)),1,0)</f>
        <v>0</v>
      </c>
    </row>
    <row r="5803" spans="1:20" x14ac:dyDescent="0.3">
      <c r="A5803" s="3">
        <v>1997</v>
      </c>
      <c r="B5803" s="3">
        <v>112</v>
      </c>
      <c r="C5803" s="3" t="s">
        <v>69</v>
      </c>
      <c r="D5803" s="3" t="s">
        <v>119</v>
      </c>
      <c r="E5803" s="3" t="s">
        <v>119</v>
      </c>
      <c r="F5803" s="3">
        <v>3207</v>
      </c>
      <c r="G5803" s="3">
        <f t="shared" si="273"/>
        <v>1997</v>
      </c>
      <c r="H5803" s="4">
        <v>4</v>
      </c>
      <c r="I5803" s="3" t="s">
        <v>36</v>
      </c>
      <c r="J5803" s="3">
        <v>1</v>
      </c>
      <c r="K5803" s="3">
        <v>0</v>
      </c>
      <c r="L5803" s="3">
        <v>0</v>
      </c>
      <c r="M5803" s="3">
        <v>0</v>
      </c>
      <c r="N5803" s="3">
        <v>0</v>
      </c>
      <c r="O5803" s="3">
        <v>1</v>
      </c>
      <c r="P5803" s="3">
        <f t="shared" si="275"/>
        <v>2.4</v>
      </c>
      <c r="Q5803" s="3">
        <v>275</v>
      </c>
      <c r="R5803" s="3">
        <f t="shared" si="274"/>
        <v>1</v>
      </c>
      <c r="S5803" s="3">
        <v>2</v>
      </c>
      <c r="T5803" s="3">
        <f>IF(AND(H5803&lt;5,S5803&gt;=VLOOKUP(A5803,anni!$A$1:$O$32,6,0)),1,0)</f>
        <v>0</v>
      </c>
    </row>
    <row r="5804" spans="1:20" x14ac:dyDescent="0.3">
      <c r="A5804" s="3">
        <v>1997</v>
      </c>
      <c r="B5804" s="3">
        <v>113</v>
      </c>
      <c r="C5804" s="3" t="s">
        <v>69</v>
      </c>
      <c r="D5804" s="3" t="s">
        <v>137</v>
      </c>
      <c r="E5804" s="3" t="s">
        <v>137</v>
      </c>
      <c r="F5804" s="3">
        <v>3208</v>
      </c>
      <c r="G5804" s="3">
        <f t="shared" si="273"/>
        <v>1997</v>
      </c>
      <c r="H5804" s="4">
        <v>4</v>
      </c>
      <c r="I5804" s="3" t="s">
        <v>36</v>
      </c>
      <c r="J5804" s="3">
        <v>7</v>
      </c>
      <c r="K5804" s="3">
        <v>0</v>
      </c>
      <c r="L5804" s="3">
        <v>7</v>
      </c>
      <c r="M5804" s="3">
        <v>7</v>
      </c>
      <c r="N5804" s="3">
        <v>2</v>
      </c>
      <c r="O5804" s="3">
        <v>3</v>
      </c>
      <c r="P5804" s="3">
        <f t="shared" si="275"/>
        <v>31.2</v>
      </c>
      <c r="Q5804" s="3">
        <v>33</v>
      </c>
      <c r="R5804" s="3">
        <f t="shared" si="274"/>
        <v>2</v>
      </c>
      <c r="S5804" s="3">
        <v>26</v>
      </c>
      <c r="T5804" s="3">
        <f>IF(AND(H5804&lt;5,S5804&gt;=VLOOKUP(A5804,anni!$A$1:$O$32,6,0)),1,0)</f>
        <v>0</v>
      </c>
    </row>
    <row r="5805" spans="1:20" x14ac:dyDescent="0.3">
      <c r="A5805" s="3">
        <v>1997</v>
      </c>
      <c r="B5805" s="3">
        <v>114</v>
      </c>
      <c r="C5805" s="3" t="s">
        <v>45</v>
      </c>
      <c r="D5805" s="3" t="s">
        <v>67</v>
      </c>
      <c r="E5805" s="3" t="s">
        <v>67</v>
      </c>
      <c r="F5805" s="3">
        <v>3075</v>
      </c>
      <c r="G5805" s="3">
        <f t="shared" si="273"/>
        <v>1997</v>
      </c>
      <c r="H5805" s="4">
        <v>5</v>
      </c>
      <c r="I5805" s="3" t="s">
        <v>36</v>
      </c>
      <c r="J5805" s="3">
        <v>5</v>
      </c>
      <c r="K5805" s="3">
        <v>7</v>
      </c>
      <c r="L5805" s="3">
        <v>0</v>
      </c>
      <c r="M5805" s="3">
        <v>6</v>
      </c>
      <c r="N5805" s="3">
        <v>3</v>
      </c>
      <c r="O5805" s="3">
        <v>1</v>
      </c>
      <c r="P5805" s="3">
        <f t="shared" si="275"/>
        <v>22</v>
      </c>
      <c r="Q5805" s="3">
        <v>63</v>
      </c>
      <c r="R5805" s="3">
        <f t="shared" si="274"/>
        <v>1</v>
      </c>
      <c r="S5805" s="3">
        <v>22</v>
      </c>
      <c r="T5805" s="3">
        <f>IF(AND(H5805&lt;5,S5805&gt;=VLOOKUP(A5805,anni!$A$1:$O$32,6,0)),1,0)</f>
        <v>0</v>
      </c>
    </row>
    <row r="5806" spans="1:20" x14ac:dyDescent="0.3">
      <c r="A5806" s="3">
        <v>1997</v>
      </c>
      <c r="B5806" s="3">
        <v>115</v>
      </c>
      <c r="C5806" s="3" t="s">
        <v>43</v>
      </c>
      <c r="D5806" s="3" t="s">
        <v>92</v>
      </c>
      <c r="E5806" s="3" t="s">
        <v>92</v>
      </c>
      <c r="F5806" s="3">
        <v>3209</v>
      </c>
      <c r="G5806" s="3">
        <f t="shared" si="273"/>
        <v>1997</v>
      </c>
      <c r="H5806" s="4">
        <v>4</v>
      </c>
      <c r="I5806" s="3" t="s">
        <v>36</v>
      </c>
      <c r="J5806" s="3">
        <v>7</v>
      </c>
      <c r="K5806" s="3">
        <v>7</v>
      </c>
      <c r="L5806" s="3">
        <v>0</v>
      </c>
      <c r="M5806" s="3">
        <v>7</v>
      </c>
      <c r="N5806" s="3">
        <v>5</v>
      </c>
      <c r="O5806" s="3">
        <v>1</v>
      </c>
      <c r="P5806" s="3">
        <f t="shared" si="275"/>
        <v>32.4</v>
      </c>
      <c r="Q5806" s="3">
        <v>29</v>
      </c>
      <c r="R5806" s="3">
        <f t="shared" si="274"/>
        <v>2</v>
      </c>
      <c r="S5806" s="3">
        <v>27</v>
      </c>
      <c r="T5806" s="3">
        <f>IF(AND(H5806&lt;5,S5806&gt;=VLOOKUP(A5806,anni!$A$1:$O$32,6,0)),1,0)</f>
        <v>0</v>
      </c>
    </row>
    <row r="5807" spans="1:20" x14ac:dyDescent="0.3">
      <c r="A5807" s="3">
        <v>1997</v>
      </c>
      <c r="B5807" s="3">
        <v>116</v>
      </c>
      <c r="C5807" s="3" t="s">
        <v>62</v>
      </c>
      <c r="D5807" s="3" t="s">
        <v>134</v>
      </c>
      <c r="E5807" s="3" t="s">
        <v>134</v>
      </c>
      <c r="F5807" s="3">
        <v>3076</v>
      </c>
      <c r="G5807" s="3">
        <f t="shared" si="273"/>
        <v>1997</v>
      </c>
      <c r="H5807" s="4">
        <v>5</v>
      </c>
      <c r="I5807" s="3" t="s">
        <v>36</v>
      </c>
      <c r="P5807" s="3">
        <f t="shared" si="275"/>
        <v>-1</v>
      </c>
      <c r="Q5807" s="3">
        <v>290</v>
      </c>
      <c r="R5807" s="3">
        <f t="shared" si="274"/>
        <v>1</v>
      </c>
      <c r="S5807" s="3">
        <v>-1</v>
      </c>
      <c r="T5807" s="3">
        <f>IF(AND(H5807&lt;5,S5807&gt;=VLOOKUP(A5807,anni!$A$1:$O$32,6,0)),1,0)</f>
        <v>0</v>
      </c>
    </row>
    <row r="5808" spans="1:20" x14ac:dyDescent="0.3">
      <c r="A5808" s="3">
        <v>1997</v>
      </c>
      <c r="B5808" s="3">
        <v>117</v>
      </c>
      <c r="C5808" s="3" t="s">
        <v>47</v>
      </c>
      <c r="D5808" s="3" t="s">
        <v>48</v>
      </c>
      <c r="E5808" s="3" t="s">
        <v>48</v>
      </c>
      <c r="F5808" s="3">
        <v>3296</v>
      </c>
      <c r="G5808" s="3">
        <f t="shared" si="273"/>
        <v>1997</v>
      </c>
      <c r="H5808" s="4">
        <v>2</v>
      </c>
      <c r="I5808" s="3" t="s">
        <v>31</v>
      </c>
      <c r="J5808" s="3">
        <v>7</v>
      </c>
      <c r="K5808" s="3">
        <v>0</v>
      </c>
      <c r="L5808" s="3">
        <v>6</v>
      </c>
      <c r="M5808" s="3">
        <v>0</v>
      </c>
      <c r="N5808" s="3">
        <v>2</v>
      </c>
      <c r="O5808" s="3">
        <v>6</v>
      </c>
      <c r="P5808" s="3">
        <f t="shared" si="275"/>
        <v>33.6</v>
      </c>
      <c r="Q5808" s="3">
        <v>74</v>
      </c>
      <c r="R5808" s="3">
        <f t="shared" si="274"/>
        <v>4</v>
      </c>
      <c r="S5808" s="3">
        <v>21</v>
      </c>
      <c r="T5808" s="3">
        <f>IF(AND(H5808&lt;5,S5808&gt;=VLOOKUP(A5808,anni!$A$1:$O$32,6,0)),1,0)</f>
        <v>0</v>
      </c>
    </row>
    <row r="5809" spans="1:20" x14ac:dyDescent="0.3">
      <c r="A5809" s="3">
        <v>1997</v>
      </c>
      <c r="B5809" s="3">
        <v>118</v>
      </c>
      <c r="C5809" s="3" t="s">
        <v>106</v>
      </c>
      <c r="D5809" s="3" t="s">
        <v>141</v>
      </c>
      <c r="E5809" s="3" t="s">
        <v>141</v>
      </c>
      <c r="F5809" s="3">
        <v>3077</v>
      </c>
      <c r="G5809" s="3">
        <f t="shared" si="273"/>
        <v>1997</v>
      </c>
      <c r="H5809" s="4">
        <v>5</v>
      </c>
      <c r="I5809" s="3" t="s">
        <v>36</v>
      </c>
      <c r="J5809" s="3">
        <v>7</v>
      </c>
      <c r="K5809" s="3">
        <v>7</v>
      </c>
      <c r="L5809" s="3">
        <v>0</v>
      </c>
      <c r="M5809" s="3">
        <v>0</v>
      </c>
      <c r="N5809" s="3">
        <v>0</v>
      </c>
      <c r="O5809" s="3">
        <v>1</v>
      </c>
      <c r="P5809" s="3">
        <f t="shared" si="275"/>
        <v>15</v>
      </c>
      <c r="Q5809" s="3">
        <v>136</v>
      </c>
      <c r="R5809" s="3">
        <f t="shared" si="274"/>
        <v>1</v>
      </c>
      <c r="S5809" s="3">
        <v>15</v>
      </c>
      <c r="T5809" s="3">
        <f>IF(AND(H5809&lt;5,S5809&gt;=VLOOKUP(A5809,anni!$A$1:$O$32,6,0)),1,0)</f>
        <v>0</v>
      </c>
    </row>
    <row r="5810" spans="1:20" x14ac:dyDescent="0.3">
      <c r="A5810" s="3">
        <v>1997</v>
      </c>
      <c r="B5810" s="3">
        <v>119</v>
      </c>
      <c r="C5810" s="3" t="s">
        <v>34</v>
      </c>
      <c r="D5810" s="3" t="s">
        <v>41</v>
      </c>
      <c r="E5810" s="3" t="s">
        <v>41</v>
      </c>
      <c r="F5810" s="3">
        <v>3210</v>
      </c>
      <c r="G5810" s="3">
        <f t="shared" si="273"/>
        <v>1997</v>
      </c>
      <c r="H5810" s="4">
        <v>4</v>
      </c>
      <c r="I5810" s="3" t="s">
        <v>36</v>
      </c>
      <c r="J5810" s="3">
        <v>7</v>
      </c>
      <c r="K5810" s="3">
        <v>7</v>
      </c>
      <c r="L5810" s="3">
        <v>0</v>
      </c>
      <c r="M5810" s="3">
        <v>0</v>
      </c>
      <c r="N5810" s="3">
        <v>0</v>
      </c>
      <c r="O5810" s="3">
        <v>1</v>
      </c>
      <c r="P5810" s="3">
        <f t="shared" si="275"/>
        <v>18</v>
      </c>
      <c r="Q5810" s="3">
        <v>136</v>
      </c>
      <c r="R5810" s="3">
        <f t="shared" si="274"/>
        <v>2</v>
      </c>
      <c r="S5810" s="3">
        <v>15</v>
      </c>
      <c r="T5810" s="3">
        <f>IF(AND(H5810&lt;5,S5810&gt;=VLOOKUP(A5810,anni!$A$1:$O$32,6,0)),1,0)</f>
        <v>0</v>
      </c>
    </row>
    <row r="5811" spans="1:20" x14ac:dyDescent="0.3">
      <c r="A5811" s="3">
        <v>1997</v>
      </c>
      <c r="B5811" s="3">
        <v>120</v>
      </c>
      <c r="C5811" s="3" t="s">
        <v>50</v>
      </c>
      <c r="D5811" s="3" t="s">
        <v>120</v>
      </c>
      <c r="E5811" s="3" t="s">
        <v>120</v>
      </c>
      <c r="F5811" s="3">
        <v>3078</v>
      </c>
      <c r="G5811" s="3">
        <f t="shared" si="273"/>
        <v>1997</v>
      </c>
      <c r="H5811" s="4">
        <v>5</v>
      </c>
      <c r="I5811" s="3" t="s">
        <v>36</v>
      </c>
      <c r="J5811" s="3">
        <v>7</v>
      </c>
      <c r="K5811" s="3">
        <v>6</v>
      </c>
      <c r="L5811" s="3">
        <v>0</v>
      </c>
      <c r="M5811" s="3">
        <v>2</v>
      </c>
      <c r="N5811" s="3">
        <v>0</v>
      </c>
      <c r="O5811" s="3">
        <v>2</v>
      </c>
      <c r="P5811" s="3">
        <f t="shared" si="275"/>
        <v>17</v>
      </c>
      <c r="Q5811" s="3">
        <v>109</v>
      </c>
      <c r="R5811" s="3">
        <f t="shared" si="274"/>
        <v>1</v>
      </c>
      <c r="S5811" s="3">
        <v>17</v>
      </c>
      <c r="T5811" s="3">
        <f>IF(AND(H5811&lt;5,S5811&gt;=VLOOKUP(A5811,anni!$A$1:$O$32,6,0)),1,0)</f>
        <v>0</v>
      </c>
    </row>
    <row r="5812" spans="1:20" x14ac:dyDescent="0.3">
      <c r="A5812" s="3">
        <v>1997</v>
      </c>
      <c r="B5812" s="3">
        <v>121</v>
      </c>
      <c r="C5812" s="3" t="s">
        <v>43</v>
      </c>
      <c r="D5812" s="3" t="s">
        <v>58</v>
      </c>
      <c r="E5812" s="3" t="s">
        <v>58</v>
      </c>
      <c r="F5812" s="3">
        <v>3079</v>
      </c>
      <c r="G5812" s="3">
        <f t="shared" si="273"/>
        <v>1997</v>
      </c>
      <c r="H5812" s="4">
        <v>5</v>
      </c>
      <c r="I5812" s="3" t="s">
        <v>36</v>
      </c>
      <c r="J5812" s="3">
        <v>7</v>
      </c>
      <c r="K5812" s="3">
        <v>2</v>
      </c>
      <c r="L5812" s="3">
        <v>0</v>
      </c>
      <c r="M5812" s="3">
        <v>1</v>
      </c>
      <c r="N5812" s="3">
        <v>1</v>
      </c>
      <c r="O5812" s="3">
        <v>1</v>
      </c>
      <c r="P5812" s="3">
        <f t="shared" si="275"/>
        <v>12</v>
      </c>
      <c r="Q5812" s="3">
        <v>170</v>
      </c>
      <c r="R5812" s="3">
        <f t="shared" si="274"/>
        <v>1</v>
      </c>
      <c r="S5812" s="3">
        <v>12</v>
      </c>
      <c r="T5812" s="3">
        <f>IF(AND(H5812&lt;5,S5812&gt;=VLOOKUP(A5812,anni!$A$1:$O$32,6,0)),1,0)</f>
        <v>0</v>
      </c>
    </row>
    <row r="5813" spans="1:20" x14ac:dyDescent="0.3">
      <c r="A5813" s="3">
        <v>1997</v>
      </c>
      <c r="B5813" s="3">
        <v>122</v>
      </c>
      <c r="C5813" s="3" t="s">
        <v>47</v>
      </c>
      <c r="D5813" s="3" t="s">
        <v>121</v>
      </c>
      <c r="E5813" s="3" t="s">
        <v>121</v>
      </c>
      <c r="F5813" s="3">
        <v>3080</v>
      </c>
      <c r="G5813" s="3">
        <f t="shared" si="273"/>
        <v>1997</v>
      </c>
      <c r="H5813" s="4">
        <v>5</v>
      </c>
      <c r="I5813" s="3" t="s">
        <v>36</v>
      </c>
      <c r="J5813" s="3">
        <v>7</v>
      </c>
      <c r="K5813" s="3">
        <v>0</v>
      </c>
      <c r="L5813" s="3">
        <v>7</v>
      </c>
      <c r="M5813" s="3">
        <v>7</v>
      </c>
      <c r="N5813" s="3">
        <v>1</v>
      </c>
      <c r="O5813" s="3">
        <v>1</v>
      </c>
      <c r="P5813" s="3">
        <f t="shared" si="275"/>
        <v>23</v>
      </c>
      <c r="Q5813" s="3">
        <v>58</v>
      </c>
      <c r="R5813" s="3">
        <f t="shared" si="274"/>
        <v>1</v>
      </c>
      <c r="S5813" s="3">
        <v>23</v>
      </c>
      <c r="T5813" s="3">
        <f>IF(AND(H5813&lt;5,S5813&gt;=VLOOKUP(A5813,anni!$A$1:$O$32,6,0)),1,0)</f>
        <v>0</v>
      </c>
    </row>
    <row r="5814" spans="1:20" x14ac:dyDescent="0.3">
      <c r="A5814" s="3">
        <v>1997</v>
      </c>
      <c r="B5814" s="3">
        <v>123</v>
      </c>
      <c r="C5814" s="3" t="s">
        <v>69</v>
      </c>
      <c r="D5814" s="3" t="s">
        <v>76</v>
      </c>
      <c r="E5814" s="3" t="s">
        <v>76</v>
      </c>
      <c r="F5814" s="3">
        <v>3269</v>
      </c>
      <c r="G5814" s="3">
        <f t="shared" si="273"/>
        <v>1997</v>
      </c>
      <c r="H5814" s="4">
        <v>3</v>
      </c>
      <c r="I5814" s="3" t="s">
        <v>36</v>
      </c>
      <c r="J5814" s="3">
        <v>4</v>
      </c>
      <c r="K5814" s="3">
        <v>0</v>
      </c>
      <c r="L5814" s="3">
        <v>0</v>
      </c>
      <c r="M5814" s="3">
        <v>0</v>
      </c>
      <c r="N5814" s="3">
        <v>0</v>
      </c>
      <c r="O5814" s="3">
        <v>1</v>
      </c>
      <c r="P5814" s="3">
        <f t="shared" si="275"/>
        <v>7</v>
      </c>
      <c r="Q5814" s="3">
        <v>256</v>
      </c>
      <c r="R5814" s="3">
        <f t="shared" si="274"/>
        <v>1</v>
      </c>
      <c r="S5814" s="3">
        <v>5</v>
      </c>
      <c r="T5814" s="3">
        <f>IF(AND(H5814&lt;5,S5814&gt;=VLOOKUP(A5814,anni!$A$1:$O$32,6,0)),1,0)</f>
        <v>0</v>
      </c>
    </row>
    <row r="5815" spans="1:20" x14ac:dyDescent="0.3">
      <c r="A5815" s="3">
        <v>1997</v>
      </c>
      <c r="B5815" s="3">
        <v>124</v>
      </c>
      <c r="C5815" s="3" t="s">
        <v>39</v>
      </c>
      <c r="D5815" s="3" t="s">
        <v>40</v>
      </c>
      <c r="E5815" s="3" t="s">
        <v>40</v>
      </c>
      <c r="F5815" s="3">
        <v>3081</v>
      </c>
      <c r="G5815" s="3">
        <f t="shared" si="273"/>
        <v>1997</v>
      </c>
      <c r="H5815" s="4">
        <v>5</v>
      </c>
      <c r="I5815" s="3" t="s">
        <v>36</v>
      </c>
      <c r="J5815" s="3">
        <v>6</v>
      </c>
      <c r="K5815" s="3">
        <v>7</v>
      </c>
      <c r="L5815" s="3">
        <v>0</v>
      </c>
      <c r="M5815" s="3">
        <v>6</v>
      </c>
      <c r="N5815" s="3">
        <v>0</v>
      </c>
      <c r="O5815" s="3">
        <v>3</v>
      </c>
      <c r="P5815" s="3">
        <f t="shared" si="275"/>
        <v>22</v>
      </c>
      <c r="Q5815" s="3">
        <v>63</v>
      </c>
      <c r="R5815" s="3">
        <f t="shared" si="274"/>
        <v>1</v>
      </c>
      <c r="S5815" s="3">
        <v>22</v>
      </c>
      <c r="T5815" s="3">
        <f>IF(AND(H5815&lt;5,S5815&gt;=VLOOKUP(A5815,anni!$A$1:$O$32,6,0)),1,0)</f>
        <v>0</v>
      </c>
    </row>
    <row r="5816" spans="1:20" x14ac:dyDescent="0.3">
      <c r="A5816" s="3">
        <v>1997</v>
      </c>
      <c r="B5816" s="3">
        <v>125</v>
      </c>
      <c r="C5816" s="3" t="s">
        <v>69</v>
      </c>
      <c r="D5816" s="3" t="s">
        <v>72</v>
      </c>
      <c r="E5816" s="3" t="s">
        <v>72</v>
      </c>
      <c r="F5816" s="3">
        <v>3082</v>
      </c>
      <c r="G5816" s="3">
        <f t="shared" si="273"/>
        <v>1997</v>
      </c>
      <c r="H5816" s="4">
        <v>5</v>
      </c>
      <c r="I5816" s="3" t="s">
        <v>36</v>
      </c>
      <c r="J5816" s="3">
        <v>7</v>
      </c>
      <c r="K5816" s="3">
        <v>0</v>
      </c>
      <c r="L5816" s="3">
        <v>0</v>
      </c>
      <c r="M5816" s="3">
        <v>5</v>
      </c>
      <c r="N5816" s="3">
        <v>2</v>
      </c>
      <c r="O5816" s="3">
        <v>0</v>
      </c>
      <c r="P5816" s="3">
        <f t="shared" si="275"/>
        <v>14</v>
      </c>
      <c r="Q5816" s="3">
        <v>151</v>
      </c>
      <c r="R5816" s="3">
        <f t="shared" si="274"/>
        <v>1</v>
      </c>
      <c r="S5816" s="3">
        <v>14</v>
      </c>
      <c r="T5816" s="3">
        <f>IF(AND(H5816&lt;5,S5816&gt;=VLOOKUP(A5816,anni!$A$1:$O$32,6,0)),1,0)</f>
        <v>0</v>
      </c>
    </row>
    <row r="5817" spans="1:20" x14ac:dyDescent="0.3">
      <c r="A5817" s="3">
        <v>1997</v>
      </c>
      <c r="B5817" s="3">
        <v>126</v>
      </c>
      <c r="C5817" s="3" t="s">
        <v>101</v>
      </c>
      <c r="D5817" s="3" t="s">
        <v>116</v>
      </c>
      <c r="E5817" s="3" t="s">
        <v>116</v>
      </c>
      <c r="F5817" s="3">
        <v>3083</v>
      </c>
      <c r="G5817" s="3">
        <f t="shared" si="273"/>
        <v>1997</v>
      </c>
      <c r="H5817" s="4">
        <v>5</v>
      </c>
      <c r="I5817" s="3" t="s">
        <v>36</v>
      </c>
      <c r="J5817" s="3">
        <v>7</v>
      </c>
      <c r="K5817" s="3">
        <v>0</v>
      </c>
      <c r="L5817" s="3">
        <v>0</v>
      </c>
      <c r="M5817" s="3">
        <v>5</v>
      </c>
      <c r="N5817" s="3">
        <v>7</v>
      </c>
      <c r="O5817" s="3">
        <v>5</v>
      </c>
      <c r="P5817" s="3">
        <f t="shared" si="275"/>
        <v>24</v>
      </c>
      <c r="Q5817" s="3">
        <v>48</v>
      </c>
      <c r="R5817" s="3">
        <f t="shared" si="274"/>
        <v>1</v>
      </c>
      <c r="S5817" s="3">
        <v>24</v>
      </c>
      <c r="T5817" s="3">
        <f>IF(AND(H5817&lt;5,S5817&gt;=VLOOKUP(A5817,anni!$A$1:$O$32,6,0)),1,0)</f>
        <v>0</v>
      </c>
    </row>
    <row r="5818" spans="1:20" x14ac:dyDescent="0.3">
      <c r="A5818" s="3">
        <v>1997</v>
      </c>
      <c r="B5818" s="3">
        <v>127</v>
      </c>
      <c r="C5818" s="3" t="s">
        <v>56</v>
      </c>
      <c r="D5818" s="3" t="s">
        <v>126</v>
      </c>
      <c r="E5818" s="3" t="s">
        <v>126</v>
      </c>
      <c r="F5818" s="3">
        <v>3211</v>
      </c>
      <c r="G5818" s="3">
        <f t="shared" si="273"/>
        <v>1997</v>
      </c>
      <c r="H5818" s="4">
        <v>4</v>
      </c>
      <c r="I5818" s="3" t="s">
        <v>36</v>
      </c>
      <c r="J5818" s="3">
        <v>7</v>
      </c>
      <c r="K5818" s="3">
        <v>1</v>
      </c>
      <c r="L5818" s="3">
        <v>7</v>
      </c>
      <c r="M5818" s="3">
        <v>6</v>
      </c>
      <c r="N5818" s="3">
        <v>0</v>
      </c>
      <c r="O5818" s="3">
        <v>0</v>
      </c>
      <c r="P5818" s="3">
        <f t="shared" si="275"/>
        <v>25.2</v>
      </c>
      <c r="Q5818" s="3">
        <v>74</v>
      </c>
      <c r="R5818" s="3">
        <f t="shared" si="274"/>
        <v>2</v>
      </c>
      <c r="S5818" s="3">
        <v>21</v>
      </c>
      <c r="T5818" s="3">
        <f>IF(AND(H5818&lt;5,S5818&gt;=VLOOKUP(A5818,anni!$A$1:$O$32,6,0)),1,0)</f>
        <v>0</v>
      </c>
    </row>
    <row r="5819" spans="1:20" x14ac:dyDescent="0.3">
      <c r="A5819" s="3">
        <v>1997</v>
      </c>
      <c r="B5819" s="3">
        <v>128</v>
      </c>
      <c r="C5819" s="3" t="s">
        <v>34</v>
      </c>
      <c r="D5819" s="3" t="s">
        <v>88</v>
      </c>
      <c r="E5819" s="3" t="s">
        <v>88</v>
      </c>
      <c r="F5819" s="3">
        <v>3084</v>
      </c>
      <c r="G5819" s="3">
        <f t="shared" si="273"/>
        <v>1997</v>
      </c>
      <c r="H5819" s="4">
        <v>5</v>
      </c>
      <c r="I5819" s="3" t="s">
        <v>36</v>
      </c>
      <c r="J5819" s="3">
        <v>7</v>
      </c>
      <c r="K5819" s="3">
        <v>5</v>
      </c>
      <c r="L5819" s="3">
        <v>0</v>
      </c>
      <c r="M5819" s="3">
        <v>5</v>
      </c>
      <c r="N5819" s="3">
        <v>0</v>
      </c>
      <c r="O5819" s="3">
        <v>0</v>
      </c>
      <c r="P5819" s="3">
        <f t="shared" si="275"/>
        <v>17</v>
      </c>
      <c r="Q5819" s="3">
        <v>109</v>
      </c>
      <c r="R5819" s="3">
        <f t="shared" si="274"/>
        <v>1</v>
      </c>
      <c r="S5819" s="3">
        <v>17</v>
      </c>
      <c r="T5819" s="3">
        <f>IF(AND(H5819&lt;5,S5819&gt;=VLOOKUP(A5819,anni!$A$1:$O$32,6,0)),1,0)</f>
        <v>0</v>
      </c>
    </row>
    <row r="5820" spans="1:20" x14ac:dyDescent="0.3">
      <c r="A5820" s="3">
        <v>1997</v>
      </c>
      <c r="B5820" s="3">
        <v>129</v>
      </c>
      <c r="C5820" s="3" t="s">
        <v>29</v>
      </c>
      <c r="D5820" s="3" t="s">
        <v>122</v>
      </c>
      <c r="E5820" s="3" t="s">
        <v>122</v>
      </c>
      <c r="F5820" s="3">
        <v>3085</v>
      </c>
      <c r="G5820" s="3">
        <f t="shared" si="273"/>
        <v>1997</v>
      </c>
      <c r="H5820" s="4">
        <v>5</v>
      </c>
      <c r="I5820" s="3" t="s">
        <v>36</v>
      </c>
      <c r="J5820" s="3">
        <v>7</v>
      </c>
      <c r="K5820" s="3">
        <v>0</v>
      </c>
      <c r="L5820" s="3">
        <v>0</v>
      </c>
      <c r="M5820" s="3">
        <v>0</v>
      </c>
      <c r="N5820" s="3">
        <v>0</v>
      </c>
      <c r="O5820" s="3">
        <v>1</v>
      </c>
      <c r="P5820" s="3">
        <f t="shared" si="275"/>
        <v>8</v>
      </c>
      <c r="Q5820" s="3">
        <v>211</v>
      </c>
      <c r="R5820" s="3">
        <f t="shared" si="274"/>
        <v>1</v>
      </c>
      <c r="S5820" s="3">
        <v>8</v>
      </c>
      <c r="T5820" s="3">
        <f>IF(AND(H5820&lt;5,S5820&gt;=VLOOKUP(A5820,anni!$A$1:$O$32,6,0)),1,0)</f>
        <v>0</v>
      </c>
    </row>
    <row r="5821" spans="1:20" x14ac:dyDescent="0.3">
      <c r="A5821" s="3">
        <v>1997</v>
      </c>
      <c r="B5821" s="3">
        <v>130</v>
      </c>
      <c r="C5821" s="3" t="s">
        <v>37</v>
      </c>
      <c r="D5821" s="3" t="s">
        <v>55</v>
      </c>
      <c r="E5821" s="3" t="s">
        <v>55</v>
      </c>
      <c r="F5821" s="3">
        <v>3212</v>
      </c>
      <c r="G5821" s="3">
        <f t="shared" si="273"/>
        <v>1997</v>
      </c>
      <c r="H5821" s="4">
        <v>4</v>
      </c>
      <c r="I5821" s="3" t="s">
        <v>36</v>
      </c>
      <c r="J5821" s="3">
        <v>7</v>
      </c>
      <c r="K5821" s="3">
        <v>0</v>
      </c>
      <c r="L5821" s="3">
        <v>0</v>
      </c>
      <c r="M5821" s="3">
        <v>7</v>
      </c>
      <c r="N5821" s="3">
        <v>2</v>
      </c>
      <c r="O5821" s="3">
        <v>1</v>
      </c>
      <c r="P5821" s="3">
        <f t="shared" si="275"/>
        <v>20.399999999999999</v>
      </c>
      <c r="Q5821" s="3">
        <v>109</v>
      </c>
      <c r="R5821" s="3">
        <f t="shared" si="274"/>
        <v>1</v>
      </c>
      <c r="S5821" s="3">
        <v>17</v>
      </c>
      <c r="T5821" s="3">
        <f>IF(AND(H5821&lt;5,S5821&gt;=VLOOKUP(A5821,anni!$A$1:$O$32,6,0)),1,0)</f>
        <v>0</v>
      </c>
    </row>
    <row r="5822" spans="1:20" x14ac:dyDescent="0.3">
      <c r="A5822" s="3">
        <v>1997</v>
      </c>
      <c r="B5822" s="3">
        <v>131</v>
      </c>
      <c r="C5822" s="3" t="s">
        <v>45</v>
      </c>
      <c r="D5822" s="3" t="s">
        <v>67</v>
      </c>
      <c r="E5822" s="3" t="s">
        <v>67</v>
      </c>
      <c r="F5822" s="3">
        <v>3086</v>
      </c>
      <c r="G5822" s="3">
        <f t="shared" si="273"/>
        <v>1997</v>
      </c>
      <c r="H5822" s="4">
        <v>5</v>
      </c>
      <c r="I5822" s="3" t="s">
        <v>36</v>
      </c>
      <c r="J5822" s="3">
        <v>7</v>
      </c>
      <c r="K5822" s="3">
        <v>7</v>
      </c>
      <c r="L5822" s="3">
        <v>7</v>
      </c>
      <c r="M5822" s="3">
        <v>7</v>
      </c>
      <c r="N5822" s="3">
        <v>7</v>
      </c>
      <c r="O5822" s="3">
        <v>5</v>
      </c>
      <c r="P5822" s="3">
        <f t="shared" si="275"/>
        <v>40</v>
      </c>
      <c r="Q5822" s="3">
        <v>2</v>
      </c>
      <c r="R5822" s="3">
        <f t="shared" si="274"/>
        <v>1</v>
      </c>
      <c r="S5822" s="3">
        <v>40</v>
      </c>
      <c r="T5822" s="3">
        <f>IF(AND(H5822&lt;5,S5822&gt;=VLOOKUP(A5822,anni!$A$1:$O$32,6,0)),1,0)</f>
        <v>0</v>
      </c>
    </row>
    <row r="5823" spans="1:20" x14ac:dyDescent="0.3">
      <c r="A5823" s="3">
        <v>1997</v>
      </c>
      <c r="B5823" s="3">
        <v>132</v>
      </c>
      <c r="C5823" s="3" t="s">
        <v>69</v>
      </c>
      <c r="D5823" s="3" t="s">
        <v>147</v>
      </c>
      <c r="E5823" s="3" t="s">
        <v>147</v>
      </c>
      <c r="F5823" s="3">
        <v>3270</v>
      </c>
      <c r="G5823" s="3">
        <f t="shared" si="273"/>
        <v>1997</v>
      </c>
      <c r="H5823" s="4">
        <v>3</v>
      </c>
      <c r="I5823" s="3" t="s">
        <v>36</v>
      </c>
      <c r="J5823" s="3">
        <v>7</v>
      </c>
      <c r="K5823" s="3">
        <v>0</v>
      </c>
      <c r="L5823" s="3">
        <v>0</v>
      </c>
      <c r="M5823" s="3">
        <v>1</v>
      </c>
      <c r="N5823" s="3">
        <v>0</v>
      </c>
      <c r="O5823" s="3">
        <v>0</v>
      </c>
      <c r="P5823" s="3">
        <f t="shared" si="275"/>
        <v>11.2</v>
      </c>
      <c r="Q5823" s="3">
        <v>211</v>
      </c>
      <c r="R5823" s="3">
        <f t="shared" si="274"/>
        <v>2</v>
      </c>
      <c r="S5823" s="3">
        <v>8</v>
      </c>
      <c r="T5823" s="3">
        <f>IF(AND(H5823&lt;5,S5823&gt;=VLOOKUP(A5823,anni!$A$1:$O$32,6,0)),1,0)</f>
        <v>0</v>
      </c>
    </row>
    <row r="5824" spans="1:20" x14ac:dyDescent="0.3">
      <c r="A5824" s="3">
        <v>1997</v>
      </c>
      <c r="B5824" s="3">
        <v>133</v>
      </c>
      <c r="C5824" s="3" t="s">
        <v>101</v>
      </c>
      <c r="D5824" s="3" t="s">
        <v>104</v>
      </c>
      <c r="E5824" s="3" t="s">
        <v>104</v>
      </c>
      <c r="F5824" s="3">
        <v>3213</v>
      </c>
      <c r="G5824" s="3">
        <f t="shared" si="273"/>
        <v>1997</v>
      </c>
      <c r="H5824" s="4">
        <v>4</v>
      </c>
      <c r="I5824" s="3" t="s">
        <v>36</v>
      </c>
      <c r="J5824" s="3">
        <v>7</v>
      </c>
      <c r="K5824" s="3">
        <v>0</v>
      </c>
      <c r="L5824" s="3">
        <v>7</v>
      </c>
      <c r="M5824" s="3">
        <v>3</v>
      </c>
      <c r="N5824" s="3">
        <v>0</v>
      </c>
      <c r="O5824" s="3">
        <v>1</v>
      </c>
      <c r="P5824" s="3">
        <f t="shared" si="275"/>
        <v>21.599999999999998</v>
      </c>
      <c r="Q5824" s="3">
        <v>101</v>
      </c>
      <c r="R5824" s="3">
        <f t="shared" si="274"/>
        <v>2</v>
      </c>
      <c r="S5824" s="3">
        <v>18</v>
      </c>
      <c r="T5824" s="3">
        <f>IF(AND(H5824&lt;5,S5824&gt;=VLOOKUP(A5824,anni!$A$1:$O$32,6,0)),1,0)</f>
        <v>0</v>
      </c>
    </row>
    <row r="5825" spans="1:20" x14ac:dyDescent="0.3">
      <c r="A5825" s="3">
        <v>1997</v>
      </c>
      <c r="B5825" s="3">
        <v>134</v>
      </c>
      <c r="C5825" s="3" t="s">
        <v>47</v>
      </c>
      <c r="D5825" s="3" t="s">
        <v>52</v>
      </c>
      <c r="E5825" s="3" t="s">
        <v>52</v>
      </c>
      <c r="F5825" s="3">
        <v>3271</v>
      </c>
      <c r="G5825" s="3">
        <f t="shared" si="273"/>
        <v>1997</v>
      </c>
      <c r="H5825" s="4">
        <v>3</v>
      </c>
      <c r="I5825" s="3" t="s">
        <v>36</v>
      </c>
      <c r="J5825" s="3">
        <v>7</v>
      </c>
      <c r="K5825" s="3">
        <v>7</v>
      </c>
      <c r="L5825" s="3">
        <v>0</v>
      </c>
      <c r="M5825" s="3">
        <v>0</v>
      </c>
      <c r="N5825" s="3">
        <v>0</v>
      </c>
      <c r="O5825" s="3">
        <v>1</v>
      </c>
      <c r="P5825" s="3">
        <f t="shared" si="275"/>
        <v>21</v>
      </c>
      <c r="Q5825" s="3">
        <v>136</v>
      </c>
      <c r="R5825" s="3">
        <f t="shared" si="274"/>
        <v>3</v>
      </c>
      <c r="S5825" s="3">
        <v>15</v>
      </c>
      <c r="T5825" s="3">
        <f>IF(AND(H5825&lt;5,S5825&gt;=VLOOKUP(A5825,anni!$A$1:$O$32,6,0)),1,0)</f>
        <v>0</v>
      </c>
    </row>
    <row r="5826" spans="1:20" x14ac:dyDescent="0.3">
      <c r="A5826" s="3">
        <v>1997</v>
      </c>
      <c r="B5826" s="3">
        <v>135</v>
      </c>
      <c r="C5826" s="3" t="s">
        <v>56</v>
      </c>
      <c r="D5826" s="3" t="s">
        <v>99</v>
      </c>
      <c r="E5826" s="3" t="s">
        <v>99</v>
      </c>
      <c r="F5826" s="3">
        <v>3272</v>
      </c>
      <c r="G5826" s="3">
        <f t="shared" ref="G5826:G5889" si="276">A5826</f>
        <v>1997</v>
      </c>
      <c r="H5826" s="4">
        <v>3</v>
      </c>
      <c r="I5826" s="3" t="s">
        <v>36</v>
      </c>
      <c r="J5826" s="3">
        <v>4</v>
      </c>
      <c r="K5826" s="3">
        <v>0</v>
      </c>
      <c r="L5826" s="3">
        <v>0</v>
      </c>
      <c r="M5826" s="3">
        <v>3</v>
      </c>
      <c r="N5826" s="3">
        <v>0</v>
      </c>
      <c r="O5826" s="3">
        <v>1</v>
      </c>
      <c r="P5826" s="3">
        <f t="shared" si="275"/>
        <v>11.2</v>
      </c>
      <c r="Q5826" s="3">
        <v>211</v>
      </c>
      <c r="R5826" s="3">
        <f t="shared" si="274"/>
        <v>2</v>
      </c>
      <c r="S5826" s="3">
        <v>8</v>
      </c>
      <c r="T5826" s="3">
        <f>IF(AND(H5826&lt;5,S5826&gt;=VLOOKUP(A5826,anni!$A$1:$O$32,6,0)),1,0)</f>
        <v>0</v>
      </c>
    </row>
    <row r="5827" spans="1:20" x14ac:dyDescent="0.3">
      <c r="A5827" s="3">
        <v>1997</v>
      </c>
      <c r="B5827" s="3">
        <v>136</v>
      </c>
      <c r="C5827" s="3" t="s">
        <v>43</v>
      </c>
      <c r="D5827" s="3" t="s">
        <v>92</v>
      </c>
      <c r="E5827" s="3" t="s">
        <v>92</v>
      </c>
      <c r="F5827" s="3">
        <v>3087</v>
      </c>
      <c r="G5827" s="3">
        <f t="shared" si="276"/>
        <v>1997</v>
      </c>
      <c r="H5827" s="4">
        <v>5</v>
      </c>
      <c r="I5827" s="3" t="s">
        <v>36</v>
      </c>
      <c r="P5827" s="3">
        <f t="shared" si="275"/>
        <v>-1</v>
      </c>
      <c r="Q5827" s="3">
        <v>290</v>
      </c>
      <c r="R5827" s="3">
        <f t="shared" si="274"/>
        <v>1</v>
      </c>
      <c r="S5827" s="3">
        <v>-1</v>
      </c>
      <c r="T5827" s="3">
        <f>IF(AND(H5827&lt;5,S5827&gt;=VLOOKUP(A5827,anni!$A$1:$O$32,6,0)),1,0)</f>
        <v>0</v>
      </c>
    </row>
    <row r="5828" spans="1:20" x14ac:dyDescent="0.3">
      <c r="A5828" s="3">
        <v>1997</v>
      </c>
      <c r="B5828" s="3">
        <v>137</v>
      </c>
      <c r="C5828" s="3" t="s">
        <v>101</v>
      </c>
      <c r="D5828" s="3" t="s">
        <v>116</v>
      </c>
      <c r="E5828" s="3" t="s">
        <v>116</v>
      </c>
      <c r="F5828" s="3">
        <v>3214</v>
      </c>
      <c r="G5828" s="3">
        <f t="shared" si="276"/>
        <v>1997</v>
      </c>
      <c r="H5828" s="4">
        <v>4</v>
      </c>
      <c r="I5828" s="3" t="s">
        <v>36</v>
      </c>
      <c r="J5828" s="3">
        <v>7</v>
      </c>
      <c r="K5828" s="3">
        <v>7</v>
      </c>
      <c r="L5828" s="3">
        <v>7</v>
      </c>
      <c r="M5828" s="3">
        <v>7</v>
      </c>
      <c r="N5828" s="3">
        <v>3</v>
      </c>
      <c r="O5828" s="3">
        <v>1</v>
      </c>
      <c r="P5828" s="3">
        <f t="shared" si="275"/>
        <v>38.4</v>
      </c>
      <c r="Q5828" s="3">
        <v>16</v>
      </c>
      <c r="R5828" s="3">
        <f t="shared" si="274"/>
        <v>2</v>
      </c>
      <c r="S5828" s="3">
        <v>32</v>
      </c>
      <c r="T5828" s="3">
        <f>IF(AND(H5828&lt;5,S5828&gt;=VLOOKUP(A5828,anni!$A$1:$O$32,6,0)),1,0)</f>
        <v>0</v>
      </c>
    </row>
    <row r="5829" spans="1:20" x14ac:dyDescent="0.3">
      <c r="A5829" s="3">
        <v>1997</v>
      </c>
      <c r="B5829" s="3">
        <v>138</v>
      </c>
      <c r="C5829" s="3" t="s">
        <v>101</v>
      </c>
      <c r="D5829" s="3" t="s">
        <v>116</v>
      </c>
      <c r="E5829" s="3" t="s">
        <v>116</v>
      </c>
      <c r="F5829" s="3">
        <v>3297</v>
      </c>
      <c r="G5829" s="3">
        <f t="shared" si="276"/>
        <v>1997</v>
      </c>
      <c r="H5829" s="4">
        <v>2</v>
      </c>
      <c r="I5829" s="3" t="s">
        <v>31</v>
      </c>
      <c r="J5829" s="3">
        <v>7</v>
      </c>
      <c r="K5829" s="3">
        <v>0</v>
      </c>
      <c r="L5829" s="3">
        <v>0</v>
      </c>
      <c r="M5829" s="3">
        <v>6</v>
      </c>
      <c r="N5829" s="3">
        <v>7</v>
      </c>
      <c r="O5829" s="3">
        <v>2</v>
      </c>
      <c r="P5829" s="3">
        <f t="shared" si="275"/>
        <v>35.200000000000003</v>
      </c>
      <c r="Q5829" s="3">
        <v>63</v>
      </c>
      <c r="R5829" s="3">
        <f t="shared" si="274"/>
        <v>4</v>
      </c>
      <c r="S5829" s="3">
        <v>22</v>
      </c>
      <c r="T5829" s="3">
        <f>IF(AND(H5829&lt;5,S5829&gt;=VLOOKUP(A5829,anni!$A$1:$O$32,6,0)),1,0)</f>
        <v>0</v>
      </c>
    </row>
    <row r="5830" spans="1:20" x14ac:dyDescent="0.3">
      <c r="A5830" s="3">
        <v>1997</v>
      </c>
      <c r="B5830" s="3">
        <v>139</v>
      </c>
      <c r="C5830" s="3" t="s">
        <v>47</v>
      </c>
      <c r="D5830" s="3" t="s">
        <v>118</v>
      </c>
      <c r="E5830" s="3" t="s">
        <v>118</v>
      </c>
      <c r="F5830" s="3">
        <v>3088</v>
      </c>
      <c r="G5830" s="3">
        <f t="shared" si="276"/>
        <v>1997</v>
      </c>
      <c r="H5830" s="4">
        <v>5</v>
      </c>
      <c r="I5830" s="3" t="s">
        <v>36</v>
      </c>
      <c r="P5830" s="3">
        <f t="shared" si="275"/>
        <v>-1</v>
      </c>
      <c r="Q5830" s="3">
        <v>290</v>
      </c>
      <c r="R5830" s="3">
        <f t="shared" si="274"/>
        <v>1</v>
      </c>
      <c r="S5830" s="3">
        <v>-1</v>
      </c>
      <c r="T5830" s="3">
        <f>IF(AND(H5830&lt;5,S5830&gt;=VLOOKUP(A5830,anni!$A$1:$O$32,6,0)),1,0)</f>
        <v>0</v>
      </c>
    </row>
    <row r="5831" spans="1:20" x14ac:dyDescent="0.3">
      <c r="A5831" s="3">
        <v>1997</v>
      </c>
      <c r="B5831" s="3">
        <v>140</v>
      </c>
      <c r="C5831" s="3" t="s">
        <v>69</v>
      </c>
      <c r="D5831" s="3" t="s">
        <v>72</v>
      </c>
      <c r="E5831" s="3" t="s">
        <v>72</v>
      </c>
      <c r="F5831" s="3">
        <v>3089</v>
      </c>
      <c r="G5831" s="3">
        <f t="shared" si="276"/>
        <v>1997</v>
      </c>
      <c r="H5831" s="4">
        <v>5</v>
      </c>
      <c r="I5831" s="3" t="s">
        <v>36</v>
      </c>
      <c r="J5831" s="3">
        <v>1</v>
      </c>
      <c r="K5831" s="3">
        <v>0</v>
      </c>
      <c r="L5831" s="3">
        <v>0</v>
      </c>
      <c r="M5831" s="3">
        <v>7</v>
      </c>
      <c r="N5831" s="3">
        <v>0</v>
      </c>
      <c r="O5831" s="3">
        <v>1</v>
      </c>
      <c r="P5831" s="3">
        <f t="shared" si="275"/>
        <v>9</v>
      </c>
      <c r="Q5831" s="3">
        <v>200</v>
      </c>
      <c r="R5831" s="3">
        <f t="shared" si="274"/>
        <v>1</v>
      </c>
      <c r="S5831" s="3">
        <v>9</v>
      </c>
      <c r="T5831" s="3">
        <f>IF(AND(H5831&lt;5,S5831&gt;=VLOOKUP(A5831,anni!$A$1:$O$32,6,0)),1,0)</f>
        <v>0</v>
      </c>
    </row>
    <row r="5832" spans="1:20" x14ac:dyDescent="0.3">
      <c r="A5832" s="3">
        <v>1997</v>
      </c>
      <c r="B5832" s="3">
        <v>141</v>
      </c>
      <c r="C5832" s="3" t="s">
        <v>101</v>
      </c>
      <c r="D5832" s="3" t="s">
        <v>102</v>
      </c>
      <c r="E5832" s="3" t="s">
        <v>102</v>
      </c>
      <c r="F5832" s="3">
        <v>3090</v>
      </c>
      <c r="G5832" s="3">
        <f t="shared" si="276"/>
        <v>1997</v>
      </c>
      <c r="H5832" s="4">
        <v>5</v>
      </c>
      <c r="I5832" s="3" t="s">
        <v>36</v>
      </c>
      <c r="J5832" s="3">
        <v>7</v>
      </c>
      <c r="K5832" s="3">
        <v>7</v>
      </c>
      <c r="L5832" s="3">
        <v>7</v>
      </c>
      <c r="M5832" s="3">
        <v>7</v>
      </c>
      <c r="N5832" s="3">
        <v>7</v>
      </c>
      <c r="O5832" s="3">
        <v>0</v>
      </c>
      <c r="P5832" s="3">
        <f t="shared" si="275"/>
        <v>35</v>
      </c>
      <c r="Q5832" s="3">
        <v>8</v>
      </c>
      <c r="R5832" s="3">
        <f t="shared" si="274"/>
        <v>1</v>
      </c>
      <c r="S5832" s="3">
        <v>35</v>
      </c>
      <c r="T5832" s="3">
        <f>IF(AND(H5832&lt;5,S5832&gt;=VLOOKUP(A5832,anni!$A$1:$O$32,6,0)),1,0)</f>
        <v>0</v>
      </c>
    </row>
    <row r="5833" spans="1:20" x14ac:dyDescent="0.3">
      <c r="A5833" s="3">
        <v>1997</v>
      </c>
      <c r="B5833" s="3">
        <v>142</v>
      </c>
      <c r="C5833" s="3" t="s">
        <v>69</v>
      </c>
      <c r="D5833" s="3" t="s">
        <v>78</v>
      </c>
      <c r="E5833" s="3" t="s">
        <v>78</v>
      </c>
      <c r="F5833" s="3">
        <v>3091</v>
      </c>
      <c r="G5833" s="3">
        <f t="shared" si="276"/>
        <v>1997</v>
      </c>
      <c r="H5833" s="4">
        <v>5</v>
      </c>
      <c r="I5833" s="3" t="s">
        <v>36</v>
      </c>
      <c r="J5833" s="3">
        <v>7</v>
      </c>
      <c r="K5833" s="3">
        <v>0</v>
      </c>
      <c r="L5833" s="3">
        <v>0</v>
      </c>
      <c r="M5833" s="3">
        <v>1</v>
      </c>
      <c r="N5833" s="3">
        <v>0</v>
      </c>
      <c r="O5833" s="3">
        <v>3</v>
      </c>
      <c r="P5833" s="3">
        <f t="shared" si="275"/>
        <v>11</v>
      </c>
      <c r="Q5833" s="3">
        <v>180</v>
      </c>
      <c r="R5833" s="3">
        <f t="shared" si="274"/>
        <v>1</v>
      </c>
      <c r="S5833" s="3">
        <v>11</v>
      </c>
      <c r="T5833" s="3">
        <f>IF(AND(H5833&lt;5,S5833&gt;=VLOOKUP(A5833,anni!$A$1:$O$32,6,0)),1,0)</f>
        <v>0</v>
      </c>
    </row>
    <row r="5834" spans="1:20" x14ac:dyDescent="0.3">
      <c r="A5834" s="3">
        <v>1997</v>
      </c>
      <c r="B5834" s="3">
        <v>143</v>
      </c>
      <c r="C5834" s="3" t="s">
        <v>101</v>
      </c>
      <c r="D5834" s="3" t="s">
        <v>102</v>
      </c>
      <c r="E5834" s="3" t="s">
        <v>102</v>
      </c>
      <c r="F5834" s="3">
        <v>3092</v>
      </c>
      <c r="G5834" s="3">
        <f t="shared" si="276"/>
        <v>1997</v>
      </c>
      <c r="H5834" s="4">
        <v>5</v>
      </c>
      <c r="I5834" s="3" t="s">
        <v>36</v>
      </c>
      <c r="J5834" s="3">
        <v>1</v>
      </c>
      <c r="K5834" s="3">
        <v>0</v>
      </c>
      <c r="L5834" s="3">
        <v>0</v>
      </c>
      <c r="M5834" s="3">
        <v>0</v>
      </c>
      <c r="N5834" s="3">
        <v>0</v>
      </c>
      <c r="O5834" s="3">
        <v>1</v>
      </c>
      <c r="P5834" s="3">
        <f t="shared" si="275"/>
        <v>2</v>
      </c>
      <c r="Q5834" s="3">
        <v>275</v>
      </c>
      <c r="R5834" s="3">
        <f t="shared" si="274"/>
        <v>1</v>
      </c>
      <c r="S5834" s="3">
        <v>2</v>
      </c>
      <c r="T5834" s="3">
        <f>IF(AND(H5834&lt;5,S5834&gt;=VLOOKUP(A5834,anni!$A$1:$O$32,6,0)),1,0)</f>
        <v>0</v>
      </c>
    </row>
    <row r="5835" spans="1:20" x14ac:dyDescent="0.3">
      <c r="A5835" s="3">
        <v>1997</v>
      </c>
      <c r="B5835" s="3">
        <v>144</v>
      </c>
      <c r="C5835" s="3" t="s">
        <v>106</v>
      </c>
      <c r="D5835" s="3" t="s">
        <v>107</v>
      </c>
      <c r="E5835" s="3" t="s">
        <v>107</v>
      </c>
      <c r="F5835" s="3">
        <v>3093</v>
      </c>
      <c r="G5835" s="3">
        <f t="shared" si="276"/>
        <v>1997</v>
      </c>
      <c r="H5835" s="4">
        <v>5</v>
      </c>
      <c r="I5835" s="3" t="s">
        <v>36</v>
      </c>
      <c r="J5835" s="3">
        <v>1</v>
      </c>
      <c r="K5835" s="3">
        <v>0</v>
      </c>
      <c r="L5835" s="3">
        <v>0</v>
      </c>
      <c r="M5835" s="3">
        <v>0</v>
      </c>
      <c r="N5835" s="3">
        <v>0</v>
      </c>
      <c r="O5835" s="3">
        <v>1</v>
      </c>
      <c r="P5835" s="3">
        <f t="shared" si="275"/>
        <v>2</v>
      </c>
      <c r="Q5835" s="3">
        <v>275</v>
      </c>
      <c r="R5835" s="3">
        <f t="shared" si="274"/>
        <v>1</v>
      </c>
      <c r="S5835" s="3">
        <v>2</v>
      </c>
      <c r="T5835" s="3">
        <f>IF(AND(H5835&lt;5,S5835&gt;=VLOOKUP(A5835,anni!$A$1:$O$32,6,0)),1,0)</f>
        <v>0</v>
      </c>
    </row>
    <row r="5836" spans="1:20" x14ac:dyDescent="0.3">
      <c r="A5836" s="3">
        <v>1997</v>
      </c>
      <c r="B5836" s="3">
        <v>146</v>
      </c>
      <c r="C5836" s="3" t="s">
        <v>47</v>
      </c>
      <c r="D5836" s="3" t="s">
        <v>77</v>
      </c>
      <c r="E5836" s="3" t="s">
        <v>77</v>
      </c>
      <c r="F5836" s="3">
        <v>3094</v>
      </c>
      <c r="G5836" s="3">
        <f t="shared" si="276"/>
        <v>1997</v>
      </c>
      <c r="H5836" s="4">
        <v>5</v>
      </c>
      <c r="I5836" s="3" t="s">
        <v>36</v>
      </c>
      <c r="J5836" s="3">
        <v>7</v>
      </c>
      <c r="K5836" s="3">
        <v>4</v>
      </c>
      <c r="L5836" s="3">
        <v>6</v>
      </c>
      <c r="M5836" s="3">
        <v>5</v>
      </c>
      <c r="N5836" s="3">
        <v>0</v>
      </c>
      <c r="O5836" s="3">
        <v>1</v>
      </c>
      <c r="P5836" s="3">
        <f t="shared" si="275"/>
        <v>23</v>
      </c>
      <c r="Q5836" s="3">
        <v>58</v>
      </c>
      <c r="R5836" s="3">
        <f t="shared" si="274"/>
        <v>1</v>
      </c>
      <c r="S5836" s="3">
        <v>23</v>
      </c>
      <c r="T5836" s="3">
        <f>IF(AND(H5836&lt;5,S5836&gt;=VLOOKUP(A5836,anni!$A$1:$O$32,6,0)),1,0)</f>
        <v>0</v>
      </c>
    </row>
    <row r="5837" spans="1:20" x14ac:dyDescent="0.3">
      <c r="A5837" s="3">
        <v>1997</v>
      </c>
      <c r="B5837" s="3">
        <v>145</v>
      </c>
      <c r="C5837" s="3" t="s">
        <v>50</v>
      </c>
      <c r="D5837" s="3" t="s">
        <v>120</v>
      </c>
      <c r="E5837" s="3" t="s">
        <v>120</v>
      </c>
      <c r="F5837" s="3">
        <v>3095</v>
      </c>
      <c r="G5837" s="3">
        <f t="shared" si="276"/>
        <v>1997</v>
      </c>
      <c r="H5837" s="4">
        <v>5</v>
      </c>
      <c r="I5837" s="3" t="s">
        <v>36</v>
      </c>
      <c r="J5837" s="3">
        <v>2</v>
      </c>
      <c r="K5837" s="3">
        <v>0</v>
      </c>
      <c r="L5837" s="3">
        <v>0</v>
      </c>
      <c r="M5837" s="3">
        <v>0</v>
      </c>
      <c r="N5837" s="3">
        <v>0</v>
      </c>
      <c r="O5837" s="3">
        <v>1</v>
      </c>
      <c r="P5837" s="3">
        <f t="shared" si="275"/>
        <v>3</v>
      </c>
      <c r="Q5837" s="3">
        <v>269</v>
      </c>
      <c r="R5837" s="3">
        <f t="shared" si="274"/>
        <v>1</v>
      </c>
      <c r="S5837" s="3">
        <v>3</v>
      </c>
      <c r="T5837" s="3">
        <f>IF(AND(H5837&lt;5,S5837&gt;=VLOOKUP(A5837,anni!$A$1:$O$32,6,0)),1,0)</f>
        <v>0</v>
      </c>
    </row>
    <row r="5838" spans="1:20" x14ac:dyDescent="0.3">
      <c r="A5838" s="3">
        <v>1997</v>
      </c>
      <c r="B5838" s="3">
        <v>147</v>
      </c>
      <c r="C5838" s="3" t="s">
        <v>39</v>
      </c>
      <c r="D5838" s="3" t="s">
        <v>40</v>
      </c>
      <c r="E5838" s="3" t="s">
        <v>40</v>
      </c>
      <c r="F5838" s="3">
        <v>3096</v>
      </c>
      <c r="G5838" s="3">
        <f t="shared" si="276"/>
        <v>1997</v>
      </c>
      <c r="H5838" s="4">
        <v>5</v>
      </c>
      <c r="I5838" s="3" t="s">
        <v>36</v>
      </c>
      <c r="J5838" s="3">
        <v>7</v>
      </c>
      <c r="K5838" s="3">
        <v>7</v>
      </c>
      <c r="L5838" s="3">
        <v>7</v>
      </c>
      <c r="M5838" s="3">
        <v>5</v>
      </c>
      <c r="N5838" s="3">
        <v>2</v>
      </c>
      <c r="O5838" s="3">
        <v>4</v>
      </c>
      <c r="P5838" s="3">
        <f t="shared" si="275"/>
        <v>32</v>
      </c>
      <c r="Q5838" s="3">
        <v>16</v>
      </c>
      <c r="R5838" s="3">
        <f t="shared" si="274"/>
        <v>1</v>
      </c>
      <c r="S5838" s="3">
        <v>32</v>
      </c>
      <c r="T5838" s="3">
        <f>IF(AND(H5838&lt;5,S5838&gt;=VLOOKUP(A5838,anni!$A$1:$O$32,6,0)),1,0)</f>
        <v>0</v>
      </c>
    </row>
    <row r="5839" spans="1:20" x14ac:dyDescent="0.3">
      <c r="A5839" s="3">
        <v>1997</v>
      </c>
      <c r="B5839" s="3">
        <v>148</v>
      </c>
      <c r="C5839" s="3" t="s">
        <v>34</v>
      </c>
      <c r="D5839" s="3" t="s">
        <v>41</v>
      </c>
      <c r="E5839" s="3" t="s">
        <v>41</v>
      </c>
      <c r="F5839" s="3">
        <v>3097</v>
      </c>
      <c r="G5839" s="3">
        <f t="shared" si="276"/>
        <v>1997</v>
      </c>
      <c r="H5839" s="4">
        <v>5</v>
      </c>
      <c r="I5839" s="3" t="s">
        <v>36</v>
      </c>
      <c r="J5839" s="3">
        <v>4</v>
      </c>
      <c r="K5839" s="3">
        <v>5</v>
      </c>
      <c r="L5839" s="3">
        <v>0</v>
      </c>
      <c r="M5839" s="3">
        <v>6</v>
      </c>
      <c r="N5839" s="3">
        <v>0</v>
      </c>
      <c r="O5839" s="3">
        <v>1</v>
      </c>
      <c r="P5839" s="3">
        <f t="shared" si="275"/>
        <v>16</v>
      </c>
      <c r="Q5839" s="3">
        <v>122</v>
      </c>
      <c r="R5839" s="3">
        <f t="shared" si="274"/>
        <v>1</v>
      </c>
      <c r="S5839" s="3">
        <v>16</v>
      </c>
      <c r="T5839" s="3">
        <f>IF(AND(H5839&lt;5,S5839&gt;=VLOOKUP(A5839,anni!$A$1:$O$32,6,0)),1,0)</f>
        <v>0</v>
      </c>
    </row>
    <row r="5840" spans="1:20" x14ac:dyDescent="0.3">
      <c r="A5840" s="3">
        <v>1997</v>
      </c>
      <c r="B5840" s="3">
        <v>149</v>
      </c>
      <c r="C5840" s="3" t="s">
        <v>56</v>
      </c>
      <c r="D5840" s="3" t="s">
        <v>126</v>
      </c>
      <c r="E5840" s="3" t="s">
        <v>126</v>
      </c>
      <c r="F5840" s="3">
        <v>3216</v>
      </c>
      <c r="G5840" s="3">
        <f t="shared" si="276"/>
        <v>1997</v>
      </c>
      <c r="H5840" s="4">
        <v>4</v>
      </c>
      <c r="I5840" s="3" t="s">
        <v>36</v>
      </c>
      <c r="J5840" s="3">
        <v>7</v>
      </c>
      <c r="K5840" s="3">
        <v>7</v>
      </c>
      <c r="L5840" s="3">
        <v>0</v>
      </c>
      <c r="M5840" s="3">
        <v>2</v>
      </c>
      <c r="N5840" s="3">
        <v>3</v>
      </c>
      <c r="O5840" s="3">
        <v>1</v>
      </c>
      <c r="P5840" s="3">
        <f t="shared" si="275"/>
        <v>24</v>
      </c>
      <c r="Q5840" s="3">
        <v>86</v>
      </c>
      <c r="R5840" s="3">
        <f t="shared" si="274"/>
        <v>1</v>
      </c>
      <c r="S5840" s="3">
        <v>20</v>
      </c>
      <c r="T5840" s="3">
        <f>IF(AND(H5840&lt;5,S5840&gt;=VLOOKUP(A5840,anni!$A$1:$O$32,6,0)),1,0)</f>
        <v>0</v>
      </c>
    </row>
    <row r="5841" spans="1:20" x14ac:dyDescent="0.3">
      <c r="A5841" s="3">
        <v>1997</v>
      </c>
      <c r="B5841" s="3">
        <v>150</v>
      </c>
      <c r="C5841" s="3" t="s">
        <v>34</v>
      </c>
      <c r="D5841" s="3" t="s">
        <v>103</v>
      </c>
      <c r="E5841" s="3" t="s">
        <v>103</v>
      </c>
      <c r="F5841" s="3">
        <v>3098</v>
      </c>
      <c r="G5841" s="3">
        <f t="shared" si="276"/>
        <v>1997</v>
      </c>
      <c r="H5841" s="4">
        <v>5</v>
      </c>
      <c r="I5841" s="3" t="s">
        <v>36</v>
      </c>
      <c r="J5841" s="3">
        <v>7</v>
      </c>
      <c r="K5841" s="3">
        <v>7</v>
      </c>
      <c r="L5841" s="3">
        <v>0</v>
      </c>
      <c r="M5841" s="3">
        <v>6</v>
      </c>
      <c r="N5841" s="3">
        <v>0</v>
      </c>
      <c r="O5841" s="3">
        <v>0</v>
      </c>
      <c r="P5841" s="3">
        <f t="shared" si="275"/>
        <v>20</v>
      </c>
      <c r="Q5841" s="3">
        <v>86</v>
      </c>
      <c r="R5841" s="3">
        <f t="shared" si="274"/>
        <v>1</v>
      </c>
      <c r="S5841" s="3">
        <v>20</v>
      </c>
      <c r="T5841" s="3">
        <f>IF(AND(H5841&lt;5,S5841&gt;=VLOOKUP(A5841,anni!$A$1:$O$32,6,0)),1,0)</f>
        <v>0</v>
      </c>
    </row>
    <row r="5842" spans="1:20" x14ac:dyDescent="0.3">
      <c r="A5842" s="3">
        <v>1997</v>
      </c>
      <c r="B5842" s="3">
        <v>151</v>
      </c>
      <c r="C5842" s="3" t="s">
        <v>34</v>
      </c>
      <c r="D5842" s="3" t="s">
        <v>42</v>
      </c>
      <c r="E5842" s="3" t="s">
        <v>42</v>
      </c>
      <c r="F5842" s="3">
        <v>3217</v>
      </c>
      <c r="G5842" s="3">
        <f t="shared" si="276"/>
        <v>1997</v>
      </c>
      <c r="H5842" s="4">
        <v>4</v>
      </c>
      <c r="I5842" s="3" t="s">
        <v>36</v>
      </c>
      <c r="J5842" s="3">
        <v>4</v>
      </c>
      <c r="K5842" s="3">
        <v>0</v>
      </c>
      <c r="L5842" s="3">
        <v>0</v>
      </c>
      <c r="M5842" s="3">
        <v>1</v>
      </c>
      <c r="N5842" s="3">
        <v>2</v>
      </c>
      <c r="O5842" s="3">
        <v>1</v>
      </c>
      <c r="P5842" s="3">
        <f t="shared" si="275"/>
        <v>9.6</v>
      </c>
      <c r="Q5842" s="3">
        <v>211</v>
      </c>
      <c r="R5842" s="3">
        <f t="shared" si="274"/>
        <v>1</v>
      </c>
      <c r="S5842" s="3">
        <v>8</v>
      </c>
      <c r="T5842" s="3">
        <f>IF(AND(H5842&lt;5,S5842&gt;=VLOOKUP(A5842,anni!$A$1:$O$32,6,0)),1,0)</f>
        <v>0</v>
      </c>
    </row>
    <row r="5843" spans="1:20" x14ac:dyDescent="0.3">
      <c r="A5843" s="3">
        <v>1997</v>
      </c>
      <c r="B5843" s="3">
        <v>152</v>
      </c>
      <c r="C5843" s="3" t="s">
        <v>101</v>
      </c>
      <c r="D5843" s="3" t="s">
        <v>102</v>
      </c>
      <c r="E5843" s="3" t="s">
        <v>102</v>
      </c>
      <c r="F5843" s="3">
        <v>3273</v>
      </c>
      <c r="G5843" s="3">
        <f t="shared" si="276"/>
        <v>1997</v>
      </c>
      <c r="H5843" s="4">
        <v>3</v>
      </c>
      <c r="I5843" s="3" t="s">
        <v>36</v>
      </c>
      <c r="J5843" s="3">
        <v>6</v>
      </c>
      <c r="K5843" s="3">
        <v>0</v>
      </c>
      <c r="L5843" s="3">
        <v>4</v>
      </c>
      <c r="M5843" s="3">
        <v>6</v>
      </c>
      <c r="N5843" s="3">
        <v>0</v>
      </c>
      <c r="O5843" s="3">
        <v>0</v>
      </c>
      <c r="P5843" s="3">
        <f t="shared" si="275"/>
        <v>22.4</v>
      </c>
      <c r="Q5843" s="3">
        <v>122</v>
      </c>
      <c r="R5843" s="3">
        <f t="shared" si="274"/>
        <v>2</v>
      </c>
      <c r="S5843" s="3">
        <v>16</v>
      </c>
      <c r="T5843" s="3">
        <f>IF(AND(H5843&lt;5,S5843&gt;=VLOOKUP(A5843,anni!$A$1:$O$32,6,0)),1,0)</f>
        <v>0</v>
      </c>
    </row>
    <row r="5844" spans="1:20" x14ac:dyDescent="0.3">
      <c r="A5844" s="3">
        <v>1997</v>
      </c>
      <c r="B5844" s="3">
        <v>153</v>
      </c>
      <c r="C5844" s="3" t="s">
        <v>79</v>
      </c>
      <c r="D5844" s="3" t="s">
        <v>80</v>
      </c>
      <c r="E5844" s="3" t="s">
        <v>80</v>
      </c>
      <c r="F5844" s="3">
        <v>3099</v>
      </c>
      <c r="G5844" s="3">
        <f t="shared" si="276"/>
        <v>1997</v>
      </c>
      <c r="H5844" s="4">
        <v>5</v>
      </c>
      <c r="I5844" s="3" t="s">
        <v>36</v>
      </c>
      <c r="J5844" s="3">
        <v>4</v>
      </c>
      <c r="K5844" s="3">
        <v>0</v>
      </c>
      <c r="L5844" s="3">
        <v>0</v>
      </c>
      <c r="M5844" s="3">
        <v>1</v>
      </c>
      <c r="N5844" s="3">
        <v>0</v>
      </c>
      <c r="O5844" s="3">
        <v>1</v>
      </c>
      <c r="P5844" s="3">
        <f t="shared" si="275"/>
        <v>6</v>
      </c>
      <c r="Q5844" s="3">
        <v>242</v>
      </c>
      <c r="R5844" s="3">
        <f t="shared" si="274"/>
        <v>1</v>
      </c>
      <c r="S5844" s="3">
        <v>6</v>
      </c>
      <c r="T5844" s="3">
        <f>IF(AND(H5844&lt;5,S5844&gt;=VLOOKUP(A5844,anni!$A$1:$O$32,6,0)),1,0)</f>
        <v>0</v>
      </c>
    </row>
    <row r="5845" spans="1:20" x14ac:dyDescent="0.3">
      <c r="A5845" s="3">
        <v>1997</v>
      </c>
      <c r="B5845" s="3">
        <v>154</v>
      </c>
      <c r="C5845" s="3" t="s">
        <v>69</v>
      </c>
      <c r="D5845" s="3" t="s">
        <v>90</v>
      </c>
      <c r="E5845" s="3" t="s">
        <v>90</v>
      </c>
      <c r="F5845" s="3">
        <v>3274</v>
      </c>
      <c r="G5845" s="3">
        <f t="shared" si="276"/>
        <v>1997</v>
      </c>
      <c r="H5845" s="4">
        <v>3</v>
      </c>
      <c r="I5845" s="3" t="s">
        <v>36</v>
      </c>
      <c r="J5845" s="3">
        <v>7</v>
      </c>
      <c r="K5845" s="3">
        <v>0</v>
      </c>
      <c r="L5845" s="3">
        <v>0</v>
      </c>
      <c r="M5845" s="3">
        <v>5</v>
      </c>
      <c r="N5845" s="3">
        <v>0</v>
      </c>
      <c r="O5845" s="3">
        <v>1</v>
      </c>
      <c r="P5845" s="3">
        <f t="shared" si="275"/>
        <v>18.2</v>
      </c>
      <c r="Q5845" s="3">
        <v>161</v>
      </c>
      <c r="R5845" s="3">
        <f t="shared" si="274"/>
        <v>3</v>
      </c>
      <c r="S5845" s="3">
        <v>13</v>
      </c>
      <c r="T5845" s="3">
        <f>IF(AND(H5845&lt;5,S5845&gt;=VLOOKUP(A5845,anni!$A$1:$O$32,6,0)),1,0)</f>
        <v>0</v>
      </c>
    </row>
    <row r="5846" spans="1:20" x14ac:dyDescent="0.3">
      <c r="A5846" s="3">
        <v>1997</v>
      </c>
      <c r="B5846" s="3">
        <v>155</v>
      </c>
      <c r="C5846" s="3" t="s">
        <v>47</v>
      </c>
      <c r="D5846" s="3" t="s">
        <v>77</v>
      </c>
      <c r="E5846" s="3" t="s">
        <v>77</v>
      </c>
      <c r="F5846" s="3">
        <v>3100</v>
      </c>
      <c r="G5846" s="3">
        <f t="shared" si="276"/>
        <v>1997</v>
      </c>
      <c r="H5846" s="4">
        <v>5</v>
      </c>
      <c r="I5846" s="3" t="s">
        <v>36</v>
      </c>
      <c r="J5846" s="3">
        <v>7</v>
      </c>
      <c r="K5846" s="3">
        <v>7</v>
      </c>
      <c r="L5846" s="3">
        <v>7</v>
      </c>
      <c r="M5846" s="3">
        <v>7</v>
      </c>
      <c r="N5846" s="3">
        <v>0</v>
      </c>
      <c r="O5846" s="3">
        <v>5</v>
      </c>
      <c r="P5846" s="3">
        <f t="shared" si="275"/>
        <v>33</v>
      </c>
      <c r="Q5846" s="3">
        <v>14</v>
      </c>
      <c r="R5846" s="3">
        <f t="shared" si="274"/>
        <v>1</v>
      </c>
      <c r="S5846" s="3">
        <v>33</v>
      </c>
      <c r="T5846" s="3">
        <f>IF(AND(H5846&lt;5,S5846&gt;=VLOOKUP(A5846,anni!$A$1:$O$32,6,0)),1,0)</f>
        <v>0</v>
      </c>
    </row>
    <row r="5847" spans="1:20" x14ac:dyDescent="0.3">
      <c r="A5847" s="3">
        <v>1997</v>
      </c>
      <c r="B5847" s="3">
        <v>156</v>
      </c>
      <c r="C5847" s="3" t="s">
        <v>69</v>
      </c>
      <c r="D5847" s="3" t="s">
        <v>70</v>
      </c>
      <c r="E5847" s="3" t="s">
        <v>70</v>
      </c>
      <c r="F5847" s="3">
        <v>3101</v>
      </c>
      <c r="G5847" s="3">
        <f t="shared" si="276"/>
        <v>1997</v>
      </c>
      <c r="H5847" s="4">
        <v>5</v>
      </c>
      <c r="I5847" s="3" t="s">
        <v>36</v>
      </c>
      <c r="J5847" s="3">
        <v>7</v>
      </c>
      <c r="K5847" s="3">
        <v>0</v>
      </c>
      <c r="L5847" s="3">
        <v>0</v>
      </c>
      <c r="M5847" s="3">
        <v>0</v>
      </c>
      <c r="N5847" s="3">
        <v>0</v>
      </c>
      <c r="O5847" s="3">
        <v>1</v>
      </c>
      <c r="P5847" s="3">
        <f t="shared" si="275"/>
        <v>8</v>
      </c>
      <c r="Q5847" s="3">
        <v>211</v>
      </c>
      <c r="R5847" s="3">
        <f t="shared" si="274"/>
        <v>1</v>
      </c>
      <c r="S5847" s="3">
        <v>8</v>
      </c>
      <c r="T5847" s="3">
        <f>IF(AND(H5847&lt;5,S5847&gt;=VLOOKUP(A5847,anni!$A$1:$O$32,6,0)),1,0)</f>
        <v>0</v>
      </c>
    </row>
    <row r="5848" spans="1:20" x14ac:dyDescent="0.3">
      <c r="A5848" s="3">
        <v>1997</v>
      </c>
      <c r="B5848" s="3">
        <v>157</v>
      </c>
      <c r="C5848" s="3" t="s">
        <v>69</v>
      </c>
      <c r="D5848" s="3" t="s">
        <v>119</v>
      </c>
      <c r="E5848" s="3" t="s">
        <v>119</v>
      </c>
      <c r="F5848" s="3">
        <v>3218</v>
      </c>
      <c r="G5848" s="3">
        <f t="shared" si="276"/>
        <v>1997</v>
      </c>
      <c r="H5848" s="4">
        <v>4</v>
      </c>
      <c r="I5848" s="3" t="s">
        <v>36</v>
      </c>
      <c r="J5848" s="3">
        <v>7</v>
      </c>
      <c r="K5848" s="3">
        <v>7</v>
      </c>
      <c r="L5848" s="3">
        <v>0</v>
      </c>
      <c r="M5848" s="3">
        <v>3</v>
      </c>
      <c r="N5848" s="3">
        <v>7</v>
      </c>
      <c r="O5848" s="3">
        <v>3</v>
      </c>
      <c r="P5848" s="3">
        <f t="shared" si="275"/>
        <v>32.4</v>
      </c>
      <c r="Q5848" s="3">
        <v>29</v>
      </c>
      <c r="R5848" s="3">
        <f t="shared" si="274"/>
        <v>2</v>
      </c>
      <c r="S5848" s="3">
        <v>27</v>
      </c>
      <c r="T5848" s="3">
        <f>IF(AND(H5848&lt;5,S5848&gt;=VLOOKUP(A5848,anni!$A$1:$O$32,6,0)),1,0)</f>
        <v>0</v>
      </c>
    </row>
    <row r="5849" spans="1:20" x14ac:dyDescent="0.3">
      <c r="A5849" s="3">
        <v>1997</v>
      </c>
      <c r="B5849" s="3">
        <v>158</v>
      </c>
      <c r="C5849" s="3" t="s">
        <v>29</v>
      </c>
      <c r="D5849" s="3" t="s">
        <v>30</v>
      </c>
      <c r="E5849" s="3" t="s">
        <v>30</v>
      </c>
      <c r="F5849" s="3">
        <v>3298</v>
      </c>
      <c r="G5849" s="3">
        <f t="shared" si="276"/>
        <v>1997</v>
      </c>
      <c r="H5849" s="4">
        <v>2</v>
      </c>
      <c r="I5849" s="3" t="s">
        <v>31</v>
      </c>
      <c r="J5849" s="3">
        <v>0</v>
      </c>
      <c r="K5849" s="3">
        <v>0</v>
      </c>
      <c r="L5849" s="3">
        <v>0</v>
      </c>
      <c r="M5849" s="3">
        <v>0</v>
      </c>
      <c r="N5849" s="3">
        <v>0</v>
      </c>
      <c r="O5849" s="3">
        <v>0</v>
      </c>
      <c r="P5849" s="3">
        <f t="shared" si="275"/>
        <v>0</v>
      </c>
      <c r="Q5849" s="3">
        <v>288</v>
      </c>
      <c r="R5849" s="3">
        <f t="shared" si="274"/>
        <v>1</v>
      </c>
      <c r="S5849" s="3">
        <v>0</v>
      </c>
      <c r="T5849" s="3">
        <f>IF(AND(H5849&lt;5,S5849&gt;=VLOOKUP(A5849,anni!$A$1:$O$32,6,0)),1,0)</f>
        <v>0</v>
      </c>
    </row>
    <row r="5850" spans="1:20" x14ac:dyDescent="0.3">
      <c r="A5850" s="3">
        <v>1997</v>
      </c>
      <c r="B5850" s="3">
        <v>159</v>
      </c>
      <c r="C5850" s="3" t="s">
        <v>45</v>
      </c>
      <c r="D5850" s="3" t="s">
        <v>49</v>
      </c>
      <c r="E5850" s="3" t="s">
        <v>49</v>
      </c>
      <c r="F5850" s="3">
        <v>3219</v>
      </c>
      <c r="G5850" s="3">
        <f t="shared" si="276"/>
        <v>1997</v>
      </c>
      <c r="H5850" s="4">
        <v>4</v>
      </c>
      <c r="I5850" s="3" t="s">
        <v>36</v>
      </c>
      <c r="J5850" s="3">
        <v>7</v>
      </c>
      <c r="K5850" s="3">
        <v>7</v>
      </c>
      <c r="L5850" s="3">
        <v>6</v>
      </c>
      <c r="M5850" s="3">
        <v>7</v>
      </c>
      <c r="N5850" s="3">
        <v>7</v>
      </c>
      <c r="O5850" s="3">
        <v>6</v>
      </c>
      <c r="P5850" s="3">
        <f t="shared" si="275"/>
        <v>48</v>
      </c>
      <c r="Q5850" s="3">
        <v>2</v>
      </c>
      <c r="R5850" s="3">
        <f t="shared" si="274"/>
        <v>2</v>
      </c>
      <c r="S5850" s="3">
        <v>40</v>
      </c>
      <c r="T5850" s="3">
        <f>IF(AND(H5850&lt;5,S5850&gt;=VLOOKUP(A5850,anni!$A$1:$O$32,6,0)),1,0)</f>
        <v>0</v>
      </c>
    </row>
    <row r="5851" spans="1:20" x14ac:dyDescent="0.3">
      <c r="A5851" s="3">
        <v>1997</v>
      </c>
      <c r="B5851" s="3">
        <v>160</v>
      </c>
      <c r="C5851" s="3" t="s">
        <v>29</v>
      </c>
      <c r="D5851" s="3" t="s">
        <v>122</v>
      </c>
      <c r="E5851" s="3" t="s">
        <v>122</v>
      </c>
      <c r="F5851" s="3">
        <v>3275</v>
      </c>
      <c r="G5851" s="3">
        <f t="shared" si="276"/>
        <v>1997</v>
      </c>
      <c r="H5851" s="4">
        <v>3</v>
      </c>
      <c r="I5851" s="3" t="s">
        <v>36</v>
      </c>
      <c r="J5851" s="3">
        <v>0</v>
      </c>
      <c r="K5851" s="3">
        <v>0</v>
      </c>
      <c r="L5851" s="3">
        <v>7</v>
      </c>
      <c r="M5851" s="3">
        <v>0</v>
      </c>
      <c r="N5851" s="3">
        <v>0</v>
      </c>
      <c r="O5851" s="3">
        <v>1</v>
      </c>
      <c r="P5851" s="3">
        <f t="shared" si="275"/>
        <v>11.2</v>
      </c>
      <c r="Q5851" s="3">
        <v>211</v>
      </c>
      <c r="R5851" s="3">
        <f t="shared" si="274"/>
        <v>1</v>
      </c>
      <c r="S5851" s="3">
        <v>8</v>
      </c>
      <c r="T5851" s="3">
        <f>IF(AND(H5851&lt;5,S5851&gt;=VLOOKUP(A5851,anni!$A$1:$O$32,6,0)),1,0)</f>
        <v>0</v>
      </c>
    </row>
    <row r="5852" spans="1:20" x14ac:dyDescent="0.3">
      <c r="A5852" s="3">
        <v>1997</v>
      </c>
      <c r="B5852" s="3">
        <v>161</v>
      </c>
      <c r="C5852" s="3" t="s">
        <v>69</v>
      </c>
      <c r="D5852" s="3" t="s">
        <v>70</v>
      </c>
      <c r="E5852" s="3" t="s">
        <v>70</v>
      </c>
      <c r="F5852" s="3">
        <v>3220</v>
      </c>
      <c r="G5852" s="3">
        <f t="shared" si="276"/>
        <v>1997</v>
      </c>
      <c r="H5852" s="4">
        <v>4</v>
      </c>
      <c r="I5852" s="3" t="s">
        <v>36</v>
      </c>
      <c r="J5852" s="3">
        <v>3</v>
      </c>
      <c r="K5852" s="3">
        <v>0</v>
      </c>
      <c r="L5852" s="3">
        <v>0</v>
      </c>
      <c r="M5852" s="3">
        <v>0</v>
      </c>
      <c r="N5852" s="3">
        <v>0</v>
      </c>
      <c r="O5852" s="3">
        <v>1</v>
      </c>
      <c r="P5852" s="3">
        <f t="shared" si="275"/>
        <v>4.8</v>
      </c>
      <c r="Q5852" s="3">
        <v>261</v>
      </c>
      <c r="R5852" s="3">
        <f t="shared" si="274"/>
        <v>1</v>
      </c>
      <c r="S5852" s="3">
        <v>4</v>
      </c>
      <c r="T5852" s="3">
        <f>IF(AND(H5852&lt;5,S5852&gt;=VLOOKUP(A5852,anni!$A$1:$O$32,6,0)),1,0)</f>
        <v>0</v>
      </c>
    </row>
    <row r="5853" spans="1:20" x14ac:dyDescent="0.3">
      <c r="A5853" s="3">
        <v>1997</v>
      </c>
      <c r="B5853" s="3">
        <v>162</v>
      </c>
      <c r="C5853" s="3" t="s">
        <v>152</v>
      </c>
      <c r="D5853" s="3" t="s">
        <v>133</v>
      </c>
      <c r="E5853" s="3" t="s">
        <v>133</v>
      </c>
      <c r="F5853" s="3">
        <v>3102</v>
      </c>
      <c r="G5853" s="3">
        <f t="shared" si="276"/>
        <v>1997</v>
      </c>
      <c r="H5853" s="4">
        <v>5</v>
      </c>
      <c r="I5853" s="3" t="s">
        <v>36</v>
      </c>
      <c r="J5853" s="3">
        <v>7</v>
      </c>
      <c r="K5853" s="3">
        <v>7</v>
      </c>
      <c r="L5853" s="3">
        <v>0</v>
      </c>
      <c r="M5853" s="3">
        <v>4</v>
      </c>
      <c r="N5853" s="3">
        <v>4</v>
      </c>
      <c r="O5853" s="3">
        <v>5</v>
      </c>
      <c r="P5853" s="3">
        <f t="shared" si="275"/>
        <v>27</v>
      </c>
      <c r="Q5853" s="3">
        <v>29</v>
      </c>
      <c r="R5853" s="3">
        <f t="shared" si="274"/>
        <v>1</v>
      </c>
      <c r="S5853" s="3">
        <v>27</v>
      </c>
      <c r="T5853" s="3">
        <f>IF(AND(H5853&lt;5,S5853&gt;=VLOOKUP(A5853,anni!$A$1:$O$32,6,0)),1,0)</f>
        <v>0</v>
      </c>
    </row>
    <row r="5854" spans="1:20" x14ac:dyDescent="0.3">
      <c r="A5854" s="3">
        <v>1997</v>
      </c>
      <c r="B5854" s="3">
        <v>163</v>
      </c>
      <c r="C5854" s="3" t="s">
        <v>34</v>
      </c>
      <c r="D5854" s="3" t="s">
        <v>64</v>
      </c>
      <c r="E5854" s="3" t="s">
        <v>64</v>
      </c>
      <c r="F5854" s="3">
        <v>3103</v>
      </c>
      <c r="G5854" s="3">
        <f t="shared" si="276"/>
        <v>1997</v>
      </c>
      <c r="H5854" s="4">
        <v>5</v>
      </c>
      <c r="I5854" s="3" t="s">
        <v>36</v>
      </c>
      <c r="J5854" s="3">
        <v>6</v>
      </c>
      <c r="K5854" s="3">
        <v>7</v>
      </c>
      <c r="L5854" s="3">
        <v>0</v>
      </c>
      <c r="M5854" s="3">
        <v>6</v>
      </c>
      <c r="N5854" s="3">
        <v>2</v>
      </c>
      <c r="O5854" s="3">
        <v>0</v>
      </c>
      <c r="P5854" s="3">
        <f t="shared" si="275"/>
        <v>21</v>
      </c>
      <c r="Q5854" s="3">
        <v>74</v>
      </c>
      <c r="R5854" s="3">
        <f t="shared" si="274"/>
        <v>1</v>
      </c>
      <c r="S5854" s="3">
        <v>21</v>
      </c>
      <c r="T5854" s="3">
        <f>IF(AND(H5854&lt;5,S5854&gt;=VLOOKUP(A5854,anni!$A$1:$O$32,6,0)),1,0)</f>
        <v>0</v>
      </c>
    </row>
    <row r="5855" spans="1:20" x14ac:dyDescent="0.3">
      <c r="A5855" s="3">
        <v>1997</v>
      </c>
      <c r="B5855" s="3">
        <v>164</v>
      </c>
      <c r="C5855" s="3" t="s">
        <v>101</v>
      </c>
      <c r="D5855" s="3" t="s">
        <v>104</v>
      </c>
      <c r="E5855" s="3" t="s">
        <v>104</v>
      </c>
      <c r="F5855" s="3">
        <v>3221</v>
      </c>
      <c r="G5855" s="3">
        <f t="shared" si="276"/>
        <v>1997</v>
      </c>
      <c r="H5855" s="4">
        <v>4</v>
      </c>
      <c r="I5855" s="3" t="s">
        <v>36</v>
      </c>
      <c r="J5855" s="3">
        <v>4</v>
      </c>
      <c r="K5855" s="3">
        <v>0</v>
      </c>
      <c r="L5855" s="3">
        <v>0</v>
      </c>
      <c r="M5855" s="3">
        <v>1</v>
      </c>
      <c r="N5855" s="3">
        <v>0</v>
      </c>
      <c r="O5855" s="3">
        <v>1</v>
      </c>
      <c r="P5855" s="3">
        <f t="shared" si="275"/>
        <v>7.1999999999999993</v>
      </c>
      <c r="Q5855" s="3">
        <v>242</v>
      </c>
      <c r="R5855" s="3">
        <f t="shared" si="274"/>
        <v>2</v>
      </c>
      <c r="S5855" s="3">
        <v>6</v>
      </c>
      <c r="T5855" s="3">
        <f>IF(AND(H5855&lt;5,S5855&gt;=VLOOKUP(A5855,anni!$A$1:$O$32,6,0)),1,0)</f>
        <v>0</v>
      </c>
    </row>
    <row r="5856" spans="1:20" x14ac:dyDescent="0.3">
      <c r="A5856" s="3">
        <v>1997</v>
      </c>
      <c r="B5856" s="3">
        <v>165</v>
      </c>
      <c r="C5856" s="3" t="s">
        <v>37</v>
      </c>
      <c r="D5856" s="3" t="s">
        <v>38</v>
      </c>
      <c r="E5856" s="3" t="s">
        <v>38</v>
      </c>
      <c r="F5856" s="3">
        <v>3104</v>
      </c>
      <c r="G5856" s="3">
        <f t="shared" si="276"/>
        <v>1997</v>
      </c>
      <c r="H5856" s="4">
        <v>5</v>
      </c>
      <c r="I5856" s="3" t="s">
        <v>36</v>
      </c>
      <c r="J5856" s="3">
        <v>7</v>
      </c>
      <c r="K5856" s="3">
        <v>0</v>
      </c>
      <c r="L5856" s="3">
        <v>0</v>
      </c>
      <c r="M5856" s="3">
        <v>0</v>
      </c>
      <c r="N5856" s="3">
        <v>0</v>
      </c>
      <c r="O5856" s="3">
        <v>0</v>
      </c>
      <c r="P5856" s="3">
        <f t="shared" si="275"/>
        <v>7</v>
      </c>
      <c r="Q5856" s="3">
        <v>232</v>
      </c>
      <c r="R5856" s="3">
        <f t="shared" si="274"/>
        <v>1</v>
      </c>
      <c r="S5856" s="3">
        <v>7</v>
      </c>
      <c r="T5856" s="3">
        <f>IF(AND(H5856&lt;5,S5856&gt;=VLOOKUP(A5856,anni!$A$1:$O$32,6,0)),1,0)</f>
        <v>0</v>
      </c>
    </row>
    <row r="5857" spans="1:20" x14ac:dyDescent="0.3">
      <c r="A5857" s="3">
        <v>1997</v>
      </c>
      <c r="B5857" s="3">
        <v>166</v>
      </c>
      <c r="C5857" s="3" t="s">
        <v>34</v>
      </c>
      <c r="D5857" s="3" t="s">
        <v>88</v>
      </c>
      <c r="E5857" s="3" t="s">
        <v>88</v>
      </c>
      <c r="F5857" s="3">
        <v>3222</v>
      </c>
      <c r="G5857" s="3">
        <f t="shared" si="276"/>
        <v>1997</v>
      </c>
      <c r="H5857" s="4">
        <v>4</v>
      </c>
      <c r="I5857" s="3" t="s">
        <v>36</v>
      </c>
      <c r="J5857" s="3">
        <v>4</v>
      </c>
      <c r="K5857" s="3">
        <v>7</v>
      </c>
      <c r="L5857" s="3">
        <v>0</v>
      </c>
      <c r="M5857" s="3">
        <v>2</v>
      </c>
      <c r="N5857" s="3">
        <v>2</v>
      </c>
      <c r="O5857" s="3">
        <v>3</v>
      </c>
      <c r="P5857" s="3">
        <f t="shared" si="275"/>
        <v>21.599999999999998</v>
      </c>
      <c r="Q5857" s="3">
        <v>101</v>
      </c>
      <c r="R5857" s="3">
        <f t="shared" ref="R5857:R5920" si="277">COUNTIF($F$609:$F$5991,F5857)</f>
        <v>2</v>
      </c>
      <c r="S5857" s="3">
        <v>18</v>
      </c>
      <c r="T5857" s="3">
        <f>IF(AND(H5857&lt;5,S5857&gt;=VLOOKUP(A5857,anni!$A$1:$O$32,6,0)),1,0)</f>
        <v>0</v>
      </c>
    </row>
    <row r="5858" spans="1:20" x14ac:dyDescent="0.3">
      <c r="A5858" s="3">
        <v>1997</v>
      </c>
      <c r="B5858" s="3">
        <v>167</v>
      </c>
      <c r="C5858" s="3" t="s">
        <v>34</v>
      </c>
      <c r="D5858" s="3" t="s">
        <v>88</v>
      </c>
      <c r="E5858" s="3" t="s">
        <v>88</v>
      </c>
      <c r="F5858" s="3">
        <v>3105</v>
      </c>
      <c r="G5858" s="3">
        <f t="shared" si="276"/>
        <v>1997</v>
      </c>
      <c r="H5858" s="4">
        <v>5</v>
      </c>
      <c r="I5858" s="3" t="s">
        <v>36</v>
      </c>
      <c r="J5858" s="3">
        <v>7</v>
      </c>
      <c r="K5858" s="3">
        <v>7</v>
      </c>
      <c r="L5858" s="3">
        <v>6</v>
      </c>
      <c r="M5858" s="3">
        <v>7</v>
      </c>
      <c r="N5858" s="3">
        <v>1</v>
      </c>
      <c r="O5858" s="3">
        <v>0</v>
      </c>
      <c r="P5858" s="3">
        <f t="shared" si="275"/>
        <v>28</v>
      </c>
      <c r="Q5858" s="3">
        <v>26</v>
      </c>
      <c r="R5858" s="3">
        <f t="shared" si="277"/>
        <v>1</v>
      </c>
      <c r="S5858" s="3">
        <v>28</v>
      </c>
      <c r="T5858" s="3">
        <f>IF(AND(H5858&lt;5,S5858&gt;=VLOOKUP(A5858,anni!$A$1:$O$32,6,0)),1,0)</f>
        <v>0</v>
      </c>
    </row>
    <row r="5859" spans="1:20" x14ac:dyDescent="0.3">
      <c r="A5859" s="3">
        <v>1997</v>
      </c>
      <c r="B5859" s="3">
        <v>168</v>
      </c>
      <c r="C5859" s="3" t="s">
        <v>34</v>
      </c>
      <c r="D5859" s="3" t="s">
        <v>94</v>
      </c>
      <c r="E5859" s="3" t="s">
        <v>94</v>
      </c>
      <c r="F5859" s="3">
        <v>3276</v>
      </c>
      <c r="G5859" s="3">
        <f t="shared" si="276"/>
        <v>1997</v>
      </c>
      <c r="H5859" s="4">
        <v>3</v>
      </c>
      <c r="I5859" s="3" t="s">
        <v>36</v>
      </c>
      <c r="J5859" s="3">
        <v>7</v>
      </c>
      <c r="K5859" s="3">
        <v>0</v>
      </c>
      <c r="L5859" s="3">
        <v>0</v>
      </c>
      <c r="M5859" s="3">
        <v>1</v>
      </c>
      <c r="N5859" s="3">
        <v>0</v>
      </c>
      <c r="O5859" s="3">
        <v>1</v>
      </c>
      <c r="P5859" s="3">
        <f t="shared" ref="P5859:P5922" si="278">IF(T5859=0,IF(S5859=-1,-1,S5859*HLOOKUP(H5859,$U$1:$Y$2,2,0)),0)</f>
        <v>12.6</v>
      </c>
      <c r="Q5859" s="3">
        <v>200</v>
      </c>
      <c r="R5859" s="3">
        <f t="shared" si="277"/>
        <v>3</v>
      </c>
      <c r="S5859" s="3">
        <v>9</v>
      </c>
      <c r="T5859" s="3">
        <f>IF(AND(H5859&lt;5,S5859&gt;=VLOOKUP(A5859,anni!$A$1:$O$32,6,0)),1,0)</f>
        <v>0</v>
      </c>
    </row>
    <row r="5860" spans="1:20" x14ac:dyDescent="0.3">
      <c r="A5860" s="3">
        <v>1997</v>
      </c>
      <c r="B5860" s="3">
        <v>169</v>
      </c>
      <c r="C5860" s="3" t="s">
        <v>34</v>
      </c>
      <c r="D5860" s="3" t="s">
        <v>41</v>
      </c>
      <c r="E5860" s="3" t="s">
        <v>41</v>
      </c>
      <c r="F5860" s="3">
        <v>3223</v>
      </c>
      <c r="G5860" s="3">
        <f t="shared" si="276"/>
        <v>1997</v>
      </c>
      <c r="H5860" s="4">
        <v>4</v>
      </c>
      <c r="I5860" s="3" t="s">
        <v>36</v>
      </c>
      <c r="J5860" s="3">
        <v>0</v>
      </c>
      <c r="K5860" s="3">
        <v>0</v>
      </c>
      <c r="L5860" s="3">
        <v>0</v>
      </c>
      <c r="M5860" s="3">
        <v>0</v>
      </c>
      <c r="N5860" s="3">
        <v>0</v>
      </c>
      <c r="O5860" s="3">
        <v>1</v>
      </c>
      <c r="P5860" s="3">
        <f t="shared" si="278"/>
        <v>1.2</v>
      </c>
      <c r="Q5860" s="3">
        <v>280</v>
      </c>
      <c r="R5860" s="3">
        <f t="shared" si="277"/>
        <v>1</v>
      </c>
      <c r="S5860" s="3">
        <v>1</v>
      </c>
      <c r="T5860" s="3">
        <f>IF(AND(H5860&lt;5,S5860&gt;=VLOOKUP(A5860,anni!$A$1:$O$32,6,0)),1,0)</f>
        <v>0</v>
      </c>
    </row>
    <row r="5861" spans="1:20" x14ac:dyDescent="0.3">
      <c r="A5861" s="3">
        <v>1997</v>
      </c>
      <c r="B5861" s="3">
        <v>170</v>
      </c>
      <c r="C5861" s="3" t="s">
        <v>101</v>
      </c>
      <c r="D5861" s="3" t="s">
        <v>117</v>
      </c>
      <c r="E5861" s="3" t="s">
        <v>117</v>
      </c>
      <c r="F5861" s="3">
        <v>3106</v>
      </c>
      <c r="G5861" s="3">
        <f t="shared" si="276"/>
        <v>1997</v>
      </c>
      <c r="H5861" s="4">
        <v>5</v>
      </c>
      <c r="I5861" s="3" t="s">
        <v>36</v>
      </c>
      <c r="J5861" s="3">
        <v>7</v>
      </c>
      <c r="K5861" s="3">
        <v>0</v>
      </c>
      <c r="L5861" s="3">
        <v>0</v>
      </c>
      <c r="M5861" s="3">
        <v>0</v>
      </c>
      <c r="N5861" s="3">
        <v>0</v>
      </c>
      <c r="O5861" s="3">
        <v>6</v>
      </c>
      <c r="P5861" s="3">
        <f t="shared" si="278"/>
        <v>13</v>
      </c>
      <c r="Q5861" s="3">
        <v>161</v>
      </c>
      <c r="R5861" s="3">
        <f t="shared" si="277"/>
        <v>1</v>
      </c>
      <c r="S5861" s="3">
        <v>13</v>
      </c>
      <c r="T5861" s="3">
        <f>IF(AND(H5861&lt;5,S5861&gt;=VLOOKUP(A5861,anni!$A$1:$O$32,6,0)),1,0)</f>
        <v>0</v>
      </c>
    </row>
    <row r="5862" spans="1:20" x14ac:dyDescent="0.3">
      <c r="A5862" s="3">
        <v>1997</v>
      </c>
      <c r="B5862" s="3">
        <v>171</v>
      </c>
      <c r="C5862" s="3" t="s">
        <v>59</v>
      </c>
      <c r="D5862" s="3" t="s">
        <v>60</v>
      </c>
      <c r="E5862" s="3" t="s">
        <v>60</v>
      </c>
      <c r="F5862" s="3">
        <v>3107</v>
      </c>
      <c r="G5862" s="3">
        <f t="shared" si="276"/>
        <v>1997</v>
      </c>
      <c r="H5862" s="4">
        <v>5</v>
      </c>
      <c r="I5862" s="3" t="s">
        <v>36</v>
      </c>
      <c r="J5862" s="3">
        <v>7</v>
      </c>
      <c r="K5862" s="3">
        <v>6</v>
      </c>
      <c r="L5862" s="3">
        <v>7</v>
      </c>
      <c r="M5862" s="3">
        <v>3</v>
      </c>
      <c r="N5862" s="3">
        <v>3</v>
      </c>
      <c r="O5862" s="3">
        <v>0</v>
      </c>
      <c r="P5862" s="3">
        <f t="shared" si="278"/>
        <v>26</v>
      </c>
      <c r="Q5862" s="3">
        <v>33</v>
      </c>
      <c r="R5862" s="3">
        <f t="shared" si="277"/>
        <v>1</v>
      </c>
      <c r="S5862" s="3">
        <v>26</v>
      </c>
      <c r="T5862" s="3">
        <f>IF(AND(H5862&lt;5,S5862&gt;=VLOOKUP(A5862,anni!$A$1:$O$32,6,0)),1,0)</f>
        <v>0</v>
      </c>
    </row>
    <row r="5863" spans="1:20" x14ac:dyDescent="0.3">
      <c r="A5863" s="3">
        <v>1997</v>
      </c>
      <c r="B5863" s="3">
        <v>172</v>
      </c>
      <c r="C5863" s="3" t="s">
        <v>50</v>
      </c>
      <c r="D5863" s="3" t="s">
        <v>138</v>
      </c>
      <c r="E5863" s="3" t="s">
        <v>138</v>
      </c>
      <c r="F5863" s="3">
        <v>3108</v>
      </c>
      <c r="G5863" s="3">
        <f t="shared" si="276"/>
        <v>1997</v>
      </c>
      <c r="H5863" s="4">
        <v>5</v>
      </c>
      <c r="I5863" s="3" t="s">
        <v>36</v>
      </c>
      <c r="J5863" s="3">
        <v>4</v>
      </c>
      <c r="K5863" s="3">
        <v>0</v>
      </c>
      <c r="L5863" s="3">
        <v>0</v>
      </c>
      <c r="M5863" s="3">
        <v>7</v>
      </c>
      <c r="N5863" s="3">
        <v>0</v>
      </c>
      <c r="O5863" s="3">
        <v>1</v>
      </c>
      <c r="P5863" s="3">
        <f t="shared" si="278"/>
        <v>12</v>
      </c>
      <c r="Q5863" s="3">
        <v>170</v>
      </c>
      <c r="R5863" s="3">
        <f t="shared" si="277"/>
        <v>1</v>
      </c>
      <c r="S5863" s="3">
        <v>12</v>
      </c>
      <c r="T5863" s="3">
        <f>IF(AND(H5863&lt;5,S5863&gt;=VLOOKUP(A5863,anni!$A$1:$O$32,6,0)),1,0)</f>
        <v>0</v>
      </c>
    </row>
    <row r="5864" spans="1:20" x14ac:dyDescent="0.3">
      <c r="A5864" s="3">
        <v>1997</v>
      </c>
      <c r="B5864" s="3">
        <v>173</v>
      </c>
      <c r="C5864" s="3" t="s">
        <v>37</v>
      </c>
      <c r="D5864" s="3" t="s">
        <v>38</v>
      </c>
      <c r="E5864" s="3" t="s">
        <v>38</v>
      </c>
      <c r="F5864" s="3">
        <v>3109</v>
      </c>
      <c r="G5864" s="3">
        <f t="shared" si="276"/>
        <v>1997</v>
      </c>
      <c r="H5864" s="4">
        <v>5</v>
      </c>
      <c r="I5864" s="3" t="s">
        <v>36</v>
      </c>
      <c r="J5864" s="3">
        <v>0</v>
      </c>
      <c r="K5864" s="3">
        <v>0</v>
      </c>
      <c r="L5864" s="3">
        <v>0</v>
      </c>
      <c r="M5864" s="3">
        <v>0</v>
      </c>
      <c r="N5864" s="3">
        <v>0</v>
      </c>
      <c r="O5864" s="3">
        <v>0</v>
      </c>
      <c r="P5864" s="3">
        <f t="shared" si="278"/>
        <v>0</v>
      </c>
      <c r="Q5864" s="3">
        <v>288</v>
      </c>
      <c r="R5864" s="3">
        <f t="shared" si="277"/>
        <v>1</v>
      </c>
      <c r="S5864" s="3">
        <v>0</v>
      </c>
      <c r="T5864" s="3">
        <f>IF(AND(H5864&lt;5,S5864&gt;=VLOOKUP(A5864,anni!$A$1:$O$32,6,0)),1,0)</f>
        <v>0</v>
      </c>
    </row>
    <row r="5865" spans="1:20" x14ac:dyDescent="0.3">
      <c r="A5865" s="3">
        <v>1997</v>
      </c>
      <c r="B5865" s="3">
        <v>174</v>
      </c>
      <c r="C5865" s="3" t="s">
        <v>34</v>
      </c>
      <c r="D5865" s="3" t="s">
        <v>35</v>
      </c>
      <c r="E5865" s="3" t="s">
        <v>35</v>
      </c>
      <c r="F5865" s="3">
        <v>3299</v>
      </c>
      <c r="G5865" s="3">
        <f t="shared" si="276"/>
        <v>1997</v>
      </c>
      <c r="H5865" s="4">
        <v>2</v>
      </c>
      <c r="I5865" s="3" t="s">
        <v>31</v>
      </c>
      <c r="J5865" s="3">
        <v>1</v>
      </c>
      <c r="K5865" s="3">
        <v>0</v>
      </c>
      <c r="L5865" s="3">
        <v>4</v>
      </c>
      <c r="M5865" s="3">
        <v>7</v>
      </c>
      <c r="N5865" s="3">
        <v>2</v>
      </c>
      <c r="O5865" s="3">
        <v>1</v>
      </c>
      <c r="P5865" s="3">
        <f t="shared" si="278"/>
        <v>24</v>
      </c>
      <c r="Q5865" s="3">
        <v>136</v>
      </c>
      <c r="R5865" s="3">
        <f t="shared" si="277"/>
        <v>2</v>
      </c>
      <c r="S5865" s="3">
        <v>15</v>
      </c>
      <c r="T5865" s="3">
        <f>IF(AND(H5865&lt;5,S5865&gt;=VLOOKUP(A5865,anni!$A$1:$O$32,6,0)),1,0)</f>
        <v>0</v>
      </c>
    </row>
    <row r="5866" spans="1:20" x14ac:dyDescent="0.3">
      <c r="A5866" s="3">
        <v>1997</v>
      </c>
      <c r="B5866" s="3">
        <v>175</v>
      </c>
      <c r="C5866" s="3" t="s">
        <v>45</v>
      </c>
      <c r="D5866" s="3" t="s">
        <v>68</v>
      </c>
      <c r="E5866" s="3" t="s">
        <v>68</v>
      </c>
      <c r="F5866" s="3">
        <v>3277</v>
      </c>
      <c r="G5866" s="3">
        <f t="shared" si="276"/>
        <v>1997</v>
      </c>
      <c r="H5866" s="4">
        <v>3</v>
      </c>
      <c r="I5866" s="3" t="s">
        <v>36</v>
      </c>
      <c r="J5866" s="3">
        <v>7</v>
      </c>
      <c r="K5866" s="3">
        <v>7</v>
      </c>
      <c r="L5866" s="3">
        <v>7</v>
      </c>
      <c r="M5866" s="3">
        <v>4</v>
      </c>
      <c r="N5866" s="3">
        <v>7</v>
      </c>
      <c r="O5866" s="3">
        <v>4</v>
      </c>
      <c r="P5866" s="3">
        <f t="shared" si="278"/>
        <v>50.4</v>
      </c>
      <c r="Q5866" s="3">
        <v>5</v>
      </c>
      <c r="R5866" s="3">
        <f t="shared" si="277"/>
        <v>3</v>
      </c>
      <c r="S5866" s="3">
        <v>36</v>
      </c>
      <c r="T5866" s="3">
        <f>IF(AND(H5866&lt;5,S5866&gt;=VLOOKUP(A5866,anni!$A$1:$O$32,6,0)),1,0)</f>
        <v>0</v>
      </c>
    </row>
    <row r="5867" spans="1:20" x14ac:dyDescent="0.3">
      <c r="A5867" s="3">
        <v>1997</v>
      </c>
      <c r="B5867" s="3">
        <v>199</v>
      </c>
      <c r="C5867" s="3" t="s">
        <v>47</v>
      </c>
      <c r="D5867" s="3" t="s">
        <v>105</v>
      </c>
      <c r="E5867" s="3" t="s">
        <v>105</v>
      </c>
      <c r="F5867" s="3">
        <v>3224</v>
      </c>
      <c r="G5867" s="3">
        <f t="shared" si="276"/>
        <v>1997</v>
      </c>
      <c r="H5867" s="4">
        <v>4</v>
      </c>
      <c r="I5867" s="3" t="s">
        <v>36</v>
      </c>
      <c r="J5867" s="3">
        <v>7</v>
      </c>
      <c r="K5867" s="3">
        <v>0</v>
      </c>
      <c r="L5867" s="3">
        <v>0</v>
      </c>
      <c r="M5867" s="3">
        <v>1</v>
      </c>
      <c r="N5867" s="3">
        <v>0</v>
      </c>
      <c r="O5867" s="3">
        <v>1</v>
      </c>
      <c r="P5867" s="3">
        <f t="shared" si="278"/>
        <v>10.799999999999999</v>
      </c>
      <c r="Q5867" s="3">
        <v>200</v>
      </c>
      <c r="R5867" s="3">
        <f t="shared" si="277"/>
        <v>1</v>
      </c>
      <c r="S5867" s="3">
        <v>9</v>
      </c>
      <c r="T5867" s="3">
        <f>IF(AND(H5867&lt;5,S5867&gt;=VLOOKUP(A5867,anni!$A$1:$O$32,6,0)),1,0)</f>
        <v>0</v>
      </c>
    </row>
    <row r="5868" spans="1:20" x14ac:dyDescent="0.3">
      <c r="A5868" s="3">
        <v>1997</v>
      </c>
      <c r="B5868" s="3">
        <v>176</v>
      </c>
      <c r="C5868" s="3" t="s">
        <v>47</v>
      </c>
      <c r="D5868" s="3" t="s">
        <v>108</v>
      </c>
      <c r="E5868" s="3" t="s">
        <v>108</v>
      </c>
      <c r="F5868" s="3">
        <v>3225</v>
      </c>
      <c r="G5868" s="3">
        <f t="shared" si="276"/>
        <v>1997</v>
      </c>
      <c r="H5868" s="4">
        <v>4</v>
      </c>
      <c r="I5868" s="3" t="s">
        <v>36</v>
      </c>
      <c r="J5868" s="3">
        <v>7</v>
      </c>
      <c r="K5868" s="3">
        <v>1</v>
      </c>
      <c r="L5868" s="3">
        <v>0</v>
      </c>
      <c r="M5868" s="3">
        <v>0</v>
      </c>
      <c r="N5868" s="3">
        <v>2</v>
      </c>
      <c r="O5868" s="3">
        <v>1</v>
      </c>
      <c r="P5868" s="3">
        <f t="shared" si="278"/>
        <v>13.2</v>
      </c>
      <c r="Q5868" s="3">
        <v>180</v>
      </c>
      <c r="R5868" s="3">
        <f t="shared" si="277"/>
        <v>1</v>
      </c>
      <c r="S5868" s="3">
        <v>11</v>
      </c>
      <c r="T5868" s="3">
        <f>IF(AND(H5868&lt;5,S5868&gt;=VLOOKUP(A5868,anni!$A$1:$O$32,6,0)),1,0)</f>
        <v>0</v>
      </c>
    </row>
    <row r="5869" spans="1:20" x14ac:dyDescent="0.3">
      <c r="A5869" s="3">
        <v>1997</v>
      </c>
      <c r="B5869" s="3">
        <v>177</v>
      </c>
      <c r="C5869" s="3" t="s">
        <v>43</v>
      </c>
      <c r="D5869" s="3" t="s">
        <v>44</v>
      </c>
      <c r="E5869" s="3" t="s">
        <v>44</v>
      </c>
      <c r="F5869" s="3">
        <v>3110</v>
      </c>
      <c r="G5869" s="3">
        <f t="shared" si="276"/>
        <v>1997</v>
      </c>
      <c r="H5869" s="4">
        <v>5</v>
      </c>
      <c r="I5869" s="3" t="s">
        <v>36</v>
      </c>
      <c r="P5869" s="3">
        <f t="shared" si="278"/>
        <v>-1</v>
      </c>
      <c r="Q5869" s="3">
        <v>290</v>
      </c>
      <c r="R5869" s="3">
        <f t="shared" si="277"/>
        <v>1</v>
      </c>
      <c r="S5869" s="3">
        <v>-1</v>
      </c>
      <c r="T5869" s="3">
        <f>IF(AND(H5869&lt;5,S5869&gt;=VLOOKUP(A5869,anni!$A$1:$O$32,6,0)),1,0)</f>
        <v>0</v>
      </c>
    </row>
    <row r="5870" spans="1:20" x14ac:dyDescent="0.3">
      <c r="A5870" s="3">
        <v>1997</v>
      </c>
      <c r="B5870" s="3">
        <v>178</v>
      </c>
      <c r="C5870" s="3" t="s">
        <v>37</v>
      </c>
      <c r="D5870" s="3" t="s">
        <v>38</v>
      </c>
      <c r="E5870" s="3" t="s">
        <v>38</v>
      </c>
      <c r="F5870" s="3">
        <v>3111</v>
      </c>
      <c r="G5870" s="3">
        <f t="shared" si="276"/>
        <v>1997</v>
      </c>
      <c r="H5870" s="4">
        <v>5</v>
      </c>
      <c r="I5870" s="3" t="s">
        <v>36</v>
      </c>
      <c r="J5870" s="3">
        <v>2</v>
      </c>
      <c r="K5870" s="3">
        <v>0</v>
      </c>
      <c r="L5870" s="3">
        <v>0</v>
      </c>
      <c r="M5870" s="3">
        <v>0</v>
      </c>
      <c r="N5870" s="3">
        <v>0</v>
      </c>
      <c r="O5870" s="3">
        <v>1</v>
      </c>
      <c r="P5870" s="3">
        <f t="shared" si="278"/>
        <v>3</v>
      </c>
      <c r="Q5870" s="3">
        <v>269</v>
      </c>
      <c r="R5870" s="3">
        <f t="shared" si="277"/>
        <v>1</v>
      </c>
      <c r="S5870" s="3">
        <v>3</v>
      </c>
      <c r="T5870" s="3">
        <f>IF(AND(H5870&lt;5,S5870&gt;=VLOOKUP(A5870,anni!$A$1:$O$32,6,0)),1,0)</f>
        <v>0</v>
      </c>
    </row>
    <row r="5871" spans="1:20" x14ac:dyDescent="0.3">
      <c r="A5871" s="3">
        <v>1997</v>
      </c>
      <c r="B5871" s="3">
        <v>179</v>
      </c>
      <c r="C5871" s="3" t="s">
        <v>47</v>
      </c>
      <c r="D5871" s="3" t="s">
        <v>118</v>
      </c>
      <c r="E5871" s="3" t="s">
        <v>118</v>
      </c>
      <c r="F5871" s="3">
        <v>3112</v>
      </c>
      <c r="G5871" s="3">
        <f t="shared" si="276"/>
        <v>1997</v>
      </c>
      <c r="H5871" s="4">
        <v>5</v>
      </c>
      <c r="I5871" s="3" t="s">
        <v>36</v>
      </c>
      <c r="P5871" s="3">
        <f t="shared" si="278"/>
        <v>-1</v>
      </c>
      <c r="Q5871" s="3">
        <v>290</v>
      </c>
      <c r="R5871" s="3">
        <f t="shared" si="277"/>
        <v>1</v>
      </c>
      <c r="S5871" s="3">
        <v>-1</v>
      </c>
      <c r="T5871" s="3">
        <f>IF(AND(H5871&lt;5,S5871&gt;=VLOOKUP(A5871,anni!$A$1:$O$32,6,0)),1,0)</f>
        <v>0</v>
      </c>
    </row>
    <row r="5872" spans="1:20" x14ac:dyDescent="0.3">
      <c r="A5872" s="3">
        <v>1997</v>
      </c>
      <c r="B5872" s="3">
        <v>180</v>
      </c>
      <c r="C5872" s="3" t="s">
        <v>47</v>
      </c>
      <c r="D5872" s="3" t="s">
        <v>118</v>
      </c>
      <c r="E5872" s="3" t="s">
        <v>118</v>
      </c>
      <c r="F5872" s="3">
        <v>3113</v>
      </c>
      <c r="G5872" s="3">
        <f t="shared" si="276"/>
        <v>1997</v>
      </c>
      <c r="H5872" s="4">
        <v>5</v>
      </c>
      <c r="I5872" s="3" t="s">
        <v>36</v>
      </c>
      <c r="J5872" s="3">
        <v>7</v>
      </c>
      <c r="K5872" s="3">
        <v>7</v>
      </c>
      <c r="L5872" s="3">
        <v>5</v>
      </c>
      <c r="M5872" s="3">
        <v>0</v>
      </c>
      <c r="N5872" s="3">
        <v>3</v>
      </c>
      <c r="O5872" s="3">
        <v>3</v>
      </c>
      <c r="P5872" s="3">
        <f t="shared" si="278"/>
        <v>25</v>
      </c>
      <c r="Q5872" s="3">
        <v>42</v>
      </c>
      <c r="R5872" s="3">
        <f t="shared" si="277"/>
        <v>1</v>
      </c>
      <c r="S5872" s="3">
        <v>25</v>
      </c>
      <c r="T5872" s="3">
        <f>IF(AND(H5872&lt;5,S5872&gt;=VLOOKUP(A5872,anni!$A$1:$O$32,6,0)),1,0)</f>
        <v>0</v>
      </c>
    </row>
    <row r="5873" spans="1:20" x14ac:dyDescent="0.3">
      <c r="A5873" s="3">
        <v>1997</v>
      </c>
      <c r="B5873" s="3">
        <v>181</v>
      </c>
      <c r="C5873" s="3" t="s">
        <v>45</v>
      </c>
      <c r="D5873" s="3" t="s">
        <v>136</v>
      </c>
      <c r="E5873" s="3" t="s">
        <v>136</v>
      </c>
      <c r="F5873" s="3">
        <v>3226</v>
      </c>
      <c r="G5873" s="3">
        <f t="shared" si="276"/>
        <v>1997</v>
      </c>
      <c r="H5873" s="4">
        <v>4</v>
      </c>
      <c r="I5873" s="3" t="s">
        <v>36</v>
      </c>
      <c r="J5873" s="3">
        <v>7</v>
      </c>
      <c r="K5873" s="3">
        <v>0</v>
      </c>
      <c r="L5873" s="3">
        <v>0</v>
      </c>
      <c r="M5873" s="3">
        <v>1</v>
      </c>
      <c r="N5873" s="3">
        <v>3</v>
      </c>
      <c r="O5873" s="3">
        <v>1</v>
      </c>
      <c r="P5873" s="3">
        <f t="shared" si="278"/>
        <v>14.399999999999999</v>
      </c>
      <c r="Q5873" s="3">
        <v>170</v>
      </c>
      <c r="R5873" s="3">
        <f t="shared" si="277"/>
        <v>2</v>
      </c>
      <c r="S5873" s="3">
        <v>12</v>
      </c>
      <c r="T5873" s="3">
        <f>IF(AND(H5873&lt;5,S5873&gt;=VLOOKUP(A5873,anni!$A$1:$O$32,6,0)),1,0)</f>
        <v>0</v>
      </c>
    </row>
    <row r="5874" spans="1:20" x14ac:dyDescent="0.3">
      <c r="A5874" s="3">
        <v>1997</v>
      </c>
      <c r="B5874" s="3">
        <v>182</v>
      </c>
      <c r="C5874" s="3" t="s">
        <v>56</v>
      </c>
      <c r="D5874" s="3" t="s">
        <v>57</v>
      </c>
      <c r="E5874" s="3" t="s">
        <v>57</v>
      </c>
      <c r="F5874" s="3">
        <v>3114</v>
      </c>
      <c r="G5874" s="3">
        <f t="shared" si="276"/>
        <v>1997</v>
      </c>
      <c r="H5874" s="4">
        <v>5</v>
      </c>
      <c r="I5874" s="3" t="s">
        <v>36</v>
      </c>
      <c r="J5874" s="3">
        <v>7</v>
      </c>
      <c r="K5874" s="3">
        <v>7</v>
      </c>
      <c r="L5874" s="3">
        <v>7</v>
      </c>
      <c r="M5874" s="3">
        <v>6</v>
      </c>
      <c r="N5874" s="3">
        <v>2</v>
      </c>
      <c r="O5874" s="3">
        <v>1</v>
      </c>
      <c r="P5874" s="3">
        <f t="shared" si="278"/>
        <v>30</v>
      </c>
      <c r="Q5874" s="3">
        <v>18</v>
      </c>
      <c r="R5874" s="3">
        <f t="shared" si="277"/>
        <v>1</v>
      </c>
      <c r="S5874" s="3">
        <v>30</v>
      </c>
      <c r="T5874" s="3">
        <f>IF(AND(H5874&lt;5,S5874&gt;=VLOOKUP(A5874,anni!$A$1:$O$32,6,0)),1,0)</f>
        <v>0</v>
      </c>
    </row>
    <row r="5875" spans="1:20" x14ac:dyDescent="0.3">
      <c r="A5875" s="3">
        <v>1997</v>
      </c>
      <c r="B5875" s="3">
        <v>183</v>
      </c>
      <c r="C5875" s="3" t="s">
        <v>43</v>
      </c>
      <c r="D5875" s="3" t="s">
        <v>44</v>
      </c>
      <c r="E5875" s="3" t="s">
        <v>44</v>
      </c>
      <c r="F5875" s="3">
        <v>3227</v>
      </c>
      <c r="G5875" s="3">
        <f t="shared" si="276"/>
        <v>1997</v>
      </c>
      <c r="H5875" s="4">
        <v>4</v>
      </c>
      <c r="I5875" s="3" t="s">
        <v>36</v>
      </c>
      <c r="J5875" s="3">
        <v>7</v>
      </c>
      <c r="K5875" s="3">
        <v>0</v>
      </c>
      <c r="L5875" s="3">
        <v>0</v>
      </c>
      <c r="M5875" s="3">
        <v>6</v>
      </c>
      <c r="N5875" s="3">
        <v>0</v>
      </c>
      <c r="O5875" s="3">
        <v>1</v>
      </c>
      <c r="P5875" s="3">
        <f t="shared" si="278"/>
        <v>16.8</v>
      </c>
      <c r="Q5875" s="3">
        <v>151</v>
      </c>
      <c r="R5875" s="3">
        <f t="shared" si="277"/>
        <v>2</v>
      </c>
      <c r="S5875" s="3">
        <v>14</v>
      </c>
      <c r="T5875" s="3">
        <f>IF(AND(H5875&lt;5,S5875&gt;=VLOOKUP(A5875,anni!$A$1:$O$32,6,0)),1,0)</f>
        <v>0</v>
      </c>
    </row>
    <row r="5876" spans="1:20" x14ac:dyDescent="0.3">
      <c r="A5876" s="3">
        <v>1997</v>
      </c>
      <c r="B5876" s="3">
        <v>184</v>
      </c>
      <c r="C5876" s="3" t="s">
        <v>39</v>
      </c>
      <c r="D5876" s="3" t="s">
        <v>148</v>
      </c>
      <c r="E5876" s="3" t="s">
        <v>148</v>
      </c>
      <c r="F5876" s="3">
        <v>3228</v>
      </c>
      <c r="G5876" s="3">
        <f t="shared" si="276"/>
        <v>1997</v>
      </c>
      <c r="H5876" s="4">
        <v>4</v>
      </c>
      <c r="I5876" s="3" t="s">
        <v>36</v>
      </c>
      <c r="J5876" s="3">
        <v>1</v>
      </c>
      <c r="K5876" s="3">
        <v>0</v>
      </c>
      <c r="L5876" s="3">
        <v>6</v>
      </c>
      <c r="M5876" s="3">
        <v>1</v>
      </c>
      <c r="N5876" s="3">
        <v>2</v>
      </c>
      <c r="O5876" s="3">
        <v>1</v>
      </c>
      <c r="P5876" s="3">
        <f t="shared" si="278"/>
        <v>13.2</v>
      </c>
      <c r="Q5876" s="3">
        <v>180</v>
      </c>
      <c r="R5876" s="3">
        <f t="shared" si="277"/>
        <v>2</v>
      </c>
      <c r="S5876" s="3">
        <v>11</v>
      </c>
      <c r="T5876" s="3">
        <f>IF(AND(H5876&lt;5,S5876&gt;=VLOOKUP(A5876,anni!$A$1:$O$32,6,0)),1,0)</f>
        <v>0</v>
      </c>
    </row>
    <row r="5877" spans="1:20" x14ac:dyDescent="0.3">
      <c r="A5877" s="3">
        <v>1997</v>
      </c>
      <c r="B5877" s="3">
        <v>185</v>
      </c>
      <c r="C5877" s="3" t="s">
        <v>56</v>
      </c>
      <c r="D5877" s="3" t="s">
        <v>71</v>
      </c>
      <c r="E5877" s="3" t="s">
        <v>71</v>
      </c>
      <c r="F5877" s="3">
        <v>3115</v>
      </c>
      <c r="G5877" s="3">
        <f t="shared" si="276"/>
        <v>1997</v>
      </c>
      <c r="H5877" s="4">
        <v>5</v>
      </c>
      <c r="I5877" s="3" t="s">
        <v>36</v>
      </c>
      <c r="J5877" s="3">
        <v>4</v>
      </c>
      <c r="K5877" s="3">
        <v>2</v>
      </c>
      <c r="L5877" s="3">
        <v>0</v>
      </c>
      <c r="M5877" s="3">
        <v>1</v>
      </c>
      <c r="N5877" s="3">
        <v>2</v>
      </c>
      <c r="O5877" s="3">
        <v>0</v>
      </c>
      <c r="P5877" s="3">
        <f t="shared" si="278"/>
        <v>9</v>
      </c>
      <c r="Q5877" s="3">
        <v>200</v>
      </c>
      <c r="R5877" s="3">
        <f t="shared" si="277"/>
        <v>1</v>
      </c>
      <c r="S5877" s="3">
        <v>9</v>
      </c>
      <c r="T5877" s="3">
        <f>IF(AND(H5877&lt;5,S5877&gt;=VLOOKUP(A5877,anni!$A$1:$O$32,6,0)),1,0)</f>
        <v>0</v>
      </c>
    </row>
    <row r="5878" spans="1:20" x14ac:dyDescent="0.3">
      <c r="A5878" s="3">
        <v>1997</v>
      </c>
      <c r="B5878" s="3">
        <v>186</v>
      </c>
      <c r="C5878" s="3" t="s">
        <v>34</v>
      </c>
      <c r="D5878" s="3" t="s">
        <v>42</v>
      </c>
      <c r="E5878" s="3" t="s">
        <v>42</v>
      </c>
      <c r="F5878" s="3">
        <v>3278</v>
      </c>
      <c r="G5878" s="3">
        <f t="shared" si="276"/>
        <v>1997</v>
      </c>
      <c r="H5878" s="4">
        <v>3</v>
      </c>
      <c r="I5878" s="3" t="s">
        <v>36</v>
      </c>
      <c r="J5878" s="3">
        <v>4</v>
      </c>
      <c r="K5878" s="3">
        <v>0</v>
      </c>
      <c r="L5878" s="3">
        <v>0</v>
      </c>
      <c r="M5878" s="3">
        <v>3</v>
      </c>
      <c r="N5878" s="3">
        <v>0</v>
      </c>
      <c r="O5878" s="3">
        <v>1</v>
      </c>
      <c r="P5878" s="3">
        <f t="shared" si="278"/>
        <v>11.2</v>
      </c>
      <c r="Q5878" s="3">
        <v>211</v>
      </c>
      <c r="R5878" s="3">
        <f t="shared" si="277"/>
        <v>2</v>
      </c>
      <c r="S5878" s="3">
        <v>8</v>
      </c>
      <c r="T5878" s="3">
        <f>IF(AND(H5878&lt;5,S5878&gt;=VLOOKUP(A5878,anni!$A$1:$O$32,6,0)),1,0)</f>
        <v>0</v>
      </c>
    </row>
    <row r="5879" spans="1:20" x14ac:dyDescent="0.3">
      <c r="A5879" s="3">
        <v>1997</v>
      </c>
      <c r="B5879" s="3">
        <v>187</v>
      </c>
      <c r="C5879" s="3" t="s">
        <v>79</v>
      </c>
      <c r="D5879" s="3" t="s">
        <v>84</v>
      </c>
      <c r="E5879" s="3" t="s">
        <v>84</v>
      </c>
      <c r="F5879" s="3">
        <v>3116</v>
      </c>
      <c r="G5879" s="3">
        <f t="shared" si="276"/>
        <v>1997</v>
      </c>
      <c r="H5879" s="4">
        <v>5</v>
      </c>
      <c r="I5879" s="3" t="s">
        <v>36</v>
      </c>
      <c r="J5879" s="3">
        <v>4</v>
      </c>
      <c r="K5879" s="3">
        <v>0</v>
      </c>
      <c r="L5879" s="3">
        <v>0</v>
      </c>
      <c r="M5879" s="3">
        <v>0</v>
      </c>
      <c r="N5879" s="3">
        <v>1</v>
      </c>
      <c r="O5879" s="3">
        <v>1</v>
      </c>
      <c r="P5879" s="3">
        <f t="shared" si="278"/>
        <v>6</v>
      </c>
      <c r="Q5879" s="3">
        <v>242</v>
      </c>
      <c r="R5879" s="3">
        <f t="shared" si="277"/>
        <v>1</v>
      </c>
      <c r="S5879" s="3">
        <v>6</v>
      </c>
      <c r="T5879" s="3">
        <f>IF(AND(H5879&lt;5,S5879&gt;=VLOOKUP(A5879,anni!$A$1:$O$32,6,0)),1,0)</f>
        <v>0</v>
      </c>
    </row>
    <row r="5880" spans="1:20" x14ac:dyDescent="0.3">
      <c r="A5880" s="3">
        <v>1997</v>
      </c>
      <c r="B5880" s="3">
        <v>188</v>
      </c>
      <c r="C5880" s="3" t="s">
        <v>50</v>
      </c>
      <c r="D5880" s="3" t="s">
        <v>51</v>
      </c>
      <c r="E5880" s="3" t="s">
        <v>51</v>
      </c>
      <c r="F5880" s="3">
        <v>3117</v>
      </c>
      <c r="G5880" s="3">
        <f t="shared" si="276"/>
        <v>1997</v>
      </c>
      <c r="H5880" s="4">
        <v>5</v>
      </c>
      <c r="I5880" s="3" t="s">
        <v>36</v>
      </c>
      <c r="J5880" s="3">
        <v>7</v>
      </c>
      <c r="K5880" s="3">
        <v>7</v>
      </c>
      <c r="L5880" s="3">
        <v>0</v>
      </c>
      <c r="M5880" s="3">
        <v>4</v>
      </c>
      <c r="N5880" s="3">
        <v>0</v>
      </c>
      <c r="O5880" s="3">
        <v>1</v>
      </c>
      <c r="P5880" s="3">
        <f t="shared" si="278"/>
        <v>19</v>
      </c>
      <c r="Q5880" s="3">
        <v>95</v>
      </c>
      <c r="R5880" s="3">
        <f t="shared" si="277"/>
        <v>1</v>
      </c>
      <c r="S5880" s="3">
        <v>19</v>
      </c>
      <c r="T5880" s="3">
        <f>IF(AND(H5880&lt;5,S5880&gt;=VLOOKUP(A5880,anni!$A$1:$O$32,6,0)),1,0)</f>
        <v>0</v>
      </c>
    </row>
    <row r="5881" spans="1:20" x14ac:dyDescent="0.3">
      <c r="A5881" s="3">
        <v>1997</v>
      </c>
      <c r="B5881" s="3">
        <v>189</v>
      </c>
      <c r="C5881" s="3" t="s">
        <v>34</v>
      </c>
      <c r="D5881" s="3" t="s">
        <v>130</v>
      </c>
      <c r="E5881" s="3" t="s">
        <v>130</v>
      </c>
      <c r="F5881" s="3">
        <v>3300</v>
      </c>
      <c r="G5881" s="3">
        <f t="shared" si="276"/>
        <v>1997</v>
      </c>
      <c r="H5881" s="4">
        <v>2</v>
      </c>
      <c r="I5881" s="3" t="s">
        <v>31</v>
      </c>
      <c r="J5881" s="3">
        <v>4</v>
      </c>
      <c r="K5881" s="3">
        <v>0</v>
      </c>
      <c r="L5881" s="3">
        <v>3</v>
      </c>
      <c r="M5881" s="3">
        <v>0</v>
      </c>
      <c r="N5881" s="3">
        <v>0</v>
      </c>
      <c r="O5881" s="3">
        <v>0</v>
      </c>
      <c r="P5881" s="3">
        <f t="shared" si="278"/>
        <v>11.200000000000001</v>
      </c>
      <c r="Q5881" s="3">
        <v>232</v>
      </c>
      <c r="R5881" s="3">
        <f t="shared" si="277"/>
        <v>4</v>
      </c>
      <c r="S5881" s="3">
        <v>7</v>
      </c>
      <c r="T5881" s="3">
        <f>IF(AND(H5881&lt;5,S5881&gt;=VLOOKUP(A5881,anni!$A$1:$O$32,6,0)),1,0)</f>
        <v>0</v>
      </c>
    </row>
    <row r="5882" spans="1:20" x14ac:dyDescent="0.3">
      <c r="A5882" s="3">
        <v>1997</v>
      </c>
      <c r="B5882" s="3">
        <v>190</v>
      </c>
      <c r="C5882" s="3" t="s">
        <v>47</v>
      </c>
      <c r="D5882" s="3" t="s">
        <v>118</v>
      </c>
      <c r="E5882" s="3" t="s">
        <v>118</v>
      </c>
      <c r="F5882" s="3">
        <v>3118</v>
      </c>
      <c r="G5882" s="3">
        <f t="shared" si="276"/>
        <v>1997</v>
      </c>
      <c r="H5882" s="4">
        <v>5</v>
      </c>
      <c r="I5882" s="3" t="s">
        <v>36</v>
      </c>
      <c r="J5882" s="3">
        <v>7</v>
      </c>
      <c r="K5882" s="3">
        <v>7</v>
      </c>
      <c r="L5882" s="3">
        <v>1</v>
      </c>
      <c r="M5882" s="3">
        <v>7</v>
      </c>
      <c r="N5882" s="3">
        <v>1</v>
      </c>
      <c r="O5882" s="3">
        <v>3</v>
      </c>
      <c r="P5882" s="3">
        <f t="shared" si="278"/>
        <v>26</v>
      </c>
      <c r="Q5882" s="3">
        <v>33</v>
      </c>
      <c r="R5882" s="3">
        <f t="shared" si="277"/>
        <v>1</v>
      </c>
      <c r="S5882" s="3">
        <v>26</v>
      </c>
      <c r="T5882" s="3">
        <f>IF(AND(H5882&lt;5,S5882&gt;=VLOOKUP(A5882,anni!$A$1:$O$32,6,0)),1,0)</f>
        <v>0</v>
      </c>
    </row>
    <row r="5883" spans="1:20" x14ac:dyDescent="0.3">
      <c r="A5883" s="3">
        <v>1997</v>
      </c>
      <c r="B5883" s="3">
        <v>191</v>
      </c>
      <c r="C5883" s="3" t="s">
        <v>50</v>
      </c>
      <c r="D5883" s="3" t="s">
        <v>51</v>
      </c>
      <c r="E5883" s="3" t="s">
        <v>51</v>
      </c>
      <c r="F5883" s="3">
        <v>3279</v>
      </c>
      <c r="G5883" s="3">
        <f t="shared" si="276"/>
        <v>1997</v>
      </c>
      <c r="H5883" s="4">
        <v>3</v>
      </c>
      <c r="I5883" s="3" t="s">
        <v>36</v>
      </c>
      <c r="J5883" s="3">
        <v>5</v>
      </c>
      <c r="K5883" s="3">
        <v>0</v>
      </c>
      <c r="L5883" s="3">
        <v>0</v>
      </c>
      <c r="M5883" s="3">
        <v>5</v>
      </c>
      <c r="N5883" s="3">
        <v>2</v>
      </c>
      <c r="O5883" s="3">
        <v>0</v>
      </c>
      <c r="P5883" s="3">
        <f t="shared" si="278"/>
        <v>16.799999999999997</v>
      </c>
      <c r="Q5883" s="3">
        <v>170</v>
      </c>
      <c r="R5883" s="3">
        <f t="shared" si="277"/>
        <v>3</v>
      </c>
      <c r="S5883" s="3">
        <v>12</v>
      </c>
      <c r="T5883" s="3">
        <f>IF(AND(H5883&lt;5,S5883&gt;=VLOOKUP(A5883,anni!$A$1:$O$32,6,0)),1,0)</f>
        <v>0</v>
      </c>
    </row>
    <row r="5884" spans="1:20" x14ac:dyDescent="0.3">
      <c r="A5884" s="3">
        <v>1997</v>
      </c>
      <c r="B5884" s="3">
        <v>192</v>
      </c>
      <c r="C5884" s="3" t="s">
        <v>45</v>
      </c>
      <c r="D5884" s="3" t="s">
        <v>144</v>
      </c>
      <c r="E5884" s="3" t="s">
        <v>144</v>
      </c>
      <c r="F5884" s="3">
        <v>3229</v>
      </c>
      <c r="G5884" s="3">
        <f t="shared" si="276"/>
        <v>1997</v>
      </c>
      <c r="H5884" s="4">
        <v>4</v>
      </c>
      <c r="I5884" s="3" t="s">
        <v>36</v>
      </c>
      <c r="J5884" s="3">
        <v>0</v>
      </c>
      <c r="K5884" s="3">
        <v>0</v>
      </c>
      <c r="L5884" s="3">
        <v>0</v>
      </c>
      <c r="M5884" s="3">
        <v>0</v>
      </c>
      <c r="N5884" s="3">
        <v>0</v>
      </c>
      <c r="O5884" s="3">
        <v>2</v>
      </c>
      <c r="P5884" s="3">
        <f t="shared" si="278"/>
        <v>2.4</v>
      </c>
      <c r="Q5884" s="3">
        <v>275</v>
      </c>
      <c r="R5884" s="3">
        <f t="shared" si="277"/>
        <v>2</v>
      </c>
      <c r="S5884" s="3">
        <v>2</v>
      </c>
      <c r="T5884" s="3">
        <f>IF(AND(H5884&lt;5,S5884&gt;=VLOOKUP(A5884,anni!$A$1:$O$32,6,0)),1,0)</f>
        <v>0</v>
      </c>
    </row>
    <row r="5885" spans="1:20" x14ac:dyDescent="0.3">
      <c r="A5885" s="3">
        <v>1997</v>
      </c>
      <c r="B5885" s="3">
        <v>193</v>
      </c>
      <c r="C5885" s="3" t="s">
        <v>34</v>
      </c>
      <c r="D5885" s="3" t="s">
        <v>41</v>
      </c>
      <c r="E5885" s="3" t="s">
        <v>41</v>
      </c>
      <c r="F5885" s="3">
        <v>3230</v>
      </c>
      <c r="G5885" s="3">
        <f t="shared" si="276"/>
        <v>1997</v>
      </c>
      <c r="H5885" s="4">
        <v>4</v>
      </c>
      <c r="I5885" s="3" t="s">
        <v>36</v>
      </c>
      <c r="J5885" s="3">
        <v>6</v>
      </c>
      <c r="K5885" s="3">
        <v>0</v>
      </c>
      <c r="L5885" s="3">
        <v>5</v>
      </c>
      <c r="M5885" s="3">
        <v>0</v>
      </c>
      <c r="N5885" s="3">
        <v>0</v>
      </c>
      <c r="O5885" s="3">
        <v>1</v>
      </c>
      <c r="P5885" s="3">
        <f t="shared" si="278"/>
        <v>14.399999999999999</v>
      </c>
      <c r="Q5885" s="3">
        <v>170</v>
      </c>
      <c r="R5885" s="3">
        <f t="shared" si="277"/>
        <v>1</v>
      </c>
      <c r="S5885" s="3">
        <v>12</v>
      </c>
      <c r="T5885" s="3">
        <f>IF(AND(H5885&lt;5,S5885&gt;=VLOOKUP(A5885,anni!$A$1:$O$32,6,0)),1,0)</f>
        <v>0</v>
      </c>
    </row>
    <row r="5886" spans="1:20" x14ac:dyDescent="0.3">
      <c r="A5886" s="3">
        <v>1997</v>
      </c>
      <c r="B5886" s="3">
        <v>194</v>
      </c>
      <c r="C5886" s="3" t="s">
        <v>50</v>
      </c>
      <c r="D5886" s="3" t="s">
        <v>51</v>
      </c>
      <c r="E5886" s="3" t="s">
        <v>51</v>
      </c>
      <c r="F5886" s="3">
        <v>3119</v>
      </c>
      <c r="G5886" s="3">
        <f t="shared" si="276"/>
        <v>1997</v>
      </c>
      <c r="H5886" s="4">
        <v>5</v>
      </c>
      <c r="I5886" s="3" t="s">
        <v>36</v>
      </c>
      <c r="J5886" s="3">
        <v>7</v>
      </c>
      <c r="K5886" s="3">
        <v>7</v>
      </c>
      <c r="L5886" s="3">
        <v>0</v>
      </c>
      <c r="M5886" s="3">
        <v>6</v>
      </c>
      <c r="N5886" s="3">
        <v>0</v>
      </c>
      <c r="O5886" s="3">
        <v>0</v>
      </c>
      <c r="P5886" s="3">
        <f t="shared" si="278"/>
        <v>20</v>
      </c>
      <c r="Q5886" s="3">
        <v>86</v>
      </c>
      <c r="R5886" s="3">
        <f t="shared" si="277"/>
        <v>1</v>
      </c>
      <c r="S5886" s="3">
        <v>20</v>
      </c>
      <c r="T5886" s="3">
        <f>IF(AND(H5886&lt;5,S5886&gt;=VLOOKUP(A5886,anni!$A$1:$O$32,6,0)),1,0)</f>
        <v>0</v>
      </c>
    </row>
    <row r="5887" spans="1:20" x14ac:dyDescent="0.3">
      <c r="A5887" s="3">
        <v>1997</v>
      </c>
      <c r="B5887" s="3">
        <v>195</v>
      </c>
      <c r="C5887" s="3" t="s">
        <v>47</v>
      </c>
      <c r="D5887" s="3" t="s">
        <v>105</v>
      </c>
      <c r="E5887" s="3" t="s">
        <v>105</v>
      </c>
      <c r="F5887" s="3">
        <v>3120</v>
      </c>
      <c r="G5887" s="3">
        <f t="shared" si="276"/>
        <v>1997</v>
      </c>
      <c r="H5887" s="4">
        <v>5</v>
      </c>
      <c r="I5887" s="3" t="s">
        <v>36</v>
      </c>
      <c r="J5887" s="3">
        <v>7</v>
      </c>
      <c r="K5887" s="3">
        <v>7</v>
      </c>
      <c r="L5887" s="3">
        <v>0</v>
      </c>
      <c r="M5887" s="3">
        <v>7</v>
      </c>
      <c r="N5887" s="3">
        <v>7</v>
      </c>
      <c r="O5887" s="3">
        <v>6</v>
      </c>
      <c r="P5887" s="3">
        <f t="shared" si="278"/>
        <v>34</v>
      </c>
      <c r="Q5887" s="3">
        <v>11</v>
      </c>
      <c r="R5887" s="3">
        <f t="shared" si="277"/>
        <v>1</v>
      </c>
      <c r="S5887" s="3">
        <v>34</v>
      </c>
      <c r="T5887" s="3">
        <f>IF(AND(H5887&lt;5,S5887&gt;=VLOOKUP(A5887,anni!$A$1:$O$32,6,0)),1,0)</f>
        <v>0</v>
      </c>
    </row>
    <row r="5888" spans="1:20" x14ac:dyDescent="0.3">
      <c r="A5888" s="3">
        <v>1997</v>
      </c>
      <c r="B5888" s="3">
        <v>196</v>
      </c>
      <c r="C5888" s="3" t="s">
        <v>45</v>
      </c>
      <c r="D5888" s="3" t="s">
        <v>49</v>
      </c>
      <c r="E5888" s="3" t="s">
        <v>49</v>
      </c>
      <c r="F5888" s="3">
        <v>3121</v>
      </c>
      <c r="G5888" s="3">
        <f t="shared" si="276"/>
        <v>1997</v>
      </c>
      <c r="H5888" s="4">
        <v>5</v>
      </c>
      <c r="I5888" s="3" t="s">
        <v>36</v>
      </c>
      <c r="J5888" s="3">
        <v>7</v>
      </c>
      <c r="K5888" s="3">
        <v>7</v>
      </c>
      <c r="L5888" s="3">
        <v>0</v>
      </c>
      <c r="M5888" s="3">
        <v>2</v>
      </c>
      <c r="N5888" s="3">
        <v>0</v>
      </c>
      <c r="O5888" s="3">
        <v>5</v>
      </c>
      <c r="P5888" s="3">
        <f t="shared" si="278"/>
        <v>21</v>
      </c>
      <c r="Q5888" s="3">
        <v>74</v>
      </c>
      <c r="R5888" s="3">
        <f t="shared" si="277"/>
        <v>1</v>
      </c>
      <c r="S5888" s="3">
        <v>21</v>
      </c>
      <c r="T5888" s="3">
        <f>IF(AND(H5888&lt;5,S5888&gt;=VLOOKUP(A5888,anni!$A$1:$O$32,6,0)),1,0)</f>
        <v>0</v>
      </c>
    </row>
    <row r="5889" spans="1:20" x14ac:dyDescent="0.3">
      <c r="A5889" s="3">
        <v>1997</v>
      </c>
      <c r="B5889" s="3">
        <v>197</v>
      </c>
      <c r="C5889" s="3" t="s">
        <v>101</v>
      </c>
      <c r="D5889" s="3" t="s">
        <v>104</v>
      </c>
      <c r="E5889" s="3" t="s">
        <v>104</v>
      </c>
      <c r="F5889" s="3">
        <v>3122</v>
      </c>
      <c r="G5889" s="3">
        <f t="shared" si="276"/>
        <v>1997</v>
      </c>
      <c r="H5889" s="4">
        <v>5</v>
      </c>
      <c r="I5889" s="3" t="s">
        <v>36</v>
      </c>
      <c r="J5889" s="3">
        <v>7</v>
      </c>
      <c r="K5889" s="3">
        <v>7</v>
      </c>
      <c r="L5889" s="3">
        <v>5</v>
      </c>
      <c r="M5889" s="3">
        <v>7</v>
      </c>
      <c r="N5889" s="3">
        <v>2</v>
      </c>
      <c r="O5889" s="3">
        <v>5</v>
      </c>
      <c r="P5889" s="3">
        <f t="shared" si="278"/>
        <v>33</v>
      </c>
      <c r="Q5889" s="3">
        <v>14</v>
      </c>
      <c r="R5889" s="3">
        <f t="shared" si="277"/>
        <v>1</v>
      </c>
      <c r="S5889" s="3">
        <v>33</v>
      </c>
      <c r="T5889" s="3">
        <f>IF(AND(H5889&lt;5,S5889&gt;=VLOOKUP(A5889,anni!$A$1:$O$32,6,0)),1,0)</f>
        <v>0</v>
      </c>
    </row>
    <row r="5890" spans="1:20" x14ac:dyDescent="0.3">
      <c r="A5890" s="3">
        <v>1997</v>
      </c>
      <c r="B5890" s="3">
        <v>198</v>
      </c>
      <c r="C5890" s="3" t="s">
        <v>32</v>
      </c>
      <c r="D5890" s="3" t="s">
        <v>143</v>
      </c>
      <c r="E5890" s="3" t="s">
        <v>143</v>
      </c>
      <c r="F5890" s="3">
        <v>3301</v>
      </c>
      <c r="G5890" s="3">
        <f t="shared" ref="G5890:G5953" si="279">A5890</f>
        <v>1997</v>
      </c>
      <c r="H5890" s="4">
        <v>2</v>
      </c>
      <c r="I5890" s="3" t="s">
        <v>31</v>
      </c>
      <c r="J5890" s="3">
        <v>1</v>
      </c>
      <c r="K5890" s="3">
        <v>0</v>
      </c>
      <c r="L5890" s="3">
        <v>0</v>
      </c>
      <c r="M5890" s="3">
        <v>0</v>
      </c>
      <c r="N5890" s="3">
        <v>0</v>
      </c>
      <c r="O5890" s="3">
        <v>0</v>
      </c>
      <c r="P5890" s="3">
        <f t="shared" si="278"/>
        <v>1.6</v>
      </c>
      <c r="Q5890" s="3">
        <v>280</v>
      </c>
      <c r="R5890" s="3">
        <f t="shared" si="277"/>
        <v>4</v>
      </c>
      <c r="S5890" s="3">
        <v>1</v>
      </c>
      <c r="T5890" s="3">
        <f>IF(AND(H5890&lt;5,S5890&gt;=VLOOKUP(A5890,anni!$A$1:$O$32,6,0)),1,0)</f>
        <v>0</v>
      </c>
    </row>
    <row r="5891" spans="1:20" x14ac:dyDescent="0.3">
      <c r="A5891" s="3">
        <v>1997</v>
      </c>
      <c r="B5891" s="3">
        <v>200</v>
      </c>
      <c r="C5891" s="3" t="s">
        <v>53</v>
      </c>
      <c r="D5891" s="3" t="s">
        <v>113</v>
      </c>
      <c r="E5891" s="3" t="s">
        <v>113</v>
      </c>
      <c r="F5891" s="3">
        <v>3231</v>
      </c>
      <c r="G5891" s="3">
        <f t="shared" si="279"/>
        <v>1997</v>
      </c>
      <c r="H5891" s="4">
        <v>4</v>
      </c>
      <c r="I5891" s="3" t="s">
        <v>36</v>
      </c>
      <c r="J5891" s="3">
        <v>5</v>
      </c>
      <c r="K5891" s="3">
        <v>7</v>
      </c>
      <c r="L5891" s="3">
        <v>7</v>
      </c>
      <c r="M5891" s="3">
        <v>7</v>
      </c>
      <c r="N5891" s="3">
        <v>3</v>
      </c>
      <c r="O5891" s="3">
        <v>7</v>
      </c>
      <c r="P5891" s="3">
        <f t="shared" si="278"/>
        <v>43.199999999999996</v>
      </c>
      <c r="Q5891" s="3">
        <v>5</v>
      </c>
      <c r="R5891" s="3">
        <f t="shared" si="277"/>
        <v>2</v>
      </c>
      <c r="S5891" s="3">
        <v>36</v>
      </c>
      <c r="T5891" s="3">
        <f>IF(AND(H5891&lt;5,S5891&gt;=VLOOKUP(A5891,anni!$A$1:$O$32,6,0)),1,0)</f>
        <v>0</v>
      </c>
    </row>
    <row r="5892" spans="1:20" x14ac:dyDescent="0.3">
      <c r="A5892" s="3">
        <v>1997</v>
      </c>
      <c r="B5892" s="3">
        <v>201</v>
      </c>
      <c r="C5892" s="3" t="s">
        <v>56</v>
      </c>
      <c r="D5892" s="3" t="s">
        <v>85</v>
      </c>
      <c r="E5892" s="3" t="s">
        <v>85</v>
      </c>
      <c r="F5892" s="3">
        <v>3280</v>
      </c>
      <c r="G5892" s="3">
        <f t="shared" si="279"/>
        <v>1997</v>
      </c>
      <c r="H5892" s="4">
        <v>3</v>
      </c>
      <c r="I5892" s="3" t="s">
        <v>36</v>
      </c>
      <c r="J5892" s="3">
        <v>7</v>
      </c>
      <c r="K5892" s="3">
        <v>0</v>
      </c>
      <c r="L5892" s="3">
        <v>0</v>
      </c>
      <c r="M5892" s="3">
        <v>1</v>
      </c>
      <c r="N5892" s="3">
        <v>5</v>
      </c>
      <c r="O5892" s="3">
        <v>1</v>
      </c>
      <c r="P5892" s="3">
        <f t="shared" si="278"/>
        <v>19.599999999999998</v>
      </c>
      <c r="Q5892" s="3">
        <v>151</v>
      </c>
      <c r="R5892" s="3">
        <f t="shared" si="277"/>
        <v>1</v>
      </c>
      <c r="S5892" s="3">
        <v>14</v>
      </c>
      <c r="T5892" s="3">
        <f>IF(AND(H5892&lt;5,S5892&gt;=VLOOKUP(A5892,anni!$A$1:$O$32,6,0)),1,0)</f>
        <v>0</v>
      </c>
    </row>
    <row r="5893" spans="1:20" x14ac:dyDescent="0.3">
      <c r="A5893" s="3">
        <v>1997</v>
      </c>
      <c r="B5893" s="3">
        <v>202</v>
      </c>
      <c r="C5893" s="3" t="s">
        <v>69</v>
      </c>
      <c r="D5893" s="3" t="s">
        <v>78</v>
      </c>
      <c r="E5893" s="3" t="s">
        <v>78</v>
      </c>
      <c r="F5893" s="3">
        <v>3123</v>
      </c>
      <c r="G5893" s="3">
        <f t="shared" si="279"/>
        <v>1997</v>
      </c>
      <c r="H5893" s="4">
        <v>5</v>
      </c>
      <c r="I5893" s="3" t="s">
        <v>36</v>
      </c>
      <c r="J5893" s="3">
        <v>7</v>
      </c>
      <c r="K5893" s="3">
        <v>0</v>
      </c>
      <c r="L5893" s="3">
        <v>6</v>
      </c>
      <c r="M5893" s="3">
        <v>7</v>
      </c>
      <c r="N5893" s="3">
        <v>4</v>
      </c>
      <c r="O5893" s="3">
        <v>2</v>
      </c>
      <c r="P5893" s="3">
        <f t="shared" si="278"/>
        <v>26</v>
      </c>
      <c r="Q5893" s="3">
        <v>33</v>
      </c>
      <c r="R5893" s="3">
        <f t="shared" si="277"/>
        <v>1</v>
      </c>
      <c r="S5893" s="3">
        <v>26</v>
      </c>
      <c r="T5893" s="3">
        <f>IF(AND(H5893&lt;5,S5893&gt;=VLOOKUP(A5893,anni!$A$1:$O$32,6,0)),1,0)</f>
        <v>0</v>
      </c>
    </row>
    <row r="5894" spans="1:20" x14ac:dyDescent="0.3">
      <c r="A5894" s="3">
        <v>1997</v>
      </c>
      <c r="B5894" s="3">
        <v>203</v>
      </c>
      <c r="C5894" s="3" t="s">
        <v>37</v>
      </c>
      <c r="D5894" s="3" t="s">
        <v>38</v>
      </c>
      <c r="E5894" s="3" t="s">
        <v>38</v>
      </c>
      <c r="F5894" s="3">
        <v>3232</v>
      </c>
      <c r="G5894" s="3">
        <f t="shared" si="279"/>
        <v>1997</v>
      </c>
      <c r="H5894" s="4">
        <v>4</v>
      </c>
      <c r="I5894" s="3" t="s">
        <v>36</v>
      </c>
      <c r="J5894" s="3">
        <v>0</v>
      </c>
      <c r="K5894" s="3">
        <v>0</v>
      </c>
      <c r="L5894" s="3">
        <v>0</v>
      </c>
      <c r="M5894" s="3">
        <v>0</v>
      </c>
      <c r="N5894" s="3">
        <v>0</v>
      </c>
      <c r="O5894" s="3">
        <v>1</v>
      </c>
      <c r="P5894" s="3">
        <f t="shared" si="278"/>
        <v>1.2</v>
      </c>
      <c r="Q5894" s="3">
        <v>280</v>
      </c>
      <c r="R5894" s="3">
        <f t="shared" si="277"/>
        <v>1</v>
      </c>
      <c r="S5894" s="3">
        <v>1</v>
      </c>
      <c r="T5894" s="3">
        <f>IF(AND(H5894&lt;5,S5894&gt;=VLOOKUP(A5894,anni!$A$1:$O$32,6,0)),1,0)</f>
        <v>0</v>
      </c>
    </row>
    <row r="5895" spans="1:20" x14ac:dyDescent="0.3">
      <c r="A5895" s="3">
        <v>1997</v>
      </c>
      <c r="B5895" s="3">
        <v>204</v>
      </c>
      <c r="C5895" s="3" t="s">
        <v>34</v>
      </c>
      <c r="D5895" s="3" t="s">
        <v>83</v>
      </c>
      <c r="E5895" s="3" t="s">
        <v>83</v>
      </c>
      <c r="F5895" s="3">
        <v>3124</v>
      </c>
      <c r="G5895" s="3">
        <f t="shared" si="279"/>
        <v>1997</v>
      </c>
      <c r="H5895" s="4">
        <v>5</v>
      </c>
      <c r="I5895" s="3" t="s">
        <v>36</v>
      </c>
      <c r="J5895" s="3">
        <v>7</v>
      </c>
      <c r="K5895" s="3">
        <v>7</v>
      </c>
      <c r="L5895" s="3">
        <v>0</v>
      </c>
      <c r="M5895" s="3">
        <v>1</v>
      </c>
      <c r="N5895" s="3">
        <v>0</v>
      </c>
      <c r="O5895" s="3">
        <v>0</v>
      </c>
      <c r="P5895" s="3">
        <f t="shared" si="278"/>
        <v>15</v>
      </c>
      <c r="Q5895" s="3">
        <v>136</v>
      </c>
      <c r="R5895" s="3">
        <f t="shared" si="277"/>
        <v>1</v>
      </c>
      <c r="S5895" s="3">
        <v>15</v>
      </c>
      <c r="T5895" s="3">
        <f>IF(AND(H5895&lt;5,S5895&gt;=VLOOKUP(A5895,anni!$A$1:$O$32,6,0)),1,0)</f>
        <v>0</v>
      </c>
    </row>
    <row r="5896" spans="1:20" x14ac:dyDescent="0.3">
      <c r="A5896" s="3">
        <v>1997</v>
      </c>
      <c r="B5896" s="3">
        <v>205</v>
      </c>
      <c r="C5896" s="3" t="s">
        <v>86</v>
      </c>
      <c r="D5896" s="3" t="s">
        <v>87</v>
      </c>
      <c r="E5896" s="3" t="s">
        <v>87</v>
      </c>
      <c r="F5896" s="3">
        <v>3125</v>
      </c>
      <c r="G5896" s="3">
        <f t="shared" si="279"/>
        <v>1997</v>
      </c>
      <c r="H5896" s="4">
        <v>5</v>
      </c>
      <c r="I5896" s="3" t="s">
        <v>36</v>
      </c>
      <c r="J5896" s="3">
        <v>7</v>
      </c>
      <c r="K5896" s="3">
        <v>0</v>
      </c>
      <c r="L5896" s="3">
        <v>0</v>
      </c>
      <c r="M5896" s="3">
        <v>0</v>
      </c>
      <c r="N5896" s="3">
        <v>0</v>
      </c>
      <c r="O5896" s="3">
        <v>1</v>
      </c>
      <c r="P5896" s="3">
        <f t="shared" si="278"/>
        <v>8</v>
      </c>
      <c r="Q5896" s="3">
        <v>211</v>
      </c>
      <c r="R5896" s="3">
        <f t="shared" si="277"/>
        <v>1</v>
      </c>
      <c r="S5896" s="3">
        <v>8</v>
      </c>
      <c r="T5896" s="3">
        <f>IF(AND(H5896&lt;5,S5896&gt;=VLOOKUP(A5896,anni!$A$1:$O$32,6,0)),1,0)</f>
        <v>0</v>
      </c>
    </row>
    <row r="5897" spans="1:20" x14ac:dyDescent="0.3">
      <c r="A5897" s="3">
        <v>1997</v>
      </c>
      <c r="B5897" s="3">
        <v>206</v>
      </c>
      <c r="C5897" s="3" t="s">
        <v>34</v>
      </c>
      <c r="D5897" s="3" t="s">
        <v>103</v>
      </c>
      <c r="E5897" s="3" t="s">
        <v>103</v>
      </c>
      <c r="F5897" s="3">
        <v>3126</v>
      </c>
      <c r="G5897" s="3">
        <f t="shared" si="279"/>
        <v>1997</v>
      </c>
      <c r="H5897" s="4">
        <v>5</v>
      </c>
      <c r="I5897" s="3" t="s">
        <v>36</v>
      </c>
      <c r="J5897" s="3">
        <v>7</v>
      </c>
      <c r="K5897" s="3">
        <v>2</v>
      </c>
      <c r="L5897" s="3">
        <v>5</v>
      </c>
      <c r="M5897" s="3">
        <v>1</v>
      </c>
      <c r="N5897" s="3">
        <v>1</v>
      </c>
      <c r="O5897" s="3">
        <v>1</v>
      </c>
      <c r="P5897" s="3">
        <f t="shared" si="278"/>
        <v>17</v>
      </c>
      <c r="Q5897" s="3">
        <v>109</v>
      </c>
      <c r="R5897" s="3">
        <f t="shared" si="277"/>
        <v>1</v>
      </c>
      <c r="S5897" s="3">
        <v>17</v>
      </c>
      <c r="T5897" s="3">
        <f>IF(AND(H5897&lt;5,S5897&gt;=VLOOKUP(A5897,anni!$A$1:$O$32,6,0)),1,0)</f>
        <v>0</v>
      </c>
    </row>
    <row r="5898" spans="1:20" x14ac:dyDescent="0.3">
      <c r="A5898" s="3">
        <v>1997</v>
      </c>
      <c r="B5898" s="3">
        <v>207</v>
      </c>
      <c r="C5898" s="3" t="s">
        <v>39</v>
      </c>
      <c r="D5898" s="3" t="s">
        <v>40</v>
      </c>
      <c r="E5898" s="3" t="s">
        <v>40</v>
      </c>
      <c r="F5898" s="3">
        <v>3233</v>
      </c>
      <c r="G5898" s="3">
        <f t="shared" si="279"/>
        <v>1997</v>
      </c>
      <c r="H5898" s="4">
        <v>4</v>
      </c>
      <c r="I5898" s="3" t="s">
        <v>36</v>
      </c>
      <c r="J5898" s="3">
        <v>7</v>
      </c>
      <c r="K5898" s="3">
        <v>7</v>
      </c>
      <c r="L5898" s="3">
        <v>0</v>
      </c>
      <c r="M5898" s="3">
        <v>1</v>
      </c>
      <c r="N5898" s="3">
        <v>0</v>
      </c>
      <c r="O5898" s="3">
        <v>4</v>
      </c>
      <c r="P5898" s="3">
        <f t="shared" si="278"/>
        <v>22.8</v>
      </c>
      <c r="Q5898" s="3">
        <v>95</v>
      </c>
      <c r="R5898" s="3">
        <f t="shared" si="277"/>
        <v>2</v>
      </c>
      <c r="S5898" s="3">
        <v>19</v>
      </c>
      <c r="T5898" s="3">
        <f>IF(AND(H5898&lt;5,S5898&gt;=VLOOKUP(A5898,anni!$A$1:$O$32,6,0)),1,0)</f>
        <v>0</v>
      </c>
    </row>
    <row r="5899" spans="1:20" x14ac:dyDescent="0.3">
      <c r="A5899" s="3">
        <v>1997</v>
      </c>
      <c r="B5899" s="3">
        <v>208</v>
      </c>
      <c r="C5899" s="3" t="s">
        <v>47</v>
      </c>
      <c r="D5899" s="3" t="s">
        <v>81</v>
      </c>
      <c r="E5899" s="3" t="s">
        <v>81</v>
      </c>
      <c r="F5899" s="3">
        <v>3127</v>
      </c>
      <c r="G5899" s="3">
        <f t="shared" si="279"/>
        <v>1997</v>
      </c>
      <c r="H5899" s="4">
        <v>5</v>
      </c>
      <c r="I5899" s="3" t="s">
        <v>36</v>
      </c>
      <c r="J5899" s="3">
        <v>5</v>
      </c>
      <c r="K5899" s="3">
        <v>0</v>
      </c>
      <c r="L5899" s="3">
        <v>0</v>
      </c>
      <c r="M5899" s="3">
        <v>0</v>
      </c>
      <c r="N5899" s="3">
        <v>0</v>
      </c>
      <c r="O5899" s="3">
        <v>1</v>
      </c>
      <c r="P5899" s="3">
        <f t="shared" si="278"/>
        <v>6</v>
      </c>
      <c r="Q5899" s="3">
        <v>242</v>
      </c>
      <c r="R5899" s="3">
        <f t="shared" si="277"/>
        <v>1</v>
      </c>
      <c r="S5899" s="3">
        <v>6</v>
      </c>
      <c r="T5899" s="3">
        <f>IF(AND(H5899&lt;5,S5899&gt;=VLOOKUP(A5899,anni!$A$1:$O$32,6,0)),1,0)</f>
        <v>0</v>
      </c>
    </row>
    <row r="5900" spans="1:20" x14ac:dyDescent="0.3">
      <c r="A5900" s="3">
        <v>1997</v>
      </c>
      <c r="B5900" s="3">
        <v>209</v>
      </c>
      <c r="C5900" s="3" t="s">
        <v>56</v>
      </c>
      <c r="D5900" s="3" t="s">
        <v>57</v>
      </c>
      <c r="E5900" s="3" t="s">
        <v>57</v>
      </c>
      <c r="F5900" s="3">
        <v>3128</v>
      </c>
      <c r="G5900" s="3">
        <f t="shared" si="279"/>
        <v>1997</v>
      </c>
      <c r="H5900" s="4">
        <v>5</v>
      </c>
      <c r="I5900" s="3" t="s">
        <v>36</v>
      </c>
      <c r="J5900" s="3">
        <v>7</v>
      </c>
      <c r="K5900" s="3">
        <v>7</v>
      </c>
      <c r="L5900" s="3">
        <v>0</v>
      </c>
      <c r="M5900" s="3">
        <v>4</v>
      </c>
      <c r="N5900" s="3">
        <v>1</v>
      </c>
      <c r="O5900" s="3">
        <v>1</v>
      </c>
      <c r="P5900" s="3">
        <f t="shared" si="278"/>
        <v>20</v>
      </c>
      <c r="Q5900" s="3">
        <v>86</v>
      </c>
      <c r="R5900" s="3">
        <f t="shared" si="277"/>
        <v>1</v>
      </c>
      <c r="S5900" s="3">
        <v>20</v>
      </c>
      <c r="T5900" s="3">
        <f>IF(AND(H5900&lt;5,S5900&gt;=VLOOKUP(A5900,anni!$A$1:$O$32,6,0)),1,0)</f>
        <v>0</v>
      </c>
    </row>
    <row r="5901" spans="1:20" x14ac:dyDescent="0.3">
      <c r="A5901" s="3">
        <v>1997</v>
      </c>
      <c r="B5901" s="3">
        <v>210</v>
      </c>
      <c r="C5901" s="3" t="s">
        <v>34</v>
      </c>
      <c r="D5901" s="3" t="s">
        <v>42</v>
      </c>
      <c r="E5901" s="3" t="s">
        <v>42</v>
      </c>
      <c r="F5901" s="3">
        <v>3129</v>
      </c>
      <c r="G5901" s="3">
        <f t="shared" si="279"/>
        <v>1997</v>
      </c>
      <c r="H5901" s="4">
        <v>5</v>
      </c>
      <c r="I5901" s="3" t="s">
        <v>36</v>
      </c>
      <c r="J5901" s="3">
        <v>7</v>
      </c>
      <c r="K5901" s="3">
        <v>7</v>
      </c>
      <c r="L5901" s="3">
        <v>0</v>
      </c>
      <c r="M5901" s="3">
        <v>1</v>
      </c>
      <c r="N5901" s="3">
        <v>0</v>
      </c>
      <c r="O5901" s="3">
        <v>3</v>
      </c>
      <c r="P5901" s="3">
        <f t="shared" si="278"/>
        <v>18</v>
      </c>
      <c r="Q5901" s="3">
        <v>101</v>
      </c>
      <c r="R5901" s="3">
        <f t="shared" si="277"/>
        <v>1</v>
      </c>
      <c r="S5901" s="3">
        <v>18</v>
      </c>
      <c r="T5901" s="3">
        <f>IF(AND(H5901&lt;5,S5901&gt;=VLOOKUP(A5901,anni!$A$1:$O$32,6,0)),1,0)</f>
        <v>0</v>
      </c>
    </row>
    <row r="5902" spans="1:20" x14ac:dyDescent="0.3">
      <c r="A5902" s="3">
        <v>1997</v>
      </c>
      <c r="B5902" s="3">
        <v>211</v>
      </c>
      <c r="C5902" s="3" t="s">
        <v>43</v>
      </c>
      <c r="D5902" s="3" t="s">
        <v>92</v>
      </c>
      <c r="E5902" s="3" t="s">
        <v>92</v>
      </c>
      <c r="F5902" s="3">
        <v>3130</v>
      </c>
      <c r="G5902" s="3">
        <f t="shared" si="279"/>
        <v>1997</v>
      </c>
      <c r="H5902" s="4">
        <v>5</v>
      </c>
      <c r="I5902" s="3" t="s">
        <v>36</v>
      </c>
      <c r="P5902" s="3">
        <f t="shared" si="278"/>
        <v>-1</v>
      </c>
      <c r="Q5902" s="3">
        <v>290</v>
      </c>
      <c r="R5902" s="3">
        <f t="shared" si="277"/>
        <v>1</v>
      </c>
      <c r="S5902" s="3">
        <v>-1</v>
      </c>
      <c r="T5902" s="3">
        <f>IF(AND(H5902&lt;5,S5902&gt;=VLOOKUP(A5902,anni!$A$1:$O$32,6,0)),1,0)</f>
        <v>0</v>
      </c>
    </row>
    <row r="5903" spans="1:20" x14ac:dyDescent="0.3">
      <c r="A5903" s="3">
        <v>1997</v>
      </c>
      <c r="B5903" s="3">
        <v>212</v>
      </c>
      <c r="C5903" s="3" t="s">
        <v>50</v>
      </c>
      <c r="D5903" s="3" t="s">
        <v>51</v>
      </c>
      <c r="E5903" s="3" t="s">
        <v>51</v>
      </c>
      <c r="F5903" s="3">
        <v>3131</v>
      </c>
      <c r="G5903" s="3">
        <f t="shared" si="279"/>
        <v>1997</v>
      </c>
      <c r="H5903" s="4">
        <v>5</v>
      </c>
      <c r="I5903" s="3" t="s">
        <v>36</v>
      </c>
      <c r="J5903" s="3">
        <v>0</v>
      </c>
      <c r="K5903" s="3">
        <v>0</v>
      </c>
      <c r="L5903" s="3">
        <v>0</v>
      </c>
      <c r="M5903" s="3">
        <v>2</v>
      </c>
      <c r="N5903" s="3">
        <v>0</v>
      </c>
      <c r="O5903" s="3">
        <v>1</v>
      </c>
      <c r="P5903" s="3">
        <f t="shared" si="278"/>
        <v>3</v>
      </c>
      <c r="Q5903" s="3">
        <v>269</v>
      </c>
      <c r="R5903" s="3">
        <f t="shared" si="277"/>
        <v>1</v>
      </c>
      <c r="S5903" s="3">
        <v>3</v>
      </c>
      <c r="T5903" s="3">
        <f>IF(AND(H5903&lt;5,S5903&gt;=VLOOKUP(A5903,anni!$A$1:$O$32,6,0)),1,0)</f>
        <v>0</v>
      </c>
    </row>
    <row r="5904" spans="1:20" x14ac:dyDescent="0.3">
      <c r="A5904" s="3">
        <v>1997</v>
      </c>
      <c r="B5904" s="3">
        <v>213</v>
      </c>
      <c r="C5904" s="3" t="s">
        <v>47</v>
      </c>
      <c r="D5904" s="3" t="s">
        <v>118</v>
      </c>
      <c r="E5904" s="3" t="s">
        <v>118</v>
      </c>
      <c r="F5904" s="3">
        <v>3132</v>
      </c>
      <c r="G5904" s="3">
        <f t="shared" si="279"/>
        <v>1997</v>
      </c>
      <c r="H5904" s="4">
        <v>5</v>
      </c>
      <c r="I5904" s="3" t="s">
        <v>36</v>
      </c>
      <c r="J5904" s="3">
        <v>4</v>
      </c>
      <c r="K5904" s="3">
        <v>0</v>
      </c>
      <c r="L5904" s="3">
        <v>0</v>
      </c>
      <c r="M5904" s="3">
        <v>0</v>
      </c>
      <c r="N5904" s="3">
        <v>0</v>
      </c>
      <c r="O5904" s="3">
        <v>0</v>
      </c>
      <c r="P5904" s="3">
        <f t="shared" si="278"/>
        <v>4</v>
      </c>
      <c r="Q5904" s="3">
        <v>261</v>
      </c>
      <c r="R5904" s="3">
        <f t="shared" si="277"/>
        <v>1</v>
      </c>
      <c r="S5904" s="3">
        <v>4</v>
      </c>
      <c r="T5904" s="3">
        <f>IF(AND(H5904&lt;5,S5904&gt;=VLOOKUP(A5904,anni!$A$1:$O$32,6,0)),1,0)</f>
        <v>0</v>
      </c>
    </row>
    <row r="5905" spans="1:20" x14ac:dyDescent="0.3">
      <c r="A5905" s="3">
        <v>1997</v>
      </c>
      <c r="B5905" s="3">
        <v>214</v>
      </c>
      <c r="C5905" s="3" t="s">
        <v>32</v>
      </c>
      <c r="D5905" s="3" t="s">
        <v>61</v>
      </c>
      <c r="E5905" s="3" t="s">
        <v>61</v>
      </c>
      <c r="F5905" s="3">
        <v>3133</v>
      </c>
      <c r="G5905" s="3">
        <f t="shared" si="279"/>
        <v>1997</v>
      </c>
      <c r="H5905" s="4">
        <v>5</v>
      </c>
      <c r="I5905" s="3" t="s">
        <v>36</v>
      </c>
      <c r="J5905" s="3">
        <v>5</v>
      </c>
      <c r="K5905" s="3">
        <v>0</v>
      </c>
      <c r="L5905" s="3">
        <v>0</v>
      </c>
      <c r="M5905" s="3">
        <v>0</v>
      </c>
      <c r="N5905" s="3">
        <v>7</v>
      </c>
      <c r="O5905" s="3">
        <v>1</v>
      </c>
      <c r="P5905" s="3">
        <f t="shared" si="278"/>
        <v>13</v>
      </c>
      <c r="Q5905" s="3">
        <v>161</v>
      </c>
      <c r="R5905" s="3">
        <f t="shared" si="277"/>
        <v>1</v>
      </c>
      <c r="S5905" s="3">
        <v>13</v>
      </c>
      <c r="T5905" s="3">
        <f>IF(AND(H5905&lt;5,S5905&gt;=VLOOKUP(A5905,anni!$A$1:$O$32,6,0)),1,0)</f>
        <v>0</v>
      </c>
    </row>
    <row r="5906" spans="1:20" x14ac:dyDescent="0.3">
      <c r="A5906" s="3">
        <v>1997</v>
      </c>
      <c r="B5906" s="3">
        <v>215</v>
      </c>
      <c r="C5906" s="3" t="s">
        <v>39</v>
      </c>
      <c r="D5906" s="3" t="s">
        <v>40</v>
      </c>
      <c r="E5906" s="3" t="s">
        <v>40</v>
      </c>
      <c r="F5906" s="3">
        <v>3134</v>
      </c>
      <c r="G5906" s="3">
        <f t="shared" si="279"/>
        <v>1997</v>
      </c>
      <c r="H5906" s="4">
        <v>5</v>
      </c>
      <c r="I5906" s="3" t="s">
        <v>36</v>
      </c>
      <c r="J5906" s="3">
        <v>6</v>
      </c>
      <c r="K5906" s="3">
        <v>0</v>
      </c>
      <c r="L5906" s="3">
        <v>0</v>
      </c>
      <c r="M5906" s="3">
        <v>3</v>
      </c>
      <c r="N5906" s="3">
        <v>1</v>
      </c>
      <c r="O5906" s="3">
        <v>1</v>
      </c>
      <c r="P5906" s="3">
        <f t="shared" si="278"/>
        <v>11</v>
      </c>
      <c r="Q5906" s="3">
        <v>180</v>
      </c>
      <c r="R5906" s="3">
        <f t="shared" si="277"/>
        <v>1</v>
      </c>
      <c r="S5906" s="3">
        <v>11</v>
      </c>
      <c r="T5906" s="3">
        <f>IF(AND(H5906&lt;5,S5906&gt;=VLOOKUP(A5906,anni!$A$1:$O$32,6,0)),1,0)</f>
        <v>0</v>
      </c>
    </row>
    <row r="5907" spans="1:20" x14ac:dyDescent="0.3">
      <c r="A5907" s="3">
        <v>1997</v>
      </c>
      <c r="B5907" s="3">
        <v>216</v>
      </c>
      <c r="C5907" s="3" t="s">
        <v>79</v>
      </c>
      <c r="D5907" s="3" t="s">
        <v>84</v>
      </c>
      <c r="E5907" s="3" t="s">
        <v>84</v>
      </c>
      <c r="F5907" s="3">
        <v>3135</v>
      </c>
      <c r="G5907" s="3">
        <f t="shared" si="279"/>
        <v>1997</v>
      </c>
      <c r="H5907" s="4">
        <v>5</v>
      </c>
      <c r="I5907" s="3" t="s">
        <v>36</v>
      </c>
      <c r="J5907" s="3">
        <v>4</v>
      </c>
      <c r="K5907" s="3">
        <v>7</v>
      </c>
      <c r="L5907" s="3">
        <v>2</v>
      </c>
      <c r="M5907" s="3">
        <v>0</v>
      </c>
      <c r="N5907" s="3">
        <v>0</v>
      </c>
      <c r="O5907" s="3">
        <v>1</v>
      </c>
      <c r="P5907" s="3">
        <f t="shared" si="278"/>
        <v>14</v>
      </c>
      <c r="Q5907" s="3">
        <v>151</v>
      </c>
      <c r="R5907" s="3">
        <f t="shared" si="277"/>
        <v>1</v>
      </c>
      <c r="S5907" s="3">
        <v>14</v>
      </c>
      <c r="T5907" s="3">
        <f>IF(AND(H5907&lt;5,S5907&gt;=VLOOKUP(A5907,anni!$A$1:$O$32,6,0)),1,0)</f>
        <v>0</v>
      </c>
    </row>
    <row r="5908" spans="1:20" x14ac:dyDescent="0.3">
      <c r="A5908" s="3">
        <v>1997</v>
      </c>
      <c r="B5908" s="3">
        <v>217</v>
      </c>
      <c r="C5908" s="3" t="s">
        <v>47</v>
      </c>
      <c r="D5908" s="3" t="s">
        <v>108</v>
      </c>
      <c r="E5908" s="3" t="s">
        <v>108</v>
      </c>
      <c r="F5908" s="3">
        <v>3281</v>
      </c>
      <c r="G5908" s="3">
        <f t="shared" si="279"/>
        <v>1997</v>
      </c>
      <c r="H5908" s="4">
        <v>3</v>
      </c>
      <c r="I5908" s="3" t="s">
        <v>36</v>
      </c>
      <c r="J5908" s="3">
        <v>7</v>
      </c>
      <c r="K5908" s="3">
        <v>0</v>
      </c>
      <c r="L5908" s="3">
        <v>0</v>
      </c>
      <c r="M5908" s="3">
        <v>3</v>
      </c>
      <c r="N5908" s="3">
        <v>0</v>
      </c>
      <c r="O5908" s="3">
        <v>0</v>
      </c>
      <c r="P5908" s="3">
        <f t="shared" si="278"/>
        <v>14</v>
      </c>
      <c r="Q5908" s="3">
        <v>189</v>
      </c>
      <c r="R5908" s="3">
        <f t="shared" si="277"/>
        <v>3</v>
      </c>
      <c r="S5908" s="3">
        <v>10</v>
      </c>
      <c r="T5908" s="3">
        <f>IF(AND(H5908&lt;5,S5908&gt;=VLOOKUP(A5908,anni!$A$1:$O$32,6,0)),1,0)</f>
        <v>0</v>
      </c>
    </row>
    <row r="5909" spans="1:20" x14ac:dyDescent="0.3">
      <c r="A5909" s="3">
        <v>1997</v>
      </c>
      <c r="B5909" s="3">
        <v>218</v>
      </c>
      <c r="C5909" s="3" t="s">
        <v>50</v>
      </c>
      <c r="D5909" s="3" t="s">
        <v>140</v>
      </c>
      <c r="E5909" s="3" t="s">
        <v>140</v>
      </c>
      <c r="F5909" s="3">
        <v>3136</v>
      </c>
      <c r="G5909" s="3">
        <f t="shared" si="279"/>
        <v>1997</v>
      </c>
      <c r="H5909" s="4">
        <v>5</v>
      </c>
      <c r="I5909" s="3" t="s">
        <v>36</v>
      </c>
      <c r="J5909" s="3">
        <v>7</v>
      </c>
      <c r="K5909" s="3">
        <v>0</v>
      </c>
      <c r="L5909" s="3">
        <v>0</v>
      </c>
      <c r="M5909" s="3">
        <v>0</v>
      </c>
      <c r="N5909" s="3">
        <v>0</v>
      </c>
      <c r="O5909" s="3">
        <v>1</v>
      </c>
      <c r="P5909" s="3">
        <f t="shared" si="278"/>
        <v>8</v>
      </c>
      <c r="Q5909" s="3">
        <v>211</v>
      </c>
      <c r="R5909" s="3">
        <f t="shared" si="277"/>
        <v>1</v>
      </c>
      <c r="S5909" s="3">
        <v>8</v>
      </c>
      <c r="T5909" s="3">
        <f>IF(AND(H5909&lt;5,S5909&gt;=VLOOKUP(A5909,anni!$A$1:$O$32,6,0)),1,0)</f>
        <v>0</v>
      </c>
    </row>
    <row r="5910" spans="1:20" x14ac:dyDescent="0.3">
      <c r="A5910" s="3">
        <v>1997</v>
      </c>
      <c r="B5910" s="3">
        <v>219</v>
      </c>
      <c r="C5910" s="3" t="s">
        <v>45</v>
      </c>
      <c r="D5910" s="3" t="s">
        <v>74</v>
      </c>
      <c r="E5910" s="3" t="s">
        <v>74</v>
      </c>
      <c r="F5910" s="3">
        <v>3234</v>
      </c>
      <c r="G5910" s="3">
        <f t="shared" si="279"/>
        <v>1997</v>
      </c>
      <c r="H5910" s="4">
        <v>4</v>
      </c>
      <c r="I5910" s="3" t="s">
        <v>36</v>
      </c>
      <c r="J5910" s="3">
        <v>7</v>
      </c>
      <c r="K5910" s="3">
        <v>0</v>
      </c>
      <c r="L5910" s="3">
        <v>1</v>
      </c>
      <c r="M5910" s="3">
        <v>7</v>
      </c>
      <c r="N5910" s="3">
        <v>6</v>
      </c>
      <c r="O5910" s="3">
        <v>5</v>
      </c>
      <c r="P5910" s="3">
        <f t="shared" si="278"/>
        <v>31.2</v>
      </c>
      <c r="Q5910" s="3">
        <v>33</v>
      </c>
      <c r="R5910" s="3">
        <f t="shared" si="277"/>
        <v>2</v>
      </c>
      <c r="S5910" s="3">
        <v>26</v>
      </c>
      <c r="T5910" s="3">
        <f>IF(AND(H5910&lt;5,S5910&gt;=VLOOKUP(A5910,anni!$A$1:$O$32,6,0)),1,0)</f>
        <v>0</v>
      </c>
    </row>
    <row r="5911" spans="1:20" x14ac:dyDescent="0.3">
      <c r="A5911" s="3">
        <v>1997</v>
      </c>
      <c r="B5911" s="3">
        <v>220</v>
      </c>
      <c r="C5911" s="3" t="s">
        <v>56</v>
      </c>
      <c r="D5911" s="3" t="s">
        <v>71</v>
      </c>
      <c r="E5911" s="3" t="s">
        <v>71</v>
      </c>
      <c r="F5911" s="3">
        <v>3137</v>
      </c>
      <c r="G5911" s="3">
        <f t="shared" si="279"/>
        <v>1997</v>
      </c>
      <c r="H5911" s="4">
        <v>5</v>
      </c>
      <c r="I5911" s="3" t="s">
        <v>36</v>
      </c>
      <c r="J5911" s="3">
        <v>2</v>
      </c>
      <c r="K5911" s="3">
        <v>0</v>
      </c>
      <c r="L5911" s="3">
        <v>0</v>
      </c>
      <c r="M5911" s="3">
        <v>0</v>
      </c>
      <c r="N5911" s="3">
        <v>0</v>
      </c>
      <c r="O5911" s="3">
        <v>1</v>
      </c>
      <c r="P5911" s="3">
        <f t="shared" si="278"/>
        <v>3</v>
      </c>
      <c r="Q5911" s="3">
        <v>269</v>
      </c>
      <c r="R5911" s="3">
        <f t="shared" si="277"/>
        <v>1</v>
      </c>
      <c r="S5911" s="3">
        <v>3</v>
      </c>
      <c r="T5911" s="3">
        <f>IF(AND(H5911&lt;5,S5911&gt;=VLOOKUP(A5911,anni!$A$1:$O$32,6,0)),1,0)</f>
        <v>0</v>
      </c>
    </row>
    <row r="5912" spans="1:20" x14ac:dyDescent="0.3">
      <c r="A5912" s="3">
        <v>1997</v>
      </c>
      <c r="B5912" s="3">
        <v>221</v>
      </c>
      <c r="C5912" s="3" t="s">
        <v>56</v>
      </c>
      <c r="D5912" s="3" t="s">
        <v>71</v>
      </c>
      <c r="E5912" s="3" t="s">
        <v>71</v>
      </c>
      <c r="F5912" s="3">
        <v>3235</v>
      </c>
      <c r="G5912" s="3">
        <f t="shared" si="279"/>
        <v>1997</v>
      </c>
      <c r="H5912" s="4">
        <v>4</v>
      </c>
      <c r="I5912" s="3" t="s">
        <v>36</v>
      </c>
      <c r="J5912" s="3">
        <v>7</v>
      </c>
      <c r="K5912" s="3">
        <v>5</v>
      </c>
      <c r="L5912" s="3">
        <v>0</v>
      </c>
      <c r="M5912" s="3">
        <v>3</v>
      </c>
      <c r="N5912" s="3">
        <v>2</v>
      </c>
      <c r="O5912" s="3">
        <v>1</v>
      </c>
      <c r="P5912" s="3">
        <f t="shared" si="278"/>
        <v>21.599999999999998</v>
      </c>
      <c r="Q5912" s="3">
        <v>101</v>
      </c>
      <c r="R5912" s="3">
        <f t="shared" si="277"/>
        <v>2</v>
      </c>
      <c r="S5912" s="3">
        <v>18</v>
      </c>
      <c r="T5912" s="3">
        <f>IF(AND(H5912&lt;5,S5912&gt;=VLOOKUP(A5912,anni!$A$1:$O$32,6,0)),1,0)</f>
        <v>0</v>
      </c>
    </row>
    <row r="5913" spans="1:20" x14ac:dyDescent="0.3">
      <c r="A5913" s="3">
        <v>1997</v>
      </c>
      <c r="B5913" s="3">
        <v>222</v>
      </c>
      <c r="C5913" s="3" t="s">
        <v>69</v>
      </c>
      <c r="D5913" s="3" t="s">
        <v>70</v>
      </c>
      <c r="E5913" s="3" t="s">
        <v>70</v>
      </c>
      <c r="F5913" s="3">
        <v>3138</v>
      </c>
      <c r="G5913" s="3">
        <f t="shared" si="279"/>
        <v>1997</v>
      </c>
      <c r="H5913" s="4">
        <v>5</v>
      </c>
      <c r="I5913" s="3" t="s">
        <v>36</v>
      </c>
      <c r="J5913" s="3">
        <v>7</v>
      </c>
      <c r="K5913" s="3">
        <v>0</v>
      </c>
      <c r="L5913" s="3">
        <v>0</v>
      </c>
      <c r="M5913" s="3">
        <v>6</v>
      </c>
      <c r="N5913" s="3">
        <v>0</v>
      </c>
      <c r="O5913" s="3">
        <v>1</v>
      </c>
      <c r="P5913" s="3">
        <f t="shared" si="278"/>
        <v>14</v>
      </c>
      <c r="Q5913" s="3">
        <v>151</v>
      </c>
      <c r="R5913" s="3">
        <f t="shared" si="277"/>
        <v>1</v>
      </c>
      <c r="S5913" s="3">
        <v>14</v>
      </c>
      <c r="T5913" s="3">
        <f>IF(AND(H5913&lt;5,S5913&gt;=VLOOKUP(A5913,anni!$A$1:$O$32,6,0)),1,0)</f>
        <v>0</v>
      </c>
    </row>
    <row r="5914" spans="1:20" x14ac:dyDescent="0.3">
      <c r="A5914" s="3">
        <v>1997</v>
      </c>
      <c r="B5914" s="3">
        <v>223</v>
      </c>
      <c r="C5914" s="3" t="s">
        <v>37</v>
      </c>
      <c r="D5914" s="3" t="s">
        <v>38</v>
      </c>
      <c r="E5914" s="3" t="s">
        <v>38</v>
      </c>
      <c r="F5914" s="3">
        <v>3236</v>
      </c>
      <c r="G5914" s="3">
        <f t="shared" si="279"/>
        <v>1997</v>
      </c>
      <c r="H5914" s="4">
        <v>4</v>
      </c>
      <c r="I5914" s="3" t="s">
        <v>36</v>
      </c>
      <c r="J5914" s="3">
        <v>7</v>
      </c>
      <c r="K5914" s="3">
        <v>7</v>
      </c>
      <c r="L5914" s="3">
        <v>7</v>
      </c>
      <c r="M5914" s="3">
        <v>7</v>
      </c>
      <c r="N5914" s="3">
        <v>7</v>
      </c>
      <c r="O5914" s="3">
        <v>0</v>
      </c>
      <c r="P5914" s="3">
        <f t="shared" si="278"/>
        <v>42</v>
      </c>
      <c r="Q5914" s="3">
        <v>8</v>
      </c>
      <c r="R5914" s="3">
        <f t="shared" si="277"/>
        <v>2</v>
      </c>
      <c r="S5914" s="3">
        <v>35</v>
      </c>
      <c r="T5914" s="3">
        <f>IF(AND(H5914&lt;5,S5914&gt;=VLOOKUP(A5914,anni!$A$1:$O$32,6,0)),1,0)</f>
        <v>0</v>
      </c>
    </row>
    <row r="5915" spans="1:20" x14ac:dyDescent="0.3">
      <c r="A5915" s="3">
        <v>1997</v>
      </c>
      <c r="B5915" s="3">
        <v>224</v>
      </c>
      <c r="C5915" s="3" t="s">
        <v>47</v>
      </c>
      <c r="D5915" s="3" t="s">
        <v>121</v>
      </c>
      <c r="E5915" s="3" t="s">
        <v>121</v>
      </c>
      <c r="F5915" s="3">
        <v>3139</v>
      </c>
      <c r="G5915" s="3">
        <f t="shared" si="279"/>
        <v>1997</v>
      </c>
      <c r="H5915" s="4">
        <v>5</v>
      </c>
      <c r="I5915" s="3" t="s">
        <v>36</v>
      </c>
      <c r="J5915" s="3">
        <v>7</v>
      </c>
      <c r="K5915" s="3">
        <v>5</v>
      </c>
      <c r="L5915" s="3">
        <v>5</v>
      </c>
      <c r="M5915" s="3">
        <v>7</v>
      </c>
      <c r="N5915" s="3">
        <v>0</v>
      </c>
      <c r="O5915" s="3">
        <v>0</v>
      </c>
      <c r="P5915" s="3">
        <f t="shared" si="278"/>
        <v>24</v>
      </c>
      <c r="Q5915" s="3">
        <v>48</v>
      </c>
      <c r="R5915" s="3">
        <f t="shared" si="277"/>
        <v>1</v>
      </c>
      <c r="S5915" s="3">
        <v>24</v>
      </c>
      <c r="T5915" s="3">
        <f>IF(AND(H5915&lt;5,S5915&gt;=VLOOKUP(A5915,anni!$A$1:$O$32,6,0)),1,0)</f>
        <v>0</v>
      </c>
    </row>
    <row r="5916" spans="1:20" x14ac:dyDescent="0.3">
      <c r="A5916" s="3">
        <v>1997</v>
      </c>
      <c r="B5916" s="3">
        <v>225</v>
      </c>
      <c r="C5916" s="3" t="s">
        <v>50</v>
      </c>
      <c r="D5916" s="3" t="s">
        <v>140</v>
      </c>
      <c r="E5916" s="3" t="s">
        <v>140</v>
      </c>
      <c r="F5916" s="3">
        <v>3282</v>
      </c>
      <c r="G5916" s="3">
        <f t="shared" si="279"/>
        <v>1997</v>
      </c>
      <c r="H5916" s="4">
        <v>3</v>
      </c>
      <c r="I5916" s="3" t="s">
        <v>36</v>
      </c>
      <c r="J5916" s="3">
        <v>1</v>
      </c>
      <c r="K5916" s="3">
        <v>0</v>
      </c>
      <c r="L5916" s="3">
        <v>0</v>
      </c>
      <c r="M5916" s="3">
        <v>0</v>
      </c>
      <c r="N5916" s="3">
        <v>0</v>
      </c>
      <c r="O5916" s="3">
        <v>0</v>
      </c>
      <c r="P5916" s="3">
        <f t="shared" si="278"/>
        <v>1.4</v>
      </c>
      <c r="Q5916" s="3">
        <v>280</v>
      </c>
      <c r="R5916" s="3">
        <f t="shared" si="277"/>
        <v>1</v>
      </c>
      <c r="S5916" s="3">
        <v>1</v>
      </c>
      <c r="T5916" s="3">
        <f>IF(AND(H5916&lt;5,S5916&gt;=VLOOKUP(A5916,anni!$A$1:$O$32,6,0)),1,0)</f>
        <v>0</v>
      </c>
    </row>
    <row r="5917" spans="1:20" x14ac:dyDescent="0.3">
      <c r="A5917" s="3">
        <v>1997</v>
      </c>
      <c r="B5917" s="3">
        <v>226</v>
      </c>
      <c r="C5917" s="3" t="s">
        <v>101</v>
      </c>
      <c r="D5917" s="3" t="s">
        <v>116</v>
      </c>
      <c r="E5917" s="3" t="s">
        <v>116</v>
      </c>
      <c r="F5917" s="3">
        <v>3140</v>
      </c>
      <c r="G5917" s="3">
        <f t="shared" si="279"/>
        <v>1997</v>
      </c>
      <c r="H5917" s="4">
        <v>5</v>
      </c>
      <c r="I5917" s="3" t="s">
        <v>36</v>
      </c>
      <c r="J5917" s="3">
        <v>5</v>
      </c>
      <c r="K5917" s="3">
        <v>0</v>
      </c>
      <c r="L5917" s="3">
        <v>0</v>
      </c>
      <c r="M5917" s="3">
        <v>0</v>
      </c>
      <c r="N5917" s="3">
        <v>2</v>
      </c>
      <c r="O5917" s="3">
        <v>1</v>
      </c>
      <c r="P5917" s="3">
        <f t="shared" si="278"/>
        <v>8</v>
      </c>
      <c r="Q5917" s="3">
        <v>211</v>
      </c>
      <c r="R5917" s="3">
        <f t="shared" si="277"/>
        <v>1</v>
      </c>
      <c r="S5917" s="3">
        <v>8</v>
      </c>
      <c r="T5917" s="3">
        <f>IF(AND(H5917&lt;5,S5917&gt;=VLOOKUP(A5917,anni!$A$1:$O$32,6,0)),1,0)</f>
        <v>0</v>
      </c>
    </row>
    <row r="5918" spans="1:20" x14ac:dyDescent="0.3">
      <c r="A5918" s="3">
        <v>1997</v>
      </c>
      <c r="B5918" s="3">
        <v>227</v>
      </c>
      <c r="C5918" s="3" t="s">
        <v>43</v>
      </c>
      <c r="D5918" s="3" t="s">
        <v>58</v>
      </c>
      <c r="E5918" s="3" t="s">
        <v>58</v>
      </c>
      <c r="F5918" s="3">
        <v>3141</v>
      </c>
      <c r="G5918" s="3">
        <f t="shared" si="279"/>
        <v>1997</v>
      </c>
      <c r="H5918" s="4">
        <v>5</v>
      </c>
      <c r="I5918" s="3" t="s">
        <v>36</v>
      </c>
      <c r="J5918" s="3">
        <v>7</v>
      </c>
      <c r="K5918" s="3">
        <v>4</v>
      </c>
      <c r="L5918" s="3">
        <v>0</v>
      </c>
      <c r="M5918" s="3">
        <v>3</v>
      </c>
      <c r="N5918" s="3">
        <v>0</v>
      </c>
      <c r="O5918" s="3">
        <v>1</v>
      </c>
      <c r="P5918" s="3">
        <f t="shared" si="278"/>
        <v>15</v>
      </c>
      <c r="Q5918" s="3">
        <v>136</v>
      </c>
      <c r="R5918" s="3">
        <f t="shared" si="277"/>
        <v>1</v>
      </c>
      <c r="S5918" s="3">
        <v>15</v>
      </c>
      <c r="T5918" s="3">
        <f>IF(AND(H5918&lt;5,S5918&gt;=VLOOKUP(A5918,anni!$A$1:$O$32,6,0)),1,0)</f>
        <v>0</v>
      </c>
    </row>
    <row r="5919" spans="1:20" x14ac:dyDescent="0.3">
      <c r="A5919" s="3">
        <v>1997</v>
      </c>
      <c r="B5919" s="3">
        <v>228</v>
      </c>
      <c r="C5919" s="3" t="s">
        <v>56</v>
      </c>
      <c r="D5919" s="3" t="s">
        <v>71</v>
      </c>
      <c r="E5919" s="3" t="s">
        <v>71</v>
      </c>
      <c r="F5919" s="3">
        <v>3142</v>
      </c>
      <c r="G5919" s="3">
        <f t="shared" si="279"/>
        <v>1997</v>
      </c>
      <c r="H5919" s="4">
        <v>5</v>
      </c>
      <c r="I5919" s="3" t="s">
        <v>36</v>
      </c>
      <c r="J5919" s="3">
        <v>7</v>
      </c>
      <c r="K5919" s="3">
        <v>0</v>
      </c>
      <c r="L5919" s="3">
        <v>0</v>
      </c>
      <c r="M5919" s="3">
        <v>6</v>
      </c>
      <c r="N5919" s="3">
        <v>2</v>
      </c>
      <c r="O5919" s="3">
        <v>1</v>
      </c>
      <c r="P5919" s="3">
        <f t="shared" si="278"/>
        <v>16</v>
      </c>
      <c r="Q5919" s="3">
        <v>122</v>
      </c>
      <c r="R5919" s="3">
        <f t="shared" si="277"/>
        <v>1</v>
      </c>
      <c r="S5919" s="3">
        <v>16</v>
      </c>
      <c r="T5919" s="3">
        <f>IF(AND(H5919&lt;5,S5919&gt;=VLOOKUP(A5919,anni!$A$1:$O$32,6,0)),1,0)</f>
        <v>0</v>
      </c>
    </row>
    <row r="5920" spans="1:20" x14ac:dyDescent="0.3">
      <c r="A5920" s="3">
        <v>1997</v>
      </c>
      <c r="B5920" s="3">
        <v>229</v>
      </c>
      <c r="C5920" s="3" t="s">
        <v>34</v>
      </c>
      <c r="D5920" s="3" t="s">
        <v>64</v>
      </c>
      <c r="E5920" s="3" t="s">
        <v>64</v>
      </c>
      <c r="F5920" s="3">
        <v>3237</v>
      </c>
      <c r="G5920" s="3">
        <f t="shared" si="279"/>
        <v>1997</v>
      </c>
      <c r="H5920" s="4">
        <v>4</v>
      </c>
      <c r="I5920" s="3" t="s">
        <v>36</v>
      </c>
      <c r="P5920" s="3">
        <f t="shared" si="278"/>
        <v>-1</v>
      </c>
      <c r="Q5920" s="3">
        <v>290</v>
      </c>
      <c r="R5920" s="3">
        <f t="shared" si="277"/>
        <v>1</v>
      </c>
      <c r="S5920" s="3">
        <v>-1</v>
      </c>
      <c r="T5920" s="3">
        <f>IF(AND(H5920&lt;5,S5920&gt;=VLOOKUP(A5920,anni!$A$1:$O$32,6,0)),1,0)</f>
        <v>0</v>
      </c>
    </row>
    <row r="5921" spans="1:20" x14ac:dyDescent="0.3">
      <c r="A5921" s="3">
        <v>1997</v>
      </c>
      <c r="B5921" s="3">
        <v>230</v>
      </c>
      <c r="C5921" s="3" t="s">
        <v>47</v>
      </c>
      <c r="D5921" s="3" t="s">
        <v>121</v>
      </c>
      <c r="E5921" s="3" t="s">
        <v>121</v>
      </c>
      <c r="F5921" s="3">
        <v>3238</v>
      </c>
      <c r="G5921" s="3">
        <f t="shared" si="279"/>
        <v>1997</v>
      </c>
      <c r="H5921" s="4">
        <v>4</v>
      </c>
      <c r="I5921" s="3" t="s">
        <v>36</v>
      </c>
      <c r="J5921" s="3">
        <v>6</v>
      </c>
      <c r="K5921" s="3">
        <v>7</v>
      </c>
      <c r="L5921" s="3">
        <v>0</v>
      </c>
      <c r="M5921" s="3">
        <v>0</v>
      </c>
      <c r="N5921" s="3">
        <v>0</v>
      </c>
      <c r="O5921" s="3">
        <v>0</v>
      </c>
      <c r="P5921" s="3">
        <f t="shared" si="278"/>
        <v>15.6</v>
      </c>
      <c r="Q5921" s="3">
        <v>161</v>
      </c>
      <c r="R5921" s="3">
        <f t="shared" ref="R5921:R5984" si="280">COUNTIF($F$609:$F$5991,F5921)</f>
        <v>1</v>
      </c>
      <c r="S5921" s="3">
        <v>13</v>
      </c>
      <c r="T5921" s="3">
        <f>IF(AND(H5921&lt;5,S5921&gt;=VLOOKUP(A5921,anni!$A$1:$O$32,6,0)),1,0)</f>
        <v>0</v>
      </c>
    </row>
    <row r="5922" spans="1:20" x14ac:dyDescent="0.3">
      <c r="A5922" s="3">
        <v>1997</v>
      </c>
      <c r="B5922" s="3">
        <v>231</v>
      </c>
      <c r="C5922" s="3" t="s">
        <v>45</v>
      </c>
      <c r="D5922" s="3" t="s">
        <v>74</v>
      </c>
      <c r="E5922" s="3" t="s">
        <v>74</v>
      </c>
      <c r="F5922" s="3">
        <v>3143</v>
      </c>
      <c r="G5922" s="3">
        <f t="shared" si="279"/>
        <v>1997</v>
      </c>
      <c r="H5922" s="4">
        <v>5</v>
      </c>
      <c r="I5922" s="3" t="s">
        <v>36</v>
      </c>
      <c r="J5922" s="3">
        <v>7</v>
      </c>
      <c r="K5922" s="3">
        <v>0</v>
      </c>
      <c r="L5922" s="3">
        <v>0</v>
      </c>
      <c r="M5922" s="3">
        <v>0</v>
      </c>
      <c r="N5922" s="3">
        <v>0</v>
      </c>
      <c r="O5922" s="3">
        <v>1</v>
      </c>
      <c r="P5922" s="3">
        <f t="shared" si="278"/>
        <v>8</v>
      </c>
      <c r="Q5922" s="3">
        <v>211</v>
      </c>
      <c r="R5922" s="3">
        <f t="shared" si="280"/>
        <v>1</v>
      </c>
      <c r="S5922" s="3">
        <v>8</v>
      </c>
      <c r="T5922" s="3">
        <f>IF(AND(H5922&lt;5,S5922&gt;=VLOOKUP(A5922,anni!$A$1:$O$32,6,0)),1,0)</f>
        <v>0</v>
      </c>
    </row>
    <row r="5923" spans="1:20" x14ac:dyDescent="0.3">
      <c r="A5923" s="3">
        <v>1997</v>
      </c>
      <c r="B5923" s="3">
        <v>232</v>
      </c>
      <c r="C5923" s="3" t="s">
        <v>45</v>
      </c>
      <c r="D5923" s="3" t="s">
        <v>67</v>
      </c>
      <c r="E5923" s="3" t="s">
        <v>67</v>
      </c>
      <c r="F5923" s="3">
        <v>3144</v>
      </c>
      <c r="G5923" s="3">
        <f t="shared" si="279"/>
        <v>1997</v>
      </c>
      <c r="H5923" s="4">
        <v>5</v>
      </c>
      <c r="I5923" s="3" t="s">
        <v>36</v>
      </c>
      <c r="J5923" s="3">
        <v>7</v>
      </c>
      <c r="K5923" s="3">
        <v>2</v>
      </c>
      <c r="L5923" s="3">
        <v>0</v>
      </c>
      <c r="M5923" s="3">
        <v>7</v>
      </c>
      <c r="N5923" s="3">
        <v>0</v>
      </c>
      <c r="O5923" s="3">
        <v>2</v>
      </c>
      <c r="P5923" s="3">
        <f t="shared" ref="P5923:P5991" si="281">IF(T5923=0,IF(S5923=-1,-1,S5923*HLOOKUP(H5923,$U$1:$Y$2,2,0)),0)</f>
        <v>18</v>
      </c>
      <c r="Q5923" s="3">
        <v>101</v>
      </c>
      <c r="R5923" s="3">
        <f t="shared" si="280"/>
        <v>1</v>
      </c>
      <c r="S5923" s="3">
        <v>18</v>
      </c>
      <c r="T5923" s="3">
        <f>IF(AND(H5923&lt;5,S5923&gt;=VLOOKUP(A5923,anni!$A$1:$O$32,6,0)),1,0)</f>
        <v>0</v>
      </c>
    </row>
    <row r="5924" spans="1:20" x14ac:dyDescent="0.3">
      <c r="A5924" s="3">
        <v>1997</v>
      </c>
      <c r="B5924" s="3">
        <v>233</v>
      </c>
      <c r="C5924" s="3" t="s">
        <v>34</v>
      </c>
      <c r="D5924" s="3" t="s">
        <v>41</v>
      </c>
      <c r="E5924" s="3" t="s">
        <v>41</v>
      </c>
      <c r="F5924" s="3">
        <v>3239</v>
      </c>
      <c r="G5924" s="3">
        <f t="shared" si="279"/>
        <v>1997</v>
      </c>
      <c r="H5924" s="4">
        <v>4</v>
      </c>
      <c r="I5924" s="3" t="s">
        <v>36</v>
      </c>
      <c r="J5924" s="3">
        <v>7</v>
      </c>
      <c r="K5924" s="3">
        <v>7</v>
      </c>
      <c r="L5924" s="3">
        <v>0</v>
      </c>
      <c r="M5924" s="3">
        <v>7</v>
      </c>
      <c r="N5924" s="3">
        <v>7</v>
      </c>
      <c r="O5924" s="3">
        <v>6</v>
      </c>
      <c r="P5924" s="3">
        <f t="shared" si="281"/>
        <v>40.799999999999997</v>
      </c>
      <c r="Q5924" s="3">
        <v>11</v>
      </c>
      <c r="R5924" s="3">
        <f t="shared" si="280"/>
        <v>2</v>
      </c>
      <c r="S5924" s="3">
        <v>34</v>
      </c>
      <c r="T5924" s="3">
        <f>IF(AND(H5924&lt;5,S5924&gt;=VLOOKUP(A5924,anni!$A$1:$O$32,6,0)),1,0)</f>
        <v>0</v>
      </c>
    </row>
    <row r="5925" spans="1:20" x14ac:dyDescent="0.3">
      <c r="A5925" s="3">
        <v>1997</v>
      </c>
      <c r="B5925" s="3">
        <v>234</v>
      </c>
      <c r="C5925" s="3" t="s">
        <v>34</v>
      </c>
      <c r="D5925" s="3" t="s">
        <v>35</v>
      </c>
      <c r="E5925" s="3" t="s">
        <v>35</v>
      </c>
      <c r="F5925" s="3">
        <v>3283</v>
      </c>
      <c r="G5925" s="3">
        <f t="shared" si="279"/>
        <v>1997</v>
      </c>
      <c r="H5925" s="4">
        <v>3</v>
      </c>
      <c r="I5925" s="3" t="s">
        <v>36</v>
      </c>
      <c r="J5925" s="3">
        <v>7</v>
      </c>
      <c r="K5925" s="3">
        <v>7</v>
      </c>
      <c r="L5925" s="3">
        <v>7</v>
      </c>
      <c r="M5925" s="3">
        <v>0</v>
      </c>
      <c r="N5925" s="3">
        <v>0</v>
      </c>
      <c r="O5925" s="3">
        <v>0</v>
      </c>
      <c r="P5925" s="3">
        <f t="shared" si="281"/>
        <v>29.4</v>
      </c>
      <c r="Q5925" s="3">
        <v>74</v>
      </c>
      <c r="R5925" s="3">
        <f t="shared" si="280"/>
        <v>1</v>
      </c>
      <c r="S5925" s="3">
        <v>21</v>
      </c>
      <c r="T5925" s="3">
        <f>IF(AND(H5925&lt;5,S5925&gt;=VLOOKUP(A5925,anni!$A$1:$O$32,6,0)),1,0)</f>
        <v>0</v>
      </c>
    </row>
    <row r="5926" spans="1:20" x14ac:dyDescent="0.3">
      <c r="A5926" s="3">
        <v>1997</v>
      </c>
      <c r="B5926" s="3">
        <v>235</v>
      </c>
      <c r="C5926" s="3" t="s">
        <v>56</v>
      </c>
      <c r="D5926" s="3" t="s">
        <v>57</v>
      </c>
      <c r="E5926" s="3" t="s">
        <v>57</v>
      </c>
      <c r="F5926" s="3">
        <v>3240</v>
      </c>
      <c r="G5926" s="3">
        <f t="shared" si="279"/>
        <v>1997</v>
      </c>
      <c r="H5926" s="4">
        <v>4</v>
      </c>
      <c r="I5926" s="3" t="s">
        <v>36</v>
      </c>
      <c r="J5926" s="3">
        <v>6</v>
      </c>
      <c r="K5926" s="3">
        <v>0</v>
      </c>
      <c r="L5926" s="3">
        <v>5</v>
      </c>
      <c r="M5926" s="3">
        <v>4</v>
      </c>
      <c r="N5926" s="3">
        <v>0</v>
      </c>
      <c r="O5926" s="3">
        <v>1</v>
      </c>
      <c r="P5926" s="3">
        <f t="shared" si="281"/>
        <v>19.2</v>
      </c>
      <c r="Q5926" s="3">
        <v>122</v>
      </c>
      <c r="R5926" s="3">
        <f t="shared" si="280"/>
        <v>2</v>
      </c>
      <c r="S5926" s="3">
        <v>16</v>
      </c>
      <c r="T5926" s="3">
        <f>IF(AND(H5926&lt;5,S5926&gt;=VLOOKUP(A5926,anni!$A$1:$O$32,6,0)),1,0)</f>
        <v>0</v>
      </c>
    </row>
    <row r="5927" spans="1:20" x14ac:dyDescent="0.3">
      <c r="A5927" s="3">
        <v>1997</v>
      </c>
      <c r="B5927" s="3">
        <v>236</v>
      </c>
      <c r="C5927" s="3" t="s">
        <v>50</v>
      </c>
      <c r="D5927" s="3" t="s">
        <v>138</v>
      </c>
      <c r="E5927" s="3" t="s">
        <v>138</v>
      </c>
      <c r="F5927" s="3">
        <v>3241</v>
      </c>
      <c r="G5927" s="3">
        <f t="shared" si="279"/>
        <v>1997</v>
      </c>
      <c r="H5927" s="4">
        <v>4</v>
      </c>
      <c r="I5927" s="3" t="s">
        <v>36</v>
      </c>
      <c r="J5927" s="3">
        <v>6</v>
      </c>
      <c r="K5927" s="3">
        <v>0</v>
      </c>
      <c r="L5927" s="3">
        <v>0</v>
      </c>
      <c r="M5927" s="3">
        <v>1</v>
      </c>
      <c r="N5927" s="3">
        <v>0</v>
      </c>
      <c r="O5927" s="3">
        <v>1</v>
      </c>
      <c r="P5927" s="3">
        <f t="shared" si="281"/>
        <v>9.6</v>
      </c>
      <c r="Q5927" s="3">
        <v>211</v>
      </c>
      <c r="R5927" s="3">
        <f t="shared" si="280"/>
        <v>2</v>
      </c>
      <c r="S5927" s="3">
        <v>8</v>
      </c>
      <c r="T5927" s="3">
        <f>IF(AND(H5927&lt;5,S5927&gt;=VLOOKUP(A5927,anni!$A$1:$O$32,6,0)),1,0)</f>
        <v>0</v>
      </c>
    </row>
    <row r="5928" spans="1:20" x14ac:dyDescent="0.3">
      <c r="A5928" s="3">
        <v>1997</v>
      </c>
      <c r="B5928" s="3">
        <v>237</v>
      </c>
      <c r="C5928" s="3" t="s">
        <v>45</v>
      </c>
      <c r="D5928" s="3" t="s">
        <v>74</v>
      </c>
      <c r="E5928" s="3" t="s">
        <v>74</v>
      </c>
      <c r="F5928" s="3">
        <v>3145</v>
      </c>
      <c r="G5928" s="3">
        <f t="shared" si="279"/>
        <v>1997</v>
      </c>
      <c r="H5928" s="4">
        <v>5</v>
      </c>
      <c r="I5928" s="3" t="s">
        <v>36</v>
      </c>
      <c r="J5928" s="3">
        <v>7</v>
      </c>
      <c r="K5928" s="3">
        <v>7</v>
      </c>
      <c r="L5928" s="3">
        <v>1</v>
      </c>
      <c r="M5928" s="3">
        <v>3</v>
      </c>
      <c r="N5928" s="3">
        <v>1</v>
      </c>
      <c r="O5928" s="3">
        <v>2</v>
      </c>
      <c r="P5928" s="3">
        <f t="shared" si="281"/>
        <v>21</v>
      </c>
      <c r="Q5928" s="3">
        <v>74</v>
      </c>
      <c r="R5928" s="3">
        <f t="shared" si="280"/>
        <v>1</v>
      </c>
      <c r="S5928" s="3">
        <v>21</v>
      </c>
      <c r="T5928" s="3">
        <f>IF(AND(H5928&lt;5,S5928&gt;=VLOOKUP(A5928,anni!$A$1:$O$32,6,0)),1,0)</f>
        <v>0</v>
      </c>
    </row>
    <row r="5929" spans="1:20" x14ac:dyDescent="0.3">
      <c r="A5929" s="3">
        <v>1997</v>
      </c>
      <c r="B5929" s="3">
        <v>238</v>
      </c>
      <c r="C5929" s="3" t="s">
        <v>32</v>
      </c>
      <c r="D5929" s="3" t="s">
        <v>95</v>
      </c>
      <c r="E5929" s="3" t="s">
        <v>95</v>
      </c>
      <c r="F5929" s="3">
        <v>3146</v>
      </c>
      <c r="G5929" s="3">
        <f t="shared" si="279"/>
        <v>1997</v>
      </c>
      <c r="H5929" s="4">
        <v>5</v>
      </c>
      <c r="I5929" s="3" t="s">
        <v>36</v>
      </c>
      <c r="J5929" s="3">
        <v>2</v>
      </c>
      <c r="K5929" s="3">
        <v>0</v>
      </c>
      <c r="L5929" s="3">
        <v>0</v>
      </c>
      <c r="M5929" s="3">
        <v>2</v>
      </c>
      <c r="N5929" s="3">
        <v>2</v>
      </c>
      <c r="O5929" s="3">
        <v>1</v>
      </c>
      <c r="P5929" s="3">
        <f t="shared" si="281"/>
        <v>7</v>
      </c>
      <c r="Q5929" s="3">
        <v>232</v>
      </c>
      <c r="R5929" s="3">
        <f t="shared" si="280"/>
        <v>1</v>
      </c>
      <c r="S5929" s="3">
        <v>7</v>
      </c>
      <c r="T5929" s="3">
        <f>IF(AND(H5929&lt;5,S5929&gt;=VLOOKUP(A5929,anni!$A$1:$O$32,6,0)),1,0)</f>
        <v>0</v>
      </c>
    </row>
    <row r="5930" spans="1:20" x14ac:dyDescent="0.3">
      <c r="A5930" s="3">
        <v>1997</v>
      </c>
      <c r="B5930" s="3">
        <v>239</v>
      </c>
      <c r="C5930" s="3" t="s">
        <v>62</v>
      </c>
      <c r="D5930" s="3" t="s">
        <v>63</v>
      </c>
      <c r="E5930" s="3" t="s">
        <v>63</v>
      </c>
      <c r="F5930" s="3">
        <v>3147</v>
      </c>
      <c r="G5930" s="3">
        <f t="shared" si="279"/>
        <v>1997</v>
      </c>
      <c r="H5930" s="4">
        <v>5</v>
      </c>
      <c r="I5930" s="3" t="s">
        <v>36</v>
      </c>
      <c r="J5930" s="3">
        <v>7</v>
      </c>
      <c r="K5930" s="3">
        <v>3</v>
      </c>
      <c r="L5930" s="3">
        <v>7</v>
      </c>
      <c r="M5930" s="3">
        <v>1</v>
      </c>
      <c r="N5930" s="3">
        <v>0</v>
      </c>
      <c r="O5930" s="3">
        <v>0</v>
      </c>
      <c r="P5930" s="3">
        <f t="shared" si="281"/>
        <v>18</v>
      </c>
      <c r="Q5930" s="3">
        <v>101</v>
      </c>
      <c r="R5930" s="3">
        <f t="shared" si="280"/>
        <v>1</v>
      </c>
      <c r="S5930" s="3">
        <v>18</v>
      </c>
      <c r="T5930" s="3">
        <f>IF(AND(H5930&lt;5,S5930&gt;=VLOOKUP(A5930,anni!$A$1:$O$32,6,0)),1,0)</f>
        <v>0</v>
      </c>
    </row>
    <row r="5931" spans="1:20" x14ac:dyDescent="0.3">
      <c r="A5931" s="3">
        <v>1997</v>
      </c>
      <c r="B5931" s="3">
        <v>240</v>
      </c>
      <c r="C5931" s="3" t="s">
        <v>34</v>
      </c>
      <c r="D5931" s="3" t="s">
        <v>123</v>
      </c>
      <c r="E5931" s="3" t="s">
        <v>123</v>
      </c>
      <c r="F5931" s="3">
        <v>3242</v>
      </c>
      <c r="G5931" s="3">
        <f t="shared" si="279"/>
        <v>1997</v>
      </c>
      <c r="H5931" s="4">
        <v>4</v>
      </c>
      <c r="I5931" s="3" t="s">
        <v>36</v>
      </c>
      <c r="J5931" s="3">
        <v>7</v>
      </c>
      <c r="K5931" s="3">
        <v>5</v>
      </c>
      <c r="L5931" s="3">
        <v>0</v>
      </c>
      <c r="M5931" s="3">
        <v>0</v>
      </c>
      <c r="N5931" s="3">
        <v>0</v>
      </c>
      <c r="O5931" s="3">
        <v>0</v>
      </c>
      <c r="P5931" s="3">
        <f t="shared" si="281"/>
        <v>14.399999999999999</v>
      </c>
      <c r="Q5931" s="3">
        <v>170</v>
      </c>
      <c r="R5931" s="3">
        <f t="shared" si="280"/>
        <v>1</v>
      </c>
      <c r="S5931" s="3">
        <v>12</v>
      </c>
      <c r="T5931" s="3">
        <f>IF(AND(H5931&lt;5,S5931&gt;=VLOOKUP(A5931,anni!$A$1:$O$32,6,0)),1,0)</f>
        <v>0</v>
      </c>
    </row>
    <row r="5932" spans="1:20" x14ac:dyDescent="0.3">
      <c r="A5932" s="3">
        <v>1997</v>
      </c>
      <c r="B5932" s="3">
        <v>241</v>
      </c>
      <c r="C5932" s="3" t="s">
        <v>32</v>
      </c>
      <c r="D5932" s="3" t="s">
        <v>143</v>
      </c>
      <c r="E5932" s="3" t="s">
        <v>143</v>
      </c>
      <c r="F5932" s="3">
        <v>3148</v>
      </c>
      <c r="G5932" s="3">
        <f t="shared" si="279"/>
        <v>1997</v>
      </c>
      <c r="H5932" s="4">
        <v>5</v>
      </c>
      <c r="I5932" s="3" t="s">
        <v>36</v>
      </c>
      <c r="J5932" s="3">
        <v>0</v>
      </c>
      <c r="K5932" s="3">
        <v>0</v>
      </c>
      <c r="L5932" s="3">
        <v>0</v>
      </c>
      <c r="M5932" s="3">
        <v>0</v>
      </c>
      <c r="N5932" s="3">
        <v>0</v>
      </c>
      <c r="O5932" s="3">
        <v>1</v>
      </c>
      <c r="P5932" s="3">
        <f t="shared" si="281"/>
        <v>1</v>
      </c>
      <c r="Q5932" s="3">
        <v>280</v>
      </c>
      <c r="R5932" s="3">
        <f t="shared" si="280"/>
        <v>1</v>
      </c>
      <c r="S5932" s="3">
        <v>1</v>
      </c>
      <c r="T5932" s="3">
        <f>IF(AND(H5932&lt;5,S5932&gt;=VLOOKUP(A5932,anni!$A$1:$O$32,6,0)),1,0)</f>
        <v>0</v>
      </c>
    </row>
    <row r="5933" spans="1:20" x14ac:dyDescent="0.3">
      <c r="A5933" s="3">
        <v>1997</v>
      </c>
      <c r="B5933" s="3">
        <v>242</v>
      </c>
      <c r="C5933" s="3" t="s">
        <v>39</v>
      </c>
      <c r="D5933" s="3" t="s">
        <v>40</v>
      </c>
      <c r="E5933" s="3" t="s">
        <v>40</v>
      </c>
      <c r="F5933" s="3">
        <v>3284</v>
      </c>
      <c r="G5933" s="3">
        <f t="shared" si="279"/>
        <v>1997</v>
      </c>
      <c r="H5933" s="4">
        <v>3</v>
      </c>
      <c r="I5933" s="3" t="s">
        <v>36</v>
      </c>
      <c r="J5933" s="3">
        <v>7</v>
      </c>
      <c r="K5933" s="3">
        <v>7</v>
      </c>
      <c r="L5933" s="3">
        <v>7</v>
      </c>
      <c r="M5933" s="3">
        <v>0</v>
      </c>
      <c r="N5933" s="3">
        <v>2</v>
      </c>
      <c r="O5933" s="3">
        <v>1</v>
      </c>
      <c r="P5933" s="3">
        <f t="shared" si="281"/>
        <v>33.599999999999994</v>
      </c>
      <c r="Q5933" s="3">
        <v>48</v>
      </c>
      <c r="R5933" s="3">
        <f t="shared" si="280"/>
        <v>1</v>
      </c>
      <c r="S5933" s="3">
        <v>24</v>
      </c>
      <c r="T5933" s="3">
        <f>IF(AND(H5933&lt;5,S5933&gt;=VLOOKUP(A5933,anni!$A$1:$O$32,6,0)),1,0)</f>
        <v>0</v>
      </c>
    </row>
    <row r="5934" spans="1:20" x14ac:dyDescent="0.3">
      <c r="A5934" s="3">
        <v>1997</v>
      </c>
      <c r="B5934" s="3">
        <v>243</v>
      </c>
      <c r="C5934" s="3" t="s">
        <v>39</v>
      </c>
      <c r="D5934" s="3" t="s">
        <v>40</v>
      </c>
      <c r="E5934" s="3" t="s">
        <v>40</v>
      </c>
      <c r="F5934" s="3">
        <v>3149</v>
      </c>
      <c r="G5934" s="3">
        <f t="shared" si="279"/>
        <v>1997</v>
      </c>
      <c r="H5934" s="4">
        <v>5</v>
      </c>
      <c r="I5934" s="3" t="s">
        <v>36</v>
      </c>
      <c r="J5934" s="3">
        <v>7</v>
      </c>
      <c r="K5934" s="3">
        <v>7</v>
      </c>
      <c r="L5934" s="3">
        <v>6</v>
      </c>
      <c r="M5934" s="3">
        <v>2</v>
      </c>
      <c r="N5934" s="3">
        <v>3</v>
      </c>
      <c r="O5934" s="3">
        <v>1</v>
      </c>
      <c r="P5934" s="3">
        <f t="shared" si="281"/>
        <v>26</v>
      </c>
      <c r="Q5934" s="3">
        <v>33</v>
      </c>
      <c r="R5934" s="3">
        <f t="shared" si="280"/>
        <v>1</v>
      </c>
      <c r="S5934" s="3">
        <v>26</v>
      </c>
      <c r="T5934" s="3">
        <f>IF(AND(H5934&lt;5,S5934&gt;=VLOOKUP(A5934,anni!$A$1:$O$32,6,0)),1,0)</f>
        <v>0</v>
      </c>
    </row>
    <row r="5935" spans="1:20" x14ac:dyDescent="0.3">
      <c r="A5935" s="3">
        <v>1997</v>
      </c>
      <c r="B5935" s="3">
        <v>244</v>
      </c>
      <c r="C5935" s="3" t="s">
        <v>47</v>
      </c>
      <c r="D5935" s="3" t="s">
        <v>100</v>
      </c>
      <c r="E5935" s="3" t="s">
        <v>100</v>
      </c>
      <c r="F5935" s="3">
        <v>3243</v>
      </c>
      <c r="G5935" s="3">
        <f t="shared" si="279"/>
        <v>1997</v>
      </c>
      <c r="H5935" s="4">
        <v>4</v>
      </c>
      <c r="I5935" s="3" t="s">
        <v>36</v>
      </c>
      <c r="J5935" s="3">
        <v>7</v>
      </c>
      <c r="K5935" s="3">
        <v>7</v>
      </c>
      <c r="L5935" s="3">
        <v>4</v>
      </c>
      <c r="M5935" s="3">
        <v>6</v>
      </c>
      <c r="N5935" s="3">
        <v>0</v>
      </c>
      <c r="O5935" s="3">
        <v>3</v>
      </c>
      <c r="P5935" s="3">
        <f t="shared" si="281"/>
        <v>32.4</v>
      </c>
      <c r="Q5935" s="3">
        <v>29</v>
      </c>
      <c r="R5935" s="3">
        <f t="shared" si="280"/>
        <v>2</v>
      </c>
      <c r="S5935" s="3">
        <v>27</v>
      </c>
      <c r="T5935" s="3">
        <f>IF(AND(H5935&lt;5,S5935&gt;=VLOOKUP(A5935,anni!$A$1:$O$32,6,0)),1,0)</f>
        <v>0</v>
      </c>
    </row>
    <row r="5936" spans="1:20" x14ac:dyDescent="0.3">
      <c r="A5936" s="3">
        <v>1997</v>
      </c>
      <c r="B5936" s="3">
        <v>245</v>
      </c>
      <c r="C5936" s="3" t="s">
        <v>37</v>
      </c>
      <c r="D5936" s="3" t="s">
        <v>96</v>
      </c>
      <c r="E5936" s="3" t="s">
        <v>96</v>
      </c>
      <c r="F5936" s="3">
        <v>3285</v>
      </c>
      <c r="G5936" s="3">
        <f t="shared" si="279"/>
        <v>1997</v>
      </c>
      <c r="H5936" s="4">
        <v>3</v>
      </c>
      <c r="I5936" s="3" t="s">
        <v>36</v>
      </c>
      <c r="J5936" s="3">
        <v>4</v>
      </c>
      <c r="K5936" s="3">
        <v>0</v>
      </c>
      <c r="L5936" s="3">
        <v>0</v>
      </c>
      <c r="M5936" s="3">
        <v>0</v>
      </c>
      <c r="N5936" s="3">
        <v>0</v>
      </c>
      <c r="O5936" s="3">
        <v>0</v>
      </c>
      <c r="P5936" s="3">
        <f t="shared" si="281"/>
        <v>5.6</v>
      </c>
      <c r="Q5936" s="3">
        <v>261</v>
      </c>
      <c r="R5936" s="3">
        <f t="shared" si="280"/>
        <v>1</v>
      </c>
      <c r="S5936" s="3">
        <v>4</v>
      </c>
      <c r="T5936" s="3">
        <f>IF(AND(H5936&lt;5,S5936&gt;=VLOOKUP(A5936,anni!$A$1:$O$32,6,0)),1,0)</f>
        <v>0</v>
      </c>
    </row>
    <row r="5937" spans="1:20" x14ac:dyDescent="0.3">
      <c r="A5937" s="3">
        <v>1997</v>
      </c>
      <c r="B5937" s="3">
        <v>246</v>
      </c>
      <c r="C5937" s="3" t="s">
        <v>37</v>
      </c>
      <c r="D5937" s="3" t="s">
        <v>112</v>
      </c>
      <c r="E5937" s="3" t="s">
        <v>112</v>
      </c>
      <c r="F5937" s="3">
        <v>3150</v>
      </c>
      <c r="G5937" s="3">
        <f t="shared" si="279"/>
        <v>1997</v>
      </c>
      <c r="H5937" s="4">
        <v>5</v>
      </c>
      <c r="I5937" s="3" t="s">
        <v>36</v>
      </c>
      <c r="J5937" s="3">
        <v>7</v>
      </c>
      <c r="K5937" s="3">
        <v>7</v>
      </c>
      <c r="L5937" s="3">
        <v>6</v>
      </c>
      <c r="M5937" s="3">
        <v>7</v>
      </c>
      <c r="N5937" s="3">
        <v>1</v>
      </c>
      <c r="O5937" s="3">
        <v>1</v>
      </c>
      <c r="P5937" s="3">
        <f t="shared" si="281"/>
        <v>29</v>
      </c>
      <c r="Q5937" s="3">
        <v>21</v>
      </c>
      <c r="R5937" s="3">
        <f t="shared" si="280"/>
        <v>1</v>
      </c>
      <c r="S5937" s="3">
        <v>29</v>
      </c>
      <c r="T5937" s="3">
        <f>IF(AND(H5937&lt;5,S5937&gt;=VLOOKUP(A5937,anni!$A$1:$O$32,6,0)),1,0)</f>
        <v>0</v>
      </c>
    </row>
    <row r="5938" spans="1:20" x14ac:dyDescent="0.3">
      <c r="A5938" s="3">
        <v>1997</v>
      </c>
      <c r="B5938" s="3">
        <v>247</v>
      </c>
      <c r="C5938" s="3" t="s">
        <v>45</v>
      </c>
      <c r="D5938" s="3" t="s">
        <v>49</v>
      </c>
      <c r="E5938" s="3" t="s">
        <v>49</v>
      </c>
      <c r="F5938" s="3">
        <v>3244</v>
      </c>
      <c r="G5938" s="3">
        <f t="shared" si="279"/>
        <v>1997</v>
      </c>
      <c r="H5938" s="4">
        <v>4</v>
      </c>
      <c r="I5938" s="3" t="s">
        <v>36</v>
      </c>
      <c r="J5938" s="3">
        <v>7</v>
      </c>
      <c r="K5938" s="3">
        <v>0</v>
      </c>
      <c r="L5938" s="3">
        <v>4</v>
      </c>
      <c r="M5938" s="3">
        <v>4</v>
      </c>
      <c r="N5938" s="3">
        <v>0</v>
      </c>
      <c r="O5938" s="3">
        <v>1</v>
      </c>
      <c r="P5938" s="3">
        <f t="shared" si="281"/>
        <v>19.2</v>
      </c>
      <c r="Q5938" s="3">
        <v>122</v>
      </c>
      <c r="R5938" s="3">
        <f t="shared" si="280"/>
        <v>1</v>
      </c>
      <c r="S5938" s="3">
        <v>16</v>
      </c>
      <c r="T5938" s="3">
        <f>IF(AND(H5938&lt;5,S5938&gt;=VLOOKUP(A5938,anni!$A$1:$O$32,6,0)),1,0)</f>
        <v>0</v>
      </c>
    </row>
    <row r="5939" spans="1:20" x14ac:dyDescent="0.3">
      <c r="A5939" s="3">
        <v>1997</v>
      </c>
      <c r="B5939" s="3">
        <v>248</v>
      </c>
      <c r="C5939" s="3" t="s">
        <v>45</v>
      </c>
      <c r="D5939" s="3" t="s">
        <v>144</v>
      </c>
      <c r="E5939" s="3" t="s">
        <v>144</v>
      </c>
      <c r="F5939" s="3">
        <v>3245</v>
      </c>
      <c r="G5939" s="3">
        <f t="shared" si="279"/>
        <v>1997</v>
      </c>
      <c r="H5939" s="4">
        <v>4</v>
      </c>
      <c r="I5939" s="3" t="s">
        <v>36</v>
      </c>
      <c r="J5939" s="3">
        <v>5</v>
      </c>
      <c r="K5939" s="3">
        <v>0</v>
      </c>
      <c r="L5939" s="3">
        <v>0</v>
      </c>
      <c r="M5939" s="3">
        <v>7</v>
      </c>
      <c r="N5939" s="3">
        <v>1</v>
      </c>
      <c r="O5939" s="3">
        <v>1</v>
      </c>
      <c r="P5939" s="3">
        <f t="shared" si="281"/>
        <v>16.8</v>
      </c>
      <c r="Q5939" s="3">
        <v>151</v>
      </c>
      <c r="R5939" s="3">
        <f t="shared" si="280"/>
        <v>1</v>
      </c>
      <c r="S5939" s="3">
        <v>14</v>
      </c>
      <c r="T5939" s="3">
        <f>IF(AND(H5939&lt;5,S5939&gt;=VLOOKUP(A5939,anni!$A$1:$O$32,6,0)),1,0)</f>
        <v>0</v>
      </c>
    </row>
    <row r="5940" spans="1:20" x14ac:dyDescent="0.3">
      <c r="A5940" s="3">
        <v>1997</v>
      </c>
      <c r="B5940" s="3">
        <v>249</v>
      </c>
      <c r="C5940" s="3" t="s">
        <v>53</v>
      </c>
      <c r="D5940" s="3" t="s">
        <v>151</v>
      </c>
      <c r="E5940" s="3" t="s">
        <v>151</v>
      </c>
      <c r="F5940" s="3">
        <v>3151</v>
      </c>
      <c r="G5940" s="3">
        <f t="shared" si="279"/>
        <v>1997</v>
      </c>
      <c r="H5940" s="4">
        <v>5</v>
      </c>
      <c r="I5940" s="3" t="s">
        <v>36</v>
      </c>
      <c r="J5940" s="3">
        <v>4</v>
      </c>
      <c r="K5940" s="3">
        <v>3</v>
      </c>
      <c r="L5940" s="3">
        <v>0</v>
      </c>
      <c r="M5940" s="3">
        <v>1</v>
      </c>
      <c r="N5940" s="3">
        <v>1</v>
      </c>
      <c r="O5940" s="3">
        <v>1</v>
      </c>
      <c r="P5940" s="3">
        <f t="shared" si="281"/>
        <v>10</v>
      </c>
      <c r="Q5940" s="3">
        <v>189</v>
      </c>
      <c r="R5940" s="3">
        <f t="shared" si="280"/>
        <v>1</v>
      </c>
      <c r="S5940" s="3">
        <v>10</v>
      </c>
      <c r="T5940" s="3">
        <f>IF(AND(H5940&lt;5,S5940&gt;=VLOOKUP(A5940,anni!$A$1:$O$32,6,0)),1,0)</f>
        <v>0</v>
      </c>
    </row>
    <row r="5941" spans="1:20" x14ac:dyDescent="0.3">
      <c r="A5941" s="3">
        <v>1997</v>
      </c>
      <c r="B5941" s="3">
        <v>250</v>
      </c>
      <c r="C5941" s="3" t="s">
        <v>101</v>
      </c>
      <c r="D5941" s="3" t="s">
        <v>116</v>
      </c>
      <c r="E5941" s="3" t="s">
        <v>116</v>
      </c>
      <c r="F5941" s="3">
        <v>3286</v>
      </c>
      <c r="G5941" s="3">
        <f t="shared" si="279"/>
        <v>1997</v>
      </c>
      <c r="H5941" s="4">
        <v>3</v>
      </c>
      <c r="I5941" s="3" t="s">
        <v>36</v>
      </c>
      <c r="J5941" s="3">
        <v>4</v>
      </c>
      <c r="K5941" s="3">
        <v>0</v>
      </c>
      <c r="L5941" s="3">
        <v>4</v>
      </c>
      <c r="M5941" s="3">
        <v>1</v>
      </c>
      <c r="N5941" s="3">
        <v>0</v>
      </c>
      <c r="O5941" s="3">
        <v>1</v>
      </c>
      <c r="P5941" s="3">
        <f t="shared" si="281"/>
        <v>14</v>
      </c>
      <c r="Q5941" s="3">
        <v>189</v>
      </c>
      <c r="R5941" s="3">
        <f t="shared" si="280"/>
        <v>2</v>
      </c>
      <c r="S5941" s="3">
        <v>10</v>
      </c>
      <c r="T5941" s="3">
        <f>IF(AND(H5941&lt;5,S5941&gt;=VLOOKUP(A5941,anni!$A$1:$O$32,6,0)),1,0)</f>
        <v>0</v>
      </c>
    </row>
    <row r="5942" spans="1:20" x14ac:dyDescent="0.3">
      <c r="A5942" s="3">
        <v>1997</v>
      </c>
      <c r="B5942" s="3">
        <v>251</v>
      </c>
      <c r="C5942" s="3" t="s">
        <v>47</v>
      </c>
      <c r="D5942" s="3" t="s">
        <v>48</v>
      </c>
      <c r="E5942" s="3" t="s">
        <v>48</v>
      </c>
      <c r="F5942" s="3">
        <v>3152</v>
      </c>
      <c r="G5942" s="3">
        <f t="shared" si="279"/>
        <v>1997</v>
      </c>
      <c r="H5942" s="4">
        <v>5</v>
      </c>
      <c r="I5942" s="3" t="s">
        <v>36</v>
      </c>
      <c r="J5942" s="3">
        <v>7</v>
      </c>
      <c r="K5942" s="3">
        <v>1</v>
      </c>
      <c r="L5942" s="3">
        <v>0</v>
      </c>
      <c r="M5942" s="3">
        <v>7</v>
      </c>
      <c r="N5942" s="3">
        <v>2</v>
      </c>
      <c r="O5942" s="3">
        <v>2</v>
      </c>
      <c r="P5942" s="3">
        <f t="shared" si="281"/>
        <v>19</v>
      </c>
      <c r="Q5942" s="3">
        <v>95</v>
      </c>
      <c r="R5942" s="3">
        <f t="shared" si="280"/>
        <v>1</v>
      </c>
      <c r="S5942" s="3">
        <v>19</v>
      </c>
      <c r="T5942" s="3">
        <f>IF(AND(H5942&lt;5,S5942&gt;=VLOOKUP(A5942,anni!$A$1:$O$32,6,0)),1,0)</f>
        <v>0</v>
      </c>
    </row>
    <row r="5943" spans="1:20" x14ac:dyDescent="0.3">
      <c r="A5943" s="3">
        <v>1997</v>
      </c>
      <c r="B5943" s="3">
        <v>252</v>
      </c>
      <c r="C5943" s="3" t="s">
        <v>69</v>
      </c>
      <c r="D5943" s="3" t="s">
        <v>76</v>
      </c>
      <c r="E5943" s="3" t="s">
        <v>76</v>
      </c>
      <c r="F5943" s="3">
        <v>3246</v>
      </c>
      <c r="G5943" s="3">
        <f t="shared" si="279"/>
        <v>1997</v>
      </c>
      <c r="H5943" s="4">
        <v>4</v>
      </c>
      <c r="I5943" s="3" t="s">
        <v>36</v>
      </c>
      <c r="J5943" s="3">
        <v>4</v>
      </c>
      <c r="K5943" s="3">
        <v>0</v>
      </c>
      <c r="L5943" s="3">
        <v>0</v>
      </c>
      <c r="M5943" s="3">
        <v>0</v>
      </c>
      <c r="N5943" s="3">
        <v>0</v>
      </c>
      <c r="O5943" s="3">
        <v>1</v>
      </c>
      <c r="P5943" s="3">
        <f t="shared" si="281"/>
        <v>6</v>
      </c>
      <c r="Q5943" s="3">
        <v>256</v>
      </c>
      <c r="R5943" s="3">
        <f t="shared" si="280"/>
        <v>2</v>
      </c>
      <c r="S5943" s="3">
        <v>5</v>
      </c>
      <c r="T5943" s="3">
        <f>IF(AND(H5943&lt;5,S5943&gt;=VLOOKUP(A5943,anni!$A$1:$O$32,6,0)),1,0)</f>
        <v>0</v>
      </c>
    </row>
    <row r="5944" spans="1:20" x14ac:dyDescent="0.3">
      <c r="A5944" s="3">
        <v>1997</v>
      </c>
      <c r="B5944" s="3">
        <v>253</v>
      </c>
      <c r="C5944" s="3" t="s">
        <v>29</v>
      </c>
      <c r="D5944" s="3" t="s">
        <v>30</v>
      </c>
      <c r="E5944" s="3" t="s">
        <v>30</v>
      </c>
      <c r="F5944" s="3">
        <v>3153</v>
      </c>
      <c r="G5944" s="3">
        <f t="shared" si="279"/>
        <v>1997</v>
      </c>
      <c r="H5944" s="4">
        <v>5</v>
      </c>
      <c r="I5944" s="3" t="s">
        <v>36</v>
      </c>
      <c r="J5944" s="3">
        <v>7</v>
      </c>
      <c r="K5944" s="3">
        <v>7</v>
      </c>
      <c r="L5944" s="3">
        <v>0</v>
      </c>
      <c r="M5944" s="3">
        <v>2</v>
      </c>
      <c r="N5944" s="3">
        <v>0</v>
      </c>
      <c r="O5944" s="3">
        <v>0</v>
      </c>
      <c r="P5944" s="3">
        <f t="shared" si="281"/>
        <v>16</v>
      </c>
      <c r="Q5944" s="3">
        <v>122</v>
      </c>
      <c r="R5944" s="3">
        <f t="shared" si="280"/>
        <v>1</v>
      </c>
      <c r="S5944" s="3">
        <v>16</v>
      </c>
      <c r="T5944" s="3">
        <f>IF(AND(H5944&lt;5,S5944&gt;=VLOOKUP(A5944,anni!$A$1:$O$32,6,0)),1,0)</f>
        <v>0</v>
      </c>
    </row>
    <row r="5945" spans="1:20" x14ac:dyDescent="0.3">
      <c r="A5945" s="3">
        <v>1997</v>
      </c>
      <c r="B5945" s="3">
        <v>254</v>
      </c>
      <c r="C5945" s="3" t="s">
        <v>47</v>
      </c>
      <c r="D5945" s="3" t="s">
        <v>52</v>
      </c>
      <c r="E5945" s="3" t="s">
        <v>52</v>
      </c>
      <c r="F5945" s="3">
        <v>3154</v>
      </c>
      <c r="G5945" s="3">
        <f t="shared" si="279"/>
        <v>1997</v>
      </c>
      <c r="H5945" s="4">
        <v>5</v>
      </c>
      <c r="I5945" s="3" t="s">
        <v>36</v>
      </c>
      <c r="J5945" s="3">
        <v>2</v>
      </c>
      <c r="K5945" s="3">
        <v>4</v>
      </c>
      <c r="L5945" s="3">
        <v>0</v>
      </c>
      <c r="M5945" s="3">
        <v>0</v>
      </c>
      <c r="N5945" s="3">
        <v>0</v>
      </c>
      <c r="O5945" s="3">
        <v>1</v>
      </c>
      <c r="P5945" s="3">
        <f t="shared" si="281"/>
        <v>7</v>
      </c>
      <c r="Q5945" s="3">
        <v>232</v>
      </c>
      <c r="R5945" s="3">
        <f t="shared" si="280"/>
        <v>1</v>
      </c>
      <c r="S5945" s="3">
        <v>7</v>
      </c>
      <c r="T5945" s="3">
        <f>IF(AND(H5945&lt;5,S5945&gt;=VLOOKUP(A5945,anni!$A$1:$O$32,6,0)),1,0)</f>
        <v>0</v>
      </c>
    </row>
    <row r="5946" spans="1:20" x14ac:dyDescent="0.3">
      <c r="A5946" s="3">
        <v>1997</v>
      </c>
      <c r="B5946" s="3">
        <v>255</v>
      </c>
      <c r="C5946" s="3" t="s">
        <v>29</v>
      </c>
      <c r="D5946" s="3" t="s">
        <v>75</v>
      </c>
      <c r="E5946" s="3" t="s">
        <v>75</v>
      </c>
      <c r="F5946" s="3">
        <v>3155</v>
      </c>
      <c r="G5946" s="3">
        <f t="shared" si="279"/>
        <v>1997</v>
      </c>
      <c r="H5946" s="4">
        <v>5</v>
      </c>
      <c r="I5946" s="3" t="s">
        <v>36</v>
      </c>
      <c r="J5946" s="3">
        <v>7</v>
      </c>
      <c r="K5946" s="3">
        <v>0</v>
      </c>
      <c r="L5946" s="3">
        <v>6</v>
      </c>
      <c r="M5946" s="3">
        <v>0</v>
      </c>
      <c r="N5946" s="3">
        <v>0</v>
      </c>
      <c r="O5946" s="3">
        <v>3</v>
      </c>
      <c r="P5946" s="3">
        <f t="shared" si="281"/>
        <v>16</v>
      </c>
      <c r="Q5946" s="3">
        <v>122</v>
      </c>
      <c r="R5946" s="3">
        <f t="shared" si="280"/>
        <v>1</v>
      </c>
      <c r="S5946" s="3">
        <v>16</v>
      </c>
      <c r="T5946" s="3">
        <f>IF(AND(H5946&lt;5,S5946&gt;=VLOOKUP(A5946,anni!$A$1:$O$32,6,0)),1,0)</f>
        <v>0</v>
      </c>
    </row>
    <row r="5947" spans="1:20" x14ac:dyDescent="0.3">
      <c r="A5947" s="3">
        <v>1997</v>
      </c>
      <c r="B5947" s="3">
        <v>256</v>
      </c>
      <c r="C5947" s="3" t="s">
        <v>34</v>
      </c>
      <c r="D5947" s="3" t="s">
        <v>35</v>
      </c>
      <c r="E5947" s="3" t="s">
        <v>35</v>
      </c>
      <c r="F5947" s="3">
        <v>3287</v>
      </c>
      <c r="G5947" s="3">
        <f t="shared" si="279"/>
        <v>1997</v>
      </c>
      <c r="H5947" s="4">
        <v>3</v>
      </c>
      <c r="I5947" s="3" t="s">
        <v>36</v>
      </c>
      <c r="J5947" s="3">
        <v>7</v>
      </c>
      <c r="K5947" s="3">
        <v>0</v>
      </c>
      <c r="L5947" s="3">
        <v>0</v>
      </c>
      <c r="M5947" s="3">
        <v>7</v>
      </c>
      <c r="N5947" s="3">
        <v>2</v>
      </c>
      <c r="O5947" s="3">
        <v>1</v>
      </c>
      <c r="P5947" s="3">
        <f t="shared" si="281"/>
        <v>23.799999999999997</v>
      </c>
      <c r="Q5947" s="3">
        <v>109</v>
      </c>
      <c r="R5947" s="3">
        <f t="shared" si="280"/>
        <v>3</v>
      </c>
      <c r="S5947" s="3">
        <v>17</v>
      </c>
      <c r="T5947" s="3">
        <f>IF(AND(H5947&lt;5,S5947&gt;=VLOOKUP(A5947,anni!$A$1:$O$32,6,0)),1,0)</f>
        <v>0</v>
      </c>
    </row>
    <row r="5948" spans="1:20" x14ac:dyDescent="0.3">
      <c r="A5948" s="3">
        <v>1997</v>
      </c>
      <c r="B5948" s="3">
        <v>257</v>
      </c>
      <c r="C5948" s="3" t="s">
        <v>47</v>
      </c>
      <c r="D5948" s="3" t="s">
        <v>81</v>
      </c>
      <c r="E5948" s="3" t="s">
        <v>81</v>
      </c>
      <c r="F5948" s="3">
        <v>3288</v>
      </c>
      <c r="G5948" s="3">
        <f t="shared" si="279"/>
        <v>1997</v>
      </c>
      <c r="H5948" s="4">
        <v>3</v>
      </c>
      <c r="I5948" s="3" t="s">
        <v>36</v>
      </c>
      <c r="J5948" s="3">
        <v>4</v>
      </c>
      <c r="K5948" s="3">
        <v>0</v>
      </c>
      <c r="L5948" s="3">
        <v>0</v>
      </c>
      <c r="M5948" s="3">
        <v>1</v>
      </c>
      <c r="N5948" s="3">
        <v>0</v>
      </c>
      <c r="O5948" s="3">
        <v>0</v>
      </c>
      <c r="P5948" s="3">
        <f t="shared" si="281"/>
        <v>7</v>
      </c>
      <c r="Q5948" s="3">
        <v>256</v>
      </c>
      <c r="R5948" s="3">
        <f t="shared" si="280"/>
        <v>1</v>
      </c>
      <c r="S5948" s="3">
        <v>5</v>
      </c>
      <c r="T5948" s="3">
        <f>IF(AND(H5948&lt;5,S5948&gt;=VLOOKUP(A5948,anni!$A$1:$O$32,6,0)),1,0)</f>
        <v>0</v>
      </c>
    </row>
    <row r="5949" spans="1:20" x14ac:dyDescent="0.3">
      <c r="A5949" s="3">
        <v>1997</v>
      </c>
      <c r="B5949" s="3">
        <v>258</v>
      </c>
      <c r="C5949" s="3" t="s">
        <v>37</v>
      </c>
      <c r="D5949" s="3" t="s">
        <v>115</v>
      </c>
      <c r="E5949" s="3" t="s">
        <v>115</v>
      </c>
      <c r="F5949" s="3">
        <v>3156</v>
      </c>
      <c r="G5949" s="3">
        <f t="shared" si="279"/>
        <v>1997</v>
      </c>
      <c r="H5949" s="4">
        <v>5</v>
      </c>
      <c r="I5949" s="3" t="s">
        <v>36</v>
      </c>
      <c r="P5949" s="3">
        <f t="shared" si="281"/>
        <v>-1</v>
      </c>
      <c r="Q5949" s="3">
        <v>290</v>
      </c>
      <c r="R5949" s="3">
        <f t="shared" si="280"/>
        <v>1</v>
      </c>
      <c r="S5949" s="3">
        <v>-1</v>
      </c>
      <c r="T5949" s="3">
        <f>IF(AND(H5949&lt;5,S5949&gt;=VLOOKUP(A5949,anni!$A$1:$O$32,6,0)),1,0)</f>
        <v>0</v>
      </c>
    </row>
    <row r="5950" spans="1:20" x14ac:dyDescent="0.3">
      <c r="A5950" s="3">
        <v>1997</v>
      </c>
      <c r="B5950" s="3">
        <v>259</v>
      </c>
      <c r="C5950" s="3" t="s">
        <v>32</v>
      </c>
      <c r="D5950" s="3" t="s">
        <v>95</v>
      </c>
      <c r="E5950" s="3" t="s">
        <v>95</v>
      </c>
      <c r="F5950" s="3">
        <v>3157</v>
      </c>
      <c r="G5950" s="3">
        <f t="shared" si="279"/>
        <v>1997</v>
      </c>
      <c r="H5950" s="4">
        <v>5</v>
      </c>
      <c r="I5950" s="3" t="s">
        <v>36</v>
      </c>
      <c r="J5950" s="3">
        <v>5</v>
      </c>
      <c r="K5950" s="3">
        <v>0</v>
      </c>
      <c r="L5950" s="3">
        <v>0</v>
      </c>
      <c r="M5950" s="3">
        <v>0</v>
      </c>
      <c r="N5950" s="3">
        <v>0</v>
      </c>
      <c r="O5950" s="3">
        <v>1</v>
      </c>
      <c r="P5950" s="3">
        <f t="shared" si="281"/>
        <v>6</v>
      </c>
      <c r="Q5950" s="3">
        <v>242</v>
      </c>
      <c r="R5950" s="3">
        <f t="shared" si="280"/>
        <v>1</v>
      </c>
      <c r="S5950" s="3">
        <v>6</v>
      </c>
      <c r="T5950" s="3">
        <f>IF(AND(H5950&lt;5,S5950&gt;=VLOOKUP(A5950,anni!$A$1:$O$32,6,0)),1,0)</f>
        <v>0</v>
      </c>
    </row>
    <row r="5951" spans="1:20" x14ac:dyDescent="0.3">
      <c r="A5951" s="3">
        <v>1997</v>
      </c>
      <c r="B5951" s="3">
        <v>260</v>
      </c>
      <c r="C5951" s="3" t="s">
        <v>34</v>
      </c>
      <c r="D5951" s="3" t="s">
        <v>41</v>
      </c>
      <c r="E5951" s="3" t="s">
        <v>41</v>
      </c>
      <c r="F5951" s="3">
        <v>3289</v>
      </c>
      <c r="G5951" s="3">
        <f t="shared" si="279"/>
        <v>1997</v>
      </c>
      <c r="H5951" s="4">
        <v>3</v>
      </c>
      <c r="I5951" s="3" t="s">
        <v>36</v>
      </c>
      <c r="J5951" s="3">
        <v>7</v>
      </c>
      <c r="K5951" s="3">
        <v>3</v>
      </c>
      <c r="L5951" s="3">
        <v>7</v>
      </c>
      <c r="M5951" s="3">
        <v>2</v>
      </c>
      <c r="N5951" s="3">
        <v>2</v>
      </c>
      <c r="O5951" s="3">
        <v>1</v>
      </c>
      <c r="P5951" s="3">
        <f t="shared" si="281"/>
        <v>30.799999999999997</v>
      </c>
      <c r="Q5951" s="3">
        <v>63</v>
      </c>
      <c r="R5951" s="3">
        <f t="shared" si="280"/>
        <v>3</v>
      </c>
      <c r="S5951" s="3">
        <v>22</v>
      </c>
      <c r="T5951" s="3">
        <f>IF(AND(H5951&lt;5,S5951&gt;=VLOOKUP(A5951,anni!$A$1:$O$32,6,0)),1,0)</f>
        <v>0</v>
      </c>
    </row>
    <row r="5952" spans="1:20" x14ac:dyDescent="0.3">
      <c r="A5952" s="3">
        <v>1997</v>
      </c>
      <c r="B5952" s="3">
        <v>261</v>
      </c>
      <c r="C5952" s="3" t="s">
        <v>69</v>
      </c>
      <c r="D5952" s="3" t="s">
        <v>147</v>
      </c>
      <c r="E5952" s="3" t="s">
        <v>147</v>
      </c>
      <c r="F5952" s="3">
        <v>3158</v>
      </c>
      <c r="G5952" s="3">
        <f t="shared" si="279"/>
        <v>1997</v>
      </c>
      <c r="H5952" s="4">
        <v>5</v>
      </c>
      <c r="I5952" s="3" t="s">
        <v>36</v>
      </c>
      <c r="J5952" s="3">
        <v>4</v>
      </c>
      <c r="K5952" s="3">
        <v>0</v>
      </c>
      <c r="L5952" s="3">
        <v>5</v>
      </c>
      <c r="M5952" s="3">
        <v>6</v>
      </c>
      <c r="N5952" s="3">
        <v>0</v>
      </c>
      <c r="O5952" s="3">
        <v>0</v>
      </c>
      <c r="P5952" s="3">
        <f t="shared" si="281"/>
        <v>15</v>
      </c>
      <c r="Q5952" s="3">
        <v>136</v>
      </c>
      <c r="R5952" s="3">
        <f t="shared" si="280"/>
        <v>1</v>
      </c>
      <c r="S5952" s="3">
        <v>15</v>
      </c>
      <c r="T5952" s="3">
        <f>IF(AND(H5952&lt;5,S5952&gt;=VLOOKUP(A5952,anni!$A$1:$O$32,6,0)),1,0)</f>
        <v>0</v>
      </c>
    </row>
    <row r="5953" spans="1:20" x14ac:dyDescent="0.3">
      <c r="A5953" s="3">
        <v>1997</v>
      </c>
      <c r="B5953" s="3">
        <v>262</v>
      </c>
      <c r="C5953" s="3" t="s">
        <v>32</v>
      </c>
      <c r="D5953" s="3" t="s">
        <v>61</v>
      </c>
      <c r="E5953" s="3" t="s">
        <v>61</v>
      </c>
      <c r="F5953" s="3">
        <v>3159</v>
      </c>
      <c r="G5953" s="3">
        <f t="shared" si="279"/>
        <v>1997</v>
      </c>
      <c r="H5953" s="4">
        <v>5</v>
      </c>
      <c r="I5953" s="3" t="s">
        <v>36</v>
      </c>
      <c r="J5953" s="3">
        <v>2</v>
      </c>
      <c r="K5953" s="3">
        <v>0</v>
      </c>
      <c r="L5953" s="3">
        <v>0</v>
      </c>
      <c r="M5953" s="3">
        <v>0</v>
      </c>
      <c r="N5953" s="3">
        <v>0</v>
      </c>
      <c r="O5953" s="3">
        <v>1</v>
      </c>
      <c r="P5953" s="3">
        <f t="shared" si="281"/>
        <v>3</v>
      </c>
      <c r="Q5953" s="3">
        <v>269</v>
      </c>
      <c r="R5953" s="3">
        <f t="shared" si="280"/>
        <v>1</v>
      </c>
      <c r="S5953" s="3">
        <v>3</v>
      </c>
      <c r="T5953" s="3">
        <f>IF(AND(H5953&lt;5,S5953&gt;=VLOOKUP(A5953,anni!$A$1:$O$32,6,0)),1,0)</f>
        <v>0</v>
      </c>
    </row>
    <row r="5954" spans="1:20" x14ac:dyDescent="0.3">
      <c r="A5954" s="3">
        <v>1997</v>
      </c>
      <c r="B5954" s="3">
        <v>263</v>
      </c>
      <c r="C5954" s="3" t="s">
        <v>43</v>
      </c>
      <c r="D5954" s="3" t="s">
        <v>58</v>
      </c>
      <c r="E5954" s="3" t="s">
        <v>58</v>
      </c>
      <c r="F5954" s="3">
        <v>3160</v>
      </c>
      <c r="G5954" s="3">
        <f t="shared" ref="G5954:G5986" si="282">A5954</f>
        <v>1997</v>
      </c>
      <c r="H5954" s="4">
        <v>5</v>
      </c>
      <c r="I5954" s="3" t="s">
        <v>36</v>
      </c>
      <c r="J5954" s="3">
        <v>7</v>
      </c>
      <c r="K5954" s="3">
        <v>7</v>
      </c>
      <c r="L5954" s="3">
        <v>6</v>
      </c>
      <c r="M5954" s="3">
        <v>7</v>
      </c>
      <c r="N5954" s="3">
        <v>2</v>
      </c>
      <c r="O5954" s="3">
        <v>0</v>
      </c>
      <c r="P5954" s="3">
        <f t="shared" si="281"/>
        <v>29</v>
      </c>
      <c r="Q5954" s="3">
        <v>21</v>
      </c>
      <c r="R5954" s="3">
        <f t="shared" si="280"/>
        <v>1</v>
      </c>
      <c r="S5954" s="3">
        <v>29</v>
      </c>
      <c r="T5954" s="3">
        <f>IF(AND(H5954&lt;5,S5954&gt;=VLOOKUP(A5954,anni!$A$1:$O$32,6,0)),1,0)</f>
        <v>0</v>
      </c>
    </row>
    <row r="5955" spans="1:20" x14ac:dyDescent="0.3">
      <c r="A5955" s="3">
        <v>1997</v>
      </c>
      <c r="B5955" s="3">
        <v>264</v>
      </c>
      <c r="C5955" s="3" t="s">
        <v>56</v>
      </c>
      <c r="D5955" s="3" t="s">
        <v>93</v>
      </c>
      <c r="E5955" s="3" t="s">
        <v>93</v>
      </c>
      <c r="F5955" s="3">
        <v>3161</v>
      </c>
      <c r="G5955" s="3">
        <f t="shared" si="282"/>
        <v>1997</v>
      </c>
      <c r="H5955" s="4">
        <v>5</v>
      </c>
      <c r="I5955" s="3" t="s">
        <v>36</v>
      </c>
      <c r="J5955" s="3">
        <v>4</v>
      </c>
      <c r="K5955" s="3">
        <v>0</v>
      </c>
      <c r="L5955" s="3">
        <v>7</v>
      </c>
      <c r="M5955" s="3">
        <v>1</v>
      </c>
      <c r="N5955" s="3">
        <v>0</v>
      </c>
      <c r="O5955" s="3">
        <v>1</v>
      </c>
      <c r="P5955" s="3">
        <f t="shared" si="281"/>
        <v>13</v>
      </c>
      <c r="Q5955" s="3">
        <v>161</v>
      </c>
      <c r="R5955" s="3">
        <f t="shared" si="280"/>
        <v>1</v>
      </c>
      <c r="S5955" s="3">
        <v>13</v>
      </c>
      <c r="T5955" s="3">
        <f>IF(AND(H5955&lt;5,S5955&gt;=VLOOKUP(A5955,anni!$A$1:$O$32,6,0)),1,0)</f>
        <v>0</v>
      </c>
    </row>
    <row r="5956" spans="1:20" x14ac:dyDescent="0.3">
      <c r="A5956" s="3">
        <v>1997</v>
      </c>
      <c r="B5956" s="3">
        <v>265</v>
      </c>
      <c r="C5956" s="3" t="s">
        <v>32</v>
      </c>
      <c r="D5956" s="3" t="s">
        <v>95</v>
      </c>
      <c r="E5956" s="3" t="s">
        <v>95</v>
      </c>
      <c r="F5956" s="3">
        <v>3162</v>
      </c>
      <c r="G5956" s="3">
        <f t="shared" si="282"/>
        <v>1997</v>
      </c>
      <c r="H5956" s="4">
        <v>5</v>
      </c>
      <c r="I5956" s="3" t="s">
        <v>36</v>
      </c>
      <c r="J5956" s="3">
        <v>7</v>
      </c>
      <c r="K5956" s="3">
        <v>5</v>
      </c>
      <c r="L5956" s="3">
        <v>0</v>
      </c>
      <c r="M5956" s="3">
        <v>5</v>
      </c>
      <c r="N5956" s="3">
        <v>2</v>
      </c>
      <c r="O5956" s="3">
        <v>1</v>
      </c>
      <c r="P5956" s="3">
        <f t="shared" si="281"/>
        <v>20</v>
      </c>
      <c r="Q5956" s="3">
        <v>86</v>
      </c>
      <c r="R5956" s="3">
        <f t="shared" si="280"/>
        <v>1</v>
      </c>
      <c r="S5956" s="3">
        <v>20</v>
      </c>
      <c r="T5956" s="3">
        <f>IF(AND(H5956&lt;5,S5956&gt;=VLOOKUP(A5956,anni!$A$1:$O$32,6,0)),1,0)</f>
        <v>0</v>
      </c>
    </row>
    <row r="5957" spans="1:20" x14ac:dyDescent="0.3">
      <c r="A5957" s="3">
        <v>1997</v>
      </c>
      <c r="B5957" s="3">
        <v>266</v>
      </c>
      <c r="C5957" s="3" t="s">
        <v>69</v>
      </c>
      <c r="D5957" s="3" t="s">
        <v>70</v>
      </c>
      <c r="E5957" s="3" t="s">
        <v>70</v>
      </c>
      <c r="F5957" s="3">
        <v>3290</v>
      </c>
      <c r="G5957" s="3">
        <f t="shared" si="282"/>
        <v>1997</v>
      </c>
      <c r="H5957" s="4">
        <v>3</v>
      </c>
      <c r="I5957" s="3" t="s">
        <v>36</v>
      </c>
      <c r="J5957" s="3">
        <v>4</v>
      </c>
      <c r="K5957" s="3">
        <v>0</v>
      </c>
      <c r="L5957" s="3">
        <v>0</v>
      </c>
      <c r="M5957" s="3">
        <v>7</v>
      </c>
      <c r="N5957" s="3">
        <v>0</v>
      </c>
      <c r="O5957" s="3">
        <v>0</v>
      </c>
      <c r="P5957" s="3">
        <f t="shared" si="281"/>
        <v>15.399999999999999</v>
      </c>
      <c r="Q5957" s="3">
        <v>180</v>
      </c>
      <c r="R5957" s="3">
        <f t="shared" si="280"/>
        <v>1</v>
      </c>
      <c r="S5957" s="3">
        <v>11</v>
      </c>
      <c r="T5957" s="3">
        <f>IF(AND(H5957&lt;5,S5957&gt;=VLOOKUP(A5957,anni!$A$1:$O$32,6,0)),1,0)</f>
        <v>0</v>
      </c>
    </row>
    <row r="5958" spans="1:20" x14ac:dyDescent="0.3">
      <c r="A5958" s="3">
        <v>1997</v>
      </c>
      <c r="B5958" s="3">
        <v>267</v>
      </c>
      <c r="C5958" s="3" t="s">
        <v>106</v>
      </c>
      <c r="D5958" s="3" t="s">
        <v>107</v>
      </c>
      <c r="E5958" s="3" t="s">
        <v>107</v>
      </c>
      <c r="F5958" s="3">
        <v>3163</v>
      </c>
      <c r="G5958" s="3">
        <f t="shared" si="282"/>
        <v>1997</v>
      </c>
      <c r="H5958" s="4">
        <v>5</v>
      </c>
      <c r="I5958" s="3" t="s">
        <v>36</v>
      </c>
      <c r="J5958" s="3">
        <v>7</v>
      </c>
      <c r="K5958" s="3">
        <v>0</v>
      </c>
      <c r="L5958" s="3">
        <v>0</v>
      </c>
      <c r="M5958" s="3">
        <v>0</v>
      </c>
      <c r="N5958" s="3">
        <v>0</v>
      </c>
      <c r="O5958" s="3">
        <v>1</v>
      </c>
      <c r="P5958" s="3">
        <f t="shared" si="281"/>
        <v>8</v>
      </c>
      <c r="Q5958" s="3">
        <v>211</v>
      </c>
      <c r="R5958" s="3">
        <f t="shared" si="280"/>
        <v>1</v>
      </c>
      <c r="S5958" s="3">
        <v>8</v>
      </c>
      <c r="T5958" s="3">
        <f>IF(AND(H5958&lt;5,S5958&gt;=VLOOKUP(A5958,anni!$A$1:$O$32,6,0)),1,0)</f>
        <v>0</v>
      </c>
    </row>
    <row r="5959" spans="1:20" x14ac:dyDescent="0.3">
      <c r="A5959" s="3">
        <v>1997</v>
      </c>
      <c r="B5959" s="3">
        <v>268</v>
      </c>
      <c r="C5959" s="3" t="s">
        <v>101</v>
      </c>
      <c r="D5959" s="3" t="s">
        <v>104</v>
      </c>
      <c r="E5959" s="3" t="s">
        <v>104</v>
      </c>
      <c r="F5959" s="3">
        <v>3247</v>
      </c>
      <c r="G5959" s="3">
        <f t="shared" si="282"/>
        <v>1997</v>
      </c>
      <c r="H5959" s="4">
        <v>4</v>
      </c>
      <c r="I5959" s="3" t="s">
        <v>36</v>
      </c>
      <c r="J5959" s="3">
        <v>7</v>
      </c>
      <c r="K5959" s="3">
        <v>0</v>
      </c>
      <c r="L5959" s="3">
        <v>0</v>
      </c>
      <c r="M5959" s="3">
        <v>4</v>
      </c>
      <c r="N5959" s="3">
        <v>0</v>
      </c>
      <c r="O5959" s="3">
        <v>2</v>
      </c>
      <c r="P5959" s="3">
        <f t="shared" si="281"/>
        <v>15.6</v>
      </c>
      <c r="Q5959" s="3">
        <v>161</v>
      </c>
      <c r="R5959" s="3">
        <f t="shared" si="280"/>
        <v>2</v>
      </c>
      <c r="S5959" s="3">
        <v>13</v>
      </c>
      <c r="T5959" s="3">
        <f>IF(AND(H5959&lt;5,S5959&gt;=VLOOKUP(A5959,anni!$A$1:$O$32,6,0)),1,0)</f>
        <v>0</v>
      </c>
    </row>
    <row r="5960" spans="1:20" x14ac:dyDescent="0.3">
      <c r="A5960" s="3">
        <v>1997</v>
      </c>
      <c r="B5960" s="3">
        <v>269</v>
      </c>
      <c r="C5960" s="3" t="s">
        <v>69</v>
      </c>
      <c r="D5960" s="3" t="s">
        <v>70</v>
      </c>
      <c r="E5960" s="3" t="s">
        <v>70</v>
      </c>
      <c r="F5960" s="3">
        <v>3291</v>
      </c>
      <c r="G5960" s="3">
        <f t="shared" si="282"/>
        <v>1997</v>
      </c>
      <c r="H5960" s="4">
        <v>3</v>
      </c>
      <c r="I5960" s="3" t="s">
        <v>36</v>
      </c>
      <c r="J5960" s="3">
        <v>4</v>
      </c>
      <c r="K5960" s="3">
        <v>0</v>
      </c>
      <c r="L5960" s="3">
        <v>0</v>
      </c>
      <c r="M5960" s="3">
        <v>3</v>
      </c>
      <c r="N5960" s="3">
        <v>2</v>
      </c>
      <c r="O5960" s="3">
        <v>1</v>
      </c>
      <c r="P5960" s="3">
        <f t="shared" si="281"/>
        <v>14</v>
      </c>
      <c r="Q5960" s="3">
        <v>189</v>
      </c>
      <c r="R5960" s="3">
        <f t="shared" si="280"/>
        <v>1</v>
      </c>
      <c r="S5960" s="3">
        <v>10</v>
      </c>
      <c r="T5960" s="3">
        <f>IF(AND(H5960&lt;5,S5960&gt;=VLOOKUP(A5960,anni!$A$1:$O$32,6,0)),1,0)</f>
        <v>0</v>
      </c>
    </row>
    <row r="5961" spans="1:20" x14ac:dyDescent="0.3">
      <c r="A5961" s="3">
        <v>1997</v>
      </c>
      <c r="B5961" s="3">
        <v>270</v>
      </c>
      <c r="C5961" s="3" t="s">
        <v>29</v>
      </c>
      <c r="D5961" s="3" t="s">
        <v>139</v>
      </c>
      <c r="E5961" s="3" t="s">
        <v>139</v>
      </c>
      <c r="F5961" s="3">
        <v>3164</v>
      </c>
      <c r="G5961" s="3">
        <f t="shared" si="282"/>
        <v>1997</v>
      </c>
      <c r="H5961" s="4">
        <v>5</v>
      </c>
      <c r="I5961" s="3" t="s">
        <v>36</v>
      </c>
      <c r="J5961" s="3">
        <v>7</v>
      </c>
      <c r="K5961" s="3">
        <v>2</v>
      </c>
      <c r="L5961" s="3">
        <v>0</v>
      </c>
      <c r="M5961" s="3">
        <v>0</v>
      </c>
      <c r="N5961" s="3">
        <v>0</v>
      </c>
      <c r="O5961" s="3">
        <v>1</v>
      </c>
      <c r="P5961" s="3">
        <f t="shared" si="281"/>
        <v>10</v>
      </c>
      <c r="Q5961" s="3">
        <v>189</v>
      </c>
      <c r="R5961" s="3">
        <f t="shared" si="280"/>
        <v>1</v>
      </c>
      <c r="S5961" s="3">
        <v>10</v>
      </c>
      <c r="T5961" s="3">
        <f>IF(AND(H5961&lt;5,S5961&gt;=VLOOKUP(A5961,anni!$A$1:$O$32,6,0)),1,0)</f>
        <v>0</v>
      </c>
    </row>
    <row r="5962" spans="1:20" x14ac:dyDescent="0.3">
      <c r="A5962" s="3">
        <v>1997</v>
      </c>
      <c r="B5962" s="3">
        <v>271</v>
      </c>
      <c r="C5962" s="3" t="s">
        <v>29</v>
      </c>
      <c r="D5962" s="3" t="s">
        <v>129</v>
      </c>
      <c r="E5962" s="3" t="s">
        <v>129</v>
      </c>
      <c r="F5962" s="3">
        <v>3165</v>
      </c>
      <c r="G5962" s="3">
        <f t="shared" si="282"/>
        <v>1997</v>
      </c>
      <c r="H5962" s="4">
        <v>5</v>
      </c>
      <c r="I5962" s="3" t="s">
        <v>36</v>
      </c>
      <c r="J5962" s="3">
        <v>7</v>
      </c>
      <c r="K5962" s="3">
        <v>0</v>
      </c>
      <c r="L5962" s="3">
        <v>0</v>
      </c>
      <c r="M5962" s="3">
        <v>0</v>
      </c>
      <c r="N5962" s="3">
        <v>0</v>
      </c>
      <c r="O5962" s="3">
        <v>1</v>
      </c>
      <c r="P5962" s="3">
        <f t="shared" si="281"/>
        <v>8</v>
      </c>
      <c r="Q5962" s="3">
        <v>211</v>
      </c>
      <c r="R5962" s="3">
        <f t="shared" si="280"/>
        <v>1</v>
      </c>
      <c r="S5962" s="3">
        <v>8</v>
      </c>
      <c r="T5962" s="3">
        <f>IF(AND(H5962&lt;5,S5962&gt;=VLOOKUP(A5962,anni!$A$1:$O$32,6,0)),1,0)</f>
        <v>0</v>
      </c>
    </row>
    <row r="5963" spans="1:20" x14ac:dyDescent="0.3">
      <c r="A5963" s="3">
        <v>1997</v>
      </c>
      <c r="B5963" s="3">
        <v>272</v>
      </c>
      <c r="C5963" s="3" t="s">
        <v>69</v>
      </c>
      <c r="D5963" s="3" t="s">
        <v>72</v>
      </c>
      <c r="E5963" s="3" t="s">
        <v>72</v>
      </c>
      <c r="F5963" s="3">
        <v>3248</v>
      </c>
      <c r="G5963" s="3">
        <f t="shared" si="282"/>
        <v>1997</v>
      </c>
      <c r="H5963" s="4">
        <v>4</v>
      </c>
      <c r="I5963" s="3" t="s">
        <v>36</v>
      </c>
      <c r="J5963" s="3">
        <v>7</v>
      </c>
      <c r="K5963" s="3">
        <v>0</v>
      </c>
      <c r="L5963" s="3">
        <v>0</v>
      </c>
      <c r="M5963" s="3">
        <v>4</v>
      </c>
      <c r="N5963" s="3">
        <v>0</v>
      </c>
      <c r="O5963" s="3">
        <v>1</v>
      </c>
      <c r="P5963" s="3">
        <f t="shared" si="281"/>
        <v>14.399999999999999</v>
      </c>
      <c r="Q5963" s="3">
        <v>170</v>
      </c>
      <c r="R5963" s="3">
        <f t="shared" si="280"/>
        <v>1</v>
      </c>
      <c r="S5963" s="3">
        <v>12</v>
      </c>
      <c r="T5963" s="3">
        <f>IF(AND(H5963&lt;5,S5963&gt;=VLOOKUP(A5963,anni!$A$1:$O$32,6,0)),1,0)</f>
        <v>0</v>
      </c>
    </row>
    <row r="5964" spans="1:20" x14ac:dyDescent="0.3">
      <c r="A5964" s="3">
        <v>1997</v>
      </c>
      <c r="B5964" s="3">
        <v>273</v>
      </c>
      <c r="C5964" s="3" t="s">
        <v>59</v>
      </c>
      <c r="D5964" s="3" t="s">
        <v>128</v>
      </c>
      <c r="E5964" s="3" t="s">
        <v>128</v>
      </c>
      <c r="F5964" s="3">
        <v>3166</v>
      </c>
      <c r="G5964" s="3">
        <f t="shared" si="282"/>
        <v>1997</v>
      </c>
      <c r="H5964" s="4">
        <v>5</v>
      </c>
      <c r="I5964" s="3" t="s">
        <v>36</v>
      </c>
      <c r="J5964" s="3">
        <v>7</v>
      </c>
      <c r="K5964" s="3">
        <v>7</v>
      </c>
      <c r="L5964" s="3">
        <v>6</v>
      </c>
      <c r="M5964" s="3">
        <v>7</v>
      </c>
      <c r="N5964" s="3">
        <v>0</v>
      </c>
      <c r="O5964" s="3">
        <v>1</v>
      </c>
      <c r="P5964" s="3">
        <f t="shared" si="281"/>
        <v>28</v>
      </c>
      <c r="Q5964" s="3">
        <v>26</v>
      </c>
      <c r="R5964" s="3">
        <f t="shared" si="280"/>
        <v>1</v>
      </c>
      <c r="S5964" s="3">
        <v>28</v>
      </c>
      <c r="T5964" s="3">
        <f>IF(AND(H5964&lt;5,S5964&gt;=VLOOKUP(A5964,anni!$A$1:$O$32,6,0)),1,0)</f>
        <v>0</v>
      </c>
    </row>
    <row r="5965" spans="1:20" x14ac:dyDescent="0.3">
      <c r="A5965" s="3">
        <v>1997</v>
      </c>
      <c r="B5965" s="3">
        <v>274</v>
      </c>
      <c r="C5965" s="3" t="s">
        <v>50</v>
      </c>
      <c r="D5965" s="3" t="s">
        <v>138</v>
      </c>
      <c r="E5965" s="3" t="s">
        <v>138</v>
      </c>
      <c r="F5965" s="3">
        <v>3167</v>
      </c>
      <c r="G5965" s="3">
        <f t="shared" si="282"/>
        <v>1997</v>
      </c>
      <c r="H5965" s="4">
        <v>5</v>
      </c>
      <c r="I5965" s="3" t="s">
        <v>36</v>
      </c>
      <c r="J5965" s="3">
        <v>7</v>
      </c>
      <c r="K5965" s="3">
        <v>6</v>
      </c>
      <c r="L5965" s="3">
        <v>0</v>
      </c>
      <c r="M5965" s="3">
        <v>6</v>
      </c>
      <c r="N5965" s="3">
        <v>0</v>
      </c>
      <c r="O5965" s="3">
        <v>1</v>
      </c>
      <c r="P5965" s="3">
        <f t="shared" si="281"/>
        <v>20</v>
      </c>
      <c r="Q5965" s="3">
        <v>86</v>
      </c>
      <c r="R5965" s="3">
        <f t="shared" si="280"/>
        <v>1</v>
      </c>
      <c r="S5965" s="3">
        <v>20</v>
      </c>
      <c r="T5965" s="3">
        <f>IF(AND(H5965&lt;5,S5965&gt;=VLOOKUP(A5965,anni!$A$1:$O$32,6,0)),1,0)</f>
        <v>0</v>
      </c>
    </row>
    <row r="5966" spans="1:20" x14ac:dyDescent="0.3">
      <c r="A5966" s="3">
        <v>1997</v>
      </c>
      <c r="B5966" s="3">
        <v>275</v>
      </c>
      <c r="C5966" s="3" t="s">
        <v>69</v>
      </c>
      <c r="D5966" s="3" t="s">
        <v>137</v>
      </c>
      <c r="E5966" s="3" t="s">
        <v>137</v>
      </c>
      <c r="F5966" s="3">
        <v>3168</v>
      </c>
      <c r="G5966" s="3">
        <f t="shared" si="282"/>
        <v>1997</v>
      </c>
      <c r="H5966" s="4">
        <v>5</v>
      </c>
      <c r="I5966" s="3" t="s">
        <v>36</v>
      </c>
      <c r="J5966" s="3">
        <v>0</v>
      </c>
      <c r="K5966" s="3">
        <v>0</v>
      </c>
      <c r="L5966" s="3">
        <v>0</v>
      </c>
      <c r="M5966" s="3">
        <v>0</v>
      </c>
      <c r="N5966" s="3">
        <v>0</v>
      </c>
      <c r="O5966" s="3">
        <v>1</v>
      </c>
      <c r="P5966" s="3">
        <f t="shared" si="281"/>
        <v>1</v>
      </c>
      <c r="Q5966" s="3">
        <v>280</v>
      </c>
      <c r="R5966" s="3">
        <f t="shared" si="280"/>
        <v>1</v>
      </c>
      <c r="S5966" s="3">
        <v>1</v>
      </c>
      <c r="T5966" s="3">
        <f>IF(AND(H5966&lt;5,S5966&gt;=VLOOKUP(A5966,anni!$A$1:$O$32,6,0)),1,0)</f>
        <v>0</v>
      </c>
    </row>
    <row r="5967" spans="1:20" x14ac:dyDescent="0.3">
      <c r="A5967" s="3">
        <v>1997</v>
      </c>
      <c r="B5967" s="3">
        <v>276</v>
      </c>
      <c r="C5967" s="3" t="s">
        <v>56</v>
      </c>
      <c r="D5967" s="3" t="s">
        <v>66</v>
      </c>
      <c r="E5967" s="3" t="s">
        <v>66</v>
      </c>
      <c r="F5967" s="3">
        <v>3292</v>
      </c>
      <c r="G5967" s="3">
        <f t="shared" si="282"/>
        <v>1997</v>
      </c>
      <c r="H5967" s="4">
        <v>3</v>
      </c>
      <c r="I5967" s="3" t="s">
        <v>36</v>
      </c>
      <c r="J5967" s="3">
        <v>7</v>
      </c>
      <c r="K5967" s="3">
        <v>0</v>
      </c>
      <c r="L5967" s="3">
        <v>5</v>
      </c>
      <c r="M5967" s="3">
        <v>7</v>
      </c>
      <c r="N5967" s="3">
        <v>0</v>
      </c>
      <c r="O5967" s="3">
        <v>2</v>
      </c>
      <c r="P5967" s="3">
        <f t="shared" si="281"/>
        <v>29.4</v>
      </c>
      <c r="Q5967" s="3">
        <v>74</v>
      </c>
      <c r="R5967" s="3">
        <f t="shared" si="280"/>
        <v>1</v>
      </c>
      <c r="S5967" s="3">
        <v>21</v>
      </c>
      <c r="T5967" s="3">
        <f>IF(AND(H5967&lt;5,S5967&gt;=VLOOKUP(A5967,anni!$A$1:$O$32,6,0)),1,0)</f>
        <v>0</v>
      </c>
    </row>
    <row r="5968" spans="1:20" x14ac:dyDescent="0.3">
      <c r="A5968" s="3">
        <v>1997</v>
      </c>
      <c r="B5968" s="3">
        <v>277</v>
      </c>
      <c r="C5968" s="3" t="s">
        <v>69</v>
      </c>
      <c r="D5968" s="3" t="s">
        <v>70</v>
      </c>
      <c r="E5968" s="3" t="s">
        <v>70</v>
      </c>
      <c r="F5968" s="3">
        <v>3169</v>
      </c>
      <c r="G5968" s="3">
        <f t="shared" si="282"/>
        <v>1997</v>
      </c>
      <c r="H5968" s="4">
        <v>5</v>
      </c>
      <c r="I5968" s="3" t="s">
        <v>36</v>
      </c>
      <c r="J5968" s="3">
        <v>7</v>
      </c>
      <c r="K5968" s="3">
        <v>1</v>
      </c>
      <c r="L5968" s="3">
        <v>6</v>
      </c>
      <c r="M5968" s="3">
        <v>2</v>
      </c>
      <c r="N5968" s="3">
        <v>0</v>
      </c>
      <c r="O5968" s="3">
        <v>1</v>
      </c>
      <c r="P5968" s="3">
        <f t="shared" si="281"/>
        <v>17</v>
      </c>
      <c r="Q5968" s="3">
        <v>109</v>
      </c>
      <c r="R5968" s="3">
        <f t="shared" si="280"/>
        <v>1</v>
      </c>
      <c r="S5968" s="3">
        <v>17</v>
      </c>
      <c r="T5968" s="3">
        <f>IF(AND(H5968&lt;5,S5968&gt;=VLOOKUP(A5968,anni!$A$1:$O$32,6,0)),1,0)</f>
        <v>0</v>
      </c>
    </row>
    <row r="5969" spans="1:20" x14ac:dyDescent="0.3">
      <c r="A5969" s="3">
        <v>1997</v>
      </c>
      <c r="B5969" s="3">
        <v>278</v>
      </c>
      <c r="C5969" s="3" t="s">
        <v>59</v>
      </c>
      <c r="D5969" s="3" t="s">
        <v>60</v>
      </c>
      <c r="E5969" s="3" t="s">
        <v>60</v>
      </c>
      <c r="F5969" s="3">
        <v>3170</v>
      </c>
      <c r="G5969" s="3">
        <f t="shared" si="282"/>
        <v>1997</v>
      </c>
      <c r="H5969" s="4">
        <v>5</v>
      </c>
      <c r="I5969" s="3" t="s">
        <v>36</v>
      </c>
      <c r="J5969" s="3">
        <v>7</v>
      </c>
      <c r="K5969" s="3">
        <v>0</v>
      </c>
      <c r="L5969" s="3">
        <v>0</v>
      </c>
      <c r="M5969" s="3">
        <v>0</v>
      </c>
      <c r="N5969" s="3">
        <v>2</v>
      </c>
      <c r="O5969" s="3">
        <v>0</v>
      </c>
      <c r="P5969" s="3">
        <f t="shared" si="281"/>
        <v>9</v>
      </c>
      <c r="Q5969" s="3">
        <v>200</v>
      </c>
      <c r="R5969" s="3">
        <f t="shared" si="280"/>
        <v>1</v>
      </c>
      <c r="S5969" s="3">
        <v>9</v>
      </c>
      <c r="T5969" s="3">
        <f>IF(AND(H5969&lt;5,S5969&gt;=VLOOKUP(A5969,anni!$A$1:$O$32,6,0)),1,0)</f>
        <v>0</v>
      </c>
    </row>
    <row r="5970" spans="1:20" x14ac:dyDescent="0.3">
      <c r="A5970" s="3">
        <v>1997</v>
      </c>
      <c r="B5970" s="3">
        <v>279</v>
      </c>
      <c r="C5970" s="3" t="s">
        <v>45</v>
      </c>
      <c r="D5970" s="3" t="s">
        <v>132</v>
      </c>
      <c r="E5970" s="3" t="s">
        <v>132</v>
      </c>
      <c r="F5970" s="3">
        <v>3171</v>
      </c>
      <c r="G5970" s="3">
        <f t="shared" si="282"/>
        <v>1997</v>
      </c>
      <c r="H5970" s="4">
        <v>5</v>
      </c>
      <c r="I5970" s="3" t="s">
        <v>36</v>
      </c>
      <c r="J5970" s="3">
        <v>7</v>
      </c>
      <c r="K5970" s="3">
        <v>4</v>
      </c>
      <c r="L5970" s="3">
        <v>0</v>
      </c>
      <c r="M5970" s="3">
        <v>0</v>
      </c>
      <c r="N5970" s="3">
        <v>0</v>
      </c>
      <c r="O5970" s="3">
        <v>1</v>
      </c>
      <c r="P5970" s="3">
        <f t="shared" si="281"/>
        <v>12</v>
      </c>
      <c r="Q5970" s="3">
        <v>170</v>
      </c>
      <c r="R5970" s="3">
        <f t="shared" si="280"/>
        <v>1</v>
      </c>
      <c r="S5970" s="3">
        <v>12</v>
      </c>
      <c r="T5970" s="3">
        <f>IF(AND(H5970&lt;5,S5970&gt;=VLOOKUP(A5970,anni!$A$1:$O$32,6,0)),1,0)</f>
        <v>0</v>
      </c>
    </row>
    <row r="5971" spans="1:20" x14ac:dyDescent="0.3">
      <c r="A5971" s="3">
        <v>1997</v>
      </c>
      <c r="B5971" s="3">
        <v>280</v>
      </c>
      <c r="C5971" s="3" t="s">
        <v>32</v>
      </c>
      <c r="D5971" s="3" t="s">
        <v>95</v>
      </c>
      <c r="E5971" s="3" t="s">
        <v>95</v>
      </c>
      <c r="F5971" s="3">
        <v>3172</v>
      </c>
      <c r="G5971" s="3">
        <f t="shared" si="282"/>
        <v>1997</v>
      </c>
      <c r="H5971" s="4">
        <v>5</v>
      </c>
      <c r="I5971" s="3" t="s">
        <v>36</v>
      </c>
      <c r="J5971" s="3">
        <v>0</v>
      </c>
      <c r="K5971" s="3">
        <v>0</v>
      </c>
      <c r="L5971" s="3">
        <v>0</v>
      </c>
      <c r="M5971" s="3">
        <v>3</v>
      </c>
      <c r="N5971" s="3">
        <v>0</v>
      </c>
      <c r="O5971" s="3">
        <v>0</v>
      </c>
      <c r="P5971" s="3">
        <f t="shared" si="281"/>
        <v>3</v>
      </c>
      <c r="Q5971" s="3">
        <v>269</v>
      </c>
      <c r="R5971" s="3">
        <f t="shared" si="280"/>
        <v>1</v>
      </c>
      <c r="S5971" s="3">
        <v>3</v>
      </c>
      <c r="T5971" s="3">
        <f>IF(AND(H5971&lt;5,S5971&gt;=VLOOKUP(A5971,anni!$A$1:$O$32,6,0)),1,0)</f>
        <v>0</v>
      </c>
    </row>
    <row r="5972" spans="1:20" x14ac:dyDescent="0.3">
      <c r="A5972" s="3">
        <v>1997</v>
      </c>
      <c r="B5972" s="3">
        <v>281</v>
      </c>
      <c r="C5972" s="3" t="s">
        <v>47</v>
      </c>
      <c r="D5972" s="3" t="s">
        <v>121</v>
      </c>
      <c r="E5972" s="3" t="s">
        <v>121</v>
      </c>
      <c r="F5972" s="3">
        <v>3173</v>
      </c>
      <c r="G5972" s="3">
        <f t="shared" si="282"/>
        <v>1997</v>
      </c>
      <c r="H5972" s="4">
        <v>5</v>
      </c>
      <c r="I5972" s="3" t="s">
        <v>36</v>
      </c>
      <c r="J5972" s="3">
        <v>7</v>
      </c>
      <c r="K5972" s="3">
        <v>7</v>
      </c>
      <c r="L5972" s="3">
        <v>0</v>
      </c>
      <c r="M5972" s="3">
        <v>7</v>
      </c>
      <c r="N5972" s="3">
        <v>0</v>
      </c>
      <c r="O5972" s="3">
        <v>1</v>
      </c>
      <c r="P5972" s="3">
        <f t="shared" si="281"/>
        <v>22</v>
      </c>
      <c r="Q5972" s="3">
        <v>63</v>
      </c>
      <c r="R5972" s="3">
        <f t="shared" si="280"/>
        <v>1</v>
      </c>
      <c r="S5972" s="3">
        <v>22</v>
      </c>
      <c r="T5972" s="3">
        <f>IF(AND(H5972&lt;5,S5972&gt;=VLOOKUP(A5972,anni!$A$1:$O$32,6,0)),1,0)</f>
        <v>0</v>
      </c>
    </row>
    <row r="5973" spans="1:20" x14ac:dyDescent="0.3">
      <c r="A5973" s="3">
        <v>1997</v>
      </c>
      <c r="B5973" s="3">
        <v>282</v>
      </c>
      <c r="C5973" s="3" t="s">
        <v>47</v>
      </c>
      <c r="D5973" s="3" t="s">
        <v>77</v>
      </c>
      <c r="E5973" s="3" t="s">
        <v>77</v>
      </c>
      <c r="F5973" s="3">
        <v>3174</v>
      </c>
      <c r="G5973" s="3">
        <f t="shared" si="282"/>
        <v>1997</v>
      </c>
      <c r="H5973" s="4">
        <v>5</v>
      </c>
      <c r="I5973" s="3" t="s">
        <v>36</v>
      </c>
      <c r="J5973" s="3">
        <v>4</v>
      </c>
      <c r="K5973" s="3">
        <v>5</v>
      </c>
      <c r="L5973" s="3">
        <v>0</v>
      </c>
      <c r="M5973" s="3">
        <v>0</v>
      </c>
      <c r="N5973" s="3">
        <v>0</v>
      </c>
      <c r="O5973" s="3">
        <v>0</v>
      </c>
      <c r="P5973" s="3">
        <f t="shared" si="281"/>
        <v>9</v>
      </c>
      <c r="Q5973" s="3">
        <v>200</v>
      </c>
      <c r="R5973" s="3">
        <f t="shared" si="280"/>
        <v>1</v>
      </c>
      <c r="S5973" s="3">
        <v>9</v>
      </c>
      <c r="T5973" s="3">
        <f>IF(AND(H5973&lt;5,S5973&gt;=VLOOKUP(A5973,anni!$A$1:$O$32,6,0)),1,0)</f>
        <v>0</v>
      </c>
    </row>
    <row r="5974" spans="1:20" x14ac:dyDescent="0.3">
      <c r="A5974" s="3">
        <v>1997</v>
      </c>
      <c r="B5974" s="3">
        <v>283</v>
      </c>
      <c r="C5974" s="3" t="s">
        <v>29</v>
      </c>
      <c r="D5974" s="3" t="s">
        <v>75</v>
      </c>
      <c r="E5974" s="3" t="s">
        <v>75</v>
      </c>
      <c r="F5974" s="3">
        <v>3175</v>
      </c>
      <c r="G5974" s="3">
        <f t="shared" si="282"/>
        <v>1997</v>
      </c>
      <c r="H5974" s="4">
        <v>5</v>
      </c>
      <c r="I5974" s="3" t="s">
        <v>36</v>
      </c>
      <c r="J5974" s="3">
        <v>4</v>
      </c>
      <c r="K5974" s="3">
        <v>0</v>
      </c>
      <c r="L5974" s="3">
        <v>0</v>
      </c>
      <c r="M5974" s="3">
        <v>0</v>
      </c>
      <c r="N5974" s="3">
        <v>0</v>
      </c>
      <c r="O5974" s="3">
        <v>1</v>
      </c>
      <c r="P5974" s="3">
        <f t="shared" si="281"/>
        <v>5</v>
      </c>
      <c r="Q5974" s="3">
        <v>256</v>
      </c>
      <c r="R5974" s="3">
        <f t="shared" si="280"/>
        <v>1</v>
      </c>
      <c r="S5974" s="3">
        <v>5</v>
      </c>
      <c r="T5974" s="3">
        <f>IF(AND(H5974&lt;5,S5974&gt;=VLOOKUP(A5974,anni!$A$1:$O$32,6,0)),1,0)</f>
        <v>0</v>
      </c>
    </row>
    <row r="5975" spans="1:20" x14ac:dyDescent="0.3">
      <c r="A5975" s="3">
        <v>1997</v>
      </c>
      <c r="B5975" s="3">
        <v>284</v>
      </c>
      <c r="C5975" s="3" t="s">
        <v>43</v>
      </c>
      <c r="D5975" s="3" t="s">
        <v>92</v>
      </c>
      <c r="E5975" s="3" t="s">
        <v>92</v>
      </c>
      <c r="F5975" s="3">
        <v>3249</v>
      </c>
      <c r="G5975" s="3">
        <f t="shared" si="282"/>
        <v>1997</v>
      </c>
      <c r="H5975" s="4">
        <v>4</v>
      </c>
      <c r="I5975" s="3" t="s">
        <v>36</v>
      </c>
      <c r="J5975" s="3">
        <v>7</v>
      </c>
      <c r="K5975" s="3">
        <v>0</v>
      </c>
      <c r="L5975" s="3">
        <v>7</v>
      </c>
      <c r="M5975" s="3">
        <v>6</v>
      </c>
      <c r="N5975" s="3">
        <v>3</v>
      </c>
      <c r="O5975" s="3">
        <v>1</v>
      </c>
      <c r="P5975" s="3">
        <f t="shared" si="281"/>
        <v>28.799999999999997</v>
      </c>
      <c r="Q5975" s="3">
        <v>48</v>
      </c>
      <c r="R5975" s="3">
        <f t="shared" si="280"/>
        <v>2</v>
      </c>
      <c r="S5975" s="3">
        <v>24</v>
      </c>
      <c r="T5975" s="3">
        <f>IF(AND(H5975&lt;5,S5975&gt;=VLOOKUP(A5975,anni!$A$1:$O$32,6,0)),1,0)</f>
        <v>0</v>
      </c>
    </row>
    <row r="5976" spans="1:20" x14ac:dyDescent="0.3">
      <c r="A5976" s="3">
        <v>1997</v>
      </c>
      <c r="B5976" s="3">
        <v>285</v>
      </c>
      <c r="C5976" s="3" t="s">
        <v>47</v>
      </c>
      <c r="D5976" s="3" t="s">
        <v>121</v>
      </c>
      <c r="E5976" s="3" t="s">
        <v>121</v>
      </c>
      <c r="F5976" s="3">
        <v>3250</v>
      </c>
      <c r="G5976" s="3">
        <f t="shared" si="282"/>
        <v>1997</v>
      </c>
      <c r="H5976" s="4">
        <v>4</v>
      </c>
      <c r="I5976" s="3" t="s">
        <v>36</v>
      </c>
      <c r="J5976" s="3">
        <v>7</v>
      </c>
      <c r="K5976" s="3">
        <v>0</v>
      </c>
      <c r="L5976" s="3">
        <v>0</v>
      </c>
      <c r="M5976" s="3">
        <v>0</v>
      </c>
      <c r="N5976" s="3">
        <v>0</v>
      </c>
      <c r="O5976" s="3">
        <v>1</v>
      </c>
      <c r="P5976" s="3">
        <f t="shared" si="281"/>
        <v>9.6</v>
      </c>
      <c r="Q5976" s="3">
        <v>211</v>
      </c>
      <c r="R5976" s="3">
        <f t="shared" si="280"/>
        <v>1</v>
      </c>
      <c r="S5976" s="3">
        <v>8</v>
      </c>
      <c r="T5976" s="3">
        <f>IF(AND(H5976&lt;5,S5976&gt;=VLOOKUP(A5976,anni!$A$1:$O$32,6,0)),1,0)</f>
        <v>0</v>
      </c>
    </row>
    <row r="5977" spans="1:20" x14ac:dyDescent="0.3">
      <c r="A5977" s="3">
        <v>1997</v>
      </c>
      <c r="B5977" s="3">
        <v>286</v>
      </c>
      <c r="C5977" s="3" t="s">
        <v>37</v>
      </c>
      <c r="D5977" s="3" t="s">
        <v>115</v>
      </c>
      <c r="E5977" s="3" t="s">
        <v>115</v>
      </c>
      <c r="F5977" s="3">
        <v>3176</v>
      </c>
      <c r="G5977" s="3">
        <f t="shared" si="282"/>
        <v>1997</v>
      </c>
      <c r="H5977" s="4">
        <v>5</v>
      </c>
      <c r="I5977" s="3" t="s">
        <v>36</v>
      </c>
      <c r="J5977" s="3">
        <v>7</v>
      </c>
      <c r="K5977" s="3">
        <v>4</v>
      </c>
      <c r="L5977" s="3">
        <v>0</v>
      </c>
      <c r="M5977" s="3">
        <v>7</v>
      </c>
      <c r="N5977" s="3">
        <v>2</v>
      </c>
      <c r="O5977" s="3">
        <v>2</v>
      </c>
      <c r="P5977" s="3">
        <f t="shared" si="281"/>
        <v>22</v>
      </c>
      <c r="Q5977" s="3">
        <v>63</v>
      </c>
      <c r="R5977" s="3">
        <f t="shared" si="280"/>
        <v>1</v>
      </c>
      <c r="S5977" s="3">
        <v>22</v>
      </c>
      <c r="T5977" s="3">
        <f>IF(AND(H5977&lt;5,S5977&gt;=VLOOKUP(A5977,anni!$A$1:$O$32,6,0)),1,0)</f>
        <v>0</v>
      </c>
    </row>
    <row r="5978" spans="1:20" x14ac:dyDescent="0.3">
      <c r="A5978" s="3">
        <v>1997</v>
      </c>
      <c r="B5978" s="3">
        <v>287</v>
      </c>
      <c r="C5978" s="3" t="s">
        <v>37</v>
      </c>
      <c r="D5978" s="3" t="s">
        <v>38</v>
      </c>
      <c r="E5978" s="3" t="s">
        <v>38</v>
      </c>
      <c r="F5978" s="3">
        <v>3177</v>
      </c>
      <c r="G5978" s="3">
        <f t="shared" si="282"/>
        <v>1997</v>
      </c>
      <c r="H5978" s="4">
        <v>5</v>
      </c>
      <c r="I5978" s="3" t="s">
        <v>36</v>
      </c>
      <c r="J5978" s="3">
        <v>7</v>
      </c>
      <c r="K5978" s="3">
        <v>1</v>
      </c>
      <c r="L5978" s="3">
        <v>0</v>
      </c>
      <c r="M5978" s="3">
        <v>3</v>
      </c>
      <c r="N5978" s="3">
        <v>2</v>
      </c>
      <c r="O5978" s="3">
        <v>0</v>
      </c>
      <c r="P5978" s="3">
        <f t="shared" si="281"/>
        <v>13</v>
      </c>
      <c r="Q5978" s="3">
        <v>161</v>
      </c>
      <c r="R5978" s="3">
        <f t="shared" si="280"/>
        <v>1</v>
      </c>
      <c r="S5978" s="3">
        <v>13</v>
      </c>
      <c r="T5978" s="3">
        <f>IF(AND(H5978&lt;5,S5978&gt;=VLOOKUP(A5978,anni!$A$1:$O$32,6,0)),1,0)</f>
        <v>0</v>
      </c>
    </row>
    <row r="5979" spans="1:20" x14ac:dyDescent="0.3">
      <c r="A5979" s="3">
        <v>1997</v>
      </c>
      <c r="B5979" s="3">
        <v>288</v>
      </c>
      <c r="C5979" s="3" t="s">
        <v>34</v>
      </c>
      <c r="D5979" s="3" t="s">
        <v>83</v>
      </c>
      <c r="E5979" s="3" t="s">
        <v>83</v>
      </c>
      <c r="F5979" s="3">
        <v>3251</v>
      </c>
      <c r="G5979" s="3">
        <f t="shared" si="282"/>
        <v>1997</v>
      </c>
      <c r="H5979" s="4">
        <v>4</v>
      </c>
      <c r="I5979" s="3" t="s">
        <v>36</v>
      </c>
      <c r="J5979" s="3">
        <v>7</v>
      </c>
      <c r="K5979" s="3">
        <v>7</v>
      </c>
      <c r="L5979" s="3">
        <v>0</v>
      </c>
      <c r="M5979" s="3">
        <v>3</v>
      </c>
      <c r="N5979" s="3">
        <v>7</v>
      </c>
      <c r="O5979" s="3">
        <v>1</v>
      </c>
      <c r="P5979" s="3">
        <f t="shared" si="281"/>
        <v>30</v>
      </c>
      <c r="Q5979" s="3">
        <v>42</v>
      </c>
      <c r="R5979" s="3">
        <f t="shared" si="280"/>
        <v>1</v>
      </c>
      <c r="S5979" s="3">
        <v>25</v>
      </c>
      <c r="T5979" s="3">
        <f>IF(AND(H5979&lt;5,S5979&gt;=VLOOKUP(A5979,anni!$A$1:$O$32,6,0)),1,0)</f>
        <v>0</v>
      </c>
    </row>
    <row r="5980" spans="1:20" x14ac:dyDescent="0.3">
      <c r="A5980" s="3">
        <v>1997</v>
      </c>
      <c r="B5980" s="3">
        <v>289</v>
      </c>
      <c r="C5980" s="3" t="s">
        <v>43</v>
      </c>
      <c r="D5980" s="3" t="s">
        <v>92</v>
      </c>
      <c r="E5980" s="3" t="s">
        <v>92</v>
      </c>
      <c r="F5980" s="3">
        <v>3178</v>
      </c>
      <c r="G5980" s="3">
        <f t="shared" si="282"/>
        <v>1997</v>
      </c>
      <c r="H5980" s="4">
        <v>5</v>
      </c>
      <c r="I5980" s="3" t="s">
        <v>36</v>
      </c>
      <c r="J5980" s="3">
        <v>7</v>
      </c>
      <c r="K5980" s="3">
        <v>0</v>
      </c>
      <c r="L5980" s="3">
        <v>5</v>
      </c>
      <c r="M5980" s="3">
        <v>4</v>
      </c>
      <c r="N5980" s="3">
        <v>0</v>
      </c>
      <c r="O5980" s="3">
        <v>1</v>
      </c>
      <c r="P5980" s="3">
        <f t="shared" si="281"/>
        <v>17</v>
      </c>
      <c r="Q5980" s="3">
        <v>109</v>
      </c>
      <c r="R5980" s="3">
        <f t="shared" si="280"/>
        <v>1</v>
      </c>
      <c r="S5980" s="3">
        <v>17</v>
      </c>
      <c r="T5980" s="3">
        <f>IF(AND(H5980&lt;5,S5980&gt;=VLOOKUP(A5980,anni!$A$1:$O$32,6,0)),1,0)</f>
        <v>0</v>
      </c>
    </row>
    <row r="5981" spans="1:20" x14ac:dyDescent="0.3">
      <c r="A5981" s="3">
        <v>1997</v>
      </c>
      <c r="B5981" s="3">
        <v>290</v>
      </c>
      <c r="C5981" s="3" t="s">
        <v>79</v>
      </c>
      <c r="D5981" s="3" t="s">
        <v>80</v>
      </c>
      <c r="E5981" s="3" t="s">
        <v>80</v>
      </c>
      <c r="F5981" s="3">
        <v>3293</v>
      </c>
      <c r="G5981" s="3">
        <f t="shared" si="282"/>
        <v>1997</v>
      </c>
      <c r="H5981" s="4">
        <v>3</v>
      </c>
      <c r="I5981" s="3" t="s">
        <v>36</v>
      </c>
      <c r="J5981" s="3">
        <v>6</v>
      </c>
      <c r="K5981" s="3">
        <v>0</v>
      </c>
      <c r="L5981" s="3">
        <v>0</v>
      </c>
      <c r="M5981" s="3">
        <v>1</v>
      </c>
      <c r="N5981" s="3">
        <v>0</v>
      </c>
      <c r="O5981" s="3">
        <v>1</v>
      </c>
      <c r="P5981" s="3">
        <f t="shared" si="281"/>
        <v>11.2</v>
      </c>
      <c r="Q5981" s="3">
        <v>211</v>
      </c>
      <c r="R5981" s="3">
        <f t="shared" si="280"/>
        <v>1</v>
      </c>
      <c r="S5981" s="3">
        <v>8</v>
      </c>
      <c r="T5981" s="3">
        <f>IF(AND(H5981&lt;5,S5981&gt;=VLOOKUP(A5981,anni!$A$1:$O$32,6,0)),1,0)</f>
        <v>0</v>
      </c>
    </row>
    <row r="5982" spans="1:20" x14ac:dyDescent="0.3">
      <c r="A5982" s="3">
        <v>1997</v>
      </c>
      <c r="B5982" s="3">
        <v>291</v>
      </c>
      <c r="C5982" s="3" t="s">
        <v>69</v>
      </c>
      <c r="D5982" s="3" t="s">
        <v>119</v>
      </c>
      <c r="E5982" s="3" t="s">
        <v>119</v>
      </c>
      <c r="F5982" s="3">
        <v>3179</v>
      </c>
      <c r="G5982" s="3">
        <f t="shared" si="282"/>
        <v>1997</v>
      </c>
      <c r="H5982" s="4">
        <v>5</v>
      </c>
      <c r="I5982" s="3" t="s">
        <v>36</v>
      </c>
      <c r="J5982" s="3">
        <v>7</v>
      </c>
      <c r="K5982" s="3">
        <v>4</v>
      </c>
      <c r="L5982" s="3">
        <v>0</v>
      </c>
      <c r="M5982" s="3">
        <v>0</v>
      </c>
      <c r="N5982" s="3">
        <v>4</v>
      </c>
      <c r="O5982" s="3">
        <v>0</v>
      </c>
      <c r="P5982" s="3">
        <f t="shared" si="281"/>
        <v>15</v>
      </c>
      <c r="Q5982" s="3">
        <v>136</v>
      </c>
      <c r="R5982" s="3">
        <f t="shared" si="280"/>
        <v>1</v>
      </c>
      <c r="S5982" s="3">
        <v>15</v>
      </c>
      <c r="T5982" s="3">
        <f>IF(AND(H5982&lt;5,S5982&gt;=VLOOKUP(A5982,anni!$A$1:$O$32,6,0)),1,0)</f>
        <v>0</v>
      </c>
    </row>
    <row r="5983" spans="1:20" x14ac:dyDescent="0.3">
      <c r="A5983" s="3">
        <v>1997</v>
      </c>
      <c r="B5983" s="3">
        <v>292</v>
      </c>
      <c r="C5983" s="3" t="s">
        <v>62</v>
      </c>
      <c r="D5983" s="3" t="s">
        <v>63</v>
      </c>
      <c r="E5983" s="3" t="s">
        <v>63</v>
      </c>
      <c r="F5983" s="3">
        <v>3180</v>
      </c>
      <c r="G5983" s="3">
        <f t="shared" si="282"/>
        <v>1997</v>
      </c>
      <c r="H5983" s="4">
        <v>5</v>
      </c>
      <c r="I5983" s="3" t="s">
        <v>36</v>
      </c>
      <c r="J5983" s="3">
        <v>7</v>
      </c>
      <c r="K5983" s="3">
        <v>7</v>
      </c>
      <c r="L5983" s="3">
        <v>7</v>
      </c>
      <c r="M5983" s="3">
        <v>2</v>
      </c>
      <c r="N5983" s="3">
        <v>2</v>
      </c>
      <c r="O5983" s="3">
        <v>0</v>
      </c>
      <c r="P5983" s="3">
        <f t="shared" si="281"/>
        <v>25</v>
      </c>
      <c r="Q5983" s="3">
        <v>42</v>
      </c>
      <c r="R5983" s="3">
        <f t="shared" si="280"/>
        <v>1</v>
      </c>
      <c r="S5983" s="3">
        <v>25</v>
      </c>
      <c r="T5983" s="3">
        <f>IF(AND(H5983&lt;5,S5983&gt;=VLOOKUP(A5983,anni!$A$1:$O$32,6,0)),1,0)</f>
        <v>0</v>
      </c>
    </row>
    <row r="5984" spans="1:20" x14ac:dyDescent="0.3">
      <c r="A5984" s="3">
        <v>1997</v>
      </c>
      <c r="B5984" s="3">
        <v>293</v>
      </c>
      <c r="C5984" s="3" t="s">
        <v>101</v>
      </c>
      <c r="D5984" s="3" t="s">
        <v>117</v>
      </c>
      <c r="E5984" s="3" t="s">
        <v>117</v>
      </c>
      <c r="F5984" s="3">
        <v>3181</v>
      </c>
      <c r="G5984" s="3">
        <f t="shared" si="282"/>
        <v>1997</v>
      </c>
      <c r="H5984" s="4">
        <v>5</v>
      </c>
      <c r="I5984" s="3" t="s">
        <v>36</v>
      </c>
      <c r="J5984" s="3">
        <v>7</v>
      </c>
      <c r="K5984" s="3">
        <v>0</v>
      </c>
      <c r="L5984" s="3">
        <v>0</v>
      </c>
      <c r="M5984" s="3">
        <v>0</v>
      </c>
      <c r="N5984" s="3">
        <v>2</v>
      </c>
      <c r="O5984" s="3">
        <v>1</v>
      </c>
      <c r="P5984" s="3">
        <f t="shared" si="281"/>
        <v>10</v>
      </c>
      <c r="Q5984" s="3">
        <v>189</v>
      </c>
      <c r="R5984" s="3">
        <f t="shared" si="280"/>
        <v>1</v>
      </c>
      <c r="S5984" s="3">
        <v>10</v>
      </c>
      <c r="T5984" s="3">
        <f>IF(AND(H5984&lt;5,S5984&gt;=VLOOKUP(A5984,anni!$A$1:$O$32,6,0)),1,0)</f>
        <v>0</v>
      </c>
    </row>
    <row r="5985" spans="1:20" x14ac:dyDescent="0.3">
      <c r="A5985" s="3">
        <v>1997</v>
      </c>
      <c r="B5985" s="3">
        <v>294</v>
      </c>
      <c r="C5985" s="3" t="s">
        <v>34</v>
      </c>
      <c r="D5985" s="3" t="s">
        <v>94</v>
      </c>
      <c r="E5985" s="3" t="s">
        <v>94</v>
      </c>
      <c r="F5985" s="3">
        <v>3182</v>
      </c>
      <c r="G5985" s="3">
        <f t="shared" si="282"/>
        <v>1997</v>
      </c>
      <c r="H5985" s="4">
        <v>5</v>
      </c>
      <c r="I5985" s="3" t="s">
        <v>36</v>
      </c>
      <c r="J5985" s="3">
        <v>7</v>
      </c>
      <c r="K5985" s="3">
        <v>7</v>
      </c>
      <c r="L5985" s="3">
        <v>0</v>
      </c>
      <c r="M5985" s="3">
        <v>7</v>
      </c>
      <c r="N5985" s="3">
        <v>1</v>
      </c>
      <c r="O5985" s="3">
        <v>2</v>
      </c>
      <c r="P5985" s="3">
        <f t="shared" si="281"/>
        <v>24</v>
      </c>
      <c r="Q5985" s="3">
        <v>48</v>
      </c>
      <c r="R5985" s="3">
        <f t="shared" ref="R5985:R5991" si="283">COUNTIF($F$609:$F$5991,F5985)</f>
        <v>1</v>
      </c>
      <c r="S5985" s="3">
        <v>24</v>
      </c>
      <c r="T5985" s="3">
        <f>IF(AND(H5985&lt;5,S5985&gt;=VLOOKUP(A5985,anni!$A$1:$O$32,6,0)),1,0)</f>
        <v>0</v>
      </c>
    </row>
    <row r="5986" spans="1:20" x14ac:dyDescent="0.3">
      <c r="A5986" s="3">
        <v>1997</v>
      </c>
      <c r="B5986" s="3">
        <v>295</v>
      </c>
      <c r="C5986" s="3" t="s">
        <v>47</v>
      </c>
      <c r="D5986" s="3" t="s">
        <v>105</v>
      </c>
      <c r="E5986" s="3" t="s">
        <v>105</v>
      </c>
      <c r="F5986" s="3">
        <v>3183</v>
      </c>
      <c r="G5986" s="3">
        <f t="shared" si="282"/>
        <v>1997</v>
      </c>
      <c r="H5986" s="4">
        <v>5</v>
      </c>
      <c r="I5986" s="3" t="s">
        <v>36</v>
      </c>
      <c r="J5986" s="3">
        <v>7</v>
      </c>
      <c r="K5986" s="3">
        <v>0</v>
      </c>
      <c r="L5986" s="3">
        <v>0</v>
      </c>
      <c r="M5986" s="3">
        <v>6</v>
      </c>
      <c r="N5986" s="3">
        <v>0</v>
      </c>
      <c r="O5986" s="3">
        <v>1</v>
      </c>
      <c r="P5986" s="3">
        <f t="shared" si="281"/>
        <v>14</v>
      </c>
      <c r="Q5986" s="3">
        <v>151</v>
      </c>
      <c r="R5986" s="3">
        <f t="shared" si="283"/>
        <v>1</v>
      </c>
      <c r="S5986" s="3">
        <v>14</v>
      </c>
      <c r="T5986" s="3">
        <f>IF(AND(H5986&lt;5,S5986&gt;=VLOOKUP(A5986,anni!$A$1:$O$32,6,0)),1,0)</f>
        <v>0</v>
      </c>
    </row>
    <row r="5987" spans="1:20" x14ac:dyDescent="0.3">
      <c r="A5987" s="3">
        <v>1997</v>
      </c>
      <c r="B5987" s="3">
        <v>296</v>
      </c>
      <c r="C5987" s="3" t="s">
        <v>29</v>
      </c>
      <c r="D5987" s="3" t="s">
        <v>75</v>
      </c>
      <c r="E5987" s="3" t="s">
        <v>75</v>
      </c>
      <c r="F5987" s="3">
        <v>3184</v>
      </c>
      <c r="G5987" s="3">
        <f t="shared" ref="G5987:G5991" si="284">A5987</f>
        <v>1997</v>
      </c>
      <c r="H5987" s="4">
        <v>5</v>
      </c>
      <c r="I5987" s="3" t="s">
        <v>36</v>
      </c>
      <c r="J5987" s="3">
        <v>7</v>
      </c>
      <c r="K5987" s="3">
        <v>1</v>
      </c>
      <c r="L5987" s="3">
        <v>6</v>
      </c>
      <c r="M5987" s="3">
        <v>5</v>
      </c>
      <c r="N5987" s="3">
        <v>1</v>
      </c>
      <c r="O5987" s="3">
        <v>5</v>
      </c>
      <c r="P5987" s="3">
        <f t="shared" si="281"/>
        <v>25</v>
      </c>
      <c r="Q5987" s="3">
        <v>42</v>
      </c>
      <c r="R5987" s="3">
        <f t="shared" si="283"/>
        <v>1</v>
      </c>
      <c r="S5987" s="3">
        <v>25</v>
      </c>
      <c r="T5987" s="3">
        <f>IF(AND(H5987&lt;5,S5987&gt;=VLOOKUP(A5987,anni!$A$1:$O$32,6,0)),1,0)</f>
        <v>0</v>
      </c>
    </row>
    <row r="5988" spans="1:20" x14ac:dyDescent="0.3">
      <c r="A5988" s="3">
        <v>1997</v>
      </c>
      <c r="B5988" s="3">
        <v>297</v>
      </c>
      <c r="C5988" s="3" t="s">
        <v>50</v>
      </c>
      <c r="D5988" s="3" t="s">
        <v>51</v>
      </c>
      <c r="E5988" s="3" t="s">
        <v>51</v>
      </c>
      <c r="F5988" s="3">
        <v>3185</v>
      </c>
      <c r="G5988" s="3">
        <f t="shared" si="284"/>
        <v>1997</v>
      </c>
      <c r="H5988" s="4">
        <v>5</v>
      </c>
      <c r="I5988" s="3" t="s">
        <v>36</v>
      </c>
      <c r="J5988" s="3">
        <v>4</v>
      </c>
      <c r="K5988" s="3">
        <v>0</v>
      </c>
      <c r="L5988" s="3">
        <v>0</v>
      </c>
      <c r="M5988" s="3">
        <v>1</v>
      </c>
      <c r="N5988" s="3">
        <v>7</v>
      </c>
      <c r="O5988" s="3">
        <v>0</v>
      </c>
      <c r="P5988" s="3">
        <f t="shared" si="281"/>
        <v>12</v>
      </c>
      <c r="Q5988" s="3">
        <v>170</v>
      </c>
      <c r="R5988" s="3">
        <f t="shared" si="283"/>
        <v>1</v>
      </c>
      <c r="S5988" s="3">
        <v>12</v>
      </c>
      <c r="T5988" s="3">
        <f>IF(AND(H5988&lt;5,S5988&gt;=VLOOKUP(A5988,anni!$A$1:$O$32,6,0)),1,0)</f>
        <v>0</v>
      </c>
    </row>
    <row r="5989" spans="1:20" x14ac:dyDescent="0.3">
      <c r="A5989" s="3">
        <v>1997</v>
      </c>
      <c r="B5989" s="3">
        <v>298</v>
      </c>
      <c r="C5989" s="3" t="s">
        <v>56</v>
      </c>
      <c r="D5989" s="3" t="s">
        <v>66</v>
      </c>
      <c r="E5989" s="3" t="s">
        <v>66</v>
      </c>
      <c r="F5989" s="3">
        <v>3186</v>
      </c>
      <c r="G5989" s="3">
        <f t="shared" si="284"/>
        <v>1997</v>
      </c>
      <c r="H5989" s="4">
        <v>5</v>
      </c>
      <c r="I5989" s="3" t="s">
        <v>36</v>
      </c>
      <c r="J5989" s="3">
        <v>6</v>
      </c>
      <c r="K5989" s="3">
        <v>7</v>
      </c>
      <c r="L5989" s="3">
        <v>6</v>
      </c>
      <c r="M5989" s="3">
        <v>3</v>
      </c>
      <c r="N5989" s="3">
        <v>0</v>
      </c>
      <c r="O5989" s="3">
        <v>1</v>
      </c>
      <c r="P5989" s="3">
        <f t="shared" si="281"/>
        <v>23</v>
      </c>
      <c r="Q5989" s="3">
        <v>58</v>
      </c>
      <c r="R5989" s="3">
        <f t="shared" si="283"/>
        <v>1</v>
      </c>
      <c r="S5989" s="3">
        <v>23</v>
      </c>
      <c r="T5989" s="3">
        <f>IF(AND(H5989&lt;5,S5989&gt;=VLOOKUP(A5989,anni!$A$1:$O$32,6,0)),1,0)</f>
        <v>0</v>
      </c>
    </row>
    <row r="5990" spans="1:20" x14ac:dyDescent="0.3">
      <c r="A5990" s="3">
        <v>1997</v>
      </c>
      <c r="B5990" s="3">
        <v>299</v>
      </c>
      <c r="C5990" s="3" t="s">
        <v>45</v>
      </c>
      <c r="D5990" s="3" t="s">
        <v>74</v>
      </c>
      <c r="E5990" s="3" t="s">
        <v>74</v>
      </c>
      <c r="F5990" s="3">
        <v>3252</v>
      </c>
      <c r="G5990" s="3">
        <f t="shared" si="284"/>
        <v>1997</v>
      </c>
      <c r="H5990" s="4">
        <v>4</v>
      </c>
      <c r="I5990" s="3" t="s">
        <v>36</v>
      </c>
      <c r="J5990" s="3">
        <v>1</v>
      </c>
      <c r="K5990" s="3">
        <v>0</v>
      </c>
      <c r="L5990" s="3">
        <v>0</v>
      </c>
      <c r="M5990" s="3">
        <v>4</v>
      </c>
      <c r="N5990" s="3">
        <v>0</v>
      </c>
      <c r="O5990" s="3">
        <v>1</v>
      </c>
      <c r="P5990" s="3">
        <f t="shared" si="281"/>
        <v>7.1999999999999993</v>
      </c>
      <c r="Q5990" s="3">
        <v>242</v>
      </c>
      <c r="R5990" s="3">
        <f t="shared" si="283"/>
        <v>1</v>
      </c>
      <c r="S5990" s="3">
        <v>6</v>
      </c>
      <c r="T5990" s="3">
        <f>IF(AND(H5990&lt;5,S5990&gt;=VLOOKUP(A5990,anni!$A$1:$O$32,6,0)),1,0)</f>
        <v>0</v>
      </c>
    </row>
    <row r="5991" spans="1:20" x14ac:dyDescent="0.3">
      <c r="A5991" s="3">
        <v>1997</v>
      </c>
      <c r="B5991" s="3">
        <v>300</v>
      </c>
      <c r="C5991" s="3" t="s">
        <v>45</v>
      </c>
      <c r="D5991" s="3" t="s">
        <v>144</v>
      </c>
      <c r="E5991" s="3" t="s">
        <v>144</v>
      </c>
      <c r="F5991" s="3">
        <v>3294</v>
      </c>
      <c r="G5991" s="3">
        <f t="shared" si="284"/>
        <v>1997</v>
      </c>
      <c r="H5991" s="4">
        <v>3</v>
      </c>
      <c r="I5991" s="3" t="s">
        <v>36</v>
      </c>
      <c r="J5991" s="3">
        <v>7</v>
      </c>
      <c r="K5991" s="3">
        <v>0</v>
      </c>
      <c r="L5991" s="3">
        <v>0</v>
      </c>
      <c r="M5991" s="3">
        <v>0</v>
      </c>
      <c r="N5991" s="3">
        <v>0</v>
      </c>
      <c r="O5991" s="3">
        <v>0</v>
      </c>
      <c r="P5991" s="3">
        <f t="shared" si="281"/>
        <v>9.7999999999999989</v>
      </c>
      <c r="Q5991" s="3">
        <v>232</v>
      </c>
      <c r="R5991" s="3">
        <f t="shared" si="283"/>
        <v>2</v>
      </c>
      <c r="S5991" s="3">
        <v>7</v>
      </c>
      <c r="T5991" s="3">
        <f>IF(AND(H5991&lt;5,S5991&gt;=VLOOKUP(A5991,anni!$A$1:$O$32,6,0)),1,0)</f>
        <v>0</v>
      </c>
    </row>
  </sheetData>
  <sortState ref="A4:AK305">
    <sortCondition ref="B4"/>
  </sortState>
  <phoneticPr fontId="1" type="noConversion"/>
  <pageMargins left="0.75" right="0.75" top="1" bottom="1" header="0.5" footer="0.5"/>
  <pageSetup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1979"/>
  <sheetViews>
    <sheetView tabSelected="1" zoomScale="80" workbookViewId="0">
      <pane xSplit="5" ySplit="2" topLeftCell="F3" activePane="bottomRight" state="frozen"/>
      <selection pane="topRight" activeCell="D1" sqref="D1"/>
      <selection pane="bottomLeft" activeCell="A3" sqref="A3"/>
      <selection pane="bottomRight" activeCell="F3" sqref="F3"/>
    </sheetView>
  </sheetViews>
  <sheetFormatPr defaultColWidth="9.08984375" defaultRowHeight="13.5" x14ac:dyDescent="0.3"/>
  <cols>
    <col min="1" max="1" width="9.08984375" style="1"/>
    <col min="2" max="4" width="11.453125" style="1" customWidth="1"/>
    <col min="5" max="5" width="20.08984375" style="1" bestFit="1" customWidth="1"/>
    <col min="6" max="7" width="9.08984375" style="1"/>
    <col min="8" max="8" width="10.08984375" style="1" bestFit="1" customWidth="1"/>
    <col min="9" max="9" width="11.08984375" style="1" customWidth="1"/>
    <col min="10" max="10" width="9.54296875" style="1" bestFit="1" customWidth="1"/>
    <col min="11" max="11" width="9.6328125" style="1" bestFit="1" customWidth="1"/>
    <col min="12" max="12" width="9.54296875" style="1" bestFit="1" customWidth="1"/>
    <col min="13" max="13" width="9.36328125" style="1" bestFit="1" customWidth="1"/>
    <col min="14" max="15" width="9.08984375" style="1"/>
    <col min="16" max="16" width="11" style="1" customWidth="1"/>
    <col min="17" max="17" width="9.08984375" style="1"/>
    <col min="18" max="18" width="12.453125" style="1" bestFit="1" customWidth="1"/>
    <col min="19" max="16384" width="9.08984375" style="1"/>
  </cols>
  <sheetData>
    <row r="1" spans="1:28" s="8" customFormat="1" ht="15.75" customHeight="1" x14ac:dyDescent="0.3">
      <c r="A1" s="7" t="s">
        <v>157</v>
      </c>
      <c r="B1" s="7" t="s">
        <v>171</v>
      </c>
      <c r="C1" s="7" t="s">
        <v>172</v>
      </c>
      <c r="D1" s="7" t="s">
        <v>173</v>
      </c>
      <c r="E1" s="7" t="s">
        <v>158</v>
      </c>
      <c r="F1" s="7" t="s">
        <v>7</v>
      </c>
      <c r="G1" s="7" t="s">
        <v>154</v>
      </c>
      <c r="H1" s="7" t="s">
        <v>153</v>
      </c>
      <c r="I1" s="7" t="s">
        <v>159</v>
      </c>
      <c r="M1" s="8" t="s">
        <v>155</v>
      </c>
      <c r="N1" s="8" t="s">
        <v>1</v>
      </c>
      <c r="O1" s="8" t="s">
        <v>2</v>
      </c>
      <c r="P1" s="8" t="s">
        <v>5</v>
      </c>
      <c r="Q1" s="8" t="s">
        <v>3</v>
      </c>
      <c r="R1" s="8" t="s">
        <v>6</v>
      </c>
      <c r="S1" s="8" t="s">
        <v>0</v>
      </c>
      <c r="T1" s="8" t="s">
        <v>167</v>
      </c>
      <c r="U1" s="8" t="s">
        <v>168</v>
      </c>
      <c r="V1" s="8" t="s">
        <v>174</v>
      </c>
      <c r="X1" s="8" t="s">
        <v>4</v>
      </c>
      <c r="AB1" s="8" t="s">
        <v>6</v>
      </c>
    </row>
    <row r="2" spans="1:28" ht="15.75" customHeight="1" x14ac:dyDescent="0.3">
      <c r="A2" s="2"/>
      <c r="B2" s="3">
        <v>1995</v>
      </c>
      <c r="C2" s="3">
        <v>1994</v>
      </c>
      <c r="D2" s="3">
        <v>1993</v>
      </c>
      <c r="E2" s="2"/>
      <c r="F2" s="2"/>
      <c r="G2" s="2"/>
      <c r="H2" s="2"/>
      <c r="I2" s="2"/>
      <c r="J2" s="1">
        <v>3</v>
      </c>
      <c r="K2" s="1">
        <v>2</v>
      </c>
      <c r="L2" s="1">
        <v>1</v>
      </c>
      <c r="W2" s="1" t="s">
        <v>17</v>
      </c>
      <c r="X2" s="1" t="s">
        <v>161</v>
      </c>
      <c r="Y2" s="1" t="s">
        <v>162</v>
      </c>
    </row>
    <row r="3" spans="1:28" ht="15.75" customHeight="1" x14ac:dyDescent="0.3">
      <c r="A3" s="2"/>
      <c r="B3" s="3"/>
      <c r="C3" s="3"/>
      <c r="D3" s="3"/>
      <c r="E3" s="2"/>
      <c r="F3" s="2"/>
      <c r="G3" s="2"/>
      <c r="H3" s="2"/>
      <c r="I3" s="2"/>
    </row>
    <row r="4" spans="1:28" ht="14.5" x14ac:dyDescent="0.35">
      <c r="A4" s="3">
        <v>2016</v>
      </c>
      <c r="B4" s="3" t="str">
        <f>VLOOKUP($E4,accorpamenti!$A$2:$X$104,$A4-B$2,0)</f>
        <v>Roma</v>
      </c>
      <c r="C4" s="3" t="str">
        <f>VLOOKUP($E4,accorpamenti!$A$2:$X$104,$A4-C$2,0)</f>
        <v>Roma</v>
      </c>
      <c r="D4" s="3" t="str">
        <f>VLOOKUP($E4,accorpamenti!$A$2:$X$104,$A4-D$2,0)</f>
        <v>Roma</v>
      </c>
      <c r="E4" s="3" t="s">
        <v>40</v>
      </c>
      <c r="F4" s="1">
        <f t="array" ref="F4">SUM(IF(anno=A4,IF(distretto=E4,1)))</f>
        <v>21</v>
      </c>
      <c r="G4" s="1">
        <f t="array" ref="G4">SUM(IF(anno=A4,IF(distretto=E4,IF(punti=-1,1))))</f>
        <v>0</v>
      </c>
      <c r="H4" s="1">
        <f t="array" ref="H4">SUM(IF(anno=A4,IF(distretto=E4,punti)))+G4</f>
        <v>264.60000000000002</v>
      </c>
      <c r="I4" s="14">
        <f t="shared" ref="I4:I35" si="0">X4/1465*300</f>
        <v>25.802047781569964</v>
      </c>
      <c r="J4" s="12">
        <f>H4/VLOOKUP(A4,anni!$A$1:$O$32,4,0)</f>
        <v>6.33499329630339E-2</v>
      </c>
      <c r="K4" s="12">
        <f t="shared" ref="K4:K35" si="1">SUMIFS($J$2:$J$1979,anno_2,A4-1,$C$2:$C$1979,B4)</f>
        <v>6.7895234362737117E-2</v>
      </c>
      <c r="L4" s="12">
        <f t="shared" ref="L4:L35" si="2">SUMIFS($J$2:$J$1979,anno_2,A4-2,$D$2:$D$1979,B4)</f>
        <v>8.7589700295483353E-2</v>
      </c>
      <c r="M4" s="12">
        <f t="array" ref="M4">SUM(IF(NOT(ISERR(J4:L4)),J4:L4*$J$2:$L$2))/SUM(IF(NOT(ISERR(J4:L4)),$J$2:$L$2))</f>
        <v>6.8904994651676557E-2</v>
      </c>
      <c r="N4" s="1">
        <f>((300-VLOOKUP(A4,anni!$A$1:$O$32,8,0))*(M4-I4/300)+I4)/300*(300-VLOOKUP(A4,anni!$A$1:$O$32,7,0))</f>
        <v>20.809036961185882</v>
      </c>
      <c r="O4" s="1">
        <f t="shared" ref="O4:O35" si="3">MAX(1,N4)</f>
        <v>20.809036961185882</v>
      </c>
      <c r="P4" s="9">
        <f>INT(MAX(1,O4)+1-VLOOKUP(A4,anni!$A$1:$O$32,5,0))</f>
        <v>21</v>
      </c>
      <c r="Q4" s="9">
        <f t="array" ref="Q4">SUM(IF(anno=A4,IF(distretto=E4,concorrenti!$T$3:$T$5991)))</f>
        <v>2</v>
      </c>
      <c r="R4" s="9">
        <f t="shared" ref="R4:R35" si="4">P4+Q4</f>
        <v>23</v>
      </c>
      <c r="S4" s="1">
        <f t="shared" ref="S4:S35" si="5">R4-F4</f>
        <v>2</v>
      </c>
      <c r="T4" s="1">
        <f>1+INT($N4/VLOOKUP($A4,anni!$A$1:$J$35,10,0))+$Q4</f>
        <v>20</v>
      </c>
      <c r="U4" s="1">
        <f t="shared" ref="U4:U35" si="6">T4-$F4</f>
        <v>-1</v>
      </c>
      <c r="X4" s="15">
        <v>126</v>
      </c>
      <c r="Y4" s="15">
        <v>126</v>
      </c>
      <c r="Z4" s="1">
        <f t="shared" ref="Z4:Z35" si="7">-(Y4-X4)/SQRT(AVERAGE(X4:Y4))</f>
        <v>0</v>
      </c>
    </row>
    <row r="5" spans="1:28" ht="14.5" x14ac:dyDescent="0.35">
      <c r="A5" s="3">
        <v>2016</v>
      </c>
      <c r="B5" s="3" t="str">
        <f>VLOOKUP($E5,accorpamenti!$A$2:$X$104,$A5-B$2,0)</f>
        <v>Brescia</v>
      </c>
      <c r="C5" s="3" t="str">
        <f>VLOOKUP($E5,accorpamenti!$A$2:$X$104,$A5-C$2,0)</f>
        <v>Brescia</v>
      </c>
      <c r="D5" s="3" t="str">
        <f>VLOOKUP($E5,accorpamenti!$A$2:$X$104,$A5-D$2,0)</f>
        <v>Brescia</v>
      </c>
      <c r="E5" s="3" t="s">
        <v>42</v>
      </c>
      <c r="F5" s="1">
        <f t="array" ref="F5">SUM(IF(anno=A5,IF(distretto=E5,1)))</f>
        <v>11</v>
      </c>
      <c r="G5" s="1">
        <f t="array" ref="G5">SUM(IF(anno=A5,IF(distretto=E5,IF(punti=-1,1))))</f>
        <v>0</v>
      </c>
      <c r="H5" s="1">
        <f t="array" ref="H5">SUM(IF(anno=A5,IF(distretto=E5,punti)))+G5</f>
        <v>245</v>
      </c>
      <c r="I5" s="14">
        <f t="shared" si="0"/>
        <v>3.4812286689419798</v>
      </c>
      <c r="J5" s="12">
        <f>H5/VLOOKUP(A5,anni!$A$1:$O$32,4,0)</f>
        <v>5.8657345336142502E-2</v>
      </c>
      <c r="K5" s="12">
        <f t="shared" si="1"/>
        <v>5.1566000781825654E-2</v>
      </c>
      <c r="L5" s="12">
        <f t="shared" si="2"/>
        <v>3.0445335584634879E-2</v>
      </c>
      <c r="M5" s="12">
        <f t="array" ref="M5">SUM(IF(NOT(ISERR(J5:L5)),J5:L5*$J$2:$L$2))/SUM(IF(NOT(ISERR(J5:L5)),$J$2:$L$2))</f>
        <v>5.1591562192785607E-2</v>
      </c>
      <c r="N5" s="1">
        <f>((300-VLOOKUP(A5,anni!$A$1:$O$32,8,0))*(M5-I5/300)+I5)/300*(300-VLOOKUP(A5,anni!$A$1:$O$32,7,0))</f>
        <v>13.028825482141617</v>
      </c>
      <c r="O5" s="1">
        <f t="shared" si="3"/>
        <v>13.028825482141617</v>
      </c>
      <c r="P5" s="9">
        <f>INT(MAX(1,O5)+1-VLOOKUP(A5,anni!$A$1:$O$32,5,0))</f>
        <v>13</v>
      </c>
      <c r="Q5" s="9">
        <f t="array" ref="Q5">SUM(IF(anno=A5,IF(distretto=E5,concorrenti!$T$3:$T$5991)))</f>
        <v>0</v>
      </c>
      <c r="R5" s="9">
        <f t="shared" si="4"/>
        <v>13</v>
      </c>
      <c r="S5" s="1">
        <f t="shared" si="5"/>
        <v>2</v>
      </c>
      <c r="T5" s="1">
        <f>1+INT($N5/VLOOKUP($A5,anni!$A$1:$J$35,10,0))+$Q5</f>
        <v>11</v>
      </c>
      <c r="U5" s="1">
        <f t="shared" si="6"/>
        <v>0</v>
      </c>
      <c r="X5" s="15">
        <v>17</v>
      </c>
      <c r="Y5" s="15">
        <v>15</v>
      </c>
      <c r="Z5" s="1">
        <f t="shared" si="7"/>
        <v>0.5</v>
      </c>
    </row>
    <row r="6" spans="1:28" ht="14.5" x14ac:dyDescent="0.35">
      <c r="A6" s="3">
        <v>2016</v>
      </c>
      <c r="B6" s="3" t="str">
        <f>VLOOKUP($E6,accorpamenti!$A$2:$X$104,$A6-B$2,0)</f>
        <v>Milano</v>
      </c>
      <c r="C6" s="3" t="str">
        <f>VLOOKUP($E6,accorpamenti!$A$2:$X$104,$A6-C$2,0)</f>
        <v>Milano</v>
      </c>
      <c r="D6" s="3" t="str">
        <f>VLOOKUP($E6,accorpamenti!$A$2:$X$104,$A6-D$2,0)</f>
        <v>Milano</v>
      </c>
      <c r="E6" s="3" t="s">
        <v>41</v>
      </c>
      <c r="F6" s="1">
        <f t="array" ref="F6">SUM(IF(anno=A6,IF(distretto=E6,1)))</f>
        <v>11</v>
      </c>
      <c r="G6" s="1">
        <f t="array" ref="G6">SUM(IF(anno=A6,IF(distretto=E6,IF(punti=-1,1))))</f>
        <v>0</v>
      </c>
      <c r="H6" s="1">
        <f t="array" ref="H6">SUM(IF(anno=A6,IF(distretto=E6,punti)))+G6</f>
        <v>163.19999999999999</v>
      </c>
      <c r="I6" s="14">
        <f t="shared" si="0"/>
        <v>10.648464163822526</v>
      </c>
      <c r="J6" s="12">
        <f>H6/VLOOKUP(A6,anni!$A$1:$O$32,4,0)</f>
        <v>3.9072974525952875E-2</v>
      </c>
      <c r="K6" s="12">
        <f t="shared" si="1"/>
        <v>4.009443394123112E-2</v>
      </c>
      <c r="L6" s="12">
        <f t="shared" si="2"/>
        <v>4.1473195441114413E-2</v>
      </c>
      <c r="M6" s="12">
        <f t="array" ref="M6">SUM(IF(NOT(ISERR(J6:L6)),J6:L6*$J$2:$L$2))/SUM(IF(NOT(ISERR(J6:L6)),$J$2:$L$2))</f>
        <v>3.981349781690588E-2</v>
      </c>
      <c r="N6" s="1">
        <f>((300-VLOOKUP(A6,anni!$A$1:$O$32,8,0))*(M6-I6/300)+I6)/300*(300-VLOOKUP(A6,anni!$A$1:$O$32,7,0))</f>
        <v>11.33718119881255</v>
      </c>
      <c r="O6" s="1">
        <f t="shared" si="3"/>
        <v>11.33718119881255</v>
      </c>
      <c r="P6" s="9">
        <f>INT(MAX(1,O6)+1-VLOOKUP(A6,anni!$A$1:$O$32,5,0))</f>
        <v>11</v>
      </c>
      <c r="Q6" s="9">
        <f t="array" ref="Q6">SUM(IF(anno=A6,IF(distretto=E6,concorrenti!$T$3:$T$5991)))</f>
        <v>2</v>
      </c>
      <c r="R6" s="9">
        <f t="shared" si="4"/>
        <v>13</v>
      </c>
      <c r="S6" s="1">
        <f t="shared" si="5"/>
        <v>2</v>
      </c>
      <c r="T6" s="1">
        <f>1+INT($N6/VLOOKUP($A6,anni!$A$1:$J$35,10,0))+$Q6</f>
        <v>12</v>
      </c>
      <c r="U6" s="1">
        <f t="shared" si="6"/>
        <v>1</v>
      </c>
      <c r="X6" s="15">
        <v>52</v>
      </c>
      <c r="Y6" s="15">
        <v>48</v>
      </c>
      <c r="Z6" s="1">
        <f t="shared" si="7"/>
        <v>0.56568542494923801</v>
      </c>
    </row>
    <row r="7" spans="1:28" ht="14.5" x14ac:dyDescent="0.35">
      <c r="A7" s="3">
        <v>2016</v>
      </c>
      <c r="B7" s="3" t="str">
        <f>VLOOKUP($E7,accorpamenti!$A$2:$X$104,$A7-B$2,0)</f>
        <v>Torino</v>
      </c>
      <c r="C7" s="3" t="str">
        <f>VLOOKUP($E7,accorpamenti!$A$2:$X$104,$A7-C$2,0)</f>
        <v>Torino</v>
      </c>
      <c r="D7" s="3" t="str">
        <f>VLOOKUP($E7,accorpamenti!$A$2:$X$104,$A7-D$2,0)</f>
        <v>Torino</v>
      </c>
      <c r="E7" s="3" t="s">
        <v>49</v>
      </c>
      <c r="F7" s="1">
        <f t="array" ref="F7">SUM(IF(anno=A7,IF(distretto=E7,1)))</f>
        <v>10</v>
      </c>
      <c r="G7" s="1">
        <f t="array" ref="G7">SUM(IF(anno=A7,IF(distretto=E7,IF(punti=-1,1))))</f>
        <v>0</v>
      </c>
      <c r="H7" s="1">
        <f t="array" ref="H7">SUM(IF(anno=A7,IF(distretto=E7,punti)))+G7</f>
        <v>170.2</v>
      </c>
      <c r="I7" s="14">
        <f t="shared" si="0"/>
        <v>13.10580204778157</v>
      </c>
      <c r="J7" s="12">
        <f>H7/VLOOKUP(A7,anni!$A$1:$O$32,4,0)</f>
        <v>4.0748898678414094E-2</v>
      </c>
      <c r="K7" s="12">
        <f t="shared" si="1"/>
        <v>3.5124667199214588E-2</v>
      </c>
      <c r="L7" s="12">
        <f t="shared" si="2"/>
        <v>3.5774588433938381E-2</v>
      </c>
      <c r="M7" s="12">
        <f t="array" ref="M7">SUM(IF(NOT(ISERR(J7:L7)),J7:L7*$J$2:$L$2))/SUM(IF(NOT(ISERR(J7:L7)),$J$2:$L$2))</f>
        <v>3.804510314460164E-2</v>
      </c>
      <c r="N7" s="1">
        <f>((300-VLOOKUP(A7,anni!$A$1:$O$32,8,0))*(M7-I7/300)+I7)/300*(300-VLOOKUP(A7,anni!$A$1:$O$32,7,0))</f>
        <v>11.30572358986576</v>
      </c>
      <c r="O7" s="1">
        <f t="shared" si="3"/>
        <v>11.30572358986576</v>
      </c>
      <c r="P7" s="9">
        <f>INT(MAX(1,O7)+1-VLOOKUP(A7,anni!$A$1:$O$32,5,0))</f>
        <v>11</v>
      </c>
      <c r="Q7" s="9">
        <f t="array" ref="Q7">SUM(IF(anno=A7,IF(distretto=E7,concorrenti!$T$3:$T$5991)))</f>
        <v>0</v>
      </c>
      <c r="R7" s="9">
        <f t="shared" si="4"/>
        <v>11</v>
      </c>
      <c r="S7" s="1">
        <f t="shared" si="5"/>
        <v>1</v>
      </c>
      <c r="T7" s="1">
        <f>1+INT($N7/VLOOKUP($A7,anni!$A$1:$J$35,10,0))+$Q7</f>
        <v>10</v>
      </c>
      <c r="U7" s="1">
        <f t="shared" si="6"/>
        <v>0</v>
      </c>
      <c r="X7" s="15">
        <v>64</v>
      </c>
      <c r="Y7" s="15">
        <v>64</v>
      </c>
      <c r="Z7" s="1">
        <f t="shared" si="7"/>
        <v>0</v>
      </c>
    </row>
    <row r="8" spans="1:28" ht="14.5" x14ac:dyDescent="0.35">
      <c r="A8" s="3">
        <v>2016</v>
      </c>
      <c r="B8" s="3" t="str">
        <f>VLOOKUP($E8,accorpamenti!$A$2:$X$104,$A8-B$2,0)</f>
        <v>Udine</v>
      </c>
      <c r="C8" s="3" t="str">
        <f>VLOOKUP($E8,accorpamenti!$A$2:$X$104,$A8-C$2,0)</f>
        <v>Udine</v>
      </c>
      <c r="D8" s="3" t="str">
        <f>VLOOKUP($E8,accorpamenti!$A$2:$X$104,$A8-D$2,0)</f>
        <v>Udine</v>
      </c>
      <c r="E8" s="3" t="s">
        <v>58</v>
      </c>
      <c r="F8" s="1">
        <f t="array" ref="F8">SUM(IF(anno=A8,IF(distretto=E8,1)))</f>
        <v>7</v>
      </c>
      <c r="G8" s="1">
        <f t="array" ref="G8">SUM(IF(anno=A8,IF(distretto=E8,IF(punti=-1,1))))</f>
        <v>0</v>
      </c>
      <c r="H8" s="1">
        <f t="array" ref="H8">SUM(IF(anno=A8,IF(distretto=E8,punti)))+G8</f>
        <v>159</v>
      </c>
      <c r="I8" s="14">
        <f t="shared" si="0"/>
        <v>3.4812286689419798</v>
      </c>
      <c r="J8" s="12">
        <f>H8/VLOOKUP(A8,anni!$A$1:$O$32,4,0)</f>
        <v>3.8067420034476156E-2</v>
      </c>
      <c r="K8" s="12">
        <f t="shared" si="1"/>
        <v>3.1014333803561812E-2</v>
      </c>
      <c r="L8" s="12">
        <f t="shared" si="2"/>
        <v>2.8756859434360498E-2</v>
      </c>
      <c r="M8" s="12">
        <f t="array" ref="M8">SUM(IF(NOT(ISERR(J8:L8)),J8:L8*$J$2:$L$2))/SUM(IF(NOT(ISERR(J8:L8)),$J$2:$L$2))</f>
        <v>3.4164631190818764E-2</v>
      </c>
      <c r="N8" s="1">
        <f>((300-VLOOKUP(A8,anni!$A$1:$O$32,8,0))*(M8-I8/300)+I8)/300*(300-VLOOKUP(A8,anni!$A$1:$O$32,7,0))</f>
        <v>8.8173171566662987</v>
      </c>
      <c r="O8" s="1">
        <f t="shared" si="3"/>
        <v>8.8173171566662987</v>
      </c>
      <c r="P8" s="9">
        <f>INT(MAX(1,O8)+1-VLOOKUP(A8,anni!$A$1:$O$32,5,0))</f>
        <v>9</v>
      </c>
      <c r="Q8" s="9">
        <f t="array" ref="Q8">SUM(IF(anno=A8,IF(distretto=E8,concorrenti!$T$3:$T$5991)))</f>
        <v>0</v>
      </c>
      <c r="R8" s="9">
        <f t="shared" si="4"/>
        <v>9</v>
      </c>
      <c r="S8" s="1">
        <f t="shared" si="5"/>
        <v>2</v>
      </c>
      <c r="T8" s="1">
        <f>1+INT($N8/VLOOKUP($A8,anni!$A$1:$J$35,10,0))+$Q8</f>
        <v>8</v>
      </c>
      <c r="U8" s="1">
        <f t="shared" si="6"/>
        <v>1</v>
      </c>
      <c r="X8" s="15">
        <v>17</v>
      </c>
      <c r="Y8" s="15">
        <v>20</v>
      </c>
      <c r="Z8" s="1">
        <f t="shared" si="7"/>
        <v>-0.69748583246291573</v>
      </c>
    </row>
    <row r="9" spans="1:28" ht="14.5" x14ac:dyDescent="0.35">
      <c r="A9" s="3">
        <v>2016</v>
      </c>
      <c r="B9" s="3" t="str">
        <f>VLOOKUP($E9,accorpamenti!$A$2:$X$104,$A9-B$2,0)</f>
        <v>Vicenza</v>
      </c>
      <c r="C9" s="3" t="str">
        <f>VLOOKUP($E9,accorpamenti!$A$2:$X$104,$A9-C$2,0)</f>
        <v>Vicenza</v>
      </c>
      <c r="D9" s="3" t="str">
        <f>VLOOKUP($E9,accorpamenti!$A$2:$X$104,$A9-D$2,0)</f>
        <v>Vicenza</v>
      </c>
      <c r="E9" s="3" t="s">
        <v>93</v>
      </c>
      <c r="F9" s="1">
        <f t="array" ref="F9">SUM(IF(anno=A9,IF(distretto=E9,1)))</f>
        <v>7</v>
      </c>
      <c r="G9" s="1">
        <f t="array" ref="G9">SUM(IF(anno=A9,IF(distretto=E9,IF(punti=-1,1))))</f>
        <v>0</v>
      </c>
      <c r="H9" s="1">
        <f t="array" ref="H9">SUM(IF(anno=A9,IF(distretto=E9,punti)))+G9</f>
        <v>123</v>
      </c>
      <c r="I9" s="14">
        <f t="shared" si="0"/>
        <v>5.1194539249146755</v>
      </c>
      <c r="J9" s="12">
        <f>H9/VLOOKUP(A9,anni!$A$1:$O$32,4,0)</f>
        <v>2.9448381536104195E-2</v>
      </c>
      <c r="K9" s="12">
        <f t="shared" si="1"/>
        <v>3.1500100477593496E-2</v>
      </c>
      <c r="L9" s="12">
        <f t="shared" si="2"/>
        <v>2.8123680878007606E-2</v>
      </c>
      <c r="M9" s="12">
        <f t="array" ref="M9">SUM(IF(NOT(ISERR(J9:L9)),J9:L9*$J$2:$L$2))/SUM(IF(NOT(ISERR(J9:L9)),$J$2:$L$2))</f>
        <v>2.9911504406917862E-2</v>
      </c>
      <c r="N9" s="1">
        <f>((300-VLOOKUP(A9,anni!$A$1:$O$32,8,0))*(M9-I9/300)+I9)/300*(300-VLOOKUP(A9,anni!$A$1:$O$32,7,0))</f>
        <v>8.0534144751302925</v>
      </c>
      <c r="O9" s="1">
        <f t="shared" si="3"/>
        <v>8.0534144751302925</v>
      </c>
      <c r="P9" s="9">
        <f>INT(MAX(1,O9)+1-VLOOKUP(A9,anni!$A$1:$O$32,5,0))</f>
        <v>8</v>
      </c>
      <c r="Q9" s="9">
        <f t="array" ref="Q9">SUM(IF(anno=A9,IF(distretto=E9,concorrenti!$T$3:$T$5991)))</f>
        <v>1</v>
      </c>
      <c r="R9" s="9">
        <f t="shared" si="4"/>
        <v>9</v>
      </c>
      <c r="S9" s="1">
        <f t="shared" si="5"/>
        <v>2</v>
      </c>
      <c r="T9" s="1">
        <f>1+INT($N9/VLOOKUP($A9,anni!$A$1:$J$35,10,0))+$Q9</f>
        <v>8</v>
      </c>
      <c r="U9" s="1">
        <f t="shared" si="6"/>
        <v>1</v>
      </c>
      <c r="X9" s="15">
        <v>25</v>
      </c>
      <c r="Y9" s="15">
        <v>22</v>
      </c>
      <c r="Z9" s="1">
        <f t="shared" si="7"/>
        <v>0.61885274775527599</v>
      </c>
    </row>
    <row r="10" spans="1:28" ht="14.5" x14ac:dyDescent="0.35">
      <c r="A10" s="3">
        <v>2016</v>
      </c>
      <c r="B10" s="3" t="str">
        <f>VLOOKUP($E10,accorpamenti!$A$2:$X$104,$A10-B$2,0)</f>
        <v>Napoli</v>
      </c>
      <c r="C10" s="3" t="str">
        <f>VLOOKUP($E10,accorpamenti!$A$2:$X$104,$A10-C$2,0)</f>
        <v>Napoli</v>
      </c>
      <c r="D10" s="3" t="str">
        <f>VLOOKUP($E10,accorpamenti!$A$2:$X$104,$A10-D$2,0)</f>
        <v>Napoli</v>
      </c>
      <c r="E10" s="3" t="s">
        <v>95</v>
      </c>
      <c r="F10" s="1">
        <f t="array" ref="F10">SUM(IF(anno=A10,IF(distretto=E10,1)))</f>
        <v>11</v>
      </c>
      <c r="G10" s="1">
        <f t="array" ref="G10">SUM(IF(anno=A10,IF(distretto=E10,IF(punti=-1,1))))</f>
        <v>0</v>
      </c>
      <c r="H10" s="1">
        <f t="array" ref="H10">SUM(IF(anno=A10,IF(distretto=E10,punti)))+G10</f>
        <v>124</v>
      </c>
      <c r="I10" s="14">
        <f t="shared" si="0"/>
        <v>16.382252559726961</v>
      </c>
      <c r="J10" s="12">
        <f>H10/VLOOKUP(A10,anni!$A$1:$O$32,4,0)</f>
        <v>2.9687799272170082E-2</v>
      </c>
      <c r="K10" s="12">
        <f t="shared" si="1"/>
        <v>2.4475167037750586E-2</v>
      </c>
      <c r="L10" s="12">
        <f t="shared" si="2"/>
        <v>3.1711692697340657E-2</v>
      </c>
      <c r="M10" s="12">
        <f t="array" ref="M10">SUM(IF(NOT(ISERR(J10:L10)),J10:L10*$J$2:$L$2))/SUM(IF(NOT(ISERR(J10:L10)),$J$2:$L$2))</f>
        <v>2.8287570764892012E-2</v>
      </c>
      <c r="N10" s="1">
        <f>((300-VLOOKUP(A10,anni!$A$1:$O$32,8,0))*(M10-I10/300)+I10)/300*(300-VLOOKUP(A10,anni!$A$1:$O$32,7,0))</f>
        <v>9.475525847249358</v>
      </c>
      <c r="O10" s="1">
        <f t="shared" si="3"/>
        <v>9.475525847249358</v>
      </c>
      <c r="P10" s="9">
        <f>INT(MAX(1,O10)+1-VLOOKUP(A10,anni!$A$1:$O$32,5,0))</f>
        <v>9</v>
      </c>
      <c r="Q10" s="9">
        <f t="array" ref="Q10">SUM(IF(anno=A10,IF(distretto=E10,concorrenti!$T$3:$T$5991)))</f>
        <v>1</v>
      </c>
      <c r="R10" s="9">
        <f t="shared" si="4"/>
        <v>10</v>
      </c>
      <c r="S10" s="1">
        <f t="shared" si="5"/>
        <v>-1</v>
      </c>
      <c r="T10" s="1">
        <f>1+INT($N10/VLOOKUP($A10,anni!$A$1:$J$35,10,0))+$Q10</f>
        <v>10</v>
      </c>
      <c r="U10" s="1">
        <f t="shared" si="6"/>
        <v>-1</v>
      </c>
      <c r="X10" s="15">
        <v>80</v>
      </c>
      <c r="Y10" s="15">
        <v>78</v>
      </c>
      <c r="Z10" s="1">
        <f t="shared" si="7"/>
        <v>0.22501758018520479</v>
      </c>
    </row>
    <row r="11" spans="1:28" ht="14.5" x14ac:dyDescent="0.35">
      <c r="A11" s="3">
        <v>2016</v>
      </c>
      <c r="B11" s="3" t="str">
        <f>VLOOKUP($E11,accorpamenti!$A$2:$X$104,$A11-B$2,0)</f>
        <v>Reggio Emilia</v>
      </c>
      <c r="C11" s="3" t="str">
        <f>VLOOKUP($E11,accorpamenti!$A$2:$X$104,$A11-C$2,0)</f>
        <v>Reggio Emilia</v>
      </c>
      <c r="D11" s="3" t="str">
        <f>VLOOKUP($E11,accorpamenti!$A$2:$X$104,$A11-D$2,0)</f>
        <v>Reggio Emilia</v>
      </c>
      <c r="E11" s="3" t="s">
        <v>78</v>
      </c>
      <c r="F11" s="1">
        <f t="array" ref="F11">SUM(IF(anno=A11,IF(distretto=E11,1)))</f>
        <v>7</v>
      </c>
      <c r="G11" s="1">
        <f t="array" ref="G11">SUM(IF(anno=A11,IF(distretto=E11,IF(punti=-1,1))))</f>
        <v>0</v>
      </c>
      <c r="H11" s="1">
        <f t="array" ref="H11">SUM(IF(anno=A11,IF(distretto=E11,punti)))+G11</f>
        <v>137.4</v>
      </c>
      <c r="I11" s="14">
        <f t="shared" si="0"/>
        <v>3.0716723549488054</v>
      </c>
      <c r="J11" s="12">
        <f>H11/VLOOKUP(A11,anni!$A$1:$O$32,4,0)</f>
        <v>3.2895996935452976E-2</v>
      </c>
      <c r="K11" s="12">
        <f t="shared" si="1"/>
        <v>1.5918200241346183E-2</v>
      </c>
      <c r="L11" s="12">
        <f t="shared" si="2"/>
        <v>3.1131279020683845E-2</v>
      </c>
      <c r="M11" s="12">
        <f t="array" ref="M11">SUM(IF(NOT(ISERR(J11:L11)),J11:L11*$J$2:$L$2))/SUM(IF(NOT(ISERR(J11:L11)),$J$2:$L$2))</f>
        <v>2.6942611718289194E-2</v>
      </c>
      <c r="N11" s="1">
        <f>((300-VLOOKUP(A11,anni!$A$1:$O$32,8,0))*(M11-I11/300)+I11)/300*(300-VLOOKUP(A11,anni!$A$1:$O$32,7,0))</f>
        <v>7.0060117113283074</v>
      </c>
      <c r="O11" s="1">
        <f t="shared" si="3"/>
        <v>7.0060117113283074</v>
      </c>
      <c r="P11" s="9">
        <f>INT(MAX(1,O11)+1-VLOOKUP(A11,anni!$A$1:$O$32,5,0))</f>
        <v>7</v>
      </c>
      <c r="Q11" s="9">
        <f t="array" ref="Q11">SUM(IF(anno=A11,IF(distretto=E11,concorrenti!$T$3:$T$5991)))</f>
        <v>0</v>
      </c>
      <c r="R11" s="9">
        <f t="shared" si="4"/>
        <v>7</v>
      </c>
      <c r="S11" s="1">
        <f t="shared" si="5"/>
        <v>0</v>
      </c>
      <c r="T11" s="1">
        <f>1+INT($N11/VLOOKUP($A11,anni!$A$1:$J$35,10,0))+$Q11</f>
        <v>6</v>
      </c>
      <c r="U11" s="1">
        <f t="shared" si="6"/>
        <v>-1</v>
      </c>
      <c r="X11" s="15">
        <v>15</v>
      </c>
      <c r="Y11" s="15">
        <v>14</v>
      </c>
      <c r="Z11" s="1">
        <f t="shared" si="7"/>
        <v>0.26261286571944509</v>
      </c>
    </row>
    <row r="12" spans="1:28" ht="14.5" x14ac:dyDescent="0.35">
      <c r="A12" s="3">
        <v>2016</v>
      </c>
      <c r="B12" s="3" t="str">
        <f>VLOOKUP($E12,accorpamenti!$A$2:$X$104,$A12-B$2,0)</f>
        <v>Bari</v>
      </c>
      <c r="C12" s="3" t="str">
        <f>VLOOKUP($E12,accorpamenti!$A$2:$X$104,$A12-C$2,0)</f>
        <v>Bari</v>
      </c>
      <c r="D12" s="3" t="str">
        <f>VLOOKUP($E12,accorpamenti!$A$2:$X$104,$A12-D$2,0)</f>
        <v>Bari</v>
      </c>
      <c r="E12" s="3" t="s">
        <v>55</v>
      </c>
      <c r="F12" s="1">
        <f t="array" ref="F12">SUM(IF(anno=A12,IF(distretto=E12,1)))</f>
        <v>8</v>
      </c>
      <c r="G12" s="1">
        <f t="array" ref="G12">SUM(IF(anno=A12,IF(distretto=E12,IF(punti=-1,1))))</f>
        <v>0</v>
      </c>
      <c r="H12" s="1">
        <f t="array" ref="H12">SUM(IF(anno=A12,IF(distretto=E12,punti)))+G12</f>
        <v>123.19999999999999</v>
      </c>
      <c r="I12" s="14">
        <f t="shared" si="0"/>
        <v>9.2150170648464158</v>
      </c>
      <c r="J12" s="12">
        <f>H12/VLOOKUP(A12,anni!$A$1:$O$32,4,0)</f>
        <v>2.9496265083317368E-2</v>
      </c>
      <c r="K12" s="12">
        <f t="shared" si="1"/>
        <v>1.9804333633599711E-2</v>
      </c>
      <c r="L12" s="12">
        <f t="shared" si="2"/>
        <v>2.4852258336851001E-2</v>
      </c>
      <c r="M12" s="12">
        <f t="array" ref="M12">SUM(IF(NOT(ISERR(J12:L12)),J12:L12*$J$2:$L$2))/SUM(IF(NOT(ISERR(J12:L12)),$J$2:$L$2))</f>
        <v>2.5491620142333752E-2</v>
      </c>
      <c r="N12" s="1">
        <f>((300-VLOOKUP(A12,anni!$A$1:$O$32,8,0))*(M12-I12/300)+I12)/300*(300-VLOOKUP(A12,anni!$A$1:$O$32,7,0))</f>
        <v>7.6451165059559125</v>
      </c>
      <c r="O12" s="1">
        <f t="shared" si="3"/>
        <v>7.6451165059559125</v>
      </c>
      <c r="P12" s="9">
        <f>INT(MAX(1,O12)+1-VLOOKUP(A12,anni!$A$1:$O$32,5,0))</f>
        <v>8</v>
      </c>
      <c r="Q12" s="9">
        <f t="array" ref="Q12">SUM(IF(anno=A12,IF(distretto=E12,concorrenti!$T$3:$T$5991)))</f>
        <v>0</v>
      </c>
      <c r="R12" s="9">
        <f t="shared" si="4"/>
        <v>8</v>
      </c>
      <c r="S12" s="1">
        <f t="shared" si="5"/>
        <v>0</v>
      </c>
      <c r="T12" s="1">
        <f>1+INT($N12/VLOOKUP($A12,anni!$A$1:$J$35,10,0))+$Q12</f>
        <v>7</v>
      </c>
      <c r="U12" s="1">
        <f t="shared" si="6"/>
        <v>-1</v>
      </c>
      <c r="X12" s="15">
        <v>45</v>
      </c>
      <c r="Y12" s="15">
        <v>43</v>
      </c>
      <c r="Z12" s="1">
        <f t="shared" si="7"/>
        <v>0.30151134457776363</v>
      </c>
    </row>
    <row r="13" spans="1:28" ht="14.5" x14ac:dyDescent="0.35">
      <c r="A13" s="3">
        <v>2016</v>
      </c>
      <c r="B13" s="3" t="str">
        <f>VLOOKUP($E13,accorpamenti!$A$2:$X$104,$A13-B$2,0)</f>
        <v>Treviso</v>
      </c>
      <c r="C13" s="3" t="str">
        <f>VLOOKUP($E13,accorpamenti!$A$2:$X$104,$A13-C$2,0)</f>
        <v>Treviso</v>
      </c>
      <c r="D13" s="3" t="str">
        <f>VLOOKUP($E13,accorpamenti!$A$2:$X$104,$A13-D$2,0)</f>
        <v>Treviso</v>
      </c>
      <c r="E13" s="3" t="s">
        <v>57</v>
      </c>
      <c r="F13" s="1">
        <f t="array" ref="F13">SUM(IF(anno=A13,IF(distretto=E13,1)))</f>
        <v>8</v>
      </c>
      <c r="G13" s="1">
        <f t="array" ref="G13">SUM(IF(anno=A13,IF(distretto=E13,IF(punti=-1,1))))</f>
        <v>0</v>
      </c>
      <c r="H13" s="1">
        <f t="array" ref="H13">SUM(IF(anno=A13,IF(distretto=E13,punti)))+G13</f>
        <v>81.8</v>
      </c>
      <c r="I13" s="14">
        <f t="shared" si="0"/>
        <v>4.3003412969283277</v>
      </c>
      <c r="J13" s="12">
        <f>H13/VLOOKUP(A13,anni!$A$1:$O$32,4,0)</f>
        <v>1.9584370810189617E-2</v>
      </c>
      <c r="K13" s="12">
        <f t="shared" si="1"/>
        <v>2.6791900406209417E-2</v>
      </c>
      <c r="L13" s="12">
        <f t="shared" si="2"/>
        <v>4.0101308569016475E-2</v>
      </c>
      <c r="M13" s="12">
        <f t="array" ref="M13">SUM(IF(NOT(ISERR(J13:L13)),J13:L13*$J$2:$L$2))/SUM(IF(NOT(ISERR(J13:L13)),$J$2:$L$2))</f>
        <v>2.5406370302000696E-2</v>
      </c>
      <c r="N13" s="1">
        <f>((300-VLOOKUP(A13,anni!$A$1:$O$32,8,0))*(M13-I13/300)+I13)/300*(300-VLOOKUP(A13,anni!$A$1:$O$32,7,0))</f>
        <v>6.8327055874886211</v>
      </c>
      <c r="O13" s="1">
        <f t="shared" si="3"/>
        <v>6.8327055874886211</v>
      </c>
      <c r="P13" s="9">
        <f>INT(MAX(1,O13)+1-VLOOKUP(A13,anni!$A$1:$O$32,5,0))</f>
        <v>7</v>
      </c>
      <c r="Q13" s="9">
        <f t="array" ref="Q13">SUM(IF(anno=A13,IF(distretto=E13,concorrenti!$T$3:$T$5991)))</f>
        <v>0</v>
      </c>
      <c r="R13" s="9">
        <f t="shared" si="4"/>
        <v>7</v>
      </c>
      <c r="S13" s="1">
        <f t="shared" si="5"/>
        <v>-1</v>
      </c>
      <c r="T13" s="1">
        <f>1+INT($N13/VLOOKUP($A13,anni!$A$1:$J$35,10,0))+$Q13</f>
        <v>6</v>
      </c>
      <c r="U13" s="1">
        <f t="shared" si="6"/>
        <v>-2</v>
      </c>
      <c r="X13" s="15">
        <v>21</v>
      </c>
      <c r="Y13" s="15">
        <v>21</v>
      </c>
      <c r="Z13" s="1">
        <f t="shared" si="7"/>
        <v>0</v>
      </c>
    </row>
    <row r="14" spans="1:28" ht="14.5" x14ac:dyDescent="0.35">
      <c r="A14" s="3">
        <v>2016</v>
      </c>
      <c r="B14" s="3" t="str">
        <f>VLOOKUP($E14,accorpamenti!$A$2:$X$104,$A14-B$2,0)</f>
        <v>Massa Carrara</v>
      </c>
      <c r="C14" s="3" t="str">
        <f>VLOOKUP($E14,accorpamenti!$A$2:$X$104,$A14-C$2,0)</f>
        <v>Massa Carrara</v>
      </c>
      <c r="D14" s="3" t="str">
        <f>VLOOKUP($E14,accorpamenti!$A$2:$X$104,$A14-D$2,0)</f>
        <v>Massa Carrara</v>
      </c>
      <c r="E14" s="3" t="s">
        <v>52</v>
      </c>
      <c r="F14" s="1">
        <f t="array" ref="F14">SUM(IF(anno=A14,IF(distretto=E14,1)))</f>
        <v>6</v>
      </c>
      <c r="G14" s="1">
        <f t="array" ref="G14">SUM(IF(anno=A14,IF(distretto=E14,IF(punti=-1,1))))</f>
        <v>0</v>
      </c>
      <c r="H14" s="1">
        <f t="array" ref="H14">SUM(IF(anno=A14,IF(distretto=E14,punti)))+G14</f>
        <v>110</v>
      </c>
      <c r="I14" s="14">
        <f t="shared" si="0"/>
        <v>1.8430034129692832</v>
      </c>
      <c r="J14" s="12">
        <f>H14/VLOOKUP(A14,anni!$A$1:$O$32,4,0)</f>
        <v>2.6335950967247654E-2</v>
      </c>
      <c r="K14" s="12">
        <f t="shared" si="1"/>
        <v>2.5073033713481897E-2</v>
      </c>
      <c r="L14" s="12">
        <f t="shared" si="2"/>
        <v>2.1791895314478688E-2</v>
      </c>
      <c r="M14" s="12">
        <f t="array" ref="M14">SUM(IF(NOT(ISERR(J14:L14)),J14:L14*$J$2:$L$2))/SUM(IF(NOT(ISERR(J14:L14)),$J$2:$L$2))</f>
        <v>2.5157635940530911E-2</v>
      </c>
      <c r="N14" s="1">
        <f>((300-VLOOKUP(A14,anni!$A$1:$O$32,8,0))*(M14-I14/300)+I14)/300*(300-VLOOKUP(A14,anni!$A$1:$O$32,7,0))</f>
        <v>6.3766903466066873</v>
      </c>
      <c r="O14" s="1">
        <f t="shared" si="3"/>
        <v>6.3766903466066873</v>
      </c>
      <c r="P14" s="9">
        <f>INT(MAX(1,O14)+1-VLOOKUP(A14,anni!$A$1:$O$32,5,0))</f>
        <v>6</v>
      </c>
      <c r="Q14" s="9">
        <f t="array" ref="Q14">SUM(IF(anno=A14,IF(distretto=E14,concorrenti!$T$3:$T$5991)))</f>
        <v>0</v>
      </c>
      <c r="R14" s="9">
        <f t="shared" si="4"/>
        <v>6</v>
      </c>
      <c r="S14" s="1">
        <f t="shared" si="5"/>
        <v>0</v>
      </c>
      <c r="T14" s="1">
        <f>1+INT($N14/VLOOKUP($A14,anni!$A$1:$J$35,10,0))+$Q14</f>
        <v>6</v>
      </c>
      <c r="U14" s="1">
        <f t="shared" si="6"/>
        <v>0</v>
      </c>
      <c r="X14" s="15">
        <v>9</v>
      </c>
      <c r="Y14" s="15">
        <v>8</v>
      </c>
      <c r="Z14" s="1">
        <f t="shared" si="7"/>
        <v>0.34299717028501764</v>
      </c>
    </row>
    <row r="15" spans="1:28" ht="14.5" x14ac:dyDescent="0.35">
      <c r="A15" s="3">
        <v>2016</v>
      </c>
      <c r="B15" s="3" t="str">
        <f>VLOOKUP($E15,accorpamenti!$A$2:$X$104,$A15-B$2,0)</f>
        <v>Trento</v>
      </c>
      <c r="C15" s="3" t="str">
        <f>VLOOKUP($E15,accorpamenti!$A$2:$X$104,$A15-C$2,0)</f>
        <v>Trento</v>
      </c>
      <c r="D15" s="3" t="str">
        <f>VLOOKUP($E15,accorpamenti!$A$2:$X$104,$A15-D$2,0)</f>
        <v>Trento</v>
      </c>
      <c r="E15" s="3" t="s">
        <v>60</v>
      </c>
      <c r="F15" s="1">
        <f t="array" ref="F15">SUM(IF(anno=A15,IF(distretto=E15,1)))</f>
        <v>6</v>
      </c>
      <c r="G15" s="1">
        <f t="array" ref="G15">SUM(IF(anno=A15,IF(distretto=E15,IF(punti=-1,1))))</f>
        <v>0</v>
      </c>
      <c r="H15" s="1">
        <f t="array" ref="H15">SUM(IF(anno=A15,IF(distretto=E15,punti)))+G15</f>
        <v>109.19999999999999</v>
      </c>
      <c r="I15" s="14">
        <f t="shared" si="0"/>
        <v>3.0716723549488054</v>
      </c>
      <c r="J15" s="12">
        <f>H15/VLOOKUP(A15,anni!$A$1:$O$32,4,0)</f>
        <v>2.6144416778394939E-2</v>
      </c>
      <c r="K15" s="12">
        <f t="shared" si="1"/>
        <v>2.1411100324627612E-2</v>
      </c>
      <c r="L15" s="12">
        <f t="shared" si="2"/>
        <v>2.2266779231743358E-2</v>
      </c>
      <c r="M15" s="12">
        <f t="array" ref="M15">SUM(IF(NOT(ISERR(J15:L15)),J15:L15*$J$2:$L$2))/SUM(IF(NOT(ISERR(J15:L15)),$J$2:$L$2))</f>
        <v>2.3920371702697233E-2</v>
      </c>
      <c r="N15" s="1">
        <f>((300-VLOOKUP(A15,anni!$A$1:$O$32,8,0))*(M15-I15/300)+I15)/300*(300-VLOOKUP(A15,anni!$A$1:$O$32,7,0))</f>
        <v>6.2756370408935833</v>
      </c>
      <c r="O15" s="1">
        <f t="shared" si="3"/>
        <v>6.2756370408935833</v>
      </c>
      <c r="P15" s="9">
        <f>INT(MAX(1,O15)+1-VLOOKUP(A15,anni!$A$1:$O$32,5,0))</f>
        <v>6</v>
      </c>
      <c r="Q15" s="9">
        <f t="array" ref="Q15">SUM(IF(anno=A15,IF(distretto=E15,concorrenti!$T$3:$T$5991)))</f>
        <v>0</v>
      </c>
      <c r="R15" s="9">
        <f t="shared" si="4"/>
        <v>6</v>
      </c>
      <c r="S15" s="1">
        <f t="shared" si="5"/>
        <v>0</v>
      </c>
      <c r="T15" s="1">
        <f>1+INT($N15/VLOOKUP($A15,anni!$A$1:$J$35,10,0))+$Q15</f>
        <v>6</v>
      </c>
      <c r="U15" s="1">
        <f t="shared" si="6"/>
        <v>0</v>
      </c>
      <c r="X15" s="15">
        <v>15</v>
      </c>
      <c r="Y15" s="15">
        <v>19</v>
      </c>
      <c r="Z15" s="1">
        <f t="shared" si="7"/>
        <v>-0.97014250014533188</v>
      </c>
    </row>
    <row r="16" spans="1:28" ht="14.5" x14ac:dyDescent="0.35">
      <c r="A16" s="3">
        <v>2016</v>
      </c>
      <c r="B16" s="3" t="str">
        <f>VLOOKUP($E16,accorpamenti!$A$2:$X$104,$A16-B$2,0)</f>
        <v>Lecce</v>
      </c>
      <c r="C16" s="3" t="str">
        <f>VLOOKUP($E16,accorpamenti!$A$2:$X$104,$A16-C$2,0)</f>
        <v>Lecce</v>
      </c>
      <c r="D16" s="3" t="str">
        <f>VLOOKUP($E16,accorpamenti!$A$2:$X$104,$A16-D$2,0)</f>
        <v>Lecce</v>
      </c>
      <c r="E16" s="3" t="s">
        <v>38</v>
      </c>
      <c r="F16" s="1">
        <f t="array" ref="F16">SUM(IF(anno=A16,IF(distretto=E16,1)))</f>
        <v>5</v>
      </c>
      <c r="G16" s="1">
        <f t="array" ref="G16">SUM(IF(anno=A16,IF(distretto=E16,IF(punti=-1,1))))</f>
        <v>0</v>
      </c>
      <c r="H16" s="1">
        <f t="array" ref="H16">SUM(IF(anno=A16,IF(distretto=E16,punti)))+G16</f>
        <v>93</v>
      </c>
      <c r="I16" s="14">
        <f t="shared" si="0"/>
        <v>4.5051194539249142</v>
      </c>
      <c r="J16" s="12">
        <f>H16/VLOOKUP(A16,anni!$A$1:$O$32,4,0)</f>
        <v>2.2265849454127559E-2</v>
      </c>
      <c r="K16" s="12">
        <f t="shared" si="1"/>
        <v>2.2233167003758169E-2</v>
      </c>
      <c r="L16" s="12">
        <f t="shared" si="2"/>
        <v>1.371886872097932E-2</v>
      </c>
      <c r="M16" s="12">
        <f t="array" ref="M16">SUM(IF(NOT(ISERR(J16:L16)),J16:L16*$J$2:$L$2))/SUM(IF(NOT(ISERR(J16:L16)),$J$2:$L$2))</f>
        <v>2.083045851514639E-2</v>
      </c>
      <c r="N16" s="1">
        <f>((300-VLOOKUP(A16,anni!$A$1:$O$32,8,0))*(M16-I16/300)+I16)/300*(300-VLOOKUP(A16,anni!$A$1:$O$32,7,0))</f>
        <v>5.7598522754038362</v>
      </c>
      <c r="O16" s="1">
        <f t="shared" si="3"/>
        <v>5.7598522754038362</v>
      </c>
      <c r="P16" s="9">
        <f>INT(MAX(1,O16)+1-VLOOKUP(A16,anni!$A$1:$O$32,5,0))</f>
        <v>6</v>
      </c>
      <c r="Q16" s="9">
        <f t="array" ref="Q16">SUM(IF(anno=A16,IF(distretto=E16,concorrenti!$T$3:$T$5991)))</f>
        <v>0</v>
      </c>
      <c r="R16" s="9">
        <f t="shared" si="4"/>
        <v>6</v>
      </c>
      <c r="S16" s="1">
        <f t="shared" si="5"/>
        <v>1</v>
      </c>
      <c r="T16" s="1">
        <f>1+INT($N16/VLOOKUP($A16,anni!$A$1:$J$35,10,0))+$Q16</f>
        <v>5</v>
      </c>
      <c r="U16" s="1">
        <f t="shared" si="6"/>
        <v>0</v>
      </c>
      <c r="X16" s="15">
        <v>22</v>
      </c>
      <c r="Y16" s="15">
        <v>23</v>
      </c>
      <c r="Z16" s="1">
        <f t="shared" si="7"/>
        <v>-0.21081851067789195</v>
      </c>
    </row>
    <row r="17" spans="1:26" ht="14.5" x14ac:dyDescent="0.35">
      <c r="A17" s="3">
        <v>2016</v>
      </c>
      <c r="B17" s="3" t="str">
        <f>VLOOKUP($E17,accorpamenti!$A$2:$X$104,$A17-B$2,0)</f>
        <v>Asti</v>
      </c>
      <c r="C17" s="3" t="str">
        <f>VLOOKUP($E17,accorpamenti!$A$2:$X$104,$A17-C$2,0)</f>
        <v>Asti</v>
      </c>
      <c r="D17" s="3" t="str">
        <f>VLOOKUP($E17,accorpamenti!$A$2:$X$104,$A17-D$2,0)</f>
        <v>Asti</v>
      </c>
      <c r="E17" s="3" t="s">
        <v>68</v>
      </c>
      <c r="F17" s="1">
        <f t="array" ref="F17">SUM(IF(anno=A17,IF(distretto=E17,1)))</f>
        <v>5</v>
      </c>
      <c r="G17" s="1">
        <f t="array" ref="G17">SUM(IF(anno=A17,IF(distretto=E17,IF(punti=-1,1))))</f>
        <v>0</v>
      </c>
      <c r="H17" s="1">
        <f t="array" ref="H17">SUM(IF(anno=A17,IF(distretto=E17,punti)))+G17</f>
        <v>83.6</v>
      </c>
      <c r="I17" s="14">
        <f t="shared" si="0"/>
        <v>1.433447098976109</v>
      </c>
      <c r="J17" s="12">
        <f>H17/VLOOKUP(A17,anni!$A$1:$O$32,4,0)</f>
        <v>2.0015322735108216E-2</v>
      </c>
      <c r="K17" s="12">
        <f t="shared" si="1"/>
        <v>2.1859500331426099E-2</v>
      </c>
      <c r="L17" s="12">
        <f t="shared" si="2"/>
        <v>1.9945124525116088E-2</v>
      </c>
      <c r="M17" s="12">
        <f t="array" ref="M17">SUM(IF(NOT(ISERR(J17:L17)),J17:L17*$J$2:$L$2))/SUM(IF(NOT(ISERR(J17:L17)),$J$2:$L$2))</f>
        <v>2.0618348898882154E-2</v>
      </c>
      <c r="N17" s="1">
        <f>((300-VLOOKUP(A17,anni!$A$1:$O$32,8,0))*(M17-I17/300)+I17)/300*(300-VLOOKUP(A17,anni!$A$1:$O$32,7,0))</f>
        <v>5.2137119053982275</v>
      </c>
      <c r="O17" s="1">
        <f t="shared" si="3"/>
        <v>5.2137119053982275</v>
      </c>
      <c r="P17" s="9">
        <f>INT(MAX(1,O17)+1-VLOOKUP(A17,anni!$A$1:$O$32,5,0))</f>
        <v>5</v>
      </c>
      <c r="Q17" s="9">
        <f t="array" ref="Q17">SUM(IF(anno=A17,IF(distretto=E17,concorrenti!$T$3:$T$5991)))</f>
        <v>0</v>
      </c>
      <c r="R17" s="9">
        <f t="shared" si="4"/>
        <v>5</v>
      </c>
      <c r="S17" s="1">
        <f t="shared" si="5"/>
        <v>0</v>
      </c>
      <c r="T17" s="1">
        <f>1+INT($N17/VLOOKUP($A17,anni!$A$1:$J$35,10,0))+$Q17</f>
        <v>5</v>
      </c>
      <c r="U17" s="1">
        <f t="shared" si="6"/>
        <v>0</v>
      </c>
      <c r="X17" s="15">
        <v>7</v>
      </c>
      <c r="Y17" s="15">
        <v>5</v>
      </c>
      <c r="Z17" s="1">
        <f t="shared" si="7"/>
        <v>0.81649658092772615</v>
      </c>
    </row>
    <row r="18" spans="1:26" ht="14.5" x14ac:dyDescent="0.35">
      <c r="A18" s="3">
        <v>2016</v>
      </c>
      <c r="B18" s="3" t="str">
        <f>VLOOKUP($E18,accorpamenti!$A$2:$X$104,$A18-B$2,0)</f>
        <v>Bergamo</v>
      </c>
      <c r="C18" s="3" t="str">
        <f>VLOOKUP($E18,accorpamenti!$A$2:$X$104,$A18-C$2,0)</f>
        <v>Bergamo</v>
      </c>
      <c r="D18" s="3" t="str">
        <f>VLOOKUP($E18,accorpamenti!$A$2:$X$104,$A18-D$2,0)</f>
        <v>Bergamo</v>
      </c>
      <c r="E18" s="3" t="s">
        <v>35</v>
      </c>
      <c r="F18" s="1">
        <f t="array" ref="F18">SUM(IF(anno=A18,IF(distretto=E18,1)))</f>
        <v>5</v>
      </c>
      <c r="G18" s="1">
        <f t="array" ref="G18">SUM(IF(anno=A18,IF(distretto=E18,IF(punti=-1,1))))</f>
        <v>0</v>
      </c>
      <c r="H18" s="1">
        <f t="array" ref="H18">SUM(IF(anno=A18,IF(distretto=E18,punti)))+G18</f>
        <v>91.6</v>
      </c>
      <c r="I18" s="14">
        <f t="shared" si="0"/>
        <v>3.4812286689419798</v>
      </c>
      <c r="J18" s="12">
        <f>H18/VLOOKUP(A18,anni!$A$1:$O$32,4,0)</f>
        <v>2.1930664623635316E-2</v>
      </c>
      <c r="K18" s="12">
        <f t="shared" si="1"/>
        <v>1.7823900270239744E-2</v>
      </c>
      <c r="L18" s="12">
        <f t="shared" si="2"/>
        <v>2.0156184043900387E-2</v>
      </c>
      <c r="M18" s="12">
        <f t="array" ref="M18">SUM(IF(NOT(ISERR(J18:L18)),J18:L18*$J$2:$L$2))/SUM(IF(NOT(ISERR(J18:L18)),$J$2:$L$2))</f>
        <v>2.0265996409214306E-2</v>
      </c>
      <c r="N18" s="1">
        <f>((300-VLOOKUP(A18,anni!$A$1:$O$32,8,0))*(M18-I18/300)+I18)/300*(300-VLOOKUP(A18,anni!$A$1:$O$32,7,0))</f>
        <v>5.4584804177785546</v>
      </c>
      <c r="O18" s="1">
        <f t="shared" si="3"/>
        <v>5.4584804177785546</v>
      </c>
      <c r="P18" s="9">
        <f>INT(MAX(1,O18)+1-VLOOKUP(A18,anni!$A$1:$O$32,5,0))</f>
        <v>5</v>
      </c>
      <c r="Q18" s="9">
        <f t="array" ref="Q18">SUM(IF(anno=A18,IF(distretto=E18,concorrenti!$T$3:$T$5991)))</f>
        <v>0</v>
      </c>
      <c r="R18" s="9">
        <f t="shared" si="4"/>
        <v>5</v>
      </c>
      <c r="S18" s="1">
        <f t="shared" si="5"/>
        <v>0</v>
      </c>
      <c r="T18" s="1">
        <f>1+INT($N18/VLOOKUP($A18,anni!$A$1:$J$35,10,0))+$Q18</f>
        <v>5</v>
      </c>
      <c r="U18" s="1">
        <f t="shared" si="6"/>
        <v>0</v>
      </c>
      <c r="X18" s="15">
        <v>17</v>
      </c>
      <c r="Y18" s="15">
        <v>16</v>
      </c>
      <c r="Z18" s="1">
        <f t="shared" si="7"/>
        <v>0.24618298195866545</v>
      </c>
    </row>
    <row r="19" spans="1:26" ht="14.5" x14ac:dyDescent="0.35">
      <c r="A19" s="3">
        <v>2016</v>
      </c>
      <c r="B19" s="3" t="str">
        <f>VLOOKUP($E19,accorpamenti!$A$2:$X$104,$A19-B$2,0)</f>
        <v>Catania</v>
      </c>
      <c r="C19" s="3" t="str">
        <f>VLOOKUP($E19,accorpamenti!$A$2:$X$104,$A19-C$2,0)</f>
        <v>Catania</v>
      </c>
      <c r="D19" s="3" t="str">
        <f>VLOOKUP($E19,accorpamenti!$A$2:$X$104,$A19-D$2,0)</f>
        <v>Catania</v>
      </c>
      <c r="E19" s="3" t="s">
        <v>75</v>
      </c>
      <c r="F19" s="1">
        <f t="array" ref="F19">SUM(IF(anno=A19,IF(distretto=E19,1)))</f>
        <v>5</v>
      </c>
      <c r="G19" s="1">
        <f t="array" ref="G19">SUM(IF(anno=A19,IF(distretto=E19,IF(punti=-1,1))))</f>
        <v>0</v>
      </c>
      <c r="H19" s="1">
        <f t="array" ref="H19">SUM(IF(anno=A19,IF(distretto=E19,punti)))+G19</f>
        <v>77</v>
      </c>
      <c r="I19" s="14">
        <f t="shared" si="0"/>
        <v>6.9624573378839596</v>
      </c>
      <c r="J19" s="12">
        <f>H19/VLOOKUP(A19,anni!$A$1:$O$32,4,0)</f>
        <v>1.8435165677073356E-2</v>
      </c>
      <c r="K19" s="12">
        <f t="shared" si="1"/>
        <v>1.8758066951069918E-2</v>
      </c>
      <c r="L19" s="12">
        <f t="shared" si="2"/>
        <v>1.3877163360067541E-2</v>
      </c>
      <c r="M19" s="12">
        <f t="array" ref="M19">SUM(IF(NOT(ISERR(J19:L19)),J19:L19*$J$2:$L$2))/SUM(IF(NOT(ISERR(J19:L19)),$J$2:$L$2))</f>
        <v>1.7783132382237908E-2</v>
      </c>
      <c r="N19" s="1">
        <f>((300-VLOOKUP(A19,anni!$A$1:$O$32,8,0))*(M19-I19/300)+I19)/300*(300-VLOOKUP(A19,anni!$A$1:$O$32,7,0))</f>
        <v>5.4193195634776883</v>
      </c>
      <c r="O19" s="1">
        <f t="shared" si="3"/>
        <v>5.4193195634776883</v>
      </c>
      <c r="P19" s="9">
        <f>INT(MAX(1,O19)+1-VLOOKUP(A19,anni!$A$1:$O$32,5,0))</f>
        <v>5</v>
      </c>
      <c r="Q19" s="9">
        <f t="array" ref="Q19">SUM(IF(anno=A19,IF(distretto=E19,concorrenti!$T$3:$T$5991)))</f>
        <v>0</v>
      </c>
      <c r="R19" s="9">
        <f t="shared" si="4"/>
        <v>5</v>
      </c>
      <c r="S19" s="1">
        <f t="shared" si="5"/>
        <v>0</v>
      </c>
      <c r="T19" s="1">
        <f>1+INT($N19/VLOOKUP($A19,anni!$A$1:$J$35,10,0))+$Q19</f>
        <v>5</v>
      </c>
      <c r="U19" s="1">
        <f t="shared" si="6"/>
        <v>0</v>
      </c>
      <c r="X19" s="15">
        <v>34</v>
      </c>
      <c r="Y19" s="15">
        <v>36</v>
      </c>
      <c r="Z19" s="1">
        <f t="shared" si="7"/>
        <v>-0.33806170189140661</v>
      </c>
    </row>
    <row r="20" spans="1:26" ht="14.5" x14ac:dyDescent="0.35">
      <c r="A20" s="3">
        <v>2016</v>
      </c>
      <c r="B20" s="3" t="str">
        <f>VLOOKUP($E20,accorpamenti!$A$2:$X$104,$A20-B$2,0)</f>
        <v>Padova</v>
      </c>
      <c r="C20" s="3" t="str">
        <f>VLOOKUP($E20,accorpamenti!$A$2:$X$104,$A20-C$2,0)</f>
        <v>Padova</v>
      </c>
      <c r="D20" s="3" t="str">
        <f>VLOOKUP($E20,accorpamenti!$A$2:$X$104,$A20-D$2,0)</f>
        <v>Padova</v>
      </c>
      <c r="E20" s="3" t="s">
        <v>66</v>
      </c>
      <c r="F20" s="1">
        <f t="array" ref="F20">SUM(IF(anno=A20,IF(distretto=E20,1)))</f>
        <v>5</v>
      </c>
      <c r="G20" s="1">
        <f t="array" ref="G20">SUM(IF(anno=A20,IF(distretto=E20,IF(punti=-1,1))))</f>
        <v>0</v>
      </c>
      <c r="H20" s="1">
        <f t="array" ref="H20">SUM(IF(anno=A20,IF(distretto=E20,punti)))+G20</f>
        <v>86.8</v>
      </c>
      <c r="I20" s="14">
        <f t="shared" si="0"/>
        <v>3.0716723549488054</v>
      </c>
      <c r="J20" s="12">
        <f>H20/VLOOKUP(A20,anni!$A$1:$O$32,4,0)</f>
        <v>2.0781459490519055E-2</v>
      </c>
      <c r="K20" s="12">
        <f t="shared" si="1"/>
        <v>1.2144166850792277E-2</v>
      </c>
      <c r="L20" s="12">
        <f t="shared" si="2"/>
        <v>1.8045588856057417E-2</v>
      </c>
      <c r="M20" s="12">
        <f t="array" ref="M20">SUM(IF(NOT(ISERR(J20:L20)),J20:L20*$J$2:$L$2))/SUM(IF(NOT(ISERR(J20:L20)),$J$2:$L$2))</f>
        <v>1.7446383504866523E-2</v>
      </c>
      <c r="N20" s="1">
        <f>((300-VLOOKUP(A20,anni!$A$1:$O$32,8,0))*(M20-I20/300)+I20)/300*(300-VLOOKUP(A20,anni!$A$1:$O$32,7,0))</f>
        <v>4.7110898930844956</v>
      </c>
      <c r="O20" s="1">
        <f t="shared" si="3"/>
        <v>4.7110898930844956</v>
      </c>
      <c r="P20" s="9">
        <f>INT(MAX(1,O20)+1-VLOOKUP(A20,anni!$A$1:$O$32,5,0))</f>
        <v>5</v>
      </c>
      <c r="Q20" s="9">
        <f t="array" ref="Q20">SUM(IF(anno=A20,IF(distretto=E20,concorrenti!$T$3:$T$5991)))</f>
        <v>1</v>
      </c>
      <c r="R20" s="9">
        <f t="shared" si="4"/>
        <v>6</v>
      </c>
      <c r="S20" s="1">
        <f t="shared" si="5"/>
        <v>1</v>
      </c>
      <c r="T20" s="1">
        <f>1+INT($N20/VLOOKUP($A20,anni!$A$1:$J$35,10,0))+$Q20</f>
        <v>5</v>
      </c>
      <c r="U20" s="1">
        <f t="shared" si="6"/>
        <v>0</v>
      </c>
      <c r="X20" s="15">
        <v>15</v>
      </c>
      <c r="Y20" s="15">
        <v>16</v>
      </c>
      <c r="Z20" s="1">
        <f t="shared" si="7"/>
        <v>-0.25400025400038101</v>
      </c>
    </row>
    <row r="21" spans="1:26" ht="14.5" x14ac:dyDescent="0.35">
      <c r="A21" s="3">
        <v>2016</v>
      </c>
      <c r="B21" s="3" t="str">
        <f>VLOOKUP($E21,accorpamenti!$A$2:$X$104,$A21-B$2,0)</f>
        <v>Brindisi</v>
      </c>
      <c r="C21" s="3" t="str">
        <f>VLOOKUP($E21,accorpamenti!$A$2:$X$104,$A21-C$2,0)</f>
        <v>Brindisi</v>
      </c>
      <c r="D21" s="3" t="str">
        <f>VLOOKUP($E21,accorpamenti!$A$2:$X$104,$A21-D$2,0)</f>
        <v>Brindisi</v>
      </c>
      <c r="E21" s="3" t="s">
        <v>112</v>
      </c>
      <c r="F21" s="1">
        <f t="array" ref="F21">SUM(IF(anno=A21,IF(distretto=E21,1)))</f>
        <v>4</v>
      </c>
      <c r="G21" s="1">
        <f t="array" ref="G21">SUM(IF(anno=A21,IF(distretto=E21,IF(punti=-1,1))))</f>
        <v>0</v>
      </c>
      <c r="H21" s="1">
        <f t="array" ref="H21">SUM(IF(anno=A21,IF(distretto=E21,punti)))+G21</f>
        <v>76.2</v>
      </c>
      <c r="I21" s="14">
        <f t="shared" si="0"/>
        <v>5.5290102389078504</v>
      </c>
      <c r="J21" s="12">
        <f>H21/VLOOKUP(A21,anni!$A$1:$O$32,4,0)</f>
        <v>1.8243631488220648E-2</v>
      </c>
      <c r="K21" s="12">
        <f t="shared" si="1"/>
        <v>1.7973366939172567E-2</v>
      </c>
      <c r="L21" s="12">
        <f t="shared" si="2"/>
        <v>1.3243984803714651E-2</v>
      </c>
      <c r="M21" s="12">
        <f t="array" ref="M21">SUM(IF(NOT(ISERR(J21:L21)),J21:L21*$J$2:$L$2))/SUM(IF(NOT(ISERR(J21:L21)),$J$2:$L$2))</f>
        <v>1.7320268857786956E-2</v>
      </c>
      <c r="N21" s="1">
        <f>((300-VLOOKUP(A21,anni!$A$1:$O$32,8,0))*(M21-I21/300)+I21)/300*(300-VLOOKUP(A21,anni!$A$1:$O$32,7,0))</f>
        <v>5.0765166235670014</v>
      </c>
      <c r="O21" s="1">
        <f t="shared" si="3"/>
        <v>5.0765166235670014</v>
      </c>
      <c r="P21" s="9">
        <f>INT(MAX(1,O21)+1-VLOOKUP(A21,anni!$A$1:$O$32,5,0))</f>
        <v>5</v>
      </c>
      <c r="Q21" s="9">
        <f t="array" ref="Q21">SUM(IF(anno=A21,IF(distretto=E21,concorrenti!$T$3:$T$5991)))</f>
        <v>0</v>
      </c>
      <c r="R21" s="9">
        <f t="shared" si="4"/>
        <v>5</v>
      </c>
      <c r="S21" s="1">
        <f t="shared" si="5"/>
        <v>1</v>
      </c>
      <c r="T21" s="1">
        <f>1+INT($N21/VLOOKUP($A21,anni!$A$1:$J$35,10,0))+$Q21</f>
        <v>5</v>
      </c>
      <c r="U21" s="1">
        <f t="shared" si="6"/>
        <v>1</v>
      </c>
      <c r="X21" s="15">
        <v>27</v>
      </c>
      <c r="Y21" s="15">
        <v>26</v>
      </c>
      <c r="Z21" s="1">
        <f t="shared" si="7"/>
        <v>0.19425717247145283</v>
      </c>
    </row>
    <row r="22" spans="1:26" ht="14.5" x14ac:dyDescent="0.35">
      <c r="A22" s="3">
        <v>2016</v>
      </c>
      <c r="B22" s="3" t="str">
        <f>VLOOKUP($E22,accorpamenti!$A$2:$X$104,$A22-B$2,0)</f>
        <v>Firenze</v>
      </c>
      <c r="C22" s="3" t="str">
        <f>VLOOKUP($E22,accorpamenti!$A$2:$X$104,$A22-C$2,0)</f>
        <v>Firenze</v>
      </c>
      <c r="D22" s="3" t="str">
        <f>VLOOKUP($E22,accorpamenti!$A$2:$X$104,$A22-D$2,0)</f>
        <v>Firenze</v>
      </c>
      <c r="E22" s="3" t="s">
        <v>118</v>
      </c>
      <c r="F22" s="1">
        <f t="array" ref="F22">SUM(IF(anno=A22,IF(distretto=E22,1)))</f>
        <v>5</v>
      </c>
      <c r="G22" s="1">
        <f t="array" ref="G22">SUM(IF(anno=A22,IF(distretto=E22,IF(punti=-1,1))))</f>
        <v>0</v>
      </c>
      <c r="H22" s="1">
        <f t="array" ref="H22">SUM(IF(anno=A22,IF(distretto=E22,punti)))+G22</f>
        <v>46.999999999999993</v>
      </c>
      <c r="I22" s="14">
        <f t="shared" si="0"/>
        <v>6.9624573378839596</v>
      </c>
      <c r="J22" s="12">
        <f>H22/VLOOKUP(A22,anni!$A$1:$O$32,4,0)</f>
        <v>1.1252633595096723E-2</v>
      </c>
      <c r="K22" s="12">
        <f t="shared" si="1"/>
        <v>2.0065900304232161E-2</v>
      </c>
      <c r="L22" s="12">
        <f t="shared" si="2"/>
        <v>1.7043056141832002E-2</v>
      </c>
      <c r="M22" s="12">
        <f t="array" ref="M22">SUM(IF(NOT(ISERR(J22:L22)),J22:L22*$J$2:$L$2))/SUM(IF(NOT(ISERR(J22:L22)),$J$2:$L$2))</f>
        <v>1.5155459589264418E-2</v>
      </c>
      <c r="N22" s="1">
        <f>((300-VLOOKUP(A22,anni!$A$1:$O$32,8,0))*(M22-I22/300)+I22)/300*(300-VLOOKUP(A22,anni!$A$1:$O$32,7,0))</f>
        <v>4.7842986385090942</v>
      </c>
      <c r="O22" s="1">
        <f t="shared" si="3"/>
        <v>4.7842986385090942</v>
      </c>
      <c r="P22" s="9">
        <f>INT(MAX(1,O22)+1-VLOOKUP(A22,anni!$A$1:$O$32,5,0))</f>
        <v>5</v>
      </c>
      <c r="Q22" s="9">
        <f t="array" ref="Q22">SUM(IF(anno=A22,IF(distretto=E22,concorrenti!$T$3:$T$5991)))</f>
        <v>1</v>
      </c>
      <c r="R22" s="9">
        <f t="shared" si="4"/>
        <v>6</v>
      </c>
      <c r="S22" s="1">
        <f t="shared" si="5"/>
        <v>1</v>
      </c>
      <c r="T22" s="1">
        <f>1+INT($N22/VLOOKUP($A22,anni!$A$1:$J$35,10,0))+$Q22</f>
        <v>6</v>
      </c>
      <c r="U22" s="1">
        <f t="shared" si="6"/>
        <v>1</v>
      </c>
      <c r="X22" s="15">
        <v>34</v>
      </c>
      <c r="Y22" s="15">
        <v>31</v>
      </c>
      <c r="Z22" s="1">
        <f t="shared" si="7"/>
        <v>0.52623481158421759</v>
      </c>
    </row>
    <row r="23" spans="1:26" ht="14.5" x14ac:dyDescent="0.35">
      <c r="A23" s="3">
        <v>2016</v>
      </c>
      <c r="B23" s="3" t="str">
        <f>VLOOKUP($E23,accorpamenti!$A$2:$X$104,$A23-B$2,0)</f>
        <v>Genova</v>
      </c>
      <c r="C23" s="3" t="str">
        <f>VLOOKUP($E23,accorpamenti!$A$2:$X$104,$A23-C$2,0)</f>
        <v>Genova</v>
      </c>
      <c r="D23" s="3" t="str">
        <f>VLOOKUP($E23,accorpamenti!$A$2:$X$104,$A23-D$2,0)</f>
        <v>Genova</v>
      </c>
      <c r="E23" s="3" t="s">
        <v>51</v>
      </c>
      <c r="F23" s="1">
        <f t="array" ref="F23">SUM(IF(anno=A23,IF(distretto=E23,1)))</f>
        <v>5</v>
      </c>
      <c r="G23" s="1">
        <f t="array" ref="G23">SUM(IF(anno=A23,IF(distretto=E23,IF(punti=-1,1))))</f>
        <v>0</v>
      </c>
      <c r="H23" s="1">
        <f t="array" ref="H23">SUM(IF(anno=A23,IF(distretto=E23,punti)))+G23</f>
        <v>52</v>
      </c>
      <c r="I23" s="14">
        <f t="shared" si="0"/>
        <v>4.3003412969283277</v>
      </c>
      <c r="J23" s="12">
        <f>H23/VLOOKUP(A23,anni!$A$1:$O$32,4,0)</f>
        <v>1.2449722275426163E-2</v>
      </c>
      <c r="K23" s="12">
        <f t="shared" si="1"/>
        <v>1.621713357921184E-2</v>
      </c>
      <c r="L23" s="12">
        <f t="shared" si="2"/>
        <v>1.7728999577880968E-2</v>
      </c>
      <c r="M23" s="12">
        <f t="array" ref="M23">SUM(IF(NOT(ISERR(J23:L23)),J23:L23*$J$2:$L$2))/SUM(IF(NOT(ISERR(J23:L23)),$J$2:$L$2))</f>
        <v>1.4585405593763853E-2</v>
      </c>
      <c r="N23" s="1">
        <f>((300-VLOOKUP(A23,anni!$A$1:$O$32,8,0))*(M23-I23/300)+I23)/300*(300-VLOOKUP(A23,anni!$A$1:$O$32,7,0))</f>
        <v>4.2176391163313847</v>
      </c>
      <c r="O23" s="1">
        <f t="shared" si="3"/>
        <v>4.2176391163313847</v>
      </c>
      <c r="P23" s="9">
        <f>INT(MAX(1,O23)+1-VLOOKUP(A23,anni!$A$1:$O$32,5,0))</f>
        <v>4</v>
      </c>
      <c r="Q23" s="9">
        <f t="array" ref="Q23">SUM(IF(anno=A23,IF(distretto=E23,concorrenti!$T$3:$T$5991)))</f>
        <v>0</v>
      </c>
      <c r="R23" s="9">
        <f t="shared" si="4"/>
        <v>4</v>
      </c>
      <c r="S23" s="1">
        <f t="shared" si="5"/>
        <v>-1</v>
      </c>
      <c r="T23" s="1">
        <f>1+INT($N23/VLOOKUP($A23,anni!$A$1:$J$35,10,0))+$Q23</f>
        <v>4</v>
      </c>
      <c r="U23" s="1">
        <f t="shared" si="6"/>
        <v>-1</v>
      </c>
      <c r="X23" s="15">
        <v>21</v>
      </c>
      <c r="Y23" s="15">
        <v>22</v>
      </c>
      <c r="Z23" s="1">
        <f t="shared" si="7"/>
        <v>-0.21566554640687682</v>
      </c>
    </row>
    <row r="24" spans="1:26" ht="14.5" x14ac:dyDescent="0.35">
      <c r="A24" s="3">
        <v>2016</v>
      </c>
      <c r="B24" s="3" t="str">
        <f>VLOOKUP($E24,accorpamenti!$A$2:$X$104,$A24-B$2,0)</f>
        <v>Campobasso</v>
      </c>
      <c r="C24" s="3" t="str">
        <f>VLOOKUP($E24,accorpamenti!$A$2:$X$104,$A24-C$2,0)</f>
        <v>Campobasso</v>
      </c>
      <c r="D24" s="3" t="str">
        <f>VLOOKUP($E24,accorpamenti!$A$2:$X$104,$A24-D$2,0)</f>
        <v>Campobasso</v>
      </c>
      <c r="E24" s="3" t="s">
        <v>145</v>
      </c>
      <c r="F24" s="1">
        <f t="array" ref="F24">SUM(IF(anno=A24,IF(distretto=E24,1)))</f>
        <v>3</v>
      </c>
      <c r="G24" s="1">
        <f t="array" ref="G24">SUM(IF(anno=A24,IF(distretto=E24,IF(punti=-1,1))))</f>
        <v>0</v>
      </c>
      <c r="H24" s="1">
        <f t="array" ref="H24">SUM(IF(anno=A24,IF(distretto=E24,punti)))+G24</f>
        <v>68.400000000000006</v>
      </c>
      <c r="I24" s="14">
        <f t="shared" si="0"/>
        <v>2.6621160409556315</v>
      </c>
      <c r="J24" s="12">
        <f>H24/VLOOKUP(A24,anni!$A$1:$O$32,4,0)</f>
        <v>1.6376173146906724E-2</v>
      </c>
      <c r="K24" s="12">
        <f t="shared" si="1"/>
        <v>1.3115700198855659E-2</v>
      </c>
      <c r="L24" s="12">
        <f t="shared" si="2"/>
        <v>9.0227944280287086E-3</v>
      </c>
      <c r="M24" s="12">
        <f t="array" ref="M24">SUM(IF(NOT(ISERR(J24:L24)),J24:L24*$J$2:$L$2))/SUM(IF(NOT(ISERR(J24:L24)),$J$2:$L$2))</f>
        <v>1.40637857110767E-2</v>
      </c>
      <c r="N24" s="1">
        <f>((300-VLOOKUP(A24,anni!$A$1:$O$32,8,0))*(M24-I24/300)+I24)/300*(300-VLOOKUP(A24,anni!$A$1:$O$32,7,0))</f>
        <v>3.8276446867752765</v>
      </c>
      <c r="O24" s="1">
        <f t="shared" si="3"/>
        <v>3.8276446867752765</v>
      </c>
      <c r="P24" s="9">
        <f>INT(MAX(1,O24)+1-VLOOKUP(A24,anni!$A$1:$O$32,5,0))</f>
        <v>4</v>
      </c>
      <c r="Q24" s="9">
        <f t="array" ref="Q24">SUM(IF(anno=A24,IF(distretto=E24,concorrenti!$T$3:$T$5991)))</f>
        <v>0</v>
      </c>
      <c r="R24" s="9">
        <f t="shared" si="4"/>
        <v>4</v>
      </c>
      <c r="S24" s="1">
        <f t="shared" si="5"/>
        <v>1</v>
      </c>
      <c r="T24" s="1">
        <f>1+INT($N24/VLOOKUP($A24,anni!$A$1:$J$35,10,0))+$Q24</f>
        <v>4</v>
      </c>
      <c r="U24" s="1">
        <f t="shared" si="6"/>
        <v>1</v>
      </c>
      <c r="X24" s="15">
        <v>13</v>
      </c>
      <c r="Y24" s="15">
        <v>12</v>
      </c>
      <c r="Z24" s="1">
        <f t="shared" si="7"/>
        <v>0.28284271247461901</v>
      </c>
    </row>
    <row r="25" spans="1:26" ht="14.5" x14ac:dyDescent="0.35">
      <c r="A25" s="3">
        <v>2016</v>
      </c>
      <c r="B25" s="3" t="str">
        <f>VLOOKUP($E25,accorpamenti!$A$2:$X$104,$A25-B$2,0)</f>
        <v>Como</v>
      </c>
      <c r="C25" s="3" t="str">
        <f>VLOOKUP($E25,accorpamenti!$A$2:$X$104,$A25-C$2,0)</f>
        <v>Como</v>
      </c>
      <c r="D25" s="3" t="str">
        <f>VLOOKUP($E25,accorpamenti!$A$2:$X$104,$A25-D$2,0)</f>
        <v>Como</v>
      </c>
      <c r="E25" s="3" t="s">
        <v>88</v>
      </c>
      <c r="F25" s="1">
        <f t="array" ref="F25">SUM(IF(anno=A25,IF(distretto=E25,1)))</f>
        <v>4</v>
      </c>
      <c r="G25" s="1">
        <f t="array" ref="G25">SUM(IF(anno=A25,IF(distretto=E25,IF(punti=-1,1))))</f>
        <v>0</v>
      </c>
      <c r="H25" s="1">
        <f t="array" ref="H25">SUM(IF(anno=A25,IF(distretto=E25,punti)))+G25</f>
        <v>76</v>
      </c>
      <c r="I25" s="14">
        <f t="shared" si="0"/>
        <v>2.4573378839590445</v>
      </c>
      <c r="J25" s="12">
        <f>H25/VLOOKUP(A25,anni!$A$1:$O$32,4,0)</f>
        <v>1.8195747941007468E-2</v>
      </c>
      <c r="K25" s="12">
        <f t="shared" si="1"/>
        <v>7.7349001172738498E-3</v>
      </c>
      <c r="L25" s="12">
        <f t="shared" si="2"/>
        <v>9.7087378640776725E-3</v>
      </c>
      <c r="M25" s="12">
        <f t="array" ref="M25">SUM(IF(NOT(ISERR(J25:L25)),J25:L25*$J$2:$L$2))/SUM(IF(NOT(ISERR(J25:L25)),$J$2:$L$2))</f>
        <v>1.3294296986941295E-2</v>
      </c>
      <c r="N25" s="1">
        <f>((300-VLOOKUP(A25,anni!$A$1:$O$32,8,0))*(M25-I25/300)+I25)/300*(300-VLOOKUP(A25,anni!$A$1:$O$32,7,0))</f>
        <v>3.6086928753708816</v>
      </c>
      <c r="O25" s="1">
        <f t="shared" si="3"/>
        <v>3.6086928753708816</v>
      </c>
      <c r="P25" s="9">
        <f>INT(MAX(1,O25)+1-VLOOKUP(A25,anni!$A$1:$O$32,5,0))</f>
        <v>4</v>
      </c>
      <c r="Q25" s="9">
        <f t="array" ref="Q25">SUM(IF(anno=A25,IF(distretto=E25,concorrenti!$T$3:$T$5991)))</f>
        <v>0</v>
      </c>
      <c r="R25" s="9">
        <f t="shared" si="4"/>
        <v>4</v>
      </c>
      <c r="S25" s="1">
        <f t="shared" si="5"/>
        <v>0</v>
      </c>
      <c r="T25" s="1">
        <f>1+INT($N25/VLOOKUP($A25,anni!$A$1:$J$35,10,0))+$Q25</f>
        <v>4</v>
      </c>
      <c r="U25" s="1">
        <f t="shared" si="6"/>
        <v>0</v>
      </c>
      <c r="X25" s="15">
        <v>12</v>
      </c>
      <c r="Y25" s="15">
        <v>13</v>
      </c>
      <c r="Z25" s="1">
        <f t="shared" si="7"/>
        <v>-0.28284271247461901</v>
      </c>
    </row>
    <row r="26" spans="1:26" ht="14.5" x14ac:dyDescent="0.35">
      <c r="A26" s="3">
        <v>2016</v>
      </c>
      <c r="B26" s="3" t="str">
        <f>VLOOKUP($E26,accorpamenti!$A$2:$X$104,$A26-B$2,0)</f>
        <v>Bolzano</v>
      </c>
      <c r="C26" s="3" t="str">
        <f>VLOOKUP($E26,accorpamenti!$A$2:$X$104,$A26-C$2,0)</f>
        <v>Bolzano</v>
      </c>
      <c r="D26" s="3" t="str">
        <f>VLOOKUP($E26,accorpamenti!$A$2:$X$104,$A26-D$2,0)</f>
        <v>Bolzano</v>
      </c>
      <c r="E26" s="3" t="s">
        <v>128</v>
      </c>
      <c r="F26" s="1">
        <f t="array" ref="F26">SUM(IF(anno=A26,IF(distretto=E26,1)))</f>
        <v>4</v>
      </c>
      <c r="G26" s="1">
        <f t="array" ref="G26">SUM(IF(anno=A26,IF(distretto=E26,IF(punti=-1,1))))</f>
        <v>0</v>
      </c>
      <c r="H26" s="1">
        <f t="array" ref="H26">SUM(IF(anno=A26,IF(distretto=E26,punti)))+G26</f>
        <v>55.4</v>
      </c>
      <c r="I26" s="14">
        <f t="shared" si="0"/>
        <v>2.866894197952218</v>
      </c>
      <c r="J26" s="12">
        <f>H26/VLOOKUP(A26,anni!$A$1:$O$32,4,0)</f>
        <v>1.3263742578050181E-2</v>
      </c>
      <c r="K26" s="12">
        <f t="shared" si="1"/>
        <v>1.1135266835495686E-2</v>
      </c>
      <c r="L26" s="12">
        <f t="shared" si="2"/>
        <v>1.5882228788518367E-2</v>
      </c>
      <c r="M26" s="12">
        <f t="array" ref="M26">SUM(IF(NOT(ISERR(J26:L26)),J26:L26*$J$2:$L$2))/SUM(IF(NOT(ISERR(J26:L26)),$J$2:$L$2))</f>
        <v>1.2990665032276713E-2</v>
      </c>
      <c r="N26" s="1">
        <f>((300-VLOOKUP(A26,anni!$A$1:$O$32,8,0))*(M26-I26/300)+I26)/300*(300-VLOOKUP(A26,anni!$A$1:$O$32,7,0))</f>
        <v>3.6012992258036189</v>
      </c>
      <c r="O26" s="1">
        <f t="shared" si="3"/>
        <v>3.6012992258036189</v>
      </c>
      <c r="P26" s="9">
        <f>INT(MAX(1,O26)+1-VLOOKUP(A26,anni!$A$1:$O$32,5,0))</f>
        <v>4</v>
      </c>
      <c r="Q26" s="9">
        <f t="array" ref="Q26">SUM(IF(anno=A26,IF(distretto=E26,concorrenti!$T$3:$T$5991)))</f>
        <v>0</v>
      </c>
      <c r="R26" s="9">
        <f t="shared" si="4"/>
        <v>4</v>
      </c>
      <c r="S26" s="1">
        <f t="shared" si="5"/>
        <v>0</v>
      </c>
      <c r="T26" s="1">
        <f>1+INT($N26/VLOOKUP($A26,anni!$A$1:$J$35,10,0))+$Q26</f>
        <v>4</v>
      </c>
      <c r="U26" s="1">
        <f t="shared" si="6"/>
        <v>0</v>
      </c>
      <c r="X26" s="15">
        <v>14</v>
      </c>
      <c r="Y26" s="15">
        <v>15</v>
      </c>
      <c r="Z26" s="1">
        <f t="shared" si="7"/>
        <v>-0.26261286571944509</v>
      </c>
    </row>
    <row r="27" spans="1:26" ht="14.5" x14ac:dyDescent="0.35">
      <c r="A27" s="3">
        <v>2016</v>
      </c>
      <c r="B27" s="3" t="str">
        <f>VLOOKUP($E27,accorpamenti!$A$2:$X$104,$A27-B$2,0)</f>
        <v>Lecco</v>
      </c>
      <c r="C27" s="3" t="str">
        <f>VLOOKUP($E27,accorpamenti!$A$2:$X$104,$A27-C$2,0)</f>
        <v>Lecco</v>
      </c>
      <c r="D27" s="3" t="str">
        <f>VLOOKUP($E27,accorpamenti!$A$2:$X$104,$A27-D$2,0)</f>
        <v>Lecco</v>
      </c>
      <c r="E27" s="3" t="s">
        <v>64</v>
      </c>
      <c r="F27" s="1">
        <f t="array" ref="F27">SUM(IF(anno=A27,IF(distretto=E27,1)))</f>
        <v>4</v>
      </c>
      <c r="G27" s="1">
        <f t="array" ref="G27">SUM(IF(anno=A27,IF(distretto=E27,IF(punti=-1,1))))</f>
        <v>0</v>
      </c>
      <c r="H27" s="1">
        <f t="array" ref="H27">SUM(IF(anno=A27,IF(distretto=E27,punti)))+G27</f>
        <v>28.8</v>
      </c>
      <c r="I27" s="14">
        <f t="shared" si="0"/>
        <v>1.8430034129692832</v>
      </c>
      <c r="J27" s="12">
        <f>H27/VLOOKUP(A27,anni!$A$1:$O$32,4,0)</f>
        <v>6.8952307986975677E-3</v>
      </c>
      <c r="K27" s="12">
        <f t="shared" si="1"/>
        <v>1.9505400295734058E-2</v>
      </c>
      <c r="L27" s="12">
        <f t="shared" si="2"/>
        <v>1.8045588856057417E-2</v>
      </c>
      <c r="M27" s="12">
        <f t="array" ref="M27">SUM(IF(NOT(ISERR(J27:L27)),J27:L27*$J$2:$L$2))/SUM(IF(NOT(ISERR(J27:L27)),$J$2:$L$2))</f>
        <v>1.2957013640603039E-2</v>
      </c>
      <c r="N27" s="1">
        <f>((300-VLOOKUP(A27,anni!$A$1:$O$32,8,0))*(M27-I27/300)+I27)/300*(300-VLOOKUP(A27,anni!$A$1:$O$32,7,0))</f>
        <v>3.4282066241241189</v>
      </c>
      <c r="O27" s="1">
        <f t="shared" si="3"/>
        <v>3.4282066241241189</v>
      </c>
      <c r="P27" s="9">
        <f>INT(MAX(1,O27)+1-VLOOKUP(A27,anni!$A$1:$O$32,5,0))</f>
        <v>3</v>
      </c>
      <c r="Q27" s="9">
        <f t="array" ref="Q27">SUM(IF(anno=A27,IF(distretto=E27,concorrenti!$T$3:$T$5991)))</f>
        <v>0</v>
      </c>
      <c r="R27" s="9">
        <f t="shared" si="4"/>
        <v>3</v>
      </c>
      <c r="S27" s="1">
        <f t="shared" si="5"/>
        <v>-1</v>
      </c>
      <c r="T27" s="1">
        <f>1+INT($N27/VLOOKUP($A27,anni!$A$1:$J$35,10,0))+$Q27</f>
        <v>3</v>
      </c>
      <c r="U27" s="1">
        <f t="shared" si="6"/>
        <v>-1</v>
      </c>
      <c r="X27" s="15">
        <v>9</v>
      </c>
      <c r="Y27" s="15">
        <v>9</v>
      </c>
      <c r="Z27" s="1">
        <f t="shared" si="7"/>
        <v>0</v>
      </c>
    </row>
    <row r="28" spans="1:26" ht="14.5" x14ac:dyDescent="0.35">
      <c r="A28" s="3">
        <v>2016</v>
      </c>
      <c r="B28" s="3" t="str">
        <f>VLOOKUP($E28,accorpamenti!$A$2:$X$104,$A28-B$2,0)</f>
        <v>Perugia</v>
      </c>
      <c r="C28" s="3" t="str">
        <f>VLOOKUP($E28,accorpamenti!$A$2:$X$104,$A28-C$2,0)</f>
        <v>Perugia</v>
      </c>
      <c r="D28" s="3" t="str">
        <f>VLOOKUP($E28,accorpamenti!$A$2:$X$104,$A28-D$2,0)</f>
        <v>Perugia</v>
      </c>
      <c r="E28" s="3" t="s">
        <v>84</v>
      </c>
      <c r="F28" s="1">
        <f t="array" ref="F28">SUM(IF(anno=A28,IF(distretto=E28,1)))</f>
        <v>3</v>
      </c>
      <c r="G28" s="1">
        <f t="array" ref="G28">SUM(IF(anno=A28,IF(distretto=E28,IF(punti=-1,1))))</f>
        <v>0</v>
      </c>
      <c r="H28" s="1">
        <f t="array" ref="H28">SUM(IF(anno=A28,IF(distretto=E28,punti)))+G28</f>
        <v>67.599999999999994</v>
      </c>
      <c r="I28" s="14">
        <f t="shared" si="0"/>
        <v>3.4812286689419798</v>
      </c>
      <c r="J28" s="12">
        <f>H28/VLOOKUP(A28,anni!$A$1:$O$32,4,0)</f>
        <v>1.6184638958054009E-2</v>
      </c>
      <c r="K28" s="12">
        <f t="shared" si="1"/>
        <v>7.3612334449417796E-3</v>
      </c>
      <c r="L28" s="12">
        <f t="shared" si="2"/>
        <v>8.4423807513718894E-3</v>
      </c>
      <c r="M28" s="12">
        <f t="array" ref="M28">SUM(IF(NOT(ISERR(J28:L28)),J28:L28*$J$2:$L$2))/SUM(IF(NOT(ISERR(J28:L28)),$J$2:$L$2))</f>
        <v>1.1953127419236246E-2</v>
      </c>
      <c r="N28" s="1">
        <f>((300-VLOOKUP(A28,anni!$A$1:$O$32,8,0))*(M28-I28/300)+I28)/300*(300-VLOOKUP(A28,anni!$A$1:$O$32,7,0))</f>
        <v>3.4495370785338562</v>
      </c>
      <c r="O28" s="1">
        <f t="shared" si="3"/>
        <v>3.4495370785338562</v>
      </c>
      <c r="P28" s="9">
        <f>INT(MAX(1,O28)+1-VLOOKUP(A28,anni!$A$1:$O$32,5,0))</f>
        <v>3</v>
      </c>
      <c r="Q28" s="9">
        <f t="array" ref="Q28">SUM(IF(anno=A28,IF(distretto=E28,concorrenti!$T$3:$T$5991)))</f>
        <v>0</v>
      </c>
      <c r="R28" s="9">
        <f t="shared" si="4"/>
        <v>3</v>
      </c>
      <c r="S28" s="1">
        <f t="shared" si="5"/>
        <v>0</v>
      </c>
      <c r="T28" s="1">
        <f>1+INT($N28/VLOOKUP($A28,anni!$A$1:$J$35,10,0))+$Q28</f>
        <v>3</v>
      </c>
      <c r="U28" s="1">
        <f t="shared" si="6"/>
        <v>0</v>
      </c>
      <c r="X28" s="15">
        <v>17</v>
      </c>
      <c r="Y28" s="15">
        <v>17</v>
      </c>
      <c r="Z28" s="1">
        <f t="shared" si="7"/>
        <v>0</v>
      </c>
    </row>
    <row r="29" spans="1:26" ht="14.5" x14ac:dyDescent="0.35">
      <c r="A29" s="3">
        <v>2016</v>
      </c>
      <c r="B29" s="3" t="str">
        <f>VLOOKUP($E29,accorpamenti!$A$2:$X$104,$A29-B$2,0)</f>
        <v>Piacenza</v>
      </c>
      <c r="C29" s="3" t="str">
        <f>VLOOKUP($E29,accorpamenti!$A$2:$X$104,$A29-C$2,0)</f>
        <v>Piacenza</v>
      </c>
      <c r="D29" s="3" t="str">
        <f>VLOOKUP($E29,accorpamenti!$A$2:$X$104,$A29-D$2,0)</f>
        <v>Piacenza</v>
      </c>
      <c r="E29" s="3" t="s">
        <v>90</v>
      </c>
      <c r="F29" s="1">
        <f t="array" ref="F29">SUM(IF(anno=A29,IF(distretto=E29,1)))</f>
        <v>4</v>
      </c>
      <c r="G29" s="1">
        <f t="array" ref="G29">SUM(IF(anno=A29,IF(distretto=E29,IF(punti=-1,1))))</f>
        <v>0</v>
      </c>
      <c r="H29" s="1">
        <f t="array" ref="H29">SUM(IF(anno=A29,IF(distretto=E29,punti)))+G29</f>
        <v>32.4</v>
      </c>
      <c r="I29" s="14">
        <f t="shared" si="0"/>
        <v>1.2286689419795223</v>
      </c>
      <c r="J29" s="12">
        <f>H29/VLOOKUP(A29,anni!$A$1:$O$32,4,0)</f>
        <v>7.7571346485347629E-3</v>
      </c>
      <c r="K29" s="12">
        <f t="shared" si="1"/>
        <v>1.4647733555417144E-2</v>
      </c>
      <c r="L29" s="12">
        <f t="shared" si="2"/>
        <v>1.630434782608696E-2</v>
      </c>
      <c r="M29" s="12">
        <f t="array" ref="M29">SUM(IF(NOT(ISERR(J29:L29)),J29:L29*$J$2:$L$2))/SUM(IF(NOT(ISERR(J29:L29)),$J$2:$L$2))</f>
        <v>1.1478536480420923E-2</v>
      </c>
      <c r="N29" s="1">
        <f>((300-VLOOKUP(A29,anni!$A$1:$O$32,8,0))*(M29-I29/300)+I29)/300*(300-VLOOKUP(A29,anni!$A$1:$O$32,7,0))</f>
        <v>2.9719318678650901</v>
      </c>
      <c r="O29" s="1">
        <f t="shared" si="3"/>
        <v>2.9719318678650901</v>
      </c>
      <c r="P29" s="9">
        <f>INT(MAX(1,O29)+1-VLOOKUP(A29,anni!$A$1:$O$32,5,0))</f>
        <v>3</v>
      </c>
      <c r="Q29" s="9">
        <f t="array" ref="Q29">SUM(IF(anno=A29,IF(distretto=E29,concorrenti!$T$3:$T$5991)))</f>
        <v>0</v>
      </c>
      <c r="R29" s="9">
        <f t="shared" si="4"/>
        <v>3</v>
      </c>
      <c r="S29" s="1">
        <f t="shared" si="5"/>
        <v>-1</v>
      </c>
      <c r="T29" s="1">
        <f>1+INT($N29/VLOOKUP($A29,anni!$A$1:$J$35,10,0))+$Q29</f>
        <v>3</v>
      </c>
      <c r="U29" s="1">
        <f t="shared" si="6"/>
        <v>-1</v>
      </c>
      <c r="X29" s="15">
        <v>6</v>
      </c>
      <c r="Y29" s="15">
        <v>5</v>
      </c>
      <c r="Z29" s="1">
        <f t="shared" si="7"/>
        <v>0.42640143271122083</v>
      </c>
    </row>
    <row r="30" spans="1:26" ht="14.5" x14ac:dyDescent="0.35">
      <c r="A30" s="3">
        <v>2016</v>
      </c>
      <c r="B30" s="3" t="str">
        <f>VLOOKUP($E30,accorpamenti!$A$2:$X$104,$A30-B$2,0)</f>
        <v>Salerno</v>
      </c>
      <c r="C30" s="3" t="str">
        <f>VLOOKUP($E30,accorpamenti!$A$2:$X$104,$A30-C$2,0)</f>
        <v>Salerno</v>
      </c>
      <c r="D30" s="3" t="str">
        <f>VLOOKUP($E30,accorpamenti!$A$2:$X$104,$A30-D$2,0)</f>
        <v>Salerno</v>
      </c>
      <c r="E30" s="3" t="s">
        <v>61</v>
      </c>
      <c r="F30" s="1">
        <f t="array" ref="F30">SUM(IF(anno=A30,IF(distretto=E30,1)))</f>
        <v>4</v>
      </c>
      <c r="G30" s="1">
        <f t="array" ref="G30">SUM(IF(anno=A30,IF(distretto=E30,IF(punti=-1,1))))</f>
        <v>0</v>
      </c>
      <c r="H30" s="1">
        <f t="array" ref="H30">SUM(IF(anno=A30,IF(distretto=E30,punti)))+G30</f>
        <v>39.6</v>
      </c>
      <c r="I30" s="14">
        <f t="shared" si="0"/>
        <v>5.1194539249146755</v>
      </c>
      <c r="J30" s="12">
        <f>H30/VLOOKUP(A30,anni!$A$1:$O$32,4,0)</f>
        <v>9.4809423482091551E-3</v>
      </c>
      <c r="K30" s="12">
        <f t="shared" si="1"/>
        <v>1.3900400210753007E-2</v>
      </c>
      <c r="L30" s="12">
        <f t="shared" si="2"/>
        <v>1.2558041367665685E-2</v>
      </c>
      <c r="M30" s="12">
        <f t="array" ref="M30">SUM(IF(NOT(ISERR(J30:L30)),J30:L30*$J$2:$L$2))/SUM(IF(NOT(ISERR(J30:L30)),$J$2:$L$2))</f>
        <v>1.1466944805633194E-2</v>
      </c>
      <c r="N30" s="1">
        <f>((300-VLOOKUP(A30,anni!$A$1:$O$32,8,0))*(M30-I30/300)+I30)/300*(300-VLOOKUP(A30,anni!$A$1:$O$32,7,0))</f>
        <v>3.5959792381531637</v>
      </c>
      <c r="O30" s="1">
        <f t="shared" si="3"/>
        <v>3.5959792381531637</v>
      </c>
      <c r="P30" s="9">
        <f>INT(MAX(1,O30)+1-VLOOKUP(A30,anni!$A$1:$O$32,5,0))</f>
        <v>4</v>
      </c>
      <c r="Q30" s="9">
        <f t="array" ref="Q30">SUM(IF(anno=A30,IF(distretto=E30,concorrenti!$T$3:$T$5991)))</f>
        <v>0</v>
      </c>
      <c r="R30" s="9">
        <f t="shared" si="4"/>
        <v>4</v>
      </c>
      <c r="S30" s="1">
        <f t="shared" si="5"/>
        <v>0</v>
      </c>
      <c r="T30" s="1">
        <f>1+INT($N30/VLOOKUP($A30,anni!$A$1:$J$35,10,0))+$Q30</f>
        <v>4</v>
      </c>
      <c r="U30" s="1">
        <f t="shared" si="6"/>
        <v>0</v>
      </c>
      <c r="X30" s="15">
        <v>25</v>
      </c>
      <c r="Y30" s="15">
        <v>26</v>
      </c>
      <c r="Z30" s="1">
        <f t="shared" si="7"/>
        <v>-0.19802950859533489</v>
      </c>
    </row>
    <row r="31" spans="1:26" ht="14.5" x14ac:dyDescent="0.35">
      <c r="A31" s="3">
        <v>2016</v>
      </c>
      <c r="B31" s="3" t="str">
        <f>VLOOKUP($E31,accorpamenti!$A$2:$X$104,$A31-B$2,0)</f>
        <v>Verona</v>
      </c>
      <c r="C31" s="3" t="str">
        <f>VLOOKUP($E31,accorpamenti!$A$2:$X$104,$A31-C$2,0)</f>
        <v>Verona</v>
      </c>
      <c r="D31" s="3" t="str">
        <f>VLOOKUP($E31,accorpamenti!$A$2:$X$104,$A31-D$2,0)</f>
        <v>Verona</v>
      </c>
      <c r="E31" s="3" t="s">
        <v>71</v>
      </c>
      <c r="F31" s="1">
        <f t="array" ref="F31">SUM(IF(anno=A31,IF(distretto=E31,1)))</f>
        <v>4</v>
      </c>
      <c r="G31" s="1">
        <f t="array" ref="G31">SUM(IF(anno=A31,IF(distretto=E31,IF(punti=-1,1))))</f>
        <v>0</v>
      </c>
      <c r="H31" s="1">
        <f t="array" ref="H31">SUM(IF(anno=A31,IF(distretto=E31,punti)))+G31</f>
        <v>46.6</v>
      </c>
      <c r="I31" s="14">
        <f t="shared" si="0"/>
        <v>5.5290102389078504</v>
      </c>
      <c r="J31" s="12">
        <f>H31/VLOOKUP(A31,anni!$A$1:$O$32,4,0)</f>
        <v>1.1156866500670369E-2</v>
      </c>
      <c r="K31" s="12">
        <f t="shared" si="1"/>
        <v>1.162103350952738E-2</v>
      </c>
      <c r="L31" s="12">
        <f t="shared" si="2"/>
        <v>1.0816800337695234E-2</v>
      </c>
      <c r="M31" s="12">
        <f t="array" ref="M31">SUM(IF(NOT(ISERR(J31:L31)),J31:L31*$J$2:$L$2))/SUM(IF(NOT(ISERR(J31:L31)),$J$2:$L$2))</f>
        <v>1.125491114312685E-2</v>
      </c>
      <c r="N31" s="1">
        <f>((300-VLOOKUP(A31,anni!$A$1:$O$32,8,0))*(M31-I31/300)+I31)/300*(300-VLOOKUP(A31,anni!$A$1:$O$32,7,0))</f>
        <v>3.6107218425241423</v>
      </c>
      <c r="O31" s="1">
        <f t="shared" si="3"/>
        <v>3.6107218425241423</v>
      </c>
      <c r="P31" s="9">
        <f>INT(MAX(1,O31)+1-VLOOKUP(A31,anni!$A$1:$O$32,5,0))</f>
        <v>4</v>
      </c>
      <c r="Q31" s="9">
        <f t="array" ref="Q31">SUM(IF(anno=A31,IF(distretto=E31,concorrenti!$T$3:$T$5991)))</f>
        <v>0</v>
      </c>
      <c r="R31" s="9">
        <f t="shared" si="4"/>
        <v>4</v>
      </c>
      <c r="S31" s="1">
        <f t="shared" si="5"/>
        <v>0</v>
      </c>
      <c r="T31" s="1">
        <f>1+INT($N31/VLOOKUP($A31,anni!$A$1:$J$35,10,0))+$Q31</f>
        <v>4</v>
      </c>
      <c r="U31" s="1">
        <f t="shared" si="6"/>
        <v>0</v>
      </c>
      <c r="X31" s="15">
        <v>27</v>
      </c>
      <c r="Y31" s="15">
        <v>26</v>
      </c>
      <c r="Z31" s="1">
        <f t="shared" si="7"/>
        <v>0.19425717247145283</v>
      </c>
    </row>
    <row r="32" spans="1:26" ht="14.5" x14ac:dyDescent="0.35">
      <c r="A32" s="3">
        <v>2016</v>
      </c>
      <c r="B32" s="3" t="str">
        <f>VLOOKUP($E32,accorpamenti!$A$2:$X$104,$A32-B$2,0)</f>
        <v>Macerata</v>
      </c>
      <c r="C32" s="3" t="str">
        <f>VLOOKUP($E32,accorpamenti!$A$2:$X$104,$A32-C$2,0)</f>
        <v>Macerata</v>
      </c>
      <c r="D32" s="3" t="str">
        <f>VLOOKUP($E32,accorpamenti!$A$2:$X$104,$A32-D$2,0)</f>
        <v>Macerata</v>
      </c>
      <c r="E32" s="3" t="s">
        <v>102</v>
      </c>
      <c r="F32" s="1">
        <f t="array" ref="F32">SUM(IF(anno=A32,IF(distretto=E32,1)))</f>
        <v>3</v>
      </c>
      <c r="G32" s="1">
        <f t="array" ref="G32">SUM(IF(anno=A32,IF(distretto=E32,IF(punti=-1,1))))</f>
        <v>0</v>
      </c>
      <c r="H32" s="1">
        <f t="array" ref="H32">SUM(IF(anno=A32,IF(distretto=E32,punti)))+G32</f>
        <v>56.8</v>
      </c>
      <c r="I32" s="14">
        <f t="shared" si="0"/>
        <v>1.6382252559726962</v>
      </c>
      <c r="J32" s="12">
        <f>H32/VLOOKUP(A32,anni!$A$1:$O$32,4,0)</f>
        <v>1.3598927408542424E-2</v>
      </c>
      <c r="K32" s="12">
        <f t="shared" si="1"/>
        <v>6.8007334364436744E-3</v>
      </c>
      <c r="L32" s="12">
        <f t="shared" si="2"/>
        <v>1.1661038412832423E-2</v>
      </c>
      <c r="M32" s="12">
        <f t="array" ref="M32">SUM(IF(NOT(ISERR(J32:L32)),J32:L32*$J$2:$L$2))/SUM(IF(NOT(ISERR(J32:L32)),$J$2:$L$2))</f>
        <v>1.1009881251891174E-2</v>
      </c>
      <c r="N32" s="1">
        <f>((300-VLOOKUP(A32,anni!$A$1:$O$32,8,0))*(M32-I32/300)+I32)/300*(300-VLOOKUP(A32,anni!$A$1:$O$32,7,0))</f>
        <v>2.9246575937804122</v>
      </c>
      <c r="O32" s="1">
        <f t="shared" si="3"/>
        <v>2.9246575937804122</v>
      </c>
      <c r="P32" s="9">
        <f>INT(MAX(1,O32)+1-VLOOKUP(A32,anni!$A$1:$O$32,5,0))</f>
        <v>3</v>
      </c>
      <c r="Q32" s="9">
        <f t="array" ref="Q32">SUM(IF(anno=A32,IF(distretto=E32,concorrenti!$T$3:$T$5991)))</f>
        <v>0</v>
      </c>
      <c r="R32" s="9">
        <f t="shared" si="4"/>
        <v>3</v>
      </c>
      <c r="S32" s="1">
        <f t="shared" si="5"/>
        <v>0</v>
      </c>
      <c r="T32" s="1">
        <f>1+INT($N32/VLOOKUP($A32,anni!$A$1:$J$35,10,0))+$Q32</f>
        <v>3</v>
      </c>
      <c r="U32" s="1">
        <f t="shared" si="6"/>
        <v>0</v>
      </c>
      <c r="X32" s="15">
        <v>8</v>
      </c>
      <c r="Y32" s="15">
        <v>8</v>
      </c>
      <c r="Z32" s="1">
        <f t="shared" si="7"/>
        <v>0</v>
      </c>
    </row>
    <row r="33" spans="1:26" ht="14.5" x14ac:dyDescent="0.35">
      <c r="A33" s="3">
        <v>2016</v>
      </c>
      <c r="B33" s="3" t="str">
        <f>VLOOKUP($E33,accorpamenti!$A$2:$X$104,$A33-B$2,0)</f>
        <v>Varese</v>
      </c>
      <c r="C33" s="3" t="str">
        <f>VLOOKUP($E33,accorpamenti!$A$2:$X$104,$A33-C$2,0)</f>
        <v>Varese</v>
      </c>
      <c r="D33" s="3" t="str">
        <f>VLOOKUP($E33,accorpamenti!$A$2:$X$104,$A33-D$2,0)</f>
        <v>Varese</v>
      </c>
      <c r="E33" s="3" t="s">
        <v>94</v>
      </c>
      <c r="F33" s="1">
        <f t="array" ref="F33">SUM(IF(anno=A33,IF(distretto=E33,1)))</f>
        <v>4</v>
      </c>
      <c r="G33" s="1">
        <f t="array" ref="G33">SUM(IF(anno=A33,IF(distretto=E33,IF(punti=-1,1))))</f>
        <v>0</v>
      </c>
      <c r="H33" s="1">
        <f t="array" ref="H33">SUM(IF(anno=A33,IF(distretto=E33,punti)))+G33</f>
        <v>33.200000000000003</v>
      </c>
      <c r="I33" s="14">
        <f t="shared" si="0"/>
        <v>2.4573378839590445</v>
      </c>
      <c r="J33" s="12">
        <f>H33/VLOOKUP(A33,anni!$A$1:$O$32,4,0)</f>
        <v>7.9486688373874743E-3</v>
      </c>
      <c r="K33" s="12">
        <f t="shared" si="1"/>
        <v>1.2517833523124347E-2</v>
      </c>
      <c r="L33" s="12">
        <f t="shared" si="2"/>
        <v>1.5671169269734071E-2</v>
      </c>
      <c r="M33" s="12">
        <f t="array" ref="M33">SUM(IF(NOT(ISERR(J33:L33)),J33:L33*$J$2:$L$2))/SUM(IF(NOT(ISERR(J33:L33)),$J$2:$L$2))</f>
        <v>1.0758807138024198E-2</v>
      </c>
      <c r="N33" s="1">
        <f>((300-VLOOKUP(A33,anni!$A$1:$O$32,8,0))*(M33-I33/300)+I33)/300*(300-VLOOKUP(A33,anni!$A$1:$O$32,7,0))</f>
        <v>2.9959494952159162</v>
      </c>
      <c r="O33" s="1">
        <f t="shared" si="3"/>
        <v>2.9959494952159162</v>
      </c>
      <c r="P33" s="9">
        <f>INT(MAX(1,O33)+1-VLOOKUP(A33,anni!$A$1:$O$32,5,0))</f>
        <v>3</v>
      </c>
      <c r="Q33" s="9">
        <f t="array" ref="Q33">SUM(IF(anno=A33,IF(distretto=E33,concorrenti!$T$3:$T$5991)))</f>
        <v>0</v>
      </c>
      <c r="R33" s="9">
        <f t="shared" si="4"/>
        <v>3</v>
      </c>
      <c r="S33" s="1">
        <f t="shared" si="5"/>
        <v>-1</v>
      </c>
      <c r="T33" s="1">
        <f>1+INT($N33/VLOOKUP($A33,anni!$A$1:$J$35,10,0))+$Q33</f>
        <v>3</v>
      </c>
      <c r="U33" s="1">
        <f t="shared" si="6"/>
        <v>-1</v>
      </c>
      <c r="X33" s="15">
        <v>12</v>
      </c>
      <c r="Y33" s="15">
        <v>15</v>
      </c>
      <c r="Z33" s="1">
        <f t="shared" si="7"/>
        <v>-0.81649658092772603</v>
      </c>
    </row>
    <row r="34" spans="1:26" ht="14.5" x14ac:dyDescent="0.35">
      <c r="A34" s="3">
        <v>2016</v>
      </c>
      <c r="B34" s="3" t="str">
        <f>VLOOKUP($E34,accorpamenti!$A$2:$X$104,$A34-B$2,0)</f>
        <v>Parma</v>
      </c>
      <c r="C34" s="3" t="str">
        <f>VLOOKUP($E34,accorpamenti!$A$2:$X$104,$A34-C$2,0)</f>
        <v>Parma</v>
      </c>
      <c r="D34" s="3" t="str">
        <f>VLOOKUP($E34,accorpamenti!$A$2:$X$104,$A34-D$2,0)</f>
        <v>Parma</v>
      </c>
      <c r="E34" s="3" t="s">
        <v>76</v>
      </c>
      <c r="F34" s="1">
        <f t="array" ref="F34">SUM(IF(anno=A34,IF(distretto=E34,1)))</f>
        <v>3</v>
      </c>
      <c r="G34" s="1">
        <f t="array" ref="G34">SUM(IF(anno=A34,IF(distretto=E34,IF(punti=-1,1))))</f>
        <v>0</v>
      </c>
      <c r="H34" s="1">
        <f t="array" ref="H34">SUM(IF(anno=A34,IF(distretto=E34,punti)))+G34</f>
        <v>49</v>
      </c>
      <c r="I34" s="14">
        <f t="shared" si="0"/>
        <v>2.0477815699658701</v>
      </c>
      <c r="J34" s="12">
        <f>H34/VLOOKUP(A34,anni!$A$1:$O$32,4,0)</f>
        <v>1.17314690672285E-2</v>
      </c>
      <c r="K34" s="12">
        <f t="shared" si="1"/>
        <v>1.0612133494230789E-2</v>
      </c>
      <c r="L34" s="12">
        <f t="shared" si="2"/>
        <v>7.7564373153229229E-3</v>
      </c>
      <c r="M34" s="12">
        <f t="array" ref="M34">SUM(IF(NOT(ISERR(J34:L34)),J34:L34*$J$2:$L$2))/SUM(IF(NOT(ISERR(J34:L34)),$J$2:$L$2))</f>
        <v>1.0695851917578334E-2</v>
      </c>
      <c r="N34" s="1">
        <f>((300-VLOOKUP(A34,anni!$A$1:$O$32,8,0))*(M34-I34/300)+I34)/300*(300-VLOOKUP(A34,anni!$A$1:$O$32,7,0))</f>
        <v>2.9147512441314878</v>
      </c>
      <c r="O34" s="1">
        <f t="shared" si="3"/>
        <v>2.9147512441314878</v>
      </c>
      <c r="P34" s="9">
        <f>INT(MAX(1,O34)+1-VLOOKUP(A34,anni!$A$1:$O$32,5,0))</f>
        <v>3</v>
      </c>
      <c r="Q34" s="9">
        <f t="array" ref="Q34">SUM(IF(anno=A34,IF(distretto=E34,concorrenti!$T$3:$T$5991)))</f>
        <v>0</v>
      </c>
      <c r="R34" s="9">
        <f t="shared" si="4"/>
        <v>3</v>
      </c>
      <c r="S34" s="1">
        <f t="shared" si="5"/>
        <v>0</v>
      </c>
      <c r="T34" s="1">
        <f>1+INT($N34/VLOOKUP($A34,anni!$A$1:$J$35,10,0))+$Q34</f>
        <v>3</v>
      </c>
      <c r="U34" s="1">
        <f t="shared" si="6"/>
        <v>0</v>
      </c>
      <c r="X34" s="15">
        <v>10</v>
      </c>
      <c r="Y34" s="15">
        <v>10</v>
      </c>
      <c r="Z34" s="1">
        <f t="shared" si="7"/>
        <v>0</v>
      </c>
    </row>
    <row r="35" spans="1:26" ht="14.5" x14ac:dyDescent="0.35">
      <c r="A35" s="3">
        <v>2016</v>
      </c>
      <c r="B35" s="3" t="str">
        <f>VLOOKUP($E35,accorpamenti!$A$2:$X$104,$A35-B$2,0)</f>
        <v>Palermo</v>
      </c>
      <c r="C35" s="3" t="str">
        <f>VLOOKUP($E35,accorpamenti!$A$2:$X$104,$A35-C$2,0)</f>
        <v>Palermo</v>
      </c>
      <c r="D35" s="3" t="str">
        <f>VLOOKUP($E35,accorpamenti!$A$2:$X$104,$A35-D$2,0)</f>
        <v>Palermo</v>
      </c>
      <c r="E35" s="3" t="s">
        <v>114</v>
      </c>
      <c r="F35" s="1">
        <f t="array" ref="F35">SUM(IF(anno=A35,IF(distretto=E35,1)))</f>
        <v>3</v>
      </c>
      <c r="G35" s="1">
        <f t="array" ref="G35">SUM(IF(anno=A35,IF(distretto=E35,IF(punti=-1,1))))</f>
        <v>0</v>
      </c>
      <c r="H35" s="1">
        <f t="array" ref="H35">SUM(IF(anno=A35,IF(distretto=E35,punti)))+G35</f>
        <v>44</v>
      </c>
      <c r="I35" s="14">
        <f t="shared" si="0"/>
        <v>4.7098976109215016</v>
      </c>
      <c r="J35" s="12">
        <f>H35/VLOOKUP(A35,anni!$A$1:$O$32,4,0)</f>
        <v>1.0534380386899061E-2</v>
      </c>
      <c r="K35" s="12">
        <f t="shared" si="1"/>
        <v>1.0948433499329653E-2</v>
      </c>
      <c r="L35" s="12">
        <f t="shared" si="2"/>
        <v>9.4449134655973013E-3</v>
      </c>
      <c r="M35" s="12">
        <f t="array" ref="M35">SUM(IF(NOT(ISERR(J35:L35)),J35:L35*$J$2:$L$2))/SUM(IF(NOT(ISERR(J35:L35)),$J$2:$L$2))</f>
        <v>1.0490820270825631E-2</v>
      </c>
      <c r="N35" s="1">
        <f>((300-VLOOKUP(A35,anni!$A$1:$O$32,8,0))*(M35-I35/300)+I35)/300*(300-VLOOKUP(A35,anni!$A$1:$O$32,7,0))</f>
        <v>3.294098402764658</v>
      </c>
      <c r="O35" s="1">
        <f t="shared" si="3"/>
        <v>3.294098402764658</v>
      </c>
      <c r="P35" s="9">
        <f>INT(MAX(1,O35)+1-VLOOKUP(A35,anni!$A$1:$O$32,5,0))</f>
        <v>3</v>
      </c>
      <c r="Q35" s="9">
        <f t="array" ref="Q35">SUM(IF(anno=A35,IF(distretto=E35,concorrenti!$T$3:$T$5991)))</f>
        <v>0</v>
      </c>
      <c r="R35" s="9">
        <f t="shared" si="4"/>
        <v>3</v>
      </c>
      <c r="S35" s="1">
        <f t="shared" si="5"/>
        <v>0</v>
      </c>
      <c r="T35" s="1">
        <f>1+INT($N35/VLOOKUP($A35,anni!$A$1:$J$35,10,0))+$Q35</f>
        <v>3</v>
      </c>
      <c r="U35" s="1">
        <f t="shared" si="6"/>
        <v>0</v>
      </c>
      <c r="X35" s="15">
        <v>23</v>
      </c>
      <c r="Y35" s="15">
        <v>26</v>
      </c>
      <c r="Z35" s="1">
        <f t="shared" si="7"/>
        <v>-0.60609152673132649</v>
      </c>
    </row>
    <row r="36" spans="1:26" ht="14.5" x14ac:dyDescent="0.35">
      <c r="A36" s="3">
        <v>2016</v>
      </c>
      <c r="B36" s="3" t="str">
        <f>VLOOKUP($E36,accorpamenti!$A$2:$X$104,$A36-B$2,0)</f>
        <v>Pescara</v>
      </c>
      <c r="C36" s="3" t="str">
        <f>VLOOKUP($E36,accorpamenti!$A$2:$X$104,$A36-C$2,0)</f>
        <v>Pescara</v>
      </c>
      <c r="D36" s="3" t="str">
        <f>VLOOKUP($E36,accorpamenti!$A$2:$X$104,$A36-D$2,0)</f>
        <v>Pescara</v>
      </c>
      <c r="E36" s="3" t="s">
        <v>54</v>
      </c>
      <c r="F36" s="1">
        <f t="array" ref="F36">SUM(IF(anno=A36,IF(distretto=E36,1)))</f>
        <v>3</v>
      </c>
      <c r="G36" s="1">
        <f t="array" ref="G36">SUM(IF(anno=A36,IF(distretto=E36,IF(punti=-1,1))))</f>
        <v>0</v>
      </c>
      <c r="H36" s="1">
        <f t="array" ref="H36">SUM(IF(anno=A36,IF(distretto=E36,punti)))+G36</f>
        <v>47</v>
      </c>
      <c r="I36" s="14">
        <f t="shared" ref="I36:I67" si="8">X36/1465*300</f>
        <v>1.6382252559726962</v>
      </c>
      <c r="J36" s="12">
        <f>H36/VLOOKUP(A36,anni!$A$1:$O$32,4,0)</f>
        <v>1.1252633595096725E-2</v>
      </c>
      <c r="K36" s="12">
        <f t="shared" ref="K36:K67" si="9">SUMIFS($J$2:$J$1979,anno_2,A36-1,$C$2:$C$1979,B36)</f>
        <v>9.6406001461674072E-3</v>
      </c>
      <c r="L36" s="12">
        <f t="shared" ref="L36:L67" si="10">SUMIFS($J$2:$J$1979,anno_2,A36-2,$D$2:$D$1979,B36)</f>
        <v>7.8092021950189987E-3</v>
      </c>
      <c r="M36" s="12">
        <f t="array" ref="M36">SUM(IF(NOT(ISERR(J36:L36)),J36:L36*$J$2:$L$2))/SUM(IF(NOT(ISERR(J36:L36)),$J$2:$L$2))</f>
        <v>1.0141383878773997E-2</v>
      </c>
      <c r="N36" s="1">
        <f>((300-VLOOKUP(A36,anni!$A$1:$O$32,8,0))*(M36-I36/300)+I36)/300*(300-VLOOKUP(A36,anni!$A$1:$O$32,7,0))</f>
        <v>2.7147707286104281</v>
      </c>
      <c r="O36" s="1">
        <f t="shared" ref="O36:O67" si="11">MAX(1,N36)</f>
        <v>2.7147707286104281</v>
      </c>
      <c r="P36" s="9">
        <f>INT(MAX(1,O36)+1-VLOOKUP(A36,anni!$A$1:$O$32,5,0))</f>
        <v>3</v>
      </c>
      <c r="Q36" s="9">
        <f t="array" ref="Q36">SUM(IF(anno=A36,IF(distretto=E36,concorrenti!$T$3:$T$5991)))</f>
        <v>0</v>
      </c>
      <c r="R36" s="9">
        <f t="shared" ref="R36:R67" si="12">P36+Q36</f>
        <v>3</v>
      </c>
      <c r="S36" s="1">
        <f t="shared" ref="S36:S67" si="13">R36-F36</f>
        <v>0</v>
      </c>
      <c r="T36" s="1">
        <f>1+INT($N36/VLOOKUP($A36,anni!$A$1:$J$35,10,0))+$Q36</f>
        <v>3</v>
      </c>
      <c r="U36" s="1">
        <f t="shared" ref="U36:U67" si="14">T36-$F36</f>
        <v>0</v>
      </c>
      <c r="X36" s="15">
        <v>8</v>
      </c>
      <c r="Y36" s="15">
        <v>10</v>
      </c>
      <c r="Z36" s="1">
        <f t="shared" ref="Z36:Z67" si="15">-(Y36-X36)/SQRT(AVERAGE(X36:Y36))</f>
        <v>-0.66666666666666663</v>
      </c>
    </row>
    <row r="37" spans="1:26" ht="14.5" x14ac:dyDescent="0.35">
      <c r="A37" s="3">
        <v>2016</v>
      </c>
      <c r="B37" s="3" t="str">
        <f>VLOOKUP($E37,accorpamenti!$A$2:$X$104,$A37-B$2,0)</f>
        <v>Bologna</v>
      </c>
      <c r="C37" s="3" t="str">
        <f>VLOOKUP($E37,accorpamenti!$A$2:$X$104,$A37-C$2,0)</f>
        <v>Bologna</v>
      </c>
      <c r="D37" s="3" t="str">
        <f>VLOOKUP($E37,accorpamenti!$A$2:$X$104,$A37-D$2,0)</f>
        <v>Bologna</v>
      </c>
      <c r="E37" s="3" t="s">
        <v>70</v>
      </c>
      <c r="F37" s="1">
        <f t="array" ref="F37">SUM(IF(anno=A37,IF(distretto=E37,1)))</f>
        <v>3</v>
      </c>
      <c r="G37" s="1">
        <f t="array" ref="G37">SUM(IF(anno=A37,IF(distretto=E37,IF(punti=-1,1))))</f>
        <v>0</v>
      </c>
      <c r="H37" s="1">
        <f t="array" ref="H37">SUM(IF(anno=A37,IF(distretto=E37,punti)))+G37</f>
        <v>34.4</v>
      </c>
      <c r="I37" s="14">
        <f t="shared" si="8"/>
        <v>4.0955631399317403</v>
      </c>
      <c r="J37" s="12">
        <f>H37/VLOOKUP(A37,anni!$A$1:$O$32,4,0)</f>
        <v>8.235970120666538E-3</v>
      </c>
      <c r="K37" s="12">
        <f t="shared" si="9"/>
        <v>1.3302533535021694E-2</v>
      </c>
      <c r="L37" s="12">
        <f t="shared" si="10"/>
        <v>7.2287885183621803E-3</v>
      </c>
      <c r="M37" s="12">
        <f t="array" ref="M37">SUM(IF(NOT(ISERR(J37:L37)),J37:L37*$J$2:$L$2))/SUM(IF(NOT(ISERR(J37:L37)),$J$2:$L$2))</f>
        <v>9.7569609917341968E-3</v>
      </c>
      <c r="N37" s="1">
        <f>((300-VLOOKUP(A37,anni!$A$1:$O$32,8,0))*(M37-I37/300)+I37)/300*(300-VLOOKUP(A37,anni!$A$1:$O$32,7,0))</f>
        <v>3.0177729677692118</v>
      </c>
      <c r="O37" s="1">
        <f t="shared" si="11"/>
        <v>3.0177729677692118</v>
      </c>
      <c r="P37" s="9">
        <f>INT(MAX(1,O37)+1-VLOOKUP(A37,anni!$A$1:$O$32,5,0))</f>
        <v>3</v>
      </c>
      <c r="Q37" s="9">
        <f t="array" ref="Q37">SUM(IF(anno=A37,IF(distretto=E37,concorrenti!$T$3:$T$5991)))</f>
        <v>0</v>
      </c>
      <c r="R37" s="9">
        <f t="shared" si="12"/>
        <v>3</v>
      </c>
      <c r="S37" s="1">
        <f t="shared" si="13"/>
        <v>0</v>
      </c>
      <c r="T37" s="1">
        <f>1+INT($N37/VLOOKUP($A37,anni!$A$1:$J$35,10,0))+$Q37</f>
        <v>3</v>
      </c>
      <c r="U37" s="1">
        <f t="shared" si="14"/>
        <v>0</v>
      </c>
      <c r="X37" s="15">
        <v>20</v>
      </c>
      <c r="Y37" s="15">
        <v>18</v>
      </c>
      <c r="Z37" s="1">
        <f t="shared" si="15"/>
        <v>0.45883146774112349</v>
      </c>
    </row>
    <row r="38" spans="1:26" ht="14.5" x14ac:dyDescent="0.35">
      <c r="A38" s="3">
        <v>2016</v>
      </c>
      <c r="B38" s="3" t="str">
        <f>VLOOKUP($E38,accorpamenti!$A$2:$X$104,$A38-B$2,0)</f>
        <v>Benevento</v>
      </c>
      <c r="C38" s="3" t="str">
        <f>VLOOKUP($E38,accorpamenti!$A$2:$X$104,$A38-C$2,0)</f>
        <v>Benevento</v>
      </c>
      <c r="D38" s="3" t="str">
        <f>VLOOKUP($E38,accorpamenti!$A$2:$X$104,$A38-D$2,0)</f>
        <v>Benevento</v>
      </c>
      <c r="E38" s="3" t="s">
        <v>143</v>
      </c>
      <c r="F38" s="1">
        <f t="array" ref="F38">SUM(IF(anno=A38,IF(distretto=E38,1)))</f>
        <v>3</v>
      </c>
      <c r="G38" s="1">
        <f t="array" ref="G38">SUM(IF(anno=A38,IF(distretto=E38,IF(punti=-1,1))))</f>
        <v>0</v>
      </c>
      <c r="H38" s="1">
        <f t="array" ref="H38">SUM(IF(anno=A38,IF(distretto=E38,punti)))+G38</f>
        <v>45</v>
      </c>
      <c r="I38" s="14">
        <f t="shared" si="8"/>
        <v>2.4573378839590445</v>
      </c>
      <c r="J38" s="12">
        <f>H38/VLOOKUP(A38,anni!$A$1:$O$32,4,0)</f>
        <v>1.0773798122964948E-2</v>
      </c>
      <c r="K38" s="12">
        <f t="shared" si="9"/>
        <v>8.5569667964044034E-3</v>
      </c>
      <c r="L38" s="12">
        <f t="shared" si="10"/>
        <v>8.864499788940482E-3</v>
      </c>
      <c r="M38" s="12">
        <f t="array" ref="M38">SUM(IF(NOT(ISERR(J38:L38)),J38:L38*$J$2:$L$2))/SUM(IF(NOT(ISERR(J38:L38)),$J$2:$L$2))</f>
        <v>9.7166379584406899E-3</v>
      </c>
      <c r="N38" s="1">
        <f>((300-VLOOKUP(A38,anni!$A$1:$O$32,8,0))*(M38-I38/300)+I38)/300*(300-VLOOKUP(A38,anni!$A$1:$O$32,7,0))</f>
        <v>2.7440919434832352</v>
      </c>
      <c r="O38" s="1">
        <f t="shared" si="11"/>
        <v>2.7440919434832352</v>
      </c>
      <c r="P38" s="9">
        <f>INT(MAX(1,O38)+1-VLOOKUP(A38,anni!$A$1:$O$32,5,0))</f>
        <v>3</v>
      </c>
      <c r="Q38" s="9">
        <f t="array" ref="Q38">SUM(IF(anno=A38,IF(distretto=E38,concorrenti!$T$3:$T$5991)))</f>
        <v>0</v>
      </c>
      <c r="R38" s="9">
        <f t="shared" si="12"/>
        <v>3</v>
      </c>
      <c r="S38" s="1">
        <f t="shared" si="13"/>
        <v>0</v>
      </c>
      <c r="T38" s="1">
        <f>1+INT($N38/VLOOKUP($A38,anni!$A$1:$J$35,10,0))+$Q38</f>
        <v>3</v>
      </c>
      <c r="U38" s="1">
        <f t="shared" si="14"/>
        <v>0</v>
      </c>
      <c r="X38" s="15">
        <v>12</v>
      </c>
      <c r="Y38" s="15">
        <v>11</v>
      </c>
      <c r="Z38" s="1">
        <f t="shared" si="15"/>
        <v>0.29488391230979427</v>
      </c>
    </row>
    <row r="39" spans="1:26" ht="14.5" x14ac:dyDescent="0.35">
      <c r="A39" s="3">
        <v>2016</v>
      </c>
      <c r="B39" s="3" t="str">
        <f>VLOOKUP($E39,accorpamenti!$A$2:$X$104,$A39-B$2,0)</f>
        <v>Latina</v>
      </c>
      <c r="C39" s="3" t="str">
        <f>VLOOKUP($E39,accorpamenti!$A$2:$X$104,$A39-C$2,0)</f>
        <v>Latina</v>
      </c>
      <c r="D39" s="3" t="str">
        <f>VLOOKUP($E39,accorpamenti!$A$2:$X$104,$A39-D$2,0)</f>
        <v>Latina</v>
      </c>
      <c r="E39" s="3" t="s">
        <v>65</v>
      </c>
      <c r="F39" s="1">
        <f t="array" ref="F39">SUM(IF(anno=A39,IF(distretto=E39,1)))</f>
        <v>4</v>
      </c>
      <c r="G39" s="1">
        <f t="array" ref="G39">SUM(IF(anno=A39,IF(distretto=E39,IF(punti=-1,1))))</f>
        <v>0</v>
      </c>
      <c r="H39" s="1">
        <f t="array" ref="H39">SUM(IF(anno=A39,IF(distretto=E39,punti)))+G39</f>
        <v>19.799999999999997</v>
      </c>
      <c r="I39" s="14">
        <f t="shared" si="8"/>
        <v>3.8907849829351533</v>
      </c>
      <c r="J39" s="12">
        <f>H39/VLOOKUP(A39,anni!$A$1:$O$32,4,0)</f>
        <v>4.7404711741045767E-3</v>
      </c>
      <c r="K39" s="12">
        <f t="shared" si="9"/>
        <v>1.2891500195456417E-2</v>
      </c>
      <c r="L39" s="12">
        <f t="shared" si="10"/>
        <v>1.8151118615449564E-2</v>
      </c>
      <c r="M39" s="12">
        <f t="array" ref="M39">SUM(IF(NOT(ISERR(J39:L39)),J39:L39*$J$2:$L$2))/SUM(IF(NOT(ISERR(J39:L39)),$J$2:$L$2))</f>
        <v>9.6925887547793538E-3</v>
      </c>
      <c r="N39" s="1">
        <f>((300-VLOOKUP(A39,anni!$A$1:$O$32,8,0))*(M39-I39/300)+I39)/300*(300-VLOOKUP(A39,anni!$A$1:$O$32,7,0))</f>
        <v>2.9692243074334517</v>
      </c>
      <c r="O39" s="1">
        <f t="shared" si="11"/>
        <v>2.9692243074334517</v>
      </c>
      <c r="P39" s="9">
        <f>INT(MAX(1,O39)+1-VLOOKUP(A39,anni!$A$1:$O$32,5,0))</f>
        <v>3</v>
      </c>
      <c r="Q39" s="9">
        <f t="array" ref="Q39">SUM(IF(anno=A39,IF(distretto=E39,concorrenti!$T$3:$T$5991)))</f>
        <v>0</v>
      </c>
      <c r="R39" s="9">
        <f t="shared" si="12"/>
        <v>3</v>
      </c>
      <c r="S39" s="1">
        <f t="shared" si="13"/>
        <v>-1</v>
      </c>
      <c r="T39" s="1">
        <f>1+INT($N39/VLOOKUP($A39,anni!$A$1:$J$35,10,0))+$Q39</f>
        <v>3</v>
      </c>
      <c r="U39" s="1">
        <f t="shared" si="14"/>
        <v>-1</v>
      </c>
      <c r="X39" s="15">
        <v>19</v>
      </c>
      <c r="Y39" s="15">
        <v>18</v>
      </c>
      <c r="Z39" s="1">
        <f t="shared" si="15"/>
        <v>0.23249527748763857</v>
      </c>
    </row>
    <row r="40" spans="1:26" ht="14.5" x14ac:dyDescent="0.35">
      <c r="A40" s="3">
        <v>2016</v>
      </c>
      <c r="B40" s="3" t="str">
        <f>VLOOKUP($E40,accorpamenti!$A$2:$X$104,$A40-B$2,0)</f>
        <v>Biella</v>
      </c>
      <c r="C40" s="3" t="str">
        <f>VLOOKUP($E40,accorpamenti!$A$2:$X$104,$A40-C$2,0)</f>
        <v>Biella</v>
      </c>
      <c r="D40" s="3" t="str">
        <f>VLOOKUP($E40,accorpamenti!$A$2:$X$104,$A40-D$2,0)</f>
        <v>Biella</v>
      </c>
      <c r="E40" s="3" t="s">
        <v>144</v>
      </c>
      <c r="F40" s="1">
        <f t="array" ref="F40">SUM(IF(anno=A40,IF(distretto=E40,1)))</f>
        <v>4</v>
      </c>
      <c r="G40" s="1">
        <f t="array" ref="G40">SUM(IF(anno=A40,IF(distretto=E40,IF(punti=-1,1))))</f>
        <v>0</v>
      </c>
      <c r="H40" s="1">
        <f t="array" ref="H40">SUM(IF(anno=A40,IF(distretto=E40,punti)))+G40</f>
        <v>33.799999999999997</v>
      </c>
      <c r="I40" s="14">
        <f t="shared" si="8"/>
        <v>1.8430034129692832</v>
      </c>
      <c r="J40" s="12">
        <f>H40/VLOOKUP(A40,anni!$A$1:$O$32,4,0)</f>
        <v>8.0923194790270044E-3</v>
      </c>
      <c r="K40" s="12">
        <f t="shared" si="9"/>
        <v>1.0649500161463994E-2</v>
      </c>
      <c r="L40" s="12">
        <f t="shared" si="10"/>
        <v>1.1344449134655977E-2</v>
      </c>
      <c r="M40" s="12">
        <f t="array" ref="M40">SUM(IF(NOT(ISERR(J40:L40)),J40:L40*$J$2:$L$2))/SUM(IF(NOT(ISERR(J40:L40)),$J$2:$L$2))</f>
        <v>9.4867346491108295E-3</v>
      </c>
      <c r="N40" s="1">
        <f>((300-VLOOKUP(A40,anni!$A$1:$O$32,8,0))*(M40-I40/300)+I40)/300*(300-VLOOKUP(A40,anni!$A$1:$O$32,7,0))</f>
        <v>2.5895558678468351</v>
      </c>
      <c r="O40" s="1">
        <f t="shared" si="11"/>
        <v>2.5895558678468351</v>
      </c>
      <c r="P40" s="9">
        <f>INT(MAX(1,O40)+1-VLOOKUP(A40,anni!$A$1:$O$32,5,0))</f>
        <v>3</v>
      </c>
      <c r="Q40" s="9">
        <f t="array" ref="Q40">SUM(IF(anno=A40,IF(distretto=E40,concorrenti!$T$3:$T$5991)))</f>
        <v>0</v>
      </c>
      <c r="R40" s="9">
        <f t="shared" si="12"/>
        <v>3</v>
      </c>
      <c r="S40" s="1">
        <f t="shared" si="13"/>
        <v>-1</v>
      </c>
      <c r="T40" s="1">
        <f>1+INT($N40/VLOOKUP($A40,anni!$A$1:$J$35,10,0))+$Q40</f>
        <v>3</v>
      </c>
      <c r="U40" s="1">
        <f t="shared" si="14"/>
        <v>-1</v>
      </c>
      <c r="X40" s="15">
        <v>9</v>
      </c>
      <c r="Y40" s="15">
        <v>10</v>
      </c>
      <c r="Z40" s="1">
        <f t="shared" si="15"/>
        <v>-0.32444284226152509</v>
      </c>
    </row>
    <row r="41" spans="1:26" ht="14.5" x14ac:dyDescent="0.35">
      <c r="A41" s="3">
        <v>2016</v>
      </c>
      <c r="B41" s="3" t="str">
        <f>VLOOKUP($E41,accorpamenti!$A$2:$X$104,$A41-B$2,0)</f>
        <v>Rovigo</v>
      </c>
      <c r="C41" s="3" t="str">
        <f>VLOOKUP($E41,accorpamenti!$A$2:$X$104,$A41-C$2,0)</f>
        <v>Rovigo</v>
      </c>
      <c r="D41" s="3" t="str">
        <f>VLOOKUP($E41,accorpamenti!$A$2:$X$104,$A41-D$2,0)</f>
        <v>Rovigo</v>
      </c>
      <c r="E41" s="3" t="s">
        <v>126</v>
      </c>
      <c r="F41" s="1">
        <f t="array" ref="F41">SUM(IF(anno=A41,IF(distretto=E41,1)))</f>
        <v>2</v>
      </c>
      <c r="G41" s="1">
        <f t="array" ref="G41">SUM(IF(anno=A41,IF(distretto=E41,IF(punti=-1,1))))</f>
        <v>0</v>
      </c>
      <c r="H41" s="1">
        <f t="array" ref="H41">SUM(IF(anno=A41,IF(distretto=E41,punti)))+G41</f>
        <v>50.2</v>
      </c>
      <c r="I41" s="14">
        <f t="shared" si="8"/>
        <v>1.0238907849829351</v>
      </c>
      <c r="J41" s="12">
        <f>H41/VLOOKUP(A41,anni!$A$1:$O$32,4,0)</f>
        <v>1.2018770350507565E-2</v>
      </c>
      <c r="K41" s="12">
        <f t="shared" si="9"/>
        <v>5.8292000883802923E-3</v>
      </c>
      <c r="L41" s="12">
        <f t="shared" si="10"/>
        <v>7.6509075559307747E-3</v>
      </c>
      <c r="M41" s="12">
        <f t="array" ref="M41">SUM(IF(NOT(ISERR(J41:L41)),J41:L41*$J$2:$L$2))/SUM(IF(NOT(ISERR(J41:L41)),$J$2:$L$2))</f>
        <v>9.2276031307023422E-3</v>
      </c>
      <c r="N41" s="1">
        <f>((300-VLOOKUP(A41,anni!$A$1:$O$32,8,0))*(M41-I41/300)+I41)/300*(300-VLOOKUP(A41,anni!$A$1:$O$32,7,0))</f>
        <v>2.3949642719447612</v>
      </c>
      <c r="O41" s="1">
        <f t="shared" si="11"/>
        <v>2.3949642719447612</v>
      </c>
      <c r="P41" s="9">
        <f>INT(MAX(1,O41)+1-VLOOKUP(A41,anni!$A$1:$O$32,5,0))</f>
        <v>2</v>
      </c>
      <c r="Q41" s="9">
        <f t="array" ref="Q41">SUM(IF(anno=A41,IF(distretto=E41,concorrenti!$T$3:$T$5991)))</f>
        <v>0</v>
      </c>
      <c r="R41" s="9">
        <f t="shared" si="12"/>
        <v>2</v>
      </c>
      <c r="S41" s="1">
        <f t="shared" si="13"/>
        <v>0</v>
      </c>
      <c r="T41" s="1">
        <f>1+INT($N41/VLOOKUP($A41,anni!$A$1:$J$35,10,0))+$Q41</f>
        <v>3</v>
      </c>
      <c r="U41" s="1">
        <f t="shared" si="14"/>
        <v>1</v>
      </c>
      <c r="X41" s="15">
        <v>5</v>
      </c>
      <c r="Y41" s="15">
        <v>6</v>
      </c>
      <c r="Z41" s="1">
        <f t="shared" si="15"/>
        <v>-0.42640143271122083</v>
      </c>
    </row>
    <row r="42" spans="1:26" ht="14.5" x14ac:dyDescent="0.35">
      <c r="A42" s="3">
        <v>2016</v>
      </c>
      <c r="B42" s="3" t="str">
        <f>VLOOKUP($E42,accorpamenti!$A$2:$X$104,$A42-B$2,0)</f>
        <v>Arezzo</v>
      </c>
      <c r="C42" s="3" t="str">
        <f>VLOOKUP($E42,accorpamenti!$A$2:$X$104,$A42-C$2,0)</f>
        <v>Arezzo</v>
      </c>
      <c r="D42" s="3" t="str">
        <f>VLOOKUP($E42,accorpamenti!$A$2:$X$104,$A42-D$2,0)</f>
        <v>Arezzo</v>
      </c>
      <c r="E42" s="3" t="s">
        <v>81</v>
      </c>
      <c r="F42" s="1">
        <f t="array" ref="F42">SUM(IF(anno=A42,IF(distretto=E42,1)))</f>
        <v>2</v>
      </c>
      <c r="G42" s="1">
        <f t="array" ref="G42">SUM(IF(anno=A42,IF(distretto=E42,IF(punti=-1,1))))</f>
        <v>0</v>
      </c>
      <c r="H42" s="1">
        <f t="array" ref="H42">SUM(IF(anno=A42,IF(distretto=E42,punti)))+G42</f>
        <v>38.799999999999997</v>
      </c>
      <c r="I42" s="14">
        <f t="shared" si="8"/>
        <v>1.6382252559726962</v>
      </c>
      <c r="J42" s="12">
        <f>H42/VLOOKUP(A42,anni!$A$1:$O$32,4,0)</f>
        <v>9.2894081593564437E-3</v>
      </c>
      <c r="K42" s="12">
        <f t="shared" si="9"/>
        <v>8.7438001325704385E-3</v>
      </c>
      <c r="L42" s="12">
        <f t="shared" si="10"/>
        <v>7.5981426762346998E-3</v>
      </c>
      <c r="M42" s="12">
        <f t="array" ref="M42">SUM(IF(NOT(ISERR(J42:L42)),J42:L42*$J$2:$L$2))/SUM(IF(NOT(ISERR(J42:L42)),$J$2:$L$2))</f>
        <v>8.8256612365741512E-3</v>
      </c>
      <c r="N42" s="1">
        <f>((300-VLOOKUP(A42,anni!$A$1:$O$32,8,0))*(M42-I42/300)+I42)/300*(300-VLOOKUP(A42,anni!$A$1:$O$32,7,0))</f>
        <v>2.396804423412132</v>
      </c>
      <c r="O42" s="1">
        <f t="shared" si="11"/>
        <v>2.396804423412132</v>
      </c>
      <c r="P42" s="9">
        <f>INT(MAX(1,O42)+1-VLOOKUP(A42,anni!$A$1:$O$32,5,0))</f>
        <v>2</v>
      </c>
      <c r="Q42" s="9">
        <f t="array" ref="Q42">SUM(IF(anno=A42,IF(distretto=E42,concorrenti!$T$3:$T$5991)))</f>
        <v>0</v>
      </c>
      <c r="R42" s="9">
        <f t="shared" si="12"/>
        <v>2</v>
      </c>
      <c r="S42" s="1">
        <f t="shared" si="13"/>
        <v>0</v>
      </c>
      <c r="T42" s="1">
        <f>1+INT($N42/VLOOKUP($A42,anni!$A$1:$J$35,10,0))+$Q42</f>
        <v>3</v>
      </c>
      <c r="U42" s="1">
        <f t="shared" si="14"/>
        <v>1</v>
      </c>
      <c r="X42" s="15">
        <v>8</v>
      </c>
      <c r="Y42" s="15">
        <v>8</v>
      </c>
      <c r="Z42" s="1">
        <f t="shared" si="15"/>
        <v>0</v>
      </c>
    </row>
    <row r="43" spans="1:26" ht="14.5" x14ac:dyDescent="0.35">
      <c r="A43" s="3">
        <v>2016</v>
      </c>
      <c r="B43" s="3" t="str">
        <f>VLOOKUP($E43,accorpamenti!$A$2:$X$104,$A43-B$2,0)</f>
        <v>Ferrara</v>
      </c>
      <c r="C43" s="3" t="str">
        <f>VLOOKUP($E43,accorpamenti!$A$2:$X$104,$A43-C$2,0)</f>
        <v>Ferrara</v>
      </c>
      <c r="D43" s="3" t="str">
        <f>VLOOKUP($E43,accorpamenti!$A$2:$X$104,$A43-D$2,0)</f>
        <v>Ferrara</v>
      </c>
      <c r="E43" s="3" t="s">
        <v>89</v>
      </c>
      <c r="F43" s="1">
        <f t="array" ref="F43">SUM(IF(anno=A43,IF(distretto=E43,1)))</f>
        <v>2</v>
      </c>
      <c r="G43" s="1">
        <f t="array" ref="G43">SUM(IF(anno=A43,IF(distretto=E43,IF(punti=-1,1))))</f>
        <v>0</v>
      </c>
      <c r="H43" s="1">
        <f t="array" ref="H43">SUM(IF(anno=A43,IF(distretto=E43,punti)))+G43</f>
        <v>37.4</v>
      </c>
      <c r="I43" s="14">
        <f t="shared" si="8"/>
        <v>1.433447098976109</v>
      </c>
      <c r="J43" s="12">
        <f>H43/VLOOKUP(A43,anni!$A$1:$O$32,4,0)</f>
        <v>8.9542233288642022E-3</v>
      </c>
      <c r="K43" s="12">
        <f t="shared" si="9"/>
        <v>8.7064334653372318E-3</v>
      </c>
      <c r="L43" s="12">
        <f t="shared" si="10"/>
        <v>8.3368509919797412E-3</v>
      </c>
      <c r="M43" s="12">
        <f t="array" ref="M43">SUM(IF(NOT(ISERR(J43:L43)),J43:L43*$J$2:$L$2))/SUM(IF(NOT(ISERR(J43:L43)),$J$2:$L$2))</f>
        <v>8.7687313182078022E-3</v>
      </c>
      <c r="N43" s="1">
        <f>((300-VLOOKUP(A43,anni!$A$1:$O$32,8,0))*(M43-I43/300)+I43)/300*(300-VLOOKUP(A43,anni!$A$1:$O$32,7,0))</f>
        <v>2.3500543234019253</v>
      </c>
      <c r="O43" s="1">
        <f t="shared" si="11"/>
        <v>2.3500543234019253</v>
      </c>
      <c r="P43" s="9">
        <f>INT(MAX(1,O43)+1-VLOOKUP(A43,anni!$A$1:$O$32,5,0))</f>
        <v>2</v>
      </c>
      <c r="Q43" s="9">
        <f t="array" ref="Q43">SUM(IF(anno=A43,IF(distretto=E43,concorrenti!$T$3:$T$5991)))</f>
        <v>0</v>
      </c>
      <c r="R43" s="9">
        <f t="shared" si="12"/>
        <v>2</v>
      </c>
      <c r="S43" s="1">
        <f t="shared" si="13"/>
        <v>0</v>
      </c>
      <c r="T43" s="1">
        <f>1+INT($N43/VLOOKUP($A43,anni!$A$1:$J$35,10,0))+$Q43</f>
        <v>2</v>
      </c>
      <c r="U43" s="1">
        <f t="shared" si="14"/>
        <v>0</v>
      </c>
      <c r="X43" s="15">
        <v>7</v>
      </c>
      <c r="Y43" s="15">
        <v>6</v>
      </c>
      <c r="Z43" s="1">
        <f t="shared" si="15"/>
        <v>0.39223227027636809</v>
      </c>
    </row>
    <row r="44" spans="1:26" ht="14.5" x14ac:dyDescent="0.35">
      <c r="A44" s="3">
        <v>2016</v>
      </c>
      <c r="B44" s="3" t="str">
        <f>VLOOKUP($E44,accorpamenti!$A$2:$X$104,$A44-B$2,0)</f>
        <v>Forlì Cesena</v>
      </c>
      <c r="C44" s="3" t="str">
        <f>VLOOKUP($E44,accorpamenti!$A$2:$X$104,$A44-C$2,0)</f>
        <v>Forlì Cesena</v>
      </c>
      <c r="D44" s="3" t="str">
        <f>VLOOKUP($E44,accorpamenti!$A$2:$X$104,$A44-D$2,0)</f>
        <v>Forlì Cesena</v>
      </c>
      <c r="E44" s="3" t="s">
        <v>119</v>
      </c>
      <c r="F44" s="1">
        <f t="array" ref="F44">SUM(IF(anno=A44,IF(distretto=E44,1)))</f>
        <v>3</v>
      </c>
      <c r="G44" s="1">
        <f t="array" ref="G44">SUM(IF(anno=A44,IF(distretto=E44,IF(punti=-1,1))))</f>
        <v>0</v>
      </c>
      <c r="H44" s="1">
        <f t="array" ref="H44">SUM(IF(anno=A44,IF(distretto=E44,punti)))+G44</f>
        <v>38.4</v>
      </c>
      <c r="I44" s="14">
        <f t="shared" si="8"/>
        <v>3.0716723549488054</v>
      </c>
      <c r="J44" s="12">
        <f>H44/VLOOKUP(A44,anni!$A$1:$O$32,4,0)</f>
        <v>9.1936410649300897E-3</v>
      </c>
      <c r="K44" s="12">
        <f t="shared" si="9"/>
        <v>9.3043001410685437E-3</v>
      </c>
      <c r="L44" s="12">
        <f t="shared" si="10"/>
        <v>6.1734909244406944E-3</v>
      </c>
      <c r="M44" s="12">
        <f t="array" ref="M44">SUM(IF(NOT(ISERR(J44:L44)),J44:L44*$J$2:$L$2))/SUM(IF(NOT(ISERR(J44:L44)),$J$2:$L$2))</f>
        <v>8.7271690668946755E-3</v>
      </c>
      <c r="N44" s="1">
        <f>((300-VLOOKUP(A44,anni!$A$1:$O$32,8,0))*(M44-I44/300)+I44)/300*(300-VLOOKUP(A44,anni!$A$1:$O$32,7,0))</f>
        <v>2.6039464039079649</v>
      </c>
      <c r="O44" s="1">
        <f t="shared" si="11"/>
        <v>2.6039464039079649</v>
      </c>
      <c r="P44" s="9">
        <f>INT(MAX(1,O44)+1-VLOOKUP(A44,anni!$A$1:$O$32,5,0))</f>
        <v>3</v>
      </c>
      <c r="Q44" s="9">
        <f t="array" ref="Q44">SUM(IF(anno=A44,IF(distretto=E44,concorrenti!$T$3:$T$5991)))</f>
        <v>0</v>
      </c>
      <c r="R44" s="9">
        <f t="shared" si="12"/>
        <v>3</v>
      </c>
      <c r="S44" s="1">
        <f t="shared" si="13"/>
        <v>0</v>
      </c>
      <c r="T44" s="1">
        <f>1+INT($N44/VLOOKUP($A44,anni!$A$1:$J$35,10,0))+$Q44</f>
        <v>3</v>
      </c>
      <c r="U44" s="1">
        <f t="shared" si="14"/>
        <v>0</v>
      </c>
      <c r="X44" s="15">
        <v>15</v>
      </c>
      <c r="Y44" s="15">
        <v>15</v>
      </c>
      <c r="Z44" s="1">
        <f t="shared" si="15"/>
        <v>0</v>
      </c>
    </row>
    <row r="45" spans="1:26" ht="14.5" x14ac:dyDescent="0.35">
      <c r="A45" s="3">
        <v>2016</v>
      </c>
      <c r="B45" s="3" t="str">
        <f>VLOOKUP($E45,accorpamenti!$A$2:$X$104,$A45-B$2,0)</f>
        <v>Pavia</v>
      </c>
      <c r="C45" s="3" t="str">
        <f>VLOOKUP($E45,accorpamenti!$A$2:$X$104,$A45-C$2,0)</f>
        <v>Pavia</v>
      </c>
      <c r="D45" s="3" t="str">
        <f>VLOOKUP($E45,accorpamenti!$A$2:$X$104,$A45-D$2,0)</f>
        <v>Pavia</v>
      </c>
      <c r="E45" s="3" t="s">
        <v>83</v>
      </c>
      <c r="F45" s="1">
        <f t="array" ref="F45">SUM(IF(anno=A45,IF(distretto=E45,1)))</f>
        <v>3</v>
      </c>
      <c r="G45" s="1">
        <f t="array" ref="G45">SUM(IF(anno=A45,IF(distretto=E45,IF(punti=-1,1))))</f>
        <v>0</v>
      </c>
      <c r="H45" s="1">
        <f t="array" ref="H45">SUM(IF(anno=A45,IF(distretto=E45,punti)))+G45</f>
        <v>45.2</v>
      </c>
      <c r="I45" s="14">
        <f t="shared" si="8"/>
        <v>2.6621160409556315</v>
      </c>
      <c r="J45" s="12">
        <f>H45/VLOOKUP(A45,anni!$A$1:$O$32,4,0)</f>
        <v>1.0821681670178126E-2</v>
      </c>
      <c r="K45" s="12">
        <f t="shared" si="9"/>
        <v>4.1850667301191842E-3</v>
      </c>
      <c r="L45" s="12">
        <f t="shared" si="10"/>
        <v>1.0078092021950194E-2</v>
      </c>
      <c r="M45" s="12">
        <f t="array" ref="M45">SUM(IF(NOT(ISERR(J45:L45)),J45:L45*$J$2:$L$2))/SUM(IF(NOT(ISERR(J45:L45)),$J$2:$L$2))</f>
        <v>8.4855450821204898E-3</v>
      </c>
      <c r="N45" s="1">
        <f>((300-VLOOKUP(A45,anni!$A$1:$O$32,8,0))*(M45-I45/300)+I45)/300*(300-VLOOKUP(A45,anni!$A$1:$O$32,7,0))</f>
        <v>2.4795698681108593</v>
      </c>
      <c r="O45" s="1">
        <f t="shared" si="11"/>
        <v>2.4795698681108593</v>
      </c>
      <c r="P45" s="9">
        <f>INT(MAX(1,O45)+1-VLOOKUP(A45,anni!$A$1:$O$32,5,0))</f>
        <v>2</v>
      </c>
      <c r="Q45" s="9">
        <f t="array" ref="Q45">SUM(IF(anno=A45,IF(distretto=E45,concorrenti!$T$3:$T$5991)))</f>
        <v>0</v>
      </c>
      <c r="R45" s="9">
        <f t="shared" si="12"/>
        <v>2</v>
      </c>
      <c r="S45" s="1">
        <f t="shared" si="13"/>
        <v>-1</v>
      </c>
      <c r="T45" s="1">
        <f>1+INT($N45/VLOOKUP($A45,anni!$A$1:$J$35,10,0))+$Q45</f>
        <v>3</v>
      </c>
      <c r="U45" s="1">
        <f t="shared" si="14"/>
        <v>0</v>
      </c>
      <c r="X45" s="15">
        <v>13</v>
      </c>
      <c r="Y45" s="15">
        <v>12</v>
      </c>
      <c r="Z45" s="1">
        <f t="shared" si="15"/>
        <v>0.28284271247461901</v>
      </c>
    </row>
    <row r="46" spans="1:26" ht="14.5" x14ac:dyDescent="0.35">
      <c r="A46" s="3">
        <v>2016</v>
      </c>
      <c r="B46" s="3" t="str">
        <f>VLOOKUP($E46,accorpamenti!$A$2:$X$104,$A46-B$2,0)</f>
        <v>Pisa</v>
      </c>
      <c r="C46" s="3" t="str">
        <f>VLOOKUP($E46,accorpamenti!$A$2:$X$104,$A46-C$2,0)</f>
        <v>Pisa</v>
      </c>
      <c r="D46" s="3" t="str">
        <f>VLOOKUP($E46,accorpamenti!$A$2:$X$104,$A46-D$2,0)</f>
        <v>Pisa</v>
      </c>
      <c r="E46" s="3" t="s">
        <v>105</v>
      </c>
      <c r="F46" s="1">
        <f t="array" ref="F46">SUM(IF(anno=A46,IF(distretto=E46,1)))</f>
        <v>3</v>
      </c>
      <c r="G46" s="1">
        <f t="array" ref="G46">SUM(IF(anno=A46,IF(distretto=E46,IF(punti=-1,1))))</f>
        <v>0</v>
      </c>
      <c r="H46" s="1">
        <f t="array" ref="H46">SUM(IF(anno=A46,IF(distretto=E46,punti)))+G46</f>
        <v>22</v>
      </c>
      <c r="I46" s="14">
        <f t="shared" si="8"/>
        <v>2.2525597269624571</v>
      </c>
      <c r="J46" s="12">
        <f>H46/VLOOKUP(A46,anni!$A$1:$O$32,4,0)</f>
        <v>5.2671901934495304E-3</v>
      </c>
      <c r="K46" s="12">
        <f t="shared" si="9"/>
        <v>1.184523351292662E-2</v>
      </c>
      <c r="L46" s="12">
        <f t="shared" si="10"/>
        <v>1.1344449134655977E-2</v>
      </c>
      <c r="M46" s="12">
        <f t="array" ref="M46">SUM(IF(NOT(ISERR(J46:L46)),J46:L46*$J$2:$L$2))/SUM(IF(NOT(ISERR(J46:L46)),$J$2:$L$2))</f>
        <v>8.4727477901429676E-3</v>
      </c>
      <c r="N46" s="1">
        <f>((300-VLOOKUP(A46,anni!$A$1:$O$32,8,0))*(M46-I46/300)+I46)/300*(300-VLOOKUP(A46,anni!$A$1:$O$32,7,0))</f>
        <v>2.4104931164062799</v>
      </c>
      <c r="O46" s="1">
        <f t="shared" si="11"/>
        <v>2.4104931164062799</v>
      </c>
      <c r="P46" s="9">
        <f>INT(MAX(1,O46)+1-VLOOKUP(A46,anni!$A$1:$O$32,5,0))</f>
        <v>2</v>
      </c>
      <c r="Q46" s="9">
        <f t="array" ref="Q46">SUM(IF(anno=A46,IF(distretto=E46,concorrenti!$T$3:$T$5991)))</f>
        <v>0</v>
      </c>
      <c r="R46" s="9">
        <f t="shared" si="12"/>
        <v>2</v>
      </c>
      <c r="S46" s="1">
        <f t="shared" si="13"/>
        <v>-1</v>
      </c>
      <c r="T46" s="1">
        <f>1+INT($N46/VLOOKUP($A46,anni!$A$1:$J$35,10,0))+$Q46</f>
        <v>3</v>
      </c>
      <c r="U46" s="1">
        <f t="shared" si="14"/>
        <v>0</v>
      </c>
      <c r="X46" s="15">
        <v>11</v>
      </c>
      <c r="Y46" s="15">
        <v>11</v>
      </c>
      <c r="Z46" s="1">
        <f t="shared" si="15"/>
        <v>0</v>
      </c>
    </row>
    <row r="47" spans="1:26" ht="14.5" x14ac:dyDescent="0.35">
      <c r="A47" s="3">
        <v>2016</v>
      </c>
      <c r="B47" s="3" t="str">
        <f>VLOOKUP($E47,accorpamenti!$A$2:$X$104,$A47-B$2,0)</f>
        <v>Cremona</v>
      </c>
      <c r="C47" s="3" t="str">
        <f>VLOOKUP($E47,accorpamenti!$A$2:$X$104,$A47-C$2,0)</f>
        <v>Cremona</v>
      </c>
      <c r="D47" s="3" t="str">
        <f>VLOOKUP($E47,accorpamenti!$A$2:$X$104,$A47-D$2,0)</f>
        <v>Cremona</v>
      </c>
      <c r="E47" s="3" t="s">
        <v>130</v>
      </c>
      <c r="F47" s="1">
        <f t="array" ref="F47">SUM(IF(anno=A47,IF(distretto=E47,1)))</f>
        <v>2</v>
      </c>
      <c r="G47" s="1">
        <f t="array" ref="G47">SUM(IF(anno=A47,IF(distretto=E47,IF(punti=-1,1))))</f>
        <v>0</v>
      </c>
      <c r="H47" s="1">
        <f t="array" ref="H47">SUM(IF(anno=A47,IF(distretto=E47,punti)))+G47</f>
        <v>33.799999999999997</v>
      </c>
      <c r="I47" s="14">
        <f t="shared" si="8"/>
        <v>1.0238907849829351</v>
      </c>
      <c r="J47" s="12">
        <f>H47/VLOOKUP(A47,anni!$A$1:$O$32,4,0)</f>
        <v>8.0923194790270044E-3</v>
      </c>
      <c r="K47" s="12">
        <f t="shared" si="9"/>
        <v>9.5658668117009939E-3</v>
      </c>
      <c r="L47" s="12">
        <f t="shared" si="10"/>
        <v>6.964964119881809E-3</v>
      </c>
      <c r="M47" s="12">
        <f t="array" ref="M47">SUM(IF(NOT(ISERR(J47:L47)),J47:L47*$J$2:$L$2))/SUM(IF(NOT(ISERR(J47:L47)),$J$2:$L$2))</f>
        <v>8.3956093633941343E-3</v>
      </c>
      <c r="N47" s="1">
        <f>((300-VLOOKUP(A47,anni!$A$1:$O$32,8,0))*(M47-I47/300)+I47)/300*(300-VLOOKUP(A47,anni!$A$1:$O$32,7,0))</f>
        <v>2.1938991115119442</v>
      </c>
      <c r="O47" s="1">
        <f t="shared" si="11"/>
        <v>2.1938991115119442</v>
      </c>
      <c r="P47" s="9">
        <f>INT(MAX(1,O47)+1-VLOOKUP(A47,anni!$A$1:$O$32,5,0))</f>
        <v>2</v>
      </c>
      <c r="Q47" s="9">
        <f t="array" ref="Q47">SUM(IF(anno=A47,IF(distretto=E47,concorrenti!$T$3:$T$5991)))</f>
        <v>0</v>
      </c>
      <c r="R47" s="9">
        <f t="shared" si="12"/>
        <v>2</v>
      </c>
      <c r="S47" s="1">
        <f t="shared" si="13"/>
        <v>0</v>
      </c>
      <c r="T47" s="1">
        <f>1+INT($N47/VLOOKUP($A47,anni!$A$1:$J$35,10,0))+$Q47</f>
        <v>2</v>
      </c>
      <c r="U47" s="1">
        <f t="shared" si="14"/>
        <v>0</v>
      </c>
      <c r="X47" s="15">
        <v>5</v>
      </c>
      <c r="Y47" s="15">
        <v>5</v>
      </c>
      <c r="Z47" s="1">
        <f t="shared" si="15"/>
        <v>0</v>
      </c>
    </row>
    <row r="48" spans="1:26" ht="14.5" x14ac:dyDescent="0.35">
      <c r="A48" s="3">
        <v>2016</v>
      </c>
      <c r="B48" s="3" t="str">
        <f>VLOOKUP($E48,accorpamenti!$A$2:$X$104,$A48-B$2,0)</f>
        <v>Cagliari</v>
      </c>
      <c r="C48" s="3" t="str">
        <f>VLOOKUP($E48,accorpamenti!$A$2:$X$104,$A48-C$2,0)</f>
        <v>Cagliari</v>
      </c>
      <c r="D48" s="3" t="str">
        <f>VLOOKUP($E48,accorpamenti!$A$2:$X$104,$A48-D$2,0)</f>
        <v>Cagliari</v>
      </c>
      <c r="E48" s="3" t="s">
        <v>87</v>
      </c>
      <c r="F48" s="1">
        <f t="array" ref="F48">SUM(IF(anno=A48,IF(distretto=E48,1)))</f>
        <v>2</v>
      </c>
      <c r="G48" s="1">
        <f t="array" ref="G48">SUM(IF(anno=A48,IF(distretto=E48,IF(punti=-1,1))))</f>
        <v>0</v>
      </c>
      <c r="H48" s="1">
        <f t="array" ref="H48">SUM(IF(anno=A48,IF(distretto=E48,punti)))+G48</f>
        <v>46.8</v>
      </c>
      <c r="I48" s="14">
        <f t="shared" si="8"/>
        <v>4.5051194539249142</v>
      </c>
      <c r="J48" s="12">
        <f>H48/VLOOKUP(A48,anni!$A$1:$O$32,4,0)</f>
        <v>1.1204750047883546E-2</v>
      </c>
      <c r="K48" s="12">
        <f t="shared" si="9"/>
        <v>5.0445000764829453E-3</v>
      </c>
      <c r="L48" s="12">
        <f t="shared" si="10"/>
        <v>5.5403123680878028E-3</v>
      </c>
      <c r="M48" s="12">
        <f t="array" ref="M48">SUM(IF(NOT(ISERR(J48:L48)),J48:L48*$J$2:$L$2))/SUM(IF(NOT(ISERR(J48:L48)),$J$2:$L$2))</f>
        <v>8.2072604441173879E-3</v>
      </c>
      <c r="N48" s="1">
        <f>((300-VLOOKUP(A48,anni!$A$1:$O$32,8,0))*(M48-I48/300)+I48)/300*(300-VLOOKUP(A48,anni!$A$1:$O$32,7,0))</f>
        <v>2.7092460749051606</v>
      </c>
      <c r="O48" s="1">
        <f t="shared" si="11"/>
        <v>2.7092460749051606</v>
      </c>
      <c r="P48" s="9">
        <f>INT(MAX(1,O48)+1-VLOOKUP(A48,anni!$A$1:$O$32,5,0))</f>
        <v>3</v>
      </c>
      <c r="Q48" s="9">
        <f t="array" ref="Q48">SUM(IF(anno=A48,IF(distretto=E48,concorrenti!$T$3:$T$5991)))</f>
        <v>0</v>
      </c>
      <c r="R48" s="9">
        <f t="shared" si="12"/>
        <v>3</v>
      </c>
      <c r="S48" s="1">
        <f t="shared" si="13"/>
        <v>1</v>
      </c>
      <c r="T48" s="1">
        <f>1+INT($N48/VLOOKUP($A48,anni!$A$1:$J$35,10,0))+$Q48</f>
        <v>3</v>
      </c>
      <c r="U48" s="1">
        <f t="shared" si="14"/>
        <v>1</v>
      </c>
      <c r="X48" s="15">
        <v>22</v>
      </c>
      <c r="Y48" s="15">
        <v>22</v>
      </c>
      <c r="Z48" s="1">
        <f t="shared" si="15"/>
        <v>0</v>
      </c>
    </row>
    <row r="49" spans="1:26" ht="14.5" x14ac:dyDescent="0.35">
      <c r="A49" s="3">
        <v>2016</v>
      </c>
      <c r="B49" s="3" t="str">
        <f>VLOOKUP($E49,accorpamenti!$A$2:$X$104,$A49-B$2,0)</f>
        <v>Siracusa</v>
      </c>
      <c r="C49" s="3" t="str">
        <f>VLOOKUP($E49,accorpamenti!$A$2:$X$104,$A49-C$2,0)</f>
        <v>Siracusa</v>
      </c>
      <c r="D49" s="3" t="str">
        <f>VLOOKUP($E49,accorpamenti!$A$2:$X$104,$A49-D$2,0)</f>
        <v>Siracusa</v>
      </c>
      <c r="E49" s="3" t="s">
        <v>139</v>
      </c>
      <c r="F49" s="1">
        <f t="array" ref="F49">SUM(IF(anno=A49,IF(distretto=E49,1)))</f>
        <v>2</v>
      </c>
      <c r="G49" s="1">
        <f t="array" ref="G49">SUM(IF(anno=A49,IF(distretto=E49,IF(punti=-1,1))))</f>
        <v>0</v>
      </c>
      <c r="H49" s="1">
        <f t="array" ref="H49">SUM(IF(anno=A49,IF(distretto=E49,punti)))+G49</f>
        <v>43.8</v>
      </c>
      <c r="I49" s="14">
        <f t="shared" si="8"/>
        <v>3.0716723549488054</v>
      </c>
      <c r="J49" s="12">
        <f>H49/VLOOKUP(A49,anni!$A$1:$O$32,4,0)</f>
        <v>1.0486496839685883E-2</v>
      </c>
      <c r="K49" s="12">
        <f t="shared" si="9"/>
        <v>6.6445182724252493E-3</v>
      </c>
      <c r="L49" s="12">
        <f t="shared" si="10"/>
        <v>2.5854791051076412E-3</v>
      </c>
      <c r="M49" s="12">
        <f t="array" ref="M49">SUM(IF(NOT(ISERR(J49:L49)),J49:L49*$J$2:$L$2))/SUM(IF(NOT(ISERR(J49:L49)),$J$2:$L$2))</f>
        <v>7.8890010281692981E-3</v>
      </c>
      <c r="N49" s="1">
        <f>((300-VLOOKUP(A49,anni!$A$1:$O$32,8,0))*(M49-I49/300)+I49)/300*(300-VLOOKUP(A49,anni!$A$1:$O$32,7,0))</f>
        <v>2.4013891278826658</v>
      </c>
      <c r="O49" s="1">
        <f t="shared" si="11"/>
        <v>2.4013891278826658</v>
      </c>
      <c r="P49" s="9">
        <f>INT(MAX(1,O49)+1-VLOOKUP(A49,anni!$A$1:$O$32,5,0))</f>
        <v>2</v>
      </c>
      <c r="Q49" s="9">
        <f t="array" ref="Q49">SUM(IF(anno=A49,IF(distretto=E49,concorrenti!$T$3:$T$5991)))</f>
        <v>0</v>
      </c>
      <c r="R49" s="9">
        <f t="shared" si="12"/>
        <v>2</v>
      </c>
      <c r="S49" s="1">
        <f t="shared" si="13"/>
        <v>0</v>
      </c>
      <c r="T49" s="1">
        <f>1+INT($N49/VLOOKUP($A49,anni!$A$1:$J$35,10,0))+$Q49</f>
        <v>3</v>
      </c>
      <c r="U49" s="1">
        <f t="shared" si="14"/>
        <v>1</v>
      </c>
      <c r="X49" s="15">
        <v>15</v>
      </c>
      <c r="Y49" s="15">
        <v>14</v>
      </c>
      <c r="Z49" s="1">
        <f t="shared" si="15"/>
        <v>0.26261286571944509</v>
      </c>
    </row>
    <row r="50" spans="1:26" ht="14.5" x14ac:dyDescent="0.35">
      <c r="A50" s="3">
        <v>2016</v>
      </c>
      <c r="B50" s="3" t="str">
        <f>VLOOKUP($E50,accorpamenti!$A$2:$X$104,$A50-B$2,0)</f>
        <v>Frosinone</v>
      </c>
      <c r="C50" s="3" t="str">
        <f>VLOOKUP($E50,accorpamenti!$A$2:$X$104,$A50-C$2,0)</f>
        <v>Frosinone</v>
      </c>
      <c r="D50" s="3" t="str">
        <f>VLOOKUP($E50,accorpamenti!$A$2:$X$104,$A50-D$2,0)</f>
        <v>Frosinone</v>
      </c>
      <c r="E50" s="3" t="s">
        <v>146</v>
      </c>
      <c r="F50" s="1">
        <f t="array" ref="F50">SUM(IF(anno=A50,IF(distretto=E50,1)))</f>
        <v>2</v>
      </c>
      <c r="G50" s="1">
        <f t="array" ref="G50">SUM(IF(anno=A50,IF(distretto=E50,IF(punti=-1,1))))</f>
        <v>0</v>
      </c>
      <c r="H50" s="1">
        <f t="array" ref="H50">SUM(IF(anno=A50,IF(distretto=E50,punti)))+G50</f>
        <v>32.200000000000003</v>
      </c>
      <c r="I50" s="14">
        <f t="shared" si="8"/>
        <v>2.866894197952218</v>
      </c>
      <c r="J50" s="12">
        <f>H50/VLOOKUP(A50,anni!$A$1:$O$32,4,0)</f>
        <v>7.709251101321586E-3</v>
      </c>
      <c r="K50" s="12">
        <f t="shared" si="9"/>
        <v>9.864800149566649E-3</v>
      </c>
      <c r="L50" s="12">
        <f t="shared" si="10"/>
        <v>4.432249894470241E-3</v>
      </c>
      <c r="M50" s="12">
        <f t="array" ref="M50">SUM(IF(NOT(ISERR(J50:L50)),J50:L50*$J$2:$L$2))/SUM(IF(NOT(ISERR(J50:L50)),$J$2:$L$2))</f>
        <v>7.8816005829280503E-3</v>
      </c>
      <c r="N50" s="1">
        <f>((300-VLOOKUP(A50,anni!$A$1:$O$32,8,0))*(M50-I50/300)+I50)/300*(300-VLOOKUP(A50,anni!$A$1:$O$32,7,0))</f>
        <v>2.3666086505443586</v>
      </c>
      <c r="O50" s="1">
        <f t="shared" si="11"/>
        <v>2.3666086505443586</v>
      </c>
      <c r="P50" s="9">
        <f>INT(MAX(1,O50)+1-VLOOKUP(A50,anni!$A$1:$O$32,5,0))</f>
        <v>2</v>
      </c>
      <c r="Q50" s="9">
        <f t="array" ref="Q50">SUM(IF(anno=A50,IF(distretto=E50,concorrenti!$T$3:$T$5991)))</f>
        <v>0</v>
      </c>
      <c r="R50" s="9">
        <f t="shared" si="12"/>
        <v>2</v>
      </c>
      <c r="S50" s="1">
        <f t="shared" si="13"/>
        <v>0</v>
      </c>
      <c r="T50" s="1">
        <f>1+INT($N50/VLOOKUP($A50,anni!$A$1:$J$35,10,0))+$Q50</f>
        <v>2</v>
      </c>
      <c r="U50" s="1">
        <f t="shared" si="14"/>
        <v>0</v>
      </c>
      <c r="X50" s="15">
        <v>14</v>
      </c>
      <c r="Y50" s="15">
        <v>12</v>
      </c>
      <c r="Z50" s="1">
        <f t="shared" si="15"/>
        <v>0.55470019622522915</v>
      </c>
    </row>
    <row r="51" spans="1:26" ht="14.5" x14ac:dyDescent="0.35">
      <c r="A51" s="3">
        <v>2016</v>
      </c>
      <c r="B51" s="3" t="str">
        <f>VLOOKUP($E51,accorpamenti!$A$2:$X$104,$A51-B$2,0)</f>
        <v>Pordenone</v>
      </c>
      <c r="C51" s="3" t="str">
        <f>VLOOKUP($E51,accorpamenti!$A$2:$X$104,$A51-C$2,0)</f>
        <v>Pordenone</v>
      </c>
      <c r="D51" s="3" t="str">
        <f>VLOOKUP($E51,accorpamenti!$A$2:$X$104,$A51-D$2,0)</f>
        <v>Pordenone</v>
      </c>
      <c r="E51" s="3" t="s">
        <v>91</v>
      </c>
      <c r="F51" s="1">
        <f t="array" ref="F51">SUM(IF(anno=A51,IF(distretto=E51,1)))</f>
        <v>2</v>
      </c>
      <c r="G51" s="1">
        <f t="array" ref="G51">SUM(IF(anno=A51,IF(distretto=E51,IF(punti=-1,1))))</f>
        <v>0</v>
      </c>
      <c r="H51" s="1">
        <f t="array" ref="H51">SUM(IF(anno=A51,IF(distretto=E51,punti)))+G51</f>
        <v>33</v>
      </c>
      <c r="I51" s="14">
        <f t="shared" si="8"/>
        <v>1.8430034129692832</v>
      </c>
      <c r="J51" s="12">
        <f>H51/VLOOKUP(A51,anni!$A$1:$O$32,4,0)</f>
        <v>7.9007852901742965E-3</v>
      </c>
      <c r="K51" s="12">
        <f t="shared" si="9"/>
        <v>6.3523334296451909E-3</v>
      </c>
      <c r="L51" s="12">
        <f t="shared" si="10"/>
        <v>8.2313212325875931E-3</v>
      </c>
      <c r="M51" s="12">
        <f t="array" ref="M51">SUM(IF(NOT(ISERR(J51:L51)),J51:L51*$J$2:$L$2))/SUM(IF(NOT(ISERR(J51:L51)),$J$2:$L$2))</f>
        <v>7.4397239937334788E-3</v>
      </c>
      <c r="N51" s="1">
        <f>((300-VLOOKUP(A51,anni!$A$1:$O$32,8,0))*(M51-I51/300)+I51)/300*(300-VLOOKUP(A51,anni!$A$1:$O$32,7,0))</f>
        <v>2.0948616261306419</v>
      </c>
      <c r="O51" s="1">
        <f t="shared" si="11"/>
        <v>2.0948616261306419</v>
      </c>
      <c r="P51" s="9">
        <f>INT(MAX(1,O51)+1-VLOOKUP(A51,anni!$A$1:$O$32,5,0))</f>
        <v>2</v>
      </c>
      <c r="Q51" s="9">
        <f t="array" ref="Q51">SUM(IF(anno=A51,IF(distretto=E51,concorrenti!$T$3:$T$5991)))</f>
        <v>0</v>
      </c>
      <c r="R51" s="9">
        <f t="shared" si="12"/>
        <v>2</v>
      </c>
      <c r="S51" s="1">
        <f t="shared" si="13"/>
        <v>0</v>
      </c>
      <c r="T51" s="1">
        <f>1+INT($N51/VLOOKUP($A51,anni!$A$1:$J$35,10,0))+$Q51</f>
        <v>2</v>
      </c>
      <c r="U51" s="1">
        <f t="shared" si="14"/>
        <v>0</v>
      </c>
      <c r="X51" s="15">
        <v>9</v>
      </c>
      <c r="Y51" s="15">
        <v>8</v>
      </c>
      <c r="Z51" s="1">
        <f t="shared" si="15"/>
        <v>0.34299717028501764</v>
      </c>
    </row>
    <row r="52" spans="1:26" ht="14.5" x14ac:dyDescent="0.35">
      <c r="A52" s="3">
        <v>2016</v>
      </c>
      <c r="B52" s="3" t="str">
        <f>VLOOKUP($E52,accorpamenti!$A$2:$X$104,$A52-B$2,0)</f>
        <v>Alessandria</v>
      </c>
      <c r="C52" s="3" t="str">
        <f>VLOOKUP($E52,accorpamenti!$A$2:$X$104,$A52-C$2,0)</f>
        <v>Alessandria</v>
      </c>
      <c r="D52" s="3" t="str">
        <f>VLOOKUP($E52,accorpamenti!$A$2:$X$104,$A52-D$2,0)</f>
        <v>Alessandria</v>
      </c>
      <c r="E52" s="3" t="s">
        <v>74</v>
      </c>
      <c r="F52" s="1">
        <f t="array" ref="F52">SUM(IF(anno=A52,IF(distretto=E52,1)))</f>
        <v>2</v>
      </c>
      <c r="G52" s="1">
        <f t="array" ref="G52">SUM(IF(anno=A52,IF(distretto=E52,IF(punti=-1,1))))</f>
        <v>0</v>
      </c>
      <c r="H52" s="1">
        <f t="array" ref="H52">SUM(IF(anno=A52,IF(distretto=E52,punti)))+G52</f>
        <v>25.8</v>
      </c>
      <c r="I52" s="14">
        <f t="shared" si="8"/>
        <v>2.866894197952218</v>
      </c>
      <c r="J52" s="12">
        <f>H52/VLOOKUP(A52,anni!$A$1:$O$32,4,0)</f>
        <v>6.1769775904999043E-3</v>
      </c>
      <c r="K52" s="12">
        <f t="shared" si="9"/>
        <v>7.8470001189734715E-3</v>
      </c>
      <c r="L52" s="12">
        <f t="shared" si="10"/>
        <v>7.2287885183621803E-3</v>
      </c>
      <c r="M52" s="12">
        <f t="array" ref="M52">SUM(IF(NOT(ISERR(J52:L52)),J52:L52*$J$2:$L$2))/SUM(IF(NOT(ISERR(J52:L52)),$J$2:$L$2))</f>
        <v>6.9089535879681384E-3</v>
      </c>
      <c r="N52" s="1">
        <f>((300-VLOOKUP(A52,anni!$A$1:$O$32,8,0))*(M52-I52/300)+I52)/300*(300-VLOOKUP(A52,anni!$A$1:$O$32,7,0))</f>
        <v>2.1315522934290465</v>
      </c>
      <c r="O52" s="1">
        <f t="shared" si="11"/>
        <v>2.1315522934290465</v>
      </c>
      <c r="P52" s="9">
        <f>INT(MAX(1,O52)+1-VLOOKUP(A52,anni!$A$1:$O$32,5,0))</f>
        <v>2</v>
      </c>
      <c r="Q52" s="9">
        <f t="array" ref="Q52">SUM(IF(anno=A52,IF(distretto=E52,concorrenti!$T$3:$T$5991)))</f>
        <v>0</v>
      </c>
      <c r="R52" s="9">
        <f t="shared" si="12"/>
        <v>2</v>
      </c>
      <c r="S52" s="1">
        <f t="shared" si="13"/>
        <v>0</v>
      </c>
      <c r="T52" s="1">
        <f>1+INT($N52/VLOOKUP($A52,anni!$A$1:$J$35,10,0))+$Q52</f>
        <v>2</v>
      </c>
      <c r="U52" s="1">
        <f t="shared" si="14"/>
        <v>0</v>
      </c>
      <c r="X52" s="15">
        <v>14</v>
      </c>
      <c r="Y52" s="15">
        <v>13</v>
      </c>
      <c r="Z52" s="1">
        <f t="shared" si="15"/>
        <v>0.27216552697590868</v>
      </c>
    </row>
    <row r="53" spans="1:26" ht="14.5" x14ac:dyDescent="0.35">
      <c r="A53" s="3">
        <v>2016</v>
      </c>
      <c r="B53" s="3" t="str">
        <f>VLOOKUP($E53,accorpamenti!$A$2:$X$104,$A53-B$2,0)</f>
        <v>Avellino</v>
      </c>
      <c r="C53" s="3" t="str">
        <f>VLOOKUP($E53,accorpamenti!$A$2:$X$104,$A53-C$2,0)</f>
        <v>Avellino</v>
      </c>
      <c r="D53" s="3" t="str">
        <f>VLOOKUP($E53,accorpamenti!$A$2:$X$104,$A53-D$2,0)</f>
        <v>Avellino</v>
      </c>
      <c r="E53" s="3" t="s">
        <v>127</v>
      </c>
      <c r="F53" s="1">
        <f t="array" ref="F53">SUM(IF(anno=A53,IF(distretto=E53,1)))</f>
        <v>2</v>
      </c>
      <c r="G53" s="1">
        <f t="array" ref="G53">SUM(IF(anno=A53,IF(distretto=E53,IF(punti=-1,1))))</f>
        <v>0</v>
      </c>
      <c r="H53" s="1">
        <f t="array" ref="H53">SUM(IF(anno=A53,IF(distretto=E53,punti)))+G53</f>
        <v>32.6</v>
      </c>
      <c r="I53" s="14">
        <f t="shared" si="8"/>
        <v>2.866894197952218</v>
      </c>
      <c r="J53" s="12">
        <f>H53/VLOOKUP(A53,anni!$A$1:$O$32,4,0)</f>
        <v>7.8050181957479408E-3</v>
      </c>
      <c r="K53" s="12">
        <f t="shared" si="9"/>
        <v>8.6317001308708185E-3</v>
      </c>
      <c r="L53" s="12">
        <f t="shared" si="10"/>
        <v>0</v>
      </c>
      <c r="M53" s="12">
        <f t="array" ref="M53">SUM(IF(NOT(ISERR(J53:L53)),J53:L53*$J$2:$L$2))/SUM(IF(NOT(ISERR(J53:L53)),$J$2:$L$2))</f>
        <v>6.779742474830909E-3</v>
      </c>
      <c r="N53" s="1">
        <f>((300-VLOOKUP(A53,anni!$A$1:$O$32,8,0))*(M53-I53/300)+I53)/300*(300-VLOOKUP(A53,anni!$A$1:$O$32,7,0))</f>
        <v>2.1003262744208824</v>
      </c>
      <c r="O53" s="1">
        <f t="shared" si="11"/>
        <v>2.1003262744208824</v>
      </c>
      <c r="P53" s="9">
        <f>INT(MAX(1,O53)+1-VLOOKUP(A53,anni!$A$1:$O$32,5,0))</f>
        <v>2</v>
      </c>
      <c r="Q53" s="9">
        <f t="array" ref="Q53">SUM(IF(anno=A53,IF(distretto=E53,concorrenti!$T$3:$T$5991)))</f>
        <v>0</v>
      </c>
      <c r="R53" s="9">
        <f t="shared" si="12"/>
        <v>2</v>
      </c>
      <c r="S53" s="1">
        <f t="shared" si="13"/>
        <v>0</v>
      </c>
      <c r="T53" s="1">
        <f>1+INT($N53/VLOOKUP($A53,anni!$A$1:$J$35,10,0))+$Q53</f>
        <v>2</v>
      </c>
      <c r="U53" s="1">
        <f t="shared" si="14"/>
        <v>0</v>
      </c>
      <c r="X53" s="15">
        <v>14</v>
      </c>
      <c r="Y53" s="15">
        <v>15</v>
      </c>
      <c r="Z53" s="1">
        <f t="shared" si="15"/>
        <v>-0.26261286571944509</v>
      </c>
    </row>
    <row r="54" spans="1:26" ht="14.5" x14ac:dyDescent="0.35">
      <c r="A54" s="3">
        <v>2016</v>
      </c>
      <c r="B54" s="3" t="str">
        <f>VLOOKUP($E54,accorpamenti!$A$2:$X$104,$A54-B$2,0)</f>
        <v>Trieste</v>
      </c>
      <c r="C54" s="3" t="str">
        <f>VLOOKUP($E54,accorpamenti!$A$2:$X$104,$A54-C$2,0)</f>
        <v>Trieste</v>
      </c>
      <c r="D54" s="3" t="str">
        <f>VLOOKUP($E54,accorpamenti!$A$2:$X$104,$A54-D$2,0)</f>
        <v>Trieste</v>
      </c>
      <c r="E54" s="3" t="s">
        <v>92</v>
      </c>
      <c r="F54" s="1">
        <f t="array" ref="F54">SUM(IF(anno=A54,IF(distretto=E54,1)))</f>
        <v>2</v>
      </c>
      <c r="G54" s="1">
        <f t="array" ref="G54">SUM(IF(anno=A54,IF(distretto=E54,IF(punti=-1,1))))</f>
        <v>0</v>
      </c>
      <c r="H54" s="1">
        <f t="array" ref="H54">SUM(IF(anno=A54,IF(distretto=E54,punti)))+G54</f>
        <v>25.4</v>
      </c>
      <c r="I54" s="14">
        <f t="shared" si="8"/>
        <v>1.433447098976109</v>
      </c>
      <c r="J54" s="12">
        <f>H54/VLOOKUP(A54,anni!$A$1:$O$32,4,0)</f>
        <v>6.0812104960735486E-3</v>
      </c>
      <c r="K54" s="12">
        <f t="shared" si="9"/>
        <v>7.9964667879062982E-3</v>
      </c>
      <c r="L54" s="12">
        <f t="shared" si="10"/>
        <v>5.1709582102152825E-3</v>
      </c>
      <c r="M54" s="12">
        <f t="array" ref="M54">SUM(IF(NOT(ISERR(J54:L54)),J54:L54*$J$2:$L$2))/SUM(IF(NOT(ISERR(J54:L54)),$J$2:$L$2))</f>
        <v>6.5679205457080878E-3</v>
      </c>
      <c r="N54" s="1">
        <f>((300-VLOOKUP(A54,anni!$A$1:$O$32,8,0))*(M54-I54/300)+I54)/300*(300-VLOOKUP(A54,anni!$A$1:$O$32,7,0))</f>
        <v>1.8181917200478277</v>
      </c>
      <c r="O54" s="1">
        <f t="shared" si="11"/>
        <v>1.8181917200478277</v>
      </c>
      <c r="P54" s="9">
        <f>INT(MAX(1,O54)+1-VLOOKUP(A54,anni!$A$1:$O$32,5,0))</f>
        <v>2</v>
      </c>
      <c r="Q54" s="9">
        <f t="array" ref="Q54">SUM(IF(anno=A54,IF(distretto=E54,concorrenti!$T$3:$T$5991)))</f>
        <v>0</v>
      </c>
      <c r="R54" s="9">
        <f t="shared" si="12"/>
        <v>2</v>
      </c>
      <c r="S54" s="1">
        <f t="shared" si="13"/>
        <v>0</v>
      </c>
      <c r="T54" s="1">
        <f>1+INT($N54/VLOOKUP($A54,anni!$A$1:$J$35,10,0))+$Q54</f>
        <v>2</v>
      </c>
      <c r="U54" s="1">
        <f t="shared" si="14"/>
        <v>0</v>
      </c>
      <c r="X54" s="15">
        <v>7</v>
      </c>
      <c r="Y54" s="15">
        <v>8</v>
      </c>
      <c r="Z54" s="1">
        <f t="shared" si="15"/>
        <v>-0.36514837167011072</v>
      </c>
    </row>
    <row r="55" spans="1:26" ht="14.5" x14ac:dyDescent="0.35">
      <c r="A55" s="3">
        <v>2016</v>
      </c>
      <c r="B55" s="3" t="str">
        <f>VLOOKUP($E55,accorpamenti!$A$2:$X$104,$A55-B$2,0)</f>
        <v>Venezia</v>
      </c>
      <c r="C55" s="3" t="str">
        <f>VLOOKUP($E55,accorpamenti!$A$2:$X$104,$A55-C$2,0)</f>
        <v>Venezia</v>
      </c>
      <c r="D55" s="3" t="str">
        <f>VLOOKUP($E55,accorpamenti!$A$2:$X$104,$A55-D$2,0)</f>
        <v>Venezia</v>
      </c>
      <c r="E55" s="3" t="s">
        <v>85</v>
      </c>
      <c r="F55" s="1">
        <f t="array" ref="F55">SUM(IF(anno=A55,IF(distretto=E55,1)))</f>
        <v>2</v>
      </c>
      <c r="G55" s="1">
        <f t="array" ref="G55">SUM(IF(anno=A55,IF(distretto=E55,IF(punti=-1,1))))</f>
        <v>0</v>
      </c>
      <c r="H55" s="1">
        <f t="array" ref="H55">SUM(IF(anno=A55,IF(distretto=E55,punti)))+G55</f>
        <v>28.4</v>
      </c>
      <c r="I55" s="14">
        <f t="shared" si="8"/>
        <v>2.2525597269624571</v>
      </c>
      <c r="J55" s="12">
        <f>H55/VLOOKUP(A55,anni!$A$1:$O$32,4,0)</f>
        <v>6.799463704271212E-3</v>
      </c>
      <c r="K55" s="12">
        <f t="shared" si="9"/>
        <v>5.380800081581808E-3</v>
      </c>
      <c r="L55" s="12">
        <f t="shared" si="10"/>
        <v>7.3870831574504034E-3</v>
      </c>
      <c r="M55" s="12">
        <f t="array" ref="M55">SUM(IF(NOT(ISERR(J55:L55)),J55:L55*$J$2:$L$2))/SUM(IF(NOT(ISERR(J55:L55)),$J$2:$L$2))</f>
        <v>6.4245124055712756E-3</v>
      </c>
      <c r="N55" s="1">
        <f>((300-VLOOKUP(A55,anni!$A$1:$O$32,8,0))*(M55-I55/300)+I55)/300*(300-VLOOKUP(A55,anni!$A$1:$O$32,7,0))</f>
        <v>1.9155028984681206</v>
      </c>
      <c r="O55" s="1">
        <f t="shared" si="11"/>
        <v>1.9155028984681206</v>
      </c>
      <c r="P55" s="9">
        <f>INT(MAX(1,O55)+1-VLOOKUP(A55,anni!$A$1:$O$32,5,0))</f>
        <v>2</v>
      </c>
      <c r="Q55" s="9">
        <f t="array" ref="Q55">SUM(IF(anno=A55,IF(distretto=E55,concorrenti!$T$3:$T$5991)))</f>
        <v>0</v>
      </c>
      <c r="R55" s="9">
        <f t="shared" si="12"/>
        <v>2</v>
      </c>
      <c r="S55" s="1">
        <f t="shared" si="13"/>
        <v>0</v>
      </c>
      <c r="T55" s="1">
        <f>1+INT($N55/VLOOKUP($A55,anni!$A$1:$J$35,10,0))+$Q55</f>
        <v>2</v>
      </c>
      <c r="U55" s="1">
        <f t="shared" si="14"/>
        <v>0</v>
      </c>
      <c r="X55" s="15">
        <v>11</v>
      </c>
      <c r="Y55" s="15">
        <v>13</v>
      </c>
      <c r="Z55" s="1">
        <f t="shared" si="15"/>
        <v>-0.57735026918962584</v>
      </c>
    </row>
    <row r="56" spans="1:26" ht="14.5" x14ac:dyDescent="0.35">
      <c r="A56" s="3">
        <v>2016</v>
      </c>
      <c r="B56" s="3" t="str">
        <f>VLOOKUP($E56,accorpamenti!$A$2:$X$104,$A56-B$2,0)</f>
        <v>Modena</v>
      </c>
      <c r="C56" s="3" t="str">
        <f>VLOOKUP($E56,accorpamenti!$A$2:$X$104,$A56-C$2,0)</f>
        <v>Modena</v>
      </c>
      <c r="D56" s="3" t="str">
        <f>VLOOKUP($E56,accorpamenti!$A$2:$X$104,$A56-D$2,0)</f>
        <v>Modena</v>
      </c>
      <c r="E56" s="3" t="s">
        <v>72</v>
      </c>
      <c r="F56" s="1">
        <f t="array" ref="F56">SUM(IF(anno=A56,IF(distretto=E56,1)))</f>
        <v>2</v>
      </c>
      <c r="G56" s="1">
        <f t="array" ref="G56">SUM(IF(anno=A56,IF(distretto=E56,IF(punti=-1,1))))</f>
        <v>0</v>
      </c>
      <c r="H56" s="1">
        <f t="array" ref="H56">SUM(IF(anno=A56,IF(distretto=E56,punti)))+G56</f>
        <v>26.4</v>
      </c>
      <c r="I56" s="14">
        <f t="shared" si="8"/>
        <v>3.2764505119453924</v>
      </c>
      <c r="J56" s="12">
        <f>H56/VLOOKUP(A56,anni!$A$1:$O$32,4,0)</f>
        <v>6.3206282321394362E-3</v>
      </c>
      <c r="K56" s="12">
        <f t="shared" si="9"/>
        <v>5.8292000883802923E-3</v>
      </c>
      <c r="L56" s="12">
        <f t="shared" si="10"/>
        <v>7.3870831574504034E-3</v>
      </c>
      <c r="M56" s="12">
        <f t="array" ref="M56">SUM(IF(NOT(ISERR(J56:L56)),J56:L56*$J$2:$L$2))/SUM(IF(NOT(ISERR(J56:L56)),$J$2:$L$2))</f>
        <v>6.3345613384382165E-3</v>
      </c>
      <c r="N56" s="1">
        <f>((300-VLOOKUP(A56,anni!$A$1:$O$32,8,0))*(M56-I56/300)+I56)/300*(300-VLOOKUP(A56,anni!$A$1:$O$32,7,0))</f>
        <v>2.0587249059359931</v>
      </c>
      <c r="O56" s="1">
        <f t="shared" si="11"/>
        <v>2.0587249059359931</v>
      </c>
      <c r="P56" s="9">
        <f>INT(MAX(1,O56)+1-VLOOKUP(A56,anni!$A$1:$O$32,5,0))</f>
        <v>2</v>
      </c>
      <c r="Q56" s="9">
        <f t="array" ref="Q56">SUM(IF(anno=A56,IF(distretto=E56,concorrenti!$T$3:$T$5991)))</f>
        <v>0</v>
      </c>
      <c r="R56" s="9">
        <f t="shared" si="12"/>
        <v>2</v>
      </c>
      <c r="S56" s="1">
        <f t="shared" si="13"/>
        <v>0</v>
      </c>
      <c r="T56" s="1">
        <f>1+INT($N56/VLOOKUP($A56,anni!$A$1:$J$35,10,0))+$Q56</f>
        <v>2</v>
      </c>
      <c r="U56" s="1">
        <f t="shared" si="14"/>
        <v>0</v>
      </c>
      <c r="X56" s="15">
        <v>16</v>
      </c>
      <c r="Y56" s="15">
        <v>16</v>
      </c>
      <c r="Z56" s="1">
        <f t="shared" si="15"/>
        <v>0</v>
      </c>
    </row>
    <row r="57" spans="1:26" ht="14.5" x14ac:dyDescent="0.35">
      <c r="A57" s="3">
        <v>2016</v>
      </c>
      <c r="B57" s="3" t="str">
        <f>VLOOKUP($E57,accorpamenti!$A$2:$X$104,$A57-B$2,0)</f>
        <v>Cuneo</v>
      </c>
      <c r="C57" s="3" t="str">
        <f>VLOOKUP($E57,accorpamenti!$A$2:$X$104,$A57-C$2,0)</f>
        <v>Cuneo</v>
      </c>
      <c r="D57" s="3" t="str">
        <f>VLOOKUP($E57,accorpamenti!$A$2:$X$104,$A57-D$2,0)</f>
        <v>Cuneo</v>
      </c>
      <c r="E57" s="3" t="s">
        <v>67</v>
      </c>
      <c r="F57" s="1">
        <f t="array" ref="F57">SUM(IF(anno=A57,IF(distretto=E57,1)))</f>
        <v>2</v>
      </c>
      <c r="G57" s="1">
        <f t="array" ref="G57">SUM(IF(anno=A57,IF(distretto=E57,IF(punti=-1,1))))</f>
        <v>0</v>
      </c>
      <c r="H57" s="1">
        <f t="array" ref="H57">SUM(IF(anno=A57,IF(distretto=E57,punti)))+G57</f>
        <v>17.399999999999999</v>
      </c>
      <c r="I57" s="14">
        <f t="shared" si="8"/>
        <v>1.6382252559726962</v>
      </c>
      <c r="J57" s="12">
        <f>H57/VLOOKUP(A57,anni!$A$1:$O$32,4,0)</f>
        <v>4.1658686075464468E-3</v>
      </c>
      <c r="K57" s="12">
        <f t="shared" si="9"/>
        <v>7.8470001189734715E-3</v>
      </c>
      <c r="L57" s="12">
        <f t="shared" si="10"/>
        <v>9.4976783452933762E-3</v>
      </c>
      <c r="M57" s="12">
        <f t="array" ref="M57">SUM(IF(NOT(ISERR(J57:L57)),J57:L57*$J$2:$L$2))/SUM(IF(NOT(ISERR(J57:L57)),$J$2:$L$2))</f>
        <v>6.281547400979943E-3</v>
      </c>
      <c r="N57" s="1">
        <f>((300-VLOOKUP(A57,anni!$A$1:$O$32,8,0))*(M57-I57/300)+I57)/300*(300-VLOOKUP(A57,anni!$A$1:$O$32,7,0))</f>
        <v>1.7819769131435317</v>
      </c>
      <c r="O57" s="1">
        <f t="shared" si="11"/>
        <v>1.7819769131435317</v>
      </c>
      <c r="P57" s="9">
        <f>INT(MAX(1,O57)+1-VLOOKUP(A57,anni!$A$1:$O$32,5,0))</f>
        <v>2</v>
      </c>
      <c r="Q57" s="9">
        <f t="array" ref="Q57">SUM(IF(anno=A57,IF(distretto=E57,concorrenti!$T$3:$T$5991)))</f>
        <v>0</v>
      </c>
      <c r="R57" s="9">
        <f t="shared" si="12"/>
        <v>2</v>
      </c>
      <c r="S57" s="1">
        <f t="shared" si="13"/>
        <v>0</v>
      </c>
      <c r="T57" s="1">
        <f>1+INT($N57/VLOOKUP($A57,anni!$A$1:$J$35,10,0))+$Q57</f>
        <v>2</v>
      </c>
      <c r="U57" s="1">
        <f t="shared" si="14"/>
        <v>0</v>
      </c>
      <c r="X57" s="15">
        <v>8</v>
      </c>
      <c r="Y57" s="15">
        <v>9</v>
      </c>
      <c r="Z57" s="1">
        <f t="shared" si="15"/>
        <v>-0.34299717028501764</v>
      </c>
    </row>
    <row r="58" spans="1:26" ht="14.5" x14ac:dyDescent="0.35">
      <c r="A58" s="3">
        <v>2016</v>
      </c>
      <c r="B58" s="3" t="str">
        <f>VLOOKUP($E58,accorpamenti!$A$2:$X$104,$A58-B$2,0)</f>
        <v>Oristano</v>
      </c>
      <c r="C58" s="3" t="str">
        <f>VLOOKUP($E58,accorpamenti!$A$2:$X$104,$A58-C$2,0)</f>
        <v>Oristano</v>
      </c>
      <c r="D58" s="3" t="str">
        <f>VLOOKUP($E58,accorpamenti!$A$2:$X$104,$A58-D$2,0)</f>
        <v>Oristano</v>
      </c>
      <c r="E58" s="3" t="s">
        <v>131</v>
      </c>
      <c r="F58" s="1">
        <f t="array" ref="F58">SUM(IF(anno=A58,IF(distretto=E58,1)))</f>
        <v>2</v>
      </c>
      <c r="G58" s="1">
        <f t="array" ref="G58">SUM(IF(anno=A58,IF(distretto=E58,IF(punti=-1,1))))</f>
        <v>0</v>
      </c>
      <c r="H58" s="1">
        <f t="array" ref="H58">SUM(IF(anno=A58,IF(distretto=E58,punti)))+G58</f>
        <v>22</v>
      </c>
      <c r="I58" s="14">
        <f t="shared" si="8"/>
        <v>2.4573378839590445</v>
      </c>
      <c r="J58" s="12">
        <f>H58/VLOOKUP(A58,anni!$A$1:$O$32,4,0)</f>
        <v>5.2671901934495304E-3</v>
      </c>
      <c r="K58" s="12">
        <f t="shared" si="9"/>
        <v>7.0996667743093312E-3</v>
      </c>
      <c r="L58" s="12">
        <f t="shared" si="10"/>
        <v>7.6509075559307747E-3</v>
      </c>
      <c r="M58" s="12">
        <f t="array" ref="M58">SUM(IF(NOT(ISERR(J58:L58)),J58:L58*$J$2:$L$2))/SUM(IF(NOT(ISERR(J58:L58)),$J$2:$L$2))</f>
        <v>6.2753019474830049E-3</v>
      </c>
      <c r="N58" s="1">
        <f>((300-VLOOKUP(A58,anni!$A$1:$O$32,8,0))*(M58-I58/300)+I58)/300*(300-VLOOKUP(A58,anni!$A$1:$O$32,7,0))</f>
        <v>1.9124357408351278</v>
      </c>
      <c r="O58" s="1">
        <f t="shared" si="11"/>
        <v>1.9124357408351278</v>
      </c>
      <c r="P58" s="9">
        <f>INT(MAX(1,O58)+1-VLOOKUP(A58,anni!$A$1:$O$32,5,0))</f>
        <v>2</v>
      </c>
      <c r="Q58" s="9">
        <f t="array" ref="Q58">SUM(IF(anno=A58,IF(distretto=E58,concorrenti!$T$3:$T$5991)))</f>
        <v>0</v>
      </c>
      <c r="R58" s="9">
        <f t="shared" si="12"/>
        <v>2</v>
      </c>
      <c r="S58" s="1">
        <f t="shared" si="13"/>
        <v>0</v>
      </c>
      <c r="T58" s="1">
        <f>1+INT($N58/VLOOKUP($A58,anni!$A$1:$J$35,10,0))+$Q58</f>
        <v>2</v>
      </c>
      <c r="U58" s="1">
        <f t="shared" si="14"/>
        <v>0</v>
      </c>
      <c r="X58" s="15">
        <v>12</v>
      </c>
      <c r="Y58" s="15">
        <v>13</v>
      </c>
      <c r="Z58" s="1">
        <f t="shared" si="15"/>
        <v>-0.28284271247461901</v>
      </c>
    </row>
    <row r="59" spans="1:26" ht="14.5" x14ac:dyDescent="0.35">
      <c r="A59" s="3">
        <v>2016</v>
      </c>
      <c r="B59" s="3" t="str">
        <f>VLOOKUP($E59,accorpamenti!$A$2:$X$104,$A59-B$2,0)</f>
        <v>Verbania</v>
      </c>
      <c r="C59" s="3" t="str">
        <f>VLOOKUP($E59,accorpamenti!$A$2:$X$104,$A59-C$2,0)</f>
        <v>Verbania</v>
      </c>
      <c r="D59" s="3" t="str">
        <f>VLOOKUP($E59,accorpamenti!$A$2:$X$104,$A59-D$2,0)</f>
        <v>Verbania</v>
      </c>
      <c r="E59" s="3" t="s">
        <v>46</v>
      </c>
      <c r="F59" s="1">
        <f t="array" ref="F59">SUM(IF(anno=A59,IF(distretto=E59,1)))</f>
        <v>2</v>
      </c>
      <c r="G59" s="1">
        <f t="array" ref="G59">SUM(IF(anno=A59,IF(distretto=E59,IF(punti=-1,1))))</f>
        <v>0</v>
      </c>
      <c r="H59" s="1">
        <f t="array" ref="H59">SUM(IF(anno=A59,IF(distretto=E59,punti)))+G59</f>
        <v>28</v>
      </c>
      <c r="I59" s="14">
        <f t="shared" si="8"/>
        <v>1.2286689419795223</v>
      </c>
      <c r="J59" s="12">
        <f>H59/VLOOKUP(A59,anni!$A$1:$O$32,4,0)</f>
        <v>6.7036966098448572E-3</v>
      </c>
      <c r="K59" s="12">
        <f t="shared" si="9"/>
        <v>6.1281334262459483E-3</v>
      </c>
      <c r="L59" s="12">
        <f t="shared" si="10"/>
        <v>5.0126635711270594E-3</v>
      </c>
      <c r="M59" s="12">
        <f t="array" ref="M59">SUM(IF(NOT(ISERR(J59:L59)),J59:L59*$J$2:$L$2))/SUM(IF(NOT(ISERR(J59:L59)),$J$2:$L$2))</f>
        <v>6.2300033755255876E-3</v>
      </c>
      <c r="N59" s="1">
        <f>((300-VLOOKUP(A59,anni!$A$1:$O$32,8,0))*(M59-I59/300)+I59)/300*(300-VLOOKUP(A59,anni!$A$1:$O$32,7,0))</f>
        <v>1.7035363675153845</v>
      </c>
      <c r="O59" s="1">
        <f t="shared" si="11"/>
        <v>1.7035363675153845</v>
      </c>
      <c r="P59" s="9">
        <f>INT(MAX(1,O59)+1-VLOOKUP(A59,anni!$A$1:$O$32,5,0))</f>
        <v>2</v>
      </c>
      <c r="Q59" s="9">
        <f t="array" ref="Q59">SUM(IF(anno=A59,IF(distretto=E59,concorrenti!$T$3:$T$5991)))</f>
        <v>0</v>
      </c>
      <c r="R59" s="9">
        <f t="shared" si="12"/>
        <v>2</v>
      </c>
      <c r="S59" s="1">
        <f t="shared" si="13"/>
        <v>0</v>
      </c>
      <c r="T59" s="1">
        <f>1+INT($N59/VLOOKUP($A59,anni!$A$1:$J$35,10,0))+$Q59</f>
        <v>2</v>
      </c>
      <c r="U59" s="1">
        <f t="shared" si="14"/>
        <v>0</v>
      </c>
      <c r="X59" s="15">
        <v>6</v>
      </c>
      <c r="Y59" s="15">
        <v>5</v>
      </c>
      <c r="Z59" s="1">
        <f t="shared" si="15"/>
        <v>0.42640143271122083</v>
      </c>
    </row>
    <row r="60" spans="1:26" ht="14.5" x14ac:dyDescent="0.35">
      <c r="A60" s="3">
        <v>2016</v>
      </c>
      <c r="B60" s="3" t="str">
        <f>VLOOKUP($E60,accorpamenti!$A$2:$X$104,$A60-B$2,0)</f>
        <v>Mantova</v>
      </c>
      <c r="C60" s="3" t="str">
        <f>VLOOKUP($E60,accorpamenti!$A$2:$X$104,$A60-C$2,0)</f>
        <v>Mantova</v>
      </c>
      <c r="D60" s="3" t="str">
        <f>VLOOKUP($E60,accorpamenti!$A$2:$X$104,$A60-D$2,0)</f>
        <v>Mantova</v>
      </c>
      <c r="E60" s="3" t="s">
        <v>103</v>
      </c>
      <c r="F60" s="1">
        <f t="array" ref="F60">SUM(IF(anno=A60,IF(distretto=E60,1)))</f>
        <v>2</v>
      </c>
      <c r="G60" s="1">
        <f t="array" ref="G60">SUM(IF(anno=A60,IF(distretto=E60,IF(punti=-1,1))))</f>
        <v>0</v>
      </c>
      <c r="H60" s="1">
        <f t="array" ref="H60">SUM(IF(anno=A60,IF(distretto=E60,punti)))+G60</f>
        <v>20.8</v>
      </c>
      <c r="I60" s="14">
        <f t="shared" si="8"/>
        <v>1.6382252559726962</v>
      </c>
      <c r="J60" s="12">
        <f>H60/VLOOKUP(A60,anni!$A$1:$O$32,4,0)</f>
        <v>4.9798889101704651E-3</v>
      </c>
      <c r="K60" s="12">
        <f t="shared" si="9"/>
        <v>7.1744001087757445E-3</v>
      </c>
      <c r="L60" s="12">
        <f t="shared" si="10"/>
        <v>5.7513718868720991E-3</v>
      </c>
      <c r="M60" s="12">
        <f t="array" ref="M60">SUM(IF(NOT(ISERR(J60:L60)),J60:L60*$J$2:$L$2))/SUM(IF(NOT(ISERR(J60:L60)),$J$2:$L$2))</f>
        <v>5.839973139155831E-3</v>
      </c>
      <c r="N60" s="1">
        <f>((300-VLOOKUP(A60,anni!$A$1:$O$32,8,0))*(M60-I60/300)+I60)/300*(300-VLOOKUP(A60,anni!$A$1:$O$32,7,0))</f>
        <v>1.6752631332027046</v>
      </c>
      <c r="O60" s="1">
        <f t="shared" si="11"/>
        <v>1.6752631332027046</v>
      </c>
      <c r="P60" s="9">
        <f>INT(MAX(1,O60)+1-VLOOKUP(A60,anni!$A$1:$O$32,5,0))</f>
        <v>2</v>
      </c>
      <c r="Q60" s="9">
        <f t="array" ref="Q60">SUM(IF(anno=A60,IF(distretto=E60,concorrenti!$T$3:$T$5991)))</f>
        <v>0</v>
      </c>
      <c r="R60" s="9">
        <f t="shared" si="12"/>
        <v>2</v>
      </c>
      <c r="S60" s="1">
        <f t="shared" si="13"/>
        <v>0</v>
      </c>
      <c r="T60" s="1">
        <f>1+INT($N60/VLOOKUP($A60,anni!$A$1:$J$35,10,0))+$Q60</f>
        <v>2</v>
      </c>
      <c r="U60" s="1">
        <f t="shared" si="14"/>
        <v>0</v>
      </c>
      <c r="X60" s="15">
        <v>8</v>
      </c>
      <c r="Y60" s="15">
        <v>8</v>
      </c>
      <c r="Z60" s="1">
        <f t="shared" si="15"/>
        <v>0</v>
      </c>
    </row>
    <row r="61" spans="1:26" ht="14.5" x14ac:dyDescent="0.35">
      <c r="A61" s="3">
        <v>2016</v>
      </c>
      <c r="B61" s="3" t="str">
        <f>VLOOKUP($E61,accorpamenti!$A$2:$X$104,$A61-B$2,0)</f>
        <v>Belluno</v>
      </c>
      <c r="C61" s="3" t="str">
        <f>VLOOKUP($E61,accorpamenti!$A$2:$X$104,$A61-C$2,0)</f>
        <v>Belluno</v>
      </c>
      <c r="D61" s="3" t="str">
        <f>VLOOKUP($E61,accorpamenti!$A$2:$X$104,$A61-D$2,0)</f>
        <v>Belluno</v>
      </c>
      <c r="E61" s="3" t="s">
        <v>99</v>
      </c>
      <c r="F61" s="1">
        <f t="array" ref="F61">SUM(IF(anno=A61,IF(distretto=E61,1)))</f>
        <v>2</v>
      </c>
      <c r="G61" s="1">
        <f t="array" ref="G61">SUM(IF(anno=A61,IF(distretto=E61,IF(punti=-1,1))))</f>
        <v>0</v>
      </c>
      <c r="H61" s="1">
        <f t="array" ref="H61">SUM(IF(anno=A61,IF(distretto=E61,punti)))+G61</f>
        <v>23.2</v>
      </c>
      <c r="I61" s="14">
        <f t="shared" si="8"/>
        <v>1.0238907849829351</v>
      </c>
      <c r="J61" s="12">
        <f>H61/VLOOKUP(A61,anni!$A$1:$O$32,4,0)</f>
        <v>5.5544914767285958E-3</v>
      </c>
      <c r="K61" s="12">
        <f t="shared" si="9"/>
        <v>5.380800081581808E-3</v>
      </c>
      <c r="L61" s="12">
        <f t="shared" si="10"/>
        <v>6.4900802026171406E-3</v>
      </c>
      <c r="M61" s="12">
        <f t="array" ref="M61">SUM(IF(NOT(ISERR(J61:L61)),J61:L61*$J$2:$L$2))/SUM(IF(NOT(ISERR(J61:L61)),$J$2:$L$2))</f>
        <v>5.6525257993277579E-3</v>
      </c>
      <c r="N61" s="1">
        <f>((300-VLOOKUP(A61,anni!$A$1:$O$32,8,0))*(M61-I61/300)+I61)/300*(300-VLOOKUP(A61,anni!$A$1:$O$32,7,0))</f>
        <v>1.5309872501959032</v>
      </c>
      <c r="O61" s="1">
        <f t="shared" si="11"/>
        <v>1.5309872501959032</v>
      </c>
      <c r="P61" s="9">
        <f>INT(MAX(1,O61)+1-VLOOKUP(A61,anni!$A$1:$O$32,5,0))</f>
        <v>1</v>
      </c>
      <c r="Q61" s="9">
        <f t="array" ref="Q61">SUM(IF(anno=A61,IF(distretto=E61,concorrenti!$T$3:$T$5991)))</f>
        <v>0</v>
      </c>
      <c r="R61" s="9">
        <f t="shared" si="12"/>
        <v>1</v>
      </c>
      <c r="S61" s="1">
        <f t="shared" si="13"/>
        <v>-1</v>
      </c>
      <c r="T61" s="1">
        <f>1+INT($N61/VLOOKUP($A61,anni!$A$1:$J$35,10,0))+$Q61</f>
        <v>2</v>
      </c>
      <c r="U61" s="1">
        <f t="shared" si="14"/>
        <v>0</v>
      </c>
      <c r="X61" s="15">
        <v>5</v>
      </c>
      <c r="Y61" s="15">
        <v>5</v>
      </c>
      <c r="Z61" s="1">
        <f t="shared" si="15"/>
        <v>0</v>
      </c>
    </row>
    <row r="62" spans="1:26" ht="14.5" x14ac:dyDescent="0.35">
      <c r="A62" s="3">
        <v>2016</v>
      </c>
      <c r="B62" s="3" t="str">
        <f>VLOOKUP($E62,accorpamenti!$A$2:$X$104,$A62-B$2,0)</f>
        <v>Teramo</v>
      </c>
      <c r="C62" s="3" t="str">
        <f>VLOOKUP($E62,accorpamenti!$A$2:$X$104,$A62-C$2,0)</f>
        <v>Teramo</v>
      </c>
      <c r="D62" s="3" t="str">
        <f>VLOOKUP($E62,accorpamenti!$A$2:$X$104,$A62-D$2,0)</f>
        <v>Teramo</v>
      </c>
      <c r="E62" s="3" t="s">
        <v>98</v>
      </c>
      <c r="F62" s="1">
        <f t="array" ref="F62">SUM(IF(anno=A62,IF(distretto=E62,1)))</f>
        <v>2</v>
      </c>
      <c r="G62" s="1">
        <f t="array" ref="G62">SUM(IF(anno=A62,IF(distretto=E62,IF(punti=-1,1))))</f>
        <v>0</v>
      </c>
      <c r="H62" s="1">
        <f t="array" ref="H62">SUM(IF(anno=A62,IF(distretto=E62,punti)))+G62</f>
        <v>9</v>
      </c>
      <c r="I62" s="14">
        <f t="shared" si="8"/>
        <v>1.2286689419795223</v>
      </c>
      <c r="J62" s="12">
        <f>H62/VLOOKUP(A62,anni!$A$1:$O$32,4,0)</f>
        <v>2.1547596245929898E-3</v>
      </c>
      <c r="K62" s="12">
        <f t="shared" si="9"/>
        <v>9.8274334823334423E-3</v>
      </c>
      <c r="L62" s="12">
        <f t="shared" si="10"/>
        <v>7.1232587589700322E-3</v>
      </c>
      <c r="M62" s="12">
        <f t="array" ref="M62">SUM(IF(NOT(ISERR(J62:L62)),J62:L62*$J$2:$L$2))/SUM(IF(NOT(ISERR(J62:L62)),$J$2:$L$2))</f>
        <v>5.5404007662359809E-3</v>
      </c>
      <c r="N62" s="1">
        <f>((300-VLOOKUP(A62,anni!$A$1:$O$32,8,0))*(M62-I62/300)+I62)/300*(300-VLOOKUP(A62,anni!$A$1:$O$32,7,0))</f>
        <v>1.5368824036037296</v>
      </c>
      <c r="O62" s="1">
        <f t="shared" si="11"/>
        <v>1.5368824036037296</v>
      </c>
      <c r="P62" s="9">
        <f>INT(MAX(1,O62)+1-VLOOKUP(A62,anni!$A$1:$O$32,5,0))</f>
        <v>2</v>
      </c>
      <c r="Q62" s="9">
        <f t="array" ref="Q62">SUM(IF(anno=A62,IF(distretto=E62,concorrenti!$T$3:$T$5991)))</f>
        <v>1</v>
      </c>
      <c r="R62" s="9">
        <f t="shared" si="12"/>
        <v>3</v>
      </c>
      <c r="S62" s="1">
        <f t="shared" si="13"/>
        <v>1</v>
      </c>
      <c r="T62" s="1">
        <f>1+INT($N62/VLOOKUP($A62,anni!$A$1:$J$35,10,0))+$Q62</f>
        <v>3</v>
      </c>
      <c r="U62" s="1">
        <f t="shared" si="14"/>
        <v>1</v>
      </c>
      <c r="X62" s="15">
        <v>6</v>
      </c>
      <c r="Y62" s="15">
        <v>6</v>
      </c>
      <c r="Z62" s="1">
        <f t="shared" si="15"/>
        <v>0</v>
      </c>
    </row>
    <row r="63" spans="1:26" ht="14.5" x14ac:dyDescent="0.35">
      <c r="A63" s="3">
        <v>2016</v>
      </c>
      <c r="B63" s="3" t="str">
        <f>VLOOKUP($E63,accorpamenti!$A$2:$X$104,$A63-B$2,0)</f>
        <v>Rimini</v>
      </c>
      <c r="C63" s="3" t="str">
        <f>VLOOKUP($E63,accorpamenti!$A$2:$X$104,$A63-C$2,0)</f>
        <v>Rimini</v>
      </c>
      <c r="D63" s="3" t="str">
        <f>VLOOKUP($E63,accorpamenti!$A$2:$X$104,$A63-D$2,0)</f>
        <v>Rimini</v>
      </c>
      <c r="E63" s="3" t="s">
        <v>137</v>
      </c>
      <c r="F63" s="1">
        <f t="array" ref="F63">SUM(IF(anno=A63,IF(distretto=E63,1)))</f>
        <v>1</v>
      </c>
      <c r="G63" s="1">
        <f t="array" ref="G63">SUM(IF(anno=A63,IF(distretto=E63,IF(punti=-1,1))))</f>
        <v>0</v>
      </c>
      <c r="H63" s="17">
        <f t="array" ref="H63">SUM(IF(anno=A63,IF(distretto=E63,punti)))+G63</f>
        <v>32.199999999999996</v>
      </c>
      <c r="I63" s="14">
        <f t="shared" si="8"/>
        <v>1.6382252559726962</v>
      </c>
      <c r="J63" s="12">
        <f>H63/VLOOKUP(A63,anni!$A$1:$O$32,4,0)</f>
        <v>7.7092511013215842E-3</v>
      </c>
      <c r="K63" s="12">
        <f t="shared" si="9"/>
        <v>2.9893333786565604E-3</v>
      </c>
      <c r="L63" s="12">
        <f t="shared" si="10"/>
        <v>1.8995356690586749E-3</v>
      </c>
      <c r="M63" s="12">
        <f t="array" ref="M63">SUM(IF(NOT(ISERR(J63:L63)),J63:L63*$J$2:$L$2))/SUM(IF(NOT(ISERR(J63:L63)),$J$2:$L$2))</f>
        <v>5.1676592883894241E-3</v>
      </c>
      <c r="N63" s="1">
        <f>((300-VLOOKUP(A63,anni!$A$1:$O$32,8,0))*(M63-I63/300)+I63)/300*(300-VLOOKUP(A63,anni!$A$1:$O$32,7,0))</f>
        <v>1.5127872859341562</v>
      </c>
      <c r="O63" s="1">
        <f t="shared" si="11"/>
        <v>1.5127872859341562</v>
      </c>
      <c r="P63" s="9">
        <f>INT(MAX(1,O63)+1-VLOOKUP(A63,anni!$A$1:$O$32,5,0))</f>
        <v>1</v>
      </c>
      <c r="Q63" s="9">
        <f t="array" ref="Q63">SUM(IF(anno=A63,IF(distretto=E63,concorrenti!$T$3:$T$5991)))</f>
        <v>0</v>
      </c>
      <c r="R63" s="9">
        <f t="shared" si="12"/>
        <v>1</v>
      </c>
      <c r="S63" s="1">
        <f t="shared" si="13"/>
        <v>0</v>
      </c>
      <c r="T63" s="1">
        <f>1+INT($N63/VLOOKUP($A63,anni!$A$1:$J$35,10,0))+$Q63</f>
        <v>2</v>
      </c>
      <c r="U63" s="1">
        <f t="shared" si="14"/>
        <v>1</v>
      </c>
      <c r="X63" s="15">
        <v>8</v>
      </c>
      <c r="Y63" s="15">
        <v>10</v>
      </c>
      <c r="Z63" s="1">
        <f t="shared" si="15"/>
        <v>-0.66666666666666663</v>
      </c>
    </row>
    <row r="64" spans="1:26" ht="14.5" x14ac:dyDescent="0.35">
      <c r="A64" s="3">
        <v>2016</v>
      </c>
      <c r="B64" s="3" t="str">
        <f>VLOOKUP($E64,accorpamenti!$A$2:$X$104,$A64-B$2,0)</f>
        <v>Lodi</v>
      </c>
      <c r="C64" s="3" t="str">
        <f>VLOOKUP($E64,accorpamenti!$A$2:$X$104,$A64-C$2,0)</f>
        <v>Lodi</v>
      </c>
      <c r="D64" s="3" t="str">
        <f>VLOOKUP($E64,accorpamenti!$A$2:$X$104,$A64-D$2,0)</f>
        <v>Lodi</v>
      </c>
      <c r="E64" s="3" t="s">
        <v>97</v>
      </c>
      <c r="F64" s="1">
        <f t="array" ref="F64">SUM(IF(anno=A64,IF(distretto=E64,1)))</f>
        <v>2</v>
      </c>
      <c r="G64" s="1">
        <f t="array" ref="G64">SUM(IF(anno=A64,IF(distretto=E64,IF(punti=-1,1))))</f>
        <v>0</v>
      </c>
      <c r="H64" s="1">
        <f t="array" ref="H64">SUM(IF(anno=A64,IF(distretto=E64,punti)))+G64</f>
        <v>33</v>
      </c>
      <c r="I64" s="14">
        <f t="shared" si="8"/>
        <v>0.61433447098976113</v>
      </c>
      <c r="J64" s="12">
        <f>H64/VLOOKUP(A64,anni!$A$1:$O$32,4,0)</f>
        <v>7.9007852901742965E-3</v>
      </c>
      <c r="K64" s="12">
        <f t="shared" si="9"/>
        <v>0</v>
      </c>
      <c r="L64" s="12">
        <f t="shared" si="10"/>
        <v>6.2790206838328425E-3</v>
      </c>
      <c r="M64" s="12">
        <f t="array" ref="M64">SUM(IF(NOT(ISERR(J64:L64)),J64:L64*$J$2:$L$2))/SUM(IF(NOT(ISERR(J64:L64)),$J$2:$L$2))</f>
        <v>4.996896092392622E-3</v>
      </c>
      <c r="N64" s="1">
        <f>((300-VLOOKUP(A64,anni!$A$1:$O$32,8,0))*(M64-I64/300)+I64)/300*(300-VLOOKUP(A64,anni!$A$1:$O$32,7,0))</f>
        <v>1.306559331543234</v>
      </c>
      <c r="O64" s="1">
        <f t="shared" si="11"/>
        <v>1.306559331543234</v>
      </c>
      <c r="P64" s="9">
        <f>INT(MAX(1,O64)+1-VLOOKUP(A64,anni!$A$1:$O$32,5,0))</f>
        <v>1</v>
      </c>
      <c r="Q64" s="9">
        <f t="array" ref="Q64">SUM(IF(anno=A64,IF(distretto=E64,concorrenti!$T$3:$T$5991)))</f>
        <v>0</v>
      </c>
      <c r="R64" s="9">
        <f t="shared" si="12"/>
        <v>1</v>
      </c>
      <c r="S64" s="1">
        <f t="shared" si="13"/>
        <v>-1</v>
      </c>
      <c r="T64" s="1">
        <f>1+INT($N64/VLOOKUP($A64,anni!$A$1:$J$35,10,0))+$Q64</f>
        <v>2</v>
      </c>
      <c r="U64" s="1">
        <f t="shared" si="14"/>
        <v>0</v>
      </c>
      <c r="X64" s="15">
        <v>3</v>
      </c>
      <c r="Y64" s="15">
        <v>3</v>
      </c>
      <c r="Z64" s="1">
        <f t="shared" si="15"/>
        <v>0</v>
      </c>
    </row>
    <row r="65" spans="1:26" ht="14.5" x14ac:dyDescent="0.35">
      <c r="A65" s="3">
        <v>2016</v>
      </c>
      <c r="B65" s="3" t="str">
        <f>VLOOKUP($E65,accorpamenti!$A$2:$X$104,$A65-B$2,0)</f>
        <v>Catanzaro</v>
      </c>
      <c r="C65" s="3" t="str">
        <f>VLOOKUP($E65,accorpamenti!$A$2:$X$104,$A65-C$2,0)</f>
        <v>Catanzaro</v>
      </c>
      <c r="D65" s="3" t="str">
        <f>VLOOKUP($E65,accorpamenti!$A$2:$X$104,$A65-D$2,0)</f>
        <v>Catanzaro</v>
      </c>
      <c r="E65" s="3" t="s">
        <v>110</v>
      </c>
      <c r="F65" s="1">
        <f t="array" ref="F65">SUM(IF(anno=A65,IF(distretto=E65,1)))</f>
        <v>2</v>
      </c>
      <c r="G65" s="1">
        <f t="array" ref="G65">SUM(IF(anno=A65,IF(distretto=E65,IF(punti=-1,1))))</f>
        <v>0</v>
      </c>
      <c r="H65" s="1">
        <f t="array" ref="H65">SUM(IF(anno=A65,IF(distretto=E65,punti)))+G65</f>
        <v>26.4</v>
      </c>
      <c r="I65" s="14">
        <f t="shared" si="8"/>
        <v>4.0955631399317403</v>
      </c>
      <c r="J65" s="12">
        <f>H65/VLOOKUP(A65,anni!$A$1:$O$32,4,0)</f>
        <v>6.3206282321394362E-3</v>
      </c>
      <c r="K65" s="12">
        <f t="shared" si="9"/>
        <v>3.9235000594867358E-3</v>
      </c>
      <c r="L65" s="12">
        <f t="shared" si="10"/>
        <v>3.0603630223723101E-3</v>
      </c>
      <c r="M65" s="12">
        <f t="array" ref="M65">SUM(IF(NOT(ISERR(J65:L65)),J65:L65*$J$2:$L$2))/SUM(IF(NOT(ISERR(J65:L65)),$J$2:$L$2))</f>
        <v>4.9782079729606818E-3</v>
      </c>
      <c r="N65" s="1">
        <f>((300-VLOOKUP(A65,anni!$A$1:$O$32,8,0))*(M65-I65/300)+I65)/300*(300-VLOOKUP(A65,anni!$A$1:$O$32,7,0))</f>
        <v>1.8629076548989458</v>
      </c>
      <c r="O65" s="1">
        <f t="shared" si="11"/>
        <v>1.8629076548989458</v>
      </c>
      <c r="P65" s="9">
        <f>INT(MAX(1,O65)+1-VLOOKUP(A65,anni!$A$1:$O$32,5,0))</f>
        <v>2</v>
      </c>
      <c r="Q65" s="9">
        <f t="array" ref="Q65">SUM(IF(anno=A65,IF(distretto=E65,concorrenti!$T$3:$T$5991)))</f>
        <v>0</v>
      </c>
      <c r="R65" s="9">
        <f t="shared" si="12"/>
        <v>2</v>
      </c>
      <c r="S65" s="1">
        <f t="shared" si="13"/>
        <v>0</v>
      </c>
      <c r="T65" s="1">
        <f>1+INT($N65/VLOOKUP($A65,anni!$A$1:$J$35,10,0))+$Q65</f>
        <v>2</v>
      </c>
      <c r="U65" s="1">
        <f t="shared" si="14"/>
        <v>0</v>
      </c>
      <c r="X65" s="15">
        <v>20</v>
      </c>
      <c r="Y65" s="15">
        <v>17</v>
      </c>
      <c r="Z65" s="1">
        <f t="shared" si="15"/>
        <v>0.69748583246291573</v>
      </c>
    </row>
    <row r="66" spans="1:26" ht="14.5" x14ac:dyDescent="0.35">
      <c r="A66" s="3">
        <v>2016</v>
      </c>
      <c r="B66" s="3" t="str">
        <f>VLOOKUP($E66,accorpamenti!$A$2:$X$104,$A66-B$2,0)</f>
        <v>Lucca</v>
      </c>
      <c r="C66" s="3" t="str">
        <f>VLOOKUP($E66,accorpamenti!$A$2:$X$104,$A66-C$2,0)</f>
        <v>Lucca</v>
      </c>
      <c r="D66" s="3" t="str">
        <f>VLOOKUP($E66,accorpamenti!$A$2:$X$104,$A66-D$2,0)</f>
        <v>Lucca</v>
      </c>
      <c r="E66" s="3" t="s">
        <v>48</v>
      </c>
      <c r="F66" s="1">
        <f t="array" ref="F66">SUM(IF(anno=A66,IF(distretto=E66,1)))</f>
        <v>2</v>
      </c>
      <c r="G66" s="1">
        <f t="array" ref="G66">SUM(IF(anno=A66,IF(distretto=E66,IF(punti=-1,1))))</f>
        <v>0</v>
      </c>
      <c r="H66" s="1">
        <f t="array" ref="H66">SUM(IF(anno=A66,IF(distretto=E66,punti)))+G66</f>
        <v>8.4</v>
      </c>
      <c r="I66" s="14">
        <f t="shared" si="8"/>
        <v>2.4573378839590445</v>
      </c>
      <c r="J66" s="12">
        <f>H66/VLOOKUP(A66,anni!$A$1:$O$32,4,0)</f>
        <v>2.0111089829534571E-3</v>
      </c>
      <c r="K66" s="12">
        <f t="shared" si="9"/>
        <v>7.9964667879062982E-3</v>
      </c>
      <c r="L66" s="12">
        <f t="shared" si="10"/>
        <v>6.1734909244406944E-3</v>
      </c>
      <c r="M66" s="12">
        <f t="array" ref="M66">SUM(IF(NOT(ISERR(J66:L66)),J66:L66*$J$2:$L$2))/SUM(IF(NOT(ISERR(J66:L66)),$J$2:$L$2))</f>
        <v>4.6999585748522766E-3</v>
      </c>
      <c r="N66" s="1">
        <f>((300-VLOOKUP(A66,anni!$A$1:$O$32,8,0))*(M66-I66/300)+I66)/300*(300-VLOOKUP(A66,anni!$A$1:$O$32,7,0))</f>
        <v>1.5317277591160352</v>
      </c>
      <c r="O66" s="1">
        <f t="shared" si="11"/>
        <v>1.5317277591160352</v>
      </c>
      <c r="P66" s="9">
        <f>INT(MAX(1,O66)+1-VLOOKUP(A66,anni!$A$1:$O$32,5,0))</f>
        <v>1</v>
      </c>
      <c r="Q66" s="9">
        <f t="array" ref="Q66">SUM(IF(anno=A66,IF(distretto=E66,concorrenti!$T$3:$T$5991)))</f>
        <v>1</v>
      </c>
      <c r="R66" s="9">
        <f t="shared" si="12"/>
        <v>2</v>
      </c>
      <c r="S66" s="1">
        <f t="shared" si="13"/>
        <v>0</v>
      </c>
      <c r="T66" s="1">
        <f>1+INT($N66/VLOOKUP($A66,anni!$A$1:$J$35,10,0))+$Q66</f>
        <v>3</v>
      </c>
      <c r="U66" s="1">
        <f t="shared" si="14"/>
        <v>1</v>
      </c>
      <c r="X66" s="15">
        <v>12</v>
      </c>
      <c r="Y66" s="15">
        <v>12</v>
      </c>
      <c r="Z66" s="1">
        <f t="shared" si="15"/>
        <v>0</v>
      </c>
    </row>
    <row r="67" spans="1:26" ht="14.5" x14ac:dyDescent="0.35">
      <c r="A67" s="3">
        <v>2016</v>
      </c>
      <c r="B67" s="3" t="str">
        <f>VLOOKUP($E67,accorpamenti!$A$2:$X$104,$A67-B$2,0)</f>
        <v>Savona</v>
      </c>
      <c r="C67" s="3" t="str">
        <f>VLOOKUP($E67,accorpamenti!$A$2:$X$104,$A67-C$2,0)</f>
        <v>Savona</v>
      </c>
      <c r="D67" s="3" t="str">
        <f>VLOOKUP($E67,accorpamenti!$A$2:$X$104,$A67-D$2,0)</f>
        <v>Savona</v>
      </c>
      <c r="E67" s="3" t="s">
        <v>138</v>
      </c>
      <c r="F67" s="1">
        <f t="array" ref="F67">SUM(IF(anno=A67,IF(distretto=E67,1)))</f>
        <v>2</v>
      </c>
      <c r="G67" s="1">
        <f t="array" ref="G67">SUM(IF(anno=A67,IF(distretto=E67,IF(punti=-1,1))))</f>
        <v>0</v>
      </c>
      <c r="H67" s="1">
        <f t="array" ref="H67">SUM(IF(anno=A67,IF(distretto=E67,punti)))+G67</f>
        <v>10</v>
      </c>
      <c r="I67" s="14">
        <f t="shared" si="8"/>
        <v>2.0477815699658701</v>
      </c>
      <c r="J67" s="12">
        <f>H67/VLOOKUP(A67,anni!$A$1:$O$32,4,0)</f>
        <v>2.3941773606588777E-3</v>
      </c>
      <c r="K67" s="12">
        <f t="shared" si="9"/>
        <v>6.3523334296451909E-3</v>
      </c>
      <c r="L67" s="12">
        <f t="shared" si="10"/>
        <v>6.0151962853524704E-3</v>
      </c>
      <c r="M67" s="12">
        <f t="array" ref="M67">SUM(IF(NOT(ISERR(J67:L67)),J67:L67*$J$2:$L$2))/SUM(IF(NOT(ISERR(J67:L67)),$J$2:$L$2))</f>
        <v>4.3170658711032478E-3</v>
      </c>
      <c r="N67" s="1">
        <f>((300-VLOOKUP(A67,anni!$A$1:$O$32,8,0))*(M67-I67/300)+I67)/300*(300-VLOOKUP(A67,anni!$A$1:$O$32,7,0))</f>
        <v>1.3732112829000085</v>
      </c>
      <c r="O67" s="1">
        <f t="shared" si="11"/>
        <v>1.3732112829000085</v>
      </c>
      <c r="P67" s="9">
        <f>INT(MAX(1,O67)+1-VLOOKUP(A67,anni!$A$1:$O$32,5,0))</f>
        <v>1</v>
      </c>
      <c r="Q67" s="9">
        <f t="array" ref="Q67">SUM(IF(anno=A67,IF(distretto=E67,concorrenti!$T$3:$T$5991)))</f>
        <v>0</v>
      </c>
      <c r="R67" s="9">
        <f t="shared" si="12"/>
        <v>1</v>
      </c>
      <c r="S67" s="1">
        <f t="shared" si="13"/>
        <v>-1</v>
      </c>
      <c r="T67" s="1">
        <f>1+INT($N67/VLOOKUP($A67,anni!$A$1:$J$35,10,0))+$Q67</f>
        <v>2</v>
      </c>
      <c r="U67" s="1">
        <f t="shared" si="14"/>
        <v>0</v>
      </c>
      <c r="X67" s="15">
        <v>10</v>
      </c>
      <c r="Y67" s="15">
        <v>10</v>
      </c>
      <c r="Z67" s="1">
        <f t="shared" si="15"/>
        <v>0</v>
      </c>
    </row>
    <row r="68" spans="1:26" ht="14.5" x14ac:dyDescent="0.35">
      <c r="A68" s="3">
        <v>2016</v>
      </c>
      <c r="B68" s="3" t="str">
        <f>VLOOKUP($E68,accorpamenti!$A$2:$X$104,$A68-B$2,0)</f>
        <v>Potenza</v>
      </c>
      <c r="C68" s="3" t="str">
        <f>VLOOKUP($E68,accorpamenti!$A$2:$X$104,$A68-C$2,0)</f>
        <v>Potenza</v>
      </c>
      <c r="D68" s="3" t="str">
        <f>VLOOKUP($E68,accorpamenti!$A$2:$X$104,$A68-D$2,0)</f>
        <v>Potenza</v>
      </c>
      <c r="E68" s="3" t="s">
        <v>107</v>
      </c>
      <c r="F68" s="1">
        <f t="array" ref="F68">SUM(IF(anno=A68,IF(distretto=E68,1)))</f>
        <v>2</v>
      </c>
      <c r="G68" s="1">
        <f t="array" ref="G68">SUM(IF(anno=A68,IF(distretto=E68,IF(punti=-1,1))))</f>
        <v>0</v>
      </c>
      <c r="H68" s="1">
        <f t="array" ref="H68">SUM(IF(anno=A68,IF(distretto=E68,punti)))+G68</f>
        <v>8</v>
      </c>
      <c r="I68" s="14">
        <f t="shared" ref="I68:I95" si="16">X68/1465*300</f>
        <v>4.0955631399317403</v>
      </c>
      <c r="J68" s="12">
        <f>H68/VLOOKUP(A68,anni!$A$1:$O$32,4,0)</f>
        <v>1.915341888527102E-3</v>
      </c>
      <c r="K68" s="12">
        <f t="shared" ref="K68:K95" si="17">SUMIFS($J$2:$J$1979,anno_2,A68-1,$C$2:$C$1979,B68)</f>
        <v>4.5587334024512543E-3</v>
      </c>
      <c r="L68" s="12">
        <f t="shared" ref="L68:L95" si="18">SUMIFS($J$2:$J$1979,anno_2,A68-2,$D$2:$D$1979,B68)</f>
        <v>7.9147319544111468E-3</v>
      </c>
      <c r="M68" s="12">
        <f t="array" ref="M68">SUM(IF(NOT(ISERR(J68:L68)),J68:L68*$J$2:$L$2))/SUM(IF(NOT(ISERR(J68:L68)),$J$2:$L$2))</f>
        <v>3.7963707374824933E-3</v>
      </c>
      <c r="N68" s="1">
        <f>((300-VLOOKUP(A68,anni!$A$1:$O$32,8,0))*(M68-I68/300)+I68)/300*(300-VLOOKUP(A68,anni!$A$1:$O$32,7,0))</f>
        <v>1.5772969896583831</v>
      </c>
      <c r="O68" s="1">
        <f t="shared" ref="O68:O95" si="19">MAX(1,N68)</f>
        <v>1.5772969896583831</v>
      </c>
      <c r="P68" s="9">
        <f>INT(MAX(1,O68)+1-VLOOKUP(A68,anni!$A$1:$O$32,5,0))</f>
        <v>2</v>
      </c>
      <c r="Q68" s="9">
        <f t="array" ref="Q68">SUM(IF(anno=A68,IF(distretto=E68,concorrenti!$T$3:$T$5991)))</f>
        <v>0</v>
      </c>
      <c r="R68" s="9">
        <f t="shared" ref="R68:R95" si="20">P68+Q68</f>
        <v>2</v>
      </c>
      <c r="S68" s="1">
        <f t="shared" ref="S68:S95" si="21">R68-F68</f>
        <v>0</v>
      </c>
      <c r="T68" s="1">
        <f>1+INT($N68/VLOOKUP($A68,anni!$A$1:$J$35,10,0))+$Q68</f>
        <v>2</v>
      </c>
      <c r="U68" s="1">
        <f t="shared" ref="U68:U95" si="22">T68-$F68</f>
        <v>0</v>
      </c>
      <c r="X68" s="15">
        <v>20</v>
      </c>
      <c r="Y68" s="15">
        <v>23</v>
      </c>
      <c r="Z68" s="1">
        <f t="shared" ref="Z68:Z95" si="23">-(Y68-X68)/SQRT(AVERAGE(X68:Y68))</f>
        <v>-0.64699663922063044</v>
      </c>
    </row>
    <row r="69" spans="1:26" ht="14.5" x14ac:dyDescent="0.35">
      <c r="A69" s="3">
        <v>2016</v>
      </c>
      <c r="B69" s="3" t="str">
        <f>VLOOKUP($E69,accorpamenti!$A$2:$X$104,$A69-B$2,0)</f>
        <v>Livorno</v>
      </c>
      <c r="C69" s="3" t="str">
        <f>VLOOKUP($E69,accorpamenti!$A$2:$X$104,$A69-C$2,0)</f>
        <v>Livorno</v>
      </c>
      <c r="D69" s="3" t="str">
        <f>VLOOKUP($E69,accorpamenti!$A$2:$X$104,$A69-D$2,0)</f>
        <v>Livorno</v>
      </c>
      <c r="E69" s="3" t="s">
        <v>121</v>
      </c>
      <c r="F69" s="1">
        <f t="array" ref="F69">SUM(IF(anno=A69,IF(distretto=E69,1)))</f>
        <v>2</v>
      </c>
      <c r="G69" s="1">
        <f t="array" ref="G69">SUM(IF(anno=A69,IF(distretto=E69,IF(punti=-1,1))))</f>
        <v>0</v>
      </c>
      <c r="H69" s="1">
        <f t="array" ref="H69">SUM(IF(anno=A69,IF(distretto=E69,punti)))+G69</f>
        <v>3</v>
      </c>
      <c r="I69" s="14">
        <f t="shared" si="16"/>
        <v>1.2286689419795223</v>
      </c>
      <c r="J69" s="12">
        <f>H69/VLOOKUP(A69,anni!$A$1:$O$32,4,0)</f>
        <v>7.1825320819766329E-4</v>
      </c>
      <c r="K69" s="12">
        <f t="shared" si="17"/>
        <v>5.6797334194474648E-3</v>
      </c>
      <c r="L69" s="12">
        <f t="shared" si="18"/>
        <v>5.9096665259603222E-3</v>
      </c>
      <c r="M69" s="12">
        <f t="array" ref="M69">SUM(IF(NOT(ISERR(J69:L69)),J69:L69*$J$2:$L$2))/SUM(IF(NOT(ISERR(J69:L69)),$J$2:$L$2))</f>
        <v>3.2373154982413732E-3</v>
      </c>
      <c r="N69" s="1">
        <f>((300-VLOOKUP(A69,anni!$A$1:$O$32,8,0))*(M69-I69/300)+I69)/300*(300-VLOOKUP(A69,anni!$A$1:$O$32,7,0))</f>
        <v>0.98030346383836608</v>
      </c>
      <c r="O69" s="1">
        <f t="shared" si="19"/>
        <v>1</v>
      </c>
      <c r="P69" s="9">
        <f>INT(MAX(1,O69)+1-VLOOKUP(A69,anni!$A$1:$O$32,5,0))</f>
        <v>1</v>
      </c>
      <c r="Q69" s="9">
        <f t="array" ref="Q69">SUM(IF(anno=A69,IF(distretto=E69,concorrenti!$T$3:$T$5991)))</f>
        <v>0</v>
      </c>
      <c r="R69" s="9">
        <f t="shared" si="20"/>
        <v>1</v>
      </c>
      <c r="S69" s="1">
        <f t="shared" si="21"/>
        <v>-1</v>
      </c>
      <c r="T69" s="1">
        <f>1+INT($N69/VLOOKUP($A69,anni!$A$1:$J$35,10,0))+$Q69</f>
        <v>1</v>
      </c>
      <c r="U69" s="1">
        <f t="shared" si="22"/>
        <v>-1</v>
      </c>
      <c r="X69" s="15">
        <v>6</v>
      </c>
      <c r="Y69" s="15">
        <v>5</v>
      </c>
      <c r="Z69" s="1">
        <f t="shared" si="23"/>
        <v>0.42640143271122083</v>
      </c>
    </row>
    <row r="70" spans="1:26" ht="14.5" x14ac:dyDescent="0.35">
      <c r="A70" s="3">
        <v>2016</v>
      </c>
      <c r="B70" s="3" t="str">
        <f>VLOOKUP($E70,accorpamenti!$A$2:$X$104,$A70-B$2,0)</f>
        <v>Messina</v>
      </c>
      <c r="C70" s="3" t="str">
        <f>VLOOKUP($E70,accorpamenti!$A$2:$X$104,$A70-C$2,0)</f>
        <v>Messina</v>
      </c>
      <c r="D70" s="3" t="str">
        <f>VLOOKUP($E70,accorpamenti!$A$2:$X$104,$A70-D$2,0)</f>
        <v>Messina</v>
      </c>
      <c r="E70" s="3" t="s">
        <v>124</v>
      </c>
      <c r="F70" s="1">
        <f t="array" ref="F70">SUM(IF(anno=A70,IF(distretto=E70,1)))</f>
        <v>2</v>
      </c>
      <c r="G70" s="1">
        <f t="array" ref="G70">SUM(IF(anno=A70,IF(distretto=E70,IF(punti=-1,1))))</f>
        <v>0</v>
      </c>
      <c r="H70" s="1">
        <f t="array" ref="H70">SUM(IF(anno=A70,IF(distretto=E70,punti)))+G70</f>
        <v>11.8</v>
      </c>
      <c r="I70" s="14">
        <f t="shared" si="16"/>
        <v>2.4573378839590445</v>
      </c>
      <c r="J70" s="12">
        <f>H70/VLOOKUP(A70,anni!$A$1:$O$32,4,0)</f>
        <v>2.8251292855774757E-3</v>
      </c>
      <c r="K70" s="12">
        <f t="shared" si="17"/>
        <v>4.1103333956527708E-3</v>
      </c>
      <c r="L70" s="12">
        <f t="shared" si="18"/>
        <v>2.5327142254115667E-3</v>
      </c>
      <c r="M70" s="12">
        <f t="array" ref="M70">SUM(IF(NOT(ISERR(J70:L70)),J70:L70*$J$2:$L$2))/SUM(IF(NOT(ISERR(J70:L70)),$J$2:$L$2))</f>
        <v>3.2047948122415891E-3</v>
      </c>
      <c r="N70" s="1">
        <f>((300-VLOOKUP(A70,anni!$A$1:$O$32,8,0))*(M70-I70/300)+I70)/300*(300-VLOOKUP(A70,anni!$A$1:$O$32,7,0))</f>
        <v>1.1703965164851189</v>
      </c>
      <c r="O70" s="1">
        <f t="shared" si="19"/>
        <v>1.1703965164851189</v>
      </c>
      <c r="P70" s="9">
        <f>INT(MAX(1,O70)+1-VLOOKUP(A70,anni!$A$1:$O$32,5,0))</f>
        <v>1</v>
      </c>
      <c r="Q70" s="9">
        <f t="array" ref="Q70">SUM(IF(anno=A70,IF(distretto=E70,concorrenti!$T$3:$T$5991)))</f>
        <v>0</v>
      </c>
      <c r="R70" s="9">
        <f t="shared" si="20"/>
        <v>1</v>
      </c>
      <c r="S70" s="1">
        <f t="shared" si="21"/>
        <v>-1</v>
      </c>
      <c r="T70" s="1">
        <f>1+INT($N70/VLOOKUP($A70,anni!$A$1:$J$35,10,0))+$Q70</f>
        <v>1</v>
      </c>
      <c r="U70" s="1">
        <f t="shared" si="22"/>
        <v>-1</v>
      </c>
      <c r="X70" s="15">
        <v>12</v>
      </c>
      <c r="Y70" s="15">
        <v>12</v>
      </c>
      <c r="Z70" s="1">
        <f t="shared" si="23"/>
        <v>0</v>
      </c>
    </row>
    <row r="71" spans="1:26" ht="14.5" x14ac:dyDescent="0.35">
      <c r="A71" s="3">
        <v>2016</v>
      </c>
      <c r="B71" s="3" t="str">
        <f>VLOOKUP($E71,accorpamenti!$A$2:$X$104,$A71-B$2,0)</f>
        <v>Viterbo</v>
      </c>
      <c r="C71" s="3" t="str">
        <f>VLOOKUP($E71,accorpamenti!$A$2:$X$104,$A71-C$2,0)</f>
        <v>Viterbo</v>
      </c>
      <c r="D71" s="3" t="str">
        <f>VLOOKUP($E71,accorpamenti!$A$2:$X$104,$A71-D$2,0)</f>
        <v>Viterbo</v>
      </c>
      <c r="E71" s="3" t="s">
        <v>111</v>
      </c>
      <c r="F71" s="1">
        <f t="array" ref="F71">SUM(IF(anno=A71,IF(distretto=E71,1)))</f>
        <v>1</v>
      </c>
      <c r="G71" s="1">
        <f t="array" ref="G71">SUM(IF(anno=A71,IF(distretto=E71,IF(punti=-1,1))))</f>
        <v>0</v>
      </c>
      <c r="H71" s="1">
        <f t="array" ref="H71">SUM(IF(anno=A71,IF(distretto=E71,punti)))+G71</f>
        <v>15.399999999999999</v>
      </c>
      <c r="I71" s="14">
        <f t="shared" si="16"/>
        <v>1.8430034129692832</v>
      </c>
      <c r="J71" s="12">
        <f>H71/VLOOKUP(A71,anni!$A$1:$O$32,4,0)</f>
        <v>3.6870331354146709E-3</v>
      </c>
      <c r="K71" s="12">
        <f t="shared" si="17"/>
        <v>3.8861333922535287E-3</v>
      </c>
      <c r="L71" s="12">
        <f t="shared" si="18"/>
        <v>3.1658927817644584E-4</v>
      </c>
      <c r="M71" s="12">
        <f t="array" ref="M71">SUM(IF(NOT(ISERR(J71:L71)),J71:L71*$J$2:$L$2))/SUM(IF(NOT(ISERR(J71:L71)),$J$2:$L$2))</f>
        <v>3.1916592448212526E-3</v>
      </c>
      <c r="N71" s="1">
        <f>((300-VLOOKUP(A71,anni!$A$1:$O$32,8,0))*(M71-I71/300)+I71)/300*(300-VLOOKUP(A71,anni!$A$1:$O$32,7,0))</f>
        <v>1.0682459784768541</v>
      </c>
      <c r="O71" s="1">
        <f t="shared" si="19"/>
        <v>1.0682459784768541</v>
      </c>
      <c r="P71" s="9">
        <f>INT(MAX(1,O71)+1-VLOOKUP(A71,anni!$A$1:$O$32,5,0))</f>
        <v>1</v>
      </c>
      <c r="Q71" s="9">
        <f t="array" ref="Q71">SUM(IF(anno=A71,IF(distretto=E71,concorrenti!$T$3:$T$5991)))</f>
        <v>0</v>
      </c>
      <c r="R71" s="9">
        <f t="shared" si="20"/>
        <v>1</v>
      </c>
      <c r="S71" s="1">
        <f t="shared" si="21"/>
        <v>0</v>
      </c>
      <c r="T71" s="1">
        <f>1+INT($N71/VLOOKUP($A71,anni!$A$1:$J$35,10,0))+$Q71</f>
        <v>1</v>
      </c>
      <c r="U71" s="1">
        <f t="shared" si="22"/>
        <v>0</v>
      </c>
      <c r="X71" s="15">
        <v>9</v>
      </c>
      <c r="Y71" s="15">
        <v>9</v>
      </c>
      <c r="Z71" s="1">
        <f t="shared" si="23"/>
        <v>0</v>
      </c>
    </row>
    <row r="72" spans="1:26" ht="14.5" x14ac:dyDescent="0.35">
      <c r="A72" s="3">
        <v>2016</v>
      </c>
      <c r="B72" s="3" t="str">
        <f>VLOOKUP($E72,accorpamenti!$A$2:$X$104,$A72-B$2,0)</f>
        <v>Cosenza</v>
      </c>
      <c r="C72" s="3" t="str">
        <f>VLOOKUP($E72,accorpamenti!$A$2:$X$104,$A72-C$2,0)</f>
        <v>Cosenza</v>
      </c>
      <c r="D72" s="3" t="str">
        <f>VLOOKUP($E72,accorpamenti!$A$2:$X$104,$A72-D$2,0)</f>
        <v>Cosenza</v>
      </c>
      <c r="E72" s="3" t="s">
        <v>134</v>
      </c>
      <c r="F72" s="1">
        <f t="array" ref="F72">SUM(IF(anno=A72,IF(distretto=E72,1)))</f>
        <v>2</v>
      </c>
      <c r="G72" s="1">
        <f t="array" ref="G72">SUM(IF(anno=A72,IF(distretto=E72,IF(punti=-1,1))))</f>
        <v>0</v>
      </c>
      <c r="H72" s="1">
        <f t="array" ref="H72">SUM(IF(anno=A72,IF(distretto=E72,punti)))+G72</f>
        <v>13.799999999999999</v>
      </c>
      <c r="I72" s="14">
        <f t="shared" si="16"/>
        <v>7.1672354948805461</v>
      </c>
      <c r="J72" s="12">
        <f>H72/VLOOKUP(A72,anni!$A$1:$O$32,4,0)</f>
        <v>3.3039647577092508E-3</v>
      </c>
      <c r="K72" s="12">
        <f t="shared" si="17"/>
        <v>2.2793667012256272E-3</v>
      </c>
      <c r="L72" s="12">
        <f t="shared" si="18"/>
        <v>4.590544533558465E-3</v>
      </c>
      <c r="M72" s="12">
        <f t="array" ref="M72">SUM(IF(NOT(ISERR(J72:L72)),J72:L72*$J$2:$L$2))/SUM(IF(NOT(ISERR(J72:L72)),$J$2:$L$2))</f>
        <v>3.1768620348562454E-3</v>
      </c>
      <c r="N72" s="1">
        <f>((300-VLOOKUP(A72,anni!$A$1:$O$32,8,0))*(M72-I72/300)+I72)/300*(300-VLOOKUP(A72,anni!$A$1:$O$32,7,0))</f>
        <v>1.9224629325987914</v>
      </c>
      <c r="O72" s="1">
        <f t="shared" si="19"/>
        <v>1.9224629325987914</v>
      </c>
      <c r="P72" s="9">
        <f>INT(MAX(1,O72)+1-VLOOKUP(A72,anni!$A$1:$O$32,5,0))</f>
        <v>2</v>
      </c>
      <c r="Q72" s="9">
        <f t="array" ref="Q72">SUM(IF(anno=A72,IF(distretto=E72,concorrenti!$T$3:$T$5991)))</f>
        <v>0</v>
      </c>
      <c r="R72" s="9">
        <f t="shared" si="20"/>
        <v>2</v>
      </c>
      <c r="S72" s="1">
        <f t="shared" si="21"/>
        <v>0</v>
      </c>
      <c r="T72" s="1">
        <f>1+INT($N72/VLOOKUP($A72,anni!$A$1:$J$35,10,0))+$Q72</f>
        <v>2</v>
      </c>
      <c r="U72" s="1">
        <f t="shared" si="22"/>
        <v>0</v>
      </c>
      <c r="X72" s="15">
        <v>35</v>
      </c>
      <c r="Y72" s="15">
        <v>29</v>
      </c>
      <c r="Z72" s="1">
        <f t="shared" si="23"/>
        <v>1.0606601717798212</v>
      </c>
    </row>
    <row r="73" spans="1:26" ht="14.5" x14ac:dyDescent="0.35">
      <c r="A73" s="3">
        <v>2016</v>
      </c>
      <c r="B73" s="3" t="str">
        <f>VLOOKUP($E73,accorpamenti!$A$2:$X$104,$A73-B$2,0)</f>
        <v>Terni</v>
      </c>
      <c r="C73" s="3" t="str">
        <f>VLOOKUP($E73,accorpamenti!$A$2:$X$104,$A73-C$2,0)</f>
        <v>Terni</v>
      </c>
      <c r="D73" s="3" t="str">
        <f>VLOOKUP($E73,accorpamenti!$A$2:$X$104,$A73-D$2,0)</f>
        <v>Terni</v>
      </c>
      <c r="E73" s="3" t="s">
        <v>80</v>
      </c>
      <c r="F73" s="1">
        <f t="array" ref="F73">SUM(IF(anno=A73,IF(distretto=E73,1)))</f>
        <v>1</v>
      </c>
      <c r="G73" s="1">
        <f t="array" ref="G73">SUM(IF(anno=A73,IF(distretto=E73,IF(punti=-1,1))))</f>
        <v>0</v>
      </c>
      <c r="H73" s="1">
        <f t="array" ref="H73">SUM(IF(anno=A73,IF(distretto=E73,punti)))+G73</f>
        <v>12</v>
      </c>
      <c r="I73" s="14">
        <f t="shared" si="16"/>
        <v>1.2286689419795223</v>
      </c>
      <c r="J73" s="12">
        <f>H73/VLOOKUP(A73,anni!$A$1:$O$32,4,0)</f>
        <v>2.8730128327906532E-3</v>
      </c>
      <c r="K73" s="12">
        <f t="shared" si="17"/>
        <v>2.9893333786565604E-3</v>
      </c>
      <c r="L73" s="12">
        <f t="shared" si="18"/>
        <v>3.1658927817644587E-3</v>
      </c>
      <c r="M73" s="12">
        <f t="array" ref="M73">SUM(IF(NOT(ISERR(J73:L73)),J73:L73*$J$2:$L$2))/SUM(IF(NOT(ISERR(J73:L73)),$J$2:$L$2))</f>
        <v>2.9605996729082564E-3</v>
      </c>
      <c r="N73" s="1">
        <f>((300-VLOOKUP(A73,anni!$A$1:$O$32,8,0))*(M73-I73/300)+I73)/300*(300-VLOOKUP(A73,anni!$A$1:$O$32,7,0))</f>
        <v>0.91343047271619615</v>
      </c>
      <c r="O73" s="1">
        <f t="shared" si="19"/>
        <v>1</v>
      </c>
      <c r="P73" s="9">
        <f>INT(MAX(1,O73)+1-VLOOKUP(A73,anni!$A$1:$O$32,5,0))</f>
        <v>1</v>
      </c>
      <c r="Q73" s="9">
        <f t="array" ref="Q73">SUM(IF(anno=A73,IF(distretto=E73,concorrenti!$T$3:$T$5991)))</f>
        <v>0</v>
      </c>
      <c r="R73" s="9">
        <f t="shared" si="20"/>
        <v>1</v>
      </c>
      <c r="S73" s="1">
        <f t="shared" si="21"/>
        <v>0</v>
      </c>
      <c r="T73" s="1">
        <f>1+INT($N73/VLOOKUP($A73,anni!$A$1:$J$35,10,0))+$Q73</f>
        <v>1</v>
      </c>
      <c r="U73" s="1">
        <f t="shared" si="22"/>
        <v>0</v>
      </c>
      <c r="X73" s="15">
        <v>6</v>
      </c>
      <c r="Y73" s="15">
        <v>5</v>
      </c>
      <c r="Z73" s="1">
        <f t="shared" si="23"/>
        <v>0.42640143271122083</v>
      </c>
    </row>
    <row r="74" spans="1:26" ht="14.5" x14ac:dyDescent="0.35">
      <c r="A74" s="3">
        <v>2016</v>
      </c>
      <c r="B74" s="3" t="str">
        <f>VLOOKUP($E74,accorpamenti!$A$2:$X$104,$A74-B$2,0)</f>
        <v>Foggia</v>
      </c>
      <c r="C74" s="3" t="str">
        <f>VLOOKUP($E74,accorpamenti!$A$2:$X$104,$A74-C$2,0)</f>
        <v>Foggia</v>
      </c>
      <c r="D74" s="3" t="str">
        <f>VLOOKUP($E74,accorpamenti!$A$2:$X$104,$A74-D$2,0)</f>
        <v>Foggia</v>
      </c>
      <c r="E74" s="3" t="s">
        <v>96</v>
      </c>
      <c r="F74" s="1">
        <f t="array" ref="F74">SUM(IF(anno=A74,IF(distretto=E74,1)))</f>
        <v>2</v>
      </c>
      <c r="G74" s="1">
        <f t="array" ref="G74">SUM(IF(anno=A74,IF(distretto=E74,IF(punti=-1,1))))</f>
        <v>0</v>
      </c>
      <c r="H74" s="1">
        <f t="array" ref="H74">SUM(IF(anno=A74,IF(distretto=E74,punti)))+G74</f>
        <v>3.2</v>
      </c>
      <c r="I74" s="14">
        <f t="shared" si="16"/>
        <v>4.3003412969283277</v>
      </c>
      <c r="J74" s="12">
        <f>H74/VLOOKUP(A74,anni!$A$1:$O$32,4,0)</f>
        <v>7.6613675541084081E-4</v>
      </c>
      <c r="K74" s="12">
        <f t="shared" si="17"/>
        <v>4.5587334024512543E-3</v>
      </c>
      <c r="L74" s="12">
        <f t="shared" si="18"/>
        <v>5.6458421274799509E-3</v>
      </c>
      <c r="M74" s="12">
        <f t="array" ref="M74">SUM(IF(NOT(ISERR(J74:L74)),J74:L74*$J$2:$L$2))/SUM(IF(NOT(ISERR(J74:L74)),$J$2:$L$2))</f>
        <v>2.8436198664358301E-3</v>
      </c>
      <c r="N74" s="1">
        <f>((300-VLOOKUP(A74,anni!$A$1:$O$32,8,0))*(M74-I74/300)+I74)/300*(300-VLOOKUP(A74,anni!$A$1:$O$32,7,0))</f>
        <v>1.380040898893778</v>
      </c>
      <c r="O74" s="1">
        <f t="shared" si="19"/>
        <v>1.380040898893778</v>
      </c>
      <c r="P74" s="9">
        <f>INT(MAX(1,O74)+1-VLOOKUP(A74,anni!$A$1:$O$32,5,0))</f>
        <v>1</v>
      </c>
      <c r="Q74" s="9">
        <f t="array" ref="Q74">SUM(IF(anno=A74,IF(distretto=E74,concorrenti!$T$3:$T$5991)))</f>
        <v>0</v>
      </c>
      <c r="R74" s="9">
        <f t="shared" si="20"/>
        <v>1</v>
      </c>
      <c r="S74" s="1">
        <f t="shared" si="21"/>
        <v>-1</v>
      </c>
      <c r="T74" s="1">
        <f>1+INT($N74/VLOOKUP($A74,anni!$A$1:$J$35,10,0))+$Q74</f>
        <v>2</v>
      </c>
      <c r="U74" s="1">
        <f t="shared" si="22"/>
        <v>0</v>
      </c>
      <c r="X74" s="15">
        <v>21</v>
      </c>
      <c r="Y74" s="15">
        <v>22</v>
      </c>
      <c r="Z74" s="1">
        <f t="shared" si="23"/>
        <v>-0.21566554640687682</v>
      </c>
    </row>
    <row r="75" spans="1:26" ht="14.5" x14ac:dyDescent="0.35">
      <c r="A75" s="3">
        <v>2016</v>
      </c>
      <c r="B75" s="3" t="str">
        <f>VLOOKUP($E75,accorpamenti!$A$2:$X$104,$A75-B$2,0)</f>
        <v>Novara</v>
      </c>
      <c r="C75" s="3" t="str">
        <f>VLOOKUP($E75,accorpamenti!$A$2:$X$104,$A75-C$2,0)</f>
        <v>Novara</v>
      </c>
      <c r="D75" s="3" t="str">
        <f>VLOOKUP($E75,accorpamenti!$A$2:$X$104,$A75-D$2,0)</f>
        <v>Novara</v>
      </c>
      <c r="E75" s="3" t="s">
        <v>136</v>
      </c>
      <c r="F75" s="1">
        <f t="array" ref="F75">SUM(IF(anno=A75,IF(distretto=E75,1)))</f>
        <v>1</v>
      </c>
      <c r="G75" s="1">
        <f t="array" ref="G75">SUM(IF(anno=A75,IF(distretto=E75,IF(punti=-1,1))))</f>
        <v>0</v>
      </c>
      <c r="H75" s="1">
        <f t="array" ref="H75">SUM(IF(anno=A75,IF(distretto=E75,punti)))+G75</f>
        <v>8.4</v>
      </c>
      <c r="I75" s="14">
        <f t="shared" si="16"/>
        <v>1.0238907849829351</v>
      </c>
      <c r="J75" s="12">
        <f>H75/VLOOKUP(A75,anni!$A$1:$O$32,4,0)</f>
        <v>2.0111089829534571E-3</v>
      </c>
      <c r="K75" s="12">
        <f t="shared" si="17"/>
        <v>4.4466334007516334E-3</v>
      </c>
      <c r="L75" s="12">
        <f t="shared" si="18"/>
        <v>1.8995356690586749E-3</v>
      </c>
      <c r="M75" s="12">
        <f t="array" ref="M75">SUM(IF(NOT(ISERR(J75:L75)),J75:L75*$J$2:$L$2))/SUM(IF(NOT(ISERR(J75:L75)),$J$2:$L$2))</f>
        <v>2.8043549032370518E-3</v>
      </c>
      <c r="N75" s="1">
        <f>((300-VLOOKUP(A75,anni!$A$1:$O$32,8,0))*(M75-I75/300)+I75)/300*(300-VLOOKUP(A75,anni!$A$1:$O$32,7,0))</f>
        <v>0.84267928364064926</v>
      </c>
      <c r="O75" s="1">
        <f t="shared" si="19"/>
        <v>1</v>
      </c>
      <c r="P75" s="9">
        <f>INT(MAX(1,O75)+1-VLOOKUP(A75,anni!$A$1:$O$32,5,0))</f>
        <v>1</v>
      </c>
      <c r="Q75" s="9">
        <f t="array" ref="Q75">SUM(IF(anno=A75,IF(distretto=E75,concorrenti!$T$3:$T$5991)))</f>
        <v>0</v>
      </c>
      <c r="R75" s="9">
        <f t="shared" si="20"/>
        <v>1</v>
      </c>
      <c r="S75" s="1">
        <f t="shared" si="21"/>
        <v>0</v>
      </c>
      <c r="T75" s="1">
        <f>1+INT($N75/VLOOKUP($A75,anni!$A$1:$J$35,10,0))+$Q75</f>
        <v>1</v>
      </c>
      <c r="U75" s="1">
        <f t="shared" si="22"/>
        <v>0</v>
      </c>
      <c r="X75" s="15">
        <v>5</v>
      </c>
      <c r="Y75" s="15">
        <v>6</v>
      </c>
      <c r="Z75" s="1">
        <f t="shared" si="23"/>
        <v>-0.42640143271122083</v>
      </c>
    </row>
    <row r="76" spans="1:26" ht="14.5" x14ac:dyDescent="0.35">
      <c r="A76" s="3">
        <v>2016</v>
      </c>
      <c r="B76" s="3" t="str">
        <f>VLOOKUP($E76,accorpamenti!$A$2:$X$104,$A76-B$2,0)</f>
        <v>Siena</v>
      </c>
      <c r="C76" s="3" t="str">
        <f>VLOOKUP($E76,accorpamenti!$A$2:$X$104,$A76-C$2,0)</f>
        <v>Siena</v>
      </c>
      <c r="D76" s="3" t="str">
        <f>VLOOKUP($E76,accorpamenti!$A$2:$X$104,$A76-D$2,0)</f>
        <v>Siena</v>
      </c>
      <c r="E76" s="3" t="s">
        <v>108</v>
      </c>
      <c r="F76" s="1">
        <f t="array" ref="F76">SUM(IF(anno=A76,IF(distretto=E76,1)))</f>
        <v>1</v>
      </c>
      <c r="G76" s="1">
        <f t="array" ref="G76">SUM(IF(anno=A76,IF(distretto=E76,IF(punti=-1,1))))</f>
        <v>0</v>
      </c>
      <c r="H76" s="1">
        <f t="array" ref="H76">SUM(IF(anno=A76,IF(distretto=E76,punti)))+G76</f>
        <v>10</v>
      </c>
      <c r="I76" s="14">
        <f t="shared" si="16"/>
        <v>1.2286689419795223</v>
      </c>
      <c r="J76" s="12">
        <f>H76/VLOOKUP(A76,anni!$A$1:$O$32,4,0)</f>
        <v>2.3941773606588777E-3</v>
      </c>
      <c r="K76" s="12">
        <f t="shared" si="17"/>
        <v>3.5498333871546656E-3</v>
      </c>
      <c r="L76" s="12">
        <f t="shared" si="18"/>
        <v>2.2161249472351209E-3</v>
      </c>
      <c r="M76" s="12">
        <f t="array" ref="M76">SUM(IF(NOT(ISERR(J76:L76)),J76:L76*$J$2:$L$2))/SUM(IF(NOT(ISERR(J76:L76)),$J$2:$L$2))</f>
        <v>2.7497206339201809E-3</v>
      </c>
      <c r="N76" s="1">
        <f>((300-VLOOKUP(A76,anni!$A$1:$O$32,8,0))*(M76-I76/300)+I76)/300*(300-VLOOKUP(A76,anni!$A$1:$O$32,7,0))</f>
        <v>0.86246803829407792</v>
      </c>
      <c r="O76" s="1">
        <f t="shared" si="19"/>
        <v>1</v>
      </c>
      <c r="P76" s="9">
        <f>INT(MAX(1,O76)+1-VLOOKUP(A76,anni!$A$1:$O$32,5,0))</f>
        <v>1</v>
      </c>
      <c r="Q76" s="9">
        <f t="array" ref="Q76">SUM(IF(anno=A76,IF(distretto=E76,concorrenti!$T$3:$T$5991)))</f>
        <v>0</v>
      </c>
      <c r="R76" s="9">
        <f t="shared" si="20"/>
        <v>1</v>
      </c>
      <c r="S76" s="1">
        <f t="shared" si="21"/>
        <v>0</v>
      </c>
      <c r="T76" s="1">
        <f>1+INT($N76/VLOOKUP($A76,anni!$A$1:$J$35,10,0))+$Q76</f>
        <v>1</v>
      </c>
      <c r="U76" s="1">
        <f t="shared" si="22"/>
        <v>0</v>
      </c>
      <c r="X76" s="15">
        <v>6</v>
      </c>
      <c r="Y76" s="15">
        <v>6</v>
      </c>
      <c r="Z76" s="1">
        <f t="shared" si="23"/>
        <v>0</v>
      </c>
    </row>
    <row r="77" spans="1:26" ht="14.5" x14ac:dyDescent="0.35">
      <c r="A77" s="3">
        <v>2016</v>
      </c>
      <c r="B77" s="3" t="str">
        <f>VLOOKUP($E77,accorpamenti!$A$2:$X$104,$A77-B$2,0)</f>
        <v>Caltanissetta</v>
      </c>
      <c r="C77" s="3" t="str">
        <f>VLOOKUP($E77,accorpamenti!$A$2:$X$104,$A77-C$2,0)</f>
        <v>Caltanissetta</v>
      </c>
      <c r="D77" s="3" t="str">
        <f>VLOOKUP($E77,accorpamenti!$A$2:$X$104,$A77-D$2,0)</f>
        <v>Caltanissetta</v>
      </c>
      <c r="E77" s="3" t="s">
        <v>129</v>
      </c>
      <c r="F77" s="1">
        <f t="array" ref="F77">SUM(IF(anno=A77,IF(distretto=E77,1)))</f>
        <v>2</v>
      </c>
      <c r="G77" s="1">
        <f t="array" ref="G77">SUM(IF(anno=A77,IF(distretto=E77,IF(punti=-1,1))))</f>
        <v>0</v>
      </c>
      <c r="H77" s="1">
        <f t="array" ref="H77">SUM(IF(anno=A77,IF(distretto=E77,punti)))+G77</f>
        <v>2.8</v>
      </c>
      <c r="I77" s="14">
        <f t="shared" si="16"/>
        <v>1.0238907849829351</v>
      </c>
      <c r="J77" s="12">
        <f>H77/VLOOKUP(A77,anni!$A$1:$O$32,4,0)</f>
        <v>6.7036966098448566E-4</v>
      </c>
      <c r="K77" s="12">
        <f t="shared" si="17"/>
        <v>4.8203000730837036E-3</v>
      </c>
      <c r="L77" s="12">
        <f t="shared" si="18"/>
        <v>4.2211903756859447E-3</v>
      </c>
      <c r="M77" s="12">
        <f t="array" ref="M77">SUM(IF(NOT(ISERR(J77:L77)),J77:L77*$J$2:$L$2))/SUM(IF(NOT(ISERR(J77:L77)),$J$2:$L$2))</f>
        <v>2.6454832508011352E-3</v>
      </c>
      <c r="N77" s="1">
        <f>((300-VLOOKUP(A77,anni!$A$1:$O$32,8,0))*(M77-I77/300)+I77)/300*(300-VLOOKUP(A77,anni!$A$1:$O$32,7,0))</f>
        <v>0.80428530096863615</v>
      </c>
      <c r="O77" s="1">
        <f t="shared" si="19"/>
        <v>1</v>
      </c>
      <c r="P77" s="9">
        <f>INT(MAX(1,O77)+1-VLOOKUP(A77,anni!$A$1:$O$32,5,0))</f>
        <v>1</v>
      </c>
      <c r="Q77" s="9">
        <f t="array" ref="Q77">SUM(IF(anno=A77,IF(distretto=E77,concorrenti!$T$3:$T$5991)))</f>
        <v>0</v>
      </c>
      <c r="R77" s="9">
        <f t="shared" si="20"/>
        <v>1</v>
      </c>
      <c r="S77" s="1">
        <f t="shared" si="21"/>
        <v>-1</v>
      </c>
      <c r="T77" s="1">
        <f>1+INT($N77/VLOOKUP($A77,anni!$A$1:$J$35,10,0))+$Q77</f>
        <v>1</v>
      </c>
      <c r="U77" s="1">
        <f t="shared" si="22"/>
        <v>-1</v>
      </c>
      <c r="X77" s="15">
        <v>5</v>
      </c>
      <c r="Y77" s="15">
        <v>5</v>
      </c>
      <c r="Z77" s="1">
        <f t="shared" si="23"/>
        <v>0</v>
      </c>
    </row>
    <row r="78" spans="1:26" ht="14.5" x14ac:dyDescent="0.35">
      <c r="A78" s="3">
        <v>2016</v>
      </c>
      <c r="B78" s="3" t="str">
        <f>VLOOKUP($E78,accorpamenti!$A$2:$X$104,$A78-B$2,0)</f>
        <v>Pistoia</v>
      </c>
      <c r="C78" s="3" t="str">
        <f>VLOOKUP($E78,accorpamenti!$A$2:$X$104,$A78-C$2,0)</f>
        <v>Pistoia</v>
      </c>
      <c r="D78" s="3" t="str">
        <f>VLOOKUP($E78,accorpamenti!$A$2:$X$104,$A78-D$2,0)</f>
        <v>Pistoia</v>
      </c>
      <c r="E78" s="3" t="s">
        <v>77</v>
      </c>
      <c r="F78" s="1">
        <f t="array" ref="F78">SUM(IF(anno=A78,IF(distretto=E78,1)))</f>
        <v>1</v>
      </c>
      <c r="G78" s="1">
        <f t="array" ref="G78">SUM(IF(anno=A78,IF(distretto=E78,IF(punti=-1,1))))</f>
        <v>0</v>
      </c>
      <c r="H78" s="1">
        <f t="array" ref="H78">SUM(IF(anno=A78,IF(distretto=E78,punti)))+G78</f>
        <v>14</v>
      </c>
      <c r="I78" s="14">
        <f t="shared" si="16"/>
        <v>1.8430034129692832</v>
      </c>
      <c r="J78" s="12">
        <f>H78/VLOOKUP(A78,anni!$A$1:$O$32,4,0)</f>
        <v>3.3518483049224286E-3</v>
      </c>
      <c r="K78" s="12">
        <f t="shared" si="17"/>
        <v>2.4288333701584551E-3</v>
      </c>
      <c r="L78" s="12">
        <f t="shared" si="18"/>
        <v>9.4976783452933747E-4</v>
      </c>
      <c r="M78" s="12">
        <f t="array" ref="M78">SUM(IF(NOT(ISERR(J78:L78)),J78:L78*$J$2:$L$2))/SUM(IF(NOT(ISERR(J78:L78)),$J$2:$L$2))</f>
        <v>2.643829914935589E-3</v>
      </c>
      <c r="N78" s="1">
        <f>((300-VLOOKUP(A78,anni!$A$1:$O$32,8,0))*(M78-I78/300)+I78)/300*(300-VLOOKUP(A78,anni!$A$1:$O$32,7,0))</f>
        <v>0.93585389042115186</v>
      </c>
      <c r="O78" s="1">
        <f t="shared" si="19"/>
        <v>1</v>
      </c>
      <c r="P78" s="9">
        <f>INT(MAX(1,O78)+1-VLOOKUP(A78,anni!$A$1:$O$32,5,0))</f>
        <v>1</v>
      </c>
      <c r="Q78" s="9">
        <f t="array" ref="Q78">SUM(IF(anno=A78,IF(distretto=E78,concorrenti!$T$3:$T$5991)))</f>
        <v>0</v>
      </c>
      <c r="R78" s="9">
        <f t="shared" si="20"/>
        <v>1</v>
      </c>
      <c r="S78" s="1">
        <f t="shared" si="21"/>
        <v>0</v>
      </c>
      <c r="T78" s="1">
        <f>1+INT($N78/VLOOKUP($A78,anni!$A$1:$J$35,10,0))+$Q78</f>
        <v>1</v>
      </c>
      <c r="U78" s="1">
        <f t="shared" si="22"/>
        <v>0</v>
      </c>
      <c r="X78" s="15">
        <v>9</v>
      </c>
      <c r="Y78" s="15">
        <v>8</v>
      </c>
      <c r="Z78" s="1">
        <f t="shared" si="23"/>
        <v>0.34299717028501764</v>
      </c>
    </row>
    <row r="79" spans="1:26" ht="14.5" x14ac:dyDescent="0.35">
      <c r="A79" s="3">
        <v>2016</v>
      </c>
      <c r="B79" s="3" t="str">
        <f>VLOOKUP($E79,accorpamenti!$A$2:$X$104,$A79-B$2,0)</f>
        <v>Ravenna</v>
      </c>
      <c r="C79" s="3" t="str">
        <f>VLOOKUP($E79,accorpamenti!$A$2:$X$104,$A79-C$2,0)</f>
        <v>Ravenna</v>
      </c>
      <c r="D79" s="3" t="str">
        <f>VLOOKUP($E79,accorpamenti!$A$2:$X$104,$A79-D$2,0)</f>
        <v>Ravenna</v>
      </c>
      <c r="E79" s="3" t="s">
        <v>147</v>
      </c>
      <c r="F79" s="1">
        <f t="array" ref="F79">SUM(IF(anno=A79,IF(distretto=E79,1)))</f>
        <v>1</v>
      </c>
      <c r="G79" s="1">
        <f t="array" ref="G79">SUM(IF(anno=A79,IF(distretto=E79,IF(punti=-1,1))))</f>
        <v>0</v>
      </c>
      <c r="H79" s="1">
        <f t="array" ref="H79">SUM(IF(anno=A79,IF(distretto=E79,punti)))+G79</f>
        <v>10</v>
      </c>
      <c r="I79" s="14">
        <f t="shared" si="16"/>
        <v>1.0238907849829351</v>
      </c>
      <c r="J79" s="12">
        <f>H79/VLOOKUP(A79,anni!$A$1:$O$32,4,0)</f>
        <v>2.3941773606588777E-3</v>
      </c>
      <c r="K79" s="12">
        <f t="shared" si="17"/>
        <v>2.0551666978263854E-3</v>
      </c>
      <c r="L79" s="12">
        <f t="shared" si="18"/>
        <v>3.4824820599409045E-3</v>
      </c>
      <c r="M79" s="12">
        <f t="array" ref="M79">SUM(IF(NOT(ISERR(J79:L79)),J79:L79*$J$2:$L$2))/SUM(IF(NOT(ISERR(J79:L79)),$J$2:$L$2))</f>
        <v>2.462557922928385E-3</v>
      </c>
      <c r="N79" s="1">
        <f>((300-VLOOKUP(A79,anni!$A$1:$O$32,8,0))*(M79-I79/300)+I79)/300*(300-VLOOKUP(A79,anni!$A$1:$O$32,7,0))</f>
        <v>0.76007834673272145</v>
      </c>
      <c r="O79" s="1">
        <f t="shared" si="19"/>
        <v>1</v>
      </c>
      <c r="P79" s="9">
        <f>INT(MAX(1,O79)+1-VLOOKUP(A79,anni!$A$1:$O$32,5,0))</f>
        <v>1</v>
      </c>
      <c r="Q79" s="9">
        <f t="array" ref="Q79">SUM(IF(anno=A79,IF(distretto=E79,concorrenti!$T$3:$T$5991)))</f>
        <v>0</v>
      </c>
      <c r="R79" s="9">
        <f t="shared" si="20"/>
        <v>1</v>
      </c>
      <c r="S79" s="1">
        <f t="shared" si="21"/>
        <v>0</v>
      </c>
      <c r="T79" s="1">
        <f>1+INT($N79/VLOOKUP($A79,anni!$A$1:$J$35,10,0))+$Q79</f>
        <v>1</v>
      </c>
      <c r="U79" s="1">
        <f t="shared" si="22"/>
        <v>0</v>
      </c>
      <c r="X79" s="15">
        <v>5</v>
      </c>
      <c r="Y79" s="15">
        <v>6</v>
      </c>
      <c r="Z79" s="1">
        <f t="shared" si="23"/>
        <v>-0.42640143271122083</v>
      </c>
    </row>
    <row r="80" spans="1:26" ht="14.5" x14ac:dyDescent="0.35">
      <c r="A80" s="3">
        <v>2016</v>
      </c>
      <c r="B80" s="3" t="str">
        <f>VLOOKUP($E80,accorpamenti!$A$2:$X$104,$A80-B$2,0)</f>
        <v>Gorizia</v>
      </c>
      <c r="C80" s="3" t="str">
        <f>VLOOKUP($E80,accorpamenti!$A$2:$X$104,$A80-C$2,0)</f>
        <v>Gorizia</v>
      </c>
      <c r="D80" s="3" t="str">
        <f>VLOOKUP($E80,accorpamenti!$A$2:$X$104,$A80-D$2,0)</f>
        <v>Gorizia</v>
      </c>
      <c r="E80" s="3" t="s">
        <v>44</v>
      </c>
      <c r="F80" s="1">
        <f t="array" ref="F80">SUM(IF(anno=A80,IF(distretto=E80,1)))</f>
        <v>1</v>
      </c>
      <c r="G80" s="1">
        <f t="array" ref="G80">SUM(IF(anno=A80,IF(distretto=E80,IF(punti=-1,1))))</f>
        <v>0</v>
      </c>
      <c r="H80" s="1">
        <f t="array" ref="H80">SUM(IF(anno=A80,IF(distretto=E80,punti)))+G80</f>
        <v>9.6</v>
      </c>
      <c r="I80" s="14">
        <f t="shared" si="16"/>
        <v>1.0238907849829351</v>
      </c>
      <c r="J80" s="12">
        <f>H80/VLOOKUP(A80,anni!$A$1:$O$32,4,0)</f>
        <v>2.2984102662325224E-3</v>
      </c>
      <c r="K80" s="12">
        <f t="shared" si="17"/>
        <v>1.3078333531622451E-3</v>
      </c>
      <c r="L80" s="12">
        <f t="shared" si="18"/>
        <v>5.0654284508231335E-3</v>
      </c>
      <c r="M80" s="12">
        <f t="array" ref="M80">SUM(IF(NOT(ISERR(J80:L80)),J80:L80*$J$2:$L$2))/SUM(IF(NOT(ISERR(J80:L80)),$J$2:$L$2))</f>
        <v>2.4293876593075316E-3</v>
      </c>
      <c r="N80" s="1">
        <f>((300-VLOOKUP(A80,anni!$A$1:$O$32,8,0))*(M80-I80/300)+I80)/300*(300-VLOOKUP(A80,anni!$A$1:$O$32,7,0))</f>
        <v>0.75206219969101529</v>
      </c>
      <c r="O80" s="1">
        <f t="shared" si="19"/>
        <v>1</v>
      </c>
      <c r="P80" s="9">
        <f>INT(MAX(1,O80)+1-VLOOKUP(A80,anni!$A$1:$O$32,5,0))</f>
        <v>1</v>
      </c>
      <c r="Q80" s="9">
        <f t="array" ref="Q80">SUM(IF(anno=A80,IF(distretto=E80,concorrenti!$T$3:$T$5991)))</f>
        <v>0</v>
      </c>
      <c r="R80" s="9">
        <f t="shared" si="20"/>
        <v>1</v>
      </c>
      <c r="S80" s="1">
        <f t="shared" si="21"/>
        <v>0</v>
      </c>
      <c r="T80" s="1">
        <f>1+INT($N80/VLOOKUP($A80,anni!$A$1:$J$35,10,0))+$Q80</f>
        <v>1</v>
      </c>
      <c r="U80" s="1">
        <f t="shared" si="22"/>
        <v>0</v>
      </c>
      <c r="X80" s="15">
        <v>5</v>
      </c>
      <c r="Y80" s="15">
        <v>4</v>
      </c>
      <c r="Z80" s="1">
        <f t="shared" si="23"/>
        <v>0.47140452079103173</v>
      </c>
    </row>
    <row r="81" spans="1:26" ht="14.5" x14ac:dyDescent="0.35">
      <c r="A81" s="3">
        <v>2016</v>
      </c>
      <c r="B81" s="3" t="str">
        <f>VLOOKUP($E81,accorpamenti!$A$2:$X$104,$A81-B$2,0)</f>
        <v>Ascoli Piceno</v>
      </c>
      <c r="C81" s="3" t="str">
        <f>VLOOKUP($E81,accorpamenti!$A$2:$X$104,$A81-C$2,0)</f>
        <v>Ascoli Piceno</v>
      </c>
      <c r="D81" s="3" t="str">
        <f>VLOOKUP($E81,accorpamenti!$A$2:$X$104,$A81-D$2,0)</f>
        <v>Ascoli Piceno</v>
      </c>
      <c r="E81" s="3" t="s">
        <v>117</v>
      </c>
      <c r="F81" s="1">
        <f t="array" ref="F81">SUM(IF(anno=A81,IF(distretto=E81,1)))</f>
        <v>1</v>
      </c>
      <c r="G81" s="1">
        <f t="array" ref="G81">SUM(IF(anno=A81,IF(distretto=E81,IF(punti=-1,1))))</f>
        <v>0</v>
      </c>
      <c r="H81" s="1">
        <f t="array" ref="H81">SUM(IF(anno=A81,IF(distretto=E81,punti)))+G81</f>
        <v>9.6</v>
      </c>
      <c r="I81" s="14">
        <f t="shared" si="16"/>
        <v>1.6382252559726962</v>
      </c>
      <c r="J81" s="12">
        <f>H81/VLOOKUP(A81,anni!$A$1:$O$32,4,0)</f>
        <v>2.2984102662325224E-3</v>
      </c>
      <c r="K81" s="12">
        <f t="shared" si="17"/>
        <v>3.1388000475893879E-3</v>
      </c>
      <c r="L81" s="12">
        <f t="shared" si="18"/>
        <v>3.1658927817644584E-4</v>
      </c>
      <c r="M81" s="12">
        <f t="array" ref="M81">SUM(IF(NOT(ISERR(J81:L81)),J81:L81*$J$2:$L$2))/SUM(IF(NOT(ISERR(J81:L81)),$J$2:$L$2))</f>
        <v>2.2482366953421313E-3</v>
      </c>
      <c r="N81" s="1">
        <f>((300-VLOOKUP(A81,anni!$A$1:$O$32,8,0))*(M81-I81/300)+I81)/300*(300-VLOOKUP(A81,anni!$A$1:$O$32,7,0))</f>
        <v>0.80726015928106054</v>
      </c>
      <c r="O81" s="1">
        <f t="shared" si="19"/>
        <v>1</v>
      </c>
      <c r="P81" s="9">
        <f>INT(MAX(1,O81)+1-VLOOKUP(A81,anni!$A$1:$O$32,5,0))</f>
        <v>1</v>
      </c>
      <c r="Q81" s="9">
        <f t="array" ref="Q81">SUM(IF(anno=A81,IF(distretto=E81,concorrenti!$T$3:$T$5991)))</f>
        <v>0</v>
      </c>
      <c r="R81" s="9">
        <f t="shared" si="20"/>
        <v>1</v>
      </c>
      <c r="S81" s="1">
        <f t="shared" si="21"/>
        <v>0</v>
      </c>
      <c r="T81" s="1">
        <f>1+INT($N81/VLOOKUP($A81,anni!$A$1:$J$35,10,0))+$Q81</f>
        <v>1</v>
      </c>
      <c r="U81" s="1">
        <f t="shared" si="22"/>
        <v>0</v>
      </c>
      <c r="X81" s="15">
        <v>8</v>
      </c>
      <c r="Y81" s="15">
        <v>7</v>
      </c>
      <c r="Z81" s="1">
        <f t="shared" si="23"/>
        <v>0.36514837167011072</v>
      </c>
    </row>
    <row r="82" spans="1:26" ht="14.5" x14ac:dyDescent="0.35">
      <c r="A82" s="3">
        <v>2016</v>
      </c>
      <c r="B82" s="3" t="str">
        <f>VLOOKUP($E82,accorpamenti!$A$2:$X$104,$A82-B$2,0)</f>
        <v>Reggio Calabria</v>
      </c>
      <c r="C82" s="3" t="str">
        <f>VLOOKUP($E82,accorpamenti!$A$2:$X$104,$A82-C$2,0)</f>
        <v>Reggio Calabria</v>
      </c>
      <c r="D82" s="3" t="str">
        <f>VLOOKUP($E82,accorpamenti!$A$2:$X$104,$A82-D$2,0)</f>
        <v>Reggio Calabria</v>
      </c>
      <c r="E82" s="3" t="s">
        <v>63</v>
      </c>
      <c r="F82" s="1">
        <f t="array" ref="F82">SUM(IF(anno=A82,IF(distretto=E82,1)))</f>
        <v>1</v>
      </c>
      <c r="G82" s="1">
        <f t="array" ref="G82">SUM(IF(anno=A82,IF(distretto=E82,IF(punti=-1,1))))</f>
        <v>0</v>
      </c>
      <c r="H82" s="1">
        <f t="array" ref="H82">SUM(IF(anno=A82,IF(distretto=E82,punti)))+G82</f>
        <v>8.4</v>
      </c>
      <c r="I82" s="14">
        <f t="shared" si="16"/>
        <v>2.2525597269624571</v>
      </c>
      <c r="J82" s="12">
        <f>H82/VLOOKUP(A82,anni!$A$1:$O$32,4,0)</f>
        <v>2.0111089829534571E-3</v>
      </c>
      <c r="K82" s="12">
        <f t="shared" si="17"/>
        <v>2.2420000339924205E-3</v>
      </c>
      <c r="L82" s="12">
        <f t="shared" si="18"/>
        <v>2.6382439848037153E-3</v>
      </c>
      <c r="M82" s="12">
        <f t="array" ref="M82">SUM(IF(NOT(ISERR(J82:L82)),J82:L82*$J$2:$L$2))/SUM(IF(NOT(ISERR(J82:L82)),$J$2:$L$2))</f>
        <v>2.1925951669414883E-3</v>
      </c>
      <c r="N82" s="1">
        <f>((300-VLOOKUP(A82,anni!$A$1:$O$32,8,0))*(M82-I82/300)+I82)/300*(300-VLOOKUP(A82,anni!$A$1:$O$32,7,0))</f>
        <v>0.89278956579925561</v>
      </c>
      <c r="O82" s="1">
        <f t="shared" si="19"/>
        <v>1</v>
      </c>
      <c r="P82" s="9">
        <f>INT(MAX(1,O82)+1-VLOOKUP(A82,anni!$A$1:$O$32,5,0))</f>
        <v>1</v>
      </c>
      <c r="Q82" s="9">
        <f t="array" ref="Q82">SUM(IF(anno=A82,IF(distretto=E82,concorrenti!$T$3:$T$5991)))</f>
        <v>0</v>
      </c>
      <c r="R82" s="9">
        <f t="shared" si="20"/>
        <v>1</v>
      </c>
      <c r="S82" s="1">
        <f t="shared" si="21"/>
        <v>0</v>
      </c>
      <c r="T82" s="1">
        <f>1+INT($N82/VLOOKUP($A82,anni!$A$1:$J$35,10,0))+$Q82</f>
        <v>1</v>
      </c>
      <c r="U82" s="1">
        <f t="shared" si="22"/>
        <v>0</v>
      </c>
      <c r="X82" s="15">
        <v>11</v>
      </c>
      <c r="Y82" s="15">
        <v>12</v>
      </c>
      <c r="Z82" s="1">
        <f t="shared" si="23"/>
        <v>-0.29488391230979427</v>
      </c>
    </row>
    <row r="83" spans="1:26" ht="14.5" x14ac:dyDescent="0.35">
      <c r="A83" s="3">
        <v>2016</v>
      </c>
      <c r="B83" s="3" t="str">
        <f>VLOOKUP($E83,accorpamenti!$A$2:$X$104,$A83-B$2,0)</f>
        <v>Nuoro</v>
      </c>
      <c r="C83" s="3" t="str">
        <f>VLOOKUP($E83,accorpamenti!$A$2:$X$104,$A83-C$2,0)</f>
        <v>Nuoro</v>
      </c>
      <c r="D83" s="3" t="str">
        <f>VLOOKUP($E83,accorpamenti!$A$2:$X$104,$A83-D$2,0)</f>
        <v>Nuoro</v>
      </c>
      <c r="E83" s="3" t="s">
        <v>125</v>
      </c>
      <c r="F83" s="1">
        <f t="array" ref="F83">SUM(IF(anno=A83,IF(distretto=E83,1)))</f>
        <v>1</v>
      </c>
      <c r="G83" s="1">
        <f t="array" ref="G83">SUM(IF(anno=A83,IF(distretto=E83,IF(punti=-1,1))))</f>
        <v>0</v>
      </c>
      <c r="H83" s="1">
        <f t="array" ref="H83">SUM(IF(anno=A83,IF(distretto=E83,punti)))+G83</f>
        <v>10.799999999999999</v>
      </c>
      <c r="I83" s="14">
        <f t="shared" si="16"/>
        <v>1.433447098976109</v>
      </c>
      <c r="J83" s="12">
        <f>H83/VLOOKUP(A83,anni!$A$1:$O$32,4,0)</f>
        <v>2.5857115495115874E-3</v>
      </c>
      <c r="K83" s="12">
        <f t="shared" si="17"/>
        <v>2.2420000339924205E-3</v>
      </c>
      <c r="L83" s="12">
        <f t="shared" si="18"/>
        <v>3.1658927817644584E-4</v>
      </c>
      <c r="M83" s="12">
        <f t="array" ref="M83">SUM(IF(NOT(ISERR(J83:L83)),J83:L83*$J$2:$L$2))/SUM(IF(NOT(ISERR(J83:L83)),$J$2:$L$2))</f>
        <v>2.0929539991160081E-3</v>
      </c>
      <c r="N83" s="1">
        <f>((300-VLOOKUP(A83,anni!$A$1:$O$32,8,0))*(M83-I83/300)+I83)/300*(300-VLOOKUP(A83,anni!$A$1:$O$32,7,0))</f>
        <v>0.73674147128807499</v>
      </c>
      <c r="O83" s="1">
        <f t="shared" si="19"/>
        <v>1</v>
      </c>
      <c r="P83" s="9">
        <f>INT(MAX(1,O83)+1-VLOOKUP(A83,anni!$A$1:$O$32,5,0))</f>
        <v>1</v>
      </c>
      <c r="Q83" s="9">
        <f t="array" ref="Q83">SUM(IF(anno=A83,IF(distretto=E83,concorrenti!$T$3:$T$5991)))</f>
        <v>0</v>
      </c>
      <c r="R83" s="9">
        <f t="shared" si="20"/>
        <v>1</v>
      </c>
      <c r="S83" s="1">
        <f t="shared" si="21"/>
        <v>0</v>
      </c>
      <c r="T83" s="1">
        <f>1+INT($N83/VLOOKUP($A83,anni!$A$1:$J$35,10,0))+$Q83</f>
        <v>1</v>
      </c>
      <c r="U83" s="1">
        <f t="shared" si="22"/>
        <v>0</v>
      </c>
      <c r="X83" s="15">
        <v>7</v>
      </c>
      <c r="Y83" s="15">
        <v>7</v>
      </c>
      <c r="Z83" s="1">
        <f t="shared" si="23"/>
        <v>0</v>
      </c>
    </row>
    <row r="84" spans="1:26" ht="14.5" x14ac:dyDescent="0.35">
      <c r="A84" s="3">
        <v>2016</v>
      </c>
      <c r="B84" s="3" t="str">
        <f>VLOOKUP($E84,accorpamenti!$A$2:$X$104,$A84-B$2,0)</f>
        <v>Trapani</v>
      </c>
      <c r="C84" s="3" t="str">
        <f>VLOOKUP($E84,accorpamenti!$A$2:$X$104,$A84-C$2,0)</f>
        <v>Trapani</v>
      </c>
      <c r="D84" s="3" t="str">
        <f>VLOOKUP($E84,accorpamenti!$A$2:$X$104,$A84-D$2,0)</f>
        <v>Trapani</v>
      </c>
      <c r="E84" s="3" t="s">
        <v>109</v>
      </c>
      <c r="F84" s="1">
        <f t="array" ref="F84">SUM(IF(anno=A84,IF(distretto=E84,1)))</f>
        <v>1</v>
      </c>
      <c r="G84" s="1">
        <f t="array" ref="G84">SUM(IF(anno=A84,IF(distretto=E84,IF(punti=-1,1))))</f>
        <v>0</v>
      </c>
      <c r="H84" s="1">
        <f t="array" ref="H84">SUM(IF(anno=A84,IF(distretto=E84,punti)))+G84</f>
        <v>4</v>
      </c>
      <c r="I84" s="14">
        <f t="shared" si="16"/>
        <v>1.6382252559726962</v>
      </c>
      <c r="J84" s="12">
        <f>H84/VLOOKUP(A84,anni!$A$1:$O$32,4,0)</f>
        <v>9.5767094426355101E-4</v>
      </c>
      <c r="K84" s="12">
        <f t="shared" si="17"/>
        <v>2.0178000305931779E-3</v>
      </c>
      <c r="L84" s="12">
        <f t="shared" si="18"/>
        <v>4.9071338117349112E-3</v>
      </c>
      <c r="M84" s="12">
        <f t="array" ref="M84">SUM(IF(NOT(ISERR(J84:L84)),J84:L84*$J$2:$L$2))/SUM(IF(NOT(ISERR(J84:L84)),$J$2:$L$2))</f>
        <v>1.9692911176186533E-3</v>
      </c>
      <c r="N84" s="1">
        <f>((300-VLOOKUP(A84,anni!$A$1:$O$32,8,0))*(M84-I84/300)+I84)/300*(300-VLOOKUP(A84,anni!$A$1:$O$32,7,0))</f>
        <v>0.73984831133121998</v>
      </c>
      <c r="O84" s="1">
        <f t="shared" si="19"/>
        <v>1</v>
      </c>
      <c r="P84" s="9">
        <f>INT(MAX(1,O84)+1-VLOOKUP(A84,anni!$A$1:$O$32,5,0))</f>
        <v>1</v>
      </c>
      <c r="Q84" s="9">
        <f t="array" ref="Q84">SUM(IF(anno=A84,IF(distretto=E84,concorrenti!$T$3:$T$5991)))</f>
        <v>0</v>
      </c>
      <c r="R84" s="9">
        <f t="shared" si="20"/>
        <v>1</v>
      </c>
      <c r="S84" s="1">
        <f t="shared" si="21"/>
        <v>0</v>
      </c>
      <c r="T84" s="1">
        <f>1+INT($N84/VLOOKUP($A84,anni!$A$1:$J$35,10,0))+$Q84</f>
        <v>1</v>
      </c>
      <c r="U84" s="1">
        <f t="shared" si="22"/>
        <v>0</v>
      </c>
      <c r="X84" s="15">
        <v>8</v>
      </c>
      <c r="Y84" s="15">
        <v>8</v>
      </c>
      <c r="Z84" s="1">
        <f t="shared" si="23"/>
        <v>0</v>
      </c>
    </row>
    <row r="85" spans="1:26" ht="14.5" x14ac:dyDescent="0.35">
      <c r="A85" s="3">
        <v>2016</v>
      </c>
      <c r="B85" s="3" t="str">
        <f>VLOOKUP($E85,accorpamenti!$A$2:$X$104,$A85-B$2,0)</f>
        <v>L'Aquila</v>
      </c>
      <c r="C85" s="3" t="str">
        <f>VLOOKUP($E85,accorpamenti!$A$2:$X$104,$A85-C$2,0)</f>
        <v>L'Aquila</v>
      </c>
      <c r="D85" s="3" t="str">
        <f>VLOOKUP($E85,accorpamenti!$A$2:$X$104,$A85-D$2,0)</f>
        <v>L'Aquila</v>
      </c>
      <c r="E85" s="3" t="s">
        <v>151</v>
      </c>
      <c r="F85" s="1">
        <f t="array" ref="F85">SUM(IF(anno=A85,IF(distretto=E85,1)))</f>
        <v>1</v>
      </c>
      <c r="G85" s="1">
        <f t="array" ref="G85">SUM(IF(anno=A85,IF(distretto=E85,IF(punti=-1,1))))</f>
        <v>0</v>
      </c>
      <c r="H85" s="1">
        <f t="array" ref="H85">SUM(IF(anno=A85,IF(distretto=E85,punti)))+G85</f>
        <v>6</v>
      </c>
      <c r="I85" s="14">
        <f t="shared" si="16"/>
        <v>0.61433447098976113</v>
      </c>
      <c r="J85" s="12">
        <f>H85/VLOOKUP(A85,anni!$A$1:$O$32,4,0)</f>
        <v>1.4365064163953266E-3</v>
      </c>
      <c r="K85" s="12">
        <f t="shared" si="17"/>
        <v>2.9146000441901462E-3</v>
      </c>
      <c r="L85" s="12">
        <f t="shared" si="18"/>
        <v>1.3191219924018577E-3</v>
      </c>
      <c r="M85" s="12">
        <f t="array" ref="M85">SUM(IF(NOT(ISERR(J85:L85)),J85:L85*$J$2:$L$2))/SUM(IF(NOT(ISERR(J85:L85)),$J$2:$L$2))</f>
        <v>1.9096402216613548E-3</v>
      </c>
      <c r="N85" s="1">
        <f>((300-VLOOKUP(A85,anni!$A$1:$O$32,8,0))*(M85-I85/300)+I85)/300*(300-VLOOKUP(A85,anni!$A$1:$O$32,7,0))</f>
        <v>0.56047249611651118</v>
      </c>
      <c r="O85" s="1">
        <f t="shared" si="19"/>
        <v>1</v>
      </c>
      <c r="P85" s="9">
        <f>INT(MAX(1,O85)+1-VLOOKUP(A85,anni!$A$1:$O$32,5,0))</f>
        <v>1</v>
      </c>
      <c r="Q85" s="9">
        <f t="array" ref="Q85">SUM(IF(anno=A85,IF(distretto=E85,concorrenti!$T$3:$T$5991)))</f>
        <v>0</v>
      </c>
      <c r="R85" s="9">
        <f t="shared" si="20"/>
        <v>1</v>
      </c>
      <c r="S85" s="1">
        <f t="shared" si="21"/>
        <v>0</v>
      </c>
      <c r="T85" s="1">
        <f>1+INT($N85/VLOOKUP($A85,anni!$A$1:$J$35,10,0))+$Q85</f>
        <v>1</v>
      </c>
      <c r="U85" s="1">
        <f t="shared" si="22"/>
        <v>0</v>
      </c>
      <c r="X85" s="15">
        <v>3</v>
      </c>
      <c r="Y85" s="15">
        <v>3</v>
      </c>
      <c r="Z85" s="1">
        <f t="shared" si="23"/>
        <v>0</v>
      </c>
    </row>
    <row r="86" spans="1:26" ht="14.5" x14ac:dyDescent="0.35">
      <c r="A86" s="3">
        <v>2016</v>
      </c>
      <c r="B86" s="3" t="str">
        <f>VLOOKUP($E86,accorpamenti!$A$2:$X$104,$A86-B$2,0)</f>
        <v>Enna</v>
      </c>
      <c r="C86" s="3" t="str">
        <f>VLOOKUP($E86,accorpamenti!$A$2:$X$104,$A86-C$2,0)</f>
        <v>Enna</v>
      </c>
      <c r="D86" s="3" t="str">
        <f>VLOOKUP($E86,accorpamenti!$A$2:$X$104,$A86-D$2,0)</f>
        <v>Enna</v>
      </c>
      <c r="E86" s="3" t="s">
        <v>82</v>
      </c>
      <c r="F86" s="1">
        <f t="array" ref="F86">SUM(IF(anno=A86,IF(distretto=E86,1)))</f>
        <v>1</v>
      </c>
      <c r="G86" s="1">
        <f t="array" ref="G86">SUM(IF(anno=A86,IF(distretto=E86,IF(punti=-1,1))))</f>
        <v>0</v>
      </c>
      <c r="H86" s="1">
        <f t="array" ref="H86">SUM(IF(anno=A86,IF(distretto=E86,punti)))+G86</f>
        <v>7</v>
      </c>
      <c r="I86" s="14">
        <f t="shared" si="16"/>
        <v>1.0238907849829351</v>
      </c>
      <c r="J86" s="12">
        <f>H86/VLOOKUP(A86,anni!$A$1:$O$32,4,0)</f>
        <v>1.6759241524612143E-3</v>
      </c>
      <c r="K86" s="12">
        <f t="shared" si="17"/>
        <v>2.4662000373916622E-3</v>
      </c>
      <c r="L86" s="12">
        <f t="shared" si="18"/>
        <v>1.4774166314900806E-3</v>
      </c>
      <c r="M86" s="12">
        <f t="array" ref="M86">SUM(IF(NOT(ISERR(J86:L86)),J86:L86*$J$2:$L$2))/SUM(IF(NOT(ISERR(J86:L86)),$J$2:$L$2))</f>
        <v>1.9062648606095079E-3</v>
      </c>
      <c r="N86" s="1">
        <f>((300-VLOOKUP(A86,anni!$A$1:$O$32,8,0))*(M86-I86/300)+I86)/300*(300-VLOOKUP(A86,anni!$A$1:$O$32,7,0))</f>
        <v>0.62564085667232616</v>
      </c>
      <c r="O86" s="1">
        <f t="shared" si="19"/>
        <v>1</v>
      </c>
      <c r="P86" s="9">
        <f>INT(MAX(1,O86)+1-VLOOKUP(A86,anni!$A$1:$O$32,5,0))</f>
        <v>1</v>
      </c>
      <c r="Q86" s="9">
        <f t="array" ref="Q86">SUM(IF(anno=A86,IF(distretto=E86,concorrenti!$T$3:$T$5991)))</f>
        <v>0</v>
      </c>
      <c r="R86" s="9">
        <f t="shared" si="20"/>
        <v>1</v>
      </c>
      <c r="S86" s="1">
        <f t="shared" si="21"/>
        <v>0</v>
      </c>
      <c r="T86" s="1">
        <f>1+INT($N86/VLOOKUP($A86,anni!$A$1:$J$35,10,0))+$Q86</f>
        <v>1</v>
      </c>
      <c r="U86" s="1">
        <f t="shared" si="22"/>
        <v>0</v>
      </c>
      <c r="X86" s="15">
        <v>5</v>
      </c>
      <c r="Y86" s="15">
        <v>5</v>
      </c>
      <c r="Z86" s="1">
        <f t="shared" si="23"/>
        <v>0</v>
      </c>
    </row>
    <row r="87" spans="1:26" ht="14.5" x14ac:dyDescent="0.35">
      <c r="A87" s="3">
        <v>2016</v>
      </c>
      <c r="B87" s="3" t="str">
        <f>VLOOKUP($E87,accorpamenti!$A$2:$X$104,$A87-B$2,0)</f>
        <v>Pesaro Urbino</v>
      </c>
      <c r="C87" s="3" t="str">
        <f>VLOOKUP($E87,accorpamenti!$A$2:$X$104,$A87-C$2,0)</f>
        <v>Pesaro Urbino</v>
      </c>
      <c r="D87" s="3" t="str">
        <f>VLOOKUP($E87,accorpamenti!$A$2:$X$104,$A87-D$2,0)</f>
        <v>Pesaro Urbino</v>
      </c>
      <c r="E87" s="3" t="s">
        <v>104</v>
      </c>
      <c r="F87" s="1">
        <f t="array" ref="F87">SUM(IF(anno=A87,IF(distretto=E87,1)))</f>
        <v>1</v>
      </c>
      <c r="G87" s="1">
        <f t="array" ref="G87">SUM(IF(anno=A87,IF(distretto=E87,IF(punti=-1,1))))</f>
        <v>0</v>
      </c>
      <c r="H87" s="1">
        <f t="array" ref="H87">SUM(IF(anno=A87,IF(distretto=E87,punti)))+G87</f>
        <v>3</v>
      </c>
      <c r="I87" s="14">
        <f t="shared" si="16"/>
        <v>2.2525597269624571</v>
      </c>
      <c r="J87" s="12">
        <f>H87/VLOOKUP(A87,anni!$A$1:$O$32,4,0)</f>
        <v>7.1825320819766329E-4</v>
      </c>
      <c r="K87" s="12">
        <f t="shared" si="17"/>
        <v>2.9893333786565604E-3</v>
      </c>
      <c r="L87" s="12">
        <f t="shared" si="18"/>
        <v>2.3744195863233441E-3</v>
      </c>
      <c r="M87" s="12">
        <f t="array" ref="M87">SUM(IF(NOT(ISERR(J87:L87)),J87:L87*$J$2:$L$2))/SUM(IF(NOT(ISERR(J87:L87)),$J$2:$L$2))</f>
        <v>1.7513076613715755E-3</v>
      </c>
      <c r="N87" s="1">
        <f>((300-VLOOKUP(A87,anni!$A$1:$O$32,8,0))*(M87-I87/300)+I87)/300*(300-VLOOKUP(A87,anni!$A$1:$O$32,7,0))</f>
        <v>0.7861450852865266</v>
      </c>
      <c r="O87" s="1">
        <f t="shared" si="19"/>
        <v>1</v>
      </c>
      <c r="P87" s="9">
        <f>INT(MAX(1,O87)+1-VLOOKUP(A87,anni!$A$1:$O$32,5,0))</f>
        <v>1</v>
      </c>
      <c r="Q87" s="9">
        <f t="array" ref="Q87">SUM(IF(anno=A87,IF(distretto=E87,concorrenti!$T$3:$T$5991)))</f>
        <v>0</v>
      </c>
      <c r="R87" s="9">
        <f t="shared" si="20"/>
        <v>1</v>
      </c>
      <c r="S87" s="1">
        <f t="shared" si="21"/>
        <v>0</v>
      </c>
      <c r="T87" s="1">
        <f>1+INT($N87/VLOOKUP($A87,anni!$A$1:$J$35,10,0))+$Q87</f>
        <v>1</v>
      </c>
      <c r="U87" s="1">
        <f t="shared" si="22"/>
        <v>0</v>
      </c>
      <c r="X87" s="15">
        <v>11</v>
      </c>
      <c r="Y87" s="15">
        <v>10</v>
      </c>
      <c r="Z87" s="1">
        <f t="shared" si="23"/>
        <v>0.30860669992418382</v>
      </c>
    </row>
    <row r="88" spans="1:26" ht="14.5" x14ac:dyDescent="0.35">
      <c r="A88" s="3">
        <v>2016</v>
      </c>
      <c r="B88" s="3" t="str">
        <f>VLOOKUP($E88,accorpamenti!$A$2:$X$104,$A88-B$2,0)</f>
        <v>Ancona</v>
      </c>
      <c r="C88" s="3" t="str">
        <f>VLOOKUP($E88,accorpamenti!$A$2:$X$104,$A88-C$2,0)</f>
        <v>Ancona</v>
      </c>
      <c r="D88" s="3" t="str">
        <f>VLOOKUP($E88,accorpamenti!$A$2:$X$104,$A88-D$2,0)</f>
        <v>Ancona</v>
      </c>
      <c r="E88" s="3" t="s">
        <v>116</v>
      </c>
      <c r="F88" s="1">
        <f t="array" ref="F88">SUM(IF(anno=A88,IF(distretto=E88,1)))</f>
        <v>1</v>
      </c>
      <c r="G88" s="1">
        <f t="array" ref="G88">SUM(IF(anno=A88,IF(distretto=E88,IF(punti=-1,1))))</f>
        <v>0</v>
      </c>
      <c r="H88" s="1">
        <f t="array" ref="H88">SUM(IF(anno=A88,IF(distretto=E88,punti)))+G88</f>
        <v>2</v>
      </c>
      <c r="I88" s="14">
        <f t="shared" si="16"/>
        <v>2.0477815699658701</v>
      </c>
      <c r="J88" s="12">
        <f>H88/VLOOKUP(A88,anni!$A$1:$O$32,4,0)</f>
        <v>4.7883547213177551E-4</v>
      </c>
      <c r="K88" s="12">
        <f t="shared" si="17"/>
        <v>3.1761667148225954E-3</v>
      </c>
      <c r="L88" s="12">
        <f t="shared" si="18"/>
        <v>2.0050654284508238E-3</v>
      </c>
      <c r="M88" s="12">
        <f t="array" ref="M88">SUM(IF(NOT(ISERR(J88:L88)),J88:L88*$J$2:$L$2))/SUM(IF(NOT(ISERR(J88:L88)),$J$2:$L$2))</f>
        <v>1.6323175457485569E-3</v>
      </c>
      <c r="N88" s="1">
        <f>((300-VLOOKUP(A88,anni!$A$1:$O$32,8,0))*(M88-I88/300)+I88)/300*(300-VLOOKUP(A88,anni!$A$1:$O$32,7,0))</f>
        <v>0.72439710427262471</v>
      </c>
      <c r="O88" s="1">
        <f t="shared" si="19"/>
        <v>1</v>
      </c>
      <c r="P88" s="9">
        <f>INT(MAX(1,O88)+1-VLOOKUP(A88,anni!$A$1:$O$32,5,0))</f>
        <v>1</v>
      </c>
      <c r="Q88" s="9">
        <f t="array" ref="Q88">SUM(IF(anno=A88,IF(distretto=E88,concorrenti!$T$3:$T$5991)))</f>
        <v>0</v>
      </c>
      <c r="R88" s="9">
        <f t="shared" si="20"/>
        <v>1</v>
      </c>
      <c r="S88" s="1">
        <f t="shared" si="21"/>
        <v>0</v>
      </c>
      <c r="T88" s="1">
        <f>1+INT($N88/VLOOKUP($A88,anni!$A$1:$J$35,10,0))+$Q88</f>
        <v>1</v>
      </c>
      <c r="U88" s="1">
        <f t="shared" si="22"/>
        <v>0</v>
      </c>
      <c r="X88" s="15">
        <v>10</v>
      </c>
      <c r="Y88" s="15">
        <v>9</v>
      </c>
      <c r="Z88" s="1">
        <f t="shared" si="23"/>
        <v>0.32444284226152509</v>
      </c>
    </row>
    <row r="89" spans="1:26" ht="14.5" x14ac:dyDescent="0.35">
      <c r="A89" s="3">
        <v>2016</v>
      </c>
      <c r="B89" s="3" t="str">
        <f>VLOOKUP($E89,accorpamenti!$A$2:$X$104,$A89-B$2,0)</f>
        <v>Caserta</v>
      </c>
      <c r="C89" s="3" t="str">
        <f>VLOOKUP($E89,accorpamenti!$A$2:$X$104,$A89-C$2,0)</f>
        <v>Caserta</v>
      </c>
      <c r="D89" s="3" t="str">
        <f>VLOOKUP($E89,accorpamenti!$A$2:$X$104,$A89-D$2,0)</f>
        <v>Caserta</v>
      </c>
      <c r="E89" s="3" t="s">
        <v>33</v>
      </c>
      <c r="F89" s="1">
        <f t="array" ref="F89">SUM(IF(anno=A89,IF(distretto=E89,1)))</f>
        <v>1</v>
      </c>
      <c r="G89" s="1">
        <f t="array" ref="G89">SUM(IF(anno=A89,IF(distretto=E89,IF(punti=-1,1))))</f>
        <v>0</v>
      </c>
      <c r="H89" s="1">
        <f t="array" ref="H89">SUM(IF(anno=A89,IF(distretto=E89,punti)))+G89</f>
        <v>6.4</v>
      </c>
      <c r="I89" s="14">
        <f t="shared" si="16"/>
        <v>4.3003412969283277</v>
      </c>
      <c r="J89" s="12">
        <f>H89/VLOOKUP(A89,anni!$A$1:$O$32,4,0)</f>
        <v>1.5322735108216816E-3</v>
      </c>
      <c r="K89" s="12">
        <f t="shared" si="17"/>
        <v>1.8683333616603503E-3</v>
      </c>
      <c r="L89" s="12">
        <f t="shared" si="18"/>
        <v>9.4976783452933747E-4</v>
      </c>
      <c r="M89" s="12">
        <f t="array" ref="M89">SUM(IF(NOT(ISERR(J89:L89)),J89:L89*$J$2:$L$2))/SUM(IF(NOT(ISERR(J89:L89)),$J$2:$L$2))</f>
        <v>1.5472091817191804E-3</v>
      </c>
      <c r="N89" s="1">
        <f>((300-VLOOKUP(A89,anni!$A$1:$O$32,8,0))*(M89-I89/300)+I89)/300*(300-VLOOKUP(A89,anni!$A$1:$O$32,7,0))</f>
        <v>1.0667416500872549</v>
      </c>
      <c r="O89" s="1">
        <f t="shared" si="19"/>
        <v>1.0667416500872549</v>
      </c>
      <c r="P89" s="9">
        <f>INT(MAX(1,O89)+1-VLOOKUP(A89,anni!$A$1:$O$32,5,0))</f>
        <v>1</v>
      </c>
      <c r="Q89" s="9">
        <f t="array" ref="Q89">SUM(IF(anno=A89,IF(distretto=E89,concorrenti!$T$3:$T$5991)))</f>
        <v>0</v>
      </c>
      <c r="R89" s="9">
        <f t="shared" si="20"/>
        <v>1</v>
      </c>
      <c r="S89" s="1">
        <f t="shared" si="21"/>
        <v>0</v>
      </c>
      <c r="T89" s="1">
        <f>1+INT($N89/VLOOKUP($A89,anni!$A$1:$J$35,10,0))+$Q89</f>
        <v>1</v>
      </c>
      <c r="U89" s="1">
        <f t="shared" si="22"/>
        <v>0</v>
      </c>
      <c r="X89" s="15">
        <v>21</v>
      </c>
      <c r="Y89" s="15">
        <v>19</v>
      </c>
      <c r="Z89" s="1">
        <f t="shared" si="23"/>
        <v>0.44721359549995793</v>
      </c>
    </row>
    <row r="90" spans="1:26" ht="14.5" x14ac:dyDescent="0.35">
      <c r="A90" s="3">
        <v>2016</v>
      </c>
      <c r="B90" s="3" t="str">
        <f>VLOOKUP($E90,accorpamenti!$A$2:$X$104,$A90-B$2,0)</f>
        <v>Agrigento</v>
      </c>
      <c r="C90" s="3" t="str">
        <f>VLOOKUP($E90,accorpamenti!$A$2:$X$104,$A90-C$2,0)</f>
        <v>Agrigento</v>
      </c>
      <c r="D90" s="3" t="str">
        <f>VLOOKUP($E90,accorpamenti!$A$2:$X$104,$A90-D$2,0)</f>
        <v>Agrigento</v>
      </c>
      <c r="E90" s="3" t="s">
        <v>30</v>
      </c>
      <c r="F90" s="1">
        <f t="array" ref="F90">SUM(IF(anno=A90,IF(distretto=E90,1)))</f>
        <v>1</v>
      </c>
      <c r="G90" s="1">
        <f t="array" ref="G90">SUM(IF(anno=A90,IF(distretto=E90,IF(punti=-1,1))))</f>
        <v>0</v>
      </c>
      <c r="H90" s="1">
        <f t="array" ref="H90">SUM(IF(anno=A90,IF(distretto=E90,punti)))+G90</f>
        <v>3.5999999999999996</v>
      </c>
      <c r="I90" s="14">
        <f t="shared" si="16"/>
        <v>3.4812286689419798</v>
      </c>
      <c r="J90" s="12">
        <f>H90/VLOOKUP(A90,anni!$A$1:$O$32,4,0)</f>
        <v>8.6190384983719586E-4</v>
      </c>
      <c r="K90" s="12">
        <f t="shared" si="17"/>
        <v>2.6904000407909044E-3</v>
      </c>
      <c r="L90" s="12">
        <f t="shared" si="18"/>
        <v>3.1658927817644584E-4</v>
      </c>
      <c r="M90" s="12">
        <f t="array" ref="M90">SUM(IF(NOT(ISERR(J90:L90)),J90:L90*$J$2:$L$2))/SUM(IF(NOT(ISERR(J90:L90)),$J$2:$L$2))</f>
        <v>1.3805168182116402E-3</v>
      </c>
      <c r="N90" s="1">
        <f>((300-VLOOKUP(A90,anni!$A$1:$O$32,8,0))*(M90-I90/300)+I90)/300*(300-VLOOKUP(A90,anni!$A$1:$O$32,7,0))</f>
        <v>0.89448951661957665</v>
      </c>
      <c r="O90" s="1">
        <f t="shared" si="19"/>
        <v>1</v>
      </c>
      <c r="P90" s="9">
        <f>INT(MAX(1,O90)+1-VLOOKUP(A90,anni!$A$1:$O$32,5,0))</f>
        <v>1</v>
      </c>
      <c r="Q90" s="9">
        <f t="array" ref="Q90">SUM(IF(anno=A90,IF(distretto=E90,concorrenti!$T$3:$T$5991)))</f>
        <v>0</v>
      </c>
      <c r="R90" s="9">
        <f t="shared" si="20"/>
        <v>1</v>
      </c>
      <c r="S90" s="1">
        <f t="shared" si="21"/>
        <v>0</v>
      </c>
      <c r="T90" s="1">
        <f>1+INT($N90/VLOOKUP($A90,anni!$A$1:$J$35,10,0))+$Q90</f>
        <v>1</v>
      </c>
      <c r="U90" s="1">
        <f t="shared" si="22"/>
        <v>0</v>
      </c>
      <c r="X90" s="15">
        <v>17</v>
      </c>
      <c r="Y90" s="15">
        <v>16</v>
      </c>
      <c r="Z90" s="1">
        <f t="shared" si="23"/>
        <v>0.24618298195866545</v>
      </c>
    </row>
    <row r="91" spans="1:26" ht="14.5" x14ac:dyDescent="0.35">
      <c r="A91" s="3">
        <v>2016</v>
      </c>
      <c r="B91" s="3" t="str">
        <f>VLOOKUP($E91,accorpamenti!$A$2:$X$104,$A91-B$2,0)</f>
        <v>Ragusa</v>
      </c>
      <c r="C91" s="3" t="str">
        <f>VLOOKUP($E91,accorpamenti!$A$2:$X$104,$A91-C$2,0)</f>
        <v>Ragusa</v>
      </c>
      <c r="D91" s="3" t="str">
        <f>VLOOKUP($E91,accorpamenti!$A$2:$X$104,$A91-D$2,0)</f>
        <v>Ragusa</v>
      </c>
      <c r="E91" s="3" t="s">
        <v>122</v>
      </c>
      <c r="F91" s="1">
        <f t="array" ref="F91">SUM(IF(anno=A91,IF(distretto=E91,1)))</f>
        <v>1</v>
      </c>
      <c r="G91" s="1">
        <f t="array" ref="G91">SUM(IF(anno=A91,IF(distretto=E91,IF(punti=-1,1))))</f>
        <v>0</v>
      </c>
      <c r="H91" s="1">
        <f t="array" ref="H91">SUM(IF(anno=A91,IF(distretto=E91,punti)))+G91</f>
        <v>1.4</v>
      </c>
      <c r="I91" s="14">
        <f t="shared" si="16"/>
        <v>1.8430034129692832</v>
      </c>
      <c r="J91" s="12">
        <f>H91/VLOOKUP(A91,anni!$A$1:$O$32,4,0)</f>
        <v>3.3518483049224283E-4</v>
      </c>
      <c r="K91" s="12">
        <f t="shared" si="17"/>
        <v>2.4288333701584551E-3</v>
      </c>
      <c r="L91" s="12">
        <f t="shared" si="18"/>
        <v>2.2161249472351209E-3</v>
      </c>
      <c r="M91" s="12">
        <f t="array" ref="M91">SUM(IF(NOT(ISERR(J91:L91)),J91:L91*$J$2:$L$2))/SUM(IF(NOT(ISERR(J91:L91)),$J$2:$L$2))</f>
        <v>1.3465576965047933E-3</v>
      </c>
      <c r="N91" s="1">
        <f>((300-VLOOKUP(A91,anni!$A$1:$O$32,8,0))*(M91-I91/300)+I91)/300*(300-VLOOKUP(A91,anni!$A$1:$O$32,7,0))</f>
        <v>0.62234643763370945</v>
      </c>
      <c r="O91" s="1">
        <f t="shared" si="19"/>
        <v>1</v>
      </c>
      <c r="P91" s="9">
        <f>INT(MAX(1,O91)+1-VLOOKUP(A91,anni!$A$1:$O$32,5,0))</f>
        <v>1</v>
      </c>
      <c r="Q91" s="9">
        <f t="array" ref="Q91">SUM(IF(anno=A91,IF(distretto=E91,concorrenti!$T$3:$T$5991)))</f>
        <v>0</v>
      </c>
      <c r="R91" s="9">
        <f t="shared" si="20"/>
        <v>1</v>
      </c>
      <c r="S91" s="1">
        <f t="shared" si="21"/>
        <v>0</v>
      </c>
      <c r="T91" s="1">
        <f>1+INT($N91/VLOOKUP($A91,anni!$A$1:$J$35,10,0))+$Q91</f>
        <v>1</v>
      </c>
      <c r="U91" s="1">
        <f t="shared" si="22"/>
        <v>0</v>
      </c>
      <c r="X91" s="15">
        <v>9</v>
      </c>
      <c r="Y91" s="15">
        <v>9</v>
      </c>
      <c r="Z91" s="1">
        <f t="shared" si="23"/>
        <v>0</v>
      </c>
    </row>
    <row r="92" spans="1:26" ht="14.5" x14ac:dyDescent="0.35">
      <c r="A92" s="3">
        <v>2016</v>
      </c>
      <c r="B92" s="3" t="str">
        <f>VLOOKUP($E92,accorpamenti!$A$2:$X$104,$A92-B$2,0)</f>
        <v>Grosseto</v>
      </c>
      <c r="C92" s="3" t="str">
        <f>VLOOKUP($E92,accorpamenti!$A$2:$X$104,$A92-C$2,0)</f>
        <v>Grosseto</v>
      </c>
      <c r="D92" s="3" t="str">
        <f>VLOOKUP($E92,accorpamenti!$A$2:$X$104,$A92-D$2,0)</f>
        <v>Grosseto</v>
      </c>
      <c r="E92" s="3" t="s">
        <v>100</v>
      </c>
      <c r="F92" s="1">
        <f t="array" ref="F92">SUM(IF(anno=A92,IF(distretto=E92,1)))</f>
        <v>1</v>
      </c>
      <c r="G92" s="1">
        <f t="array" ref="G92">SUM(IF(anno=A92,IF(distretto=E92,IF(punti=-1,1))))</f>
        <v>0</v>
      </c>
      <c r="H92" s="1">
        <f t="array" ref="H92">SUM(IF(anno=A92,IF(distretto=E92,punti)))+G92</f>
        <v>3.5999999999999996</v>
      </c>
      <c r="I92" s="14">
        <f t="shared" si="16"/>
        <v>0.61433447098976113</v>
      </c>
      <c r="J92" s="12">
        <f>H92/VLOOKUP(A92,anni!$A$1:$O$32,4,0)</f>
        <v>8.6190384983719586E-4</v>
      </c>
      <c r="K92" s="12">
        <f t="shared" si="17"/>
        <v>1.1210000169962102E-3</v>
      </c>
      <c r="L92" s="12">
        <f t="shared" si="18"/>
        <v>1.5829463908822294E-3</v>
      </c>
      <c r="M92" s="12">
        <f t="array" ref="M92">SUM(IF(NOT(ISERR(J92:L92)),J92:L92*$J$2:$L$2))/SUM(IF(NOT(ISERR(J92:L92)),$J$2:$L$2))</f>
        <v>1.0684429957310395E-3</v>
      </c>
      <c r="N92" s="1">
        <f>((300-VLOOKUP(A92,anni!$A$1:$O$32,8,0))*(M92-I92/300)+I92)/300*(300-VLOOKUP(A92,anni!$A$1:$O$32,7,0))</f>
        <v>0.35718316651668502</v>
      </c>
      <c r="O92" s="1">
        <f t="shared" si="19"/>
        <v>1</v>
      </c>
      <c r="P92" s="9">
        <f>INT(MAX(1,O92)+1-VLOOKUP(A92,anni!$A$1:$O$32,5,0))</f>
        <v>1</v>
      </c>
      <c r="Q92" s="9">
        <f t="array" ref="Q92">SUM(IF(anno=A92,IF(distretto=E92,concorrenti!$T$3:$T$5991)))</f>
        <v>0</v>
      </c>
      <c r="R92" s="9">
        <f t="shared" si="20"/>
        <v>1</v>
      </c>
      <c r="S92" s="1">
        <f t="shared" si="21"/>
        <v>0</v>
      </c>
      <c r="T92" s="1">
        <f>1+INT($N92/VLOOKUP($A92,anni!$A$1:$J$35,10,0))+$Q92</f>
        <v>1</v>
      </c>
      <c r="U92" s="1">
        <f t="shared" si="22"/>
        <v>0</v>
      </c>
      <c r="X92" s="15">
        <v>3</v>
      </c>
      <c r="Y92" s="15">
        <v>4</v>
      </c>
      <c r="Z92" s="1">
        <f t="shared" si="23"/>
        <v>-0.53452248382484879</v>
      </c>
    </row>
    <row r="93" spans="1:26" ht="14.5" x14ac:dyDescent="0.35">
      <c r="A93" s="3">
        <v>2016</v>
      </c>
      <c r="B93" s="3" t="str">
        <f>VLOOKUP($E93,accorpamenti!$A$2:$X$104,$A93-B$2,0)</f>
        <v>Chieti</v>
      </c>
      <c r="C93" s="3" t="str">
        <f>VLOOKUP($E93,accorpamenti!$A$2:$X$104,$A93-C$2,0)</f>
        <v>Chieti</v>
      </c>
      <c r="D93" s="3" t="str">
        <f>VLOOKUP($E93,accorpamenti!$A$2:$X$104,$A93-D$2,0)</f>
        <v>Chieti</v>
      </c>
      <c r="E93" s="3" t="s">
        <v>113</v>
      </c>
      <c r="F93" s="1">
        <f t="array" ref="F93">SUM(IF(anno=A93,IF(distretto=E93,1)))</f>
        <v>1</v>
      </c>
      <c r="G93" s="1">
        <f t="array" ref="G93">SUM(IF(anno=A93,IF(distretto=E93,IF(punti=-1,1))))</f>
        <v>0</v>
      </c>
      <c r="H93" s="1">
        <f t="array" ref="H93">SUM(IF(anno=A93,IF(distretto=E93,punti)))+G93</f>
        <v>0</v>
      </c>
      <c r="I93" s="14">
        <f t="shared" si="16"/>
        <v>2.4573378839590445</v>
      </c>
      <c r="J93" s="12">
        <f>H93/VLOOKUP(A93,anni!$A$1:$O$32,4,0)</f>
        <v>0</v>
      </c>
      <c r="K93" s="12">
        <f t="shared" si="17"/>
        <v>1.6815000254943153E-3</v>
      </c>
      <c r="L93" s="12">
        <f t="shared" si="18"/>
        <v>2.6382439848037153E-3</v>
      </c>
      <c r="M93" s="12">
        <f t="array" ref="M93">SUM(IF(NOT(ISERR(J93:L93)),J93:L93*$J$2:$L$2))/SUM(IF(NOT(ISERR(J93:L93)),$J$2:$L$2))</f>
        <v>1.0002073392987242E-3</v>
      </c>
      <c r="N93" s="1">
        <f>((300-VLOOKUP(A93,anni!$A$1:$O$32,8,0))*(M93-I93/300)+I93)/300*(300-VLOOKUP(A93,anni!$A$1:$O$32,7,0))</f>
        <v>0.63762121052392662</v>
      </c>
      <c r="O93" s="1">
        <f t="shared" si="19"/>
        <v>1</v>
      </c>
      <c r="P93" s="9">
        <f>INT(MAX(1,O93)+1-VLOOKUP(A93,anni!$A$1:$O$32,5,0))</f>
        <v>1</v>
      </c>
      <c r="Q93" s="9">
        <f t="array" ref="Q93">SUM(IF(anno=A93,IF(distretto=E93,concorrenti!$T$3:$T$5991)))</f>
        <v>0</v>
      </c>
      <c r="R93" s="9">
        <f t="shared" si="20"/>
        <v>1</v>
      </c>
      <c r="S93" s="1">
        <f t="shared" si="21"/>
        <v>0</v>
      </c>
      <c r="T93" s="1">
        <f>1+INT($N93/VLOOKUP($A93,anni!$A$1:$J$35,10,0))+$Q93</f>
        <v>1</v>
      </c>
      <c r="U93" s="1">
        <f t="shared" si="22"/>
        <v>0</v>
      </c>
      <c r="X93" s="15">
        <v>12</v>
      </c>
      <c r="Y93" s="15">
        <v>13</v>
      </c>
      <c r="Z93" s="1">
        <f t="shared" si="23"/>
        <v>-0.28284271247461901</v>
      </c>
    </row>
    <row r="94" spans="1:26" ht="14.5" x14ac:dyDescent="0.35">
      <c r="A94" s="3">
        <v>2016</v>
      </c>
      <c r="B94" s="3" t="str">
        <f>VLOOKUP($E94,accorpamenti!$A$2:$X$104,$A94-B$2,0)</f>
        <v>Rieti</v>
      </c>
      <c r="C94" s="3" t="str">
        <f>VLOOKUP($E94,accorpamenti!$A$2:$X$104,$A94-C$2,0)</f>
        <v>Rieti</v>
      </c>
      <c r="D94" s="3" t="str">
        <f>VLOOKUP($E94,accorpamenti!$A$2:$X$104,$A94-D$2,0)</f>
        <v>Rieti</v>
      </c>
      <c r="E94" s="3" t="s">
        <v>148</v>
      </c>
      <c r="F94" s="1">
        <f t="array" ref="F94">SUM(IF(anno=A94,IF(distretto=E94,1)))</f>
        <v>1</v>
      </c>
      <c r="G94" s="1">
        <f t="array" ref="G94">SUM(IF(anno=A94,IF(distretto=E94,IF(punti=-1,1))))</f>
        <v>0</v>
      </c>
      <c r="H94" s="1">
        <f t="array" ref="H94">SUM(IF(anno=A94,IF(distretto=E94,punti)))+G94</f>
        <v>1.4</v>
      </c>
      <c r="I94" s="14">
        <f t="shared" si="16"/>
        <v>0.61433447098976113</v>
      </c>
      <c r="J94" s="12">
        <f>H94/VLOOKUP(A94,anni!$A$1:$O$32,4,0)</f>
        <v>3.3518483049224283E-4</v>
      </c>
      <c r="K94" s="12">
        <f t="shared" si="17"/>
        <v>1.4946666893282802E-3</v>
      </c>
      <c r="L94" s="12">
        <f t="shared" si="18"/>
        <v>9.4976783452933747E-4</v>
      </c>
      <c r="M94" s="12">
        <f t="array" ref="M94">SUM(IF(NOT(ISERR(J94:L94)),J94:L94*$J$2:$L$2))/SUM(IF(NOT(ISERR(J94:L94)),$J$2:$L$2))</f>
        <v>8.2410928411043782E-4</v>
      </c>
      <c r="N94" s="1">
        <f>((300-VLOOKUP(A94,anni!$A$1:$O$32,8,0))*(M94-I94/300)+I94)/300*(300-VLOOKUP(A94,anni!$A$1:$O$32,7,0))</f>
        <v>0.29813585287503952</v>
      </c>
      <c r="O94" s="1">
        <f t="shared" si="19"/>
        <v>1</v>
      </c>
      <c r="P94" s="9">
        <f>INT(MAX(1,O94)+1-VLOOKUP(A94,anni!$A$1:$O$32,5,0))</f>
        <v>1</v>
      </c>
      <c r="Q94" s="9">
        <f t="array" ref="Q94">SUM(IF(anno=A94,IF(distretto=E94,concorrenti!$T$3:$T$5991)))</f>
        <v>0</v>
      </c>
      <c r="R94" s="9">
        <f t="shared" si="20"/>
        <v>1</v>
      </c>
      <c r="S94" s="1">
        <f t="shared" si="21"/>
        <v>0</v>
      </c>
      <c r="T94" s="1">
        <f>1+INT($N94/VLOOKUP($A94,anni!$A$1:$J$35,10,0))+$Q94</f>
        <v>1</v>
      </c>
      <c r="U94" s="1">
        <f t="shared" si="22"/>
        <v>0</v>
      </c>
      <c r="X94" s="15">
        <v>3</v>
      </c>
      <c r="Y94" s="15">
        <v>3</v>
      </c>
      <c r="Z94" s="1">
        <f t="shared" si="23"/>
        <v>0</v>
      </c>
    </row>
    <row r="95" spans="1:26" ht="14.5" x14ac:dyDescent="0.35">
      <c r="A95" s="3">
        <v>2016</v>
      </c>
      <c r="B95" s="3" t="str">
        <f>VLOOKUP($E95,accorpamenti!$A$2:$X$104,$A95-B$2,0)</f>
        <v>Aosta</v>
      </c>
      <c r="C95" s="3" t="str">
        <f>VLOOKUP($E95,accorpamenti!$A$2:$X$104,$A95-C$2,0)</f>
        <v>Aosta</v>
      </c>
      <c r="D95" s="3" t="str">
        <f>VLOOKUP($E95,accorpamenti!$A$2:$X$104,$A95-D$2,0)</f>
        <v>Aosta</v>
      </c>
      <c r="E95" s="3" t="s">
        <v>133</v>
      </c>
      <c r="F95" s="1">
        <f t="array" ref="F95">SUM(IF(anno=A95,IF(distretto=E95,1)))</f>
        <v>1</v>
      </c>
      <c r="G95" s="1">
        <f t="array" ref="G95">SUM(IF(anno=A95,IF(distretto=E95,IF(punti=-1,1))))</f>
        <v>0</v>
      </c>
      <c r="H95" s="1">
        <f t="array" ref="H95">SUM(IF(anno=A95,IF(distretto=E95,punti)))+G95</f>
        <v>1.4</v>
      </c>
      <c r="I95" s="14">
        <f t="shared" si="16"/>
        <v>0.40955631399317405</v>
      </c>
      <c r="J95" s="12">
        <f>H95/VLOOKUP(A95,anni!$A$1:$O$32,4,0)</f>
        <v>3.3518483049224283E-4</v>
      </c>
      <c r="K95" s="12">
        <f t="shared" si="17"/>
        <v>1.6815000254943153E-3</v>
      </c>
      <c r="L95" s="12">
        <f t="shared" si="18"/>
        <v>5.2764879696074309E-4</v>
      </c>
      <c r="M95" s="12">
        <f t="array" ref="M95">SUM(IF(NOT(ISERR(J95:L95)),J95:L95*$J$2:$L$2))/SUM(IF(NOT(ISERR(J95:L95)),$J$2:$L$2))</f>
        <v>8.1603388990435048E-4</v>
      </c>
      <c r="N95" s="1">
        <f>((300-VLOOKUP(A95,anni!$A$1:$O$32,8,0))*(M95-I95/300)+I95)/300*(300-VLOOKUP(A95,anni!$A$1:$O$32,7,0))</f>
        <v>0.26319226287022934</v>
      </c>
      <c r="O95" s="1">
        <f t="shared" si="19"/>
        <v>1</v>
      </c>
      <c r="P95" s="9">
        <f>INT(MAX(1,O95)+1-VLOOKUP(A95,anni!$A$1:$O$32,5,0))</f>
        <v>1</v>
      </c>
      <c r="Q95" s="9">
        <f t="array" ref="Q95">SUM(IF(anno=A95,IF(distretto=E95,concorrenti!$T$3:$T$5991)))</f>
        <v>0</v>
      </c>
      <c r="R95" s="9">
        <f t="shared" si="20"/>
        <v>1</v>
      </c>
      <c r="S95" s="1">
        <f t="shared" si="21"/>
        <v>0</v>
      </c>
      <c r="T95" s="1">
        <f>1+INT($N95/VLOOKUP($A95,anni!$A$1:$J$35,10,0))+$Q95</f>
        <v>1</v>
      </c>
      <c r="U95" s="1">
        <f t="shared" si="22"/>
        <v>0</v>
      </c>
      <c r="X95" s="15">
        <v>2</v>
      </c>
      <c r="Y95" s="15">
        <v>2</v>
      </c>
      <c r="Z95" s="1">
        <f t="shared" si="23"/>
        <v>0</v>
      </c>
    </row>
    <row r="96" spans="1:26" ht="14.5" x14ac:dyDescent="0.35">
      <c r="A96" s="3">
        <v>2015</v>
      </c>
      <c r="B96" s="3" t="str">
        <f>VLOOKUP($E96,accorpamenti!$A$2:$X$104,$A96-B$2,0)</f>
        <v>Roma</v>
      </c>
      <c r="C96" s="3" t="str">
        <f>VLOOKUP($E96,accorpamenti!$A$2:$X$104,$A96-C$2,0)</f>
        <v>Roma</v>
      </c>
      <c r="D96" s="3" t="str">
        <f>VLOOKUP($E96,accorpamenti!$A$2:$X$104,$A96-D$2,0)</f>
        <v>Roma</v>
      </c>
      <c r="E96" s="3" t="s">
        <v>40</v>
      </c>
      <c r="F96" s="1">
        <f t="array" ref="F96">SUM(IF(anno=A96,IF(distretto=E96,1)))</f>
        <v>21</v>
      </c>
      <c r="G96" s="1">
        <f t="array" ref="G96">SUM(IF(anno=A96,IF(distretto=E96,IF(punti=-1,1))))</f>
        <v>0</v>
      </c>
      <c r="H96" s="1">
        <f t="array" ref="H96">SUM(IF(anno=A96,IF(distretto=E96,punti)))+G96</f>
        <v>363.4</v>
      </c>
      <c r="I96" s="14">
        <v>26.050999310820121</v>
      </c>
      <c r="J96" s="12">
        <f>H96/VLOOKUP(A96,anni!$A$1:$O$32,4,0)</f>
        <v>6.7895234362737117E-2</v>
      </c>
      <c r="K96" s="12">
        <f t="shared" ref="K96:K127" si="24">SUMIFS($J$2:$J$1979,anno_2,A96-1,$C$2:$C$1979,B96)</f>
        <v>8.7589700295483353E-2</v>
      </c>
      <c r="L96" s="12">
        <f t="shared" ref="L96:L127" si="25">SUMIFS($J$2:$J$1979,anno_2,A96-2,$D$2:$D$1979,B96)</f>
        <v>7.0055392636037786E-2</v>
      </c>
      <c r="M96" s="12">
        <f t="array" ref="M96">SUM(IF(NOT(ISERR(J96:L96)),J96:L96*$J$2:$L$2))/SUM(IF(NOT(ISERR(J96:L96)),$J$2:$L$2))</f>
        <v>7.4820082719202638E-2</v>
      </c>
      <c r="N96" s="1">
        <f>((300-VLOOKUP(A96,anni!$A$1:$O$32,8,0))*(M96-I96/300)+I96)/300*(300-VLOOKUP(A96,anni!$A$1:$O$32,7,0))</f>
        <v>22.124979742339853</v>
      </c>
      <c r="O96" s="1">
        <f t="shared" ref="O96:O127" si="26">MAX(1,N96)</f>
        <v>22.124979742339853</v>
      </c>
      <c r="P96" s="9">
        <f>INT(MAX(1,O96)+1-VLOOKUP(A96,anni!$A$1:$O$32,5,0))</f>
        <v>22</v>
      </c>
      <c r="Q96" s="9">
        <f t="array" ref="Q96">SUM(IF(anno=A96,IF(distretto=E96,concorrenti!$T$3:$T$5991)))</f>
        <v>2</v>
      </c>
      <c r="R96" s="9">
        <f t="shared" ref="R96:R127" si="27">P96+Q96</f>
        <v>24</v>
      </c>
      <c r="S96" s="1">
        <f t="shared" ref="S96:S127" si="28">R96-F96</f>
        <v>3</v>
      </c>
      <c r="T96" s="1">
        <f>1+INT($N96/VLOOKUP($A96,anni!$A$1:$J$35,10,0))+$Q96</f>
        <v>21</v>
      </c>
      <c r="U96" s="1">
        <f t="shared" ref="U96:U127" si="29">T96-$F96</f>
        <v>0</v>
      </c>
      <c r="X96" s="15">
        <v>126</v>
      </c>
      <c r="Y96" s="1">
        <v>110</v>
      </c>
      <c r="Z96" s="1">
        <f t="shared" ref="Z96:Z127" si="30">-(Y96-X96)/SQRT(AVERAGE(X96:Y96))</f>
        <v>1.4729193886373175</v>
      </c>
    </row>
    <row r="97" spans="1:26" ht="14.5" x14ac:dyDescent="0.35">
      <c r="A97" s="3">
        <v>2015</v>
      </c>
      <c r="B97" s="3" t="str">
        <f>VLOOKUP($E97,accorpamenti!$A$2:$X$104,$A97-B$2,0)</f>
        <v>Brescia</v>
      </c>
      <c r="C97" s="3" t="str">
        <f>VLOOKUP($E97,accorpamenti!$A$2:$X$104,$A97-C$2,0)</f>
        <v>Brescia</v>
      </c>
      <c r="D97" s="3" t="str">
        <f>VLOOKUP($E97,accorpamenti!$A$2:$X$104,$A97-D$2,0)</f>
        <v>Brescia</v>
      </c>
      <c r="E97" s="3" t="s">
        <v>42</v>
      </c>
      <c r="F97" s="1">
        <f t="array" ref="F97">SUM(IF(anno=A97,IF(distretto=E97,1)))</f>
        <v>11</v>
      </c>
      <c r="G97" s="1">
        <f t="array" ref="G97">SUM(IF(anno=A97,IF(distretto=E97,IF(punti=-1,1))))</f>
        <v>0</v>
      </c>
      <c r="H97" s="1">
        <f t="array" ref="H97">SUM(IF(anno=A97,IF(distretto=E97,punti)))+G97</f>
        <v>275.99999999999994</v>
      </c>
      <c r="I97" s="14">
        <v>3.1013094417643008</v>
      </c>
      <c r="J97" s="12">
        <f>H97/VLOOKUP(A97,anni!$A$1:$O$32,4,0)</f>
        <v>5.1566000781825654E-2</v>
      </c>
      <c r="K97" s="12">
        <f t="shared" si="24"/>
        <v>3.0445335584634879E-2</v>
      </c>
      <c r="L97" s="12">
        <f t="shared" si="25"/>
        <v>4.4802867383512537E-2</v>
      </c>
      <c r="M97" s="12">
        <f t="array" ref="M97">SUM(IF(NOT(ISERR(J97:L97)),J97:L97*$J$2:$L$2))/SUM(IF(NOT(ISERR(J97:L97)),$J$2:$L$2))</f>
        <v>4.339859014970987E-2</v>
      </c>
      <c r="N97" s="1">
        <f>((300-VLOOKUP(A97,anni!$A$1:$O$32,8,0))*(M97-I97/300)+I97)/300*(300-VLOOKUP(A97,anni!$A$1:$O$32,7,0))</f>
        <v>10.911871146612658</v>
      </c>
      <c r="O97" s="1">
        <f t="shared" si="26"/>
        <v>10.911871146612658</v>
      </c>
      <c r="P97" s="9">
        <f>INT(MAX(1,O97)+1-VLOOKUP(A97,anni!$A$1:$O$32,5,0))</f>
        <v>11</v>
      </c>
      <c r="Q97" s="9">
        <f t="array" ref="Q97">SUM(IF(anno=A97,IF(distretto=E97,concorrenti!$T$3:$T$5991)))</f>
        <v>1</v>
      </c>
      <c r="R97" s="9">
        <f t="shared" si="27"/>
        <v>12</v>
      </c>
      <c r="S97" s="1">
        <f t="shared" si="28"/>
        <v>1</v>
      </c>
      <c r="T97" s="1">
        <f>1+INT($N97/VLOOKUP($A97,anni!$A$1:$J$35,10,0))+$Q97</f>
        <v>11</v>
      </c>
      <c r="U97" s="1">
        <f t="shared" si="29"/>
        <v>0</v>
      </c>
      <c r="X97" s="15">
        <v>15</v>
      </c>
      <c r="Y97" s="1">
        <v>20</v>
      </c>
      <c r="Z97" s="1">
        <f t="shared" si="30"/>
        <v>-1.1952286093343936</v>
      </c>
    </row>
    <row r="98" spans="1:26" ht="14.5" x14ac:dyDescent="0.35">
      <c r="A98" s="3">
        <v>2015</v>
      </c>
      <c r="B98" s="3" t="str">
        <f>VLOOKUP($E98,accorpamenti!$A$2:$X$104,$A98-B$2,0)</f>
        <v>Napoli</v>
      </c>
      <c r="C98" s="3" t="str">
        <f>VLOOKUP($E98,accorpamenti!$A$2:$X$104,$A98-C$2,0)</f>
        <v>Napoli</v>
      </c>
      <c r="D98" s="3" t="str">
        <f>VLOOKUP($E98,accorpamenti!$A$2:$X$104,$A98-D$2,0)</f>
        <v>Napoli</v>
      </c>
      <c r="E98" s="3" t="s">
        <v>95</v>
      </c>
      <c r="F98" s="1">
        <f t="array" ref="F98">SUM(IF(anno=A98,IF(distretto=E98,1)))</f>
        <v>10</v>
      </c>
      <c r="G98" s="1">
        <f t="array" ref="G98">SUM(IF(anno=A98,IF(distretto=E98,IF(punti=-1,1))))</f>
        <v>0</v>
      </c>
      <c r="H98" s="1">
        <f t="array" ref="H98">SUM(IF(anno=A98,IF(distretto=E98,punti)))+G98</f>
        <v>131</v>
      </c>
      <c r="I98" s="14">
        <v>16.126809097174363</v>
      </c>
      <c r="J98" s="12">
        <f>H98/VLOOKUP(A98,anni!$A$1:$O$32,4,0)</f>
        <v>2.4475167037750586E-2</v>
      </c>
      <c r="K98" s="12">
        <f t="shared" si="24"/>
        <v>3.1711692697340657E-2</v>
      </c>
      <c r="L98" s="12">
        <f t="shared" si="25"/>
        <v>3.7905941131747577E-2</v>
      </c>
      <c r="M98" s="12">
        <f t="array" ref="M98">SUM(IF(NOT(ISERR(J98:L98)),J98:L98*$J$2:$L$2))/SUM(IF(NOT(ISERR(J98:L98)),$J$2:$L$2))</f>
        <v>2.9125804606613445E-2</v>
      </c>
      <c r="N98" s="1">
        <f>((300-VLOOKUP(A98,anni!$A$1:$O$32,8,0))*(M98-I98/300)+I98)/300*(300-VLOOKUP(A98,anni!$A$1:$O$32,7,0))</f>
        <v>9.5704825611351243</v>
      </c>
      <c r="O98" s="1">
        <f t="shared" si="26"/>
        <v>9.5704825611351243</v>
      </c>
      <c r="P98" s="9">
        <f>INT(MAX(1,O98)+1-VLOOKUP(A98,anni!$A$1:$O$32,5,0))</f>
        <v>10</v>
      </c>
      <c r="Q98" s="9">
        <f t="array" ref="Q98">SUM(IF(anno=A98,IF(distretto=E98,concorrenti!$T$3:$T$5991)))</f>
        <v>2</v>
      </c>
      <c r="R98" s="9">
        <f t="shared" si="27"/>
        <v>12</v>
      </c>
      <c r="S98" s="1">
        <f t="shared" si="28"/>
        <v>2</v>
      </c>
      <c r="T98" s="1">
        <f>1+INT($N98/VLOOKUP($A98,anni!$A$1:$J$35,10,0))+$Q98</f>
        <v>11</v>
      </c>
      <c r="U98" s="1">
        <f t="shared" si="29"/>
        <v>1</v>
      </c>
      <c r="X98" s="15">
        <v>78</v>
      </c>
      <c r="Y98" s="1">
        <v>73</v>
      </c>
      <c r="Z98" s="1">
        <f t="shared" si="30"/>
        <v>0.57543533764843602</v>
      </c>
    </row>
    <row r="99" spans="1:26" ht="14.5" x14ac:dyDescent="0.35">
      <c r="A99" s="3">
        <v>2015</v>
      </c>
      <c r="B99" s="3" t="str">
        <f>VLOOKUP($E99,accorpamenti!$A$2:$X$104,$A99-B$2,0)</f>
        <v>Milano</v>
      </c>
      <c r="C99" s="3" t="str">
        <f>VLOOKUP($E99,accorpamenti!$A$2:$X$104,$A99-C$2,0)</f>
        <v>Milano</v>
      </c>
      <c r="D99" s="3" t="str">
        <f>VLOOKUP($E99,accorpamenti!$A$2:$X$104,$A99-D$2,0)</f>
        <v>Milano</v>
      </c>
      <c r="E99" s="3" t="s">
        <v>41</v>
      </c>
      <c r="F99" s="1">
        <f t="array" ref="F99">SUM(IF(anno=A99,IF(distretto=E99,1)))</f>
        <v>10</v>
      </c>
      <c r="G99" s="1">
        <f t="array" ref="G99">SUM(IF(anno=A99,IF(distretto=E99,IF(punti=-1,1))))</f>
        <v>0</v>
      </c>
      <c r="H99" s="1">
        <f t="array" ref="H99">SUM(IF(anno=A99,IF(distretto=E99,punti)))+G99</f>
        <v>214.60000000000002</v>
      </c>
      <c r="I99" s="14">
        <v>9.92419021364576</v>
      </c>
      <c r="J99" s="12">
        <f>H99/VLOOKUP(A99,anni!$A$1:$O$32,4,0)</f>
        <v>4.009443394123112E-2</v>
      </c>
      <c r="K99" s="12">
        <f t="shared" si="24"/>
        <v>4.1473195441114413E-2</v>
      </c>
      <c r="L99" s="12">
        <f t="shared" si="25"/>
        <v>3.3072662104920166E-2</v>
      </c>
      <c r="M99" s="12">
        <f t="array" ref="M99">SUM(IF(NOT(ISERR(J99:L99)),J99:L99*$J$2:$L$2))/SUM(IF(NOT(ISERR(J99:L99)),$J$2:$L$2))</f>
        <v>3.9383725801807053E-2</v>
      </c>
      <c r="N99" s="1">
        <f>((300-VLOOKUP(A99,anni!$A$1:$O$32,8,0))*(M99-I99/300)+I99)/300*(300-VLOOKUP(A99,anni!$A$1:$O$32,7,0))</f>
        <v>11.039964626617012</v>
      </c>
      <c r="O99" s="1">
        <f t="shared" si="26"/>
        <v>11.039964626617012</v>
      </c>
      <c r="P99" s="9">
        <f>INT(MAX(1,O99)+1-VLOOKUP(A99,anni!$A$1:$O$32,5,0))</f>
        <v>11</v>
      </c>
      <c r="Q99" s="9">
        <f t="array" ref="Q99">SUM(IF(anno=A99,IF(distretto=E99,concorrenti!$T$3:$T$5991)))</f>
        <v>0</v>
      </c>
      <c r="R99" s="9">
        <f t="shared" si="27"/>
        <v>11</v>
      </c>
      <c r="S99" s="1">
        <f t="shared" si="28"/>
        <v>1</v>
      </c>
      <c r="T99" s="1">
        <f>1+INT($N99/VLOOKUP($A99,anni!$A$1:$J$35,10,0))+$Q99</f>
        <v>10</v>
      </c>
      <c r="U99" s="1">
        <f t="shared" si="29"/>
        <v>0</v>
      </c>
      <c r="V99" s="1">
        <v>1</v>
      </c>
      <c r="X99" s="15">
        <v>48</v>
      </c>
      <c r="Y99" s="1">
        <v>47</v>
      </c>
      <c r="Z99" s="1">
        <f t="shared" si="30"/>
        <v>0.14509525002200233</v>
      </c>
    </row>
    <row r="100" spans="1:26" ht="14.5" x14ac:dyDescent="0.35">
      <c r="A100" s="3">
        <v>2015</v>
      </c>
      <c r="B100" s="3" t="str">
        <f>VLOOKUP($E100,accorpamenti!$A$2:$X$104,$A100-B$2,0)</f>
        <v>Torino</v>
      </c>
      <c r="C100" s="3" t="str">
        <f>VLOOKUP($E100,accorpamenti!$A$2:$X$104,$A100-C$2,0)</f>
        <v>Torino</v>
      </c>
      <c r="D100" s="3" t="str">
        <f>VLOOKUP($E100,accorpamenti!$A$2:$X$104,$A100-D$2,0)</f>
        <v>Torino</v>
      </c>
      <c r="E100" s="3" t="s">
        <v>49</v>
      </c>
      <c r="F100" s="1">
        <f t="array" ref="F100">SUM(IF(anno=A100,IF(distretto=E100,1)))</f>
        <v>11</v>
      </c>
      <c r="G100" s="1">
        <f t="array" ref="G100">SUM(IF(anno=A100,IF(distretto=E100,IF(punti=-1,1))))</f>
        <v>0</v>
      </c>
      <c r="H100" s="1">
        <f t="array" ref="H100">SUM(IF(anno=A100,IF(distretto=E100,punti)))+G100</f>
        <v>188</v>
      </c>
      <c r="I100" s="14">
        <v>13.232253618194349</v>
      </c>
      <c r="J100" s="12">
        <f>H100/VLOOKUP(A100,anni!$A$1:$O$32,4,0)</f>
        <v>3.5124667199214588E-2</v>
      </c>
      <c r="K100" s="12">
        <f t="shared" si="24"/>
        <v>3.5774588433938381E-2</v>
      </c>
      <c r="L100" s="12">
        <f t="shared" si="25"/>
        <v>4.1978929075703268E-2</v>
      </c>
      <c r="M100" s="12">
        <f t="array" ref="M100">SUM(IF(NOT(ISERR(J100:L100)),J100:L100*$J$2:$L$2))/SUM(IF(NOT(ISERR(J100:L100)),$J$2:$L$2))</f>
        <v>3.6483684590203964E-2</v>
      </c>
      <c r="N100" s="1">
        <f>((300-VLOOKUP(A100,anni!$A$1:$O$32,8,0))*(M100-I100/300)+I100)/300*(300-VLOOKUP(A100,anni!$A$1:$O$32,7,0))</f>
        <v>10.873244880560048</v>
      </c>
      <c r="O100" s="1">
        <f t="shared" si="26"/>
        <v>10.873244880560048</v>
      </c>
      <c r="P100" s="9">
        <f>INT(MAX(1,O100)+1-VLOOKUP(A100,anni!$A$1:$O$32,5,0))</f>
        <v>11</v>
      </c>
      <c r="Q100" s="9">
        <f t="array" ref="Q100">SUM(IF(anno=A100,IF(distretto=E100,concorrenti!$T$3:$T$5991)))</f>
        <v>0</v>
      </c>
      <c r="R100" s="9">
        <f t="shared" si="27"/>
        <v>11</v>
      </c>
      <c r="S100" s="1">
        <f t="shared" si="28"/>
        <v>0</v>
      </c>
      <c r="T100" s="1">
        <f>1+INT($N100/VLOOKUP($A100,anni!$A$1:$J$35,10,0))+$Q100</f>
        <v>10</v>
      </c>
      <c r="U100" s="1">
        <f t="shared" si="29"/>
        <v>-1</v>
      </c>
      <c r="X100" s="15">
        <v>64</v>
      </c>
      <c r="Y100" s="1">
        <v>65</v>
      </c>
      <c r="Z100" s="1">
        <f t="shared" si="30"/>
        <v>-0.12451456127293807</v>
      </c>
    </row>
    <row r="101" spans="1:26" ht="14.5" x14ac:dyDescent="0.35">
      <c r="A101" s="3">
        <v>2015</v>
      </c>
      <c r="B101" s="3" t="str">
        <f>VLOOKUP($E101,accorpamenti!$A$2:$X$104,$A101-B$2,0)</f>
        <v>Treviso</v>
      </c>
      <c r="C101" s="3" t="str">
        <f>VLOOKUP($E101,accorpamenti!$A$2:$X$104,$A101-C$2,0)</f>
        <v>Treviso</v>
      </c>
      <c r="D101" s="3" t="str">
        <f>VLOOKUP($E101,accorpamenti!$A$2:$X$104,$A101-D$2,0)</f>
        <v>Treviso</v>
      </c>
      <c r="E101" s="3" t="s">
        <v>57</v>
      </c>
      <c r="F101" s="1">
        <f t="array" ref="F101">SUM(IF(anno=A101,IF(distretto=E101,1)))</f>
        <v>8</v>
      </c>
      <c r="G101" s="1">
        <f t="array" ref="G101">SUM(IF(anno=A101,IF(distretto=E101,IF(punti=-1,1))))</f>
        <v>0</v>
      </c>
      <c r="H101" s="1">
        <f t="array" ref="H101">SUM(IF(anno=A101,IF(distretto=E101,punti)))+G101</f>
        <v>143.39999999999998</v>
      </c>
      <c r="I101" s="14">
        <v>4.3418332184700201</v>
      </c>
      <c r="J101" s="12">
        <f>H101/VLOOKUP(A101,anni!$A$1:$O$32,4,0)</f>
        <v>2.6791900406209417E-2</v>
      </c>
      <c r="K101" s="12">
        <f t="shared" si="24"/>
        <v>4.0101308569016475E-2</v>
      </c>
      <c r="L101" s="12">
        <f t="shared" si="25"/>
        <v>3.008580427935266E-2</v>
      </c>
      <c r="M101" s="12">
        <f t="array" ref="M101">SUM(IF(NOT(ISERR(J101:L101)),J101:L101*$J$2:$L$2))/SUM(IF(NOT(ISERR(J101:L101)),$J$2:$L$2))</f>
        <v>3.1777353772668972E-2</v>
      </c>
      <c r="N101" s="1">
        <f>((300-VLOOKUP(A101,anni!$A$1:$O$32,8,0))*(M101-I101/300)+I101)/300*(300-VLOOKUP(A101,anni!$A$1:$O$32,7,0))</f>
        <v>8.3212582203957552</v>
      </c>
      <c r="O101" s="1">
        <f t="shared" si="26"/>
        <v>8.3212582203957552</v>
      </c>
      <c r="P101" s="9">
        <f>INT(MAX(1,O101)+1-VLOOKUP(A101,anni!$A$1:$O$32,5,0))</f>
        <v>8</v>
      </c>
      <c r="Q101" s="9">
        <f t="array" ref="Q101">SUM(IF(anno=A101,IF(distretto=E101,concorrenti!$T$3:$T$5991)))</f>
        <v>0</v>
      </c>
      <c r="R101" s="9">
        <f t="shared" si="27"/>
        <v>8</v>
      </c>
      <c r="S101" s="1">
        <f t="shared" si="28"/>
        <v>0</v>
      </c>
      <c r="T101" s="1">
        <f>1+INT($N101/VLOOKUP($A101,anni!$A$1:$J$35,10,0))+$Q101</f>
        <v>8</v>
      </c>
      <c r="U101" s="1">
        <f t="shared" si="29"/>
        <v>0</v>
      </c>
      <c r="X101" s="15">
        <v>21</v>
      </c>
      <c r="Y101" s="1">
        <v>22</v>
      </c>
      <c r="Z101" s="1">
        <f t="shared" si="30"/>
        <v>-0.21566554640687682</v>
      </c>
    </row>
    <row r="102" spans="1:26" ht="14.5" x14ac:dyDescent="0.35">
      <c r="A102" s="3">
        <v>2015</v>
      </c>
      <c r="B102" s="3" t="str">
        <f>VLOOKUP($E102,accorpamenti!$A$2:$X$104,$A102-B$2,0)</f>
        <v>Bari</v>
      </c>
      <c r="C102" s="3" t="str">
        <f>VLOOKUP($E102,accorpamenti!$A$2:$X$104,$A102-C$2,0)</f>
        <v>Bari</v>
      </c>
      <c r="D102" s="3" t="str">
        <f>VLOOKUP($E102,accorpamenti!$A$2:$X$104,$A102-D$2,0)</f>
        <v>Bari</v>
      </c>
      <c r="E102" s="3" t="s">
        <v>55</v>
      </c>
      <c r="F102" s="1">
        <f t="array" ref="F102">SUM(IF(anno=A102,IF(distretto=E102,1)))</f>
        <v>8</v>
      </c>
      <c r="G102" s="1">
        <f t="array" ref="G102">SUM(IF(anno=A102,IF(distretto=E102,IF(punti=-1,1))))</f>
        <v>0</v>
      </c>
      <c r="H102" s="1">
        <f t="array" ref="H102">SUM(IF(anno=A102,IF(distretto=E102,punti)))+G102</f>
        <v>106</v>
      </c>
      <c r="I102" s="14">
        <v>8.890420399724329</v>
      </c>
      <c r="J102" s="12">
        <f>H102/VLOOKUP(A102,anni!$A$1:$O$32,4,0)</f>
        <v>1.9804333633599711E-2</v>
      </c>
      <c r="K102" s="12">
        <f t="shared" si="24"/>
        <v>2.4852258336851001E-2</v>
      </c>
      <c r="L102" s="12">
        <f t="shared" si="25"/>
        <v>3.7743021613989347E-2</v>
      </c>
      <c r="M102" s="12">
        <f t="array" ref="M102">SUM(IF(NOT(ISERR(J102:L102)),J102:L102*$J$2:$L$2))/SUM(IF(NOT(ISERR(J102:L102)),$J$2:$L$2))</f>
        <v>2.4476756531415081E-2</v>
      </c>
      <c r="N102" s="1">
        <f>((300-VLOOKUP(A102,anni!$A$1:$O$32,8,0))*(M102-I102/300)+I102)/300*(300-VLOOKUP(A102,anni!$A$1:$O$32,7,0))</f>
        <v>7.2968888314955125</v>
      </c>
      <c r="O102" s="1">
        <f t="shared" si="26"/>
        <v>7.2968888314955125</v>
      </c>
      <c r="P102" s="9">
        <f>INT(MAX(1,O102)+1-VLOOKUP(A102,anni!$A$1:$O$32,5,0))</f>
        <v>7</v>
      </c>
      <c r="Q102" s="9">
        <f t="array" ref="Q102">SUM(IF(anno=A102,IF(distretto=E102,concorrenti!$T$3:$T$5991)))</f>
        <v>1</v>
      </c>
      <c r="R102" s="9">
        <f t="shared" si="27"/>
        <v>8</v>
      </c>
      <c r="S102" s="1">
        <f t="shared" si="28"/>
        <v>0</v>
      </c>
      <c r="T102" s="1">
        <f>1+INT($N102/VLOOKUP($A102,anni!$A$1:$J$35,10,0))+$Q102</f>
        <v>8</v>
      </c>
      <c r="U102" s="1">
        <f t="shared" si="29"/>
        <v>0</v>
      </c>
      <c r="X102" s="15">
        <v>43</v>
      </c>
      <c r="Y102" s="1">
        <v>46</v>
      </c>
      <c r="Z102" s="1">
        <f t="shared" si="30"/>
        <v>-0.44971901339751685</v>
      </c>
    </row>
    <row r="103" spans="1:26" ht="14.5" x14ac:dyDescent="0.35">
      <c r="A103" s="3">
        <v>2015</v>
      </c>
      <c r="B103" s="3" t="str">
        <f>VLOOKUP($E103,accorpamenti!$A$2:$X$104,$A103-B$2,0)</f>
        <v>Udine</v>
      </c>
      <c r="C103" s="3" t="str">
        <f>VLOOKUP($E103,accorpamenti!$A$2:$X$104,$A103-C$2,0)</f>
        <v>Udine</v>
      </c>
      <c r="D103" s="3" t="str">
        <f>VLOOKUP($E103,accorpamenti!$A$2:$X$104,$A103-D$2,0)</f>
        <v>Udine</v>
      </c>
      <c r="E103" s="3" t="s">
        <v>58</v>
      </c>
      <c r="F103" s="1">
        <f t="array" ref="F103">SUM(IF(anno=A103,IF(distretto=E103,1)))</f>
        <v>7</v>
      </c>
      <c r="G103" s="1">
        <f t="array" ref="G103">SUM(IF(anno=A103,IF(distretto=E103,IF(punti=-1,1))))</f>
        <v>0</v>
      </c>
      <c r="H103" s="1">
        <f t="array" ref="H103">SUM(IF(anno=A103,IF(distretto=E103,punti)))+G103</f>
        <v>166</v>
      </c>
      <c r="I103" s="14">
        <v>4.1350792556857341</v>
      </c>
      <c r="J103" s="12">
        <f>H103/VLOOKUP(A103,anni!$A$1:$O$32,4,0)</f>
        <v>3.1014333803561812E-2</v>
      </c>
      <c r="K103" s="12">
        <f t="shared" si="24"/>
        <v>2.8756859434360498E-2</v>
      </c>
      <c r="L103" s="12">
        <f t="shared" si="25"/>
        <v>3.6711198001520576E-2</v>
      </c>
      <c r="M103" s="12">
        <f t="array" ref="M103">SUM(IF(NOT(ISERR(J103:L103)),J103:L103*$J$2:$L$2))/SUM(IF(NOT(ISERR(J103:L103)),$J$2:$L$2))</f>
        <v>3.121131971348784E-2</v>
      </c>
      <c r="N103" s="1">
        <f>((300-VLOOKUP(A103,anni!$A$1:$O$32,8,0))*(M103-I103/300)+I103)/300*(300-VLOOKUP(A103,anni!$A$1:$O$32,7,0))</f>
        <v>8.1523294121467984</v>
      </c>
      <c r="O103" s="1">
        <f t="shared" si="26"/>
        <v>8.1523294121467984</v>
      </c>
      <c r="P103" s="9">
        <f>INT(MAX(1,O103)+1-VLOOKUP(A103,anni!$A$1:$O$32,5,0))</f>
        <v>8</v>
      </c>
      <c r="Q103" s="9">
        <f t="array" ref="Q103">SUM(IF(anno=A103,IF(distretto=E103,concorrenti!$T$3:$T$5991)))</f>
        <v>0</v>
      </c>
      <c r="R103" s="9">
        <f t="shared" si="27"/>
        <v>8</v>
      </c>
      <c r="S103" s="1">
        <f t="shared" si="28"/>
        <v>1</v>
      </c>
      <c r="T103" s="1">
        <f>1+INT($N103/VLOOKUP($A103,anni!$A$1:$J$35,10,0))+$Q103</f>
        <v>7</v>
      </c>
      <c r="U103" s="1">
        <f t="shared" si="29"/>
        <v>0</v>
      </c>
      <c r="X103" s="15">
        <v>20</v>
      </c>
      <c r="Y103" s="1">
        <v>17</v>
      </c>
      <c r="Z103" s="1">
        <f t="shared" si="30"/>
        <v>0.69748583246291573</v>
      </c>
    </row>
    <row r="104" spans="1:26" ht="14.5" x14ac:dyDescent="0.35">
      <c r="A104" s="3">
        <v>2015</v>
      </c>
      <c r="B104" s="3" t="str">
        <f>VLOOKUP($E104,accorpamenti!$A$2:$X$104,$A104-B$2,0)</f>
        <v>Vicenza</v>
      </c>
      <c r="C104" s="3" t="str">
        <f>VLOOKUP($E104,accorpamenti!$A$2:$X$104,$A104-C$2,0)</f>
        <v>Vicenza</v>
      </c>
      <c r="D104" s="3" t="str">
        <f>VLOOKUP($E104,accorpamenti!$A$2:$X$104,$A104-D$2,0)</f>
        <v>Vicenza</v>
      </c>
      <c r="E104" s="3" t="s">
        <v>93</v>
      </c>
      <c r="F104" s="1">
        <f t="array" ref="F104">SUM(IF(anno=A104,IF(distretto=E104,1)))</f>
        <v>7</v>
      </c>
      <c r="G104" s="1">
        <f t="array" ref="G104">SUM(IF(anno=A104,IF(distretto=E104,IF(punti=-1,1))))</f>
        <v>0</v>
      </c>
      <c r="H104" s="1">
        <f t="array" ref="H104">SUM(IF(anno=A104,IF(distretto=E104,punti)))+G104</f>
        <v>168.59999999999997</v>
      </c>
      <c r="I104" s="14">
        <v>4.5485871812543079</v>
      </c>
      <c r="J104" s="12">
        <f>H104/VLOOKUP(A104,anni!$A$1:$O$32,4,0)</f>
        <v>3.1500100477593496E-2</v>
      </c>
      <c r="K104" s="12">
        <f t="shared" si="24"/>
        <v>2.8123680878007606E-2</v>
      </c>
      <c r="L104" s="12">
        <f t="shared" si="25"/>
        <v>3.4701857282502434E-2</v>
      </c>
      <c r="M104" s="12">
        <f t="array" ref="M104">SUM(IF(NOT(ISERR(J104:L104)),J104:L104*$J$2:$L$2))/SUM(IF(NOT(ISERR(J104:L104)),$J$2:$L$2))</f>
        <v>3.0908253411883024E-2</v>
      </c>
      <c r="N104" s="1">
        <f>((300-VLOOKUP(A104,anni!$A$1:$O$32,8,0))*(M104-I104/300)+I104)/300*(300-VLOOKUP(A104,anni!$A$1:$O$32,7,0))</f>
        <v>8.1457547678526137</v>
      </c>
      <c r="O104" s="1">
        <f t="shared" si="26"/>
        <v>8.1457547678526137</v>
      </c>
      <c r="P104" s="9">
        <f>INT(MAX(1,O104)+1-VLOOKUP(A104,anni!$A$1:$O$32,5,0))</f>
        <v>8</v>
      </c>
      <c r="Q104" s="9">
        <f t="array" ref="Q104">SUM(IF(anno=A104,IF(distretto=E104,concorrenti!$T$3:$T$5991)))</f>
        <v>0</v>
      </c>
      <c r="R104" s="9">
        <f t="shared" si="27"/>
        <v>8</v>
      </c>
      <c r="S104" s="1">
        <f t="shared" si="28"/>
        <v>1</v>
      </c>
      <c r="T104" s="1">
        <f>1+INT($N104/VLOOKUP($A104,anni!$A$1:$J$35,10,0))+$Q104</f>
        <v>7</v>
      </c>
      <c r="U104" s="1">
        <f t="shared" si="29"/>
        <v>0</v>
      </c>
      <c r="X104" s="15">
        <v>22</v>
      </c>
      <c r="Y104" s="1">
        <v>26</v>
      </c>
      <c r="Z104" s="1">
        <f t="shared" si="30"/>
        <v>-0.81649658092772615</v>
      </c>
    </row>
    <row r="105" spans="1:26" ht="14.5" x14ac:dyDescent="0.35">
      <c r="A105" s="3">
        <v>2015</v>
      </c>
      <c r="B105" s="3" t="str">
        <f>VLOOKUP($E105,accorpamenti!$A$2:$X$104,$A105-B$2,0)</f>
        <v>Reggio Emilia</v>
      </c>
      <c r="C105" s="3" t="str">
        <f>VLOOKUP($E105,accorpamenti!$A$2:$X$104,$A105-C$2,0)</f>
        <v>Reggio Emilia</v>
      </c>
      <c r="D105" s="3" t="str">
        <f>VLOOKUP($E105,accorpamenti!$A$2:$X$104,$A105-D$2,0)</f>
        <v>Reggio Emilia</v>
      </c>
      <c r="E105" s="3" t="s">
        <v>78</v>
      </c>
      <c r="F105" s="1">
        <f t="array" ref="F105">SUM(IF(anno=A105,IF(distretto=E105,1)))</f>
        <v>6</v>
      </c>
      <c r="G105" s="1">
        <f t="array" ref="G105">SUM(IF(anno=A105,IF(distretto=E105,IF(punti=-1,1))))</f>
        <v>0</v>
      </c>
      <c r="H105" s="1">
        <f t="array" ref="H105">SUM(IF(anno=A105,IF(distretto=E105,punti)))+G105</f>
        <v>85.2</v>
      </c>
      <c r="I105" s="14">
        <v>2.8945554789800139</v>
      </c>
      <c r="J105" s="12">
        <f>H105/VLOOKUP(A105,anni!$A$1:$O$32,4,0)</f>
        <v>1.5918200241346183E-2</v>
      </c>
      <c r="K105" s="12">
        <f t="shared" si="24"/>
        <v>3.1131279020683845E-2</v>
      </c>
      <c r="L105" s="12">
        <f t="shared" si="25"/>
        <v>2.5143912240686433E-2</v>
      </c>
      <c r="M105" s="12">
        <f t="array" ref="M105">SUM(IF(NOT(ISERR(J105:L105)),J105:L105*$J$2:$L$2))/SUM(IF(NOT(ISERR(J105:L105)),$J$2:$L$2))</f>
        <v>2.2526845167682111E-2</v>
      </c>
      <c r="N105" s="1">
        <f>((300-VLOOKUP(A105,anni!$A$1:$O$32,8,0))*(M105-I105/300)+I105)/300*(300-VLOOKUP(A105,anni!$A$1:$O$32,7,0))</f>
        <v>5.8695717168805093</v>
      </c>
      <c r="O105" s="1">
        <f t="shared" si="26"/>
        <v>5.8695717168805093</v>
      </c>
      <c r="P105" s="9">
        <f>INT(MAX(1,O105)+1-VLOOKUP(A105,anni!$A$1:$O$32,5,0))</f>
        <v>6</v>
      </c>
      <c r="Q105" s="9">
        <f t="array" ref="Q105">SUM(IF(anno=A105,IF(distretto=E105,concorrenti!$T$3:$T$5991)))</f>
        <v>1</v>
      </c>
      <c r="R105" s="9">
        <f t="shared" si="27"/>
        <v>7</v>
      </c>
      <c r="S105" s="1">
        <f t="shared" si="28"/>
        <v>1</v>
      </c>
      <c r="T105" s="1">
        <f>1+INT($N105/VLOOKUP($A105,anni!$A$1:$J$35,10,0))+$Q105</f>
        <v>7</v>
      </c>
      <c r="U105" s="1">
        <f t="shared" si="29"/>
        <v>1</v>
      </c>
      <c r="X105" s="15">
        <v>14</v>
      </c>
      <c r="Y105" s="1">
        <v>14</v>
      </c>
      <c r="Z105" s="1">
        <f t="shared" si="30"/>
        <v>0</v>
      </c>
    </row>
    <row r="106" spans="1:26" ht="14.5" x14ac:dyDescent="0.35">
      <c r="A106" s="3">
        <v>2015</v>
      </c>
      <c r="B106" s="3" t="str">
        <f>VLOOKUP($E106,accorpamenti!$A$2:$X$104,$A106-B$2,0)</f>
        <v>Trento</v>
      </c>
      <c r="C106" s="3" t="str">
        <f>VLOOKUP($E106,accorpamenti!$A$2:$X$104,$A106-C$2,0)</f>
        <v>Trento</v>
      </c>
      <c r="D106" s="3" t="str">
        <f>VLOOKUP($E106,accorpamenti!$A$2:$X$104,$A106-D$2,0)</f>
        <v>Trento</v>
      </c>
      <c r="E106" s="3" t="s">
        <v>60</v>
      </c>
      <c r="F106" s="1">
        <f t="array" ref="F106">SUM(IF(anno=A106,IF(distretto=E106,1)))</f>
        <v>6</v>
      </c>
      <c r="G106" s="1">
        <f t="array" ref="G106">SUM(IF(anno=A106,IF(distretto=E106,IF(punti=-1,1))))</f>
        <v>0</v>
      </c>
      <c r="H106" s="1">
        <f t="array" ref="H106">SUM(IF(anno=A106,IF(distretto=E106,punti)))+G106</f>
        <v>114.6</v>
      </c>
      <c r="I106" s="14">
        <v>3.9283252929014472</v>
      </c>
      <c r="J106" s="12">
        <f>H106/VLOOKUP(A106,anni!$A$1:$O$32,4,0)</f>
        <v>2.1411100324627612E-2</v>
      </c>
      <c r="K106" s="12">
        <f t="shared" si="24"/>
        <v>2.2266779231743358E-2</v>
      </c>
      <c r="L106" s="12">
        <f t="shared" si="25"/>
        <v>2.7207559465623973E-2</v>
      </c>
      <c r="M106" s="12">
        <f t="array" ref="M106">SUM(IF(NOT(ISERR(J106:L106)),J106:L106*$J$2:$L$2))/SUM(IF(NOT(ISERR(J106:L106)),$J$2:$L$2))</f>
        <v>2.266240315049892E-2</v>
      </c>
      <c r="N106" s="1">
        <f>((300-VLOOKUP(A106,anni!$A$1:$O$32,8,0))*(M106-I106/300)+I106)/300*(300-VLOOKUP(A106,anni!$A$1:$O$32,7,0))</f>
        <v>6.0675088029839719</v>
      </c>
      <c r="O106" s="1">
        <f t="shared" si="26"/>
        <v>6.0675088029839719</v>
      </c>
      <c r="P106" s="9">
        <f>INT(MAX(1,O106)+1-VLOOKUP(A106,anni!$A$1:$O$32,5,0))</f>
        <v>6</v>
      </c>
      <c r="Q106" s="9">
        <f t="array" ref="Q106">SUM(IF(anno=A106,IF(distretto=E106,concorrenti!$T$3:$T$5991)))</f>
        <v>0</v>
      </c>
      <c r="R106" s="9">
        <f t="shared" si="27"/>
        <v>6</v>
      </c>
      <c r="S106" s="1">
        <f t="shared" si="28"/>
        <v>0</v>
      </c>
      <c r="T106" s="1">
        <f>1+INT($N106/VLOOKUP($A106,anni!$A$1:$J$35,10,0))+$Q106</f>
        <v>6</v>
      </c>
      <c r="U106" s="1">
        <f t="shared" si="29"/>
        <v>0</v>
      </c>
      <c r="X106" s="15">
        <v>19</v>
      </c>
      <c r="Y106" s="1">
        <v>18</v>
      </c>
      <c r="Z106" s="1">
        <f t="shared" si="30"/>
        <v>0.23249527748763857</v>
      </c>
    </row>
    <row r="107" spans="1:26" ht="14.5" x14ac:dyDescent="0.35">
      <c r="A107" s="3">
        <v>2015</v>
      </c>
      <c r="B107" s="3" t="str">
        <f>VLOOKUP($E107,accorpamenti!$A$2:$X$104,$A107-B$2,0)</f>
        <v>Massa Carrara</v>
      </c>
      <c r="C107" s="3" t="str">
        <f>VLOOKUP($E107,accorpamenti!$A$2:$X$104,$A107-C$2,0)</f>
        <v>Massa Carrara</v>
      </c>
      <c r="D107" s="3" t="str">
        <f>VLOOKUP($E107,accorpamenti!$A$2:$X$104,$A107-D$2,0)</f>
        <v>Massa Carrara</v>
      </c>
      <c r="E107" s="3" t="s">
        <v>52</v>
      </c>
      <c r="F107" s="1">
        <f t="array" ref="F107">SUM(IF(anno=A107,IF(distretto=E107,1)))</f>
        <v>6</v>
      </c>
      <c r="G107" s="1">
        <f t="array" ref="G107">SUM(IF(anno=A107,IF(distretto=E107,IF(punti=-1,1))))</f>
        <v>0</v>
      </c>
      <c r="H107" s="1">
        <f t="array" ref="H107">SUM(IF(anno=A107,IF(distretto=E107,punti)))+G107</f>
        <v>134.19999999999999</v>
      </c>
      <c r="I107" s="14">
        <v>1.6540317022742936</v>
      </c>
      <c r="J107" s="12">
        <f>H107/VLOOKUP(A107,anni!$A$1:$O$32,4,0)</f>
        <v>2.5073033713481897E-2</v>
      </c>
      <c r="K107" s="12">
        <f t="shared" si="24"/>
        <v>2.1791895314478688E-2</v>
      </c>
      <c r="L107" s="12">
        <f t="shared" si="25"/>
        <v>2.2374280438796565E-2</v>
      </c>
      <c r="M107" s="12">
        <f t="array" ref="M107">SUM(IF(NOT(ISERR(J107:L107)),J107:L107*$J$2:$L$2))/SUM(IF(NOT(ISERR(J107:L107)),$J$2:$L$2))</f>
        <v>2.3529528701366608E-2</v>
      </c>
      <c r="N107" s="1">
        <f>((300-VLOOKUP(A107,anni!$A$1:$O$32,8,0))*(M107-I107/300)+I107)/300*(300-VLOOKUP(A107,anni!$A$1:$O$32,7,0))</f>
        <v>5.9117319606918723</v>
      </c>
      <c r="O107" s="1">
        <f t="shared" si="26"/>
        <v>5.9117319606918723</v>
      </c>
      <c r="P107" s="9">
        <f>INT(MAX(1,O107)+1-VLOOKUP(A107,anni!$A$1:$O$32,5,0))</f>
        <v>6</v>
      </c>
      <c r="Q107" s="9">
        <f t="array" ref="Q107">SUM(IF(anno=A107,IF(distretto=E107,concorrenti!$T$3:$T$5991)))</f>
        <v>0</v>
      </c>
      <c r="R107" s="9">
        <f t="shared" si="27"/>
        <v>6</v>
      </c>
      <c r="S107" s="1">
        <f t="shared" si="28"/>
        <v>0</v>
      </c>
      <c r="T107" s="1">
        <f>1+INT($N107/VLOOKUP($A107,anni!$A$1:$J$35,10,0))+$Q107</f>
        <v>6</v>
      </c>
      <c r="U107" s="1">
        <f t="shared" si="29"/>
        <v>0</v>
      </c>
      <c r="X107" s="15">
        <v>8</v>
      </c>
      <c r="Y107" s="1">
        <v>8</v>
      </c>
      <c r="Z107" s="1">
        <f t="shared" si="30"/>
        <v>0</v>
      </c>
    </row>
    <row r="108" spans="1:26" ht="14.5" x14ac:dyDescent="0.35">
      <c r="A108" s="3">
        <v>2015</v>
      </c>
      <c r="B108" s="3" t="str">
        <f>VLOOKUP($E108,accorpamenti!$A$2:$X$104,$A108-B$2,0)</f>
        <v>Bergamo</v>
      </c>
      <c r="C108" s="3" t="str">
        <f>VLOOKUP($E108,accorpamenti!$A$2:$X$104,$A108-C$2,0)</f>
        <v>Bergamo</v>
      </c>
      <c r="D108" s="3" t="str">
        <f>VLOOKUP($E108,accorpamenti!$A$2:$X$104,$A108-D$2,0)</f>
        <v>Bergamo</v>
      </c>
      <c r="E108" s="3" t="s">
        <v>35</v>
      </c>
      <c r="F108" s="1">
        <f t="array" ref="F108">SUM(IF(anno=A108,IF(distretto=E108,1)))</f>
        <v>6</v>
      </c>
      <c r="G108" s="1">
        <f t="array" ref="G108">SUM(IF(anno=A108,IF(distretto=E108,IF(punti=-1,1))))</f>
        <v>0</v>
      </c>
      <c r="H108" s="1">
        <f t="array" ref="H108">SUM(IF(anno=A108,IF(distretto=E108,punti)))+G108</f>
        <v>95.4</v>
      </c>
      <c r="I108" s="14">
        <v>3.3080634045485873</v>
      </c>
      <c r="J108" s="12">
        <f>H108/VLOOKUP(A108,anni!$A$1:$O$32,4,0)</f>
        <v>1.7823900270239744E-2</v>
      </c>
      <c r="K108" s="12">
        <f t="shared" si="24"/>
        <v>2.0156184043900387E-2</v>
      </c>
      <c r="L108" s="12">
        <f t="shared" si="25"/>
        <v>2.8510915607689796E-2</v>
      </c>
      <c r="M108" s="12">
        <f t="array" ref="M108">SUM(IF(NOT(ISERR(J108:L108)),J108:L108*$J$2:$L$2))/SUM(IF(NOT(ISERR(J108:L108)),$J$2:$L$2))</f>
        <v>2.0382497417701633E-2</v>
      </c>
      <c r="N108" s="1">
        <f>((300-VLOOKUP(A108,anni!$A$1:$O$32,8,0))*(M108-I108/300)+I108)/300*(300-VLOOKUP(A108,anni!$A$1:$O$32,7,0))</f>
        <v>5.4210895249761659</v>
      </c>
      <c r="O108" s="1">
        <f t="shared" si="26"/>
        <v>5.4210895249761659</v>
      </c>
      <c r="P108" s="9">
        <f>INT(MAX(1,O108)+1-VLOOKUP(A108,anni!$A$1:$O$32,5,0))</f>
        <v>5</v>
      </c>
      <c r="Q108" s="9">
        <f t="array" ref="Q108">SUM(IF(anno=A108,IF(distretto=E108,concorrenti!$T$3:$T$5991)))</f>
        <v>0</v>
      </c>
      <c r="R108" s="9">
        <f t="shared" si="27"/>
        <v>5</v>
      </c>
      <c r="S108" s="1">
        <f t="shared" si="28"/>
        <v>-1</v>
      </c>
      <c r="T108" s="1">
        <f>1+INT($N108/VLOOKUP($A108,anni!$A$1:$J$35,10,0))+$Q108</f>
        <v>5</v>
      </c>
      <c r="U108" s="1">
        <f t="shared" si="29"/>
        <v>-1</v>
      </c>
      <c r="X108" s="15">
        <v>16</v>
      </c>
      <c r="Y108" s="1">
        <v>16</v>
      </c>
      <c r="Z108" s="1">
        <f t="shared" si="30"/>
        <v>0</v>
      </c>
    </row>
    <row r="109" spans="1:26" ht="14.5" x14ac:dyDescent="0.35">
      <c r="A109" s="3">
        <v>2015</v>
      </c>
      <c r="B109" s="3" t="str">
        <f>VLOOKUP($E109,accorpamenti!$A$2:$X$104,$A109-B$2,0)</f>
        <v>Lecce</v>
      </c>
      <c r="C109" s="3" t="str">
        <f>VLOOKUP($E109,accorpamenti!$A$2:$X$104,$A109-C$2,0)</f>
        <v>Lecce</v>
      </c>
      <c r="D109" s="3" t="str">
        <f>VLOOKUP($E109,accorpamenti!$A$2:$X$104,$A109-D$2,0)</f>
        <v>Lecce</v>
      </c>
      <c r="E109" s="3" t="s">
        <v>38</v>
      </c>
      <c r="F109" s="1">
        <f t="array" ref="F109">SUM(IF(anno=A109,IF(distretto=E109,1)))</f>
        <v>6</v>
      </c>
      <c r="G109" s="1">
        <f t="array" ref="G109">SUM(IF(anno=A109,IF(distretto=E109,IF(punti=-1,1))))</f>
        <v>0</v>
      </c>
      <c r="H109" s="1">
        <f t="array" ref="H109">SUM(IF(anno=A109,IF(distretto=E109,punti)))+G109</f>
        <v>119</v>
      </c>
      <c r="I109" s="14">
        <v>4.755341144038594</v>
      </c>
      <c r="J109" s="12">
        <f>H109/VLOOKUP(A109,anni!$A$1:$O$32,4,0)</f>
        <v>2.2233167003758169E-2</v>
      </c>
      <c r="K109" s="12">
        <f t="shared" si="24"/>
        <v>1.371886872097932E-2</v>
      </c>
      <c r="L109" s="12">
        <f t="shared" si="25"/>
        <v>2.1613989355924835E-2</v>
      </c>
      <c r="M109" s="12">
        <f t="array" ref="M109">SUM(IF(NOT(ISERR(J109:L109)),J109:L109*$J$2:$L$2))/SUM(IF(NOT(ISERR(J109:L109)),$J$2:$L$2))</f>
        <v>1.929187130152633E-2</v>
      </c>
      <c r="N109" s="1">
        <f>((300-VLOOKUP(A109,anni!$A$1:$O$32,8,0))*(M109-I109/300)+I109)/300*(300-VLOOKUP(A109,anni!$A$1:$O$32,7,0))</f>
        <v>5.3909036954124945</v>
      </c>
      <c r="O109" s="1">
        <f t="shared" si="26"/>
        <v>5.3909036954124945</v>
      </c>
      <c r="P109" s="9">
        <f>INT(MAX(1,O109)+1-VLOOKUP(A109,anni!$A$1:$O$32,5,0))</f>
        <v>5</v>
      </c>
      <c r="Q109" s="9">
        <f t="array" ref="Q109">SUM(IF(anno=A109,IF(distretto=E109,concorrenti!$T$3:$T$5991)))</f>
        <v>0</v>
      </c>
      <c r="R109" s="9">
        <f t="shared" si="27"/>
        <v>5</v>
      </c>
      <c r="S109" s="1">
        <f t="shared" si="28"/>
        <v>-1</v>
      </c>
      <c r="T109" s="1">
        <f>1+INT($N109/VLOOKUP($A109,anni!$A$1:$J$35,10,0))+$Q109</f>
        <v>5</v>
      </c>
      <c r="U109" s="1">
        <f t="shared" si="29"/>
        <v>-1</v>
      </c>
      <c r="X109" s="15">
        <v>23</v>
      </c>
      <c r="Y109" s="1">
        <v>23</v>
      </c>
      <c r="Z109" s="1">
        <f t="shared" si="30"/>
        <v>0</v>
      </c>
    </row>
    <row r="110" spans="1:26" ht="14.5" x14ac:dyDescent="0.35">
      <c r="A110" s="3">
        <v>2015</v>
      </c>
      <c r="B110" s="3" t="str">
        <f>VLOOKUP($E110,accorpamenti!$A$2:$X$104,$A110-B$2,0)</f>
        <v>Firenze</v>
      </c>
      <c r="C110" s="3" t="str">
        <f>VLOOKUP($E110,accorpamenti!$A$2:$X$104,$A110-C$2,0)</f>
        <v>Firenze</v>
      </c>
      <c r="D110" s="3" t="str">
        <f>VLOOKUP($E110,accorpamenti!$A$2:$X$104,$A110-D$2,0)</f>
        <v>Firenze</v>
      </c>
      <c r="E110" s="3" t="s">
        <v>118</v>
      </c>
      <c r="F110" s="1">
        <f t="array" ref="F110">SUM(IF(anno=A110,IF(distretto=E110,1)))</f>
        <v>5</v>
      </c>
      <c r="G110" s="1">
        <f t="array" ref="G110">SUM(IF(anno=A110,IF(distretto=E110,IF(punti=-1,1))))</f>
        <v>0</v>
      </c>
      <c r="H110" s="1">
        <f t="array" ref="H110">SUM(IF(anno=A110,IF(distretto=E110,punti)))+G110</f>
        <v>107.4</v>
      </c>
      <c r="I110" s="14">
        <v>6.4093728463128876</v>
      </c>
      <c r="J110" s="12">
        <f>H110/VLOOKUP(A110,anni!$A$1:$O$32,4,0)</f>
        <v>2.0065900304232161E-2</v>
      </c>
      <c r="K110" s="12">
        <f t="shared" si="24"/>
        <v>1.7043056141832002E-2</v>
      </c>
      <c r="L110" s="12">
        <f t="shared" si="25"/>
        <v>1.4065385033126968E-2</v>
      </c>
      <c r="M110" s="12">
        <f t="array" ref="M110">SUM(IF(NOT(ISERR(J110:L110)),J110:L110*$J$2:$L$2))/SUM(IF(NOT(ISERR(J110:L110)),$J$2:$L$2))</f>
        <v>1.8058199704914575E-2</v>
      </c>
      <c r="N110" s="1">
        <f>((300-VLOOKUP(A110,anni!$A$1:$O$32,8,0))*(M110-I110/300)+I110)/300*(300-VLOOKUP(A110,anni!$A$1:$O$32,7,0))</f>
        <v>5.3594675845895603</v>
      </c>
      <c r="O110" s="1">
        <f t="shared" si="26"/>
        <v>5.3594675845895603</v>
      </c>
      <c r="P110" s="9">
        <f>INT(MAX(1,O110)+1-VLOOKUP(A110,anni!$A$1:$O$32,5,0))</f>
        <v>5</v>
      </c>
      <c r="Q110" s="9">
        <f t="array" ref="Q110">SUM(IF(anno=A110,IF(distretto=E110,concorrenti!$T$3:$T$5991)))</f>
        <v>0</v>
      </c>
      <c r="R110" s="9">
        <f t="shared" si="27"/>
        <v>5</v>
      </c>
      <c r="S110" s="1">
        <f t="shared" si="28"/>
        <v>0</v>
      </c>
      <c r="T110" s="1">
        <f>1+INT($N110/VLOOKUP($A110,anni!$A$1:$J$35,10,0))+$Q110</f>
        <v>5</v>
      </c>
      <c r="U110" s="1">
        <f t="shared" si="29"/>
        <v>0</v>
      </c>
      <c r="X110" s="15">
        <v>31</v>
      </c>
      <c r="Y110" s="1">
        <v>30</v>
      </c>
      <c r="Z110" s="1">
        <f t="shared" si="30"/>
        <v>0.18107149208503706</v>
      </c>
    </row>
    <row r="111" spans="1:26" ht="14.5" x14ac:dyDescent="0.35">
      <c r="A111" s="3">
        <v>2015</v>
      </c>
      <c r="B111" s="3" t="str">
        <f>VLOOKUP($E111,accorpamenti!$A$2:$X$104,$A111-B$2,0)</f>
        <v>Genova</v>
      </c>
      <c r="C111" s="3" t="str">
        <f>VLOOKUP($E111,accorpamenti!$A$2:$X$104,$A111-C$2,0)</f>
        <v>Genova</v>
      </c>
      <c r="D111" s="3" t="str">
        <f>VLOOKUP($E111,accorpamenti!$A$2:$X$104,$A111-D$2,0)</f>
        <v>Genova</v>
      </c>
      <c r="E111" s="3" t="s">
        <v>51</v>
      </c>
      <c r="F111" s="1">
        <f t="array" ref="F111">SUM(IF(anno=A111,IF(distretto=E111,1)))</f>
        <v>6</v>
      </c>
      <c r="G111" s="1">
        <f t="array" ref="G111">SUM(IF(anno=A111,IF(distretto=E111,IF(punti=-1,1))))</f>
        <v>0</v>
      </c>
      <c r="H111" s="1">
        <f t="array" ref="H111">SUM(IF(anno=A111,IF(distretto=E111,punti)))+G111</f>
        <v>86.8</v>
      </c>
      <c r="I111" s="14">
        <v>4.5485871812543079</v>
      </c>
      <c r="J111" s="12">
        <f>H111/VLOOKUP(A111,anni!$A$1:$O$32,4,0)</f>
        <v>1.621713357921184E-2</v>
      </c>
      <c r="K111" s="12">
        <f t="shared" si="24"/>
        <v>1.7728999577880968E-2</v>
      </c>
      <c r="L111" s="12">
        <f t="shared" si="25"/>
        <v>2.7479091995221024E-2</v>
      </c>
      <c r="M111" s="12">
        <f t="array" ref="M111">SUM(IF(NOT(ISERR(J111:L111)),J111:L111*$J$2:$L$2))/SUM(IF(NOT(ISERR(J111:L111)),$J$2:$L$2))</f>
        <v>1.8598081981436414E-2</v>
      </c>
      <c r="N111" s="1">
        <f>((300-VLOOKUP(A111,anni!$A$1:$O$32,8,0))*(M111-I111/300)+I111)/300*(300-VLOOKUP(A111,anni!$A$1:$O$32,7,0))</f>
        <v>5.1913136245454279</v>
      </c>
      <c r="O111" s="1">
        <f t="shared" si="26"/>
        <v>5.1913136245454279</v>
      </c>
      <c r="P111" s="9">
        <f>INT(MAX(1,O111)+1-VLOOKUP(A111,anni!$A$1:$O$32,5,0))</f>
        <v>5</v>
      </c>
      <c r="Q111" s="9">
        <f t="array" ref="Q111">SUM(IF(anno=A111,IF(distretto=E111,concorrenti!$T$3:$T$5991)))</f>
        <v>0</v>
      </c>
      <c r="R111" s="9">
        <f t="shared" si="27"/>
        <v>5</v>
      </c>
      <c r="S111" s="1">
        <f t="shared" si="28"/>
        <v>-1</v>
      </c>
      <c r="T111" s="1">
        <f>1+INT($N111/VLOOKUP($A111,anni!$A$1:$J$35,10,0))+$Q111</f>
        <v>5</v>
      </c>
      <c r="U111" s="1">
        <f t="shared" si="29"/>
        <v>-1</v>
      </c>
      <c r="X111" s="15">
        <v>22</v>
      </c>
      <c r="Y111" s="1">
        <v>22</v>
      </c>
      <c r="Z111" s="1">
        <f t="shared" si="30"/>
        <v>0</v>
      </c>
    </row>
    <row r="112" spans="1:26" ht="14.5" x14ac:dyDescent="0.35">
      <c r="A112" s="3">
        <v>2015</v>
      </c>
      <c r="B112" s="3" t="str">
        <f>VLOOKUP($E112,accorpamenti!$A$2:$X$104,$A112-B$2,0)</f>
        <v>Catania</v>
      </c>
      <c r="C112" s="3" t="str">
        <f>VLOOKUP($E112,accorpamenti!$A$2:$X$104,$A112-C$2,0)</f>
        <v>Catania</v>
      </c>
      <c r="D112" s="3" t="str">
        <f>VLOOKUP($E112,accorpamenti!$A$2:$X$104,$A112-D$2,0)</f>
        <v>Catania</v>
      </c>
      <c r="E112" s="3" t="s">
        <v>75</v>
      </c>
      <c r="F112" s="1">
        <f t="array" ref="F112">SUM(IF(anno=A112,IF(distretto=E112,1)))</f>
        <v>5</v>
      </c>
      <c r="G112" s="1">
        <f t="array" ref="G112">SUM(IF(anno=A112,IF(distretto=E112,IF(punti=-1,1))))</f>
        <v>0</v>
      </c>
      <c r="H112" s="1">
        <f t="array" ref="H112">SUM(IF(anno=A112,IF(distretto=E112,punti)))+G112</f>
        <v>100.4</v>
      </c>
      <c r="I112" s="14">
        <v>7.4431426602343214</v>
      </c>
      <c r="J112" s="12">
        <f>H112/VLOOKUP(A112,anni!$A$1:$O$32,4,0)</f>
        <v>1.8758066951069918E-2</v>
      </c>
      <c r="K112" s="12">
        <f t="shared" si="24"/>
        <v>1.3877163360067541E-2</v>
      </c>
      <c r="L112" s="12">
        <f t="shared" si="25"/>
        <v>1.5585967198870421E-2</v>
      </c>
      <c r="M112" s="12">
        <f t="array" ref="M112">SUM(IF(NOT(ISERR(J112:L112)),J112:L112*$J$2:$L$2))/SUM(IF(NOT(ISERR(J112:L112)),$J$2:$L$2))</f>
        <v>1.660241579536921E-2</v>
      </c>
      <c r="N112" s="1">
        <f>((300-VLOOKUP(A112,anni!$A$1:$O$32,8,0))*(M112-I112/300)+I112)/300*(300-VLOOKUP(A112,anni!$A$1:$O$32,7,0))</f>
        <v>5.1754826165261019</v>
      </c>
      <c r="O112" s="1">
        <f t="shared" si="26"/>
        <v>5.1754826165261019</v>
      </c>
      <c r="P112" s="9">
        <f>INT(MAX(1,O112)+1-VLOOKUP(A112,anni!$A$1:$O$32,5,0))</f>
        <v>5</v>
      </c>
      <c r="Q112" s="9">
        <f t="array" ref="Q112">SUM(IF(anno=A112,IF(distretto=E112,concorrenti!$T$3:$T$5991)))</f>
        <v>0</v>
      </c>
      <c r="R112" s="9">
        <f t="shared" si="27"/>
        <v>5</v>
      </c>
      <c r="S112" s="1">
        <f t="shared" si="28"/>
        <v>0</v>
      </c>
      <c r="T112" s="1">
        <f>1+INT($N112/VLOOKUP($A112,anni!$A$1:$J$35,10,0))+$Q112</f>
        <v>5</v>
      </c>
      <c r="U112" s="1">
        <f t="shared" si="29"/>
        <v>0</v>
      </c>
      <c r="X112" s="15">
        <v>36</v>
      </c>
      <c r="Y112" s="1">
        <v>37</v>
      </c>
      <c r="Z112" s="1">
        <f t="shared" si="30"/>
        <v>-0.16552117772047359</v>
      </c>
    </row>
    <row r="113" spans="1:26" ht="14.5" x14ac:dyDescent="0.35">
      <c r="A113" s="3">
        <v>2015</v>
      </c>
      <c r="B113" s="3" t="str">
        <f>VLOOKUP($E113,accorpamenti!$A$2:$X$104,$A113-B$2,0)</f>
        <v>Asti</v>
      </c>
      <c r="C113" s="3" t="str">
        <f>VLOOKUP($E113,accorpamenti!$A$2:$X$104,$A113-C$2,0)</f>
        <v>Asti</v>
      </c>
      <c r="D113" s="3" t="str">
        <f>VLOOKUP($E113,accorpamenti!$A$2:$X$104,$A113-D$2,0)</f>
        <v>Asti</v>
      </c>
      <c r="E113" s="3" t="s">
        <v>68</v>
      </c>
      <c r="F113" s="1">
        <f t="array" ref="F113">SUM(IF(anno=A113,IF(distretto=E113,1)))</f>
        <v>4</v>
      </c>
      <c r="G113" s="1">
        <f t="array" ref="G113">SUM(IF(anno=A113,IF(distretto=E113,IF(punti=-1,1))))</f>
        <v>0</v>
      </c>
      <c r="H113" s="1">
        <f t="array" ref="H113">SUM(IF(anno=A113,IF(distretto=E113,punti)))+G113</f>
        <v>117</v>
      </c>
      <c r="I113" s="14">
        <v>1.0337698139214335</v>
      </c>
      <c r="J113" s="12">
        <f>H113/VLOOKUP(A113,anni!$A$1:$O$32,4,0)</f>
        <v>2.1859500331426099E-2</v>
      </c>
      <c r="K113" s="12">
        <f t="shared" si="24"/>
        <v>1.9945124525116088E-2</v>
      </c>
      <c r="L113" s="12">
        <f t="shared" si="25"/>
        <v>1.1730205278592372E-2</v>
      </c>
      <c r="M113" s="12">
        <f t="array" ref="M113">SUM(IF(NOT(ISERR(J113:L113)),J113:L113*$J$2:$L$2))/SUM(IF(NOT(ISERR(J113:L113)),$J$2:$L$2))</f>
        <v>1.9533159220517141E-2</v>
      </c>
      <c r="N113" s="1">
        <f>((300-VLOOKUP(A113,anni!$A$1:$O$32,8,0))*(M113-I113/300)+I113)/300*(300-VLOOKUP(A113,anni!$A$1:$O$32,7,0))</f>
        <v>4.853361383151543</v>
      </c>
      <c r="O113" s="1">
        <f t="shared" si="26"/>
        <v>4.853361383151543</v>
      </c>
      <c r="P113" s="9">
        <f>INT(MAX(1,O113)+1-VLOOKUP(A113,anni!$A$1:$O$32,5,0))</f>
        <v>5</v>
      </c>
      <c r="Q113" s="9">
        <f t="array" ref="Q113">SUM(IF(anno=A113,IF(distretto=E113,concorrenti!$T$3:$T$5991)))</f>
        <v>0</v>
      </c>
      <c r="R113" s="9">
        <f t="shared" si="27"/>
        <v>5</v>
      </c>
      <c r="S113" s="1">
        <f t="shared" si="28"/>
        <v>1</v>
      </c>
      <c r="T113" s="1">
        <f>1+INT($N113/VLOOKUP($A113,anni!$A$1:$J$35,10,0))+$Q113</f>
        <v>5</v>
      </c>
      <c r="U113" s="1">
        <f t="shared" si="29"/>
        <v>1</v>
      </c>
      <c r="X113" s="15">
        <v>5</v>
      </c>
      <c r="Y113" s="1">
        <v>3</v>
      </c>
      <c r="Z113" s="1">
        <f t="shared" si="30"/>
        <v>1</v>
      </c>
    </row>
    <row r="114" spans="1:26" ht="14.5" x14ac:dyDescent="0.35">
      <c r="A114" s="3">
        <v>2015</v>
      </c>
      <c r="B114" s="3" t="str">
        <f>VLOOKUP($E114,accorpamenti!$A$2:$X$104,$A114-B$2,0)</f>
        <v>Padova</v>
      </c>
      <c r="C114" s="3" t="str">
        <f>VLOOKUP($E114,accorpamenti!$A$2:$X$104,$A114-C$2,0)</f>
        <v>Padova</v>
      </c>
      <c r="D114" s="3" t="str">
        <f>VLOOKUP($E114,accorpamenti!$A$2:$X$104,$A114-D$2,0)</f>
        <v>Padova</v>
      </c>
      <c r="E114" s="3" t="s">
        <v>66</v>
      </c>
      <c r="F114" s="1">
        <f t="array" ref="F114">SUM(IF(anno=A114,IF(distretto=E114,1)))</f>
        <v>4</v>
      </c>
      <c r="G114" s="1">
        <f t="array" ref="G114">SUM(IF(anno=A114,IF(distretto=E114,IF(punti=-1,1))))</f>
        <v>0</v>
      </c>
      <c r="H114" s="1">
        <f t="array" ref="H114">SUM(IF(anno=A114,IF(distretto=E114,punti)))+G114</f>
        <v>65</v>
      </c>
      <c r="I114" s="14">
        <v>3.3080634045485873</v>
      </c>
      <c r="J114" s="12">
        <f>H114/VLOOKUP(A114,anni!$A$1:$O$32,4,0)</f>
        <v>1.2144166850792277E-2</v>
      </c>
      <c r="K114" s="12">
        <f t="shared" si="24"/>
        <v>1.8045588856057417E-2</v>
      </c>
      <c r="L114" s="12">
        <f t="shared" si="25"/>
        <v>1.3468013468013464E-2</v>
      </c>
      <c r="M114" s="12">
        <f t="array" ref="M114">SUM(IF(NOT(ISERR(J114:L114)),J114:L114*$J$2:$L$2))/SUM(IF(NOT(ISERR(J114:L114)),$J$2:$L$2))</f>
        <v>1.4331948622084187E-2</v>
      </c>
      <c r="N114" s="1">
        <f>((300-VLOOKUP(A114,anni!$A$1:$O$32,8,0))*(M114-I114/300)+I114)/300*(300-VLOOKUP(A114,anni!$A$1:$O$32,7,0))</f>
        <v>3.9689578140279789</v>
      </c>
      <c r="O114" s="1">
        <f t="shared" si="26"/>
        <v>3.9689578140279789</v>
      </c>
      <c r="P114" s="9">
        <f>INT(MAX(1,O114)+1-VLOOKUP(A114,anni!$A$1:$O$32,5,0))</f>
        <v>4</v>
      </c>
      <c r="Q114" s="9">
        <f t="array" ref="Q114">SUM(IF(anno=A114,IF(distretto=E114,concorrenti!$T$3:$T$5991)))</f>
        <v>1</v>
      </c>
      <c r="R114" s="9">
        <f t="shared" si="27"/>
        <v>5</v>
      </c>
      <c r="S114" s="1">
        <f t="shared" si="28"/>
        <v>1</v>
      </c>
      <c r="T114" s="1">
        <f>1+INT($N114/VLOOKUP($A114,anni!$A$1:$J$35,10,0))+$Q114</f>
        <v>5</v>
      </c>
      <c r="U114" s="1">
        <f t="shared" si="29"/>
        <v>1</v>
      </c>
      <c r="X114" s="15">
        <v>16</v>
      </c>
      <c r="Y114" s="1">
        <v>16</v>
      </c>
      <c r="Z114" s="1">
        <f t="shared" si="30"/>
        <v>0</v>
      </c>
    </row>
    <row r="115" spans="1:26" ht="14.5" x14ac:dyDescent="0.35">
      <c r="A115" s="3">
        <v>2015</v>
      </c>
      <c r="B115" s="3" t="str">
        <f>VLOOKUP($E115,accorpamenti!$A$2:$X$104,$A115-B$2,0)</f>
        <v>Brindisi</v>
      </c>
      <c r="C115" s="3" t="str">
        <f>VLOOKUP($E115,accorpamenti!$A$2:$X$104,$A115-C$2,0)</f>
        <v>Brindisi</v>
      </c>
      <c r="D115" s="3" t="str">
        <f>VLOOKUP($E115,accorpamenti!$A$2:$X$104,$A115-D$2,0)</f>
        <v>Brindisi</v>
      </c>
      <c r="E115" s="3" t="s">
        <v>112</v>
      </c>
      <c r="F115" s="1">
        <f t="array" ref="F115">SUM(IF(anno=A115,IF(distretto=E115,1)))</f>
        <v>4</v>
      </c>
      <c r="G115" s="1">
        <f t="array" ref="G115">SUM(IF(anno=A115,IF(distretto=E115,IF(punti=-1,1))))</f>
        <v>0</v>
      </c>
      <c r="H115" s="1">
        <f t="array" ref="H115">SUM(IF(anno=A115,IF(distretto=E115,punti)))+G115</f>
        <v>96.199999999999989</v>
      </c>
      <c r="I115" s="14">
        <v>5.3756030323914548</v>
      </c>
      <c r="J115" s="12">
        <f>H115/VLOOKUP(A115,anni!$A$1:$O$32,4,0)</f>
        <v>1.7973366939172567E-2</v>
      </c>
      <c r="K115" s="12">
        <f t="shared" si="24"/>
        <v>1.3243984803714651E-2</v>
      </c>
      <c r="L115" s="12">
        <f t="shared" si="25"/>
        <v>1.4554143586401646E-2</v>
      </c>
      <c r="M115" s="12">
        <f t="array" ref="M115">SUM(IF(NOT(ISERR(J115:L115)),J115:L115*$J$2:$L$2))/SUM(IF(NOT(ISERR(J115:L115)),$J$2:$L$2))</f>
        <v>1.5827035668558108E-2</v>
      </c>
      <c r="N115" s="1">
        <f>((300-VLOOKUP(A115,anni!$A$1:$O$32,8,0))*(M115-I115/300)+I115)/300*(300-VLOOKUP(A115,anni!$A$1:$O$32,7,0))</f>
        <v>4.6585850456365785</v>
      </c>
      <c r="O115" s="1">
        <f t="shared" si="26"/>
        <v>4.6585850456365785</v>
      </c>
      <c r="P115" s="9">
        <f>INT(MAX(1,O115)+1-VLOOKUP(A115,anni!$A$1:$O$32,5,0))</f>
        <v>5</v>
      </c>
      <c r="Q115" s="9">
        <f t="array" ref="Q115">SUM(IF(anno=A115,IF(distretto=E115,concorrenti!$T$3:$T$5991)))</f>
        <v>0</v>
      </c>
      <c r="R115" s="9">
        <f t="shared" si="27"/>
        <v>5</v>
      </c>
      <c r="S115" s="1">
        <f t="shared" si="28"/>
        <v>1</v>
      </c>
      <c r="T115" s="1">
        <f>1+INT($N115/VLOOKUP($A115,anni!$A$1:$J$35,10,0))+$Q115</f>
        <v>4</v>
      </c>
      <c r="U115" s="1">
        <f t="shared" si="29"/>
        <v>0</v>
      </c>
      <c r="X115" s="15">
        <v>26</v>
      </c>
      <c r="Y115" s="1">
        <v>28</v>
      </c>
      <c r="Z115" s="1">
        <f t="shared" si="30"/>
        <v>-0.38490017945975052</v>
      </c>
    </row>
    <row r="116" spans="1:26" ht="14.5" x14ac:dyDescent="0.35">
      <c r="A116" s="3">
        <v>2015</v>
      </c>
      <c r="B116" s="3" t="str">
        <f>VLOOKUP($E116,accorpamenti!$A$2:$X$104,$A116-B$2,0)</f>
        <v>Lecco</v>
      </c>
      <c r="C116" s="3" t="str">
        <f>VLOOKUP($E116,accorpamenti!$A$2:$X$104,$A116-C$2,0)</f>
        <v>Lecco</v>
      </c>
      <c r="D116" s="3" t="str">
        <f>VLOOKUP($E116,accorpamenti!$A$2:$X$104,$A116-D$2,0)</f>
        <v>Lecco</v>
      </c>
      <c r="E116" s="3" t="s">
        <v>64</v>
      </c>
      <c r="F116" s="1">
        <f t="array" ref="F116">SUM(IF(anno=A116,IF(distretto=E116,1)))</f>
        <v>5</v>
      </c>
      <c r="G116" s="1">
        <f t="array" ref="G116">SUM(IF(anno=A116,IF(distretto=E116,IF(punti=-1,1))))</f>
        <v>0</v>
      </c>
      <c r="H116" s="1">
        <f t="array" ref="H116">SUM(IF(anno=A116,IF(distretto=E116,punti)))+G116</f>
        <v>104.4</v>
      </c>
      <c r="I116" s="14">
        <v>1.8607856650585803</v>
      </c>
      <c r="J116" s="12">
        <f>H116/VLOOKUP(A116,anni!$A$1:$O$32,4,0)</f>
        <v>1.9505400295734058E-2</v>
      </c>
      <c r="K116" s="12">
        <f t="shared" si="24"/>
        <v>1.8045588856057417E-2</v>
      </c>
      <c r="L116" s="12">
        <f t="shared" si="25"/>
        <v>9.7751710654936444E-3</v>
      </c>
      <c r="M116" s="12">
        <f t="array" ref="M116">SUM(IF(NOT(ISERR(J116:L116)),J116:L116*$J$2:$L$2))/SUM(IF(NOT(ISERR(J116:L116)),$J$2:$L$2))</f>
        <v>1.7397091610801774E-2</v>
      </c>
      <c r="N116" s="1">
        <f>((300-VLOOKUP(A116,anni!$A$1:$O$32,8,0))*(M116-I116/300)+I116)/300*(300-VLOOKUP(A116,anni!$A$1:$O$32,7,0))</f>
        <v>4.4730276930017983</v>
      </c>
      <c r="O116" s="1">
        <f t="shared" si="26"/>
        <v>4.4730276930017983</v>
      </c>
      <c r="P116" s="9">
        <f>INT(MAX(1,O116)+1-VLOOKUP(A116,anni!$A$1:$O$32,5,0))</f>
        <v>4</v>
      </c>
      <c r="Q116" s="9">
        <f t="array" ref="Q116">SUM(IF(anno=A116,IF(distretto=E116,concorrenti!$T$3:$T$5991)))</f>
        <v>0</v>
      </c>
      <c r="R116" s="9">
        <f t="shared" si="27"/>
        <v>4</v>
      </c>
      <c r="S116" s="1">
        <f t="shared" si="28"/>
        <v>-1</v>
      </c>
      <c r="T116" s="1">
        <f>1+INT($N116/VLOOKUP($A116,anni!$A$1:$J$35,10,0))+$Q116</f>
        <v>4</v>
      </c>
      <c r="U116" s="1">
        <f t="shared" si="29"/>
        <v>-1</v>
      </c>
      <c r="X116" s="15">
        <v>9</v>
      </c>
      <c r="Y116" s="1">
        <v>9</v>
      </c>
      <c r="Z116" s="1">
        <f t="shared" si="30"/>
        <v>0</v>
      </c>
    </row>
    <row r="117" spans="1:26" ht="14.5" x14ac:dyDescent="0.35">
      <c r="A117" s="3">
        <v>2015</v>
      </c>
      <c r="B117" s="3" t="str">
        <f>VLOOKUP($E117,accorpamenti!$A$2:$X$104,$A117-B$2,0)</f>
        <v>Varese</v>
      </c>
      <c r="C117" s="3" t="str">
        <f>VLOOKUP($E117,accorpamenti!$A$2:$X$104,$A117-C$2,0)</f>
        <v>Varese</v>
      </c>
      <c r="D117" s="3" t="str">
        <f>VLOOKUP($E117,accorpamenti!$A$2:$X$104,$A117-D$2,0)</f>
        <v>Varese</v>
      </c>
      <c r="E117" s="3" t="s">
        <v>94</v>
      </c>
      <c r="F117" s="1">
        <f t="array" ref="F117">SUM(IF(anno=A117,IF(distretto=E117,1)))</f>
        <v>5</v>
      </c>
      <c r="G117" s="1">
        <f t="array" ref="G117">SUM(IF(anno=A117,IF(distretto=E117,IF(punti=-1,1))))</f>
        <v>0</v>
      </c>
      <c r="H117" s="1">
        <f t="array" ref="H117">SUM(IF(anno=A117,IF(distretto=E117,punti)))+G117</f>
        <v>67</v>
      </c>
      <c r="I117" s="14">
        <v>3.1013094417643008</v>
      </c>
      <c r="J117" s="12">
        <f>H117/VLOOKUP(A117,anni!$A$1:$O$32,4,0)</f>
        <v>1.2517833523124347E-2</v>
      </c>
      <c r="K117" s="12">
        <f t="shared" si="24"/>
        <v>1.5671169269734071E-2</v>
      </c>
      <c r="L117" s="12">
        <f t="shared" si="25"/>
        <v>2.0419246225697837E-2</v>
      </c>
      <c r="M117" s="12">
        <f t="array" ref="M117">SUM(IF(NOT(ISERR(J117:L117)),J117:L117*$J$2:$L$2))/SUM(IF(NOT(ISERR(J117:L117)),$J$2:$L$2))</f>
        <v>1.4885847555756502E-2</v>
      </c>
      <c r="N117" s="1">
        <f>((300-VLOOKUP(A117,anni!$A$1:$O$32,8,0))*(M117-I117/300)+I117)/300*(300-VLOOKUP(A117,anni!$A$1:$O$32,7,0))</f>
        <v>4.0688129240638489</v>
      </c>
      <c r="O117" s="1">
        <f t="shared" si="26"/>
        <v>4.0688129240638489</v>
      </c>
      <c r="P117" s="9">
        <f>INT(MAX(1,O117)+1-VLOOKUP(A117,anni!$A$1:$O$32,5,0))</f>
        <v>4</v>
      </c>
      <c r="Q117" s="9">
        <f t="array" ref="Q117">SUM(IF(anno=A117,IF(distretto=E117,concorrenti!$T$3:$T$5991)))</f>
        <v>0</v>
      </c>
      <c r="R117" s="9">
        <f t="shared" si="27"/>
        <v>4</v>
      </c>
      <c r="S117" s="1">
        <f t="shared" si="28"/>
        <v>-1</v>
      </c>
      <c r="T117" s="1">
        <f>1+INT($N117/VLOOKUP($A117,anni!$A$1:$J$35,10,0))+$Q117</f>
        <v>4</v>
      </c>
      <c r="U117" s="1">
        <f t="shared" si="29"/>
        <v>-1</v>
      </c>
      <c r="X117" s="15">
        <v>15</v>
      </c>
      <c r="Y117" s="1">
        <v>15</v>
      </c>
      <c r="Z117" s="1">
        <f t="shared" si="30"/>
        <v>0</v>
      </c>
    </row>
    <row r="118" spans="1:26" ht="14.5" x14ac:dyDescent="0.35">
      <c r="A118" s="3">
        <v>2015</v>
      </c>
      <c r="B118" s="3" t="str">
        <f>VLOOKUP($E118,accorpamenti!$A$2:$X$104,$A118-B$2,0)</f>
        <v>Latina</v>
      </c>
      <c r="C118" s="3" t="str">
        <f>VLOOKUP($E118,accorpamenti!$A$2:$X$104,$A118-C$2,0)</f>
        <v>Latina</v>
      </c>
      <c r="D118" s="3" t="str">
        <f>VLOOKUP($E118,accorpamenti!$A$2:$X$104,$A118-D$2,0)</f>
        <v>Latina</v>
      </c>
      <c r="E118" s="3" t="s">
        <v>65</v>
      </c>
      <c r="F118" s="1">
        <f t="array" ref="F118">SUM(IF(anno=A118,IF(distretto=E118,1)))</f>
        <v>4</v>
      </c>
      <c r="G118" s="1">
        <f t="array" ref="G118">SUM(IF(anno=A118,IF(distretto=E118,IF(punti=-1,1))))</f>
        <v>0</v>
      </c>
      <c r="H118" s="1">
        <f t="array" ref="H118">SUM(IF(anno=A118,IF(distretto=E118,punti)))+G118</f>
        <v>69</v>
      </c>
      <c r="I118" s="14">
        <v>3.7215713301171607</v>
      </c>
      <c r="J118" s="12">
        <f>H118/VLOOKUP(A118,anni!$A$1:$O$32,4,0)</f>
        <v>1.2891500195456417E-2</v>
      </c>
      <c r="K118" s="12">
        <f t="shared" si="24"/>
        <v>1.8151118615449564E-2</v>
      </c>
      <c r="L118" s="12">
        <f t="shared" si="25"/>
        <v>1.1187140219398282E-2</v>
      </c>
      <c r="M118" s="12">
        <f t="array" ref="M118">SUM(IF(NOT(ISERR(J118:L118)),J118:L118*$J$2:$L$2))/SUM(IF(NOT(ISERR(J118:L118)),$J$2:$L$2))</f>
        <v>1.4360646339444444E-2</v>
      </c>
      <c r="N118" s="1">
        <f>((300-VLOOKUP(A118,anni!$A$1:$O$32,8,0))*(M118-I118/300)+I118)/300*(300-VLOOKUP(A118,anni!$A$1:$O$32,7,0))</f>
        <v>4.042006534285413</v>
      </c>
      <c r="O118" s="1">
        <f t="shared" si="26"/>
        <v>4.042006534285413</v>
      </c>
      <c r="P118" s="9">
        <f>INT(MAX(1,O118)+1-VLOOKUP(A118,anni!$A$1:$O$32,5,0))</f>
        <v>4</v>
      </c>
      <c r="Q118" s="9">
        <f t="array" ref="Q118">SUM(IF(anno=A118,IF(distretto=E118,concorrenti!$T$3:$T$5991)))</f>
        <v>0</v>
      </c>
      <c r="R118" s="9">
        <f t="shared" si="27"/>
        <v>4</v>
      </c>
      <c r="S118" s="1">
        <f t="shared" si="28"/>
        <v>0</v>
      </c>
      <c r="T118" s="1">
        <f>1+INT($N118/VLOOKUP($A118,anni!$A$1:$J$35,10,0))+$Q118</f>
        <v>4</v>
      </c>
      <c r="U118" s="1">
        <f t="shared" si="29"/>
        <v>0</v>
      </c>
      <c r="X118" s="15">
        <v>18</v>
      </c>
      <c r="Y118" s="1">
        <v>18</v>
      </c>
      <c r="Z118" s="1">
        <f t="shared" si="30"/>
        <v>0</v>
      </c>
    </row>
    <row r="119" spans="1:26" ht="14.5" x14ac:dyDescent="0.35">
      <c r="A119" s="3">
        <v>2015</v>
      </c>
      <c r="B119" s="3" t="str">
        <f>VLOOKUP($E119,accorpamenti!$A$2:$X$104,$A119-B$2,0)</f>
        <v>Salerno</v>
      </c>
      <c r="C119" s="3" t="str">
        <f>VLOOKUP($E119,accorpamenti!$A$2:$X$104,$A119-C$2,0)</f>
        <v>Salerno</v>
      </c>
      <c r="D119" s="3" t="str">
        <f>VLOOKUP($E119,accorpamenti!$A$2:$X$104,$A119-D$2,0)</f>
        <v>Salerno</v>
      </c>
      <c r="E119" s="3" t="s">
        <v>61</v>
      </c>
      <c r="F119" s="1">
        <f t="array" ref="F119">SUM(IF(anno=A119,IF(distretto=E119,1)))</f>
        <v>4</v>
      </c>
      <c r="G119" s="1">
        <f t="array" ref="G119">SUM(IF(anno=A119,IF(distretto=E119,IF(punti=-1,1))))</f>
        <v>0</v>
      </c>
      <c r="H119" s="1">
        <f t="array" ref="H119">SUM(IF(anno=A119,IF(distretto=E119,punti)))+G119</f>
        <v>74.400000000000006</v>
      </c>
      <c r="I119" s="14">
        <v>5.3756030323914548</v>
      </c>
      <c r="J119" s="12">
        <f>H119/VLOOKUP(A119,anni!$A$1:$O$32,4,0)</f>
        <v>1.3900400210753007E-2</v>
      </c>
      <c r="K119" s="12">
        <f t="shared" si="24"/>
        <v>1.2558041367665685E-2</v>
      </c>
      <c r="L119" s="12">
        <f t="shared" si="25"/>
        <v>9.7751710654936444E-3</v>
      </c>
      <c r="M119" s="12">
        <f t="array" ref="M119">SUM(IF(NOT(ISERR(J119:L119)),J119:L119*$J$2:$L$2))/SUM(IF(NOT(ISERR(J119:L119)),$J$2:$L$2))</f>
        <v>1.2765409072180675E-2</v>
      </c>
      <c r="N119" s="1">
        <f>((300-VLOOKUP(A119,anni!$A$1:$O$32,8,0))*(M119-I119/300)+I119)/300*(300-VLOOKUP(A119,anni!$A$1:$O$32,7,0))</f>
        <v>3.9237946625059954</v>
      </c>
      <c r="O119" s="1">
        <f t="shared" si="26"/>
        <v>3.9237946625059954</v>
      </c>
      <c r="P119" s="9">
        <f>INT(MAX(1,O119)+1-VLOOKUP(A119,anni!$A$1:$O$32,5,0))</f>
        <v>4</v>
      </c>
      <c r="Q119" s="9">
        <f t="array" ref="Q119">SUM(IF(anno=A119,IF(distretto=E119,concorrenti!$T$3:$T$5991)))</f>
        <v>0</v>
      </c>
      <c r="R119" s="9">
        <f t="shared" si="27"/>
        <v>4</v>
      </c>
      <c r="S119" s="1">
        <f t="shared" si="28"/>
        <v>0</v>
      </c>
      <c r="T119" s="1">
        <f>1+INT($N119/VLOOKUP($A119,anni!$A$1:$J$35,10,0))+$Q119</f>
        <v>4</v>
      </c>
      <c r="U119" s="1">
        <f t="shared" si="29"/>
        <v>0</v>
      </c>
      <c r="X119" s="15">
        <v>26</v>
      </c>
      <c r="Y119" s="1">
        <v>26</v>
      </c>
      <c r="Z119" s="1">
        <f t="shared" si="30"/>
        <v>0</v>
      </c>
    </row>
    <row r="120" spans="1:26" ht="14.5" x14ac:dyDescent="0.35">
      <c r="A120" s="3">
        <v>2015</v>
      </c>
      <c r="B120" s="3" t="str">
        <f>VLOOKUP($E120,accorpamenti!$A$2:$X$104,$A120-B$2,0)</f>
        <v>Verona</v>
      </c>
      <c r="C120" s="3" t="str">
        <f>VLOOKUP($E120,accorpamenti!$A$2:$X$104,$A120-C$2,0)</f>
        <v>Verona</v>
      </c>
      <c r="D120" s="3" t="str">
        <f>VLOOKUP($E120,accorpamenti!$A$2:$X$104,$A120-D$2,0)</f>
        <v>Verona</v>
      </c>
      <c r="E120" s="3" t="s">
        <v>71</v>
      </c>
      <c r="F120" s="1">
        <f t="array" ref="F120">SUM(IF(anno=A120,IF(distretto=E120,1)))</f>
        <v>4</v>
      </c>
      <c r="G120" s="1">
        <f t="array" ref="G120">SUM(IF(anno=A120,IF(distretto=E120,IF(punti=-1,1))))</f>
        <v>0</v>
      </c>
      <c r="H120" s="1">
        <f t="array" ref="H120">SUM(IF(anno=A120,IF(distretto=E120,punti)))+G120</f>
        <v>62.2</v>
      </c>
      <c r="I120" s="14">
        <v>5.3756030323914548</v>
      </c>
      <c r="J120" s="12">
        <f>H120/VLOOKUP(A120,anni!$A$1:$O$32,4,0)</f>
        <v>1.162103350952738E-2</v>
      </c>
      <c r="K120" s="12">
        <f t="shared" si="24"/>
        <v>1.0816800337695234E-2</v>
      </c>
      <c r="L120" s="12">
        <f t="shared" si="25"/>
        <v>1.1404366243075918E-2</v>
      </c>
      <c r="M120" s="12">
        <f t="array" ref="M120">SUM(IF(NOT(ISERR(J120:L120)),J120:L120*$J$2:$L$2))/SUM(IF(NOT(ISERR(J120:L120)),$J$2:$L$2))</f>
        <v>1.1316844574508086E-2</v>
      </c>
      <c r="N120" s="1">
        <f>((300-VLOOKUP(A120,anni!$A$1:$O$32,8,0))*(M120-I120/300)+I120)/300*(300-VLOOKUP(A120,anni!$A$1:$O$32,7,0))</f>
        <v>3.5761391830645741</v>
      </c>
      <c r="O120" s="1">
        <f t="shared" si="26"/>
        <v>3.5761391830645741</v>
      </c>
      <c r="P120" s="9">
        <f>INT(MAX(1,O120)+1-VLOOKUP(A120,anni!$A$1:$O$32,5,0))</f>
        <v>4</v>
      </c>
      <c r="Q120" s="9">
        <f t="array" ref="Q120">SUM(IF(anno=A120,IF(distretto=E120,concorrenti!$T$3:$T$5991)))</f>
        <v>0</v>
      </c>
      <c r="R120" s="9">
        <f t="shared" si="27"/>
        <v>4</v>
      </c>
      <c r="S120" s="1">
        <f t="shared" si="28"/>
        <v>0</v>
      </c>
      <c r="T120" s="1">
        <f>1+INT($N120/VLOOKUP($A120,anni!$A$1:$J$35,10,0))+$Q120</f>
        <v>4</v>
      </c>
      <c r="U120" s="1">
        <f t="shared" si="29"/>
        <v>0</v>
      </c>
      <c r="X120" s="15">
        <v>26</v>
      </c>
      <c r="Y120" s="1">
        <v>24</v>
      </c>
      <c r="Z120" s="1">
        <f t="shared" si="30"/>
        <v>0.4</v>
      </c>
    </row>
    <row r="121" spans="1:26" ht="14.5" x14ac:dyDescent="0.35">
      <c r="A121" s="3">
        <v>2015</v>
      </c>
      <c r="B121" s="3" t="str">
        <f>VLOOKUP($E121,accorpamenti!$A$2:$X$104,$A121-B$2,0)</f>
        <v>Bolzano</v>
      </c>
      <c r="C121" s="3" t="str">
        <f>VLOOKUP($E121,accorpamenti!$A$2:$X$104,$A121-C$2,0)</f>
        <v>Bolzano</v>
      </c>
      <c r="D121" s="3" t="str">
        <f>VLOOKUP($E121,accorpamenti!$A$2:$X$104,$A121-D$2,0)</f>
        <v>Bolzano</v>
      </c>
      <c r="E121" s="3" t="s">
        <v>128</v>
      </c>
      <c r="F121" s="1">
        <f t="array" ref="F121">SUM(IF(anno=A121,IF(distretto=E121,1)))</f>
        <v>4</v>
      </c>
      <c r="G121" s="1">
        <f t="array" ref="G121">SUM(IF(anno=A121,IF(distretto=E121,IF(punti=-1,1))))</f>
        <v>0</v>
      </c>
      <c r="H121" s="1">
        <f t="array" ref="H121">SUM(IF(anno=A121,IF(distretto=E121,punti)))+G121</f>
        <v>59.599999999999994</v>
      </c>
      <c r="I121" s="14">
        <v>3.1013094417643008</v>
      </c>
      <c r="J121" s="12">
        <f>H121/VLOOKUP(A121,anni!$A$1:$O$32,4,0)</f>
        <v>1.1135266835495686E-2</v>
      </c>
      <c r="K121" s="12">
        <f t="shared" si="24"/>
        <v>1.5882228788518367E-2</v>
      </c>
      <c r="L121" s="12">
        <f t="shared" si="25"/>
        <v>1.1404366243075918E-2</v>
      </c>
      <c r="M121" s="12">
        <f t="array" ref="M121">SUM(IF(NOT(ISERR(J121:L121)),J121:L121*$J$2:$L$2))/SUM(IF(NOT(ISERR(J121:L121)),$J$2:$L$2))</f>
        <v>1.2762437387766619E-2</v>
      </c>
      <c r="N121" s="1">
        <f>((300-VLOOKUP(A121,anni!$A$1:$O$32,8,0))*(M121-I121/300)+I121)/300*(300-VLOOKUP(A121,anni!$A$1:$O$32,7,0))</f>
        <v>3.559194483746277</v>
      </c>
      <c r="O121" s="1">
        <f t="shared" si="26"/>
        <v>3.559194483746277</v>
      </c>
      <c r="P121" s="9">
        <f>INT(MAX(1,O121)+1-VLOOKUP(A121,anni!$A$1:$O$32,5,0))</f>
        <v>4</v>
      </c>
      <c r="Q121" s="9">
        <f t="array" ref="Q121">SUM(IF(anno=A121,IF(distretto=E121,concorrenti!$T$3:$T$5991)))</f>
        <v>0</v>
      </c>
      <c r="R121" s="9">
        <f t="shared" si="27"/>
        <v>4</v>
      </c>
      <c r="S121" s="1">
        <f t="shared" si="28"/>
        <v>0</v>
      </c>
      <c r="T121" s="1">
        <f>1+INT($N121/VLOOKUP($A121,anni!$A$1:$J$35,10,0))+$Q121</f>
        <v>4</v>
      </c>
      <c r="U121" s="1">
        <f t="shared" si="29"/>
        <v>0</v>
      </c>
      <c r="X121" s="15">
        <v>15</v>
      </c>
      <c r="Y121" s="1">
        <v>15</v>
      </c>
      <c r="Z121" s="1">
        <f t="shared" si="30"/>
        <v>0</v>
      </c>
    </row>
    <row r="122" spans="1:26" ht="14.5" x14ac:dyDescent="0.35">
      <c r="A122" s="3">
        <v>2015</v>
      </c>
      <c r="B122" s="3" t="str">
        <f>VLOOKUP($E122,accorpamenti!$A$2:$X$104,$A122-B$2,0)</f>
        <v>Piacenza</v>
      </c>
      <c r="C122" s="3" t="str">
        <f>VLOOKUP($E122,accorpamenti!$A$2:$X$104,$A122-C$2,0)</f>
        <v>Piacenza</v>
      </c>
      <c r="D122" s="3" t="str">
        <f>VLOOKUP($E122,accorpamenti!$A$2:$X$104,$A122-D$2,0)</f>
        <v>Piacenza</v>
      </c>
      <c r="E122" s="3" t="s">
        <v>90</v>
      </c>
      <c r="F122" s="1">
        <f t="array" ref="F122">SUM(IF(anno=A122,IF(distretto=E122,1)))</f>
        <v>3</v>
      </c>
      <c r="G122" s="1">
        <f t="array" ref="G122">SUM(IF(anno=A122,IF(distretto=E122,IF(punti=-1,1))))</f>
        <v>0</v>
      </c>
      <c r="H122" s="1">
        <f t="array" ref="H122">SUM(IF(anno=A122,IF(distretto=E122,punti)))+G122</f>
        <v>78.399999999999991</v>
      </c>
      <c r="I122" s="14">
        <v>1.0337698139214335</v>
      </c>
      <c r="J122" s="12">
        <f>H122/VLOOKUP(A122,anni!$A$1:$O$32,4,0)</f>
        <v>1.4647733555417144E-2</v>
      </c>
      <c r="K122" s="12">
        <f t="shared" si="24"/>
        <v>1.630434782608696E-2</v>
      </c>
      <c r="L122" s="12">
        <f t="shared" si="25"/>
        <v>7.6572173346366882E-3</v>
      </c>
      <c r="M122" s="12">
        <f t="array" ref="M122">SUM(IF(NOT(ISERR(J122:L122)),J122:L122*$J$2:$L$2))/SUM(IF(NOT(ISERR(J122:L122)),$J$2:$L$2))</f>
        <v>1.4034852275510339E-2</v>
      </c>
      <c r="N122" s="1">
        <f>((300-VLOOKUP(A122,anni!$A$1:$O$32,8,0))*(M122-I122/300)+I122)/300*(300-VLOOKUP(A122,anni!$A$1:$O$32,7,0))</f>
        <v>3.533767716349911</v>
      </c>
      <c r="O122" s="1">
        <f t="shared" si="26"/>
        <v>3.533767716349911</v>
      </c>
      <c r="P122" s="9">
        <f>INT(MAX(1,O122)+1-VLOOKUP(A122,anni!$A$1:$O$32,5,0))</f>
        <v>3</v>
      </c>
      <c r="Q122" s="9">
        <f t="array" ref="Q122">SUM(IF(anno=A122,IF(distretto=E122,concorrenti!$T$3:$T$5991)))</f>
        <v>0</v>
      </c>
      <c r="R122" s="9">
        <f t="shared" si="27"/>
        <v>3</v>
      </c>
      <c r="S122" s="1">
        <f t="shared" si="28"/>
        <v>0</v>
      </c>
      <c r="T122" s="1">
        <f>1+INT($N122/VLOOKUP($A122,anni!$A$1:$J$35,10,0))+$Q122</f>
        <v>4</v>
      </c>
      <c r="U122" s="1">
        <f t="shared" si="29"/>
        <v>1</v>
      </c>
      <c r="X122" s="15">
        <v>5</v>
      </c>
      <c r="Y122" s="1">
        <v>4</v>
      </c>
      <c r="Z122" s="1">
        <f t="shared" si="30"/>
        <v>0.47140452079103173</v>
      </c>
    </row>
    <row r="123" spans="1:26" ht="14.5" x14ac:dyDescent="0.35">
      <c r="A123" s="3">
        <v>2015</v>
      </c>
      <c r="B123" s="3" t="str">
        <f>VLOOKUP($E123,accorpamenti!$A$2:$X$104,$A123-B$2,0)</f>
        <v>Como</v>
      </c>
      <c r="C123" s="3" t="str">
        <f>VLOOKUP($E123,accorpamenti!$A$2:$X$104,$A123-C$2,0)</f>
        <v>Como</v>
      </c>
      <c r="D123" s="3" t="str">
        <f>VLOOKUP($E123,accorpamenti!$A$2:$X$104,$A123-D$2,0)</f>
        <v>Como</v>
      </c>
      <c r="E123" s="3" t="s">
        <v>88</v>
      </c>
      <c r="F123" s="1">
        <f t="array" ref="F123">SUM(IF(anno=A123,IF(distretto=E123,1)))</f>
        <v>4</v>
      </c>
      <c r="G123" s="1">
        <f t="array" ref="G123">SUM(IF(anno=A123,IF(distretto=E123,IF(punti=-1,1))))</f>
        <v>1</v>
      </c>
      <c r="H123" s="1">
        <f t="array" ref="H123">SUM(IF(anno=A123,IF(distretto=E123,punti)))+G123</f>
        <v>41.4</v>
      </c>
      <c r="I123" s="14">
        <v>2.6878015161957274</v>
      </c>
      <c r="J123" s="12">
        <f>H123/VLOOKUP(A123,anni!$A$1:$O$32,4,0)</f>
        <v>7.7349001172738498E-3</v>
      </c>
      <c r="K123" s="12">
        <f t="shared" si="24"/>
        <v>9.7087378640776725E-3</v>
      </c>
      <c r="L123" s="12">
        <f t="shared" si="25"/>
        <v>1.7052242858694468E-2</v>
      </c>
      <c r="M123" s="12">
        <f t="array" ref="M123">SUM(IF(NOT(ISERR(J123:L123)),J123:L123*$J$2:$L$2))/SUM(IF(NOT(ISERR(J123:L123)),$J$2:$L$2))</f>
        <v>9.9457364897785616E-3</v>
      </c>
      <c r="N123" s="1">
        <f>((300-VLOOKUP(A123,anni!$A$1:$O$32,8,0))*(M123-I123/300)+I123)/300*(300-VLOOKUP(A123,anni!$A$1:$O$32,7,0))</f>
        <v>2.8170250001381718</v>
      </c>
      <c r="O123" s="1">
        <f t="shared" si="26"/>
        <v>2.8170250001381718</v>
      </c>
      <c r="P123" s="9">
        <f>INT(MAX(1,O123)+1-VLOOKUP(A123,anni!$A$1:$O$32,5,0))</f>
        <v>3</v>
      </c>
      <c r="Q123" s="9">
        <f t="array" ref="Q123">SUM(IF(anno=A123,IF(distretto=E123,concorrenti!$T$3:$T$5991)))</f>
        <v>1</v>
      </c>
      <c r="R123" s="9">
        <f t="shared" si="27"/>
        <v>4</v>
      </c>
      <c r="S123" s="1">
        <f t="shared" si="28"/>
        <v>0</v>
      </c>
      <c r="T123" s="1">
        <f>1+INT($N123/VLOOKUP($A123,anni!$A$1:$J$35,10,0))+$Q123</f>
        <v>4</v>
      </c>
      <c r="U123" s="1">
        <f t="shared" si="29"/>
        <v>0</v>
      </c>
      <c r="X123" s="15">
        <v>13</v>
      </c>
      <c r="Y123" s="1">
        <v>11</v>
      </c>
      <c r="Z123" s="1">
        <f t="shared" si="30"/>
        <v>0.57735026918962584</v>
      </c>
    </row>
    <row r="124" spans="1:26" ht="14.5" x14ac:dyDescent="0.35">
      <c r="A124" s="3">
        <v>2015</v>
      </c>
      <c r="B124" s="3" t="str">
        <f>VLOOKUP($E124,accorpamenti!$A$2:$X$104,$A124-B$2,0)</f>
        <v>Campobasso</v>
      </c>
      <c r="C124" s="3" t="str">
        <f>VLOOKUP($E124,accorpamenti!$A$2:$X$104,$A124-C$2,0)</f>
        <v>Campobasso</v>
      </c>
      <c r="D124" s="3" t="str">
        <f>VLOOKUP($E124,accorpamenti!$A$2:$X$104,$A124-D$2,0)</f>
        <v>Campobasso</v>
      </c>
      <c r="E124" s="3" t="s">
        <v>145</v>
      </c>
      <c r="F124" s="1">
        <f t="array" ref="F124">SUM(IF(anno=A124,IF(distretto=E124,1)))</f>
        <v>3</v>
      </c>
      <c r="G124" s="1">
        <f t="array" ref="G124">SUM(IF(anno=A124,IF(distretto=E124,IF(punti=-1,1))))</f>
        <v>0</v>
      </c>
      <c r="H124" s="1">
        <f t="array" ref="H124">SUM(IF(anno=A124,IF(distretto=E124,punti)))+G124</f>
        <v>70.2</v>
      </c>
      <c r="I124" s="14">
        <v>2.48104755341144</v>
      </c>
      <c r="J124" s="12">
        <f>H124/VLOOKUP(A124,anni!$A$1:$O$32,4,0)</f>
        <v>1.3115700198855659E-2</v>
      </c>
      <c r="K124" s="12">
        <f t="shared" si="24"/>
        <v>9.0227944280287086E-3</v>
      </c>
      <c r="L124" s="12">
        <f t="shared" si="25"/>
        <v>1.4336917562724011E-2</v>
      </c>
      <c r="M124" s="12">
        <f t="array" ref="M124">SUM(IF(NOT(ISERR(J124:L124)),J124:L124*$J$2:$L$2))/SUM(IF(NOT(ISERR(J124:L124)),$J$2:$L$2))</f>
        <v>1.1954934502558067E-2</v>
      </c>
      <c r="N124" s="1">
        <f>((300-VLOOKUP(A124,anni!$A$1:$O$32,8,0))*(M124-I124/300)+I124)/300*(300-VLOOKUP(A124,anni!$A$1:$O$32,7,0))</f>
        <v>3.2661518891597665</v>
      </c>
      <c r="O124" s="1">
        <f t="shared" si="26"/>
        <v>3.2661518891597665</v>
      </c>
      <c r="P124" s="9">
        <f>INT(MAX(1,O124)+1-VLOOKUP(A124,anni!$A$1:$O$32,5,0))</f>
        <v>3</v>
      </c>
      <c r="Q124" s="9">
        <f t="array" ref="Q124">SUM(IF(anno=A124,IF(distretto=E124,concorrenti!$T$3:$T$5991)))</f>
        <v>0</v>
      </c>
      <c r="R124" s="9">
        <f t="shared" si="27"/>
        <v>3</v>
      </c>
      <c r="S124" s="1">
        <f t="shared" si="28"/>
        <v>0</v>
      </c>
      <c r="T124" s="1">
        <f>1+INT($N124/VLOOKUP($A124,anni!$A$1:$J$35,10,0))+$Q124</f>
        <v>3</v>
      </c>
      <c r="U124" s="1">
        <f t="shared" si="29"/>
        <v>0</v>
      </c>
      <c r="X124" s="15">
        <v>12</v>
      </c>
      <c r="Y124" s="1">
        <v>12</v>
      </c>
      <c r="Z124" s="1">
        <f t="shared" si="30"/>
        <v>0</v>
      </c>
    </row>
    <row r="125" spans="1:26" ht="14.5" x14ac:dyDescent="0.35">
      <c r="A125" s="3">
        <v>2015</v>
      </c>
      <c r="B125" s="3" t="str">
        <f>VLOOKUP($E125,accorpamenti!$A$2:$X$104,$A125-B$2,0)</f>
        <v>Bologna</v>
      </c>
      <c r="C125" s="3" t="str">
        <f>VLOOKUP($E125,accorpamenti!$A$2:$X$104,$A125-C$2,0)</f>
        <v>Bologna</v>
      </c>
      <c r="D125" s="3" t="str">
        <f>VLOOKUP($E125,accorpamenti!$A$2:$X$104,$A125-D$2,0)</f>
        <v>Bologna</v>
      </c>
      <c r="E125" s="3" t="s">
        <v>70</v>
      </c>
      <c r="F125" s="1">
        <f t="array" ref="F125">SUM(IF(anno=A125,IF(distretto=E125,1)))</f>
        <v>3</v>
      </c>
      <c r="G125" s="1">
        <f t="array" ref="G125">SUM(IF(anno=A125,IF(distretto=E125,IF(punti=-1,1))))</f>
        <v>0</v>
      </c>
      <c r="H125" s="1">
        <f t="array" ref="H125">SUM(IF(anno=A125,IF(distretto=E125,punti)))+G125</f>
        <v>71.2</v>
      </c>
      <c r="I125" s="14">
        <v>3.7215713301171607</v>
      </c>
      <c r="J125" s="12">
        <f>H125/VLOOKUP(A125,anni!$A$1:$O$32,4,0)</f>
        <v>1.3302533535021694E-2</v>
      </c>
      <c r="K125" s="12">
        <f t="shared" si="24"/>
        <v>7.2287885183621803E-3</v>
      </c>
      <c r="L125" s="12">
        <f t="shared" si="25"/>
        <v>9.3407190181383718E-3</v>
      </c>
      <c r="M125" s="12">
        <f t="array" ref="M125">SUM(IF(NOT(ISERR(J125:L125)),J125:L125*$J$2:$L$2))/SUM(IF(NOT(ISERR(J125:L125)),$J$2:$L$2))</f>
        <v>1.0617649443321303E-2</v>
      </c>
      <c r="N125" s="1">
        <f>((300-VLOOKUP(A125,anni!$A$1:$O$32,8,0))*(M125-I125/300)+I125)/300*(300-VLOOKUP(A125,anni!$A$1:$O$32,7,0))</f>
        <v>3.1436872792158588</v>
      </c>
      <c r="O125" s="1">
        <f t="shared" si="26"/>
        <v>3.1436872792158588</v>
      </c>
      <c r="P125" s="9">
        <f>INT(MAX(1,O125)+1-VLOOKUP(A125,anni!$A$1:$O$32,5,0))</f>
        <v>3</v>
      </c>
      <c r="Q125" s="9">
        <f t="array" ref="Q125">SUM(IF(anno=A125,IF(distretto=E125,concorrenti!$T$3:$T$5991)))</f>
        <v>0</v>
      </c>
      <c r="R125" s="9">
        <f t="shared" si="27"/>
        <v>3</v>
      </c>
      <c r="S125" s="1">
        <f t="shared" si="28"/>
        <v>0</v>
      </c>
      <c r="T125" s="1">
        <f>1+INT($N125/VLOOKUP($A125,anni!$A$1:$J$35,10,0))+$Q125</f>
        <v>3</v>
      </c>
      <c r="U125" s="1">
        <f t="shared" si="29"/>
        <v>0</v>
      </c>
      <c r="X125" s="15">
        <v>18</v>
      </c>
      <c r="Y125" s="1">
        <v>20</v>
      </c>
      <c r="Z125" s="1">
        <f t="shared" si="30"/>
        <v>-0.45883146774112349</v>
      </c>
    </row>
    <row r="126" spans="1:26" ht="14.5" x14ac:dyDescent="0.35">
      <c r="A126" s="3">
        <v>2015</v>
      </c>
      <c r="B126" s="3" t="str">
        <f>VLOOKUP($E126,accorpamenti!$A$2:$X$104,$A126-B$2,0)</f>
        <v>Palermo</v>
      </c>
      <c r="C126" s="3" t="str">
        <f>VLOOKUP($E126,accorpamenti!$A$2:$X$104,$A126-C$2,0)</f>
        <v>Palermo</v>
      </c>
      <c r="D126" s="3" t="str">
        <f>VLOOKUP($E126,accorpamenti!$A$2:$X$104,$A126-D$2,0)</f>
        <v>Palermo</v>
      </c>
      <c r="E126" s="3" t="s">
        <v>114</v>
      </c>
      <c r="F126" s="1">
        <f t="array" ref="F126">SUM(IF(anno=A126,IF(distretto=E126,1)))</f>
        <v>3</v>
      </c>
      <c r="G126" s="1">
        <f t="array" ref="G126">SUM(IF(anno=A126,IF(distretto=E126,IF(punti=-1,1))))</f>
        <v>0</v>
      </c>
      <c r="H126" s="1">
        <f t="array" ref="H126">SUM(IF(anno=A126,IF(distretto=E126,punti)))+G126</f>
        <v>58.6</v>
      </c>
      <c r="I126" s="14">
        <v>5.3756030323914548</v>
      </c>
      <c r="J126" s="12">
        <f>H126/VLOOKUP(A126,anni!$A$1:$O$32,4,0)</f>
        <v>1.0948433499329653E-2</v>
      </c>
      <c r="K126" s="12">
        <f t="shared" si="24"/>
        <v>9.4449134655973013E-3</v>
      </c>
      <c r="L126" s="12">
        <f t="shared" si="25"/>
        <v>4.4531334853915487E-3</v>
      </c>
      <c r="M126" s="12">
        <f t="array" ref="M126">SUM(IF(NOT(ISERR(J126:L126)),J126:L126*$J$2:$L$2))/SUM(IF(NOT(ISERR(J126:L126)),$J$2:$L$2))</f>
        <v>9.3647101524291839E-3</v>
      </c>
      <c r="N126" s="1">
        <f>((300-VLOOKUP(A126,anni!$A$1:$O$32,8,0))*(M126-I126/300)+I126)/300*(300-VLOOKUP(A126,anni!$A$1:$O$32,7,0))</f>
        <v>3.1076269217656369</v>
      </c>
      <c r="O126" s="1">
        <f t="shared" si="26"/>
        <v>3.1076269217656369</v>
      </c>
      <c r="P126" s="9">
        <f>INT(MAX(1,O126)+1-VLOOKUP(A126,anni!$A$1:$O$32,5,0))</f>
        <v>3</v>
      </c>
      <c r="Q126" s="9">
        <f t="array" ref="Q126">SUM(IF(anno=A126,IF(distretto=E126,concorrenti!$T$3:$T$5991)))</f>
        <v>0</v>
      </c>
      <c r="R126" s="9">
        <f t="shared" si="27"/>
        <v>3</v>
      </c>
      <c r="S126" s="1">
        <f t="shared" si="28"/>
        <v>0</v>
      </c>
      <c r="T126" s="1">
        <f>1+INT($N126/VLOOKUP($A126,anni!$A$1:$J$35,10,0))+$Q126</f>
        <v>3</v>
      </c>
      <c r="U126" s="1">
        <f t="shared" si="29"/>
        <v>0</v>
      </c>
      <c r="X126" s="15">
        <v>26</v>
      </c>
      <c r="Y126" s="1">
        <v>21</v>
      </c>
      <c r="Z126" s="1">
        <f t="shared" si="30"/>
        <v>1.0314212462587933</v>
      </c>
    </row>
    <row r="127" spans="1:26" ht="14.5" x14ac:dyDescent="0.35">
      <c r="A127" s="3">
        <v>2015</v>
      </c>
      <c r="B127" s="3" t="str">
        <f>VLOOKUP($E127,accorpamenti!$A$2:$X$104,$A127-B$2,0)</f>
        <v>Pisa</v>
      </c>
      <c r="C127" s="3" t="str">
        <f>VLOOKUP($E127,accorpamenti!$A$2:$X$104,$A127-C$2,0)</f>
        <v>Pisa</v>
      </c>
      <c r="D127" s="3" t="str">
        <f>VLOOKUP($E127,accorpamenti!$A$2:$X$104,$A127-D$2,0)</f>
        <v>Pisa</v>
      </c>
      <c r="E127" s="3" t="s">
        <v>105</v>
      </c>
      <c r="F127" s="1">
        <f t="array" ref="F127">SUM(IF(anno=A127,IF(distretto=E127,1)))</f>
        <v>3</v>
      </c>
      <c r="G127" s="1">
        <f t="array" ref="G127">SUM(IF(anno=A127,IF(distretto=E127,IF(punti=-1,1))))</f>
        <v>0</v>
      </c>
      <c r="H127" s="1">
        <f t="array" ref="H127">SUM(IF(anno=A127,IF(distretto=E127,punti)))+G127</f>
        <v>63.399999999999991</v>
      </c>
      <c r="I127" s="14">
        <v>2.274293590627154</v>
      </c>
      <c r="J127" s="12">
        <f>H127/VLOOKUP(A127,anni!$A$1:$O$32,4,0)</f>
        <v>1.184523351292662E-2</v>
      </c>
      <c r="K127" s="12">
        <f t="shared" si="24"/>
        <v>1.1344449134655977E-2</v>
      </c>
      <c r="L127" s="12">
        <f t="shared" si="25"/>
        <v>1.0209623112848919E-2</v>
      </c>
      <c r="M127" s="12">
        <f t="array" ref="M127">SUM(IF(NOT(ISERR(J127:L127)),J127:L127*$J$2:$L$2))/SUM(IF(NOT(ISERR(J127:L127)),$J$2:$L$2))</f>
        <v>1.1405703653490121E-2</v>
      </c>
      <c r="N127" s="1">
        <f>((300-VLOOKUP(A127,anni!$A$1:$O$32,8,0))*(M127-I127/300)+I127)/300*(300-VLOOKUP(A127,anni!$A$1:$O$32,7,0))</f>
        <v>3.101255851337974</v>
      </c>
      <c r="O127" s="1">
        <f t="shared" si="26"/>
        <v>3.101255851337974</v>
      </c>
      <c r="P127" s="9">
        <f>INT(MAX(1,O127)+1-VLOOKUP(A127,anni!$A$1:$O$32,5,0))</f>
        <v>3</v>
      </c>
      <c r="Q127" s="9">
        <f t="array" ref="Q127">SUM(IF(anno=A127,IF(distretto=E127,concorrenti!$T$3:$T$5991)))</f>
        <v>0</v>
      </c>
      <c r="R127" s="9">
        <f t="shared" si="27"/>
        <v>3</v>
      </c>
      <c r="S127" s="1">
        <f t="shared" si="28"/>
        <v>0</v>
      </c>
      <c r="T127" s="1">
        <f>1+INT($N127/VLOOKUP($A127,anni!$A$1:$J$35,10,0))+$Q127</f>
        <v>3</v>
      </c>
      <c r="U127" s="1">
        <f t="shared" si="29"/>
        <v>0</v>
      </c>
      <c r="X127" s="15">
        <v>11</v>
      </c>
      <c r="Y127" s="1">
        <v>12</v>
      </c>
      <c r="Z127" s="1">
        <f t="shared" si="30"/>
        <v>-0.29488391230979427</v>
      </c>
    </row>
    <row r="128" spans="1:26" ht="14.5" x14ac:dyDescent="0.35">
      <c r="A128" s="3">
        <v>2015</v>
      </c>
      <c r="B128" s="3" t="str">
        <f>VLOOKUP($E128,accorpamenti!$A$2:$X$104,$A128-B$2,0)</f>
        <v>Biella</v>
      </c>
      <c r="C128" s="3" t="str">
        <f>VLOOKUP($E128,accorpamenti!$A$2:$X$104,$A128-C$2,0)</f>
        <v>Biella</v>
      </c>
      <c r="D128" s="3" t="str">
        <f>VLOOKUP($E128,accorpamenti!$A$2:$X$104,$A128-D$2,0)</f>
        <v>Biella</v>
      </c>
      <c r="E128" s="3" t="s">
        <v>144</v>
      </c>
      <c r="F128" s="1">
        <f t="array" ref="F128">SUM(IF(anno=A128,IF(distretto=E128,1)))</f>
        <v>5</v>
      </c>
      <c r="G128" s="1">
        <f t="array" ref="G128">SUM(IF(anno=A128,IF(distretto=E128,IF(punti=-1,1))))</f>
        <v>0</v>
      </c>
      <c r="H128" s="1">
        <f t="array" ref="H128">SUM(IF(anno=A128,IF(distretto=E128,punti)))+G128</f>
        <v>56.999999999999993</v>
      </c>
      <c r="I128" s="14">
        <v>2.067539627842867</v>
      </c>
      <c r="J128" s="12">
        <f>H128/VLOOKUP(A128,anni!$A$1:$O$32,4,0)</f>
        <v>1.0649500161463994E-2</v>
      </c>
      <c r="K128" s="12">
        <f t="shared" ref="K128:K159" si="31">SUMIFS($J$2:$J$1979,anno_2,A128-1,$C$2:$C$1979,B128)</f>
        <v>1.1344449134655977E-2</v>
      </c>
      <c r="L128" s="12">
        <f t="shared" ref="L128:L159" si="32">SUMIFS($J$2:$J$1979,anno_2,A128-2,$D$2:$D$1979,B128)</f>
        <v>1.3630932985771695E-2</v>
      </c>
      <c r="M128" s="12">
        <f t="array" ref="M128">SUM(IF(NOT(ISERR(J128:L128)),J128:L128*$J$2:$L$2))/SUM(IF(NOT(ISERR(J128:L128)),$J$2:$L$2))</f>
        <v>1.1378055289912606E-2</v>
      </c>
      <c r="N128" s="1">
        <f>((300-VLOOKUP(A128,anni!$A$1:$O$32,8,0))*(M128-I128/300)+I128)/300*(300-VLOOKUP(A128,anni!$A$1:$O$32,7,0))</f>
        <v>3.0615396100338845</v>
      </c>
      <c r="O128" s="1">
        <f t="shared" ref="O128:O159" si="33">MAX(1,N128)</f>
        <v>3.0615396100338845</v>
      </c>
      <c r="P128" s="9">
        <f>INT(MAX(1,O128)+1-VLOOKUP(A128,anni!$A$1:$O$32,5,0))</f>
        <v>3</v>
      </c>
      <c r="Q128" s="9">
        <f t="array" ref="Q128">SUM(IF(anno=A128,IF(distretto=E128,concorrenti!$T$3:$T$5991)))</f>
        <v>0</v>
      </c>
      <c r="R128" s="9">
        <f t="shared" ref="R128:R159" si="34">P128+Q128</f>
        <v>3</v>
      </c>
      <c r="S128" s="1">
        <f t="shared" ref="S128:S159" si="35">R128-F128</f>
        <v>-2</v>
      </c>
      <c r="T128" s="1">
        <f>1+INT($N128/VLOOKUP($A128,anni!$A$1:$J$35,10,0))+$Q128</f>
        <v>3</v>
      </c>
      <c r="U128" s="1">
        <f t="shared" ref="U128:U159" si="36">T128-$F128</f>
        <v>-2</v>
      </c>
      <c r="V128" s="1">
        <v>1</v>
      </c>
      <c r="X128" s="15">
        <v>10</v>
      </c>
      <c r="Y128" s="1">
        <v>10</v>
      </c>
      <c r="Z128" s="1">
        <f t="shared" ref="Z128:Z159" si="37">-(Y128-X128)/SQRT(AVERAGE(X128:Y128))</f>
        <v>0</v>
      </c>
    </row>
    <row r="129" spans="1:26" ht="14.5" x14ac:dyDescent="0.35">
      <c r="A129" s="3">
        <v>2015</v>
      </c>
      <c r="B129" s="3" t="str">
        <f>VLOOKUP($E129,accorpamenti!$A$2:$X$104,$A129-B$2,0)</f>
        <v>Forlì Cesena</v>
      </c>
      <c r="C129" s="3" t="str">
        <f>VLOOKUP($E129,accorpamenti!$A$2:$X$104,$A129-C$2,0)</f>
        <v>Forlì Cesena</v>
      </c>
      <c r="D129" s="3" t="str">
        <f>VLOOKUP($E129,accorpamenti!$A$2:$X$104,$A129-D$2,0)</f>
        <v>Forlì Cesena</v>
      </c>
      <c r="E129" s="3" t="s">
        <v>119</v>
      </c>
      <c r="F129" s="1">
        <f t="array" ref="F129">SUM(IF(anno=A129,IF(distretto=E129,1)))</f>
        <v>3</v>
      </c>
      <c r="G129" s="1">
        <f t="array" ref="G129">SUM(IF(anno=A129,IF(distretto=E129,IF(punti=-1,1))))</f>
        <v>0</v>
      </c>
      <c r="H129" s="1">
        <f t="array" ref="H129">SUM(IF(anno=A129,IF(distretto=E129,punti)))+G129</f>
        <v>49.8</v>
      </c>
      <c r="I129" s="14">
        <v>3.1013094417643008</v>
      </c>
      <c r="J129" s="12">
        <f>H129/VLOOKUP(A129,anni!$A$1:$O$32,4,0)</f>
        <v>9.3043001410685437E-3</v>
      </c>
      <c r="K129" s="12">
        <f t="shared" si="31"/>
        <v>6.1734909244406944E-3</v>
      </c>
      <c r="L129" s="12">
        <f t="shared" si="32"/>
        <v>1.4934289127837513E-2</v>
      </c>
      <c r="M129" s="12">
        <f t="array" ref="M129">SUM(IF(NOT(ISERR(J129:L129)),J129:L129*$J$2:$L$2))/SUM(IF(NOT(ISERR(J129:L129)),$J$2:$L$2))</f>
        <v>9.199028566654088E-3</v>
      </c>
      <c r="N129" s="1">
        <f>((300-VLOOKUP(A129,anni!$A$1:$O$32,8,0))*(M129-I129/300)+I129)/300*(300-VLOOKUP(A129,anni!$A$1:$O$32,7,0))</f>
        <v>2.7039763666792691</v>
      </c>
      <c r="O129" s="1">
        <f t="shared" si="33"/>
        <v>2.7039763666792691</v>
      </c>
      <c r="P129" s="9">
        <f>INT(MAX(1,O129)+1-VLOOKUP(A129,anni!$A$1:$O$32,5,0))</f>
        <v>3</v>
      </c>
      <c r="Q129" s="9">
        <f t="array" ref="Q129">SUM(IF(anno=A129,IF(distretto=E129,concorrenti!$T$3:$T$5991)))</f>
        <v>0</v>
      </c>
      <c r="R129" s="9">
        <f t="shared" si="34"/>
        <v>3</v>
      </c>
      <c r="S129" s="1">
        <f t="shared" si="35"/>
        <v>0</v>
      </c>
      <c r="T129" s="1">
        <f>1+INT($N129/VLOOKUP($A129,anni!$A$1:$J$35,10,0))+$Q129</f>
        <v>3</v>
      </c>
      <c r="U129" s="1">
        <f t="shared" si="36"/>
        <v>0</v>
      </c>
      <c r="X129" s="15">
        <v>15</v>
      </c>
      <c r="Y129" s="1">
        <v>14</v>
      </c>
      <c r="Z129" s="1">
        <f t="shared" si="37"/>
        <v>0.26261286571944509</v>
      </c>
    </row>
    <row r="130" spans="1:26" ht="14.5" x14ac:dyDescent="0.35">
      <c r="A130" s="3">
        <v>2015</v>
      </c>
      <c r="B130" s="3" t="str">
        <f>VLOOKUP($E130,accorpamenti!$A$2:$X$104,$A130-B$2,0)</f>
        <v>Pescara</v>
      </c>
      <c r="C130" s="3" t="str">
        <f>VLOOKUP($E130,accorpamenti!$A$2:$X$104,$A130-C$2,0)</f>
        <v>Pescara</v>
      </c>
      <c r="D130" s="3" t="str">
        <f>VLOOKUP($E130,accorpamenti!$A$2:$X$104,$A130-D$2,0)</f>
        <v>Pescara</v>
      </c>
      <c r="E130" s="3" t="s">
        <v>54</v>
      </c>
      <c r="F130" s="1">
        <f t="array" ref="F130">SUM(IF(anno=A130,IF(distretto=E130,1)))</f>
        <v>3</v>
      </c>
      <c r="G130" s="1">
        <f t="array" ref="G130">SUM(IF(anno=A130,IF(distretto=E130,IF(punti=-1,1))))</f>
        <v>0</v>
      </c>
      <c r="H130" s="1">
        <f t="array" ref="H130">SUM(IF(anno=A130,IF(distretto=E130,punti)))+G130</f>
        <v>51.6</v>
      </c>
      <c r="I130" s="14">
        <v>2.067539627842867</v>
      </c>
      <c r="J130" s="12">
        <f>H130/VLOOKUP(A130,anni!$A$1:$O$32,4,0)</f>
        <v>9.6406001461674072E-3</v>
      </c>
      <c r="K130" s="12">
        <f t="shared" si="31"/>
        <v>7.8092021950189987E-3</v>
      </c>
      <c r="L130" s="12">
        <f t="shared" si="32"/>
        <v>1.0806994677962417E-2</v>
      </c>
      <c r="M130" s="12">
        <f t="array" ref="M130">SUM(IF(NOT(ISERR(J130:L130)),J130:L130*$J$2:$L$2))/SUM(IF(NOT(ISERR(J130:L130)),$J$2:$L$2))</f>
        <v>9.2245332510837736E-3</v>
      </c>
      <c r="N130" s="1">
        <f>((300-VLOOKUP(A130,anni!$A$1:$O$32,8,0))*(M130-I130/300)+I130)/300*(300-VLOOKUP(A130,anni!$A$1:$O$32,7,0))</f>
        <v>2.5446943207149646</v>
      </c>
      <c r="O130" s="1">
        <f t="shared" si="33"/>
        <v>2.5446943207149646</v>
      </c>
      <c r="P130" s="9">
        <f>INT(MAX(1,O130)+1-VLOOKUP(A130,anni!$A$1:$O$32,5,0))</f>
        <v>3</v>
      </c>
      <c r="Q130" s="9">
        <f t="array" ref="Q130">SUM(IF(anno=A130,IF(distretto=E130,concorrenti!$T$3:$T$5991)))</f>
        <v>0</v>
      </c>
      <c r="R130" s="9">
        <f t="shared" si="34"/>
        <v>3</v>
      </c>
      <c r="S130" s="1">
        <f t="shared" si="35"/>
        <v>0</v>
      </c>
      <c r="T130" s="1">
        <f>1+INT($N130/VLOOKUP($A130,anni!$A$1:$J$35,10,0))+$Q130</f>
        <v>3</v>
      </c>
      <c r="U130" s="1">
        <f t="shared" si="36"/>
        <v>0</v>
      </c>
      <c r="X130" s="15">
        <v>10</v>
      </c>
      <c r="Y130" s="1">
        <v>8</v>
      </c>
      <c r="Z130" s="1">
        <f t="shared" si="37"/>
        <v>0.66666666666666663</v>
      </c>
    </row>
    <row r="131" spans="1:26" ht="14.5" x14ac:dyDescent="0.35">
      <c r="A131" s="3">
        <v>2015</v>
      </c>
      <c r="B131" s="3" t="str">
        <f>VLOOKUP($E131,accorpamenti!$A$2:$X$104,$A131-B$2,0)</f>
        <v>Parma</v>
      </c>
      <c r="C131" s="3" t="str">
        <f>VLOOKUP($E131,accorpamenti!$A$2:$X$104,$A131-C$2,0)</f>
        <v>Parma</v>
      </c>
      <c r="D131" s="3" t="str">
        <f>VLOOKUP($E131,accorpamenti!$A$2:$X$104,$A131-D$2,0)</f>
        <v>Parma</v>
      </c>
      <c r="E131" s="3" t="s">
        <v>76</v>
      </c>
      <c r="F131" s="1">
        <f t="array" ref="F131">SUM(IF(anno=A131,IF(distretto=E131,1)))</f>
        <v>2</v>
      </c>
      <c r="G131" s="1">
        <f t="array" ref="G131">SUM(IF(anno=A131,IF(distretto=E131,IF(punti=-1,1))))</f>
        <v>0</v>
      </c>
      <c r="H131" s="1">
        <f t="array" ref="H131">SUM(IF(anno=A131,IF(distretto=E131,punti)))+G131</f>
        <v>56.8</v>
      </c>
      <c r="I131" s="14">
        <v>2.067539627842867</v>
      </c>
      <c r="J131" s="12">
        <f>H131/VLOOKUP(A131,anni!$A$1:$O$32,4,0)</f>
        <v>1.0612133494230789E-2</v>
      </c>
      <c r="K131" s="12">
        <f t="shared" si="31"/>
        <v>7.7564373153229229E-3</v>
      </c>
      <c r="L131" s="12">
        <f t="shared" si="32"/>
        <v>5.7564896274573682E-3</v>
      </c>
      <c r="M131" s="12">
        <f t="array" ref="M131">SUM(IF(NOT(ISERR(J131:L131)),J131:L131*$J$2:$L$2))/SUM(IF(NOT(ISERR(J131:L131)),$J$2:$L$2))</f>
        <v>8.8509607901325962E-3</v>
      </c>
      <c r="N131" s="1">
        <f>((300-VLOOKUP(A131,anni!$A$1:$O$32,8,0))*(M131-I131/300)+I131)/300*(300-VLOOKUP(A131,anni!$A$1:$O$32,7,0))</f>
        <v>2.4550369300866817</v>
      </c>
      <c r="O131" s="1">
        <f t="shared" si="33"/>
        <v>2.4550369300866817</v>
      </c>
      <c r="P131" s="9">
        <f>INT(MAX(1,O131)+1-VLOOKUP(A131,anni!$A$1:$O$32,5,0))</f>
        <v>2</v>
      </c>
      <c r="Q131" s="9">
        <f t="array" ref="Q131">SUM(IF(anno=A131,IF(distretto=E131,concorrenti!$T$3:$T$5991)))</f>
        <v>0</v>
      </c>
      <c r="R131" s="9">
        <f t="shared" si="34"/>
        <v>2</v>
      </c>
      <c r="S131" s="1">
        <f t="shared" si="35"/>
        <v>0</v>
      </c>
      <c r="T131" s="1">
        <f>1+INT($N131/VLOOKUP($A131,anni!$A$1:$J$35,10,0))+$Q131</f>
        <v>3</v>
      </c>
      <c r="U131" s="1">
        <f t="shared" si="36"/>
        <v>1</v>
      </c>
      <c r="X131" s="15">
        <v>10</v>
      </c>
      <c r="Y131" s="1">
        <v>10</v>
      </c>
      <c r="Z131" s="1">
        <f t="shared" si="37"/>
        <v>0</v>
      </c>
    </row>
    <row r="132" spans="1:26" ht="14.5" x14ac:dyDescent="0.35">
      <c r="A132" s="3">
        <v>2015</v>
      </c>
      <c r="B132" s="3" t="str">
        <f>VLOOKUP($E132,accorpamenti!$A$2:$X$104,$A132-B$2,0)</f>
        <v>Perugia</v>
      </c>
      <c r="C132" s="3" t="str">
        <f>VLOOKUP($E132,accorpamenti!$A$2:$X$104,$A132-C$2,0)</f>
        <v>Perugia</v>
      </c>
      <c r="D132" s="3" t="str">
        <f>VLOOKUP($E132,accorpamenti!$A$2:$X$104,$A132-D$2,0)</f>
        <v>Perugia</v>
      </c>
      <c r="E132" s="3" t="s">
        <v>84</v>
      </c>
      <c r="F132" s="1">
        <f t="array" ref="F132">SUM(IF(anno=A132,IF(distretto=E132,1)))</f>
        <v>2</v>
      </c>
      <c r="G132" s="1">
        <f t="array" ref="G132">SUM(IF(anno=A132,IF(distretto=E132,IF(punti=-1,1))))</f>
        <v>0</v>
      </c>
      <c r="H132" s="1">
        <f t="array" ref="H132">SUM(IF(anno=A132,IF(distretto=E132,punti)))+G132</f>
        <v>39.4</v>
      </c>
      <c r="I132" s="14">
        <v>3.5148173673328742</v>
      </c>
      <c r="J132" s="12">
        <f>H132/VLOOKUP(A132,anni!$A$1:$O$32,4,0)</f>
        <v>7.3612334449417796E-3</v>
      </c>
      <c r="K132" s="12">
        <f t="shared" si="31"/>
        <v>8.4423807513718894E-3</v>
      </c>
      <c r="L132" s="12">
        <f t="shared" si="32"/>
        <v>7.3313782991202333E-3</v>
      </c>
      <c r="M132" s="12">
        <f t="array" ref="M132">SUM(IF(NOT(ISERR(J132:L132)),J132:L132*$J$2:$L$2))/SUM(IF(NOT(ISERR(J132:L132)),$J$2:$L$2))</f>
        <v>7.7166400227815591E-3</v>
      </c>
      <c r="N132" s="1">
        <f>((300-VLOOKUP(A132,anni!$A$1:$O$32,8,0))*(M132-I132/300)+I132)/300*(300-VLOOKUP(A132,anni!$A$1:$O$32,7,0))</f>
        <v>2.4143643842408347</v>
      </c>
      <c r="O132" s="1">
        <f t="shared" si="33"/>
        <v>2.4143643842408347</v>
      </c>
      <c r="P132" s="9">
        <f>INT(MAX(1,O132)+1-VLOOKUP(A132,anni!$A$1:$O$32,5,0))</f>
        <v>2</v>
      </c>
      <c r="Q132" s="9">
        <f t="array" ref="Q132">SUM(IF(anno=A132,IF(distretto=E132,concorrenti!$T$3:$T$5991)))</f>
        <v>0</v>
      </c>
      <c r="R132" s="9">
        <f t="shared" si="34"/>
        <v>2</v>
      </c>
      <c r="S132" s="1">
        <f t="shared" si="35"/>
        <v>0</v>
      </c>
      <c r="T132" s="1">
        <f>1+INT($N132/VLOOKUP($A132,anni!$A$1:$J$35,10,0))+$Q132</f>
        <v>3</v>
      </c>
      <c r="U132" s="1">
        <f t="shared" si="36"/>
        <v>1</v>
      </c>
      <c r="X132" s="15">
        <v>17</v>
      </c>
      <c r="Y132" s="1">
        <v>12</v>
      </c>
      <c r="Z132" s="1">
        <f t="shared" si="37"/>
        <v>1.3130643285972254</v>
      </c>
    </row>
    <row r="133" spans="1:26" ht="14.5" x14ac:dyDescent="0.35">
      <c r="A133" s="3">
        <v>2015</v>
      </c>
      <c r="B133" s="3" t="str">
        <f>VLOOKUP($E133,accorpamenti!$A$2:$X$104,$A133-B$2,0)</f>
        <v>Benevento</v>
      </c>
      <c r="C133" s="3" t="str">
        <f>VLOOKUP($E133,accorpamenti!$A$2:$X$104,$A133-C$2,0)</f>
        <v>Benevento</v>
      </c>
      <c r="D133" s="3" t="str">
        <f>VLOOKUP($E133,accorpamenti!$A$2:$X$104,$A133-D$2,0)</f>
        <v>Benevento</v>
      </c>
      <c r="E133" s="3" t="s">
        <v>143</v>
      </c>
      <c r="F133" s="1">
        <f t="array" ref="F133">SUM(IF(anno=A133,IF(distretto=E133,1)))</f>
        <v>2</v>
      </c>
      <c r="G133" s="1">
        <f t="array" ref="G133">SUM(IF(anno=A133,IF(distretto=E133,IF(punti=-1,1))))</f>
        <v>0</v>
      </c>
      <c r="H133" s="1">
        <f t="array" ref="H133">SUM(IF(anno=A133,IF(distretto=E133,punti)))+G133</f>
        <v>45.8</v>
      </c>
      <c r="I133" s="14">
        <v>2.274293590627154</v>
      </c>
      <c r="J133" s="12">
        <f>H133/VLOOKUP(A133,anni!$A$1:$O$32,4,0)</f>
        <v>8.5569667964044034E-3</v>
      </c>
      <c r="K133" s="12">
        <f t="shared" si="31"/>
        <v>8.864499788940482E-3</v>
      </c>
      <c r="L133" s="12">
        <f t="shared" si="32"/>
        <v>6.8969262517649598E-3</v>
      </c>
      <c r="M133" s="12">
        <f t="array" ref="M133">SUM(IF(NOT(ISERR(J133:L133)),J133:L133*$J$2:$L$2))/SUM(IF(NOT(ISERR(J133:L133)),$J$2:$L$2))</f>
        <v>8.3828043698098553E-3</v>
      </c>
      <c r="N133" s="1">
        <f>((300-VLOOKUP(A133,anni!$A$1:$O$32,8,0))*(M133-I133/300)+I133)/300*(300-VLOOKUP(A133,anni!$A$1:$O$32,7,0))</f>
        <v>2.3757600232547103</v>
      </c>
      <c r="O133" s="1">
        <f t="shared" si="33"/>
        <v>2.3757600232547103</v>
      </c>
      <c r="P133" s="9">
        <f>INT(MAX(1,O133)+1-VLOOKUP(A133,anni!$A$1:$O$32,5,0))</f>
        <v>2</v>
      </c>
      <c r="Q133" s="9">
        <f t="array" ref="Q133">SUM(IF(anno=A133,IF(distretto=E133,concorrenti!$T$3:$T$5991)))</f>
        <v>0</v>
      </c>
      <c r="R133" s="9">
        <f t="shared" si="34"/>
        <v>2</v>
      </c>
      <c r="S133" s="1">
        <f t="shared" si="35"/>
        <v>0</v>
      </c>
      <c r="T133" s="1">
        <f>1+INT($N133/VLOOKUP($A133,anni!$A$1:$J$35,10,0))+$Q133</f>
        <v>3</v>
      </c>
      <c r="U133" s="1">
        <f t="shared" si="36"/>
        <v>1</v>
      </c>
      <c r="X133" s="15">
        <v>11</v>
      </c>
      <c r="Y133" s="1">
        <v>13</v>
      </c>
      <c r="Z133" s="1">
        <f t="shared" si="37"/>
        <v>-0.57735026918962584</v>
      </c>
    </row>
    <row r="134" spans="1:26" ht="14.5" x14ac:dyDescent="0.35">
      <c r="A134" s="3">
        <v>2015</v>
      </c>
      <c r="B134" s="3" t="str">
        <f>VLOOKUP($E134,accorpamenti!$A$2:$X$104,$A134-B$2,0)</f>
        <v>Macerata</v>
      </c>
      <c r="C134" s="3" t="str">
        <f>VLOOKUP($E134,accorpamenti!$A$2:$X$104,$A134-C$2,0)</f>
        <v>Macerata</v>
      </c>
      <c r="D134" s="3" t="str">
        <f>VLOOKUP($E134,accorpamenti!$A$2:$X$104,$A134-D$2,0)</f>
        <v>Macerata</v>
      </c>
      <c r="E134" s="3" t="s">
        <v>102</v>
      </c>
      <c r="F134" s="1">
        <f t="array" ref="F134">SUM(IF(anno=A134,IF(distretto=E134,1)))</f>
        <v>2</v>
      </c>
      <c r="G134" s="1">
        <f t="array" ref="G134">SUM(IF(anno=A134,IF(distretto=E134,IF(punti=-1,1))))</f>
        <v>0</v>
      </c>
      <c r="H134" s="1">
        <f t="array" ref="H134">SUM(IF(anno=A134,IF(distretto=E134,punti)))+G134</f>
        <v>36.4</v>
      </c>
      <c r="I134" s="14">
        <v>1.6540317022742936</v>
      </c>
      <c r="J134" s="12">
        <f>H134/VLOOKUP(A134,anni!$A$1:$O$32,4,0)</f>
        <v>6.8007334364436744E-3</v>
      </c>
      <c r="K134" s="12">
        <f t="shared" si="31"/>
        <v>1.1661038412832423E-2</v>
      </c>
      <c r="L134" s="12">
        <f t="shared" si="32"/>
        <v>1.3033561420658193E-3</v>
      </c>
      <c r="M134" s="12">
        <f t="array" ref="M134">SUM(IF(NOT(ISERR(J134:L134)),J134:L134*$J$2:$L$2))/SUM(IF(NOT(ISERR(J134:L134)),$J$2:$L$2))</f>
        <v>7.5046055461769475E-3</v>
      </c>
      <c r="N134" s="1">
        <f>((300-VLOOKUP(A134,anni!$A$1:$O$32,8,0))*(M134-I134/300)+I134)/300*(300-VLOOKUP(A134,anni!$A$1:$O$32,7,0))</f>
        <v>2.0657504034463545</v>
      </c>
      <c r="O134" s="1">
        <f t="shared" si="33"/>
        <v>2.0657504034463545</v>
      </c>
      <c r="P134" s="9">
        <f>INT(MAX(1,O134)+1-VLOOKUP(A134,anni!$A$1:$O$32,5,0))</f>
        <v>2</v>
      </c>
      <c r="Q134" s="9">
        <f t="array" ref="Q134">SUM(IF(anno=A134,IF(distretto=E134,concorrenti!$T$3:$T$5991)))</f>
        <v>1</v>
      </c>
      <c r="R134" s="9">
        <f t="shared" si="34"/>
        <v>3</v>
      </c>
      <c r="S134" s="1">
        <f t="shared" si="35"/>
        <v>1</v>
      </c>
      <c r="T134" s="1">
        <f>1+INT($N134/VLOOKUP($A134,anni!$A$1:$J$35,10,0))+$Q134</f>
        <v>3</v>
      </c>
      <c r="U134" s="1">
        <f t="shared" si="36"/>
        <v>1</v>
      </c>
      <c r="X134" s="15">
        <v>8</v>
      </c>
      <c r="Y134" s="1">
        <v>9</v>
      </c>
      <c r="Z134" s="1">
        <f t="shared" si="37"/>
        <v>-0.34299717028501764</v>
      </c>
    </row>
    <row r="135" spans="1:26" ht="14.5" x14ac:dyDescent="0.35">
      <c r="A135" s="3">
        <v>2015</v>
      </c>
      <c r="B135" s="3" t="str">
        <f>VLOOKUP($E135,accorpamenti!$A$2:$X$104,$A135-B$2,0)</f>
        <v>Pavia</v>
      </c>
      <c r="C135" s="3" t="str">
        <f>VLOOKUP($E135,accorpamenti!$A$2:$X$104,$A135-C$2,0)</f>
        <v>Pavia</v>
      </c>
      <c r="D135" s="3" t="str">
        <f>VLOOKUP($E135,accorpamenti!$A$2:$X$104,$A135-D$2,0)</f>
        <v>Pavia</v>
      </c>
      <c r="E135" s="3" t="s">
        <v>83</v>
      </c>
      <c r="F135" s="1">
        <f t="array" ref="F135">SUM(IF(anno=A135,IF(distretto=E135,1)))</f>
        <v>3</v>
      </c>
      <c r="G135" s="1">
        <f t="array" ref="G135">SUM(IF(anno=A135,IF(distretto=E135,IF(punti=-1,1))))</f>
        <v>0</v>
      </c>
      <c r="H135" s="1">
        <f t="array" ref="H135">SUM(IF(anno=A135,IF(distretto=E135,punti)))+G135</f>
        <v>22.4</v>
      </c>
      <c r="I135" s="14">
        <v>2.48104755341144</v>
      </c>
      <c r="J135" s="12">
        <f>H135/VLOOKUP(A135,anni!$A$1:$O$32,4,0)</f>
        <v>4.1850667301191842E-3</v>
      </c>
      <c r="K135" s="12">
        <f t="shared" si="31"/>
        <v>1.0078092021950194E-2</v>
      </c>
      <c r="L135" s="12">
        <f t="shared" si="32"/>
        <v>7.0598457695231877E-3</v>
      </c>
      <c r="M135" s="12">
        <f t="array" ref="M135">SUM(IF(NOT(ISERR(J135:L135)),J135:L135*$J$2:$L$2))/SUM(IF(NOT(ISERR(J135:L135)),$J$2:$L$2))</f>
        <v>6.6285383339635224E-3</v>
      </c>
      <c r="N135" s="1">
        <f>((300-VLOOKUP(A135,anni!$A$1:$O$32,8,0))*(M135-I135/300)+I135)/300*(300-VLOOKUP(A135,anni!$A$1:$O$32,7,0))</f>
        <v>1.9878168086970753</v>
      </c>
      <c r="O135" s="1">
        <f t="shared" si="33"/>
        <v>1.9878168086970753</v>
      </c>
      <c r="P135" s="9">
        <f>INT(MAX(1,O135)+1-VLOOKUP(A135,anni!$A$1:$O$32,5,0))</f>
        <v>2</v>
      </c>
      <c r="Q135" s="9">
        <f t="array" ref="Q135">SUM(IF(anno=A135,IF(distretto=E135,concorrenti!$T$3:$T$5991)))</f>
        <v>1</v>
      </c>
      <c r="R135" s="9">
        <f t="shared" si="34"/>
        <v>3</v>
      </c>
      <c r="S135" s="1">
        <f t="shared" si="35"/>
        <v>0</v>
      </c>
      <c r="T135" s="1">
        <f>1+INT($N135/VLOOKUP($A135,anni!$A$1:$J$35,10,0))+$Q135</f>
        <v>3</v>
      </c>
      <c r="U135" s="1">
        <f t="shared" si="36"/>
        <v>0</v>
      </c>
      <c r="X135" s="15">
        <v>12</v>
      </c>
      <c r="Y135" s="1">
        <v>13</v>
      </c>
      <c r="Z135" s="1">
        <f t="shared" si="37"/>
        <v>-0.28284271247461901</v>
      </c>
    </row>
    <row r="136" spans="1:26" ht="14.5" x14ac:dyDescent="0.35">
      <c r="A136" s="3">
        <v>2015</v>
      </c>
      <c r="B136" s="3" t="str">
        <f>VLOOKUP($E136,accorpamenti!$A$2:$X$104,$A136-B$2,0)</f>
        <v>Modena</v>
      </c>
      <c r="C136" s="3" t="str">
        <f>VLOOKUP($E136,accorpamenti!$A$2:$X$104,$A136-C$2,0)</f>
        <v>Modena</v>
      </c>
      <c r="D136" s="3" t="str">
        <f>VLOOKUP($E136,accorpamenti!$A$2:$X$104,$A136-D$2,0)</f>
        <v>Modena</v>
      </c>
      <c r="E136" s="3" t="s">
        <v>72</v>
      </c>
      <c r="F136" s="1">
        <f t="array" ref="F136">SUM(IF(anno=A136,IF(distretto=E136,1)))</f>
        <v>3</v>
      </c>
      <c r="G136" s="1">
        <f t="array" ref="G136">SUM(IF(anno=A136,IF(distretto=E136,IF(punti=-1,1))))</f>
        <v>0</v>
      </c>
      <c r="H136" s="1">
        <f t="array" ref="H136">SUM(IF(anno=A136,IF(distretto=E136,punti)))+G136</f>
        <v>31.2</v>
      </c>
      <c r="I136" s="14">
        <v>3.3080634045485873</v>
      </c>
      <c r="J136" s="12">
        <f>H136/VLOOKUP(A136,anni!$A$1:$O$32,4,0)</f>
        <v>5.8292000883802923E-3</v>
      </c>
      <c r="K136" s="12">
        <f t="shared" si="31"/>
        <v>7.3870831574504034E-3</v>
      </c>
      <c r="L136" s="12">
        <f t="shared" si="32"/>
        <v>1.3087867926577602E-2</v>
      </c>
      <c r="M136" s="12">
        <f t="array" ref="M136">SUM(IF(NOT(ISERR(J136:L136)),J136:L136*$J$2:$L$2))/SUM(IF(NOT(ISERR(J136:L136)),$J$2:$L$2))</f>
        <v>7.5582724177698816E-3</v>
      </c>
      <c r="N136" s="1">
        <f>((300-VLOOKUP(A136,anni!$A$1:$O$32,8,0))*(M136-I136/300)+I136)/300*(300-VLOOKUP(A136,anni!$A$1:$O$32,7,0))</f>
        <v>2.3432755249925457</v>
      </c>
      <c r="O136" s="1">
        <f t="shared" si="33"/>
        <v>2.3432755249925457</v>
      </c>
      <c r="P136" s="9">
        <f>INT(MAX(1,O136)+1-VLOOKUP(A136,anni!$A$1:$O$32,5,0))</f>
        <v>2</v>
      </c>
      <c r="Q136" s="9">
        <f t="array" ref="Q136">SUM(IF(anno=A136,IF(distretto=E136,concorrenti!$T$3:$T$5991)))</f>
        <v>0</v>
      </c>
      <c r="R136" s="9">
        <f t="shared" si="34"/>
        <v>2</v>
      </c>
      <c r="S136" s="1">
        <f t="shared" si="35"/>
        <v>-1</v>
      </c>
      <c r="T136" s="1">
        <f>1+INT($N136/VLOOKUP($A136,anni!$A$1:$J$35,10,0))+$Q136</f>
        <v>2</v>
      </c>
      <c r="U136" s="1">
        <f t="shared" si="36"/>
        <v>-1</v>
      </c>
      <c r="X136" s="15">
        <v>16</v>
      </c>
      <c r="Y136" s="1">
        <v>18</v>
      </c>
      <c r="Z136" s="1">
        <f t="shared" si="37"/>
        <v>-0.48507125007266594</v>
      </c>
    </row>
    <row r="137" spans="1:26" ht="14.5" x14ac:dyDescent="0.35">
      <c r="A137" s="3">
        <v>2015</v>
      </c>
      <c r="B137" s="3" t="str">
        <f>VLOOKUP($E137,accorpamenti!$A$2:$X$104,$A137-B$2,0)</f>
        <v>Alessandria</v>
      </c>
      <c r="C137" s="3" t="str">
        <f>VLOOKUP($E137,accorpamenti!$A$2:$X$104,$A137-C$2,0)</f>
        <v>Alessandria</v>
      </c>
      <c r="D137" s="3" t="str">
        <f>VLOOKUP($E137,accorpamenti!$A$2:$X$104,$A137-D$2,0)</f>
        <v>Alessandria</v>
      </c>
      <c r="E137" s="3" t="s">
        <v>74</v>
      </c>
      <c r="F137" s="1">
        <f t="array" ref="F137">SUM(IF(anno=A137,IF(distretto=E137,1)))</f>
        <v>2</v>
      </c>
      <c r="G137" s="1">
        <f t="array" ref="G137">SUM(IF(anno=A137,IF(distretto=E137,IF(punti=-1,1))))</f>
        <v>0</v>
      </c>
      <c r="H137" s="1">
        <f t="array" ref="H137">SUM(IF(anno=A137,IF(distretto=E137,punti)))+G137</f>
        <v>42</v>
      </c>
      <c r="I137" s="14">
        <v>2.6878015161957274</v>
      </c>
      <c r="J137" s="12">
        <f>H137/VLOOKUP(A137,anni!$A$1:$O$32,4,0)</f>
        <v>7.8470001189734715E-3</v>
      </c>
      <c r="K137" s="12">
        <f t="shared" si="31"/>
        <v>7.2287885183621803E-3</v>
      </c>
      <c r="L137" s="12">
        <f t="shared" si="32"/>
        <v>7.6572173346366882E-3</v>
      </c>
      <c r="M137" s="12">
        <f t="array" ref="M137">SUM(IF(NOT(ISERR(J137:L137)),J137:L137*$J$2:$L$2))/SUM(IF(NOT(ISERR(J137:L137)),$J$2:$L$2))</f>
        <v>7.6092991213802435E-3</v>
      </c>
      <c r="N137" s="1">
        <f>((300-VLOOKUP(A137,anni!$A$1:$O$32,8,0))*(M137-I137/300)+I137)/300*(300-VLOOKUP(A137,anni!$A$1:$O$32,7,0))</f>
        <v>2.2562800317225751</v>
      </c>
      <c r="O137" s="1">
        <f t="shared" si="33"/>
        <v>2.2562800317225751</v>
      </c>
      <c r="P137" s="9">
        <f>INT(MAX(1,O137)+1-VLOOKUP(A137,anni!$A$1:$O$32,5,0))</f>
        <v>2</v>
      </c>
      <c r="Q137" s="9">
        <f t="array" ref="Q137">SUM(IF(anno=A137,IF(distretto=E137,concorrenti!$T$3:$T$5991)))</f>
        <v>0</v>
      </c>
      <c r="R137" s="9">
        <f t="shared" si="34"/>
        <v>2</v>
      </c>
      <c r="S137" s="1">
        <f t="shared" si="35"/>
        <v>0</v>
      </c>
      <c r="T137" s="1">
        <f>1+INT($N137/VLOOKUP($A137,anni!$A$1:$J$35,10,0))+$Q137</f>
        <v>2</v>
      </c>
      <c r="U137" s="1">
        <f t="shared" si="36"/>
        <v>0</v>
      </c>
      <c r="X137" s="15">
        <v>13</v>
      </c>
      <c r="Y137" s="1">
        <v>13</v>
      </c>
      <c r="Z137" s="1">
        <f t="shared" si="37"/>
        <v>0</v>
      </c>
    </row>
    <row r="138" spans="1:26" ht="14.5" x14ac:dyDescent="0.35">
      <c r="A138" s="3">
        <v>2015</v>
      </c>
      <c r="B138" s="3" t="str">
        <f>VLOOKUP($E138,accorpamenti!$A$2:$X$104,$A138-B$2,0)</f>
        <v>Lucca</v>
      </c>
      <c r="C138" s="3" t="str">
        <f>VLOOKUP($E138,accorpamenti!$A$2:$X$104,$A138-C$2,0)</f>
        <v>Lucca</v>
      </c>
      <c r="D138" s="3" t="str">
        <f>VLOOKUP($E138,accorpamenti!$A$2:$X$104,$A138-D$2,0)</f>
        <v>Lucca</v>
      </c>
      <c r="E138" s="3" t="s">
        <v>48</v>
      </c>
      <c r="F138" s="1">
        <f t="array" ref="F138">SUM(IF(anno=A138,IF(distretto=E138,1)))</f>
        <v>2</v>
      </c>
      <c r="G138" s="1">
        <f t="array" ref="G138">SUM(IF(anno=A138,IF(distretto=E138,IF(punti=-1,1))))</f>
        <v>0</v>
      </c>
      <c r="H138" s="1">
        <f t="array" ref="H138">SUM(IF(anno=A138,IF(distretto=E138,punti)))+G138</f>
        <v>42.8</v>
      </c>
      <c r="I138" s="14">
        <v>2.48104755341144</v>
      </c>
      <c r="J138" s="12">
        <f>H138/VLOOKUP(A138,anni!$A$1:$O$32,4,0)</f>
        <v>7.9964667879062982E-3</v>
      </c>
      <c r="K138" s="12">
        <f t="shared" si="31"/>
        <v>6.1734909244406944E-3</v>
      </c>
      <c r="L138" s="12">
        <f t="shared" si="32"/>
        <v>9.5036385358965979E-3</v>
      </c>
      <c r="M138" s="12">
        <f t="array" ref="M138">SUM(IF(NOT(ISERR(J138:L138)),J138:L138*$J$2:$L$2))/SUM(IF(NOT(ISERR(J138:L138)),$J$2:$L$2))</f>
        <v>7.6400034580828141E-3</v>
      </c>
      <c r="N138" s="1">
        <f>((300-VLOOKUP(A138,anni!$A$1:$O$32,8,0))*(M138-I138/300)+I138)/300*(300-VLOOKUP(A138,anni!$A$1:$O$32,7,0))</f>
        <v>2.2305684384857054</v>
      </c>
      <c r="O138" s="1">
        <f t="shared" si="33"/>
        <v>2.2305684384857054</v>
      </c>
      <c r="P138" s="9">
        <f>INT(MAX(1,O138)+1-VLOOKUP(A138,anni!$A$1:$O$32,5,0))</f>
        <v>2</v>
      </c>
      <c r="Q138" s="9">
        <f t="array" ref="Q138">SUM(IF(anno=A138,IF(distretto=E138,concorrenti!$T$3:$T$5991)))</f>
        <v>0</v>
      </c>
      <c r="R138" s="9">
        <f t="shared" si="34"/>
        <v>2</v>
      </c>
      <c r="S138" s="1">
        <f t="shared" si="35"/>
        <v>0</v>
      </c>
      <c r="T138" s="1">
        <f>1+INT($N138/VLOOKUP($A138,anni!$A$1:$J$35,10,0))+$Q138</f>
        <v>2</v>
      </c>
      <c r="U138" s="1">
        <f t="shared" si="36"/>
        <v>0</v>
      </c>
      <c r="X138" s="15">
        <v>12</v>
      </c>
      <c r="Y138" s="1">
        <v>12</v>
      </c>
      <c r="Z138" s="1">
        <f t="shared" si="37"/>
        <v>0</v>
      </c>
    </row>
    <row r="139" spans="1:26" ht="14.5" x14ac:dyDescent="0.35">
      <c r="A139" s="3">
        <v>2015</v>
      </c>
      <c r="B139" s="3" t="str">
        <f>VLOOKUP($E139,accorpamenti!$A$2:$X$104,$A139-B$2,0)</f>
        <v>Cuneo</v>
      </c>
      <c r="C139" s="3" t="str">
        <f>VLOOKUP($E139,accorpamenti!$A$2:$X$104,$A139-C$2,0)</f>
        <v>Cuneo</v>
      </c>
      <c r="D139" s="3" t="str">
        <f>VLOOKUP($E139,accorpamenti!$A$2:$X$104,$A139-D$2,0)</f>
        <v>Cuneo</v>
      </c>
      <c r="E139" s="3" t="s">
        <v>67</v>
      </c>
      <c r="F139" s="1">
        <f t="array" ref="F139">SUM(IF(anno=A139,IF(distretto=E139,1)))</f>
        <v>2</v>
      </c>
      <c r="G139" s="1">
        <f t="array" ref="G139">SUM(IF(anno=A139,IF(distretto=E139,IF(punti=-1,1))))</f>
        <v>0</v>
      </c>
      <c r="H139" s="1">
        <f t="array" ref="H139">SUM(IF(anno=A139,IF(distretto=E139,punti)))+G139</f>
        <v>42</v>
      </c>
      <c r="I139" s="14">
        <v>1.8607856650585803</v>
      </c>
      <c r="J139" s="12">
        <f>H139/VLOOKUP(A139,anni!$A$1:$O$32,4,0)</f>
        <v>7.8470001189734715E-3</v>
      </c>
      <c r="K139" s="12">
        <f t="shared" si="31"/>
        <v>9.4976783452933762E-3</v>
      </c>
      <c r="L139" s="12">
        <f t="shared" si="32"/>
        <v>5.3220375801020948E-3</v>
      </c>
      <c r="M139" s="12">
        <f t="array" ref="M139">SUM(IF(NOT(ISERR(J139:L139)),J139:L139*$J$2:$L$2))/SUM(IF(NOT(ISERR(J139:L139)),$J$2:$L$2))</f>
        <v>7.976399104601543E-3</v>
      </c>
      <c r="N139" s="1">
        <f>((300-VLOOKUP(A139,anni!$A$1:$O$32,8,0))*(M139-I139/300)+I139)/300*(300-VLOOKUP(A139,anni!$A$1:$O$32,7,0))</f>
        <v>2.2120614915137433</v>
      </c>
      <c r="O139" s="1">
        <f t="shared" si="33"/>
        <v>2.2120614915137433</v>
      </c>
      <c r="P139" s="9">
        <f>INT(MAX(1,O139)+1-VLOOKUP(A139,anni!$A$1:$O$32,5,0))</f>
        <v>2</v>
      </c>
      <c r="Q139" s="9">
        <f t="array" ref="Q139">SUM(IF(anno=A139,IF(distretto=E139,concorrenti!$T$3:$T$5991)))</f>
        <v>0</v>
      </c>
      <c r="R139" s="9">
        <f t="shared" si="34"/>
        <v>2</v>
      </c>
      <c r="S139" s="1">
        <f t="shared" si="35"/>
        <v>0</v>
      </c>
      <c r="T139" s="1">
        <f>1+INT($N139/VLOOKUP($A139,anni!$A$1:$J$35,10,0))+$Q139</f>
        <v>2</v>
      </c>
      <c r="U139" s="1">
        <f t="shared" si="36"/>
        <v>0</v>
      </c>
      <c r="X139" s="15">
        <v>9</v>
      </c>
      <c r="Y139" s="1">
        <v>7</v>
      </c>
      <c r="Z139" s="1">
        <f t="shared" si="37"/>
        <v>0.70710678118654746</v>
      </c>
    </row>
    <row r="140" spans="1:26" ht="14.5" x14ac:dyDescent="0.35">
      <c r="A140" s="3">
        <v>2015</v>
      </c>
      <c r="B140" s="3" t="str">
        <f>VLOOKUP($E140,accorpamenti!$A$2:$X$104,$A140-B$2,0)</f>
        <v>Potenza</v>
      </c>
      <c r="C140" s="3" t="str">
        <f>VLOOKUP($E140,accorpamenti!$A$2:$X$104,$A140-C$2,0)</f>
        <v>Potenza</v>
      </c>
      <c r="D140" s="3" t="str">
        <f>VLOOKUP($E140,accorpamenti!$A$2:$X$104,$A140-D$2,0)</f>
        <v>Potenza</v>
      </c>
      <c r="E140" s="3" t="s">
        <v>107</v>
      </c>
      <c r="F140" s="1">
        <f t="array" ref="F140">SUM(IF(anno=A140,IF(distretto=E140,1)))</f>
        <v>3</v>
      </c>
      <c r="G140" s="1">
        <f t="array" ref="G140">SUM(IF(anno=A140,IF(distretto=E140,IF(punti=-1,1))))</f>
        <v>0</v>
      </c>
      <c r="H140" s="1">
        <f t="array" ref="H140">SUM(IF(anno=A140,IF(distretto=E140,punti)))+G140</f>
        <v>24.4</v>
      </c>
      <c r="I140" s="14">
        <v>4.755341144038594</v>
      </c>
      <c r="J140" s="12">
        <f>H140/VLOOKUP(A140,anni!$A$1:$O$32,4,0)</f>
        <v>4.5587334024512543E-3</v>
      </c>
      <c r="K140" s="12">
        <f t="shared" si="31"/>
        <v>7.9147319544111468E-3</v>
      </c>
      <c r="L140" s="12">
        <f t="shared" si="32"/>
        <v>6.6797002280873244E-3</v>
      </c>
      <c r="M140" s="12">
        <f t="array" ref="M140">SUM(IF(NOT(ISERR(J140:L140)),J140:L140*$J$2:$L$2))/SUM(IF(NOT(ISERR(J140:L140)),$J$2:$L$2))</f>
        <v>6.0308940573772299E-3</v>
      </c>
      <c r="N140" s="1">
        <f>((300-VLOOKUP(A140,anni!$A$1:$O$32,8,0))*(M140-I140/300)+I140)/300*(300-VLOOKUP(A140,anni!$A$1:$O$32,7,0))</f>
        <v>2.2082691568167103</v>
      </c>
      <c r="O140" s="1">
        <f t="shared" si="33"/>
        <v>2.2082691568167103</v>
      </c>
      <c r="P140" s="9">
        <f>INT(MAX(1,O140)+1-VLOOKUP(A140,anni!$A$1:$O$32,5,0))</f>
        <v>2</v>
      </c>
      <c r="Q140" s="9">
        <f t="array" ref="Q140">SUM(IF(anno=A140,IF(distretto=E140,concorrenti!$T$3:$T$5991)))</f>
        <v>0</v>
      </c>
      <c r="R140" s="9">
        <f t="shared" si="34"/>
        <v>2</v>
      </c>
      <c r="S140" s="1">
        <f t="shared" si="35"/>
        <v>-1</v>
      </c>
      <c r="T140" s="1">
        <f>1+INT($N140/VLOOKUP($A140,anni!$A$1:$J$35,10,0))+$Q140</f>
        <v>2</v>
      </c>
      <c r="U140" s="1">
        <f t="shared" si="36"/>
        <v>-1</v>
      </c>
      <c r="X140" s="15">
        <v>23</v>
      </c>
      <c r="Y140" s="1">
        <v>26</v>
      </c>
      <c r="Z140" s="1">
        <f t="shared" si="37"/>
        <v>-0.60609152673132649</v>
      </c>
    </row>
    <row r="141" spans="1:26" ht="14.5" x14ac:dyDescent="0.35">
      <c r="A141" s="3">
        <v>2015</v>
      </c>
      <c r="B141" s="3" t="str">
        <f>VLOOKUP($E141,accorpamenti!$A$2:$X$104,$A141-B$2,0)</f>
        <v>Ferrara</v>
      </c>
      <c r="C141" s="3" t="str">
        <f>VLOOKUP($E141,accorpamenti!$A$2:$X$104,$A141-C$2,0)</f>
        <v>Ferrara</v>
      </c>
      <c r="D141" s="3" t="str">
        <f>VLOOKUP($E141,accorpamenti!$A$2:$X$104,$A141-D$2,0)</f>
        <v>Ferrara</v>
      </c>
      <c r="E141" s="3" t="s">
        <v>89</v>
      </c>
      <c r="F141" s="1">
        <f t="array" ref="F141">SUM(IF(anno=A141,IF(distretto=E141,1)))</f>
        <v>2</v>
      </c>
      <c r="G141" s="1">
        <f t="array" ref="G141">SUM(IF(anno=A141,IF(distretto=E141,IF(punti=-1,1))))</f>
        <v>0</v>
      </c>
      <c r="H141" s="1">
        <f t="array" ref="H141">SUM(IF(anno=A141,IF(distretto=E141,punti)))+G141</f>
        <v>46.599999999999994</v>
      </c>
      <c r="I141" s="14">
        <v>1.24052377670572</v>
      </c>
      <c r="J141" s="12">
        <f>H141/VLOOKUP(A141,anni!$A$1:$O$32,4,0)</f>
        <v>8.7064334653372318E-3</v>
      </c>
      <c r="K141" s="12">
        <f t="shared" si="31"/>
        <v>8.3368509919797412E-3</v>
      </c>
      <c r="L141" s="12">
        <f t="shared" si="32"/>
        <v>6.95123275768437E-3</v>
      </c>
      <c r="M141" s="12">
        <f t="array" ref="M141">SUM(IF(NOT(ISERR(J141:L141)),J141:L141*$J$2:$L$2))/SUM(IF(NOT(ISERR(J141:L141)),$J$2:$L$2))</f>
        <v>8.2907058562759241E-3</v>
      </c>
      <c r="N141" s="1">
        <f>((300-VLOOKUP(A141,anni!$A$1:$O$32,8,0))*(M141-I141/300)+I141)/300*(300-VLOOKUP(A141,anni!$A$1:$O$32,7,0))</f>
        <v>2.1882532097791372</v>
      </c>
      <c r="O141" s="1">
        <f t="shared" si="33"/>
        <v>2.1882532097791372</v>
      </c>
      <c r="P141" s="9">
        <f>INT(MAX(1,O141)+1-VLOOKUP(A141,anni!$A$1:$O$32,5,0))</f>
        <v>2</v>
      </c>
      <c r="Q141" s="9">
        <f t="array" ref="Q141">SUM(IF(anno=A141,IF(distretto=E141,concorrenti!$T$3:$T$5991)))</f>
        <v>0</v>
      </c>
      <c r="R141" s="9">
        <f t="shared" si="34"/>
        <v>2</v>
      </c>
      <c r="S141" s="1">
        <f t="shared" si="35"/>
        <v>0</v>
      </c>
      <c r="T141" s="1">
        <f>1+INT($N141/VLOOKUP($A141,anni!$A$1:$J$35,10,0))+$Q141</f>
        <v>2</v>
      </c>
      <c r="U141" s="1">
        <f t="shared" si="36"/>
        <v>0</v>
      </c>
      <c r="X141" s="15">
        <v>6</v>
      </c>
      <c r="Y141" s="1">
        <v>5</v>
      </c>
      <c r="Z141" s="1">
        <f t="shared" si="37"/>
        <v>0.42640143271122083</v>
      </c>
    </row>
    <row r="142" spans="1:26" ht="14.5" x14ac:dyDescent="0.35">
      <c r="A142" s="3">
        <v>2015</v>
      </c>
      <c r="B142" s="3" t="str">
        <f>VLOOKUP($E142,accorpamenti!$A$2:$X$104,$A142-B$2,0)</f>
        <v>Frosinone</v>
      </c>
      <c r="C142" s="3" t="str">
        <f>VLOOKUP($E142,accorpamenti!$A$2:$X$104,$A142-C$2,0)</f>
        <v>Frosinone</v>
      </c>
      <c r="D142" s="3" t="str">
        <f>VLOOKUP($E142,accorpamenti!$A$2:$X$104,$A142-D$2,0)</f>
        <v>Frosinone</v>
      </c>
      <c r="E142" s="3" t="s">
        <v>146</v>
      </c>
      <c r="F142" s="1">
        <f t="array" ref="F142">SUM(IF(anno=A142,IF(distretto=E142,1)))</f>
        <v>2</v>
      </c>
      <c r="G142" s="1">
        <f t="array" ref="G142">SUM(IF(anno=A142,IF(distretto=E142,IF(punti=-1,1))))</f>
        <v>0</v>
      </c>
      <c r="H142" s="1">
        <f t="array" ref="H142">SUM(IF(anno=A142,IF(distretto=E142,punti)))+G142</f>
        <v>52.8</v>
      </c>
      <c r="I142" s="14">
        <v>2.48104755341144</v>
      </c>
      <c r="J142" s="12">
        <f>H142/VLOOKUP(A142,anni!$A$1:$O$32,4,0)</f>
        <v>9.864800149566649E-3</v>
      </c>
      <c r="K142" s="12">
        <f t="shared" si="31"/>
        <v>4.432249894470241E-3</v>
      </c>
      <c r="L142" s="12">
        <f t="shared" si="32"/>
        <v>5.4306505919409134E-3</v>
      </c>
      <c r="M142" s="12">
        <f t="array" ref="M142">SUM(IF(NOT(ISERR(J142:L142)),J142:L142*$J$2:$L$2))/SUM(IF(NOT(ISERR(J142:L142)),$J$2:$L$2))</f>
        <v>7.3149251382635568E-3</v>
      </c>
      <c r="N142" s="1">
        <f>((300-VLOOKUP(A142,anni!$A$1:$O$32,8,0))*(M142-I142/300)+I142)/300*(300-VLOOKUP(A142,anni!$A$1:$O$32,7,0))</f>
        <v>2.1525496417290837</v>
      </c>
      <c r="O142" s="1">
        <f t="shared" si="33"/>
        <v>2.1525496417290837</v>
      </c>
      <c r="P142" s="9">
        <f>INT(MAX(1,O142)+1-VLOOKUP(A142,anni!$A$1:$O$32,5,0))</f>
        <v>2</v>
      </c>
      <c r="Q142" s="9">
        <f t="array" ref="Q142">SUM(IF(anno=A142,IF(distretto=E142,concorrenti!$T$3:$T$5991)))</f>
        <v>0</v>
      </c>
      <c r="R142" s="9">
        <f t="shared" si="34"/>
        <v>2</v>
      </c>
      <c r="S142" s="1">
        <f t="shared" si="35"/>
        <v>0</v>
      </c>
      <c r="T142" s="1">
        <f>1+INT($N142/VLOOKUP($A142,anni!$A$1:$J$35,10,0))+$Q142</f>
        <v>2</v>
      </c>
      <c r="U142" s="1">
        <f t="shared" si="36"/>
        <v>0</v>
      </c>
      <c r="X142" s="15">
        <v>12</v>
      </c>
      <c r="Y142" s="1">
        <v>13</v>
      </c>
      <c r="Z142" s="1">
        <f t="shared" si="37"/>
        <v>-0.28284271247461901</v>
      </c>
    </row>
    <row r="143" spans="1:26" ht="14.5" x14ac:dyDescent="0.35">
      <c r="A143" s="3">
        <v>2015</v>
      </c>
      <c r="B143" s="3" t="str">
        <f>VLOOKUP($E143,accorpamenti!$A$2:$X$104,$A143-B$2,0)</f>
        <v>Arezzo</v>
      </c>
      <c r="C143" s="3" t="str">
        <f>VLOOKUP($E143,accorpamenti!$A$2:$X$104,$A143-C$2,0)</f>
        <v>Arezzo</v>
      </c>
      <c r="D143" s="3" t="str">
        <f>VLOOKUP($E143,accorpamenti!$A$2:$X$104,$A143-D$2,0)</f>
        <v>Arezzo</v>
      </c>
      <c r="E143" s="3" t="s">
        <v>81</v>
      </c>
      <c r="F143" s="1">
        <f t="array" ref="F143">SUM(IF(anno=A143,IF(distretto=E143,1)))</f>
        <v>2</v>
      </c>
      <c r="G143" s="1">
        <f t="array" ref="G143">SUM(IF(anno=A143,IF(distretto=E143,IF(punti=-1,1))))</f>
        <v>0</v>
      </c>
      <c r="H143" s="1">
        <f t="array" ref="H143">SUM(IF(anno=A143,IF(distretto=E143,punti)))+G143</f>
        <v>46.8</v>
      </c>
      <c r="I143" s="14">
        <v>1.6540317022742936</v>
      </c>
      <c r="J143" s="12">
        <f>H143/VLOOKUP(A143,anni!$A$1:$O$32,4,0)</f>
        <v>8.7438001325704385E-3</v>
      </c>
      <c r="K143" s="12">
        <f t="shared" si="31"/>
        <v>7.5981426762346998E-3</v>
      </c>
      <c r="L143" s="12">
        <f t="shared" si="32"/>
        <v>5.4849570978603227E-3</v>
      </c>
      <c r="M143" s="12">
        <f t="array" ref="M143">SUM(IF(NOT(ISERR(J143:L143)),J143:L143*$J$2:$L$2))/SUM(IF(NOT(ISERR(J143:L143)),$J$2:$L$2))</f>
        <v>7.8187738080068396E-3</v>
      </c>
      <c r="N143" s="1">
        <f>((300-VLOOKUP(A143,anni!$A$1:$O$32,8,0))*(M143-I143/300)+I143)/300*(300-VLOOKUP(A143,anni!$A$1:$O$32,7,0))</f>
        <v>2.1411507862855284</v>
      </c>
      <c r="O143" s="1">
        <f t="shared" si="33"/>
        <v>2.1411507862855284</v>
      </c>
      <c r="P143" s="9">
        <f>INT(MAX(1,O143)+1-VLOOKUP(A143,anni!$A$1:$O$32,5,0))</f>
        <v>2</v>
      </c>
      <c r="Q143" s="9">
        <f t="array" ref="Q143">SUM(IF(anno=A143,IF(distretto=E143,concorrenti!$T$3:$T$5991)))</f>
        <v>0</v>
      </c>
      <c r="R143" s="9">
        <f t="shared" si="34"/>
        <v>2</v>
      </c>
      <c r="S143" s="1">
        <f t="shared" si="35"/>
        <v>0</v>
      </c>
      <c r="T143" s="1">
        <f>1+INT($N143/VLOOKUP($A143,anni!$A$1:$J$35,10,0))+$Q143</f>
        <v>2</v>
      </c>
      <c r="U143" s="1">
        <f t="shared" si="36"/>
        <v>0</v>
      </c>
      <c r="X143" s="15">
        <v>8</v>
      </c>
      <c r="Y143" s="1">
        <v>9</v>
      </c>
      <c r="Z143" s="1">
        <f t="shared" si="37"/>
        <v>-0.34299717028501764</v>
      </c>
    </row>
    <row r="144" spans="1:26" ht="14.5" x14ac:dyDescent="0.35">
      <c r="A144" s="3">
        <v>2015</v>
      </c>
      <c r="B144" s="3" t="str">
        <f>VLOOKUP($E144,accorpamenti!$A$2:$X$104,$A144-B$2,0)</f>
        <v>Trieste</v>
      </c>
      <c r="C144" s="3" t="str">
        <f>VLOOKUP($E144,accorpamenti!$A$2:$X$104,$A144-C$2,0)</f>
        <v>Trieste</v>
      </c>
      <c r="D144" s="3" t="str">
        <f>VLOOKUP($E144,accorpamenti!$A$2:$X$104,$A144-D$2,0)</f>
        <v>Trieste</v>
      </c>
      <c r="E144" s="3" t="s">
        <v>92</v>
      </c>
      <c r="F144" s="1">
        <f t="array" ref="F144">SUM(IF(anno=A144,IF(distretto=E144,1)))</f>
        <v>2</v>
      </c>
      <c r="G144" s="1">
        <f t="array" ref="G144">SUM(IF(anno=A144,IF(distretto=E144,IF(punti=-1,1))))</f>
        <v>0</v>
      </c>
      <c r="H144" s="1">
        <f t="array" ref="H144">SUM(IF(anno=A144,IF(distretto=E144,punti)))+G144</f>
        <v>42.8</v>
      </c>
      <c r="I144" s="14">
        <v>1.6540317022742936</v>
      </c>
      <c r="J144" s="12">
        <f>H144/VLOOKUP(A144,anni!$A$1:$O$32,4,0)</f>
        <v>7.9964667879062982E-3</v>
      </c>
      <c r="K144" s="12">
        <f t="shared" si="31"/>
        <v>5.1709582102152825E-3</v>
      </c>
      <c r="L144" s="12">
        <f t="shared" si="32"/>
        <v>1.2490496361464102E-2</v>
      </c>
      <c r="M144" s="12">
        <f t="array" ref="M144">SUM(IF(NOT(ISERR(J144:L144)),J144:L144*$J$2:$L$2))/SUM(IF(NOT(ISERR(J144:L144)),$J$2:$L$2))</f>
        <v>7.8036355242689275E-3</v>
      </c>
      <c r="N144" s="1">
        <f>((300-VLOOKUP(A144,anni!$A$1:$O$32,8,0))*(M144-I144/300)+I144)/300*(300-VLOOKUP(A144,anni!$A$1:$O$32,7,0))</f>
        <v>2.1375175981884298</v>
      </c>
      <c r="O144" s="1">
        <f t="shared" si="33"/>
        <v>2.1375175981884298</v>
      </c>
      <c r="P144" s="9">
        <f>INT(MAX(1,O144)+1-VLOOKUP(A144,anni!$A$1:$O$32,5,0))</f>
        <v>2</v>
      </c>
      <c r="Q144" s="9">
        <f t="array" ref="Q144">SUM(IF(anno=A144,IF(distretto=E144,concorrenti!$T$3:$T$5991)))</f>
        <v>0</v>
      </c>
      <c r="R144" s="9">
        <f t="shared" si="34"/>
        <v>2</v>
      </c>
      <c r="S144" s="1">
        <f t="shared" si="35"/>
        <v>0</v>
      </c>
      <c r="T144" s="1">
        <f>1+INT($N144/VLOOKUP($A144,anni!$A$1:$J$35,10,0))+$Q144</f>
        <v>2</v>
      </c>
      <c r="U144" s="1">
        <f t="shared" si="36"/>
        <v>0</v>
      </c>
      <c r="X144" s="15">
        <v>8</v>
      </c>
      <c r="Y144" s="1">
        <v>7</v>
      </c>
      <c r="Z144" s="1">
        <f t="shared" si="37"/>
        <v>0.36514837167011072</v>
      </c>
    </row>
    <row r="145" spans="1:26" ht="14.5" x14ac:dyDescent="0.35">
      <c r="A145" s="3">
        <v>2015</v>
      </c>
      <c r="B145" s="3" t="str">
        <f>VLOOKUP($E145,accorpamenti!$A$2:$X$104,$A145-B$2,0)</f>
        <v>Teramo</v>
      </c>
      <c r="C145" s="3" t="str">
        <f>VLOOKUP($E145,accorpamenti!$A$2:$X$104,$A145-C$2,0)</f>
        <v>Teramo</v>
      </c>
      <c r="D145" s="3" t="str">
        <f>VLOOKUP($E145,accorpamenti!$A$2:$X$104,$A145-D$2,0)</f>
        <v>Teramo</v>
      </c>
      <c r="E145" s="3" t="s">
        <v>98</v>
      </c>
      <c r="F145" s="1">
        <f t="array" ref="F145">SUM(IF(anno=A145,IF(distretto=E145,1)))</f>
        <v>2</v>
      </c>
      <c r="G145" s="1">
        <f t="array" ref="G145">SUM(IF(anno=A145,IF(distretto=E145,IF(punti=-1,1))))</f>
        <v>0</v>
      </c>
      <c r="H145" s="1">
        <f t="array" ref="H145">SUM(IF(anno=A145,IF(distretto=E145,punti)))+G145</f>
        <v>52.6</v>
      </c>
      <c r="I145" s="14">
        <v>1.24052377670572</v>
      </c>
      <c r="J145" s="12">
        <f>H145/VLOOKUP(A145,anni!$A$1:$O$32,4,0)</f>
        <v>9.8274334823334423E-3</v>
      </c>
      <c r="K145" s="12">
        <f t="shared" si="31"/>
        <v>7.1232587589700322E-3</v>
      </c>
      <c r="L145" s="12">
        <f t="shared" si="32"/>
        <v>3.8014554143586394E-3</v>
      </c>
      <c r="M145" s="12">
        <f t="array" ref="M145">SUM(IF(NOT(ISERR(J145:L145)),J145:L145*$J$2:$L$2))/SUM(IF(NOT(ISERR(J145:L145)),$J$2:$L$2))</f>
        <v>7.9217122298831724E-3</v>
      </c>
      <c r="N145" s="1">
        <f>((300-VLOOKUP(A145,anni!$A$1:$O$32,8,0))*(M145-I145/300)+I145)/300*(300-VLOOKUP(A145,anni!$A$1:$O$32,7,0))</f>
        <v>2.0996947394448764</v>
      </c>
      <c r="O145" s="1">
        <f t="shared" si="33"/>
        <v>2.0996947394448764</v>
      </c>
      <c r="P145" s="9">
        <f>INT(MAX(1,O145)+1-VLOOKUP(A145,anni!$A$1:$O$32,5,0))</f>
        <v>2</v>
      </c>
      <c r="Q145" s="9">
        <f t="array" ref="Q145">SUM(IF(anno=A145,IF(distretto=E145,concorrenti!$T$3:$T$5991)))</f>
        <v>0</v>
      </c>
      <c r="R145" s="9">
        <f t="shared" si="34"/>
        <v>2</v>
      </c>
      <c r="S145" s="1">
        <f t="shared" si="35"/>
        <v>0</v>
      </c>
      <c r="T145" s="1">
        <f>1+INT($N145/VLOOKUP($A145,anni!$A$1:$J$35,10,0))+$Q145</f>
        <v>2</v>
      </c>
      <c r="U145" s="1">
        <f t="shared" si="36"/>
        <v>0</v>
      </c>
      <c r="X145" s="15">
        <v>6</v>
      </c>
      <c r="Y145" s="1">
        <v>5</v>
      </c>
      <c r="Z145" s="1">
        <f t="shared" si="37"/>
        <v>0.42640143271122083</v>
      </c>
    </row>
    <row r="146" spans="1:26" ht="14.5" x14ac:dyDescent="0.35">
      <c r="A146" s="3">
        <v>2015</v>
      </c>
      <c r="B146" s="3" t="str">
        <f>VLOOKUP($E146,accorpamenti!$A$2:$X$104,$A146-B$2,0)</f>
        <v>Oristano</v>
      </c>
      <c r="C146" s="3" t="str">
        <f>VLOOKUP($E146,accorpamenti!$A$2:$X$104,$A146-C$2,0)</f>
        <v>Oristano</v>
      </c>
      <c r="D146" s="3" t="str">
        <f>VLOOKUP($E146,accorpamenti!$A$2:$X$104,$A146-D$2,0)</f>
        <v>Oristano</v>
      </c>
      <c r="E146" s="3" t="s">
        <v>131</v>
      </c>
      <c r="F146" s="1">
        <f t="array" ref="F146">SUM(IF(anno=A146,IF(distretto=E146,1)))</f>
        <v>2</v>
      </c>
      <c r="G146" s="1">
        <f t="array" ref="G146">SUM(IF(anno=A146,IF(distretto=E146,IF(punti=-1,1))))</f>
        <v>0</v>
      </c>
      <c r="H146" s="1">
        <f t="array" ref="H146">SUM(IF(anno=A146,IF(distretto=E146,punti)))+G146</f>
        <v>38</v>
      </c>
      <c r="I146" s="14">
        <v>2.6878015161957274</v>
      </c>
      <c r="J146" s="12">
        <f>H146/VLOOKUP(A146,anni!$A$1:$O$32,4,0)</f>
        <v>7.0996667743093312E-3</v>
      </c>
      <c r="K146" s="12">
        <f t="shared" si="31"/>
        <v>7.6509075559307747E-3</v>
      </c>
      <c r="L146" s="12">
        <f t="shared" si="32"/>
        <v>3.367003367003366E-3</v>
      </c>
      <c r="M146" s="12">
        <f t="array" ref="M146">SUM(IF(NOT(ISERR(J146:L146)),J146:L146*$J$2:$L$2))/SUM(IF(NOT(ISERR(J146:L146)),$J$2:$L$2))</f>
        <v>6.6613031336321517E-3</v>
      </c>
      <c r="N146" s="1">
        <f>((300-VLOOKUP(A146,anni!$A$1:$O$32,8,0))*(M146-I146/300)+I146)/300*(300-VLOOKUP(A146,anni!$A$1:$O$32,7,0))</f>
        <v>2.0287609946630329</v>
      </c>
      <c r="O146" s="1">
        <f t="shared" si="33"/>
        <v>2.0287609946630329</v>
      </c>
      <c r="P146" s="9">
        <f>INT(MAX(1,O146)+1-VLOOKUP(A146,anni!$A$1:$O$32,5,0))</f>
        <v>2</v>
      </c>
      <c r="Q146" s="9">
        <f t="array" ref="Q146">SUM(IF(anno=A146,IF(distretto=E146,concorrenti!$T$3:$T$5991)))</f>
        <v>0</v>
      </c>
      <c r="R146" s="9">
        <f t="shared" si="34"/>
        <v>2</v>
      </c>
      <c r="S146" s="1">
        <f t="shared" si="35"/>
        <v>0</v>
      </c>
      <c r="T146" s="1">
        <f>1+INT($N146/VLOOKUP($A146,anni!$A$1:$J$35,10,0))+$Q146</f>
        <v>2</v>
      </c>
      <c r="U146" s="1">
        <f t="shared" si="36"/>
        <v>0</v>
      </c>
      <c r="X146" s="15">
        <v>13</v>
      </c>
      <c r="Y146" s="1">
        <v>13</v>
      </c>
      <c r="Z146" s="1">
        <f t="shared" si="37"/>
        <v>0</v>
      </c>
    </row>
    <row r="147" spans="1:26" ht="14.5" x14ac:dyDescent="0.35">
      <c r="A147" s="3">
        <v>2015</v>
      </c>
      <c r="B147" s="3" t="str">
        <f>VLOOKUP($E147,accorpamenti!$A$2:$X$104,$A147-B$2,0)</f>
        <v>Cremona</v>
      </c>
      <c r="C147" s="3" t="str">
        <f>VLOOKUP($E147,accorpamenti!$A$2:$X$104,$A147-C$2,0)</f>
        <v>Cremona</v>
      </c>
      <c r="D147" s="3" t="str">
        <f>VLOOKUP($E147,accorpamenti!$A$2:$X$104,$A147-D$2,0)</f>
        <v>Cremona</v>
      </c>
      <c r="E147" s="3" t="s">
        <v>130</v>
      </c>
      <c r="F147" s="1">
        <f t="array" ref="F147">SUM(IF(anno=A147,IF(distretto=E147,1)))</f>
        <v>2</v>
      </c>
      <c r="G147" s="1">
        <f t="array" ref="G147">SUM(IF(anno=A147,IF(distretto=E147,IF(punti=-1,1))))</f>
        <v>0</v>
      </c>
      <c r="H147" s="1">
        <f t="array" ref="H147">SUM(IF(anno=A147,IF(distretto=E147,punti)))+G147</f>
        <v>51.2</v>
      </c>
      <c r="I147" s="14">
        <v>1.0337698139214335</v>
      </c>
      <c r="J147" s="12">
        <f>H147/VLOOKUP(A147,anni!$A$1:$O$32,4,0)</f>
        <v>9.5658668117009939E-3</v>
      </c>
      <c r="K147" s="12">
        <f t="shared" si="31"/>
        <v>6.964964119881809E-3</v>
      </c>
      <c r="L147" s="12">
        <f t="shared" si="32"/>
        <v>3.8014554143586394E-3</v>
      </c>
      <c r="M147" s="12">
        <f t="array" ref="M147">SUM(IF(NOT(ISERR(J147:L147)),J147:L147*$J$2:$L$2))/SUM(IF(NOT(ISERR(J147:L147)),$J$2:$L$2))</f>
        <v>7.7381640148708733E-3</v>
      </c>
      <c r="N147" s="1">
        <f>((300-VLOOKUP(A147,anni!$A$1:$O$32,8,0))*(M147-I147/300)+I147)/300*(300-VLOOKUP(A147,anni!$A$1:$O$32,7,0))</f>
        <v>2.0225625337964388</v>
      </c>
      <c r="O147" s="1">
        <f t="shared" si="33"/>
        <v>2.0225625337964388</v>
      </c>
      <c r="P147" s="9">
        <f>INT(MAX(1,O147)+1-VLOOKUP(A147,anni!$A$1:$O$32,5,0))</f>
        <v>2</v>
      </c>
      <c r="Q147" s="9">
        <f t="array" ref="Q147">SUM(IF(anno=A147,IF(distretto=E147,concorrenti!$T$3:$T$5991)))</f>
        <v>0</v>
      </c>
      <c r="R147" s="9">
        <f t="shared" si="34"/>
        <v>2</v>
      </c>
      <c r="S147" s="1">
        <f t="shared" si="35"/>
        <v>0</v>
      </c>
      <c r="T147" s="1">
        <f>1+INT($N147/VLOOKUP($A147,anni!$A$1:$J$35,10,0))+$Q147</f>
        <v>2</v>
      </c>
      <c r="U147" s="1">
        <f t="shared" si="36"/>
        <v>0</v>
      </c>
      <c r="X147" s="15">
        <v>5</v>
      </c>
      <c r="Y147" s="1">
        <v>6</v>
      </c>
      <c r="Z147" s="1">
        <f t="shared" si="37"/>
        <v>-0.42640143271122083</v>
      </c>
    </row>
    <row r="148" spans="1:26" ht="14.5" x14ac:dyDescent="0.35">
      <c r="A148" s="3">
        <v>2015</v>
      </c>
      <c r="B148" s="3" t="str">
        <f>VLOOKUP($E148,accorpamenti!$A$2:$X$104,$A148-B$2,0)</f>
        <v>Foggia</v>
      </c>
      <c r="C148" s="3" t="str">
        <f>VLOOKUP($E148,accorpamenti!$A$2:$X$104,$A148-C$2,0)</f>
        <v>Foggia</v>
      </c>
      <c r="D148" s="3" t="str">
        <f>VLOOKUP($E148,accorpamenti!$A$2:$X$104,$A148-D$2,0)</f>
        <v>Foggia</v>
      </c>
      <c r="E148" s="3" t="s">
        <v>96</v>
      </c>
      <c r="F148" s="1">
        <f t="array" ref="F148">SUM(IF(anno=A148,IF(distretto=E148,1)))</f>
        <v>2</v>
      </c>
      <c r="G148" s="1">
        <f t="array" ref="G148">SUM(IF(anno=A148,IF(distretto=E148,IF(punti=-1,1))))</f>
        <v>0</v>
      </c>
      <c r="H148" s="1">
        <f t="array" ref="H148">SUM(IF(anno=A148,IF(distretto=E148,punti)))+G148</f>
        <v>24.4</v>
      </c>
      <c r="I148" s="14">
        <v>4.5485871812543079</v>
      </c>
      <c r="J148" s="12">
        <f>H148/VLOOKUP(A148,anni!$A$1:$O$32,4,0)</f>
        <v>4.5587334024512543E-3</v>
      </c>
      <c r="K148" s="12">
        <f t="shared" si="31"/>
        <v>5.6458421274799509E-3</v>
      </c>
      <c r="L148" s="12">
        <f t="shared" si="32"/>
        <v>4.344520473552731E-3</v>
      </c>
      <c r="M148" s="12">
        <f t="array" ref="M148">SUM(IF(NOT(ISERR(J148:L148)),J148:L148*$J$2:$L$2))/SUM(IF(NOT(ISERR(J148:L148)),$J$2:$L$2))</f>
        <v>4.8854008226443986E-3</v>
      </c>
      <c r="N148" s="1">
        <f>((300-VLOOKUP(A148,anni!$A$1:$O$32,8,0))*(M148-I148/300)+I148)/300*(300-VLOOKUP(A148,anni!$A$1:$O$32,7,0))</f>
        <v>1.9002701464353451</v>
      </c>
      <c r="O148" s="1">
        <f t="shared" si="33"/>
        <v>1.9002701464353451</v>
      </c>
      <c r="P148" s="9">
        <f>INT(MAX(1,O148)+1-VLOOKUP(A148,anni!$A$1:$O$32,5,0))</f>
        <v>2</v>
      </c>
      <c r="Q148" s="9">
        <f t="array" ref="Q148">SUM(IF(anno=A148,IF(distretto=E148,concorrenti!$T$3:$T$5991)))</f>
        <v>0</v>
      </c>
      <c r="R148" s="9">
        <f t="shared" si="34"/>
        <v>2</v>
      </c>
      <c r="S148" s="1">
        <f t="shared" si="35"/>
        <v>0</v>
      </c>
      <c r="T148" s="1">
        <f>1+INT($N148/VLOOKUP($A148,anni!$A$1:$J$35,10,0))+$Q148</f>
        <v>2</v>
      </c>
      <c r="U148" s="1">
        <f t="shared" si="36"/>
        <v>0</v>
      </c>
      <c r="X148" s="15">
        <v>22</v>
      </c>
      <c r="Y148" s="1">
        <v>20</v>
      </c>
      <c r="Z148" s="1">
        <f t="shared" si="37"/>
        <v>0.43643578047198478</v>
      </c>
    </row>
    <row r="149" spans="1:26" ht="14.5" x14ac:dyDescent="0.35">
      <c r="A149" s="3">
        <v>2015</v>
      </c>
      <c r="B149" s="3" t="str">
        <f>VLOOKUP($E149,accorpamenti!$A$2:$X$104,$A149-B$2,0)</f>
        <v>Venezia</v>
      </c>
      <c r="C149" s="3" t="str">
        <f>VLOOKUP($E149,accorpamenti!$A$2:$X$104,$A149-C$2,0)</f>
        <v>Venezia</v>
      </c>
      <c r="D149" s="3" t="str">
        <f>VLOOKUP($E149,accorpamenti!$A$2:$X$104,$A149-D$2,0)</f>
        <v>Venezia</v>
      </c>
      <c r="E149" s="3" t="s">
        <v>85</v>
      </c>
      <c r="F149" s="1">
        <f t="array" ref="F149">SUM(IF(anno=A149,IF(distretto=E149,1)))</f>
        <v>2</v>
      </c>
      <c r="G149" s="1">
        <f t="array" ref="G149">SUM(IF(anno=A149,IF(distretto=E149,IF(punti=-1,1))))</f>
        <v>0</v>
      </c>
      <c r="H149" s="1">
        <f t="array" ref="H149">SUM(IF(anno=A149,IF(distretto=E149,punti)))+G149</f>
        <v>28.799999999999997</v>
      </c>
      <c r="I149" s="14">
        <v>2.6878015161957274</v>
      </c>
      <c r="J149" s="12">
        <f>H149/VLOOKUP(A149,anni!$A$1:$O$32,4,0)</f>
        <v>5.380800081581808E-3</v>
      </c>
      <c r="K149" s="12">
        <f t="shared" si="31"/>
        <v>7.3870831574504034E-3</v>
      </c>
      <c r="L149" s="12">
        <f t="shared" si="32"/>
        <v>4.8875855327468222E-3</v>
      </c>
      <c r="M149" s="12">
        <f t="array" ref="M149">SUM(IF(NOT(ISERR(J149:L149)),J149:L149*$J$2:$L$2))/SUM(IF(NOT(ISERR(J149:L149)),$J$2:$L$2))</f>
        <v>5.9673586820655098E-3</v>
      </c>
      <c r="N149" s="1">
        <f>((300-VLOOKUP(A149,anni!$A$1:$O$32,8,0))*(M149-I149/300)+I149)/300*(300-VLOOKUP(A149,anni!$A$1:$O$32,7,0))</f>
        <v>1.8622143262870388</v>
      </c>
      <c r="O149" s="1">
        <f t="shared" si="33"/>
        <v>1.8622143262870388</v>
      </c>
      <c r="P149" s="9">
        <f>INT(MAX(1,O149)+1-VLOOKUP(A149,anni!$A$1:$O$32,5,0))</f>
        <v>2</v>
      </c>
      <c r="Q149" s="9">
        <f t="array" ref="Q149">SUM(IF(anno=A149,IF(distretto=E149,concorrenti!$T$3:$T$5991)))</f>
        <v>0</v>
      </c>
      <c r="R149" s="9">
        <f t="shared" si="34"/>
        <v>2</v>
      </c>
      <c r="S149" s="1">
        <f t="shared" si="35"/>
        <v>0</v>
      </c>
      <c r="T149" s="1">
        <f>1+INT($N149/VLOOKUP($A149,anni!$A$1:$J$35,10,0))+$Q149</f>
        <v>2</v>
      </c>
      <c r="U149" s="1">
        <f t="shared" si="36"/>
        <v>0</v>
      </c>
      <c r="X149" s="15">
        <v>13</v>
      </c>
      <c r="Y149" s="1">
        <v>13</v>
      </c>
      <c r="Z149" s="1">
        <f t="shared" si="37"/>
        <v>0</v>
      </c>
    </row>
    <row r="150" spans="1:26" ht="14.5" x14ac:dyDescent="0.35">
      <c r="A150" s="3">
        <v>2015</v>
      </c>
      <c r="B150" s="3" t="str">
        <f>VLOOKUP($E150,accorpamenti!$A$2:$X$104,$A150-B$2,0)</f>
        <v>Cagliari</v>
      </c>
      <c r="C150" s="3" t="str">
        <f>VLOOKUP($E150,accorpamenti!$A$2:$X$104,$A150-C$2,0)</f>
        <v>Cagliari</v>
      </c>
      <c r="D150" s="3" t="str">
        <f>VLOOKUP($E150,accorpamenti!$A$2:$X$104,$A150-D$2,0)</f>
        <v>Cagliari</v>
      </c>
      <c r="E150" s="3" t="s">
        <v>87</v>
      </c>
      <c r="F150" s="1">
        <f t="array" ref="F150">SUM(IF(anno=A150,IF(distretto=E150,1)))</f>
        <v>2</v>
      </c>
      <c r="G150" s="1">
        <f t="array" ref="G150">SUM(IF(anno=A150,IF(distretto=E150,IF(punti=-1,1))))</f>
        <v>0</v>
      </c>
      <c r="H150" s="1">
        <f t="array" ref="H150">SUM(IF(anno=A150,IF(distretto=E150,punti)))+G150</f>
        <v>27</v>
      </c>
      <c r="I150" s="14">
        <v>4.5485871812543079</v>
      </c>
      <c r="J150" s="12">
        <f>H150/VLOOKUP(A150,anni!$A$1:$O$32,4,0)</f>
        <v>5.0445000764829453E-3</v>
      </c>
      <c r="K150" s="12">
        <f t="shared" si="31"/>
        <v>5.5403123680878028E-3</v>
      </c>
      <c r="L150" s="12">
        <f t="shared" si="32"/>
        <v>1.6291951775822741E-3</v>
      </c>
      <c r="M150" s="12">
        <f t="array" ref="M150">SUM(IF(NOT(ISERR(J150:L150)),J150:L150*$J$2:$L$2))/SUM(IF(NOT(ISERR(J150:L150)),$J$2:$L$2))</f>
        <v>4.6405533572011189E-3</v>
      </c>
      <c r="N150" s="1">
        <f>((300-VLOOKUP(A150,anni!$A$1:$O$32,8,0))*(M150-I150/300)+I150)/300*(300-VLOOKUP(A150,anni!$A$1:$O$32,7,0))</f>
        <v>1.8415067547289581</v>
      </c>
      <c r="O150" s="1">
        <f t="shared" si="33"/>
        <v>1.8415067547289581</v>
      </c>
      <c r="P150" s="9">
        <f>INT(MAX(1,O150)+1-VLOOKUP(A150,anni!$A$1:$O$32,5,0))</f>
        <v>2</v>
      </c>
      <c r="Q150" s="9">
        <f t="array" ref="Q150">SUM(IF(anno=A150,IF(distretto=E150,concorrenti!$T$3:$T$5991)))</f>
        <v>0</v>
      </c>
      <c r="R150" s="9">
        <f t="shared" si="34"/>
        <v>2</v>
      </c>
      <c r="S150" s="1">
        <f t="shared" si="35"/>
        <v>0</v>
      </c>
      <c r="T150" s="1">
        <f>1+INT($N150/VLOOKUP($A150,anni!$A$1:$J$35,10,0))+$Q150</f>
        <v>2</v>
      </c>
      <c r="U150" s="1">
        <f t="shared" si="36"/>
        <v>0</v>
      </c>
      <c r="X150" s="15">
        <v>22</v>
      </c>
      <c r="Y150" s="1">
        <v>19</v>
      </c>
      <c r="Z150" s="1">
        <f t="shared" si="37"/>
        <v>0.66258915644907923</v>
      </c>
    </row>
    <row r="151" spans="1:26" ht="14.5" x14ac:dyDescent="0.35">
      <c r="A151" s="3">
        <v>2015</v>
      </c>
      <c r="B151" s="3" t="str">
        <f>VLOOKUP($E151,accorpamenti!$A$2:$X$104,$A151-B$2,0)</f>
        <v>Savona</v>
      </c>
      <c r="C151" s="3" t="str">
        <f>VLOOKUP($E151,accorpamenti!$A$2:$X$104,$A151-C$2,0)</f>
        <v>Savona</v>
      </c>
      <c r="D151" s="3" t="str">
        <f>VLOOKUP($E151,accorpamenti!$A$2:$X$104,$A151-D$2,0)</f>
        <v>Savona</v>
      </c>
      <c r="E151" s="3" t="s">
        <v>138</v>
      </c>
      <c r="F151" s="1">
        <f t="array" ref="F151">SUM(IF(anno=A151,IF(distretto=E151,1)))</f>
        <v>2</v>
      </c>
      <c r="G151" s="1">
        <f t="array" ref="G151">SUM(IF(anno=A151,IF(distretto=E151,IF(punti=-1,1))))</f>
        <v>0</v>
      </c>
      <c r="H151" s="1">
        <f t="array" ref="H151">SUM(IF(anno=A151,IF(distretto=E151,punti)))+G151</f>
        <v>34</v>
      </c>
      <c r="I151" s="14">
        <v>2.067539627842867</v>
      </c>
      <c r="J151" s="12">
        <f>H151/VLOOKUP(A151,anni!$A$1:$O$32,4,0)</f>
        <v>6.3523334296451909E-3</v>
      </c>
      <c r="K151" s="12">
        <f t="shared" si="31"/>
        <v>6.0151962853524704E-3</v>
      </c>
      <c r="L151" s="12">
        <f t="shared" si="32"/>
        <v>6.571087216248505E-3</v>
      </c>
      <c r="M151" s="12">
        <f t="array" ref="M151">SUM(IF(NOT(ISERR(J151:L151)),J151:L151*$J$2:$L$2))/SUM(IF(NOT(ISERR(J151:L151)),$J$2:$L$2))</f>
        <v>6.2764133459815045E-3</v>
      </c>
      <c r="N151" s="1">
        <f>((300-VLOOKUP(A151,anni!$A$1:$O$32,8,0))*(M151-I151/300)+I151)/300*(300-VLOOKUP(A151,anni!$A$1:$O$32,7,0))</f>
        <v>1.8371455434904198</v>
      </c>
      <c r="O151" s="1">
        <f t="shared" si="33"/>
        <v>1.8371455434904198</v>
      </c>
      <c r="P151" s="9">
        <f>INT(MAX(1,O151)+1-VLOOKUP(A151,anni!$A$1:$O$32,5,0))</f>
        <v>2</v>
      </c>
      <c r="Q151" s="9">
        <f t="array" ref="Q151">SUM(IF(anno=A151,IF(distretto=E151,concorrenti!$T$3:$T$5991)))</f>
        <v>0</v>
      </c>
      <c r="R151" s="9">
        <f t="shared" si="34"/>
        <v>2</v>
      </c>
      <c r="S151" s="1">
        <f t="shared" si="35"/>
        <v>0</v>
      </c>
      <c r="T151" s="1">
        <f>1+INT($N151/VLOOKUP($A151,anni!$A$1:$J$35,10,0))+$Q151</f>
        <v>2</v>
      </c>
      <c r="U151" s="1">
        <f t="shared" si="36"/>
        <v>0</v>
      </c>
      <c r="X151" s="15">
        <v>10</v>
      </c>
      <c r="Y151" s="1">
        <v>12</v>
      </c>
      <c r="Z151" s="1">
        <f t="shared" si="37"/>
        <v>-0.60302268915552726</v>
      </c>
    </row>
    <row r="152" spans="1:26" ht="14.5" x14ac:dyDescent="0.35">
      <c r="A152" s="3">
        <v>2015</v>
      </c>
      <c r="B152" s="3" t="str">
        <f>VLOOKUP($E152,accorpamenti!$A$2:$X$104,$A152-B$2,0)</f>
        <v>Belluno</v>
      </c>
      <c r="C152" s="3" t="str">
        <f>VLOOKUP($E152,accorpamenti!$A$2:$X$104,$A152-C$2,0)</f>
        <v>Belluno</v>
      </c>
      <c r="D152" s="3" t="str">
        <f>VLOOKUP($E152,accorpamenti!$A$2:$X$104,$A152-D$2,0)</f>
        <v>Belluno</v>
      </c>
      <c r="E152" s="3" t="s">
        <v>99</v>
      </c>
      <c r="F152" s="1">
        <f t="array" ref="F152">SUM(IF(anno=A152,IF(distretto=E152,1)))</f>
        <v>2</v>
      </c>
      <c r="G152" s="1">
        <f t="array" ref="G152">SUM(IF(anno=A152,IF(distretto=E152,IF(punti=-1,1))))</f>
        <v>0</v>
      </c>
      <c r="H152" s="1">
        <f t="array" ref="H152">SUM(IF(anno=A152,IF(distretto=E152,punti)))+G152</f>
        <v>28.799999999999997</v>
      </c>
      <c r="I152" s="14">
        <v>1.0337698139214335</v>
      </c>
      <c r="J152" s="12">
        <f>H152/VLOOKUP(A152,anni!$A$1:$O$32,4,0)</f>
        <v>5.380800081581808E-3</v>
      </c>
      <c r="K152" s="12">
        <f t="shared" si="31"/>
        <v>6.4900802026171406E-3</v>
      </c>
      <c r="L152" s="12">
        <f t="shared" si="32"/>
        <v>1.2490496361464102E-2</v>
      </c>
      <c r="M152" s="12">
        <f t="array" ref="M152">SUM(IF(NOT(ISERR(J152:L152)),J152:L152*$J$2:$L$2))/SUM(IF(NOT(ISERR(J152:L152)),$J$2:$L$2))</f>
        <v>6.9355095019073007E-3</v>
      </c>
      <c r="N152" s="1">
        <f>((300-VLOOKUP(A152,anni!$A$1:$O$32,8,0))*(M152-I152/300)+I152)/300*(300-VLOOKUP(A152,anni!$A$1:$O$32,7,0))</f>
        <v>1.8299254506851814</v>
      </c>
      <c r="O152" s="1">
        <f t="shared" si="33"/>
        <v>1.8299254506851814</v>
      </c>
      <c r="P152" s="9">
        <f>INT(MAX(1,O152)+1-VLOOKUP(A152,anni!$A$1:$O$32,5,0))</f>
        <v>2</v>
      </c>
      <c r="Q152" s="9">
        <f t="array" ref="Q152">SUM(IF(anno=A152,IF(distretto=E152,concorrenti!$T$3:$T$5991)))</f>
        <v>0</v>
      </c>
      <c r="R152" s="9">
        <f t="shared" si="34"/>
        <v>2</v>
      </c>
      <c r="S152" s="1">
        <f t="shared" si="35"/>
        <v>0</v>
      </c>
      <c r="T152" s="1">
        <f>1+INT($N152/VLOOKUP($A152,anni!$A$1:$J$35,10,0))+$Q152</f>
        <v>2</v>
      </c>
      <c r="U152" s="1">
        <f t="shared" si="36"/>
        <v>0</v>
      </c>
      <c r="X152" s="15">
        <v>5</v>
      </c>
      <c r="Y152" s="1">
        <v>5</v>
      </c>
      <c r="Z152" s="1">
        <f t="shared" si="37"/>
        <v>0</v>
      </c>
    </row>
    <row r="153" spans="1:26" ht="14.5" x14ac:dyDescent="0.35">
      <c r="A153" s="3">
        <v>2015</v>
      </c>
      <c r="B153" s="3" t="str">
        <f>VLOOKUP($E153,accorpamenti!$A$2:$X$104,$A153-B$2,0)</f>
        <v>Pordenone</v>
      </c>
      <c r="C153" s="3" t="str">
        <f>VLOOKUP($E153,accorpamenti!$A$2:$X$104,$A153-C$2,0)</f>
        <v>Pordenone</v>
      </c>
      <c r="D153" s="3" t="str">
        <f>VLOOKUP($E153,accorpamenti!$A$2:$X$104,$A153-D$2,0)</f>
        <v>Pordenone</v>
      </c>
      <c r="E153" s="3" t="s">
        <v>91</v>
      </c>
      <c r="F153" s="1">
        <f t="array" ref="F153">SUM(IF(anno=A153,IF(distretto=E153,1)))</f>
        <v>2</v>
      </c>
      <c r="G153" s="1">
        <f t="array" ref="G153">SUM(IF(anno=A153,IF(distretto=E153,IF(punti=-1,1))))</f>
        <v>0</v>
      </c>
      <c r="H153" s="1">
        <f t="array" ref="H153">SUM(IF(anno=A153,IF(distretto=E153,punti)))+G153</f>
        <v>34</v>
      </c>
      <c r="I153" s="14">
        <v>1.6540317022742936</v>
      </c>
      <c r="J153" s="12">
        <f>H153/VLOOKUP(A153,anni!$A$1:$O$32,4,0)</f>
        <v>6.3523334296451909E-3</v>
      </c>
      <c r="K153" s="12">
        <f t="shared" si="31"/>
        <v>8.2313212325875931E-3</v>
      </c>
      <c r="L153" s="12">
        <f t="shared" si="32"/>
        <v>2.6610187900510474E-3</v>
      </c>
      <c r="M153" s="12">
        <f t="array" ref="M153">SUM(IF(NOT(ISERR(J153:L153)),J153:L153*$J$2:$L$2))/SUM(IF(NOT(ISERR(J153:L153)),$J$2:$L$2))</f>
        <v>6.3634435906936354E-3</v>
      </c>
      <c r="N153" s="1">
        <f>((300-VLOOKUP(A153,anni!$A$1:$O$32,8,0))*(M153-I153/300)+I153)/300*(300-VLOOKUP(A153,anni!$A$1:$O$32,7,0))</f>
        <v>1.7918715341303595</v>
      </c>
      <c r="O153" s="1">
        <f t="shared" si="33"/>
        <v>1.7918715341303595</v>
      </c>
      <c r="P153" s="9">
        <f>INT(MAX(1,O153)+1-VLOOKUP(A153,anni!$A$1:$O$32,5,0))</f>
        <v>2</v>
      </c>
      <c r="Q153" s="9">
        <f t="array" ref="Q153">SUM(IF(anno=A153,IF(distretto=E153,concorrenti!$T$3:$T$5991)))</f>
        <v>0</v>
      </c>
      <c r="R153" s="9">
        <f t="shared" si="34"/>
        <v>2</v>
      </c>
      <c r="S153" s="1">
        <f t="shared" si="35"/>
        <v>0</v>
      </c>
      <c r="T153" s="1">
        <f>1+INT($N153/VLOOKUP($A153,anni!$A$1:$J$35,10,0))+$Q153</f>
        <v>2</v>
      </c>
      <c r="U153" s="1">
        <f t="shared" si="36"/>
        <v>0</v>
      </c>
      <c r="X153" s="15">
        <v>8</v>
      </c>
      <c r="Y153" s="1">
        <v>8</v>
      </c>
      <c r="Z153" s="1">
        <f t="shared" si="37"/>
        <v>0</v>
      </c>
    </row>
    <row r="154" spans="1:26" ht="14.5" x14ac:dyDescent="0.35">
      <c r="A154" s="3">
        <v>2015</v>
      </c>
      <c r="B154" s="3" t="str">
        <f>VLOOKUP($E154,accorpamenti!$A$2:$X$104,$A154-B$2,0)</f>
        <v>Cosenza</v>
      </c>
      <c r="C154" s="3" t="str">
        <f>VLOOKUP($E154,accorpamenti!$A$2:$X$104,$A154-C$2,0)</f>
        <v>Cosenza</v>
      </c>
      <c r="D154" s="3" t="str">
        <f>VLOOKUP($E154,accorpamenti!$A$2:$X$104,$A154-D$2,0)</f>
        <v>Cosenza</v>
      </c>
      <c r="E154" s="3" t="s">
        <v>134</v>
      </c>
      <c r="F154" s="1">
        <f t="array" ref="F154">SUM(IF(anno=A154,IF(distretto=E154,1)))</f>
        <v>2</v>
      </c>
      <c r="G154" s="1">
        <f t="array" ref="G154">SUM(IF(anno=A154,IF(distretto=E154,IF(punti=-1,1))))</f>
        <v>0</v>
      </c>
      <c r="H154" s="1">
        <f t="array" ref="H154">SUM(IF(anno=A154,IF(distretto=E154,punti)))+G154</f>
        <v>12.2</v>
      </c>
      <c r="I154" s="14">
        <v>5.9958649207443138</v>
      </c>
      <c r="J154" s="12">
        <f>H154/VLOOKUP(A154,anni!$A$1:$O$32,4,0)</f>
        <v>2.2793667012256272E-3</v>
      </c>
      <c r="K154" s="12">
        <f t="shared" si="31"/>
        <v>4.590544533558465E-3</v>
      </c>
      <c r="L154" s="12">
        <f t="shared" si="32"/>
        <v>4.4531334853915487E-3</v>
      </c>
      <c r="M154" s="12">
        <f t="array" ref="M154">SUM(IF(NOT(ISERR(J154:L154)),J154:L154*$J$2:$L$2))/SUM(IF(NOT(ISERR(J154:L154)),$J$2:$L$2))</f>
        <v>3.4120537760308936E-3</v>
      </c>
      <c r="N154" s="1">
        <f>((300-VLOOKUP(A154,anni!$A$1:$O$32,8,0))*(M154-I154/300)+I154)/300*(300-VLOOKUP(A154,anni!$A$1:$O$32,7,0))</f>
        <v>1.7782312935665046</v>
      </c>
      <c r="O154" s="1">
        <f t="shared" si="33"/>
        <v>1.7782312935665046</v>
      </c>
      <c r="P154" s="9">
        <f>INT(MAX(1,O154)+1-VLOOKUP(A154,anni!$A$1:$O$32,5,0))</f>
        <v>2</v>
      </c>
      <c r="Q154" s="9">
        <f t="array" ref="Q154">SUM(IF(anno=A154,IF(distretto=E154,concorrenti!$T$3:$T$5991)))</f>
        <v>0</v>
      </c>
      <c r="R154" s="9">
        <f t="shared" si="34"/>
        <v>2</v>
      </c>
      <c r="S154" s="1">
        <f t="shared" si="35"/>
        <v>0</v>
      </c>
      <c r="T154" s="1">
        <f>1+INT($N154/VLOOKUP($A154,anni!$A$1:$J$35,10,0))+$Q154</f>
        <v>2</v>
      </c>
      <c r="U154" s="1">
        <f t="shared" si="36"/>
        <v>0</v>
      </c>
      <c r="X154" s="15">
        <v>29</v>
      </c>
      <c r="Y154" s="1">
        <v>26</v>
      </c>
      <c r="Z154" s="1">
        <f t="shared" si="37"/>
        <v>0.57207755354735534</v>
      </c>
    </row>
    <row r="155" spans="1:26" ht="14.5" x14ac:dyDescent="0.35">
      <c r="A155" s="3">
        <v>2015</v>
      </c>
      <c r="B155" s="3" t="str">
        <f>VLOOKUP($E155,accorpamenti!$A$2:$X$104,$A155-B$2,0)</f>
        <v>Mantova</v>
      </c>
      <c r="C155" s="3" t="str">
        <f>VLOOKUP($E155,accorpamenti!$A$2:$X$104,$A155-C$2,0)</f>
        <v>Mantova</v>
      </c>
      <c r="D155" s="3" t="str">
        <f>VLOOKUP($E155,accorpamenti!$A$2:$X$104,$A155-D$2,0)</f>
        <v>Mantova</v>
      </c>
      <c r="E155" s="3" t="s">
        <v>103</v>
      </c>
      <c r="F155" s="1">
        <f t="array" ref="F155">SUM(IF(anno=A155,IF(distretto=E155,1)))</f>
        <v>2</v>
      </c>
      <c r="G155" s="1">
        <f t="array" ref="G155">SUM(IF(anno=A155,IF(distretto=E155,IF(punti=-1,1))))</f>
        <v>0</v>
      </c>
      <c r="H155" s="1">
        <f t="array" ref="H155">SUM(IF(anno=A155,IF(distretto=E155,punti)))+G155</f>
        <v>38.4</v>
      </c>
      <c r="I155" s="14">
        <v>1.6540317022742936</v>
      </c>
      <c r="J155" s="12">
        <f>H155/VLOOKUP(A155,anni!$A$1:$O$32,4,0)</f>
        <v>7.1744001087757445E-3</v>
      </c>
      <c r="K155" s="12">
        <f t="shared" si="31"/>
        <v>5.7513718868720991E-3</v>
      </c>
      <c r="L155" s="12">
        <f t="shared" si="32"/>
        <v>4.4531334853915487E-3</v>
      </c>
      <c r="M155" s="12">
        <f t="array" ref="M155">SUM(IF(NOT(ISERR(J155:L155)),J155:L155*$J$2:$L$2))/SUM(IF(NOT(ISERR(J155:L155)),$J$2:$L$2))</f>
        <v>6.2465129309104972E-3</v>
      </c>
      <c r="N155" s="1">
        <f>((300-VLOOKUP(A155,anni!$A$1:$O$32,8,0))*(M155-I155/300)+I155)/300*(300-VLOOKUP(A155,anni!$A$1:$O$32,7,0))</f>
        <v>1.7638081757824065</v>
      </c>
      <c r="O155" s="1">
        <f t="shared" si="33"/>
        <v>1.7638081757824065</v>
      </c>
      <c r="P155" s="9">
        <f>INT(MAX(1,O155)+1-VLOOKUP(A155,anni!$A$1:$O$32,5,0))</f>
        <v>2</v>
      </c>
      <c r="Q155" s="9">
        <f t="array" ref="Q155">SUM(IF(anno=A155,IF(distretto=E155,concorrenti!$T$3:$T$5991)))</f>
        <v>0</v>
      </c>
      <c r="R155" s="9">
        <f t="shared" si="34"/>
        <v>2</v>
      </c>
      <c r="S155" s="1">
        <f t="shared" si="35"/>
        <v>0</v>
      </c>
      <c r="T155" s="1">
        <f>1+INT($N155/VLOOKUP($A155,anni!$A$1:$J$35,10,0))+$Q155</f>
        <v>2</v>
      </c>
      <c r="U155" s="1">
        <f t="shared" si="36"/>
        <v>0</v>
      </c>
      <c r="X155" s="15">
        <v>8</v>
      </c>
      <c r="Y155" s="1">
        <v>7</v>
      </c>
      <c r="Z155" s="1">
        <f t="shared" si="37"/>
        <v>0.36514837167011072</v>
      </c>
    </row>
    <row r="156" spans="1:26" ht="14.5" x14ac:dyDescent="0.35">
      <c r="A156" s="3">
        <v>2015</v>
      </c>
      <c r="B156" s="3" t="str">
        <f>VLOOKUP($E156,accorpamenti!$A$2:$X$104,$A156-B$2,0)</f>
        <v>Siracusa</v>
      </c>
      <c r="C156" s="3" t="str">
        <f>VLOOKUP($E156,accorpamenti!$A$2:$X$104,$A156-C$2,0)</f>
        <v>Siracusa</v>
      </c>
      <c r="D156" s="3" t="str">
        <f>VLOOKUP($E156,accorpamenti!$A$2:$X$104,$A156-D$2,0)</f>
        <v>Siracusa</v>
      </c>
      <c r="E156" s="3" t="s">
        <v>139</v>
      </c>
      <c r="F156" s="1">
        <f t="array" ref="F156">SUM(IF(anno=A156,IF(distretto=E156,1)))</f>
        <v>2</v>
      </c>
      <c r="G156" s="1">
        <f t="array" ref="G156">SUM(IF(anno=A156,IF(distretto=E156,IF(punti=-1,1))))</f>
        <v>2</v>
      </c>
      <c r="H156" s="16">
        <v>35.563879598662197</v>
      </c>
      <c r="I156" s="14">
        <v>2.8945554789800139</v>
      </c>
      <c r="J156" s="12">
        <f>H156/VLOOKUP(A156,anni!$A$1:$O$32,4,0)</f>
        <v>6.6445182724252493E-3</v>
      </c>
      <c r="K156" s="12">
        <f t="shared" si="31"/>
        <v>2.5854791051076412E-3</v>
      </c>
      <c r="L156" s="12">
        <f t="shared" si="32"/>
        <v>6.734006734006732E-3</v>
      </c>
      <c r="M156" s="12">
        <f t="array" ref="M156">SUM(IF(NOT(ISERR(J156:L156)),J156:L156*$J$2:$L$2))/SUM(IF(NOT(ISERR(J156:L156)),$J$2:$L$2))</f>
        <v>5.3064199602496269E-3</v>
      </c>
      <c r="N156" s="1">
        <f>((300-VLOOKUP(A156,anni!$A$1:$O$32,8,0))*(M156-I156/300)+I156)/300*(300-VLOOKUP(A156,anni!$A$1:$O$32,7,0))</f>
        <v>1.736669667096713</v>
      </c>
      <c r="O156" s="1">
        <f t="shared" si="33"/>
        <v>1.736669667096713</v>
      </c>
      <c r="P156" s="9">
        <f>INT(MAX(1,O156)+1-VLOOKUP(A156,anni!$A$1:$O$32,5,0))</f>
        <v>2</v>
      </c>
      <c r="Q156" s="9">
        <f t="array" ref="Q156">SUM(IF(anno=A156,IF(distretto=E156,concorrenti!$T$3:$T$5991)))</f>
        <v>0</v>
      </c>
      <c r="R156" s="9">
        <f t="shared" si="34"/>
        <v>2</v>
      </c>
      <c r="S156" s="1">
        <f t="shared" si="35"/>
        <v>0</v>
      </c>
      <c r="T156" s="1">
        <f>1+INT($N156/VLOOKUP($A156,anni!$A$1:$J$35,10,0))+$Q156</f>
        <v>2</v>
      </c>
      <c r="U156" s="1">
        <f t="shared" si="36"/>
        <v>0</v>
      </c>
      <c r="X156" s="15">
        <v>14</v>
      </c>
      <c r="Y156" s="1">
        <v>16</v>
      </c>
      <c r="Z156" s="1">
        <f t="shared" si="37"/>
        <v>-0.5163977794943222</v>
      </c>
    </row>
    <row r="157" spans="1:26" ht="14.5" x14ac:dyDescent="0.35">
      <c r="A157" s="3">
        <v>2015</v>
      </c>
      <c r="B157" s="3" t="str">
        <f>VLOOKUP($E157,accorpamenti!$A$2:$X$104,$A157-B$2,0)</f>
        <v>Rovigo</v>
      </c>
      <c r="C157" s="3" t="str">
        <f>VLOOKUP($E157,accorpamenti!$A$2:$X$104,$A157-C$2,0)</f>
        <v>Rovigo</v>
      </c>
      <c r="D157" s="3" t="str">
        <f>VLOOKUP($E157,accorpamenti!$A$2:$X$104,$A157-D$2,0)</f>
        <v>Rovigo</v>
      </c>
      <c r="E157" s="3" t="s">
        <v>126</v>
      </c>
      <c r="F157" s="1">
        <f t="array" ref="F157">SUM(IF(anno=A157,IF(distretto=E157,1)))</f>
        <v>2</v>
      </c>
      <c r="G157" s="1">
        <f t="array" ref="G157">SUM(IF(anno=A157,IF(distretto=E157,IF(punti=-1,1))))</f>
        <v>0</v>
      </c>
      <c r="H157" s="1">
        <f t="array" ref="H157">SUM(IF(anno=A157,IF(distretto=E157,punti)))+G157</f>
        <v>31.2</v>
      </c>
      <c r="I157" s="14">
        <v>1.24052377670572</v>
      </c>
      <c r="J157" s="12">
        <f>H157/VLOOKUP(A157,anni!$A$1:$O$32,4,0)</f>
        <v>5.8292000883802923E-3</v>
      </c>
      <c r="K157" s="12">
        <f t="shared" si="31"/>
        <v>7.6509075559307747E-3</v>
      </c>
      <c r="L157" s="12">
        <f t="shared" si="32"/>
        <v>3.0954708374063208E-3</v>
      </c>
      <c r="M157" s="12">
        <f t="array" ref="M157">SUM(IF(NOT(ISERR(J157:L157)),J157:L157*$J$2:$L$2))/SUM(IF(NOT(ISERR(J157:L157)),$J$2:$L$2))</f>
        <v>5.9808143690681242E-3</v>
      </c>
      <c r="N157" s="1">
        <f>((300-VLOOKUP(A157,anni!$A$1:$O$32,8,0))*(M157-I157/300)+I157)/300*(300-VLOOKUP(A157,anni!$A$1:$O$32,7,0))</f>
        <v>1.6338792528492649</v>
      </c>
      <c r="O157" s="1">
        <f t="shared" si="33"/>
        <v>1.6338792528492649</v>
      </c>
      <c r="P157" s="9">
        <f>INT(MAX(1,O157)+1-VLOOKUP(A157,anni!$A$1:$O$32,5,0))</f>
        <v>2</v>
      </c>
      <c r="Q157" s="9">
        <f t="array" ref="Q157">SUM(IF(anno=A157,IF(distretto=E157,concorrenti!$T$3:$T$5991)))</f>
        <v>0</v>
      </c>
      <c r="R157" s="9">
        <f t="shared" si="34"/>
        <v>2</v>
      </c>
      <c r="S157" s="1">
        <f t="shared" si="35"/>
        <v>0</v>
      </c>
      <c r="T157" s="1">
        <f>1+INT($N157/VLOOKUP($A157,anni!$A$1:$J$35,10,0))+$Q157</f>
        <v>2</v>
      </c>
      <c r="U157" s="1">
        <f t="shared" si="36"/>
        <v>0</v>
      </c>
      <c r="X157" s="15">
        <v>6</v>
      </c>
      <c r="Y157" s="1">
        <v>6</v>
      </c>
      <c r="Z157" s="1">
        <f t="shared" si="37"/>
        <v>0</v>
      </c>
    </row>
    <row r="158" spans="1:26" ht="14.5" x14ac:dyDescent="0.35">
      <c r="A158" s="3">
        <v>2015</v>
      </c>
      <c r="B158" s="3" t="str">
        <f>VLOOKUP($E158,accorpamenti!$A$2:$X$104,$A158-B$2,0)</f>
        <v>Avellino</v>
      </c>
      <c r="C158" s="3" t="str">
        <f>VLOOKUP($E158,accorpamenti!$A$2:$X$104,$A158-C$2,0)</f>
        <v>Avellino</v>
      </c>
      <c r="D158" s="3" t="str">
        <f>VLOOKUP($E158,accorpamenti!$A$2:$X$104,$A158-D$2,0)</f>
        <v>Avellino</v>
      </c>
      <c r="E158" s="3" t="s">
        <v>127</v>
      </c>
      <c r="F158" s="1">
        <f t="array" ref="F158">SUM(IF(anno=A158,IF(distretto=E158,1)))</f>
        <v>2</v>
      </c>
      <c r="G158" s="1">
        <f t="array" ref="G158">SUM(IF(anno=A158,IF(distretto=E158,IF(punti=-1,1))))</f>
        <v>0</v>
      </c>
      <c r="H158" s="1">
        <f t="array" ref="H158">SUM(IF(anno=A158,IF(distretto=E158,punti)))+G158</f>
        <v>46.2</v>
      </c>
      <c r="I158" s="14">
        <v>3.1013094417643008</v>
      </c>
      <c r="J158" s="12">
        <f>H158/VLOOKUP(A158,anni!$A$1:$O$32,4,0)</f>
        <v>8.6317001308708185E-3</v>
      </c>
      <c r="K158" s="12">
        <f t="shared" si="31"/>
        <v>0</v>
      </c>
      <c r="L158" s="12">
        <f t="shared" si="32"/>
        <v>1.9007277071793197E-3</v>
      </c>
      <c r="M158" s="12">
        <f t="array" ref="M158">SUM(IF(NOT(ISERR(J158:L158)),J158:L158*$J$2:$L$2))/SUM(IF(NOT(ISERR(J158:L158)),$J$2:$L$2))</f>
        <v>4.632638016631962E-3</v>
      </c>
      <c r="N158" s="1">
        <f>((300-VLOOKUP(A158,anni!$A$1:$O$32,8,0))*(M158-I158/300)+I158)/300*(300-VLOOKUP(A158,anni!$A$1:$O$32,7,0))</f>
        <v>1.6080426346739594</v>
      </c>
      <c r="O158" s="1">
        <f t="shared" si="33"/>
        <v>1.6080426346739594</v>
      </c>
      <c r="P158" s="9">
        <f>INT(MAX(1,O158)+1-VLOOKUP(A158,anni!$A$1:$O$32,5,0))</f>
        <v>2</v>
      </c>
      <c r="Q158" s="9">
        <f t="array" ref="Q158">SUM(IF(anno=A158,IF(distretto=E158,concorrenti!$T$3:$T$5991)))</f>
        <v>0</v>
      </c>
      <c r="R158" s="9">
        <f t="shared" si="34"/>
        <v>2</v>
      </c>
      <c r="S158" s="1">
        <f t="shared" si="35"/>
        <v>0</v>
      </c>
      <c r="T158" s="1">
        <f>1+INT($N158/VLOOKUP($A158,anni!$A$1:$J$35,10,0))+$Q158</f>
        <v>2</v>
      </c>
      <c r="U158" s="1">
        <f t="shared" si="36"/>
        <v>0</v>
      </c>
      <c r="X158" s="15">
        <v>15</v>
      </c>
      <c r="Y158" s="1">
        <v>14</v>
      </c>
      <c r="Z158" s="1">
        <f t="shared" si="37"/>
        <v>0.26261286571944509</v>
      </c>
    </row>
    <row r="159" spans="1:26" ht="14.5" x14ac:dyDescent="0.35">
      <c r="A159" s="3">
        <v>2015</v>
      </c>
      <c r="B159" s="3" t="str">
        <f>VLOOKUP($E159,accorpamenti!$A$2:$X$104,$A159-B$2,0)</f>
        <v>Livorno</v>
      </c>
      <c r="C159" s="3" t="str">
        <f>VLOOKUP($E159,accorpamenti!$A$2:$X$104,$A159-C$2,0)</f>
        <v>Livorno</v>
      </c>
      <c r="D159" s="3" t="str">
        <f>VLOOKUP($E159,accorpamenti!$A$2:$X$104,$A159-D$2,0)</f>
        <v>Livorno</v>
      </c>
      <c r="E159" s="3" t="s">
        <v>121</v>
      </c>
      <c r="F159" s="1">
        <f t="array" ref="F159">SUM(IF(anno=A159,IF(distretto=E159,1)))</f>
        <v>2</v>
      </c>
      <c r="G159" s="1">
        <f t="array" ref="G159">SUM(IF(anno=A159,IF(distretto=E159,IF(punti=-1,1))))</f>
        <v>0</v>
      </c>
      <c r="H159" s="1">
        <f t="array" ref="H159">SUM(IF(anno=A159,IF(distretto=E159,punti)))+G159</f>
        <v>30.400000000000002</v>
      </c>
      <c r="I159" s="14">
        <v>1.0337698139214335</v>
      </c>
      <c r="J159" s="12">
        <f>H159/VLOOKUP(A159,anni!$A$1:$O$32,4,0)</f>
        <v>5.6797334194474648E-3</v>
      </c>
      <c r="K159" s="12">
        <f t="shared" si="31"/>
        <v>5.9096665259603222E-3</v>
      </c>
      <c r="L159" s="12">
        <f t="shared" si="32"/>
        <v>6.8426197458455506E-3</v>
      </c>
      <c r="M159" s="12">
        <f t="array" ref="M159">SUM(IF(NOT(ISERR(J159:L159)),J159:L159*$J$2:$L$2))/SUM(IF(NOT(ISERR(J159:L159)),$J$2:$L$2))</f>
        <v>5.9501921760180985E-3</v>
      </c>
      <c r="N159" s="1">
        <f>((300-VLOOKUP(A159,anni!$A$1:$O$32,8,0))*(M159-I159/300)+I159)/300*(300-VLOOKUP(A159,anni!$A$1:$O$32,7,0))</f>
        <v>1.5934492924717729</v>
      </c>
      <c r="O159" s="1">
        <f t="shared" si="33"/>
        <v>1.5934492924717729</v>
      </c>
      <c r="P159" s="9">
        <f>INT(MAX(1,O159)+1-VLOOKUP(A159,anni!$A$1:$O$32,5,0))</f>
        <v>2</v>
      </c>
      <c r="Q159" s="9">
        <f t="array" ref="Q159">SUM(IF(anno=A159,IF(distretto=E159,concorrenti!$T$3:$T$5991)))</f>
        <v>0</v>
      </c>
      <c r="R159" s="9">
        <f t="shared" si="34"/>
        <v>2</v>
      </c>
      <c r="S159" s="1">
        <f t="shared" si="35"/>
        <v>0</v>
      </c>
      <c r="T159" s="1">
        <f>1+INT($N159/VLOOKUP($A159,anni!$A$1:$J$35,10,0))+$Q159</f>
        <v>2</v>
      </c>
      <c r="U159" s="1">
        <f t="shared" si="36"/>
        <v>0</v>
      </c>
      <c r="X159" s="15">
        <v>5</v>
      </c>
      <c r="Y159" s="1">
        <v>5</v>
      </c>
      <c r="Z159" s="1">
        <f t="shared" si="37"/>
        <v>0</v>
      </c>
    </row>
    <row r="160" spans="1:26" ht="14.5" x14ac:dyDescent="0.35">
      <c r="A160" s="3">
        <v>2015</v>
      </c>
      <c r="B160" s="3" t="str">
        <f>VLOOKUP($E160,accorpamenti!$A$2:$X$104,$A160-B$2,0)</f>
        <v>Verbania</v>
      </c>
      <c r="C160" s="3" t="str">
        <f>VLOOKUP($E160,accorpamenti!$A$2:$X$104,$A160-C$2,0)</f>
        <v>Verbania</v>
      </c>
      <c r="D160" s="3" t="str">
        <f>VLOOKUP($E160,accorpamenti!$A$2:$X$104,$A160-D$2,0)</f>
        <v>Verbania</v>
      </c>
      <c r="E160" s="3" t="s">
        <v>46</v>
      </c>
      <c r="F160" s="1">
        <f t="array" ref="F160">SUM(IF(anno=A160,IF(distretto=E160,1)))</f>
        <v>2</v>
      </c>
      <c r="G160" s="1">
        <f t="array" ref="G160">SUM(IF(anno=A160,IF(distretto=E160,IF(punti=-1,1))))</f>
        <v>0</v>
      </c>
      <c r="H160" s="1">
        <f t="array" ref="H160">SUM(IF(anno=A160,IF(distretto=E160,punti)))+G160</f>
        <v>32.799999999999997</v>
      </c>
      <c r="I160" s="14">
        <v>1.0337698139214335</v>
      </c>
      <c r="J160" s="12">
        <f>H160/VLOOKUP(A160,anni!$A$1:$O$32,4,0)</f>
        <v>6.1281334262459483E-3</v>
      </c>
      <c r="K160" s="12">
        <f t="shared" ref="K160:K187" si="38">SUMIFS($J$2:$J$1979,anno_2,A160-1,$C$2:$C$1979,B160)</f>
        <v>5.0126635711270594E-3</v>
      </c>
      <c r="L160" s="12">
        <f t="shared" ref="L160:L187" si="39">SUMIFS($J$2:$J$1979,anno_2,A160-2,$D$2:$D$1979,B160)</f>
        <v>2.1722602367763655E-3</v>
      </c>
      <c r="M160" s="12">
        <f t="array" ref="M160">SUM(IF(NOT(ISERR(J160:L160)),J160:L160*$J$2:$L$2))/SUM(IF(NOT(ISERR(J160:L160)),$J$2:$L$2))</f>
        <v>5.0969979429613876E-3</v>
      </c>
      <c r="N160" s="1">
        <f>((300-VLOOKUP(A160,anni!$A$1:$O$32,8,0))*(M160-I160/300)+I160)/300*(300-VLOOKUP(A160,anni!$A$1:$O$32,7,0))</f>
        <v>1.3886826765381624</v>
      </c>
      <c r="O160" s="1">
        <f t="shared" ref="O160:O187" si="40">MAX(1,N160)</f>
        <v>1.3886826765381624</v>
      </c>
      <c r="P160" s="9">
        <f>INT(MAX(1,O160)+1-VLOOKUP(A160,anni!$A$1:$O$32,5,0))</f>
        <v>1</v>
      </c>
      <c r="Q160" s="9">
        <f t="array" ref="Q160">SUM(IF(anno=A160,IF(distretto=E160,concorrenti!$T$3:$T$5991)))</f>
        <v>0</v>
      </c>
      <c r="R160" s="9">
        <f t="shared" ref="R160:R187" si="41">P160+Q160</f>
        <v>1</v>
      </c>
      <c r="S160" s="1">
        <f t="shared" ref="S160:S174" si="42">R160-F160</f>
        <v>-1</v>
      </c>
      <c r="T160" s="1">
        <f>1+INT($N160/VLOOKUP($A160,anni!$A$1:$J$35,10,0))+$Q160</f>
        <v>2</v>
      </c>
      <c r="U160" s="1">
        <f t="shared" ref="U160:U187" si="43">T160-$F160</f>
        <v>0</v>
      </c>
      <c r="X160" s="15">
        <v>5</v>
      </c>
      <c r="Y160" s="1">
        <v>6</v>
      </c>
      <c r="Z160" s="1">
        <f t="shared" ref="Z160:Z187" si="44">-(Y160-X160)/SQRT(AVERAGE(X160:Y160))</f>
        <v>-0.42640143271122083</v>
      </c>
    </row>
    <row r="161" spans="1:26" ht="14.5" x14ac:dyDescent="0.35">
      <c r="A161" s="3">
        <v>2015</v>
      </c>
      <c r="B161" s="3" t="str">
        <f>VLOOKUP($E161,accorpamenti!$A$2:$X$104,$A161-B$2,0)</f>
        <v>Catanzaro</v>
      </c>
      <c r="C161" s="3" t="str">
        <f>VLOOKUP($E161,accorpamenti!$A$2:$X$104,$A161-C$2,0)</f>
        <v>Catanzaro</v>
      </c>
      <c r="D161" s="3" t="str">
        <f>VLOOKUP($E161,accorpamenti!$A$2:$X$104,$A161-D$2,0)</f>
        <v>Catanzaro</v>
      </c>
      <c r="E161" s="3" t="s">
        <v>110</v>
      </c>
      <c r="F161" s="1">
        <f t="array" ref="F161">SUM(IF(anno=A161,IF(distretto=E161,1)))</f>
        <v>2</v>
      </c>
      <c r="G161" s="1">
        <f t="array" ref="G161">SUM(IF(anno=A161,IF(distretto=E161,IF(punti=-1,1))))</f>
        <v>0</v>
      </c>
      <c r="H161" s="1">
        <f t="array" ref="H161">SUM(IF(anno=A161,IF(distretto=E161,punti)))+G161</f>
        <v>21</v>
      </c>
      <c r="I161" s="14">
        <v>3.5148173673328742</v>
      </c>
      <c r="J161" s="12">
        <f>H161/VLOOKUP(A161,anni!$A$1:$O$32,4,0)</f>
        <v>3.9235000594867358E-3</v>
      </c>
      <c r="K161" s="12">
        <f t="shared" si="38"/>
        <v>3.0603630223723101E-3</v>
      </c>
      <c r="L161" s="12">
        <f t="shared" si="39"/>
        <v>2.7153252959704567E-3</v>
      </c>
      <c r="M161" s="12">
        <f t="array" ref="M161">SUM(IF(NOT(ISERR(J161:L161)),J161:L161*$J$2:$L$2))/SUM(IF(NOT(ISERR(J161:L161)),$J$2:$L$2))</f>
        <v>3.434425253195881E-3</v>
      </c>
      <c r="N161" s="1">
        <f>((300-VLOOKUP(A161,anni!$A$1:$O$32,8,0))*(M161-I161/300)+I161)/300*(300-VLOOKUP(A161,anni!$A$1:$O$32,7,0))</f>
        <v>1.3866328395402709</v>
      </c>
      <c r="O161" s="1">
        <f t="shared" si="40"/>
        <v>1.3866328395402709</v>
      </c>
      <c r="P161" s="9">
        <f>INT(MAX(1,O161)+1-VLOOKUP(A161,anni!$A$1:$O$32,5,0))</f>
        <v>1</v>
      </c>
      <c r="Q161" s="9">
        <f t="array" ref="Q161">SUM(IF(anno=A161,IF(distretto=E161,concorrenti!$T$3:$T$5991)))</f>
        <v>0</v>
      </c>
      <c r="R161" s="9">
        <f t="shared" si="41"/>
        <v>1</v>
      </c>
      <c r="S161" s="1">
        <f t="shared" si="42"/>
        <v>-1</v>
      </c>
      <c r="T161" s="1">
        <f>1+INT($N161/VLOOKUP($A161,anni!$A$1:$J$35,10,0))+$Q161</f>
        <v>2</v>
      </c>
      <c r="U161" s="1">
        <f t="shared" si="43"/>
        <v>0</v>
      </c>
      <c r="X161" s="15">
        <v>17</v>
      </c>
      <c r="Y161" s="1">
        <v>17</v>
      </c>
      <c r="Z161" s="1">
        <f t="shared" si="44"/>
        <v>0</v>
      </c>
    </row>
    <row r="162" spans="1:26" ht="14.5" x14ac:dyDescent="0.35">
      <c r="A162" s="3">
        <v>2015</v>
      </c>
      <c r="B162" s="3" t="str">
        <f>VLOOKUP($E162,accorpamenti!$A$2:$X$104,$A162-B$2,0)</f>
        <v>Messina</v>
      </c>
      <c r="C162" s="3" t="str">
        <f>VLOOKUP($E162,accorpamenti!$A$2:$X$104,$A162-C$2,0)</f>
        <v>Messina</v>
      </c>
      <c r="D162" s="3" t="str">
        <f>VLOOKUP($E162,accorpamenti!$A$2:$X$104,$A162-D$2,0)</f>
        <v>Messina</v>
      </c>
      <c r="E162" s="3" t="s">
        <v>124</v>
      </c>
      <c r="F162" s="1">
        <f t="array" ref="F162">SUM(IF(anno=A162,IF(distretto=E162,1)))</f>
        <v>2</v>
      </c>
      <c r="G162" s="1">
        <f t="array" ref="G162">SUM(IF(anno=A162,IF(distretto=E162,IF(punti=-1,1))))</f>
        <v>0</v>
      </c>
      <c r="H162" s="1">
        <f t="array" ref="H162">SUM(IF(anno=A162,IF(distretto=E162,punti)))+G162</f>
        <v>22</v>
      </c>
      <c r="I162" s="14">
        <v>2.48104755341144</v>
      </c>
      <c r="J162" s="12">
        <f>H162/VLOOKUP(A162,anni!$A$1:$O$32,4,0)</f>
        <v>4.1103333956527708E-3</v>
      </c>
      <c r="K162" s="12">
        <f t="shared" si="38"/>
        <v>2.5327142254115667E-3</v>
      </c>
      <c r="L162" s="12">
        <f t="shared" si="39"/>
        <v>7.0598457695231877E-3</v>
      </c>
      <c r="M162" s="12">
        <f t="array" ref="M162">SUM(IF(NOT(ISERR(J162:L162)),J162:L162*$J$2:$L$2))/SUM(IF(NOT(ISERR(J162:L162)),$J$2:$L$2))</f>
        <v>4.0760457345507721E-3</v>
      </c>
      <c r="N162" s="1">
        <f>((300-VLOOKUP(A162,anni!$A$1:$O$32,8,0))*(M162-I162/300)+I162)/300*(300-VLOOKUP(A162,anni!$A$1:$O$32,7,0))</f>
        <v>1.3752185848380154</v>
      </c>
      <c r="O162" s="1">
        <f t="shared" si="40"/>
        <v>1.3752185848380154</v>
      </c>
      <c r="P162" s="9">
        <f>INT(MAX(1,O162)+1-VLOOKUP(A162,anni!$A$1:$O$32,5,0))</f>
        <v>1</v>
      </c>
      <c r="Q162" s="9">
        <f t="array" ref="Q162">SUM(IF(anno=A162,IF(distretto=E162,concorrenti!$T$3:$T$5991)))</f>
        <v>0</v>
      </c>
      <c r="R162" s="9">
        <f t="shared" si="41"/>
        <v>1</v>
      </c>
      <c r="S162" s="1">
        <f t="shared" si="42"/>
        <v>-1</v>
      </c>
      <c r="T162" s="1">
        <f>1+INT($N162/VLOOKUP($A162,anni!$A$1:$J$35,10,0))+$Q162</f>
        <v>2</v>
      </c>
      <c r="U162" s="1">
        <f t="shared" si="43"/>
        <v>0</v>
      </c>
      <c r="X162" s="15">
        <v>12</v>
      </c>
      <c r="Y162" s="1">
        <v>17</v>
      </c>
      <c r="Z162" s="1">
        <f t="shared" si="44"/>
        <v>-1.3130643285972254</v>
      </c>
    </row>
    <row r="163" spans="1:26" ht="14.5" x14ac:dyDescent="0.35">
      <c r="A163" s="3">
        <v>2015</v>
      </c>
      <c r="B163" s="3" t="str">
        <f>VLOOKUP($E163,accorpamenti!$A$2:$X$104,$A163-B$2,0)</f>
        <v>Caltanissetta</v>
      </c>
      <c r="C163" s="3" t="str">
        <f>VLOOKUP($E163,accorpamenti!$A$2:$X$104,$A163-C$2,0)</f>
        <v>Caltanissetta</v>
      </c>
      <c r="D163" s="3" t="str">
        <f>VLOOKUP($E163,accorpamenti!$A$2:$X$104,$A163-D$2,0)</f>
        <v>Caltanissetta</v>
      </c>
      <c r="E163" s="3" t="s">
        <v>129</v>
      </c>
      <c r="F163" s="1">
        <f t="array" ref="F163">SUM(IF(anno=A163,IF(distretto=E163,1)))</f>
        <v>2</v>
      </c>
      <c r="G163" s="1">
        <f t="array" ref="G163">SUM(IF(anno=A163,IF(distretto=E163,IF(punti=-1,1))))</f>
        <v>0</v>
      </c>
      <c r="H163" s="1">
        <f t="array" ref="H163">SUM(IF(anno=A163,IF(distretto=E163,punti)))+G163</f>
        <v>25.8</v>
      </c>
      <c r="I163" s="14">
        <v>1.0337698139214335</v>
      </c>
      <c r="J163" s="12">
        <f>H163/VLOOKUP(A163,anni!$A$1:$O$32,4,0)</f>
        <v>4.8203000730837036E-3</v>
      </c>
      <c r="K163" s="12">
        <f t="shared" si="38"/>
        <v>4.2211903756859447E-3</v>
      </c>
      <c r="L163" s="12">
        <f t="shared" si="39"/>
        <v>3.9100684261974576E-3</v>
      </c>
      <c r="M163" s="12">
        <f t="array" ref="M163">SUM(IF(NOT(ISERR(J163:L163)),J163:L163*$J$2:$L$2))/SUM(IF(NOT(ISERR(J163:L163)),$J$2:$L$2))</f>
        <v>4.4688915661367434E-3</v>
      </c>
      <c r="N163" s="1">
        <f>((300-VLOOKUP(A163,anni!$A$1:$O$32,8,0))*(M163-I163/300)+I163)/300*(300-VLOOKUP(A163,anni!$A$1:$O$32,7,0))</f>
        <v>1.237937146100248</v>
      </c>
      <c r="O163" s="1">
        <f t="shared" si="40"/>
        <v>1.237937146100248</v>
      </c>
      <c r="P163" s="9">
        <f>INT(MAX(1,O163)+1-VLOOKUP(A163,anni!$A$1:$O$32,5,0))</f>
        <v>1</v>
      </c>
      <c r="Q163" s="9">
        <f t="array" ref="Q163">SUM(IF(anno=A163,IF(distretto=E163,concorrenti!$T$3:$T$5991)))</f>
        <v>0</v>
      </c>
      <c r="R163" s="9">
        <f t="shared" si="41"/>
        <v>1</v>
      </c>
      <c r="S163" s="1">
        <f t="shared" si="42"/>
        <v>-1</v>
      </c>
      <c r="T163" s="1">
        <f>1+INT($N163/VLOOKUP($A163,anni!$A$1:$J$35,10,0))+$Q163</f>
        <v>2</v>
      </c>
      <c r="U163" s="1">
        <f t="shared" si="43"/>
        <v>0</v>
      </c>
      <c r="X163" s="15">
        <v>5</v>
      </c>
      <c r="Y163" s="1">
        <v>6</v>
      </c>
      <c r="Z163" s="1">
        <f t="shared" si="44"/>
        <v>-0.42640143271122083</v>
      </c>
    </row>
    <row r="164" spans="1:26" ht="14.5" x14ac:dyDescent="0.35">
      <c r="A164" s="3">
        <v>2015</v>
      </c>
      <c r="B164" s="3" t="str">
        <f>VLOOKUP($E164,accorpamenti!$A$2:$X$104,$A164-B$2,0)</f>
        <v>Lodi</v>
      </c>
      <c r="C164" s="3" t="str">
        <f>VLOOKUP($E164,accorpamenti!$A$2:$X$104,$A164-C$2,0)</f>
        <v>Lodi</v>
      </c>
      <c r="D164" s="3" t="str">
        <f>VLOOKUP($E164,accorpamenti!$A$2:$X$104,$A164-D$2,0)</f>
        <v>Lodi</v>
      </c>
      <c r="E164" s="3" t="s">
        <v>97</v>
      </c>
      <c r="F164" s="1">
        <f t="array" ref="F164">SUM(IF(anno=A164,IF(distretto=E164,1)))</f>
        <v>1</v>
      </c>
      <c r="G164" s="1">
        <f t="array" ref="G164">SUM(IF(anno=A164,IF(distretto=E164,IF(punti=-1,1))))</f>
        <v>0</v>
      </c>
      <c r="H164" s="1">
        <f t="array" ref="H164">SUM(IF(anno=A164,IF(distretto=E164,punti)))+G164</f>
        <v>0</v>
      </c>
      <c r="I164" s="14">
        <v>0.62026188835286</v>
      </c>
      <c r="J164" s="12">
        <f>H164/VLOOKUP(A164,anni!$A$1:$O$32,4,0)</f>
        <v>0</v>
      </c>
      <c r="K164" s="12">
        <f t="shared" si="38"/>
        <v>6.2790206838328425E-3</v>
      </c>
      <c r="L164" s="12">
        <f t="shared" si="39"/>
        <v>1.9007277071793197E-3</v>
      </c>
      <c r="M164" s="12">
        <f t="array" ref="M164">SUM(IF(NOT(ISERR(J164:L164)),J164:L164*$J$2:$L$2))/SUM(IF(NOT(ISERR(J164:L164)),$J$2:$L$2))</f>
        <v>2.4097948458075007E-3</v>
      </c>
      <c r="N164" s="1">
        <f>((300-VLOOKUP(A164,anni!$A$1:$O$32,8,0))*(M164-I164/300)+I164)/300*(300-VLOOKUP(A164,anni!$A$1:$O$32,7,0))</f>
        <v>0.67759266513025773</v>
      </c>
      <c r="O164" s="1">
        <f t="shared" si="40"/>
        <v>1</v>
      </c>
      <c r="P164" s="9">
        <f>INT(MAX(1,O164)+1-VLOOKUP(A164,anni!$A$1:$O$32,5,0))</f>
        <v>1</v>
      </c>
      <c r="Q164" s="9">
        <f t="array" ref="Q164">SUM(IF(anno=A164,IF(distretto=E164,concorrenti!$T$3:$T$5991)))</f>
        <v>1</v>
      </c>
      <c r="R164" s="9">
        <f t="shared" si="41"/>
        <v>2</v>
      </c>
      <c r="S164" s="1">
        <f t="shared" si="42"/>
        <v>1</v>
      </c>
      <c r="T164" s="1">
        <f>1+INT($N164/VLOOKUP($A164,anni!$A$1:$J$35,10,0))+$Q164</f>
        <v>2</v>
      </c>
      <c r="U164" s="1">
        <f t="shared" si="43"/>
        <v>1</v>
      </c>
      <c r="X164" s="15">
        <v>3</v>
      </c>
      <c r="Y164" s="1">
        <v>4</v>
      </c>
      <c r="Z164" s="1">
        <f t="shared" si="44"/>
        <v>-0.53452248382484879</v>
      </c>
    </row>
    <row r="165" spans="1:26" ht="14.5" x14ac:dyDescent="0.35">
      <c r="A165" s="3">
        <v>2015</v>
      </c>
      <c r="B165" s="3" t="str">
        <f>VLOOKUP($E165,accorpamenti!$A$2:$X$104,$A165-B$2,0)</f>
        <v>Reggio Calabria</v>
      </c>
      <c r="C165" s="3" t="str">
        <f>VLOOKUP($E165,accorpamenti!$A$2:$X$104,$A165-C$2,0)</f>
        <v>Reggio Calabria</v>
      </c>
      <c r="D165" s="3" t="str">
        <f>VLOOKUP($E165,accorpamenti!$A$2:$X$104,$A165-D$2,0)</f>
        <v>Reggio Calabria</v>
      </c>
      <c r="E165" s="3" t="s">
        <v>63</v>
      </c>
      <c r="F165" s="1">
        <f t="array" ref="F165">SUM(IF(anno=A165,IF(distretto=E165,1)))</f>
        <v>2</v>
      </c>
      <c r="G165" s="1">
        <f t="array" ref="G165">SUM(IF(anno=A165,IF(distretto=E165,IF(punti=-1,1))))</f>
        <v>0</v>
      </c>
      <c r="H165" s="1">
        <f t="array" ref="H165">SUM(IF(anno=A165,IF(distretto=E165,punti)))+G165</f>
        <v>12</v>
      </c>
      <c r="I165" s="14">
        <v>2.48104755341144</v>
      </c>
      <c r="J165" s="12">
        <f>H165/VLOOKUP(A165,anni!$A$1:$O$32,4,0)</f>
        <v>2.2420000339924205E-3</v>
      </c>
      <c r="K165" s="12">
        <f t="shared" si="38"/>
        <v>2.6382439848037153E-3</v>
      </c>
      <c r="L165" s="12">
        <f t="shared" si="39"/>
        <v>5.1591180623438678E-3</v>
      </c>
      <c r="M165" s="12">
        <f t="array" ref="M165">SUM(IF(NOT(ISERR(J165:L165)),J165:L165*$J$2:$L$2))/SUM(IF(NOT(ISERR(J165:L165)),$J$2:$L$2))</f>
        <v>2.8602676889880932E-3</v>
      </c>
      <c r="N165" s="1">
        <f>((300-VLOOKUP(A165,anni!$A$1:$O$32,8,0))*(M165-I165/300)+I165)/300*(300-VLOOKUP(A165,anni!$A$1:$O$32,7,0))</f>
        <v>1.0834318539029728</v>
      </c>
      <c r="O165" s="1">
        <f t="shared" si="40"/>
        <v>1.0834318539029728</v>
      </c>
      <c r="P165" s="9">
        <f>INT(MAX(1,O165)+1-VLOOKUP(A165,anni!$A$1:$O$32,5,0))</f>
        <v>1</v>
      </c>
      <c r="Q165" s="9">
        <f t="array" ref="Q165">SUM(IF(anno=A165,IF(distretto=E165,concorrenti!$T$3:$T$5991)))</f>
        <v>0</v>
      </c>
      <c r="R165" s="9">
        <f t="shared" si="41"/>
        <v>1</v>
      </c>
      <c r="S165" s="1">
        <f t="shared" si="42"/>
        <v>-1</v>
      </c>
      <c r="T165" s="1">
        <f>1+INT($N165/VLOOKUP($A165,anni!$A$1:$J$35,10,0))+$Q165</f>
        <v>1</v>
      </c>
      <c r="U165" s="1">
        <f t="shared" si="43"/>
        <v>-1</v>
      </c>
      <c r="X165" s="15">
        <v>12</v>
      </c>
      <c r="Y165" s="1">
        <v>10</v>
      </c>
      <c r="Z165" s="1">
        <f t="shared" si="44"/>
        <v>0.60302268915552726</v>
      </c>
    </row>
    <row r="166" spans="1:26" ht="14.5" x14ac:dyDescent="0.35">
      <c r="A166" s="3">
        <v>2015</v>
      </c>
      <c r="B166" s="3" t="str">
        <f>VLOOKUP($E166,accorpamenti!$A$2:$X$104,$A166-B$2,0)</f>
        <v>Novara</v>
      </c>
      <c r="C166" s="3" t="str">
        <f>VLOOKUP($E166,accorpamenti!$A$2:$X$104,$A166-C$2,0)</f>
        <v>Novara</v>
      </c>
      <c r="D166" s="3" t="str">
        <f>VLOOKUP($E166,accorpamenti!$A$2:$X$104,$A166-D$2,0)</f>
        <v>Novara</v>
      </c>
      <c r="E166" s="3" t="s">
        <v>136</v>
      </c>
      <c r="F166" s="1">
        <f t="array" ref="F166">SUM(IF(anno=A166,IF(distretto=E166,1)))</f>
        <v>1</v>
      </c>
      <c r="G166" s="1">
        <f t="array" ref="G166">SUM(IF(anno=A166,IF(distretto=E166,IF(punti=-1,1))))</f>
        <v>0</v>
      </c>
      <c r="H166" s="1">
        <f t="array" ref="H166">SUM(IF(anno=A166,IF(distretto=E166,punti)))+G166</f>
        <v>23.799999999999997</v>
      </c>
      <c r="I166" s="14">
        <v>1.24052377670572</v>
      </c>
      <c r="J166" s="12">
        <f>H166/VLOOKUP(A166,anni!$A$1:$O$32,4,0)</f>
        <v>4.4466334007516334E-3</v>
      </c>
      <c r="K166" s="12">
        <f t="shared" si="38"/>
        <v>1.8995356690586749E-3</v>
      </c>
      <c r="L166" s="12">
        <f t="shared" si="39"/>
        <v>4.8875855327468222E-3</v>
      </c>
      <c r="M166" s="12">
        <f t="array" ref="M166">SUM(IF(NOT(ISERR(J166:L166)),J166:L166*$J$2:$L$2))/SUM(IF(NOT(ISERR(J166:L166)),$J$2:$L$2))</f>
        <v>3.6710928455198455E-3</v>
      </c>
      <c r="N166" s="1">
        <f>((300-VLOOKUP(A166,anni!$A$1:$O$32,8,0))*(M166-I166/300)+I166)/300*(300-VLOOKUP(A166,anni!$A$1:$O$32,7,0))</f>
        <v>1.0795460871976781</v>
      </c>
      <c r="O166" s="1">
        <f t="shared" si="40"/>
        <v>1.0795460871976781</v>
      </c>
      <c r="P166" s="9">
        <f>INT(MAX(1,O166)+1-VLOOKUP(A166,anni!$A$1:$O$32,5,0))</f>
        <v>1</v>
      </c>
      <c r="Q166" s="9">
        <f t="array" ref="Q166">SUM(IF(anno=A166,IF(distretto=E166,concorrenti!$T$3:$T$5991)))</f>
        <v>0</v>
      </c>
      <c r="R166" s="9">
        <f t="shared" si="41"/>
        <v>1</v>
      </c>
      <c r="S166" s="1">
        <f t="shared" si="42"/>
        <v>0</v>
      </c>
      <c r="T166" s="1">
        <f>1+INT($N166/VLOOKUP($A166,anni!$A$1:$J$35,10,0))+$Q166</f>
        <v>1</v>
      </c>
      <c r="U166" s="1">
        <f t="shared" si="43"/>
        <v>0</v>
      </c>
      <c r="X166" s="15">
        <v>6</v>
      </c>
      <c r="Y166" s="1">
        <v>5</v>
      </c>
      <c r="Z166" s="1">
        <f t="shared" si="44"/>
        <v>0.42640143271122083</v>
      </c>
    </row>
    <row r="167" spans="1:26" ht="14.5" x14ac:dyDescent="0.35">
      <c r="A167" s="3">
        <v>2015</v>
      </c>
      <c r="B167" s="3" t="str">
        <f>VLOOKUP($E167,accorpamenti!$A$2:$X$104,$A167-B$2,0)</f>
        <v>Pesaro Urbino</v>
      </c>
      <c r="C167" s="3" t="str">
        <f>VLOOKUP($E167,accorpamenti!$A$2:$X$104,$A167-C$2,0)</f>
        <v>Pesaro Urbino</v>
      </c>
      <c r="D167" s="3" t="str">
        <f>VLOOKUP($E167,accorpamenti!$A$2:$X$104,$A167-D$2,0)</f>
        <v>Pesaro Urbino</v>
      </c>
      <c r="E167" s="3" t="s">
        <v>104</v>
      </c>
      <c r="F167" s="1">
        <f t="array" ref="F167">SUM(IF(anno=A167,IF(distretto=E167,1)))</f>
        <v>1</v>
      </c>
      <c r="G167" s="1">
        <f t="array" ref="G167">SUM(IF(anno=A167,IF(distretto=E167,IF(punti=-1,1))))</f>
        <v>0</v>
      </c>
      <c r="H167" s="1">
        <f t="array" ref="H167">SUM(IF(anno=A167,IF(distretto=E167,punti)))+G167</f>
        <v>16</v>
      </c>
      <c r="I167" s="14">
        <v>2.067539627842867</v>
      </c>
      <c r="J167" s="12">
        <f>H167/VLOOKUP(A167,anni!$A$1:$O$32,4,0)</f>
        <v>2.9893333786565604E-3</v>
      </c>
      <c r="K167" s="12">
        <f t="shared" si="38"/>
        <v>2.3744195863233441E-3</v>
      </c>
      <c r="L167" s="12">
        <f t="shared" si="39"/>
        <v>3.7471489084392301E-3</v>
      </c>
      <c r="M167" s="12">
        <f t="array" ref="M167">SUM(IF(NOT(ISERR(J167:L167)),J167:L167*$J$2:$L$2))/SUM(IF(NOT(ISERR(J167:L167)),$J$2:$L$2))</f>
        <v>2.9106647028426E-3</v>
      </c>
      <c r="N167" s="1">
        <f>((300-VLOOKUP(A167,anni!$A$1:$O$32,8,0))*(M167-I167/300)+I167)/300*(300-VLOOKUP(A167,anni!$A$1:$O$32,7,0))</f>
        <v>1.0293658691370826</v>
      </c>
      <c r="O167" s="1">
        <f t="shared" si="40"/>
        <v>1.0293658691370826</v>
      </c>
      <c r="P167" s="9">
        <f>INT(MAX(1,O167)+1-VLOOKUP(A167,anni!$A$1:$O$32,5,0))</f>
        <v>1</v>
      </c>
      <c r="Q167" s="9">
        <f t="array" ref="Q167">SUM(IF(anno=A167,IF(distretto=E167,concorrenti!$T$3:$T$5991)))</f>
        <v>0</v>
      </c>
      <c r="R167" s="9">
        <f t="shared" si="41"/>
        <v>1</v>
      </c>
      <c r="S167" s="1">
        <f t="shared" si="42"/>
        <v>0</v>
      </c>
      <c r="T167" s="1">
        <f>1+INT($N167/VLOOKUP($A167,anni!$A$1:$J$35,10,0))+$Q167</f>
        <v>1</v>
      </c>
      <c r="U167" s="1">
        <f t="shared" si="43"/>
        <v>0</v>
      </c>
      <c r="X167" s="15">
        <v>10</v>
      </c>
      <c r="Y167" s="1">
        <v>10</v>
      </c>
      <c r="Z167" s="1">
        <f t="shared" si="44"/>
        <v>0</v>
      </c>
    </row>
    <row r="168" spans="1:26" ht="14.5" x14ac:dyDescent="0.35">
      <c r="A168" s="3">
        <v>2015</v>
      </c>
      <c r="B168" s="3" t="str">
        <f>VLOOKUP($E168,accorpamenti!$A$2:$X$104,$A168-B$2,0)</f>
        <v>Trapani</v>
      </c>
      <c r="C168" s="3" t="str">
        <f>VLOOKUP($E168,accorpamenti!$A$2:$X$104,$A168-C$2,0)</f>
        <v>Trapani</v>
      </c>
      <c r="D168" s="3" t="str">
        <f>VLOOKUP($E168,accorpamenti!$A$2:$X$104,$A168-D$2,0)</f>
        <v>Trapani</v>
      </c>
      <c r="E168" s="3" t="s">
        <v>109</v>
      </c>
      <c r="F168" s="1">
        <f t="array" ref="F168">SUM(IF(anno=A168,IF(distretto=E168,1)))</f>
        <v>2</v>
      </c>
      <c r="G168" s="1">
        <f t="array" ref="G168">SUM(IF(anno=A168,IF(distretto=E168,IF(punti=-1,1))))</f>
        <v>0</v>
      </c>
      <c r="H168" s="1">
        <f t="array" ref="H168">SUM(IF(anno=A168,IF(distretto=E168,punti)))+G168</f>
        <v>10.799999999999999</v>
      </c>
      <c r="I168" s="14">
        <v>1.6540317022742936</v>
      </c>
      <c r="J168" s="12">
        <f>H168/VLOOKUP(A168,anni!$A$1:$O$32,4,0)</f>
        <v>2.0178000305931779E-3</v>
      </c>
      <c r="K168" s="12">
        <f t="shared" si="38"/>
        <v>4.9071338117349112E-3</v>
      </c>
      <c r="L168" s="12">
        <f t="shared" si="39"/>
        <v>3.2583903551645483E-3</v>
      </c>
      <c r="M168" s="12">
        <f t="array" ref="M168">SUM(IF(NOT(ISERR(J168:L168)),J168:L168*$J$2:$L$2))/SUM(IF(NOT(ISERR(J168:L168)),$J$2:$L$2))</f>
        <v>3.1876763450689838E-3</v>
      </c>
      <c r="N168" s="1">
        <f>((300-VLOOKUP(A168,anni!$A$1:$O$32,8,0))*(M168-I168/300)+I168)/300*(300-VLOOKUP(A168,anni!$A$1:$O$32,7,0))</f>
        <v>1.0296873951804433</v>
      </c>
      <c r="O168" s="1">
        <f t="shared" si="40"/>
        <v>1.0296873951804433</v>
      </c>
      <c r="P168" s="9">
        <f>INT(MAX(1,O168)+1-VLOOKUP(A168,anni!$A$1:$O$32,5,0))</f>
        <v>1</v>
      </c>
      <c r="Q168" s="9">
        <f t="array" ref="Q168">SUM(IF(anno=A168,IF(distretto=E168,concorrenti!$T$3:$T$5991)))</f>
        <v>0</v>
      </c>
      <c r="R168" s="9">
        <f t="shared" si="41"/>
        <v>1</v>
      </c>
      <c r="S168" s="1">
        <f t="shared" si="42"/>
        <v>-1</v>
      </c>
      <c r="T168" s="1">
        <f>1+INT($N168/VLOOKUP($A168,anni!$A$1:$J$35,10,0))+$Q168</f>
        <v>1</v>
      </c>
      <c r="U168" s="1">
        <f t="shared" si="43"/>
        <v>-1</v>
      </c>
      <c r="X168" s="15">
        <v>8</v>
      </c>
      <c r="Y168" s="1">
        <v>8</v>
      </c>
      <c r="Z168" s="1">
        <f t="shared" si="44"/>
        <v>0</v>
      </c>
    </row>
    <row r="169" spans="1:26" ht="14.5" x14ac:dyDescent="0.35">
      <c r="A169" s="3">
        <v>2015</v>
      </c>
      <c r="B169" s="3" t="str">
        <f>VLOOKUP($E169,accorpamenti!$A$2:$X$104,$A169-B$2,0)</f>
        <v>Rimini</v>
      </c>
      <c r="C169" s="3" t="str">
        <f>VLOOKUP($E169,accorpamenti!$A$2:$X$104,$A169-C$2,0)</f>
        <v>Rimini</v>
      </c>
      <c r="D169" s="3" t="str">
        <f>VLOOKUP($E169,accorpamenti!$A$2:$X$104,$A169-D$2,0)</f>
        <v>Rimini</v>
      </c>
      <c r="E169" s="3" t="s">
        <v>137</v>
      </c>
      <c r="F169" s="1">
        <f t="array" ref="F169">SUM(IF(anno=A169,IF(distretto=E169,1)))</f>
        <v>1</v>
      </c>
      <c r="G169" s="1">
        <f t="array" ref="G169">SUM(IF(anno=A169,IF(distretto=E169,IF(punti=-1,1))))</f>
        <v>0</v>
      </c>
      <c r="H169" s="17">
        <f t="array" ref="H169">SUM(IF(anno=A169,IF(distretto=E169,punti)))+G169</f>
        <v>16</v>
      </c>
      <c r="I169" s="14">
        <v>2.067539627842867</v>
      </c>
      <c r="J169" s="12">
        <f>H169/VLOOKUP(A169,anni!$A$1:$O$32,4,0)</f>
        <v>2.9893333786565604E-3</v>
      </c>
      <c r="K169" s="12">
        <f t="shared" si="38"/>
        <v>1.8995356690586749E-3</v>
      </c>
      <c r="L169" s="12">
        <f t="shared" si="39"/>
        <v>3.5299228847615939E-3</v>
      </c>
      <c r="M169" s="12">
        <f t="array" ref="M169">SUM(IF(NOT(ISERR(J169:L169)),J169:L169*$J$2:$L$2))/SUM(IF(NOT(ISERR(J169:L169)),$J$2:$L$2))</f>
        <v>2.7161657264747705E-3</v>
      </c>
      <c r="N169" s="1">
        <f>((300-VLOOKUP(A169,anni!$A$1:$O$32,8,0))*(M169-I169/300)+I169)/300*(300-VLOOKUP(A169,anni!$A$1:$O$32,7,0))</f>
        <v>0.98268611480880375</v>
      </c>
      <c r="O169" s="1">
        <f t="shared" si="40"/>
        <v>1</v>
      </c>
      <c r="P169" s="9">
        <f>INT(MAX(1,O169)+1-VLOOKUP(A169,anni!$A$1:$O$32,5,0))</f>
        <v>1</v>
      </c>
      <c r="Q169" s="9">
        <f t="array" ref="Q169">SUM(IF(anno=A169,IF(distretto=E169,concorrenti!$T$3:$T$5991)))</f>
        <v>0</v>
      </c>
      <c r="R169" s="9">
        <f t="shared" si="41"/>
        <v>1</v>
      </c>
      <c r="S169" s="1">
        <f t="shared" si="42"/>
        <v>0</v>
      </c>
      <c r="T169" s="1">
        <f>1+INT($N169/VLOOKUP($A169,anni!$A$1:$J$35,10,0))+$Q169</f>
        <v>1</v>
      </c>
      <c r="U169" s="1">
        <f t="shared" si="43"/>
        <v>0</v>
      </c>
      <c r="X169" s="15">
        <v>10</v>
      </c>
      <c r="Y169" s="1">
        <v>7</v>
      </c>
      <c r="Z169" s="1">
        <f t="shared" si="44"/>
        <v>1.0289915108550529</v>
      </c>
    </row>
    <row r="170" spans="1:26" ht="14.5" x14ac:dyDescent="0.35">
      <c r="A170" s="3">
        <v>2015</v>
      </c>
      <c r="B170" s="3" t="str">
        <f>VLOOKUP($E170,accorpamenti!$A$2:$X$104,$A170-B$2,0)</f>
        <v>Ancona</v>
      </c>
      <c r="C170" s="3" t="str">
        <f>VLOOKUP($E170,accorpamenti!$A$2:$X$104,$A170-C$2,0)</f>
        <v>Ancona</v>
      </c>
      <c r="D170" s="3" t="str">
        <f>VLOOKUP($E170,accorpamenti!$A$2:$X$104,$A170-D$2,0)</f>
        <v>Ancona</v>
      </c>
      <c r="E170" s="3" t="s">
        <v>116</v>
      </c>
      <c r="F170" s="1">
        <f t="array" ref="F170">SUM(IF(anno=A170,IF(distretto=E170,1)))</f>
        <v>1</v>
      </c>
      <c r="G170" s="1">
        <f t="array" ref="G170">SUM(IF(anno=A170,IF(distretto=E170,IF(punti=-1,1))))</f>
        <v>0</v>
      </c>
      <c r="H170" s="1">
        <f t="array" ref="H170">SUM(IF(anno=A170,IF(distretto=E170,punti)))+G170</f>
        <v>17</v>
      </c>
      <c r="I170" s="14">
        <v>1.8607856650585803</v>
      </c>
      <c r="J170" s="12">
        <f>H170/VLOOKUP(A170,anni!$A$1:$O$32,4,0)</f>
        <v>3.1761667148225954E-3</v>
      </c>
      <c r="K170" s="12">
        <f t="shared" si="38"/>
        <v>2.0050654284508238E-3</v>
      </c>
      <c r="L170" s="12">
        <f t="shared" si="39"/>
        <v>3.0411643314869116E-3</v>
      </c>
      <c r="M170" s="12">
        <f t="array" ref="M170">SUM(IF(NOT(ISERR(J170:L170)),J170:L170*$J$2:$L$2))/SUM(IF(NOT(ISERR(J170:L170)),$J$2:$L$2))</f>
        <v>2.7632992221427247E-3</v>
      </c>
      <c r="N170" s="1">
        <f>((300-VLOOKUP(A170,anni!$A$1:$O$32,8,0))*(M170-I170/300)+I170)/300*(300-VLOOKUP(A170,anni!$A$1:$O$32,7,0))</f>
        <v>0.96091751972362682</v>
      </c>
      <c r="O170" s="1">
        <f t="shared" si="40"/>
        <v>1</v>
      </c>
      <c r="P170" s="9">
        <f>INT(MAX(1,O170)+1-VLOOKUP(A170,anni!$A$1:$O$32,5,0))</f>
        <v>1</v>
      </c>
      <c r="Q170" s="9">
        <f t="array" ref="Q170">SUM(IF(anno=A170,IF(distretto=E170,concorrenti!$T$3:$T$5991)))</f>
        <v>0</v>
      </c>
      <c r="R170" s="9">
        <f t="shared" si="41"/>
        <v>1</v>
      </c>
      <c r="S170" s="1">
        <f t="shared" si="42"/>
        <v>0</v>
      </c>
      <c r="T170" s="1">
        <f>1+INT($N170/VLOOKUP($A170,anni!$A$1:$J$35,10,0))+$Q170</f>
        <v>1</v>
      </c>
      <c r="U170" s="1">
        <f t="shared" si="43"/>
        <v>0</v>
      </c>
      <c r="X170" s="15">
        <v>9</v>
      </c>
      <c r="Y170" s="1">
        <v>12</v>
      </c>
      <c r="Z170" s="1">
        <f t="shared" si="44"/>
        <v>-0.92582009977255142</v>
      </c>
    </row>
    <row r="171" spans="1:26" ht="14.5" x14ac:dyDescent="0.35">
      <c r="A171" s="3">
        <v>2015</v>
      </c>
      <c r="B171" s="3" t="str">
        <f>VLOOKUP($E171,accorpamenti!$A$2:$X$104,$A171-B$2,0)</f>
        <v>Siena</v>
      </c>
      <c r="C171" s="3" t="str">
        <f>VLOOKUP($E171,accorpamenti!$A$2:$X$104,$A171-C$2,0)</f>
        <v>Siena</v>
      </c>
      <c r="D171" s="3" t="str">
        <f>VLOOKUP($E171,accorpamenti!$A$2:$X$104,$A171-D$2,0)</f>
        <v>Siena</v>
      </c>
      <c r="E171" s="3" t="s">
        <v>108</v>
      </c>
      <c r="F171" s="1">
        <f t="array" ref="F171">SUM(IF(anno=A171,IF(distretto=E171,1)))</f>
        <v>1</v>
      </c>
      <c r="G171" s="1">
        <f t="array" ref="G171">SUM(IF(anno=A171,IF(distretto=E171,IF(punti=-1,1))))</f>
        <v>0</v>
      </c>
      <c r="H171" s="1">
        <f t="array" ref="H171">SUM(IF(anno=A171,IF(distretto=E171,punti)))+G171</f>
        <v>19</v>
      </c>
      <c r="I171" s="14">
        <v>1.24052377670572</v>
      </c>
      <c r="J171" s="12">
        <f>H171/VLOOKUP(A171,anni!$A$1:$O$32,4,0)</f>
        <v>3.5498333871546656E-3</v>
      </c>
      <c r="K171" s="12">
        <f t="shared" si="38"/>
        <v>2.2161249472351209E-3</v>
      </c>
      <c r="L171" s="12">
        <f t="shared" si="39"/>
        <v>3.5299228847615939E-3</v>
      </c>
      <c r="M171" s="12">
        <f t="array" ref="M171">SUM(IF(NOT(ISERR(J171:L171)),J171:L171*$J$2:$L$2))/SUM(IF(NOT(ISERR(J171:L171)),$J$2:$L$2))</f>
        <v>3.1019454901159722E-3</v>
      </c>
      <c r="N171" s="1">
        <f>((300-VLOOKUP(A171,anni!$A$1:$O$32,8,0))*(M171-I171/300)+I171)/300*(300-VLOOKUP(A171,anni!$A$1:$O$32,7,0))</f>
        <v>0.94295072190074847</v>
      </c>
      <c r="O171" s="1">
        <f t="shared" si="40"/>
        <v>1</v>
      </c>
      <c r="P171" s="9">
        <f>INT(MAX(1,O171)+1-VLOOKUP(A171,anni!$A$1:$O$32,5,0))</f>
        <v>1</v>
      </c>
      <c r="Q171" s="9">
        <f t="array" ref="Q171">SUM(IF(anno=A171,IF(distretto=E171,concorrenti!$T$3:$T$5991)))</f>
        <v>0</v>
      </c>
      <c r="R171" s="9">
        <f t="shared" si="41"/>
        <v>1</v>
      </c>
      <c r="S171" s="1">
        <f t="shared" si="42"/>
        <v>0</v>
      </c>
      <c r="T171" s="1">
        <f>1+INT($N171/VLOOKUP($A171,anni!$A$1:$J$35,10,0))+$Q171</f>
        <v>1</v>
      </c>
      <c r="U171" s="1">
        <f t="shared" si="43"/>
        <v>0</v>
      </c>
      <c r="X171" s="15">
        <v>6</v>
      </c>
      <c r="Y171" s="1">
        <v>7</v>
      </c>
      <c r="Z171" s="1">
        <f t="shared" si="44"/>
        <v>-0.39223227027636809</v>
      </c>
    </row>
    <row r="172" spans="1:26" ht="14.5" x14ac:dyDescent="0.35">
      <c r="A172" s="3">
        <v>2015</v>
      </c>
      <c r="B172" s="3" t="str">
        <f>VLOOKUP($E172,accorpamenti!$A$2:$X$104,$A172-B$2,0)</f>
        <v>Chieti</v>
      </c>
      <c r="C172" s="3" t="str">
        <f>VLOOKUP($E172,accorpamenti!$A$2:$X$104,$A172-C$2,0)</f>
        <v>Chieti</v>
      </c>
      <c r="D172" s="3" t="str">
        <f>VLOOKUP($E172,accorpamenti!$A$2:$X$104,$A172-D$2,0)</f>
        <v>Chieti</v>
      </c>
      <c r="E172" s="3" t="s">
        <v>113</v>
      </c>
      <c r="F172" s="1">
        <f t="array" ref="F172">SUM(IF(anno=A172,IF(distretto=E172,1)))</f>
        <v>1</v>
      </c>
      <c r="G172" s="1">
        <f t="array" ref="G172">SUM(IF(anno=A172,IF(distretto=E172,IF(punti=-1,1))))</f>
        <v>0</v>
      </c>
      <c r="H172" s="1">
        <f t="array" ref="H172">SUM(IF(anno=A172,IF(distretto=E172,punti)))+G172</f>
        <v>9</v>
      </c>
      <c r="I172" s="14">
        <v>2.6878015161957274</v>
      </c>
      <c r="J172" s="12">
        <f>H172/VLOOKUP(A172,anni!$A$1:$O$32,4,0)</f>
        <v>1.6815000254943153E-3</v>
      </c>
      <c r="K172" s="12">
        <f t="shared" si="38"/>
        <v>2.6382439848037153E-3</v>
      </c>
      <c r="L172" s="12">
        <f t="shared" si="39"/>
        <v>2.4437927663734111E-3</v>
      </c>
      <c r="M172" s="12">
        <f t="array" ref="M172">SUM(IF(NOT(ISERR(J172:L172)),J172:L172*$J$2:$L$2))/SUM(IF(NOT(ISERR(J172:L172)),$J$2:$L$2))</f>
        <v>2.1274634687439647E-3</v>
      </c>
      <c r="N172" s="1">
        <f>((300-VLOOKUP(A172,anni!$A$1:$O$32,8,0))*(M172-I172/300)+I172)/300*(300-VLOOKUP(A172,anni!$A$1:$O$32,7,0))</f>
        <v>0.94063947508986823</v>
      </c>
      <c r="O172" s="1">
        <f t="shared" si="40"/>
        <v>1</v>
      </c>
      <c r="P172" s="9">
        <f>INT(MAX(1,O172)+1-VLOOKUP(A172,anni!$A$1:$O$32,5,0))</f>
        <v>1</v>
      </c>
      <c r="Q172" s="9">
        <f t="array" ref="Q172">SUM(IF(anno=A172,IF(distretto=E172,concorrenti!$T$3:$T$5991)))</f>
        <v>0</v>
      </c>
      <c r="R172" s="9">
        <f t="shared" si="41"/>
        <v>1</v>
      </c>
      <c r="S172" s="1">
        <f t="shared" si="42"/>
        <v>0</v>
      </c>
      <c r="T172" s="1">
        <f>1+INT($N172/VLOOKUP($A172,anni!$A$1:$J$35,10,0))+$Q172</f>
        <v>1</v>
      </c>
      <c r="U172" s="1">
        <f t="shared" si="43"/>
        <v>0</v>
      </c>
      <c r="X172" s="15">
        <v>13</v>
      </c>
      <c r="Y172" s="1">
        <v>11</v>
      </c>
      <c r="Z172" s="1">
        <f t="shared" si="44"/>
        <v>0.57735026918962584</v>
      </c>
    </row>
    <row r="173" spans="1:26" ht="14.5" x14ac:dyDescent="0.35">
      <c r="A173" s="3">
        <v>2015</v>
      </c>
      <c r="B173" s="3" t="str">
        <f>VLOOKUP($E173,accorpamenti!$A$2:$X$104,$A173-B$2,0)</f>
        <v>Caserta</v>
      </c>
      <c r="C173" s="3" t="str">
        <f>VLOOKUP($E173,accorpamenti!$A$2:$X$104,$A173-C$2,0)</f>
        <v>Caserta</v>
      </c>
      <c r="D173" s="3" t="str">
        <f>VLOOKUP($E173,accorpamenti!$A$2:$X$104,$A173-D$2,0)</f>
        <v>Caserta</v>
      </c>
      <c r="E173" s="3" t="s">
        <v>33</v>
      </c>
      <c r="F173" s="1">
        <f t="array" ref="F173">SUM(IF(anno=A173,IF(distretto=E173,1)))</f>
        <v>1</v>
      </c>
      <c r="G173" s="1">
        <f t="array" ref="G173">SUM(IF(anno=A173,IF(distretto=E173,IF(punti=-1,1))))</f>
        <v>0</v>
      </c>
      <c r="H173" s="1">
        <f t="array" ref="H173">SUM(IF(anno=A173,IF(distretto=E173,punti)))+G173</f>
        <v>10</v>
      </c>
      <c r="I173" s="14">
        <v>3.9283252929014472</v>
      </c>
      <c r="J173" s="12">
        <f>H173/VLOOKUP(A173,anni!$A$1:$O$32,4,0)</f>
        <v>1.8683333616603503E-3</v>
      </c>
      <c r="K173" s="12">
        <f t="shared" si="38"/>
        <v>9.4976783452933747E-4</v>
      </c>
      <c r="L173" s="12">
        <f t="shared" si="39"/>
        <v>0</v>
      </c>
      <c r="M173" s="12">
        <f t="array" ref="M173">SUM(IF(NOT(ISERR(J173:L173)),J173:L173*$J$2:$L$2))/SUM(IF(NOT(ISERR(J173:L173)),$J$2:$L$2))</f>
        <v>1.250755959006621E-3</v>
      </c>
      <c r="N173" s="1">
        <f>((300-VLOOKUP(A173,anni!$A$1:$O$32,8,0))*(M173-I173/300)+I173)/300*(300-VLOOKUP(A173,anni!$A$1:$O$32,7,0))</f>
        <v>0.92871347702582108</v>
      </c>
      <c r="O173" s="1">
        <f t="shared" si="40"/>
        <v>1</v>
      </c>
      <c r="P173" s="9">
        <f>INT(MAX(1,O173)+1-VLOOKUP(A173,anni!$A$1:$O$32,5,0))</f>
        <v>1</v>
      </c>
      <c r="Q173" s="9">
        <f t="array" ref="Q173">SUM(IF(anno=A173,IF(distretto=E173,concorrenti!$T$3:$T$5991)))</f>
        <v>0</v>
      </c>
      <c r="R173" s="9">
        <f t="shared" si="41"/>
        <v>1</v>
      </c>
      <c r="S173" s="1">
        <f t="shared" si="42"/>
        <v>0</v>
      </c>
      <c r="T173" s="1">
        <f>1+INT($N173/VLOOKUP($A173,anni!$A$1:$J$35,10,0))+$Q173</f>
        <v>1</v>
      </c>
      <c r="U173" s="1">
        <f t="shared" si="43"/>
        <v>0</v>
      </c>
      <c r="X173" s="15">
        <v>19</v>
      </c>
      <c r="Y173" s="1">
        <v>18</v>
      </c>
      <c r="Z173" s="1">
        <f t="shared" si="44"/>
        <v>0.23249527748763857</v>
      </c>
    </row>
    <row r="174" spans="1:26" ht="14.5" x14ac:dyDescent="0.35">
      <c r="A174" s="3">
        <v>2015</v>
      </c>
      <c r="B174" s="3" t="str">
        <f>VLOOKUP($E174,accorpamenti!$A$2:$X$104,$A174-B$2,0)</f>
        <v>Agrigento</v>
      </c>
      <c r="C174" s="3" t="str">
        <f>VLOOKUP($E174,accorpamenti!$A$2:$X$104,$A174-C$2,0)</f>
        <v>Agrigento</v>
      </c>
      <c r="D174" s="3" t="str">
        <f>VLOOKUP($E174,accorpamenti!$A$2:$X$104,$A174-D$2,0)</f>
        <v>Agrigento</v>
      </c>
      <c r="E174" s="3" t="s">
        <v>30</v>
      </c>
      <c r="F174" s="1">
        <f t="array" ref="F174">SUM(IF(anno=A174,IF(distretto=E174,1)))</f>
        <v>1</v>
      </c>
      <c r="G174" s="1">
        <f t="array" ref="G174">SUM(IF(anno=A174,IF(distretto=E174,IF(punti=-1,1))))</f>
        <v>0</v>
      </c>
      <c r="H174" s="1">
        <f t="array" ref="H174">SUM(IF(anno=A174,IF(distretto=E174,punti)))+G174</f>
        <v>14.4</v>
      </c>
      <c r="I174" s="14">
        <v>3.3080634045485873</v>
      </c>
      <c r="J174" s="12">
        <f>H174/VLOOKUP(A174,anni!$A$1:$O$32,4,0)</f>
        <v>2.6904000407909044E-3</v>
      </c>
      <c r="K174" s="12">
        <f t="shared" si="38"/>
        <v>3.1658927817644584E-4</v>
      </c>
      <c r="L174" s="12">
        <f t="shared" si="39"/>
        <v>0</v>
      </c>
      <c r="M174" s="12">
        <f t="array" ref="M174">SUM(IF(NOT(ISERR(J174:L174)),J174:L174*$J$2:$L$2))/SUM(IF(NOT(ISERR(J174:L174)),$J$2:$L$2))</f>
        <v>1.450729779787601E-3</v>
      </c>
      <c r="N174" s="1">
        <f>((300-VLOOKUP(A174,anni!$A$1:$O$32,8,0))*(M174-I174/300)+I174)/300*(300-VLOOKUP(A174,anni!$A$1:$O$32,7,0))</f>
        <v>0.87746529187679823</v>
      </c>
      <c r="O174" s="1">
        <f t="shared" si="40"/>
        <v>1</v>
      </c>
      <c r="P174" s="9">
        <f>INT(MAX(1,O174)+1-VLOOKUP(A174,anni!$A$1:$O$32,5,0))</f>
        <v>1</v>
      </c>
      <c r="Q174" s="9">
        <f t="array" ref="Q174">SUM(IF(anno=A174,IF(distretto=E174,concorrenti!$T$3:$T$5991)))</f>
        <v>0</v>
      </c>
      <c r="R174" s="9">
        <f t="shared" si="41"/>
        <v>1</v>
      </c>
      <c r="S174" s="1">
        <f t="shared" si="42"/>
        <v>0</v>
      </c>
      <c r="T174" s="1">
        <f>1+INT($N174/VLOOKUP($A174,anni!$A$1:$J$35,10,0))+$Q174</f>
        <v>1</v>
      </c>
      <c r="U174" s="1">
        <f t="shared" si="43"/>
        <v>0</v>
      </c>
      <c r="X174" s="15">
        <v>16</v>
      </c>
      <c r="Y174" s="1">
        <v>14</v>
      </c>
      <c r="Z174" s="1">
        <f t="shared" si="44"/>
        <v>0.5163977794943222</v>
      </c>
    </row>
    <row r="175" spans="1:26" ht="14.5" x14ac:dyDescent="0.35">
      <c r="A175" s="3">
        <v>2015</v>
      </c>
      <c r="B175" s="3" t="str">
        <f>VLOOKUP($E175,accorpamenti!$A$2:$X$104,$A175-B$2,0)</f>
        <v>Ravenna</v>
      </c>
      <c r="C175" s="3" t="str">
        <f>VLOOKUP($E175,accorpamenti!$A$2:$X$104,$A175-C$2,0)</f>
        <v>Ravenna</v>
      </c>
      <c r="D175" s="3" t="str">
        <f>VLOOKUP($E175,accorpamenti!$A$2:$X$104,$A175-D$2,0)</f>
        <v>Ravenna</v>
      </c>
      <c r="E175" s="3" t="s">
        <v>147</v>
      </c>
      <c r="F175" s="1">
        <f t="array" ref="F175">SUM(IF(anno=A175,IF(distretto=E175,1)))</f>
        <v>1</v>
      </c>
      <c r="G175" s="1">
        <f t="array" ref="G175">SUM(IF(anno=A175,IF(distretto=E175,IF(punti=-1,1))))</f>
        <v>0</v>
      </c>
      <c r="H175" s="1">
        <f t="array" ref="H175">SUM(IF(anno=A175,IF(distretto=E175,punti)))+G175</f>
        <v>11</v>
      </c>
      <c r="I175" s="14">
        <v>1.24052377670572</v>
      </c>
      <c r="J175" s="12">
        <f>H175/VLOOKUP(A175,anni!$A$1:$O$32,4,0)</f>
        <v>2.0551666978263854E-3</v>
      </c>
      <c r="K175" s="12">
        <f t="shared" si="38"/>
        <v>3.4824820599409045E-3</v>
      </c>
      <c r="L175" s="12">
        <f t="shared" si="39"/>
        <v>3.0411643314869116E-3</v>
      </c>
      <c r="M175" s="12">
        <f t="array" ref="M175">SUM(IF(NOT(ISERR(J175:L175)),J175:L175*$J$2:$L$2))/SUM(IF(NOT(ISERR(J175:L175)),$J$2:$L$2))</f>
        <v>2.6952714241413127E-3</v>
      </c>
      <c r="N175" s="1">
        <f>((300-VLOOKUP(A175,anni!$A$1:$O$32,8,0))*(M175-I175/300)+I175)/300*(300-VLOOKUP(A175,anni!$A$1:$O$32,7,0))</f>
        <v>0.84534894606683009</v>
      </c>
      <c r="O175" s="1">
        <f t="shared" si="40"/>
        <v>1</v>
      </c>
      <c r="P175" s="9">
        <f>INT(MAX(1,O175)+1-VLOOKUP(A175,anni!$A$1:$O$32,5,0))</f>
        <v>1</v>
      </c>
      <c r="Q175" s="9">
        <f t="array" ref="Q175">SUM(IF(anno=A175,IF(distretto=E175,concorrenti!$T$3:$T$5991)))</f>
        <v>0</v>
      </c>
      <c r="R175" s="9">
        <f t="shared" si="41"/>
        <v>1</v>
      </c>
      <c r="S175" s="1">
        <f t="shared" ref="S175:S187" si="45">R175-F175</f>
        <v>0</v>
      </c>
      <c r="T175" s="1">
        <f>1+INT($N175/VLOOKUP($A175,anni!$A$1:$J$35,10,0))+$Q175</f>
        <v>1</v>
      </c>
      <c r="U175" s="1">
        <f t="shared" si="43"/>
        <v>0</v>
      </c>
      <c r="X175" s="15">
        <v>6</v>
      </c>
      <c r="Y175" s="1">
        <v>7</v>
      </c>
      <c r="Z175" s="1">
        <f t="shared" si="44"/>
        <v>-0.39223227027636809</v>
      </c>
    </row>
    <row r="176" spans="1:26" ht="14.5" x14ac:dyDescent="0.35">
      <c r="A176" s="3">
        <v>2015</v>
      </c>
      <c r="B176" s="3" t="str">
        <f>VLOOKUP($E176,accorpamenti!$A$2:$X$104,$A176-B$2,0)</f>
        <v>Viterbo</v>
      </c>
      <c r="C176" s="3" t="str">
        <f>VLOOKUP($E176,accorpamenti!$A$2:$X$104,$A176-C$2,0)</f>
        <v>Viterbo</v>
      </c>
      <c r="D176" s="3" t="str">
        <f>VLOOKUP($E176,accorpamenti!$A$2:$X$104,$A176-D$2,0)</f>
        <v>Viterbo</v>
      </c>
      <c r="E176" s="3" t="s">
        <v>111</v>
      </c>
      <c r="F176" s="1">
        <f t="array" ref="F176">SUM(IF(anno=A176,IF(distretto=E176,1)))</f>
        <v>1</v>
      </c>
      <c r="G176" s="1">
        <f t="array" ref="G176">SUM(IF(anno=A176,IF(distretto=E176,IF(punti=-1,1))))</f>
        <v>0</v>
      </c>
      <c r="H176" s="1">
        <f t="array" ref="H176">SUM(IF(anno=A176,IF(distretto=E176,punti)))+G176</f>
        <v>20.8</v>
      </c>
      <c r="I176" s="14">
        <v>1.8607856650585803</v>
      </c>
      <c r="J176" s="12">
        <f>H176/VLOOKUP(A176,anni!$A$1:$O$32,4,0)</f>
        <v>3.8861333922535287E-3</v>
      </c>
      <c r="K176" s="12">
        <f t="shared" si="38"/>
        <v>3.1658927817644584E-4</v>
      </c>
      <c r="L176" s="12">
        <f t="shared" si="39"/>
        <v>2.7153252959704569E-4</v>
      </c>
      <c r="M176" s="12">
        <f t="array" ref="M176">SUM(IF(NOT(ISERR(J176:L176)),J176:L176*$J$2:$L$2))/SUM(IF(NOT(ISERR(J176:L176)),$J$2:$L$2))</f>
        <v>2.0938518771184207E-3</v>
      </c>
      <c r="N176" s="1">
        <f>((300-VLOOKUP(A176,anni!$A$1:$O$32,8,0))*(M176-I176/300)+I176)/300*(300-VLOOKUP(A176,anni!$A$1:$O$32,7,0))</f>
        <v>0.80025015691779366</v>
      </c>
      <c r="O176" s="1">
        <f t="shared" si="40"/>
        <v>1</v>
      </c>
      <c r="P176" s="9">
        <f>INT(MAX(1,O176)+1-VLOOKUP(A176,anni!$A$1:$O$32,5,0))</f>
        <v>1</v>
      </c>
      <c r="Q176" s="9">
        <f t="array" ref="Q176">SUM(IF(anno=A176,IF(distretto=E176,concorrenti!$T$3:$T$5991)))</f>
        <v>0</v>
      </c>
      <c r="R176" s="9">
        <f t="shared" si="41"/>
        <v>1</v>
      </c>
      <c r="S176" s="1">
        <f t="shared" si="45"/>
        <v>0</v>
      </c>
      <c r="T176" s="1">
        <f>1+INT($N176/VLOOKUP($A176,anni!$A$1:$J$35,10,0))+$Q176</f>
        <v>1</v>
      </c>
      <c r="U176" s="1">
        <f t="shared" si="43"/>
        <v>0</v>
      </c>
      <c r="X176" s="15">
        <v>9</v>
      </c>
      <c r="Y176" s="1">
        <v>9</v>
      </c>
      <c r="Z176" s="1">
        <f t="shared" si="44"/>
        <v>0</v>
      </c>
    </row>
    <row r="177" spans="1:29" ht="14.5" x14ac:dyDescent="0.35">
      <c r="A177" s="3">
        <v>2015</v>
      </c>
      <c r="B177" s="3" t="str">
        <f>VLOOKUP($E177,accorpamenti!$A$2:$X$104,$A177-B$2,0)</f>
        <v>Terni</v>
      </c>
      <c r="C177" s="3" t="str">
        <f>VLOOKUP($E177,accorpamenti!$A$2:$X$104,$A177-C$2,0)</f>
        <v>Terni</v>
      </c>
      <c r="D177" s="3" t="str">
        <f>VLOOKUP($E177,accorpamenti!$A$2:$X$104,$A177-D$2,0)</f>
        <v>Terni</v>
      </c>
      <c r="E177" s="3" t="s">
        <v>80</v>
      </c>
      <c r="F177" s="1">
        <f t="array" ref="F177">SUM(IF(anno=A177,IF(distretto=E177,1)))</f>
        <v>1</v>
      </c>
      <c r="G177" s="1">
        <f t="array" ref="G177">SUM(IF(anno=A177,IF(distretto=E177,IF(punti=-1,1))))</f>
        <v>0</v>
      </c>
      <c r="H177" s="1">
        <f t="array" ref="H177">SUM(IF(anno=A177,IF(distretto=E177,punti)))+G177</f>
        <v>16</v>
      </c>
      <c r="I177" s="14">
        <v>1.0337698139214335</v>
      </c>
      <c r="J177" s="12">
        <f>H177/VLOOKUP(A177,anni!$A$1:$O$32,4,0)</f>
        <v>2.9893333786565604E-3</v>
      </c>
      <c r="K177" s="12">
        <f t="shared" si="38"/>
        <v>3.1658927817644587E-3</v>
      </c>
      <c r="L177" s="12">
        <f t="shared" si="39"/>
        <v>5.4306505919409138E-4</v>
      </c>
      <c r="M177" s="12">
        <f t="array" ref="M177">SUM(IF(NOT(ISERR(J177:L177)),J177:L177*$J$2:$L$2))/SUM(IF(NOT(ISERR(J177:L177)),$J$2:$L$2))</f>
        <v>2.6404751264487818E-3</v>
      </c>
      <c r="N177" s="1">
        <f>((300-VLOOKUP(A177,anni!$A$1:$O$32,8,0))*(M177-I177/300)+I177)/300*(300-VLOOKUP(A177,anni!$A$1:$O$32,7,0))</f>
        <v>0.79911720057513702</v>
      </c>
      <c r="O177" s="1">
        <f t="shared" si="40"/>
        <v>1</v>
      </c>
      <c r="P177" s="9">
        <f>INT(MAX(1,O177)+1-VLOOKUP(A177,anni!$A$1:$O$32,5,0))</f>
        <v>1</v>
      </c>
      <c r="Q177" s="9">
        <f t="array" ref="Q177">SUM(IF(anno=A177,IF(distretto=E177,concorrenti!$T$3:$T$5991)))</f>
        <v>0</v>
      </c>
      <c r="R177" s="9">
        <f t="shared" si="41"/>
        <v>1</v>
      </c>
      <c r="S177" s="1">
        <f t="shared" si="45"/>
        <v>0</v>
      </c>
      <c r="T177" s="1">
        <f>1+INT($N177/VLOOKUP($A177,anni!$A$1:$J$35,10,0))+$Q177</f>
        <v>1</v>
      </c>
      <c r="U177" s="1">
        <f t="shared" si="43"/>
        <v>0</v>
      </c>
      <c r="X177" s="15">
        <v>5</v>
      </c>
      <c r="Y177" s="1">
        <v>5</v>
      </c>
      <c r="Z177" s="1">
        <f t="shared" si="44"/>
        <v>0</v>
      </c>
    </row>
    <row r="178" spans="1:29" ht="14.5" x14ac:dyDescent="0.35">
      <c r="A178" s="3">
        <v>2015</v>
      </c>
      <c r="B178" s="3" t="str">
        <f>VLOOKUP($E178,accorpamenti!$A$2:$X$104,$A178-B$2,0)</f>
        <v>Gorizia</v>
      </c>
      <c r="C178" s="3" t="str">
        <f>VLOOKUP($E178,accorpamenti!$A$2:$X$104,$A178-C$2,0)</f>
        <v>Gorizia</v>
      </c>
      <c r="D178" s="3" t="str">
        <f>VLOOKUP($E178,accorpamenti!$A$2:$X$104,$A178-D$2,0)</f>
        <v>Gorizia</v>
      </c>
      <c r="E178" s="3" t="s">
        <v>44</v>
      </c>
      <c r="F178" s="1">
        <f t="array" ref="F178">SUM(IF(anno=A178,IF(distretto=E178,1)))</f>
        <v>1</v>
      </c>
      <c r="G178" s="1">
        <f t="array" ref="G178">SUM(IF(anno=A178,IF(distretto=E178,IF(punti=-1,1))))</f>
        <v>0</v>
      </c>
      <c r="H178" s="1">
        <f t="array" ref="H178">SUM(IF(anno=A178,IF(distretto=E178,punti)))+G178</f>
        <v>7</v>
      </c>
      <c r="I178" s="14">
        <v>0.82701585113714682</v>
      </c>
      <c r="J178" s="12">
        <f>H178/VLOOKUP(A178,anni!$A$1:$O$32,4,0)</f>
        <v>1.3078333531622451E-3</v>
      </c>
      <c r="K178" s="12">
        <f t="shared" si="38"/>
        <v>5.0654284508231335E-3</v>
      </c>
      <c r="L178" s="12">
        <f t="shared" si="39"/>
        <v>2.4437927663734111E-3</v>
      </c>
      <c r="M178" s="12">
        <f t="array" ref="M178">SUM(IF(NOT(ISERR(J178:L178)),J178:L178*$J$2:$L$2))/SUM(IF(NOT(ISERR(J178:L178)),$J$2:$L$2))</f>
        <v>2.7496916212510687E-3</v>
      </c>
      <c r="N178" s="1">
        <f>((300-VLOOKUP(A178,anni!$A$1:$O$32,8,0))*(M178-I178/300)+I178)/300*(300-VLOOKUP(A178,anni!$A$1:$O$32,7,0))</f>
        <v>0.79224852528220002</v>
      </c>
      <c r="O178" s="1">
        <f t="shared" si="40"/>
        <v>1</v>
      </c>
      <c r="P178" s="9">
        <f>INT(MAX(1,O178)+1-VLOOKUP(A178,anni!$A$1:$O$32,5,0))</f>
        <v>1</v>
      </c>
      <c r="Q178" s="9">
        <f t="array" ref="Q178">SUM(IF(anno=A178,IF(distretto=E178,concorrenti!$T$3:$T$5991)))</f>
        <v>0</v>
      </c>
      <c r="R178" s="9">
        <f t="shared" si="41"/>
        <v>1</v>
      </c>
      <c r="S178" s="1">
        <f t="shared" si="45"/>
        <v>0</v>
      </c>
      <c r="T178" s="1">
        <f>1+INT($N178/VLOOKUP($A178,anni!$A$1:$J$35,10,0))+$Q178</f>
        <v>1</v>
      </c>
      <c r="U178" s="1">
        <f t="shared" si="43"/>
        <v>0</v>
      </c>
      <c r="X178" s="15">
        <v>4</v>
      </c>
      <c r="Y178" s="1">
        <v>3</v>
      </c>
      <c r="Z178" s="1">
        <f t="shared" si="44"/>
        <v>0.53452248382484879</v>
      </c>
    </row>
    <row r="179" spans="1:29" ht="14.5" x14ac:dyDescent="0.35">
      <c r="A179" s="3">
        <v>2015</v>
      </c>
      <c r="B179" s="3" t="str">
        <f>VLOOKUP($E179,accorpamenti!$A$2:$X$104,$A179-B$2,0)</f>
        <v>Ragusa</v>
      </c>
      <c r="C179" s="3" t="str">
        <f>VLOOKUP($E179,accorpamenti!$A$2:$X$104,$A179-C$2,0)</f>
        <v>Ragusa</v>
      </c>
      <c r="D179" s="3" t="str">
        <f>VLOOKUP($E179,accorpamenti!$A$2:$X$104,$A179-D$2,0)</f>
        <v>Ragusa</v>
      </c>
      <c r="E179" s="3" t="s">
        <v>122</v>
      </c>
      <c r="F179" s="1">
        <f t="array" ref="F179">SUM(IF(anno=A179,IF(distretto=E179,1)))</f>
        <v>1</v>
      </c>
      <c r="G179" s="1">
        <f t="array" ref="G179">SUM(IF(anno=A179,IF(distretto=E179,IF(punti=-1,1))))</f>
        <v>0</v>
      </c>
      <c r="H179" s="1">
        <f t="array" ref="H179">SUM(IF(anno=A179,IF(distretto=E179,punti)))+G179</f>
        <v>13</v>
      </c>
      <c r="I179" s="14">
        <v>1.8607856650585803</v>
      </c>
      <c r="J179" s="12">
        <f>H179/VLOOKUP(A179,anni!$A$1:$O$32,4,0)</f>
        <v>2.4288333701584551E-3</v>
      </c>
      <c r="K179" s="12">
        <f t="shared" si="38"/>
        <v>2.2161249472351209E-3</v>
      </c>
      <c r="L179" s="12">
        <f t="shared" si="39"/>
        <v>0</v>
      </c>
      <c r="M179" s="12">
        <f t="array" ref="M179">SUM(IF(NOT(ISERR(J179:L179)),J179:L179*$J$2:$L$2))/SUM(IF(NOT(ISERR(J179:L179)),$J$2:$L$2))</f>
        <v>1.9531250008242677E-3</v>
      </c>
      <c r="N179" s="1">
        <f>((300-VLOOKUP(A179,anni!$A$1:$O$32,8,0))*(M179-I179/300)+I179)/300*(300-VLOOKUP(A179,anni!$A$1:$O$32,7,0))</f>
        <v>0.76647570660719722</v>
      </c>
      <c r="O179" s="1">
        <f t="shared" si="40"/>
        <v>1</v>
      </c>
      <c r="P179" s="9">
        <f>INT(MAX(1,O179)+1-VLOOKUP(A179,anni!$A$1:$O$32,5,0))</f>
        <v>1</v>
      </c>
      <c r="Q179" s="9">
        <f t="array" ref="Q179">SUM(IF(anno=A179,IF(distretto=E179,concorrenti!$T$3:$T$5991)))</f>
        <v>0</v>
      </c>
      <c r="R179" s="9">
        <f t="shared" si="41"/>
        <v>1</v>
      </c>
      <c r="S179" s="1">
        <f t="shared" si="45"/>
        <v>0</v>
      </c>
      <c r="T179" s="1">
        <f>1+INT($N179/VLOOKUP($A179,anni!$A$1:$J$35,10,0))+$Q179</f>
        <v>1</v>
      </c>
      <c r="U179" s="1">
        <f t="shared" si="43"/>
        <v>0</v>
      </c>
      <c r="X179" s="15">
        <v>9</v>
      </c>
      <c r="Y179" s="1">
        <v>10</v>
      </c>
      <c r="Z179" s="1">
        <f t="shared" si="44"/>
        <v>-0.32444284226152509</v>
      </c>
    </row>
    <row r="180" spans="1:29" ht="14.5" x14ac:dyDescent="0.35">
      <c r="A180" s="3">
        <v>2015</v>
      </c>
      <c r="B180" s="3" t="str">
        <f>VLOOKUP($E180,accorpamenti!$A$2:$X$104,$A180-B$2,0)</f>
        <v>Ascoli Piceno</v>
      </c>
      <c r="C180" s="3" t="str">
        <f>VLOOKUP($E180,accorpamenti!$A$2:$X$104,$A180-C$2,0)</f>
        <v>Ascoli Piceno</v>
      </c>
      <c r="D180" s="3" t="str">
        <f>VLOOKUP($E180,accorpamenti!$A$2:$X$104,$A180-D$2,0)</f>
        <v>Ascoli Piceno</v>
      </c>
      <c r="E180" s="3" t="s">
        <v>117</v>
      </c>
      <c r="F180" s="1">
        <f t="array" ref="F180">SUM(IF(anno=A180,IF(distretto=E180,1)))</f>
        <v>1</v>
      </c>
      <c r="G180" s="1">
        <f t="array" ref="G180">SUM(IF(anno=A180,IF(distretto=E180,IF(punti=-1,1))))</f>
        <v>0</v>
      </c>
      <c r="H180" s="1">
        <f t="array" ref="H180">SUM(IF(anno=A180,IF(distretto=E180,punti)))+G180</f>
        <v>16.799999999999997</v>
      </c>
      <c r="I180" s="14">
        <v>1.4472777394900069</v>
      </c>
      <c r="J180" s="12">
        <f>H180/VLOOKUP(A180,anni!$A$1:$O$32,4,0)</f>
        <v>3.1388000475893879E-3</v>
      </c>
      <c r="K180" s="12">
        <f t="shared" si="38"/>
        <v>3.1658927817644584E-4</v>
      </c>
      <c r="L180" s="12">
        <f t="shared" si="39"/>
        <v>0</v>
      </c>
      <c r="M180" s="12">
        <f t="array" ref="M180">SUM(IF(NOT(ISERR(J180:L180)),J180:L180*$J$2:$L$2))/SUM(IF(NOT(ISERR(J180:L180)),$J$2:$L$2))</f>
        <v>1.6749297831868428E-3</v>
      </c>
      <c r="N180" s="1">
        <f>((300-VLOOKUP(A180,anni!$A$1:$O$32,8,0))*(M180-I180/300)+I180)/300*(300-VLOOKUP(A180,anni!$A$1:$O$32,7,0))</f>
        <v>0.63354758628324348</v>
      </c>
      <c r="O180" s="1">
        <f t="shared" si="40"/>
        <v>1</v>
      </c>
      <c r="P180" s="9">
        <f>INT(MAX(1,O180)+1-VLOOKUP(A180,anni!$A$1:$O$32,5,0))</f>
        <v>1</v>
      </c>
      <c r="Q180" s="9">
        <f t="array" ref="Q180">SUM(IF(anno=A180,IF(distretto=E180,concorrenti!$T$3:$T$5991)))</f>
        <v>0</v>
      </c>
      <c r="R180" s="9">
        <f t="shared" si="41"/>
        <v>1</v>
      </c>
      <c r="S180" s="1">
        <f t="shared" si="45"/>
        <v>0</v>
      </c>
      <c r="T180" s="1">
        <f>1+INT($N180/VLOOKUP($A180,anni!$A$1:$J$35,10,0))+$Q180</f>
        <v>1</v>
      </c>
      <c r="U180" s="1">
        <f t="shared" si="43"/>
        <v>0</v>
      </c>
      <c r="X180" s="15">
        <v>7</v>
      </c>
      <c r="Y180" s="1">
        <v>6</v>
      </c>
      <c r="Z180" s="1">
        <f t="shared" si="44"/>
        <v>0.39223227027636809</v>
      </c>
    </row>
    <row r="181" spans="1:29" ht="14.5" x14ac:dyDescent="0.35">
      <c r="A181" s="3">
        <v>2015</v>
      </c>
      <c r="B181" s="3" t="str">
        <f>VLOOKUP($E181,accorpamenti!$A$2:$X$104,$A181-B$2,0)</f>
        <v>Pistoia</v>
      </c>
      <c r="C181" s="3" t="str">
        <f>VLOOKUP($E181,accorpamenti!$A$2:$X$104,$A181-C$2,0)</f>
        <v>Pistoia</v>
      </c>
      <c r="D181" s="3" t="str">
        <f>VLOOKUP($E181,accorpamenti!$A$2:$X$104,$A181-D$2,0)</f>
        <v>Pistoia</v>
      </c>
      <c r="E181" s="3" t="s">
        <v>77</v>
      </c>
      <c r="F181" s="1">
        <f t="array" ref="F181">SUM(IF(anno=A181,IF(distretto=E181,1)))</f>
        <v>1</v>
      </c>
      <c r="G181" s="1">
        <f t="array" ref="G181">SUM(IF(anno=A181,IF(distretto=E181,IF(punti=-1,1))))</f>
        <v>0</v>
      </c>
      <c r="H181" s="1">
        <f t="array" ref="H181">SUM(IF(anno=A181,IF(distretto=E181,punti)))+G181</f>
        <v>13</v>
      </c>
      <c r="I181" s="14">
        <v>1.6540317022742936</v>
      </c>
      <c r="J181" s="12">
        <f>H181/VLOOKUP(A181,anni!$A$1:$O$32,4,0)</f>
        <v>2.4288333701584551E-3</v>
      </c>
      <c r="K181" s="12">
        <f t="shared" si="38"/>
        <v>9.4976783452933747E-4</v>
      </c>
      <c r="L181" s="12">
        <f t="shared" si="39"/>
        <v>0</v>
      </c>
      <c r="M181" s="12">
        <f t="array" ref="M181">SUM(IF(NOT(ISERR(J181:L181)),J181:L181*$J$2:$L$2))/SUM(IF(NOT(ISERR(J181:L181)),$J$2:$L$2))</f>
        <v>1.5310059632556734E-3</v>
      </c>
      <c r="N181" s="1">
        <f>((300-VLOOKUP(A181,anni!$A$1:$O$32,8,0))*(M181-I181/300)+I181)/300*(300-VLOOKUP(A181,anni!$A$1:$O$32,7,0))</f>
        <v>0.63208650354524865</v>
      </c>
      <c r="O181" s="1">
        <f t="shared" si="40"/>
        <v>1</v>
      </c>
      <c r="P181" s="9">
        <f>INT(MAX(1,O181)+1-VLOOKUP(A181,anni!$A$1:$O$32,5,0))</f>
        <v>1</v>
      </c>
      <c r="Q181" s="9">
        <f t="array" ref="Q181">SUM(IF(anno=A181,IF(distretto=E181,concorrenti!$T$3:$T$5991)))</f>
        <v>0</v>
      </c>
      <c r="R181" s="9">
        <f t="shared" si="41"/>
        <v>1</v>
      </c>
      <c r="S181" s="1">
        <f t="shared" si="45"/>
        <v>0</v>
      </c>
      <c r="T181" s="1">
        <f>1+INT($N181/VLOOKUP($A181,anni!$A$1:$J$35,10,0))+$Q181</f>
        <v>1</v>
      </c>
      <c r="U181" s="1">
        <f t="shared" si="43"/>
        <v>0</v>
      </c>
      <c r="X181" s="15">
        <v>8</v>
      </c>
      <c r="Y181" s="1">
        <v>9</v>
      </c>
      <c r="Z181" s="1">
        <f t="shared" si="44"/>
        <v>-0.34299717028501764</v>
      </c>
    </row>
    <row r="182" spans="1:29" ht="14.5" x14ac:dyDescent="0.35">
      <c r="A182" s="3">
        <v>2015</v>
      </c>
      <c r="B182" s="3" t="str">
        <f>VLOOKUP($E182,accorpamenti!$A$2:$X$104,$A182-B$2,0)</f>
        <v>Enna</v>
      </c>
      <c r="C182" s="3" t="str">
        <f>VLOOKUP($E182,accorpamenti!$A$2:$X$104,$A182-C$2,0)</f>
        <v>Enna</v>
      </c>
      <c r="D182" s="3" t="str">
        <f>VLOOKUP($E182,accorpamenti!$A$2:$X$104,$A182-D$2,0)</f>
        <v>Enna</v>
      </c>
      <c r="E182" s="3" t="s">
        <v>82</v>
      </c>
      <c r="F182" s="1">
        <f t="array" ref="F182">SUM(IF(anno=A182,IF(distretto=E182,1)))</f>
        <v>1</v>
      </c>
      <c r="G182" s="1">
        <f t="array" ref="G182">SUM(IF(anno=A182,IF(distretto=E182,IF(punti=-1,1))))</f>
        <v>0</v>
      </c>
      <c r="H182" s="1">
        <f t="array" ref="H182">SUM(IF(anno=A182,IF(distretto=E182,punti)))+G182</f>
        <v>13.2</v>
      </c>
      <c r="I182" s="14">
        <v>1.0337698139214335</v>
      </c>
      <c r="J182" s="12">
        <f>H182/VLOOKUP(A182,anni!$A$1:$O$32,4,0)</f>
        <v>2.4662000373916622E-3</v>
      </c>
      <c r="K182" s="12">
        <f t="shared" si="38"/>
        <v>1.4774166314900806E-3</v>
      </c>
      <c r="L182" s="12">
        <f t="shared" si="39"/>
        <v>5.4306505919409138E-4</v>
      </c>
      <c r="M182" s="12">
        <f t="array" ref="M182">SUM(IF(NOT(ISERR(J182:L182)),J182:L182*$J$2:$L$2))/SUM(IF(NOT(ISERR(J182:L182)),$J$2:$L$2))</f>
        <v>1.8160830723915396E-3</v>
      </c>
      <c r="N182" s="1">
        <f>((300-VLOOKUP(A182,anni!$A$1:$O$32,8,0))*(M182-I182/300)+I182)/300*(300-VLOOKUP(A182,anni!$A$1:$O$32,7,0))</f>
        <v>0.60126310760139878</v>
      </c>
      <c r="O182" s="1">
        <f t="shared" si="40"/>
        <v>1</v>
      </c>
      <c r="P182" s="9">
        <f>INT(MAX(1,O182)+1-VLOOKUP(A182,anni!$A$1:$O$32,5,0))</f>
        <v>1</v>
      </c>
      <c r="Q182" s="9">
        <f t="array" ref="Q182">SUM(IF(anno=A182,IF(distretto=E182,concorrenti!$T$3:$T$5991)))</f>
        <v>0</v>
      </c>
      <c r="R182" s="9">
        <f t="shared" si="41"/>
        <v>1</v>
      </c>
      <c r="S182" s="1">
        <f t="shared" si="45"/>
        <v>0</v>
      </c>
      <c r="T182" s="1">
        <f>1+INT($N182/VLOOKUP($A182,anni!$A$1:$J$35,10,0))+$Q182</f>
        <v>1</v>
      </c>
      <c r="U182" s="1">
        <f t="shared" si="43"/>
        <v>0</v>
      </c>
      <c r="X182" s="15">
        <v>5</v>
      </c>
      <c r="Y182" s="1">
        <v>6</v>
      </c>
      <c r="Z182" s="1">
        <f t="shared" si="44"/>
        <v>-0.42640143271122083</v>
      </c>
    </row>
    <row r="183" spans="1:29" ht="14.5" x14ac:dyDescent="0.35">
      <c r="A183" s="3">
        <v>2015</v>
      </c>
      <c r="B183" s="3" t="str">
        <f>VLOOKUP($E183,accorpamenti!$A$2:$X$104,$A183-B$2,0)</f>
        <v>L'Aquila</v>
      </c>
      <c r="C183" s="3" t="str">
        <f>VLOOKUP($E183,accorpamenti!$A$2:$X$104,$A183-C$2,0)</f>
        <v>L'Aquila</v>
      </c>
      <c r="D183" s="3" t="str">
        <f>VLOOKUP($E183,accorpamenti!$A$2:$X$104,$A183-D$2,0)</f>
        <v>L'Aquila</v>
      </c>
      <c r="E183" s="3" t="s">
        <v>151</v>
      </c>
      <c r="F183" s="1">
        <f t="array" ref="F183">SUM(IF(anno=A183,IF(distretto=E183,1)))</f>
        <v>1</v>
      </c>
      <c r="G183" s="1">
        <f t="array" ref="G183">SUM(IF(anno=A183,IF(distretto=E183,IF(punti=-1,1))))</f>
        <v>0</v>
      </c>
      <c r="H183" s="1">
        <f t="array" ref="H183">SUM(IF(anno=A183,IF(distretto=E183,punti)))+G183</f>
        <v>15.6</v>
      </c>
      <c r="I183" s="14">
        <v>0.62026188835286</v>
      </c>
      <c r="J183" s="12">
        <f>H183/VLOOKUP(A183,anni!$A$1:$O$32,4,0)</f>
        <v>2.9146000441901462E-3</v>
      </c>
      <c r="K183" s="12">
        <f t="shared" si="38"/>
        <v>1.3191219924018577E-3</v>
      </c>
      <c r="L183" s="12">
        <f t="shared" si="39"/>
        <v>5.4306505919409138E-4</v>
      </c>
      <c r="M183" s="12">
        <f t="array" ref="M183">SUM(IF(NOT(ISERR(J183:L183)),J183:L183*$J$2:$L$2))/SUM(IF(NOT(ISERR(J183:L183)),$J$2:$L$2))</f>
        <v>1.9875181960947075E-3</v>
      </c>
      <c r="N183" s="1">
        <f>((300-VLOOKUP(A183,anni!$A$1:$O$32,8,0))*(M183-I183/300)+I183)/300*(300-VLOOKUP(A183,anni!$A$1:$O$32,7,0))</f>
        <v>0.57624626919918742</v>
      </c>
      <c r="O183" s="1">
        <f t="shared" si="40"/>
        <v>1</v>
      </c>
      <c r="P183" s="9">
        <f>INT(MAX(1,O183)+1-VLOOKUP(A183,anni!$A$1:$O$32,5,0))</f>
        <v>1</v>
      </c>
      <c r="Q183" s="9">
        <f t="array" ref="Q183">SUM(IF(anno=A183,IF(distretto=E183,concorrenti!$T$3:$T$5991)))</f>
        <v>0</v>
      </c>
      <c r="R183" s="9">
        <f t="shared" si="41"/>
        <v>1</v>
      </c>
      <c r="S183" s="1">
        <f t="shared" si="45"/>
        <v>0</v>
      </c>
      <c r="T183" s="1">
        <f>1+INT($N183/VLOOKUP($A183,anni!$A$1:$J$35,10,0))+$Q183</f>
        <v>1</v>
      </c>
      <c r="U183" s="1">
        <f t="shared" si="43"/>
        <v>0</v>
      </c>
      <c r="X183" s="15">
        <v>3</v>
      </c>
      <c r="Y183" s="1">
        <v>3</v>
      </c>
      <c r="Z183" s="1">
        <f t="shared" si="44"/>
        <v>0</v>
      </c>
    </row>
    <row r="184" spans="1:29" ht="14.5" x14ac:dyDescent="0.35">
      <c r="A184" s="3">
        <v>2015</v>
      </c>
      <c r="B184" s="3" t="str">
        <f>VLOOKUP($E184,accorpamenti!$A$2:$X$104,$A184-B$2,0)</f>
        <v>Nuoro</v>
      </c>
      <c r="C184" s="3" t="str">
        <f>VLOOKUP($E184,accorpamenti!$A$2:$X$104,$A184-C$2,0)</f>
        <v>Nuoro</v>
      </c>
      <c r="D184" s="3" t="str">
        <f>VLOOKUP($E184,accorpamenti!$A$2:$X$104,$A184-D$2,0)</f>
        <v>Nuoro</v>
      </c>
      <c r="E184" s="3" t="s">
        <v>125</v>
      </c>
      <c r="F184" s="1">
        <f t="array" ref="F184">SUM(IF(anno=A184,IF(distretto=E184,1)))</f>
        <v>1</v>
      </c>
      <c r="G184" s="1">
        <f t="array" ref="G184">SUM(IF(anno=A184,IF(distretto=E184,IF(punti=-1,1))))</f>
        <v>0</v>
      </c>
      <c r="H184" s="1">
        <f t="array" ref="H184">SUM(IF(anno=A184,IF(distretto=E184,punti)))+G184</f>
        <v>12</v>
      </c>
      <c r="I184" s="14">
        <v>1.4472777394900069</v>
      </c>
      <c r="J184" s="12">
        <f>H184/VLOOKUP(A184,anni!$A$1:$O$32,4,0)</f>
        <v>2.2420000339924205E-3</v>
      </c>
      <c r="K184" s="12">
        <f t="shared" si="38"/>
        <v>3.1658927817644584E-4</v>
      </c>
      <c r="L184" s="12">
        <f t="shared" si="39"/>
        <v>7.6029108287172789E-4</v>
      </c>
      <c r="M184" s="12">
        <f t="array" ref="M184">SUM(IF(NOT(ISERR(J184:L184)),J184:L184*$J$2:$L$2))/SUM(IF(NOT(ISERR(J184:L184)),$J$2:$L$2))</f>
        <v>1.3532449568669799E-3</v>
      </c>
      <c r="N184" s="1">
        <f>((300-VLOOKUP(A184,anni!$A$1:$O$32,8,0))*(M184-I184/300)+I184)/300*(300-VLOOKUP(A184,anni!$A$1:$O$32,7,0))</f>
        <v>0.55634322796647639</v>
      </c>
      <c r="O184" s="1">
        <f t="shared" si="40"/>
        <v>1</v>
      </c>
      <c r="P184" s="9">
        <f>INT(MAX(1,O184)+1-VLOOKUP(A184,anni!$A$1:$O$32,5,0))</f>
        <v>1</v>
      </c>
      <c r="Q184" s="9">
        <f t="array" ref="Q184">SUM(IF(anno=A184,IF(distretto=E184,concorrenti!$T$3:$T$5991)))</f>
        <v>0</v>
      </c>
      <c r="R184" s="9">
        <f t="shared" si="41"/>
        <v>1</v>
      </c>
      <c r="S184" s="1">
        <f t="shared" si="45"/>
        <v>0</v>
      </c>
      <c r="T184" s="1">
        <f>1+INT($N184/VLOOKUP($A184,anni!$A$1:$J$35,10,0))+$Q184</f>
        <v>1</v>
      </c>
      <c r="U184" s="1">
        <f t="shared" si="43"/>
        <v>0</v>
      </c>
      <c r="X184" s="15">
        <v>7</v>
      </c>
      <c r="Y184" s="1">
        <v>7</v>
      </c>
      <c r="Z184" s="1">
        <f t="shared" si="44"/>
        <v>0</v>
      </c>
    </row>
    <row r="185" spans="1:29" ht="14.5" x14ac:dyDescent="0.35">
      <c r="A185" s="3">
        <v>2015</v>
      </c>
      <c r="B185" s="3" t="str">
        <f>VLOOKUP($E185,accorpamenti!$A$2:$X$104,$A185-B$2,0)</f>
        <v>Grosseto</v>
      </c>
      <c r="C185" s="3" t="str">
        <f>VLOOKUP($E185,accorpamenti!$A$2:$X$104,$A185-C$2,0)</f>
        <v>Grosseto</v>
      </c>
      <c r="D185" s="3" t="str">
        <f>VLOOKUP($E185,accorpamenti!$A$2:$X$104,$A185-D$2,0)</f>
        <v>Grosseto</v>
      </c>
      <c r="E185" s="3" t="s">
        <v>100</v>
      </c>
      <c r="F185" s="1">
        <f t="array" ref="F185">SUM(IF(anno=A185,IF(distretto=E185,1)))</f>
        <v>1</v>
      </c>
      <c r="G185" s="1">
        <f t="array" ref="G185">SUM(IF(anno=A185,IF(distretto=E185,IF(punti=-1,1))))</f>
        <v>0</v>
      </c>
      <c r="H185" s="1">
        <f t="array" ref="H185">SUM(IF(anno=A185,IF(distretto=E185,punti)))+G185</f>
        <v>6</v>
      </c>
      <c r="I185" s="14">
        <v>0.82701585113714682</v>
      </c>
      <c r="J185" s="12">
        <f>H185/VLOOKUP(A185,anni!$A$1:$O$32,4,0)</f>
        <v>1.1210000169962102E-3</v>
      </c>
      <c r="K185" s="12">
        <f t="shared" si="38"/>
        <v>1.5829463908822294E-3</v>
      </c>
      <c r="L185" s="12">
        <f t="shared" si="39"/>
        <v>3.5299228847615939E-3</v>
      </c>
      <c r="M185" s="12">
        <f t="array" ref="M185">SUM(IF(NOT(ISERR(J185:L185)),J185:L185*$J$2:$L$2))/SUM(IF(NOT(ISERR(J185:L185)),$J$2:$L$2))</f>
        <v>1.6764692862524472E-3</v>
      </c>
      <c r="N185" s="1">
        <f>((300-VLOOKUP(A185,anni!$A$1:$O$32,8,0))*(M185-I185/300)+I185)/300*(300-VLOOKUP(A185,anni!$A$1:$O$32,7,0))</f>
        <v>0.53467516488253086</v>
      </c>
      <c r="O185" s="1">
        <f t="shared" si="40"/>
        <v>1</v>
      </c>
      <c r="P185" s="9">
        <f>INT(MAX(1,O185)+1-VLOOKUP(A185,anni!$A$1:$O$32,5,0))</f>
        <v>1</v>
      </c>
      <c r="Q185" s="9">
        <f t="array" ref="Q185">SUM(IF(anno=A185,IF(distretto=E185,concorrenti!$T$3:$T$5991)))</f>
        <v>0</v>
      </c>
      <c r="R185" s="9">
        <f t="shared" si="41"/>
        <v>1</v>
      </c>
      <c r="S185" s="1">
        <f t="shared" si="45"/>
        <v>0</v>
      </c>
      <c r="T185" s="1">
        <f>1+INT($N185/VLOOKUP($A185,anni!$A$1:$J$35,10,0))+$Q185</f>
        <v>1</v>
      </c>
      <c r="U185" s="1">
        <f t="shared" si="43"/>
        <v>0</v>
      </c>
      <c r="X185" s="15">
        <v>4</v>
      </c>
      <c r="Y185" s="1">
        <v>3</v>
      </c>
      <c r="Z185" s="1">
        <f t="shared" si="44"/>
        <v>0.53452248382484879</v>
      </c>
    </row>
    <row r="186" spans="1:29" ht="14.5" x14ac:dyDescent="0.35">
      <c r="A186" s="3">
        <v>2015</v>
      </c>
      <c r="B186" s="3" t="str">
        <f>VLOOKUP($E186,accorpamenti!$A$2:$X$104,$A186-B$2,0)</f>
        <v>Rieti</v>
      </c>
      <c r="C186" s="3" t="str">
        <f>VLOOKUP($E186,accorpamenti!$A$2:$X$104,$A186-C$2,0)</f>
        <v>Rieti</v>
      </c>
      <c r="D186" s="3" t="str">
        <f>VLOOKUP($E186,accorpamenti!$A$2:$X$104,$A186-D$2,0)</f>
        <v>Rieti</v>
      </c>
      <c r="E186" s="3" t="s">
        <v>148</v>
      </c>
      <c r="F186" s="1">
        <f t="array" ref="F186">SUM(IF(anno=A186,IF(distretto=E186,1)))</f>
        <v>1</v>
      </c>
      <c r="G186" s="1">
        <f t="array" ref="G186">SUM(IF(anno=A186,IF(distretto=E186,IF(punti=-1,1))))</f>
        <v>0</v>
      </c>
      <c r="H186" s="1">
        <f t="array" ref="H186">SUM(IF(anno=A186,IF(distretto=E186,punti)))+G186</f>
        <v>8</v>
      </c>
      <c r="I186" s="14">
        <v>0.62026188835286</v>
      </c>
      <c r="J186" s="12">
        <f>H186/VLOOKUP(A186,anni!$A$1:$O$32,4,0)</f>
        <v>1.4946666893282802E-3</v>
      </c>
      <c r="K186" s="12">
        <f t="shared" si="38"/>
        <v>9.4976783452933747E-4</v>
      </c>
      <c r="L186" s="12">
        <f t="shared" si="39"/>
        <v>1.6291951775822741E-3</v>
      </c>
      <c r="M186" s="12">
        <f t="array" ref="M186">SUM(IF(NOT(ISERR(J186:L186)),J186:L186*$J$2:$L$2))/SUM(IF(NOT(ISERR(J186:L186)),$J$2:$L$2))</f>
        <v>1.3354551524376315E-3</v>
      </c>
      <c r="N186" s="1">
        <f>((300-VLOOKUP(A186,anni!$A$1:$O$32,8,0))*(M186-I186/300)+I186)/300*(300-VLOOKUP(A186,anni!$A$1:$O$32,7,0))</f>
        <v>0.41975113872148911</v>
      </c>
      <c r="O186" s="1">
        <f t="shared" si="40"/>
        <v>1</v>
      </c>
      <c r="P186" s="9">
        <f>INT(MAX(1,O186)+1-VLOOKUP(A186,anni!$A$1:$O$32,5,0))</f>
        <v>1</v>
      </c>
      <c r="Q186" s="9">
        <f t="array" ref="Q186">SUM(IF(anno=A186,IF(distretto=E186,concorrenti!$T$3:$T$5991)))</f>
        <v>0</v>
      </c>
      <c r="R186" s="9">
        <f t="shared" si="41"/>
        <v>1</v>
      </c>
      <c r="S186" s="1">
        <f t="shared" si="45"/>
        <v>0</v>
      </c>
      <c r="T186" s="1">
        <f>1+INT($N186/VLOOKUP($A186,anni!$A$1:$J$35,10,0))+$Q186</f>
        <v>1</v>
      </c>
      <c r="U186" s="1">
        <f t="shared" si="43"/>
        <v>0</v>
      </c>
      <c r="X186" s="15">
        <v>3</v>
      </c>
      <c r="Y186" s="1">
        <v>4</v>
      </c>
      <c r="Z186" s="1">
        <f t="shared" si="44"/>
        <v>-0.53452248382484879</v>
      </c>
    </row>
    <row r="187" spans="1:29" ht="14.5" x14ac:dyDescent="0.35">
      <c r="A187" s="3">
        <v>2015</v>
      </c>
      <c r="B187" s="3" t="str">
        <f>VLOOKUP($E187,accorpamenti!$A$2:$X$104,$A187-B$2,0)</f>
        <v>Aosta</v>
      </c>
      <c r="C187" s="3" t="str">
        <f>VLOOKUP($E187,accorpamenti!$A$2:$X$104,$A187-C$2,0)</f>
        <v>Aosta</v>
      </c>
      <c r="D187" s="3" t="str">
        <f>VLOOKUP($E187,accorpamenti!$A$2:$X$104,$A187-D$2,0)</f>
        <v>Aosta</v>
      </c>
      <c r="E187" s="3" t="s">
        <v>133</v>
      </c>
      <c r="F187" s="1">
        <f t="array" ref="F187">SUM(IF(anno=A187,IF(distretto=E187,1)))</f>
        <v>1</v>
      </c>
      <c r="G187" s="1">
        <f t="array" ref="G187">SUM(IF(anno=A187,IF(distretto=E187,IF(punti=-1,1))))</f>
        <v>0</v>
      </c>
      <c r="H187" s="1">
        <f t="array" ref="H187">SUM(IF(anno=A187,IF(distretto=E187,punti)))+G187</f>
        <v>9</v>
      </c>
      <c r="I187" s="14">
        <v>0.41350792556857341</v>
      </c>
      <c r="J187" s="12">
        <f>H187/VLOOKUP(A187,anni!$A$1:$O$32,4,0)</f>
        <v>1.6815000254943153E-3</v>
      </c>
      <c r="K187" s="12">
        <f t="shared" si="38"/>
        <v>5.2764879696074309E-4</v>
      </c>
      <c r="L187" s="12">
        <f t="shared" si="39"/>
        <v>2.1722602367763655E-3</v>
      </c>
      <c r="M187" s="12">
        <f t="array" ref="M187">SUM(IF(NOT(ISERR(J187:L187)),J187:L187*$J$2:$L$2))/SUM(IF(NOT(ISERR(J187:L187)),$J$2:$L$2))</f>
        <v>1.3786763178634661E-3</v>
      </c>
      <c r="N187" s="1">
        <f>((300-VLOOKUP(A187,anni!$A$1:$O$32,8,0))*(M187-I187/300)+I187)/300*(300-VLOOKUP(A187,anni!$A$1:$O$32,7,0))</f>
        <v>0.39704358437820364</v>
      </c>
      <c r="O187" s="1">
        <f t="shared" si="40"/>
        <v>1</v>
      </c>
      <c r="P187" s="9">
        <f>INT(MAX(1,O187)+1-VLOOKUP(A187,anni!$A$1:$O$32,5,0))</f>
        <v>1</v>
      </c>
      <c r="Q187" s="9">
        <f t="array" ref="Q187">SUM(IF(anno=A187,IF(distretto=E187,concorrenti!$T$3:$T$5991)))</f>
        <v>0</v>
      </c>
      <c r="R187" s="9">
        <f t="shared" si="41"/>
        <v>1</v>
      </c>
      <c r="S187" s="1">
        <f t="shared" si="45"/>
        <v>0</v>
      </c>
      <c r="T187" s="1">
        <f>1+INT($N187/VLOOKUP($A187,anni!$A$1:$J$35,10,0))+$Q187</f>
        <v>1</v>
      </c>
      <c r="U187" s="1">
        <f t="shared" si="43"/>
        <v>0</v>
      </c>
      <c r="X187" s="15">
        <v>2</v>
      </c>
      <c r="Y187" s="1">
        <v>2</v>
      </c>
      <c r="Z187" s="1">
        <f t="shared" si="44"/>
        <v>0</v>
      </c>
    </row>
    <row r="188" spans="1:29" x14ac:dyDescent="0.3">
      <c r="A188" s="3">
        <v>2014</v>
      </c>
      <c r="B188" s="3" t="str">
        <f>VLOOKUP($E188,accorpamenti!$A$2:$X$104,$A188-B$2,0)</f>
        <v>Roma</v>
      </c>
      <c r="C188" s="3" t="str">
        <f>VLOOKUP($E188,accorpamenti!$A$2:$X$104,$A188-C$2,0)</f>
        <v>Roma</v>
      </c>
      <c r="D188" s="3" t="str">
        <f>VLOOKUP($E188,accorpamenti!$A$2:$X$104,$A188-D$2,0)</f>
        <v>Roma</v>
      </c>
      <c r="E188" s="3" t="s">
        <v>40</v>
      </c>
      <c r="F188" s="1">
        <f t="array" ref="F188">SUM(IF(anno=A188,IF(distretto=E188,1)))</f>
        <v>22</v>
      </c>
      <c r="G188" s="1">
        <f t="array" ref="G188">SUM(IF(anno=A188,IF(distretto=E188,IF(punti=-1,1))))</f>
        <v>0</v>
      </c>
      <c r="H188" s="1">
        <f t="array" ref="H188">SUM(IF(anno=A188,IF(distretto=E188,punti)))+G188</f>
        <v>332</v>
      </c>
      <c r="I188" s="14">
        <v>23.109243697478991</v>
      </c>
      <c r="J188" s="12">
        <f>H188/VLOOKUP(A188,anni!$A$1:$O$32,4,0)</f>
        <v>8.7589700295483353E-2</v>
      </c>
      <c r="K188" s="12">
        <f t="shared" ref="K188:K223" si="46">SUMIFS($J$2:$J$1979,anno_2,A188-1,$C$2:$C$1979,B188)</f>
        <v>7.0055392636037786E-2</v>
      </c>
      <c r="L188" s="12">
        <f t="shared" ref="L188:L223" si="47">SUMIFS($J$2:$J$1979,anno_2,A188-2,$D$2:$D$1979,B188)</f>
        <v>7.3073280454599265E-2</v>
      </c>
      <c r="M188" s="12">
        <f t="array" ref="M188">SUM(IF(NOT(ISERR(J188:L188)),J188:L188*$J$2:$L$2))/SUM(IF(NOT(ISERR(J188:L188)),$J$2:$L$2))</f>
        <v>7.9325527768854154E-2</v>
      </c>
      <c r="N188" s="1">
        <f>((300-VLOOKUP(A188,anni!$A$1:$O$32,8,0))*(M188-I188/300)+I188)/300*(300-VLOOKUP(A188,anni!$A$1:$O$32,7,0))</f>
        <v>22.893491806511367</v>
      </c>
      <c r="O188" s="1">
        <f t="shared" ref="O188:O219" si="48">MAX(1,N188)</f>
        <v>22.893491806511367</v>
      </c>
      <c r="P188" s="9">
        <f>INT(MAX(1,O188)+1-VLOOKUP(A188,anni!$A$1:$O$32,5,0))</f>
        <v>23</v>
      </c>
      <c r="Q188" s="9">
        <f t="array" ref="Q188">SUM(IF(anno=A188,IF(distretto=E188,concorrenti!$T$3:$T$5991)))</f>
        <v>1</v>
      </c>
      <c r="R188" s="9">
        <f t="shared" ref="R188:R219" si="49">P188+Q188</f>
        <v>24</v>
      </c>
      <c r="S188" s="1">
        <f t="shared" ref="S188:S219" si="50">R188-F188</f>
        <v>2</v>
      </c>
      <c r="T188" s="1">
        <f>1+INT($N188/VLOOKUP($A188,anni!$A$1:$J$35,10,0))+$Q188</f>
        <v>21</v>
      </c>
      <c r="U188" s="1">
        <f t="shared" ref="U188:U219" si="51">T188-$F188</f>
        <v>-1</v>
      </c>
      <c r="X188" s="1">
        <v>110</v>
      </c>
      <c r="Y188" s="1">
        <v>125</v>
      </c>
      <c r="Z188" s="1">
        <f t="shared" ref="Z188:Z219" si="52">-(Y188-X188)/SQRT(AVERAGE(X188:Y188))</f>
        <v>-1.3837968120433275</v>
      </c>
      <c r="AB188" s="1">
        <v>1</v>
      </c>
      <c r="AC188" s="1">
        <f t="shared" ref="AC188:AC219" si="53">R188-AB188</f>
        <v>23</v>
      </c>
    </row>
    <row r="189" spans="1:29" x14ac:dyDescent="0.3">
      <c r="A189" s="3">
        <v>2014</v>
      </c>
      <c r="B189" s="3" t="str">
        <f>VLOOKUP($E189,accorpamenti!$A$2:$X$104,$A189-B$2,0)</f>
        <v>Torino</v>
      </c>
      <c r="C189" s="3" t="str">
        <f>VLOOKUP($E189,accorpamenti!$A$2:$X$104,$A189-C$2,0)</f>
        <v>Torino</v>
      </c>
      <c r="D189" s="3" t="str">
        <f>VLOOKUP($E189,accorpamenti!$A$2:$X$104,$A189-D$2,0)</f>
        <v>Torino</v>
      </c>
      <c r="E189" s="3" t="s">
        <v>49</v>
      </c>
      <c r="F189" s="1">
        <f t="array" ref="F189">SUM(IF(anno=A189,IF(distretto=E189,1)))</f>
        <v>13</v>
      </c>
      <c r="G189" s="1">
        <f t="array" ref="G189">SUM(IF(anno=A189,IF(distretto=E189,IF(punti=-1,1))))</f>
        <v>0</v>
      </c>
      <c r="H189" s="1">
        <f t="array" ref="H189">SUM(IF(anno=A189,IF(distretto=E189,punti)))+G189</f>
        <v>135.6</v>
      </c>
      <c r="I189" s="14">
        <v>13.655462184873949</v>
      </c>
      <c r="J189" s="12">
        <f>H189/VLOOKUP(A189,anni!$A$1:$O$32,4,0)</f>
        <v>3.5774588433938381E-2</v>
      </c>
      <c r="K189" s="12">
        <f t="shared" si="46"/>
        <v>4.1978929075703268E-2</v>
      </c>
      <c r="L189" s="12">
        <f t="shared" si="47"/>
        <v>4.7650053273351478E-2</v>
      </c>
      <c r="M189" s="12">
        <f t="array" ref="M189">SUM(IF(NOT(ISERR(J189:L189)),J189:L189*$J$2:$L$2))/SUM(IF(NOT(ISERR(J189:L189)),$J$2:$L$2))</f>
        <v>3.9821946121095526E-2</v>
      </c>
      <c r="N189" s="1">
        <f>((300-VLOOKUP(A189,anni!$A$1:$O$32,8,0))*(M189-I189/300)+I189)/300*(300-VLOOKUP(A189,anni!$A$1:$O$32,7,0))</f>
        <v>11.823683664605555</v>
      </c>
      <c r="O189" s="1">
        <f t="shared" si="48"/>
        <v>11.823683664605555</v>
      </c>
      <c r="P189" s="9">
        <f>INT(MAX(1,O189)+1-VLOOKUP(A189,anni!$A$1:$O$32,5,0))</f>
        <v>12</v>
      </c>
      <c r="Q189" s="9">
        <f t="array" ref="Q189">SUM(IF(anno=A189,IF(distretto=E189,concorrenti!$T$3:$T$5991)))</f>
        <v>1</v>
      </c>
      <c r="R189" s="9">
        <f t="shared" si="49"/>
        <v>13</v>
      </c>
      <c r="S189" s="1">
        <f t="shared" si="50"/>
        <v>0</v>
      </c>
      <c r="T189" s="1">
        <f>1+INT($N189/VLOOKUP($A189,anni!$A$1:$J$35,10,0))+$Q189</f>
        <v>11</v>
      </c>
      <c r="U189" s="1">
        <f t="shared" si="51"/>
        <v>-2</v>
      </c>
      <c r="X189" s="1">
        <v>65</v>
      </c>
      <c r="Y189" s="1">
        <v>67</v>
      </c>
      <c r="Z189" s="1">
        <f t="shared" si="52"/>
        <v>-0.24618298195866545</v>
      </c>
      <c r="AB189" s="1">
        <v>1</v>
      </c>
      <c r="AC189" s="1">
        <f t="shared" si="53"/>
        <v>12</v>
      </c>
    </row>
    <row r="190" spans="1:29" x14ac:dyDescent="0.3">
      <c r="A190" s="3">
        <v>2014</v>
      </c>
      <c r="B190" s="3" t="str">
        <f>VLOOKUP($E190,accorpamenti!$A$2:$X$104,$A190-B$2,0)</f>
        <v>Milano</v>
      </c>
      <c r="C190" s="3" t="str">
        <f>VLOOKUP($E190,accorpamenti!$A$2:$X$104,$A190-C$2,0)</f>
        <v>Milano</v>
      </c>
      <c r="D190" s="3" t="str">
        <f>VLOOKUP($E190,accorpamenti!$A$2:$X$104,$A190-D$2,0)</f>
        <v>Milano</v>
      </c>
      <c r="E190" s="3" t="s">
        <v>41</v>
      </c>
      <c r="F190" s="1">
        <f t="array" ref="F190">SUM(IF(anno=A190,IF(distretto=E190,1)))</f>
        <v>10</v>
      </c>
      <c r="G190" s="1">
        <f t="array" ref="G190">SUM(IF(anno=A190,IF(distretto=E190,IF(punti=-1,1))))</f>
        <v>0</v>
      </c>
      <c r="H190" s="1">
        <f t="array" ref="H190">SUM(IF(anno=A190,IF(distretto=E190,punti)))+G190</f>
        <v>157.20000000000002</v>
      </c>
      <c r="I190" s="14">
        <v>9.8739495798319332</v>
      </c>
      <c r="J190" s="12">
        <f>H190/VLOOKUP(A190,anni!$A$1:$O$32,4,0)</f>
        <v>4.1473195441114413E-2</v>
      </c>
      <c r="K190" s="12">
        <f t="shared" si="46"/>
        <v>3.3072662104920166E-2</v>
      </c>
      <c r="L190" s="12">
        <f t="shared" si="47"/>
        <v>3.9274298567538765E-2</v>
      </c>
      <c r="M190" s="12">
        <f t="array" ref="M190">SUM(IF(NOT(ISERR(J190:L190)),J190:L190*$J$2:$L$2))/SUM(IF(NOT(ISERR(J190:L190)),$J$2:$L$2))</f>
        <v>3.8306534850120394E-2</v>
      </c>
      <c r="N190" s="1">
        <f>((300-VLOOKUP(A190,anni!$A$1:$O$32,8,0))*(M190-I190/300)+I190)/300*(300-VLOOKUP(A190,anni!$A$1:$O$32,7,0))</f>
        <v>10.848215576640907</v>
      </c>
      <c r="O190" s="1">
        <f t="shared" si="48"/>
        <v>10.848215576640907</v>
      </c>
      <c r="P190" s="9">
        <f>INT(MAX(1,O190)+1-VLOOKUP(A190,anni!$A$1:$O$32,5,0))</f>
        <v>11</v>
      </c>
      <c r="Q190" s="9">
        <f t="array" ref="Q190">SUM(IF(anno=A190,IF(distretto=E190,concorrenti!$T$3:$T$5991)))</f>
        <v>0</v>
      </c>
      <c r="R190" s="9">
        <f t="shared" si="49"/>
        <v>11</v>
      </c>
      <c r="S190" s="1">
        <f t="shared" si="50"/>
        <v>1</v>
      </c>
      <c r="T190" s="1">
        <f>1+INT($N190/VLOOKUP($A190,anni!$A$1:$J$35,10,0))+$Q190</f>
        <v>10</v>
      </c>
      <c r="U190" s="1">
        <f t="shared" si="51"/>
        <v>0</v>
      </c>
      <c r="X190" s="1">
        <v>47</v>
      </c>
      <c r="Y190" s="1">
        <v>57</v>
      </c>
      <c r="Z190" s="1">
        <f t="shared" si="52"/>
        <v>-1.386750490563073</v>
      </c>
      <c r="AB190" s="1">
        <v>2</v>
      </c>
      <c r="AC190" s="1">
        <f t="shared" si="53"/>
        <v>9</v>
      </c>
    </row>
    <row r="191" spans="1:29" x14ac:dyDescent="0.3">
      <c r="A191" s="3">
        <v>2014</v>
      </c>
      <c r="B191" s="3" t="str">
        <f>VLOOKUP($E191,accorpamenti!$A$2:$X$104,$A191-B$2,0)</f>
        <v>Napoli</v>
      </c>
      <c r="C191" s="3" t="str">
        <f>VLOOKUP($E191,accorpamenti!$A$2:$X$104,$A191-C$2,0)</f>
        <v>Napoli</v>
      </c>
      <c r="D191" s="3" t="str">
        <f>VLOOKUP($E191,accorpamenti!$A$2:$X$104,$A191-D$2,0)</f>
        <v>Napoli</v>
      </c>
      <c r="E191" s="3" t="s">
        <v>95</v>
      </c>
      <c r="F191" s="1">
        <f t="array" ref="F191">SUM(IF(anno=A191,IF(distretto=E191,1)))</f>
        <v>9</v>
      </c>
      <c r="G191" s="1">
        <f t="array" ref="G191">SUM(IF(anno=A191,IF(distretto=E191,IF(punti=-1,1))))</f>
        <v>0</v>
      </c>
      <c r="H191" s="1">
        <f t="array" ref="H191">SUM(IF(anno=A191,IF(distretto=E191,punti)))+G191</f>
        <v>120.19999999999999</v>
      </c>
      <c r="I191" s="14">
        <v>15.336134453781513</v>
      </c>
      <c r="J191" s="12">
        <f>H191/VLOOKUP(A191,anni!$A$1:$O$32,4,0)</f>
        <v>3.1711692697340657E-2</v>
      </c>
      <c r="K191" s="12">
        <f t="shared" si="46"/>
        <v>3.7905941131747577E-2</v>
      </c>
      <c r="L191" s="12">
        <f t="shared" si="47"/>
        <v>2.3292293121818398E-2</v>
      </c>
      <c r="M191" s="12">
        <f t="array" ref="M191">SUM(IF(NOT(ISERR(J191:L191)),J191:L191*$J$2:$L$2))/SUM(IF(NOT(ISERR(J191:L191)),$J$2:$L$2))</f>
        <v>3.2373208912889258E-2</v>
      </c>
      <c r="N191" s="1">
        <f>((300-VLOOKUP(A191,anni!$A$1:$O$32,8,0))*(M191-I191/300)+I191)/300*(300-VLOOKUP(A191,anni!$A$1:$O$32,7,0))</f>
        <v>10.294347149279703</v>
      </c>
      <c r="O191" s="1">
        <f t="shared" si="48"/>
        <v>10.294347149279703</v>
      </c>
      <c r="P191" s="9">
        <f>INT(MAX(1,O191)+1-VLOOKUP(A191,anni!$A$1:$O$32,5,0))</f>
        <v>10</v>
      </c>
      <c r="Q191" s="9">
        <f t="array" ref="Q191">SUM(IF(anno=A191,IF(distretto=E191,concorrenti!$T$3:$T$5991)))</f>
        <v>1</v>
      </c>
      <c r="R191" s="9">
        <f t="shared" si="49"/>
        <v>11</v>
      </c>
      <c r="S191" s="1">
        <f t="shared" si="50"/>
        <v>2</v>
      </c>
      <c r="T191" s="1">
        <f>1+INT($N191/VLOOKUP($A191,anni!$A$1:$J$35,10,0))+$Q191</f>
        <v>10</v>
      </c>
      <c r="U191" s="1">
        <f t="shared" si="51"/>
        <v>1</v>
      </c>
      <c r="X191" s="1">
        <v>73</v>
      </c>
      <c r="Y191" s="1">
        <v>79</v>
      </c>
      <c r="Z191" s="1">
        <f t="shared" si="52"/>
        <v>-0.68824720161168518</v>
      </c>
      <c r="AB191" s="1">
        <v>2</v>
      </c>
      <c r="AC191" s="1">
        <f t="shared" si="53"/>
        <v>9</v>
      </c>
    </row>
    <row r="192" spans="1:29" x14ac:dyDescent="0.3">
      <c r="A192" s="3">
        <v>2014</v>
      </c>
      <c r="B192" s="3" t="str">
        <f>VLOOKUP($E192,accorpamenti!$A$2:$X$104,$A192-B$2,0)</f>
        <v>Brescia</v>
      </c>
      <c r="C192" s="3" t="str">
        <f>VLOOKUP($E192,accorpamenti!$A$2:$X$104,$A192-C$2,0)</f>
        <v>Brescia</v>
      </c>
      <c r="D192" s="3" t="str">
        <f>VLOOKUP($E192,accorpamenti!$A$2:$X$104,$A192-D$2,0)</f>
        <v>Brescia</v>
      </c>
      <c r="E192" s="3" t="s">
        <v>42</v>
      </c>
      <c r="F192" s="1">
        <f t="array" ref="F192">SUM(IF(anno=A192,IF(distretto=E192,1)))</f>
        <v>10</v>
      </c>
      <c r="G192" s="1">
        <f t="array" ref="G192">SUM(IF(anno=A192,IF(distretto=E192,IF(punti=-1,1))))</f>
        <v>0</v>
      </c>
      <c r="H192" s="1">
        <f t="array" ref="H192">SUM(IF(anno=A192,IF(distretto=E192,punti)))+G192</f>
        <v>115.4</v>
      </c>
      <c r="I192" s="14">
        <v>4.2016806722689077</v>
      </c>
      <c r="J192" s="12">
        <f>H192/VLOOKUP(A192,anni!$A$1:$O$32,4,0)</f>
        <v>3.0445335584634879E-2</v>
      </c>
      <c r="K192" s="12">
        <f t="shared" si="46"/>
        <v>4.4802867383512537E-2</v>
      </c>
      <c r="L192" s="12">
        <f t="shared" si="47"/>
        <v>3.3769385580679524E-2</v>
      </c>
      <c r="M192" s="12">
        <f t="array" ref="M192">SUM(IF(NOT(ISERR(J192:L192)),J192:L192*$J$2:$L$2))/SUM(IF(NOT(ISERR(J192:L192)),$J$2:$L$2))</f>
        <v>3.5785187850268206E-2</v>
      </c>
      <c r="N192" s="1">
        <f>((300-VLOOKUP(A192,anni!$A$1:$O$32,8,0))*(M192-I192/300)+I192)/300*(300-VLOOKUP(A192,anni!$A$1:$O$32,7,0))</f>
        <v>9.3250245054581402</v>
      </c>
      <c r="O192" s="1">
        <f t="shared" si="48"/>
        <v>9.3250245054581402</v>
      </c>
      <c r="P192" s="9">
        <f>INT(MAX(1,O192)+1-VLOOKUP(A192,anni!$A$1:$O$32,5,0))</f>
        <v>9</v>
      </c>
      <c r="Q192" s="9">
        <f t="array" ref="Q192">SUM(IF(anno=A192,IF(distretto=E192,concorrenti!$T$3:$T$5991)))</f>
        <v>3</v>
      </c>
      <c r="R192" s="9">
        <f t="shared" si="49"/>
        <v>12</v>
      </c>
      <c r="S192" s="1">
        <f t="shared" si="50"/>
        <v>2</v>
      </c>
      <c r="T192" s="1">
        <f>1+INT($N192/VLOOKUP($A192,anni!$A$1:$J$35,10,0))+$Q192</f>
        <v>11</v>
      </c>
      <c r="U192" s="1">
        <f t="shared" si="51"/>
        <v>1</v>
      </c>
      <c r="X192" s="1">
        <v>20</v>
      </c>
      <c r="Y192" s="1">
        <v>22</v>
      </c>
      <c r="Z192" s="1">
        <f t="shared" si="52"/>
        <v>-0.43643578047198478</v>
      </c>
      <c r="AB192" s="1">
        <v>4</v>
      </c>
      <c r="AC192" s="1">
        <f t="shared" si="53"/>
        <v>8</v>
      </c>
    </row>
    <row r="193" spans="1:29" x14ac:dyDescent="0.3">
      <c r="A193" s="3">
        <v>2014</v>
      </c>
      <c r="B193" s="3" t="str">
        <f>VLOOKUP($E193,accorpamenti!$A$2:$X$104,$A193-B$2,0)</f>
        <v>Treviso</v>
      </c>
      <c r="C193" s="3" t="str">
        <f>VLOOKUP($E193,accorpamenti!$A$2:$X$104,$A193-C$2,0)</f>
        <v>Treviso</v>
      </c>
      <c r="D193" s="3" t="str">
        <f>VLOOKUP($E193,accorpamenti!$A$2:$X$104,$A193-D$2,0)</f>
        <v>Treviso</v>
      </c>
      <c r="E193" s="3" t="s">
        <v>57</v>
      </c>
      <c r="F193" s="1">
        <f t="array" ref="F193">SUM(IF(anno=A193,IF(distretto=E193,1)))</f>
        <v>8</v>
      </c>
      <c r="G193" s="1">
        <f t="array" ref="G193">SUM(IF(anno=A193,IF(distretto=E193,IF(punti=-1,1))))</f>
        <v>0</v>
      </c>
      <c r="H193" s="1">
        <f t="array" ref="H193">SUM(IF(anno=A193,IF(distretto=E193,punti)))+G193</f>
        <v>152</v>
      </c>
      <c r="I193" s="14">
        <v>4.6218487394957979</v>
      </c>
      <c r="J193" s="12">
        <f>H193/VLOOKUP(A193,anni!$A$1:$O$32,4,0)</f>
        <v>4.0101308569016475E-2</v>
      </c>
      <c r="K193" s="12">
        <f t="shared" si="46"/>
        <v>3.008580427935266E-2</v>
      </c>
      <c r="L193" s="12">
        <f t="shared" si="47"/>
        <v>2.7346987096010415E-2</v>
      </c>
      <c r="M193" s="12">
        <f t="array" ref="M193">SUM(IF(NOT(ISERR(J193:L193)),J193:L193*$J$2:$L$2))/SUM(IF(NOT(ISERR(J193:L193)),$J$2:$L$2))</f>
        <v>3.4637086893627524E-2</v>
      </c>
      <c r="N193" s="1">
        <f>((300-VLOOKUP(A193,anni!$A$1:$O$32,8,0))*(M193-I193/300)+I193)/300*(300-VLOOKUP(A193,anni!$A$1:$O$32,7,0))</f>
        <v>9.1152605184343063</v>
      </c>
      <c r="O193" s="1">
        <f t="shared" si="48"/>
        <v>9.1152605184343063</v>
      </c>
      <c r="P193" s="9">
        <f>INT(MAX(1,O193)+1-VLOOKUP(A193,anni!$A$1:$O$32,5,0))</f>
        <v>9</v>
      </c>
      <c r="Q193" s="9">
        <f t="array" ref="Q193">SUM(IF(anno=A193,IF(distretto=E193,concorrenti!$T$3:$T$5991)))</f>
        <v>0</v>
      </c>
      <c r="R193" s="9">
        <f t="shared" si="49"/>
        <v>9</v>
      </c>
      <c r="S193" s="1">
        <f t="shared" si="50"/>
        <v>1</v>
      </c>
      <c r="T193" s="1">
        <f>1+INT($N193/VLOOKUP($A193,anni!$A$1:$J$35,10,0))+$Q193</f>
        <v>8</v>
      </c>
      <c r="U193" s="1">
        <f t="shared" si="51"/>
        <v>0</v>
      </c>
      <c r="X193" s="1">
        <v>22</v>
      </c>
      <c r="Y193" s="1">
        <v>23</v>
      </c>
      <c r="Z193" s="1">
        <f t="shared" si="52"/>
        <v>-0.21081851067789195</v>
      </c>
      <c r="AB193" s="1">
        <v>1</v>
      </c>
      <c r="AC193" s="1">
        <f t="shared" si="53"/>
        <v>8</v>
      </c>
    </row>
    <row r="194" spans="1:29" x14ac:dyDescent="0.3">
      <c r="A194" s="3">
        <v>2014</v>
      </c>
      <c r="B194" s="3" t="str">
        <f>VLOOKUP($E194,accorpamenti!$A$2:$X$104,$A194-B$2,0)</f>
        <v>Bari</v>
      </c>
      <c r="C194" s="3" t="str">
        <f>VLOOKUP($E194,accorpamenti!$A$2:$X$104,$A194-C$2,0)</f>
        <v>Bari</v>
      </c>
      <c r="D194" s="3" t="str">
        <f>VLOOKUP($E194,accorpamenti!$A$2:$X$104,$A194-D$2,0)</f>
        <v>Bari</v>
      </c>
      <c r="E194" s="3" t="s">
        <v>55</v>
      </c>
      <c r="F194" s="1">
        <f t="array" ref="F194">SUM(IF(anno=A194,IF(distretto=E194,1)))</f>
        <v>8</v>
      </c>
      <c r="G194" s="1">
        <f t="array" ref="G194">SUM(IF(anno=A194,IF(distretto=E194,IF(punti=-1,1))))</f>
        <v>1</v>
      </c>
      <c r="H194" s="1">
        <f t="array" ref="H194">SUM(IF(anno=A194,IF(distretto=E194,punti)))+G194</f>
        <v>94.2</v>
      </c>
      <c r="I194" s="14">
        <v>9.6638655462184868</v>
      </c>
      <c r="J194" s="12">
        <f>H194/VLOOKUP(A194,anni!$A$1:$O$32,4,0)</f>
        <v>2.4852258336851001E-2</v>
      </c>
      <c r="K194" s="12">
        <f t="shared" si="46"/>
        <v>3.7743021613989347E-2</v>
      </c>
      <c r="L194" s="12">
        <f t="shared" si="47"/>
        <v>1.7521013377530481E-2</v>
      </c>
      <c r="M194" s="12">
        <f t="array" ref="M194">SUM(IF(NOT(ISERR(J194:L194)),J194:L194*$J$2:$L$2))/SUM(IF(NOT(ISERR(J194:L194)),$J$2:$L$2))</f>
        <v>2.7927305269343696E-2</v>
      </c>
      <c r="N194" s="1">
        <f>((300-VLOOKUP(A194,anni!$A$1:$O$32,8,0))*(M194-I194/300)+I194)/300*(300-VLOOKUP(A194,anni!$A$1:$O$32,7,0))</f>
        <v>8.306054889204372</v>
      </c>
      <c r="O194" s="1">
        <f t="shared" si="48"/>
        <v>8.306054889204372</v>
      </c>
      <c r="P194" s="9">
        <f>INT(MAX(1,O194)+1-VLOOKUP(A194,anni!$A$1:$O$32,5,0))</f>
        <v>8</v>
      </c>
      <c r="Q194" s="9">
        <f t="array" ref="Q194">SUM(IF(anno=A194,IF(distretto=E194,concorrenti!$T$3:$T$5991)))</f>
        <v>0</v>
      </c>
      <c r="R194" s="9">
        <f t="shared" si="49"/>
        <v>8</v>
      </c>
      <c r="S194" s="1">
        <f t="shared" si="50"/>
        <v>0</v>
      </c>
      <c r="T194" s="1">
        <f>1+INT($N194/VLOOKUP($A194,anni!$A$1:$J$35,10,0))+$Q194</f>
        <v>8</v>
      </c>
      <c r="U194" s="1">
        <f t="shared" si="51"/>
        <v>0</v>
      </c>
      <c r="X194" s="1">
        <v>46</v>
      </c>
      <c r="Y194" s="1">
        <v>55</v>
      </c>
      <c r="Z194" s="1">
        <f t="shared" si="52"/>
        <v>-1.2664755805145254</v>
      </c>
      <c r="AB194" s="1">
        <v>7</v>
      </c>
      <c r="AC194" s="1">
        <f t="shared" si="53"/>
        <v>1</v>
      </c>
    </row>
    <row r="195" spans="1:29" x14ac:dyDescent="0.3">
      <c r="A195" s="3">
        <v>2014</v>
      </c>
      <c r="B195" s="3" t="str">
        <f>VLOOKUP($E195,accorpamenti!$A$2:$X$104,$A195-B$2,0)</f>
        <v>Vicenza</v>
      </c>
      <c r="C195" s="3" t="str">
        <f>VLOOKUP($E195,accorpamenti!$A$2:$X$104,$A195-C$2,0)</f>
        <v>Vicenza</v>
      </c>
      <c r="D195" s="3" t="str">
        <f>VLOOKUP($E195,accorpamenti!$A$2:$X$104,$A195-D$2,0)</f>
        <v>Vicenza</v>
      </c>
      <c r="E195" s="3" t="s">
        <v>93</v>
      </c>
      <c r="F195" s="1">
        <f t="array" ref="F195">SUM(IF(anno=A195,IF(distretto=E195,1)))</f>
        <v>7</v>
      </c>
      <c r="G195" s="1">
        <f t="array" ref="G195">SUM(IF(anno=A195,IF(distretto=E195,IF(punti=-1,1))))</f>
        <v>0</v>
      </c>
      <c r="H195" s="1">
        <f t="array" ref="H195">SUM(IF(anno=A195,IF(distretto=E195,punti)))+G195</f>
        <v>106.6</v>
      </c>
      <c r="I195" s="14">
        <v>5.46218487394958</v>
      </c>
      <c r="J195" s="12">
        <f>H195/VLOOKUP(A195,anni!$A$1:$O$32,4,0)</f>
        <v>2.8123680878007606E-2</v>
      </c>
      <c r="K195" s="12">
        <f t="shared" si="46"/>
        <v>3.4701857282502434E-2</v>
      </c>
      <c r="L195" s="12">
        <f t="shared" si="47"/>
        <v>2.681425358115307E-2</v>
      </c>
      <c r="M195" s="12">
        <f t="array" ref="M195">SUM(IF(NOT(ISERR(J195:L195)),J195:L195*$J$2:$L$2))/SUM(IF(NOT(ISERR(J195:L195)),$J$2:$L$2))</f>
        <v>3.0098168463363457E-2</v>
      </c>
      <c r="N195" s="1">
        <f>((300-VLOOKUP(A195,anni!$A$1:$O$32,8,0))*(M195-I195/300)+I195)/300*(300-VLOOKUP(A195,anni!$A$1:$O$32,7,0))</f>
        <v>8.1537427194491574</v>
      </c>
      <c r="O195" s="1">
        <f t="shared" si="48"/>
        <v>8.1537427194491574</v>
      </c>
      <c r="P195" s="9">
        <f>INT(MAX(1,O195)+1-VLOOKUP(A195,anni!$A$1:$O$32,5,0))</f>
        <v>8</v>
      </c>
      <c r="Q195" s="9">
        <f t="array" ref="Q195">SUM(IF(anno=A195,IF(distretto=E195,concorrenti!$T$3:$T$5991)))</f>
        <v>0</v>
      </c>
      <c r="R195" s="9">
        <f t="shared" si="49"/>
        <v>8</v>
      </c>
      <c r="S195" s="1">
        <f t="shared" si="50"/>
        <v>1</v>
      </c>
      <c r="T195" s="1">
        <f>1+INT($N195/VLOOKUP($A195,anni!$A$1:$J$35,10,0))+$Q195</f>
        <v>7</v>
      </c>
      <c r="U195" s="1">
        <f t="shared" si="51"/>
        <v>0</v>
      </c>
      <c r="X195" s="1">
        <v>26</v>
      </c>
      <c r="Y195" s="1">
        <v>26</v>
      </c>
      <c r="Z195" s="1">
        <f t="shared" si="52"/>
        <v>0</v>
      </c>
      <c r="AB195" s="1">
        <v>1</v>
      </c>
      <c r="AC195" s="1">
        <f t="shared" si="53"/>
        <v>7</v>
      </c>
    </row>
    <row r="196" spans="1:29" x14ac:dyDescent="0.3">
      <c r="A196" s="3">
        <v>2014</v>
      </c>
      <c r="B196" s="3" t="str">
        <f>VLOOKUP($E196,accorpamenti!$A$2:$X$104,$A196-B$2,0)</f>
        <v>Udine</v>
      </c>
      <c r="C196" s="3" t="str">
        <f>VLOOKUP($E196,accorpamenti!$A$2:$X$104,$A196-C$2,0)</f>
        <v>Udine</v>
      </c>
      <c r="D196" s="3" t="str">
        <f>VLOOKUP($E196,accorpamenti!$A$2:$X$104,$A196-D$2,0)</f>
        <v>Udine</v>
      </c>
      <c r="E196" s="3" t="s">
        <v>58</v>
      </c>
      <c r="F196" s="1">
        <f t="array" ref="F196">SUM(IF(anno=A196,IF(distretto=E196,1)))</f>
        <v>7</v>
      </c>
      <c r="G196" s="1">
        <f t="array" ref="G196">SUM(IF(anno=A196,IF(distretto=E196,IF(punti=-1,1))))</f>
        <v>0</v>
      </c>
      <c r="H196" s="1">
        <f t="array" ref="H196">SUM(IF(anno=A196,IF(distretto=E196,punti)))+G196</f>
        <v>109</v>
      </c>
      <c r="I196" s="14">
        <v>3.5714285714285716</v>
      </c>
      <c r="J196" s="12">
        <f>H196/VLOOKUP(A196,anni!$A$1:$O$32,4,0)</f>
        <v>2.8756859434360498E-2</v>
      </c>
      <c r="K196" s="12">
        <f t="shared" si="46"/>
        <v>3.6711198001520576E-2</v>
      </c>
      <c r="L196" s="12">
        <f t="shared" si="47"/>
        <v>1.7550609683911447E-2</v>
      </c>
      <c r="M196" s="12">
        <f t="array" ref="M196">SUM(IF(NOT(ISERR(J196:L196)),J196:L196*$J$2:$L$2))/SUM(IF(NOT(ISERR(J196:L196)),$J$2:$L$2))</f>
        <v>2.9540597331672348E-2</v>
      </c>
      <c r="N196" s="1">
        <f>((300-VLOOKUP(A196,anni!$A$1:$O$32,8,0))*(M196-I196/300)+I196)/300*(300-VLOOKUP(A196,anni!$A$1:$O$32,7,0))</f>
        <v>7.7143745138843087</v>
      </c>
      <c r="O196" s="1">
        <f t="shared" si="48"/>
        <v>7.7143745138843087</v>
      </c>
      <c r="P196" s="9">
        <f>INT(MAX(1,O196)+1-VLOOKUP(A196,anni!$A$1:$O$32,5,0))</f>
        <v>8</v>
      </c>
      <c r="Q196" s="9">
        <f t="array" ref="Q196">SUM(IF(anno=A196,IF(distretto=E196,concorrenti!$T$3:$T$5991)))</f>
        <v>0</v>
      </c>
      <c r="R196" s="9">
        <f t="shared" si="49"/>
        <v>8</v>
      </c>
      <c r="S196" s="1">
        <f t="shared" si="50"/>
        <v>1</v>
      </c>
      <c r="T196" s="1">
        <f>1+INT($N196/VLOOKUP($A196,anni!$A$1:$J$35,10,0))+$Q196</f>
        <v>7</v>
      </c>
      <c r="U196" s="1">
        <f t="shared" si="51"/>
        <v>0</v>
      </c>
      <c r="X196" s="1">
        <v>17</v>
      </c>
      <c r="Y196" s="1">
        <v>17</v>
      </c>
      <c r="Z196" s="1">
        <f t="shared" si="52"/>
        <v>0</v>
      </c>
      <c r="AB196" s="1">
        <v>1</v>
      </c>
      <c r="AC196" s="1">
        <f t="shared" si="53"/>
        <v>7</v>
      </c>
    </row>
    <row r="197" spans="1:29" x14ac:dyDescent="0.3">
      <c r="A197" s="3">
        <v>2014</v>
      </c>
      <c r="B197" s="3" t="str">
        <f>VLOOKUP($E197,accorpamenti!$A$2:$X$104,$A197-B$2,0)</f>
        <v>Reggio Emilia</v>
      </c>
      <c r="C197" s="3" t="str">
        <f>VLOOKUP($E197,accorpamenti!$A$2:$X$104,$A197-C$2,0)</f>
        <v>Reggio Emilia</v>
      </c>
      <c r="D197" s="3" t="str">
        <f>VLOOKUP($E197,accorpamenti!$A$2:$X$104,$A197-D$2,0)</f>
        <v>Reggio Emilia</v>
      </c>
      <c r="E197" s="3" t="s">
        <v>78</v>
      </c>
      <c r="F197" s="1">
        <f t="array" ref="F197">SUM(IF(anno=A197,IF(distretto=E197,1)))</f>
        <v>6</v>
      </c>
      <c r="G197" s="1">
        <f t="array" ref="G197">SUM(IF(anno=A197,IF(distretto=E197,IF(punti=-1,1))))</f>
        <v>0</v>
      </c>
      <c r="H197" s="1">
        <f t="array" ref="H197">SUM(IF(anno=A197,IF(distretto=E197,punti)))+G197</f>
        <v>118</v>
      </c>
      <c r="I197" s="14">
        <v>2.9411764705882355</v>
      </c>
      <c r="J197" s="12">
        <f>H197/VLOOKUP(A197,anni!$A$1:$O$32,4,0)</f>
        <v>3.1131279020683845E-2</v>
      </c>
      <c r="K197" s="12">
        <f t="shared" si="46"/>
        <v>2.5143912240686433E-2</v>
      </c>
      <c r="L197" s="12">
        <f t="shared" si="47"/>
        <v>1.2756008050195335E-2</v>
      </c>
      <c r="M197" s="12">
        <f t="array" ref="M197">SUM(IF(NOT(ISERR(J197:L197)),J197:L197*$J$2:$L$2))/SUM(IF(NOT(ISERR(J197:L197)),$J$2:$L$2))</f>
        <v>2.6072944932269956E-2</v>
      </c>
      <c r="N197" s="1">
        <f>((300-VLOOKUP(A197,anni!$A$1:$O$32,8,0))*(M197-I197/300)+I197)/300*(300-VLOOKUP(A197,anni!$A$1:$O$32,7,0))</f>
        <v>6.7748179011155667</v>
      </c>
      <c r="O197" s="1">
        <f t="shared" si="48"/>
        <v>6.7748179011155667</v>
      </c>
      <c r="P197" s="9">
        <f>INT(MAX(1,O197)+1-VLOOKUP(A197,anni!$A$1:$O$32,5,0))</f>
        <v>7</v>
      </c>
      <c r="Q197" s="9">
        <f t="array" ref="Q197">SUM(IF(anno=A197,IF(distretto=E197,concorrenti!$T$3:$T$5991)))</f>
        <v>0</v>
      </c>
      <c r="R197" s="9">
        <f t="shared" si="49"/>
        <v>7</v>
      </c>
      <c r="S197" s="1">
        <f t="shared" si="50"/>
        <v>1</v>
      </c>
      <c r="T197" s="1">
        <f>1+INT($N197/VLOOKUP($A197,anni!$A$1:$J$35,10,0))+$Q197</f>
        <v>6</v>
      </c>
      <c r="U197" s="1">
        <f t="shared" si="51"/>
        <v>0</v>
      </c>
      <c r="X197" s="1">
        <v>14</v>
      </c>
      <c r="Y197" s="1">
        <v>15</v>
      </c>
      <c r="Z197" s="1">
        <f t="shared" si="52"/>
        <v>-0.26261286571944509</v>
      </c>
      <c r="AB197" s="1">
        <v>1</v>
      </c>
      <c r="AC197" s="1">
        <f t="shared" si="53"/>
        <v>6</v>
      </c>
    </row>
    <row r="198" spans="1:29" x14ac:dyDescent="0.3">
      <c r="A198" s="3">
        <v>2014</v>
      </c>
      <c r="B198" s="3" t="str">
        <f>VLOOKUP($E198,accorpamenti!$A$2:$X$104,$A198-B$2,0)</f>
        <v>Genova</v>
      </c>
      <c r="C198" s="3" t="str">
        <f>VLOOKUP($E198,accorpamenti!$A$2:$X$104,$A198-C$2,0)</f>
        <v>Genova</v>
      </c>
      <c r="D198" s="3" t="str">
        <f>VLOOKUP($E198,accorpamenti!$A$2:$X$104,$A198-D$2,0)</f>
        <v>Genova</v>
      </c>
      <c r="E198" s="3" t="s">
        <v>51</v>
      </c>
      <c r="F198" s="1">
        <f t="array" ref="F198">SUM(IF(anno=A198,IF(distretto=E198,1)))</f>
        <v>7</v>
      </c>
      <c r="G198" s="1">
        <f t="array" ref="G198">SUM(IF(anno=A198,IF(distretto=E198,IF(punti=-1,1))))</f>
        <v>0</v>
      </c>
      <c r="H198" s="1">
        <f t="array" ref="H198">SUM(IF(anno=A198,IF(distretto=E198,punti)))+G198</f>
        <v>67.2</v>
      </c>
      <c r="I198" s="14">
        <v>4.6218487394957979</v>
      </c>
      <c r="J198" s="12">
        <f>H198/VLOOKUP(A198,anni!$A$1:$O$32,4,0)</f>
        <v>1.7728999577880968E-2</v>
      </c>
      <c r="K198" s="12">
        <f t="shared" si="46"/>
        <v>2.7479091995221024E-2</v>
      </c>
      <c r="L198" s="12">
        <f t="shared" si="47"/>
        <v>2.9477921155439797E-2</v>
      </c>
      <c r="M198" s="12">
        <f t="array" ref="M198">SUM(IF(NOT(ISERR(J198:L198)),J198:L198*$J$2:$L$2))/SUM(IF(NOT(ISERR(J198:L198)),$J$2:$L$2))</f>
        <v>2.2937183979920794E-2</v>
      </c>
      <c r="N198" s="1">
        <f>((300-VLOOKUP(A198,anni!$A$1:$O$32,8,0))*(M198-I198/300)+I198)/300*(300-VLOOKUP(A198,anni!$A$1:$O$32,7,0))</f>
        <v>6.2877839809551812</v>
      </c>
      <c r="O198" s="1">
        <f t="shared" si="48"/>
        <v>6.2877839809551812</v>
      </c>
      <c r="P198" s="9">
        <f>INT(MAX(1,O198)+1-VLOOKUP(A198,anni!$A$1:$O$32,5,0))</f>
        <v>6</v>
      </c>
      <c r="Q198" s="9">
        <f t="array" ref="Q198">SUM(IF(anno=A198,IF(distretto=E198,concorrenti!$T$3:$T$5991)))</f>
        <v>0</v>
      </c>
      <c r="R198" s="9">
        <f t="shared" si="49"/>
        <v>6</v>
      </c>
      <c r="S198" s="1">
        <f t="shared" si="50"/>
        <v>-1</v>
      </c>
      <c r="T198" s="1">
        <f>1+INT($N198/VLOOKUP($A198,anni!$A$1:$J$35,10,0))+$Q198</f>
        <v>6</v>
      </c>
      <c r="U198" s="1">
        <f t="shared" si="51"/>
        <v>-1</v>
      </c>
      <c r="X198" s="1">
        <v>22</v>
      </c>
      <c r="Y198" s="1">
        <v>27</v>
      </c>
      <c r="Z198" s="1">
        <f t="shared" si="52"/>
        <v>-1.0101525445522108</v>
      </c>
      <c r="AB198" s="1">
        <v>3</v>
      </c>
      <c r="AC198" s="1">
        <f t="shared" si="53"/>
        <v>3</v>
      </c>
    </row>
    <row r="199" spans="1:29" x14ac:dyDescent="0.3">
      <c r="A199" s="3">
        <v>2014</v>
      </c>
      <c r="B199" s="3" t="str">
        <f>VLOOKUP($E199,accorpamenti!$A$2:$X$104,$A199-B$2,0)</f>
        <v>Bergamo</v>
      </c>
      <c r="C199" s="3" t="str">
        <f>VLOOKUP($E199,accorpamenti!$A$2:$X$104,$A199-C$2,0)</f>
        <v>Bergamo</v>
      </c>
      <c r="D199" s="3" t="str">
        <f>VLOOKUP($E199,accorpamenti!$A$2:$X$104,$A199-D$2,0)</f>
        <v>Bergamo</v>
      </c>
      <c r="E199" s="3" t="s">
        <v>35</v>
      </c>
      <c r="F199" s="1">
        <f t="array" ref="F199">SUM(IF(anno=A199,IF(distretto=E199,1)))</f>
        <v>6</v>
      </c>
      <c r="G199" s="1">
        <f t="array" ref="G199">SUM(IF(anno=A199,IF(distretto=E199,IF(punti=-1,1))))</f>
        <v>0</v>
      </c>
      <c r="H199" s="1">
        <f t="array" ref="H199">SUM(IF(anno=A199,IF(distretto=E199,punti)))+G199</f>
        <v>76.400000000000006</v>
      </c>
      <c r="I199" s="14">
        <v>3.3613445378151261</v>
      </c>
      <c r="J199" s="12">
        <f>H199/VLOOKUP(A199,anni!$A$1:$O$32,4,0)</f>
        <v>2.0156184043900387E-2</v>
      </c>
      <c r="K199" s="12">
        <f t="shared" si="46"/>
        <v>2.8510915607689796E-2</v>
      </c>
      <c r="L199" s="12">
        <f t="shared" si="47"/>
        <v>2.0214277258198174E-2</v>
      </c>
      <c r="M199" s="12">
        <f t="array" ref="M199">SUM(IF(NOT(ISERR(J199:L199)),J199:L199*$J$2:$L$2))/SUM(IF(NOT(ISERR(J199:L199)),$J$2:$L$2))</f>
        <v>2.2950776767546487E-2</v>
      </c>
      <c r="N199" s="1">
        <f>((300-VLOOKUP(A199,anni!$A$1:$O$32,8,0))*(M199-I199/300)+I199)/300*(300-VLOOKUP(A199,anni!$A$1:$O$32,7,0))</f>
        <v>6.087987672138393</v>
      </c>
      <c r="O199" s="1">
        <f t="shared" si="48"/>
        <v>6.087987672138393</v>
      </c>
      <c r="P199" s="9">
        <f>INT(MAX(1,O199)+1-VLOOKUP(A199,anni!$A$1:$O$32,5,0))</f>
        <v>6</v>
      </c>
      <c r="Q199" s="9">
        <f t="array" ref="Q199">SUM(IF(anno=A199,IF(distretto=E199,concorrenti!$T$3:$T$5991)))</f>
        <v>0</v>
      </c>
      <c r="R199" s="9">
        <f t="shared" si="49"/>
        <v>6</v>
      </c>
      <c r="S199" s="1">
        <f t="shared" si="50"/>
        <v>0</v>
      </c>
      <c r="T199" s="1">
        <f>1+INT($N199/VLOOKUP($A199,anni!$A$1:$J$35,10,0))+$Q199</f>
        <v>6</v>
      </c>
      <c r="U199" s="1">
        <f t="shared" si="51"/>
        <v>0</v>
      </c>
      <c r="X199" s="1">
        <v>16</v>
      </c>
      <c r="Y199" s="1">
        <v>18</v>
      </c>
      <c r="Z199" s="1">
        <f t="shared" si="52"/>
        <v>-0.48507125007266594</v>
      </c>
      <c r="AB199" s="1">
        <v>6</v>
      </c>
      <c r="AC199" s="1">
        <f t="shared" si="53"/>
        <v>0</v>
      </c>
    </row>
    <row r="200" spans="1:29" x14ac:dyDescent="0.3">
      <c r="A200" s="3">
        <v>2014</v>
      </c>
      <c r="B200" s="3" t="str">
        <f>VLOOKUP($E200,accorpamenti!$A$2:$X$104,$A200-B$2,0)</f>
        <v>Trento</v>
      </c>
      <c r="C200" s="3" t="str">
        <f>VLOOKUP($E200,accorpamenti!$A$2:$X$104,$A200-C$2,0)</f>
        <v>Trento</v>
      </c>
      <c r="D200" s="3" t="str">
        <f>VLOOKUP($E200,accorpamenti!$A$2:$X$104,$A200-D$2,0)</f>
        <v>Trento</v>
      </c>
      <c r="E200" s="3" t="s">
        <v>60</v>
      </c>
      <c r="F200" s="1">
        <f t="array" ref="F200">SUM(IF(anno=A200,IF(distretto=E200,1)))</f>
        <v>5</v>
      </c>
      <c r="G200" s="1">
        <f t="array" ref="G200">SUM(IF(anno=A200,IF(distretto=E200,IF(punti=-1,1))))</f>
        <v>0</v>
      </c>
      <c r="H200" s="1">
        <f t="array" ref="H200">SUM(IF(anno=A200,IF(distretto=E200,punti)))+G200</f>
        <v>84.399999999999991</v>
      </c>
      <c r="I200" s="14">
        <v>3.7815126050420167</v>
      </c>
      <c r="J200" s="12">
        <f>H200/VLOOKUP(A200,anni!$A$1:$O$32,4,0)</f>
        <v>2.2266779231743358E-2</v>
      </c>
      <c r="K200" s="12">
        <f t="shared" si="46"/>
        <v>2.7207559465623973E-2</v>
      </c>
      <c r="L200" s="12">
        <f t="shared" si="47"/>
        <v>1.1305789037528116E-2</v>
      </c>
      <c r="M200" s="12">
        <f t="array" ref="M200">SUM(IF(NOT(ISERR(J200:L200)),J200:L200*$J$2:$L$2))/SUM(IF(NOT(ISERR(J200:L200)),$J$2:$L$2))</f>
        <v>2.2086874277334356E-2</v>
      </c>
      <c r="N200" s="1">
        <f>((300-VLOOKUP(A200,anni!$A$1:$O$32,8,0))*(M200-I200/300)+I200)/300*(300-VLOOKUP(A200,anni!$A$1:$O$32,7,0))</f>
        <v>5.946904981168128</v>
      </c>
      <c r="O200" s="1">
        <f t="shared" si="48"/>
        <v>5.946904981168128</v>
      </c>
      <c r="P200" s="9">
        <f>INT(MAX(1,O200)+1-VLOOKUP(A200,anni!$A$1:$O$32,5,0))</f>
        <v>6</v>
      </c>
      <c r="Q200" s="9">
        <f t="array" ref="Q200">SUM(IF(anno=A200,IF(distretto=E200,concorrenti!$T$3:$T$5991)))</f>
        <v>0</v>
      </c>
      <c r="R200" s="9">
        <f t="shared" si="49"/>
        <v>6</v>
      </c>
      <c r="S200" s="1">
        <f t="shared" si="50"/>
        <v>1</v>
      </c>
      <c r="T200" s="1">
        <f>1+INT($N200/VLOOKUP($A200,anni!$A$1:$J$35,10,0))+$Q200</f>
        <v>6</v>
      </c>
      <c r="U200" s="1">
        <f t="shared" si="51"/>
        <v>1</v>
      </c>
      <c r="X200" s="1">
        <v>18</v>
      </c>
      <c r="Y200" s="1">
        <v>17</v>
      </c>
      <c r="Z200" s="1">
        <f t="shared" si="52"/>
        <v>0.23904572186687872</v>
      </c>
      <c r="AB200" s="1">
        <v>1</v>
      </c>
      <c r="AC200" s="1">
        <f t="shared" si="53"/>
        <v>5</v>
      </c>
    </row>
    <row r="201" spans="1:29" x14ac:dyDescent="0.3">
      <c r="A201" s="3">
        <v>2014</v>
      </c>
      <c r="B201" s="3" t="str">
        <f>VLOOKUP($E201,accorpamenti!$A$2:$X$104,$A201-B$2,0)</f>
        <v>Massa Carrara</v>
      </c>
      <c r="C201" s="3" t="str">
        <f>VLOOKUP($E201,accorpamenti!$A$2:$X$104,$A201-C$2,0)</f>
        <v>Massa Carrara</v>
      </c>
      <c r="D201" s="3" t="str">
        <f>VLOOKUP($E201,accorpamenti!$A$2:$X$104,$A201-D$2,0)</f>
        <v>Massa Carrara</v>
      </c>
      <c r="E201" s="3" t="s">
        <v>52</v>
      </c>
      <c r="F201" s="1">
        <f t="array" ref="F201">SUM(IF(anno=A201,IF(distretto=E201,1)))</f>
        <v>5</v>
      </c>
      <c r="G201" s="1">
        <f t="array" ref="G201">SUM(IF(anno=A201,IF(distretto=E201,IF(punti=-1,1))))</f>
        <v>0</v>
      </c>
      <c r="H201" s="1">
        <f t="array" ref="H201">SUM(IF(anno=A201,IF(distretto=E201,punti)))+G201</f>
        <v>82.6</v>
      </c>
      <c r="I201" s="14">
        <v>1.680672268907563</v>
      </c>
      <c r="J201" s="12">
        <f>H201/VLOOKUP(A201,anni!$A$1:$O$32,4,0)</f>
        <v>2.1791895314478688E-2</v>
      </c>
      <c r="K201" s="12">
        <f t="shared" si="46"/>
        <v>2.2374280438796565E-2</v>
      </c>
      <c r="L201" s="12">
        <f t="shared" si="47"/>
        <v>2.2167633479341774E-2</v>
      </c>
      <c r="M201" s="12">
        <f t="array" ref="M201">SUM(IF(NOT(ISERR(J201:L201)),J201:L201*$J$2:$L$2))/SUM(IF(NOT(ISERR(J201:L201)),$J$2:$L$2))</f>
        <v>2.2048646716728498E-2</v>
      </c>
      <c r="N201" s="1">
        <f>((300-VLOOKUP(A201,anni!$A$1:$O$32,8,0))*(M201-I201/300)+I201)/300*(300-VLOOKUP(A201,anni!$A$1:$O$32,7,0))</f>
        <v>5.5991979332000499</v>
      </c>
      <c r="O201" s="1">
        <f t="shared" si="48"/>
        <v>5.5991979332000499</v>
      </c>
      <c r="P201" s="9">
        <f>INT(MAX(1,O201)+1-VLOOKUP(A201,anni!$A$1:$O$32,5,0))</f>
        <v>6</v>
      </c>
      <c r="Q201" s="9">
        <f t="array" ref="Q201">SUM(IF(anno=A201,IF(distretto=E201,concorrenti!$T$3:$T$5991)))</f>
        <v>1</v>
      </c>
      <c r="R201" s="9">
        <f t="shared" si="49"/>
        <v>7</v>
      </c>
      <c r="S201" s="1">
        <f t="shared" si="50"/>
        <v>2</v>
      </c>
      <c r="T201" s="1">
        <f>1+INT($N201/VLOOKUP($A201,anni!$A$1:$J$35,10,0))+$Q201</f>
        <v>6</v>
      </c>
      <c r="U201" s="1">
        <f t="shared" si="51"/>
        <v>1</v>
      </c>
      <c r="X201" s="1">
        <v>8</v>
      </c>
      <c r="Y201" s="1">
        <v>11</v>
      </c>
      <c r="Z201" s="1">
        <f t="shared" si="52"/>
        <v>-0.97332852678457527</v>
      </c>
      <c r="AB201" s="1">
        <v>3</v>
      </c>
      <c r="AC201" s="1">
        <f t="shared" si="53"/>
        <v>4</v>
      </c>
    </row>
    <row r="202" spans="1:29" x14ac:dyDescent="0.3">
      <c r="A202" s="3">
        <v>2014</v>
      </c>
      <c r="B202" s="3" t="str">
        <f>VLOOKUP($E202,accorpamenti!$A$2:$X$104,$A202-B$2,0)</f>
        <v>Lecce</v>
      </c>
      <c r="C202" s="3" t="str">
        <f>VLOOKUP($E202,accorpamenti!$A$2:$X$104,$A202-C$2,0)</f>
        <v>Lecce</v>
      </c>
      <c r="D202" s="3" t="str">
        <f>VLOOKUP($E202,accorpamenti!$A$2:$X$104,$A202-D$2,0)</f>
        <v>Lecce</v>
      </c>
      <c r="E202" s="3" t="s">
        <v>38</v>
      </c>
      <c r="F202" s="1">
        <f t="array" ref="F202">SUM(IF(anno=A202,IF(distretto=E202,1)))</f>
        <v>5</v>
      </c>
      <c r="G202" s="1">
        <f t="array" ref="G202">SUM(IF(anno=A202,IF(distretto=E202,IF(punti=-1,1))))</f>
        <v>0</v>
      </c>
      <c r="H202" s="1">
        <f t="array" ref="H202">SUM(IF(anno=A202,IF(distretto=E202,punti)))+G202</f>
        <v>52</v>
      </c>
      <c r="I202" s="14">
        <v>4.8319327731092434</v>
      </c>
      <c r="J202" s="12">
        <f>H202/VLOOKUP(A202,anni!$A$1:$O$32,4,0)</f>
        <v>1.371886872097932E-2</v>
      </c>
      <c r="K202" s="12">
        <f t="shared" si="46"/>
        <v>2.1613989355924835E-2</v>
      </c>
      <c r="L202" s="12">
        <f t="shared" si="47"/>
        <v>1.9651947436959864E-2</v>
      </c>
      <c r="M202" s="12">
        <f t="array" ref="M202">SUM(IF(NOT(ISERR(J202:L202)),J202:L202*$J$2:$L$2))/SUM(IF(NOT(ISERR(J202:L202)),$J$2:$L$2))</f>
        <v>1.7339422051957914E-2</v>
      </c>
      <c r="N202" s="1">
        <f>((300-VLOOKUP(A202,anni!$A$1:$O$32,8,0))*(M202-I202/300)+I202)/300*(300-VLOOKUP(A202,anni!$A$1:$O$32,7,0))</f>
        <v>4.9688383871129851</v>
      </c>
      <c r="O202" s="1">
        <f t="shared" si="48"/>
        <v>4.9688383871129851</v>
      </c>
      <c r="P202" s="9">
        <f>INT(MAX(1,O202)+1-VLOOKUP(A202,anni!$A$1:$O$32,5,0))</f>
        <v>5</v>
      </c>
      <c r="Q202" s="9">
        <f t="array" ref="Q202">SUM(IF(anno=A202,IF(distretto=E202,concorrenti!$T$3:$T$5991)))</f>
        <v>1</v>
      </c>
      <c r="R202" s="9">
        <f t="shared" si="49"/>
        <v>6</v>
      </c>
      <c r="S202" s="1">
        <f t="shared" si="50"/>
        <v>1</v>
      </c>
      <c r="T202" s="1">
        <f>1+INT($N202/VLOOKUP($A202,anni!$A$1:$J$35,10,0))+$Q202</f>
        <v>6</v>
      </c>
      <c r="U202" s="1">
        <f t="shared" si="51"/>
        <v>1</v>
      </c>
      <c r="X202" s="1">
        <v>23</v>
      </c>
      <c r="Y202" s="1">
        <v>24</v>
      </c>
      <c r="Z202" s="1">
        <f t="shared" si="52"/>
        <v>-0.20628424925175867</v>
      </c>
      <c r="AB202" s="1">
        <v>2</v>
      </c>
      <c r="AC202" s="1">
        <f t="shared" si="53"/>
        <v>4</v>
      </c>
    </row>
    <row r="203" spans="1:29" x14ac:dyDescent="0.3">
      <c r="A203" s="3">
        <v>2014</v>
      </c>
      <c r="B203" s="3" t="str">
        <f>VLOOKUP($E203,accorpamenti!$A$2:$X$104,$A203-B$2,0)</f>
        <v>Firenze</v>
      </c>
      <c r="C203" s="3" t="str">
        <f>VLOOKUP($E203,accorpamenti!$A$2:$X$104,$A203-C$2,0)</f>
        <v>Firenze</v>
      </c>
      <c r="D203" s="3" t="str">
        <f>VLOOKUP($E203,accorpamenti!$A$2:$X$104,$A203-D$2,0)</f>
        <v>Firenze</v>
      </c>
      <c r="E203" s="3" t="s">
        <v>118</v>
      </c>
      <c r="F203" s="1">
        <f t="array" ref="F203">SUM(IF(anno=A203,IF(distretto=E203,1)))</f>
        <v>4</v>
      </c>
      <c r="G203" s="1">
        <f t="array" ref="G203">SUM(IF(anno=A203,IF(distretto=E203,IF(punti=-1,1))))</f>
        <v>0</v>
      </c>
      <c r="H203" s="1">
        <f t="array" ref="H203">SUM(IF(anno=A203,IF(distretto=E203,punti)))+G203</f>
        <v>64.599999999999994</v>
      </c>
      <c r="I203" s="14">
        <v>6.3025210084033612</v>
      </c>
      <c r="J203" s="12">
        <f>H203/VLOOKUP(A203,anni!$A$1:$O$32,4,0)</f>
        <v>1.7043056141832002E-2</v>
      </c>
      <c r="K203" s="12">
        <f t="shared" si="46"/>
        <v>1.4065385033126968E-2</v>
      </c>
      <c r="L203" s="12">
        <f t="shared" si="47"/>
        <v>1.7254646620101809E-2</v>
      </c>
      <c r="M203" s="12">
        <f t="array" ref="M203">SUM(IF(NOT(ISERR(J203:L203)),J203:L203*$J$2:$L$2))/SUM(IF(NOT(ISERR(J203:L203)),$J$2:$L$2))</f>
        <v>1.6085764185308622E-2</v>
      </c>
      <c r="N203" s="1">
        <f>((300-VLOOKUP(A203,anni!$A$1:$O$32,8,0))*(M203-I203/300)+I203)/300*(300-VLOOKUP(A203,anni!$A$1:$O$32,7,0))</f>
        <v>4.9027991739145698</v>
      </c>
      <c r="O203" s="1">
        <f t="shared" si="48"/>
        <v>4.9027991739145698</v>
      </c>
      <c r="P203" s="9">
        <f>INT(MAX(1,O203)+1-VLOOKUP(A203,anni!$A$1:$O$32,5,0))</f>
        <v>5</v>
      </c>
      <c r="Q203" s="9">
        <f t="array" ref="Q203">SUM(IF(anno=A203,IF(distretto=E203,concorrenti!$T$3:$T$5991)))</f>
        <v>0</v>
      </c>
      <c r="R203" s="9">
        <f t="shared" si="49"/>
        <v>5</v>
      </c>
      <c r="S203" s="1">
        <f t="shared" si="50"/>
        <v>1</v>
      </c>
      <c r="T203" s="1">
        <f>1+INT($N203/VLOOKUP($A203,anni!$A$1:$J$35,10,0))+$Q203</f>
        <v>5</v>
      </c>
      <c r="U203" s="1">
        <f t="shared" si="51"/>
        <v>1</v>
      </c>
      <c r="X203" s="1">
        <v>30</v>
      </c>
      <c r="Y203" s="1">
        <v>30</v>
      </c>
      <c r="Z203" s="1">
        <f t="shared" si="52"/>
        <v>0</v>
      </c>
      <c r="AB203" s="1">
        <v>2</v>
      </c>
      <c r="AC203" s="1">
        <f t="shared" si="53"/>
        <v>3</v>
      </c>
    </row>
    <row r="204" spans="1:29" x14ac:dyDescent="0.3">
      <c r="A204" s="3">
        <v>2014</v>
      </c>
      <c r="B204" s="3" t="str">
        <f>VLOOKUP($E204,accorpamenti!$A$2:$X$104,$A204-B$2,0)</f>
        <v>Catania</v>
      </c>
      <c r="C204" s="3" t="str">
        <f>VLOOKUP($E204,accorpamenti!$A$2:$X$104,$A204-C$2,0)</f>
        <v>Catania</v>
      </c>
      <c r="D204" s="3" t="str">
        <f>VLOOKUP($E204,accorpamenti!$A$2:$X$104,$A204-D$2,0)</f>
        <v>Catania</v>
      </c>
      <c r="E204" s="3" t="s">
        <v>75</v>
      </c>
      <c r="F204" s="1">
        <f t="array" ref="F204">SUM(IF(anno=A204,IF(distretto=E204,1)))</f>
        <v>5</v>
      </c>
      <c r="G204" s="1">
        <f t="array" ref="G204">SUM(IF(anno=A204,IF(distretto=E204,IF(punti=-1,1))))</f>
        <v>0</v>
      </c>
      <c r="H204" s="1">
        <f t="array" ref="H204">SUM(IF(anno=A204,IF(distretto=E204,punti)))+G204</f>
        <v>52.599999999999994</v>
      </c>
      <c r="I204" s="14">
        <v>7.7731092436974789</v>
      </c>
      <c r="J204" s="12">
        <f>H204/VLOOKUP(A204,anni!$A$1:$O$32,4,0)</f>
        <v>1.3877163360067541E-2</v>
      </c>
      <c r="K204" s="12">
        <f t="shared" si="46"/>
        <v>1.5585967198870421E-2</v>
      </c>
      <c r="L204" s="12">
        <f t="shared" si="47"/>
        <v>1.5715638688291702E-2</v>
      </c>
      <c r="M204" s="12">
        <f t="array" ref="M204">SUM(IF(NOT(ISERR(J204:L204)),J204:L204*$J$2:$L$2))/SUM(IF(NOT(ISERR(J204:L204)),$J$2:$L$2))</f>
        <v>1.4753177194372529E-2</v>
      </c>
      <c r="N204" s="1">
        <f>((300-VLOOKUP(A204,anni!$A$1:$O$32,8,0))*(M204-I204/300)+I204)/300*(300-VLOOKUP(A204,anni!$A$1:$O$32,7,0))</f>
        <v>4.8176854223468437</v>
      </c>
      <c r="O204" s="1">
        <f t="shared" si="48"/>
        <v>4.8176854223468437</v>
      </c>
      <c r="P204" s="9">
        <f>INT(MAX(1,O204)+1-VLOOKUP(A204,anni!$A$1:$O$32,5,0))</f>
        <v>5</v>
      </c>
      <c r="Q204" s="9">
        <f t="array" ref="Q204">SUM(IF(anno=A204,IF(distretto=E204,concorrenti!$T$3:$T$5991)))</f>
        <v>0</v>
      </c>
      <c r="R204" s="9">
        <f t="shared" si="49"/>
        <v>5</v>
      </c>
      <c r="S204" s="1">
        <f t="shared" si="50"/>
        <v>0</v>
      </c>
      <c r="T204" s="1">
        <f>1+INT($N204/VLOOKUP($A204,anni!$A$1:$J$35,10,0))+$Q204</f>
        <v>5</v>
      </c>
      <c r="U204" s="1">
        <f t="shared" si="51"/>
        <v>0</v>
      </c>
      <c r="X204" s="1">
        <v>37</v>
      </c>
      <c r="Y204" s="1">
        <v>39</v>
      </c>
      <c r="Z204" s="1">
        <f t="shared" si="52"/>
        <v>-0.32444284226152509</v>
      </c>
      <c r="AB204" s="1">
        <v>4</v>
      </c>
      <c r="AC204" s="1">
        <f t="shared" si="53"/>
        <v>1</v>
      </c>
    </row>
    <row r="205" spans="1:29" x14ac:dyDescent="0.3">
      <c r="A205" s="3">
        <v>2014</v>
      </c>
      <c r="B205" s="3" t="str">
        <f>VLOOKUP($E205,accorpamenti!$A$2:$X$104,$A205-B$2,0)</f>
        <v>Varese</v>
      </c>
      <c r="C205" s="3" t="str">
        <f>VLOOKUP($E205,accorpamenti!$A$2:$X$104,$A205-C$2,0)</f>
        <v>Varese</v>
      </c>
      <c r="D205" s="3" t="str">
        <f>VLOOKUP($E205,accorpamenti!$A$2:$X$104,$A205-D$2,0)</f>
        <v>Varese</v>
      </c>
      <c r="E205" s="3" t="s">
        <v>94</v>
      </c>
      <c r="F205" s="1">
        <f t="array" ref="F205">SUM(IF(anno=A205,IF(distretto=E205,1)))</f>
        <v>5</v>
      </c>
      <c r="G205" s="1">
        <f t="array" ref="G205">SUM(IF(anno=A205,IF(distretto=E205,IF(punti=-1,1))))</f>
        <v>0</v>
      </c>
      <c r="H205" s="1">
        <f t="array" ref="H205">SUM(IF(anno=A205,IF(distretto=E205,punti)))+G205</f>
        <v>59.4</v>
      </c>
      <c r="I205" s="14">
        <v>3.1512605042016806</v>
      </c>
      <c r="J205" s="12">
        <f>H205/VLOOKUP(A205,anni!$A$1:$O$32,4,0)</f>
        <v>1.5671169269734071E-2</v>
      </c>
      <c r="K205" s="12">
        <f t="shared" si="46"/>
        <v>2.0419246225697837E-2</v>
      </c>
      <c r="L205" s="12">
        <f t="shared" si="47"/>
        <v>1.8823250858292881E-2</v>
      </c>
      <c r="M205" s="12">
        <f t="array" ref="M205">SUM(IF(NOT(ISERR(J205:L205)),J205:L205*$J$2:$L$2))/SUM(IF(NOT(ISERR(J205:L205)),$J$2:$L$2))</f>
        <v>1.777920851981513E-2</v>
      </c>
      <c r="N205" s="1">
        <f>((300-VLOOKUP(A205,anni!$A$1:$O$32,8,0))*(M205-I205/300)+I205)/300*(300-VLOOKUP(A205,anni!$A$1:$O$32,7,0))</f>
        <v>4.8043451401878157</v>
      </c>
      <c r="O205" s="1">
        <f t="shared" si="48"/>
        <v>4.8043451401878157</v>
      </c>
      <c r="P205" s="9">
        <f>INT(MAX(1,O205)+1-VLOOKUP(A205,anni!$A$1:$O$32,5,0))</f>
        <v>5</v>
      </c>
      <c r="Q205" s="9">
        <f t="array" ref="Q205">SUM(IF(anno=A205,IF(distretto=E205,concorrenti!$T$3:$T$5991)))</f>
        <v>0</v>
      </c>
      <c r="R205" s="9">
        <f t="shared" si="49"/>
        <v>5</v>
      </c>
      <c r="S205" s="1">
        <f t="shared" si="50"/>
        <v>0</v>
      </c>
      <c r="T205" s="1">
        <f>1+INT($N205/VLOOKUP($A205,anni!$A$1:$J$35,10,0))+$Q205</f>
        <v>5</v>
      </c>
      <c r="U205" s="1">
        <f t="shared" si="51"/>
        <v>0</v>
      </c>
      <c r="X205" s="1">
        <v>15</v>
      </c>
      <c r="Y205" s="1">
        <v>16</v>
      </c>
      <c r="Z205" s="1">
        <f t="shared" si="52"/>
        <v>-0.25400025400038101</v>
      </c>
      <c r="AB205" s="1">
        <v>1</v>
      </c>
      <c r="AC205" s="1">
        <f t="shared" si="53"/>
        <v>4</v>
      </c>
    </row>
    <row r="206" spans="1:29" x14ac:dyDescent="0.3">
      <c r="A206" s="3">
        <v>2014</v>
      </c>
      <c r="B206" s="3" t="str">
        <f>VLOOKUP($E206,accorpamenti!$A$2:$X$104,$A206-B$2,0)</f>
        <v>Padova</v>
      </c>
      <c r="C206" s="3" t="str">
        <f>VLOOKUP($E206,accorpamenti!$A$2:$X$104,$A206-C$2,0)</f>
        <v>Padova</v>
      </c>
      <c r="D206" s="3" t="str">
        <f>VLOOKUP($E206,accorpamenti!$A$2:$X$104,$A206-D$2,0)</f>
        <v>Padova</v>
      </c>
      <c r="E206" s="3" t="s">
        <v>66</v>
      </c>
      <c r="F206" s="1">
        <f t="array" ref="F206">SUM(IF(anno=A206,IF(distretto=E206,1)))</f>
        <v>4</v>
      </c>
      <c r="G206" s="1">
        <f t="array" ref="G206">SUM(IF(anno=A206,IF(distretto=E206,IF(punti=-1,1))))</f>
        <v>0</v>
      </c>
      <c r="H206" s="1">
        <f t="array" ref="H206">SUM(IF(anno=A206,IF(distretto=E206,punti)))+G206</f>
        <v>68.400000000000006</v>
      </c>
      <c r="I206" s="14">
        <v>3.3613445378151261</v>
      </c>
      <c r="J206" s="12">
        <f>H206/VLOOKUP(A206,anni!$A$1:$O$32,4,0)</f>
        <v>1.8045588856057417E-2</v>
      </c>
      <c r="K206" s="12">
        <f t="shared" si="46"/>
        <v>1.3468013468013464E-2</v>
      </c>
      <c r="L206" s="12">
        <f t="shared" si="47"/>
        <v>1.4798153190481828E-2</v>
      </c>
      <c r="M206" s="12">
        <f t="array" ref="M206">SUM(IF(NOT(ISERR(J206:L206)),J206:L206*$J$2:$L$2))/SUM(IF(NOT(ISERR(J206:L206)),$J$2:$L$2))</f>
        <v>1.5978491115780168E-2</v>
      </c>
      <c r="N206" s="1">
        <f>((300-VLOOKUP(A206,anni!$A$1:$O$32,8,0))*(M206-I206/300)+I206)/300*(300-VLOOKUP(A206,anni!$A$1:$O$32,7,0))</f>
        <v>4.4030186396282005</v>
      </c>
      <c r="O206" s="1">
        <f t="shared" si="48"/>
        <v>4.4030186396282005</v>
      </c>
      <c r="P206" s="9">
        <f>INT(MAX(1,O206)+1-VLOOKUP(A206,anni!$A$1:$O$32,5,0))</f>
        <v>4</v>
      </c>
      <c r="Q206" s="9">
        <f t="array" ref="Q206">SUM(IF(anno=A206,IF(distretto=E206,concorrenti!$T$3:$T$5991)))</f>
        <v>0</v>
      </c>
      <c r="R206" s="9">
        <f t="shared" si="49"/>
        <v>4</v>
      </c>
      <c r="S206" s="1">
        <f t="shared" si="50"/>
        <v>0</v>
      </c>
      <c r="T206" s="1">
        <f>1+INT($N206/VLOOKUP($A206,anni!$A$1:$J$35,10,0))+$Q206</f>
        <v>4</v>
      </c>
      <c r="U206" s="1">
        <f t="shared" si="51"/>
        <v>0</v>
      </c>
      <c r="X206" s="1">
        <v>16</v>
      </c>
      <c r="Y206" s="1">
        <v>16</v>
      </c>
      <c r="Z206" s="1">
        <f t="shared" si="52"/>
        <v>0</v>
      </c>
      <c r="AB206" s="1">
        <v>2</v>
      </c>
      <c r="AC206" s="1">
        <f t="shared" si="53"/>
        <v>2</v>
      </c>
    </row>
    <row r="207" spans="1:29" x14ac:dyDescent="0.3">
      <c r="A207" s="3">
        <v>2014</v>
      </c>
      <c r="B207" s="3" t="str">
        <f>VLOOKUP($E207,accorpamenti!$A$2:$X$104,$A207-B$2,0)</f>
        <v>Brindisi</v>
      </c>
      <c r="C207" s="3" t="str">
        <f>VLOOKUP($E207,accorpamenti!$A$2:$X$104,$A207-C$2,0)</f>
        <v>Brindisi</v>
      </c>
      <c r="D207" s="3" t="str">
        <f>VLOOKUP($E207,accorpamenti!$A$2:$X$104,$A207-D$2,0)</f>
        <v>Brindisi</v>
      </c>
      <c r="E207" s="3" t="s">
        <v>112</v>
      </c>
      <c r="F207" s="1">
        <f t="array" ref="F207">SUM(IF(anno=A207,IF(distretto=E207,1)))</f>
        <v>4</v>
      </c>
      <c r="G207" s="1">
        <f t="array" ref="G207">SUM(IF(anno=A207,IF(distretto=E207,IF(punti=-1,1))))</f>
        <v>0</v>
      </c>
      <c r="H207" s="1">
        <f t="array" ref="H207">SUM(IF(anno=A207,IF(distretto=E207,punti)))+G207</f>
        <v>50.199999999999996</v>
      </c>
      <c r="I207" s="14">
        <v>5.882352941176471</v>
      </c>
      <c r="J207" s="12">
        <f>H207/VLOOKUP(A207,anni!$A$1:$O$32,4,0)</f>
        <v>1.3243984803714651E-2</v>
      </c>
      <c r="K207" s="12">
        <f t="shared" si="46"/>
        <v>1.4554143586401646E-2</v>
      </c>
      <c r="L207" s="12">
        <f t="shared" si="47"/>
        <v>1.6189179590387119E-2</v>
      </c>
      <c r="M207" s="12">
        <f t="array" ref="M207">SUM(IF(NOT(ISERR(J207:L207)),J207:L207*$J$2:$L$2))/SUM(IF(NOT(ISERR(J207:L207)),$J$2:$L$2))</f>
        <v>1.4171570195722396E-2</v>
      </c>
      <c r="N207" s="1">
        <f>((300-VLOOKUP(A207,anni!$A$1:$O$32,8,0))*(M207-I207/300)+I207)/300*(300-VLOOKUP(A207,anni!$A$1:$O$32,7,0))</f>
        <v>4.3725085489335669</v>
      </c>
      <c r="O207" s="1">
        <f t="shared" si="48"/>
        <v>4.3725085489335669</v>
      </c>
      <c r="P207" s="9">
        <f>INT(MAX(1,O207)+1-VLOOKUP(A207,anni!$A$1:$O$32,5,0))</f>
        <v>4</v>
      </c>
      <c r="Q207" s="9">
        <f t="array" ref="Q207">SUM(IF(anno=A207,IF(distretto=E207,concorrenti!$T$3:$T$5991)))</f>
        <v>0</v>
      </c>
      <c r="R207" s="9">
        <f t="shared" si="49"/>
        <v>4</v>
      </c>
      <c r="S207" s="1">
        <f t="shared" si="50"/>
        <v>0</v>
      </c>
      <c r="T207" s="1">
        <f>1+INT($N207/VLOOKUP($A207,anni!$A$1:$J$35,10,0))+$Q207</f>
        <v>4</v>
      </c>
      <c r="U207" s="1">
        <f t="shared" si="51"/>
        <v>0</v>
      </c>
      <c r="X207" s="1">
        <v>28</v>
      </c>
      <c r="Y207" s="1">
        <v>30</v>
      </c>
      <c r="Z207" s="1">
        <f t="shared" si="52"/>
        <v>-0.37139067635410372</v>
      </c>
      <c r="AB207" s="1">
        <v>4</v>
      </c>
      <c r="AC207" s="1">
        <f t="shared" si="53"/>
        <v>0</v>
      </c>
    </row>
    <row r="208" spans="1:29" x14ac:dyDescent="0.3">
      <c r="A208" s="3">
        <v>2014</v>
      </c>
      <c r="B208" s="3" t="str">
        <f>VLOOKUP($E208,accorpamenti!$A$2:$X$104,$A208-B$2,0)</f>
        <v>Latina</v>
      </c>
      <c r="C208" s="3" t="str">
        <f>VLOOKUP($E208,accorpamenti!$A$2:$X$104,$A208-C$2,0)</f>
        <v>Latina</v>
      </c>
      <c r="D208" s="3" t="str">
        <f>VLOOKUP($E208,accorpamenti!$A$2:$X$104,$A208-D$2,0)</f>
        <v>Latina</v>
      </c>
      <c r="E208" s="3" t="s">
        <v>65</v>
      </c>
      <c r="F208" s="1">
        <f t="array" ref="F208">SUM(IF(anno=A208,IF(distretto=E208,1)))</f>
        <v>4</v>
      </c>
      <c r="G208" s="1">
        <f t="array" ref="G208">SUM(IF(anno=A208,IF(distretto=E208,IF(punti=-1,1))))</f>
        <v>0</v>
      </c>
      <c r="H208" s="1">
        <f t="array" ref="H208">SUM(IF(anno=A208,IF(distretto=E208,punti)))+G208</f>
        <v>68.8</v>
      </c>
      <c r="I208" s="14">
        <v>3.7815126050420167</v>
      </c>
      <c r="J208" s="12">
        <f>H208/VLOOKUP(A208,anni!$A$1:$O$32,4,0)</f>
        <v>1.8151118615449564E-2</v>
      </c>
      <c r="K208" s="12">
        <f t="shared" si="46"/>
        <v>1.1187140219398282E-2</v>
      </c>
      <c r="L208" s="12">
        <f t="shared" si="47"/>
        <v>1.3821475079910028E-2</v>
      </c>
      <c r="M208" s="12">
        <f t="array" ref="M208">SUM(IF(NOT(ISERR(J208:L208)),J208:L208*$J$2:$L$2))/SUM(IF(NOT(ISERR(J208:L208)),$J$2:$L$2))</f>
        <v>1.5108185227509214E-2</v>
      </c>
      <c r="N208" s="1">
        <f>((300-VLOOKUP(A208,anni!$A$1:$O$32,8,0))*(M208-I208/300)+I208)/300*(300-VLOOKUP(A208,anni!$A$1:$O$32,7,0))</f>
        <v>4.2603884607937177</v>
      </c>
      <c r="O208" s="1">
        <f t="shared" si="48"/>
        <v>4.2603884607937177</v>
      </c>
      <c r="P208" s="9">
        <f>INT(MAX(1,O208)+1-VLOOKUP(A208,anni!$A$1:$O$32,5,0))</f>
        <v>4</v>
      </c>
      <c r="Q208" s="9">
        <f t="array" ref="Q208">SUM(IF(anno=A208,IF(distretto=E208,concorrenti!$T$3:$T$5991)))</f>
        <v>0</v>
      </c>
      <c r="R208" s="9">
        <f t="shared" si="49"/>
        <v>4</v>
      </c>
      <c r="S208" s="1">
        <f t="shared" si="50"/>
        <v>0</v>
      </c>
      <c r="T208" s="1">
        <f>1+INT($N208/VLOOKUP($A208,anni!$A$1:$J$35,10,0))+$Q208</f>
        <v>4</v>
      </c>
      <c r="U208" s="1">
        <f t="shared" si="51"/>
        <v>0</v>
      </c>
      <c r="X208" s="1">
        <v>18</v>
      </c>
      <c r="Y208" s="1">
        <v>17</v>
      </c>
      <c r="Z208" s="1">
        <f t="shared" si="52"/>
        <v>0.23904572186687872</v>
      </c>
      <c r="AB208" s="1">
        <v>3</v>
      </c>
      <c r="AC208" s="1">
        <f t="shared" si="53"/>
        <v>1</v>
      </c>
    </row>
    <row r="209" spans="1:29" x14ac:dyDescent="0.3">
      <c r="A209" s="3">
        <v>2014</v>
      </c>
      <c r="B209" s="3" t="str">
        <f>VLOOKUP($E209,accorpamenti!$A$2:$X$104,$A209-B$2,0)</f>
        <v>Asti</v>
      </c>
      <c r="C209" s="3" t="str">
        <f>VLOOKUP($E209,accorpamenti!$A$2:$X$104,$A209-C$2,0)</f>
        <v>Asti</v>
      </c>
      <c r="D209" s="3" t="str">
        <f>VLOOKUP($E209,accorpamenti!$A$2:$X$104,$A209-D$2,0)</f>
        <v>Asti</v>
      </c>
      <c r="E209" s="3" t="s">
        <v>68</v>
      </c>
      <c r="F209" s="1">
        <f t="array" ref="F209">SUM(IF(anno=A209,IF(distretto=E209,1)))</f>
        <v>3</v>
      </c>
      <c r="G209" s="1">
        <f t="array" ref="G209">SUM(IF(anno=A209,IF(distretto=E209,IF(punti=-1,1))))</f>
        <v>0</v>
      </c>
      <c r="H209" s="1">
        <f t="array" ref="H209">SUM(IF(anno=A209,IF(distretto=E209,punti)))+G209</f>
        <v>75.599999999999994</v>
      </c>
      <c r="I209" s="14">
        <v>0.63025210084033612</v>
      </c>
      <c r="J209" s="12">
        <f>H209/VLOOKUP(A209,anni!$A$1:$O$32,4,0)</f>
        <v>1.9945124525116088E-2</v>
      </c>
      <c r="K209" s="12">
        <f t="shared" si="46"/>
        <v>1.1730205278592372E-2</v>
      </c>
      <c r="L209" s="12">
        <f t="shared" si="47"/>
        <v>1.7668994909435302E-2</v>
      </c>
      <c r="M209" s="12">
        <f t="array" ref="M209">SUM(IF(NOT(ISERR(J209:L209)),J209:L209*$J$2:$L$2))/SUM(IF(NOT(ISERR(J209:L209)),$J$2:$L$2))</f>
        <v>1.6827463173661385E-2</v>
      </c>
      <c r="N209" s="1">
        <f>((300-VLOOKUP(A209,anni!$A$1:$O$32,8,0))*(M209-I209/300)+I209)/300*(300-VLOOKUP(A209,anni!$A$1:$O$32,7,0))</f>
        <v>4.1681775498813334</v>
      </c>
      <c r="O209" s="1">
        <f t="shared" si="48"/>
        <v>4.1681775498813334</v>
      </c>
      <c r="P209" s="9">
        <f>INT(MAX(1,O209)+1-VLOOKUP(A209,anni!$A$1:$O$32,5,0))</f>
        <v>4</v>
      </c>
      <c r="Q209" s="9">
        <f t="array" ref="Q209">SUM(IF(anno=A209,IF(distretto=E209,concorrenti!$T$3:$T$5991)))</f>
        <v>0</v>
      </c>
      <c r="R209" s="9">
        <f t="shared" si="49"/>
        <v>4</v>
      </c>
      <c r="S209" s="1">
        <f t="shared" si="50"/>
        <v>1</v>
      </c>
      <c r="T209" s="1">
        <f>1+INT($N209/VLOOKUP($A209,anni!$A$1:$J$35,10,0))+$Q209</f>
        <v>4</v>
      </c>
      <c r="U209" s="1">
        <f t="shared" si="51"/>
        <v>1</v>
      </c>
      <c r="X209" s="1">
        <v>3</v>
      </c>
      <c r="Y209" s="1">
        <v>4</v>
      </c>
      <c r="Z209" s="1">
        <f t="shared" si="52"/>
        <v>-0.53452248382484879</v>
      </c>
      <c r="AB209" s="1">
        <v>6</v>
      </c>
      <c r="AC209" s="1">
        <f t="shared" si="53"/>
        <v>-2</v>
      </c>
    </row>
    <row r="210" spans="1:29" x14ac:dyDescent="0.3">
      <c r="A210" s="3">
        <v>2014</v>
      </c>
      <c r="B210" s="3" t="str">
        <f>VLOOKUP($E210,accorpamenti!$A$2:$X$104,$A210-B$2,0)</f>
        <v>Salerno</v>
      </c>
      <c r="C210" s="3" t="str">
        <f>VLOOKUP($E210,accorpamenti!$A$2:$X$104,$A210-C$2,0)</f>
        <v>Salerno</v>
      </c>
      <c r="D210" s="3" t="str">
        <f>VLOOKUP($E210,accorpamenti!$A$2:$X$104,$A210-D$2,0)</f>
        <v>Salerno</v>
      </c>
      <c r="E210" s="3" t="s">
        <v>61</v>
      </c>
      <c r="F210" s="1">
        <f t="array" ref="F210">SUM(IF(anno=A210,IF(distretto=E210,1)))</f>
        <v>4</v>
      </c>
      <c r="G210" s="1">
        <f t="array" ref="G210">SUM(IF(anno=A210,IF(distretto=E210,IF(punti=-1,1))))</f>
        <v>0</v>
      </c>
      <c r="H210" s="1">
        <f t="array" ref="H210">SUM(IF(anno=A210,IF(distretto=E210,punti)))+G210</f>
        <v>47.599999999999994</v>
      </c>
      <c r="I210" s="14">
        <v>5.46218487394958</v>
      </c>
      <c r="J210" s="12">
        <f>H210/VLOOKUP(A210,anni!$A$1:$O$32,4,0)</f>
        <v>1.2558041367665685E-2</v>
      </c>
      <c r="K210" s="12">
        <f t="shared" si="46"/>
        <v>9.7751710654936444E-3</v>
      </c>
      <c r="L210" s="12">
        <f t="shared" si="47"/>
        <v>1.6455546347815792E-2</v>
      </c>
      <c r="M210" s="12">
        <f t="array" ref="M210">SUM(IF(NOT(ISERR(J210:L210)),J210:L210*$J$2:$L$2))/SUM(IF(NOT(ISERR(J210:L210)),$J$2:$L$2))</f>
        <v>1.228000209696669E-2</v>
      </c>
      <c r="N210" s="1">
        <f>((300-VLOOKUP(A210,anni!$A$1:$O$32,8,0))*(M210-I210/300)+I210)/300*(300-VLOOKUP(A210,anni!$A$1:$O$32,7,0))</f>
        <v>3.8476858475699376</v>
      </c>
      <c r="O210" s="1">
        <f t="shared" si="48"/>
        <v>3.8476858475699376</v>
      </c>
      <c r="P210" s="9">
        <f>INT(MAX(1,O210)+1-VLOOKUP(A210,anni!$A$1:$O$32,5,0))</f>
        <v>4</v>
      </c>
      <c r="Q210" s="9">
        <f t="array" ref="Q210">SUM(IF(anno=A210,IF(distretto=E210,concorrenti!$T$3:$T$5991)))</f>
        <v>0</v>
      </c>
      <c r="R210" s="9">
        <f t="shared" si="49"/>
        <v>4</v>
      </c>
      <c r="S210" s="1">
        <f t="shared" si="50"/>
        <v>0</v>
      </c>
      <c r="T210" s="1">
        <f>1+INT($N210/VLOOKUP($A210,anni!$A$1:$J$35,10,0))+$Q210</f>
        <v>4</v>
      </c>
      <c r="U210" s="1">
        <f t="shared" si="51"/>
        <v>0</v>
      </c>
      <c r="X210" s="1">
        <v>26</v>
      </c>
      <c r="Y210" s="1">
        <v>30</v>
      </c>
      <c r="Z210" s="1">
        <f t="shared" si="52"/>
        <v>-0.7559289460184544</v>
      </c>
      <c r="AB210" s="1">
        <v>1</v>
      </c>
      <c r="AC210" s="1">
        <f t="shared" si="53"/>
        <v>3</v>
      </c>
    </row>
    <row r="211" spans="1:29" x14ac:dyDescent="0.3">
      <c r="A211" s="3">
        <v>2014</v>
      </c>
      <c r="B211" s="3" t="str">
        <f>VLOOKUP($E211,accorpamenti!$A$2:$X$104,$A211-B$2,0)</f>
        <v>Verona</v>
      </c>
      <c r="C211" s="3" t="str">
        <f>VLOOKUP($E211,accorpamenti!$A$2:$X$104,$A211-C$2,0)</f>
        <v>Verona</v>
      </c>
      <c r="D211" s="3" t="str">
        <f>VLOOKUP($E211,accorpamenti!$A$2:$X$104,$A211-D$2,0)</f>
        <v>Verona</v>
      </c>
      <c r="E211" s="3" t="s">
        <v>71</v>
      </c>
      <c r="F211" s="1">
        <f t="array" ref="F211">SUM(IF(anno=A211,IF(distretto=E211,1)))</f>
        <v>4</v>
      </c>
      <c r="G211" s="1">
        <f t="array" ref="G211">SUM(IF(anno=A211,IF(distretto=E211,IF(punti=-1,1))))</f>
        <v>0</v>
      </c>
      <c r="H211" s="1">
        <f t="array" ref="H211">SUM(IF(anno=A211,IF(distretto=E211,punti)))+G211</f>
        <v>41</v>
      </c>
      <c r="I211" s="14">
        <v>5.0420168067226889</v>
      </c>
      <c r="J211" s="12">
        <f>H211/VLOOKUP(A211,anni!$A$1:$O$32,4,0)</f>
        <v>1.0816800337695234E-2</v>
      </c>
      <c r="K211" s="12">
        <f t="shared" si="46"/>
        <v>1.1404366243075918E-2</v>
      </c>
      <c r="L211" s="12">
        <f t="shared" si="47"/>
        <v>1.6869894637149285E-2</v>
      </c>
      <c r="M211" s="12">
        <f t="array" ref="M211">SUM(IF(NOT(ISERR(J211:L211)),J211:L211*$J$2:$L$2))/SUM(IF(NOT(ISERR(J211:L211)),$J$2:$L$2))</f>
        <v>1.2021504689397805E-2</v>
      </c>
      <c r="N211" s="1">
        <f>((300-VLOOKUP(A211,anni!$A$1:$O$32,8,0))*(M211-I211/300)+I211)/300*(300-VLOOKUP(A211,anni!$A$1:$O$32,7,0))</f>
        <v>3.7175218965764585</v>
      </c>
      <c r="O211" s="1">
        <f t="shared" si="48"/>
        <v>3.7175218965764585</v>
      </c>
      <c r="P211" s="9">
        <f>INT(MAX(1,O211)+1-VLOOKUP(A211,anni!$A$1:$O$32,5,0))</f>
        <v>4</v>
      </c>
      <c r="Q211" s="9">
        <f t="array" ref="Q211">SUM(IF(anno=A211,IF(distretto=E211,concorrenti!$T$3:$T$5991)))</f>
        <v>0</v>
      </c>
      <c r="R211" s="9">
        <f t="shared" si="49"/>
        <v>4</v>
      </c>
      <c r="S211" s="1">
        <f t="shared" si="50"/>
        <v>0</v>
      </c>
      <c r="T211" s="1">
        <f>1+INT($N211/VLOOKUP($A211,anni!$A$1:$J$35,10,0))+$Q211</f>
        <v>4</v>
      </c>
      <c r="U211" s="1">
        <f t="shared" si="51"/>
        <v>0</v>
      </c>
      <c r="X211" s="1">
        <v>24</v>
      </c>
      <c r="Y211" s="1">
        <v>25</v>
      </c>
      <c r="Z211" s="1">
        <f t="shared" si="52"/>
        <v>-0.20203050891044214</v>
      </c>
      <c r="AB211" s="1">
        <v>1</v>
      </c>
      <c r="AC211" s="1">
        <f t="shared" si="53"/>
        <v>3</v>
      </c>
    </row>
    <row r="212" spans="1:29" x14ac:dyDescent="0.3">
      <c r="A212" s="3">
        <v>2014</v>
      </c>
      <c r="B212" s="3" t="str">
        <f>VLOOKUP($E212,accorpamenti!$A$2:$X$104,$A212-B$2,0)</f>
        <v>Lecco</v>
      </c>
      <c r="C212" s="3" t="str">
        <f>VLOOKUP($E212,accorpamenti!$A$2:$X$104,$A212-C$2,0)</f>
        <v>Lecco</v>
      </c>
      <c r="D212" s="3" t="str">
        <f>VLOOKUP($E212,accorpamenti!$A$2:$X$104,$A212-D$2,0)</f>
        <v>Lecco</v>
      </c>
      <c r="E212" s="3" t="s">
        <v>64</v>
      </c>
      <c r="F212" s="1">
        <f t="array" ref="F212">SUM(IF(anno=A212,IF(distretto=E212,1)))</f>
        <v>4</v>
      </c>
      <c r="G212" s="1">
        <f t="array" ref="G212">SUM(IF(anno=A212,IF(distretto=E212,IF(punti=-1,1))))</f>
        <v>0</v>
      </c>
      <c r="H212" s="1">
        <f t="array" ref="H212">SUM(IF(anno=A212,IF(distretto=E212,punti)))+G212</f>
        <v>68.400000000000006</v>
      </c>
      <c r="I212" s="14">
        <v>1.8907563025210086</v>
      </c>
      <c r="J212" s="12">
        <f>H212/VLOOKUP(A212,anni!$A$1:$O$32,4,0)</f>
        <v>1.8045588856057417E-2</v>
      </c>
      <c r="K212" s="12">
        <f t="shared" si="46"/>
        <v>9.7751710654936444E-3</v>
      </c>
      <c r="L212" s="12">
        <f t="shared" si="47"/>
        <v>9.4708180419083698E-3</v>
      </c>
      <c r="M212" s="12">
        <f t="array" ref="M212">SUM(IF(NOT(ISERR(J212:L212)),J212:L212*$J$2:$L$2))/SUM(IF(NOT(ISERR(J212:L212)),$J$2:$L$2))</f>
        <v>1.3859654456844651E-2</v>
      </c>
      <c r="N212" s="1">
        <f>((300-VLOOKUP(A212,anni!$A$1:$O$32,8,0))*(M212-I212/300)+I212)/300*(300-VLOOKUP(A212,anni!$A$1:$O$32,7,0))</f>
        <v>3.6540383424769534</v>
      </c>
      <c r="O212" s="1">
        <f t="shared" si="48"/>
        <v>3.6540383424769534</v>
      </c>
      <c r="P212" s="9">
        <f>INT(MAX(1,O212)+1-VLOOKUP(A212,anni!$A$1:$O$32,5,0))</f>
        <v>4</v>
      </c>
      <c r="Q212" s="9">
        <f t="array" ref="Q212">SUM(IF(anno=A212,IF(distretto=E212,concorrenti!$T$3:$T$5991)))</f>
        <v>0</v>
      </c>
      <c r="R212" s="9">
        <f t="shared" si="49"/>
        <v>4</v>
      </c>
      <c r="S212" s="1">
        <f t="shared" si="50"/>
        <v>0</v>
      </c>
      <c r="T212" s="1">
        <f>1+INT($N212/VLOOKUP($A212,anni!$A$1:$J$35,10,0))+$Q212</f>
        <v>4</v>
      </c>
      <c r="U212" s="1">
        <f t="shared" si="51"/>
        <v>0</v>
      </c>
      <c r="V212" s="1">
        <v>1</v>
      </c>
      <c r="X212" s="1">
        <v>9</v>
      </c>
      <c r="Y212" s="1">
        <v>9</v>
      </c>
      <c r="Z212" s="1">
        <f t="shared" si="52"/>
        <v>0</v>
      </c>
      <c r="AB212" s="1">
        <v>2</v>
      </c>
      <c r="AC212" s="1">
        <f t="shared" si="53"/>
        <v>2</v>
      </c>
    </row>
    <row r="213" spans="1:29" x14ac:dyDescent="0.3">
      <c r="A213" s="3">
        <v>2014</v>
      </c>
      <c r="B213" s="3" t="str">
        <f>VLOOKUP($E213,accorpamenti!$A$2:$X$104,$A213-B$2,0)</f>
        <v>Bolzano</v>
      </c>
      <c r="C213" s="3" t="str">
        <f>VLOOKUP($E213,accorpamenti!$A$2:$X$104,$A213-C$2,0)</f>
        <v>Bolzano</v>
      </c>
      <c r="D213" s="3" t="str">
        <f>VLOOKUP($E213,accorpamenti!$A$2:$X$104,$A213-D$2,0)</f>
        <v>Bolzano</v>
      </c>
      <c r="E213" s="3" t="s">
        <v>128</v>
      </c>
      <c r="F213" s="1">
        <f t="array" ref="F213">SUM(IF(anno=A213,IF(distretto=E213,1)))</f>
        <v>3</v>
      </c>
      <c r="G213" s="1">
        <f t="array" ref="G213">SUM(IF(anno=A213,IF(distretto=E213,IF(punti=-1,1))))</f>
        <v>0</v>
      </c>
      <c r="H213" s="1">
        <f t="array" ref="H213">SUM(IF(anno=A213,IF(distretto=E213,punti)))+G213</f>
        <v>60.2</v>
      </c>
      <c r="I213" s="14">
        <v>3.1512605042016806</v>
      </c>
      <c r="J213" s="12">
        <f>H213/VLOOKUP(A213,anni!$A$1:$O$32,4,0)</f>
        <v>1.5882228788518367E-2</v>
      </c>
      <c r="K213" s="12">
        <f t="shared" si="46"/>
        <v>1.1404366243075918E-2</v>
      </c>
      <c r="L213" s="12">
        <f t="shared" si="47"/>
        <v>7.6062507399076587E-3</v>
      </c>
      <c r="M213" s="12">
        <f t="array" ref="M213">SUM(IF(NOT(ISERR(J213:L213)),J213:L213*$J$2:$L$2))/SUM(IF(NOT(ISERR(J213:L213)),$J$2:$L$2))</f>
        <v>1.3010278265269098E-2</v>
      </c>
      <c r="N213" s="1">
        <f>((300-VLOOKUP(A213,anni!$A$1:$O$32,8,0))*(M213-I213/300)+I213)/300*(300-VLOOKUP(A213,anni!$A$1:$O$32,7,0))</f>
        <v>3.6518536620058581</v>
      </c>
      <c r="O213" s="1">
        <f t="shared" si="48"/>
        <v>3.6518536620058581</v>
      </c>
      <c r="P213" s="9">
        <f>INT(MAX(1,O213)+1-VLOOKUP(A213,anni!$A$1:$O$32,5,0))</f>
        <v>4</v>
      </c>
      <c r="Q213" s="9">
        <f t="array" ref="Q213">SUM(IF(anno=A213,IF(distretto=E213,concorrenti!$T$3:$T$5991)))</f>
        <v>0</v>
      </c>
      <c r="R213" s="9">
        <f t="shared" si="49"/>
        <v>4</v>
      </c>
      <c r="S213" s="1">
        <f t="shared" si="50"/>
        <v>1</v>
      </c>
      <c r="T213" s="1">
        <f>1+INT($N213/VLOOKUP($A213,anni!$A$1:$J$35,10,0))+$Q213</f>
        <v>4</v>
      </c>
      <c r="U213" s="1">
        <f t="shared" si="51"/>
        <v>1</v>
      </c>
      <c r="X213" s="1">
        <v>15</v>
      </c>
      <c r="Y213" s="1">
        <v>18</v>
      </c>
      <c r="Z213" s="1">
        <f t="shared" si="52"/>
        <v>-0.7385489458759964</v>
      </c>
      <c r="AB213" s="1">
        <v>5</v>
      </c>
      <c r="AC213" s="1">
        <f t="shared" si="53"/>
        <v>-1</v>
      </c>
    </row>
    <row r="214" spans="1:29" x14ac:dyDescent="0.3">
      <c r="A214" s="3">
        <v>2014</v>
      </c>
      <c r="B214" s="3" t="str">
        <f>VLOOKUP($E214,accorpamenti!$A$2:$X$104,$A214-B$2,0)</f>
        <v>Como</v>
      </c>
      <c r="C214" s="3" t="str">
        <f>VLOOKUP($E214,accorpamenti!$A$2:$X$104,$A214-C$2,0)</f>
        <v>Como</v>
      </c>
      <c r="D214" s="3" t="str">
        <f>VLOOKUP($E214,accorpamenti!$A$2:$X$104,$A214-D$2,0)</f>
        <v>Como</v>
      </c>
      <c r="E214" s="3" t="s">
        <v>88</v>
      </c>
      <c r="F214" s="1">
        <f t="array" ref="F214">SUM(IF(anno=A214,IF(distretto=E214,1)))</f>
        <v>4</v>
      </c>
      <c r="G214" s="1">
        <f t="array" ref="G214">SUM(IF(anno=A214,IF(distretto=E214,IF(punti=-1,1))))</f>
        <v>0</v>
      </c>
      <c r="H214" s="1">
        <f t="array" ref="H214">SUM(IF(anno=A214,IF(distretto=E214,punti)))+G214</f>
        <v>36.799999999999997</v>
      </c>
      <c r="I214" s="14">
        <v>2.3109243697478989</v>
      </c>
      <c r="J214" s="12">
        <f>H214/VLOOKUP(A214,anni!$A$1:$O$32,4,0)</f>
        <v>9.7087378640776725E-3</v>
      </c>
      <c r="K214" s="12">
        <f t="shared" si="46"/>
        <v>1.7052242858694468E-2</v>
      </c>
      <c r="L214" s="12">
        <f t="shared" si="47"/>
        <v>1.1039422280099442E-2</v>
      </c>
      <c r="M214" s="12">
        <f t="array" ref="M214">SUM(IF(NOT(ISERR(J214:L214)),J214:L214*$J$2:$L$2))/SUM(IF(NOT(ISERR(J214:L214)),$J$2:$L$2))</f>
        <v>1.2378353598286899E-2</v>
      </c>
      <c r="N214" s="1">
        <f>((300-VLOOKUP(A214,anni!$A$1:$O$32,8,0))*(M214-I214/300)+I214)/300*(300-VLOOKUP(A214,anni!$A$1:$O$32,7,0))</f>
        <v>3.3637510458231619</v>
      </c>
      <c r="O214" s="1">
        <f t="shared" si="48"/>
        <v>3.3637510458231619</v>
      </c>
      <c r="P214" s="9">
        <f>INT(MAX(1,O214)+1-VLOOKUP(A214,anni!$A$1:$O$32,5,0))</f>
        <v>3</v>
      </c>
      <c r="Q214" s="9">
        <f t="array" ref="Q214">SUM(IF(anno=A214,IF(distretto=E214,concorrenti!$T$3:$T$5991)))</f>
        <v>1</v>
      </c>
      <c r="R214" s="9">
        <f t="shared" si="49"/>
        <v>4</v>
      </c>
      <c r="S214" s="1">
        <f t="shared" si="50"/>
        <v>0</v>
      </c>
      <c r="T214" s="1">
        <f>1+INT($N214/VLOOKUP($A214,anni!$A$1:$J$35,10,0))+$Q214</f>
        <v>4</v>
      </c>
      <c r="U214" s="1">
        <f t="shared" si="51"/>
        <v>0</v>
      </c>
      <c r="X214" s="1">
        <v>11</v>
      </c>
      <c r="Y214" s="1">
        <v>11</v>
      </c>
      <c r="Z214" s="1">
        <f t="shared" si="52"/>
        <v>0</v>
      </c>
      <c r="AB214" s="1">
        <v>3</v>
      </c>
      <c r="AC214" s="1">
        <f t="shared" si="53"/>
        <v>1</v>
      </c>
    </row>
    <row r="215" spans="1:29" x14ac:dyDescent="0.3">
      <c r="A215" s="3">
        <v>2014</v>
      </c>
      <c r="B215" s="3" t="str">
        <f>VLOOKUP($E215,accorpamenti!$A$2:$X$104,$A215-B$2,0)</f>
        <v>Campobasso</v>
      </c>
      <c r="C215" s="3" t="str">
        <f>VLOOKUP($E215,accorpamenti!$A$2:$X$104,$A215-C$2,0)</f>
        <v>Campobasso</v>
      </c>
      <c r="D215" s="3" t="str">
        <f>VLOOKUP($E215,accorpamenti!$A$2:$X$104,$A215-D$2,0)</f>
        <v>Campobasso</v>
      </c>
      <c r="E215" s="3" t="s">
        <v>145</v>
      </c>
      <c r="F215" s="1">
        <f t="array" ref="F215">SUM(IF(anno=A215,IF(distretto=E215,1)))</f>
        <v>4</v>
      </c>
      <c r="G215" s="1">
        <f t="array" ref="G215">SUM(IF(anno=A215,IF(distretto=E215,IF(punti=-1,1))))</f>
        <v>0</v>
      </c>
      <c r="H215" s="1">
        <f t="array" ref="H215">SUM(IF(anno=A215,IF(distretto=E215,punti)))+G215</f>
        <v>34.200000000000003</v>
      </c>
      <c r="I215" s="14">
        <v>2.5210084033613445</v>
      </c>
      <c r="J215" s="12">
        <f>H215/VLOOKUP(A215,anni!$A$1:$O$32,4,0)</f>
        <v>9.0227944280287086E-3</v>
      </c>
      <c r="K215" s="12">
        <f t="shared" si="46"/>
        <v>1.4336917562724011E-2</v>
      </c>
      <c r="L215" s="12">
        <f t="shared" si="47"/>
        <v>1.4324612288386405E-2</v>
      </c>
      <c r="M215" s="12">
        <f t="array" ref="M215">SUM(IF(NOT(ISERR(J215:L215)),J215:L215*$J$2:$L$2))/SUM(IF(NOT(ISERR(J215:L215)),$J$2:$L$2))</f>
        <v>1.1677805116320092E-2</v>
      </c>
      <c r="N215" s="1">
        <f>((300-VLOOKUP(A215,anni!$A$1:$O$32,8,0))*(M215-I215/300)+I215)/300*(300-VLOOKUP(A215,anni!$A$1:$O$32,7,0))</f>
        <v>3.2282987014300164</v>
      </c>
      <c r="O215" s="1">
        <f t="shared" si="48"/>
        <v>3.2282987014300164</v>
      </c>
      <c r="P215" s="9">
        <f>INT(MAX(1,O215)+1-VLOOKUP(A215,anni!$A$1:$O$32,5,0))</f>
        <v>3</v>
      </c>
      <c r="Q215" s="9">
        <f t="array" ref="Q215">SUM(IF(anno=A215,IF(distretto=E215,concorrenti!$T$3:$T$5991)))</f>
        <v>0</v>
      </c>
      <c r="R215" s="9">
        <f t="shared" si="49"/>
        <v>3</v>
      </c>
      <c r="S215" s="1">
        <f t="shared" si="50"/>
        <v>-1</v>
      </c>
      <c r="T215" s="1">
        <f>1+INT($N215/VLOOKUP($A215,anni!$A$1:$J$35,10,0))+$Q215</f>
        <v>3</v>
      </c>
      <c r="U215" s="1">
        <f t="shared" si="51"/>
        <v>-1</v>
      </c>
      <c r="X215" s="1">
        <v>12</v>
      </c>
      <c r="Y215" s="1">
        <v>15</v>
      </c>
      <c r="Z215" s="1">
        <f t="shared" si="52"/>
        <v>-0.81649658092772603</v>
      </c>
      <c r="AB215" s="1">
        <v>3</v>
      </c>
      <c r="AC215" s="1">
        <f t="shared" si="53"/>
        <v>0</v>
      </c>
    </row>
    <row r="216" spans="1:29" x14ac:dyDescent="0.3">
      <c r="A216" s="3">
        <v>2014</v>
      </c>
      <c r="B216" s="3" t="str">
        <f>VLOOKUP($E216,accorpamenti!$A$2:$X$104,$A216-B$2,0)</f>
        <v>Pisa</v>
      </c>
      <c r="C216" s="3" t="str">
        <f>VLOOKUP($E216,accorpamenti!$A$2:$X$104,$A216-C$2,0)</f>
        <v>Pisa</v>
      </c>
      <c r="D216" s="3" t="str">
        <f>VLOOKUP($E216,accorpamenti!$A$2:$X$104,$A216-D$2,0)</f>
        <v>Pisa</v>
      </c>
      <c r="E216" s="3" t="s">
        <v>105</v>
      </c>
      <c r="F216" s="1">
        <f t="array" ref="F216">SUM(IF(anno=A216,IF(distretto=E216,1)))</f>
        <v>3</v>
      </c>
      <c r="G216" s="1">
        <f t="array" ref="G216">SUM(IF(anno=A216,IF(distretto=E216,IF(punti=-1,1))))</f>
        <v>0</v>
      </c>
      <c r="H216" s="1">
        <f t="array" ref="H216">SUM(IF(anno=A216,IF(distretto=E216,punti)))+G216</f>
        <v>43</v>
      </c>
      <c r="I216" s="14">
        <v>2.5210084033613445</v>
      </c>
      <c r="J216" s="12">
        <f>H216/VLOOKUP(A216,anni!$A$1:$O$32,4,0)</f>
        <v>1.1344449134655977E-2</v>
      </c>
      <c r="K216" s="12">
        <f t="shared" si="46"/>
        <v>1.0209623112848919E-2</v>
      </c>
      <c r="L216" s="12">
        <f t="shared" si="47"/>
        <v>1.4206227062862554E-2</v>
      </c>
      <c r="M216" s="12">
        <f t="array" ref="M216">SUM(IF(NOT(ISERR(J216:L216)),J216:L216*$J$2:$L$2))/SUM(IF(NOT(ISERR(J216:L216)),$J$2:$L$2))</f>
        <v>1.1443136782088054E-2</v>
      </c>
      <c r="N216" s="1">
        <f>((300-VLOOKUP(A216,anni!$A$1:$O$32,8,0))*(M216-I216/300)+I216)/300*(300-VLOOKUP(A216,anni!$A$1:$O$32,7,0))</f>
        <v>3.1715871873239405</v>
      </c>
      <c r="O216" s="1">
        <f t="shared" si="48"/>
        <v>3.1715871873239405</v>
      </c>
      <c r="P216" s="9">
        <f>INT(MAX(1,O216)+1-VLOOKUP(A216,anni!$A$1:$O$32,5,0))</f>
        <v>3</v>
      </c>
      <c r="Q216" s="9">
        <f t="array" ref="Q216">SUM(IF(anno=A216,IF(distretto=E216,concorrenti!$T$3:$T$5991)))</f>
        <v>0</v>
      </c>
      <c r="R216" s="9">
        <f t="shared" si="49"/>
        <v>3</v>
      </c>
      <c r="S216" s="1">
        <f t="shared" si="50"/>
        <v>0</v>
      </c>
      <c r="T216" s="1">
        <f>1+INT($N216/VLOOKUP($A216,anni!$A$1:$J$35,10,0))+$Q216</f>
        <v>3</v>
      </c>
      <c r="U216" s="1">
        <f t="shared" si="51"/>
        <v>0</v>
      </c>
      <c r="X216" s="1">
        <v>12</v>
      </c>
      <c r="Y216" s="1">
        <v>13</v>
      </c>
      <c r="Z216" s="1">
        <f t="shared" si="52"/>
        <v>-0.28284271247461901</v>
      </c>
      <c r="AB216" s="1">
        <v>1</v>
      </c>
      <c r="AC216" s="1">
        <f t="shared" si="53"/>
        <v>2</v>
      </c>
    </row>
    <row r="217" spans="1:29" x14ac:dyDescent="0.3">
      <c r="A217" s="3">
        <v>2014</v>
      </c>
      <c r="B217" s="3" t="str">
        <f>VLOOKUP($E217,accorpamenti!$A$2:$X$104,$A217-B$2,0)</f>
        <v>Piacenza</v>
      </c>
      <c r="C217" s="3" t="str">
        <f>VLOOKUP($E217,accorpamenti!$A$2:$X$104,$A217-C$2,0)</f>
        <v>Piacenza</v>
      </c>
      <c r="D217" s="3" t="str">
        <f>VLOOKUP($E217,accorpamenti!$A$2:$X$104,$A217-D$2,0)</f>
        <v>Piacenza</v>
      </c>
      <c r="E217" s="3" t="s">
        <v>90</v>
      </c>
      <c r="F217" s="1">
        <f t="array" ref="F217">SUM(IF(anno=A217,IF(distretto=E217,1)))</f>
        <v>3</v>
      </c>
      <c r="G217" s="1">
        <f t="array" ref="G217">SUM(IF(anno=A217,IF(distretto=E217,IF(punti=-1,1))))</f>
        <v>0</v>
      </c>
      <c r="H217" s="1">
        <f t="array" ref="H217">SUM(IF(anno=A217,IF(distretto=E217,punti)))+G217</f>
        <v>61.8</v>
      </c>
      <c r="I217" s="14">
        <v>0.84033613445378152</v>
      </c>
      <c r="J217" s="12">
        <f>H217/VLOOKUP(A217,anni!$A$1:$O$32,4,0)</f>
        <v>1.630434782608696E-2</v>
      </c>
      <c r="K217" s="12">
        <f t="shared" si="46"/>
        <v>7.6572173346366882E-3</v>
      </c>
      <c r="L217" s="12">
        <f t="shared" si="47"/>
        <v>8.050195335622113E-3</v>
      </c>
      <c r="M217" s="12">
        <f t="array" ref="M217">SUM(IF(NOT(ISERR(J217:L217)),J217:L217*$J$2:$L$2))/SUM(IF(NOT(ISERR(J217:L217)),$J$2:$L$2))</f>
        <v>1.2046278913859393E-2</v>
      </c>
      <c r="N217" s="1">
        <f>((300-VLOOKUP(A217,anni!$A$1:$O$32,8,0))*(M217-I217/300)+I217)/300*(300-VLOOKUP(A217,anni!$A$1:$O$32,7,0))</f>
        <v>3.0465715591780178</v>
      </c>
      <c r="O217" s="1">
        <f t="shared" si="48"/>
        <v>3.0465715591780178</v>
      </c>
      <c r="P217" s="9">
        <f>INT(MAX(1,O217)+1-VLOOKUP(A217,anni!$A$1:$O$32,5,0))</f>
        <v>3</v>
      </c>
      <c r="Q217" s="9">
        <f t="array" ref="Q217">SUM(IF(anno=A217,IF(distretto=E217,concorrenti!$T$3:$T$5991)))</f>
        <v>0</v>
      </c>
      <c r="R217" s="9">
        <f t="shared" si="49"/>
        <v>3</v>
      </c>
      <c r="S217" s="1">
        <f t="shared" si="50"/>
        <v>0</v>
      </c>
      <c r="T217" s="1">
        <f>1+INT($N217/VLOOKUP($A217,anni!$A$1:$J$35,10,0))+$Q217</f>
        <v>3</v>
      </c>
      <c r="U217" s="1">
        <f t="shared" si="51"/>
        <v>0</v>
      </c>
      <c r="X217" s="1">
        <v>4</v>
      </c>
      <c r="Y217" s="1">
        <v>5</v>
      </c>
      <c r="Z217" s="1">
        <f t="shared" si="52"/>
        <v>-0.47140452079103173</v>
      </c>
      <c r="AB217" s="1">
        <v>1</v>
      </c>
      <c r="AC217" s="1">
        <f t="shared" si="53"/>
        <v>2</v>
      </c>
    </row>
    <row r="218" spans="1:29" x14ac:dyDescent="0.3">
      <c r="A218" s="3">
        <v>2014</v>
      </c>
      <c r="B218" s="3" t="str">
        <f>VLOOKUP($E218,accorpamenti!$A$2:$X$104,$A218-B$2,0)</f>
        <v>Modena</v>
      </c>
      <c r="C218" s="3" t="str">
        <f>VLOOKUP($E218,accorpamenti!$A$2:$X$104,$A218-C$2,0)</f>
        <v>Modena</v>
      </c>
      <c r="D218" s="3" t="str">
        <f>VLOOKUP($E218,accorpamenti!$A$2:$X$104,$A218-D$2,0)</f>
        <v>Modena</v>
      </c>
      <c r="E218" s="3" t="s">
        <v>72</v>
      </c>
      <c r="F218" s="1">
        <f t="array" ref="F218">SUM(IF(anno=A218,IF(distretto=E218,1)))</f>
        <v>3</v>
      </c>
      <c r="G218" s="1">
        <f t="array" ref="G218">SUM(IF(anno=A218,IF(distretto=E218,IF(punti=-1,1))))</f>
        <v>0</v>
      </c>
      <c r="H218" s="1">
        <f t="array" ref="H218">SUM(IF(anno=A218,IF(distretto=E218,punti)))+G218</f>
        <v>28</v>
      </c>
      <c r="I218" s="14">
        <v>3.7815126050420167</v>
      </c>
      <c r="J218" s="12">
        <f>H218/VLOOKUP(A218,anni!$A$1:$O$32,4,0)</f>
        <v>7.3870831574504034E-3</v>
      </c>
      <c r="K218" s="12">
        <f t="shared" si="46"/>
        <v>1.3087867926577602E-2</v>
      </c>
      <c r="L218" s="12">
        <f t="shared" si="47"/>
        <v>1.0684266603527878E-2</v>
      </c>
      <c r="M218" s="12">
        <f t="array" ref="M218">SUM(IF(NOT(ISERR(J218:L218)),J218:L218*$J$2:$L$2))/SUM(IF(NOT(ISERR(J218:L218)),$J$2:$L$2))</f>
        <v>9.8368753215057145E-3</v>
      </c>
      <c r="N218" s="1">
        <f>((300-VLOOKUP(A218,anni!$A$1:$O$32,8,0))*(M218-I218/300)+I218)/300*(300-VLOOKUP(A218,anni!$A$1:$O$32,7,0))</f>
        <v>2.9864885668428727</v>
      </c>
      <c r="O218" s="1">
        <f t="shared" si="48"/>
        <v>2.9864885668428727</v>
      </c>
      <c r="P218" s="9">
        <f>INT(MAX(1,O218)+1-VLOOKUP(A218,anni!$A$1:$O$32,5,0))</f>
        <v>3</v>
      </c>
      <c r="Q218" s="9">
        <f t="array" ref="Q218">SUM(IF(anno=A218,IF(distretto=E218,concorrenti!$T$3:$T$5991)))</f>
        <v>0</v>
      </c>
      <c r="R218" s="9">
        <f t="shared" si="49"/>
        <v>3</v>
      </c>
      <c r="S218" s="1">
        <f t="shared" si="50"/>
        <v>0</v>
      </c>
      <c r="T218" s="1">
        <f>1+INT($N218/VLOOKUP($A218,anni!$A$1:$J$35,10,0))+$Q218</f>
        <v>3</v>
      </c>
      <c r="U218" s="1">
        <f t="shared" si="51"/>
        <v>0</v>
      </c>
      <c r="X218" s="1">
        <v>18</v>
      </c>
      <c r="Y218" s="1">
        <v>20</v>
      </c>
      <c r="Z218" s="1">
        <f t="shared" si="52"/>
        <v>-0.45883146774112349</v>
      </c>
      <c r="AB218" s="1">
        <v>3</v>
      </c>
      <c r="AC218" s="1">
        <f t="shared" si="53"/>
        <v>0</v>
      </c>
    </row>
    <row r="219" spans="1:29" x14ac:dyDescent="0.3">
      <c r="A219" s="3">
        <v>2014</v>
      </c>
      <c r="B219" s="3" t="str">
        <f>VLOOKUP($E219,accorpamenti!$A$2:$X$104,$A219-B$2,0)</f>
        <v>Potenza</v>
      </c>
      <c r="C219" s="3" t="str">
        <f>VLOOKUP($E219,accorpamenti!$A$2:$X$104,$A219-C$2,0)</f>
        <v>Potenza</v>
      </c>
      <c r="D219" s="3" t="str">
        <f>VLOOKUP($E219,accorpamenti!$A$2:$X$104,$A219-D$2,0)</f>
        <v>Potenza</v>
      </c>
      <c r="E219" s="3" t="s">
        <v>107</v>
      </c>
      <c r="F219" s="1">
        <f t="array" ref="F219">SUM(IF(anno=A219,IF(distretto=E219,1)))</f>
        <v>3</v>
      </c>
      <c r="G219" s="1">
        <f t="array" ref="G219">SUM(IF(anno=A219,IF(distretto=E219,IF(punti=-1,1))))</f>
        <v>0</v>
      </c>
      <c r="H219" s="1">
        <f t="array" ref="H219">SUM(IF(anno=A219,IF(distretto=E219,punti)))+G219</f>
        <v>30</v>
      </c>
      <c r="I219" s="14">
        <v>5.46218487394958</v>
      </c>
      <c r="J219" s="12">
        <f>H219/VLOOKUP(A219,anni!$A$1:$O$32,4,0)</f>
        <v>7.9147319544111468E-3</v>
      </c>
      <c r="K219" s="12">
        <f t="shared" si="46"/>
        <v>6.6797002280873244E-3</v>
      </c>
      <c r="L219" s="12">
        <f t="shared" si="47"/>
        <v>1.1246596424766189E-2</v>
      </c>
      <c r="M219" s="12">
        <f t="array" ref="M219">SUM(IF(NOT(ISERR(J219:L219)),J219:L219*$J$2:$L$2))/SUM(IF(NOT(ISERR(J219:L219)),$J$2:$L$2))</f>
        <v>8.0583654573623802E-3</v>
      </c>
      <c r="N219" s="1">
        <f>((300-VLOOKUP(A219,anni!$A$1:$O$32,8,0))*(M219-I219/300)+I219)/300*(300-VLOOKUP(A219,anni!$A$1:$O$32,7,0))</f>
        <v>2.8274569929988962</v>
      </c>
      <c r="O219" s="1">
        <f t="shared" si="48"/>
        <v>2.8274569929988962</v>
      </c>
      <c r="P219" s="9">
        <f>INT(MAX(1,O219)+1-VLOOKUP(A219,anni!$A$1:$O$32,5,0))</f>
        <v>3</v>
      </c>
      <c r="Q219" s="9">
        <f t="array" ref="Q219">SUM(IF(anno=A219,IF(distretto=E219,concorrenti!$T$3:$T$5991)))</f>
        <v>0</v>
      </c>
      <c r="R219" s="9">
        <f t="shared" si="49"/>
        <v>3</v>
      </c>
      <c r="S219" s="1">
        <f t="shared" si="50"/>
        <v>0</v>
      </c>
      <c r="T219" s="1">
        <f>1+INT($N219/VLOOKUP($A219,anni!$A$1:$J$35,10,0))+$Q219</f>
        <v>3</v>
      </c>
      <c r="U219" s="1">
        <f t="shared" si="51"/>
        <v>0</v>
      </c>
      <c r="X219" s="1">
        <v>26</v>
      </c>
      <c r="Y219" s="1">
        <v>26</v>
      </c>
      <c r="Z219" s="1">
        <f t="shared" si="52"/>
        <v>0</v>
      </c>
      <c r="AB219" s="1">
        <v>2</v>
      </c>
      <c r="AC219" s="1">
        <f t="shared" si="53"/>
        <v>1</v>
      </c>
    </row>
    <row r="220" spans="1:29" x14ac:dyDescent="0.3">
      <c r="A220" s="3">
        <v>2014</v>
      </c>
      <c r="B220" s="3" t="str">
        <f>VLOOKUP($E220,accorpamenti!$A$2:$X$104,$A220-B$2,0)</f>
        <v>Forlì Cesena</v>
      </c>
      <c r="C220" s="3" t="str">
        <f>VLOOKUP($E220,accorpamenti!$A$2:$X$104,$A220-C$2,0)</f>
        <v>Forlì Cesena</v>
      </c>
      <c r="D220" s="3" t="str">
        <f>VLOOKUP($E220,accorpamenti!$A$2:$X$104,$A220-D$2,0)</f>
        <v>Forlì Cesena</v>
      </c>
      <c r="E220" s="3" t="s">
        <v>119</v>
      </c>
      <c r="F220" s="1">
        <f t="array" ref="F220">SUM(IF(anno=A220,IF(distretto=E220,1)))</f>
        <v>3</v>
      </c>
      <c r="G220" s="1">
        <f t="array" ref="G220">SUM(IF(anno=A220,IF(distretto=E220,IF(punti=-1,1))))</f>
        <v>0</v>
      </c>
      <c r="H220" s="1">
        <f t="array" ref="H220">SUM(IF(anno=A220,IF(distretto=E220,punti)))+G220</f>
        <v>23.4</v>
      </c>
      <c r="I220" s="14">
        <v>2.9411764705882355</v>
      </c>
      <c r="J220" s="12">
        <f>H220/VLOOKUP(A220,anni!$A$1:$O$32,4,0)</f>
        <v>6.1734909244406944E-3</v>
      </c>
      <c r="K220" s="12">
        <f t="shared" si="46"/>
        <v>1.4934289127837513E-2</v>
      </c>
      <c r="L220" s="12">
        <f t="shared" si="47"/>
        <v>8.4053510121936768E-3</v>
      </c>
      <c r="M220" s="12">
        <f t="array" ref="M220">SUM(IF(NOT(ISERR(J220:L220)),J220:L220*$J$2:$L$2))/SUM(IF(NOT(ISERR(J220:L220)),$J$2:$L$2))</f>
        <v>9.4657336735317985E-3</v>
      </c>
      <c r="N220" s="1">
        <f>((300-VLOOKUP(A220,anni!$A$1:$O$32,8,0))*(M220-I220/300)+I220)/300*(300-VLOOKUP(A220,anni!$A$1:$O$32,7,0))</f>
        <v>2.7614085135871784</v>
      </c>
      <c r="O220" s="1">
        <f t="shared" ref="O220:O251" si="54">MAX(1,N220)</f>
        <v>2.7614085135871784</v>
      </c>
      <c r="P220" s="9">
        <f>INT(MAX(1,O220)+1-VLOOKUP(A220,anni!$A$1:$O$32,5,0))</f>
        <v>3</v>
      </c>
      <c r="Q220" s="9">
        <f t="array" ref="Q220">SUM(IF(anno=A220,IF(distretto=E220,concorrenti!$T$3:$T$5991)))</f>
        <v>0</v>
      </c>
      <c r="R220" s="9">
        <f t="shared" ref="R220:R251" si="55">P220+Q220</f>
        <v>3</v>
      </c>
      <c r="S220" s="1">
        <f t="shared" ref="S220:S251" si="56">R220-F220</f>
        <v>0</v>
      </c>
      <c r="T220" s="1">
        <f>1+INT($N220/VLOOKUP($A220,anni!$A$1:$J$35,10,0))+$Q220</f>
        <v>3</v>
      </c>
      <c r="U220" s="1">
        <f t="shared" ref="U220:U251" si="57">T220-$F220</f>
        <v>0</v>
      </c>
      <c r="X220" s="1">
        <v>14</v>
      </c>
      <c r="Y220" s="1">
        <v>12</v>
      </c>
      <c r="Z220" s="1">
        <f t="shared" ref="Z220:Z251" si="58">-(Y220-X220)/SQRT(AVERAGE(X220:Y220))</f>
        <v>0.55470019622522915</v>
      </c>
      <c r="AB220" s="1">
        <v>3</v>
      </c>
      <c r="AC220" s="1">
        <f t="shared" ref="AC220:AC251" si="59">R220-AB220</f>
        <v>0</v>
      </c>
    </row>
    <row r="221" spans="1:29" x14ac:dyDescent="0.3">
      <c r="A221" s="3">
        <v>2014</v>
      </c>
      <c r="B221" s="3" t="str">
        <f>VLOOKUP($E221,accorpamenti!$A$2:$X$104,$A221-B$2,0)</f>
        <v>Pavia</v>
      </c>
      <c r="C221" s="3" t="str">
        <f>VLOOKUP($E221,accorpamenti!$A$2:$X$104,$A221-C$2,0)</f>
        <v>Pavia</v>
      </c>
      <c r="D221" s="3" t="str">
        <f>VLOOKUP($E221,accorpamenti!$A$2:$X$104,$A221-D$2,0)</f>
        <v>Pavia</v>
      </c>
      <c r="E221" s="3" t="s">
        <v>83</v>
      </c>
      <c r="F221" s="1">
        <f t="array" ref="F221">SUM(IF(anno=A221,IF(distretto=E221,1)))</f>
        <v>3</v>
      </c>
      <c r="G221" s="1">
        <f t="array" ref="G221">SUM(IF(anno=A221,IF(distretto=E221,IF(punti=-1,1))))</f>
        <v>0</v>
      </c>
      <c r="H221" s="1">
        <f t="array" ref="H221">SUM(IF(anno=A221,IF(distretto=E221,punti)))+G221</f>
        <v>38.200000000000003</v>
      </c>
      <c r="I221" s="14">
        <v>2.73109243697479</v>
      </c>
      <c r="J221" s="12">
        <f>H221/VLOOKUP(A221,anni!$A$1:$O$32,4,0)</f>
        <v>1.0078092021950194E-2</v>
      </c>
      <c r="K221" s="12">
        <f t="shared" si="46"/>
        <v>7.0598457695231877E-3</v>
      </c>
      <c r="L221" s="12">
        <f t="shared" si="47"/>
        <v>1.2193678228957025E-2</v>
      </c>
      <c r="M221" s="12">
        <f t="array" ref="M221">SUM(IF(NOT(ISERR(J221:L221)),J221:L221*$J$2:$L$2))/SUM(IF(NOT(ISERR(J221:L221)),$J$2:$L$2))</f>
        <v>9.4246076389756638E-3</v>
      </c>
      <c r="N221" s="1">
        <f>((300-VLOOKUP(A221,anni!$A$1:$O$32,8,0))*(M221-I221/300)+I221)/300*(300-VLOOKUP(A221,anni!$A$1:$O$32,7,0))</f>
        <v>2.7176228498206125</v>
      </c>
      <c r="O221" s="1">
        <f t="shared" si="54"/>
        <v>2.7176228498206125</v>
      </c>
      <c r="P221" s="9">
        <f>INT(MAX(1,O221)+1-VLOOKUP(A221,anni!$A$1:$O$32,5,0))</f>
        <v>3</v>
      </c>
      <c r="Q221" s="9">
        <f t="array" ref="Q221">SUM(IF(anno=A221,IF(distretto=E221,concorrenti!$T$3:$T$5991)))</f>
        <v>0</v>
      </c>
      <c r="R221" s="9">
        <f t="shared" si="55"/>
        <v>3</v>
      </c>
      <c r="S221" s="1">
        <f t="shared" si="56"/>
        <v>0</v>
      </c>
      <c r="T221" s="1">
        <f>1+INT($N221/VLOOKUP($A221,anni!$A$1:$J$35,10,0))+$Q221</f>
        <v>3</v>
      </c>
      <c r="U221" s="1">
        <f t="shared" si="57"/>
        <v>0</v>
      </c>
      <c r="X221" s="1">
        <v>13</v>
      </c>
      <c r="Y221" s="1">
        <v>14</v>
      </c>
      <c r="Z221" s="1">
        <f t="shared" si="58"/>
        <v>-0.27216552697590868</v>
      </c>
      <c r="AB221" s="1">
        <v>2</v>
      </c>
      <c r="AC221" s="1">
        <f t="shared" si="59"/>
        <v>1</v>
      </c>
    </row>
    <row r="222" spans="1:29" x14ac:dyDescent="0.3">
      <c r="A222" s="3">
        <v>2014</v>
      </c>
      <c r="B222" s="3" t="str">
        <f>VLOOKUP($E222,accorpamenti!$A$2:$X$104,$A222-B$2,0)</f>
        <v>Bologna</v>
      </c>
      <c r="C222" s="3" t="str">
        <f>VLOOKUP($E222,accorpamenti!$A$2:$X$104,$A222-C$2,0)</f>
        <v>Bologna</v>
      </c>
      <c r="D222" s="3" t="str">
        <f>VLOOKUP($E222,accorpamenti!$A$2:$X$104,$A222-D$2,0)</f>
        <v>Bologna</v>
      </c>
      <c r="E222" s="3" t="s">
        <v>70</v>
      </c>
      <c r="F222" s="1">
        <f t="array" ref="F222">SUM(IF(anno=A222,IF(distretto=E222,1)))</f>
        <v>3</v>
      </c>
      <c r="G222" s="1">
        <f t="array" ref="G222">SUM(IF(anno=A222,IF(distretto=E222,IF(punti=-1,1))))</f>
        <v>0</v>
      </c>
      <c r="H222" s="1">
        <f t="array" ref="H222">SUM(IF(anno=A222,IF(distretto=E222,punti)))+G222</f>
        <v>27.4</v>
      </c>
      <c r="I222" s="14">
        <v>4.2016806722689077</v>
      </c>
      <c r="J222" s="12">
        <f>H222/VLOOKUP(A222,anni!$A$1:$O$32,4,0)</f>
        <v>7.2287885183621803E-3</v>
      </c>
      <c r="K222" s="12">
        <f t="shared" si="46"/>
        <v>9.3407190181383718E-3</v>
      </c>
      <c r="L222" s="12">
        <f t="shared" si="47"/>
        <v>1.0240322007813425E-2</v>
      </c>
      <c r="M222" s="12">
        <f t="array" ref="M222">SUM(IF(NOT(ISERR(J222:L222)),J222:L222*$J$2:$L$2))/SUM(IF(NOT(ISERR(J222:L222)),$J$2:$L$2))</f>
        <v>8.4346875998627859E-3</v>
      </c>
      <c r="N222" s="1">
        <f>((300-VLOOKUP(A222,anni!$A$1:$O$32,8,0))*(M222-I222/300)+I222)/300*(300-VLOOKUP(A222,anni!$A$1:$O$32,7,0))</f>
        <v>2.7153202782768306</v>
      </c>
      <c r="O222" s="1">
        <f t="shared" si="54"/>
        <v>2.7153202782768306</v>
      </c>
      <c r="P222" s="9">
        <f>INT(MAX(1,O222)+1-VLOOKUP(A222,anni!$A$1:$O$32,5,0))</f>
        <v>3</v>
      </c>
      <c r="Q222" s="9">
        <f t="array" ref="Q222">SUM(IF(anno=A222,IF(distretto=E222,concorrenti!$T$3:$T$5991)))</f>
        <v>0</v>
      </c>
      <c r="R222" s="9">
        <f t="shared" si="55"/>
        <v>3</v>
      </c>
      <c r="S222" s="1">
        <f t="shared" si="56"/>
        <v>0</v>
      </c>
      <c r="T222" s="1">
        <f>1+INT($N222/VLOOKUP($A222,anni!$A$1:$J$35,10,0))+$Q222</f>
        <v>3</v>
      </c>
      <c r="U222" s="1">
        <f t="shared" si="57"/>
        <v>0</v>
      </c>
      <c r="X222" s="1">
        <v>20</v>
      </c>
      <c r="Y222" s="1">
        <v>18</v>
      </c>
      <c r="Z222" s="1">
        <f t="shared" si="58"/>
        <v>0.45883146774112349</v>
      </c>
      <c r="AB222" s="1">
        <v>4</v>
      </c>
      <c r="AC222" s="1">
        <f t="shared" si="59"/>
        <v>-1</v>
      </c>
    </row>
    <row r="223" spans="1:29" x14ac:dyDescent="0.3">
      <c r="A223" s="3">
        <v>2014</v>
      </c>
      <c r="B223" s="3" t="str">
        <f>VLOOKUP($E223,accorpamenti!$A$2:$X$104,$A223-B$2,0)</f>
        <v>Biella</v>
      </c>
      <c r="C223" s="3" t="str">
        <f>VLOOKUP($E223,accorpamenti!$A$2:$X$104,$A223-C$2,0)</f>
        <v>Biella</v>
      </c>
      <c r="D223" s="3" t="str">
        <f>VLOOKUP($E223,accorpamenti!$A$2:$X$104,$A223-D$2,0)</f>
        <v>Biella</v>
      </c>
      <c r="E223" s="3" t="s">
        <v>144</v>
      </c>
      <c r="F223" s="1">
        <f t="array" ref="F223">SUM(IF(anno=A223,IF(distretto=E223,1)))</f>
        <v>2</v>
      </c>
      <c r="G223" s="1">
        <f t="array" ref="G223">SUM(IF(anno=A223,IF(distretto=E223,IF(punti=-1,1))))</f>
        <v>0</v>
      </c>
      <c r="H223" s="1">
        <f t="array" ref="H223">SUM(IF(anno=A223,IF(distretto=E223,punti)))+G223</f>
        <v>42</v>
      </c>
      <c r="I223" s="14">
        <v>1.2605042016806722</v>
      </c>
      <c r="J223" s="12">
        <f>H223/VLOOKUP(A223,anni!$A$1:$O$32,4,0)</f>
        <v>1.1080624736175606E-2</v>
      </c>
      <c r="K223" s="12">
        <f t="shared" si="46"/>
        <v>9.557945041816009E-3</v>
      </c>
      <c r="L223" s="12">
        <f t="shared" si="47"/>
        <v>6.2152243400023675E-3</v>
      </c>
      <c r="M223" s="12">
        <f t="array" ref="M223">SUM(IF(NOT(ISERR(J223:L223)),J223:L223*$J$2:$L$2))/SUM(IF(NOT(ISERR(J223:L223)),$J$2:$L$2))</f>
        <v>9.762164772026868E-3</v>
      </c>
      <c r="N223" s="1">
        <f>((300-VLOOKUP(A223,anni!$A$1:$O$32,8,0))*(M223-I223/300)+I223)/300*(300-VLOOKUP(A223,anni!$A$1:$O$32,7,0))</f>
        <v>2.56227105239949</v>
      </c>
      <c r="O223" s="1">
        <f t="shared" si="54"/>
        <v>2.56227105239949</v>
      </c>
      <c r="P223" s="9">
        <f>INT(MAX(1,O223)+1-VLOOKUP(A223,anni!$A$1:$O$32,5,0))</f>
        <v>3</v>
      </c>
      <c r="Q223" s="9">
        <f t="array" ref="Q223">SUM(IF(anno=A223,IF(distretto=E223,concorrenti!$T$3:$T$5991)))</f>
        <v>0</v>
      </c>
      <c r="R223" s="9">
        <f t="shared" si="55"/>
        <v>3</v>
      </c>
      <c r="S223" s="1">
        <f t="shared" si="56"/>
        <v>1</v>
      </c>
      <c r="T223" s="1">
        <f>1+INT($N223/VLOOKUP($A223,anni!$A$1:$J$35,10,0))+$Q223</f>
        <v>3</v>
      </c>
      <c r="U223" s="1">
        <f t="shared" si="57"/>
        <v>1</v>
      </c>
      <c r="X223" s="1">
        <v>6</v>
      </c>
      <c r="Y223" s="1">
        <v>6</v>
      </c>
      <c r="Z223" s="1">
        <f t="shared" si="58"/>
        <v>0</v>
      </c>
      <c r="AB223" s="1">
        <v>5</v>
      </c>
      <c r="AC223" s="1">
        <f t="shared" si="59"/>
        <v>-2</v>
      </c>
    </row>
    <row r="224" spans="1:29" x14ac:dyDescent="0.3">
      <c r="A224" s="3">
        <v>2014</v>
      </c>
      <c r="B224" s="3" t="str">
        <f>VLOOKUP($E224,accorpamenti!$A$2:$X$104,$A224-B$2,0)</f>
        <v>Pescara</v>
      </c>
      <c r="C224" s="3" t="str">
        <f>VLOOKUP($E224,accorpamenti!$A$2:$X$104,$A224-C$2,0)</f>
        <v>Pescara</v>
      </c>
      <c r="D224" s="3" t="str">
        <f>VLOOKUP($E224,accorpamenti!$A$2:$X$104,$A224-D$2,0)</f>
        <v>Pescara</v>
      </c>
      <c r="E224" s="3" t="s">
        <v>54</v>
      </c>
      <c r="F224" s="1">
        <f t="array" ref="F224">SUM(IF(anno=A224,IF(distretto=E224,1)))</f>
        <v>3</v>
      </c>
      <c r="G224" s="1">
        <f t="array" ref="G224">SUM(IF(anno=A224,IF(distretto=E224,IF(punti=-1,1))))</f>
        <v>0</v>
      </c>
      <c r="H224" s="1">
        <f t="array" ref="H224">SUM(IF(anno=A224,IF(distretto=E224,punti)))+G224</f>
        <v>29.6</v>
      </c>
      <c r="I224" s="14">
        <v>1.680672268907563</v>
      </c>
      <c r="J224" s="12">
        <f>H224/VLOOKUP(A224,anni!$A$1:$O$32,4,0)</f>
        <v>7.8092021950189987E-3</v>
      </c>
      <c r="K224" s="12">
        <f t="shared" ref="K224:K287" si="60">SUMIFS($J$2:$J$1979,anno_2,A224-1,$C$2:$C$1979,B224)</f>
        <v>1.0806994677962417E-2</v>
      </c>
      <c r="L224" s="12">
        <f t="shared" ref="L224:L287" si="61">SUMIFS($J$2:$J$1979,anno_2,A224-2,$D$2:$D$1979,B224)</f>
        <v>7.872617497336332E-3</v>
      </c>
      <c r="M224" s="12">
        <f t="array" ref="M224">SUM(IF(NOT(ISERR(J224:L224)),J224:L224*$J$2:$L$2))/SUM(IF(NOT(ISERR(J224:L224)),$J$2:$L$2))</f>
        <v>8.8190355730530263E-3</v>
      </c>
      <c r="N224" s="1">
        <f>((300-VLOOKUP(A224,anni!$A$1:$O$32,8,0))*(M224-I224/300)+I224)/300*(300-VLOOKUP(A224,anni!$A$1:$O$32,7,0))</f>
        <v>2.4020419068118111</v>
      </c>
      <c r="O224" s="1">
        <f t="shared" si="54"/>
        <v>2.4020419068118111</v>
      </c>
      <c r="P224" s="9">
        <f>INT(MAX(1,O224)+1-VLOOKUP(A224,anni!$A$1:$O$32,5,0))</f>
        <v>2</v>
      </c>
      <c r="Q224" s="9">
        <f t="array" ref="Q224">SUM(IF(anno=A224,IF(distretto=E224,concorrenti!$T$3:$T$5991)))</f>
        <v>0</v>
      </c>
      <c r="R224" s="9">
        <f t="shared" si="55"/>
        <v>2</v>
      </c>
      <c r="S224" s="1">
        <f t="shared" si="56"/>
        <v>-1</v>
      </c>
      <c r="T224" s="1">
        <f>1+INT($N224/VLOOKUP($A224,anni!$A$1:$J$35,10,0))+$Q224</f>
        <v>3</v>
      </c>
      <c r="U224" s="1">
        <f t="shared" si="57"/>
        <v>0</v>
      </c>
      <c r="X224" s="1">
        <v>8</v>
      </c>
      <c r="Y224" s="1">
        <v>9</v>
      </c>
      <c r="Z224" s="1">
        <f t="shared" si="58"/>
        <v>-0.34299717028501764</v>
      </c>
      <c r="AB224" s="1">
        <v>1</v>
      </c>
      <c r="AC224" s="1">
        <f t="shared" si="59"/>
        <v>1</v>
      </c>
    </row>
    <row r="225" spans="1:29" x14ac:dyDescent="0.3">
      <c r="A225" s="3">
        <v>2014</v>
      </c>
      <c r="B225" s="3" t="str">
        <f>VLOOKUP($E225,accorpamenti!$A$2:$X$104,$A225-B$2,0)</f>
        <v>Palermo</v>
      </c>
      <c r="C225" s="3" t="str">
        <f>VLOOKUP($E225,accorpamenti!$A$2:$X$104,$A225-C$2,0)</f>
        <v>Palermo</v>
      </c>
      <c r="D225" s="3" t="str">
        <f>VLOOKUP($E225,accorpamenti!$A$2:$X$104,$A225-D$2,0)</f>
        <v>Palermo</v>
      </c>
      <c r="E225" s="3" t="s">
        <v>114</v>
      </c>
      <c r="F225" s="1">
        <f t="array" ref="F225">SUM(IF(anno=A225,IF(distretto=E225,1)))</f>
        <v>2</v>
      </c>
      <c r="G225" s="1">
        <f t="array" ref="G225">SUM(IF(anno=A225,IF(distretto=E225,IF(punti=-1,1))))</f>
        <v>0</v>
      </c>
      <c r="H225" s="1">
        <f t="array" ref="H225">SUM(IF(anno=A225,IF(distretto=E225,punti)))+G225</f>
        <v>35.799999999999997</v>
      </c>
      <c r="I225" s="14">
        <v>4.4117647058823533</v>
      </c>
      <c r="J225" s="12">
        <f>H225/VLOOKUP(A225,anni!$A$1:$O$32,4,0)</f>
        <v>9.4449134655973013E-3</v>
      </c>
      <c r="K225" s="12">
        <f t="shared" si="60"/>
        <v>4.4531334853915487E-3</v>
      </c>
      <c r="L225" s="12">
        <f t="shared" si="61"/>
        <v>4.6170237954303297E-3</v>
      </c>
      <c r="M225" s="12">
        <f t="array" ref="M225">SUM(IF(NOT(ISERR(J225:L225)),J225:L225*$J$2:$L$2))/SUM(IF(NOT(ISERR(J225:L225)),$J$2:$L$2))</f>
        <v>6.9763385271675547E-3</v>
      </c>
      <c r="N225" s="1">
        <f>((300-VLOOKUP(A225,anni!$A$1:$O$32,8,0))*(M225-I225/300)+I225)/300*(300-VLOOKUP(A225,anni!$A$1:$O$32,7,0))</f>
        <v>2.3967327911243159</v>
      </c>
      <c r="O225" s="1">
        <f t="shared" si="54"/>
        <v>2.3967327911243159</v>
      </c>
      <c r="P225" s="9">
        <f>INT(MAX(1,O225)+1-VLOOKUP(A225,anni!$A$1:$O$32,5,0))</f>
        <v>2</v>
      </c>
      <c r="Q225" s="9">
        <f t="array" ref="Q225">SUM(IF(anno=A225,IF(distretto=E225,concorrenti!$T$3:$T$5991)))</f>
        <v>0</v>
      </c>
      <c r="R225" s="9">
        <f t="shared" si="55"/>
        <v>2</v>
      </c>
      <c r="S225" s="1">
        <f t="shared" si="56"/>
        <v>0</v>
      </c>
      <c r="T225" s="1">
        <f>1+INT($N225/VLOOKUP($A225,anni!$A$1:$J$35,10,0))+$Q225</f>
        <v>3</v>
      </c>
      <c r="U225" s="1">
        <f t="shared" si="57"/>
        <v>1</v>
      </c>
      <c r="X225" s="1">
        <v>21</v>
      </c>
      <c r="Y225" s="1">
        <v>23</v>
      </c>
      <c r="Z225" s="1">
        <f t="shared" si="58"/>
        <v>-0.42640143271122083</v>
      </c>
      <c r="AB225" s="1">
        <v>2</v>
      </c>
      <c r="AC225" s="1">
        <f t="shared" si="59"/>
        <v>0</v>
      </c>
    </row>
    <row r="226" spans="1:29" x14ac:dyDescent="0.3">
      <c r="A226" s="3">
        <v>2014</v>
      </c>
      <c r="B226" s="3" t="str">
        <f>VLOOKUP($E226,accorpamenti!$A$2:$X$104,$A226-B$2,0)</f>
        <v>Perugia</v>
      </c>
      <c r="C226" s="3" t="str">
        <f>VLOOKUP($E226,accorpamenti!$A$2:$X$104,$A226-C$2,0)</f>
        <v>Perugia</v>
      </c>
      <c r="D226" s="3" t="str">
        <f>VLOOKUP($E226,accorpamenti!$A$2:$X$104,$A226-D$2,0)</f>
        <v>Perugia</v>
      </c>
      <c r="E226" s="3" t="s">
        <v>84</v>
      </c>
      <c r="F226" s="1">
        <f t="array" ref="F226">SUM(IF(anno=A226,IF(distretto=E226,1)))</f>
        <v>3</v>
      </c>
      <c r="G226" s="1">
        <f t="array" ref="G226">SUM(IF(anno=A226,IF(distretto=E226,IF(punti=-1,1))))</f>
        <v>0</v>
      </c>
      <c r="H226" s="1">
        <f t="array" ref="H226">SUM(IF(anno=A226,IF(distretto=E226,punti)))+G226</f>
        <v>32</v>
      </c>
      <c r="I226" s="14">
        <v>2.5210084033613445</v>
      </c>
      <c r="J226" s="12">
        <f>H226/VLOOKUP(A226,anni!$A$1:$O$32,4,0)</f>
        <v>8.4423807513718894E-3</v>
      </c>
      <c r="K226" s="12">
        <f t="shared" si="60"/>
        <v>7.3313782991202333E-3</v>
      </c>
      <c r="L226" s="12">
        <f t="shared" si="61"/>
        <v>8.4645436249556061E-3</v>
      </c>
      <c r="M226" s="12">
        <f t="array" ref="M226">SUM(IF(NOT(ISERR(J226:L226)),J226:L226*$J$2:$L$2))/SUM(IF(NOT(ISERR(J226:L226)),$J$2:$L$2))</f>
        <v>8.0757404128852916E-3</v>
      </c>
      <c r="N226" s="1">
        <f>((300-VLOOKUP(A226,anni!$A$1:$O$32,8,0))*(M226-I226/300)+I226)/300*(300-VLOOKUP(A226,anni!$A$1:$O$32,7,0))</f>
        <v>2.3577997314332735</v>
      </c>
      <c r="O226" s="1">
        <f t="shared" si="54"/>
        <v>2.3577997314332735</v>
      </c>
      <c r="P226" s="9">
        <f>INT(MAX(1,O226)+1-VLOOKUP(A226,anni!$A$1:$O$32,5,0))</f>
        <v>2</v>
      </c>
      <c r="Q226" s="9">
        <f t="array" ref="Q226">SUM(IF(anno=A226,IF(distretto=E226,concorrenti!$T$3:$T$5991)))</f>
        <v>0</v>
      </c>
      <c r="R226" s="9">
        <f t="shared" si="55"/>
        <v>2</v>
      </c>
      <c r="S226" s="1">
        <f t="shared" si="56"/>
        <v>-1</v>
      </c>
      <c r="T226" s="1">
        <f>1+INT($N226/VLOOKUP($A226,anni!$A$1:$J$35,10,0))+$Q226</f>
        <v>2</v>
      </c>
      <c r="U226" s="1">
        <f t="shared" si="57"/>
        <v>-1</v>
      </c>
      <c r="X226" s="1">
        <v>12</v>
      </c>
      <c r="Y226" s="1">
        <v>15</v>
      </c>
      <c r="Z226" s="1">
        <f t="shared" si="58"/>
        <v>-0.81649658092772603</v>
      </c>
      <c r="AB226" s="1">
        <v>2</v>
      </c>
      <c r="AC226" s="1">
        <f t="shared" si="59"/>
        <v>0</v>
      </c>
    </row>
    <row r="227" spans="1:29" x14ac:dyDescent="0.3">
      <c r="A227" s="3">
        <v>2014</v>
      </c>
      <c r="B227" s="3" t="str">
        <f>VLOOKUP($E227,accorpamenti!$A$2:$X$104,$A227-B$2,0)</f>
        <v>Lucca</v>
      </c>
      <c r="C227" s="3" t="str">
        <f>VLOOKUP($E227,accorpamenti!$A$2:$X$104,$A227-C$2,0)</f>
        <v>Lucca</v>
      </c>
      <c r="D227" s="3" t="str">
        <f>VLOOKUP($E227,accorpamenti!$A$2:$X$104,$A227-D$2,0)</f>
        <v>Lucca</v>
      </c>
      <c r="E227" s="3" t="s">
        <v>48</v>
      </c>
      <c r="F227" s="1">
        <f t="array" ref="F227">SUM(IF(anno=A227,IF(distretto=E227,1)))</f>
        <v>3</v>
      </c>
      <c r="G227" s="1">
        <f t="array" ref="G227">SUM(IF(anno=A227,IF(distretto=E227,IF(punti=-1,1))))</f>
        <v>0</v>
      </c>
      <c r="H227" s="1">
        <f t="array" ref="H227">SUM(IF(anno=A227,IF(distretto=E227,punti)))+G227</f>
        <v>23.4</v>
      </c>
      <c r="I227" s="14">
        <v>2.5210084033613445</v>
      </c>
      <c r="J227" s="12">
        <f>H227/VLOOKUP(A227,anni!$A$1:$O$32,4,0)</f>
        <v>6.1734909244406944E-3</v>
      </c>
      <c r="K227" s="12">
        <f t="shared" si="60"/>
        <v>9.5036385358965979E-3</v>
      </c>
      <c r="L227" s="12">
        <f t="shared" si="61"/>
        <v>9.9739552503847525E-3</v>
      </c>
      <c r="M227" s="12">
        <f t="array" ref="M227">SUM(IF(NOT(ISERR(J227:L227)),J227:L227*$J$2:$L$2))/SUM(IF(NOT(ISERR(J227:L227)),$J$2:$L$2))</f>
        <v>7.9169508492500061E-3</v>
      </c>
      <c r="N227" s="1">
        <f>((300-VLOOKUP(A227,anni!$A$1:$O$32,8,0))*(M227-I227/300)+I227)/300*(300-VLOOKUP(A227,anni!$A$1:$O$32,7,0))</f>
        <v>2.3194255868880793</v>
      </c>
      <c r="O227" s="1">
        <f t="shared" si="54"/>
        <v>2.3194255868880793</v>
      </c>
      <c r="P227" s="9">
        <f>INT(MAX(1,O227)+1-VLOOKUP(A227,anni!$A$1:$O$32,5,0))</f>
        <v>2</v>
      </c>
      <c r="Q227" s="9">
        <f t="array" ref="Q227">SUM(IF(anno=A227,IF(distretto=E227,concorrenti!$T$3:$T$5991)))</f>
        <v>0</v>
      </c>
      <c r="R227" s="9">
        <f t="shared" si="55"/>
        <v>2</v>
      </c>
      <c r="S227" s="1">
        <f t="shared" si="56"/>
        <v>-1</v>
      </c>
      <c r="T227" s="1">
        <f>1+INT($N227/VLOOKUP($A227,anni!$A$1:$J$35,10,0))+$Q227</f>
        <v>2</v>
      </c>
      <c r="U227" s="1">
        <f t="shared" si="57"/>
        <v>-1</v>
      </c>
      <c r="X227" s="1">
        <v>12</v>
      </c>
      <c r="Y227" s="1">
        <v>10</v>
      </c>
      <c r="Z227" s="1">
        <f t="shared" si="58"/>
        <v>0.60302268915552726</v>
      </c>
      <c r="AB227" s="1">
        <v>2</v>
      </c>
      <c r="AC227" s="1">
        <f t="shared" si="59"/>
        <v>0</v>
      </c>
    </row>
    <row r="228" spans="1:29" x14ac:dyDescent="0.3">
      <c r="A228" s="3">
        <v>2014</v>
      </c>
      <c r="B228" s="3" t="str">
        <f>VLOOKUP($E228,accorpamenti!$A$2:$X$104,$A228-B$2,0)</f>
        <v>Trieste</v>
      </c>
      <c r="C228" s="3" t="str">
        <f>VLOOKUP($E228,accorpamenti!$A$2:$X$104,$A228-C$2,0)</f>
        <v>Trieste</v>
      </c>
      <c r="D228" s="3" t="str">
        <f>VLOOKUP($E228,accorpamenti!$A$2:$X$104,$A228-D$2,0)</f>
        <v>Trieste</v>
      </c>
      <c r="E228" s="3" t="s">
        <v>92</v>
      </c>
      <c r="F228" s="1">
        <f t="array" ref="F228">SUM(IF(anno=A228,IF(distretto=E228,1)))</f>
        <v>3</v>
      </c>
      <c r="G228" s="1">
        <f t="array" ref="G228">SUM(IF(anno=A228,IF(distretto=E228,IF(punti=-1,1))))</f>
        <v>1</v>
      </c>
      <c r="H228" s="1">
        <f t="array" ref="H228">SUM(IF(anno=A228,IF(distretto=E228,punti)))+G228</f>
        <v>19.600000000000001</v>
      </c>
      <c r="I228" s="14">
        <v>1.4705882352941178</v>
      </c>
      <c r="J228" s="12">
        <f>H228/VLOOKUP(A228,anni!$A$1:$O$32,4,0)</f>
        <v>5.1709582102152825E-3</v>
      </c>
      <c r="K228" s="12">
        <f t="shared" si="60"/>
        <v>1.2490496361464102E-2</v>
      </c>
      <c r="L228" s="12">
        <f t="shared" si="61"/>
        <v>1.1069018586480406E-2</v>
      </c>
      <c r="M228" s="12">
        <f t="array" ref="M228">SUM(IF(NOT(ISERR(J228:L228)),J228:L228*$J$2:$L$2))/SUM(IF(NOT(ISERR(J228:L228)),$J$2:$L$2))</f>
        <v>8.5938143233424084E-3</v>
      </c>
      <c r="N228" s="1">
        <f>((300-VLOOKUP(A228,anni!$A$1:$O$32,8,0))*(M228-I228/300)+I228)/300*(300-VLOOKUP(A228,anni!$A$1:$O$32,7,0))</f>
        <v>2.3137665660495785</v>
      </c>
      <c r="O228" s="1">
        <f t="shared" si="54"/>
        <v>2.3137665660495785</v>
      </c>
      <c r="P228" s="9">
        <f>INT(MAX(1,O228)+1-VLOOKUP(A228,anni!$A$1:$O$32,5,0))</f>
        <v>2</v>
      </c>
      <c r="Q228" s="9">
        <f t="array" ref="Q228">SUM(IF(anno=A228,IF(distretto=E228,concorrenti!$T$3:$T$5991)))</f>
        <v>0</v>
      </c>
      <c r="R228" s="9">
        <f t="shared" si="55"/>
        <v>2</v>
      </c>
      <c r="S228" s="1">
        <f t="shared" si="56"/>
        <v>-1</v>
      </c>
      <c r="T228" s="1">
        <f>1+INT($N228/VLOOKUP($A228,anni!$A$1:$J$35,10,0))+$Q228</f>
        <v>2</v>
      </c>
      <c r="U228" s="1">
        <f t="shared" si="57"/>
        <v>-1</v>
      </c>
      <c r="X228" s="1">
        <v>7</v>
      </c>
      <c r="Y228" s="1">
        <v>7</v>
      </c>
      <c r="Z228" s="1">
        <f t="shared" si="58"/>
        <v>0</v>
      </c>
      <c r="AB228" s="1">
        <v>1</v>
      </c>
      <c r="AC228" s="1">
        <f t="shared" si="59"/>
        <v>1</v>
      </c>
    </row>
    <row r="229" spans="1:29" x14ac:dyDescent="0.3">
      <c r="A229" s="3">
        <v>2014</v>
      </c>
      <c r="B229" s="3" t="str">
        <f>VLOOKUP($E229,accorpamenti!$A$2:$X$104,$A229-B$2,0)</f>
        <v>Belluno</v>
      </c>
      <c r="C229" s="3" t="str">
        <f>VLOOKUP($E229,accorpamenti!$A$2:$X$104,$A229-C$2,0)</f>
        <v>Belluno</v>
      </c>
      <c r="D229" s="3" t="str">
        <f>VLOOKUP($E229,accorpamenti!$A$2:$X$104,$A229-D$2,0)</f>
        <v>Belluno</v>
      </c>
      <c r="E229" s="3" t="s">
        <v>99</v>
      </c>
      <c r="F229" s="1">
        <f t="array" ref="F229">SUM(IF(anno=A229,IF(distretto=E229,1)))</f>
        <v>3</v>
      </c>
      <c r="G229" s="1">
        <f t="array" ref="G229">SUM(IF(anno=A229,IF(distretto=E229,IF(punti=-1,1))))</f>
        <v>0</v>
      </c>
      <c r="H229" s="1">
        <f t="array" ref="H229">SUM(IF(anno=A229,IF(distretto=E229,punti)))+G229</f>
        <v>24.6</v>
      </c>
      <c r="I229" s="14">
        <v>1.0504201680672269</v>
      </c>
      <c r="J229" s="12">
        <f>H229/VLOOKUP(A229,anni!$A$1:$O$32,4,0)</f>
        <v>6.4900802026171406E-3</v>
      </c>
      <c r="K229" s="12">
        <f t="shared" si="60"/>
        <v>1.2490496361464102E-2</v>
      </c>
      <c r="L229" s="12">
        <f t="shared" si="61"/>
        <v>8.1685805611459682E-3</v>
      </c>
      <c r="M229" s="12">
        <f t="array" ref="M229">SUM(IF(NOT(ISERR(J229:L229)),J229:L229*$J$2:$L$2))/SUM(IF(NOT(ISERR(J229:L229)),$J$2:$L$2))</f>
        <v>8.7699689819875984E-3</v>
      </c>
      <c r="N229" s="1">
        <f>((300-VLOOKUP(A229,anni!$A$1:$O$32,8,0))*(M229-I229/300)+I229)/300*(300-VLOOKUP(A229,anni!$A$1:$O$32,7,0))</f>
        <v>2.2886435310578341</v>
      </c>
      <c r="O229" s="1">
        <f t="shared" si="54"/>
        <v>2.2886435310578341</v>
      </c>
      <c r="P229" s="9">
        <f>INT(MAX(1,O229)+1-VLOOKUP(A229,anni!$A$1:$O$32,5,0))</f>
        <v>2</v>
      </c>
      <c r="Q229" s="9">
        <f t="array" ref="Q229">SUM(IF(anno=A229,IF(distretto=E229,concorrenti!$T$3:$T$5991)))</f>
        <v>0</v>
      </c>
      <c r="R229" s="9">
        <f t="shared" si="55"/>
        <v>2</v>
      </c>
      <c r="S229" s="1">
        <f t="shared" si="56"/>
        <v>-1</v>
      </c>
      <c r="T229" s="1">
        <f>1+INT($N229/VLOOKUP($A229,anni!$A$1:$J$35,10,0))+$Q229</f>
        <v>2</v>
      </c>
      <c r="U229" s="1">
        <f t="shared" si="57"/>
        <v>-1</v>
      </c>
      <c r="X229" s="1">
        <v>5</v>
      </c>
      <c r="Y229" s="1">
        <v>6</v>
      </c>
      <c r="Z229" s="1">
        <f t="shared" si="58"/>
        <v>-0.42640143271122083</v>
      </c>
      <c r="AB229" s="1">
        <v>5</v>
      </c>
      <c r="AC229" s="1">
        <f t="shared" si="59"/>
        <v>-3</v>
      </c>
    </row>
    <row r="230" spans="1:29" x14ac:dyDescent="0.3">
      <c r="A230" s="3">
        <v>2014</v>
      </c>
      <c r="B230" s="3" t="str">
        <f>VLOOKUP($E230,accorpamenti!$A$2:$X$104,$A230-B$2,0)</f>
        <v>Alessandria</v>
      </c>
      <c r="C230" s="3" t="str">
        <f>VLOOKUP($E230,accorpamenti!$A$2:$X$104,$A230-C$2,0)</f>
        <v>Alessandria</v>
      </c>
      <c r="D230" s="3" t="str">
        <f>VLOOKUP($E230,accorpamenti!$A$2:$X$104,$A230-D$2,0)</f>
        <v>Alessandria</v>
      </c>
      <c r="E230" s="3" t="s">
        <v>74</v>
      </c>
      <c r="F230" s="1">
        <f t="array" ref="F230">SUM(IF(anno=A230,IF(distretto=E230,1)))</f>
        <v>3</v>
      </c>
      <c r="G230" s="1">
        <f t="array" ref="G230">SUM(IF(anno=A230,IF(distretto=E230,IF(punti=-1,1))))</f>
        <v>0</v>
      </c>
      <c r="H230" s="1">
        <f t="array" ref="H230">SUM(IF(anno=A230,IF(distretto=E230,punti)))+G230</f>
        <v>27.4</v>
      </c>
      <c r="I230" s="14">
        <v>2.73109243697479</v>
      </c>
      <c r="J230" s="12">
        <f>H230/VLOOKUP(A230,anni!$A$1:$O$32,4,0)</f>
        <v>7.2287885183621803E-3</v>
      </c>
      <c r="K230" s="12">
        <f t="shared" si="60"/>
        <v>7.6572173346366882E-3</v>
      </c>
      <c r="L230" s="12">
        <f t="shared" si="61"/>
        <v>8.6421214632413871E-3</v>
      </c>
      <c r="M230" s="12">
        <f t="array" ref="M230">SUM(IF(NOT(ISERR(J230:L230)),J230:L230*$J$2:$L$2))/SUM(IF(NOT(ISERR(J230:L230)),$J$2:$L$2))</f>
        <v>7.6071536146002173E-3</v>
      </c>
      <c r="N230" s="1">
        <f>((300-VLOOKUP(A230,anni!$A$1:$O$32,8,0))*(M230-I230/300)+I230)/300*(300-VLOOKUP(A230,anni!$A$1:$O$32,7,0))</f>
        <v>2.2784047939298797</v>
      </c>
      <c r="O230" s="1">
        <f t="shared" si="54"/>
        <v>2.2784047939298797</v>
      </c>
      <c r="P230" s="9">
        <f>INT(MAX(1,O230)+1-VLOOKUP(A230,anni!$A$1:$O$32,5,0))</f>
        <v>2</v>
      </c>
      <c r="Q230" s="9">
        <f t="array" ref="Q230">SUM(IF(anno=A230,IF(distretto=E230,concorrenti!$T$3:$T$5991)))</f>
        <v>0</v>
      </c>
      <c r="R230" s="9">
        <f t="shared" si="55"/>
        <v>2</v>
      </c>
      <c r="S230" s="1">
        <f t="shared" si="56"/>
        <v>-1</v>
      </c>
      <c r="T230" s="1">
        <f>1+INT($N230/VLOOKUP($A230,anni!$A$1:$J$35,10,0))+$Q230</f>
        <v>2</v>
      </c>
      <c r="U230" s="1">
        <f t="shared" si="57"/>
        <v>-1</v>
      </c>
      <c r="X230" s="1">
        <v>13</v>
      </c>
      <c r="Y230" s="1">
        <v>14</v>
      </c>
      <c r="Z230" s="1">
        <f t="shared" si="58"/>
        <v>-0.27216552697590868</v>
      </c>
      <c r="AB230" s="1">
        <v>14</v>
      </c>
      <c r="AC230" s="1">
        <f t="shared" si="59"/>
        <v>-12</v>
      </c>
    </row>
    <row r="231" spans="1:29" x14ac:dyDescent="0.3">
      <c r="A231" s="3">
        <v>2014</v>
      </c>
      <c r="B231" s="3" t="str">
        <f>VLOOKUP($E231,accorpamenti!$A$2:$X$104,$A231-B$2,0)</f>
        <v>Cuneo</v>
      </c>
      <c r="C231" s="3" t="str">
        <f>VLOOKUP($E231,accorpamenti!$A$2:$X$104,$A231-C$2,0)</f>
        <v>Cuneo</v>
      </c>
      <c r="D231" s="3" t="str">
        <f>VLOOKUP($E231,accorpamenti!$A$2:$X$104,$A231-D$2,0)</f>
        <v>Cuneo</v>
      </c>
      <c r="E231" s="3" t="s">
        <v>67</v>
      </c>
      <c r="F231" s="1">
        <f t="array" ref="F231">SUM(IF(anno=A231,IF(distretto=E231,1)))</f>
        <v>2</v>
      </c>
      <c r="G231" s="1">
        <f t="array" ref="G231">SUM(IF(anno=A231,IF(distretto=E231,IF(punti=-1,1))))</f>
        <v>0</v>
      </c>
      <c r="H231" s="1">
        <f t="array" ref="H231">SUM(IF(anno=A231,IF(distretto=E231,punti)))+G231</f>
        <v>36</v>
      </c>
      <c r="I231" s="14">
        <v>1.4705882352941178</v>
      </c>
      <c r="J231" s="12">
        <f>H231/VLOOKUP(A231,anni!$A$1:$O$32,4,0)</f>
        <v>9.4976783452933762E-3</v>
      </c>
      <c r="K231" s="12">
        <f t="shared" si="60"/>
        <v>5.3220375801020948E-3</v>
      </c>
      <c r="L231" s="12">
        <f t="shared" si="61"/>
        <v>1.0950633360956552E-2</v>
      </c>
      <c r="M231" s="12">
        <f t="array" ref="M231">SUM(IF(NOT(ISERR(J231:L231)),J231:L231*$J$2:$L$2))/SUM(IF(NOT(ISERR(J231:L231)),$J$2:$L$2))</f>
        <v>8.3479572595068115E-3</v>
      </c>
      <c r="N231" s="1">
        <f>((300-VLOOKUP(A231,anni!$A$1:$O$32,8,0))*(M231-I231/300)+I231)/300*(300-VLOOKUP(A231,anni!$A$1:$O$32,7,0))</f>
        <v>2.2543511089559765</v>
      </c>
      <c r="O231" s="1">
        <f t="shared" si="54"/>
        <v>2.2543511089559765</v>
      </c>
      <c r="P231" s="9">
        <f>INT(MAX(1,O231)+1-VLOOKUP(A231,anni!$A$1:$O$32,5,0))</f>
        <v>2</v>
      </c>
      <c r="Q231" s="9">
        <f t="array" ref="Q231">SUM(IF(anno=A231,IF(distretto=E231,concorrenti!$T$3:$T$5991)))</f>
        <v>0</v>
      </c>
      <c r="R231" s="9">
        <f t="shared" si="55"/>
        <v>2</v>
      </c>
      <c r="S231" s="1">
        <f t="shared" si="56"/>
        <v>0</v>
      </c>
      <c r="T231" s="1">
        <f>1+INT($N231/VLOOKUP($A231,anni!$A$1:$J$35,10,0))+$Q231</f>
        <v>2</v>
      </c>
      <c r="U231" s="1">
        <f t="shared" si="57"/>
        <v>0</v>
      </c>
      <c r="X231" s="1">
        <v>7</v>
      </c>
      <c r="Y231" s="1">
        <v>9</v>
      </c>
      <c r="Z231" s="1">
        <f t="shared" si="58"/>
        <v>-0.70710678118654746</v>
      </c>
      <c r="AB231" s="1">
        <v>3</v>
      </c>
      <c r="AC231" s="1">
        <f t="shared" si="59"/>
        <v>-1</v>
      </c>
    </row>
    <row r="232" spans="1:29" x14ac:dyDescent="0.3">
      <c r="A232" s="3">
        <v>2014</v>
      </c>
      <c r="B232" s="3" t="str">
        <f>VLOOKUP($E232,accorpamenti!$A$2:$X$104,$A232-B$2,0)</f>
        <v>Benevento</v>
      </c>
      <c r="C232" s="3" t="str">
        <f>VLOOKUP($E232,accorpamenti!$A$2:$X$104,$A232-C$2,0)</f>
        <v>Benevento</v>
      </c>
      <c r="D232" s="3" t="str">
        <f>VLOOKUP($E232,accorpamenti!$A$2:$X$104,$A232-D$2,0)</f>
        <v>Benevento</v>
      </c>
      <c r="E232" s="3" t="s">
        <v>143</v>
      </c>
      <c r="F232" s="1">
        <f t="array" ref="F232">SUM(IF(anno=A232,IF(distretto=E232,1)))</f>
        <v>2</v>
      </c>
      <c r="G232" s="1">
        <f t="array" ref="G232">SUM(IF(anno=A232,IF(distretto=E232,IF(punti=-1,1))))</f>
        <v>0</v>
      </c>
      <c r="H232" s="1">
        <f t="array" ref="H232">SUM(IF(anno=A232,IF(distretto=E232,punti)))+G232</f>
        <v>33.599999999999994</v>
      </c>
      <c r="I232" s="14">
        <v>2.73109243697479</v>
      </c>
      <c r="J232" s="12">
        <f>H232/VLOOKUP(A232,anni!$A$1:$O$32,4,0)</f>
        <v>8.864499788940482E-3</v>
      </c>
      <c r="K232" s="12">
        <f t="shared" si="60"/>
        <v>6.8969262517649598E-3</v>
      </c>
      <c r="L232" s="12">
        <f t="shared" si="61"/>
        <v>4.557831182668403E-3</v>
      </c>
      <c r="M232" s="12">
        <f t="array" ref="M232">SUM(IF(NOT(ISERR(J232:L232)),J232:L232*$J$2:$L$2))/SUM(IF(NOT(ISERR(J232:L232)),$J$2:$L$2))</f>
        <v>7.4908638421699618E-3</v>
      </c>
      <c r="N232" s="1">
        <f>((300-VLOOKUP(A232,anni!$A$1:$O$32,8,0))*(M232-I232/300)+I232)/300*(300-VLOOKUP(A232,anni!$A$1:$O$32,7,0))</f>
        <v>2.2503014322592345</v>
      </c>
      <c r="O232" s="1">
        <f t="shared" si="54"/>
        <v>2.2503014322592345</v>
      </c>
      <c r="P232" s="9">
        <f>INT(MAX(1,O232)+1-VLOOKUP(A232,anni!$A$1:$O$32,5,0))</f>
        <v>2</v>
      </c>
      <c r="Q232" s="9">
        <f t="array" ref="Q232">SUM(IF(anno=A232,IF(distretto=E232,concorrenti!$T$3:$T$5991)))</f>
        <v>0</v>
      </c>
      <c r="R232" s="9">
        <f t="shared" si="55"/>
        <v>2</v>
      </c>
      <c r="S232" s="1">
        <f t="shared" si="56"/>
        <v>0</v>
      </c>
      <c r="T232" s="1">
        <f>1+INT($N232/VLOOKUP($A232,anni!$A$1:$J$35,10,0))+$Q232</f>
        <v>2</v>
      </c>
      <c r="U232" s="1">
        <f t="shared" si="57"/>
        <v>0</v>
      </c>
      <c r="X232" s="1">
        <v>13</v>
      </c>
      <c r="Y232" s="1">
        <v>15</v>
      </c>
      <c r="Z232" s="1">
        <f t="shared" si="58"/>
        <v>-0.53452248382484879</v>
      </c>
      <c r="AB232" s="1">
        <v>4</v>
      </c>
      <c r="AC232" s="1">
        <f t="shared" si="59"/>
        <v>-2</v>
      </c>
    </row>
    <row r="233" spans="1:29" x14ac:dyDescent="0.3">
      <c r="A233" s="3">
        <v>2014</v>
      </c>
      <c r="B233" s="3" t="str">
        <f>VLOOKUP($E233,accorpamenti!$A$2:$X$104,$A233-B$2,0)</f>
        <v>Macerata</v>
      </c>
      <c r="C233" s="3" t="str">
        <f>VLOOKUP($E233,accorpamenti!$A$2:$X$104,$A233-C$2,0)</f>
        <v>Macerata</v>
      </c>
      <c r="D233" s="3" t="str">
        <f>VLOOKUP($E233,accorpamenti!$A$2:$X$104,$A233-D$2,0)</f>
        <v>Macerata</v>
      </c>
      <c r="E233" s="3" t="s">
        <v>102</v>
      </c>
      <c r="F233" s="1">
        <f t="array" ref="F233">SUM(IF(anno=A233,IF(distretto=E233,1)))</f>
        <v>2</v>
      </c>
      <c r="G233" s="1">
        <f t="array" ref="G233">SUM(IF(anno=A233,IF(distretto=E233,IF(punti=-1,1))))</f>
        <v>0</v>
      </c>
      <c r="H233" s="1">
        <f t="array" ref="H233">SUM(IF(anno=A233,IF(distretto=E233,punti)))+G233</f>
        <v>44.2</v>
      </c>
      <c r="I233" s="14">
        <v>1.8907563025210083</v>
      </c>
      <c r="J233" s="12">
        <f>H233/VLOOKUP(A233,anni!$A$1:$O$32,4,0)</f>
        <v>1.1661038412832423E-2</v>
      </c>
      <c r="K233" s="12">
        <f t="shared" si="60"/>
        <v>1.3033561420658193E-3</v>
      </c>
      <c r="L233" s="12">
        <f t="shared" si="61"/>
        <v>1.0358707233337278E-2</v>
      </c>
      <c r="M233" s="12">
        <f t="array" ref="M233">SUM(IF(NOT(ISERR(J233:L233)),J233:L233*$J$2:$L$2))/SUM(IF(NOT(ISERR(J233:L233)),$J$2:$L$2))</f>
        <v>7.9914224593276989E-3</v>
      </c>
      <c r="N233" s="1">
        <f>((300-VLOOKUP(A233,anni!$A$1:$O$32,8,0))*(M233-I233/300)+I233)/300*(300-VLOOKUP(A233,anni!$A$1:$O$32,7,0))</f>
        <v>2.2358822764103565</v>
      </c>
      <c r="O233" s="1">
        <f t="shared" si="54"/>
        <v>2.2358822764103565</v>
      </c>
      <c r="P233" s="9">
        <f>INT(MAX(1,O233)+1-VLOOKUP(A233,anni!$A$1:$O$32,5,0))</f>
        <v>2</v>
      </c>
      <c r="Q233" s="9">
        <f t="array" ref="Q233">SUM(IF(anno=A233,IF(distretto=E233,concorrenti!$T$3:$T$5991)))</f>
        <v>0</v>
      </c>
      <c r="R233" s="9">
        <f t="shared" si="55"/>
        <v>2</v>
      </c>
      <c r="S233" s="1">
        <f t="shared" si="56"/>
        <v>0</v>
      </c>
      <c r="T233" s="1">
        <f>1+INT($N233/VLOOKUP($A233,anni!$A$1:$J$35,10,0))+$Q233</f>
        <v>2</v>
      </c>
      <c r="U233" s="1">
        <f t="shared" si="57"/>
        <v>0</v>
      </c>
      <c r="X233" s="1">
        <v>9</v>
      </c>
      <c r="Y233" s="1">
        <v>10</v>
      </c>
      <c r="Z233" s="1">
        <f t="shared" si="58"/>
        <v>-0.32444284226152509</v>
      </c>
      <c r="AB233" s="1">
        <v>3</v>
      </c>
      <c r="AC233" s="1">
        <f t="shared" si="59"/>
        <v>-1</v>
      </c>
    </row>
    <row r="234" spans="1:29" x14ac:dyDescent="0.3">
      <c r="A234" s="3">
        <v>2014</v>
      </c>
      <c r="B234" s="3" t="str">
        <f>VLOOKUP($E234,accorpamenti!$A$2:$X$104,$A234-B$2,0)</f>
        <v>Oristano</v>
      </c>
      <c r="C234" s="3" t="str">
        <f>VLOOKUP($E234,accorpamenti!$A$2:$X$104,$A234-C$2,0)</f>
        <v>Oristano</v>
      </c>
      <c r="D234" s="3" t="str">
        <f>VLOOKUP($E234,accorpamenti!$A$2:$X$104,$A234-D$2,0)</f>
        <v>Oristano</v>
      </c>
      <c r="E234" s="3" t="s">
        <v>131</v>
      </c>
      <c r="F234" s="1">
        <f t="array" ref="F234">SUM(IF(anno=A234,IF(distretto=E234,1)))</f>
        <v>2</v>
      </c>
      <c r="G234" s="1">
        <f t="array" ref="G234">SUM(IF(anno=A234,IF(distretto=E234,IF(punti=-1,1))))</f>
        <v>0</v>
      </c>
      <c r="H234" s="1">
        <f t="array" ref="H234">SUM(IF(anno=A234,IF(distretto=E234,punti)))+G234</f>
        <v>29</v>
      </c>
      <c r="I234" s="14">
        <v>2.73109243697479</v>
      </c>
      <c r="J234" s="12">
        <f>H234/VLOOKUP(A234,anni!$A$1:$O$32,4,0)</f>
        <v>7.6509075559307747E-3</v>
      </c>
      <c r="K234" s="12">
        <f t="shared" si="60"/>
        <v>3.367003367003366E-3</v>
      </c>
      <c r="L234" s="12">
        <f t="shared" si="61"/>
        <v>1.4472593820291226E-2</v>
      </c>
      <c r="M234" s="12">
        <f t="array" ref="M234">SUM(IF(NOT(ISERR(J234:L234)),J234:L234*$J$2:$L$2))/SUM(IF(NOT(ISERR(J234:L234)),$J$2:$L$2))</f>
        <v>7.3598872036817128E-3</v>
      </c>
      <c r="N234" s="1">
        <f>((300-VLOOKUP(A234,anni!$A$1:$O$32,8,0))*(M234-I234/300)+I234)/300*(300-VLOOKUP(A234,anni!$A$1:$O$32,7,0))</f>
        <v>2.2186487446245744</v>
      </c>
      <c r="O234" s="1">
        <f t="shared" si="54"/>
        <v>2.2186487446245744</v>
      </c>
      <c r="P234" s="9">
        <f>INT(MAX(1,O234)+1-VLOOKUP(A234,anni!$A$1:$O$32,5,0))</f>
        <v>2</v>
      </c>
      <c r="Q234" s="9">
        <f t="array" ref="Q234">SUM(IF(anno=A234,IF(distretto=E234,concorrenti!$T$3:$T$5991)))</f>
        <v>0</v>
      </c>
      <c r="R234" s="9">
        <f t="shared" si="55"/>
        <v>2</v>
      </c>
      <c r="S234" s="1">
        <f t="shared" si="56"/>
        <v>0</v>
      </c>
      <c r="T234" s="1">
        <f>1+INT($N234/VLOOKUP($A234,anni!$A$1:$J$35,10,0))+$Q234</f>
        <v>2</v>
      </c>
      <c r="U234" s="1">
        <f t="shared" si="57"/>
        <v>0</v>
      </c>
      <c r="X234" s="1">
        <v>13</v>
      </c>
      <c r="Y234" s="1">
        <v>12</v>
      </c>
      <c r="Z234" s="1">
        <f t="shared" si="58"/>
        <v>0.28284271247461901</v>
      </c>
      <c r="AB234" s="1">
        <v>2</v>
      </c>
      <c r="AC234" s="1">
        <f t="shared" si="59"/>
        <v>0</v>
      </c>
    </row>
    <row r="235" spans="1:29" x14ac:dyDescent="0.3">
      <c r="A235" s="3">
        <v>2014</v>
      </c>
      <c r="B235" s="3" t="str">
        <f>VLOOKUP($E235,accorpamenti!$A$2:$X$104,$A235-B$2,0)</f>
        <v>Cosenza</v>
      </c>
      <c r="C235" s="3" t="str">
        <f>VLOOKUP($E235,accorpamenti!$A$2:$X$104,$A235-C$2,0)</f>
        <v>Cosenza</v>
      </c>
      <c r="D235" s="3" t="str">
        <f>VLOOKUP($E235,accorpamenti!$A$2:$X$104,$A235-D$2,0)</f>
        <v>Cosenza</v>
      </c>
      <c r="E235" s="3" t="s">
        <v>134</v>
      </c>
      <c r="F235" s="1">
        <f t="array" ref="F235">SUM(IF(anno=A235,IF(distretto=E235,1)))</f>
        <v>3</v>
      </c>
      <c r="G235" s="1">
        <f t="array" ref="G235">SUM(IF(anno=A235,IF(distretto=E235,IF(punti=-1,1))))</f>
        <v>0</v>
      </c>
      <c r="H235" s="1">
        <f t="array" ref="H235">SUM(IF(anno=A235,IF(distretto=E235,punti)))+G235</f>
        <v>17.399999999999999</v>
      </c>
      <c r="I235" s="14">
        <v>5.46218487394958</v>
      </c>
      <c r="J235" s="12">
        <f>H235/VLOOKUP(A235,anni!$A$1:$O$32,4,0)</f>
        <v>4.590544533558465E-3</v>
      </c>
      <c r="K235" s="12">
        <f t="shared" si="60"/>
        <v>4.4531334853915487E-3</v>
      </c>
      <c r="L235" s="12">
        <f t="shared" si="61"/>
        <v>8.4349473185746423E-3</v>
      </c>
      <c r="M235" s="12">
        <f t="array" ref="M235">SUM(IF(NOT(ISERR(J235:L235)),J235:L235*$J$2:$L$2))/SUM(IF(NOT(ISERR(J235:L235)),$J$2:$L$2))</f>
        <v>5.1854746483388564E-3</v>
      </c>
      <c r="N235" s="1">
        <f>((300-VLOOKUP(A235,anni!$A$1:$O$32,8,0))*(M235-I235/300)+I235)/300*(300-VLOOKUP(A235,anni!$A$1:$O$32,7,0))</f>
        <v>2.1331750474848783</v>
      </c>
      <c r="O235" s="1">
        <f t="shared" si="54"/>
        <v>2.1331750474848783</v>
      </c>
      <c r="P235" s="9">
        <f>INT(MAX(1,O235)+1-VLOOKUP(A235,anni!$A$1:$O$32,5,0))</f>
        <v>2</v>
      </c>
      <c r="Q235" s="9">
        <f t="array" ref="Q235">SUM(IF(anno=A235,IF(distretto=E235,concorrenti!$T$3:$T$5991)))</f>
        <v>0</v>
      </c>
      <c r="R235" s="9">
        <f t="shared" si="55"/>
        <v>2</v>
      </c>
      <c r="S235" s="1">
        <f t="shared" si="56"/>
        <v>-1</v>
      </c>
      <c r="T235" s="1">
        <f>1+INT($N235/VLOOKUP($A235,anni!$A$1:$J$35,10,0))+$Q235</f>
        <v>2</v>
      </c>
      <c r="U235" s="1">
        <f t="shared" si="57"/>
        <v>-1</v>
      </c>
      <c r="X235" s="1">
        <v>26</v>
      </c>
      <c r="Y235" s="1">
        <v>39</v>
      </c>
      <c r="Z235" s="1">
        <f t="shared" si="58"/>
        <v>-2.2803508501982761</v>
      </c>
      <c r="AB235" s="1">
        <v>3</v>
      </c>
      <c r="AC235" s="1">
        <f t="shared" si="59"/>
        <v>-1</v>
      </c>
    </row>
    <row r="236" spans="1:29" x14ac:dyDescent="0.3">
      <c r="A236" s="3">
        <v>2014</v>
      </c>
      <c r="B236" s="3" t="str">
        <f>VLOOKUP($E236,accorpamenti!$A$2:$X$104,$A236-B$2,0)</f>
        <v>Parma</v>
      </c>
      <c r="C236" s="3" t="str">
        <f>VLOOKUP($E236,accorpamenti!$A$2:$X$104,$A236-C$2,0)</f>
        <v>Parma</v>
      </c>
      <c r="D236" s="3" t="str">
        <f>VLOOKUP($E236,accorpamenti!$A$2:$X$104,$A236-D$2,0)</f>
        <v>Parma</v>
      </c>
      <c r="E236" s="3" t="s">
        <v>76</v>
      </c>
      <c r="F236" s="1">
        <f t="array" ref="F236">SUM(IF(anno=A236,IF(distretto=E236,1)))</f>
        <v>2</v>
      </c>
      <c r="G236" s="1">
        <f t="array" ref="G236">SUM(IF(anno=A236,IF(distretto=E236,IF(punti=-1,1))))</f>
        <v>0</v>
      </c>
      <c r="H236" s="1">
        <f t="array" ref="H236">SUM(IF(anno=A236,IF(distretto=E236,punti)))+G236</f>
        <v>29.4</v>
      </c>
      <c r="I236" s="14">
        <v>2.1008403361344539</v>
      </c>
      <c r="J236" s="12">
        <f>H236/VLOOKUP(A236,anni!$A$1:$O$32,4,0)</f>
        <v>7.7564373153229229E-3</v>
      </c>
      <c r="K236" s="12">
        <f t="shared" si="60"/>
        <v>5.7564896274573682E-3</v>
      </c>
      <c r="L236" s="12">
        <f t="shared" si="61"/>
        <v>8.6717177696223509E-3</v>
      </c>
      <c r="M236" s="12">
        <f t="array" ref="M236">SUM(IF(NOT(ISERR(J236:L236)),J236:L236*$J$2:$L$2))/SUM(IF(NOT(ISERR(J236:L236)),$J$2:$L$2))</f>
        <v>7.2423348284176431E-3</v>
      </c>
      <c r="N236" s="1">
        <f>((300-VLOOKUP(A236,anni!$A$1:$O$32,8,0))*(M236-I236/300)+I236)/300*(300-VLOOKUP(A236,anni!$A$1:$O$32,7,0))</f>
        <v>2.0886996376892593</v>
      </c>
      <c r="O236" s="1">
        <f t="shared" si="54"/>
        <v>2.0886996376892593</v>
      </c>
      <c r="P236" s="9">
        <f>INT(MAX(1,O236)+1-VLOOKUP(A236,anni!$A$1:$O$32,5,0))</f>
        <v>2</v>
      </c>
      <c r="Q236" s="9">
        <f t="array" ref="Q236">SUM(IF(anno=A236,IF(distretto=E236,concorrenti!$T$3:$T$5991)))</f>
        <v>0</v>
      </c>
      <c r="R236" s="9">
        <f t="shared" si="55"/>
        <v>2</v>
      </c>
      <c r="S236" s="1">
        <f t="shared" si="56"/>
        <v>0</v>
      </c>
      <c r="T236" s="1">
        <f>1+INT($N236/VLOOKUP($A236,anni!$A$1:$J$35,10,0))+$Q236</f>
        <v>2</v>
      </c>
      <c r="U236" s="1">
        <f t="shared" si="57"/>
        <v>0</v>
      </c>
      <c r="X236" s="1">
        <v>10</v>
      </c>
      <c r="Y236" s="1">
        <v>10</v>
      </c>
      <c r="Z236" s="1">
        <f t="shared" si="58"/>
        <v>0</v>
      </c>
      <c r="AB236" s="1">
        <v>2</v>
      </c>
      <c r="AC236" s="1">
        <f t="shared" si="59"/>
        <v>0</v>
      </c>
    </row>
    <row r="237" spans="1:29" x14ac:dyDescent="0.3">
      <c r="A237" s="3">
        <v>2014</v>
      </c>
      <c r="B237" s="3" t="str">
        <f>VLOOKUP($E237,accorpamenti!$A$2:$X$104,$A237-B$2,0)</f>
        <v>Ferrara</v>
      </c>
      <c r="C237" s="3" t="str">
        <f>VLOOKUP($E237,accorpamenti!$A$2:$X$104,$A237-C$2,0)</f>
        <v>Ferrara</v>
      </c>
      <c r="D237" s="3" t="str">
        <f>VLOOKUP($E237,accorpamenti!$A$2:$X$104,$A237-D$2,0)</f>
        <v>Ferrara</v>
      </c>
      <c r="E237" s="3" t="s">
        <v>89</v>
      </c>
      <c r="F237" s="1">
        <f t="array" ref="F237">SUM(IF(anno=A237,IF(distretto=E237,1)))</f>
        <v>2</v>
      </c>
      <c r="G237" s="1">
        <f t="array" ref="G237">SUM(IF(anno=A237,IF(distretto=E237,IF(punti=-1,1))))</f>
        <v>0</v>
      </c>
      <c r="H237" s="1">
        <f t="array" ref="H237">SUM(IF(anno=A237,IF(distretto=E237,punti)))+G237</f>
        <v>31.6</v>
      </c>
      <c r="I237" s="14">
        <v>1.0504201680672269</v>
      </c>
      <c r="J237" s="12">
        <f>H237/VLOOKUP(A237,anni!$A$1:$O$32,4,0)</f>
        <v>8.3368509919797412E-3</v>
      </c>
      <c r="K237" s="12">
        <f t="shared" si="60"/>
        <v>6.95123275768437E-3</v>
      </c>
      <c r="L237" s="12">
        <f t="shared" si="61"/>
        <v>8.2869657866698233E-3</v>
      </c>
      <c r="M237" s="12">
        <f t="array" ref="M237">SUM(IF(NOT(ISERR(J237:L237)),J237:L237*$J$2:$L$2))/SUM(IF(NOT(ISERR(J237:L237)),$J$2:$L$2))</f>
        <v>7.86666404632963E-3</v>
      </c>
      <c r="N237" s="1">
        <f>((300-VLOOKUP(A237,anni!$A$1:$O$32,8,0))*(M237-I237/300)+I237)/300*(300-VLOOKUP(A237,anni!$A$1:$O$32,7,0))</f>
        <v>2.070344838273825</v>
      </c>
      <c r="O237" s="1">
        <f t="shared" si="54"/>
        <v>2.070344838273825</v>
      </c>
      <c r="P237" s="9">
        <f>INT(MAX(1,O237)+1-VLOOKUP(A237,anni!$A$1:$O$32,5,0))</f>
        <v>2</v>
      </c>
      <c r="Q237" s="9">
        <f t="array" ref="Q237">SUM(IF(anno=A237,IF(distretto=E237,concorrenti!$T$3:$T$5991)))</f>
        <v>0</v>
      </c>
      <c r="R237" s="9">
        <f t="shared" si="55"/>
        <v>2</v>
      </c>
      <c r="S237" s="1">
        <f t="shared" si="56"/>
        <v>0</v>
      </c>
      <c r="T237" s="1">
        <f>1+INT($N237/VLOOKUP($A237,anni!$A$1:$J$35,10,0))+$Q237</f>
        <v>2</v>
      </c>
      <c r="U237" s="1">
        <f t="shared" si="57"/>
        <v>0</v>
      </c>
      <c r="X237" s="1">
        <v>5</v>
      </c>
      <c r="Y237" s="1">
        <v>7</v>
      </c>
      <c r="Z237" s="1">
        <f t="shared" si="58"/>
        <v>-0.81649658092772615</v>
      </c>
      <c r="AB237" s="1">
        <v>3</v>
      </c>
      <c r="AC237" s="1">
        <f t="shared" si="59"/>
        <v>-1</v>
      </c>
    </row>
    <row r="238" spans="1:29" x14ac:dyDescent="0.3">
      <c r="A238" s="3">
        <v>2014</v>
      </c>
      <c r="B238" s="3" t="str">
        <f>VLOOKUP($E238,accorpamenti!$A$2:$X$104,$A238-B$2,0)</f>
        <v>Venezia</v>
      </c>
      <c r="C238" s="3" t="str">
        <f>VLOOKUP($E238,accorpamenti!$A$2:$X$104,$A238-C$2,0)</f>
        <v>Venezia</v>
      </c>
      <c r="D238" s="3" t="str">
        <f>VLOOKUP($E238,accorpamenti!$A$2:$X$104,$A238-D$2,0)</f>
        <v>Venezia</v>
      </c>
      <c r="E238" s="3" t="s">
        <v>85</v>
      </c>
      <c r="F238" s="1">
        <f t="array" ref="F238">SUM(IF(anno=A238,IF(distretto=E238,1)))</f>
        <v>2</v>
      </c>
      <c r="G238" s="1">
        <f t="array" ref="G238">SUM(IF(anno=A238,IF(distretto=E238,IF(punti=-1,1))))</f>
        <v>0</v>
      </c>
      <c r="H238" s="1">
        <f t="array" ref="H238">SUM(IF(anno=A238,IF(distretto=E238,punti)))+G238</f>
        <v>28</v>
      </c>
      <c r="I238" s="14">
        <v>2.73109243697479</v>
      </c>
      <c r="J238" s="12">
        <f>H238/VLOOKUP(A238,anni!$A$1:$O$32,4,0)</f>
        <v>7.3870831574504034E-3</v>
      </c>
      <c r="K238" s="12">
        <f t="shared" si="60"/>
        <v>4.8875855327468222E-3</v>
      </c>
      <c r="L238" s="12">
        <f t="shared" si="61"/>
        <v>6.9551319995264588E-3</v>
      </c>
      <c r="M238" s="12">
        <f t="array" ref="M238">SUM(IF(NOT(ISERR(J238:L238)),J238:L238*$J$2:$L$2))/SUM(IF(NOT(ISERR(J238:L238)),$J$2:$L$2))</f>
        <v>6.4819254228952192E-3</v>
      </c>
      <c r="N238" s="1">
        <f>((300-VLOOKUP(A238,anni!$A$1:$O$32,8,0))*(M238-I238/300)+I238)/300*(300-VLOOKUP(A238,anni!$A$1:$O$32,7,0))</f>
        <v>2.0064746476011717</v>
      </c>
      <c r="O238" s="1">
        <f t="shared" si="54"/>
        <v>2.0064746476011717</v>
      </c>
      <c r="P238" s="9">
        <f>INT(MAX(1,O238)+1-VLOOKUP(A238,anni!$A$1:$O$32,5,0))</f>
        <v>2</v>
      </c>
      <c r="Q238" s="9">
        <f t="array" ref="Q238">SUM(IF(anno=A238,IF(distretto=E238,concorrenti!$T$3:$T$5991)))</f>
        <v>0</v>
      </c>
      <c r="R238" s="9">
        <f t="shared" si="55"/>
        <v>2</v>
      </c>
      <c r="S238" s="1">
        <f t="shared" si="56"/>
        <v>0</v>
      </c>
      <c r="T238" s="1">
        <f>1+INT($N238/VLOOKUP($A238,anni!$A$1:$J$35,10,0))+$Q238</f>
        <v>2</v>
      </c>
      <c r="U238" s="1">
        <f t="shared" si="57"/>
        <v>0</v>
      </c>
      <c r="X238" s="1">
        <v>13</v>
      </c>
      <c r="Y238" s="1">
        <v>15</v>
      </c>
      <c r="Z238" s="1">
        <f t="shared" si="58"/>
        <v>-0.53452248382484879</v>
      </c>
      <c r="AB238" s="1">
        <v>1</v>
      </c>
      <c r="AC238" s="1">
        <f t="shared" si="59"/>
        <v>1</v>
      </c>
    </row>
    <row r="239" spans="1:29" x14ac:dyDescent="0.3">
      <c r="A239" s="3">
        <v>2014</v>
      </c>
      <c r="B239" s="3" t="str">
        <f>VLOOKUP($E239,accorpamenti!$A$2:$X$104,$A239-B$2,0)</f>
        <v>Foggia</v>
      </c>
      <c r="C239" s="3" t="str">
        <f>VLOOKUP($E239,accorpamenti!$A$2:$X$104,$A239-C$2,0)</f>
        <v>Foggia</v>
      </c>
      <c r="D239" s="3" t="str">
        <f>VLOOKUP($E239,accorpamenti!$A$2:$X$104,$A239-D$2,0)</f>
        <v>Foggia</v>
      </c>
      <c r="E239" s="3" t="s">
        <v>96</v>
      </c>
      <c r="F239" s="1">
        <f t="array" ref="F239">SUM(IF(anno=A239,IF(distretto=E239,1)))</f>
        <v>2</v>
      </c>
      <c r="G239" s="1">
        <f t="array" ref="G239">SUM(IF(anno=A239,IF(distretto=E239,IF(punti=-1,1))))</f>
        <v>0</v>
      </c>
      <c r="H239" s="1">
        <f t="array" ref="H239">SUM(IF(anno=A239,IF(distretto=E239,punti)))+G239</f>
        <v>21.4</v>
      </c>
      <c r="I239" s="14">
        <v>4.2016806722689077</v>
      </c>
      <c r="J239" s="12">
        <f>H239/VLOOKUP(A239,anni!$A$1:$O$32,4,0)</f>
        <v>5.6458421274799509E-3</v>
      </c>
      <c r="K239" s="12">
        <f t="shared" si="60"/>
        <v>4.344520473552731E-3</v>
      </c>
      <c r="L239" s="12">
        <f t="shared" si="61"/>
        <v>7.0143246122883855E-3</v>
      </c>
      <c r="M239" s="12">
        <f t="array" ref="M239">SUM(IF(NOT(ISERR(J239:L239)),J239:L239*$J$2:$L$2))/SUM(IF(NOT(ISERR(J239:L239)),$J$2:$L$2))</f>
        <v>5.4401486569722836E-3</v>
      </c>
      <c r="N239" s="1">
        <f>((300-VLOOKUP(A239,anni!$A$1:$O$32,8,0))*(M239-I239/300)+I239)/300*(300-VLOOKUP(A239,anni!$A$1:$O$32,7,0))</f>
        <v>1.9916400337449589</v>
      </c>
      <c r="O239" s="1">
        <f t="shared" si="54"/>
        <v>1.9916400337449589</v>
      </c>
      <c r="P239" s="9">
        <f>INT(MAX(1,O239)+1-VLOOKUP(A239,anni!$A$1:$O$32,5,0))</f>
        <v>2</v>
      </c>
      <c r="Q239" s="9">
        <f t="array" ref="Q239">SUM(IF(anno=A239,IF(distretto=E239,concorrenti!$T$3:$T$5991)))</f>
        <v>0</v>
      </c>
      <c r="R239" s="9">
        <f t="shared" si="55"/>
        <v>2</v>
      </c>
      <c r="S239" s="1">
        <f t="shared" si="56"/>
        <v>0</v>
      </c>
      <c r="T239" s="1">
        <f>1+INT($N239/VLOOKUP($A239,anni!$A$1:$J$35,10,0))+$Q239</f>
        <v>2</v>
      </c>
      <c r="U239" s="1">
        <f t="shared" si="57"/>
        <v>0</v>
      </c>
      <c r="X239" s="1">
        <v>20</v>
      </c>
      <c r="Y239" s="1">
        <v>24</v>
      </c>
      <c r="Z239" s="1">
        <f t="shared" si="58"/>
        <v>-0.85280286542244166</v>
      </c>
      <c r="AB239" s="1">
        <v>4</v>
      </c>
      <c r="AC239" s="1">
        <f t="shared" si="59"/>
        <v>-2</v>
      </c>
    </row>
    <row r="240" spans="1:29" x14ac:dyDescent="0.3">
      <c r="A240" s="3">
        <v>2014</v>
      </c>
      <c r="B240" s="3" t="str">
        <f>VLOOKUP($E240,accorpamenti!$A$2:$X$104,$A240-B$2,0)</f>
        <v>Savona</v>
      </c>
      <c r="C240" s="3" t="str">
        <f>VLOOKUP($E240,accorpamenti!$A$2:$X$104,$A240-C$2,0)</f>
        <v>Savona</v>
      </c>
      <c r="D240" s="3" t="str">
        <f>VLOOKUP($E240,accorpamenti!$A$2:$X$104,$A240-D$2,0)</f>
        <v>Savona</v>
      </c>
      <c r="E240" s="3" t="s">
        <v>138</v>
      </c>
      <c r="F240" s="1">
        <f t="array" ref="F240">SUM(IF(anno=A240,IF(distretto=E240,1)))</f>
        <v>2</v>
      </c>
      <c r="G240" s="1">
        <f t="array" ref="G240">SUM(IF(anno=A240,IF(distretto=E240,IF(punti=-1,1))))</f>
        <v>0</v>
      </c>
      <c r="H240" s="1">
        <f t="array" ref="H240">SUM(IF(anno=A240,IF(distretto=E240,punti)))+G240</f>
        <v>22.799999999999997</v>
      </c>
      <c r="I240" s="14">
        <v>2.5210084033613445</v>
      </c>
      <c r="J240" s="12">
        <f>H240/VLOOKUP(A240,anni!$A$1:$O$32,4,0)</f>
        <v>6.0151962853524704E-3</v>
      </c>
      <c r="K240" s="12">
        <f t="shared" si="60"/>
        <v>6.571087216248505E-3</v>
      </c>
      <c r="L240" s="12">
        <f t="shared" si="61"/>
        <v>7.1031135314312769E-3</v>
      </c>
      <c r="M240" s="12">
        <f t="array" ref="M240">SUM(IF(NOT(ISERR(J240:L240)),J240:L240*$J$2:$L$2))/SUM(IF(NOT(ISERR(J240:L240)),$J$2:$L$2))</f>
        <v>6.3818128033309501E-3</v>
      </c>
      <c r="N240" s="1">
        <f>((300-VLOOKUP(A240,anni!$A$1:$O$32,8,0))*(M240-I240/300)+I240)/300*(300-VLOOKUP(A240,anni!$A$1:$O$32,7,0))</f>
        <v>1.9484338924576405</v>
      </c>
      <c r="O240" s="1">
        <f t="shared" si="54"/>
        <v>1.9484338924576405</v>
      </c>
      <c r="P240" s="9">
        <f>INT(MAX(1,O240)+1-VLOOKUP(A240,anni!$A$1:$O$32,5,0))</f>
        <v>2</v>
      </c>
      <c r="Q240" s="9">
        <f t="array" ref="Q240">SUM(IF(anno=A240,IF(distretto=E240,concorrenti!$T$3:$T$5991)))</f>
        <v>0</v>
      </c>
      <c r="R240" s="9">
        <f t="shared" si="55"/>
        <v>2</v>
      </c>
      <c r="S240" s="1">
        <f t="shared" si="56"/>
        <v>0</v>
      </c>
      <c r="T240" s="1">
        <f>1+INT($N240/VLOOKUP($A240,anni!$A$1:$J$35,10,0))+$Q240</f>
        <v>2</v>
      </c>
      <c r="U240" s="1">
        <f t="shared" si="57"/>
        <v>0</v>
      </c>
      <c r="X240" s="1">
        <v>12</v>
      </c>
      <c r="Y240" s="1">
        <v>11</v>
      </c>
      <c r="Z240" s="1">
        <f t="shared" si="58"/>
        <v>0.29488391230979427</v>
      </c>
      <c r="AB240" s="1">
        <v>3</v>
      </c>
      <c r="AC240" s="1">
        <f t="shared" si="59"/>
        <v>-1</v>
      </c>
    </row>
    <row r="241" spans="1:29" x14ac:dyDescent="0.3">
      <c r="A241" s="3">
        <v>2014</v>
      </c>
      <c r="B241" s="3" t="str">
        <f>VLOOKUP($E241,accorpamenti!$A$2:$X$104,$A241-B$2,0)</f>
        <v>Arezzo</v>
      </c>
      <c r="C241" s="3" t="str">
        <f>VLOOKUP($E241,accorpamenti!$A$2:$X$104,$A241-C$2,0)</f>
        <v>Arezzo</v>
      </c>
      <c r="D241" s="3" t="str">
        <f>VLOOKUP($E241,accorpamenti!$A$2:$X$104,$A241-D$2,0)</f>
        <v>Arezzo</v>
      </c>
      <c r="E241" s="3" t="s">
        <v>81</v>
      </c>
      <c r="F241" s="1">
        <f t="array" ref="F241">SUM(IF(anno=A241,IF(distretto=E241,1)))</f>
        <v>2</v>
      </c>
      <c r="G241" s="1">
        <f t="array" ref="G241">SUM(IF(anno=A241,IF(distretto=E241,IF(punti=-1,1))))</f>
        <v>0</v>
      </c>
      <c r="H241" s="1">
        <f t="array" ref="H241">SUM(IF(anno=A241,IF(distretto=E241,punti)))+G241</f>
        <v>28.799999999999997</v>
      </c>
      <c r="I241" s="14">
        <v>1.8907563025210083</v>
      </c>
      <c r="J241" s="12">
        <f>H241/VLOOKUP(A241,anni!$A$1:$O$32,4,0)</f>
        <v>7.5981426762346998E-3</v>
      </c>
      <c r="K241" s="12">
        <f t="shared" si="60"/>
        <v>5.4849570978603227E-3</v>
      </c>
      <c r="L241" s="12">
        <f t="shared" si="61"/>
        <v>5.4161240677163477E-3</v>
      </c>
      <c r="M241" s="12">
        <f t="array" ref="M241">SUM(IF(NOT(ISERR(J241:L241)),J241:L241*$J$2:$L$2))/SUM(IF(NOT(ISERR(J241:L241)),$J$2:$L$2))</f>
        <v>6.5300777153568489E-3</v>
      </c>
      <c r="N241" s="1">
        <f>((300-VLOOKUP(A241,anni!$A$1:$O$32,8,0))*(M241-I241/300)+I241)/300*(300-VLOOKUP(A241,anni!$A$1:$O$32,7,0))</f>
        <v>1.8827239632840675</v>
      </c>
      <c r="O241" s="1">
        <f t="shared" si="54"/>
        <v>1.8827239632840675</v>
      </c>
      <c r="P241" s="9">
        <f>INT(MAX(1,O241)+1-VLOOKUP(A241,anni!$A$1:$O$32,5,0))</f>
        <v>2</v>
      </c>
      <c r="Q241" s="9">
        <f t="array" ref="Q241">SUM(IF(anno=A241,IF(distretto=E241,concorrenti!$T$3:$T$5991)))</f>
        <v>0</v>
      </c>
      <c r="R241" s="9">
        <f t="shared" si="55"/>
        <v>2</v>
      </c>
      <c r="S241" s="1">
        <f t="shared" si="56"/>
        <v>0</v>
      </c>
      <c r="T241" s="1">
        <f>1+INT($N241/VLOOKUP($A241,anni!$A$1:$J$35,10,0))+$Q241</f>
        <v>2</v>
      </c>
      <c r="U241" s="1">
        <f t="shared" si="57"/>
        <v>0</v>
      </c>
      <c r="X241" s="1">
        <v>9</v>
      </c>
      <c r="Y241" s="1">
        <v>9</v>
      </c>
      <c r="Z241" s="1">
        <f t="shared" si="58"/>
        <v>0</v>
      </c>
      <c r="AB241" s="1">
        <v>9</v>
      </c>
      <c r="AC241" s="1">
        <f t="shared" si="59"/>
        <v>-7</v>
      </c>
    </row>
    <row r="242" spans="1:29" x14ac:dyDescent="0.3">
      <c r="A242" s="3">
        <v>2014</v>
      </c>
      <c r="B242" s="3" t="str">
        <f>VLOOKUP($E242,accorpamenti!$A$2:$X$104,$A242-B$2,0)</f>
        <v>Cagliari</v>
      </c>
      <c r="C242" s="3" t="str">
        <f>VLOOKUP($E242,accorpamenti!$A$2:$X$104,$A242-C$2,0)</f>
        <v>Cagliari</v>
      </c>
      <c r="D242" s="3" t="str">
        <f>VLOOKUP($E242,accorpamenti!$A$2:$X$104,$A242-D$2,0)</f>
        <v>Cagliari</v>
      </c>
      <c r="E242" s="3" t="s">
        <v>87</v>
      </c>
      <c r="F242" s="1">
        <f t="array" ref="F242">SUM(IF(anno=A242,IF(distretto=E242,1)))</f>
        <v>2</v>
      </c>
      <c r="G242" s="1">
        <f t="array" ref="G242">SUM(IF(anno=A242,IF(distretto=E242,IF(punti=-1,1))))</f>
        <v>0</v>
      </c>
      <c r="H242" s="1">
        <f t="array" ref="H242">SUM(IF(anno=A242,IF(distretto=E242,punti)))+G242</f>
        <v>21</v>
      </c>
      <c r="I242" s="14">
        <v>3.9915966386554622</v>
      </c>
      <c r="J242" s="12">
        <f>H242/VLOOKUP(A242,anni!$A$1:$O$32,4,0)</f>
        <v>5.5403123680878028E-3</v>
      </c>
      <c r="K242" s="12">
        <f t="shared" si="60"/>
        <v>1.6291951775822741E-3</v>
      </c>
      <c r="L242" s="12">
        <f t="shared" si="61"/>
        <v>9.5596069610512594E-3</v>
      </c>
      <c r="M242" s="12">
        <f t="array" ref="M242">SUM(IF(NOT(ISERR(J242:L242)),J242:L242*$J$2:$L$2))/SUM(IF(NOT(ISERR(J242:L242)),$J$2:$L$2))</f>
        <v>4.906489070079869E-3</v>
      </c>
      <c r="N242" s="1">
        <f>((300-VLOOKUP(A242,anni!$A$1:$O$32,8,0))*(M242-I242/300)+I242)/300*(300-VLOOKUP(A242,anni!$A$1:$O$32,7,0))</f>
        <v>1.8288254281637928</v>
      </c>
      <c r="O242" s="1">
        <f t="shared" si="54"/>
        <v>1.8288254281637928</v>
      </c>
      <c r="P242" s="9">
        <f>INT(MAX(1,O242)+1-VLOOKUP(A242,anni!$A$1:$O$32,5,0))</f>
        <v>2</v>
      </c>
      <c r="Q242" s="9">
        <f t="array" ref="Q242">SUM(IF(anno=A242,IF(distretto=E242,concorrenti!$T$3:$T$5991)))</f>
        <v>0</v>
      </c>
      <c r="R242" s="9">
        <f t="shared" si="55"/>
        <v>2</v>
      </c>
      <c r="S242" s="1">
        <f t="shared" si="56"/>
        <v>0</v>
      </c>
      <c r="T242" s="1">
        <f>1+INT($N242/VLOOKUP($A242,anni!$A$1:$J$35,10,0))+$Q242</f>
        <v>2</v>
      </c>
      <c r="U242" s="1">
        <f t="shared" si="57"/>
        <v>0</v>
      </c>
      <c r="X242" s="1">
        <v>19</v>
      </c>
      <c r="Y242" s="1">
        <v>20</v>
      </c>
      <c r="Z242" s="1">
        <f t="shared" si="58"/>
        <v>-0.22645540682891913</v>
      </c>
      <c r="AB242" s="1">
        <v>4</v>
      </c>
      <c r="AC242" s="1">
        <f t="shared" si="59"/>
        <v>-2</v>
      </c>
    </row>
    <row r="243" spans="1:29" x14ac:dyDescent="0.3">
      <c r="A243" s="3">
        <v>2014</v>
      </c>
      <c r="B243" s="3" t="str">
        <f>VLOOKUP($E243,accorpamenti!$A$2:$X$104,$A243-B$2,0)</f>
        <v>Livorno</v>
      </c>
      <c r="C243" s="3" t="str">
        <f>VLOOKUP($E243,accorpamenti!$A$2:$X$104,$A243-C$2,0)</f>
        <v>Livorno</v>
      </c>
      <c r="D243" s="3" t="str">
        <f>VLOOKUP($E243,accorpamenti!$A$2:$X$104,$A243-D$2,0)</f>
        <v>Livorno</v>
      </c>
      <c r="E243" s="3" t="s">
        <v>121</v>
      </c>
      <c r="F243" s="1">
        <f t="array" ref="F243">SUM(IF(anno=A243,IF(distretto=E243,1)))</f>
        <v>2</v>
      </c>
      <c r="G243" s="1">
        <f t="array" ref="G243">SUM(IF(anno=A243,IF(distretto=E243,IF(punti=-1,1))))</f>
        <v>0</v>
      </c>
      <c r="H243" s="1">
        <f t="array" ref="H243">SUM(IF(anno=A243,IF(distretto=E243,punti)))+G243</f>
        <v>22.4</v>
      </c>
      <c r="I243" s="14">
        <v>1.0504201680672269</v>
      </c>
      <c r="J243" s="12">
        <f>H243/VLOOKUP(A243,anni!$A$1:$O$32,4,0)</f>
        <v>5.9096665259603222E-3</v>
      </c>
      <c r="K243" s="12">
        <f t="shared" si="60"/>
        <v>6.8426197458455506E-3</v>
      </c>
      <c r="L243" s="12">
        <f t="shared" si="61"/>
        <v>8.6125251568604233E-3</v>
      </c>
      <c r="M243" s="12">
        <f t="array" ref="M243">SUM(IF(NOT(ISERR(J243:L243)),J243:L243*$J$2:$L$2))/SUM(IF(NOT(ISERR(J243:L243)),$J$2:$L$2))</f>
        <v>6.6711273710720817E-3</v>
      </c>
      <c r="N243" s="1">
        <f>((300-VLOOKUP(A243,anni!$A$1:$O$32,8,0))*(M243-I243/300)+I243)/300*(300-VLOOKUP(A243,anni!$A$1:$O$32,7,0))</f>
        <v>1.7814234750865843</v>
      </c>
      <c r="O243" s="1">
        <f t="shared" si="54"/>
        <v>1.7814234750865843</v>
      </c>
      <c r="P243" s="9">
        <f>INT(MAX(1,O243)+1-VLOOKUP(A243,anni!$A$1:$O$32,5,0))</f>
        <v>2</v>
      </c>
      <c r="Q243" s="9">
        <f t="array" ref="Q243">SUM(IF(anno=A243,IF(distretto=E243,concorrenti!$T$3:$T$5991)))</f>
        <v>0</v>
      </c>
      <c r="R243" s="9">
        <f t="shared" si="55"/>
        <v>2</v>
      </c>
      <c r="S243" s="1">
        <f t="shared" si="56"/>
        <v>0</v>
      </c>
      <c r="T243" s="1">
        <f>1+INT($N243/VLOOKUP($A243,anni!$A$1:$J$35,10,0))+$Q243</f>
        <v>2</v>
      </c>
      <c r="U243" s="1">
        <f t="shared" si="57"/>
        <v>0</v>
      </c>
      <c r="X243" s="1">
        <v>5</v>
      </c>
      <c r="Y243" s="1">
        <v>6</v>
      </c>
      <c r="Z243" s="1">
        <f t="shared" si="58"/>
        <v>-0.42640143271122083</v>
      </c>
      <c r="AB243" s="1">
        <v>2</v>
      </c>
      <c r="AC243" s="1">
        <f t="shared" si="59"/>
        <v>0</v>
      </c>
    </row>
    <row r="244" spans="1:29" x14ac:dyDescent="0.3">
      <c r="A244" s="3">
        <v>2014</v>
      </c>
      <c r="B244" s="3" t="str">
        <f>VLOOKUP($E244,accorpamenti!$A$2:$X$104,$A244-B$2,0)</f>
        <v>Messina</v>
      </c>
      <c r="C244" s="3" t="str">
        <f>VLOOKUP($E244,accorpamenti!$A$2:$X$104,$A244-C$2,0)</f>
        <v>Messina</v>
      </c>
      <c r="D244" s="3" t="str">
        <f>VLOOKUP($E244,accorpamenti!$A$2:$X$104,$A244-D$2,0)</f>
        <v>Messina</v>
      </c>
      <c r="E244" s="3" t="s">
        <v>124</v>
      </c>
      <c r="F244" s="1">
        <f t="array" ref="F244">SUM(IF(anno=A244,IF(distretto=E244,1)))</f>
        <v>3</v>
      </c>
      <c r="G244" s="1">
        <f t="array" ref="G244">SUM(IF(anno=A244,IF(distretto=E244,IF(punti=-1,1))))</f>
        <v>1</v>
      </c>
      <c r="H244" s="1">
        <f t="array" ref="H244">SUM(IF(anno=A244,IF(distretto=E244,punti)))+G244</f>
        <v>9.6</v>
      </c>
      <c r="I244" s="14">
        <v>3.5714285714285716</v>
      </c>
      <c r="J244" s="12">
        <f>H244/VLOOKUP(A244,anni!$A$1:$O$32,4,0)</f>
        <v>2.5327142254115667E-3</v>
      </c>
      <c r="K244" s="12">
        <f t="shared" si="60"/>
        <v>7.0598457695231877E-3</v>
      </c>
      <c r="L244" s="12">
        <f t="shared" si="61"/>
        <v>6.9847283059074226E-3</v>
      </c>
      <c r="M244" s="12">
        <f t="array" ref="M244">SUM(IF(NOT(ISERR(J244:L244)),J244:L244*$J$2:$L$2))/SUM(IF(NOT(ISERR(J244:L244)),$J$2:$L$2))</f>
        <v>4.7837604201980835E-3</v>
      </c>
      <c r="N244" s="1">
        <f>((300-VLOOKUP(A244,anni!$A$1:$O$32,8,0))*(M244-I244/300)+I244)/300*(300-VLOOKUP(A244,anni!$A$1:$O$32,7,0))</f>
        <v>1.7314722602780288</v>
      </c>
      <c r="O244" s="1">
        <f t="shared" si="54"/>
        <v>1.7314722602780288</v>
      </c>
      <c r="P244" s="9">
        <f>INT(MAX(1,O244)+1-VLOOKUP(A244,anni!$A$1:$O$32,5,0))</f>
        <v>2</v>
      </c>
      <c r="Q244" s="9">
        <f t="array" ref="Q244">SUM(IF(anno=A244,IF(distretto=E244,concorrenti!$T$3:$T$5991)))</f>
        <v>0</v>
      </c>
      <c r="R244" s="9">
        <f t="shared" si="55"/>
        <v>2</v>
      </c>
      <c r="S244" s="1">
        <f t="shared" si="56"/>
        <v>-1</v>
      </c>
      <c r="T244" s="1">
        <f>1+INT($N244/VLOOKUP($A244,anni!$A$1:$J$35,10,0))+$Q244</f>
        <v>2</v>
      </c>
      <c r="U244" s="1">
        <f t="shared" si="57"/>
        <v>-1</v>
      </c>
      <c r="X244" s="1">
        <v>17</v>
      </c>
      <c r="Y244" s="1">
        <v>20</v>
      </c>
      <c r="Z244" s="1">
        <f t="shared" si="58"/>
        <v>-0.69748583246291573</v>
      </c>
      <c r="AB244" s="1">
        <v>2</v>
      </c>
      <c r="AC244" s="1">
        <f t="shared" si="59"/>
        <v>0</v>
      </c>
    </row>
    <row r="245" spans="1:29" x14ac:dyDescent="0.3">
      <c r="A245" s="3">
        <v>2014</v>
      </c>
      <c r="B245" s="3" t="str">
        <f>VLOOKUP($E245,accorpamenti!$A$2:$X$104,$A245-B$2,0)</f>
        <v>Pordenone</v>
      </c>
      <c r="C245" s="3" t="str">
        <f>VLOOKUP($E245,accorpamenti!$A$2:$X$104,$A245-C$2,0)</f>
        <v>Pordenone</v>
      </c>
      <c r="D245" s="3" t="str">
        <f>VLOOKUP($E245,accorpamenti!$A$2:$X$104,$A245-D$2,0)</f>
        <v>Pordenone</v>
      </c>
      <c r="E245" s="3" t="s">
        <v>91</v>
      </c>
      <c r="F245" s="1">
        <f t="array" ref="F245">SUM(IF(anno=A245,IF(distretto=E245,1)))</f>
        <v>2</v>
      </c>
      <c r="G245" s="1">
        <f t="array" ref="G245">SUM(IF(anno=A245,IF(distretto=E245,IF(punti=-1,1))))</f>
        <v>0</v>
      </c>
      <c r="H245" s="1">
        <f t="array" ref="H245">SUM(IF(anno=A245,IF(distretto=E245,punti)))+G245</f>
        <v>31.2</v>
      </c>
      <c r="I245" s="14">
        <v>1.680672268907563</v>
      </c>
      <c r="J245" s="12">
        <f>H245/VLOOKUP(A245,anni!$A$1:$O$32,4,0)</f>
        <v>8.2313212325875931E-3</v>
      </c>
      <c r="K245" s="12">
        <f t="shared" si="60"/>
        <v>2.6610187900510474E-3</v>
      </c>
      <c r="L245" s="12">
        <f t="shared" si="61"/>
        <v>4.883390552859003E-3</v>
      </c>
      <c r="M245" s="12">
        <f t="array" ref="M245">SUM(IF(NOT(ISERR(J245:L245)),J245:L245*$J$2:$L$2))/SUM(IF(NOT(ISERR(J245:L245)),$J$2:$L$2))</f>
        <v>5.8165653051206459E-3</v>
      </c>
      <c r="N245" s="1">
        <f>((300-VLOOKUP(A245,anni!$A$1:$O$32,8,0))*(M245-I245/300)+I245)/300*(300-VLOOKUP(A245,anni!$A$1:$O$32,7,0))</f>
        <v>1.676444925394819</v>
      </c>
      <c r="O245" s="1">
        <f t="shared" si="54"/>
        <v>1.676444925394819</v>
      </c>
      <c r="P245" s="9">
        <f>INT(MAX(1,O245)+1-VLOOKUP(A245,anni!$A$1:$O$32,5,0))</f>
        <v>2</v>
      </c>
      <c r="Q245" s="9">
        <f t="array" ref="Q245">SUM(IF(anno=A245,IF(distretto=E245,concorrenti!$T$3:$T$5991)))</f>
        <v>0</v>
      </c>
      <c r="R245" s="9">
        <f t="shared" si="55"/>
        <v>2</v>
      </c>
      <c r="S245" s="1">
        <f t="shared" si="56"/>
        <v>0</v>
      </c>
      <c r="T245" s="1">
        <f>1+INT($N245/VLOOKUP($A245,anni!$A$1:$J$35,10,0))+$Q245</f>
        <v>2</v>
      </c>
      <c r="U245" s="1">
        <f t="shared" si="57"/>
        <v>0</v>
      </c>
      <c r="X245" s="1">
        <v>8</v>
      </c>
      <c r="Y245" s="1">
        <v>9</v>
      </c>
      <c r="Z245" s="1">
        <f t="shared" si="58"/>
        <v>-0.34299717028501764</v>
      </c>
      <c r="AB245" s="1">
        <v>2</v>
      </c>
      <c r="AC245" s="1">
        <f t="shared" si="59"/>
        <v>0</v>
      </c>
    </row>
    <row r="246" spans="1:29" x14ac:dyDescent="0.3">
      <c r="A246" s="3">
        <v>2014</v>
      </c>
      <c r="B246" s="3" t="str">
        <f>VLOOKUP($E246,accorpamenti!$A$2:$X$104,$A246-B$2,0)</f>
        <v>Siracusa</v>
      </c>
      <c r="C246" s="3" t="str">
        <f>VLOOKUP($E246,accorpamenti!$A$2:$X$104,$A246-C$2,0)</f>
        <v>Siracusa</v>
      </c>
      <c r="D246" s="3" t="str">
        <f>VLOOKUP($E246,accorpamenti!$A$2:$X$104,$A246-D$2,0)</f>
        <v>Siracusa</v>
      </c>
      <c r="E246" s="3" t="s">
        <v>139</v>
      </c>
      <c r="F246" s="1">
        <f t="array" ref="F246">SUM(IF(anno=A246,IF(distretto=E246,1)))</f>
        <v>2</v>
      </c>
      <c r="G246" s="1">
        <f t="array" ref="G246">SUM(IF(anno=A246,IF(distretto=E246,IF(punti=-1,1))))</f>
        <v>0</v>
      </c>
      <c r="H246" s="1">
        <f t="array" ref="H246">SUM(IF(anno=A246,IF(distretto=E246,punti)))+G246</f>
        <v>9.8000000000000007</v>
      </c>
      <c r="I246" s="14">
        <v>3.3613445378151261</v>
      </c>
      <c r="J246" s="12">
        <f>H246/VLOOKUP(A246,anni!$A$1:$O$32,4,0)</f>
        <v>2.5854791051076412E-3</v>
      </c>
      <c r="K246" s="12">
        <f t="shared" si="60"/>
        <v>6.734006734006732E-3</v>
      </c>
      <c r="L246" s="12">
        <f t="shared" si="61"/>
        <v>6.8071504676216407E-3</v>
      </c>
      <c r="M246" s="12">
        <f t="array" ref="M246">SUM(IF(NOT(ISERR(J246:L246)),J246:L246*$J$2:$L$2))/SUM(IF(NOT(ISERR(J246:L246)),$J$2:$L$2))</f>
        <v>4.6719335418263378E-3</v>
      </c>
      <c r="N246" s="1">
        <f>((300-VLOOKUP(A246,anni!$A$1:$O$32,8,0))*(M246-I246/300)+I246)/300*(300-VLOOKUP(A246,anni!$A$1:$O$32,7,0))</f>
        <v>1.670600559256024</v>
      </c>
      <c r="O246" s="1">
        <f t="shared" si="54"/>
        <v>1.670600559256024</v>
      </c>
      <c r="P246" s="9">
        <f>INT(MAX(1,O246)+1-VLOOKUP(A246,anni!$A$1:$O$32,5,0))</f>
        <v>2</v>
      </c>
      <c r="Q246" s="9">
        <f t="array" ref="Q246">SUM(IF(anno=A246,IF(distretto=E246,concorrenti!$T$3:$T$5991)))</f>
        <v>0</v>
      </c>
      <c r="R246" s="9">
        <f t="shared" si="55"/>
        <v>2</v>
      </c>
      <c r="S246" s="1">
        <f t="shared" si="56"/>
        <v>0</v>
      </c>
      <c r="T246" s="1">
        <f>1+INT($N246/VLOOKUP($A246,anni!$A$1:$J$35,10,0))+$Q246</f>
        <v>2</v>
      </c>
      <c r="U246" s="1">
        <f t="shared" si="57"/>
        <v>0</v>
      </c>
      <c r="X246" s="1">
        <v>16</v>
      </c>
      <c r="Y246" s="1">
        <v>18</v>
      </c>
      <c r="Z246" s="1">
        <f t="shared" si="58"/>
        <v>-0.48507125007266594</v>
      </c>
      <c r="AB246" s="1">
        <v>1</v>
      </c>
      <c r="AC246" s="1">
        <f t="shared" si="59"/>
        <v>1</v>
      </c>
    </row>
    <row r="247" spans="1:29" x14ac:dyDescent="0.3">
      <c r="A247" s="3">
        <v>2014</v>
      </c>
      <c r="B247" s="3" t="str">
        <f>VLOOKUP($E247,accorpamenti!$A$2:$X$104,$A247-B$2,0)</f>
        <v>Rovigo</v>
      </c>
      <c r="C247" s="3" t="str">
        <f>VLOOKUP($E247,accorpamenti!$A$2:$X$104,$A247-C$2,0)</f>
        <v>Rovigo</v>
      </c>
      <c r="D247" s="3" t="str">
        <f>VLOOKUP($E247,accorpamenti!$A$2:$X$104,$A247-D$2,0)</f>
        <v>Rovigo</v>
      </c>
      <c r="E247" s="3" t="s">
        <v>126</v>
      </c>
      <c r="F247" s="1">
        <f t="array" ref="F247">SUM(IF(anno=A247,IF(distretto=E247,1)))</f>
        <v>2</v>
      </c>
      <c r="G247" s="1">
        <f t="array" ref="G247">SUM(IF(anno=A247,IF(distretto=E247,IF(punti=-1,1))))</f>
        <v>0</v>
      </c>
      <c r="H247" s="1">
        <f t="array" ref="H247">SUM(IF(anno=A247,IF(distretto=E247,punti)))+G247</f>
        <v>29</v>
      </c>
      <c r="I247" s="14">
        <v>1.2605042016806722</v>
      </c>
      <c r="J247" s="12">
        <f>H247/VLOOKUP(A247,anni!$A$1:$O$32,4,0)</f>
        <v>7.6509075559307747E-3</v>
      </c>
      <c r="K247" s="12">
        <f t="shared" si="60"/>
        <v>3.0954708374063208E-3</v>
      </c>
      <c r="L247" s="12">
        <f t="shared" si="61"/>
        <v>6.925535693145495E-3</v>
      </c>
      <c r="M247" s="12">
        <f t="array" ref="M247">SUM(IF(NOT(ISERR(J247:L247)),J247:L247*$J$2:$L$2))/SUM(IF(NOT(ISERR(J247:L247)),$J$2:$L$2))</f>
        <v>6.0115333392917435E-3</v>
      </c>
      <c r="N247" s="1">
        <f>((300-VLOOKUP(A247,anni!$A$1:$O$32,8,0))*(M247-I247/300)+I247)/300*(300-VLOOKUP(A247,anni!$A$1:$O$32,7,0))</f>
        <v>1.6558684561551686</v>
      </c>
      <c r="O247" s="1">
        <f t="shared" si="54"/>
        <v>1.6558684561551686</v>
      </c>
      <c r="P247" s="9">
        <f>INT(MAX(1,O247)+1-VLOOKUP(A247,anni!$A$1:$O$32,5,0))</f>
        <v>2</v>
      </c>
      <c r="Q247" s="9">
        <f t="array" ref="Q247">SUM(IF(anno=A247,IF(distretto=E247,concorrenti!$T$3:$T$5991)))</f>
        <v>0</v>
      </c>
      <c r="R247" s="9">
        <f t="shared" si="55"/>
        <v>2</v>
      </c>
      <c r="S247" s="1">
        <f t="shared" si="56"/>
        <v>0</v>
      </c>
      <c r="T247" s="1">
        <f>1+INT($N247/VLOOKUP($A247,anni!$A$1:$J$35,10,0))+$Q247</f>
        <v>2</v>
      </c>
      <c r="U247" s="1">
        <f t="shared" si="57"/>
        <v>0</v>
      </c>
      <c r="X247" s="1">
        <v>6</v>
      </c>
      <c r="Y247" s="1">
        <v>6</v>
      </c>
      <c r="Z247" s="1">
        <f t="shared" si="58"/>
        <v>0</v>
      </c>
      <c r="AB247" s="1">
        <v>1</v>
      </c>
      <c r="AC247" s="1">
        <f t="shared" si="59"/>
        <v>1</v>
      </c>
    </row>
    <row r="248" spans="1:29" x14ac:dyDescent="0.3">
      <c r="A248" s="3">
        <v>2014</v>
      </c>
      <c r="B248" s="3" t="str">
        <f>VLOOKUP($E248,accorpamenti!$A$2:$X$104,$A248-B$2,0)</f>
        <v>Frosinone</v>
      </c>
      <c r="C248" s="3" t="str">
        <f>VLOOKUP($E248,accorpamenti!$A$2:$X$104,$A248-C$2,0)</f>
        <v>Frosinone</v>
      </c>
      <c r="D248" s="3" t="str">
        <f>VLOOKUP($E248,accorpamenti!$A$2:$X$104,$A248-D$2,0)</f>
        <v>Frosinone</v>
      </c>
      <c r="E248" s="3" t="s">
        <v>146</v>
      </c>
      <c r="F248" s="1">
        <f t="array" ref="F248">SUM(IF(anno=A248,IF(distretto=E248,1)))</f>
        <v>2</v>
      </c>
      <c r="G248" s="1">
        <f t="array" ref="G248">SUM(IF(anno=A248,IF(distretto=E248,IF(punti=-1,1))))</f>
        <v>0</v>
      </c>
      <c r="H248" s="1">
        <f t="array" ref="H248">SUM(IF(anno=A248,IF(distretto=E248,punti)))+G248</f>
        <v>16.799999999999997</v>
      </c>
      <c r="I248" s="14">
        <v>2.73109243697479</v>
      </c>
      <c r="J248" s="12">
        <f>H248/VLOOKUP(A248,anni!$A$1:$O$32,4,0)</f>
        <v>4.432249894470241E-3</v>
      </c>
      <c r="K248" s="12">
        <f t="shared" si="60"/>
        <v>5.4306505919409134E-3</v>
      </c>
      <c r="L248" s="12">
        <f t="shared" si="61"/>
        <v>3.3739789274298566E-3</v>
      </c>
      <c r="M248" s="12">
        <f t="array" ref="M248">SUM(IF(NOT(ISERR(J248:L248)),J248:L248*$J$2:$L$2))/SUM(IF(NOT(ISERR(J248:L248)),$J$2:$L$2))</f>
        <v>4.5886716324537342E-3</v>
      </c>
      <c r="N248" s="1">
        <f>((300-VLOOKUP(A248,anni!$A$1:$O$32,8,0))*(M248-I248/300)+I248)/300*(300-VLOOKUP(A248,anni!$A$1:$O$32,7,0))</f>
        <v>1.5489383149111464</v>
      </c>
      <c r="O248" s="1">
        <f t="shared" si="54"/>
        <v>1.5489383149111464</v>
      </c>
      <c r="P248" s="9">
        <f>INT(MAX(1,O248)+1-VLOOKUP(A248,anni!$A$1:$O$32,5,0))</f>
        <v>2</v>
      </c>
      <c r="Q248" s="9">
        <f t="array" ref="Q248">SUM(IF(anno=A248,IF(distretto=E248,concorrenti!$T$3:$T$5991)))</f>
        <v>0</v>
      </c>
      <c r="R248" s="9">
        <f t="shared" si="55"/>
        <v>2</v>
      </c>
      <c r="S248" s="1">
        <f t="shared" si="56"/>
        <v>0</v>
      </c>
      <c r="T248" s="1">
        <f>1+INT($N248/VLOOKUP($A248,anni!$A$1:$J$35,10,0))+$Q248</f>
        <v>2</v>
      </c>
      <c r="U248" s="1">
        <f t="shared" si="57"/>
        <v>0</v>
      </c>
      <c r="X248" s="1">
        <v>13</v>
      </c>
      <c r="Y248" s="1">
        <v>13</v>
      </c>
      <c r="Z248" s="1">
        <f t="shared" si="58"/>
        <v>0</v>
      </c>
      <c r="AB248" s="1">
        <v>3</v>
      </c>
      <c r="AC248" s="1">
        <f t="shared" si="59"/>
        <v>-1</v>
      </c>
    </row>
    <row r="249" spans="1:29" x14ac:dyDescent="0.3">
      <c r="A249" s="3">
        <v>2014</v>
      </c>
      <c r="B249" s="3" t="str">
        <f>VLOOKUP($E249,accorpamenti!$A$2:$X$104,$A249-B$2,0)</f>
        <v>Teramo</v>
      </c>
      <c r="C249" s="3" t="str">
        <f>VLOOKUP($E249,accorpamenti!$A$2:$X$104,$A249-C$2,0)</f>
        <v>Teramo</v>
      </c>
      <c r="D249" s="3" t="str">
        <f>VLOOKUP($E249,accorpamenti!$A$2:$X$104,$A249-D$2,0)</f>
        <v>Teramo</v>
      </c>
      <c r="E249" s="3" t="s">
        <v>98</v>
      </c>
      <c r="F249" s="1">
        <f t="array" ref="F249">SUM(IF(anno=A249,IF(distretto=E249,1)))</f>
        <v>1</v>
      </c>
      <c r="G249" s="1">
        <f t="array" ref="G249">SUM(IF(anno=A249,IF(distretto=E249,IF(punti=-1,1))))</f>
        <v>0</v>
      </c>
      <c r="H249" s="1">
        <f t="array" ref="H249">SUM(IF(anno=A249,IF(distretto=E249,punti)))+G249</f>
        <v>27</v>
      </c>
      <c r="I249" s="14">
        <v>1.0504201680672269</v>
      </c>
      <c r="J249" s="12">
        <f>H249/VLOOKUP(A249,anni!$A$1:$O$32,4,0)</f>
        <v>7.1232587589700322E-3</v>
      </c>
      <c r="K249" s="12">
        <f t="shared" si="60"/>
        <v>3.8014554143586394E-3</v>
      </c>
      <c r="L249" s="12">
        <f t="shared" si="61"/>
        <v>4.5578311826684021E-3</v>
      </c>
      <c r="M249" s="12">
        <f t="array" ref="M249">SUM(IF(NOT(ISERR(J249:L249)),J249:L249*$J$2:$L$2))/SUM(IF(NOT(ISERR(J249:L249)),$J$2:$L$2))</f>
        <v>5.5884197147159633E-3</v>
      </c>
      <c r="N249" s="1">
        <f>((300-VLOOKUP(A249,anni!$A$1:$O$32,8,0))*(M249-I249/300)+I249)/300*(300-VLOOKUP(A249,anni!$A$1:$O$32,7,0))</f>
        <v>1.5197691248005223</v>
      </c>
      <c r="O249" s="1">
        <f t="shared" si="54"/>
        <v>1.5197691248005223</v>
      </c>
      <c r="P249" s="9">
        <f>INT(MAX(1,O249)+1-VLOOKUP(A249,anni!$A$1:$O$32,5,0))</f>
        <v>2</v>
      </c>
      <c r="Q249" s="9">
        <f t="array" ref="Q249">SUM(IF(anno=A249,IF(distretto=E249,concorrenti!$T$3:$T$5991)))</f>
        <v>0</v>
      </c>
      <c r="R249" s="9">
        <f t="shared" si="55"/>
        <v>2</v>
      </c>
      <c r="S249" s="1">
        <f t="shared" si="56"/>
        <v>1</v>
      </c>
      <c r="T249" s="1">
        <f>1+INT($N249/VLOOKUP($A249,anni!$A$1:$J$35,10,0))+$Q249</f>
        <v>2</v>
      </c>
      <c r="U249" s="1">
        <f t="shared" si="57"/>
        <v>1</v>
      </c>
      <c r="X249" s="1">
        <v>5</v>
      </c>
      <c r="Y249" s="1">
        <v>6</v>
      </c>
      <c r="Z249" s="1">
        <f t="shared" si="58"/>
        <v>-0.42640143271122083</v>
      </c>
      <c r="AB249" s="1">
        <v>1</v>
      </c>
      <c r="AC249" s="1">
        <f t="shared" si="59"/>
        <v>1</v>
      </c>
    </row>
    <row r="250" spans="1:29" x14ac:dyDescent="0.3">
      <c r="A250" s="3">
        <v>2014</v>
      </c>
      <c r="B250" s="3" t="str">
        <f>VLOOKUP($E250,accorpamenti!$A$2:$X$104,$A250-B$2,0)</f>
        <v>Cremona</v>
      </c>
      <c r="C250" s="3" t="str">
        <f>VLOOKUP($E250,accorpamenti!$A$2:$X$104,$A250-C$2,0)</f>
        <v>Cremona</v>
      </c>
      <c r="D250" s="3" t="str">
        <f>VLOOKUP($E250,accorpamenti!$A$2:$X$104,$A250-D$2,0)</f>
        <v>Cremona</v>
      </c>
      <c r="E250" s="3" t="s">
        <v>130</v>
      </c>
      <c r="F250" s="1">
        <f t="array" ref="F250">SUM(IF(anno=A250,IF(distretto=E250,1)))</f>
        <v>1</v>
      </c>
      <c r="G250" s="1">
        <f t="array" ref="G250">SUM(IF(anno=A250,IF(distretto=E250,IF(punti=-1,1))))</f>
        <v>0</v>
      </c>
      <c r="H250" s="1">
        <f t="array" ref="H250">SUM(IF(anno=A250,IF(distretto=E250,punti)))+G250</f>
        <v>26.4</v>
      </c>
      <c r="I250" s="14">
        <v>1.2605042016806722</v>
      </c>
      <c r="J250" s="12">
        <f>H250/VLOOKUP(A250,anni!$A$1:$O$32,4,0)</f>
        <v>6.964964119881809E-3</v>
      </c>
      <c r="K250" s="12">
        <f t="shared" si="60"/>
        <v>3.8014554143586394E-3</v>
      </c>
      <c r="L250" s="12">
        <f t="shared" si="61"/>
        <v>2.2197229785722739E-3</v>
      </c>
      <c r="M250" s="12">
        <f t="array" ref="M250">SUM(IF(NOT(ISERR(J250:L250)),J250:L250*$J$2:$L$2))/SUM(IF(NOT(ISERR(J250:L250)),$J$2:$L$2))</f>
        <v>5.1195876944891633E-3</v>
      </c>
      <c r="N250" s="1">
        <f>((300-VLOOKUP(A250,anni!$A$1:$O$32,8,0))*(M250-I250/300)+I250)/300*(300-VLOOKUP(A250,anni!$A$1:$O$32,7,0))</f>
        <v>1.4403149253278784</v>
      </c>
      <c r="O250" s="1">
        <f t="shared" si="54"/>
        <v>1.4403149253278784</v>
      </c>
      <c r="P250" s="9">
        <f>INT(MAX(1,O250)+1-VLOOKUP(A250,anni!$A$1:$O$32,5,0))</f>
        <v>1</v>
      </c>
      <c r="Q250" s="9">
        <f t="array" ref="Q250">SUM(IF(anno=A250,IF(distretto=E250,concorrenti!$T$3:$T$5991)))</f>
        <v>0</v>
      </c>
      <c r="R250" s="9">
        <f t="shared" si="55"/>
        <v>1</v>
      </c>
      <c r="S250" s="1">
        <f t="shared" si="56"/>
        <v>0</v>
      </c>
      <c r="T250" s="1">
        <f>1+INT($N250/VLOOKUP($A250,anni!$A$1:$J$35,10,0))+$Q250</f>
        <v>2</v>
      </c>
      <c r="U250" s="1">
        <f t="shared" si="57"/>
        <v>1</v>
      </c>
      <c r="X250" s="1">
        <v>6</v>
      </c>
      <c r="Y250" s="1">
        <v>10</v>
      </c>
      <c r="Z250" s="1">
        <f t="shared" si="58"/>
        <v>-1.4142135623730949</v>
      </c>
      <c r="AB250" s="1">
        <v>4</v>
      </c>
      <c r="AC250" s="1">
        <f t="shared" si="59"/>
        <v>-3</v>
      </c>
    </row>
    <row r="251" spans="1:29" x14ac:dyDescent="0.3">
      <c r="A251" s="3">
        <v>2014</v>
      </c>
      <c r="B251" s="3" t="str">
        <f>VLOOKUP($E251,accorpamenti!$A$2:$X$104,$A251-B$2,0)</f>
        <v>Mantova</v>
      </c>
      <c r="C251" s="3" t="str">
        <f>VLOOKUP($E251,accorpamenti!$A$2:$X$104,$A251-C$2,0)</f>
        <v>Mantova</v>
      </c>
      <c r="D251" s="3" t="str">
        <f>VLOOKUP($E251,accorpamenti!$A$2:$X$104,$A251-D$2,0)</f>
        <v>Mantova</v>
      </c>
      <c r="E251" s="3" t="s">
        <v>103</v>
      </c>
      <c r="F251" s="1">
        <f t="array" ref="F251">SUM(IF(anno=A251,IF(distretto=E251,1)))</f>
        <v>2</v>
      </c>
      <c r="G251" s="1">
        <f t="array" ref="G251">SUM(IF(anno=A251,IF(distretto=E251,IF(punti=-1,1))))</f>
        <v>0</v>
      </c>
      <c r="H251" s="1">
        <f t="array" ref="H251">SUM(IF(anno=A251,IF(distretto=E251,punti)))+G251</f>
        <v>21.799999999999997</v>
      </c>
      <c r="I251" s="14">
        <v>1.4705882352941178</v>
      </c>
      <c r="J251" s="12">
        <f>H251/VLOOKUP(A251,anni!$A$1:$O$32,4,0)</f>
        <v>5.7513718868720991E-3</v>
      </c>
      <c r="K251" s="12">
        <f t="shared" si="60"/>
        <v>4.4531334853915487E-3</v>
      </c>
      <c r="L251" s="12">
        <f t="shared" si="61"/>
        <v>3.6699419912394932E-3</v>
      </c>
      <c r="M251" s="12">
        <f t="array" ref="M251">SUM(IF(NOT(ISERR(J251:L251)),J251:L251*$J$2:$L$2))/SUM(IF(NOT(ISERR(J251:L251)),$J$2:$L$2))</f>
        <v>4.9717207704398142E-3</v>
      </c>
      <c r="N251" s="1">
        <f>((300-VLOOKUP(A251,anni!$A$1:$O$32,8,0))*(M251-I251/300)+I251)/300*(300-VLOOKUP(A251,anni!$A$1:$O$32,7,0))</f>
        <v>1.4384272907647853</v>
      </c>
      <c r="O251" s="1">
        <f t="shared" si="54"/>
        <v>1.4384272907647853</v>
      </c>
      <c r="P251" s="9">
        <f>INT(MAX(1,O251)+1-VLOOKUP(A251,anni!$A$1:$O$32,5,0))</f>
        <v>1</v>
      </c>
      <c r="Q251" s="9">
        <f t="array" ref="Q251">SUM(IF(anno=A251,IF(distretto=E251,concorrenti!$T$3:$T$5991)))</f>
        <v>0</v>
      </c>
      <c r="R251" s="9">
        <f t="shared" si="55"/>
        <v>1</v>
      </c>
      <c r="S251" s="1">
        <f t="shared" si="56"/>
        <v>-1</v>
      </c>
      <c r="T251" s="1">
        <f>1+INT($N251/VLOOKUP($A251,anni!$A$1:$J$35,10,0))+$Q251</f>
        <v>2</v>
      </c>
      <c r="U251" s="1">
        <f t="shared" si="57"/>
        <v>0</v>
      </c>
      <c r="X251" s="1">
        <v>7</v>
      </c>
      <c r="Y251" s="1">
        <v>6</v>
      </c>
      <c r="Z251" s="1">
        <f t="shared" si="58"/>
        <v>0.39223227027636809</v>
      </c>
      <c r="AB251" s="1">
        <v>2</v>
      </c>
      <c r="AC251" s="1">
        <f t="shared" si="59"/>
        <v>-1</v>
      </c>
    </row>
    <row r="252" spans="1:29" x14ac:dyDescent="0.3">
      <c r="A252" s="3">
        <v>2014</v>
      </c>
      <c r="B252" s="3" t="str">
        <f>VLOOKUP($E252,accorpamenti!$A$2:$X$104,$A252-B$2,0)</f>
        <v>Catanzaro</v>
      </c>
      <c r="C252" s="3" t="str">
        <f>VLOOKUP($E252,accorpamenti!$A$2:$X$104,$A252-C$2,0)</f>
        <v>Catanzaro</v>
      </c>
      <c r="D252" s="3" t="str">
        <f>VLOOKUP($E252,accorpamenti!$A$2:$X$104,$A252-D$2,0)</f>
        <v>Catanzaro</v>
      </c>
      <c r="E252" s="3" t="s">
        <v>110</v>
      </c>
      <c r="F252" s="1">
        <f t="array" ref="F252">SUM(IF(anno=A252,IF(distretto=E252,1)))</f>
        <v>2</v>
      </c>
      <c r="G252" s="1">
        <f t="array" ref="G252">SUM(IF(anno=A252,IF(distretto=E252,IF(punti=-1,1))))</f>
        <v>0</v>
      </c>
      <c r="H252" s="1">
        <f t="array" ref="H252">SUM(IF(anno=A252,IF(distretto=E252,punti)))+G252</f>
        <v>11.6</v>
      </c>
      <c r="I252" s="14">
        <v>3.5714285714285716</v>
      </c>
      <c r="J252" s="12">
        <f>H252/VLOOKUP(A252,anni!$A$1:$O$32,4,0)</f>
        <v>3.0603630223723101E-3</v>
      </c>
      <c r="K252" s="12">
        <f t="shared" si="60"/>
        <v>2.7153252959704567E-3</v>
      </c>
      <c r="L252" s="12">
        <f t="shared" si="61"/>
        <v>6.2744169527642942E-3</v>
      </c>
      <c r="M252" s="12">
        <f t="array" ref="M252">SUM(IF(NOT(ISERR(J252:L252)),J252:L252*$J$2:$L$2))/SUM(IF(NOT(ISERR(J252:L252)),$J$2:$L$2))</f>
        <v>3.4810261019703561E-3</v>
      </c>
      <c r="N252" s="1">
        <f>((300-VLOOKUP(A252,anni!$A$1:$O$32,8,0))*(M252-I252/300)+I252)/300*(300-VLOOKUP(A252,anni!$A$1:$O$32,7,0))</f>
        <v>1.4166448000396614</v>
      </c>
      <c r="O252" s="1">
        <f t="shared" ref="O252:O280" si="62">MAX(1,N252)</f>
        <v>1.4166448000396614</v>
      </c>
      <c r="P252" s="9">
        <f>INT(MAX(1,O252)+1-VLOOKUP(A252,anni!$A$1:$O$32,5,0))</f>
        <v>1</v>
      </c>
      <c r="Q252" s="9">
        <f t="array" ref="Q252">SUM(IF(anno=A252,IF(distretto=E252,concorrenti!$T$3:$T$5991)))</f>
        <v>0</v>
      </c>
      <c r="R252" s="9">
        <f t="shared" ref="R252:R280" si="63">P252+Q252</f>
        <v>1</v>
      </c>
      <c r="S252" s="1">
        <f t="shared" ref="S252:S270" si="64">R252-F252</f>
        <v>-1</v>
      </c>
      <c r="T252" s="1">
        <f>1+INT($N252/VLOOKUP($A252,anni!$A$1:$J$35,10,0))+$Q252</f>
        <v>2</v>
      </c>
      <c r="U252" s="1">
        <f t="shared" ref="U252:U280" si="65">T252-$F252</f>
        <v>0</v>
      </c>
      <c r="X252" s="1">
        <v>17</v>
      </c>
      <c r="Y252" s="1">
        <v>16</v>
      </c>
      <c r="Z252" s="1">
        <f t="shared" ref="Z252:Z280" si="66">-(Y252-X252)/SQRT(AVERAGE(X252:Y252))</f>
        <v>0.24618298195866545</v>
      </c>
      <c r="AB252" s="1">
        <v>4</v>
      </c>
      <c r="AC252" s="1">
        <f t="shared" ref="AC252:AC280" si="67">R252-AB252</f>
        <v>-3</v>
      </c>
    </row>
    <row r="253" spans="1:29" x14ac:dyDescent="0.3">
      <c r="A253" s="3">
        <v>2014</v>
      </c>
      <c r="B253" s="3" t="str">
        <f>VLOOKUP($E253,accorpamenti!$A$2:$X$104,$A253-B$2,0)</f>
        <v>Reggio Calabria</v>
      </c>
      <c r="C253" s="3" t="str">
        <f>VLOOKUP($E253,accorpamenti!$A$2:$X$104,$A253-C$2,0)</f>
        <v>Reggio Calabria</v>
      </c>
      <c r="D253" s="3" t="str">
        <f>VLOOKUP($E253,accorpamenti!$A$2:$X$104,$A253-D$2,0)</f>
        <v>Reggio Calabria</v>
      </c>
      <c r="E253" s="3" t="s">
        <v>63</v>
      </c>
      <c r="F253" s="1">
        <f t="array" ref="F253">SUM(IF(anno=A253,IF(distretto=E253,1)))</f>
        <v>2</v>
      </c>
      <c r="G253" s="1">
        <f t="array" ref="G253">SUM(IF(anno=A253,IF(distretto=E253,IF(punti=-1,1))))</f>
        <v>1</v>
      </c>
      <c r="H253" s="1">
        <f t="array" ref="H253">SUM(IF(anno=A253,IF(distretto=E253,punti)))+G253</f>
        <v>10</v>
      </c>
      <c r="I253" s="14">
        <v>2.1008403361344539</v>
      </c>
      <c r="J253" s="12">
        <f>H253/VLOOKUP(A253,anni!$A$1:$O$32,4,0)</f>
        <v>2.6382439848037153E-3</v>
      </c>
      <c r="K253" s="12">
        <f t="shared" si="60"/>
        <v>5.1591180623438678E-3</v>
      </c>
      <c r="L253" s="12">
        <f t="shared" si="61"/>
        <v>7.2214987569551312E-3</v>
      </c>
      <c r="M253" s="12">
        <f t="array" ref="M253">SUM(IF(NOT(ISERR(J253:L253)),J253:L253*$J$2:$L$2))/SUM(IF(NOT(ISERR(J253:L253)),$J$2:$L$2))</f>
        <v>4.2424111393423352E-3</v>
      </c>
      <c r="N253" s="1">
        <f>((300-VLOOKUP(A253,anni!$A$1:$O$32,8,0))*(M253-I253/300)+I253)/300*(300-VLOOKUP(A253,anni!$A$1:$O$32,7,0))</f>
        <v>1.3637180794960595</v>
      </c>
      <c r="O253" s="1">
        <f t="shared" si="62"/>
        <v>1.3637180794960595</v>
      </c>
      <c r="P253" s="9">
        <f>INT(MAX(1,O253)+1-VLOOKUP(A253,anni!$A$1:$O$32,5,0))</f>
        <v>1</v>
      </c>
      <c r="Q253" s="9">
        <f t="array" ref="Q253">SUM(IF(anno=A253,IF(distretto=E253,concorrenti!$T$3:$T$5991)))</f>
        <v>0</v>
      </c>
      <c r="R253" s="9">
        <f t="shared" si="63"/>
        <v>1</v>
      </c>
      <c r="S253" s="1">
        <f t="shared" si="64"/>
        <v>-1</v>
      </c>
      <c r="T253" s="1">
        <f>1+INT($N253/VLOOKUP($A253,anni!$A$1:$J$35,10,0))+$Q253</f>
        <v>2</v>
      </c>
      <c r="U253" s="1">
        <f t="shared" si="65"/>
        <v>0</v>
      </c>
      <c r="X253" s="1">
        <v>10</v>
      </c>
      <c r="Y253" s="1">
        <v>13</v>
      </c>
      <c r="Z253" s="1">
        <f t="shared" si="66"/>
        <v>-0.88465173692938281</v>
      </c>
      <c r="AB253" s="1">
        <v>1</v>
      </c>
      <c r="AC253" s="1">
        <f t="shared" si="67"/>
        <v>0</v>
      </c>
    </row>
    <row r="254" spans="1:29" x14ac:dyDescent="0.3">
      <c r="A254" s="3">
        <v>2014</v>
      </c>
      <c r="B254" s="3" t="str">
        <f>VLOOKUP($E254,accorpamenti!$A$2:$X$104,$A254-B$2,0)</f>
        <v>Verbania</v>
      </c>
      <c r="C254" s="3" t="str">
        <f>VLOOKUP($E254,accorpamenti!$A$2:$X$104,$A254-C$2,0)</f>
        <v>Verbania</v>
      </c>
      <c r="D254" s="3" t="str">
        <f>VLOOKUP($E254,accorpamenti!$A$2:$X$104,$A254-D$2,0)</f>
        <v>Verbania</v>
      </c>
      <c r="E254" s="3" t="s">
        <v>46</v>
      </c>
      <c r="F254" s="1">
        <f t="array" ref="F254">SUM(IF(anno=A254,IF(distretto=E254,1)))</f>
        <v>2</v>
      </c>
      <c r="G254" s="1">
        <f t="array" ref="G254">SUM(IF(anno=A254,IF(distretto=E254,IF(punti=-1,1))))</f>
        <v>0</v>
      </c>
      <c r="H254" s="1">
        <f t="array" ref="H254">SUM(IF(anno=A254,IF(distretto=E254,punti)))+G254</f>
        <v>19</v>
      </c>
      <c r="I254" s="14">
        <v>1.2605042016806722</v>
      </c>
      <c r="J254" s="12">
        <f>H254/VLOOKUP(A254,anni!$A$1:$O$32,4,0)</f>
        <v>5.0126635711270594E-3</v>
      </c>
      <c r="K254" s="12">
        <f t="shared" si="60"/>
        <v>2.1722602367763655E-3</v>
      </c>
      <c r="L254" s="12">
        <f t="shared" si="61"/>
        <v>7.2806913697170579E-3</v>
      </c>
      <c r="M254" s="12">
        <f t="array" ref="M254">SUM(IF(NOT(ISERR(J254:L254)),J254:L254*$J$2:$L$2))/SUM(IF(NOT(ISERR(J254:L254)),$J$2:$L$2))</f>
        <v>4.4438670927751615E-3</v>
      </c>
      <c r="N254" s="1">
        <f>((300-VLOOKUP(A254,anni!$A$1:$O$32,8,0))*(M254-I254/300)+I254)/300*(300-VLOOKUP(A254,anni!$A$1:$O$32,7,0))</f>
        <v>1.2770157799136612</v>
      </c>
      <c r="O254" s="1">
        <f t="shared" si="62"/>
        <v>1.2770157799136612</v>
      </c>
      <c r="P254" s="9">
        <f>INT(MAX(1,O254)+1-VLOOKUP(A254,anni!$A$1:$O$32,5,0))</f>
        <v>1</v>
      </c>
      <c r="Q254" s="9">
        <f t="array" ref="Q254">SUM(IF(anno=A254,IF(distretto=E254,concorrenti!$T$3:$T$5991)))</f>
        <v>0</v>
      </c>
      <c r="R254" s="9">
        <f t="shared" si="63"/>
        <v>1</v>
      </c>
      <c r="S254" s="1">
        <f t="shared" si="64"/>
        <v>-1</v>
      </c>
      <c r="T254" s="1">
        <f>1+INT($N254/VLOOKUP($A254,anni!$A$1:$J$35,10,0))+$Q254</f>
        <v>2</v>
      </c>
      <c r="U254" s="1">
        <f t="shared" si="65"/>
        <v>0</v>
      </c>
      <c r="X254" s="1">
        <v>6</v>
      </c>
      <c r="Y254" s="1">
        <v>6</v>
      </c>
      <c r="Z254" s="1">
        <f t="shared" si="66"/>
        <v>0</v>
      </c>
      <c r="AB254" s="1">
        <v>1</v>
      </c>
      <c r="AC254" s="1">
        <f t="shared" si="67"/>
        <v>0</v>
      </c>
    </row>
    <row r="255" spans="1:29" x14ac:dyDescent="0.3">
      <c r="A255" s="3">
        <v>2014</v>
      </c>
      <c r="B255" s="3" t="str">
        <f>VLOOKUP($E255,accorpamenti!$A$2:$X$104,$A255-B$2,0)</f>
        <v>Trapani</v>
      </c>
      <c r="C255" s="3" t="str">
        <f>VLOOKUP($E255,accorpamenti!$A$2:$X$104,$A255-C$2,0)</f>
        <v>Trapani</v>
      </c>
      <c r="D255" s="3" t="str">
        <f>VLOOKUP($E255,accorpamenti!$A$2:$X$104,$A255-D$2,0)</f>
        <v>Trapani</v>
      </c>
      <c r="E255" s="3" t="s">
        <v>109</v>
      </c>
      <c r="F255" s="1">
        <f t="array" ref="F255">SUM(IF(anno=A255,IF(distretto=E255,1)))</f>
        <v>2</v>
      </c>
      <c r="G255" s="1">
        <f t="array" ref="G255">SUM(IF(anno=A255,IF(distretto=E255,IF(punti=-1,1))))</f>
        <v>0</v>
      </c>
      <c r="H255" s="1">
        <f t="array" ref="H255">SUM(IF(anno=A255,IF(distretto=E255,punti)))+G255</f>
        <v>18.600000000000001</v>
      </c>
      <c r="I255" s="14">
        <v>1.680672268907563</v>
      </c>
      <c r="J255" s="12">
        <f>H255/VLOOKUP(A255,anni!$A$1:$O$32,4,0)</f>
        <v>4.9071338117349112E-3</v>
      </c>
      <c r="K255" s="12">
        <f t="shared" si="60"/>
        <v>3.2583903551645483E-3</v>
      </c>
      <c r="L255" s="12">
        <f t="shared" si="61"/>
        <v>3.699538297620457E-3</v>
      </c>
      <c r="M255" s="12">
        <f t="array" ref="M255">SUM(IF(NOT(ISERR(J255:L255)),J255:L255*$J$2:$L$2))/SUM(IF(NOT(ISERR(J255:L255)),$J$2:$L$2))</f>
        <v>4.1562867405257149E-3</v>
      </c>
      <c r="N255" s="1">
        <f>((300-VLOOKUP(A255,anni!$A$1:$O$32,8,0))*(M255-I255/300)+I255)/300*(300-VLOOKUP(A255,anni!$A$1:$O$32,7,0))</f>
        <v>1.275210938951044</v>
      </c>
      <c r="O255" s="1">
        <f t="shared" si="62"/>
        <v>1.275210938951044</v>
      </c>
      <c r="P255" s="9">
        <f>INT(MAX(1,O255)+1-VLOOKUP(A255,anni!$A$1:$O$32,5,0))</f>
        <v>1</v>
      </c>
      <c r="Q255" s="9">
        <f t="array" ref="Q255">SUM(IF(anno=A255,IF(distretto=E255,concorrenti!$T$3:$T$5991)))</f>
        <v>0</v>
      </c>
      <c r="R255" s="9">
        <f t="shared" si="63"/>
        <v>1</v>
      </c>
      <c r="S255" s="1">
        <f t="shared" si="64"/>
        <v>-1</v>
      </c>
      <c r="T255" s="1">
        <f>1+INT($N255/VLOOKUP($A255,anni!$A$1:$J$35,10,0))+$Q255</f>
        <v>2</v>
      </c>
      <c r="U255" s="1">
        <f t="shared" si="65"/>
        <v>0</v>
      </c>
      <c r="X255" s="1">
        <v>8</v>
      </c>
      <c r="Y255" s="1">
        <v>9</v>
      </c>
      <c r="Z255" s="1">
        <f t="shared" si="66"/>
        <v>-0.34299717028501764</v>
      </c>
      <c r="AB255" s="1">
        <v>1</v>
      </c>
      <c r="AC255" s="1">
        <f t="shared" si="67"/>
        <v>0</v>
      </c>
    </row>
    <row r="256" spans="1:29" x14ac:dyDescent="0.3">
      <c r="A256" s="3">
        <v>2014</v>
      </c>
      <c r="B256" s="3" t="str">
        <f>VLOOKUP($E256,accorpamenti!$A$2:$X$104,$A256-B$2,0)</f>
        <v>Caltanissetta</v>
      </c>
      <c r="C256" s="3" t="str">
        <f>VLOOKUP($E256,accorpamenti!$A$2:$X$104,$A256-C$2,0)</f>
        <v>Caltanissetta</v>
      </c>
      <c r="D256" s="3" t="str">
        <f>VLOOKUP($E256,accorpamenti!$A$2:$X$104,$A256-D$2,0)</f>
        <v>Caltanissetta</v>
      </c>
      <c r="E256" s="3" t="s">
        <v>129</v>
      </c>
      <c r="F256" s="1">
        <f t="array" ref="F256">SUM(IF(anno=A256,IF(distretto=E256,1)))</f>
        <v>2</v>
      </c>
      <c r="G256" s="1">
        <f t="array" ref="G256">SUM(IF(anno=A256,IF(distretto=E256,IF(punti=-1,1))))</f>
        <v>0</v>
      </c>
      <c r="H256" s="1">
        <f t="array" ref="H256">SUM(IF(anno=A256,IF(distretto=E256,punti)))+G256</f>
        <v>16</v>
      </c>
      <c r="I256" s="14">
        <v>1.2605042016806722</v>
      </c>
      <c r="J256" s="12">
        <f>H256/VLOOKUP(A256,anni!$A$1:$O$32,4,0)</f>
        <v>4.2211903756859447E-3</v>
      </c>
      <c r="K256" s="12">
        <f t="shared" si="60"/>
        <v>3.9100684261974576E-3</v>
      </c>
      <c r="L256" s="12">
        <f t="shared" si="61"/>
        <v>5.1201610039067116E-3</v>
      </c>
      <c r="M256" s="12">
        <f t="array" ref="M256">SUM(IF(NOT(ISERR(J256:L256)),J256:L256*$J$2:$L$2))/SUM(IF(NOT(ISERR(J256:L256)),$J$2:$L$2))</f>
        <v>4.2673114972265778E-3</v>
      </c>
      <c r="N256" s="1">
        <f>((300-VLOOKUP(A256,anni!$A$1:$O$32,8,0))*(M256-I256/300)+I256)/300*(300-VLOOKUP(A256,anni!$A$1:$O$32,7,0))</f>
        <v>1.2343481776560867</v>
      </c>
      <c r="O256" s="1">
        <f t="shared" si="62"/>
        <v>1.2343481776560867</v>
      </c>
      <c r="P256" s="9">
        <f>INT(MAX(1,O256)+1-VLOOKUP(A256,anni!$A$1:$O$32,5,0))</f>
        <v>1</v>
      </c>
      <c r="Q256" s="9">
        <f t="array" ref="Q256">SUM(IF(anno=A256,IF(distretto=E256,concorrenti!$T$3:$T$5991)))</f>
        <v>0</v>
      </c>
      <c r="R256" s="9">
        <f t="shared" si="63"/>
        <v>1</v>
      </c>
      <c r="S256" s="1">
        <f t="shared" si="64"/>
        <v>-1</v>
      </c>
      <c r="T256" s="1">
        <f>1+INT($N256/VLOOKUP($A256,anni!$A$1:$J$35,10,0))+$Q256</f>
        <v>2</v>
      </c>
      <c r="U256" s="1">
        <f t="shared" si="65"/>
        <v>0</v>
      </c>
      <c r="X256" s="1">
        <v>6</v>
      </c>
      <c r="Y256" s="1">
        <v>9</v>
      </c>
      <c r="Z256" s="1">
        <f t="shared" si="66"/>
        <v>-1.0954451150103321</v>
      </c>
      <c r="AB256" s="1">
        <v>5</v>
      </c>
      <c r="AC256" s="1">
        <f t="shared" si="67"/>
        <v>-4</v>
      </c>
    </row>
    <row r="257" spans="1:29" x14ac:dyDescent="0.3">
      <c r="A257" s="3">
        <v>2014</v>
      </c>
      <c r="B257" s="3" t="str">
        <f>VLOOKUP($E257,accorpamenti!$A$2:$X$104,$A257-B$2,0)</f>
        <v>Pesaro Urbino</v>
      </c>
      <c r="C257" s="3" t="str">
        <f>VLOOKUP($E257,accorpamenti!$A$2:$X$104,$A257-C$2,0)</f>
        <v>Pesaro Urbino</v>
      </c>
      <c r="D257" s="3" t="str">
        <f>VLOOKUP($E257,accorpamenti!$A$2:$X$104,$A257-D$2,0)</f>
        <v>Pesaro Urbino</v>
      </c>
      <c r="E257" s="3" t="s">
        <v>104</v>
      </c>
      <c r="F257" s="1">
        <f t="array" ref="F257">SUM(IF(anno=A257,IF(distretto=E257,1)))</f>
        <v>2</v>
      </c>
      <c r="G257" s="1">
        <f t="array" ref="G257">SUM(IF(anno=A257,IF(distretto=E257,IF(punti=-1,1))))</f>
        <v>0</v>
      </c>
      <c r="H257" s="1">
        <f t="array" ref="H257">SUM(IF(anno=A257,IF(distretto=E257,punti)))+G257</f>
        <v>9</v>
      </c>
      <c r="I257" s="14">
        <v>2.1008403361344539</v>
      </c>
      <c r="J257" s="12">
        <f>H257/VLOOKUP(A257,anni!$A$1:$O$32,4,0)</f>
        <v>2.3744195863233441E-3</v>
      </c>
      <c r="K257" s="12">
        <f t="shared" si="60"/>
        <v>3.7471489084392301E-3</v>
      </c>
      <c r="L257" s="12">
        <f t="shared" si="61"/>
        <v>5.3865277613353848E-3</v>
      </c>
      <c r="M257" s="12">
        <f t="array" ref="M257">SUM(IF(NOT(ISERR(J257:L257)),J257:L257*$J$2:$L$2))/SUM(IF(NOT(ISERR(J257:L257)),$J$2:$L$2))</f>
        <v>3.3340140561973126E-3</v>
      </c>
      <c r="N257" s="1">
        <f>((300-VLOOKUP(A257,anni!$A$1:$O$32,8,0))*(M257-I257/300)+I257)/300*(300-VLOOKUP(A257,anni!$A$1:$O$32,7,0))</f>
        <v>1.1441887844026792</v>
      </c>
      <c r="O257" s="1">
        <f t="shared" si="62"/>
        <v>1.1441887844026792</v>
      </c>
      <c r="P257" s="9">
        <f>INT(MAX(1,O257)+1-VLOOKUP(A257,anni!$A$1:$O$32,5,0))</f>
        <v>1</v>
      </c>
      <c r="Q257" s="9">
        <f t="array" ref="Q257">SUM(IF(anno=A257,IF(distretto=E257,concorrenti!$T$3:$T$5991)))</f>
        <v>0</v>
      </c>
      <c r="R257" s="9">
        <f t="shared" si="63"/>
        <v>1</v>
      </c>
      <c r="S257" s="1">
        <f t="shared" si="64"/>
        <v>-1</v>
      </c>
      <c r="T257" s="1">
        <f>1+INT($N257/VLOOKUP($A257,anni!$A$1:$J$35,10,0))+$Q257</f>
        <v>1</v>
      </c>
      <c r="U257" s="1">
        <f t="shared" si="65"/>
        <v>-1</v>
      </c>
      <c r="X257" s="1">
        <v>10</v>
      </c>
      <c r="Y257" s="1">
        <v>14</v>
      </c>
      <c r="Z257" s="1">
        <f t="shared" si="66"/>
        <v>-1.1547005383792517</v>
      </c>
      <c r="AB257" s="1">
        <v>2</v>
      </c>
      <c r="AC257" s="1">
        <f t="shared" si="67"/>
        <v>-1</v>
      </c>
    </row>
    <row r="258" spans="1:29" x14ac:dyDescent="0.3">
      <c r="A258" s="3">
        <v>2014</v>
      </c>
      <c r="B258" s="3" t="str">
        <f>VLOOKUP($E258,accorpamenti!$A$2:$X$104,$A258-B$2,0)</f>
        <v>Lodi</v>
      </c>
      <c r="C258" s="3" t="str">
        <f>VLOOKUP($E258,accorpamenti!$A$2:$X$104,$A258-C$2,0)</f>
        <v>Lodi</v>
      </c>
      <c r="D258" s="3" t="str">
        <f>VLOOKUP($E258,accorpamenti!$A$2:$X$104,$A258-D$2,0)</f>
        <v>Lodi</v>
      </c>
      <c r="E258" s="3" t="s">
        <v>97</v>
      </c>
      <c r="F258" s="1">
        <f t="array" ref="F258">SUM(IF(anno=A258,IF(distretto=E258,1)))</f>
        <v>1</v>
      </c>
      <c r="G258" s="1">
        <f t="array" ref="G258">SUM(IF(anno=A258,IF(distretto=E258,IF(punti=-1,1))))</f>
        <v>0</v>
      </c>
      <c r="H258" s="1">
        <f t="array" ref="H258">SUM(IF(anno=A258,IF(distretto=E258,punti)))+G258</f>
        <v>23.799999999999997</v>
      </c>
      <c r="I258" s="14">
        <v>0.84033613445378152</v>
      </c>
      <c r="J258" s="12">
        <f>H258/VLOOKUP(A258,anni!$A$1:$O$32,4,0)</f>
        <v>6.2790206838328425E-3</v>
      </c>
      <c r="K258" s="12">
        <f t="shared" si="60"/>
        <v>1.9007277071793197E-3</v>
      </c>
      <c r="L258" s="12">
        <f t="shared" si="61"/>
        <v>2.2197229785722739E-3</v>
      </c>
      <c r="M258" s="12">
        <f t="array" ref="M258">SUM(IF(NOT(ISERR(J258:L258)),J258:L258*$J$2:$L$2))/SUM(IF(NOT(ISERR(J258:L258)),$J$2:$L$2))</f>
        <v>4.1430400740715733E-3</v>
      </c>
      <c r="N258" s="1">
        <f>((300-VLOOKUP(A258,anni!$A$1:$O$32,8,0))*(M258-I258/300)+I258)/300*(300-VLOOKUP(A258,anni!$A$1:$O$32,7,0))</f>
        <v>1.1366221728959618</v>
      </c>
      <c r="O258" s="1">
        <f t="shared" si="62"/>
        <v>1.1366221728959618</v>
      </c>
      <c r="P258" s="9">
        <f>INT(MAX(1,O258)+1-VLOOKUP(A258,anni!$A$1:$O$32,5,0))</f>
        <v>1</v>
      </c>
      <c r="Q258" s="9">
        <f t="array" ref="Q258">SUM(IF(anno=A258,IF(distretto=E258,concorrenti!$T$3:$T$5991)))</f>
        <v>0</v>
      </c>
      <c r="R258" s="9">
        <f t="shared" si="63"/>
        <v>1</v>
      </c>
      <c r="S258" s="1">
        <f t="shared" si="64"/>
        <v>0</v>
      </c>
      <c r="T258" s="1">
        <f>1+INT($N258/VLOOKUP($A258,anni!$A$1:$J$35,10,0))+$Q258</f>
        <v>1</v>
      </c>
      <c r="U258" s="1">
        <f t="shared" si="65"/>
        <v>0</v>
      </c>
      <c r="X258" s="1">
        <v>4</v>
      </c>
      <c r="Y258" s="1">
        <v>4</v>
      </c>
      <c r="Z258" s="1">
        <f t="shared" si="66"/>
        <v>0</v>
      </c>
      <c r="AB258" s="1">
        <v>2</v>
      </c>
      <c r="AC258" s="1">
        <f t="shared" si="67"/>
        <v>-1</v>
      </c>
    </row>
    <row r="259" spans="1:29" x14ac:dyDescent="0.3">
      <c r="A259" s="3">
        <v>2014</v>
      </c>
      <c r="B259" s="3" t="str">
        <f>VLOOKUP($E259,accorpamenti!$A$2:$X$104,$A259-B$2,0)</f>
        <v>Ancona</v>
      </c>
      <c r="C259" s="3" t="str">
        <f>VLOOKUP($E259,accorpamenti!$A$2:$X$104,$A259-C$2,0)</f>
        <v>Ancona</v>
      </c>
      <c r="D259" s="3" t="str">
        <f>VLOOKUP($E259,accorpamenti!$A$2:$X$104,$A259-D$2,0)</f>
        <v>Ancona</v>
      </c>
      <c r="E259" s="3" t="s">
        <v>116</v>
      </c>
      <c r="F259" s="1">
        <f t="array" ref="F259">SUM(IF(anno=A259,IF(distretto=E259,1)))</f>
        <v>2</v>
      </c>
      <c r="G259" s="1">
        <f t="array" ref="G259">SUM(IF(anno=A259,IF(distretto=E259,IF(punti=-1,1))))</f>
        <v>0</v>
      </c>
      <c r="H259" s="1">
        <f t="array" ref="H259">SUM(IF(anno=A259,IF(distretto=E259,punti)))+G259</f>
        <v>7.6</v>
      </c>
      <c r="I259" s="14">
        <v>2.5210084033613445</v>
      </c>
      <c r="J259" s="12">
        <f>H259/VLOOKUP(A259,anni!$A$1:$O$32,4,0)</f>
        <v>2.0050654284508238E-3</v>
      </c>
      <c r="K259" s="12">
        <f t="shared" si="60"/>
        <v>3.0411643314869116E-3</v>
      </c>
      <c r="L259" s="12">
        <f t="shared" si="61"/>
        <v>3.5515567657156384E-3</v>
      </c>
      <c r="M259" s="12">
        <f t="array" ref="M259">SUM(IF(NOT(ISERR(J259:L259)),J259:L259*$J$2:$L$2))/SUM(IF(NOT(ISERR(J259:L259)),$J$2:$L$2))</f>
        <v>2.6081802856736552E-3</v>
      </c>
      <c r="N259" s="1">
        <f>((300-VLOOKUP(A259,anni!$A$1:$O$32,8,0))*(M259-I259/300)+I259)/300*(300-VLOOKUP(A259,anni!$A$1:$O$32,7,0))</f>
        <v>1.0364727006904608</v>
      </c>
      <c r="O259" s="1">
        <f t="shared" si="62"/>
        <v>1.0364727006904608</v>
      </c>
      <c r="P259" s="9">
        <f>INT(MAX(1,O259)+1-VLOOKUP(A259,anni!$A$1:$O$32,5,0))</f>
        <v>1</v>
      </c>
      <c r="Q259" s="9">
        <f t="array" ref="Q259">SUM(IF(anno=A259,IF(distretto=E259,concorrenti!$T$3:$T$5991)))</f>
        <v>0</v>
      </c>
      <c r="R259" s="9">
        <f t="shared" si="63"/>
        <v>1</v>
      </c>
      <c r="S259" s="1">
        <f t="shared" si="64"/>
        <v>-1</v>
      </c>
      <c r="T259" s="1">
        <f>1+INT($N259/VLOOKUP($A259,anni!$A$1:$J$35,10,0))+$Q259</f>
        <v>1</v>
      </c>
      <c r="U259" s="1">
        <f t="shared" si="65"/>
        <v>-1</v>
      </c>
      <c r="X259" s="1">
        <v>12</v>
      </c>
      <c r="Y259" s="1">
        <v>14</v>
      </c>
      <c r="Z259" s="1">
        <f t="shared" si="66"/>
        <v>-0.55470019622522915</v>
      </c>
      <c r="AB259" s="1">
        <v>13</v>
      </c>
      <c r="AC259" s="1">
        <f t="shared" si="67"/>
        <v>-12</v>
      </c>
    </row>
    <row r="260" spans="1:29" x14ac:dyDescent="0.3">
      <c r="A260" s="3">
        <v>2014</v>
      </c>
      <c r="B260" s="3" t="str">
        <f>VLOOKUP($E260,accorpamenti!$A$2:$X$104,$A260-B$2,0)</f>
        <v>Chieti</v>
      </c>
      <c r="C260" s="3" t="str">
        <f>VLOOKUP($E260,accorpamenti!$A$2:$X$104,$A260-C$2,0)</f>
        <v>Chieti</v>
      </c>
      <c r="D260" s="3" t="str">
        <f>VLOOKUP($E260,accorpamenti!$A$2:$X$104,$A260-D$2,0)</f>
        <v>Chieti</v>
      </c>
      <c r="E260" s="3" t="s">
        <v>113</v>
      </c>
      <c r="F260" s="1">
        <f t="array" ref="F260">SUM(IF(anno=A260,IF(distretto=E260,1)))</f>
        <v>1</v>
      </c>
      <c r="G260" s="1">
        <f t="array" ref="G260">SUM(IF(anno=A260,IF(distretto=E260,IF(punti=-1,1))))</f>
        <v>0</v>
      </c>
      <c r="H260" s="1">
        <f t="array" ref="H260">SUM(IF(anno=A260,IF(distretto=E260,punti)))+G260</f>
        <v>10</v>
      </c>
      <c r="I260" s="14">
        <v>2.3109243697478989</v>
      </c>
      <c r="J260" s="12">
        <f>H260/VLOOKUP(A260,anni!$A$1:$O$32,4,0)</f>
        <v>2.6382439848037153E-3</v>
      </c>
      <c r="K260" s="12">
        <f t="shared" si="60"/>
        <v>2.4437927663734111E-3</v>
      </c>
      <c r="L260" s="12">
        <f t="shared" si="61"/>
        <v>3.1964010891440743E-3</v>
      </c>
      <c r="M260" s="12">
        <f t="array" ref="M260">SUM(IF(NOT(ISERR(J260:L260)),J260:L260*$J$2:$L$2))/SUM(IF(NOT(ISERR(J260:L260)),$J$2:$L$2))</f>
        <v>2.6664530960503405E-3</v>
      </c>
      <c r="N260" s="1">
        <f>((300-VLOOKUP(A260,anni!$A$1:$O$32,8,0))*(M260-I260/300)+I260)/300*(300-VLOOKUP(A260,anni!$A$1:$O$32,7,0))</f>
        <v>1.016708424449327</v>
      </c>
      <c r="O260" s="1">
        <f t="shared" si="62"/>
        <v>1.016708424449327</v>
      </c>
      <c r="P260" s="9">
        <f>INT(MAX(1,O260)+1-VLOOKUP(A260,anni!$A$1:$O$32,5,0))</f>
        <v>1</v>
      </c>
      <c r="Q260" s="9">
        <f t="array" ref="Q260">SUM(IF(anno=A260,IF(distretto=E260,concorrenti!$T$3:$T$5991)))</f>
        <v>0</v>
      </c>
      <c r="R260" s="9">
        <f t="shared" si="63"/>
        <v>1</v>
      </c>
      <c r="S260" s="1">
        <f t="shared" si="64"/>
        <v>0</v>
      </c>
      <c r="T260" s="1">
        <f>1+INT($N260/VLOOKUP($A260,anni!$A$1:$J$35,10,0))+$Q260</f>
        <v>1</v>
      </c>
      <c r="U260" s="1">
        <f t="shared" si="65"/>
        <v>0</v>
      </c>
      <c r="X260" s="1">
        <v>11</v>
      </c>
      <c r="Y260" s="1">
        <v>14</v>
      </c>
      <c r="Z260" s="1">
        <f t="shared" si="66"/>
        <v>-0.84852813742385702</v>
      </c>
      <c r="AB260" s="1">
        <v>3</v>
      </c>
      <c r="AC260" s="1">
        <f t="shared" si="67"/>
        <v>-2</v>
      </c>
    </row>
    <row r="261" spans="1:29" x14ac:dyDescent="0.3">
      <c r="A261" s="3">
        <v>2014</v>
      </c>
      <c r="B261" s="3" t="str">
        <f>VLOOKUP($E261,accorpamenti!$A$2:$X$104,$A261-B$2,0)</f>
        <v>Ravenna</v>
      </c>
      <c r="C261" s="3" t="str">
        <f>VLOOKUP($E261,accorpamenti!$A$2:$X$104,$A261-C$2,0)</f>
        <v>Ravenna</v>
      </c>
      <c r="D261" s="3" t="str">
        <f>VLOOKUP($E261,accorpamenti!$A$2:$X$104,$A261-D$2,0)</f>
        <v>Ravenna</v>
      </c>
      <c r="E261" s="3" t="s">
        <v>147</v>
      </c>
      <c r="F261" s="1">
        <f t="array" ref="F261">SUM(IF(anno=A261,IF(distretto=E261,1)))</f>
        <v>1</v>
      </c>
      <c r="G261" s="1">
        <f t="array" ref="G261">SUM(IF(anno=A261,IF(distretto=E261,IF(punti=-1,1))))</f>
        <v>0</v>
      </c>
      <c r="H261" s="1">
        <f t="array" ref="H261">SUM(IF(anno=A261,IF(distretto=E261,punti)))+G261</f>
        <v>13.2</v>
      </c>
      <c r="I261" s="14">
        <v>1.4705882352941178</v>
      </c>
      <c r="J261" s="12">
        <f>H261/VLOOKUP(A261,anni!$A$1:$O$32,4,0)</f>
        <v>3.4824820599409045E-3</v>
      </c>
      <c r="K261" s="12">
        <f t="shared" si="60"/>
        <v>3.0411643314869116E-3</v>
      </c>
      <c r="L261" s="12">
        <f t="shared" si="61"/>
        <v>2.8116491061915471E-3</v>
      </c>
      <c r="M261" s="12">
        <f t="array" ref="M261">SUM(IF(NOT(ISERR(J261:L261)),J261:L261*$J$2:$L$2))/SUM(IF(NOT(ISERR(J261:L261)),$J$2:$L$2))</f>
        <v>3.223570658164681E-3</v>
      </c>
      <c r="N261" s="1">
        <f>((300-VLOOKUP(A261,anni!$A$1:$O$32,8,0))*(M261-I261/300)+I261)/300*(300-VLOOKUP(A261,anni!$A$1:$O$32,7,0))</f>
        <v>1.0159576802982948</v>
      </c>
      <c r="O261" s="1">
        <f t="shared" si="62"/>
        <v>1.0159576802982948</v>
      </c>
      <c r="P261" s="9">
        <f>INT(MAX(1,O261)+1-VLOOKUP(A261,anni!$A$1:$O$32,5,0))</f>
        <v>1</v>
      </c>
      <c r="Q261" s="9">
        <f t="array" ref="Q261">SUM(IF(anno=A261,IF(distretto=E261,concorrenti!$T$3:$T$5991)))</f>
        <v>0</v>
      </c>
      <c r="R261" s="9">
        <f t="shared" si="63"/>
        <v>1</v>
      </c>
      <c r="S261" s="1">
        <f t="shared" si="64"/>
        <v>0</v>
      </c>
      <c r="T261" s="1">
        <f>1+INT($N261/VLOOKUP($A261,anni!$A$1:$J$35,10,0))+$Q261</f>
        <v>1</v>
      </c>
      <c r="U261" s="1">
        <f t="shared" si="65"/>
        <v>0</v>
      </c>
      <c r="X261" s="1">
        <v>7</v>
      </c>
      <c r="Y261" s="1">
        <v>8</v>
      </c>
      <c r="Z261" s="1">
        <f t="shared" si="66"/>
        <v>-0.36514837167011072</v>
      </c>
      <c r="AB261" s="1">
        <v>2</v>
      </c>
      <c r="AC261" s="1">
        <f t="shared" si="67"/>
        <v>-1</v>
      </c>
    </row>
    <row r="262" spans="1:29" x14ac:dyDescent="0.3">
      <c r="A262" s="3">
        <v>2014</v>
      </c>
      <c r="B262" s="3" t="str">
        <f>VLOOKUP($E262,accorpamenti!$A$2:$X$104,$A262-B$2,0)</f>
        <v>Gorizia</v>
      </c>
      <c r="C262" s="3" t="str">
        <f>VLOOKUP($E262,accorpamenti!$A$2:$X$104,$A262-C$2,0)</f>
        <v>Gorizia</v>
      </c>
      <c r="D262" s="3" t="str">
        <f>VLOOKUP($E262,accorpamenti!$A$2:$X$104,$A262-D$2,0)</f>
        <v>Gorizia</v>
      </c>
      <c r="E262" s="3" t="s">
        <v>44</v>
      </c>
      <c r="F262" s="1">
        <f t="array" ref="F262">SUM(IF(anno=A262,IF(distretto=E262,1)))</f>
        <v>1</v>
      </c>
      <c r="G262" s="1">
        <f t="array" ref="G262">SUM(IF(anno=A262,IF(distretto=E262,IF(punti=-1,1))))</f>
        <v>0</v>
      </c>
      <c r="H262" s="1">
        <f t="array" ref="H262">SUM(IF(anno=A262,IF(distretto=E262,punti)))+G262</f>
        <v>19.2</v>
      </c>
      <c r="I262" s="14">
        <v>0.63025210084033612</v>
      </c>
      <c r="J262" s="12">
        <f>H262/VLOOKUP(A262,anni!$A$1:$O$32,4,0)</f>
        <v>5.0654284508231335E-3</v>
      </c>
      <c r="K262" s="12">
        <f t="shared" si="60"/>
        <v>2.4437927663734111E-3</v>
      </c>
      <c r="L262" s="12">
        <f t="shared" si="61"/>
        <v>1.9237599147626375E-3</v>
      </c>
      <c r="M262" s="12">
        <f t="array" ref="M262">SUM(IF(NOT(ISERR(J262:L262)),J262:L262*$J$2:$L$2))/SUM(IF(NOT(ISERR(J262:L262)),$J$2:$L$2))</f>
        <v>3.6679384666631434E-3</v>
      </c>
      <c r="N262" s="1">
        <f>((300-VLOOKUP(A262,anni!$A$1:$O$32,8,0))*(M262-I262/300)+I262)/300*(300-VLOOKUP(A262,anni!$A$1:$O$32,7,0))</f>
        <v>0.98795907902342495</v>
      </c>
      <c r="O262" s="1">
        <f t="shared" si="62"/>
        <v>1</v>
      </c>
      <c r="P262" s="9">
        <f>INT(MAX(1,O262)+1-VLOOKUP(A262,anni!$A$1:$O$32,5,0))</f>
        <v>1</v>
      </c>
      <c r="Q262" s="9">
        <f t="array" ref="Q262">SUM(IF(anno=A262,IF(distretto=E262,concorrenti!$T$3:$T$5991)))</f>
        <v>0</v>
      </c>
      <c r="R262" s="9">
        <f t="shared" si="63"/>
        <v>1</v>
      </c>
      <c r="S262" s="1">
        <f t="shared" si="64"/>
        <v>0</v>
      </c>
      <c r="T262" s="1">
        <f>1+INT($N262/VLOOKUP($A262,anni!$A$1:$J$35,10,0))+$Q262</f>
        <v>1</v>
      </c>
      <c r="U262" s="1">
        <f t="shared" si="65"/>
        <v>0</v>
      </c>
      <c r="X262" s="1">
        <v>3</v>
      </c>
      <c r="Y262" s="1">
        <v>3</v>
      </c>
      <c r="Z262" s="1">
        <f t="shared" si="66"/>
        <v>0</v>
      </c>
      <c r="AB262" s="1">
        <v>3</v>
      </c>
      <c r="AC262" s="1">
        <f t="shared" si="67"/>
        <v>-2</v>
      </c>
    </row>
    <row r="263" spans="1:29" x14ac:dyDescent="0.3">
      <c r="A263" s="3">
        <v>2014</v>
      </c>
      <c r="B263" s="3" t="str">
        <f>VLOOKUP($E263,accorpamenti!$A$2:$X$104,$A263-B$2,0)</f>
        <v>Siena</v>
      </c>
      <c r="C263" s="3" t="str">
        <f>VLOOKUP($E263,accorpamenti!$A$2:$X$104,$A263-C$2,0)</f>
        <v>Siena</v>
      </c>
      <c r="D263" s="3" t="str">
        <f>VLOOKUP($E263,accorpamenti!$A$2:$X$104,$A263-D$2,0)</f>
        <v>Siena</v>
      </c>
      <c r="E263" s="3" t="s">
        <v>108</v>
      </c>
      <c r="F263" s="1">
        <f t="array" ref="F263">SUM(IF(anno=A263,IF(distretto=E263,1)))</f>
        <v>1</v>
      </c>
      <c r="G263" s="1">
        <f t="array" ref="G263">SUM(IF(anno=A263,IF(distretto=E263,IF(punti=-1,1))))</f>
        <v>0</v>
      </c>
      <c r="H263" s="1">
        <f t="array" ref="H263">SUM(IF(anno=A263,IF(distretto=E263,punti)))+G263</f>
        <v>8.4</v>
      </c>
      <c r="I263" s="14">
        <v>1.4705882352941178</v>
      </c>
      <c r="J263" s="12">
        <f>H263/VLOOKUP(A263,anni!$A$1:$O$32,4,0)</f>
        <v>2.2161249472351209E-3</v>
      </c>
      <c r="K263" s="12">
        <f t="shared" si="60"/>
        <v>3.5299228847615939E-3</v>
      </c>
      <c r="L263" s="12">
        <f t="shared" si="61"/>
        <v>3.0188232508582924E-3</v>
      </c>
      <c r="M263" s="12">
        <f t="array" ref="M263">SUM(IF(NOT(ISERR(J263:L263)),J263:L263*$J$2:$L$2))/SUM(IF(NOT(ISERR(J263:L263)),$J$2:$L$2))</f>
        <v>2.7878406436811407E-3</v>
      </c>
      <c r="N263" s="1">
        <f>((300-VLOOKUP(A263,anni!$A$1:$O$32,8,0))*(M263-I263/300)+I263)/300*(300-VLOOKUP(A263,anni!$A$1:$O$32,7,0))</f>
        <v>0.91065626013143908</v>
      </c>
      <c r="O263" s="1">
        <f t="shared" si="62"/>
        <v>1</v>
      </c>
      <c r="P263" s="9">
        <f>INT(MAX(1,O263)+1-VLOOKUP(A263,anni!$A$1:$O$32,5,0))</f>
        <v>1</v>
      </c>
      <c r="Q263" s="9">
        <f t="array" ref="Q263">SUM(IF(anno=A263,IF(distretto=E263,concorrenti!$T$3:$T$5991)))</f>
        <v>0</v>
      </c>
      <c r="R263" s="9">
        <f t="shared" si="63"/>
        <v>1</v>
      </c>
      <c r="S263" s="1">
        <f t="shared" si="64"/>
        <v>0</v>
      </c>
      <c r="T263" s="1">
        <f>1+INT($N263/VLOOKUP($A263,anni!$A$1:$J$35,10,0))+$Q263</f>
        <v>1</v>
      </c>
      <c r="U263" s="1">
        <f t="shared" si="65"/>
        <v>0</v>
      </c>
      <c r="X263" s="1">
        <v>7</v>
      </c>
      <c r="Y263" s="1">
        <v>8</v>
      </c>
      <c r="Z263" s="1">
        <f t="shared" si="66"/>
        <v>-0.36514837167011072</v>
      </c>
      <c r="AB263" s="1">
        <v>1</v>
      </c>
      <c r="AC263" s="1">
        <f t="shared" si="67"/>
        <v>0</v>
      </c>
    </row>
    <row r="264" spans="1:29" x14ac:dyDescent="0.3">
      <c r="A264" s="3">
        <v>2014</v>
      </c>
      <c r="B264" s="3" t="str">
        <f>VLOOKUP($E264,accorpamenti!$A$2:$X$104,$A264-B$2,0)</f>
        <v>Novara</v>
      </c>
      <c r="C264" s="3" t="str">
        <f>VLOOKUP($E264,accorpamenti!$A$2:$X$104,$A264-C$2,0)</f>
        <v>Novara</v>
      </c>
      <c r="D264" s="3" t="str">
        <f>VLOOKUP($E264,accorpamenti!$A$2:$X$104,$A264-D$2,0)</f>
        <v>Novara</v>
      </c>
      <c r="E264" s="3" t="s">
        <v>136</v>
      </c>
      <c r="F264" s="1">
        <f t="array" ref="F264">SUM(IF(anno=A264,IF(distretto=E264,1)))</f>
        <v>1</v>
      </c>
      <c r="G264" s="1">
        <f t="array" ref="G264">SUM(IF(anno=A264,IF(distretto=E264,IF(punti=-1,1))))</f>
        <v>0</v>
      </c>
      <c r="H264" s="1">
        <f t="array" ref="H264">SUM(IF(anno=A264,IF(distretto=E264,punti)))+G264</f>
        <v>7.1999999999999993</v>
      </c>
      <c r="I264" s="14">
        <v>1.0504201680672269</v>
      </c>
      <c r="J264" s="12">
        <f>H264/VLOOKUP(A264,anni!$A$1:$O$32,4,0)</f>
        <v>1.8995356690586749E-3</v>
      </c>
      <c r="K264" s="12">
        <f t="shared" si="60"/>
        <v>4.8875855327468222E-3</v>
      </c>
      <c r="L264" s="12">
        <f t="shared" si="61"/>
        <v>2.0717414466674558E-3</v>
      </c>
      <c r="M264" s="12">
        <f t="array" ref="M264">SUM(IF(NOT(ISERR(J264:L264)),J264:L264*$J$2:$L$2))/SUM(IF(NOT(ISERR(J264:L264)),$J$2:$L$2))</f>
        <v>2.9242532532228541E-3</v>
      </c>
      <c r="N264" s="1">
        <f>((300-VLOOKUP(A264,anni!$A$1:$O$32,8,0))*(M264-I264/300)+I264)/300*(300-VLOOKUP(A264,anni!$A$1:$O$32,7,0))</f>
        <v>0.87592889660635409</v>
      </c>
      <c r="O264" s="1">
        <f t="shared" si="62"/>
        <v>1</v>
      </c>
      <c r="P264" s="9">
        <f>INT(MAX(1,O264)+1-VLOOKUP(A264,anni!$A$1:$O$32,5,0))</f>
        <v>1</v>
      </c>
      <c r="Q264" s="9">
        <f t="array" ref="Q264">SUM(IF(anno=A264,IF(distretto=E264,concorrenti!$T$3:$T$5991)))</f>
        <v>0</v>
      </c>
      <c r="R264" s="9">
        <f t="shared" si="63"/>
        <v>1</v>
      </c>
      <c r="S264" s="1">
        <f t="shared" si="64"/>
        <v>0</v>
      </c>
      <c r="T264" s="1">
        <f>1+INT($N264/VLOOKUP($A264,anni!$A$1:$J$35,10,0))+$Q264</f>
        <v>1</v>
      </c>
      <c r="U264" s="1">
        <f t="shared" si="65"/>
        <v>0</v>
      </c>
      <c r="X264" s="1">
        <v>5</v>
      </c>
      <c r="Y264" s="1">
        <v>7</v>
      </c>
      <c r="Z264" s="1">
        <f t="shared" si="66"/>
        <v>-0.81649658092772615</v>
      </c>
      <c r="AB264" s="1">
        <v>2</v>
      </c>
      <c r="AC264" s="1">
        <f t="shared" si="67"/>
        <v>-1</v>
      </c>
    </row>
    <row r="265" spans="1:29" x14ac:dyDescent="0.3">
      <c r="A265" s="3">
        <v>2014</v>
      </c>
      <c r="B265" s="3" t="str">
        <f>VLOOKUP($E265,accorpamenti!$A$2:$X$104,$A265-B$2,0)</f>
        <v>Rimini</v>
      </c>
      <c r="C265" s="3" t="str">
        <f>VLOOKUP($E265,accorpamenti!$A$2:$X$104,$A265-C$2,0)</f>
        <v>Rimini</v>
      </c>
      <c r="D265" s="3" t="str">
        <f>VLOOKUP($E265,accorpamenti!$A$2:$X$104,$A265-D$2,0)</f>
        <v>Rimini</v>
      </c>
      <c r="E265" s="3" t="s">
        <v>137</v>
      </c>
      <c r="F265" s="1">
        <f t="array" ref="F265">SUM(IF(anno=A265,IF(distretto=E265,1)))</f>
        <v>1</v>
      </c>
      <c r="G265" s="1">
        <f t="array" ref="G265">SUM(IF(anno=A265,IF(distretto=E265,IF(punti=-1,1))))</f>
        <v>0</v>
      </c>
      <c r="H265" s="1">
        <f t="array" ref="H265">SUM(IF(anno=A265,IF(distretto=E265,punti)))+G265</f>
        <v>7.1999999999999993</v>
      </c>
      <c r="I265" s="14">
        <v>1.4705882352941178</v>
      </c>
      <c r="J265" s="12">
        <f>H265/VLOOKUP(A265,anni!$A$1:$O$32,4,0)</f>
        <v>1.8995356690586749E-3</v>
      </c>
      <c r="K265" s="12">
        <f t="shared" si="60"/>
        <v>3.5299228847615939E-3</v>
      </c>
      <c r="L265" s="12">
        <f t="shared" si="61"/>
        <v>2.5156860423819105E-3</v>
      </c>
      <c r="M265" s="12">
        <f t="array" ref="M265">SUM(IF(NOT(ISERR(J265:L265)),J265:L265*$J$2:$L$2))/SUM(IF(NOT(ISERR(J265:L265)),$J$2:$L$2))</f>
        <v>2.5456898031801871E-3</v>
      </c>
      <c r="N265" s="1">
        <f>((300-VLOOKUP(A265,anni!$A$1:$O$32,8,0))*(M265-I265/300)+I265)/300*(300-VLOOKUP(A265,anni!$A$1:$O$32,7,0))</f>
        <v>0.85213647367704204</v>
      </c>
      <c r="O265" s="1">
        <f t="shared" si="62"/>
        <v>1</v>
      </c>
      <c r="P265" s="9">
        <f>INT(MAX(1,O265)+1-VLOOKUP(A265,anni!$A$1:$O$32,5,0))</f>
        <v>1</v>
      </c>
      <c r="Q265" s="9">
        <f t="array" ref="Q265">SUM(IF(anno=A265,IF(distretto=E265,concorrenti!$T$3:$T$5991)))</f>
        <v>0</v>
      </c>
      <c r="R265" s="9">
        <f t="shared" si="63"/>
        <v>1</v>
      </c>
      <c r="S265" s="1">
        <f t="shared" si="64"/>
        <v>0</v>
      </c>
      <c r="T265" s="1">
        <f>1+INT($N265/VLOOKUP($A265,anni!$A$1:$J$35,10,0))+$Q265</f>
        <v>1</v>
      </c>
      <c r="U265" s="1">
        <f t="shared" si="65"/>
        <v>0</v>
      </c>
      <c r="X265" s="1">
        <v>7</v>
      </c>
      <c r="Y265" s="1">
        <v>7</v>
      </c>
      <c r="Z265" s="1">
        <f t="shared" si="66"/>
        <v>0</v>
      </c>
      <c r="AB265" s="1">
        <v>1</v>
      </c>
      <c r="AC265" s="1">
        <f t="shared" si="67"/>
        <v>0</v>
      </c>
    </row>
    <row r="266" spans="1:29" x14ac:dyDescent="0.3">
      <c r="A266" s="3">
        <v>2014</v>
      </c>
      <c r="B266" s="3" t="str">
        <f>VLOOKUP($E266,accorpamenti!$A$2:$X$104,$A266-B$2,0)</f>
        <v>Grosseto</v>
      </c>
      <c r="C266" s="3" t="str">
        <f>VLOOKUP($E266,accorpamenti!$A$2:$X$104,$A266-C$2,0)</f>
        <v>Grosseto</v>
      </c>
      <c r="D266" s="3" t="str">
        <f>VLOOKUP($E266,accorpamenti!$A$2:$X$104,$A266-D$2,0)</f>
        <v>Grosseto</v>
      </c>
      <c r="E266" s="3" t="s">
        <v>100</v>
      </c>
      <c r="F266" s="1">
        <f t="array" ref="F266">SUM(IF(anno=A266,IF(distretto=E266,1)))</f>
        <v>1</v>
      </c>
      <c r="G266" s="1">
        <f t="array" ref="G266">SUM(IF(anno=A266,IF(distretto=E266,IF(punti=-1,1))))</f>
        <v>0</v>
      </c>
      <c r="H266" s="1">
        <f t="array" ref="H266">SUM(IF(anno=A266,IF(distretto=E266,punti)))+G266</f>
        <v>6</v>
      </c>
      <c r="I266" s="14">
        <v>0.63025210084033612</v>
      </c>
      <c r="J266" s="12">
        <f>H266/VLOOKUP(A266,anni!$A$1:$O$32,4,0)</f>
        <v>1.5829463908822294E-3</v>
      </c>
      <c r="K266" s="12">
        <f t="shared" si="60"/>
        <v>3.5299228847615939E-3</v>
      </c>
      <c r="L266" s="12">
        <f t="shared" si="61"/>
        <v>4.4394459571445478E-3</v>
      </c>
      <c r="M266" s="12">
        <f t="array" ref="M266">SUM(IF(NOT(ISERR(J266:L266)),J266:L266*$J$2:$L$2))/SUM(IF(NOT(ISERR(J266:L266)),$J$2:$L$2))</f>
        <v>2.7080218165524039E-3</v>
      </c>
      <c r="N266" s="1">
        <f>((300-VLOOKUP(A266,anni!$A$1:$O$32,8,0))*(M266-I266/300)+I266)/300*(300-VLOOKUP(A266,anni!$A$1:$O$32,7,0))</f>
        <v>0.75597922191332967</v>
      </c>
      <c r="O266" s="1">
        <f t="shared" si="62"/>
        <v>1</v>
      </c>
      <c r="P266" s="9">
        <f>INT(MAX(1,O266)+1-VLOOKUP(A266,anni!$A$1:$O$32,5,0))</f>
        <v>1</v>
      </c>
      <c r="Q266" s="9">
        <f t="array" ref="Q266">SUM(IF(anno=A266,IF(distretto=E266,concorrenti!$T$3:$T$5991)))</f>
        <v>0</v>
      </c>
      <c r="R266" s="9">
        <f t="shared" si="63"/>
        <v>1</v>
      </c>
      <c r="S266" s="1">
        <f t="shared" si="64"/>
        <v>0</v>
      </c>
      <c r="T266" s="1">
        <f>1+INT($N266/VLOOKUP($A266,anni!$A$1:$J$35,10,0))+$Q266</f>
        <v>1</v>
      </c>
      <c r="U266" s="1">
        <f t="shared" si="65"/>
        <v>0</v>
      </c>
      <c r="X266" s="1">
        <v>3</v>
      </c>
      <c r="Y266" s="1">
        <v>3</v>
      </c>
      <c r="Z266" s="1">
        <f t="shared" si="66"/>
        <v>0</v>
      </c>
      <c r="AB266" s="1">
        <v>3</v>
      </c>
      <c r="AC266" s="1">
        <f t="shared" si="67"/>
        <v>-2</v>
      </c>
    </row>
    <row r="267" spans="1:29" x14ac:dyDescent="0.3">
      <c r="A267" s="3">
        <v>2014</v>
      </c>
      <c r="B267" s="3" t="str">
        <f>VLOOKUP($E267,accorpamenti!$A$2:$X$104,$A267-B$2,0)</f>
        <v>Ragusa</v>
      </c>
      <c r="C267" s="3" t="str">
        <f>VLOOKUP($E267,accorpamenti!$A$2:$X$104,$A267-C$2,0)</f>
        <v>Ragusa</v>
      </c>
      <c r="D267" s="3" t="str">
        <f>VLOOKUP($E267,accorpamenti!$A$2:$X$104,$A267-D$2,0)</f>
        <v>Ragusa</v>
      </c>
      <c r="E267" s="3" t="s">
        <v>122</v>
      </c>
      <c r="F267" s="1">
        <f t="array" ref="F267">SUM(IF(anno=A267,IF(distretto=E267,1)))</f>
        <v>1</v>
      </c>
      <c r="G267" s="1">
        <f t="array" ref="G267">SUM(IF(anno=A267,IF(distretto=E267,IF(punti=-1,1))))</f>
        <v>0</v>
      </c>
      <c r="H267" s="1">
        <f t="array" ref="H267">SUM(IF(anno=A267,IF(distretto=E267,punti)))+G267</f>
        <v>8.4</v>
      </c>
      <c r="I267" s="14">
        <v>2.1008403361344539</v>
      </c>
      <c r="J267" s="12">
        <f>H267/VLOOKUP(A267,anni!$A$1:$O$32,4,0)</f>
        <v>2.2161249472351209E-3</v>
      </c>
      <c r="K267" s="12">
        <f t="shared" si="60"/>
        <v>0</v>
      </c>
      <c r="L267" s="12">
        <f t="shared" si="61"/>
        <v>3.2555937019060018E-3</v>
      </c>
      <c r="M267" s="12">
        <f t="array" ref="M267">SUM(IF(NOT(ISERR(J267:L267)),J267:L267*$J$2:$L$2))/SUM(IF(NOT(ISERR(J267:L267)),$J$2:$L$2))</f>
        <v>1.6506614239352275E-3</v>
      </c>
      <c r="N267" s="1">
        <f>((300-VLOOKUP(A267,anni!$A$1:$O$32,8,0))*(M267-I267/300)+I267)/300*(300-VLOOKUP(A267,anni!$A$1:$O$32,7,0))</f>
        <v>0.73737856493934195</v>
      </c>
      <c r="O267" s="1">
        <f t="shared" si="62"/>
        <v>1</v>
      </c>
      <c r="P267" s="9">
        <f>INT(MAX(1,O267)+1-VLOOKUP(A267,anni!$A$1:$O$32,5,0))</f>
        <v>1</v>
      </c>
      <c r="Q267" s="9">
        <f t="array" ref="Q267">SUM(IF(anno=A267,IF(distretto=E267,concorrenti!$T$3:$T$5991)))</f>
        <v>0</v>
      </c>
      <c r="R267" s="9">
        <f t="shared" si="63"/>
        <v>1</v>
      </c>
      <c r="S267" s="1">
        <f t="shared" si="64"/>
        <v>0</v>
      </c>
      <c r="T267" s="1">
        <f>1+INT($N267/VLOOKUP($A267,anni!$A$1:$J$35,10,0))+$Q267</f>
        <v>1</v>
      </c>
      <c r="U267" s="1">
        <f t="shared" si="65"/>
        <v>0</v>
      </c>
      <c r="X267" s="1">
        <v>10</v>
      </c>
      <c r="Y267" s="1">
        <v>10</v>
      </c>
      <c r="Z267" s="1">
        <f t="shared" si="66"/>
        <v>0</v>
      </c>
      <c r="AB267" s="1">
        <v>2</v>
      </c>
      <c r="AC267" s="1">
        <f t="shared" si="67"/>
        <v>-1</v>
      </c>
    </row>
    <row r="268" spans="1:29" x14ac:dyDescent="0.3">
      <c r="A268" s="3">
        <v>2014</v>
      </c>
      <c r="B268" s="3" t="str">
        <f>VLOOKUP($E268,accorpamenti!$A$2:$X$104,$A268-B$2,0)</f>
        <v>Caserta</v>
      </c>
      <c r="C268" s="3" t="str">
        <f>VLOOKUP($E268,accorpamenti!$A$2:$X$104,$A268-C$2,0)</f>
        <v>Caserta</v>
      </c>
      <c r="D268" s="3" t="str">
        <f>VLOOKUP($E268,accorpamenti!$A$2:$X$104,$A268-D$2,0)</f>
        <v>Caserta</v>
      </c>
      <c r="E268" s="3" t="s">
        <v>33</v>
      </c>
      <c r="F268" s="1">
        <f t="array" ref="F268">SUM(IF(anno=A268,IF(distretto=E268,1)))</f>
        <v>1</v>
      </c>
      <c r="G268" s="1">
        <f t="array" ref="G268">SUM(IF(anno=A268,IF(distretto=E268,IF(punti=-1,1))))</f>
        <v>0</v>
      </c>
      <c r="H268" s="1">
        <f t="array" ref="H268">SUM(IF(anno=A268,IF(distretto=E268,punti)))+G268</f>
        <v>3.5999999999999996</v>
      </c>
      <c r="I268" s="14">
        <v>3.7815126050420167</v>
      </c>
      <c r="J268" s="12">
        <f>H268/VLOOKUP(A268,anni!$A$1:$O$32,4,0)</f>
        <v>9.4976783452933747E-4</v>
      </c>
      <c r="K268" s="12">
        <f t="shared" si="60"/>
        <v>0</v>
      </c>
      <c r="L268" s="12">
        <f t="shared" si="61"/>
        <v>0</v>
      </c>
      <c r="M268" s="12">
        <f t="array" ref="M268">SUM(IF(NOT(ISERR(J268:L268)),J268:L268*$J$2:$L$2))/SUM(IF(NOT(ISERR(J268:L268)),$J$2:$L$2))</f>
        <v>4.7488391726466873E-4</v>
      </c>
      <c r="N268" s="1">
        <f>((300-VLOOKUP(A268,anni!$A$1:$O$32,8,0))*(M268-I268/300)+I268)/300*(300-VLOOKUP(A268,anni!$A$1:$O$32,7,0))</f>
        <v>0.724007310817953</v>
      </c>
      <c r="O268" s="1">
        <f t="shared" si="62"/>
        <v>1</v>
      </c>
      <c r="P268" s="9">
        <f>INT(MAX(1,O268)+1-VLOOKUP(A268,anni!$A$1:$O$32,5,0))</f>
        <v>1</v>
      </c>
      <c r="Q268" s="9">
        <f t="array" ref="Q268">SUM(IF(anno=A268,IF(distretto=E268,concorrenti!$T$3:$T$5991)))</f>
        <v>0</v>
      </c>
      <c r="R268" s="9">
        <f t="shared" si="63"/>
        <v>1</v>
      </c>
      <c r="S268" s="1">
        <f t="shared" si="64"/>
        <v>0</v>
      </c>
      <c r="T268" s="1">
        <f>1+INT($N268/VLOOKUP($A268,anni!$A$1:$J$35,10,0))+$Q268</f>
        <v>1</v>
      </c>
      <c r="U268" s="1">
        <f t="shared" si="65"/>
        <v>0</v>
      </c>
      <c r="X268" s="1">
        <v>18</v>
      </c>
      <c r="Y268" s="1">
        <v>23</v>
      </c>
      <c r="Z268" s="1">
        <f t="shared" si="66"/>
        <v>-1.1043152607484654</v>
      </c>
      <c r="AB268" s="1">
        <v>4</v>
      </c>
      <c r="AC268" s="1">
        <f t="shared" si="67"/>
        <v>-3</v>
      </c>
    </row>
    <row r="269" spans="1:29" x14ac:dyDescent="0.3">
      <c r="A269" s="3">
        <v>2014</v>
      </c>
      <c r="B269" s="3" t="str">
        <f>VLOOKUP($E269,accorpamenti!$A$2:$X$104,$A269-B$2,0)</f>
        <v>Terni</v>
      </c>
      <c r="C269" s="3" t="str">
        <f>VLOOKUP($E269,accorpamenti!$A$2:$X$104,$A269-C$2,0)</f>
        <v>Terni</v>
      </c>
      <c r="D269" s="3" t="str">
        <f>VLOOKUP($E269,accorpamenti!$A$2:$X$104,$A269-D$2,0)</f>
        <v>Terni</v>
      </c>
      <c r="E269" s="3" t="s">
        <v>80</v>
      </c>
      <c r="F269" s="1">
        <f t="array" ref="F269">SUM(IF(anno=A269,IF(distretto=E269,1)))</f>
        <v>1</v>
      </c>
      <c r="G269" s="1">
        <f t="array" ref="G269">SUM(IF(anno=A269,IF(distretto=E269,IF(punti=-1,1))))</f>
        <v>0</v>
      </c>
      <c r="H269" s="1">
        <f t="array" ref="H269">SUM(IF(anno=A269,IF(distretto=E269,punti)))+G269</f>
        <v>12</v>
      </c>
      <c r="I269" s="14">
        <v>1.0504201680672269</v>
      </c>
      <c r="J269" s="12">
        <f>H269/VLOOKUP(A269,anni!$A$1:$O$32,4,0)</f>
        <v>3.1658927817644587E-3</v>
      </c>
      <c r="K269" s="12">
        <f t="shared" si="60"/>
        <v>5.4306505919409138E-4</v>
      </c>
      <c r="L269" s="12">
        <f t="shared" si="61"/>
        <v>2.5156860423819105E-3</v>
      </c>
      <c r="M269" s="12">
        <f t="array" ref="M269">SUM(IF(NOT(ISERR(J269:L269)),J269:L269*$J$2:$L$2))/SUM(IF(NOT(ISERR(J269:L269)),$J$2:$L$2))</f>
        <v>2.1832490843439116E-3</v>
      </c>
      <c r="N269" s="1">
        <f>((300-VLOOKUP(A269,anni!$A$1:$O$32,8,0))*(M269-I269/300)+I269)/300*(300-VLOOKUP(A269,anni!$A$1:$O$32,7,0))</f>
        <v>0.69685288912727628</v>
      </c>
      <c r="O269" s="1">
        <f t="shared" si="62"/>
        <v>1</v>
      </c>
      <c r="P269" s="9">
        <f>INT(MAX(1,O269)+1-VLOOKUP(A269,anni!$A$1:$O$32,5,0))</f>
        <v>1</v>
      </c>
      <c r="Q269" s="9">
        <f t="array" ref="Q269">SUM(IF(anno=A269,IF(distretto=E269,concorrenti!$T$3:$T$5991)))</f>
        <v>0</v>
      </c>
      <c r="R269" s="9">
        <f t="shared" si="63"/>
        <v>1</v>
      </c>
      <c r="S269" s="1">
        <f t="shared" si="64"/>
        <v>0</v>
      </c>
      <c r="T269" s="1">
        <f>1+INT($N269/VLOOKUP($A269,anni!$A$1:$J$35,10,0))+$Q269</f>
        <v>1</v>
      </c>
      <c r="U269" s="1">
        <f t="shared" si="65"/>
        <v>0</v>
      </c>
      <c r="X269" s="1">
        <v>5</v>
      </c>
      <c r="Y269" s="1">
        <v>5</v>
      </c>
      <c r="Z269" s="1">
        <f t="shared" si="66"/>
        <v>0</v>
      </c>
      <c r="AB269" s="1">
        <v>1</v>
      </c>
      <c r="AC269" s="1">
        <f t="shared" si="67"/>
        <v>0</v>
      </c>
    </row>
    <row r="270" spans="1:29" x14ac:dyDescent="0.3">
      <c r="A270" s="3">
        <v>2014</v>
      </c>
      <c r="B270" s="3" t="str">
        <f>VLOOKUP($E270,accorpamenti!$A$2:$X$104,$A270-B$2,0)</f>
        <v>Avellino</v>
      </c>
      <c r="C270" s="3" t="str">
        <f>VLOOKUP($E270,accorpamenti!$A$2:$X$104,$A270-C$2,0)</f>
        <v>Avellino</v>
      </c>
      <c r="D270" s="3" t="str">
        <f>VLOOKUP($E270,accorpamenti!$A$2:$X$104,$A270-D$2,0)</f>
        <v>Avellino</v>
      </c>
      <c r="E270" s="3" t="s">
        <v>127</v>
      </c>
      <c r="F270" s="1">
        <f t="array" ref="F270">SUM(IF(anno=A270,IF(distretto=E270,1)))</f>
        <v>1</v>
      </c>
      <c r="G270" s="1">
        <f t="array" ref="G270">SUM(IF(anno=A270,IF(distretto=E270,IF(punti=-1,1))))</f>
        <v>0</v>
      </c>
      <c r="H270" s="1">
        <f t="array" ref="H270">SUM(IF(anno=A270,IF(distretto=E270,punti)))+G270</f>
        <v>0</v>
      </c>
      <c r="I270" s="14">
        <v>2.9411764705882355</v>
      </c>
      <c r="J270" s="12">
        <f>H270/VLOOKUP(A270,anni!$A$1:$O$32,4,0)</f>
        <v>0</v>
      </c>
      <c r="K270" s="12">
        <f t="shared" si="60"/>
        <v>1.9007277071793197E-3</v>
      </c>
      <c r="L270" s="12">
        <f t="shared" si="61"/>
        <v>1.6573931573339645E-3</v>
      </c>
      <c r="M270" s="12">
        <f t="array" ref="M270">SUM(IF(NOT(ISERR(J270:L270)),J270:L270*$J$2:$L$2))/SUM(IF(NOT(ISERR(J270:L270)),$J$2:$L$2))</f>
        <v>9.0980809528210058E-4</v>
      </c>
      <c r="N270" s="1">
        <f>((300-VLOOKUP(A270,anni!$A$1:$O$32,8,0))*(M270-I270/300)+I270)/300*(300-VLOOKUP(A270,anni!$A$1:$O$32,7,0))</f>
        <v>0.69372649884350113</v>
      </c>
      <c r="O270" s="1">
        <f t="shared" si="62"/>
        <v>1</v>
      </c>
      <c r="P270" s="9">
        <f>INT(MAX(1,O270)+1-VLOOKUP(A270,anni!$A$1:$O$32,5,0))</f>
        <v>1</v>
      </c>
      <c r="Q270" s="9">
        <f t="array" ref="Q270">SUM(IF(anno=A270,IF(distretto=E270,concorrenti!$T$3:$T$5991)))</f>
        <v>1</v>
      </c>
      <c r="R270" s="9">
        <f t="shared" si="63"/>
        <v>2</v>
      </c>
      <c r="S270" s="1">
        <f t="shared" si="64"/>
        <v>1</v>
      </c>
      <c r="T270" s="1">
        <f>1+INT($N270/VLOOKUP($A270,anni!$A$1:$J$35,10,0))+$Q270</f>
        <v>2</v>
      </c>
      <c r="U270" s="1">
        <f t="shared" si="65"/>
        <v>1</v>
      </c>
      <c r="X270" s="1">
        <v>14</v>
      </c>
      <c r="Y270" s="1">
        <v>19</v>
      </c>
      <c r="Z270" s="1">
        <f t="shared" si="66"/>
        <v>-1.2309149097933272</v>
      </c>
      <c r="AB270" s="1">
        <v>7</v>
      </c>
      <c r="AC270" s="1">
        <f t="shared" si="67"/>
        <v>-5</v>
      </c>
    </row>
    <row r="271" spans="1:29" x14ac:dyDescent="0.3">
      <c r="A271" s="3">
        <v>2014</v>
      </c>
      <c r="B271" s="3" t="str">
        <f>VLOOKUP($E271,accorpamenti!$A$2:$X$104,$A271-B$2,0)</f>
        <v>Agrigento</v>
      </c>
      <c r="C271" s="3" t="str">
        <f>VLOOKUP($E271,accorpamenti!$A$2:$X$104,$A271-C$2,0)</f>
        <v>Agrigento</v>
      </c>
      <c r="D271" s="3" t="str">
        <f>VLOOKUP($E271,accorpamenti!$A$2:$X$104,$A271-D$2,0)</f>
        <v>Agrigento</v>
      </c>
      <c r="E271" s="3" t="s">
        <v>30</v>
      </c>
      <c r="F271" s="1">
        <f t="array" ref="F271">SUM(IF(anno=A271,IF(distretto=E271,1)))</f>
        <v>1</v>
      </c>
      <c r="G271" s="1">
        <f t="array" ref="G271">SUM(IF(anno=A271,IF(distretto=E271,IF(punti=-1,1))))</f>
        <v>0</v>
      </c>
      <c r="H271" s="1">
        <f t="array" ref="H271">SUM(IF(anno=A271,IF(distretto=E271,punti)))+G271</f>
        <v>1.2</v>
      </c>
      <c r="I271" s="14">
        <v>2.9411764705882355</v>
      </c>
      <c r="J271" s="12">
        <f>H271/VLOOKUP(A271,anni!$A$1:$O$32,4,0)</f>
        <v>3.1658927817644584E-4</v>
      </c>
      <c r="K271" s="12">
        <f t="shared" si="60"/>
        <v>0</v>
      </c>
      <c r="L271" s="12">
        <f t="shared" si="61"/>
        <v>4.1434828933349117E-3</v>
      </c>
      <c r="M271" s="12">
        <f t="array" ref="M271">SUM(IF(NOT(ISERR(J271:L271)),J271:L271*$J$2:$L$2))/SUM(IF(NOT(ISERR(J271:L271)),$J$2:$L$2))</f>
        <v>8.4887512131070824E-4</v>
      </c>
      <c r="N271" s="1">
        <f>((300-VLOOKUP(A271,anni!$A$1:$O$32,8,0))*(M271-I271/300)+I271)/300*(300-VLOOKUP(A271,anni!$A$1:$O$32,7,0))</f>
        <v>0.67900103013374802</v>
      </c>
      <c r="O271" s="1">
        <f t="shared" si="62"/>
        <v>1</v>
      </c>
      <c r="P271" s="9">
        <f>INT(MAX(1,O271)+1-VLOOKUP(A271,anni!$A$1:$O$32,5,0))</f>
        <v>1</v>
      </c>
      <c r="Q271" s="9">
        <f t="array" ref="Q271">SUM(IF(anno=A271,IF(distretto=E271,concorrenti!$T$3:$T$5991)))</f>
        <v>0</v>
      </c>
      <c r="R271" s="9">
        <f t="shared" si="63"/>
        <v>1</v>
      </c>
      <c r="S271" s="1">
        <f>R271-$F271</f>
        <v>0</v>
      </c>
      <c r="T271" s="1">
        <f>1+INT($N271/VLOOKUP($A271,anni!$A$1:$J$35,10,0))+$Q271</f>
        <v>1</v>
      </c>
      <c r="U271" s="1">
        <f t="shared" si="65"/>
        <v>0</v>
      </c>
      <c r="X271" s="1">
        <v>14</v>
      </c>
      <c r="Y271" s="1">
        <v>14</v>
      </c>
      <c r="Z271" s="1">
        <f t="shared" si="66"/>
        <v>0</v>
      </c>
      <c r="AA271" s="1">
        <f>SUM(X271:X459)</f>
        <v>3245</v>
      </c>
      <c r="AB271" s="1">
        <v>23</v>
      </c>
      <c r="AC271" s="1">
        <f t="shared" si="67"/>
        <v>-22</v>
      </c>
    </row>
    <row r="272" spans="1:29" x14ac:dyDescent="0.3">
      <c r="A272" s="3">
        <v>2014</v>
      </c>
      <c r="B272" s="3" t="str">
        <f>VLOOKUP($E272,accorpamenti!$A$2:$X$104,$A272-B$2,0)</f>
        <v>Enna</v>
      </c>
      <c r="C272" s="3" t="str">
        <f>VLOOKUP($E272,accorpamenti!$A$2:$X$104,$A272-C$2,0)</f>
        <v>Enna</v>
      </c>
      <c r="D272" s="3" t="str">
        <f>VLOOKUP($E272,accorpamenti!$A$2:$X$104,$A272-D$2,0)</f>
        <v>Enna</v>
      </c>
      <c r="E272" s="3" t="s">
        <v>82</v>
      </c>
      <c r="F272" s="1">
        <f t="array" ref="F272">SUM(IF(anno=A272,IF(distretto=E272,1)))</f>
        <v>1</v>
      </c>
      <c r="G272" s="1">
        <f t="array" ref="G272">SUM(IF(anno=A272,IF(distretto=E272,IF(punti=-1,1))))</f>
        <v>0</v>
      </c>
      <c r="H272" s="1">
        <f t="array" ref="H272">SUM(IF(anno=A272,IF(distretto=E272,punti)))+G272</f>
        <v>5.6</v>
      </c>
      <c r="I272" s="14">
        <v>1.2605042016806722</v>
      </c>
      <c r="J272" s="12">
        <f>H272/VLOOKUP(A272,anni!$A$1:$O$32,4,0)</f>
        <v>1.4774166314900806E-3</v>
      </c>
      <c r="K272" s="12">
        <f t="shared" si="60"/>
        <v>5.4306505919409138E-4</v>
      </c>
      <c r="L272" s="12">
        <f t="shared" si="61"/>
        <v>4.1434828933349117E-3</v>
      </c>
      <c r="M272" s="12">
        <f t="array" ref="M272">SUM(IF(NOT(ISERR(J272:L272)),J272:L272*$J$2:$L$2))/SUM(IF(NOT(ISERR(J272:L272)),$J$2:$L$2))</f>
        <v>1.6103104843655559E-3</v>
      </c>
      <c r="N272" s="1">
        <f>((300-VLOOKUP(A272,anni!$A$1:$O$32,8,0))*(M272-I272/300)+I272)/300*(300-VLOOKUP(A272,anni!$A$1:$O$32,7,0))</f>
        <v>0.59223959954800653</v>
      </c>
      <c r="O272" s="1">
        <f t="shared" si="62"/>
        <v>1</v>
      </c>
      <c r="P272" s="9">
        <f>INT(MAX(1,O272)+1-VLOOKUP(A272,anni!$A$1:$O$32,5,0))</f>
        <v>1</v>
      </c>
      <c r="Q272" s="9">
        <f t="array" ref="Q272">SUM(IF(anno=A272,IF(distretto=E272,concorrenti!$T$3:$T$5991)))</f>
        <v>0</v>
      </c>
      <c r="R272" s="9">
        <f t="shared" si="63"/>
        <v>1</v>
      </c>
      <c r="S272" s="1">
        <f t="shared" ref="S272:S280" si="68">R272-F272</f>
        <v>0</v>
      </c>
      <c r="T272" s="1">
        <f>1+INT($N272/VLOOKUP($A272,anni!$A$1:$J$35,10,0))+$Q272</f>
        <v>1</v>
      </c>
      <c r="U272" s="1">
        <f t="shared" si="65"/>
        <v>0</v>
      </c>
      <c r="X272" s="1">
        <v>6</v>
      </c>
      <c r="Y272" s="1">
        <v>6</v>
      </c>
      <c r="Z272" s="1">
        <f t="shared" si="66"/>
        <v>0</v>
      </c>
      <c r="AB272" s="1">
        <v>4</v>
      </c>
      <c r="AC272" s="1">
        <f t="shared" si="67"/>
        <v>-3</v>
      </c>
    </row>
    <row r="273" spans="1:29" x14ac:dyDescent="0.3">
      <c r="A273" s="3">
        <v>2014</v>
      </c>
      <c r="B273" s="3" t="str">
        <f>VLOOKUP($E273,accorpamenti!$A$2:$X$104,$A273-B$2,0)</f>
        <v>Pistoia</v>
      </c>
      <c r="C273" s="3" t="str">
        <f>VLOOKUP($E273,accorpamenti!$A$2:$X$104,$A273-C$2,0)</f>
        <v>Pistoia</v>
      </c>
      <c r="D273" s="3" t="str">
        <f>VLOOKUP($E273,accorpamenti!$A$2:$X$104,$A273-D$2,0)</f>
        <v>Pistoia</v>
      </c>
      <c r="E273" s="3" t="s">
        <v>77</v>
      </c>
      <c r="F273" s="1">
        <f t="array" ref="F273">SUM(IF(anno=A273,IF(distretto=E273,1)))</f>
        <v>1</v>
      </c>
      <c r="G273" s="1">
        <f t="array" ref="G273">SUM(IF(anno=A273,IF(distretto=E273,IF(punti=-1,1))))</f>
        <v>0</v>
      </c>
      <c r="H273" s="1">
        <f t="array" ref="H273">SUM(IF(anno=A273,IF(distretto=E273,punti)))+G273</f>
        <v>3.5999999999999996</v>
      </c>
      <c r="I273" s="14">
        <v>1.8907563025210083</v>
      </c>
      <c r="J273" s="12">
        <f>H273/VLOOKUP(A273,anni!$A$1:$O$32,4,0)</f>
        <v>9.4976783452933747E-4</v>
      </c>
      <c r="K273" s="12">
        <f t="shared" si="60"/>
        <v>0</v>
      </c>
      <c r="L273" s="12">
        <f t="shared" si="61"/>
        <v>4.261868118858766E-3</v>
      </c>
      <c r="M273" s="12">
        <f t="array" ref="M273">SUM(IF(NOT(ISERR(J273:L273)),J273:L273*$J$2:$L$2))/SUM(IF(NOT(ISERR(J273:L273)),$J$2:$L$2))</f>
        <v>1.1851952704077964E-3</v>
      </c>
      <c r="N273" s="1">
        <f>((300-VLOOKUP(A273,anni!$A$1:$O$32,8,0))*(M273-I273/300)+I273)/300*(300-VLOOKUP(A273,anni!$A$1:$O$32,7,0))</f>
        <v>0.5910440390880467</v>
      </c>
      <c r="O273" s="1">
        <f t="shared" si="62"/>
        <v>1</v>
      </c>
      <c r="P273" s="9">
        <f>INT(MAX(1,O273)+1-VLOOKUP(A273,anni!$A$1:$O$32,5,0))</f>
        <v>1</v>
      </c>
      <c r="Q273" s="9">
        <f t="array" ref="Q273">SUM(IF(anno=A273,IF(distretto=E273,concorrenti!$T$3:$T$5991)))</f>
        <v>0</v>
      </c>
      <c r="R273" s="9">
        <f t="shared" si="63"/>
        <v>1</v>
      </c>
      <c r="S273" s="1">
        <f t="shared" si="68"/>
        <v>0</v>
      </c>
      <c r="T273" s="1">
        <f>1+INT($N273/VLOOKUP($A273,anni!$A$1:$J$35,10,0))+$Q273</f>
        <v>1</v>
      </c>
      <c r="U273" s="1">
        <f t="shared" si="65"/>
        <v>0</v>
      </c>
      <c r="X273" s="1">
        <v>9</v>
      </c>
      <c r="Y273" s="1">
        <v>9</v>
      </c>
      <c r="Z273" s="1">
        <f t="shared" si="66"/>
        <v>0</v>
      </c>
      <c r="AB273" s="1">
        <v>1</v>
      </c>
      <c r="AC273" s="1">
        <f t="shared" si="67"/>
        <v>0</v>
      </c>
    </row>
    <row r="274" spans="1:29" x14ac:dyDescent="0.3">
      <c r="A274" s="3">
        <v>2014</v>
      </c>
      <c r="B274" s="3" t="str">
        <f>VLOOKUP($E274,accorpamenti!$A$2:$X$104,$A274-B$2,0)</f>
        <v>Vercelli</v>
      </c>
      <c r="C274" s="3" t="str">
        <f>VLOOKUP($E274,accorpamenti!$A$2:$X$104,$A274-C$2,0)</f>
        <v>Biella</v>
      </c>
      <c r="D274" s="3" t="str">
        <f>VLOOKUP($E274,accorpamenti!$A$2:$X$104,$A274-D$2,0)</f>
        <v>Biella</v>
      </c>
      <c r="E274" s="3" t="s">
        <v>132</v>
      </c>
      <c r="F274" s="1">
        <f t="array" ref="F274">SUM(IF(anno=A274,IF(distretto=E274,1)))</f>
        <v>1</v>
      </c>
      <c r="G274" s="1">
        <f t="array" ref="G274">SUM(IF(anno=A274,IF(distretto=E274,IF(punti=-1,1))))</f>
        <v>0</v>
      </c>
      <c r="H274" s="1">
        <f t="array" ref="H274">SUM(IF(anno=A274,IF(distretto=E274,punti)))+G274</f>
        <v>1</v>
      </c>
      <c r="I274" s="14">
        <v>0.84033613445378152</v>
      </c>
      <c r="J274" s="12">
        <f>H274/VLOOKUP(A274,anni!$A$1:$O$32,4,0)</f>
        <v>2.6382439848037154E-4</v>
      </c>
      <c r="K274" s="12">
        <f t="shared" si="60"/>
        <v>4.0729879439556855E-3</v>
      </c>
      <c r="L274" s="12">
        <f t="shared" si="61"/>
        <v>1.5982005445720371E-3</v>
      </c>
      <c r="M274" s="12">
        <f t="array" ref="M274">SUM(IF(NOT(ISERR(J274:L274)),J274:L274*$J$2:$L$2))/SUM(IF(NOT(ISERR(J274:L274)),$J$2:$L$2))</f>
        <v>1.755941604654087E-3</v>
      </c>
      <c r="N274" s="1">
        <f>((300-VLOOKUP(A274,anni!$A$1:$O$32,8,0))*(M274-I274/300)+I274)/300*(300-VLOOKUP(A274,anni!$A$1:$O$32,7,0))</f>
        <v>0.55974004278673584</v>
      </c>
      <c r="O274" s="1">
        <f t="shared" si="62"/>
        <v>1</v>
      </c>
      <c r="P274" s="9">
        <f>INT(MAX(1,O274)+1-VLOOKUP(A274,anni!$A$1:$O$32,5,0))</f>
        <v>1</v>
      </c>
      <c r="Q274" s="9">
        <f t="array" ref="Q274">SUM(IF(anno=A274,IF(distretto=E274,concorrenti!$T$3:$T$5991)))</f>
        <v>0</v>
      </c>
      <c r="R274" s="9">
        <f t="shared" si="63"/>
        <v>1</v>
      </c>
      <c r="S274" s="1">
        <f t="shared" si="68"/>
        <v>0</v>
      </c>
      <c r="T274" s="1">
        <f>1+INT($N274/VLOOKUP($A274,anni!$A$1:$J$35,10,0))+$Q274</f>
        <v>1</v>
      </c>
      <c r="U274" s="1">
        <f t="shared" si="65"/>
        <v>0</v>
      </c>
      <c r="X274" s="1">
        <v>4</v>
      </c>
      <c r="Y274" s="1">
        <v>5</v>
      </c>
      <c r="Z274" s="1">
        <f t="shared" si="66"/>
        <v>-0.47140452079103173</v>
      </c>
      <c r="AB274" s="1">
        <v>1</v>
      </c>
      <c r="AC274" s="1">
        <f t="shared" si="67"/>
        <v>0</v>
      </c>
    </row>
    <row r="275" spans="1:29" x14ac:dyDescent="0.3">
      <c r="A275" s="3">
        <v>2014</v>
      </c>
      <c r="B275" s="3" t="str">
        <f>VLOOKUP($E275,accorpamenti!$A$2:$X$104,$A275-B$2,0)</f>
        <v>Viterbo</v>
      </c>
      <c r="C275" s="3" t="str">
        <f>VLOOKUP($E275,accorpamenti!$A$2:$X$104,$A275-C$2,0)</f>
        <v>Viterbo</v>
      </c>
      <c r="D275" s="3" t="str">
        <f>VLOOKUP($E275,accorpamenti!$A$2:$X$104,$A275-D$2,0)</f>
        <v>Viterbo</v>
      </c>
      <c r="E275" s="3" t="s">
        <v>111</v>
      </c>
      <c r="F275" s="1">
        <f t="array" ref="F275">SUM(IF(anno=A275,IF(distretto=E275,1)))</f>
        <v>1</v>
      </c>
      <c r="G275" s="1">
        <f t="array" ref="G275">SUM(IF(anno=A275,IF(distretto=E275,IF(punti=-1,1))))</f>
        <v>0</v>
      </c>
      <c r="H275" s="1">
        <f t="array" ref="H275">SUM(IF(anno=A275,IF(distretto=E275,punti)))+G275</f>
        <v>1.2</v>
      </c>
      <c r="I275" s="14">
        <v>1.8907563025210083</v>
      </c>
      <c r="J275" s="12">
        <f>H275/VLOOKUP(A275,anni!$A$1:$O$32,4,0)</f>
        <v>3.1658927817644584E-4</v>
      </c>
      <c r="K275" s="12">
        <f t="shared" si="60"/>
        <v>2.7153252959704569E-4</v>
      </c>
      <c r="L275" s="12">
        <f t="shared" si="61"/>
        <v>3.314786314667929E-3</v>
      </c>
      <c r="M275" s="12">
        <f t="array" ref="M275">SUM(IF(NOT(ISERR(J275:L275)),J275:L275*$J$2:$L$2))/SUM(IF(NOT(ISERR(J275:L275)),$J$2:$L$2))</f>
        <v>8.0126986806522632E-4</v>
      </c>
      <c r="N275" s="1">
        <f>((300-VLOOKUP(A275,anni!$A$1:$O$32,8,0))*(M275-I275/300)+I275)/300*(300-VLOOKUP(A275,anni!$A$1:$O$32,7,0))</f>
        <v>0.49826206685525865</v>
      </c>
      <c r="O275" s="1">
        <f t="shared" si="62"/>
        <v>1</v>
      </c>
      <c r="P275" s="9">
        <f>INT(MAX(1,O275)+1-VLOOKUP(A275,anni!$A$1:$O$32,5,0))</f>
        <v>1</v>
      </c>
      <c r="Q275" s="9">
        <f t="array" ref="Q275">SUM(IF(anno=A275,IF(distretto=E275,concorrenti!$T$3:$T$5991)))</f>
        <v>0</v>
      </c>
      <c r="R275" s="9">
        <f t="shared" si="63"/>
        <v>1</v>
      </c>
      <c r="S275" s="1">
        <f t="shared" si="68"/>
        <v>0</v>
      </c>
      <c r="T275" s="1">
        <f>1+INT($N275/VLOOKUP($A275,anni!$A$1:$J$35,10,0))+$Q275</f>
        <v>1</v>
      </c>
      <c r="U275" s="1">
        <f t="shared" si="65"/>
        <v>0</v>
      </c>
      <c r="X275" s="1">
        <v>9</v>
      </c>
      <c r="Y275" s="1">
        <v>11</v>
      </c>
      <c r="Z275" s="1">
        <f t="shared" si="66"/>
        <v>-0.63245553203367588</v>
      </c>
      <c r="AB275" s="1">
        <v>1</v>
      </c>
      <c r="AC275" s="1">
        <f t="shared" si="67"/>
        <v>0</v>
      </c>
    </row>
    <row r="276" spans="1:29" x14ac:dyDescent="0.3">
      <c r="A276" s="3">
        <v>2014</v>
      </c>
      <c r="B276" s="3" t="str">
        <f>VLOOKUP($E276,accorpamenti!$A$2:$X$104,$A276-B$2,0)</f>
        <v>Rieti</v>
      </c>
      <c r="C276" s="3" t="str">
        <f>VLOOKUP($E276,accorpamenti!$A$2:$X$104,$A276-C$2,0)</f>
        <v>Rieti</v>
      </c>
      <c r="D276" s="3" t="str">
        <f>VLOOKUP($E276,accorpamenti!$A$2:$X$104,$A276-D$2,0)</f>
        <v>Rieti</v>
      </c>
      <c r="E276" s="3" t="s">
        <v>148</v>
      </c>
      <c r="F276" s="1">
        <f t="array" ref="F276">SUM(IF(anno=A276,IF(distretto=E276,1)))</f>
        <v>1</v>
      </c>
      <c r="G276" s="1">
        <f t="array" ref="G276">SUM(IF(anno=A276,IF(distretto=E276,IF(punti=-1,1))))</f>
        <v>0</v>
      </c>
      <c r="H276" s="1">
        <f t="array" ref="H276">SUM(IF(anno=A276,IF(distretto=E276,punti)))+G276</f>
        <v>3.5999999999999996</v>
      </c>
      <c r="I276" s="14">
        <v>0.84033613445378152</v>
      </c>
      <c r="J276" s="12">
        <f>H276/VLOOKUP(A276,anni!$A$1:$O$32,4,0)</f>
        <v>9.4976783452933747E-4</v>
      </c>
      <c r="K276" s="12">
        <f t="shared" si="60"/>
        <v>1.6291951775822741E-3</v>
      </c>
      <c r="L276" s="12">
        <f t="shared" si="61"/>
        <v>2.8116491061915471E-3</v>
      </c>
      <c r="M276" s="12">
        <f t="array" ref="M276">SUM(IF(NOT(ISERR(J276:L276)),J276:L276*$J$2:$L$2))/SUM(IF(NOT(ISERR(J276:L276)),$J$2:$L$2))</f>
        <v>1.4865571608240178E-3</v>
      </c>
      <c r="N276" s="1">
        <f>((300-VLOOKUP(A276,anni!$A$1:$O$32,8,0))*(M276-I276/300)+I276)/300*(300-VLOOKUP(A276,anni!$A$1:$O$32,7,0))</f>
        <v>0.4946388021944691</v>
      </c>
      <c r="O276" s="1">
        <f t="shared" si="62"/>
        <v>1</v>
      </c>
      <c r="P276" s="9">
        <f>INT(MAX(1,O276)+1-VLOOKUP(A276,anni!$A$1:$O$32,5,0))</f>
        <v>1</v>
      </c>
      <c r="Q276" s="9">
        <f t="array" ref="Q276">SUM(IF(anno=A276,IF(distretto=E276,concorrenti!$T$3:$T$5991)))</f>
        <v>0</v>
      </c>
      <c r="R276" s="9">
        <f t="shared" si="63"/>
        <v>1</v>
      </c>
      <c r="S276" s="1">
        <f t="shared" si="68"/>
        <v>0</v>
      </c>
      <c r="T276" s="1">
        <f>1+INT($N276/VLOOKUP($A276,anni!$A$1:$J$35,10,0))+$Q276</f>
        <v>1</v>
      </c>
      <c r="U276" s="1">
        <f t="shared" si="65"/>
        <v>0</v>
      </c>
      <c r="X276" s="1">
        <v>4</v>
      </c>
      <c r="Y276" s="1">
        <v>3</v>
      </c>
      <c r="Z276" s="1">
        <f t="shared" si="66"/>
        <v>0.53452248382484879</v>
      </c>
      <c r="AB276" s="1">
        <v>2</v>
      </c>
      <c r="AC276" s="1">
        <f t="shared" si="67"/>
        <v>-1</v>
      </c>
    </row>
    <row r="277" spans="1:29" x14ac:dyDescent="0.3">
      <c r="A277" s="3">
        <v>2014</v>
      </c>
      <c r="B277" s="3" t="str">
        <f>VLOOKUP($E277,accorpamenti!$A$2:$X$104,$A277-B$2,0)</f>
        <v>Nuoro</v>
      </c>
      <c r="C277" s="3" t="str">
        <f>VLOOKUP($E277,accorpamenti!$A$2:$X$104,$A277-C$2,0)</f>
        <v>Nuoro</v>
      </c>
      <c r="D277" s="3" t="str">
        <f>VLOOKUP($E277,accorpamenti!$A$2:$X$104,$A277-D$2,0)</f>
        <v>Nuoro</v>
      </c>
      <c r="E277" s="3" t="s">
        <v>125</v>
      </c>
      <c r="F277" s="1">
        <f t="array" ref="F277">SUM(IF(anno=A277,IF(distretto=E277,1)))</f>
        <v>1</v>
      </c>
      <c r="G277" s="1">
        <f t="array" ref="G277">SUM(IF(anno=A277,IF(distretto=E277,IF(punti=-1,1))))</f>
        <v>0</v>
      </c>
      <c r="H277" s="1">
        <f t="array" ref="H277">SUM(IF(anno=A277,IF(distretto=E277,punti)))+G277</f>
        <v>1.2</v>
      </c>
      <c r="I277" s="14">
        <v>1.4705882352941178</v>
      </c>
      <c r="J277" s="12">
        <f>H277/VLOOKUP(A277,anni!$A$1:$O$32,4,0)</f>
        <v>3.1658927817644584E-4</v>
      </c>
      <c r="K277" s="12">
        <f t="shared" si="60"/>
        <v>7.6029108287172789E-4</v>
      </c>
      <c r="L277" s="12">
        <f t="shared" si="61"/>
        <v>3.7291346040014203E-3</v>
      </c>
      <c r="M277" s="12">
        <f t="array" ref="M277">SUM(IF(NOT(ISERR(J277:L277)),J277:L277*$J$2:$L$2))/SUM(IF(NOT(ISERR(J277:L277)),$J$2:$L$2))</f>
        <v>1.0332474340457023E-3</v>
      </c>
      <c r="N277" s="1">
        <f>((300-VLOOKUP(A277,anni!$A$1:$O$32,8,0))*(M277-I277/300)+I277)/300*(300-VLOOKUP(A277,anni!$A$1:$O$32,7,0))</f>
        <v>0.48662956780287492</v>
      </c>
      <c r="O277" s="1">
        <f t="shared" si="62"/>
        <v>1</v>
      </c>
      <c r="P277" s="9">
        <f>INT(MAX(1,O277)+1-VLOOKUP(A277,anni!$A$1:$O$32,5,0))</f>
        <v>1</v>
      </c>
      <c r="Q277" s="9">
        <f t="array" ref="Q277">SUM(IF(anno=A277,IF(distretto=E277,concorrenti!$T$3:$T$5991)))</f>
        <v>0</v>
      </c>
      <c r="R277" s="9">
        <f t="shared" si="63"/>
        <v>1</v>
      </c>
      <c r="S277" s="1">
        <f t="shared" si="68"/>
        <v>0</v>
      </c>
      <c r="T277" s="1">
        <f>1+INT($N277/VLOOKUP($A277,anni!$A$1:$J$35,10,0))+$Q277</f>
        <v>1</v>
      </c>
      <c r="U277" s="1">
        <f t="shared" si="65"/>
        <v>0</v>
      </c>
      <c r="X277" s="1">
        <v>7</v>
      </c>
      <c r="Y277" s="1">
        <v>9</v>
      </c>
      <c r="Z277" s="1">
        <f t="shared" si="66"/>
        <v>-0.70710678118654746</v>
      </c>
      <c r="AB277" s="1">
        <v>2</v>
      </c>
      <c r="AC277" s="1">
        <f t="shared" si="67"/>
        <v>-1</v>
      </c>
    </row>
    <row r="278" spans="1:29" x14ac:dyDescent="0.3">
      <c r="A278" s="3">
        <v>2014</v>
      </c>
      <c r="B278" s="3" t="str">
        <f>VLOOKUP($E278,accorpamenti!$A$2:$X$104,$A278-B$2,0)</f>
        <v>Aosta</v>
      </c>
      <c r="C278" s="3" t="str">
        <f>VLOOKUP($E278,accorpamenti!$A$2:$X$104,$A278-C$2,0)</f>
        <v>Aosta</v>
      </c>
      <c r="D278" s="3" t="str">
        <f>VLOOKUP($E278,accorpamenti!$A$2:$X$104,$A278-D$2,0)</f>
        <v>Aosta</v>
      </c>
      <c r="E278" s="3" t="s">
        <v>133</v>
      </c>
      <c r="F278" s="1">
        <f t="array" ref="F278">SUM(IF(anno=A278,IF(distretto=E278,1)))</f>
        <v>1</v>
      </c>
      <c r="G278" s="1">
        <f t="array" ref="G278">SUM(IF(anno=A278,IF(distretto=E278,IF(punti=-1,1))))</f>
        <v>0</v>
      </c>
      <c r="H278" s="1">
        <f t="array" ref="H278">SUM(IF(anno=A278,IF(distretto=E278,punti)))+G278</f>
        <v>2</v>
      </c>
      <c r="I278" s="14">
        <v>0.42016806722689076</v>
      </c>
      <c r="J278" s="12">
        <f>H278/VLOOKUP(A278,anni!$A$1:$O$32,4,0)</f>
        <v>5.2764879696074309E-4</v>
      </c>
      <c r="K278" s="12">
        <f t="shared" si="60"/>
        <v>2.1722602367763655E-3</v>
      </c>
      <c r="L278" s="12">
        <f t="shared" si="61"/>
        <v>1.6277968509530009E-3</v>
      </c>
      <c r="M278" s="12">
        <f t="array" ref="M278">SUM(IF(NOT(ISERR(J278:L278)),J278:L278*$J$2:$L$2))/SUM(IF(NOT(ISERR(J278:L278)),$J$2:$L$2))</f>
        <v>1.2592106192313268E-3</v>
      </c>
      <c r="N278" s="1">
        <f>((300-VLOOKUP(A278,anni!$A$1:$O$32,8,0))*(M278-I278/300)+I278)/300*(300-VLOOKUP(A278,anni!$A$1:$O$32,7,0))</f>
        <v>0.37200297714523634</v>
      </c>
      <c r="O278" s="1">
        <f t="shared" si="62"/>
        <v>1</v>
      </c>
      <c r="P278" s="9">
        <f>INT(MAX(1,O278)+1-VLOOKUP(A278,anni!$A$1:$O$32,5,0))</f>
        <v>1</v>
      </c>
      <c r="Q278" s="9">
        <f t="array" ref="Q278">SUM(IF(anno=A278,IF(distretto=E278,concorrenti!$T$3:$T$5991)))</f>
        <v>0</v>
      </c>
      <c r="R278" s="9">
        <f t="shared" si="63"/>
        <v>1</v>
      </c>
      <c r="S278" s="1">
        <f t="shared" si="68"/>
        <v>0</v>
      </c>
      <c r="T278" s="1">
        <f>1+INT($N278/VLOOKUP($A278,anni!$A$1:$J$35,10,0))+$Q278</f>
        <v>1</v>
      </c>
      <c r="U278" s="1">
        <f t="shared" si="65"/>
        <v>0</v>
      </c>
      <c r="X278" s="1">
        <v>2</v>
      </c>
      <c r="Y278" s="1">
        <v>2</v>
      </c>
      <c r="Z278" s="1">
        <f t="shared" si="66"/>
        <v>0</v>
      </c>
      <c r="AB278" s="1">
        <v>7</v>
      </c>
      <c r="AC278" s="1">
        <f t="shared" si="67"/>
        <v>-6</v>
      </c>
    </row>
    <row r="279" spans="1:29" x14ac:dyDescent="0.3">
      <c r="A279" s="3">
        <v>2014</v>
      </c>
      <c r="B279" s="3" t="str">
        <f>VLOOKUP($E279,accorpamenti!$A$2:$X$104,$A279-B$2,0)</f>
        <v>Ascoli Piceno</v>
      </c>
      <c r="C279" s="3" t="str">
        <f>VLOOKUP($E279,accorpamenti!$A$2:$X$104,$A279-C$2,0)</f>
        <v>Ascoli Piceno</v>
      </c>
      <c r="D279" s="3" t="str">
        <f>VLOOKUP($E279,accorpamenti!$A$2:$X$104,$A279-D$2,0)</f>
        <v>Ascoli Piceno</v>
      </c>
      <c r="E279" s="3" t="s">
        <v>117</v>
      </c>
      <c r="F279" s="1">
        <f t="array" ref="F279">SUM(IF(anno=A279,IF(distretto=E279,1)))</f>
        <v>1</v>
      </c>
      <c r="G279" s="1">
        <f t="array" ref="G279">SUM(IF(anno=A279,IF(distretto=E279,IF(punti=-1,1))))</f>
        <v>0</v>
      </c>
      <c r="H279" s="1">
        <f t="array" ref="H279">SUM(IF(anno=A279,IF(distretto=E279,punti)))+G279</f>
        <v>1.2</v>
      </c>
      <c r="I279" s="14">
        <v>1.2605042016806722</v>
      </c>
      <c r="J279" s="12">
        <f>H279/VLOOKUP(A279,anni!$A$1:$O$32,4,0)</f>
        <v>3.1658927817644584E-4</v>
      </c>
      <c r="K279" s="12">
        <f t="shared" si="60"/>
        <v>0</v>
      </c>
      <c r="L279" s="12">
        <f t="shared" si="61"/>
        <v>3.0188232508582924E-3</v>
      </c>
      <c r="M279" s="12">
        <f t="array" ref="M279">SUM(IF(NOT(ISERR(J279:L279)),J279:L279*$J$2:$L$2))/SUM(IF(NOT(ISERR(J279:L279)),$J$2:$L$2))</f>
        <v>6.6143184756460496E-4</v>
      </c>
      <c r="N279" s="1">
        <f>((300-VLOOKUP(A279,anni!$A$1:$O$32,8,0))*(M279-I279/300)+I279)/300*(300-VLOOKUP(A279,anni!$A$1:$O$32,7,0))</f>
        <v>0.36292726232111011</v>
      </c>
      <c r="O279" s="1">
        <f t="shared" si="62"/>
        <v>1</v>
      </c>
      <c r="P279" s="9">
        <f>INT(MAX(1,O279)+1-VLOOKUP(A279,anni!$A$1:$O$32,5,0))</f>
        <v>1</v>
      </c>
      <c r="Q279" s="9">
        <f t="array" ref="Q279">SUM(IF(anno=A279,IF(distretto=E279,concorrenti!$T$3:$T$5991)))</f>
        <v>0</v>
      </c>
      <c r="R279" s="9">
        <f t="shared" si="63"/>
        <v>1</v>
      </c>
      <c r="S279" s="1">
        <f t="shared" si="68"/>
        <v>0</v>
      </c>
      <c r="T279" s="1">
        <f>1+INT($N279/VLOOKUP($A279,anni!$A$1:$J$35,10,0))+$Q279</f>
        <v>1</v>
      </c>
      <c r="U279" s="1">
        <f t="shared" si="65"/>
        <v>0</v>
      </c>
      <c r="X279" s="1">
        <v>6</v>
      </c>
      <c r="Y279" s="1">
        <v>8</v>
      </c>
      <c r="Z279" s="1">
        <f t="shared" si="66"/>
        <v>-0.7559289460184544</v>
      </c>
      <c r="AB279" s="1">
        <v>8</v>
      </c>
      <c r="AC279" s="1">
        <f t="shared" si="67"/>
        <v>-7</v>
      </c>
    </row>
    <row r="280" spans="1:29" x14ac:dyDescent="0.3">
      <c r="A280" s="3">
        <v>2014</v>
      </c>
      <c r="B280" s="3" t="str">
        <f>VLOOKUP($E280,accorpamenti!$A$2:$X$104,$A280-B$2,0)</f>
        <v>L'Aquila</v>
      </c>
      <c r="C280" s="3" t="str">
        <f>VLOOKUP($E280,accorpamenti!$A$2:$X$104,$A280-C$2,0)</f>
        <v>L'Aquila</v>
      </c>
      <c r="D280" s="3" t="str">
        <f>VLOOKUP($E280,accorpamenti!$A$2:$X$104,$A280-D$2,0)</f>
        <v>L'Aquila</v>
      </c>
      <c r="E280" s="3" t="s">
        <v>151</v>
      </c>
      <c r="F280" s="1">
        <f t="array" ref="F280">SUM(IF(anno=A280,IF(distretto=E280,1)))</f>
        <v>1</v>
      </c>
      <c r="G280" s="1">
        <f t="array" ref="G280">SUM(IF(anno=A280,IF(distretto=E280,IF(punti=-1,1))))</f>
        <v>0</v>
      </c>
      <c r="H280" s="1">
        <f t="array" ref="H280">SUM(IF(anno=A280,IF(distretto=E280,punti)))+G280</f>
        <v>5</v>
      </c>
      <c r="I280" s="14">
        <v>0.63025210084033612</v>
      </c>
      <c r="J280" s="12">
        <f>H280/VLOOKUP(A280,anni!$A$1:$O$32,4,0)</f>
        <v>1.3191219924018577E-3</v>
      </c>
      <c r="K280" s="12">
        <f t="shared" si="60"/>
        <v>5.4306505919409138E-4</v>
      </c>
      <c r="L280" s="12">
        <f t="shared" si="61"/>
        <v>1.4206227062862552E-3</v>
      </c>
      <c r="M280" s="12">
        <f t="array" ref="M280">SUM(IF(NOT(ISERR(J280:L280)),J280:L280*$J$2:$L$2))/SUM(IF(NOT(ISERR(J280:L280)),$J$2:$L$2))</f>
        <v>1.0773531336466682E-3</v>
      </c>
      <c r="N280" s="1">
        <f>((300-VLOOKUP(A280,anni!$A$1:$O$32,8,0))*(M280-I280/300)+I280)/300*(300-VLOOKUP(A280,anni!$A$1:$O$32,7,0))</f>
        <v>0.36190095687777679</v>
      </c>
      <c r="O280" s="1">
        <f t="shared" si="62"/>
        <v>1</v>
      </c>
      <c r="P280" s="9">
        <f>INT(MAX(1,O280)+1-VLOOKUP(A280,anni!$A$1:$O$32,5,0))</f>
        <v>1</v>
      </c>
      <c r="Q280" s="9">
        <f t="array" ref="Q280">SUM(IF(anno=A280,IF(distretto=E280,concorrenti!$T$3:$T$5991)))</f>
        <v>0</v>
      </c>
      <c r="R280" s="9">
        <f t="shared" si="63"/>
        <v>1</v>
      </c>
      <c r="S280" s="1">
        <f t="shared" si="68"/>
        <v>0</v>
      </c>
      <c r="T280" s="1">
        <f>1+INT($N280/VLOOKUP($A280,anni!$A$1:$J$35,10,0))+$Q280</f>
        <v>1</v>
      </c>
      <c r="U280" s="1">
        <f t="shared" si="65"/>
        <v>0</v>
      </c>
      <c r="X280" s="1">
        <v>3</v>
      </c>
      <c r="Y280" s="1">
        <v>4</v>
      </c>
      <c r="Z280" s="1">
        <f t="shared" si="66"/>
        <v>-0.53452248382484879</v>
      </c>
      <c r="AB280" s="1">
        <v>3</v>
      </c>
      <c r="AC280" s="1">
        <f t="shared" si="67"/>
        <v>-2</v>
      </c>
    </row>
    <row r="281" spans="1:29" x14ac:dyDescent="0.3">
      <c r="A281" s="3">
        <v>2013</v>
      </c>
      <c r="B281" s="3" t="str">
        <f>VLOOKUP($E281,accorpamenti!$A$2:$X$104,$A281-B$2,0)</f>
        <v>Roma</v>
      </c>
      <c r="C281" s="3" t="str">
        <f>VLOOKUP($E281,accorpamenti!$A$2:$X$104,$A281-C$2,0)</f>
        <v>Roma</v>
      </c>
      <c r="D281" s="3" t="str">
        <f>VLOOKUP($E281,accorpamenti!$A$2:$X$104,$A281-D$2,0)</f>
        <v>Roma</v>
      </c>
      <c r="E281" s="3" t="s">
        <v>40</v>
      </c>
      <c r="F281" s="1">
        <f t="array" ref="F281">SUM(IF(anno=A281,IF(distretto=E281,1)))</f>
        <v>23</v>
      </c>
      <c r="G281" s="1">
        <f t="array" ref="G281">SUM(IF(anno=A281,IF(distretto=E281,IF(punti=-1,1))))</f>
        <v>0</v>
      </c>
      <c r="H281" s="1">
        <f t="array" ref="H281">SUM(IF(anno=A281,IF(distretto=E281,punti)))+G281</f>
        <v>258</v>
      </c>
      <c r="I281" s="14">
        <v>23.749208359721344</v>
      </c>
      <c r="J281" s="12">
        <f>H281/VLOOKUP(A281,anni!$A$1:$O$32,4,0)</f>
        <v>7.0055392636037786E-2</v>
      </c>
      <c r="K281" s="12">
        <f t="shared" si="60"/>
        <v>7.3073280454599265E-2</v>
      </c>
      <c r="L281" s="12">
        <f t="shared" si="61"/>
        <v>9.8375657744223258E-2</v>
      </c>
      <c r="M281" s="12">
        <f t="array" ref="M281">SUM(IF(NOT(ISERR(J281:L281)),J281:L281*$J$2:$L$2))/SUM(IF(NOT(ISERR(J281:L281)),$J$2:$L$2))</f>
        <v>7.5781399426922524E-2</v>
      </c>
      <c r="N281" s="1">
        <f>((300-VLOOKUP(A281,anni!$A$1:$O$32,8,0))*(M281-I281/300)+I281)/300*(300-VLOOKUP(A281,anni!$A$1:$O$32,7,0))</f>
        <v>22.292789883350387</v>
      </c>
      <c r="O281" s="1">
        <f t="shared" ref="O281:O312" si="69">MAX(1,N281)</f>
        <v>22.292789883350387</v>
      </c>
      <c r="P281" s="9">
        <f>INT(MAX(1,O281)+1-VLOOKUP(A281,anni!$A$1:$O$32,5,0))</f>
        <v>22</v>
      </c>
      <c r="Q281" s="9">
        <f t="array" ref="Q281">SUM(IF(anno=A281,IF(distretto=E281,concorrenti!$T$3:$T$5991)))</f>
        <v>3</v>
      </c>
      <c r="R281" s="9">
        <f t="shared" ref="R281:R312" si="70">P281+Q281</f>
        <v>25</v>
      </c>
      <c r="S281" s="1">
        <f t="shared" ref="S281:S312" si="71">R281-F281</f>
        <v>2</v>
      </c>
      <c r="T281" s="1">
        <f>1+INT($N281/VLOOKUP($A281,anni!$A$1:$J$35,10,0))+$Q281</f>
        <v>22</v>
      </c>
      <c r="U281" s="1">
        <f t="shared" ref="U281:U312" si="72">T281-$F281</f>
        <v>-1</v>
      </c>
      <c r="X281" s="1">
        <v>125</v>
      </c>
      <c r="Y281" s="1">
        <v>128</v>
      </c>
      <c r="Z281" s="1">
        <f t="shared" ref="Z281:Z312" si="73">-(Y281-X281)/SQRT(AVERAGE(X281:Y281))</f>
        <v>-0.26673253468463221</v>
      </c>
      <c r="AB281" s="1">
        <v>1</v>
      </c>
      <c r="AC281" s="1">
        <f t="shared" ref="AC281:AC312" si="74">R281-AB281</f>
        <v>24</v>
      </c>
    </row>
    <row r="282" spans="1:29" x14ac:dyDescent="0.3">
      <c r="A282" s="3">
        <v>2013</v>
      </c>
      <c r="B282" s="3" t="str">
        <f>VLOOKUP($E282,accorpamenti!$A$2:$X$104,$A282-B$2,0)</f>
        <v>Torino</v>
      </c>
      <c r="C282" s="3" t="str">
        <f>VLOOKUP($E282,accorpamenti!$A$2:$X$104,$A282-C$2,0)</f>
        <v>Torino</v>
      </c>
      <c r="D282" s="3" t="str">
        <f>VLOOKUP($E282,accorpamenti!$A$2:$X$104,$A282-D$2,0)</f>
        <v>Torino</v>
      </c>
      <c r="E282" s="3" t="s">
        <v>49</v>
      </c>
      <c r="F282" s="1">
        <f t="array" ref="F282">SUM(IF(anno=A282,IF(distretto=E282,1)))</f>
        <v>14</v>
      </c>
      <c r="G282" s="1">
        <f t="array" ref="G282">SUM(IF(anno=A282,IF(distretto=E282,IF(punti=-1,1))))</f>
        <v>0</v>
      </c>
      <c r="H282" s="1">
        <f t="array" ref="H282">SUM(IF(anno=A282,IF(distretto=E282,punti)))+G282</f>
        <v>154.60000000000002</v>
      </c>
      <c r="I282" s="14">
        <v>12.72957568081064</v>
      </c>
      <c r="J282" s="12">
        <f>H282/VLOOKUP(A282,anni!$A$1:$O$32,4,0)</f>
        <v>4.1978929075703268E-2</v>
      </c>
      <c r="K282" s="12">
        <f t="shared" si="60"/>
        <v>4.7650053273351478E-2</v>
      </c>
      <c r="L282" s="12">
        <f t="shared" si="61"/>
        <v>6.1141615191031777E-2</v>
      </c>
      <c r="M282" s="12">
        <f t="array" ref="M282">SUM(IF(NOT(ISERR(J282:L282)),J282:L282*$J$2:$L$2))/SUM(IF(NOT(ISERR(J282:L282)),$J$2:$L$2))</f>
        <v>4.7063084827474087E-2</v>
      </c>
      <c r="N282" s="1">
        <f>((300-VLOOKUP(A282,anni!$A$1:$O$32,8,0))*(M282-I282/300)+I282)/300*(300-VLOOKUP(A282,anni!$A$1:$O$32,7,0))</f>
        <v>13.517037362905754</v>
      </c>
      <c r="O282" s="1">
        <f t="shared" si="69"/>
        <v>13.517037362905754</v>
      </c>
      <c r="P282" s="9">
        <f>INT(MAX(1,O282)+1-VLOOKUP(A282,anni!$A$1:$O$32,5,0))</f>
        <v>14</v>
      </c>
      <c r="Q282" s="9">
        <f t="array" ref="Q282">SUM(IF(anno=A282,IF(distretto=E282,concorrenti!$T$3:$T$5991)))</f>
        <v>1</v>
      </c>
      <c r="R282" s="9">
        <f t="shared" si="70"/>
        <v>15</v>
      </c>
      <c r="S282" s="1">
        <f t="shared" si="71"/>
        <v>1</v>
      </c>
      <c r="T282" s="1">
        <f>1+INT($N282/VLOOKUP($A282,anni!$A$1:$J$35,10,0))+$Q282</f>
        <v>13</v>
      </c>
      <c r="U282" s="1">
        <f t="shared" si="72"/>
        <v>-1</v>
      </c>
      <c r="X282" s="1">
        <v>67</v>
      </c>
      <c r="Y282" s="1">
        <v>71</v>
      </c>
      <c r="Z282" s="1">
        <f t="shared" si="73"/>
        <v>-0.48154341234307679</v>
      </c>
      <c r="AB282" s="1">
        <v>1</v>
      </c>
      <c r="AC282" s="1">
        <f t="shared" si="74"/>
        <v>14</v>
      </c>
    </row>
    <row r="283" spans="1:29" x14ac:dyDescent="0.3">
      <c r="A283" s="3">
        <v>2013</v>
      </c>
      <c r="B283" s="3" t="str">
        <f>VLOOKUP($E283,accorpamenti!$A$2:$X$104,$A283-B$2,0)</f>
        <v>Milano</v>
      </c>
      <c r="C283" s="3" t="str">
        <f>VLOOKUP($E283,accorpamenti!$A$2:$X$104,$A283-C$2,0)</f>
        <v>Milano</v>
      </c>
      <c r="D283" s="3" t="str">
        <f>VLOOKUP($E283,accorpamenti!$A$2:$X$104,$A283-D$2,0)</f>
        <v>Milano</v>
      </c>
      <c r="E283" s="3" t="s">
        <v>41</v>
      </c>
      <c r="F283" s="1">
        <f t="array" ref="F283">SUM(IF(anno=A283,IF(distretto=E283,1)))</f>
        <v>10</v>
      </c>
      <c r="G283" s="1">
        <f t="array" ref="G283">SUM(IF(anno=A283,IF(distretto=E283,IF(punti=-1,1))))</f>
        <v>0</v>
      </c>
      <c r="H283" s="1">
        <f t="array" ref="H283">SUM(IF(anno=A283,IF(distretto=E283,punti)))+G283</f>
        <v>121.8</v>
      </c>
      <c r="I283" s="14">
        <v>10.829639012032933</v>
      </c>
      <c r="J283" s="12">
        <f>H283/VLOOKUP(A283,anni!$A$1:$O$32,4,0)</f>
        <v>3.3072662104920166E-2</v>
      </c>
      <c r="K283" s="12">
        <f t="shared" si="60"/>
        <v>3.9274298567538765E-2</v>
      </c>
      <c r="L283" s="12">
        <f t="shared" si="61"/>
        <v>4.398307023564401E-2</v>
      </c>
      <c r="M283" s="12">
        <f t="array" ref="M283">SUM(IF(NOT(ISERR(J283:L283)),J283:L283*$J$2:$L$2))/SUM(IF(NOT(ISERR(J283:L283)),$J$2:$L$2))</f>
        <v>3.6958275614247006E-2</v>
      </c>
      <c r="N283" s="1">
        <f>((300-VLOOKUP(A283,anni!$A$1:$O$32,8,0))*(M283-I283/300)+I283)/300*(300-VLOOKUP(A283,anni!$A$1:$O$32,7,0))</f>
        <v>10.749988505863225</v>
      </c>
      <c r="O283" s="1">
        <f t="shared" si="69"/>
        <v>10.749988505863225</v>
      </c>
      <c r="P283" s="9">
        <f>INT(MAX(1,O283)+1-VLOOKUP(A283,anni!$A$1:$O$32,5,0))</f>
        <v>11</v>
      </c>
      <c r="Q283" s="9">
        <f t="array" ref="Q283">SUM(IF(anno=A283,IF(distretto=E283,concorrenti!$T$3:$T$5991)))</f>
        <v>0</v>
      </c>
      <c r="R283" s="9">
        <f t="shared" si="70"/>
        <v>11</v>
      </c>
      <c r="S283" s="1">
        <f t="shared" si="71"/>
        <v>1</v>
      </c>
      <c r="T283" s="1">
        <f>1+INT($N283/VLOOKUP($A283,anni!$A$1:$J$35,10,0))+$Q283</f>
        <v>10</v>
      </c>
      <c r="U283" s="1">
        <f t="shared" si="72"/>
        <v>0</v>
      </c>
      <c r="X283" s="1">
        <v>57</v>
      </c>
      <c r="Y283" s="1">
        <v>55</v>
      </c>
      <c r="Z283" s="1">
        <f t="shared" si="73"/>
        <v>0.2672612419124244</v>
      </c>
      <c r="AB283" s="1">
        <v>2</v>
      </c>
      <c r="AC283" s="1">
        <f t="shared" si="74"/>
        <v>9</v>
      </c>
    </row>
    <row r="284" spans="1:29" x14ac:dyDescent="0.3">
      <c r="A284" s="3">
        <v>2013</v>
      </c>
      <c r="B284" s="3" t="str">
        <f>VLOOKUP($E284,accorpamenti!$A$2:$X$104,$A284-B$2,0)</f>
        <v>Brescia</v>
      </c>
      <c r="C284" s="3" t="str">
        <f>VLOOKUP($E284,accorpamenti!$A$2:$X$104,$A284-C$2,0)</f>
        <v>Brescia</v>
      </c>
      <c r="D284" s="3" t="str">
        <f>VLOOKUP($E284,accorpamenti!$A$2:$X$104,$A284-D$2,0)</f>
        <v>Brescia</v>
      </c>
      <c r="E284" s="3" t="s">
        <v>42</v>
      </c>
      <c r="F284" s="1">
        <f t="array" ref="F284">SUM(IF(anno=A284,IF(distretto=E284,1)))</f>
        <v>9</v>
      </c>
      <c r="G284" s="1">
        <f t="array" ref="G284">SUM(IF(anno=A284,IF(distretto=E284,IF(punti=-1,1))))</f>
        <v>0</v>
      </c>
      <c r="H284" s="1">
        <f t="array" ref="H284">SUM(IF(anno=A284,IF(distretto=E284,punti)))+G284</f>
        <v>165</v>
      </c>
      <c r="I284" s="14">
        <v>4.1798606713109567</v>
      </c>
      <c r="J284" s="12">
        <f>H284/VLOOKUP(A284,anni!$A$1:$O$32,4,0)</f>
        <v>4.4802867383512537E-2</v>
      </c>
      <c r="K284" s="12">
        <f t="shared" si="60"/>
        <v>3.3769385580679524E-2</v>
      </c>
      <c r="L284" s="12">
        <f t="shared" si="61"/>
        <v>3.6204529855868202E-2</v>
      </c>
      <c r="M284" s="12">
        <f t="array" ref="M284">SUM(IF(NOT(ISERR(J284:L284)),J284:L284*$J$2:$L$2))/SUM(IF(NOT(ISERR(J284:L284)),$J$2:$L$2))</f>
        <v>3.969198386129414E-2</v>
      </c>
      <c r="N284" s="1">
        <f>((300-VLOOKUP(A284,anni!$A$1:$O$32,8,0))*(M284-I284/300)+I284)/300*(300-VLOOKUP(A284,anni!$A$1:$O$32,7,0))</f>
        <v>10.336449026260908</v>
      </c>
      <c r="O284" s="1">
        <f t="shared" si="69"/>
        <v>10.336449026260908</v>
      </c>
      <c r="P284" s="9">
        <f>INT(MAX(1,O284)+1-VLOOKUP(A284,anni!$A$1:$O$32,5,0))</f>
        <v>10</v>
      </c>
      <c r="Q284" s="9">
        <f t="array" ref="Q284">SUM(IF(anno=A284,IF(distretto=E284,concorrenti!$T$3:$T$5991)))</f>
        <v>1</v>
      </c>
      <c r="R284" s="9">
        <f t="shared" si="70"/>
        <v>11</v>
      </c>
      <c r="S284" s="1">
        <f t="shared" si="71"/>
        <v>2</v>
      </c>
      <c r="T284" s="1">
        <f>1+INT($N284/VLOOKUP($A284,anni!$A$1:$J$35,10,0))+$Q284</f>
        <v>10</v>
      </c>
      <c r="U284" s="1">
        <f t="shared" si="72"/>
        <v>1</v>
      </c>
      <c r="X284" s="1">
        <v>22</v>
      </c>
      <c r="Y284" s="1">
        <v>23</v>
      </c>
      <c r="Z284" s="1">
        <f t="shared" si="73"/>
        <v>-0.21081851067789195</v>
      </c>
      <c r="AB284" s="1">
        <v>4</v>
      </c>
      <c r="AC284" s="1">
        <f t="shared" si="74"/>
        <v>7</v>
      </c>
    </row>
    <row r="285" spans="1:29" x14ac:dyDescent="0.3">
      <c r="A285" s="3">
        <v>2013</v>
      </c>
      <c r="B285" s="3" t="str">
        <f>VLOOKUP($E285,accorpamenti!$A$2:$X$104,$A285-B$2,0)</f>
        <v>Napoli</v>
      </c>
      <c r="C285" s="3" t="str">
        <f>VLOOKUP($E285,accorpamenti!$A$2:$X$104,$A285-C$2,0)</f>
        <v>Napoli</v>
      </c>
      <c r="D285" s="3" t="str">
        <f>VLOOKUP($E285,accorpamenti!$A$2:$X$104,$A285-D$2,0)</f>
        <v>Napoli</v>
      </c>
      <c r="E285" s="3" t="s">
        <v>95</v>
      </c>
      <c r="F285" s="1">
        <f t="array" ref="F285">SUM(IF(anno=A285,IF(distretto=E285,1)))</f>
        <v>8</v>
      </c>
      <c r="G285" s="1">
        <f t="array" ref="G285">SUM(IF(anno=A285,IF(distretto=E285,IF(punti=-1,1))))</f>
        <v>0</v>
      </c>
      <c r="H285" s="1">
        <f t="array" ref="H285">SUM(IF(anno=A285,IF(distretto=E285,punti)))+G285</f>
        <v>139.6</v>
      </c>
      <c r="I285" s="14">
        <v>15.009499683343888</v>
      </c>
      <c r="J285" s="12">
        <f>H285/VLOOKUP(A285,anni!$A$1:$O$32,4,0)</f>
        <v>3.7905941131747577E-2</v>
      </c>
      <c r="K285" s="12">
        <f t="shared" si="60"/>
        <v>2.3292293121818398E-2</v>
      </c>
      <c r="L285" s="12">
        <f t="shared" si="61"/>
        <v>2.92839167238618E-2</v>
      </c>
      <c r="M285" s="12">
        <f t="array" ref="M285">SUM(IF(NOT(ISERR(J285:L285)),J285:L285*$J$2:$L$2))/SUM(IF(NOT(ISERR(J285:L285)),$J$2:$L$2))</f>
        <v>3.1597721060456885E-2</v>
      </c>
      <c r="N285" s="1">
        <f>((300-VLOOKUP(A285,anni!$A$1:$O$32,8,0))*(M285-I285/300)+I285)/300*(300-VLOOKUP(A285,anni!$A$1:$O$32,7,0))</f>
        <v>10.123653184453628</v>
      </c>
      <c r="O285" s="1">
        <f t="shared" si="69"/>
        <v>10.123653184453628</v>
      </c>
      <c r="P285" s="9">
        <f>INT(MAX(1,O285)+1-VLOOKUP(A285,anni!$A$1:$O$32,5,0))</f>
        <v>10</v>
      </c>
      <c r="Q285" s="9">
        <f t="array" ref="Q285">SUM(IF(anno=A285,IF(distretto=E285,concorrenti!$T$3:$T$5991)))</f>
        <v>0</v>
      </c>
      <c r="R285" s="9">
        <f t="shared" si="70"/>
        <v>10</v>
      </c>
      <c r="S285" s="1">
        <f t="shared" si="71"/>
        <v>2</v>
      </c>
      <c r="T285" s="1">
        <f>1+INT($N285/VLOOKUP($A285,anni!$A$1:$J$35,10,0))+$Q285</f>
        <v>9</v>
      </c>
      <c r="U285" s="1">
        <f t="shared" si="72"/>
        <v>1</v>
      </c>
      <c r="X285" s="1">
        <v>79</v>
      </c>
      <c r="Y285" s="1">
        <v>79</v>
      </c>
      <c r="Z285" s="1">
        <f t="shared" si="73"/>
        <v>0</v>
      </c>
      <c r="AB285" s="1">
        <v>2</v>
      </c>
      <c r="AC285" s="1">
        <f t="shared" si="74"/>
        <v>8</v>
      </c>
    </row>
    <row r="286" spans="1:29" x14ac:dyDescent="0.3">
      <c r="A286" s="3">
        <v>2013</v>
      </c>
      <c r="B286" s="3" t="str">
        <f>VLOOKUP($E286,accorpamenti!$A$2:$X$104,$A286-B$2,0)</f>
        <v>Bari</v>
      </c>
      <c r="C286" s="3" t="str">
        <f>VLOOKUP($E286,accorpamenti!$A$2:$X$104,$A286-C$2,0)</f>
        <v>Bari</v>
      </c>
      <c r="D286" s="3" t="str">
        <f>VLOOKUP($E286,accorpamenti!$A$2:$X$104,$A286-D$2,0)</f>
        <v>Bari</v>
      </c>
      <c r="E286" s="3" t="s">
        <v>55</v>
      </c>
      <c r="F286" s="1">
        <f t="array" ref="F286">SUM(IF(anno=A286,IF(distretto=E286,1)))</f>
        <v>6</v>
      </c>
      <c r="G286" s="1">
        <f t="array" ref="G286">SUM(IF(anno=A286,IF(distretto=E286,IF(punti=-1,1))))</f>
        <v>0</v>
      </c>
      <c r="H286" s="1">
        <f t="array" ref="H286">SUM(IF(anno=A286,IF(distretto=E286,punti)))+G286</f>
        <v>139</v>
      </c>
      <c r="I286" s="14">
        <v>10.449651678277391</v>
      </c>
      <c r="J286" s="12">
        <f>H286/VLOOKUP(A286,anni!$A$1:$O$32,4,0)</f>
        <v>3.7743021613989347E-2</v>
      </c>
      <c r="K286" s="12">
        <f t="shared" si="60"/>
        <v>1.7521013377530481E-2</v>
      </c>
      <c r="L286" s="12">
        <f t="shared" si="61"/>
        <v>1.9903912148249818E-2</v>
      </c>
      <c r="M286" s="12">
        <f t="array" ref="M286">SUM(IF(NOT(ISERR(J286:L286)),J286:L286*$J$2:$L$2))/SUM(IF(NOT(ISERR(J286:L286)),$J$2:$L$2))</f>
        <v>2.8029167290879804E-2</v>
      </c>
      <c r="N286" s="1">
        <f>((300-VLOOKUP(A286,anni!$A$1:$O$32,8,0))*(M286-I286/300)+I286)/300*(300-VLOOKUP(A286,anni!$A$1:$O$32,7,0))</f>
        <v>8.5155964241457518</v>
      </c>
      <c r="O286" s="1">
        <f t="shared" si="69"/>
        <v>8.5155964241457518</v>
      </c>
      <c r="P286" s="9">
        <f>INT(MAX(1,O286)+1-VLOOKUP(A286,anni!$A$1:$O$32,5,0))</f>
        <v>9</v>
      </c>
      <c r="Q286" s="9">
        <f t="array" ref="Q286">SUM(IF(anno=A286,IF(distretto=E286,concorrenti!$T$3:$T$5991)))</f>
        <v>0</v>
      </c>
      <c r="R286" s="9">
        <f t="shared" si="70"/>
        <v>9</v>
      </c>
      <c r="S286" s="1">
        <f t="shared" si="71"/>
        <v>3</v>
      </c>
      <c r="T286" s="1">
        <f>1+INT($N286/VLOOKUP($A286,anni!$A$1:$J$35,10,0))+$Q286</f>
        <v>8</v>
      </c>
      <c r="U286" s="1">
        <f t="shared" si="72"/>
        <v>2</v>
      </c>
      <c r="X286" s="1">
        <v>55</v>
      </c>
      <c r="Y286" s="1">
        <v>48</v>
      </c>
      <c r="Z286" s="1">
        <f t="shared" si="73"/>
        <v>0.97542622000826473</v>
      </c>
      <c r="AB286" s="1">
        <v>7</v>
      </c>
      <c r="AC286" s="1">
        <f t="shared" si="74"/>
        <v>2</v>
      </c>
    </row>
    <row r="287" spans="1:29" x14ac:dyDescent="0.3">
      <c r="A287" s="3">
        <v>2013</v>
      </c>
      <c r="B287" s="3" t="str">
        <f>VLOOKUP($E287,accorpamenti!$A$2:$X$104,$A287-B$2,0)</f>
        <v>Treviso</v>
      </c>
      <c r="C287" s="3" t="str">
        <f>VLOOKUP($E287,accorpamenti!$A$2:$X$104,$A287-C$2,0)</f>
        <v>Treviso</v>
      </c>
      <c r="D287" s="3" t="str">
        <f>VLOOKUP($E287,accorpamenti!$A$2:$X$104,$A287-D$2,0)</f>
        <v>Treviso</v>
      </c>
      <c r="E287" s="3" t="s">
        <v>57</v>
      </c>
      <c r="F287" s="1">
        <f t="array" ref="F287">SUM(IF(anno=A287,IF(distretto=E287,1)))</f>
        <v>8</v>
      </c>
      <c r="G287" s="1">
        <f t="array" ref="G287">SUM(IF(anno=A287,IF(distretto=E287,IF(punti=-1,1))))</f>
        <v>0</v>
      </c>
      <c r="H287" s="1">
        <f t="array" ref="H287">SUM(IF(anno=A287,IF(distretto=E287,punti)))+G287</f>
        <v>110.8</v>
      </c>
      <c r="I287" s="14">
        <v>4.3698543381887269</v>
      </c>
      <c r="J287" s="12">
        <f>H287/VLOOKUP(A287,anni!$A$1:$O$32,4,0)</f>
        <v>3.008580427935266E-2</v>
      </c>
      <c r="K287" s="12">
        <f t="shared" si="60"/>
        <v>2.7346987096010415E-2</v>
      </c>
      <c r="L287" s="12">
        <f t="shared" si="61"/>
        <v>3.4374285060626841E-2</v>
      </c>
      <c r="M287" s="12">
        <f t="array" ref="M287">SUM(IF(NOT(ISERR(J287:L287)),J287:L287*$J$2:$L$2))/SUM(IF(NOT(ISERR(J287:L287)),$J$2:$L$2))</f>
        <v>2.9887612015117609E-2</v>
      </c>
      <c r="N287" s="1">
        <f>((300-VLOOKUP(A287,anni!$A$1:$O$32,8,0))*(M287-I287/300)+I287)/300*(300-VLOOKUP(A287,anni!$A$1:$O$32,7,0))</f>
        <v>7.9815397385403459</v>
      </c>
      <c r="O287" s="1">
        <f t="shared" si="69"/>
        <v>7.9815397385403459</v>
      </c>
      <c r="P287" s="9">
        <f>INT(MAX(1,O287)+1-VLOOKUP(A287,anni!$A$1:$O$32,5,0))</f>
        <v>8</v>
      </c>
      <c r="Q287" s="9">
        <f t="array" ref="Q287">SUM(IF(anno=A287,IF(distretto=E287,concorrenti!$T$3:$T$5991)))</f>
        <v>1</v>
      </c>
      <c r="R287" s="9">
        <f t="shared" si="70"/>
        <v>9</v>
      </c>
      <c r="S287" s="1">
        <f t="shared" si="71"/>
        <v>1</v>
      </c>
      <c r="T287" s="1">
        <f>1+INT($N287/VLOOKUP($A287,anni!$A$1:$J$35,10,0))+$Q287</f>
        <v>8</v>
      </c>
      <c r="U287" s="1">
        <f t="shared" si="72"/>
        <v>0</v>
      </c>
      <c r="X287" s="1">
        <v>23</v>
      </c>
      <c r="Y287" s="1">
        <v>26</v>
      </c>
      <c r="Z287" s="1">
        <f t="shared" si="73"/>
        <v>-0.60609152673132649</v>
      </c>
      <c r="AB287" s="1">
        <v>1</v>
      </c>
      <c r="AC287" s="1">
        <f t="shared" si="74"/>
        <v>8</v>
      </c>
    </row>
    <row r="288" spans="1:29" x14ac:dyDescent="0.3">
      <c r="A288" s="3">
        <v>2013</v>
      </c>
      <c r="B288" s="3" t="str">
        <f>VLOOKUP($E288,accorpamenti!$A$2:$X$104,$A288-B$2,0)</f>
        <v>Vicenza</v>
      </c>
      <c r="C288" s="3" t="str">
        <f>VLOOKUP($E288,accorpamenti!$A$2:$X$104,$A288-C$2,0)</f>
        <v>Vicenza</v>
      </c>
      <c r="D288" s="3" t="str">
        <f>VLOOKUP($E288,accorpamenti!$A$2:$X$104,$A288-D$2,0)</f>
        <v>Vicenza</v>
      </c>
      <c r="E288" s="3" t="s">
        <v>93</v>
      </c>
      <c r="F288" s="1">
        <f t="array" ref="F288">SUM(IF(anno=A288,IF(distretto=E288,1)))</f>
        <v>7</v>
      </c>
      <c r="G288" s="1">
        <f t="array" ref="G288">SUM(IF(anno=A288,IF(distretto=E288,IF(punti=-1,1))))</f>
        <v>0</v>
      </c>
      <c r="H288" s="1">
        <f t="array" ref="H288">SUM(IF(anno=A288,IF(distretto=E288,punti)))+G288</f>
        <v>127.8</v>
      </c>
      <c r="I288" s="14">
        <v>4.9398353388220393</v>
      </c>
      <c r="J288" s="12">
        <f>H288/VLOOKUP(A288,anni!$A$1:$O$32,4,0)</f>
        <v>3.4701857282502434E-2</v>
      </c>
      <c r="K288" s="12">
        <f t="shared" ref="K288:K351" si="75">SUMIFS($J$2:$J$1979,anno_2,A288-1,$C$2:$C$1979,B288)</f>
        <v>2.681425358115307E-2</v>
      </c>
      <c r="L288" s="12">
        <f t="shared" ref="L288:L351" si="76">SUMIFS($J$2:$J$1979,anno_2,A288-2,$D$2:$D$1979,B288)</f>
        <v>2.2935255090368329E-2</v>
      </c>
      <c r="M288" s="12">
        <f t="array" ref="M288">SUM(IF(NOT(ISERR(J288:L288)),J288:L288*$J$2:$L$2))/SUM(IF(NOT(ISERR(J288:L288)),$J$2:$L$2))</f>
        <v>3.0111555683363628E-2</v>
      </c>
      <c r="N288" s="1">
        <f>((300-VLOOKUP(A288,anni!$A$1:$O$32,8,0))*(M288-I288/300)+I288)/300*(300-VLOOKUP(A288,anni!$A$1:$O$32,7,0))</f>
        <v>8.1284962823607252</v>
      </c>
      <c r="O288" s="1">
        <f t="shared" si="69"/>
        <v>8.1284962823607252</v>
      </c>
      <c r="P288" s="9">
        <f>INT(MAX(1,O288)+1-VLOOKUP(A288,anni!$A$1:$O$32,5,0))</f>
        <v>8</v>
      </c>
      <c r="Q288" s="9">
        <f t="array" ref="Q288">SUM(IF(anno=A288,IF(distretto=E288,concorrenti!$T$3:$T$5991)))</f>
        <v>0</v>
      </c>
      <c r="R288" s="9">
        <f t="shared" si="70"/>
        <v>8</v>
      </c>
      <c r="S288" s="1">
        <f t="shared" si="71"/>
        <v>1</v>
      </c>
      <c r="T288" s="1">
        <f>1+INT($N288/VLOOKUP($A288,anni!$A$1:$J$35,10,0))+$Q288</f>
        <v>7</v>
      </c>
      <c r="U288" s="1">
        <f t="shared" si="72"/>
        <v>0</v>
      </c>
      <c r="X288" s="1">
        <v>26</v>
      </c>
      <c r="Y288" s="1">
        <v>26</v>
      </c>
      <c r="Z288" s="1">
        <f t="shared" si="73"/>
        <v>0</v>
      </c>
      <c r="AB288" s="1">
        <v>1</v>
      </c>
      <c r="AC288" s="1">
        <f t="shared" si="74"/>
        <v>7</v>
      </c>
    </row>
    <row r="289" spans="1:29" x14ac:dyDescent="0.3">
      <c r="A289" s="3">
        <v>2013</v>
      </c>
      <c r="B289" s="3" t="str">
        <f>VLOOKUP($E289,accorpamenti!$A$2:$X$104,$A289-B$2,0)</f>
        <v>Genova</v>
      </c>
      <c r="C289" s="3" t="str">
        <f>VLOOKUP($E289,accorpamenti!$A$2:$X$104,$A289-C$2,0)</f>
        <v>Genova</v>
      </c>
      <c r="D289" s="3" t="str">
        <f>VLOOKUP($E289,accorpamenti!$A$2:$X$104,$A289-D$2,0)</f>
        <v>Genova</v>
      </c>
      <c r="E289" s="3" t="s">
        <v>51</v>
      </c>
      <c r="F289" s="1">
        <f t="array" ref="F289">SUM(IF(anno=A289,IF(distretto=E289,1)))</f>
        <v>7</v>
      </c>
      <c r="G289" s="1">
        <f t="array" ref="G289">SUM(IF(anno=A289,IF(distretto=E289,IF(punti=-1,1))))</f>
        <v>0</v>
      </c>
      <c r="H289" s="1">
        <f t="array" ref="H289">SUM(IF(anno=A289,IF(distretto=E289,punti)))+G289</f>
        <v>101.2</v>
      </c>
      <c r="I289" s="14">
        <v>5.1298290056998104</v>
      </c>
      <c r="J289" s="12">
        <f>H289/VLOOKUP(A289,anni!$A$1:$O$32,4,0)</f>
        <v>2.7479091995221024E-2</v>
      </c>
      <c r="K289" s="12">
        <f t="shared" si="75"/>
        <v>2.9477921155439797E-2</v>
      </c>
      <c r="L289" s="12">
        <f t="shared" si="76"/>
        <v>2.8654770075497587E-2</v>
      </c>
      <c r="M289" s="12">
        <f t="array" ref="M289">SUM(IF(NOT(ISERR(J289:L289)),J289:L289*$J$2:$L$2))/SUM(IF(NOT(ISERR(J289:L289)),$J$2:$L$2))</f>
        <v>2.8341314728673375E-2</v>
      </c>
      <c r="N289" s="1">
        <f>((300-VLOOKUP(A289,anni!$A$1:$O$32,8,0))*(M289-I289/300)+I289)/300*(300-VLOOKUP(A289,anni!$A$1:$O$32,7,0))</f>
        <v>7.7285588449018237</v>
      </c>
      <c r="O289" s="1">
        <f t="shared" si="69"/>
        <v>7.7285588449018237</v>
      </c>
      <c r="P289" s="9">
        <f>INT(MAX(1,O289)+1-VLOOKUP(A289,anni!$A$1:$O$32,5,0))</f>
        <v>8</v>
      </c>
      <c r="Q289" s="9">
        <f t="array" ref="Q289">SUM(IF(anno=A289,IF(distretto=E289,concorrenti!$T$3:$T$5991)))</f>
        <v>0</v>
      </c>
      <c r="R289" s="9">
        <f t="shared" si="70"/>
        <v>8</v>
      </c>
      <c r="S289" s="1">
        <f t="shared" si="71"/>
        <v>1</v>
      </c>
      <c r="T289" s="1">
        <f>1+INT($N289/VLOOKUP($A289,anni!$A$1:$J$35,10,0))+$Q289</f>
        <v>7</v>
      </c>
      <c r="U289" s="1">
        <f t="shared" si="72"/>
        <v>0</v>
      </c>
      <c r="X289" s="1">
        <v>27</v>
      </c>
      <c r="Y289" s="1">
        <v>29</v>
      </c>
      <c r="Z289" s="1">
        <f t="shared" si="73"/>
        <v>-0.3779644730092272</v>
      </c>
      <c r="AB289" s="1">
        <v>3</v>
      </c>
      <c r="AC289" s="1">
        <f t="shared" si="74"/>
        <v>5</v>
      </c>
    </row>
    <row r="290" spans="1:29" x14ac:dyDescent="0.3">
      <c r="A290" s="3">
        <v>2013</v>
      </c>
      <c r="B290" s="3" t="str">
        <f>VLOOKUP($E290,accorpamenti!$A$2:$X$104,$A290-B$2,0)</f>
        <v>Udine</v>
      </c>
      <c r="C290" s="3" t="str">
        <f>VLOOKUP($E290,accorpamenti!$A$2:$X$104,$A290-C$2,0)</f>
        <v>Udine</v>
      </c>
      <c r="D290" s="3" t="str">
        <f>VLOOKUP($E290,accorpamenti!$A$2:$X$104,$A290-D$2,0)</f>
        <v>Udine</v>
      </c>
      <c r="E290" s="3" t="s">
        <v>58</v>
      </c>
      <c r="F290" s="1">
        <f t="array" ref="F290">SUM(IF(anno=A290,IF(distretto=E290,1)))</f>
        <v>7</v>
      </c>
      <c r="G290" s="1">
        <f t="array" ref="G290">SUM(IF(anno=A290,IF(distretto=E290,IF(punti=-1,1))))</f>
        <v>0</v>
      </c>
      <c r="H290" s="1">
        <f t="array" ref="H290">SUM(IF(anno=A290,IF(distretto=E290,punti)))+G290</f>
        <v>135.19999999999999</v>
      </c>
      <c r="I290" s="14">
        <v>3.2298923369221026</v>
      </c>
      <c r="J290" s="12">
        <f>H290/VLOOKUP(A290,anni!$A$1:$O$32,4,0)</f>
        <v>3.6711198001520576E-2</v>
      </c>
      <c r="K290" s="12">
        <f t="shared" si="75"/>
        <v>1.7550609683911447E-2</v>
      </c>
      <c r="L290" s="12">
        <f t="shared" si="76"/>
        <v>2.1390986044383425E-2</v>
      </c>
      <c r="M290" s="12">
        <f t="array" ref="M290">SUM(IF(NOT(ISERR(J290:L290)),J290:L290*$J$2:$L$2))/SUM(IF(NOT(ISERR(J290:L290)),$J$2:$L$2))</f>
        <v>2.7770966569461337E-2</v>
      </c>
      <c r="N290" s="1">
        <f>((300-VLOOKUP(A290,anni!$A$1:$O$32,8,0))*(M290-I290/300)+I290)/300*(300-VLOOKUP(A290,anni!$A$1:$O$32,7,0))</f>
        <v>7.2815621776696222</v>
      </c>
      <c r="O290" s="1">
        <f t="shared" si="69"/>
        <v>7.2815621776696222</v>
      </c>
      <c r="P290" s="9">
        <f>INT(MAX(1,O290)+1-VLOOKUP(A290,anni!$A$1:$O$32,5,0))</f>
        <v>7</v>
      </c>
      <c r="Q290" s="9">
        <f t="array" ref="Q290">SUM(IF(anno=A290,IF(distretto=E290,concorrenti!$T$3:$T$5991)))</f>
        <v>0</v>
      </c>
      <c r="R290" s="9">
        <f t="shared" si="70"/>
        <v>7</v>
      </c>
      <c r="S290" s="1">
        <f t="shared" si="71"/>
        <v>0</v>
      </c>
      <c r="T290" s="1">
        <f>1+INT($N290/VLOOKUP($A290,anni!$A$1:$J$35,10,0))+$Q290</f>
        <v>7</v>
      </c>
      <c r="U290" s="1">
        <f t="shared" si="72"/>
        <v>0</v>
      </c>
      <c r="X290" s="1">
        <v>17</v>
      </c>
      <c r="Y290" s="1">
        <v>17</v>
      </c>
      <c r="Z290" s="1">
        <f t="shared" si="73"/>
        <v>0</v>
      </c>
      <c r="AB290" s="1">
        <v>1</v>
      </c>
      <c r="AC290" s="1">
        <f t="shared" si="74"/>
        <v>6</v>
      </c>
    </row>
    <row r="291" spans="1:29" x14ac:dyDescent="0.3">
      <c r="A291" s="3">
        <v>2013</v>
      </c>
      <c r="B291" s="3" t="str">
        <f>VLOOKUP($E291,accorpamenti!$A$2:$X$104,$A291-B$2,0)</f>
        <v>Bergamo</v>
      </c>
      <c r="C291" s="3" t="str">
        <f>VLOOKUP($E291,accorpamenti!$A$2:$X$104,$A291-C$2,0)</f>
        <v>Bergamo</v>
      </c>
      <c r="D291" s="3" t="str">
        <f>VLOOKUP($E291,accorpamenti!$A$2:$X$104,$A291-D$2,0)</f>
        <v>Bergamo</v>
      </c>
      <c r="E291" s="3" t="s">
        <v>35</v>
      </c>
      <c r="F291" s="1">
        <f t="array" ref="F291">SUM(IF(anno=A291,IF(distretto=E291,1)))</f>
        <v>7</v>
      </c>
      <c r="G291" s="1">
        <f t="array" ref="G291">SUM(IF(anno=A291,IF(distretto=E291,IF(punti=-1,1))))</f>
        <v>0</v>
      </c>
      <c r="H291" s="1">
        <f t="array" ref="H291">SUM(IF(anno=A291,IF(distretto=E291,punti)))+G291</f>
        <v>105</v>
      </c>
      <c r="I291" s="14">
        <v>3.4198860037998733</v>
      </c>
      <c r="J291" s="12">
        <f>H291/VLOOKUP(A291,anni!$A$1:$O$32,4,0)</f>
        <v>2.8510915607689796E-2</v>
      </c>
      <c r="K291" s="12">
        <f t="shared" si="75"/>
        <v>2.0214277258198174E-2</v>
      </c>
      <c r="L291" s="12">
        <f t="shared" si="76"/>
        <v>2.92839167238618E-2</v>
      </c>
      <c r="M291" s="12">
        <f t="array" ref="M291">SUM(IF(NOT(ISERR(J291:L291)),J291:L291*$J$2:$L$2))/SUM(IF(NOT(ISERR(J291:L291)),$J$2:$L$2))</f>
        <v>2.5874203010554587E-2</v>
      </c>
      <c r="N291" s="1">
        <f>((300-VLOOKUP(A291,anni!$A$1:$O$32,8,0))*(M291-I291/300)+I291)/300*(300-VLOOKUP(A291,anni!$A$1:$O$32,7,0))</f>
        <v>6.8508375731847071</v>
      </c>
      <c r="O291" s="1">
        <f t="shared" si="69"/>
        <v>6.8508375731847071</v>
      </c>
      <c r="P291" s="9">
        <f>INT(MAX(1,O291)+1-VLOOKUP(A291,anni!$A$1:$O$32,5,0))</f>
        <v>7</v>
      </c>
      <c r="Q291" s="9">
        <f t="array" ref="Q291">SUM(IF(anno=A291,IF(distretto=E291,concorrenti!$T$3:$T$5991)))</f>
        <v>0</v>
      </c>
      <c r="R291" s="9">
        <f t="shared" si="70"/>
        <v>7</v>
      </c>
      <c r="S291" s="1">
        <f t="shared" si="71"/>
        <v>0</v>
      </c>
      <c r="T291" s="1">
        <f>1+INT($N291/VLOOKUP($A291,anni!$A$1:$J$35,10,0))+$Q291</f>
        <v>6</v>
      </c>
      <c r="U291" s="1">
        <f t="shared" si="72"/>
        <v>-1</v>
      </c>
      <c r="X291" s="1">
        <v>18</v>
      </c>
      <c r="Y291" s="1">
        <v>18</v>
      </c>
      <c r="Z291" s="1">
        <f t="shared" si="73"/>
        <v>0</v>
      </c>
      <c r="AB291" s="1">
        <v>6</v>
      </c>
      <c r="AC291" s="1">
        <f t="shared" si="74"/>
        <v>1</v>
      </c>
    </row>
    <row r="292" spans="1:29" x14ac:dyDescent="0.3">
      <c r="A292" s="3">
        <v>2013</v>
      </c>
      <c r="B292" s="3" t="str">
        <f>VLOOKUP($E292,accorpamenti!$A$2:$X$104,$A292-B$2,0)</f>
        <v>Reggio Emilia</v>
      </c>
      <c r="C292" s="3" t="str">
        <f>VLOOKUP($E292,accorpamenti!$A$2:$X$104,$A292-C$2,0)</f>
        <v>Reggio Emilia</v>
      </c>
      <c r="D292" s="3" t="str">
        <f>VLOOKUP($E292,accorpamenti!$A$2:$X$104,$A292-D$2,0)</f>
        <v>Reggio Emilia</v>
      </c>
      <c r="E292" s="3" t="s">
        <v>78</v>
      </c>
      <c r="F292" s="1">
        <f t="array" ref="F292">SUM(IF(anno=A292,IF(distretto=E292,1)))</f>
        <v>6</v>
      </c>
      <c r="G292" s="1">
        <f t="array" ref="G292">SUM(IF(anno=A292,IF(distretto=E292,IF(punti=-1,1))))</f>
        <v>0</v>
      </c>
      <c r="H292" s="1">
        <f t="array" ref="H292">SUM(IF(anno=A292,IF(distretto=E292,punti)))+G292</f>
        <v>92.600000000000009</v>
      </c>
      <c r="I292" s="14">
        <v>2.8499050031665609</v>
      </c>
      <c r="J292" s="12">
        <f>H292/VLOOKUP(A292,anni!$A$1:$O$32,4,0)</f>
        <v>2.5143912240686433E-2</v>
      </c>
      <c r="K292" s="12">
        <f t="shared" si="75"/>
        <v>1.2756008050195335E-2</v>
      </c>
      <c r="L292" s="12">
        <f t="shared" si="76"/>
        <v>2.1905742393045057E-2</v>
      </c>
      <c r="M292" s="12">
        <f t="array" ref="M292">SUM(IF(NOT(ISERR(J292:L292)),J292:L292*$J$2:$L$2))/SUM(IF(NOT(ISERR(J292:L292)),$J$2:$L$2))</f>
        <v>2.0474915869249172E-2</v>
      </c>
      <c r="N292" s="1">
        <f>((300-VLOOKUP(A292,anni!$A$1:$O$32,8,0))*(M292-I292/300)+I292)/300*(300-VLOOKUP(A292,anni!$A$1:$O$32,7,0))</f>
        <v>5.4445474509198739</v>
      </c>
      <c r="O292" s="1">
        <f t="shared" si="69"/>
        <v>5.4445474509198739</v>
      </c>
      <c r="P292" s="9">
        <f>INT(MAX(1,O292)+1-VLOOKUP(A292,anni!$A$1:$O$32,5,0))</f>
        <v>5</v>
      </c>
      <c r="Q292" s="9">
        <f t="array" ref="Q292">SUM(IF(anno=A292,IF(distretto=E292,concorrenti!$T$3:$T$5991)))</f>
        <v>1</v>
      </c>
      <c r="R292" s="9">
        <f t="shared" si="70"/>
        <v>6</v>
      </c>
      <c r="S292" s="1">
        <f t="shared" si="71"/>
        <v>0</v>
      </c>
      <c r="T292" s="1">
        <f>1+INT($N292/VLOOKUP($A292,anni!$A$1:$J$35,10,0))+$Q292</f>
        <v>6</v>
      </c>
      <c r="U292" s="1">
        <f t="shared" si="72"/>
        <v>0</v>
      </c>
      <c r="X292" s="1">
        <v>15</v>
      </c>
      <c r="Y292" s="1">
        <v>14</v>
      </c>
      <c r="Z292" s="1">
        <f t="shared" si="73"/>
        <v>0.26261286571944509</v>
      </c>
      <c r="AB292" s="1">
        <v>1</v>
      </c>
      <c r="AC292" s="1">
        <f t="shared" si="74"/>
        <v>5</v>
      </c>
    </row>
    <row r="293" spans="1:29" x14ac:dyDescent="0.3">
      <c r="A293" s="3">
        <v>2013</v>
      </c>
      <c r="B293" s="3" t="str">
        <f>VLOOKUP($E293,accorpamenti!$A$2:$X$104,$A293-B$2,0)</f>
        <v>Lecce</v>
      </c>
      <c r="C293" s="3" t="str">
        <f>VLOOKUP($E293,accorpamenti!$A$2:$X$104,$A293-C$2,0)</f>
        <v>Lecce</v>
      </c>
      <c r="D293" s="3" t="str">
        <f>VLOOKUP($E293,accorpamenti!$A$2:$X$104,$A293-D$2,0)</f>
        <v>Lecce</v>
      </c>
      <c r="E293" s="3" t="s">
        <v>38</v>
      </c>
      <c r="F293" s="1">
        <f t="array" ref="F293">SUM(IF(anno=A293,IF(distretto=E293,1)))</f>
        <v>6</v>
      </c>
      <c r="G293" s="1">
        <f t="array" ref="G293">SUM(IF(anno=A293,IF(distretto=E293,IF(punti=-1,1))))</f>
        <v>0</v>
      </c>
      <c r="H293" s="1">
        <f t="array" ref="H293">SUM(IF(anno=A293,IF(distretto=E293,punti)))+G293</f>
        <v>79.599999999999994</v>
      </c>
      <c r="I293" s="14">
        <v>4.559848005066498</v>
      </c>
      <c r="J293" s="12">
        <f>H293/VLOOKUP(A293,anni!$A$1:$O$32,4,0)</f>
        <v>2.1613989355924835E-2</v>
      </c>
      <c r="K293" s="12">
        <f t="shared" si="75"/>
        <v>1.9651947436959864E-2</v>
      </c>
      <c r="L293" s="12">
        <f t="shared" si="76"/>
        <v>1.7387325554792946E-2</v>
      </c>
      <c r="M293" s="12">
        <f t="array" ref="M293">SUM(IF(NOT(ISERR(J293:L293)),J293:L293*$J$2:$L$2))/SUM(IF(NOT(ISERR(J293:L293)),$J$2:$L$2))</f>
        <v>2.0255531416081194E-2</v>
      </c>
      <c r="N293" s="1">
        <f>((300-VLOOKUP(A293,anni!$A$1:$O$32,8,0))*(M293-I293/300)+I293)/300*(300-VLOOKUP(A293,anni!$A$1:$O$32,7,0))</f>
        <v>5.6685546542905456</v>
      </c>
      <c r="O293" s="1">
        <f t="shared" si="69"/>
        <v>5.6685546542905456</v>
      </c>
      <c r="P293" s="9">
        <f>INT(MAX(1,O293)+1-VLOOKUP(A293,anni!$A$1:$O$32,5,0))</f>
        <v>6</v>
      </c>
      <c r="Q293" s="9">
        <f t="array" ref="Q293">SUM(IF(anno=A293,IF(distretto=E293,concorrenti!$T$3:$T$5991)))</f>
        <v>0</v>
      </c>
      <c r="R293" s="9">
        <f t="shared" si="70"/>
        <v>6</v>
      </c>
      <c r="S293" s="1">
        <f t="shared" si="71"/>
        <v>0</v>
      </c>
      <c r="T293" s="1">
        <f>1+INT($N293/VLOOKUP($A293,anni!$A$1:$J$35,10,0))+$Q293</f>
        <v>5</v>
      </c>
      <c r="U293" s="1">
        <f t="shared" si="72"/>
        <v>-1</v>
      </c>
      <c r="X293" s="1">
        <v>24</v>
      </c>
      <c r="Y293" s="1">
        <v>25</v>
      </c>
      <c r="Z293" s="1">
        <f t="shared" si="73"/>
        <v>-0.20203050891044214</v>
      </c>
      <c r="AB293" s="1">
        <v>2</v>
      </c>
      <c r="AC293" s="1">
        <f t="shared" si="74"/>
        <v>4</v>
      </c>
    </row>
    <row r="294" spans="1:29" x14ac:dyDescent="0.3">
      <c r="A294" s="3">
        <v>2013</v>
      </c>
      <c r="B294" s="3" t="str">
        <f>VLOOKUP($E294,accorpamenti!$A$2:$X$104,$A294-B$2,0)</f>
        <v>Catania</v>
      </c>
      <c r="C294" s="3" t="str">
        <f>VLOOKUP($E294,accorpamenti!$A$2:$X$104,$A294-C$2,0)</f>
        <v>Catania</v>
      </c>
      <c r="D294" s="3" t="str">
        <f>VLOOKUP($E294,accorpamenti!$A$2:$X$104,$A294-D$2,0)</f>
        <v>Catania</v>
      </c>
      <c r="E294" s="3" t="s">
        <v>75</v>
      </c>
      <c r="F294" s="1">
        <f t="array" ref="F294">SUM(IF(anno=A294,IF(distretto=E294,1)))</f>
        <v>5</v>
      </c>
      <c r="G294" s="1">
        <f t="array" ref="G294">SUM(IF(anno=A294,IF(distretto=E294,IF(punti=-1,1))))</f>
        <v>0</v>
      </c>
      <c r="H294" s="1">
        <f t="array" ref="H294">SUM(IF(anno=A294,IF(distretto=E294,punti)))+G294</f>
        <v>57.4</v>
      </c>
      <c r="I294" s="14">
        <v>7.4097530082330589</v>
      </c>
      <c r="J294" s="12">
        <f>H294/VLOOKUP(A294,anni!$A$1:$O$32,4,0)</f>
        <v>1.5585967198870421E-2</v>
      </c>
      <c r="K294" s="12">
        <f t="shared" si="75"/>
        <v>1.5715638688291702E-2</v>
      </c>
      <c r="L294" s="12">
        <f t="shared" si="76"/>
        <v>1.9846716998398527E-2</v>
      </c>
      <c r="M294" s="12">
        <f t="array" ref="M294">SUM(IF(NOT(ISERR(J294:L294)),J294:L294*$J$2:$L$2))/SUM(IF(NOT(ISERR(J294:L294)),$J$2:$L$2))</f>
        <v>1.6339315995265533E-2</v>
      </c>
      <c r="N294" s="1">
        <f>((300-VLOOKUP(A294,anni!$A$1:$O$32,8,0))*(M294-I294/300)+I294)/300*(300-VLOOKUP(A294,anni!$A$1:$O$32,7,0))</f>
        <v>5.1779268246279759</v>
      </c>
      <c r="O294" s="1">
        <f t="shared" si="69"/>
        <v>5.1779268246279759</v>
      </c>
      <c r="P294" s="9">
        <f>INT(MAX(1,O294)+1-VLOOKUP(A294,anni!$A$1:$O$32,5,0))</f>
        <v>5</v>
      </c>
      <c r="Q294" s="9">
        <f t="array" ref="Q294">SUM(IF(anno=A294,IF(distretto=E294,concorrenti!$T$3:$T$5991)))</f>
        <v>0</v>
      </c>
      <c r="R294" s="9">
        <f t="shared" si="70"/>
        <v>5</v>
      </c>
      <c r="S294" s="1">
        <f t="shared" si="71"/>
        <v>0</v>
      </c>
      <c r="T294" s="1">
        <f>1+INT($N294/VLOOKUP($A294,anni!$A$1:$J$35,10,0))+$Q294</f>
        <v>5</v>
      </c>
      <c r="U294" s="1">
        <f t="shared" si="72"/>
        <v>0</v>
      </c>
      <c r="X294" s="1">
        <v>39</v>
      </c>
      <c r="Y294" s="1">
        <v>45</v>
      </c>
      <c r="Z294" s="1">
        <f t="shared" si="73"/>
        <v>-0.92582009977255142</v>
      </c>
      <c r="AB294" s="1">
        <v>4</v>
      </c>
      <c r="AC294" s="1">
        <f t="shared" si="74"/>
        <v>1</v>
      </c>
    </row>
    <row r="295" spans="1:29" x14ac:dyDescent="0.3">
      <c r="A295" s="3">
        <v>2013</v>
      </c>
      <c r="B295" s="3" t="str">
        <f>VLOOKUP($E295,accorpamenti!$A$2:$X$104,$A295-B$2,0)</f>
        <v>Massa Carrara</v>
      </c>
      <c r="C295" s="3" t="str">
        <f>VLOOKUP($E295,accorpamenti!$A$2:$X$104,$A295-C$2,0)</f>
        <v>Massa Carrara</v>
      </c>
      <c r="D295" s="3" t="str">
        <f>VLOOKUP($E295,accorpamenti!$A$2:$X$104,$A295-D$2,0)</f>
        <v>Massa Carrara</v>
      </c>
      <c r="E295" s="3" t="s">
        <v>52</v>
      </c>
      <c r="F295" s="1">
        <f t="array" ref="F295">SUM(IF(anno=A295,IF(distretto=E295,1)))</f>
        <v>6</v>
      </c>
      <c r="G295" s="1">
        <f t="array" ref="G295">SUM(IF(anno=A295,IF(distretto=E295,IF(punti=-1,1))))</f>
        <v>0</v>
      </c>
      <c r="H295" s="1">
        <f t="array" ref="H295">SUM(IF(anno=A295,IF(distretto=E295,punti)))+G295</f>
        <v>82.4</v>
      </c>
      <c r="I295" s="14">
        <v>2.0899303356554784</v>
      </c>
      <c r="J295" s="12">
        <f>H295/VLOOKUP(A295,anni!$A$1:$O$32,4,0)</f>
        <v>2.2374280438796565E-2</v>
      </c>
      <c r="K295" s="12">
        <f t="shared" si="75"/>
        <v>2.2167633479341774E-2</v>
      </c>
      <c r="L295" s="12">
        <f t="shared" si="76"/>
        <v>1.2697323266986955E-2</v>
      </c>
      <c r="M295" s="12">
        <f t="array" ref="M295">SUM(IF(NOT(ISERR(J295:L295)),J295:L295*$J$2:$L$2))/SUM(IF(NOT(ISERR(J295:L295)),$J$2:$L$2))</f>
        <v>2.0692571923676701E-2</v>
      </c>
      <c r="N295" s="1">
        <f>((300-VLOOKUP(A295,anni!$A$1:$O$32,8,0))*(M295-I295/300)+I295)/300*(300-VLOOKUP(A295,anni!$A$1:$O$32,7,0))</f>
        <v>5.3742256447676633</v>
      </c>
      <c r="O295" s="1">
        <f t="shared" si="69"/>
        <v>5.3742256447676633</v>
      </c>
      <c r="P295" s="9">
        <f>INT(MAX(1,O295)+1-VLOOKUP(A295,anni!$A$1:$O$32,5,0))</f>
        <v>5</v>
      </c>
      <c r="Q295" s="9">
        <f t="array" ref="Q295">SUM(IF(anno=A295,IF(distretto=E295,concorrenti!$T$3:$T$5991)))</f>
        <v>0</v>
      </c>
      <c r="R295" s="9">
        <f t="shared" si="70"/>
        <v>5</v>
      </c>
      <c r="S295" s="1">
        <f t="shared" si="71"/>
        <v>-1</v>
      </c>
      <c r="T295" s="1">
        <f>1+INT($N295/VLOOKUP($A295,anni!$A$1:$J$35,10,0))+$Q295</f>
        <v>5</v>
      </c>
      <c r="U295" s="1">
        <f t="shared" si="72"/>
        <v>-1</v>
      </c>
      <c r="X295" s="1">
        <v>11</v>
      </c>
      <c r="Y295" s="1">
        <v>11</v>
      </c>
      <c r="Z295" s="1">
        <f t="shared" si="73"/>
        <v>0</v>
      </c>
      <c r="AB295" s="1">
        <v>3</v>
      </c>
      <c r="AC295" s="1">
        <f t="shared" si="74"/>
        <v>2</v>
      </c>
    </row>
    <row r="296" spans="1:29" x14ac:dyDescent="0.3">
      <c r="A296" s="3">
        <v>2013</v>
      </c>
      <c r="B296" s="3" t="str">
        <f>VLOOKUP($E296,accorpamenti!$A$2:$X$104,$A296-B$2,0)</f>
        <v>Trento</v>
      </c>
      <c r="C296" s="3" t="str">
        <f>VLOOKUP($E296,accorpamenti!$A$2:$X$104,$A296-C$2,0)</f>
        <v>Trento</v>
      </c>
      <c r="D296" s="3" t="str">
        <f>VLOOKUP($E296,accorpamenti!$A$2:$X$104,$A296-D$2,0)</f>
        <v>Trento</v>
      </c>
      <c r="E296" s="3" t="s">
        <v>60</v>
      </c>
      <c r="F296" s="1">
        <f t="array" ref="F296">SUM(IF(anno=A296,IF(distretto=E296,1)))</f>
        <v>4</v>
      </c>
      <c r="G296" s="1">
        <f t="array" ref="G296">SUM(IF(anno=A296,IF(distretto=E296,IF(punti=-1,1))))</f>
        <v>0</v>
      </c>
      <c r="H296" s="1">
        <f t="array" ref="H296">SUM(IF(anno=A296,IF(distretto=E296,punti)))+G296</f>
        <v>100.19999999999999</v>
      </c>
      <c r="I296" s="14">
        <v>3.2298923369221026</v>
      </c>
      <c r="J296" s="12">
        <f>H296/VLOOKUP(A296,anni!$A$1:$O$32,4,0)</f>
        <v>2.7207559465623973E-2</v>
      </c>
      <c r="K296" s="12">
        <f t="shared" si="75"/>
        <v>1.1305789037528116E-2</v>
      </c>
      <c r="L296" s="12">
        <f t="shared" si="76"/>
        <v>1.4470372912377022E-2</v>
      </c>
      <c r="M296" s="12">
        <f t="array" ref="M296">SUM(IF(NOT(ISERR(J296:L296)),J296:L296*$J$2:$L$2))/SUM(IF(NOT(ISERR(J296:L296)),$J$2:$L$2))</f>
        <v>1.9784104897384195E-2</v>
      </c>
      <c r="N296" s="1">
        <f>((300-VLOOKUP(A296,anni!$A$1:$O$32,8,0))*(M296-I296/300)+I296)/300*(300-VLOOKUP(A296,anni!$A$1:$O$32,7,0))</f>
        <v>5.3380925041308505</v>
      </c>
      <c r="O296" s="1">
        <f t="shared" si="69"/>
        <v>5.3380925041308505</v>
      </c>
      <c r="P296" s="9">
        <f>INT(MAX(1,O296)+1-VLOOKUP(A296,anni!$A$1:$O$32,5,0))</f>
        <v>5</v>
      </c>
      <c r="Q296" s="9">
        <f t="array" ref="Q296">SUM(IF(anno=A296,IF(distretto=E296,concorrenti!$T$3:$T$5991)))</f>
        <v>0</v>
      </c>
      <c r="R296" s="9">
        <f t="shared" si="70"/>
        <v>5</v>
      </c>
      <c r="S296" s="1">
        <f t="shared" si="71"/>
        <v>1</v>
      </c>
      <c r="T296" s="1">
        <f>1+INT($N296/VLOOKUP($A296,anni!$A$1:$J$35,10,0))+$Q296</f>
        <v>5</v>
      </c>
      <c r="U296" s="1">
        <f t="shared" si="72"/>
        <v>1</v>
      </c>
      <c r="X296" s="1">
        <v>17</v>
      </c>
      <c r="Y296" s="1">
        <v>17</v>
      </c>
      <c r="Z296" s="1">
        <f t="shared" si="73"/>
        <v>0</v>
      </c>
      <c r="AB296" s="1">
        <v>1</v>
      </c>
      <c r="AC296" s="1">
        <f t="shared" si="74"/>
        <v>4</v>
      </c>
    </row>
    <row r="297" spans="1:29" x14ac:dyDescent="0.3">
      <c r="A297" s="3">
        <v>2013</v>
      </c>
      <c r="B297" s="3" t="str">
        <f>VLOOKUP($E297,accorpamenti!$A$2:$X$104,$A297-B$2,0)</f>
        <v>Varese</v>
      </c>
      <c r="C297" s="3" t="str">
        <f>VLOOKUP($E297,accorpamenti!$A$2:$X$104,$A297-C$2,0)</f>
        <v>Varese</v>
      </c>
      <c r="D297" s="3" t="str">
        <f>VLOOKUP($E297,accorpamenti!$A$2:$X$104,$A297-D$2,0)</f>
        <v>Varese</v>
      </c>
      <c r="E297" s="3" t="s">
        <v>94</v>
      </c>
      <c r="F297" s="1">
        <f t="array" ref="F297">SUM(IF(anno=A297,IF(distretto=E297,1)))</f>
        <v>4</v>
      </c>
      <c r="G297" s="1">
        <f t="array" ref="G297">SUM(IF(anno=A297,IF(distretto=E297,IF(punti=-1,1))))</f>
        <v>0</v>
      </c>
      <c r="H297" s="1">
        <f t="array" ref="H297">SUM(IF(anno=A297,IF(distretto=E297,punti)))+G297</f>
        <v>75.2</v>
      </c>
      <c r="I297" s="14">
        <v>3.039898670044332</v>
      </c>
      <c r="J297" s="12">
        <f>H297/VLOOKUP(A297,anni!$A$1:$O$32,4,0)</f>
        <v>2.0419246225697837E-2</v>
      </c>
      <c r="K297" s="12">
        <f t="shared" si="75"/>
        <v>1.8823250858292881E-2</v>
      </c>
      <c r="L297" s="12">
        <f t="shared" si="76"/>
        <v>1.4527568062228316E-2</v>
      </c>
      <c r="M297" s="12">
        <f t="array" ref="M297">SUM(IF(NOT(ISERR(J297:L297)),J297:L297*$J$2:$L$2))/SUM(IF(NOT(ISERR(J297:L297)),$J$2:$L$2))</f>
        <v>1.890530140931793E-2</v>
      </c>
      <c r="N297" s="1">
        <f>((300-VLOOKUP(A297,anni!$A$1:$O$32,8,0))*(M297-I297/300)+I297)/300*(300-VLOOKUP(A297,anni!$A$1:$O$32,7,0))</f>
        <v>5.093429127185666</v>
      </c>
      <c r="O297" s="1">
        <f t="shared" si="69"/>
        <v>5.093429127185666</v>
      </c>
      <c r="P297" s="9">
        <f>INT(MAX(1,O297)+1-VLOOKUP(A297,anni!$A$1:$O$32,5,0))</f>
        <v>5</v>
      </c>
      <c r="Q297" s="9">
        <f t="array" ref="Q297">SUM(IF(anno=A297,IF(distretto=E297,concorrenti!$T$3:$T$5991)))</f>
        <v>0</v>
      </c>
      <c r="R297" s="9">
        <f t="shared" si="70"/>
        <v>5</v>
      </c>
      <c r="S297" s="1">
        <f t="shared" si="71"/>
        <v>1</v>
      </c>
      <c r="T297" s="1">
        <f>1+INT($N297/VLOOKUP($A297,anni!$A$1:$J$35,10,0))+$Q297</f>
        <v>5</v>
      </c>
      <c r="U297" s="1">
        <f t="shared" si="72"/>
        <v>1</v>
      </c>
      <c r="X297" s="1">
        <v>16</v>
      </c>
      <c r="Y297" s="1">
        <v>17</v>
      </c>
      <c r="Z297" s="1">
        <f t="shared" si="73"/>
        <v>-0.24618298195866545</v>
      </c>
      <c r="AB297" s="1">
        <v>1</v>
      </c>
      <c r="AC297" s="1">
        <f t="shared" si="74"/>
        <v>4</v>
      </c>
    </row>
    <row r="298" spans="1:29" x14ac:dyDescent="0.3">
      <c r="A298" s="3">
        <v>2013</v>
      </c>
      <c r="B298" s="3" t="str">
        <f>VLOOKUP($E298,accorpamenti!$A$2:$X$104,$A298-B$2,0)</f>
        <v>Firenze</v>
      </c>
      <c r="C298" s="3" t="str">
        <f>VLOOKUP($E298,accorpamenti!$A$2:$X$104,$A298-C$2,0)</f>
        <v>Firenze</v>
      </c>
      <c r="D298" s="3" t="str">
        <f>VLOOKUP($E298,accorpamenti!$A$2:$X$104,$A298-D$2,0)</f>
        <v>Firenze</v>
      </c>
      <c r="E298" s="3" t="s">
        <v>118</v>
      </c>
      <c r="F298" s="1">
        <f t="array" ref="F298">SUM(IF(anno=A298,IF(distretto=E298,1)))</f>
        <v>6</v>
      </c>
      <c r="G298" s="1">
        <f t="array" ref="G298">SUM(IF(anno=A298,IF(distretto=E298,IF(punti=-1,1))))</f>
        <v>0</v>
      </c>
      <c r="H298" s="1">
        <f t="array" ref="H298">SUM(IF(anno=A298,IF(distretto=E298,punti)))+G298</f>
        <v>51.800000000000004</v>
      </c>
      <c r="I298" s="14">
        <v>5.6998100063331218</v>
      </c>
      <c r="J298" s="12">
        <f>H298/VLOOKUP(A298,anni!$A$1:$O$32,4,0)</f>
        <v>1.4065385033126968E-2</v>
      </c>
      <c r="K298" s="12">
        <f t="shared" si="75"/>
        <v>1.7254646620101809E-2</v>
      </c>
      <c r="L298" s="12">
        <f t="shared" si="76"/>
        <v>1.0352322123083959E-2</v>
      </c>
      <c r="M298" s="12">
        <f t="array" ref="M298">SUM(IF(NOT(ISERR(J298:L298)),J298:L298*$J$2:$L$2))/SUM(IF(NOT(ISERR(J298:L298)),$J$2:$L$2))</f>
        <v>1.4509628410444746E-2</v>
      </c>
      <c r="N298" s="1">
        <f>((300-VLOOKUP(A298,anni!$A$1:$O$32,8,0))*(M298-I298/300)+I298)/300*(300-VLOOKUP(A298,anni!$A$1:$O$32,7,0))</f>
        <v>4.4553120920133731</v>
      </c>
      <c r="O298" s="1">
        <f t="shared" si="69"/>
        <v>4.4553120920133731</v>
      </c>
      <c r="P298" s="9">
        <f>INT(MAX(1,O298)+1-VLOOKUP(A298,anni!$A$1:$O$32,5,0))</f>
        <v>4</v>
      </c>
      <c r="Q298" s="9">
        <f t="array" ref="Q298">SUM(IF(anno=A298,IF(distretto=E298,concorrenti!$T$3:$T$5991)))</f>
        <v>0</v>
      </c>
      <c r="R298" s="9">
        <f t="shared" si="70"/>
        <v>4</v>
      </c>
      <c r="S298" s="1">
        <f t="shared" si="71"/>
        <v>-2</v>
      </c>
      <c r="T298" s="1">
        <f>1+INT($N298/VLOOKUP($A298,anni!$A$1:$J$35,10,0))+$Q298</f>
        <v>4</v>
      </c>
      <c r="U298" s="1">
        <f t="shared" si="72"/>
        <v>-2</v>
      </c>
      <c r="X298" s="1">
        <v>30</v>
      </c>
      <c r="Y298" s="1">
        <v>32</v>
      </c>
      <c r="Z298" s="1">
        <f t="shared" si="73"/>
        <v>-0.35921060405354982</v>
      </c>
      <c r="AB298" s="1">
        <v>2</v>
      </c>
      <c r="AC298" s="1">
        <f t="shared" si="74"/>
        <v>2</v>
      </c>
    </row>
    <row r="299" spans="1:29" x14ac:dyDescent="0.3">
      <c r="A299" s="3">
        <v>2013</v>
      </c>
      <c r="B299" s="3" t="str">
        <f>VLOOKUP($E299,accorpamenti!$A$2:$X$104,$A299-B$2,0)</f>
        <v>Verona</v>
      </c>
      <c r="C299" s="3" t="str">
        <f>VLOOKUP($E299,accorpamenti!$A$2:$X$104,$A299-C$2,0)</f>
        <v>Verona</v>
      </c>
      <c r="D299" s="3" t="str">
        <f>VLOOKUP($E299,accorpamenti!$A$2:$X$104,$A299-D$2,0)</f>
        <v>Verona</v>
      </c>
      <c r="E299" s="3" t="s">
        <v>71</v>
      </c>
      <c r="F299" s="1">
        <f t="array" ref="F299">SUM(IF(anno=A299,IF(distretto=E299,1)))</f>
        <v>4</v>
      </c>
      <c r="G299" s="1">
        <f t="array" ref="G299">SUM(IF(anno=A299,IF(distretto=E299,IF(punti=-1,1))))</f>
        <v>0</v>
      </c>
      <c r="H299" s="1">
        <f t="array" ref="H299">SUM(IF(anno=A299,IF(distretto=E299,punti)))+G299</f>
        <v>42</v>
      </c>
      <c r="I299" s="14">
        <v>4.7498416719442682</v>
      </c>
      <c r="J299" s="12">
        <f>H299/VLOOKUP(A299,anni!$A$1:$O$32,4,0)</f>
        <v>1.1404366243075918E-2</v>
      </c>
      <c r="K299" s="12">
        <f t="shared" si="75"/>
        <v>1.6869894637149285E-2</v>
      </c>
      <c r="L299" s="12">
        <f t="shared" si="76"/>
        <v>1.4927934111187365E-2</v>
      </c>
      <c r="M299" s="12">
        <f t="array" ref="M299">SUM(IF(NOT(ISERR(J299:L299)),J299:L299*$J$2:$L$2))/SUM(IF(NOT(ISERR(J299:L299)),$J$2:$L$2))</f>
        <v>1.3813470352452282E-2</v>
      </c>
      <c r="N299" s="1">
        <f>((300-VLOOKUP(A299,anni!$A$1:$O$32,8,0))*(M299-I299/300)+I299)/300*(300-VLOOKUP(A299,anni!$A$1:$O$32,7,0))</f>
        <v>4.1318076569899027</v>
      </c>
      <c r="O299" s="1">
        <f t="shared" si="69"/>
        <v>4.1318076569899027</v>
      </c>
      <c r="P299" s="9">
        <f>INT(MAX(1,O299)+1-VLOOKUP(A299,anni!$A$1:$O$32,5,0))</f>
        <v>4</v>
      </c>
      <c r="Q299" s="9">
        <f t="array" ref="Q299">SUM(IF(anno=A299,IF(distretto=E299,concorrenti!$T$3:$T$5991)))</f>
        <v>0</v>
      </c>
      <c r="R299" s="9">
        <f t="shared" si="70"/>
        <v>4</v>
      </c>
      <c r="S299" s="1">
        <f t="shared" si="71"/>
        <v>0</v>
      </c>
      <c r="T299" s="1">
        <f>1+INT($N299/VLOOKUP($A299,anni!$A$1:$J$35,10,0))+$Q299</f>
        <v>4</v>
      </c>
      <c r="U299" s="1">
        <f t="shared" si="72"/>
        <v>0</v>
      </c>
      <c r="X299" s="1">
        <v>25</v>
      </c>
      <c r="Y299" s="1">
        <v>30</v>
      </c>
      <c r="Z299" s="1">
        <f t="shared" si="73"/>
        <v>-0.95346258924559235</v>
      </c>
      <c r="AB299" s="1">
        <v>1</v>
      </c>
      <c r="AC299" s="1">
        <f t="shared" si="74"/>
        <v>3</v>
      </c>
    </row>
    <row r="300" spans="1:29" x14ac:dyDescent="0.3">
      <c r="A300" s="3">
        <v>2013</v>
      </c>
      <c r="B300" s="3" t="str">
        <f>VLOOKUP($E300,accorpamenti!$A$2:$X$104,$A300-B$2,0)</f>
        <v>Brindisi</v>
      </c>
      <c r="C300" s="3" t="str">
        <f>VLOOKUP($E300,accorpamenti!$A$2:$X$104,$A300-C$2,0)</f>
        <v>Brindisi</v>
      </c>
      <c r="D300" s="3" t="str">
        <f>VLOOKUP($E300,accorpamenti!$A$2:$X$104,$A300-D$2,0)</f>
        <v>Brindisi</v>
      </c>
      <c r="E300" s="3" t="s">
        <v>112</v>
      </c>
      <c r="F300" s="1">
        <f t="array" ref="F300">SUM(IF(anno=A300,IF(distretto=E300,1)))</f>
        <v>4</v>
      </c>
      <c r="G300" s="1">
        <f t="array" ref="G300">SUM(IF(anno=A300,IF(distretto=E300,IF(punti=-1,1))))</f>
        <v>0</v>
      </c>
      <c r="H300" s="1">
        <f t="array" ref="H300">SUM(IF(anno=A300,IF(distretto=E300,punti)))+G300</f>
        <v>53.599999999999994</v>
      </c>
      <c r="I300" s="14">
        <v>5.6998100063331218</v>
      </c>
      <c r="J300" s="12">
        <f>H300/VLOOKUP(A300,anni!$A$1:$O$32,4,0)</f>
        <v>1.4554143586401646E-2</v>
      </c>
      <c r="K300" s="12">
        <f t="shared" si="75"/>
        <v>1.6189179590387119E-2</v>
      </c>
      <c r="L300" s="12">
        <f t="shared" si="76"/>
        <v>5.6051246854266733E-3</v>
      </c>
      <c r="M300" s="12">
        <f t="array" ref="M300">SUM(IF(NOT(ISERR(J300:L300)),J300:L300*$J$2:$L$2))/SUM(IF(NOT(ISERR(J300:L300)),$J$2:$L$2))</f>
        <v>1.3607652437567641E-2</v>
      </c>
      <c r="N300" s="1">
        <f>((300-VLOOKUP(A300,anni!$A$1:$O$32,8,0))*(M300-I300/300)+I300)/300*(300-VLOOKUP(A300,anni!$A$1:$O$32,7,0))</f>
        <v>4.2358312719466102</v>
      </c>
      <c r="O300" s="1">
        <f t="shared" si="69"/>
        <v>4.2358312719466102</v>
      </c>
      <c r="P300" s="9">
        <f>INT(MAX(1,O300)+1-VLOOKUP(A300,anni!$A$1:$O$32,5,0))</f>
        <v>4</v>
      </c>
      <c r="Q300" s="9">
        <f t="array" ref="Q300">SUM(IF(anno=A300,IF(distretto=E300,concorrenti!$T$3:$T$5991)))</f>
        <v>0</v>
      </c>
      <c r="R300" s="9">
        <f t="shared" si="70"/>
        <v>4</v>
      </c>
      <c r="S300" s="1">
        <f t="shared" si="71"/>
        <v>0</v>
      </c>
      <c r="T300" s="1">
        <f>1+INT($N300/VLOOKUP($A300,anni!$A$1:$J$35,10,0))+$Q300</f>
        <v>4</v>
      </c>
      <c r="U300" s="1">
        <f t="shared" si="72"/>
        <v>0</v>
      </c>
      <c r="X300" s="1">
        <v>30</v>
      </c>
      <c r="Y300" s="1">
        <v>31</v>
      </c>
      <c r="Z300" s="1">
        <f t="shared" si="73"/>
        <v>-0.18107149208503706</v>
      </c>
      <c r="AB300" s="1">
        <v>4</v>
      </c>
      <c r="AC300" s="1">
        <f t="shared" si="74"/>
        <v>0</v>
      </c>
    </row>
    <row r="301" spans="1:29" x14ac:dyDescent="0.3">
      <c r="A301" s="3">
        <v>2013</v>
      </c>
      <c r="B301" s="3" t="str">
        <f>VLOOKUP($E301,accorpamenti!$A$2:$X$104,$A301-B$2,0)</f>
        <v>Salerno</v>
      </c>
      <c r="C301" s="3" t="str">
        <f>VLOOKUP($E301,accorpamenti!$A$2:$X$104,$A301-C$2,0)</f>
        <v>Salerno</v>
      </c>
      <c r="D301" s="3" t="str">
        <f>VLOOKUP($E301,accorpamenti!$A$2:$X$104,$A301-D$2,0)</f>
        <v>Salerno</v>
      </c>
      <c r="E301" s="3" t="s">
        <v>61</v>
      </c>
      <c r="F301" s="1">
        <f t="array" ref="F301">SUM(IF(anno=A301,IF(distretto=E301,1)))</f>
        <v>5</v>
      </c>
      <c r="G301" s="1">
        <f t="array" ref="G301">SUM(IF(anno=A301,IF(distretto=E301,IF(punti=-1,1))))</f>
        <v>0</v>
      </c>
      <c r="H301" s="1">
        <f t="array" ref="H301">SUM(IF(anno=A301,IF(distretto=E301,punti)))+G301</f>
        <v>36</v>
      </c>
      <c r="I301" s="14">
        <v>5.6998100063331218</v>
      </c>
      <c r="J301" s="12">
        <f>H301/VLOOKUP(A301,anni!$A$1:$O$32,4,0)</f>
        <v>9.7751710654936444E-3</v>
      </c>
      <c r="K301" s="12">
        <f t="shared" si="75"/>
        <v>1.6455546347815792E-2</v>
      </c>
      <c r="L301" s="12">
        <f t="shared" si="76"/>
        <v>1.6186227407915799E-2</v>
      </c>
      <c r="M301" s="12">
        <f t="array" ref="M301">SUM(IF(NOT(ISERR(J301:L301)),J301:L301*$J$2:$L$2))/SUM(IF(NOT(ISERR(J301:L301)),$J$2:$L$2))</f>
        <v>1.3070472216671387E-2</v>
      </c>
      <c r="N301" s="1">
        <f>((300-VLOOKUP(A301,anni!$A$1:$O$32,8,0))*(M301-I301/300)+I301)/300*(300-VLOOKUP(A301,anni!$A$1:$O$32,7,0))</f>
        <v>4.1051174181951886</v>
      </c>
      <c r="O301" s="1">
        <f t="shared" si="69"/>
        <v>4.1051174181951886</v>
      </c>
      <c r="P301" s="9">
        <f>INT(MAX(1,O301)+1-VLOOKUP(A301,anni!$A$1:$O$32,5,0))</f>
        <v>4</v>
      </c>
      <c r="Q301" s="9">
        <f t="array" ref="Q301">SUM(IF(anno=A301,IF(distretto=E301,concorrenti!$T$3:$T$5991)))</f>
        <v>0</v>
      </c>
      <c r="R301" s="9">
        <f t="shared" si="70"/>
        <v>4</v>
      </c>
      <c r="S301" s="1">
        <f t="shared" si="71"/>
        <v>-1</v>
      </c>
      <c r="T301" s="1">
        <f>1+INT($N301/VLOOKUP($A301,anni!$A$1:$J$35,10,0))+$Q301</f>
        <v>4</v>
      </c>
      <c r="U301" s="1">
        <f t="shared" si="72"/>
        <v>-1</v>
      </c>
      <c r="X301" s="1">
        <v>30</v>
      </c>
      <c r="Y301" s="1">
        <v>34</v>
      </c>
      <c r="Z301" s="1">
        <f t="shared" si="73"/>
        <v>-0.70710678118654746</v>
      </c>
      <c r="AB301" s="1">
        <v>1</v>
      </c>
      <c r="AC301" s="1">
        <f t="shared" si="74"/>
        <v>3</v>
      </c>
    </row>
    <row r="302" spans="1:29" x14ac:dyDescent="0.3">
      <c r="A302" s="3">
        <v>2013</v>
      </c>
      <c r="B302" s="3" t="str">
        <f>VLOOKUP($E302,accorpamenti!$A$2:$X$104,$A302-B$2,0)</f>
        <v>Padova</v>
      </c>
      <c r="C302" s="3" t="str">
        <f>VLOOKUP($E302,accorpamenti!$A$2:$X$104,$A302-C$2,0)</f>
        <v>Padova</v>
      </c>
      <c r="D302" s="3" t="str">
        <f>VLOOKUP($E302,accorpamenti!$A$2:$X$104,$A302-D$2,0)</f>
        <v>Padova</v>
      </c>
      <c r="E302" s="3" t="s">
        <v>66</v>
      </c>
      <c r="F302" s="1">
        <f t="array" ref="F302">SUM(IF(anno=A302,IF(distretto=E302,1)))</f>
        <v>4</v>
      </c>
      <c r="G302" s="1">
        <f t="array" ref="G302">SUM(IF(anno=A302,IF(distretto=E302,IF(punti=-1,1))))</f>
        <v>0</v>
      </c>
      <c r="H302" s="1">
        <f t="array" ref="H302">SUM(IF(anno=A302,IF(distretto=E302,punti)))+G302</f>
        <v>49.599999999999994</v>
      </c>
      <c r="I302" s="14">
        <v>3.039898670044332</v>
      </c>
      <c r="J302" s="12">
        <f>H302/VLOOKUP(A302,anni!$A$1:$O$32,4,0)</f>
        <v>1.3468013468013464E-2</v>
      </c>
      <c r="K302" s="12">
        <f t="shared" si="75"/>
        <v>1.4798153190481828E-2</v>
      </c>
      <c r="L302" s="12">
        <f t="shared" si="76"/>
        <v>1.767330130404941E-2</v>
      </c>
      <c r="M302" s="12">
        <f t="array" ref="M302">SUM(IF(NOT(ISERR(J302:L302)),J302:L302*$J$2:$L$2))/SUM(IF(NOT(ISERR(J302:L302)),$J$2:$L$2))</f>
        <v>1.4612274681508912E-2</v>
      </c>
      <c r="N302" s="1">
        <f>((300-VLOOKUP(A302,anni!$A$1:$O$32,8,0))*(M302-I302/300)+I302)/300*(300-VLOOKUP(A302,anni!$A$1:$O$32,7,0))</f>
        <v>4.0487926234188043</v>
      </c>
      <c r="O302" s="1">
        <f t="shared" si="69"/>
        <v>4.0487926234188043</v>
      </c>
      <c r="P302" s="9">
        <f>INT(MAX(1,O302)+1-VLOOKUP(A302,anni!$A$1:$O$32,5,0))</f>
        <v>4</v>
      </c>
      <c r="Q302" s="9">
        <f t="array" ref="Q302">SUM(IF(anno=A302,IF(distretto=E302,concorrenti!$T$3:$T$5991)))</f>
        <v>0</v>
      </c>
      <c r="R302" s="9">
        <f t="shared" si="70"/>
        <v>4</v>
      </c>
      <c r="S302" s="1">
        <f t="shared" si="71"/>
        <v>0</v>
      </c>
      <c r="T302" s="1">
        <f>1+INT($N302/VLOOKUP($A302,anni!$A$1:$J$35,10,0))+$Q302</f>
        <v>4</v>
      </c>
      <c r="U302" s="1">
        <f t="shared" si="72"/>
        <v>0</v>
      </c>
      <c r="X302" s="1">
        <v>16</v>
      </c>
      <c r="Y302" s="1">
        <v>15</v>
      </c>
      <c r="Z302" s="1">
        <f t="shared" si="73"/>
        <v>0.25400025400038101</v>
      </c>
      <c r="AB302" s="1">
        <v>2</v>
      </c>
      <c r="AC302" s="1">
        <f t="shared" si="74"/>
        <v>2</v>
      </c>
    </row>
    <row r="303" spans="1:29" x14ac:dyDescent="0.3">
      <c r="A303" s="3">
        <v>2013</v>
      </c>
      <c r="B303" s="3" t="str">
        <f>VLOOKUP($E303,accorpamenti!$A$2:$X$104,$A303-B$2,0)</f>
        <v>Campobasso</v>
      </c>
      <c r="C303" s="3" t="str">
        <f>VLOOKUP($E303,accorpamenti!$A$2:$X$104,$A303-C$2,0)</f>
        <v>Campobasso</v>
      </c>
      <c r="D303" s="3" t="str">
        <f>VLOOKUP($E303,accorpamenti!$A$2:$X$104,$A303-D$2,0)</f>
        <v>Campobasso</v>
      </c>
      <c r="E303" s="3" t="s">
        <v>145</v>
      </c>
      <c r="F303" s="1">
        <f t="array" ref="F303">SUM(IF(anno=A303,IF(distretto=E303,1)))</f>
        <v>3</v>
      </c>
      <c r="G303" s="1">
        <f t="array" ref="G303">SUM(IF(anno=A303,IF(distretto=E303,IF(punti=-1,1))))</f>
        <v>0</v>
      </c>
      <c r="H303" s="1">
        <f t="array" ref="H303">SUM(IF(anno=A303,IF(distretto=E303,punti)))+G303</f>
        <v>52.8</v>
      </c>
      <c r="I303" s="14">
        <v>2.8499050031665609</v>
      </c>
      <c r="J303" s="12">
        <f>H303/VLOOKUP(A303,anni!$A$1:$O$32,4,0)</f>
        <v>1.4336917562724011E-2</v>
      </c>
      <c r="K303" s="12">
        <f t="shared" si="75"/>
        <v>1.4324612288386405E-2</v>
      </c>
      <c r="L303" s="12">
        <f t="shared" si="76"/>
        <v>1.195378631892015E-2</v>
      </c>
      <c r="M303" s="12">
        <f t="array" ref="M303">SUM(IF(NOT(ISERR(J303:L303)),J303:L303*$J$2:$L$2))/SUM(IF(NOT(ISERR(J303:L303)),$J$2:$L$2))</f>
        <v>1.3935627263977499E-2</v>
      </c>
      <c r="N303" s="1">
        <f>((300-VLOOKUP(A303,anni!$A$1:$O$32,8,0))*(M303-I303/300)+I303)/300*(300-VLOOKUP(A303,anni!$A$1:$O$32,7,0))</f>
        <v>3.8533205569704334</v>
      </c>
      <c r="O303" s="1">
        <f t="shared" si="69"/>
        <v>3.8533205569704334</v>
      </c>
      <c r="P303" s="9">
        <f>INT(MAX(1,O303)+1-VLOOKUP(A303,anni!$A$1:$O$32,5,0))</f>
        <v>4</v>
      </c>
      <c r="Q303" s="9">
        <f t="array" ref="Q303">SUM(IF(anno=A303,IF(distretto=E303,concorrenti!$T$3:$T$5991)))</f>
        <v>0</v>
      </c>
      <c r="R303" s="9">
        <f t="shared" si="70"/>
        <v>4</v>
      </c>
      <c r="S303" s="1">
        <f t="shared" si="71"/>
        <v>1</v>
      </c>
      <c r="T303" s="1">
        <f>1+INT($N303/VLOOKUP($A303,anni!$A$1:$J$35,10,0))+$Q303</f>
        <v>4</v>
      </c>
      <c r="U303" s="1">
        <f t="shared" si="72"/>
        <v>1</v>
      </c>
      <c r="X303" s="1">
        <v>15</v>
      </c>
      <c r="Y303" s="1">
        <v>17</v>
      </c>
      <c r="Z303" s="1">
        <f t="shared" si="73"/>
        <v>-0.5</v>
      </c>
      <c r="AB303" s="1">
        <v>3</v>
      </c>
      <c r="AC303" s="1">
        <f t="shared" si="74"/>
        <v>1</v>
      </c>
    </row>
    <row r="304" spans="1:29" x14ac:dyDescent="0.3">
      <c r="A304" s="3">
        <v>2013</v>
      </c>
      <c r="B304" s="3" t="str">
        <f>VLOOKUP($E304,accorpamenti!$A$2:$X$104,$A304-B$2,0)</f>
        <v>Como</v>
      </c>
      <c r="C304" s="3" t="str">
        <f>VLOOKUP($E304,accorpamenti!$A$2:$X$104,$A304-C$2,0)</f>
        <v>Como</v>
      </c>
      <c r="D304" s="3" t="str">
        <f>VLOOKUP($E304,accorpamenti!$A$2:$X$104,$A304-D$2,0)</f>
        <v>Como</v>
      </c>
      <c r="E304" s="3" t="s">
        <v>88</v>
      </c>
      <c r="F304" s="1">
        <f t="array" ref="F304">SUM(IF(anno=A304,IF(distretto=E304,1)))</f>
        <v>3</v>
      </c>
      <c r="G304" s="1">
        <f t="array" ref="G304">SUM(IF(anno=A304,IF(distretto=E304,IF(punti=-1,1))))</f>
        <v>0</v>
      </c>
      <c r="H304" s="1">
        <f t="array" ref="H304">SUM(IF(anno=A304,IF(distretto=E304,punti)))+G304</f>
        <v>62.8</v>
      </c>
      <c r="I304" s="14">
        <v>2.0899303356554784</v>
      </c>
      <c r="J304" s="12">
        <f>H304/VLOOKUP(A304,anni!$A$1:$O$32,4,0)</f>
        <v>1.7052242858694468E-2</v>
      </c>
      <c r="K304" s="12">
        <f t="shared" si="75"/>
        <v>1.1039422280099442E-2</v>
      </c>
      <c r="L304" s="12">
        <f t="shared" si="76"/>
        <v>1.1610615419812393E-2</v>
      </c>
      <c r="M304" s="12">
        <f t="array" ref="M304">SUM(IF(NOT(ISERR(J304:L304)),J304:L304*$J$2:$L$2))/SUM(IF(NOT(ISERR(J304:L304)),$J$2:$L$2))</f>
        <v>1.4141031426015782E-2</v>
      </c>
      <c r="N304" s="1">
        <f>((300-VLOOKUP(A304,anni!$A$1:$O$32,8,0))*(M304-I304/300)+I304)/300*(300-VLOOKUP(A304,anni!$A$1:$O$32,7,0))</f>
        <v>3.7800174570035066</v>
      </c>
      <c r="O304" s="1">
        <f t="shared" si="69"/>
        <v>3.7800174570035066</v>
      </c>
      <c r="P304" s="9">
        <f>INT(MAX(1,O304)+1-VLOOKUP(A304,anni!$A$1:$O$32,5,0))</f>
        <v>4</v>
      </c>
      <c r="Q304" s="9">
        <f t="array" ref="Q304">SUM(IF(anno=A304,IF(distretto=E304,concorrenti!$T$3:$T$5991)))</f>
        <v>0</v>
      </c>
      <c r="R304" s="9">
        <f t="shared" si="70"/>
        <v>4</v>
      </c>
      <c r="S304" s="1">
        <f t="shared" si="71"/>
        <v>1</v>
      </c>
      <c r="T304" s="1">
        <f>1+INT($N304/VLOOKUP($A304,anni!$A$1:$J$35,10,0))+$Q304</f>
        <v>4</v>
      </c>
      <c r="U304" s="1">
        <f t="shared" si="72"/>
        <v>1</v>
      </c>
      <c r="X304" s="1">
        <v>11</v>
      </c>
      <c r="Y304" s="1">
        <v>13</v>
      </c>
      <c r="Z304" s="1">
        <f t="shared" si="73"/>
        <v>-0.57735026918962584</v>
      </c>
      <c r="AB304" s="1">
        <v>3</v>
      </c>
      <c r="AC304" s="1">
        <f t="shared" si="74"/>
        <v>1</v>
      </c>
    </row>
    <row r="305" spans="1:29" x14ac:dyDescent="0.3">
      <c r="A305" s="3">
        <v>2013</v>
      </c>
      <c r="B305" s="3" t="str">
        <f>VLOOKUP($E305,accorpamenti!$A$2:$X$104,$A305-B$2,0)</f>
        <v>Latina</v>
      </c>
      <c r="C305" s="3" t="str">
        <f>VLOOKUP($E305,accorpamenti!$A$2:$X$104,$A305-C$2,0)</f>
        <v>Latina</v>
      </c>
      <c r="D305" s="3" t="str">
        <f>VLOOKUP($E305,accorpamenti!$A$2:$X$104,$A305-D$2,0)</f>
        <v>Latina</v>
      </c>
      <c r="E305" s="3" t="s">
        <v>65</v>
      </c>
      <c r="F305" s="1">
        <f t="array" ref="F305">SUM(IF(anno=A305,IF(distretto=E305,1)))</f>
        <v>4</v>
      </c>
      <c r="G305" s="1">
        <f t="array" ref="G305">SUM(IF(anno=A305,IF(distretto=E305,IF(punti=-1,1))))</f>
        <v>0</v>
      </c>
      <c r="H305" s="1">
        <f t="array" ref="H305">SUM(IF(anno=A305,IF(distretto=E305,punti)))+G305</f>
        <v>41.2</v>
      </c>
      <c r="I305" s="14">
        <v>3.2298923369221026</v>
      </c>
      <c r="J305" s="12">
        <f>H305/VLOOKUP(A305,anni!$A$1:$O$32,4,0)</f>
        <v>1.1187140219398282E-2</v>
      </c>
      <c r="K305" s="12">
        <f t="shared" si="75"/>
        <v>1.3821475079910028E-2</v>
      </c>
      <c r="L305" s="12">
        <f t="shared" si="76"/>
        <v>1.3898421413864097E-2</v>
      </c>
      <c r="M305" s="12">
        <f t="array" ref="M305">SUM(IF(NOT(ISERR(J305:L305)),J305:L305*$J$2:$L$2))/SUM(IF(NOT(ISERR(J305:L305)),$J$2:$L$2))</f>
        <v>1.2517132038646498E-2</v>
      </c>
      <c r="N305" s="1">
        <f>((300-VLOOKUP(A305,anni!$A$1:$O$32,8,0))*(M305-I305/300)+I305)/300*(300-VLOOKUP(A305,anni!$A$1:$O$32,7,0))</f>
        <v>3.5697957751713445</v>
      </c>
      <c r="O305" s="1">
        <f t="shared" si="69"/>
        <v>3.5697957751713445</v>
      </c>
      <c r="P305" s="9">
        <f>INT(MAX(1,O305)+1-VLOOKUP(A305,anni!$A$1:$O$32,5,0))</f>
        <v>4</v>
      </c>
      <c r="Q305" s="9">
        <f t="array" ref="Q305">SUM(IF(anno=A305,IF(distretto=E305,concorrenti!$T$3:$T$5991)))</f>
        <v>0</v>
      </c>
      <c r="R305" s="9">
        <f t="shared" si="70"/>
        <v>4</v>
      </c>
      <c r="S305" s="1">
        <f t="shared" si="71"/>
        <v>0</v>
      </c>
      <c r="T305" s="1">
        <f>1+INT($N305/VLOOKUP($A305,anni!$A$1:$J$35,10,0))+$Q305</f>
        <v>4</v>
      </c>
      <c r="U305" s="1">
        <f t="shared" si="72"/>
        <v>0</v>
      </c>
      <c r="X305" s="1">
        <v>17</v>
      </c>
      <c r="Y305" s="1">
        <v>19</v>
      </c>
      <c r="Z305" s="1">
        <f t="shared" si="73"/>
        <v>-0.47140452079103173</v>
      </c>
      <c r="AB305" s="1">
        <v>3</v>
      </c>
      <c r="AC305" s="1">
        <f t="shared" si="74"/>
        <v>1</v>
      </c>
    </row>
    <row r="306" spans="1:29" x14ac:dyDescent="0.3">
      <c r="A306" s="3">
        <v>2013</v>
      </c>
      <c r="B306" s="3" t="str">
        <f>VLOOKUP($E306,accorpamenti!$A$2:$X$104,$A306-B$2,0)</f>
        <v>Forlì Cesena</v>
      </c>
      <c r="C306" s="3" t="str">
        <f>VLOOKUP($E306,accorpamenti!$A$2:$X$104,$A306-C$2,0)</f>
        <v>Forlì Cesena</v>
      </c>
      <c r="D306" s="3" t="str">
        <f>VLOOKUP($E306,accorpamenti!$A$2:$X$104,$A306-D$2,0)</f>
        <v>Forlì Cesena</v>
      </c>
      <c r="E306" s="3" t="s">
        <v>119</v>
      </c>
      <c r="F306" s="1">
        <f t="array" ref="F306">SUM(IF(anno=A306,IF(distretto=E306,1)))</f>
        <v>3</v>
      </c>
      <c r="G306" s="1">
        <f t="array" ref="G306">SUM(IF(anno=A306,IF(distretto=E306,IF(punti=-1,1))))</f>
        <v>0</v>
      </c>
      <c r="H306" s="1">
        <f t="array" ref="H306">SUM(IF(anno=A306,IF(distretto=E306,punti)))+G306</f>
        <v>55</v>
      </c>
      <c r="I306" s="14">
        <v>2.279924002533249</v>
      </c>
      <c r="J306" s="12">
        <f>H306/VLOOKUP(A306,anni!$A$1:$O$32,4,0)</f>
        <v>1.4934289127837513E-2</v>
      </c>
      <c r="K306" s="12">
        <f t="shared" si="75"/>
        <v>8.4053510121936768E-3</v>
      </c>
      <c r="L306" s="12">
        <f t="shared" si="76"/>
        <v>1.4241592312971852E-2</v>
      </c>
      <c r="M306" s="12">
        <f t="array" ref="M306">SUM(IF(NOT(ISERR(J306:L306)),J306:L306*$J$2:$L$2))/SUM(IF(NOT(ISERR(J306:L306)),$J$2:$L$2))</f>
        <v>1.2642526953478624E-2</v>
      </c>
      <c r="N306" s="1">
        <f>((300-VLOOKUP(A306,anni!$A$1:$O$32,8,0))*(M306-I306/300)+I306)/300*(300-VLOOKUP(A306,anni!$A$1:$O$32,7,0))</f>
        <v>3.4462025635351923</v>
      </c>
      <c r="O306" s="1">
        <f t="shared" si="69"/>
        <v>3.4462025635351923</v>
      </c>
      <c r="P306" s="9">
        <f>INT(MAX(1,O306)+1-VLOOKUP(A306,anni!$A$1:$O$32,5,0))</f>
        <v>3</v>
      </c>
      <c r="Q306" s="9">
        <f t="array" ref="Q306">SUM(IF(anno=A306,IF(distretto=E306,concorrenti!$T$3:$T$5991)))</f>
        <v>0</v>
      </c>
      <c r="R306" s="9">
        <f t="shared" si="70"/>
        <v>3</v>
      </c>
      <c r="S306" s="1">
        <f t="shared" si="71"/>
        <v>0</v>
      </c>
      <c r="T306" s="1">
        <f>1+INT($N306/VLOOKUP($A306,anni!$A$1:$J$35,10,0))+$Q306</f>
        <v>3</v>
      </c>
      <c r="U306" s="1">
        <f t="shared" si="72"/>
        <v>0</v>
      </c>
      <c r="X306" s="1">
        <v>12</v>
      </c>
      <c r="Y306" s="1">
        <v>12</v>
      </c>
      <c r="Z306" s="1">
        <f t="shared" si="73"/>
        <v>0</v>
      </c>
      <c r="AB306" s="1">
        <v>3</v>
      </c>
      <c r="AC306" s="1">
        <f t="shared" si="74"/>
        <v>0</v>
      </c>
    </row>
    <row r="307" spans="1:29" x14ac:dyDescent="0.3">
      <c r="A307" s="3">
        <v>2013</v>
      </c>
      <c r="B307" s="3" t="str">
        <f>VLOOKUP($E307,accorpamenti!$A$2:$X$104,$A307-B$2,0)</f>
        <v>Modena</v>
      </c>
      <c r="C307" s="3" t="str">
        <f>VLOOKUP($E307,accorpamenti!$A$2:$X$104,$A307-C$2,0)</f>
        <v>Modena</v>
      </c>
      <c r="D307" s="3" t="str">
        <f>VLOOKUP($E307,accorpamenti!$A$2:$X$104,$A307-D$2,0)</f>
        <v>Modena</v>
      </c>
      <c r="E307" s="3" t="s">
        <v>72</v>
      </c>
      <c r="F307" s="1">
        <f t="array" ref="F307">SUM(IF(anno=A307,IF(distretto=E307,1)))</f>
        <v>3</v>
      </c>
      <c r="G307" s="1">
        <f t="array" ref="G307">SUM(IF(anno=A307,IF(distretto=E307,IF(punti=-1,1))))</f>
        <v>0</v>
      </c>
      <c r="H307" s="1">
        <f t="array" ref="H307">SUM(IF(anno=A307,IF(distretto=E307,punti)))+G307</f>
        <v>48.2</v>
      </c>
      <c r="I307" s="14">
        <v>3.799873337555415</v>
      </c>
      <c r="J307" s="12">
        <f>H307/VLOOKUP(A307,anni!$A$1:$O$32,4,0)</f>
        <v>1.3087867926577602E-2</v>
      </c>
      <c r="K307" s="12">
        <f t="shared" si="75"/>
        <v>1.0684266603527878E-2</v>
      </c>
      <c r="L307" s="12">
        <f t="shared" si="76"/>
        <v>9.2656142759093979E-3</v>
      </c>
      <c r="M307" s="12">
        <f t="array" ref="M307">SUM(IF(NOT(ISERR(J307:L307)),J307:L307*$J$2:$L$2))/SUM(IF(NOT(ISERR(J307:L307)),$J$2:$L$2))</f>
        <v>1.164962521044966E-2</v>
      </c>
      <c r="N307" s="1">
        <f>((300-VLOOKUP(A307,anni!$A$1:$O$32,8,0))*(M307-I307/300)+I307)/300*(300-VLOOKUP(A307,anni!$A$1:$O$32,7,0))</f>
        <v>3.4511660315239623</v>
      </c>
      <c r="O307" s="1">
        <f t="shared" si="69"/>
        <v>3.4511660315239623</v>
      </c>
      <c r="P307" s="9">
        <f>INT(MAX(1,O307)+1-VLOOKUP(A307,anni!$A$1:$O$32,5,0))</f>
        <v>3</v>
      </c>
      <c r="Q307" s="9">
        <f t="array" ref="Q307">SUM(IF(anno=A307,IF(distretto=E307,concorrenti!$T$3:$T$5991)))</f>
        <v>0</v>
      </c>
      <c r="R307" s="9">
        <f t="shared" si="70"/>
        <v>3</v>
      </c>
      <c r="S307" s="1">
        <f t="shared" si="71"/>
        <v>0</v>
      </c>
      <c r="T307" s="1">
        <f>1+INT($N307/VLOOKUP($A307,anni!$A$1:$J$35,10,0))+$Q307</f>
        <v>3</v>
      </c>
      <c r="U307" s="1">
        <f t="shared" si="72"/>
        <v>0</v>
      </c>
      <c r="X307" s="1">
        <v>20</v>
      </c>
      <c r="Y307" s="1">
        <v>18</v>
      </c>
      <c r="Z307" s="1">
        <f t="shared" si="73"/>
        <v>0.45883146774112349</v>
      </c>
      <c r="AB307" s="1">
        <v>3</v>
      </c>
      <c r="AC307" s="1">
        <f t="shared" si="74"/>
        <v>0</v>
      </c>
    </row>
    <row r="308" spans="1:29" x14ac:dyDescent="0.3">
      <c r="A308" s="3">
        <v>2013</v>
      </c>
      <c r="B308" s="3" t="str">
        <f>VLOOKUP($E308,accorpamenti!$A$2:$X$104,$A308-B$2,0)</f>
        <v>Trieste</v>
      </c>
      <c r="C308" s="3" t="str">
        <f>VLOOKUP($E308,accorpamenti!$A$2:$X$104,$A308-C$2,0)</f>
        <v>Trieste</v>
      </c>
      <c r="D308" s="3" t="str">
        <f>VLOOKUP($E308,accorpamenti!$A$2:$X$104,$A308-D$2,0)</f>
        <v>Trieste</v>
      </c>
      <c r="E308" s="3" t="s">
        <v>92</v>
      </c>
      <c r="F308" s="1">
        <f t="array" ref="F308">SUM(IF(anno=A308,IF(distretto=E308,1)))</f>
        <v>3</v>
      </c>
      <c r="G308" s="1">
        <f t="array" ref="G308">SUM(IF(anno=A308,IF(distretto=E308,IF(punti=-1,1))))</f>
        <v>0</v>
      </c>
      <c r="H308" s="1">
        <f t="array" ref="H308">SUM(IF(anno=A308,IF(distretto=E308,punti)))+G308</f>
        <v>46</v>
      </c>
      <c r="I308" s="14">
        <v>1.3299556681443951</v>
      </c>
      <c r="J308" s="12">
        <f>H308/VLOOKUP(A308,anni!$A$1:$O$32,4,0)</f>
        <v>1.2490496361464102E-2</v>
      </c>
      <c r="K308" s="12">
        <f t="shared" si="75"/>
        <v>1.1069018586480406E-2</v>
      </c>
      <c r="L308" s="12">
        <f t="shared" si="76"/>
        <v>1.4927934111187365E-2</v>
      </c>
      <c r="M308" s="12">
        <f t="array" ref="M308">SUM(IF(NOT(ISERR(J308:L308)),J308:L308*$J$2:$L$2))/SUM(IF(NOT(ISERR(J308:L308)),$J$2:$L$2))</f>
        <v>1.2422910061423416E-2</v>
      </c>
      <c r="N308" s="1">
        <f>((300-VLOOKUP(A308,anni!$A$1:$O$32,8,0))*(M308-I308/300)+I308)/300*(300-VLOOKUP(A308,anni!$A$1:$O$32,7,0))</f>
        <v>3.2386564788897885</v>
      </c>
      <c r="O308" s="1">
        <f t="shared" si="69"/>
        <v>3.2386564788897885</v>
      </c>
      <c r="P308" s="9">
        <f>INT(MAX(1,O308)+1-VLOOKUP(A308,anni!$A$1:$O$32,5,0))</f>
        <v>3</v>
      </c>
      <c r="Q308" s="9">
        <f t="array" ref="Q308">SUM(IF(anno=A308,IF(distretto=E308,concorrenti!$T$3:$T$5991)))</f>
        <v>0</v>
      </c>
      <c r="R308" s="9">
        <f t="shared" si="70"/>
        <v>3</v>
      </c>
      <c r="S308" s="1">
        <f t="shared" si="71"/>
        <v>0</v>
      </c>
      <c r="T308" s="1">
        <f>1+INT($N308/VLOOKUP($A308,anni!$A$1:$J$35,10,0))+$Q308</f>
        <v>3</v>
      </c>
      <c r="U308" s="1">
        <f t="shared" si="72"/>
        <v>0</v>
      </c>
      <c r="X308" s="1">
        <v>7</v>
      </c>
      <c r="Y308" s="1">
        <v>9</v>
      </c>
      <c r="Z308" s="1">
        <f t="shared" si="73"/>
        <v>-0.70710678118654746</v>
      </c>
      <c r="AB308" s="1">
        <v>1</v>
      </c>
      <c r="AC308" s="1">
        <f t="shared" si="74"/>
        <v>2</v>
      </c>
    </row>
    <row r="309" spans="1:29" x14ac:dyDescent="0.3">
      <c r="A309" s="3">
        <v>2013</v>
      </c>
      <c r="B309" s="3" t="str">
        <f>VLOOKUP($E309,accorpamenti!$A$2:$X$104,$A309-B$2,0)</f>
        <v>Pisa</v>
      </c>
      <c r="C309" s="3" t="str">
        <f>VLOOKUP($E309,accorpamenti!$A$2:$X$104,$A309-C$2,0)</f>
        <v>Pisa</v>
      </c>
      <c r="D309" s="3" t="str">
        <f>VLOOKUP($E309,accorpamenti!$A$2:$X$104,$A309-D$2,0)</f>
        <v>Pisa</v>
      </c>
      <c r="E309" s="3" t="s">
        <v>105</v>
      </c>
      <c r="F309" s="1">
        <f t="array" ref="F309">SUM(IF(anno=A309,IF(distretto=E309,1)))</f>
        <v>3</v>
      </c>
      <c r="G309" s="1">
        <f t="array" ref="G309">SUM(IF(anno=A309,IF(distretto=E309,IF(punti=-1,1))))</f>
        <v>0</v>
      </c>
      <c r="H309" s="1">
        <f t="array" ref="H309">SUM(IF(anno=A309,IF(distretto=E309,punti)))+G309</f>
        <v>37.6</v>
      </c>
      <c r="I309" s="14">
        <v>2.4699176694110196</v>
      </c>
      <c r="J309" s="12">
        <f>H309/VLOOKUP(A309,anni!$A$1:$O$32,4,0)</f>
        <v>1.0209623112848919E-2</v>
      </c>
      <c r="K309" s="12">
        <f t="shared" si="75"/>
        <v>1.4206227062862554E-2</v>
      </c>
      <c r="L309" s="12">
        <f t="shared" si="76"/>
        <v>8.8080530770990578E-3</v>
      </c>
      <c r="M309" s="12">
        <f t="array" ref="M309">SUM(IF(NOT(ISERR(J309:L309)),J309:L309*$J$2:$L$2))/SUM(IF(NOT(ISERR(J309:L309)),$J$2:$L$2))</f>
        <v>1.1308229423561821E-2</v>
      </c>
      <c r="N309" s="1">
        <f>((300-VLOOKUP(A309,anni!$A$1:$O$32,8,0))*(M309-I309/300)+I309)/300*(300-VLOOKUP(A309,anni!$A$1:$O$32,7,0))</f>
        <v>3.1523446927711638</v>
      </c>
      <c r="O309" s="1">
        <f t="shared" si="69"/>
        <v>3.1523446927711638</v>
      </c>
      <c r="P309" s="9">
        <f>INT(MAX(1,O309)+1-VLOOKUP(A309,anni!$A$1:$O$32,5,0))</f>
        <v>3</v>
      </c>
      <c r="Q309" s="9">
        <f t="array" ref="Q309">SUM(IF(anno=A309,IF(distretto=E309,concorrenti!$T$3:$T$5991)))</f>
        <v>0</v>
      </c>
      <c r="R309" s="9">
        <f t="shared" si="70"/>
        <v>3</v>
      </c>
      <c r="S309" s="1">
        <f t="shared" si="71"/>
        <v>0</v>
      </c>
      <c r="T309" s="1">
        <f>1+INT($N309/VLOOKUP($A309,anni!$A$1:$J$35,10,0))+$Q309</f>
        <v>3</v>
      </c>
      <c r="U309" s="1">
        <f t="shared" si="72"/>
        <v>0</v>
      </c>
      <c r="X309" s="1">
        <v>13</v>
      </c>
      <c r="Y309" s="1">
        <v>13</v>
      </c>
      <c r="Z309" s="1">
        <f t="shared" si="73"/>
        <v>0</v>
      </c>
      <c r="AB309" s="1">
        <v>1</v>
      </c>
      <c r="AC309" s="1">
        <f t="shared" si="74"/>
        <v>2</v>
      </c>
    </row>
    <row r="310" spans="1:29" x14ac:dyDescent="0.3">
      <c r="A310" s="3">
        <v>2013</v>
      </c>
      <c r="B310" s="3" t="str">
        <f>VLOOKUP($E310,accorpamenti!$A$2:$X$104,$A310-B$2,0)</f>
        <v>Bologna</v>
      </c>
      <c r="C310" s="3" t="str">
        <f>VLOOKUP($E310,accorpamenti!$A$2:$X$104,$A310-C$2,0)</f>
        <v>Bologna</v>
      </c>
      <c r="D310" s="3" t="str">
        <f>VLOOKUP($E310,accorpamenti!$A$2:$X$104,$A310-D$2,0)</f>
        <v>Bologna</v>
      </c>
      <c r="E310" s="3" t="s">
        <v>70</v>
      </c>
      <c r="F310" s="1">
        <f t="array" ref="F310">SUM(IF(anno=A310,IF(distretto=E310,1)))</f>
        <v>3</v>
      </c>
      <c r="G310" s="1">
        <f t="array" ref="G310">SUM(IF(anno=A310,IF(distretto=E310,IF(punti=-1,1))))</f>
        <v>0</v>
      </c>
      <c r="H310" s="1">
        <f t="array" ref="H310">SUM(IF(anno=A310,IF(distretto=E310,punti)))+G310</f>
        <v>34.4</v>
      </c>
      <c r="I310" s="14">
        <v>3.4198860037998733</v>
      </c>
      <c r="J310" s="12">
        <f>H310/VLOOKUP(A310,anni!$A$1:$O$32,4,0)</f>
        <v>9.3407190181383718E-3</v>
      </c>
      <c r="K310" s="12">
        <f t="shared" si="75"/>
        <v>1.0240322007813425E-2</v>
      </c>
      <c r="L310" s="12">
        <f t="shared" si="76"/>
        <v>1.4641958361930902E-2</v>
      </c>
      <c r="M310" s="12">
        <f t="array" ref="M310">SUM(IF(NOT(ISERR(J310:L310)),J310:L310*$J$2:$L$2))/SUM(IF(NOT(ISERR(J310:L310)),$J$2:$L$2))</f>
        <v>1.0524126571995479E-2</v>
      </c>
      <c r="N310" s="1">
        <f>((300-VLOOKUP(A310,anni!$A$1:$O$32,8,0))*(M310-I310/300)+I310)/300*(300-VLOOKUP(A310,anni!$A$1:$O$32,7,0))</f>
        <v>3.1156523064686565</v>
      </c>
      <c r="O310" s="1">
        <f t="shared" si="69"/>
        <v>3.1156523064686565</v>
      </c>
      <c r="P310" s="9">
        <f>INT(MAX(1,O310)+1-VLOOKUP(A310,anni!$A$1:$O$32,5,0))</f>
        <v>3</v>
      </c>
      <c r="Q310" s="9">
        <f t="array" ref="Q310">SUM(IF(anno=A310,IF(distretto=E310,concorrenti!$T$3:$T$5991)))</f>
        <v>0</v>
      </c>
      <c r="R310" s="9">
        <f t="shared" si="70"/>
        <v>3</v>
      </c>
      <c r="S310" s="1">
        <f t="shared" si="71"/>
        <v>0</v>
      </c>
      <c r="T310" s="1">
        <f>1+INT($N310/VLOOKUP($A310,anni!$A$1:$J$35,10,0))+$Q310</f>
        <v>3</v>
      </c>
      <c r="U310" s="1">
        <f t="shared" si="72"/>
        <v>0</v>
      </c>
      <c r="X310" s="1">
        <v>18</v>
      </c>
      <c r="Y310" s="1">
        <v>19</v>
      </c>
      <c r="Z310" s="1">
        <f t="shared" si="73"/>
        <v>-0.23249527748763857</v>
      </c>
      <c r="AB310" s="1">
        <v>4</v>
      </c>
      <c r="AC310" s="1">
        <f t="shared" si="74"/>
        <v>-1</v>
      </c>
    </row>
    <row r="311" spans="1:29" x14ac:dyDescent="0.3">
      <c r="A311" s="3">
        <v>2013</v>
      </c>
      <c r="B311" s="3" t="str">
        <f>VLOOKUP($E311,accorpamenti!$A$2:$X$104,$A311-B$2,0)</f>
        <v>Asti</v>
      </c>
      <c r="C311" s="3" t="str">
        <f>VLOOKUP($E311,accorpamenti!$A$2:$X$104,$A311-C$2,0)</f>
        <v>Asti</v>
      </c>
      <c r="D311" s="3" t="str">
        <f>VLOOKUP($E311,accorpamenti!$A$2:$X$104,$A311-D$2,0)</f>
        <v>Asti</v>
      </c>
      <c r="E311" s="3" t="s">
        <v>68</v>
      </c>
      <c r="F311" s="1">
        <f t="array" ref="F311">SUM(IF(anno=A311,IF(distretto=E311,1)))</f>
        <v>3</v>
      </c>
      <c r="G311" s="1">
        <f t="array" ref="G311">SUM(IF(anno=A311,IF(distretto=E311,IF(punti=-1,1))))</f>
        <v>0</v>
      </c>
      <c r="H311" s="1">
        <f t="array" ref="H311">SUM(IF(anno=A311,IF(distretto=E311,punti)))+G311</f>
        <v>43.199999999999996</v>
      </c>
      <c r="I311" s="14">
        <v>0.759974667511083</v>
      </c>
      <c r="J311" s="12">
        <f>H311/VLOOKUP(A311,anni!$A$1:$O$32,4,0)</f>
        <v>1.1730205278592372E-2</v>
      </c>
      <c r="K311" s="12">
        <f t="shared" si="75"/>
        <v>1.7668994909435302E-2</v>
      </c>
      <c r="L311" s="12">
        <f t="shared" si="76"/>
        <v>2.5737817433081661E-3</v>
      </c>
      <c r="M311" s="12">
        <f t="array" ref="M311">SUM(IF(NOT(ISERR(J311:L311)),J311:L311*$J$2:$L$2))/SUM(IF(NOT(ISERR(J311:L311)),$J$2:$L$2))</f>
        <v>1.2183731232992647E-2</v>
      </c>
      <c r="N311" s="1">
        <f>((300-VLOOKUP(A311,anni!$A$1:$O$32,8,0))*(M311-I311/300)+I311)/300*(300-VLOOKUP(A311,anni!$A$1:$O$32,7,0))</f>
        <v>3.0879927127577864</v>
      </c>
      <c r="O311" s="1">
        <f t="shared" si="69"/>
        <v>3.0879927127577864</v>
      </c>
      <c r="P311" s="9">
        <f>INT(MAX(1,O311)+1-VLOOKUP(A311,anni!$A$1:$O$32,5,0))</f>
        <v>3</v>
      </c>
      <c r="Q311" s="9">
        <f t="array" ref="Q311">SUM(IF(anno=A311,IF(distretto=E311,concorrenti!$T$3:$T$5991)))</f>
        <v>0</v>
      </c>
      <c r="R311" s="9">
        <f t="shared" si="70"/>
        <v>3</v>
      </c>
      <c r="S311" s="1">
        <f t="shared" si="71"/>
        <v>0</v>
      </c>
      <c r="T311" s="1">
        <f>1+INT($N311/VLOOKUP($A311,anni!$A$1:$J$35,10,0))+$Q311</f>
        <v>3</v>
      </c>
      <c r="U311" s="1">
        <f t="shared" si="72"/>
        <v>0</v>
      </c>
      <c r="X311" s="1">
        <v>4</v>
      </c>
      <c r="Y311" s="1">
        <v>5</v>
      </c>
      <c r="Z311" s="1">
        <f t="shared" si="73"/>
        <v>-0.47140452079103173</v>
      </c>
      <c r="AB311" s="1">
        <v>6</v>
      </c>
      <c r="AC311" s="1">
        <f t="shared" si="74"/>
        <v>-3</v>
      </c>
    </row>
    <row r="312" spans="1:29" x14ac:dyDescent="0.3">
      <c r="A312" s="3">
        <v>2013</v>
      </c>
      <c r="B312" s="3" t="str">
        <f>VLOOKUP($E312,accorpamenti!$A$2:$X$104,$A312-B$2,0)</f>
        <v>Bolzano</v>
      </c>
      <c r="C312" s="3" t="str">
        <f>VLOOKUP($E312,accorpamenti!$A$2:$X$104,$A312-C$2,0)</f>
        <v>Bolzano</v>
      </c>
      <c r="D312" s="3" t="str">
        <f>VLOOKUP($E312,accorpamenti!$A$2:$X$104,$A312-D$2,0)</f>
        <v>Bolzano</v>
      </c>
      <c r="E312" s="3" t="s">
        <v>128</v>
      </c>
      <c r="F312" s="1">
        <f t="array" ref="F312">SUM(IF(anno=A312,IF(distretto=E312,1)))</f>
        <v>3</v>
      </c>
      <c r="G312" s="1">
        <f t="array" ref="G312">SUM(IF(anno=A312,IF(distretto=E312,IF(punti=-1,1))))</f>
        <v>0</v>
      </c>
      <c r="H312" s="1">
        <f t="array" ref="H312">SUM(IF(anno=A312,IF(distretto=E312,punti)))+G312</f>
        <v>42</v>
      </c>
      <c r="I312" s="14">
        <v>3.4198860037998733</v>
      </c>
      <c r="J312" s="12">
        <f>H312/VLOOKUP(A312,anni!$A$1:$O$32,4,0)</f>
        <v>1.1404366243075918E-2</v>
      </c>
      <c r="K312" s="12">
        <f t="shared" si="75"/>
        <v>7.6062507399076587E-3</v>
      </c>
      <c r="L312" s="12">
        <f t="shared" si="76"/>
        <v>9.1512239762068133E-3</v>
      </c>
      <c r="M312" s="12">
        <f t="array" ref="M312">SUM(IF(NOT(ISERR(J312:L312)),J312:L312*$J$2:$L$2))/SUM(IF(NOT(ISERR(J312:L312)),$J$2:$L$2))</f>
        <v>9.7628040308749813E-3</v>
      </c>
      <c r="N312" s="1">
        <f>((300-VLOOKUP(A312,anni!$A$1:$O$32,8,0))*(M312-I312/300)+I312)/300*(300-VLOOKUP(A312,anni!$A$1:$O$32,7,0))</f>
        <v>2.9303971547960028</v>
      </c>
      <c r="O312" s="1">
        <f t="shared" si="69"/>
        <v>2.9303971547960028</v>
      </c>
      <c r="P312" s="9">
        <f>INT(MAX(1,O312)+1-VLOOKUP(A312,anni!$A$1:$O$32,5,0))</f>
        <v>3</v>
      </c>
      <c r="Q312" s="9">
        <f t="array" ref="Q312">SUM(IF(anno=A312,IF(distretto=E312,concorrenti!$T$3:$T$5991)))</f>
        <v>0</v>
      </c>
      <c r="R312" s="9">
        <f t="shared" si="70"/>
        <v>3</v>
      </c>
      <c r="S312" s="1">
        <f t="shared" si="71"/>
        <v>0</v>
      </c>
      <c r="T312" s="1">
        <f>1+INT($N312/VLOOKUP($A312,anni!$A$1:$J$35,10,0))+$Q312</f>
        <v>3</v>
      </c>
      <c r="U312" s="1">
        <f t="shared" si="72"/>
        <v>0</v>
      </c>
      <c r="X312" s="1">
        <v>18</v>
      </c>
      <c r="Y312" s="1">
        <v>19</v>
      </c>
      <c r="Z312" s="1">
        <f t="shared" si="73"/>
        <v>-0.23249527748763857</v>
      </c>
      <c r="AB312" s="1">
        <v>5</v>
      </c>
      <c r="AC312" s="1">
        <f t="shared" si="74"/>
        <v>-2</v>
      </c>
    </row>
    <row r="313" spans="1:29" x14ac:dyDescent="0.3">
      <c r="A313" s="3">
        <v>2013</v>
      </c>
      <c r="B313" s="3" t="str">
        <f>VLOOKUP($E313,accorpamenti!$A$2:$X$104,$A313-B$2,0)</f>
        <v>Lucca</v>
      </c>
      <c r="C313" s="3" t="str">
        <f>VLOOKUP($E313,accorpamenti!$A$2:$X$104,$A313-C$2,0)</f>
        <v>Lucca</v>
      </c>
      <c r="D313" s="3" t="str">
        <f>VLOOKUP($E313,accorpamenti!$A$2:$X$104,$A313-D$2,0)</f>
        <v>Lucca</v>
      </c>
      <c r="E313" s="3" t="s">
        <v>48</v>
      </c>
      <c r="F313" s="1">
        <f t="array" ref="F313">SUM(IF(anno=A313,IF(distretto=E313,1)))</f>
        <v>3</v>
      </c>
      <c r="G313" s="1">
        <f t="array" ref="G313">SUM(IF(anno=A313,IF(distretto=E313,IF(punti=-1,1))))</f>
        <v>0</v>
      </c>
      <c r="H313" s="1">
        <f t="array" ref="H313">SUM(IF(anno=A313,IF(distretto=E313,punti)))+G313</f>
        <v>35</v>
      </c>
      <c r="I313" s="14">
        <v>1.8999366687777075</v>
      </c>
      <c r="J313" s="12">
        <f>H313/VLOOKUP(A313,anni!$A$1:$O$32,4,0)</f>
        <v>9.5036385358965979E-3</v>
      </c>
      <c r="K313" s="12">
        <f t="shared" si="75"/>
        <v>9.9739552503847525E-3</v>
      </c>
      <c r="L313" s="12">
        <f t="shared" si="76"/>
        <v>1.3955616563715389E-2</v>
      </c>
      <c r="M313" s="12">
        <f t="array" ref="M313">SUM(IF(NOT(ISERR(J313:L313)),J313:L313*$J$2:$L$2))/SUM(IF(NOT(ISERR(J313:L313)),$J$2:$L$2))</f>
        <v>1.0402407112029114E-2</v>
      </c>
      <c r="N313" s="1">
        <f>((300-VLOOKUP(A313,anni!$A$1:$O$32,8,0))*(M313-I313/300)+I313)/300*(300-VLOOKUP(A313,anni!$A$1:$O$32,7,0))</f>
        <v>2.8394643457510234</v>
      </c>
      <c r="O313" s="1">
        <f t="shared" ref="O313:O344" si="77">MAX(1,N313)</f>
        <v>2.8394643457510234</v>
      </c>
      <c r="P313" s="9">
        <f>INT(MAX(1,O313)+1-VLOOKUP(A313,anni!$A$1:$O$32,5,0))</f>
        <v>3</v>
      </c>
      <c r="Q313" s="9">
        <f t="array" ref="Q313">SUM(IF(anno=A313,IF(distretto=E313,concorrenti!$T$3:$T$5991)))</f>
        <v>0</v>
      </c>
      <c r="R313" s="9">
        <f t="shared" ref="R313:R344" si="78">P313+Q313</f>
        <v>3</v>
      </c>
      <c r="S313" s="1">
        <f t="shared" ref="S313:S344" si="79">R313-F313</f>
        <v>0</v>
      </c>
      <c r="T313" s="1">
        <f>1+INT($N313/VLOOKUP($A313,anni!$A$1:$J$35,10,0))+$Q313</f>
        <v>3</v>
      </c>
      <c r="U313" s="1">
        <f t="shared" ref="U313:U344" si="80">T313-$F313</f>
        <v>0</v>
      </c>
      <c r="X313" s="1">
        <v>10</v>
      </c>
      <c r="Y313" s="1">
        <v>12</v>
      </c>
      <c r="Z313" s="1">
        <f t="shared" ref="Z313:Z344" si="81">-(Y313-X313)/SQRT(AVERAGE(X313:Y313))</f>
        <v>-0.60302268915552726</v>
      </c>
      <c r="AB313" s="1">
        <v>2</v>
      </c>
      <c r="AC313" s="1">
        <f t="shared" ref="AC313:AC344" si="82">R313-AB313</f>
        <v>1</v>
      </c>
    </row>
    <row r="314" spans="1:29" x14ac:dyDescent="0.3">
      <c r="A314" s="3">
        <v>2013</v>
      </c>
      <c r="B314" s="3" t="str">
        <f>VLOOKUP($E314,accorpamenti!$A$2:$X$104,$A314-B$2,0)</f>
        <v>Pavia</v>
      </c>
      <c r="C314" s="3" t="str">
        <f>VLOOKUP($E314,accorpamenti!$A$2:$X$104,$A314-C$2,0)</f>
        <v>Pavia</v>
      </c>
      <c r="D314" s="3" t="str">
        <f>VLOOKUP($E314,accorpamenti!$A$2:$X$104,$A314-D$2,0)</f>
        <v>Pavia</v>
      </c>
      <c r="E314" s="3" t="s">
        <v>83</v>
      </c>
      <c r="F314" s="1">
        <f t="array" ref="F314">SUM(IF(anno=A314,IF(distretto=E314,1)))</f>
        <v>3</v>
      </c>
      <c r="G314" s="1">
        <f t="array" ref="G314">SUM(IF(anno=A314,IF(distretto=E314,IF(punti=-1,1))))</f>
        <v>0</v>
      </c>
      <c r="H314" s="1">
        <f t="array" ref="H314">SUM(IF(anno=A314,IF(distretto=E314,punti)))+G314</f>
        <v>26</v>
      </c>
      <c r="I314" s="14">
        <v>2.6599113362887903</v>
      </c>
      <c r="J314" s="12">
        <f>H314/VLOOKUP(A314,anni!$A$1:$O$32,4,0)</f>
        <v>7.0598457695231877E-3</v>
      </c>
      <c r="K314" s="12">
        <f t="shared" si="75"/>
        <v>1.2193678228957025E-2</v>
      </c>
      <c r="L314" s="12">
        <f t="shared" si="76"/>
        <v>1.109585907115076E-2</v>
      </c>
      <c r="M314" s="12">
        <f t="array" ref="M314">SUM(IF(NOT(ISERR(J314:L314)),J314:L314*$J$2:$L$2))/SUM(IF(NOT(ISERR(J314:L314)),$J$2:$L$2))</f>
        <v>9.4437921396057275E-3</v>
      </c>
      <c r="N314" s="1">
        <f>((300-VLOOKUP(A314,anni!$A$1:$O$32,8,0))*(M314-I314/300)+I314)/300*(300-VLOOKUP(A314,anni!$A$1:$O$32,7,0))</f>
        <v>2.7294861485242419</v>
      </c>
      <c r="O314" s="1">
        <f t="shared" si="77"/>
        <v>2.7294861485242419</v>
      </c>
      <c r="P314" s="9">
        <f>INT(MAX(1,O314)+1-VLOOKUP(A314,anni!$A$1:$O$32,5,0))</f>
        <v>3</v>
      </c>
      <c r="Q314" s="9">
        <f t="array" ref="Q314">SUM(IF(anno=A314,IF(distretto=E314,concorrenti!$T$3:$T$5991)))</f>
        <v>0</v>
      </c>
      <c r="R314" s="9">
        <f t="shared" si="78"/>
        <v>3</v>
      </c>
      <c r="S314" s="1">
        <f t="shared" si="79"/>
        <v>0</v>
      </c>
      <c r="T314" s="1">
        <f>1+INT($N314/VLOOKUP($A314,anni!$A$1:$J$35,10,0))+$Q314</f>
        <v>3</v>
      </c>
      <c r="U314" s="1">
        <f t="shared" si="80"/>
        <v>0</v>
      </c>
      <c r="X314" s="1">
        <v>14</v>
      </c>
      <c r="Y314" s="1">
        <v>13</v>
      </c>
      <c r="Z314" s="1">
        <f t="shared" si="81"/>
        <v>0.27216552697590868</v>
      </c>
      <c r="AB314" s="1">
        <v>2</v>
      </c>
      <c r="AC314" s="1">
        <f t="shared" si="82"/>
        <v>1</v>
      </c>
    </row>
    <row r="315" spans="1:29" x14ac:dyDescent="0.3">
      <c r="A315" s="3">
        <v>2013</v>
      </c>
      <c r="B315" s="3" t="str">
        <f>VLOOKUP($E315,accorpamenti!$A$2:$X$104,$A315-B$2,0)</f>
        <v>Potenza</v>
      </c>
      <c r="C315" s="3" t="str">
        <f>VLOOKUP($E315,accorpamenti!$A$2:$X$104,$A315-C$2,0)</f>
        <v>Potenza</v>
      </c>
      <c r="D315" s="3" t="str">
        <f>VLOOKUP($E315,accorpamenti!$A$2:$X$104,$A315-D$2,0)</f>
        <v>Potenza</v>
      </c>
      <c r="E315" s="3" t="s">
        <v>107</v>
      </c>
      <c r="F315" s="1">
        <f t="array" ref="F315">SUM(IF(anno=A315,IF(distretto=E315,1)))</f>
        <v>4</v>
      </c>
      <c r="G315" s="1">
        <f t="array" ref="G315">SUM(IF(anno=A315,IF(distretto=E315,IF(punti=-1,1))))</f>
        <v>0</v>
      </c>
      <c r="H315" s="1">
        <f t="array" ref="H315">SUM(IF(anno=A315,IF(distretto=E315,punti)))+G315</f>
        <v>24.6</v>
      </c>
      <c r="I315" s="14">
        <v>4.9398353388220393</v>
      </c>
      <c r="J315" s="12">
        <f>H315/VLOOKUP(A315,anni!$A$1:$O$32,4,0)</f>
        <v>6.6797002280873244E-3</v>
      </c>
      <c r="K315" s="12">
        <f t="shared" si="75"/>
        <v>1.1246596424766189E-2</v>
      </c>
      <c r="L315" s="12">
        <f t="shared" si="76"/>
        <v>3.1457332418210922E-3</v>
      </c>
      <c r="M315" s="12">
        <f t="array" ref="M315">SUM(IF(NOT(ISERR(J315:L315)),J315:L315*$J$2:$L$2))/SUM(IF(NOT(ISERR(J315:L315)),$J$2:$L$2))</f>
        <v>7.6130044626025739E-3</v>
      </c>
      <c r="N315" s="1">
        <f>((300-VLOOKUP(A315,anni!$A$1:$O$32,8,0))*(M315-I315/300)+I315)/300*(300-VLOOKUP(A315,anni!$A$1:$O$32,7,0))</f>
        <v>2.653848818642202</v>
      </c>
      <c r="O315" s="1">
        <f t="shared" si="77"/>
        <v>2.653848818642202</v>
      </c>
      <c r="P315" s="9">
        <f>INT(MAX(1,O315)+1-VLOOKUP(A315,anni!$A$1:$O$32,5,0))</f>
        <v>3</v>
      </c>
      <c r="Q315" s="9">
        <f t="array" ref="Q315">SUM(IF(anno=A315,IF(distretto=E315,concorrenti!$T$3:$T$5991)))</f>
        <v>0</v>
      </c>
      <c r="R315" s="9">
        <f t="shared" si="78"/>
        <v>3</v>
      </c>
      <c r="S315" s="1">
        <f t="shared" si="79"/>
        <v>-1</v>
      </c>
      <c r="T315" s="1">
        <f>1+INT($N315/VLOOKUP($A315,anni!$A$1:$J$35,10,0))+$Q315</f>
        <v>3</v>
      </c>
      <c r="U315" s="1">
        <f t="shared" si="80"/>
        <v>-1</v>
      </c>
      <c r="X315" s="1">
        <v>26</v>
      </c>
      <c r="Y315" s="1">
        <v>28</v>
      </c>
      <c r="Z315" s="1">
        <f t="shared" si="81"/>
        <v>-0.38490017945975052</v>
      </c>
      <c r="AB315" s="1">
        <v>2</v>
      </c>
      <c r="AC315" s="1">
        <f t="shared" si="82"/>
        <v>1</v>
      </c>
    </row>
    <row r="316" spans="1:29" x14ac:dyDescent="0.3">
      <c r="A316" s="3">
        <v>2013</v>
      </c>
      <c r="B316" s="3" t="str">
        <f>VLOOKUP($E316,accorpamenti!$A$2:$X$104,$A316-B$2,0)</f>
        <v>Belluno</v>
      </c>
      <c r="C316" s="3" t="str">
        <f>VLOOKUP($E316,accorpamenti!$A$2:$X$104,$A316-C$2,0)</f>
        <v>Belluno</v>
      </c>
      <c r="D316" s="3" t="str">
        <f>VLOOKUP($E316,accorpamenti!$A$2:$X$104,$A316-D$2,0)</f>
        <v>Belluno</v>
      </c>
      <c r="E316" s="3" t="s">
        <v>99</v>
      </c>
      <c r="F316" s="1">
        <f t="array" ref="F316">SUM(IF(anno=A316,IF(distretto=E316,1)))</f>
        <v>2</v>
      </c>
      <c r="G316" s="1">
        <f t="array" ref="G316">SUM(IF(anno=A316,IF(distretto=E316,IF(punti=-1,1))))</f>
        <v>0</v>
      </c>
      <c r="H316" s="1">
        <f t="array" ref="H316">SUM(IF(anno=A316,IF(distretto=E316,punti)))+G316</f>
        <v>46</v>
      </c>
      <c r="I316" s="14">
        <v>1.1399620012666245</v>
      </c>
      <c r="J316" s="12">
        <f>H316/VLOOKUP(A316,anni!$A$1:$O$32,4,0)</f>
        <v>1.2490496361464102E-2</v>
      </c>
      <c r="K316" s="12">
        <f t="shared" si="75"/>
        <v>8.1685805611459682E-3</v>
      </c>
      <c r="L316" s="12">
        <f t="shared" si="76"/>
        <v>4.4040265385495289E-3</v>
      </c>
      <c r="M316" s="12">
        <f t="array" ref="M316">SUM(IF(NOT(ISERR(J316:L316)),J316:L316*$J$2:$L$2))/SUM(IF(NOT(ISERR(J316:L316)),$J$2:$L$2))</f>
        <v>9.7021127908722953E-3</v>
      </c>
      <c r="N316" s="1">
        <f>((300-VLOOKUP(A316,anni!$A$1:$O$32,8,0))*(M316-I316/300)+I316)/300*(300-VLOOKUP(A316,anni!$A$1:$O$32,7,0))</f>
        <v>2.5457746148732889</v>
      </c>
      <c r="O316" s="1">
        <f t="shared" si="77"/>
        <v>2.5457746148732889</v>
      </c>
      <c r="P316" s="9">
        <f>INT(MAX(1,O316)+1-VLOOKUP(A316,anni!$A$1:$O$32,5,0))</f>
        <v>3</v>
      </c>
      <c r="Q316" s="9">
        <f t="array" ref="Q316">SUM(IF(anno=A316,IF(distretto=E316,concorrenti!$T$3:$T$5991)))</f>
        <v>0</v>
      </c>
      <c r="R316" s="9">
        <f t="shared" si="78"/>
        <v>3</v>
      </c>
      <c r="S316" s="1">
        <f t="shared" si="79"/>
        <v>1</v>
      </c>
      <c r="T316" s="1">
        <f>1+INT($N316/VLOOKUP($A316,anni!$A$1:$J$35,10,0))+$Q316</f>
        <v>3</v>
      </c>
      <c r="U316" s="1">
        <f t="shared" si="80"/>
        <v>1</v>
      </c>
      <c r="X316" s="1">
        <v>6</v>
      </c>
      <c r="Y316" s="1">
        <v>8</v>
      </c>
      <c r="Z316" s="1">
        <f t="shared" si="81"/>
        <v>-0.7559289460184544</v>
      </c>
      <c r="AB316" s="1">
        <v>5</v>
      </c>
      <c r="AC316" s="1">
        <f t="shared" si="82"/>
        <v>-2</v>
      </c>
    </row>
    <row r="317" spans="1:29" x14ac:dyDescent="0.3">
      <c r="A317" s="3">
        <v>2013</v>
      </c>
      <c r="B317" s="3" t="str">
        <f>VLOOKUP($E317,accorpamenti!$A$2:$X$104,$A317-B$2,0)</f>
        <v>Pescara</v>
      </c>
      <c r="C317" s="3" t="str">
        <f>VLOOKUP($E317,accorpamenti!$A$2:$X$104,$A317-C$2,0)</f>
        <v>Pescara</v>
      </c>
      <c r="D317" s="3" t="str">
        <f>VLOOKUP($E317,accorpamenti!$A$2:$X$104,$A317-D$2,0)</f>
        <v>Pescara</v>
      </c>
      <c r="E317" s="3" t="s">
        <v>54</v>
      </c>
      <c r="F317" s="1">
        <f t="array" ref="F317">SUM(IF(anno=A317,IF(distretto=E317,1)))</f>
        <v>3</v>
      </c>
      <c r="G317" s="1">
        <f t="array" ref="G317">SUM(IF(anno=A317,IF(distretto=E317,IF(punti=-1,1))))</f>
        <v>0</v>
      </c>
      <c r="H317" s="1">
        <f t="array" ref="H317">SUM(IF(anno=A317,IF(distretto=E317,punti)))+G317</f>
        <v>39.799999999999997</v>
      </c>
      <c r="I317" s="14">
        <v>1.7099430018999366</v>
      </c>
      <c r="J317" s="12">
        <f>H317/VLOOKUP(A317,anni!$A$1:$O$32,4,0)</f>
        <v>1.0806994677962417E-2</v>
      </c>
      <c r="K317" s="12">
        <f t="shared" si="75"/>
        <v>7.872617497336332E-3</v>
      </c>
      <c r="L317" s="12">
        <f t="shared" si="76"/>
        <v>8.6364676275451809E-3</v>
      </c>
      <c r="M317" s="12">
        <f t="array" ref="M317">SUM(IF(NOT(ISERR(J317:L317)),J317:L317*$J$2:$L$2))/SUM(IF(NOT(ISERR(J317:L317)),$J$2:$L$2))</f>
        <v>9.4671144426841814E-3</v>
      </c>
      <c r="N317" s="1">
        <f>((300-VLOOKUP(A317,anni!$A$1:$O$32,8,0))*(M317-I317/300)+I317)/300*(300-VLOOKUP(A317,anni!$A$1:$O$32,7,0))</f>
        <v>2.5810552680280292</v>
      </c>
      <c r="O317" s="1">
        <f t="shared" si="77"/>
        <v>2.5810552680280292</v>
      </c>
      <c r="P317" s="9">
        <f>INT(MAX(1,O317)+1-VLOOKUP(A317,anni!$A$1:$O$32,5,0))</f>
        <v>3</v>
      </c>
      <c r="Q317" s="9">
        <f t="array" ref="Q317">SUM(IF(anno=A317,IF(distretto=E317,concorrenti!$T$3:$T$5991)))</f>
        <v>0</v>
      </c>
      <c r="R317" s="9">
        <f t="shared" si="78"/>
        <v>3</v>
      </c>
      <c r="S317" s="1">
        <f t="shared" si="79"/>
        <v>0</v>
      </c>
      <c r="T317" s="1">
        <f>1+INT($N317/VLOOKUP($A317,anni!$A$1:$J$35,10,0))+$Q317</f>
        <v>3</v>
      </c>
      <c r="U317" s="1">
        <f t="shared" si="80"/>
        <v>0</v>
      </c>
      <c r="X317" s="1">
        <v>9</v>
      </c>
      <c r="Y317" s="1">
        <v>9</v>
      </c>
      <c r="Z317" s="1">
        <f t="shared" si="81"/>
        <v>0</v>
      </c>
      <c r="AB317" s="1">
        <v>1</v>
      </c>
      <c r="AC317" s="1">
        <f t="shared" si="82"/>
        <v>2</v>
      </c>
    </row>
    <row r="318" spans="1:29" x14ac:dyDescent="0.3">
      <c r="A318" s="3">
        <v>2013</v>
      </c>
      <c r="B318" s="3" t="str">
        <f>VLOOKUP($E318,accorpamenti!$A$2:$X$104,$A318-B$2,0)</f>
        <v>Perugia</v>
      </c>
      <c r="C318" s="3" t="str">
        <f>VLOOKUP($E318,accorpamenti!$A$2:$X$104,$A318-C$2,0)</f>
        <v>Perugia</v>
      </c>
      <c r="D318" s="3" t="str">
        <f>VLOOKUP($E318,accorpamenti!$A$2:$X$104,$A318-D$2,0)</f>
        <v>Perugia</v>
      </c>
      <c r="E318" s="3" t="s">
        <v>84</v>
      </c>
      <c r="F318" s="1">
        <f t="array" ref="F318">SUM(IF(anno=A318,IF(distretto=E318,1)))</f>
        <v>3</v>
      </c>
      <c r="G318" s="1">
        <f t="array" ref="G318">SUM(IF(anno=A318,IF(distretto=E318,IF(punti=-1,1))))</f>
        <v>0</v>
      </c>
      <c r="H318" s="1">
        <f t="array" ref="H318">SUM(IF(anno=A318,IF(distretto=E318,punti)))+G318</f>
        <v>27</v>
      </c>
      <c r="I318" s="14">
        <v>2.8499050031665609</v>
      </c>
      <c r="J318" s="12">
        <f>H318/VLOOKUP(A318,anni!$A$1:$O$32,4,0)</f>
        <v>7.3313782991202333E-3</v>
      </c>
      <c r="K318" s="12">
        <f t="shared" si="75"/>
        <v>8.4645436249556061E-3</v>
      </c>
      <c r="L318" s="12">
        <f t="shared" si="76"/>
        <v>1.0009151223976203E-2</v>
      </c>
      <c r="M318" s="12">
        <f t="array" ref="M318">SUM(IF(NOT(ISERR(J318:L318)),J318:L318*$J$2:$L$2))/SUM(IF(NOT(ISERR(J318:L318)),$J$2:$L$2))</f>
        <v>8.1553955618746867E-3</v>
      </c>
      <c r="N318" s="1">
        <f>((300-VLOOKUP(A318,anni!$A$1:$O$32,8,0))*(M318-I318/300)+I318)/300*(300-VLOOKUP(A318,anni!$A$1:$O$32,7,0))</f>
        <v>2.4467975094587495</v>
      </c>
      <c r="O318" s="1">
        <f t="shared" si="77"/>
        <v>2.4467975094587495</v>
      </c>
      <c r="P318" s="9">
        <f>INT(MAX(1,O318)+1-VLOOKUP(A318,anni!$A$1:$O$32,5,0))</f>
        <v>2</v>
      </c>
      <c r="Q318" s="9">
        <f t="array" ref="Q318">SUM(IF(anno=A318,IF(distretto=E318,concorrenti!$T$3:$T$5991)))</f>
        <v>0</v>
      </c>
      <c r="R318" s="9">
        <f t="shared" si="78"/>
        <v>2</v>
      </c>
      <c r="S318" s="1">
        <f t="shared" si="79"/>
        <v>-1</v>
      </c>
      <c r="T318" s="1">
        <f>1+INT($N318/VLOOKUP($A318,anni!$A$1:$J$35,10,0))+$Q318</f>
        <v>3</v>
      </c>
      <c r="U318" s="1">
        <f t="shared" si="80"/>
        <v>0</v>
      </c>
      <c r="X318" s="1">
        <v>15</v>
      </c>
      <c r="Y318" s="1">
        <v>19</v>
      </c>
      <c r="Z318" s="1">
        <f t="shared" si="81"/>
        <v>-0.97014250014533188</v>
      </c>
      <c r="AB318" s="1">
        <v>2</v>
      </c>
      <c r="AC318" s="1">
        <f t="shared" si="82"/>
        <v>0</v>
      </c>
    </row>
    <row r="319" spans="1:29" x14ac:dyDescent="0.3">
      <c r="A319" s="3">
        <v>2013</v>
      </c>
      <c r="B319" s="3" t="str">
        <f>VLOOKUP($E319,accorpamenti!$A$2:$X$104,$A319-B$2,0)</f>
        <v>Cosenza</v>
      </c>
      <c r="C319" s="3" t="str">
        <f>VLOOKUP($E319,accorpamenti!$A$2:$X$104,$A319-C$2,0)</f>
        <v>Cosenza</v>
      </c>
      <c r="D319" s="3" t="str">
        <f>VLOOKUP($E319,accorpamenti!$A$2:$X$104,$A319-D$2,0)</f>
        <v>Cosenza</v>
      </c>
      <c r="E319" s="3" t="s">
        <v>134</v>
      </c>
      <c r="F319" s="1">
        <f t="array" ref="F319">SUM(IF(anno=A319,IF(distretto=E319,1)))</f>
        <v>3</v>
      </c>
      <c r="G319" s="1">
        <f t="array" ref="G319">SUM(IF(anno=A319,IF(distretto=E319,IF(punti=-1,1))))</f>
        <v>0</v>
      </c>
      <c r="H319" s="1">
        <f t="array" ref="H319">SUM(IF(anno=A319,IF(distretto=E319,punti)))+G319</f>
        <v>16.399999999999999</v>
      </c>
      <c r="I319" s="14">
        <v>7.4097530082330589</v>
      </c>
      <c r="J319" s="12">
        <f>H319/VLOOKUP(A319,anni!$A$1:$O$32,4,0)</f>
        <v>4.4531334853915487E-3</v>
      </c>
      <c r="K319" s="12">
        <f t="shared" si="75"/>
        <v>8.4349473185746423E-3</v>
      </c>
      <c r="L319" s="12">
        <f t="shared" si="76"/>
        <v>4.5756119881034066E-3</v>
      </c>
      <c r="M319" s="12">
        <f t="array" ref="M319">SUM(IF(NOT(ISERR(J319:L319)),J319:L319*$J$2:$L$2))/SUM(IF(NOT(ISERR(J319:L319)),$J$2:$L$2))</f>
        <v>5.8008178469045567E-3</v>
      </c>
      <c r="N319" s="1">
        <f>((300-VLOOKUP(A319,anni!$A$1:$O$32,8,0))*(M319-I319/300)+I319)/300*(300-VLOOKUP(A319,anni!$A$1:$O$32,7,0))</f>
        <v>2.6135589418601382</v>
      </c>
      <c r="O319" s="1">
        <f t="shared" si="77"/>
        <v>2.6135589418601382</v>
      </c>
      <c r="P319" s="9">
        <f>INT(MAX(1,O319)+1-VLOOKUP(A319,anni!$A$1:$O$32,5,0))</f>
        <v>3</v>
      </c>
      <c r="Q319" s="9">
        <f t="array" ref="Q319">SUM(IF(anno=A319,IF(distretto=E319,concorrenti!$T$3:$T$5991)))</f>
        <v>0</v>
      </c>
      <c r="R319" s="9">
        <f t="shared" si="78"/>
        <v>3</v>
      </c>
      <c r="S319" s="1">
        <f t="shared" si="79"/>
        <v>0</v>
      </c>
      <c r="T319" s="1">
        <f>1+INT($N319/VLOOKUP($A319,anni!$A$1:$J$35,10,0))+$Q319</f>
        <v>3</v>
      </c>
      <c r="U319" s="1">
        <f t="shared" si="80"/>
        <v>0</v>
      </c>
      <c r="X319" s="1">
        <v>39</v>
      </c>
      <c r="Y319" s="1">
        <v>37</v>
      </c>
      <c r="Z319" s="1">
        <f t="shared" si="81"/>
        <v>0.32444284226152509</v>
      </c>
      <c r="AB319" s="1">
        <v>3</v>
      </c>
      <c r="AC319" s="1">
        <f t="shared" si="82"/>
        <v>0</v>
      </c>
    </row>
    <row r="320" spans="1:29" x14ac:dyDescent="0.3">
      <c r="A320" s="3">
        <v>2013</v>
      </c>
      <c r="B320" s="3" t="str">
        <f>VLOOKUP($E320,accorpamenti!$A$2:$X$104,$A320-B$2,0)</f>
        <v>Messina</v>
      </c>
      <c r="C320" s="3" t="str">
        <f>VLOOKUP($E320,accorpamenti!$A$2:$X$104,$A320-C$2,0)</f>
        <v>Messina</v>
      </c>
      <c r="D320" s="3" t="str">
        <f>VLOOKUP($E320,accorpamenti!$A$2:$X$104,$A320-D$2,0)</f>
        <v>Messina</v>
      </c>
      <c r="E320" s="3" t="s">
        <v>124</v>
      </c>
      <c r="F320" s="1">
        <f t="array" ref="F320">SUM(IF(anno=A320,IF(distretto=E320,1)))</f>
        <v>3</v>
      </c>
      <c r="G320" s="1">
        <f t="array" ref="G320">SUM(IF(anno=A320,IF(distretto=E320,IF(punti=-1,1))))</f>
        <v>0</v>
      </c>
      <c r="H320" s="1">
        <f t="array" ref="H320">SUM(IF(anno=A320,IF(distretto=E320,punti)))+G320</f>
        <v>26</v>
      </c>
      <c r="I320" s="14">
        <v>3.799873337555415</v>
      </c>
      <c r="J320" s="12">
        <f>H320/VLOOKUP(A320,anni!$A$1:$O$32,4,0)</f>
        <v>7.0598457695231877E-3</v>
      </c>
      <c r="K320" s="12">
        <f t="shared" si="75"/>
        <v>6.9847283059074226E-3</v>
      </c>
      <c r="L320" s="12">
        <f t="shared" si="76"/>
        <v>7.950125829329668E-3</v>
      </c>
      <c r="M320" s="12">
        <f t="array" ref="M320">SUM(IF(NOT(ISERR(J320:L320)),J320:L320*$J$2:$L$2))/SUM(IF(NOT(ISERR(J320:L320)),$J$2:$L$2))</f>
        <v>7.1831866249523471E-3</v>
      </c>
      <c r="N320" s="1">
        <f>((300-VLOOKUP(A320,anni!$A$1:$O$32,8,0))*(M320-I320/300)+I320)/300*(300-VLOOKUP(A320,anni!$A$1:$O$32,7,0))</f>
        <v>2.3643326423862825</v>
      </c>
      <c r="O320" s="1">
        <f t="shared" si="77"/>
        <v>2.3643326423862825</v>
      </c>
      <c r="P320" s="9">
        <f>INT(MAX(1,O320)+1-VLOOKUP(A320,anni!$A$1:$O$32,5,0))</f>
        <v>2</v>
      </c>
      <c r="Q320" s="9">
        <f t="array" ref="Q320">SUM(IF(anno=A320,IF(distretto=E320,concorrenti!$T$3:$T$5991)))</f>
        <v>0</v>
      </c>
      <c r="R320" s="9">
        <f t="shared" si="78"/>
        <v>2</v>
      </c>
      <c r="S320" s="1">
        <f t="shared" si="79"/>
        <v>-1</v>
      </c>
      <c r="T320" s="1">
        <f>1+INT($N320/VLOOKUP($A320,anni!$A$1:$J$35,10,0))+$Q320</f>
        <v>3</v>
      </c>
      <c r="U320" s="1">
        <f t="shared" si="80"/>
        <v>0</v>
      </c>
      <c r="X320" s="1">
        <v>20</v>
      </c>
      <c r="Y320" s="1">
        <v>24</v>
      </c>
      <c r="Z320" s="1">
        <f t="shared" si="81"/>
        <v>-0.85280286542244166</v>
      </c>
      <c r="AB320" s="1">
        <v>2</v>
      </c>
      <c r="AC320" s="1">
        <f t="shared" si="82"/>
        <v>0</v>
      </c>
    </row>
    <row r="321" spans="1:29" x14ac:dyDescent="0.3">
      <c r="A321" s="3">
        <v>2013</v>
      </c>
      <c r="B321" s="3" t="str">
        <f>VLOOKUP($E321,accorpamenti!$A$2:$X$104,$A321-B$2,0)</f>
        <v>Alessandria</v>
      </c>
      <c r="C321" s="3" t="str">
        <f>VLOOKUP($E321,accorpamenti!$A$2:$X$104,$A321-C$2,0)</f>
        <v>Alessandria</v>
      </c>
      <c r="D321" s="3" t="str">
        <f>VLOOKUP($E321,accorpamenti!$A$2:$X$104,$A321-D$2,0)</f>
        <v>Alessandria</v>
      </c>
      <c r="E321" s="3" t="s">
        <v>74</v>
      </c>
      <c r="F321" s="1">
        <f t="array" ref="F321">SUM(IF(anno=A321,IF(distretto=E321,1)))</f>
        <v>3</v>
      </c>
      <c r="G321" s="1">
        <f t="array" ref="G321">SUM(IF(anno=A321,IF(distretto=E321,IF(punti=-1,1))))</f>
        <v>0</v>
      </c>
      <c r="H321" s="1">
        <f t="array" ref="H321">SUM(IF(anno=A321,IF(distretto=E321,punti)))+G321</f>
        <v>28.2</v>
      </c>
      <c r="I321" s="14">
        <v>2.6599113362887903</v>
      </c>
      <c r="J321" s="12">
        <f>H321/VLOOKUP(A321,anni!$A$1:$O$32,4,0)</f>
        <v>7.6572173346366882E-3</v>
      </c>
      <c r="K321" s="12">
        <f t="shared" si="75"/>
        <v>8.6421214632413871E-3</v>
      </c>
      <c r="L321" s="12">
        <f t="shared" si="76"/>
        <v>9.7231754747197398E-3</v>
      </c>
      <c r="M321" s="12">
        <f t="array" ref="M321">SUM(IF(NOT(ISERR(J321:L321)),J321:L321*$J$2:$L$2))/SUM(IF(NOT(ISERR(J321:L321)),$J$2:$L$2))</f>
        <v>8.3298450675187638E-3</v>
      </c>
      <c r="N321" s="1">
        <f>((300-VLOOKUP(A321,anni!$A$1:$O$32,8,0))*(M321-I321/300)+I321)/300*(300-VLOOKUP(A321,anni!$A$1:$O$32,7,0))</f>
        <v>2.4584256943164142</v>
      </c>
      <c r="O321" s="1">
        <f t="shared" si="77"/>
        <v>2.4584256943164142</v>
      </c>
      <c r="P321" s="9">
        <f>INT(MAX(1,O321)+1-VLOOKUP(A321,anni!$A$1:$O$32,5,0))</f>
        <v>2</v>
      </c>
      <c r="Q321" s="9">
        <f t="array" ref="Q321">SUM(IF(anno=A321,IF(distretto=E321,concorrenti!$T$3:$T$5991)))</f>
        <v>0</v>
      </c>
      <c r="R321" s="9">
        <f t="shared" si="78"/>
        <v>2</v>
      </c>
      <c r="S321" s="1">
        <f t="shared" si="79"/>
        <v>-1</v>
      </c>
      <c r="T321" s="1">
        <f>1+INT($N321/VLOOKUP($A321,anni!$A$1:$J$35,10,0))+$Q321</f>
        <v>3</v>
      </c>
      <c r="U321" s="1">
        <f t="shared" si="80"/>
        <v>0</v>
      </c>
      <c r="X321" s="1">
        <v>14</v>
      </c>
      <c r="Y321" s="1">
        <v>14</v>
      </c>
      <c r="Z321" s="1">
        <f t="shared" si="81"/>
        <v>0</v>
      </c>
      <c r="AB321" s="1">
        <v>14</v>
      </c>
      <c r="AC321" s="1">
        <f t="shared" si="82"/>
        <v>-12</v>
      </c>
    </row>
    <row r="322" spans="1:29" x14ac:dyDescent="0.3">
      <c r="A322" s="3">
        <v>2013</v>
      </c>
      <c r="B322" s="3" t="str">
        <f>VLOOKUP($E322,accorpamenti!$A$2:$X$104,$A322-B$2,0)</f>
        <v>Piacenza</v>
      </c>
      <c r="C322" s="3" t="str">
        <f>VLOOKUP($E322,accorpamenti!$A$2:$X$104,$A322-C$2,0)</f>
        <v>Piacenza</v>
      </c>
      <c r="D322" s="3" t="str">
        <f>VLOOKUP($E322,accorpamenti!$A$2:$X$104,$A322-D$2,0)</f>
        <v>Piacenza</v>
      </c>
      <c r="E322" s="3" t="s">
        <v>90</v>
      </c>
      <c r="F322" s="1">
        <f t="array" ref="F322">SUM(IF(anno=A322,IF(distretto=E322,1)))</f>
        <v>4</v>
      </c>
      <c r="G322" s="1">
        <f t="array" ref="G322">SUM(IF(anno=A322,IF(distretto=E322,IF(punti=-1,1))))</f>
        <v>0</v>
      </c>
      <c r="H322" s="1">
        <f t="array" ref="H322">SUM(IF(anno=A322,IF(distretto=E322,punti)))+G322</f>
        <v>28.2</v>
      </c>
      <c r="I322" s="14">
        <v>0.94996833438885375</v>
      </c>
      <c r="J322" s="12">
        <f>H322/VLOOKUP(A322,anni!$A$1:$O$32,4,0)</f>
        <v>7.6572173346366882E-3</v>
      </c>
      <c r="K322" s="12">
        <f t="shared" si="75"/>
        <v>8.050195335622113E-3</v>
      </c>
      <c r="L322" s="12">
        <f t="shared" si="76"/>
        <v>1.3555250514756345E-2</v>
      </c>
      <c r="M322" s="12">
        <f t="array" ref="M322">SUM(IF(NOT(ISERR(J322:L322)),J322:L322*$J$2:$L$2))/SUM(IF(NOT(ISERR(J322:L322)),$J$2:$L$2))</f>
        <v>8.7712155316517736E-3</v>
      </c>
      <c r="N322" s="1">
        <f>((300-VLOOKUP(A322,anni!$A$1:$O$32,8,0))*(M322-I322/300)+I322)/300*(300-VLOOKUP(A322,anni!$A$1:$O$32,7,0))</f>
        <v>2.288435086947235</v>
      </c>
      <c r="O322" s="1">
        <f t="shared" si="77"/>
        <v>2.288435086947235</v>
      </c>
      <c r="P322" s="9">
        <f>INT(MAX(1,O322)+1-VLOOKUP(A322,anni!$A$1:$O$32,5,0))</f>
        <v>2</v>
      </c>
      <c r="Q322" s="9">
        <f t="array" ref="Q322">SUM(IF(anno=A322,IF(distretto=E322,concorrenti!$T$3:$T$5991)))</f>
        <v>1</v>
      </c>
      <c r="R322" s="9">
        <f t="shared" si="78"/>
        <v>3</v>
      </c>
      <c r="S322" s="1">
        <f t="shared" si="79"/>
        <v>-1</v>
      </c>
      <c r="T322" s="1">
        <f>1+INT($N322/VLOOKUP($A322,anni!$A$1:$J$35,10,0))+$Q322</f>
        <v>3</v>
      </c>
      <c r="U322" s="1">
        <f t="shared" si="80"/>
        <v>-1</v>
      </c>
      <c r="X322" s="1">
        <v>5</v>
      </c>
      <c r="Y322" s="1">
        <v>5</v>
      </c>
      <c r="Z322" s="1">
        <f t="shared" si="81"/>
        <v>0</v>
      </c>
      <c r="AB322" s="1">
        <v>1</v>
      </c>
      <c r="AC322" s="1">
        <f t="shared" si="82"/>
        <v>2</v>
      </c>
    </row>
    <row r="323" spans="1:29" x14ac:dyDescent="0.3">
      <c r="A323" s="3">
        <v>2013</v>
      </c>
      <c r="B323" s="3" t="str">
        <f>VLOOKUP($E323,accorpamenti!$A$2:$X$104,$A323-B$2,0)</f>
        <v>Oristano</v>
      </c>
      <c r="C323" s="3" t="str">
        <f>VLOOKUP($E323,accorpamenti!$A$2:$X$104,$A323-C$2,0)</f>
        <v>Oristano</v>
      </c>
      <c r="D323" s="3" t="str">
        <f>VLOOKUP($E323,accorpamenti!$A$2:$X$104,$A323-D$2,0)</f>
        <v>Oristano</v>
      </c>
      <c r="E323" s="3" t="s">
        <v>131</v>
      </c>
      <c r="F323" s="1">
        <f t="array" ref="F323">SUM(IF(anno=A323,IF(distretto=E323,1)))</f>
        <v>4</v>
      </c>
      <c r="G323" s="1">
        <f t="array" ref="G323">SUM(IF(anno=A323,IF(distretto=E323,IF(punti=-1,1))))</f>
        <v>0</v>
      </c>
      <c r="H323" s="1">
        <f t="array" ref="H323">SUM(IF(anno=A323,IF(distretto=E323,punti)))+G323</f>
        <v>12.399999999999999</v>
      </c>
      <c r="I323" s="14">
        <v>2.279924002533249</v>
      </c>
      <c r="J323" s="12">
        <f>H323/VLOOKUP(A323,anni!$A$1:$O$32,4,0)</f>
        <v>3.367003367003366E-3</v>
      </c>
      <c r="K323" s="12">
        <f t="shared" si="75"/>
        <v>1.4472593820291226E-2</v>
      </c>
      <c r="L323" s="12">
        <f t="shared" si="76"/>
        <v>4.8043925875085776E-3</v>
      </c>
      <c r="M323" s="12">
        <f t="array" ref="M323">SUM(IF(NOT(ISERR(J323:L323)),J323:L323*$J$2:$L$2))/SUM(IF(NOT(ISERR(J323:L323)),$J$2:$L$2))</f>
        <v>7.3084317215168547E-3</v>
      </c>
      <c r="N323" s="1">
        <f>((300-VLOOKUP(A323,anni!$A$1:$O$32,8,0))*(M323-I323/300)+I323)/300*(300-VLOOKUP(A323,anni!$A$1:$O$32,7,0))</f>
        <v>2.1482393904244952</v>
      </c>
      <c r="O323" s="1">
        <f t="shared" si="77"/>
        <v>2.1482393904244952</v>
      </c>
      <c r="P323" s="9">
        <f>INT(MAX(1,O323)+1-VLOOKUP(A323,anni!$A$1:$O$32,5,0))</f>
        <v>2</v>
      </c>
      <c r="Q323" s="9">
        <f t="array" ref="Q323">SUM(IF(anno=A323,IF(distretto=E323,concorrenti!$T$3:$T$5991)))</f>
        <v>0</v>
      </c>
      <c r="R323" s="9">
        <f t="shared" si="78"/>
        <v>2</v>
      </c>
      <c r="S323" s="1">
        <f t="shared" si="79"/>
        <v>-2</v>
      </c>
      <c r="T323" s="1">
        <f>1+INT($N323/VLOOKUP($A323,anni!$A$1:$J$35,10,0))+$Q323</f>
        <v>2</v>
      </c>
      <c r="U323" s="1">
        <f t="shared" si="80"/>
        <v>-2</v>
      </c>
      <c r="X323" s="1">
        <v>12</v>
      </c>
      <c r="Y323" s="1">
        <v>15</v>
      </c>
      <c r="Z323" s="1">
        <f t="shared" si="81"/>
        <v>-0.81649658092772603</v>
      </c>
      <c r="AB323" s="1">
        <v>2</v>
      </c>
      <c r="AC323" s="1">
        <f t="shared" si="82"/>
        <v>0</v>
      </c>
    </row>
    <row r="324" spans="1:29" x14ac:dyDescent="0.3">
      <c r="A324" s="3">
        <v>2013</v>
      </c>
      <c r="B324" s="3" t="str">
        <f>VLOOKUP($E324,accorpamenti!$A$2:$X$104,$A324-B$2,0)</f>
        <v>Siracusa</v>
      </c>
      <c r="C324" s="3" t="str">
        <f>VLOOKUP($E324,accorpamenti!$A$2:$X$104,$A324-C$2,0)</f>
        <v>Siracusa</v>
      </c>
      <c r="D324" s="3" t="str">
        <f>VLOOKUP($E324,accorpamenti!$A$2:$X$104,$A324-D$2,0)</f>
        <v>Siracusa</v>
      </c>
      <c r="E324" s="3" t="s">
        <v>139</v>
      </c>
      <c r="F324" s="1">
        <f t="array" ref="F324">SUM(IF(anno=A324,IF(distretto=E324,1)))</f>
        <v>2</v>
      </c>
      <c r="G324" s="1">
        <f t="array" ref="G324">SUM(IF(anno=A324,IF(distretto=E324,IF(punti=-1,1))))</f>
        <v>0</v>
      </c>
      <c r="H324" s="1">
        <f t="array" ref="H324">SUM(IF(anno=A324,IF(distretto=E324,punti)))+G324</f>
        <v>24.799999999999997</v>
      </c>
      <c r="I324" s="14">
        <v>3.4198860037998733</v>
      </c>
      <c r="J324" s="12">
        <f>H324/VLOOKUP(A324,anni!$A$1:$O$32,4,0)</f>
        <v>6.734006734006732E-3</v>
      </c>
      <c r="K324" s="12">
        <f t="shared" si="75"/>
        <v>6.8071504676216407E-3</v>
      </c>
      <c r="L324" s="12">
        <f t="shared" si="76"/>
        <v>3.6604895904827255E-3</v>
      </c>
      <c r="M324" s="12">
        <f t="array" ref="M324">SUM(IF(NOT(ISERR(J324:L324)),J324:L324*$J$2:$L$2))/SUM(IF(NOT(ISERR(J324:L324)),$J$2:$L$2))</f>
        <v>6.2461351212910335E-3</v>
      </c>
      <c r="N324" s="1">
        <f>((300-VLOOKUP(A324,anni!$A$1:$O$32,8,0))*(M324-I324/300)+I324)/300*(300-VLOOKUP(A324,anni!$A$1:$O$32,7,0))</f>
        <v>2.0746743867972421</v>
      </c>
      <c r="O324" s="1">
        <f t="shared" si="77"/>
        <v>2.0746743867972421</v>
      </c>
      <c r="P324" s="9">
        <f>INT(MAX(1,O324)+1-VLOOKUP(A324,anni!$A$1:$O$32,5,0))</f>
        <v>2</v>
      </c>
      <c r="Q324" s="9">
        <f t="array" ref="Q324">SUM(IF(anno=A324,IF(distretto=E324,concorrenti!$T$3:$T$5991)))</f>
        <v>0</v>
      </c>
      <c r="R324" s="9">
        <f t="shared" si="78"/>
        <v>2</v>
      </c>
      <c r="S324" s="1">
        <f t="shared" si="79"/>
        <v>0</v>
      </c>
      <c r="T324" s="1">
        <f>1+INT($N324/VLOOKUP($A324,anni!$A$1:$J$35,10,0))+$Q324</f>
        <v>2</v>
      </c>
      <c r="U324" s="1">
        <f t="shared" si="80"/>
        <v>0</v>
      </c>
      <c r="X324" s="1">
        <v>18</v>
      </c>
      <c r="Y324" s="1">
        <v>22</v>
      </c>
      <c r="Z324" s="1">
        <f t="shared" si="81"/>
        <v>-0.89442719099991586</v>
      </c>
      <c r="AB324" s="1">
        <v>1</v>
      </c>
      <c r="AC324" s="1">
        <f t="shared" si="82"/>
        <v>1</v>
      </c>
    </row>
    <row r="325" spans="1:29" x14ac:dyDescent="0.3">
      <c r="A325" s="3">
        <v>2013</v>
      </c>
      <c r="B325" s="3" t="str">
        <f>VLOOKUP($E325,accorpamenti!$A$2:$X$104,$A325-B$2,0)</f>
        <v>Cuneo</v>
      </c>
      <c r="C325" s="3" t="str">
        <f>VLOOKUP($E325,accorpamenti!$A$2:$X$104,$A325-C$2,0)</f>
        <v>Cuneo</v>
      </c>
      <c r="D325" s="3" t="str">
        <f>VLOOKUP($E325,accorpamenti!$A$2:$X$104,$A325-D$2,0)</f>
        <v>Cuneo</v>
      </c>
      <c r="E325" s="3" t="s">
        <v>67</v>
      </c>
      <c r="F325" s="1">
        <f t="array" ref="F325">SUM(IF(anno=A325,IF(distretto=E325,1)))</f>
        <v>3</v>
      </c>
      <c r="G325" s="1">
        <f t="array" ref="G325">SUM(IF(anno=A325,IF(distretto=E325,IF(punti=-1,1))))</f>
        <v>0</v>
      </c>
      <c r="H325" s="1">
        <f t="array" ref="H325">SUM(IF(anno=A325,IF(distretto=E325,punti)))+G325</f>
        <v>19.599999999999998</v>
      </c>
      <c r="I325" s="14">
        <v>1.7099430018999366</v>
      </c>
      <c r="J325" s="12">
        <f>H325/VLOOKUP(A325,anni!$A$1:$O$32,4,0)</f>
        <v>5.3220375801020948E-3</v>
      </c>
      <c r="K325" s="12">
        <f t="shared" si="75"/>
        <v>1.0950633360956552E-2</v>
      </c>
      <c r="L325" s="12">
        <f t="shared" si="76"/>
        <v>6.9778082818576963E-3</v>
      </c>
      <c r="M325" s="12">
        <f t="array" ref="M325">SUM(IF(NOT(ISERR(J325:L325)),J325:L325*$J$2:$L$2))/SUM(IF(NOT(ISERR(J325:L325)),$J$2:$L$2))</f>
        <v>7.4741979573461825E-3</v>
      </c>
      <c r="N325" s="1">
        <f>((300-VLOOKUP(A325,anni!$A$1:$O$32,8,0))*(M325-I325/300)+I325)/300*(300-VLOOKUP(A325,anni!$A$1:$O$32,7,0))</f>
        <v>2.096112256595783</v>
      </c>
      <c r="O325" s="1">
        <f t="shared" si="77"/>
        <v>2.096112256595783</v>
      </c>
      <c r="P325" s="9">
        <f>INT(MAX(1,O325)+1-VLOOKUP(A325,anni!$A$1:$O$32,5,0))</f>
        <v>2</v>
      </c>
      <c r="Q325" s="9">
        <f t="array" ref="Q325">SUM(IF(anno=A325,IF(distretto=E325,concorrenti!$T$3:$T$5991)))</f>
        <v>0</v>
      </c>
      <c r="R325" s="9">
        <f t="shared" si="78"/>
        <v>2</v>
      </c>
      <c r="S325" s="1">
        <f t="shared" si="79"/>
        <v>-1</v>
      </c>
      <c r="T325" s="1">
        <f>1+INT($N325/VLOOKUP($A325,anni!$A$1:$J$35,10,0))+$Q325</f>
        <v>2</v>
      </c>
      <c r="U325" s="1">
        <f t="shared" si="80"/>
        <v>-1</v>
      </c>
      <c r="X325" s="1">
        <v>9</v>
      </c>
      <c r="Y325" s="1">
        <v>11</v>
      </c>
      <c r="Z325" s="1">
        <f t="shared" si="81"/>
        <v>-0.63245553203367588</v>
      </c>
      <c r="AB325" s="1">
        <v>3</v>
      </c>
      <c r="AC325" s="1">
        <f t="shared" si="82"/>
        <v>-1</v>
      </c>
    </row>
    <row r="326" spans="1:29" x14ac:dyDescent="0.3">
      <c r="A326" s="3">
        <v>2013</v>
      </c>
      <c r="B326" s="3" t="str">
        <f>VLOOKUP($E326,accorpamenti!$A$2:$X$104,$A326-B$2,0)</f>
        <v>Foggia</v>
      </c>
      <c r="C326" s="3" t="str">
        <f>VLOOKUP($E326,accorpamenti!$A$2:$X$104,$A326-C$2,0)</f>
        <v>Foggia</v>
      </c>
      <c r="D326" s="3" t="str">
        <f>VLOOKUP($E326,accorpamenti!$A$2:$X$104,$A326-D$2,0)</f>
        <v>Foggia</v>
      </c>
      <c r="E326" s="3" t="s">
        <v>96</v>
      </c>
      <c r="F326" s="1">
        <f t="array" ref="F326">SUM(IF(anno=A326,IF(distretto=E326,1)))</f>
        <v>2</v>
      </c>
      <c r="G326" s="1">
        <f t="array" ref="G326">SUM(IF(anno=A326,IF(distretto=E326,IF(punti=-1,1))))</f>
        <v>0</v>
      </c>
      <c r="H326" s="1">
        <f t="array" ref="H326">SUM(IF(anno=A326,IF(distretto=E326,punti)))+G326</f>
        <v>16</v>
      </c>
      <c r="I326" s="14">
        <v>4.559848005066498</v>
      </c>
      <c r="J326" s="12">
        <f>H326/VLOOKUP(A326,anni!$A$1:$O$32,4,0)</f>
        <v>4.344520473552731E-3</v>
      </c>
      <c r="K326" s="12">
        <f t="shared" si="75"/>
        <v>7.0143246122883855E-3</v>
      </c>
      <c r="L326" s="12">
        <f t="shared" si="76"/>
        <v>6.0054907343857211E-3</v>
      </c>
      <c r="M326" s="12">
        <f t="array" ref="M326">SUM(IF(NOT(ISERR(J326:L326)),J326:L326*$J$2:$L$2))/SUM(IF(NOT(ISERR(J326:L326)),$J$2:$L$2))</f>
        <v>5.5112835632701142E-3</v>
      </c>
      <c r="N326" s="1">
        <f>((300-VLOOKUP(A326,anni!$A$1:$O$32,8,0))*(M326-I326/300)+I326)/300*(300-VLOOKUP(A326,anni!$A$1:$O$32,7,0))</f>
        <v>2.0807876767731823</v>
      </c>
      <c r="O326" s="1">
        <f t="shared" si="77"/>
        <v>2.0807876767731823</v>
      </c>
      <c r="P326" s="9">
        <f>INT(MAX(1,O326)+1-VLOOKUP(A326,anni!$A$1:$O$32,5,0))</f>
        <v>2</v>
      </c>
      <c r="Q326" s="9">
        <f t="array" ref="Q326">SUM(IF(anno=A326,IF(distretto=E326,concorrenti!$T$3:$T$5991)))</f>
        <v>0</v>
      </c>
      <c r="R326" s="9">
        <f t="shared" si="78"/>
        <v>2</v>
      </c>
      <c r="S326" s="1">
        <f t="shared" si="79"/>
        <v>0</v>
      </c>
      <c r="T326" s="1">
        <f>1+INT($N326/VLOOKUP($A326,anni!$A$1:$J$35,10,0))+$Q326</f>
        <v>2</v>
      </c>
      <c r="U326" s="1">
        <f t="shared" si="80"/>
        <v>0</v>
      </c>
      <c r="X326" s="1">
        <v>24</v>
      </c>
      <c r="Y326" s="1">
        <v>26</v>
      </c>
      <c r="Z326" s="1">
        <f t="shared" si="81"/>
        <v>-0.4</v>
      </c>
      <c r="AB326" s="1">
        <v>4</v>
      </c>
      <c r="AC326" s="1">
        <f t="shared" si="82"/>
        <v>-2</v>
      </c>
    </row>
    <row r="327" spans="1:29" x14ac:dyDescent="0.3">
      <c r="A327" s="3">
        <v>2013</v>
      </c>
      <c r="B327" s="3" t="str">
        <f>VLOOKUP($E327,accorpamenti!$A$2:$X$104,$A327-B$2,0)</f>
        <v>Cagliari</v>
      </c>
      <c r="C327" s="3" t="str">
        <f>VLOOKUP($E327,accorpamenti!$A$2:$X$104,$A327-C$2,0)</f>
        <v>Cagliari</v>
      </c>
      <c r="D327" s="3" t="str">
        <f>VLOOKUP($E327,accorpamenti!$A$2:$X$104,$A327-D$2,0)</f>
        <v>Cagliari</v>
      </c>
      <c r="E327" s="3" t="s">
        <v>87</v>
      </c>
      <c r="F327" s="1">
        <f t="array" ref="F327">SUM(IF(anno=A327,IF(distretto=E327,1)))</f>
        <v>3</v>
      </c>
      <c r="G327" s="1">
        <f t="array" ref="G327">SUM(IF(anno=A327,IF(distretto=E327,IF(punti=-1,1))))</f>
        <v>0</v>
      </c>
      <c r="H327" s="1">
        <f t="array" ref="H327">SUM(IF(anno=A327,IF(distretto=E327,punti)))+G327</f>
        <v>6</v>
      </c>
      <c r="I327" s="14">
        <v>3.799873337555415</v>
      </c>
      <c r="J327" s="12">
        <f>H327/VLOOKUP(A327,anni!$A$1:$O$32,4,0)</f>
        <v>1.6291951775822741E-3</v>
      </c>
      <c r="K327" s="12">
        <f t="shared" si="75"/>
        <v>9.5596069610512594E-3</v>
      </c>
      <c r="L327" s="12">
        <f t="shared" si="76"/>
        <v>1.018073667353008E-2</v>
      </c>
      <c r="M327" s="12">
        <f t="array" ref="M327">SUM(IF(NOT(ISERR(J327:L327)),J327:L327*$J$2:$L$2))/SUM(IF(NOT(ISERR(J327:L327)),$J$2:$L$2))</f>
        <v>5.6979226880632368E-3</v>
      </c>
      <c r="N327" s="1">
        <f>((300-VLOOKUP(A327,anni!$A$1:$O$32,8,0))*(M327-I327/300)+I327)/300*(300-VLOOKUP(A327,anni!$A$1:$O$32,7,0))</f>
        <v>2.0029184177432664</v>
      </c>
      <c r="O327" s="1">
        <f t="shared" si="77"/>
        <v>2.0029184177432664</v>
      </c>
      <c r="P327" s="9">
        <f>INT(MAX(1,O327)+1-VLOOKUP(A327,anni!$A$1:$O$32,5,0))</f>
        <v>2</v>
      </c>
      <c r="Q327" s="9">
        <f t="array" ref="Q327">SUM(IF(anno=A327,IF(distretto=E327,concorrenti!$T$3:$T$5991)))</f>
        <v>0</v>
      </c>
      <c r="R327" s="9">
        <f t="shared" si="78"/>
        <v>2</v>
      </c>
      <c r="S327" s="1">
        <f t="shared" si="79"/>
        <v>-1</v>
      </c>
      <c r="T327" s="1">
        <f>1+INT($N327/VLOOKUP($A327,anni!$A$1:$J$35,10,0))+$Q327</f>
        <v>2</v>
      </c>
      <c r="U327" s="1">
        <f t="shared" si="80"/>
        <v>-1</v>
      </c>
      <c r="X327" s="1">
        <v>20</v>
      </c>
      <c r="Y327" s="1">
        <v>24</v>
      </c>
      <c r="Z327" s="1">
        <f t="shared" si="81"/>
        <v>-0.85280286542244166</v>
      </c>
      <c r="AB327" s="1">
        <v>4</v>
      </c>
      <c r="AC327" s="1">
        <f t="shared" si="82"/>
        <v>-2</v>
      </c>
    </row>
    <row r="328" spans="1:29" x14ac:dyDescent="0.3">
      <c r="A328" s="3">
        <v>2013</v>
      </c>
      <c r="B328" s="3" t="str">
        <f>VLOOKUP($E328,accorpamenti!$A$2:$X$104,$A328-B$2,0)</f>
        <v>Reggio Calabria</v>
      </c>
      <c r="C328" s="3" t="str">
        <f>VLOOKUP($E328,accorpamenti!$A$2:$X$104,$A328-C$2,0)</f>
        <v>Reggio Calabria</v>
      </c>
      <c r="D328" s="3" t="str">
        <f>VLOOKUP($E328,accorpamenti!$A$2:$X$104,$A328-D$2,0)</f>
        <v>Reggio Calabria</v>
      </c>
      <c r="E328" s="3" t="s">
        <v>63</v>
      </c>
      <c r="F328" s="1">
        <f t="array" ref="F328">SUM(IF(anno=A328,IF(distretto=E328,1)))</f>
        <v>3</v>
      </c>
      <c r="G328" s="1">
        <f t="array" ref="G328">SUM(IF(anno=A328,IF(distretto=E328,IF(punti=-1,1))))</f>
        <v>0</v>
      </c>
      <c r="H328" s="1">
        <f t="array" ref="H328">SUM(IF(anno=A328,IF(distretto=E328,punti)))+G328</f>
        <v>19</v>
      </c>
      <c r="I328" s="14">
        <v>2.4699176694110196</v>
      </c>
      <c r="J328" s="12">
        <f>H328/VLOOKUP(A328,anni!$A$1:$O$32,4,0)</f>
        <v>5.1591180623438678E-3</v>
      </c>
      <c r="K328" s="12">
        <f t="shared" si="75"/>
        <v>7.2214987569551312E-3</v>
      </c>
      <c r="L328" s="12">
        <f t="shared" si="76"/>
        <v>1.2296957218027905E-2</v>
      </c>
      <c r="M328" s="12">
        <f t="array" ref="M328">SUM(IF(NOT(ISERR(J328:L328)),J328:L328*$J$2:$L$2))/SUM(IF(NOT(ISERR(J328:L328)),$J$2:$L$2))</f>
        <v>7.0362181531616287E-3</v>
      </c>
      <c r="N328" s="1">
        <f>((300-VLOOKUP(A328,anni!$A$1:$O$32,8,0))*(M328-I328/300)+I328)/300*(300-VLOOKUP(A328,anni!$A$1:$O$32,7,0))</f>
        <v>2.1128219503071173</v>
      </c>
      <c r="O328" s="1">
        <f t="shared" si="77"/>
        <v>2.1128219503071173</v>
      </c>
      <c r="P328" s="9">
        <f>INT(MAX(1,O328)+1-VLOOKUP(A328,anni!$A$1:$O$32,5,0))</f>
        <v>2</v>
      </c>
      <c r="Q328" s="9">
        <f t="array" ref="Q328">SUM(IF(anno=A328,IF(distretto=E328,concorrenti!$T$3:$T$5991)))</f>
        <v>0</v>
      </c>
      <c r="R328" s="9">
        <f t="shared" si="78"/>
        <v>2</v>
      </c>
      <c r="S328" s="1">
        <f t="shared" si="79"/>
        <v>-1</v>
      </c>
      <c r="T328" s="1">
        <f>1+INT($N328/VLOOKUP($A328,anni!$A$1:$J$35,10,0))+$Q328</f>
        <v>2</v>
      </c>
      <c r="U328" s="1">
        <f t="shared" si="80"/>
        <v>-1</v>
      </c>
      <c r="X328" s="1">
        <v>13</v>
      </c>
      <c r="Y328" s="1">
        <v>10</v>
      </c>
      <c r="Z328" s="1">
        <f t="shared" si="81"/>
        <v>0.88465173692938281</v>
      </c>
      <c r="AB328" s="1">
        <v>1</v>
      </c>
      <c r="AC328" s="1">
        <f t="shared" si="82"/>
        <v>1</v>
      </c>
    </row>
    <row r="329" spans="1:29" x14ac:dyDescent="0.3">
      <c r="A329" s="3">
        <v>2013</v>
      </c>
      <c r="B329" s="3" t="str">
        <f>VLOOKUP($E329,accorpamenti!$A$2:$X$104,$A329-B$2,0)</f>
        <v>Parma</v>
      </c>
      <c r="C329" s="3" t="str">
        <f>VLOOKUP($E329,accorpamenti!$A$2:$X$104,$A329-C$2,0)</f>
        <v>Parma</v>
      </c>
      <c r="D329" s="3" t="str">
        <f>VLOOKUP($E329,accorpamenti!$A$2:$X$104,$A329-D$2,0)</f>
        <v>Parma</v>
      </c>
      <c r="E329" s="3" t="s">
        <v>76</v>
      </c>
      <c r="F329" s="1">
        <f t="array" ref="F329">SUM(IF(anno=A329,IF(distretto=E329,1)))</f>
        <v>2</v>
      </c>
      <c r="G329" s="1">
        <f t="array" ref="G329">SUM(IF(anno=A329,IF(distretto=E329,IF(punti=-1,1))))</f>
        <v>0</v>
      </c>
      <c r="H329" s="1">
        <f t="array" ref="H329">SUM(IF(anno=A329,IF(distretto=E329,punti)))+G329</f>
        <v>21.2</v>
      </c>
      <c r="I329" s="14">
        <v>1.8999366687777075</v>
      </c>
      <c r="J329" s="12">
        <f>H329/VLOOKUP(A329,anni!$A$1:$O$32,4,0)</f>
        <v>5.7564896274573682E-3</v>
      </c>
      <c r="K329" s="12">
        <f t="shared" si="75"/>
        <v>8.6717177696223509E-3</v>
      </c>
      <c r="L329" s="12">
        <f t="shared" si="76"/>
        <v>5.1475634866163323E-3</v>
      </c>
      <c r="M329" s="12">
        <f t="array" ref="M329">SUM(IF(NOT(ISERR(J329:L329)),J329:L329*$J$2:$L$2))/SUM(IF(NOT(ISERR(J329:L329)),$J$2:$L$2))</f>
        <v>6.6267446513721901E-3</v>
      </c>
      <c r="N329" s="1">
        <f>((300-VLOOKUP(A329,anni!$A$1:$O$32,8,0))*(M329-I329/300)+I329)/300*(300-VLOOKUP(A329,anni!$A$1:$O$32,7,0))</f>
        <v>1.9207198136578387</v>
      </c>
      <c r="O329" s="1">
        <f t="shared" si="77"/>
        <v>1.9207198136578387</v>
      </c>
      <c r="P329" s="9">
        <f>INT(MAX(1,O329)+1-VLOOKUP(A329,anni!$A$1:$O$32,5,0))</f>
        <v>2</v>
      </c>
      <c r="Q329" s="9">
        <f t="array" ref="Q329">SUM(IF(anno=A329,IF(distretto=E329,concorrenti!$T$3:$T$5991)))</f>
        <v>0</v>
      </c>
      <c r="R329" s="9">
        <f t="shared" si="78"/>
        <v>2</v>
      </c>
      <c r="S329" s="1">
        <f t="shared" si="79"/>
        <v>0</v>
      </c>
      <c r="T329" s="1">
        <f>1+INT($N329/VLOOKUP($A329,anni!$A$1:$J$35,10,0))+$Q329</f>
        <v>2</v>
      </c>
      <c r="U329" s="1">
        <f t="shared" si="80"/>
        <v>0</v>
      </c>
      <c r="X329" s="1">
        <v>10</v>
      </c>
      <c r="Y329" s="1">
        <v>12</v>
      </c>
      <c r="Z329" s="1">
        <f t="shared" si="81"/>
        <v>-0.60302268915552726</v>
      </c>
      <c r="AB329" s="1">
        <v>2</v>
      </c>
      <c r="AC329" s="1">
        <f t="shared" si="82"/>
        <v>0</v>
      </c>
    </row>
    <row r="330" spans="1:29" x14ac:dyDescent="0.3">
      <c r="A330" s="3">
        <v>2013</v>
      </c>
      <c r="B330" s="3" t="str">
        <f>VLOOKUP($E330,accorpamenti!$A$2:$X$104,$A330-B$2,0)</f>
        <v>Biella</v>
      </c>
      <c r="C330" s="3" t="str">
        <f>VLOOKUP($E330,accorpamenti!$A$2:$X$104,$A330-C$2,0)</f>
        <v>Biella</v>
      </c>
      <c r="D330" s="3" t="str">
        <f>VLOOKUP($E330,accorpamenti!$A$2:$X$104,$A330-D$2,0)</f>
        <v>Biella</v>
      </c>
      <c r="E330" s="3" t="s">
        <v>144</v>
      </c>
      <c r="F330" s="1">
        <f t="array" ref="F330">SUM(IF(anno=A330,IF(distretto=E330,1)))</f>
        <v>2</v>
      </c>
      <c r="G330" s="1">
        <f t="array" ref="G330">SUM(IF(anno=A330,IF(distretto=E330,IF(punti=-1,1))))</f>
        <v>0</v>
      </c>
      <c r="H330" s="1">
        <f t="array" ref="H330">SUM(IF(anno=A330,IF(distretto=E330,punti)))+G330</f>
        <v>35.200000000000003</v>
      </c>
      <c r="I330" s="14">
        <v>1.1399620012666245</v>
      </c>
      <c r="J330" s="12">
        <f>H330/VLOOKUP(A330,anni!$A$1:$O$32,4,0)</f>
        <v>9.557945041816009E-3</v>
      </c>
      <c r="K330" s="12">
        <f t="shared" si="75"/>
        <v>6.2152243400023675E-3</v>
      </c>
      <c r="L330" s="12">
        <f t="shared" si="76"/>
        <v>3.1457332418210922E-3</v>
      </c>
      <c r="M330" s="12">
        <f t="array" ref="M330">SUM(IF(NOT(ISERR(J330:L330)),J330:L330*$J$2:$L$2))/SUM(IF(NOT(ISERR(J330:L330)),$J$2:$L$2))</f>
        <v>7.3750028412123093E-3</v>
      </c>
      <c r="N330" s="1">
        <f>((300-VLOOKUP(A330,anni!$A$1:$O$32,8,0))*(M330-I330/300)+I330)/300*(300-VLOOKUP(A330,anni!$A$1:$O$32,7,0))</f>
        <v>1.9795111937893586</v>
      </c>
      <c r="O330" s="1">
        <f t="shared" si="77"/>
        <v>1.9795111937893586</v>
      </c>
      <c r="P330" s="9">
        <f>INT(MAX(1,O330)+1-VLOOKUP(A330,anni!$A$1:$O$32,5,0))</f>
        <v>2</v>
      </c>
      <c r="Q330" s="9">
        <f t="array" ref="Q330">SUM(IF(anno=A330,IF(distretto=E330,concorrenti!$T$3:$T$5991)))</f>
        <v>0</v>
      </c>
      <c r="R330" s="9">
        <f t="shared" si="78"/>
        <v>2</v>
      </c>
      <c r="S330" s="1">
        <f t="shared" si="79"/>
        <v>0</v>
      </c>
      <c r="T330" s="1">
        <f>1+INT($N330/VLOOKUP($A330,anni!$A$1:$J$35,10,0))+$Q330</f>
        <v>2</v>
      </c>
      <c r="U330" s="1">
        <f t="shared" si="80"/>
        <v>0</v>
      </c>
      <c r="X330" s="1">
        <v>6</v>
      </c>
      <c r="Y330" s="1">
        <v>4</v>
      </c>
      <c r="Z330" s="1">
        <f t="shared" si="81"/>
        <v>0.89442719099991586</v>
      </c>
      <c r="AB330" s="1">
        <v>5</v>
      </c>
      <c r="AC330" s="1">
        <f t="shared" si="82"/>
        <v>-3</v>
      </c>
    </row>
    <row r="331" spans="1:29" x14ac:dyDescent="0.3">
      <c r="A331" s="3">
        <v>2013</v>
      </c>
      <c r="B331" s="3" t="str">
        <f>VLOOKUP($E331,accorpamenti!$A$2:$X$104,$A331-B$2,0)</f>
        <v>Ferrara</v>
      </c>
      <c r="C331" s="3" t="str">
        <f>VLOOKUP($E331,accorpamenti!$A$2:$X$104,$A331-C$2,0)</f>
        <v>Ferrara</v>
      </c>
      <c r="D331" s="3" t="str">
        <f>VLOOKUP($E331,accorpamenti!$A$2:$X$104,$A331-D$2,0)</f>
        <v>Ferrara</v>
      </c>
      <c r="E331" s="3" t="s">
        <v>89</v>
      </c>
      <c r="F331" s="1">
        <f t="array" ref="F331">SUM(IF(anno=A331,IF(distretto=E331,1)))</f>
        <v>2</v>
      </c>
      <c r="G331" s="1">
        <f t="array" ref="G331">SUM(IF(anno=A331,IF(distretto=E331,IF(punti=-1,1))))</f>
        <v>0</v>
      </c>
      <c r="H331" s="1">
        <f t="array" ref="H331">SUM(IF(anno=A331,IF(distretto=E331,punti)))+G331</f>
        <v>25.6</v>
      </c>
      <c r="I331" s="14">
        <v>1.3299556681443951</v>
      </c>
      <c r="J331" s="12">
        <f>H331/VLOOKUP(A331,anni!$A$1:$O$32,4,0)</f>
        <v>6.95123275768437E-3</v>
      </c>
      <c r="K331" s="12">
        <f t="shared" si="75"/>
        <v>8.2869657866698233E-3</v>
      </c>
      <c r="L331" s="12">
        <f t="shared" si="76"/>
        <v>4.5756119881034066E-3</v>
      </c>
      <c r="M331" s="12">
        <f t="array" ref="M331">SUM(IF(NOT(ISERR(J331:L331)),J331:L331*$J$2:$L$2))/SUM(IF(NOT(ISERR(J331:L331)),$J$2:$L$2))</f>
        <v>7.0005403057493603E-3</v>
      </c>
      <c r="N331" s="1">
        <f>((300-VLOOKUP(A331,anni!$A$1:$O$32,8,0))*(M331-I331/300)+I331)/300*(300-VLOOKUP(A331,anni!$A$1:$O$32,7,0))</f>
        <v>1.9192131716757685</v>
      </c>
      <c r="O331" s="1">
        <f t="shared" si="77"/>
        <v>1.9192131716757685</v>
      </c>
      <c r="P331" s="9">
        <f>INT(MAX(1,O331)+1-VLOOKUP(A331,anni!$A$1:$O$32,5,0))</f>
        <v>2</v>
      </c>
      <c r="Q331" s="9">
        <f t="array" ref="Q331">SUM(IF(anno=A331,IF(distretto=E331,concorrenti!$T$3:$T$5991)))</f>
        <v>0</v>
      </c>
      <c r="R331" s="9">
        <f t="shared" si="78"/>
        <v>2</v>
      </c>
      <c r="S331" s="1">
        <f t="shared" si="79"/>
        <v>0</v>
      </c>
      <c r="T331" s="1">
        <f>1+INT($N331/VLOOKUP($A331,anni!$A$1:$J$35,10,0))+$Q331</f>
        <v>2</v>
      </c>
      <c r="U331" s="1">
        <f t="shared" si="80"/>
        <v>0</v>
      </c>
      <c r="X331" s="1">
        <v>7</v>
      </c>
      <c r="Y331" s="1">
        <v>7</v>
      </c>
      <c r="Z331" s="1">
        <f t="shared" si="81"/>
        <v>0</v>
      </c>
      <c r="AB331" s="1">
        <v>3</v>
      </c>
      <c r="AC331" s="1">
        <f t="shared" si="82"/>
        <v>-1</v>
      </c>
    </row>
    <row r="332" spans="1:29" x14ac:dyDescent="0.3">
      <c r="A332" s="3">
        <v>2013</v>
      </c>
      <c r="B332" s="3" t="str">
        <f>VLOOKUP($E332,accorpamenti!$A$2:$X$104,$A332-B$2,0)</f>
        <v>Livorno</v>
      </c>
      <c r="C332" s="3" t="str">
        <f>VLOOKUP($E332,accorpamenti!$A$2:$X$104,$A332-C$2,0)</f>
        <v>Livorno</v>
      </c>
      <c r="D332" s="3" t="str">
        <f>VLOOKUP($E332,accorpamenti!$A$2:$X$104,$A332-D$2,0)</f>
        <v>Livorno</v>
      </c>
      <c r="E332" s="3" t="s">
        <v>121</v>
      </c>
      <c r="F332" s="1">
        <f t="array" ref="F332">SUM(IF(anno=A332,IF(distretto=E332,1)))</f>
        <v>2</v>
      </c>
      <c r="G332" s="1">
        <f t="array" ref="G332">SUM(IF(anno=A332,IF(distretto=E332,IF(punti=-1,1))))</f>
        <v>0</v>
      </c>
      <c r="H332" s="1">
        <f t="array" ref="H332">SUM(IF(anno=A332,IF(distretto=E332,punti)))+G332</f>
        <v>25.2</v>
      </c>
      <c r="I332" s="14">
        <v>1.1399620012666245</v>
      </c>
      <c r="J332" s="12">
        <f>H332/VLOOKUP(A332,anni!$A$1:$O$32,4,0)</f>
        <v>6.8426197458455506E-3</v>
      </c>
      <c r="K332" s="12">
        <f t="shared" si="75"/>
        <v>8.6125251568604233E-3</v>
      </c>
      <c r="L332" s="12">
        <f t="shared" si="76"/>
        <v>4.8615877373598699E-3</v>
      </c>
      <c r="M332" s="12">
        <f t="array" ref="M332">SUM(IF(NOT(ISERR(J332:L332)),J332:L332*$J$2:$L$2))/SUM(IF(NOT(ISERR(J332:L332)),$J$2:$L$2))</f>
        <v>7.1024162147695609E-3</v>
      </c>
      <c r="N332" s="1">
        <f>((300-VLOOKUP(A332,anni!$A$1:$O$32,8,0))*(M332-I332/300)+I332)/300*(300-VLOOKUP(A332,anni!$A$1:$O$32,7,0))</f>
        <v>1.9131817813549568</v>
      </c>
      <c r="O332" s="1">
        <f t="shared" si="77"/>
        <v>1.9131817813549568</v>
      </c>
      <c r="P332" s="9">
        <f>INT(MAX(1,O332)+1-VLOOKUP(A332,anni!$A$1:$O$32,5,0))</f>
        <v>2</v>
      </c>
      <c r="Q332" s="9">
        <f t="array" ref="Q332">SUM(IF(anno=A332,IF(distretto=E332,concorrenti!$T$3:$T$5991)))</f>
        <v>0</v>
      </c>
      <c r="R332" s="9">
        <f t="shared" si="78"/>
        <v>2</v>
      </c>
      <c r="S332" s="1">
        <f t="shared" si="79"/>
        <v>0</v>
      </c>
      <c r="T332" s="1">
        <f>1+INT($N332/VLOOKUP($A332,anni!$A$1:$J$35,10,0))+$Q332</f>
        <v>2</v>
      </c>
      <c r="U332" s="1">
        <f t="shared" si="80"/>
        <v>0</v>
      </c>
      <c r="X332" s="1">
        <v>6</v>
      </c>
      <c r="Y332" s="1">
        <v>6</v>
      </c>
      <c r="Z332" s="1">
        <f t="shared" si="81"/>
        <v>0</v>
      </c>
      <c r="AB332" s="1">
        <v>2</v>
      </c>
      <c r="AC332" s="1">
        <f t="shared" si="82"/>
        <v>0</v>
      </c>
    </row>
    <row r="333" spans="1:29" x14ac:dyDescent="0.3">
      <c r="A333" s="3">
        <v>2013</v>
      </c>
      <c r="B333" s="3" t="str">
        <f>VLOOKUP($E333,accorpamenti!$A$2:$X$104,$A333-B$2,0)</f>
        <v>Savona</v>
      </c>
      <c r="C333" s="3" t="str">
        <f>VLOOKUP($E333,accorpamenti!$A$2:$X$104,$A333-C$2,0)</f>
        <v>Savona</v>
      </c>
      <c r="D333" s="3" t="str">
        <f>VLOOKUP($E333,accorpamenti!$A$2:$X$104,$A333-D$2,0)</f>
        <v>Savona</v>
      </c>
      <c r="E333" s="3" t="s">
        <v>138</v>
      </c>
      <c r="F333" s="1">
        <f t="array" ref="F333">SUM(IF(anno=A333,IF(distretto=E333,1)))</f>
        <v>3</v>
      </c>
      <c r="G333" s="1">
        <f t="array" ref="G333">SUM(IF(anno=A333,IF(distretto=E333,IF(punti=-1,1))))</f>
        <v>0</v>
      </c>
      <c r="H333" s="1">
        <f t="array" ref="H333">SUM(IF(anno=A333,IF(distretto=E333,punti)))+G333</f>
        <v>24.2</v>
      </c>
      <c r="I333" s="14">
        <v>2.0899303356554784</v>
      </c>
      <c r="J333" s="12">
        <f>H333/VLOOKUP(A333,anni!$A$1:$O$32,4,0)</f>
        <v>6.571087216248505E-3</v>
      </c>
      <c r="K333" s="12">
        <f t="shared" si="75"/>
        <v>7.1031135314312769E-3</v>
      </c>
      <c r="L333" s="12">
        <f t="shared" si="76"/>
        <v>4.5184168382521143E-3</v>
      </c>
      <c r="M333" s="12">
        <f t="array" ref="M333">SUM(IF(NOT(ISERR(J333:L333)),J333:L333*$J$2:$L$2))/SUM(IF(NOT(ISERR(J333:L333)),$J$2:$L$2))</f>
        <v>6.4063175916433636E-3</v>
      </c>
      <c r="N333" s="1">
        <f>((300-VLOOKUP(A333,anni!$A$1:$O$32,8,0))*(M333-I333/300)+I333)/300*(300-VLOOKUP(A333,anni!$A$1:$O$32,7,0))</f>
        <v>1.8979037573062183</v>
      </c>
      <c r="O333" s="1">
        <f t="shared" si="77"/>
        <v>1.8979037573062183</v>
      </c>
      <c r="P333" s="9">
        <f>INT(MAX(1,O333)+1-VLOOKUP(A333,anni!$A$1:$O$32,5,0))</f>
        <v>2</v>
      </c>
      <c r="Q333" s="9">
        <f t="array" ref="Q333">SUM(IF(anno=A333,IF(distretto=E333,concorrenti!$T$3:$T$5991)))</f>
        <v>0</v>
      </c>
      <c r="R333" s="9">
        <f t="shared" si="78"/>
        <v>2</v>
      </c>
      <c r="S333" s="1">
        <f t="shared" si="79"/>
        <v>-1</v>
      </c>
      <c r="T333" s="1">
        <f>1+INT($N333/VLOOKUP($A333,anni!$A$1:$J$35,10,0))+$Q333</f>
        <v>2</v>
      </c>
      <c r="U333" s="1">
        <f t="shared" si="80"/>
        <v>-1</v>
      </c>
      <c r="X333" s="1">
        <v>11</v>
      </c>
      <c r="Y333" s="1">
        <v>11</v>
      </c>
      <c r="Z333" s="1">
        <f t="shared" si="81"/>
        <v>0</v>
      </c>
      <c r="AB333" s="1">
        <v>3</v>
      </c>
      <c r="AC333" s="1">
        <f t="shared" si="82"/>
        <v>-1</v>
      </c>
    </row>
    <row r="334" spans="1:29" x14ac:dyDescent="0.3">
      <c r="A334" s="3">
        <v>2013</v>
      </c>
      <c r="B334" s="3" t="str">
        <f>VLOOKUP($E334,accorpamenti!$A$2:$X$104,$A334-B$2,0)</f>
        <v>Venezia</v>
      </c>
      <c r="C334" s="3" t="str">
        <f>VLOOKUP($E334,accorpamenti!$A$2:$X$104,$A334-C$2,0)</f>
        <v>Venezia</v>
      </c>
      <c r="D334" s="3" t="str">
        <f>VLOOKUP($E334,accorpamenti!$A$2:$X$104,$A334-D$2,0)</f>
        <v>Venezia</v>
      </c>
      <c r="E334" s="3" t="s">
        <v>85</v>
      </c>
      <c r="F334" s="1">
        <f t="array" ref="F334">SUM(IF(anno=A334,IF(distretto=E334,1)))</f>
        <v>2</v>
      </c>
      <c r="G334" s="1">
        <f t="array" ref="G334">SUM(IF(anno=A334,IF(distretto=E334,IF(punti=-1,1))))</f>
        <v>0</v>
      </c>
      <c r="H334" s="1">
        <f t="array" ref="H334">SUM(IF(anno=A334,IF(distretto=E334,punti)))+G334</f>
        <v>18</v>
      </c>
      <c r="I334" s="14">
        <v>2.8499050031665609</v>
      </c>
      <c r="J334" s="12">
        <f>H334/VLOOKUP(A334,anni!$A$1:$O$32,4,0)</f>
        <v>4.8875855327468222E-3</v>
      </c>
      <c r="K334" s="12">
        <f t="shared" si="75"/>
        <v>6.9551319995264588E-3</v>
      </c>
      <c r="L334" s="12">
        <f t="shared" si="76"/>
        <v>5.5479295355753801E-3</v>
      </c>
      <c r="M334" s="12">
        <f t="array" ref="M334">SUM(IF(NOT(ISERR(J334:L334)),J334:L334*$J$2:$L$2))/SUM(IF(NOT(ISERR(J334:L334)),$J$2:$L$2))</f>
        <v>5.6868250221447951E-3</v>
      </c>
      <c r="N334" s="1">
        <f>((300-VLOOKUP(A334,anni!$A$1:$O$32,8,0))*(M334-I334/300)+I334)/300*(300-VLOOKUP(A334,anni!$A$1:$O$32,7,0))</f>
        <v>1.8461120114578089</v>
      </c>
      <c r="O334" s="1">
        <f t="shared" si="77"/>
        <v>1.8461120114578089</v>
      </c>
      <c r="P334" s="9">
        <f>INT(MAX(1,O334)+1-VLOOKUP(A334,anni!$A$1:$O$32,5,0))</f>
        <v>2</v>
      </c>
      <c r="Q334" s="9">
        <f t="array" ref="Q334">SUM(IF(anno=A334,IF(distretto=E334,concorrenti!$T$3:$T$5991)))</f>
        <v>0</v>
      </c>
      <c r="R334" s="9">
        <f t="shared" si="78"/>
        <v>2</v>
      </c>
      <c r="S334" s="1">
        <f t="shared" si="79"/>
        <v>0</v>
      </c>
      <c r="T334" s="1">
        <f>1+INT($N334/VLOOKUP($A334,anni!$A$1:$J$35,10,0))+$Q334</f>
        <v>2</v>
      </c>
      <c r="U334" s="1">
        <f t="shared" si="80"/>
        <v>0</v>
      </c>
      <c r="X334" s="1">
        <v>15</v>
      </c>
      <c r="Y334" s="1">
        <v>17</v>
      </c>
      <c r="Z334" s="1">
        <f t="shared" si="81"/>
        <v>-0.5</v>
      </c>
      <c r="AB334" s="1">
        <v>1</v>
      </c>
      <c r="AC334" s="1">
        <f t="shared" si="82"/>
        <v>1</v>
      </c>
    </row>
    <row r="335" spans="1:29" x14ac:dyDescent="0.3">
      <c r="A335" s="3">
        <v>2013</v>
      </c>
      <c r="B335" s="3" t="str">
        <f>VLOOKUP($E335,accorpamenti!$A$2:$X$104,$A335-B$2,0)</f>
        <v>Palermo</v>
      </c>
      <c r="C335" s="3" t="str">
        <f>VLOOKUP($E335,accorpamenti!$A$2:$X$104,$A335-C$2,0)</f>
        <v>Palermo</v>
      </c>
      <c r="D335" s="3" t="str">
        <f>VLOOKUP($E335,accorpamenti!$A$2:$X$104,$A335-D$2,0)</f>
        <v>Palermo</v>
      </c>
      <c r="E335" s="3" t="s">
        <v>114</v>
      </c>
      <c r="F335" s="1">
        <f t="array" ref="F335">SUM(IF(anno=A335,IF(distretto=E335,1)))</f>
        <v>2</v>
      </c>
      <c r="G335" s="1">
        <f t="array" ref="G335">SUM(IF(anno=A335,IF(distretto=E335,IF(punti=-1,1))))</f>
        <v>0</v>
      </c>
      <c r="H335" s="1">
        <f t="array" ref="H335">SUM(IF(anno=A335,IF(distretto=E335,punti)))+G335</f>
        <v>16.399999999999999</v>
      </c>
      <c r="I335" s="14">
        <v>4.3698543381887269</v>
      </c>
      <c r="J335" s="12">
        <f>H335/VLOOKUP(A335,anni!$A$1:$O$32,4,0)</f>
        <v>4.4531334853915487E-3</v>
      </c>
      <c r="K335" s="12">
        <f t="shared" si="75"/>
        <v>4.6170237954303297E-3</v>
      </c>
      <c r="L335" s="12">
        <f t="shared" si="76"/>
        <v>1.0295126973232664E-3</v>
      </c>
      <c r="M335" s="12">
        <f t="array" ref="M335">SUM(IF(NOT(ISERR(J335:L335)),J335:L335*$J$2:$L$2))/SUM(IF(NOT(ISERR(J335:L335)),$J$2:$L$2))</f>
        <v>3.9371601240597619E-3</v>
      </c>
      <c r="N335" s="1">
        <f>((300-VLOOKUP(A335,anni!$A$1:$O$32,8,0))*(M335-I335/300)+I335)/300*(300-VLOOKUP(A335,anni!$A$1:$O$32,7,0))</f>
        <v>1.6669297783829358</v>
      </c>
      <c r="O335" s="1">
        <f t="shared" si="77"/>
        <v>1.6669297783829358</v>
      </c>
      <c r="P335" s="9">
        <f>INT(MAX(1,O335)+1-VLOOKUP(A335,anni!$A$1:$O$32,5,0))</f>
        <v>2</v>
      </c>
      <c r="Q335" s="9">
        <f t="array" ref="Q335">SUM(IF(anno=A335,IF(distretto=E335,concorrenti!$T$3:$T$5991)))</f>
        <v>0</v>
      </c>
      <c r="R335" s="9">
        <f t="shared" si="78"/>
        <v>2</v>
      </c>
      <c r="S335" s="1">
        <f t="shared" si="79"/>
        <v>0</v>
      </c>
      <c r="T335" s="1">
        <f>1+INT($N335/VLOOKUP($A335,anni!$A$1:$J$35,10,0))+$Q335</f>
        <v>2</v>
      </c>
      <c r="U335" s="1">
        <f t="shared" si="80"/>
        <v>0</v>
      </c>
      <c r="X335" s="1">
        <v>23</v>
      </c>
      <c r="Y335" s="1">
        <v>28</v>
      </c>
      <c r="Z335" s="1">
        <f t="shared" si="81"/>
        <v>-0.9901475429766744</v>
      </c>
      <c r="AB335" s="1">
        <v>2</v>
      </c>
      <c r="AC335" s="1">
        <f t="shared" si="82"/>
        <v>0</v>
      </c>
    </row>
    <row r="336" spans="1:29" x14ac:dyDescent="0.3">
      <c r="A336" s="3">
        <v>2013</v>
      </c>
      <c r="B336" s="3" t="str">
        <f>VLOOKUP($E336,accorpamenti!$A$2:$X$104,$A336-B$2,0)</f>
        <v>Benevento</v>
      </c>
      <c r="C336" s="3" t="str">
        <f>VLOOKUP($E336,accorpamenti!$A$2:$X$104,$A336-C$2,0)</f>
        <v>Benevento</v>
      </c>
      <c r="D336" s="3" t="str">
        <f>VLOOKUP($E336,accorpamenti!$A$2:$X$104,$A336-D$2,0)</f>
        <v>Benevento</v>
      </c>
      <c r="E336" s="3" t="s">
        <v>143</v>
      </c>
      <c r="F336" s="1">
        <f t="array" ref="F336">SUM(IF(anno=A336,IF(distretto=E336,1)))</f>
        <v>2</v>
      </c>
      <c r="G336" s="1">
        <f t="array" ref="G336">SUM(IF(anno=A336,IF(distretto=E336,IF(punti=-1,1))))</f>
        <v>0</v>
      </c>
      <c r="H336" s="1">
        <f t="array" ref="H336">SUM(IF(anno=A336,IF(distretto=E336,punti)))+G336</f>
        <v>25.4</v>
      </c>
      <c r="I336" s="14">
        <v>2.8499050031665609</v>
      </c>
      <c r="J336" s="12">
        <f>H336/VLOOKUP(A336,anni!$A$1:$O$32,4,0)</f>
        <v>6.8969262517649598E-3</v>
      </c>
      <c r="K336" s="12">
        <f t="shared" si="75"/>
        <v>4.557831182668403E-3</v>
      </c>
      <c r="L336" s="12">
        <f t="shared" si="76"/>
        <v>2.8597574925646294E-3</v>
      </c>
      <c r="M336" s="12">
        <f t="array" ref="M336">SUM(IF(NOT(ISERR(J336:L336)),J336:L336*$J$2:$L$2))/SUM(IF(NOT(ISERR(J336:L336)),$J$2:$L$2))</f>
        <v>5.4443664355327192E-3</v>
      </c>
      <c r="N336" s="1">
        <f>((300-VLOOKUP(A336,anni!$A$1:$O$32,8,0))*(M336-I336/300)+I336)/300*(300-VLOOKUP(A336,anni!$A$1:$O$32,7,0))</f>
        <v>1.7871137553822041</v>
      </c>
      <c r="O336" s="1">
        <f t="shared" si="77"/>
        <v>1.7871137553822041</v>
      </c>
      <c r="P336" s="9">
        <f>INT(MAX(1,O336)+1-VLOOKUP(A336,anni!$A$1:$O$32,5,0))</f>
        <v>2</v>
      </c>
      <c r="Q336" s="9">
        <f t="array" ref="Q336">SUM(IF(anno=A336,IF(distretto=E336,concorrenti!$T$3:$T$5991)))</f>
        <v>0</v>
      </c>
      <c r="R336" s="9">
        <f t="shared" si="78"/>
        <v>2</v>
      </c>
      <c r="S336" s="1">
        <f t="shared" si="79"/>
        <v>0</v>
      </c>
      <c r="T336" s="1">
        <f>1+INT($N336/VLOOKUP($A336,anni!$A$1:$J$35,10,0))+$Q336</f>
        <v>2</v>
      </c>
      <c r="U336" s="1">
        <f t="shared" si="80"/>
        <v>0</v>
      </c>
      <c r="X336" s="1">
        <v>15</v>
      </c>
      <c r="Y336" s="1">
        <v>13</v>
      </c>
      <c r="Z336" s="1">
        <f t="shared" si="81"/>
        <v>0.53452248382484879</v>
      </c>
      <c r="AB336" s="1">
        <v>4</v>
      </c>
      <c r="AC336" s="1">
        <f t="shared" si="82"/>
        <v>-2</v>
      </c>
    </row>
    <row r="337" spans="1:29" x14ac:dyDescent="0.3">
      <c r="A337" s="3">
        <v>2013</v>
      </c>
      <c r="B337" s="3" t="str">
        <f>VLOOKUP($E337,accorpamenti!$A$2:$X$104,$A337-B$2,0)</f>
        <v>Lecco</v>
      </c>
      <c r="C337" s="3" t="str">
        <f>VLOOKUP($E337,accorpamenti!$A$2:$X$104,$A337-C$2,0)</f>
        <v>Lecco</v>
      </c>
      <c r="D337" s="3" t="str">
        <f>VLOOKUP($E337,accorpamenti!$A$2:$X$104,$A337-D$2,0)</f>
        <v>Lecco</v>
      </c>
      <c r="E337" s="3" t="s">
        <v>64</v>
      </c>
      <c r="F337" s="1">
        <f t="array" ref="F337">SUM(IF(anno=A337,IF(distretto=E337,1)))</f>
        <v>2</v>
      </c>
      <c r="G337" s="1">
        <f t="array" ref="G337">SUM(IF(anno=A337,IF(distretto=E337,IF(punti=-1,1))))</f>
        <v>0</v>
      </c>
      <c r="H337" s="1">
        <f t="array" ref="H337">SUM(IF(anno=A337,IF(distretto=E337,punti)))+G337</f>
        <v>15</v>
      </c>
      <c r="I337" s="14">
        <v>1.1399620012666245</v>
      </c>
      <c r="J337" s="12">
        <f>H337/VLOOKUP(A337,anni!$A$1:$O$32,4,0)</f>
        <v>4.0729879439556855E-3</v>
      </c>
      <c r="K337" s="12">
        <f t="shared" si="75"/>
        <v>6.8071504676216407E-3</v>
      </c>
      <c r="L337" s="12">
        <f t="shared" si="76"/>
        <v>7.1493937314115732E-3</v>
      </c>
      <c r="M337" s="12">
        <f t="array" ref="M337">SUM(IF(NOT(ISERR(J337:L337)),J337:L337*$J$2:$L$2))/SUM(IF(NOT(ISERR(J337:L337)),$J$2:$L$2))</f>
        <v>5.4971097497536515E-3</v>
      </c>
      <c r="N337" s="1">
        <f>((300-VLOOKUP(A337,anni!$A$1:$O$32,8,0))*(M337-I337/300)+I337)/300*(300-VLOOKUP(A337,anni!$A$1:$O$32,7,0))</f>
        <v>1.5225572082010854</v>
      </c>
      <c r="O337" s="1">
        <f t="shared" si="77"/>
        <v>1.5225572082010854</v>
      </c>
      <c r="P337" s="9">
        <f>INT(MAX(1,O337)+1-VLOOKUP(A337,anni!$A$1:$O$32,5,0))</f>
        <v>2</v>
      </c>
      <c r="Q337" s="9">
        <f t="array" ref="Q337">SUM(IF(anno=A337,IF(distretto=E337,concorrenti!$T$3:$T$5991)))</f>
        <v>0</v>
      </c>
      <c r="R337" s="9">
        <f t="shared" si="78"/>
        <v>2</v>
      </c>
      <c r="S337" s="1">
        <f t="shared" si="79"/>
        <v>0</v>
      </c>
      <c r="T337" s="1">
        <f>1+INT($N337/VLOOKUP($A337,anni!$A$1:$J$35,10,0))+$Q337</f>
        <v>2</v>
      </c>
      <c r="U337" s="1">
        <f t="shared" si="80"/>
        <v>0</v>
      </c>
      <c r="X337" s="1">
        <v>6</v>
      </c>
      <c r="Y337" s="1">
        <v>9</v>
      </c>
      <c r="Z337" s="1">
        <f t="shared" si="81"/>
        <v>-1.0954451150103321</v>
      </c>
      <c r="AB337" s="1">
        <v>2</v>
      </c>
      <c r="AC337" s="1">
        <f t="shared" si="82"/>
        <v>0</v>
      </c>
    </row>
    <row r="338" spans="1:29" x14ac:dyDescent="0.3">
      <c r="A338" s="3">
        <v>2013</v>
      </c>
      <c r="B338" s="3" t="str">
        <f>VLOOKUP($E338,accorpamenti!$A$2:$X$104,$A338-B$2,0)</f>
        <v>Arezzo</v>
      </c>
      <c r="C338" s="3" t="str">
        <f>VLOOKUP($E338,accorpamenti!$A$2:$X$104,$A338-C$2,0)</f>
        <v>Arezzo</v>
      </c>
      <c r="D338" s="3" t="str">
        <f>VLOOKUP($E338,accorpamenti!$A$2:$X$104,$A338-D$2,0)</f>
        <v>Arezzo</v>
      </c>
      <c r="E338" s="3" t="s">
        <v>81</v>
      </c>
      <c r="F338" s="1">
        <f t="array" ref="F338">SUM(IF(anno=A338,IF(distretto=E338,1)))</f>
        <v>2</v>
      </c>
      <c r="G338" s="1">
        <f t="array" ref="G338">SUM(IF(anno=A338,IF(distretto=E338,IF(punti=-1,1))))</f>
        <v>0</v>
      </c>
      <c r="H338" s="1">
        <f t="array" ref="H338">SUM(IF(anno=A338,IF(distretto=E338,punti)))+G338</f>
        <v>20.2</v>
      </c>
      <c r="I338" s="14">
        <v>1.7099430018999366</v>
      </c>
      <c r="J338" s="12">
        <f>H338/VLOOKUP(A338,anni!$A$1:$O$32,4,0)</f>
        <v>5.4849570978603227E-3</v>
      </c>
      <c r="K338" s="12">
        <f t="shared" si="75"/>
        <v>5.4161240677163477E-3</v>
      </c>
      <c r="L338" s="12">
        <f t="shared" si="76"/>
        <v>6.2914664836421844E-3</v>
      </c>
      <c r="M338" s="12">
        <f t="array" ref="M338">SUM(IF(NOT(ISERR(J338:L338)),J338:L338*$J$2:$L$2))/SUM(IF(NOT(ISERR(J338:L338)),$J$2:$L$2))</f>
        <v>5.596430985442641E-3</v>
      </c>
      <c r="N338" s="1">
        <f>((300-VLOOKUP(A338,anni!$A$1:$O$32,8,0))*(M338-I338/300)+I338)/300*(300-VLOOKUP(A338,anni!$A$1:$O$32,7,0))</f>
        <v>1.6391889600992546</v>
      </c>
      <c r="O338" s="1">
        <f t="shared" si="77"/>
        <v>1.6391889600992546</v>
      </c>
      <c r="P338" s="9">
        <f>INT(MAX(1,O338)+1-VLOOKUP(A338,anni!$A$1:$O$32,5,0))</f>
        <v>2</v>
      </c>
      <c r="Q338" s="9">
        <f t="array" ref="Q338">SUM(IF(anno=A338,IF(distretto=E338,concorrenti!$T$3:$T$5991)))</f>
        <v>0</v>
      </c>
      <c r="R338" s="9">
        <f t="shared" si="78"/>
        <v>2</v>
      </c>
      <c r="S338" s="1">
        <f t="shared" si="79"/>
        <v>0</v>
      </c>
      <c r="T338" s="1">
        <f>1+INT($N338/VLOOKUP($A338,anni!$A$1:$J$35,10,0))+$Q338</f>
        <v>2</v>
      </c>
      <c r="U338" s="1">
        <f t="shared" si="80"/>
        <v>0</v>
      </c>
      <c r="X338" s="1">
        <v>9</v>
      </c>
      <c r="Y338" s="1">
        <v>8</v>
      </c>
      <c r="Z338" s="1">
        <f t="shared" si="81"/>
        <v>0.34299717028501764</v>
      </c>
      <c r="AB338" s="1">
        <v>9</v>
      </c>
      <c r="AC338" s="1">
        <f t="shared" si="82"/>
        <v>-7</v>
      </c>
    </row>
    <row r="339" spans="1:29" x14ac:dyDescent="0.3">
      <c r="A339" s="3">
        <v>2013</v>
      </c>
      <c r="B339" s="3" t="str">
        <f>VLOOKUP($E339,accorpamenti!$A$2:$X$104,$A339-B$2,0)</f>
        <v>Macerata</v>
      </c>
      <c r="C339" s="3" t="str">
        <f>VLOOKUP($E339,accorpamenti!$A$2:$X$104,$A339-C$2,0)</f>
        <v>Macerata</v>
      </c>
      <c r="D339" s="3" t="str">
        <f>VLOOKUP($E339,accorpamenti!$A$2:$X$104,$A339-D$2,0)</f>
        <v>Macerata</v>
      </c>
      <c r="E339" s="3" t="s">
        <v>102</v>
      </c>
      <c r="F339" s="1">
        <f t="array" ref="F339">SUM(IF(anno=A339,IF(distretto=E339,1)))</f>
        <v>2</v>
      </c>
      <c r="G339" s="1">
        <f t="array" ref="G339">SUM(IF(anno=A339,IF(distretto=E339,IF(punti=-1,1))))</f>
        <v>0</v>
      </c>
      <c r="H339" s="1">
        <f t="array" ref="H339">SUM(IF(anno=A339,IF(distretto=E339,punti)))+G339</f>
        <v>4.8</v>
      </c>
      <c r="I339" s="14">
        <v>1.8999366687777075</v>
      </c>
      <c r="J339" s="12">
        <f>H339/VLOOKUP(A339,anni!$A$1:$O$32,4,0)</f>
        <v>1.3033561420658193E-3</v>
      </c>
      <c r="K339" s="12">
        <f t="shared" si="75"/>
        <v>1.0358707233337278E-2</v>
      </c>
      <c r="L339" s="12">
        <f t="shared" si="76"/>
        <v>6.5202470830473536E-3</v>
      </c>
      <c r="M339" s="12">
        <f t="array" ref="M339">SUM(IF(NOT(ISERR(J339:L339)),J339:L339*$J$2:$L$2))/SUM(IF(NOT(ISERR(J339:L339)),$J$2:$L$2))</f>
        <v>5.1912883293198948E-3</v>
      </c>
      <c r="N339" s="1">
        <f>((300-VLOOKUP(A339,anni!$A$1:$O$32,8,0))*(M339-I339/300)+I339)/300*(300-VLOOKUP(A339,anni!$A$1:$O$32,7,0))</f>
        <v>1.5714254419584468</v>
      </c>
      <c r="O339" s="1">
        <f t="shared" si="77"/>
        <v>1.5714254419584468</v>
      </c>
      <c r="P339" s="9">
        <f>INT(MAX(1,O339)+1-VLOOKUP(A339,anni!$A$1:$O$32,5,0))</f>
        <v>2</v>
      </c>
      <c r="Q339" s="9">
        <f t="array" ref="Q339">SUM(IF(anno=A339,IF(distretto=E339,concorrenti!$T$3:$T$5991)))</f>
        <v>0</v>
      </c>
      <c r="R339" s="9">
        <f t="shared" si="78"/>
        <v>2</v>
      </c>
      <c r="S339" s="1">
        <f t="shared" si="79"/>
        <v>0</v>
      </c>
      <c r="T339" s="1">
        <f>1+INT($N339/VLOOKUP($A339,anni!$A$1:$J$35,10,0))+$Q339</f>
        <v>2</v>
      </c>
      <c r="U339" s="1">
        <f t="shared" si="80"/>
        <v>0</v>
      </c>
      <c r="X339" s="1">
        <v>10</v>
      </c>
      <c r="Y339" s="1">
        <v>11</v>
      </c>
      <c r="Z339" s="1">
        <f t="shared" si="81"/>
        <v>-0.30860669992418382</v>
      </c>
      <c r="AB339" s="1">
        <v>3</v>
      </c>
      <c r="AC339" s="1">
        <f t="shared" si="82"/>
        <v>-1</v>
      </c>
    </row>
    <row r="340" spans="1:29" x14ac:dyDescent="0.3">
      <c r="A340" s="3">
        <v>2013</v>
      </c>
      <c r="B340" s="3" t="str">
        <f>VLOOKUP($E340,accorpamenti!$A$2:$X$104,$A340-B$2,0)</f>
        <v>Catanzaro</v>
      </c>
      <c r="C340" s="3" t="str">
        <f>VLOOKUP($E340,accorpamenti!$A$2:$X$104,$A340-C$2,0)</f>
        <v>Catanzaro</v>
      </c>
      <c r="D340" s="3" t="str">
        <f>VLOOKUP($E340,accorpamenti!$A$2:$X$104,$A340-D$2,0)</f>
        <v>Catanzaro</v>
      </c>
      <c r="E340" s="3" t="s">
        <v>110</v>
      </c>
      <c r="F340" s="1">
        <f t="array" ref="F340">SUM(IF(anno=A340,IF(distretto=E340,1)))</f>
        <v>4</v>
      </c>
      <c r="G340" s="1">
        <f t="array" ref="G340">SUM(IF(anno=A340,IF(distretto=E340,IF(punti=-1,1))))</f>
        <v>0</v>
      </c>
      <c r="H340" s="1">
        <f t="array" ref="H340">SUM(IF(anno=A340,IF(distretto=E340,punti)))+G340</f>
        <v>10</v>
      </c>
      <c r="I340" s="14">
        <v>3.039898670044332</v>
      </c>
      <c r="J340" s="12">
        <f>H340/VLOOKUP(A340,anni!$A$1:$O$32,4,0)</f>
        <v>2.7153252959704567E-3</v>
      </c>
      <c r="K340" s="12">
        <f t="shared" si="75"/>
        <v>6.2744169527642942E-3</v>
      </c>
      <c r="L340" s="12">
        <f t="shared" si="76"/>
        <v>2.0018302447952405E-3</v>
      </c>
      <c r="M340" s="12">
        <f t="array" ref="M340">SUM(IF(NOT(ISERR(J340:L340)),J340:L340*$J$2:$L$2))/SUM(IF(NOT(ISERR(J340:L340)),$J$2:$L$2))</f>
        <v>3.782773339705866E-3</v>
      </c>
      <c r="N340" s="1">
        <f>((300-VLOOKUP(A340,anni!$A$1:$O$32,8,0))*(M340-I340/300)+I340)/300*(300-VLOOKUP(A340,anni!$A$1:$O$32,7,0))</f>
        <v>1.4136139635800635</v>
      </c>
      <c r="O340" s="1">
        <f t="shared" si="77"/>
        <v>1.4136139635800635</v>
      </c>
      <c r="P340" s="9">
        <f>INT(MAX(1,O340)+1-VLOOKUP(A340,anni!$A$1:$O$32,5,0))</f>
        <v>1</v>
      </c>
      <c r="Q340" s="9">
        <f t="array" ref="Q340">SUM(IF(anno=A340,IF(distretto=E340,concorrenti!$T$3:$T$5991)))</f>
        <v>0</v>
      </c>
      <c r="R340" s="9">
        <f t="shared" si="78"/>
        <v>1</v>
      </c>
      <c r="S340" s="1">
        <f t="shared" si="79"/>
        <v>-3</v>
      </c>
      <c r="T340" s="1">
        <f>1+INT($N340/VLOOKUP($A340,anni!$A$1:$J$35,10,0))+$Q340</f>
        <v>2</v>
      </c>
      <c r="U340" s="1">
        <f t="shared" si="80"/>
        <v>-2</v>
      </c>
      <c r="X340" s="1">
        <v>16</v>
      </c>
      <c r="Y340" s="1">
        <v>22</v>
      </c>
      <c r="Z340" s="1">
        <f t="shared" si="81"/>
        <v>-1.3764944032233704</v>
      </c>
      <c r="AB340" s="1">
        <v>4</v>
      </c>
      <c r="AC340" s="1">
        <f t="shared" si="82"/>
        <v>-3</v>
      </c>
    </row>
    <row r="341" spans="1:29" x14ac:dyDescent="0.3">
      <c r="A341" s="3">
        <v>2013</v>
      </c>
      <c r="B341" s="3" t="str">
        <f>VLOOKUP($E341,accorpamenti!$A$2:$X$104,$A341-B$2,0)</f>
        <v>Frosinone</v>
      </c>
      <c r="C341" s="3" t="str">
        <f>VLOOKUP($E341,accorpamenti!$A$2:$X$104,$A341-C$2,0)</f>
        <v>Frosinone</v>
      </c>
      <c r="D341" s="3" t="str">
        <f>VLOOKUP($E341,accorpamenti!$A$2:$X$104,$A341-D$2,0)</f>
        <v>Frosinone</v>
      </c>
      <c r="E341" s="3" t="s">
        <v>146</v>
      </c>
      <c r="F341" s="1">
        <f t="array" ref="F341">SUM(IF(anno=A341,IF(distretto=E341,1)))</f>
        <v>1</v>
      </c>
      <c r="G341" s="1">
        <f t="array" ref="G341">SUM(IF(anno=A341,IF(distretto=E341,IF(punti=-1,1))))</f>
        <v>0</v>
      </c>
      <c r="H341" s="1">
        <f t="array" ref="H341">SUM(IF(anno=A341,IF(distretto=E341,punti)))+G341</f>
        <v>20</v>
      </c>
      <c r="I341" s="14">
        <v>2.4699176694110196</v>
      </c>
      <c r="J341" s="12">
        <f>H341/VLOOKUP(A341,anni!$A$1:$O$32,4,0)</f>
        <v>5.4306505919409134E-3</v>
      </c>
      <c r="K341" s="12">
        <f t="shared" si="75"/>
        <v>3.3739789274298566E-3</v>
      </c>
      <c r="L341" s="12">
        <f t="shared" si="76"/>
        <v>1.0295126973232664E-3</v>
      </c>
      <c r="M341" s="12">
        <f t="array" ref="M341">SUM(IF(NOT(ISERR(J341:L341)),J341:L341*$J$2:$L$2))/SUM(IF(NOT(ISERR(J341:L341)),$J$2:$L$2))</f>
        <v>4.0115703880009524E-3</v>
      </c>
      <c r="N341" s="1">
        <f>((300-VLOOKUP(A341,anni!$A$1:$O$32,8,0))*(M341-I341/300)+I341)/300*(300-VLOOKUP(A341,anni!$A$1:$O$32,7,0))</f>
        <v>1.376824327451353</v>
      </c>
      <c r="O341" s="1">
        <f t="shared" si="77"/>
        <v>1.376824327451353</v>
      </c>
      <c r="P341" s="9">
        <f>INT(MAX(1,O341)+1-VLOOKUP(A341,anni!$A$1:$O$32,5,0))</f>
        <v>1</v>
      </c>
      <c r="Q341" s="9">
        <f t="array" ref="Q341">SUM(IF(anno=A341,IF(distretto=E341,concorrenti!$T$3:$T$5991)))</f>
        <v>0</v>
      </c>
      <c r="R341" s="9">
        <f t="shared" si="78"/>
        <v>1</v>
      </c>
      <c r="S341" s="1">
        <f t="shared" si="79"/>
        <v>0</v>
      </c>
      <c r="T341" s="1">
        <f>1+INT($N341/VLOOKUP($A341,anni!$A$1:$J$35,10,0))+$Q341</f>
        <v>2</v>
      </c>
      <c r="U341" s="1">
        <f t="shared" si="80"/>
        <v>1</v>
      </c>
      <c r="X341" s="1">
        <v>13</v>
      </c>
      <c r="Y341" s="1">
        <v>16</v>
      </c>
      <c r="Z341" s="1">
        <f t="shared" si="81"/>
        <v>-0.78783859715833526</v>
      </c>
      <c r="AB341" s="1">
        <v>3</v>
      </c>
      <c r="AC341" s="1">
        <f t="shared" si="82"/>
        <v>-2</v>
      </c>
    </row>
    <row r="342" spans="1:29" x14ac:dyDescent="0.3">
      <c r="A342" s="3">
        <v>2013</v>
      </c>
      <c r="B342" s="3" t="str">
        <f>VLOOKUP($E342,accorpamenti!$A$2:$X$104,$A342-B$2,0)</f>
        <v>Caltanissetta</v>
      </c>
      <c r="C342" s="3" t="str">
        <f>VLOOKUP($E342,accorpamenti!$A$2:$X$104,$A342-C$2,0)</f>
        <v>Caltanissetta</v>
      </c>
      <c r="D342" s="3" t="str">
        <f>VLOOKUP($E342,accorpamenti!$A$2:$X$104,$A342-D$2,0)</f>
        <v>Caltanissetta</v>
      </c>
      <c r="E342" s="3" t="s">
        <v>129</v>
      </c>
      <c r="F342" s="1">
        <f t="array" ref="F342">SUM(IF(anno=A342,IF(distretto=E342,1)))</f>
        <v>2</v>
      </c>
      <c r="G342" s="1">
        <f t="array" ref="G342">SUM(IF(anno=A342,IF(distretto=E342,IF(punti=-1,1))))</f>
        <v>0</v>
      </c>
      <c r="H342" s="1">
        <f t="array" ref="H342">SUM(IF(anno=A342,IF(distretto=E342,punti)))+G342</f>
        <v>14.4</v>
      </c>
      <c r="I342" s="14">
        <v>1.7099430018999366</v>
      </c>
      <c r="J342" s="12">
        <f>H342/VLOOKUP(A342,anni!$A$1:$O$32,4,0)</f>
        <v>3.9100684261974576E-3</v>
      </c>
      <c r="K342" s="12">
        <f t="shared" si="75"/>
        <v>5.1201610039067116E-3</v>
      </c>
      <c r="L342" s="12">
        <f t="shared" si="76"/>
        <v>6.5774422328986476E-3</v>
      </c>
      <c r="M342" s="12">
        <f t="array" ref="M342">SUM(IF(NOT(ISERR(J342:L342)),J342:L342*$J$2:$L$2))/SUM(IF(NOT(ISERR(J342:L342)),$J$2:$L$2))</f>
        <v>4.7579949198840741E-3</v>
      </c>
      <c r="N342" s="1">
        <f>((300-VLOOKUP(A342,anni!$A$1:$O$32,8,0))*(M342-I342/300)+I342)/300*(300-VLOOKUP(A342,anni!$A$1:$O$32,7,0))</f>
        <v>1.4351695174800034</v>
      </c>
      <c r="O342" s="1">
        <f t="shared" si="77"/>
        <v>1.4351695174800034</v>
      </c>
      <c r="P342" s="9">
        <f>INT(MAX(1,O342)+1-VLOOKUP(A342,anni!$A$1:$O$32,5,0))</f>
        <v>1</v>
      </c>
      <c r="Q342" s="9">
        <f t="array" ref="Q342">SUM(IF(anno=A342,IF(distretto=E342,concorrenti!$T$3:$T$5991)))</f>
        <v>0</v>
      </c>
      <c r="R342" s="9">
        <f t="shared" si="78"/>
        <v>1</v>
      </c>
      <c r="S342" s="1">
        <f t="shared" si="79"/>
        <v>-1</v>
      </c>
      <c r="T342" s="1">
        <f>1+INT($N342/VLOOKUP($A342,anni!$A$1:$J$35,10,0))+$Q342</f>
        <v>2</v>
      </c>
      <c r="U342" s="1">
        <f t="shared" si="80"/>
        <v>0</v>
      </c>
      <c r="X342" s="1">
        <v>9</v>
      </c>
      <c r="Y342" s="1">
        <v>9</v>
      </c>
      <c r="Z342" s="1">
        <f t="shared" si="81"/>
        <v>0</v>
      </c>
      <c r="AB342" s="1">
        <v>5</v>
      </c>
      <c r="AC342" s="1">
        <f t="shared" si="82"/>
        <v>-4</v>
      </c>
    </row>
    <row r="343" spans="1:29" x14ac:dyDescent="0.3">
      <c r="A343" s="3">
        <v>2013</v>
      </c>
      <c r="B343" s="3" t="str">
        <f>VLOOKUP($E343,accorpamenti!$A$2:$X$104,$A343-B$2,0)</f>
        <v>Rovigo</v>
      </c>
      <c r="C343" s="3" t="str">
        <f>VLOOKUP($E343,accorpamenti!$A$2:$X$104,$A343-C$2,0)</f>
        <v>Rovigo</v>
      </c>
      <c r="D343" s="3" t="str">
        <f>VLOOKUP($E343,accorpamenti!$A$2:$X$104,$A343-D$2,0)</f>
        <v>Rovigo</v>
      </c>
      <c r="E343" s="3" t="s">
        <v>126</v>
      </c>
      <c r="F343" s="1">
        <f t="array" ref="F343">SUM(IF(anno=A343,IF(distretto=E343,1)))</f>
        <v>2</v>
      </c>
      <c r="G343" s="1">
        <f t="array" ref="G343">SUM(IF(anno=A343,IF(distretto=E343,IF(punti=-1,1))))</f>
        <v>0</v>
      </c>
      <c r="H343" s="1">
        <f t="array" ref="H343">SUM(IF(anno=A343,IF(distretto=E343,punti)))+G343</f>
        <v>11.4</v>
      </c>
      <c r="I343" s="14">
        <v>1.1399620012666245</v>
      </c>
      <c r="J343" s="12">
        <f>H343/VLOOKUP(A343,anni!$A$1:$O$32,4,0)</f>
        <v>3.0954708374063208E-3</v>
      </c>
      <c r="K343" s="12">
        <f t="shared" si="75"/>
        <v>6.925535693145495E-3</v>
      </c>
      <c r="L343" s="12">
        <f t="shared" si="76"/>
        <v>6.0054907343857211E-3</v>
      </c>
      <c r="M343" s="12">
        <f t="array" ref="M343">SUM(IF(NOT(ISERR(J343:L343)),J343:L343*$J$2:$L$2))/SUM(IF(NOT(ISERR(J343:L343)),$J$2:$L$2))</f>
        <v>4.8571624388159462E-3</v>
      </c>
      <c r="N343" s="1">
        <f>((300-VLOOKUP(A343,anni!$A$1:$O$32,8,0))*(M343-I343/300)+I343)/300*(300-VLOOKUP(A343,anni!$A$1:$O$32,7,0))</f>
        <v>1.3668366958729103</v>
      </c>
      <c r="O343" s="1">
        <f t="shared" si="77"/>
        <v>1.3668366958729103</v>
      </c>
      <c r="P343" s="9">
        <f>INT(MAX(1,O343)+1-VLOOKUP(A343,anni!$A$1:$O$32,5,0))</f>
        <v>1</v>
      </c>
      <c r="Q343" s="9">
        <f t="array" ref="Q343">SUM(IF(anno=A343,IF(distretto=E343,concorrenti!$T$3:$T$5991)))</f>
        <v>0</v>
      </c>
      <c r="R343" s="9">
        <f t="shared" si="78"/>
        <v>1</v>
      </c>
      <c r="S343" s="1">
        <f t="shared" si="79"/>
        <v>-1</v>
      </c>
      <c r="T343" s="1">
        <f>1+INT($N343/VLOOKUP($A343,anni!$A$1:$J$35,10,0))+$Q343</f>
        <v>2</v>
      </c>
      <c r="U343" s="1">
        <f t="shared" si="80"/>
        <v>0</v>
      </c>
      <c r="X343" s="1">
        <v>6</v>
      </c>
      <c r="Y343" s="1">
        <v>8</v>
      </c>
      <c r="Z343" s="1">
        <f t="shared" si="81"/>
        <v>-0.7559289460184544</v>
      </c>
      <c r="AB343" s="1">
        <v>1</v>
      </c>
      <c r="AC343" s="1">
        <f t="shared" si="82"/>
        <v>0</v>
      </c>
    </row>
    <row r="344" spans="1:29" x14ac:dyDescent="0.3">
      <c r="A344" s="3">
        <v>2013</v>
      </c>
      <c r="B344" s="3" t="str">
        <f>VLOOKUP($E344,accorpamenti!$A$2:$X$104,$A344-B$2,0)</f>
        <v>Pesaro Urbino</v>
      </c>
      <c r="C344" s="3" t="str">
        <f>VLOOKUP($E344,accorpamenti!$A$2:$X$104,$A344-C$2,0)</f>
        <v>Pesaro Urbino</v>
      </c>
      <c r="D344" s="3" t="str">
        <f>VLOOKUP($E344,accorpamenti!$A$2:$X$104,$A344-D$2,0)</f>
        <v>Pesaro Urbino</v>
      </c>
      <c r="E344" s="3" t="s">
        <v>104</v>
      </c>
      <c r="F344" s="1">
        <f t="array" ref="F344">SUM(IF(anno=A344,IF(distretto=E344,1)))</f>
        <v>2</v>
      </c>
      <c r="G344" s="1">
        <f t="array" ref="G344">SUM(IF(anno=A344,IF(distretto=E344,IF(punti=-1,1))))</f>
        <v>0</v>
      </c>
      <c r="H344" s="1">
        <f t="array" ref="H344">SUM(IF(anno=A344,IF(distretto=E344,punti)))+G344</f>
        <v>13.799999999999999</v>
      </c>
      <c r="I344" s="14">
        <v>2.6599113362887903</v>
      </c>
      <c r="J344" s="12">
        <f>H344/VLOOKUP(A344,anni!$A$1:$O$32,4,0)</f>
        <v>3.7471489084392301E-3</v>
      </c>
      <c r="K344" s="12">
        <f t="shared" si="75"/>
        <v>5.3865277613353848E-3</v>
      </c>
      <c r="L344" s="12">
        <f t="shared" si="76"/>
        <v>2.6881720430107516E-3</v>
      </c>
      <c r="M344" s="12">
        <f t="array" ref="M344">SUM(IF(NOT(ISERR(J344:L344)),J344:L344*$J$2:$L$2))/SUM(IF(NOT(ISERR(J344:L344)),$J$2:$L$2))</f>
        <v>4.1171123818332022E-3</v>
      </c>
      <c r="N344" s="1">
        <f>((300-VLOOKUP(A344,anni!$A$1:$O$32,8,0))*(M344-I344/300)+I344)/300*(300-VLOOKUP(A344,anni!$A$1:$O$32,7,0))</f>
        <v>1.4333274074662608</v>
      </c>
      <c r="O344" s="1">
        <f t="shared" si="77"/>
        <v>1.4333274074662608</v>
      </c>
      <c r="P344" s="9">
        <f>INT(MAX(1,O344)+1-VLOOKUP(A344,anni!$A$1:$O$32,5,0))</f>
        <v>1</v>
      </c>
      <c r="Q344" s="9">
        <f t="array" ref="Q344">SUM(IF(anno=A344,IF(distretto=E344,concorrenti!$T$3:$T$5991)))</f>
        <v>0</v>
      </c>
      <c r="R344" s="9">
        <f t="shared" si="78"/>
        <v>1</v>
      </c>
      <c r="S344" s="1">
        <f t="shared" si="79"/>
        <v>-1</v>
      </c>
      <c r="T344" s="1">
        <f>1+INT($N344/VLOOKUP($A344,anni!$A$1:$J$35,10,0))+$Q344</f>
        <v>2</v>
      </c>
      <c r="U344" s="1">
        <f t="shared" si="80"/>
        <v>0</v>
      </c>
      <c r="X344" s="1">
        <v>14</v>
      </c>
      <c r="Y344" s="1">
        <v>14</v>
      </c>
      <c r="Z344" s="1">
        <f t="shared" si="81"/>
        <v>0</v>
      </c>
      <c r="AB344" s="1">
        <v>2</v>
      </c>
      <c r="AC344" s="1">
        <f t="shared" si="82"/>
        <v>-1</v>
      </c>
    </row>
    <row r="345" spans="1:29" x14ac:dyDescent="0.3">
      <c r="A345" s="3">
        <v>2013</v>
      </c>
      <c r="B345" s="3" t="str">
        <f>VLOOKUP($E345,accorpamenti!$A$2:$X$104,$A345-B$2,0)</f>
        <v>Verbania</v>
      </c>
      <c r="C345" s="3" t="str">
        <f>VLOOKUP($E345,accorpamenti!$A$2:$X$104,$A345-C$2,0)</f>
        <v>Verbania</v>
      </c>
      <c r="D345" s="3" t="str">
        <f>VLOOKUP($E345,accorpamenti!$A$2:$X$104,$A345-D$2,0)</f>
        <v>Verbania</v>
      </c>
      <c r="E345" s="3" t="s">
        <v>46</v>
      </c>
      <c r="F345" s="1">
        <f t="array" ref="F345">SUM(IF(anno=A345,IF(distretto=E345,1)))</f>
        <v>2</v>
      </c>
      <c r="G345" s="1">
        <f t="array" ref="G345">SUM(IF(anno=A345,IF(distretto=E345,IF(punti=-1,1))))</f>
        <v>0</v>
      </c>
      <c r="H345" s="1">
        <f t="array" ref="H345">SUM(IF(anno=A345,IF(distretto=E345,punti)))+G345</f>
        <v>8</v>
      </c>
      <c r="I345" s="14">
        <v>1.1399620012666245</v>
      </c>
      <c r="J345" s="12">
        <f>H345/VLOOKUP(A345,anni!$A$1:$O$32,4,0)</f>
        <v>2.1722602367763655E-3</v>
      </c>
      <c r="K345" s="12">
        <f t="shared" si="75"/>
        <v>7.2806913697170579E-3</v>
      </c>
      <c r="L345" s="12">
        <f t="shared" si="76"/>
        <v>7.6069549302219134E-3</v>
      </c>
      <c r="M345" s="12">
        <f t="array" ref="M345">SUM(IF(NOT(ISERR(J345:L345)),J345:L345*$J$2:$L$2))/SUM(IF(NOT(ISERR(J345:L345)),$J$2:$L$2))</f>
        <v>4.7808530633308543E-3</v>
      </c>
      <c r="N345" s="1">
        <f>((300-VLOOKUP(A345,anni!$A$1:$O$32,8,0))*(M345-I345/300)+I345)/300*(300-VLOOKUP(A345,anni!$A$1:$O$32,7,0))</f>
        <v>1.3482680811715382</v>
      </c>
      <c r="O345" s="1">
        <f t="shared" ref="O345:O374" si="83">MAX(1,N345)</f>
        <v>1.3482680811715382</v>
      </c>
      <c r="P345" s="9">
        <f>INT(MAX(1,O345)+1-VLOOKUP(A345,anni!$A$1:$O$32,5,0))</f>
        <v>1</v>
      </c>
      <c r="Q345" s="9">
        <f t="array" ref="Q345">SUM(IF(anno=A345,IF(distretto=E345,concorrenti!$T$3:$T$5991)))</f>
        <v>0</v>
      </c>
      <c r="R345" s="9">
        <f t="shared" ref="R345:R374" si="84">P345+Q345</f>
        <v>1</v>
      </c>
      <c r="S345" s="1">
        <f t="shared" ref="S345:S363" si="85">R345-F345</f>
        <v>-1</v>
      </c>
      <c r="T345" s="1">
        <f>1+INT($N345/VLOOKUP($A345,anni!$A$1:$J$35,10,0))+$Q345</f>
        <v>2</v>
      </c>
      <c r="U345" s="1">
        <f t="shared" ref="U345:U374" si="86">T345-$F345</f>
        <v>0</v>
      </c>
      <c r="X345" s="1">
        <v>6</v>
      </c>
      <c r="Y345" s="1">
        <v>6</v>
      </c>
      <c r="Z345" s="1">
        <f t="shared" ref="Z345:Z374" si="87">-(Y345-X345)/SQRT(AVERAGE(X345:Y345))</f>
        <v>0</v>
      </c>
      <c r="AB345" s="1">
        <v>1</v>
      </c>
      <c r="AC345" s="1">
        <f t="shared" ref="AC345:AC374" si="88">R345-AB345</f>
        <v>0</v>
      </c>
    </row>
    <row r="346" spans="1:29" x14ac:dyDescent="0.3">
      <c r="A346" s="3">
        <v>2013</v>
      </c>
      <c r="B346" s="3" t="str">
        <f>VLOOKUP($E346,accorpamenti!$A$2:$X$104,$A346-B$2,0)</f>
        <v>Mantova</v>
      </c>
      <c r="C346" s="3" t="str">
        <f>VLOOKUP($E346,accorpamenti!$A$2:$X$104,$A346-C$2,0)</f>
        <v>Mantova</v>
      </c>
      <c r="D346" s="3" t="str">
        <f>VLOOKUP($E346,accorpamenti!$A$2:$X$104,$A346-D$2,0)</f>
        <v>Mantova</v>
      </c>
      <c r="E346" s="3" t="s">
        <v>103</v>
      </c>
      <c r="F346" s="1">
        <f t="array" ref="F346">SUM(IF(anno=A346,IF(distretto=E346,1)))</f>
        <v>2</v>
      </c>
      <c r="G346" s="1">
        <f t="array" ref="G346">SUM(IF(anno=A346,IF(distretto=E346,IF(punti=-1,1))))</f>
        <v>0</v>
      </c>
      <c r="H346" s="1">
        <f t="array" ref="H346">SUM(IF(anno=A346,IF(distretto=E346,punti)))+G346</f>
        <v>16.399999999999999</v>
      </c>
      <c r="I346" s="14">
        <v>1.1399620012666245</v>
      </c>
      <c r="J346" s="12">
        <f>H346/VLOOKUP(A346,anni!$A$1:$O$32,4,0)</f>
        <v>4.4531334853915487E-3</v>
      </c>
      <c r="K346" s="12">
        <f t="shared" si="75"/>
        <v>3.6699419912394932E-3</v>
      </c>
      <c r="L346" s="12">
        <f t="shared" si="76"/>
        <v>6.2914664836421844E-3</v>
      </c>
      <c r="M346" s="12">
        <f t="array" ref="M346">SUM(IF(NOT(ISERR(J346:L346)),J346:L346*$J$2:$L$2))/SUM(IF(NOT(ISERR(J346:L346)),$J$2:$L$2))</f>
        <v>4.4984584870493031E-3</v>
      </c>
      <c r="N346" s="1">
        <f>((300-VLOOKUP(A346,anni!$A$1:$O$32,8,0))*(M346-I346/300)+I346)/300*(300-VLOOKUP(A346,anni!$A$1:$O$32,7,0))</f>
        <v>1.2795520676096941</v>
      </c>
      <c r="O346" s="1">
        <f t="shared" si="83"/>
        <v>1.2795520676096941</v>
      </c>
      <c r="P346" s="9">
        <f>INT(MAX(1,O346)+1-VLOOKUP(A346,anni!$A$1:$O$32,5,0))</f>
        <v>1</v>
      </c>
      <c r="Q346" s="9">
        <f t="array" ref="Q346">SUM(IF(anno=A346,IF(distretto=E346,concorrenti!$T$3:$T$5991)))</f>
        <v>0</v>
      </c>
      <c r="R346" s="9">
        <f t="shared" si="84"/>
        <v>1</v>
      </c>
      <c r="S346" s="1">
        <f t="shared" si="85"/>
        <v>-1</v>
      </c>
      <c r="T346" s="1">
        <f>1+INT($N346/VLOOKUP($A346,anni!$A$1:$J$35,10,0))+$Q346</f>
        <v>2</v>
      </c>
      <c r="U346" s="1">
        <f t="shared" si="86"/>
        <v>0</v>
      </c>
      <c r="X346" s="1">
        <v>6</v>
      </c>
      <c r="Y346" s="1">
        <v>8</v>
      </c>
      <c r="Z346" s="1">
        <f t="shared" si="87"/>
        <v>-0.7559289460184544</v>
      </c>
      <c r="AB346" s="1">
        <v>2</v>
      </c>
      <c r="AC346" s="1">
        <f t="shared" si="88"/>
        <v>-1</v>
      </c>
    </row>
    <row r="347" spans="1:29" x14ac:dyDescent="0.3">
      <c r="A347" s="3">
        <v>2013</v>
      </c>
      <c r="B347" s="3" t="str">
        <f>VLOOKUP($E347,accorpamenti!$A$2:$X$104,$A347-B$2,0)</f>
        <v>Pordenone</v>
      </c>
      <c r="C347" s="3" t="str">
        <f>VLOOKUP($E347,accorpamenti!$A$2:$X$104,$A347-C$2,0)</f>
        <v>Pordenone</v>
      </c>
      <c r="D347" s="3" t="str">
        <f>VLOOKUP($E347,accorpamenti!$A$2:$X$104,$A347-D$2,0)</f>
        <v>Pordenone</v>
      </c>
      <c r="E347" s="3" t="s">
        <v>91</v>
      </c>
      <c r="F347" s="1">
        <f t="array" ref="F347">SUM(IF(anno=A347,IF(distretto=E347,1)))</f>
        <v>2</v>
      </c>
      <c r="G347" s="1">
        <f t="array" ref="G347">SUM(IF(anno=A347,IF(distretto=E347,IF(punti=-1,1))))</f>
        <v>0</v>
      </c>
      <c r="H347" s="1">
        <f t="array" ref="H347">SUM(IF(anno=A347,IF(distretto=E347,punti)))+G347</f>
        <v>9.7999999999999989</v>
      </c>
      <c r="I347" s="14">
        <v>1.7099430018999366</v>
      </c>
      <c r="J347" s="12">
        <f>H347/VLOOKUP(A347,anni!$A$1:$O$32,4,0)</f>
        <v>2.6610187900510474E-3</v>
      </c>
      <c r="K347" s="12">
        <f t="shared" si="75"/>
        <v>4.883390552859003E-3</v>
      </c>
      <c r="L347" s="12">
        <f t="shared" si="76"/>
        <v>7.1493937314115732E-3</v>
      </c>
      <c r="M347" s="12">
        <f t="array" ref="M347">SUM(IF(NOT(ISERR(J347:L347)),J347:L347*$J$2:$L$2))/SUM(IF(NOT(ISERR(J347:L347)),$J$2:$L$2))</f>
        <v>4.1498718678804536E-3</v>
      </c>
      <c r="N347" s="1">
        <f>((300-VLOOKUP(A347,anni!$A$1:$O$32,8,0))*(M347-I347/300)+I347)/300*(300-VLOOKUP(A347,anni!$A$1:$O$32,7,0))</f>
        <v>1.2871929081591222</v>
      </c>
      <c r="O347" s="1">
        <f t="shared" si="83"/>
        <v>1.2871929081591222</v>
      </c>
      <c r="P347" s="9">
        <f>INT(MAX(1,O347)+1-VLOOKUP(A347,anni!$A$1:$O$32,5,0))</f>
        <v>1</v>
      </c>
      <c r="Q347" s="9">
        <f t="array" ref="Q347">SUM(IF(anno=A347,IF(distretto=E347,concorrenti!$T$3:$T$5991)))</f>
        <v>0</v>
      </c>
      <c r="R347" s="9">
        <f t="shared" si="84"/>
        <v>1</v>
      </c>
      <c r="S347" s="1">
        <f t="shared" si="85"/>
        <v>-1</v>
      </c>
      <c r="T347" s="1">
        <f>1+INT($N347/VLOOKUP($A347,anni!$A$1:$J$35,10,0))+$Q347</f>
        <v>2</v>
      </c>
      <c r="U347" s="1">
        <f t="shared" si="86"/>
        <v>0</v>
      </c>
      <c r="X347" s="1">
        <v>9</v>
      </c>
      <c r="Y347" s="1">
        <v>9</v>
      </c>
      <c r="Z347" s="1">
        <f t="shared" si="87"/>
        <v>0</v>
      </c>
      <c r="AB347" s="1">
        <v>2</v>
      </c>
      <c r="AC347" s="1">
        <f t="shared" si="88"/>
        <v>-1</v>
      </c>
    </row>
    <row r="348" spans="1:29" x14ac:dyDescent="0.3">
      <c r="A348" s="3">
        <v>2013</v>
      </c>
      <c r="B348" s="3" t="str">
        <f>VLOOKUP($E348,accorpamenti!$A$2:$X$104,$A348-B$2,0)</f>
        <v>Ancona</v>
      </c>
      <c r="C348" s="3" t="str">
        <f>VLOOKUP($E348,accorpamenti!$A$2:$X$104,$A348-C$2,0)</f>
        <v>Ancona</v>
      </c>
      <c r="D348" s="3" t="str">
        <f>VLOOKUP($E348,accorpamenti!$A$2:$X$104,$A348-D$2,0)</f>
        <v>Ancona</v>
      </c>
      <c r="E348" s="3" t="s">
        <v>116</v>
      </c>
      <c r="F348" s="1">
        <f t="array" ref="F348">SUM(IF(anno=A348,IF(distretto=E348,1)))</f>
        <v>2</v>
      </c>
      <c r="G348" s="1">
        <f t="array" ref="G348">SUM(IF(anno=A348,IF(distretto=E348,IF(punti=-1,1))))</f>
        <v>0</v>
      </c>
      <c r="H348" s="1">
        <f t="array" ref="H348">SUM(IF(anno=A348,IF(distretto=E348,punti)))+G348</f>
        <v>11.2</v>
      </c>
      <c r="I348" s="14">
        <v>2.6599113362887903</v>
      </c>
      <c r="J348" s="12">
        <f>H348/VLOOKUP(A348,anni!$A$1:$O$32,4,0)</f>
        <v>3.0411643314869116E-3</v>
      </c>
      <c r="K348" s="12">
        <f t="shared" si="75"/>
        <v>3.5515567657156384E-3</v>
      </c>
      <c r="L348" s="12">
        <f t="shared" si="76"/>
        <v>4.8043925875085776E-3</v>
      </c>
      <c r="M348" s="12">
        <f t="array" ref="M348">SUM(IF(NOT(ISERR(J348:L348)),J348:L348*$J$2:$L$2))/SUM(IF(NOT(ISERR(J348:L348)),$J$2:$L$2))</f>
        <v>3.5051665189000983E-3</v>
      </c>
      <c r="N348" s="1">
        <f>((300-VLOOKUP(A348,anni!$A$1:$O$32,8,0))*(M348-I348/300)+I348)/300*(300-VLOOKUP(A348,anni!$A$1:$O$32,7,0))</f>
        <v>1.2844205808192057</v>
      </c>
      <c r="O348" s="1">
        <f t="shared" si="83"/>
        <v>1.2844205808192057</v>
      </c>
      <c r="P348" s="9">
        <f>INT(MAX(1,O348)+1-VLOOKUP(A348,anni!$A$1:$O$32,5,0))</f>
        <v>1</v>
      </c>
      <c r="Q348" s="9">
        <f t="array" ref="Q348">SUM(IF(anno=A348,IF(distretto=E348,concorrenti!$T$3:$T$5991)))</f>
        <v>0</v>
      </c>
      <c r="R348" s="9">
        <f t="shared" si="84"/>
        <v>1</v>
      </c>
      <c r="S348" s="1">
        <f t="shared" si="85"/>
        <v>-1</v>
      </c>
      <c r="T348" s="1">
        <f>1+INT($N348/VLOOKUP($A348,anni!$A$1:$J$35,10,0))+$Q348</f>
        <v>2</v>
      </c>
      <c r="U348" s="1">
        <f t="shared" si="86"/>
        <v>0</v>
      </c>
      <c r="X348" s="1">
        <v>14</v>
      </c>
      <c r="Y348" s="1">
        <v>14</v>
      </c>
      <c r="Z348" s="1">
        <f t="shared" si="87"/>
        <v>0</v>
      </c>
      <c r="AB348" s="1">
        <v>13</v>
      </c>
      <c r="AC348" s="1">
        <f t="shared" si="88"/>
        <v>-12</v>
      </c>
    </row>
    <row r="349" spans="1:29" x14ac:dyDescent="0.3">
      <c r="A349" s="3">
        <v>2013</v>
      </c>
      <c r="B349" s="3" t="str">
        <f>VLOOKUP($E349,accorpamenti!$A$2:$X$104,$A349-B$2,0)</f>
        <v>Trapani</v>
      </c>
      <c r="C349" s="3" t="str">
        <f>VLOOKUP($E349,accorpamenti!$A$2:$X$104,$A349-C$2,0)</f>
        <v>Trapani</v>
      </c>
      <c r="D349" s="3" t="str">
        <f>VLOOKUP($E349,accorpamenti!$A$2:$X$104,$A349-D$2,0)</f>
        <v>Trapani</v>
      </c>
      <c r="E349" s="3" t="s">
        <v>109</v>
      </c>
      <c r="F349" s="1">
        <f t="array" ref="F349">SUM(IF(anno=A349,IF(distretto=E349,1)))</f>
        <v>1</v>
      </c>
      <c r="G349" s="1">
        <f t="array" ref="G349">SUM(IF(anno=A349,IF(distretto=E349,IF(punti=-1,1))))</f>
        <v>0</v>
      </c>
      <c r="H349" s="1">
        <f t="array" ref="H349">SUM(IF(anno=A349,IF(distretto=E349,punti)))+G349</f>
        <v>12</v>
      </c>
      <c r="I349" s="14">
        <v>1.7099430018999366</v>
      </c>
      <c r="J349" s="12">
        <f>H349/VLOOKUP(A349,anni!$A$1:$O$32,4,0)</f>
        <v>3.2583903551645483E-3</v>
      </c>
      <c r="K349" s="12">
        <f t="shared" si="75"/>
        <v>3.699538297620457E-3</v>
      </c>
      <c r="L349" s="12">
        <f t="shared" si="76"/>
        <v>4.003660489590481E-3</v>
      </c>
      <c r="M349" s="12">
        <f t="array" ref="M349">SUM(IF(NOT(ISERR(J349:L349)),J349:L349*$J$2:$L$2))/SUM(IF(NOT(ISERR(J349:L349)),$J$2:$L$2))</f>
        <v>3.5296513583875067E-3</v>
      </c>
      <c r="N349" s="1">
        <f>((300-VLOOKUP(A349,anni!$A$1:$O$32,8,0))*(M349-I349/300)+I349)/300*(300-VLOOKUP(A349,anni!$A$1:$O$32,7,0))</f>
        <v>1.1362725841825054</v>
      </c>
      <c r="O349" s="1">
        <f t="shared" si="83"/>
        <v>1.1362725841825054</v>
      </c>
      <c r="P349" s="9">
        <f>INT(MAX(1,O349)+1-VLOOKUP(A349,anni!$A$1:$O$32,5,0))</f>
        <v>1</v>
      </c>
      <c r="Q349" s="9">
        <f t="array" ref="Q349">SUM(IF(anno=A349,IF(distretto=E349,concorrenti!$T$3:$T$5991)))</f>
        <v>0</v>
      </c>
      <c r="R349" s="9">
        <f t="shared" si="84"/>
        <v>1</v>
      </c>
      <c r="S349" s="1">
        <f t="shared" si="85"/>
        <v>0</v>
      </c>
      <c r="T349" s="1">
        <f>1+INT($N349/VLOOKUP($A349,anni!$A$1:$J$35,10,0))+$Q349</f>
        <v>1</v>
      </c>
      <c r="U349" s="1">
        <f t="shared" si="86"/>
        <v>0</v>
      </c>
      <c r="X349" s="1">
        <v>9</v>
      </c>
      <c r="Y349" s="1">
        <v>11</v>
      </c>
      <c r="Z349" s="1">
        <f t="shared" si="87"/>
        <v>-0.63245553203367588</v>
      </c>
      <c r="AB349" s="1">
        <v>1</v>
      </c>
      <c r="AC349" s="1">
        <f t="shared" si="88"/>
        <v>0</v>
      </c>
    </row>
    <row r="350" spans="1:29" x14ac:dyDescent="0.3">
      <c r="A350" s="3">
        <v>2013</v>
      </c>
      <c r="B350" s="3" t="str">
        <f>VLOOKUP($E350,accorpamenti!$A$2:$X$104,$A350-B$2,0)</f>
        <v>Novara</v>
      </c>
      <c r="C350" s="3" t="str">
        <f>VLOOKUP($E350,accorpamenti!$A$2:$X$104,$A350-C$2,0)</f>
        <v>Novara</v>
      </c>
      <c r="D350" s="3" t="str">
        <f>VLOOKUP($E350,accorpamenti!$A$2:$X$104,$A350-D$2,0)</f>
        <v>Novara</v>
      </c>
      <c r="E350" s="3" t="s">
        <v>136</v>
      </c>
      <c r="F350" s="1">
        <f t="array" ref="F350">SUM(IF(anno=A350,IF(distretto=E350,1)))</f>
        <v>1</v>
      </c>
      <c r="G350" s="1">
        <f t="array" ref="G350">SUM(IF(anno=A350,IF(distretto=E350,IF(punti=-1,1))))</f>
        <v>0</v>
      </c>
      <c r="H350" s="1">
        <f t="array" ref="H350">SUM(IF(anno=A350,IF(distretto=E350,punti)))+G350</f>
        <v>18</v>
      </c>
      <c r="I350" s="14">
        <v>1.3299556681443951</v>
      </c>
      <c r="J350" s="12">
        <f>H350/VLOOKUP(A350,anni!$A$1:$O$32,4,0)</f>
        <v>4.8875855327468222E-3</v>
      </c>
      <c r="K350" s="12">
        <f t="shared" si="75"/>
        <v>2.0717414466674558E-3</v>
      </c>
      <c r="L350" s="12">
        <f t="shared" si="76"/>
        <v>4.8043925875085767E-3</v>
      </c>
      <c r="M350" s="12">
        <f t="array" ref="M350">SUM(IF(NOT(ISERR(J350:L350)),J350:L350*$J$2:$L$2))/SUM(IF(NOT(ISERR(J350:L350)),$J$2:$L$2))</f>
        <v>3.9351053465139932E-3</v>
      </c>
      <c r="N350" s="1">
        <f>((300-VLOOKUP(A350,anni!$A$1:$O$32,8,0))*(M350-I350/300)+I350)/300*(300-VLOOKUP(A350,anni!$A$1:$O$32,7,0))</f>
        <v>1.173290664928496</v>
      </c>
      <c r="O350" s="1">
        <f t="shared" si="83"/>
        <v>1.173290664928496</v>
      </c>
      <c r="P350" s="9">
        <f>INT(MAX(1,O350)+1-VLOOKUP(A350,anni!$A$1:$O$32,5,0))</f>
        <v>1</v>
      </c>
      <c r="Q350" s="9">
        <f t="array" ref="Q350">SUM(IF(anno=A350,IF(distretto=E350,concorrenti!$T$3:$T$5991)))</f>
        <v>0</v>
      </c>
      <c r="R350" s="9">
        <f t="shared" si="84"/>
        <v>1</v>
      </c>
      <c r="S350" s="1">
        <f t="shared" si="85"/>
        <v>0</v>
      </c>
      <c r="T350" s="1">
        <f>1+INT($N350/VLOOKUP($A350,anni!$A$1:$J$35,10,0))+$Q350</f>
        <v>1</v>
      </c>
      <c r="U350" s="1">
        <f t="shared" si="86"/>
        <v>0</v>
      </c>
      <c r="X350" s="1">
        <v>7</v>
      </c>
      <c r="Y350" s="1">
        <v>7</v>
      </c>
      <c r="Z350" s="1">
        <f t="shared" si="87"/>
        <v>0</v>
      </c>
      <c r="AB350" s="1">
        <v>2</v>
      </c>
      <c r="AC350" s="1">
        <f t="shared" si="88"/>
        <v>-1</v>
      </c>
    </row>
    <row r="351" spans="1:29" x14ac:dyDescent="0.3">
      <c r="A351" s="3">
        <v>2013</v>
      </c>
      <c r="B351" s="3" t="str">
        <f>VLOOKUP($E351,accorpamenti!$A$2:$X$104,$A351-B$2,0)</f>
        <v>Cremona</v>
      </c>
      <c r="C351" s="3" t="str">
        <f>VLOOKUP($E351,accorpamenti!$A$2:$X$104,$A351-C$2,0)</f>
        <v>Cremona</v>
      </c>
      <c r="D351" s="3" t="str">
        <f>VLOOKUP($E351,accorpamenti!$A$2:$X$104,$A351-D$2,0)</f>
        <v>Cremona</v>
      </c>
      <c r="E351" s="3" t="s">
        <v>130</v>
      </c>
      <c r="F351" s="1">
        <f t="array" ref="F351">SUM(IF(anno=A351,IF(distretto=E351,1)))</f>
        <v>1</v>
      </c>
      <c r="G351" s="1">
        <f t="array" ref="G351">SUM(IF(anno=A351,IF(distretto=E351,IF(punti=-1,1))))</f>
        <v>0</v>
      </c>
      <c r="H351" s="1">
        <f t="array" ref="H351">SUM(IF(anno=A351,IF(distretto=E351,punti)))+G351</f>
        <v>14</v>
      </c>
      <c r="I351" s="14">
        <v>1.8999366687777075</v>
      </c>
      <c r="J351" s="12">
        <f>H351/VLOOKUP(A351,anni!$A$1:$O$32,4,0)</f>
        <v>3.8014554143586394E-3</v>
      </c>
      <c r="K351" s="12">
        <f t="shared" si="75"/>
        <v>2.2197229785722739E-3</v>
      </c>
      <c r="L351" s="12">
        <f t="shared" si="76"/>
        <v>5.4907343857240878E-3</v>
      </c>
      <c r="M351" s="12">
        <f t="array" ref="M351">SUM(IF(NOT(ISERR(J351:L351)),J351:L351*$J$2:$L$2))/SUM(IF(NOT(ISERR(J351:L351)),$J$2:$L$2))</f>
        <v>3.555757764324092E-3</v>
      </c>
      <c r="N351" s="1">
        <f>((300-VLOOKUP(A351,anni!$A$1:$O$32,8,0))*(M351-I351/300)+I351)/300*(300-VLOOKUP(A351,anni!$A$1:$O$32,7,0))</f>
        <v>1.1734463378094682</v>
      </c>
      <c r="O351" s="1">
        <f t="shared" si="83"/>
        <v>1.1734463378094682</v>
      </c>
      <c r="P351" s="9">
        <f>INT(MAX(1,O351)+1-VLOOKUP(A351,anni!$A$1:$O$32,5,0))</f>
        <v>1</v>
      </c>
      <c r="Q351" s="9">
        <f t="array" ref="Q351">SUM(IF(anno=A351,IF(distretto=E351,concorrenti!$T$3:$T$5991)))</f>
        <v>0</v>
      </c>
      <c r="R351" s="9">
        <f t="shared" si="84"/>
        <v>1</v>
      </c>
      <c r="S351" s="1">
        <f t="shared" si="85"/>
        <v>0</v>
      </c>
      <c r="T351" s="1">
        <f>1+INT($N351/VLOOKUP($A351,anni!$A$1:$J$35,10,0))+$Q351</f>
        <v>2</v>
      </c>
      <c r="U351" s="1">
        <f t="shared" si="86"/>
        <v>1</v>
      </c>
      <c r="X351" s="1">
        <v>10</v>
      </c>
      <c r="Y351" s="1">
        <v>10</v>
      </c>
      <c r="Z351" s="1">
        <f t="shared" si="87"/>
        <v>0</v>
      </c>
      <c r="AB351" s="1">
        <v>4</v>
      </c>
      <c r="AC351" s="1">
        <f t="shared" si="88"/>
        <v>-3</v>
      </c>
    </row>
    <row r="352" spans="1:29" x14ac:dyDescent="0.3">
      <c r="A352" s="3">
        <v>2013</v>
      </c>
      <c r="B352" s="3" t="str">
        <f>VLOOKUP($E352,accorpamenti!$A$2:$X$104,$A352-B$2,0)</f>
        <v>Teramo</v>
      </c>
      <c r="C352" s="3" t="str">
        <f>VLOOKUP($E352,accorpamenti!$A$2:$X$104,$A352-C$2,0)</f>
        <v>Teramo</v>
      </c>
      <c r="D352" s="3" t="str">
        <f>VLOOKUP($E352,accorpamenti!$A$2:$X$104,$A352-D$2,0)</f>
        <v>Teramo</v>
      </c>
      <c r="E352" s="3" t="s">
        <v>98</v>
      </c>
      <c r="F352" s="1">
        <f t="array" ref="F352">SUM(IF(anno=A352,IF(distretto=E352,1)))</f>
        <v>1</v>
      </c>
      <c r="G352" s="1">
        <f t="array" ref="G352">SUM(IF(anno=A352,IF(distretto=E352,IF(punti=-1,1))))</f>
        <v>0</v>
      </c>
      <c r="H352" s="1">
        <f t="array" ref="H352">SUM(IF(anno=A352,IF(distretto=E352,punti)))+G352</f>
        <v>14</v>
      </c>
      <c r="I352" s="14">
        <v>1.1399620012666245</v>
      </c>
      <c r="J352" s="12">
        <f>H352/VLOOKUP(A352,anni!$A$1:$O$32,4,0)</f>
        <v>3.8014554143586394E-3</v>
      </c>
      <c r="K352" s="12">
        <f t="shared" ref="K352:K415" si="89">SUMIFS($J$2:$J$1979,anno_2,A352-1,$C$2:$C$1979,B352)</f>
        <v>4.5578311826684021E-3</v>
      </c>
      <c r="L352" s="12">
        <f t="shared" ref="L352:L415" si="90">SUMIFS($J$2:$J$1979,anno_2,A352-2,$D$2:$D$1979,B352)</f>
        <v>2.2878059940517033E-3</v>
      </c>
      <c r="M352" s="12">
        <f t="array" ref="M352">SUM(IF(NOT(ISERR(J352:L352)),J352:L352*$J$2:$L$2))/SUM(IF(NOT(ISERR(J352:L352)),$J$2:$L$2))</f>
        <v>3.8013057670774042E-3</v>
      </c>
      <c r="N352" s="1">
        <f>((300-VLOOKUP(A352,anni!$A$1:$O$32,8,0))*(M352-I352/300)+I352)/300*(300-VLOOKUP(A352,anni!$A$1:$O$32,7,0))</f>
        <v>1.1099115724165318</v>
      </c>
      <c r="O352" s="1">
        <f t="shared" si="83"/>
        <v>1.1099115724165318</v>
      </c>
      <c r="P352" s="9">
        <f>INT(MAX(1,O352)+1-VLOOKUP(A352,anni!$A$1:$O$32,5,0))</f>
        <v>1</v>
      </c>
      <c r="Q352" s="9">
        <f t="array" ref="Q352">SUM(IF(anno=A352,IF(distretto=E352,concorrenti!$T$3:$T$5991)))</f>
        <v>0</v>
      </c>
      <c r="R352" s="9">
        <f t="shared" si="84"/>
        <v>1</v>
      </c>
      <c r="S352" s="1">
        <f t="shared" si="85"/>
        <v>0</v>
      </c>
      <c r="T352" s="1">
        <f>1+INT($N352/VLOOKUP($A352,anni!$A$1:$J$35,10,0))+$Q352</f>
        <v>1</v>
      </c>
      <c r="U352" s="1">
        <f t="shared" si="86"/>
        <v>0</v>
      </c>
      <c r="X352" s="1">
        <v>6</v>
      </c>
      <c r="Y352" s="1">
        <v>6</v>
      </c>
      <c r="Z352" s="1">
        <f t="shared" si="87"/>
        <v>0</v>
      </c>
      <c r="AB352" s="1">
        <v>1</v>
      </c>
      <c r="AC352" s="1">
        <f t="shared" si="88"/>
        <v>0</v>
      </c>
    </row>
    <row r="353" spans="1:29" x14ac:dyDescent="0.3">
      <c r="A353" s="3">
        <v>2013</v>
      </c>
      <c r="B353" s="3" t="str">
        <f>VLOOKUP($E353,accorpamenti!$A$2:$X$104,$A353-B$2,0)</f>
        <v>Enna</v>
      </c>
      <c r="C353" s="3" t="str">
        <f>VLOOKUP($E353,accorpamenti!$A$2:$X$104,$A353-C$2,0)</f>
        <v>Enna</v>
      </c>
      <c r="D353" s="3" t="str">
        <f>VLOOKUP($E353,accorpamenti!$A$2:$X$104,$A353-D$2,0)</f>
        <v>Enna</v>
      </c>
      <c r="E353" s="3" t="s">
        <v>82</v>
      </c>
      <c r="F353" s="1">
        <f t="array" ref="F353">SUM(IF(anno=A353,IF(distretto=E353,1)))</f>
        <v>2</v>
      </c>
      <c r="G353" s="1">
        <f t="array" ref="G353">SUM(IF(anno=A353,IF(distretto=E353,IF(punti=-1,1))))</f>
        <v>0</v>
      </c>
      <c r="H353" s="1">
        <f t="array" ref="H353">SUM(IF(anno=A353,IF(distretto=E353,punti)))+G353</f>
        <v>2</v>
      </c>
      <c r="I353" s="14">
        <v>1.1399620012666245</v>
      </c>
      <c r="J353" s="12">
        <f>H353/VLOOKUP(A353,anni!$A$1:$O$32,4,0)</f>
        <v>5.4306505919409138E-4</v>
      </c>
      <c r="K353" s="12">
        <f t="shared" si="89"/>
        <v>4.1434828933349117E-3</v>
      </c>
      <c r="L353" s="12">
        <f t="shared" si="90"/>
        <v>1.23541523678792E-2</v>
      </c>
      <c r="M353" s="12">
        <f t="array" ref="M353">SUM(IF(NOT(ISERR(J353:L353)),J353:L353*$J$2:$L$2))/SUM(IF(NOT(ISERR(J353:L353)),$J$2:$L$2))</f>
        <v>3.7117188886885491E-3</v>
      </c>
      <c r="N353" s="1">
        <f>((300-VLOOKUP(A353,anni!$A$1:$O$32,8,0))*(M353-I353/300)+I353)/300*(300-VLOOKUP(A353,anni!$A$1:$O$32,7,0))</f>
        <v>1.0881120986752437</v>
      </c>
      <c r="O353" s="1">
        <f t="shared" si="83"/>
        <v>1.0881120986752437</v>
      </c>
      <c r="P353" s="9">
        <f>INT(MAX(1,O353)+1-VLOOKUP(A353,anni!$A$1:$O$32,5,0))</f>
        <v>1</v>
      </c>
      <c r="Q353" s="9">
        <f t="array" ref="Q353">SUM(IF(anno=A353,IF(distretto=E353,concorrenti!$T$3:$T$5991)))</f>
        <v>0</v>
      </c>
      <c r="R353" s="9">
        <f t="shared" si="84"/>
        <v>1</v>
      </c>
      <c r="S353" s="1">
        <f t="shared" si="85"/>
        <v>-1</v>
      </c>
      <c r="T353" s="1">
        <f>1+INT($N353/VLOOKUP($A353,anni!$A$1:$J$35,10,0))+$Q353</f>
        <v>1</v>
      </c>
      <c r="U353" s="1">
        <f t="shared" si="86"/>
        <v>-1</v>
      </c>
      <c r="X353" s="1">
        <v>6</v>
      </c>
      <c r="Y353" s="1">
        <v>6</v>
      </c>
      <c r="Z353" s="1">
        <f t="shared" si="87"/>
        <v>0</v>
      </c>
      <c r="AB353" s="1">
        <v>4</v>
      </c>
      <c r="AC353" s="1">
        <f t="shared" si="88"/>
        <v>-3</v>
      </c>
    </row>
    <row r="354" spans="1:29" x14ac:dyDescent="0.3">
      <c r="A354" s="3">
        <v>2013</v>
      </c>
      <c r="B354" s="3" t="str">
        <f>VLOOKUP($E354,accorpamenti!$A$2:$X$104,$A354-B$2,0)</f>
        <v>Chieti</v>
      </c>
      <c r="C354" s="3" t="str">
        <f>VLOOKUP($E354,accorpamenti!$A$2:$X$104,$A354-C$2,0)</f>
        <v>Chieti</v>
      </c>
      <c r="D354" s="3" t="str">
        <f>VLOOKUP($E354,accorpamenti!$A$2:$X$104,$A354-D$2,0)</f>
        <v>Chieti</v>
      </c>
      <c r="E354" s="3" t="s">
        <v>113</v>
      </c>
      <c r="F354" s="1">
        <f t="array" ref="F354">SUM(IF(anno=A354,IF(distretto=E354,1)))</f>
        <v>1</v>
      </c>
      <c r="G354" s="1">
        <f t="array" ref="G354">SUM(IF(anno=A354,IF(distretto=E354,IF(punti=-1,1))))</f>
        <v>0</v>
      </c>
      <c r="H354" s="1">
        <f t="array" ref="H354">SUM(IF(anno=A354,IF(distretto=E354,punti)))+G354</f>
        <v>9</v>
      </c>
      <c r="I354" s="14">
        <v>2.6599113362887903</v>
      </c>
      <c r="J354" s="12">
        <f>H354/VLOOKUP(A354,anni!$A$1:$O$32,4,0)</f>
        <v>2.4437927663734111E-3</v>
      </c>
      <c r="K354" s="12">
        <f t="shared" si="89"/>
        <v>3.1964010891440743E-3</v>
      </c>
      <c r="L354" s="12">
        <f t="shared" si="90"/>
        <v>2.7453671928620439E-3</v>
      </c>
      <c r="M354" s="12">
        <f t="array" ref="M354">SUM(IF(NOT(ISERR(J354:L354)),J354:L354*$J$2:$L$2))/SUM(IF(NOT(ISERR(J354:L354)),$J$2:$L$2))</f>
        <v>2.7449246117117378E-3</v>
      </c>
      <c r="N354" s="1">
        <f>((300-VLOOKUP(A354,anni!$A$1:$O$32,8,0))*(M354-I354/300)+I354)/300*(300-VLOOKUP(A354,anni!$A$1:$O$32,7,0))</f>
        <v>1.0994283834033713</v>
      </c>
      <c r="O354" s="1">
        <f t="shared" si="83"/>
        <v>1.0994283834033713</v>
      </c>
      <c r="P354" s="9">
        <f>INT(MAX(1,O354)+1-VLOOKUP(A354,anni!$A$1:$O$32,5,0))</f>
        <v>1</v>
      </c>
      <c r="Q354" s="9">
        <f t="array" ref="Q354">SUM(IF(anno=A354,IF(distretto=E354,concorrenti!$T$3:$T$5991)))</f>
        <v>0</v>
      </c>
      <c r="R354" s="9">
        <f t="shared" si="84"/>
        <v>1</v>
      </c>
      <c r="S354" s="1">
        <f t="shared" si="85"/>
        <v>0</v>
      </c>
      <c r="T354" s="1">
        <f>1+INT($N354/VLOOKUP($A354,anni!$A$1:$J$35,10,0))+$Q354</f>
        <v>1</v>
      </c>
      <c r="U354" s="1">
        <f t="shared" si="86"/>
        <v>0</v>
      </c>
      <c r="X354" s="1">
        <v>14</v>
      </c>
      <c r="Y354" s="1">
        <v>14</v>
      </c>
      <c r="Z354" s="1">
        <f t="shared" si="87"/>
        <v>0</v>
      </c>
      <c r="AB354" s="1">
        <v>3</v>
      </c>
      <c r="AC354" s="1">
        <f t="shared" si="88"/>
        <v>-2</v>
      </c>
    </row>
    <row r="355" spans="1:29" x14ac:dyDescent="0.3">
      <c r="A355" s="3">
        <v>2013</v>
      </c>
      <c r="B355" s="3" t="str">
        <f>VLOOKUP($E355,accorpamenti!$A$2:$X$104,$A355-B$2,0)</f>
        <v>Grosseto</v>
      </c>
      <c r="C355" s="3" t="str">
        <f>VLOOKUP($E355,accorpamenti!$A$2:$X$104,$A355-C$2,0)</f>
        <v>Grosseto</v>
      </c>
      <c r="D355" s="3" t="str">
        <f>VLOOKUP($E355,accorpamenti!$A$2:$X$104,$A355-D$2,0)</f>
        <v>Grosseto</v>
      </c>
      <c r="E355" s="3" t="s">
        <v>100</v>
      </c>
      <c r="F355" s="1">
        <f t="array" ref="F355">SUM(IF(anno=A355,IF(distretto=E355,1)))</f>
        <v>1</v>
      </c>
      <c r="G355" s="1">
        <f t="array" ref="G355">SUM(IF(anno=A355,IF(distretto=E355,IF(punti=-1,1))))</f>
        <v>0</v>
      </c>
      <c r="H355" s="1">
        <f t="array" ref="H355">SUM(IF(anno=A355,IF(distretto=E355,punti)))+G355</f>
        <v>13</v>
      </c>
      <c r="I355" s="14">
        <v>0.56998100063331225</v>
      </c>
      <c r="J355" s="12">
        <f>H355/VLOOKUP(A355,anni!$A$1:$O$32,4,0)</f>
        <v>3.5299228847615939E-3</v>
      </c>
      <c r="K355" s="12">
        <f t="shared" si="89"/>
        <v>4.4394459571445478E-3</v>
      </c>
      <c r="L355" s="12">
        <f t="shared" si="90"/>
        <v>4.8043925875085767E-3</v>
      </c>
      <c r="M355" s="12">
        <f t="array" ref="M355">SUM(IF(NOT(ISERR(J355:L355)),J355:L355*$J$2:$L$2))/SUM(IF(NOT(ISERR(J355:L355)),$J$2:$L$2))</f>
        <v>4.0455088593470759E-3</v>
      </c>
      <c r="N355" s="1">
        <f>((300-VLOOKUP(A355,anni!$A$1:$O$32,8,0))*(M355-I355/300)+I355)/300*(300-VLOOKUP(A355,anni!$A$1:$O$32,7,0))</f>
        <v>1.0768707403216369</v>
      </c>
      <c r="O355" s="1">
        <f t="shared" si="83"/>
        <v>1.0768707403216369</v>
      </c>
      <c r="P355" s="9">
        <f>INT(MAX(1,O355)+1-VLOOKUP(A355,anni!$A$1:$O$32,5,0))</f>
        <v>1</v>
      </c>
      <c r="Q355" s="9">
        <f t="array" ref="Q355">SUM(IF(anno=A355,IF(distretto=E355,concorrenti!$T$3:$T$5991)))</f>
        <v>0</v>
      </c>
      <c r="R355" s="9">
        <f t="shared" si="84"/>
        <v>1</v>
      </c>
      <c r="S355" s="1">
        <f t="shared" si="85"/>
        <v>0</v>
      </c>
      <c r="T355" s="1">
        <f>1+INT($N355/VLOOKUP($A355,anni!$A$1:$J$35,10,0))+$Q355</f>
        <v>1</v>
      </c>
      <c r="U355" s="1">
        <f t="shared" si="86"/>
        <v>0</v>
      </c>
      <c r="X355" s="1">
        <v>3</v>
      </c>
      <c r="Y355" s="1">
        <v>3</v>
      </c>
      <c r="Z355" s="1">
        <f t="shared" si="87"/>
        <v>0</v>
      </c>
      <c r="AB355" s="1">
        <v>3</v>
      </c>
      <c r="AC355" s="1">
        <f t="shared" si="88"/>
        <v>-2</v>
      </c>
    </row>
    <row r="356" spans="1:29" x14ac:dyDescent="0.3">
      <c r="A356" s="3">
        <v>2013</v>
      </c>
      <c r="B356" s="3" t="str">
        <f>VLOOKUP($E356,accorpamenti!$A$2:$X$104,$A356-B$2,0)</f>
        <v>Sondrio</v>
      </c>
      <c r="C356" s="3" t="str">
        <f>VLOOKUP($E356,accorpamenti!$A$2:$X$104,$A356-C$2,0)</f>
        <v>Lecco</v>
      </c>
      <c r="D356" s="3" t="str">
        <f>VLOOKUP($E356,accorpamenti!$A$2:$X$104,$A356-D$2,0)</f>
        <v>Lecco</v>
      </c>
      <c r="E356" s="3" t="s">
        <v>123</v>
      </c>
      <c r="F356" s="1">
        <f t="array" ref="F356">SUM(IF(anno=A356,IF(distretto=E356,1)))</f>
        <v>1</v>
      </c>
      <c r="G356" s="1">
        <f t="array" ref="G356">SUM(IF(anno=A356,IF(distretto=E356,IF(punti=-1,1))))</f>
        <v>0</v>
      </c>
      <c r="H356" s="1">
        <f t="array" ref="H356">SUM(IF(anno=A356,IF(distretto=E356,punti)))+G356</f>
        <v>21</v>
      </c>
      <c r="I356" s="14">
        <v>0.56998100063331225</v>
      </c>
      <c r="J356" s="12">
        <f>H356/VLOOKUP(A356,anni!$A$1:$O$32,4,0)</f>
        <v>5.7021831215379589E-3</v>
      </c>
      <c r="K356" s="12">
        <f t="shared" si="89"/>
        <v>2.6636675742867291E-3</v>
      </c>
      <c r="L356" s="12">
        <f t="shared" si="90"/>
        <v>1.372683596431022E-3</v>
      </c>
      <c r="M356" s="12">
        <f t="array" ref="M356">SUM(IF(NOT(ISERR(J356:L356)),J356:L356*$J$2:$L$2))/SUM(IF(NOT(ISERR(J356:L356)),$J$2:$L$2))</f>
        <v>3.9677613516030594E-3</v>
      </c>
      <c r="N356" s="1">
        <f>((300-VLOOKUP(A356,anni!$A$1:$O$32,8,0))*(M356-I356/300)+I356)/300*(300-VLOOKUP(A356,anni!$A$1:$O$32,7,0))</f>
        <v>1.0579521801039262</v>
      </c>
      <c r="O356" s="1">
        <f t="shared" si="83"/>
        <v>1.0579521801039262</v>
      </c>
      <c r="P356" s="9">
        <f>INT(MAX(1,O356)+1-VLOOKUP(A356,anni!$A$1:$O$32,5,0))</f>
        <v>1</v>
      </c>
      <c r="Q356" s="9">
        <f t="array" ref="Q356">SUM(IF(anno=A356,IF(distretto=E356,concorrenti!$T$3:$T$5991)))</f>
        <v>0</v>
      </c>
      <c r="R356" s="9">
        <f t="shared" si="84"/>
        <v>1</v>
      </c>
      <c r="S356" s="1">
        <f t="shared" si="85"/>
        <v>0</v>
      </c>
      <c r="T356" s="1">
        <f>1+INT($N356/VLOOKUP($A356,anni!$A$1:$J$35,10,0))+$Q356</f>
        <v>1</v>
      </c>
      <c r="U356" s="1">
        <f t="shared" si="86"/>
        <v>0</v>
      </c>
      <c r="X356" s="1">
        <v>3</v>
      </c>
      <c r="Y356" s="1">
        <v>3</v>
      </c>
      <c r="Z356" s="1">
        <f t="shared" si="87"/>
        <v>0</v>
      </c>
      <c r="AB356" s="1">
        <v>2</v>
      </c>
      <c r="AC356" s="1">
        <f t="shared" si="88"/>
        <v>-1</v>
      </c>
    </row>
    <row r="357" spans="1:29" x14ac:dyDescent="0.3">
      <c r="A357" s="3">
        <v>2013</v>
      </c>
      <c r="B357" s="3" t="str">
        <f>VLOOKUP($E357,accorpamenti!$A$2:$X$104,$A357-B$2,0)</f>
        <v>Avellino</v>
      </c>
      <c r="C357" s="3" t="str">
        <f>VLOOKUP($E357,accorpamenti!$A$2:$X$104,$A357-C$2,0)</f>
        <v>Avellino</v>
      </c>
      <c r="D357" s="3" t="str">
        <f>VLOOKUP($E357,accorpamenti!$A$2:$X$104,$A357-D$2,0)</f>
        <v>Avellino</v>
      </c>
      <c r="E357" s="3" t="s">
        <v>127</v>
      </c>
      <c r="F357" s="1">
        <f t="array" ref="F357">SUM(IF(anno=A357,IF(distretto=E357,1)))</f>
        <v>1</v>
      </c>
      <c r="G357" s="1">
        <f t="array" ref="G357">SUM(IF(anno=A357,IF(distretto=E357,IF(punti=-1,1))))</f>
        <v>0</v>
      </c>
      <c r="H357" s="1">
        <f t="array" ref="H357">SUM(IF(anno=A357,IF(distretto=E357,punti)))+G357</f>
        <v>7</v>
      </c>
      <c r="I357" s="14">
        <v>3.6098796706776439</v>
      </c>
      <c r="J357" s="12">
        <f>H357/VLOOKUP(A357,anni!$A$1:$O$32,4,0)</f>
        <v>1.9007277071793197E-3</v>
      </c>
      <c r="K357" s="12">
        <f t="shared" si="89"/>
        <v>1.6573931573339645E-3</v>
      </c>
      <c r="L357" s="12">
        <f t="shared" si="90"/>
        <v>1.1439029970258517E-3</v>
      </c>
      <c r="M357" s="12">
        <f t="array" ref="M357">SUM(IF(NOT(ISERR(J357:L357)),J357:L357*$J$2:$L$2))/SUM(IF(NOT(ISERR(J357:L357)),$J$2:$L$2))</f>
        <v>1.6934787388719565E-3</v>
      </c>
      <c r="N357" s="1">
        <f>((300-VLOOKUP(A357,anni!$A$1:$O$32,8,0))*(M357-I357/300)+I357)/300*(300-VLOOKUP(A357,anni!$A$1:$O$32,7,0))</f>
        <v>0.99768252859099404</v>
      </c>
      <c r="O357" s="1">
        <f t="shared" si="83"/>
        <v>1</v>
      </c>
      <c r="P357" s="9">
        <f>INT(MAX(1,O357)+1-VLOOKUP(A357,anni!$A$1:$O$32,5,0))</f>
        <v>1</v>
      </c>
      <c r="Q357" s="9">
        <f t="array" ref="Q357">SUM(IF(anno=A357,IF(distretto=E357,concorrenti!$T$3:$T$5991)))</f>
        <v>0</v>
      </c>
      <c r="R357" s="9">
        <f t="shared" si="84"/>
        <v>1</v>
      </c>
      <c r="S357" s="1">
        <f t="shared" si="85"/>
        <v>0</v>
      </c>
      <c r="T357" s="1">
        <f>1+INT($N357/VLOOKUP($A357,anni!$A$1:$J$35,10,0))+$Q357</f>
        <v>1</v>
      </c>
      <c r="U357" s="1">
        <f t="shared" si="86"/>
        <v>0</v>
      </c>
      <c r="X357" s="1">
        <v>19</v>
      </c>
      <c r="Y357" s="1">
        <v>21</v>
      </c>
      <c r="Z357" s="1">
        <f t="shared" si="87"/>
        <v>-0.44721359549995793</v>
      </c>
      <c r="AB357" s="1">
        <v>7</v>
      </c>
      <c r="AC357" s="1">
        <f t="shared" si="88"/>
        <v>-6</v>
      </c>
    </row>
    <row r="358" spans="1:29" x14ac:dyDescent="0.3">
      <c r="A358" s="3">
        <v>2013</v>
      </c>
      <c r="B358" s="3" t="str">
        <f>VLOOKUP($E358,accorpamenti!$A$2:$X$104,$A358-B$2,0)</f>
        <v>Ravenna</v>
      </c>
      <c r="C358" s="3" t="str">
        <f>VLOOKUP($E358,accorpamenti!$A$2:$X$104,$A358-C$2,0)</f>
        <v>Ravenna</v>
      </c>
      <c r="D358" s="3" t="str">
        <f>VLOOKUP($E358,accorpamenti!$A$2:$X$104,$A358-D$2,0)</f>
        <v>Ravenna</v>
      </c>
      <c r="E358" s="3" t="s">
        <v>147</v>
      </c>
      <c r="F358" s="1">
        <f t="array" ref="F358">SUM(IF(anno=A358,IF(distretto=E358,1)))</f>
        <v>1</v>
      </c>
      <c r="G358" s="1">
        <f t="array" ref="G358">SUM(IF(anno=A358,IF(distretto=E358,IF(punti=-1,1))))</f>
        <v>0</v>
      </c>
      <c r="H358" s="1">
        <f t="array" ref="H358">SUM(IF(anno=A358,IF(distretto=E358,punti)))+G358</f>
        <v>11.2</v>
      </c>
      <c r="I358" s="14">
        <v>1.519949335022166</v>
      </c>
      <c r="J358" s="12">
        <f>H358/VLOOKUP(A358,anni!$A$1:$O$32,4,0)</f>
        <v>3.0411643314869116E-3</v>
      </c>
      <c r="K358" s="12">
        <f t="shared" si="89"/>
        <v>2.8116491061915471E-3</v>
      </c>
      <c r="L358" s="12">
        <f t="shared" si="90"/>
        <v>2.7453671928620439E-3</v>
      </c>
      <c r="M358" s="12">
        <f t="array" ref="M358">SUM(IF(NOT(ISERR(J358:L358)),J358:L358*$J$2:$L$2))/SUM(IF(NOT(ISERR(J358:L358)),$J$2:$L$2))</f>
        <v>2.9153597332843124E-3</v>
      </c>
      <c r="N358" s="1">
        <f>((300-VLOOKUP(A358,anni!$A$1:$O$32,8,0))*(M358-I358/300)+I358)/300*(300-VLOOKUP(A358,anni!$A$1:$O$32,7,0))</f>
        <v>0.95597376055833405</v>
      </c>
      <c r="O358" s="1">
        <f t="shared" si="83"/>
        <v>1</v>
      </c>
      <c r="P358" s="9">
        <f>INT(MAX(1,O358)+1-VLOOKUP(A358,anni!$A$1:$O$32,5,0))</f>
        <v>1</v>
      </c>
      <c r="Q358" s="9">
        <f t="array" ref="Q358">SUM(IF(anno=A358,IF(distretto=E358,concorrenti!$T$3:$T$5991)))</f>
        <v>0</v>
      </c>
      <c r="R358" s="9">
        <f t="shared" si="84"/>
        <v>1</v>
      </c>
      <c r="S358" s="1">
        <f t="shared" si="85"/>
        <v>0</v>
      </c>
      <c r="T358" s="1">
        <f>1+INT($N358/VLOOKUP($A358,anni!$A$1:$J$35,10,0))+$Q358</f>
        <v>1</v>
      </c>
      <c r="U358" s="1">
        <f t="shared" si="86"/>
        <v>0</v>
      </c>
      <c r="X358" s="1">
        <v>8</v>
      </c>
      <c r="Y358" s="1">
        <v>8</v>
      </c>
      <c r="Z358" s="1">
        <f t="shared" si="87"/>
        <v>0</v>
      </c>
      <c r="AB358" s="1">
        <v>2</v>
      </c>
      <c r="AC358" s="1">
        <f t="shared" si="88"/>
        <v>-1</v>
      </c>
    </row>
    <row r="359" spans="1:29" x14ac:dyDescent="0.3">
      <c r="A359" s="3">
        <v>2013</v>
      </c>
      <c r="B359" s="3" t="str">
        <f>VLOOKUP($E359,accorpamenti!$A$2:$X$104,$A359-B$2,0)</f>
        <v>Siena</v>
      </c>
      <c r="C359" s="3" t="str">
        <f>VLOOKUP($E359,accorpamenti!$A$2:$X$104,$A359-C$2,0)</f>
        <v>Siena</v>
      </c>
      <c r="D359" s="3" t="str">
        <f>VLOOKUP($E359,accorpamenti!$A$2:$X$104,$A359-D$2,0)</f>
        <v>Siena</v>
      </c>
      <c r="E359" s="3" t="s">
        <v>108</v>
      </c>
      <c r="F359" s="1">
        <f t="array" ref="F359">SUM(IF(anno=A359,IF(distretto=E359,1)))</f>
        <v>1</v>
      </c>
      <c r="G359" s="1">
        <f t="array" ref="G359">SUM(IF(anno=A359,IF(distretto=E359,IF(punti=-1,1))))</f>
        <v>0</v>
      </c>
      <c r="H359" s="1">
        <f t="array" ref="H359">SUM(IF(anno=A359,IF(distretto=E359,punti)))+G359</f>
        <v>13</v>
      </c>
      <c r="I359" s="14">
        <v>1.519949335022166</v>
      </c>
      <c r="J359" s="12">
        <f>H359/VLOOKUP(A359,anni!$A$1:$O$32,4,0)</f>
        <v>3.5299228847615939E-3</v>
      </c>
      <c r="K359" s="12">
        <f t="shared" si="89"/>
        <v>3.0188232508582924E-3</v>
      </c>
      <c r="L359" s="12">
        <f t="shared" si="90"/>
        <v>2.8597574925646292E-4</v>
      </c>
      <c r="M359" s="12">
        <f t="array" ref="M359">SUM(IF(NOT(ISERR(J359:L359)),J359:L359*$J$2:$L$2))/SUM(IF(NOT(ISERR(J359:L359)),$J$2:$L$2))</f>
        <v>2.8188984842096383E-3</v>
      </c>
      <c r="N359" s="1">
        <f>((300-VLOOKUP(A359,anni!$A$1:$O$32,8,0))*(M359-I359/300)+I359)/300*(300-VLOOKUP(A359,anni!$A$1:$O$32,7,0))</f>
        <v>0.93250152328349667</v>
      </c>
      <c r="O359" s="1">
        <f t="shared" si="83"/>
        <v>1</v>
      </c>
      <c r="P359" s="9">
        <f>INT(MAX(1,O359)+1-VLOOKUP(A359,anni!$A$1:$O$32,5,0))</f>
        <v>1</v>
      </c>
      <c r="Q359" s="9">
        <f t="array" ref="Q359">SUM(IF(anno=A359,IF(distretto=E359,concorrenti!$T$3:$T$5991)))</f>
        <v>0</v>
      </c>
      <c r="R359" s="9">
        <f t="shared" si="84"/>
        <v>1</v>
      </c>
      <c r="S359" s="1">
        <f t="shared" si="85"/>
        <v>0</v>
      </c>
      <c r="T359" s="1">
        <f>1+INT($N359/VLOOKUP($A359,anni!$A$1:$J$35,10,0))+$Q359</f>
        <v>1</v>
      </c>
      <c r="U359" s="1">
        <f t="shared" si="86"/>
        <v>0</v>
      </c>
      <c r="X359" s="1">
        <v>8</v>
      </c>
      <c r="Y359" s="1">
        <v>8</v>
      </c>
      <c r="Z359" s="1">
        <f t="shared" si="87"/>
        <v>0</v>
      </c>
      <c r="AB359" s="1">
        <v>1</v>
      </c>
      <c r="AC359" s="1">
        <f t="shared" si="88"/>
        <v>0</v>
      </c>
    </row>
    <row r="360" spans="1:29" x14ac:dyDescent="0.3">
      <c r="A360" s="3">
        <v>2013</v>
      </c>
      <c r="B360" s="3" t="str">
        <f>VLOOKUP($E360,accorpamenti!$A$2:$X$104,$A360-B$2,0)</f>
        <v>Rimini</v>
      </c>
      <c r="C360" s="3" t="str">
        <f>VLOOKUP($E360,accorpamenti!$A$2:$X$104,$A360-C$2,0)</f>
        <v>Rimini</v>
      </c>
      <c r="D360" s="3" t="str">
        <f>VLOOKUP($E360,accorpamenti!$A$2:$X$104,$A360-D$2,0)</f>
        <v>Rimini</v>
      </c>
      <c r="E360" s="3" t="s">
        <v>137</v>
      </c>
      <c r="F360" s="1">
        <f t="array" ref="F360">SUM(IF(anno=A360,IF(distretto=E360,1)))</f>
        <v>1</v>
      </c>
      <c r="G360" s="1">
        <f t="array" ref="G360">SUM(IF(anno=A360,IF(distretto=E360,IF(punti=-1,1))))</f>
        <v>0</v>
      </c>
      <c r="H360" s="1">
        <f t="array" ref="H360">SUM(IF(anno=A360,IF(distretto=E360,punti)))+G360</f>
        <v>13</v>
      </c>
      <c r="I360" s="14">
        <v>1.3299556681443951</v>
      </c>
      <c r="J360" s="12">
        <f>H360/VLOOKUP(A360,anni!$A$1:$O$32,4,0)</f>
        <v>3.5299228847615939E-3</v>
      </c>
      <c r="K360" s="12">
        <f t="shared" si="89"/>
        <v>2.5156860423819105E-3</v>
      </c>
      <c r="L360" s="12">
        <f t="shared" si="90"/>
        <v>2.0018302447952405E-3</v>
      </c>
      <c r="M360" s="12">
        <f t="array" ref="M360">SUM(IF(NOT(ISERR(J360:L360)),J360:L360*$J$2:$L$2))/SUM(IF(NOT(ISERR(J360:L360)),$J$2:$L$2))</f>
        <v>2.9371618306406402E-3</v>
      </c>
      <c r="N360" s="1">
        <f>((300-VLOOKUP(A360,anni!$A$1:$O$32,8,0))*(M360-I360/300)+I360)/300*(300-VLOOKUP(A360,anni!$A$1:$O$32,7,0))</f>
        <v>0.93045774273264659</v>
      </c>
      <c r="O360" s="1">
        <f t="shared" si="83"/>
        <v>1</v>
      </c>
      <c r="P360" s="9">
        <f>INT(MAX(1,O360)+1-VLOOKUP(A360,anni!$A$1:$O$32,5,0))</f>
        <v>1</v>
      </c>
      <c r="Q360" s="9">
        <f t="array" ref="Q360">SUM(IF(anno=A360,IF(distretto=E360,concorrenti!$T$3:$T$5991)))</f>
        <v>0</v>
      </c>
      <c r="R360" s="9">
        <f t="shared" si="84"/>
        <v>1</v>
      </c>
      <c r="S360" s="1">
        <f t="shared" si="85"/>
        <v>0</v>
      </c>
      <c r="T360" s="1">
        <f>1+INT($N360/VLOOKUP($A360,anni!$A$1:$J$35,10,0))+$Q360</f>
        <v>1</v>
      </c>
      <c r="U360" s="1">
        <f t="shared" si="86"/>
        <v>0</v>
      </c>
      <c r="X360" s="1">
        <v>7</v>
      </c>
      <c r="Y360" s="1">
        <v>7</v>
      </c>
      <c r="Z360" s="1">
        <f t="shared" si="87"/>
        <v>0</v>
      </c>
      <c r="AB360" s="1">
        <v>1</v>
      </c>
      <c r="AC360" s="1">
        <f t="shared" si="88"/>
        <v>0</v>
      </c>
    </row>
    <row r="361" spans="1:29" x14ac:dyDescent="0.3">
      <c r="A361" s="3">
        <v>2013</v>
      </c>
      <c r="B361" s="3" t="str">
        <f>VLOOKUP($E361,accorpamenti!$A$2:$X$104,$A361-B$2,0)</f>
        <v>Nuoro</v>
      </c>
      <c r="C361" s="3" t="str">
        <f>VLOOKUP($E361,accorpamenti!$A$2:$X$104,$A361-C$2,0)</f>
        <v>Nuoro</v>
      </c>
      <c r="D361" s="3" t="str">
        <f>VLOOKUP($E361,accorpamenti!$A$2:$X$104,$A361-D$2,0)</f>
        <v>Nuoro</v>
      </c>
      <c r="E361" s="3" t="s">
        <v>125</v>
      </c>
      <c r="F361" s="1">
        <f t="array" ref="F361">SUM(IF(anno=A361,IF(distretto=E361,1)))</f>
        <v>1</v>
      </c>
      <c r="G361" s="1">
        <f t="array" ref="G361">SUM(IF(anno=A361,IF(distretto=E361,IF(punti=-1,1))))</f>
        <v>0</v>
      </c>
      <c r="H361" s="1">
        <f t="array" ref="H361">SUM(IF(anno=A361,IF(distretto=E361,punti)))+G361</f>
        <v>2.8</v>
      </c>
      <c r="I361" s="14">
        <v>1.7099430018999366</v>
      </c>
      <c r="J361" s="12">
        <f>H361/VLOOKUP(A361,anni!$A$1:$O$32,4,0)</f>
        <v>7.6029108287172789E-4</v>
      </c>
      <c r="K361" s="12">
        <f t="shared" si="89"/>
        <v>3.7291346040014203E-3</v>
      </c>
      <c r="L361" s="12">
        <f t="shared" si="90"/>
        <v>3.6032944406314328E-3</v>
      </c>
      <c r="M361" s="12">
        <f t="array" ref="M361">SUM(IF(NOT(ISERR(J361:L361)),J361:L361*$J$2:$L$2))/SUM(IF(NOT(ISERR(J361:L361)),$J$2:$L$2))</f>
        <v>2.2237394828749095E-3</v>
      </c>
      <c r="N361" s="1">
        <f>((300-VLOOKUP(A361,anni!$A$1:$O$32,8,0))*(M361-I361/300)+I361)/300*(300-VLOOKUP(A361,anni!$A$1:$O$32,7,0))</f>
        <v>0.81850069447443996</v>
      </c>
      <c r="O361" s="1">
        <f t="shared" si="83"/>
        <v>1</v>
      </c>
      <c r="P361" s="9">
        <f>INT(MAX(1,O361)+1-VLOOKUP(A361,anni!$A$1:$O$32,5,0))</f>
        <v>1</v>
      </c>
      <c r="Q361" s="9">
        <f t="array" ref="Q361">SUM(IF(anno=A361,IF(distretto=E361,concorrenti!$T$3:$T$5991)))</f>
        <v>0</v>
      </c>
      <c r="R361" s="9">
        <f t="shared" si="84"/>
        <v>1</v>
      </c>
      <c r="S361" s="1">
        <f t="shared" si="85"/>
        <v>0</v>
      </c>
      <c r="T361" s="1">
        <f>1+INT($N361/VLOOKUP($A361,anni!$A$1:$J$35,10,0))+$Q361</f>
        <v>1</v>
      </c>
      <c r="U361" s="1">
        <f t="shared" si="86"/>
        <v>0</v>
      </c>
      <c r="X361" s="1">
        <v>9</v>
      </c>
      <c r="Y361" s="1">
        <v>12</v>
      </c>
      <c r="Z361" s="1">
        <f t="shared" si="87"/>
        <v>-0.92582009977255142</v>
      </c>
      <c r="AB361" s="1">
        <v>2</v>
      </c>
      <c r="AC361" s="1">
        <f t="shared" si="88"/>
        <v>-1</v>
      </c>
    </row>
    <row r="362" spans="1:29" x14ac:dyDescent="0.3">
      <c r="A362" s="3">
        <v>2013</v>
      </c>
      <c r="B362" s="3" t="str">
        <f>VLOOKUP($E362,accorpamenti!$A$2:$X$104,$A362-B$2,0)</f>
        <v>Viterbo</v>
      </c>
      <c r="C362" s="3" t="str">
        <f>VLOOKUP($E362,accorpamenti!$A$2:$X$104,$A362-C$2,0)</f>
        <v>Viterbo</v>
      </c>
      <c r="D362" s="3" t="str">
        <f>VLOOKUP($E362,accorpamenti!$A$2:$X$104,$A362-D$2,0)</f>
        <v>Viterbo</v>
      </c>
      <c r="E362" s="3" t="s">
        <v>111</v>
      </c>
      <c r="F362" s="1">
        <f t="array" ref="F362">SUM(IF(anno=A362,IF(distretto=E362,1)))</f>
        <v>1</v>
      </c>
      <c r="G362" s="1">
        <f t="array" ref="G362">SUM(IF(anno=A362,IF(distretto=E362,IF(punti=-1,1))))</f>
        <v>0</v>
      </c>
      <c r="H362" s="1">
        <f t="array" ref="H362">SUM(IF(anno=A362,IF(distretto=E362,punti)))+G362</f>
        <v>1</v>
      </c>
      <c r="I362" s="14">
        <v>2.0899303356554784</v>
      </c>
      <c r="J362" s="12">
        <f>H362/VLOOKUP(A362,anni!$A$1:$O$32,4,0)</f>
        <v>2.7153252959704569E-4</v>
      </c>
      <c r="K362" s="12">
        <f t="shared" si="89"/>
        <v>3.314786314667929E-3</v>
      </c>
      <c r="L362" s="12">
        <f t="shared" si="90"/>
        <v>4.2896362388469443E-3</v>
      </c>
      <c r="M362" s="12">
        <f t="array" ref="M362">SUM(IF(NOT(ISERR(J362:L362)),J362:L362*$J$2:$L$2))/SUM(IF(NOT(ISERR(J362:L362)),$J$2:$L$2))</f>
        <v>1.9556344094956565E-3</v>
      </c>
      <c r="N362" s="1">
        <f>((300-VLOOKUP(A362,anni!$A$1:$O$32,8,0))*(M362-I362/300)+I362)/300*(300-VLOOKUP(A362,anni!$A$1:$O$32,7,0))</f>
        <v>0.81490418298360956</v>
      </c>
      <c r="O362" s="1">
        <f t="shared" si="83"/>
        <v>1</v>
      </c>
      <c r="P362" s="9">
        <f>INT(MAX(1,O362)+1-VLOOKUP(A362,anni!$A$1:$O$32,5,0))</f>
        <v>1</v>
      </c>
      <c r="Q362" s="9">
        <f t="array" ref="Q362">SUM(IF(anno=A362,IF(distretto=E362,concorrenti!$T$3:$T$5991)))</f>
        <v>0</v>
      </c>
      <c r="R362" s="9">
        <f t="shared" si="84"/>
        <v>1</v>
      </c>
      <c r="S362" s="1">
        <f t="shared" si="85"/>
        <v>0</v>
      </c>
      <c r="T362" s="1">
        <f>1+INT($N362/VLOOKUP($A362,anni!$A$1:$J$35,10,0))+$Q362</f>
        <v>1</v>
      </c>
      <c r="U362" s="1">
        <f t="shared" si="86"/>
        <v>0</v>
      </c>
      <c r="X362" s="1">
        <v>11</v>
      </c>
      <c r="Y362" s="1">
        <v>11</v>
      </c>
      <c r="Z362" s="1">
        <f t="shared" si="87"/>
        <v>0</v>
      </c>
      <c r="AB362" s="1">
        <v>1</v>
      </c>
      <c r="AC362" s="1">
        <f t="shared" si="88"/>
        <v>0</v>
      </c>
    </row>
    <row r="363" spans="1:29" x14ac:dyDescent="0.3">
      <c r="A363" s="3">
        <v>2013</v>
      </c>
      <c r="B363" s="3" t="str">
        <f>VLOOKUP($E363,accorpamenti!$A$2:$X$104,$A363-B$2,0)</f>
        <v>Vercelli</v>
      </c>
      <c r="C363" s="3" t="str">
        <f>VLOOKUP($E363,accorpamenti!$A$2:$X$104,$A363-C$2,0)</f>
        <v>Vercelli</v>
      </c>
      <c r="D363" s="3" t="str">
        <f>VLOOKUP($E363,accorpamenti!$A$2:$X$104,$A363-D$2,0)</f>
        <v>Biella</v>
      </c>
      <c r="E363" s="3" t="s">
        <v>132</v>
      </c>
      <c r="F363" s="1">
        <f t="array" ref="F363">SUM(IF(anno=A363,IF(distretto=E363,1)))</f>
        <v>1</v>
      </c>
      <c r="G363" s="1">
        <f t="array" ref="G363">SUM(IF(anno=A363,IF(distretto=E363,IF(punti=-1,1))))</f>
        <v>0</v>
      </c>
      <c r="H363" s="1">
        <f t="array" ref="H363">SUM(IF(anno=A363,IF(distretto=E363,punti)))+G363</f>
        <v>15</v>
      </c>
      <c r="I363" s="14">
        <v>0.94996833438885375</v>
      </c>
      <c r="J363" s="12">
        <f>H363/VLOOKUP(A363,anni!$A$1:$O$32,4,0)</f>
        <v>4.0729879439556855E-3</v>
      </c>
      <c r="K363" s="12">
        <f t="shared" si="89"/>
        <v>1.5982005445720371E-3</v>
      </c>
      <c r="L363" s="12">
        <f t="shared" si="90"/>
        <v>2.8597574925646292E-4</v>
      </c>
      <c r="M363" s="12">
        <f t="array" ref="M363">SUM(IF(NOT(ISERR(J363:L363)),J363:L363*$J$2:$L$2))/SUM(IF(NOT(ISERR(J363:L363)),$J$2:$L$2))</f>
        <v>2.6168901117112654E-3</v>
      </c>
      <c r="N363" s="1">
        <f>((300-VLOOKUP(A363,anni!$A$1:$O$32,8,0))*(M363-I363/300)+I363)/300*(300-VLOOKUP(A363,anni!$A$1:$O$32,7,0))</f>
        <v>0.7908825680950442</v>
      </c>
      <c r="O363" s="1">
        <f t="shared" si="83"/>
        <v>1</v>
      </c>
      <c r="P363" s="9">
        <f>INT(MAX(1,O363)+1-VLOOKUP(A363,anni!$A$1:$O$32,5,0))</f>
        <v>1</v>
      </c>
      <c r="Q363" s="9">
        <f t="array" ref="Q363">SUM(IF(anno=A363,IF(distretto=E363,concorrenti!$T$3:$T$5991)))</f>
        <v>0</v>
      </c>
      <c r="R363" s="9">
        <f t="shared" si="84"/>
        <v>1</v>
      </c>
      <c r="S363" s="1">
        <f t="shared" si="85"/>
        <v>0</v>
      </c>
      <c r="T363" s="1">
        <f>1+INT($N363/VLOOKUP($A363,anni!$A$1:$J$35,10,0))+$Q363</f>
        <v>1</v>
      </c>
      <c r="U363" s="1">
        <f t="shared" si="86"/>
        <v>0</v>
      </c>
      <c r="X363" s="1">
        <v>5</v>
      </c>
      <c r="Y363" s="1">
        <v>5</v>
      </c>
      <c r="Z363" s="1">
        <f t="shared" si="87"/>
        <v>0</v>
      </c>
      <c r="AB363" s="1">
        <v>1</v>
      </c>
      <c r="AC363" s="1">
        <f t="shared" si="88"/>
        <v>0</v>
      </c>
    </row>
    <row r="364" spans="1:29" x14ac:dyDescent="0.3">
      <c r="A364" s="3">
        <v>2013</v>
      </c>
      <c r="B364" s="3" t="str">
        <f>VLOOKUP($E364,accorpamenti!$A$2:$X$104,$A364-B$2,0)</f>
        <v>Agrigento</v>
      </c>
      <c r="C364" s="3" t="str">
        <f>VLOOKUP($E364,accorpamenti!$A$2:$X$104,$A364-C$2,0)</f>
        <v>Agrigento</v>
      </c>
      <c r="D364" s="3" t="str">
        <f>VLOOKUP($E364,accorpamenti!$A$2:$X$104,$A364-D$2,0)</f>
        <v>Agrigento</v>
      </c>
      <c r="E364" s="3" t="s">
        <v>30</v>
      </c>
      <c r="F364" s="1">
        <f t="array" ref="F364">SUM(IF(anno=A364,IF(distretto=E364,1)))</f>
        <v>1</v>
      </c>
      <c r="G364" s="1">
        <f t="array" ref="G364">SUM(IF(anno=A364,IF(distretto=E364,IF(punti=-1,1))))</f>
        <v>0</v>
      </c>
      <c r="H364" s="1">
        <f t="array" ref="H364">SUM(IF(anno=A364,IF(distretto=E364,punti)))+G364</f>
        <v>0</v>
      </c>
      <c r="I364" s="14">
        <v>2.6599113362887903</v>
      </c>
      <c r="J364" s="12">
        <f>H364/VLOOKUP(A364,anni!$A$1:$O$32,4,0)</f>
        <v>0</v>
      </c>
      <c r="K364" s="12">
        <f t="shared" si="89"/>
        <v>4.1434828933349117E-3</v>
      </c>
      <c r="L364" s="12">
        <f t="shared" si="90"/>
        <v>5.7195149851292583E-4</v>
      </c>
      <c r="M364" s="12">
        <f t="array" ref="M364">SUM(IF(NOT(ISERR(J364:L364)),J364:L364*$J$2:$L$2))/SUM(IF(NOT(ISERR(J364:L364)),$J$2:$L$2))</f>
        <v>1.476486214197125E-3</v>
      </c>
      <c r="N364" s="1">
        <f>((300-VLOOKUP(A364,anni!$A$1:$O$32,8,0))*(M364-I364/300)+I364)/300*(300-VLOOKUP(A364,anni!$A$1:$O$32,7,0))</f>
        <v>0.7907750400081488</v>
      </c>
      <c r="O364" s="1">
        <f t="shared" si="83"/>
        <v>1</v>
      </c>
      <c r="P364" s="9">
        <f>INT(MAX(1,O364)+1-VLOOKUP(A364,anni!$A$1:$O$32,5,0))</f>
        <v>1</v>
      </c>
      <c r="Q364" s="9">
        <f t="array" ref="Q364">SUM(IF(anno=A364,IF(distretto=E364,concorrenti!$T$3:$T$5991)))</f>
        <v>0</v>
      </c>
      <c r="R364" s="9">
        <f t="shared" si="84"/>
        <v>1</v>
      </c>
      <c r="S364" s="1">
        <f>R364-$F364</f>
        <v>0</v>
      </c>
      <c r="T364" s="1">
        <f>1+INT($N364/VLOOKUP($A364,anni!$A$1:$J$35,10,0))+$Q364</f>
        <v>1</v>
      </c>
      <c r="U364" s="1">
        <f t="shared" si="86"/>
        <v>0</v>
      </c>
      <c r="X364" s="1">
        <v>14</v>
      </c>
      <c r="Y364" s="1">
        <v>14</v>
      </c>
      <c r="Z364" s="1">
        <f t="shared" si="87"/>
        <v>0</v>
      </c>
      <c r="AA364" s="1">
        <f>SUM(X364:X552)</f>
        <v>3362</v>
      </c>
      <c r="AB364" s="1">
        <v>23</v>
      </c>
      <c r="AC364" s="1">
        <f t="shared" si="88"/>
        <v>-22</v>
      </c>
    </row>
    <row r="365" spans="1:29" x14ac:dyDescent="0.3">
      <c r="A365" s="3">
        <v>2013</v>
      </c>
      <c r="B365" s="3" t="str">
        <f>VLOOKUP($E365,accorpamenti!$A$2:$X$104,$A365-B$2,0)</f>
        <v>Rieti</v>
      </c>
      <c r="C365" s="3" t="str">
        <f>VLOOKUP($E365,accorpamenti!$A$2:$X$104,$A365-C$2,0)</f>
        <v>Rieti</v>
      </c>
      <c r="D365" s="3" t="str">
        <f>VLOOKUP($E365,accorpamenti!$A$2:$X$104,$A365-D$2,0)</f>
        <v>Rieti</v>
      </c>
      <c r="E365" s="3" t="s">
        <v>148</v>
      </c>
      <c r="F365" s="1">
        <f t="array" ref="F365">SUM(IF(anno=A365,IF(distretto=E365,1)))</f>
        <v>1</v>
      </c>
      <c r="G365" s="1">
        <f t="array" ref="G365">SUM(IF(anno=A365,IF(distretto=E365,IF(punti=-1,1))))</f>
        <v>0</v>
      </c>
      <c r="H365" s="1">
        <f t="array" ref="H365">SUM(IF(anno=A365,IF(distretto=E365,punti)))+G365</f>
        <v>6</v>
      </c>
      <c r="I365" s="14">
        <v>0.56998100063331225</v>
      </c>
      <c r="J365" s="12">
        <f>H365/VLOOKUP(A365,anni!$A$1:$O$32,4,0)</f>
        <v>1.6291951775822741E-3</v>
      </c>
      <c r="K365" s="12">
        <f t="shared" si="89"/>
        <v>2.8116491061915471E-3</v>
      </c>
      <c r="L365" s="12">
        <f t="shared" si="90"/>
        <v>4.8043925875085776E-3</v>
      </c>
      <c r="M365" s="12">
        <f t="array" ref="M365">SUM(IF(NOT(ISERR(J365:L365)),J365:L365*$J$2:$L$2))/SUM(IF(NOT(ISERR(J365:L365)),$J$2:$L$2))</f>
        <v>2.5525460554397489E-3</v>
      </c>
      <c r="N365" s="1">
        <f>((300-VLOOKUP(A365,anni!$A$1:$O$32,8,0))*(M365-I365/300)+I365)/300*(300-VLOOKUP(A365,anni!$A$1:$O$32,7,0))</f>
        <v>0.71358312470418739</v>
      </c>
      <c r="O365" s="1">
        <f t="shared" si="83"/>
        <v>1</v>
      </c>
      <c r="P365" s="9">
        <f>INT(MAX(1,O365)+1-VLOOKUP(A365,anni!$A$1:$O$32,5,0))</f>
        <v>1</v>
      </c>
      <c r="Q365" s="9">
        <f t="array" ref="Q365">SUM(IF(anno=A365,IF(distretto=E365,concorrenti!$T$3:$T$5991)))</f>
        <v>0</v>
      </c>
      <c r="R365" s="9">
        <f t="shared" si="84"/>
        <v>1</v>
      </c>
      <c r="S365" s="1">
        <f t="shared" ref="S365:S374" si="91">R365-F365</f>
        <v>0</v>
      </c>
      <c r="T365" s="1">
        <f>1+INT($N365/VLOOKUP($A365,anni!$A$1:$J$35,10,0))+$Q365</f>
        <v>1</v>
      </c>
      <c r="U365" s="1">
        <f t="shared" si="86"/>
        <v>0</v>
      </c>
      <c r="X365" s="1">
        <v>3</v>
      </c>
      <c r="Y365" s="1">
        <v>4</v>
      </c>
      <c r="Z365" s="1">
        <f t="shared" si="87"/>
        <v>-0.53452248382484879</v>
      </c>
      <c r="AB365" s="1">
        <v>2</v>
      </c>
      <c r="AC365" s="1">
        <f t="shared" si="88"/>
        <v>-1</v>
      </c>
    </row>
    <row r="366" spans="1:29" x14ac:dyDescent="0.3">
      <c r="A366" s="3">
        <v>2013</v>
      </c>
      <c r="B366" s="3" t="str">
        <f>VLOOKUP($E366,accorpamenti!$A$2:$X$104,$A366-B$2,0)</f>
        <v>Caserta</v>
      </c>
      <c r="C366" s="3" t="str">
        <f>VLOOKUP($E366,accorpamenti!$A$2:$X$104,$A366-C$2,0)</f>
        <v>Caserta</v>
      </c>
      <c r="D366" s="3" t="str">
        <f>VLOOKUP($E366,accorpamenti!$A$2:$X$104,$A366-D$2,0)</f>
        <v>Caserta</v>
      </c>
      <c r="E366" s="3" t="s">
        <v>33</v>
      </c>
      <c r="F366" s="1">
        <f t="array" ref="F366">SUM(IF(anno=A366,IF(distretto=E366,1)))</f>
        <v>1</v>
      </c>
      <c r="G366" s="1">
        <f t="array" ref="G366">SUM(IF(anno=A366,IF(distretto=E366,IF(punti=-1,1))))</f>
        <v>0</v>
      </c>
      <c r="H366" s="1">
        <f t="array" ref="H366">SUM(IF(anno=A366,IF(distretto=E366,punti)))+G366</f>
        <v>0</v>
      </c>
      <c r="I366" s="14">
        <v>4.3698543381887269</v>
      </c>
      <c r="J366" s="12">
        <f>H366/VLOOKUP(A366,anni!$A$1:$O$32,4,0)</f>
        <v>0</v>
      </c>
      <c r="K366" s="12">
        <f t="shared" si="89"/>
        <v>0</v>
      </c>
      <c r="L366" s="12">
        <f t="shared" si="90"/>
        <v>2.0018302447952405E-3</v>
      </c>
      <c r="M366" s="12">
        <f t="array" ref="M366">SUM(IF(NOT(ISERR(J366:L366)),J366:L366*$J$2:$L$2))/SUM(IF(NOT(ISERR(J366:L366)),$J$2:$L$2))</f>
        <v>3.3363837413254009E-4</v>
      </c>
      <c r="N366" s="1">
        <f>((300-VLOOKUP(A366,anni!$A$1:$O$32,8,0))*(M366-I366/300)+I366)/300*(300-VLOOKUP(A366,anni!$A$1:$O$32,7,0))</f>
        <v>0.79007281923397832</v>
      </c>
      <c r="O366" s="1">
        <f t="shared" si="83"/>
        <v>1</v>
      </c>
      <c r="P366" s="9">
        <f>INT(MAX(1,O366)+1-VLOOKUP(A366,anni!$A$1:$O$32,5,0))</f>
        <v>1</v>
      </c>
      <c r="Q366" s="9">
        <f t="array" ref="Q366">SUM(IF(anno=A366,IF(distretto=E366,concorrenti!$T$3:$T$5991)))</f>
        <v>0</v>
      </c>
      <c r="R366" s="9">
        <f t="shared" si="84"/>
        <v>1</v>
      </c>
      <c r="S366" s="1">
        <f t="shared" si="91"/>
        <v>0</v>
      </c>
      <c r="T366" s="1">
        <f>1+INT($N366/VLOOKUP($A366,anni!$A$1:$J$35,10,0))+$Q366</f>
        <v>1</v>
      </c>
      <c r="U366" s="1">
        <f t="shared" si="86"/>
        <v>0</v>
      </c>
      <c r="X366" s="1">
        <v>23</v>
      </c>
      <c r="Y366" s="1">
        <v>22</v>
      </c>
      <c r="Z366" s="1">
        <f t="shared" si="87"/>
        <v>0.21081851067789195</v>
      </c>
      <c r="AB366" s="1">
        <v>4</v>
      </c>
      <c r="AC366" s="1">
        <f t="shared" si="88"/>
        <v>-3</v>
      </c>
    </row>
    <row r="367" spans="1:29" x14ac:dyDescent="0.3">
      <c r="A367" s="3">
        <v>2013</v>
      </c>
      <c r="B367" s="3" t="str">
        <f>VLOOKUP($E367,accorpamenti!$A$2:$X$104,$A367-B$2,0)</f>
        <v>Pistoia</v>
      </c>
      <c r="C367" s="3" t="str">
        <f>VLOOKUP($E367,accorpamenti!$A$2:$X$104,$A367-C$2,0)</f>
        <v>Pistoia</v>
      </c>
      <c r="D367" s="3" t="str">
        <f>VLOOKUP($E367,accorpamenti!$A$2:$X$104,$A367-D$2,0)</f>
        <v>Pistoia</v>
      </c>
      <c r="E367" s="3" t="s">
        <v>77</v>
      </c>
      <c r="F367" s="1">
        <f t="array" ref="F367">SUM(IF(anno=A367,IF(distretto=E367,1)))</f>
        <v>1</v>
      </c>
      <c r="G367" s="1">
        <f t="array" ref="G367">SUM(IF(anno=A367,IF(distretto=E367,IF(punti=-1,1))))</f>
        <v>0</v>
      </c>
      <c r="H367" s="1">
        <f t="array" ref="H367">SUM(IF(anno=A367,IF(distretto=E367,punti)))+G367</f>
        <v>0</v>
      </c>
      <c r="I367" s="14">
        <v>1.7099430018999366</v>
      </c>
      <c r="J367" s="12">
        <f>H367/VLOOKUP(A367,anni!$A$1:$O$32,4,0)</f>
        <v>0</v>
      </c>
      <c r="K367" s="12">
        <f t="shared" si="89"/>
        <v>4.261868118858766E-3</v>
      </c>
      <c r="L367" s="12">
        <f t="shared" si="90"/>
        <v>1.1439029970258517E-3</v>
      </c>
      <c r="M367" s="12">
        <f t="array" ref="M367">SUM(IF(NOT(ISERR(J367:L367)),J367:L367*$J$2:$L$2))/SUM(IF(NOT(ISERR(J367:L367)),$J$2:$L$2))</f>
        <v>1.6112732057905639E-3</v>
      </c>
      <c r="N367" s="1">
        <f>((300-VLOOKUP(A367,anni!$A$1:$O$32,8,0))*(M367-I367/300)+I367)/300*(300-VLOOKUP(A367,anni!$A$1:$O$32,7,0))</f>
        <v>0.66946723371724925</v>
      </c>
      <c r="O367" s="1">
        <f t="shared" si="83"/>
        <v>1</v>
      </c>
      <c r="P367" s="9">
        <f>INT(MAX(1,O367)+1-VLOOKUP(A367,anni!$A$1:$O$32,5,0))</f>
        <v>1</v>
      </c>
      <c r="Q367" s="9">
        <f t="array" ref="Q367">SUM(IF(anno=A367,IF(distretto=E367,concorrenti!$T$3:$T$5991)))</f>
        <v>0</v>
      </c>
      <c r="R367" s="9">
        <f t="shared" si="84"/>
        <v>1</v>
      </c>
      <c r="S367" s="1">
        <f t="shared" si="91"/>
        <v>0</v>
      </c>
      <c r="T367" s="1">
        <f>1+INT($N367/VLOOKUP($A367,anni!$A$1:$J$35,10,0))+$Q367</f>
        <v>1</v>
      </c>
      <c r="U367" s="1">
        <f t="shared" si="86"/>
        <v>0</v>
      </c>
      <c r="X367" s="1">
        <v>9</v>
      </c>
      <c r="Y367" s="1">
        <v>10</v>
      </c>
      <c r="Z367" s="1">
        <f t="shared" si="87"/>
        <v>-0.32444284226152509</v>
      </c>
      <c r="AB367" s="1">
        <v>1</v>
      </c>
      <c r="AC367" s="1">
        <f t="shared" si="88"/>
        <v>0</v>
      </c>
    </row>
    <row r="368" spans="1:29" x14ac:dyDescent="0.3">
      <c r="A368" s="3">
        <v>2013</v>
      </c>
      <c r="B368" s="3" t="str">
        <f>VLOOKUP($E368,accorpamenti!$A$2:$X$104,$A368-B$2,0)</f>
        <v>Gorizia</v>
      </c>
      <c r="C368" s="3" t="str">
        <f>VLOOKUP($E368,accorpamenti!$A$2:$X$104,$A368-C$2,0)</f>
        <v>Gorizia</v>
      </c>
      <c r="D368" s="3" t="str">
        <f>VLOOKUP($E368,accorpamenti!$A$2:$X$104,$A368-D$2,0)</f>
        <v>Gorizia</v>
      </c>
      <c r="E368" s="3" t="s">
        <v>44</v>
      </c>
      <c r="F368" s="1">
        <f t="array" ref="F368">SUM(IF(anno=A368,IF(distretto=E368,1)))</f>
        <v>1</v>
      </c>
      <c r="G368" s="1">
        <f t="array" ref="G368">SUM(IF(anno=A368,IF(distretto=E368,IF(punti=-1,1))))</f>
        <v>0</v>
      </c>
      <c r="H368" s="1">
        <f t="array" ref="H368">SUM(IF(anno=A368,IF(distretto=E368,punti)))+G368</f>
        <v>9</v>
      </c>
      <c r="I368" s="14">
        <v>0.56998100063331225</v>
      </c>
      <c r="J368" s="12">
        <f>H368/VLOOKUP(A368,anni!$A$1:$O$32,4,0)</f>
        <v>2.4437927663734111E-3</v>
      </c>
      <c r="K368" s="12">
        <f t="shared" si="89"/>
        <v>1.9237599147626375E-3</v>
      </c>
      <c r="L368" s="12">
        <f t="shared" si="90"/>
        <v>1.1439029970258517E-3</v>
      </c>
      <c r="M368" s="12">
        <f t="array" ref="M368">SUM(IF(NOT(ISERR(J368:L368)),J368:L368*$J$2:$L$2))/SUM(IF(NOT(ISERR(J368:L368)),$J$2:$L$2))</f>
        <v>2.0538001876118932E-3</v>
      </c>
      <c r="N368" s="1">
        <f>((300-VLOOKUP(A368,anni!$A$1:$O$32,8,0))*(M368-I368/300)+I368)/300*(300-VLOOKUP(A368,anni!$A$1:$O$32,7,0))</f>
        <v>0.59222163019940921</v>
      </c>
      <c r="O368" s="1">
        <f t="shared" si="83"/>
        <v>1</v>
      </c>
      <c r="P368" s="9">
        <f>INT(MAX(1,O368)+1-VLOOKUP(A368,anni!$A$1:$O$32,5,0))</f>
        <v>1</v>
      </c>
      <c r="Q368" s="9">
        <f t="array" ref="Q368">SUM(IF(anno=A368,IF(distretto=E368,concorrenti!$T$3:$T$5991)))</f>
        <v>0</v>
      </c>
      <c r="R368" s="9">
        <f t="shared" si="84"/>
        <v>1</v>
      </c>
      <c r="S368" s="1">
        <f t="shared" si="91"/>
        <v>0</v>
      </c>
      <c r="T368" s="1">
        <f>1+INT($N368/VLOOKUP($A368,anni!$A$1:$J$35,10,0))+$Q368</f>
        <v>1</v>
      </c>
      <c r="U368" s="1">
        <f t="shared" si="86"/>
        <v>0</v>
      </c>
      <c r="X368" s="1">
        <v>3</v>
      </c>
      <c r="Y368" s="1">
        <v>6</v>
      </c>
      <c r="Z368" s="1">
        <f t="shared" si="87"/>
        <v>-1.4142135623730951</v>
      </c>
      <c r="AB368" s="1">
        <v>3</v>
      </c>
      <c r="AC368" s="1">
        <f t="shared" si="88"/>
        <v>-2</v>
      </c>
    </row>
    <row r="369" spans="1:29" x14ac:dyDescent="0.3">
      <c r="A369" s="3">
        <v>2013</v>
      </c>
      <c r="B369" s="3" t="str">
        <f>VLOOKUP($E369,accorpamenti!$A$2:$X$104,$A369-B$2,0)</f>
        <v>Terni</v>
      </c>
      <c r="C369" s="3" t="str">
        <f>VLOOKUP($E369,accorpamenti!$A$2:$X$104,$A369-C$2,0)</f>
        <v>Terni</v>
      </c>
      <c r="D369" s="3" t="str">
        <f>VLOOKUP($E369,accorpamenti!$A$2:$X$104,$A369-D$2,0)</f>
        <v>Terni</v>
      </c>
      <c r="E369" s="3" t="s">
        <v>80</v>
      </c>
      <c r="F369" s="1">
        <f t="array" ref="F369">SUM(IF(anno=A369,IF(distretto=E369,1)))</f>
        <v>1</v>
      </c>
      <c r="G369" s="1">
        <f t="array" ref="G369">SUM(IF(anno=A369,IF(distretto=E369,IF(punti=-1,1))))</f>
        <v>0</v>
      </c>
      <c r="H369" s="1">
        <f t="array" ref="H369">SUM(IF(anno=A369,IF(distretto=E369,punti)))+G369</f>
        <v>2</v>
      </c>
      <c r="I369" s="14">
        <v>0.94996833438885375</v>
      </c>
      <c r="J369" s="12">
        <f>H369/VLOOKUP(A369,anni!$A$1:$O$32,4,0)</f>
        <v>5.4306505919409138E-4</v>
      </c>
      <c r="K369" s="12">
        <f t="shared" si="89"/>
        <v>2.5156860423819105E-3</v>
      </c>
      <c r="L369" s="12">
        <f t="shared" si="90"/>
        <v>4.8615877373598699E-3</v>
      </c>
      <c r="M369" s="12">
        <f t="array" ref="M369">SUM(IF(NOT(ISERR(J369:L369)),J369:L369*$J$2:$L$2))/SUM(IF(NOT(ISERR(J369:L369)),$J$2:$L$2))</f>
        <v>1.9203591666176608E-3</v>
      </c>
      <c r="N369" s="1">
        <f>((300-VLOOKUP(A369,anni!$A$1:$O$32,8,0))*(M369-I369/300)+I369)/300*(300-VLOOKUP(A369,anni!$A$1:$O$32,7,0))</f>
        <v>0.62139337145560036</v>
      </c>
      <c r="O369" s="1">
        <f t="shared" si="83"/>
        <v>1</v>
      </c>
      <c r="P369" s="9">
        <f>INT(MAX(1,O369)+1-VLOOKUP(A369,anni!$A$1:$O$32,5,0))</f>
        <v>1</v>
      </c>
      <c r="Q369" s="9">
        <f t="array" ref="Q369">SUM(IF(anno=A369,IF(distretto=E369,concorrenti!$T$3:$T$5991)))</f>
        <v>0</v>
      </c>
      <c r="R369" s="9">
        <f t="shared" si="84"/>
        <v>1</v>
      </c>
      <c r="S369" s="1">
        <f t="shared" si="91"/>
        <v>0</v>
      </c>
      <c r="T369" s="1">
        <f>1+INT($N369/VLOOKUP($A369,anni!$A$1:$J$35,10,0))+$Q369</f>
        <v>1</v>
      </c>
      <c r="U369" s="1">
        <f t="shared" si="86"/>
        <v>0</v>
      </c>
      <c r="X369" s="1">
        <v>5</v>
      </c>
      <c r="Y369" s="1">
        <v>5</v>
      </c>
      <c r="Z369" s="1">
        <f t="shared" si="87"/>
        <v>0</v>
      </c>
      <c r="AB369" s="1">
        <v>1</v>
      </c>
      <c r="AC369" s="1">
        <f t="shared" si="88"/>
        <v>0</v>
      </c>
    </row>
    <row r="370" spans="1:29" x14ac:dyDescent="0.3">
      <c r="A370" s="3">
        <v>2013</v>
      </c>
      <c r="B370" s="3" t="str">
        <f>VLOOKUP($E370,accorpamenti!$A$2:$X$104,$A370-B$2,0)</f>
        <v>Aosta</v>
      </c>
      <c r="C370" s="3" t="str">
        <f>VLOOKUP($E370,accorpamenti!$A$2:$X$104,$A370-C$2,0)</f>
        <v>Aosta</v>
      </c>
      <c r="D370" s="3" t="str">
        <f>VLOOKUP($E370,accorpamenti!$A$2:$X$104,$A370-D$2,0)</f>
        <v>Aosta</v>
      </c>
      <c r="E370" s="3" t="s">
        <v>133</v>
      </c>
      <c r="F370" s="1">
        <f t="array" ref="F370">SUM(IF(anno=A370,IF(distretto=E370,1)))</f>
        <v>1</v>
      </c>
      <c r="G370" s="1">
        <f t="array" ref="G370">SUM(IF(anno=A370,IF(distretto=E370,IF(punti=-1,1))))</f>
        <v>0</v>
      </c>
      <c r="H370" s="1">
        <f t="array" ref="H370">SUM(IF(anno=A370,IF(distretto=E370,punti)))+G370</f>
        <v>8</v>
      </c>
      <c r="I370" s="14">
        <v>0.3799873337555415</v>
      </c>
      <c r="J370" s="12">
        <f>H370/VLOOKUP(A370,anni!$A$1:$O$32,4,0)</f>
        <v>2.1722602367763655E-3</v>
      </c>
      <c r="K370" s="12">
        <f t="shared" si="89"/>
        <v>1.6277968509530009E-3</v>
      </c>
      <c r="L370" s="12">
        <f t="shared" si="90"/>
        <v>3.0885380919697994E-3</v>
      </c>
      <c r="M370" s="12">
        <f t="array" ref="M370">SUM(IF(NOT(ISERR(J370:L370)),J370:L370*$J$2:$L$2))/SUM(IF(NOT(ISERR(J370:L370)),$J$2:$L$2))</f>
        <v>2.1434854173674831E-3</v>
      </c>
      <c r="N370" s="1">
        <f>((300-VLOOKUP(A370,anni!$A$1:$O$32,8,0))*(M370-I370/300)+I370)/300*(300-VLOOKUP(A370,anni!$A$1:$O$32,7,0))</f>
        <v>0.58322384125754212</v>
      </c>
      <c r="O370" s="1">
        <f t="shared" si="83"/>
        <v>1</v>
      </c>
      <c r="P370" s="9">
        <f>INT(MAX(1,O370)+1-VLOOKUP(A370,anni!$A$1:$O$32,5,0))</f>
        <v>1</v>
      </c>
      <c r="Q370" s="9">
        <f t="array" ref="Q370">SUM(IF(anno=A370,IF(distretto=E370,concorrenti!$T$3:$T$5991)))</f>
        <v>0</v>
      </c>
      <c r="R370" s="9">
        <f t="shared" si="84"/>
        <v>1</v>
      </c>
      <c r="S370" s="1">
        <f t="shared" si="91"/>
        <v>0</v>
      </c>
      <c r="T370" s="1">
        <f>1+INT($N370/VLOOKUP($A370,anni!$A$1:$J$35,10,0))+$Q370</f>
        <v>1</v>
      </c>
      <c r="U370" s="1">
        <f t="shared" si="86"/>
        <v>0</v>
      </c>
      <c r="X370" s="1">
        <v>2</v>
      </c>
      <c r="Y370" s="1">
        <v>3</v>
      </c>
      <c r="Z370" s="1">
        <f t="shared" si="87"/>
        <v>-0.63245553203367588</v>
      </c>
      <c r="AB370" s="1">
        <v>7</v>
      </c>
      <c r="AC370" s="1">
        <f t="shared" si="88"/>
        <v>-6</v>
      </c>
    </row>
    <row r="371" spans="1:29" x14ac:dyDescent="0.3">
      <c r="A371" s="3">
        <v>2013</v>
      </c>
      <c r="B371" s="3" t="str">
        <f>VLOOKUP($E371,accorpamenti!$A$2:$X$104,$A371-B$2,0)</f>
        <v>Lodi</v>
      </c>
      <c r="C371" s="3" t="str">
        <f>VLOOKUP($E371,accorpamenti!$A$2:$X$104,$A371-C$2,0)</f>
        <v>Lodi</v>
      </c>
      <c r="D371" s="3" t="str">
        <f>VLOOKUP($E371,accorpamenti!$A$2:$X$104,$A371-D$2,0)</f>
        <v>Lodi</v>
      </c>
      <c r="E371" s="3" t="s">
        <v>97</v>
      </c>
      <c r="F371" s="1">
        <f t="array" ref="F371">SUM(IF(anno=A371,IF(distretto=E371,1)))</f>
        <v>1</v>
      </c>
      <c r="G371" s="1">
        <f t="array" ref="G371">SUM(IF(anno=A371,IF(distretto=E371,IF(punti=-1,1))))</f>
        <v>0</v>
      </c>
      <c r="H371" s="1">
        <f t="array" ref="H371">SUM(IF(anno=A371,IF(distretto=E371,punti)))+G371</f>
        <v>7</v>
      </c>
      <c r="I371" s="14">
        <v>0.759974667511083</v>
      </c>
      <c r="J371" s="12">
        <f>H371/VLOOKUP(A371,anni!$A$1:$O$32,4,0)</f>
        <v>1.9007277071793197E-3</v>
      </c>
      <c r="K371" s="12">
        <f t="shared" si="89"/>
        <v>2.2197229785722739E-3</v>
      </c>
      <c r="L371" s="12">
        <f t="shared" si="90"/>
        <v>0</v>
      </c>
      <c r="M371" s="12">
        <f t="array" ref="M371">SUM(IF(NOT(ISERR(J371:L371)),J371:L371*$J$2:$L$2))/SUM(IF(NOT(ISERR(J371:L371)),$J$2:$L$2))</f>
        <v>1.6902715131137513E-3</v>
      </c>
      <c r="N371" s="1">
        <f>((300-VLOOKUP(A371,anni!$A$1:$O$32,8,0))*(M371-I371/300)+I371)/300*(300-VLOOKUP(A371,anni!$A$1:$O$32,7,0))</f>
        <v>0.53458418092058857</v>
      </c>
      <c r="O371" s="1">
        <f t="shared" si="83"/>
        <v>1</v>
      </c>
      <c r="P371" s="9">
        <f>INT(MAX(1,O371)+1-VLOOKUP(A371,anni!$A$1:$O$32,5,0))</f>
        <v>1</v>
      </c>
      <c r="Q371" s="9">
        <f t="array" ref="Q371">SUM(IF(anno=A371,IF(distretto=E371,concorrenti!$T$3:$T$5991)))</f>
        <v>0</v>
      </c>
      <c r="R371" s="9">
        <f t="shared" si="84"/>
        <v>1</v>
      </c>
      <c r="S371" s="1">
        <f t="shared" si="91"/>
        <v>0</v>
      </c>
      <c r="T371" s="1">
        <f>1+INT($N371/VLOOKUP($A371,anni!$A$1:$J$35,10,0))+$Q371</f>
        <v>1</v>
      </c>
      <c r="U371" s="1">
        <f t="shared" si="86"/>
        <v>0</v>
      </c>
      <c r="X371" s="1">
        <v>4</v>
      </c>
      <c r="Y371" s="1">
        <v>5</v>
      </c>
      <c r="Z371" s="1">
        <f t="shared" si="87"/>
        <v>-0.47140452079103173</v>
      </c>
      <c r="AB371" s="1">
        <v>2</v>
      </c>
      <c r="AC371" s="1">
        <f t="shared" si="88"/>
        <v>-1</v>
      </c>
    </row>
    <row r="372" spans="1:29" x14ac:dyDescent="0.3">
      <c r="A372" s="3">
        <v>2013</v>
      </c>
      <c r="B372" s="3" t="str">
        <f>VLOOKUP($E372,accorpamenti!$A$2:$X$104,$A372-B$2,0)</f>
        <v>Ascoli Piceno</v>
      </c>
      <c r="C372" s="3" t="str">
        <f>VLOOKUP($E372,accorpamenti!$A$2:$X$104,$A372-C$2,0)</f>
        <v>Ascoli Piceno</v>
      </c>
      <c r="D372" s="3" t="str">
        <f>VLOOKUP($E372,accorpamenti!$A$2:$X$104,$A372-D$2,0)</f>
        <v>Ascoli Piceno</v>
      </c>
      <c r="E372" s="3" t="s">
        <v>117</v>
      </c>
      <c r="F372" s="1">
        <f t="array" ref="F372">SUM(IF(anno=A372,IF(distretto=E372,1)))</f>
        <v>1</v>
      </c>
      <c r="G372" s="1">
        <f t="array" ref="G372">SUM(IF(anno=A372,IF(distretto=E372,IF(punti=-1,1))))</f>
        <v>1</v>
      </c>
      <c r="H372" s="1">
        <f t="array" ref="H372">SUM(IF(anno=A372,IF(distretto=E372,punti)))+G372</f>
        <v>0</v>
      </c>
      <c r="I372" s="14">
        <v>1.519949335022166</v>
      </c>
      <c r="J372" s="12">
        <f>H372/VLOOKUP(A372,anni!$A$1:$O$32,4,0)</f>
        <v>0</v>
      </c>
      <c r="K372" s="12">
        <f t="shared" si="89"/>
        <v>3.0188232508582924E-3</v>
      </c>
      <c r="L372" s="12">
        <f t="shared" si="90"/>
        <v>1.2010981468771442E-3</v>
      </c>
      <c r="M372" s="12">
        <f t="array" ref="M372">SUM(IF(NOT(ISERR(J372:L372)),J372:L372*$J$2:$L$2))/SUM(IF(NOT(ISERR(J372:L372)),$J$2:$L$2))</f>
        <v>1.2064574414322883E-3</v>
      </c>
      <c r="N372" s="1">
        <f>((300-VLOOKUP(A372,anni!$A$1:$O$32,8,0))*(M372-I372/300)+I372)/300*(300-VLOOKUP(A372,anni!$A$1:$O$32,7,0))</f>
        <v>0.54014086954100826</v>
      </c>
      <c r="O372" s="1">
        <f t="shared" si="83"/>
        <v>1</v>
      </c>
      <c r="P372" s="9">
        <f>INT(MAX(1,O372)+1-VLOOKUP(A372,anni!$A$1:$O$32,5,0))</f>
        <v>1</v>
      </c>
      <c r="Q372" s="9">
        <f t="array" ref="Q372">SUM(IF(anno=A372,IF(distretto=E372,concorrenti!$T$3:$T$5991)))</f>
        <v>0</v>
      </c>
      <c r="R372" s="9">
        <f t="shared" si="84"/>
        <v>1</v>
      </c>
      <c r="S372" s="1">
        <f t="shared" si="91"/>
        <v>0</v>
      </c>
      <c r="T372" s="1">
        <f>1+INT($N372/VLOOKUP($A372,anni!$A$1:$J$35,10,0))+$Q372</f>
        <v>1</v>
      </c>
      <c r="U372" s="1">
        <f t="shared" si="86"/>
        <v>0</v>
      </c>
      <c r="X372" s="1">
        <v>8</v>
      </c>
      <c r="Y372" s="1">
        <v>9</v>
      </c>
      <c r="Z372" s="1">
        <f t="shared" si="87"/>
        <v>-0.34299717028501764</v>
      </c>
      <c r="AB372" s="1">
        <v>8</v>
      </c>
      <c r="AC372" s="1">
        <f t="shared" si="88"/>
        <v>-7</v>
      </c>
    </row>
    <row r="373" spans="1:29" x14ac:dyDescent="0.3">
      <c r="A373" s="3">
        <v>2013</v>
      </c>
      <c r="B373" s="3" t="str">
        <f>VLOOKUP($E373,accorpamenti!$A$2:$X$104,$A373-B$2,0)</f>
        <v>Ragusa</v>
      </c>
      <c r="C373" s="3" t="str">
        <f>VLOOKUP($E373,accorpamenti!$A$2:$X$104,$A373-C$2,0)</f>
        <v>Ragusa</v>
      </c>
      <c r="D373" s="3" t="str">
        <f>VLOOKUP($E373,accorpamenti!$A$2:$X$104,$A373-D$2,0)</f>
        <v>Ragusa</v>
      </c>
      <c r="E373" s="3" t="s">
        <v>122</v>
      </c>
      <c r="F373" s="1">
        <f t="array" ref="F373">SUM(IF(anno=A373,IF(distretto=E373,1)))</f>
        <v>1</v>
      </c>
      <c r="G373" s="1">
        <f t="array" ref="G373">SUM(IF(anno=A373,IF(distretto=E373,IF(punti=-1,1))))</f>
        <v>0</v>
      </c>
      <c r="H373" s="1">
        <f t="array" ref="H373">SUM(IF(anno=A373,IF(distretto=E373,punti)))+G373</f>
        <v>0</v>
      </c>
      <c r="I373" s="14">
        <v>1.8999366687777075</v>
      </c>
      <c r="J373" s="12">
        <f>H373/VLOOKUP(A373,anni!$A$1:$O$32,4,0)</f>
        <v>0</v>
      </c>
      <c r="K373" s="12">
        <f t="shared" si="89"/>
        <v>3.2555937019060018E-3</v>
      </c>
      <c r="L373" s="12">
        <f t="shared" si="90"/>
        <v>0</v>
      </c>
      <c r="M373" s="12">
        <f t="array" ref="M373">SUM(IF(NOT(ISERR(J373:L373)),J373:L373*$J$2:$L$2))/SUM(IF(NOT(ISERR(J373:L373)),$J$2:$L$2))</f>
        <v>1.0851979006353339E-3</v>
      </c>
      <c r="N373" s="1">
        <f>((300-VLOOKUP(A373,anni!$A$1:$O$32,8,0))*(M373-I373/300)+I373)/300*(300-VLOOKUP(A373,anni!$A$1:$O$32,7,0))</f>
        <v>0.57227677097853713</v>
      </c>
      <c r="O373" s="1">
        <f t="shared" si="83"/>
        <v>1</v>
      </c>
      <c r="P373" s="9">
        <f>INT(MAX(1,O373)+1-VLOOKUP(A373,anni!$A$1:$O$32,5,0))</f>
        <v>1</v>
      </c>
      <c r="Q373" s="9">
        <f t="array" ref="Q373">SUM(IF(anno=A373,IF(distretto=E373,concorrenti!$T$3:$T$5991)))</f>
        <v>0</v>
      </c>
      <c r="R373" s="9">
        <f t="shared" si="84"/>
        <v>1</v>
      </c>
      <c r="S373" s="1">
        <f t="shared" si="91"/>
        <v>0</v>
      </c>
      <c r="T373" s="1">
        <f>1+INT($N373/VLOOKUP($A373,anni!$A$1:$J$35,10,0))+$Q373</f>
        <v>1</v>
      </c>
      <c r="U373" s="1">
        <f t="shared" si="86"/>
        <v>0</v>
      </c>
      <c r="X373" s="1">
        <v>10</v>
      </c>
      <c r="Y373" s="1">
        <v>10</v>
      </c>
      <c r="Z373" s="1">
        <f t="shared" si="87"/>
        <v>0</v>
      </c>
      <c r="AB373" s="1">
        <v>2</v>
      </c>
      <c r="AC373" s="1">
        <f t="shared" si="88"/>
        <v>-1</v>
      </c>
    </row>
    <row r="374" spans="1:29" x14ac:dyDescent="0.3">
      <c r="A374" s="3">
        <v>2013</v>
      </c>
      <c r="B374" s="3" t="str">
        <f>VLOOKUP($E374,accorpamenti!$A$2:$X$104,$A374-B$2,0)</f>
        <v>L'Aquila</v>
      </c>
      <c r="C374" s="3" t="str">
        <f>VLOOKUP($E374,accorpamenti!$A$2:$X$104,$A374-C$2,0)</f>
        <v>L'Aquila</v>
      </c>
      <c r="D374" s="3" t="str">
        <f>VLOOKUP($E374,accorpamenti!$A$2:$X$104,$A374-D$2,0)</f>
        <v>L'Aquila</v>
      </c>
      <c r="E374" s="3" t="s">
        <v>151</v>
      </c>
      <c r="F374" s="1">
        <f t="array" ref="F374">SUM(IF(anno=A374,IF(distretto=E374,1)))</f>
        <v>1</v>
      </c>
      <c r="G374" s="1">
        <f t="array" ref="G374">SUM(IF(anno=A374,IF(distretto=E374,IF(punti=-1,1))))</f>
        <v>0</v>
      </c>
      <c r="H374" s="1">
        <f t="array" ref="H374">SUM(IF(anno=A374,IF(distretto=E374,punti)))+G374</f>
        <v>2</v>
      </c>
      <c r="I374" s="14">
        <v>0.759974667511083</v>
      </c>
      <c r="J374" s="12">
        <f>H374/VLOOKUP(A374,anni!$A$1:$O$32,4,0)</f>
        <v>5.4306505919409138E-4</v>
      </c>
      <c r="K374" s="12">
        <f t="shared" si="89"/>
        <v>1.4206227062862552E-3</v>
      </c>
      <c r="L374" s="12">
        <f t="shared" si="90"/>
        <v>0</v>
      </c>
      <c r="M374" s="12">
        <f t="array" ref="M374">SUM(IF(NOT(ISERR(J374:L374)),J374:L374*$J$2:$L$2))/SUM(IF(NOT(ISERR(J374:L374)),$J$2:$L$2))</f>
        <v>7.4507343169246407E-4</v>
      </c>
      <c r="N374" s="1">
        <f>((300-VLOOKUP(A374,anni!$A$1:$O$32,8,0))*(M374-I374/300)+I374)/300*(300-VLOOKUP(A374,anni!$A$1:$O$32,7,0))</f>
        <v>0.30458598110807528</v>
      </c>
      <c r="O374" s="1">
        <f t="shared" si="83"/>
        <v>1</v>
      </c>
      <c r="P374" s="9">
        <f>INT(MAX(1,O374)+1-VLOOKUP(A374,anni!$A$1:$O$32,5,0))</f>
        <v>1</v>
      </c>
      <c r="Q374" s="9">
        <f t="array" ref="Q374">SUM(IF(anno=A374,IF(distretto=E374,concorrenti!$T$3:$T$5991)))</f>
        <v>0</v>
      </c>
      <c r="R374" s="9">
        <f t="shared" si="84"/>
        <v>1</v>
      </c>
      <c r="S374" s="1">
        <f t="shared" si="91"/>
        <v>0</v>
      </c>
      <c r="T374" s="1">
        <f>1+INT($N374/VLOOKUP($A374,anni!$A$1:$J$35,10,0))+$Q374</f>
        <v>1</v>
      </c>
      <c r="U374" s="1">
        <f t="shared" si="86"/>
        <v>0</v>
      </c>
      <c r="X374" s="1">
        <v>4</v>
      </c>
      <c r="Y374" s="1">
        <v>8</v>
      </c>
      <c r="Z374" s="1">
        <f t="shared" si="87"/>
        <v>-1.6329931618554523</v>
      </c>
      <c r="AB374" s="1">
        <v>3</v>
      </c>
      <c r="AC374" s="1">
        <f t="shared" si="88"/>
        <v>-2</v>
      </c>
    </row>
    <row r="375" spans="1:29" x14ac:dyDescent="0.3">
      <c r="A375" s="3">
        <v>2012</v>
      </c>
      <c r="B375" s="3" t="str">
        <f>VLOOKUP($E375,accorpamenti!$A$2:$X$104,$A375-B$2,0)</f>
        <v>Roma</v>
      </c>
      <c r="C375" s="3" t="str">
        <f>VLOOKUP($E375,accorpamenti!$A$2:$X$104,$A375-C$2,0)</f>
        <v>Roma</v>
      </c>
      <c r="D375" s="3" t="str">
        <f>VLOOKUP($E375,accorpamenti!$A$2:$X$104,$A375-D$2,0)</f>
        <v>Roma</v>
      </c>
      <c r="E375" s="3" t="s">
        <v>40</v>
      </c>
      <c r="F375" s="1">
        <f t="array" ref="F375">SUM(IF(anno=A375,IF(distretto=E375,1)))</f>
        <v>21</v>
      </c>
      <c r="G375" s="1">
        <f t="array" ref="G375">SUM(IF(anno=A375,IF(distretto=E375,IF(punti=-1,1))))</f>
        <v>0</v>
      </c>
      <c r="H375" s="1">
        <f t="array" ref="H375">SUM(IF(anno=A375,IF(distretto=E375,punti)))+G375</f>
        <v>493.8</v>
      </c>
      <c r="I375" s="14">
        <v>22.966507177033492</v>
      </c>
      <c r="J375" s="12">
        <f>H375/VLOOKUP(A375,anni!$A$1:$O$32,4,0)</f>
        <v>7.3073280454599265E-2</v>
      </c>
      <c r="K375" s="12">
        <f t="shared" si="89"/>
        <v>9.8375657744223258E-2</v>
      </c>
      <c r="L375" s="12">
        <f t="shared" si="90"/>
        <v>6.1494869045795694E-2</v>
      </c>
      <c r="M375" s="12">
        <f t="array" ref="M375">SUM(IF(NOT(ISERR(J375:L375)),J375:L375*$J$2:$L$2))/SUM(IF(NOT(ISERR(J375:L375)),$J$2:$L$2))</f>
        <v>7.9577670983006665E-2</v>
      </c>
      <c r="N375" s="1">
        <f>((300-VLOOKUP(A375,anni!$A$1:$O$32,8,0))*(M375-I375/300)+I375)/300*(300-VLOOKUP(A375,anni!$A$1:$O$32,7,0))</f>
        <v>22.298838805408479</v>
      </c>
      <c r="O375" s="1">
        <f t="shared" ref="O375:O408" si="92">MAX(1,N375)</f>
        <v>22.298838805408479</v>
      </c>
      <c r="P375" s="9">
        <f>INT(MAX(1,O375)+1-VLOOKUP(A375,anni!$A$1:$O$32,5,0))</f>
        <v>22</v>
      </c>
      <c r="Q375" s="9">
        <f t="array" ref="Q375">SUM(IF(anno=A375,IF(distretto=E375,concorrenti!$T$3:$T$5991)))</f>
        <v>3</v>
      </c>
      <c r="R375" s="9">
        <f t="shared" ref="R375:R408" si="93">P375+Q375</f>
        <v>25</v>
      </c>
      <c r="S375" s="1">
        <f t="shared" ref="S375:S423" si="94">R375-F375</f>
        <v>4</v>
      </c>
      <c r="T375" s="1">
        <f>1+INT($N375/VLOOKUP($A375,anni!$A$1:$J$35,10,0))+$Q375</f>
        <v>23</v>
      </c>
      <c r="U375" s="1">
        <f t="shared" ref="U375:U469" si="95">T375-$F375</f>
        <v>2</v>
      </c>
      <c r="X375" s="1">
        <v>128</v>
      </c>
      <c r="Y375" s="1">
        <v>134</v>
      </c>
      <c r="Z375" s="1">
        <f t="shared" ref="Z375:Z408" si="96">-(Y375-X375)/SQRT(AVERAGE(X375:Y375))</f>
        <v>-0.52422243399662272</v>
      </c>
      <c r="AB375" s="1">
        <v>1</v>
      </c>
      <c r="AC375" s="1">
        <f t="shared" ref="AC375:AC408" si="97">R375-AB375</f>
        <v>24</v>
      </c>
    </row>
    <row r="376" spans="1:29" x14ac:dyDescent="0.3">
      <c r="A376" s="3">
        <v>2012</v>
      </c>
      <c r="B376" s="3" t="str">
        <f>VLOOKUP($E376,accorpamenti!$A$2:$X$104,$A376-B$2,0)</f>
        <v>Torino</v>
      </c>
      <c r="C376" s="3" t="str">
        <f>VLOOKUP($E376,accorpamenti!$A$2:$X$104,$A376-C$2,0)</f>
        <v>Torino</v>
      </c>
      <c r="D376" s="3" t="str">
        <f>VLOOKUP($E376,accorpamenti!$A$2:$X$104,$A376-D$2,0)</f>
        <v>Torino</v>
      </c>
      <c r="E376" s="3" t="s">
        <v>49</v>
      </c>
      <c r="F376" s="1">
        <f t="array" ref="F376">SUM(IF(anno=A376,IF(distretto=E376,1)))</f>
        <v>15</v>
      </c>
      <c r="G376" s="1">
        <f t="array" ref="G376">SUM(IF(anno=A376,IF(distretto=E376,IF(punti=-1,1))))</f>
        <v>0</v>
      </c>
      <c r="H376" s="1">
        <f t="array" ref="H376">SUM(IF(anno=A376,IF(distretto=E376,punti)))+G376</f>
        <v>321.99999999999994</v>
      </c>
      <c r="I376" s="14">
        <v>12.739234449760765</v>
      </c>
      <c r="J376" s="12">
        <f>H376/VLOOKUP(A376,anni!$A$1:$O$32,4,0)</f>
        <v>4.7650053273351478E-2</v>
      </c>
      <c r="K376" s="12">
        <f t="shared" si="89"/>
        <v>6.1141615191031777E-2</v>
      </c>
      <c r="L376" s="12">
        <f t="shared" si="90"/>
        <v>6.7315055904426407E-2</v>
      </c>
      <c r="M376" s="12">
        <f t="array" ref="M376">SUM(IF(NOT(ISERR(J376:L376)),J376:L376*$J$2:$L$2))/SUM(IF(NOT(ISERR(J376:L376)),$J$2:$L$2))</f>
        <v>5.5424741017757406E-2</v>
      </c>
      <c r="N376" s="1">
        <f>((300-VLOOKUP(A376,anni!$A$1:$O$32,8,0))*(M376-I376/300)+I376)/300*(300-VLOOKUP(A376,anni!$A$1:$O$32,7,0))</f>
        <v>15.020627536302177</v>
      </c>
      <c r="O376" s="1">
        <f t="shared" si="92"/>
        <v>15.020627536302177</v>
      </c>
      <c r="P376" s="9">
        <f>INT(MAX(1,O376)+1-VLOOKUP(A376,anni!$A$1:$O$32,5,0))</f>
        <v>15</v>
      </c>
      <c r="Q376" s="9">
        <f t="array" ref="Q376">SUM(IF(anno=A376,IF(distretto=E376,concorrenti!$T$3:$T$5991)))</f>
        <v>1</v>
      </c>
      <c r="R376" s="9">
        <f t="shared" si="93"/>
        <v>16</v>
      </c>
      <c r="S376" s="1">
        <f t="shared" si="94"/>
        <v>1</v>
      </c>
      <c r="T376" s="1">
        <f>1+INT($N376/VLOOKUP($A376,anni!$A$1:$J$35,10,0))+$Q376</f>
        <v>14</v>
      </c>
      <c r="U376" s="1">
        <f t="shared" si="95"/>
        <v>-1</v>
      </c>
      <c r="X376" s="1">
        <v>71</v>
      </c>
      <c r="Y376" s="1">
        <v>72</v>
      </c>
      <c r="Z376" s="1">
        <f t="shared" si="96"/>
        <v>-0.11826247919781652</v>
      </c>
      <c r="AB376" s="1">
        <v>1</v>
      </c>
      <c r="AC376" s="1">
        <f t="shared" si="97"/>
        <v>15</v>
      </c>
    </row>
    <row r="377" spans="1:29" x14ac:dyDescent="0.3">
      <c r="A377" s="3">
        <v>2012</v>
      </c>
      <c r="B377" s="3" t="str">
        <f>VLOOKUP($E377,accorpamenti!$A$2:$X$104,$A377-B$2,0)</f>
        <v>Milano</v>
      </c>
      <c r="C377" s="3" t="str">
        <f>VLOOKUP($E377,accorpamenti!$A$2:$X$104,$A377-C$2,0)</f>
        <v>Milano</v>
      </c>
      <c r="D377" s="3" t="str">
        <f>VLOOKUP($E377,accorpamenti!$A$2:$X$104,$A377-D$2,0)</f>
        <v>Milano</v>
      </c>
      <c r="E377" s="3" t="s">
        <v>41</v>
      </c>
      <c r="F377" s="1">
        <f t="array" ref="F377">SUM(IF(anno=A377,IF(distretto=E377,1)))</f>
        <v>11</v>
      </c>
      <c r="G377" s="1">
        <f t="array" ref="G377">SUM(IF(anno=A377,IF(distretto=E377,IF(punti=-1,1))))</f>
        <v>0</v>
      </c>
      <c r="H377" s="1">
        <f t="array" ref="H377">SUM(IF(anno=A377,IF(distretto=E377,punti)))+G377</f>
        <v>265.39999999999998</v>
      </c>
      <c r="I377" s="14">
        <v>9.8684210526315788</v>
      </c>
      <c r="J377" s="12">
        <f>H377/VLOOKUP(A377,anni!$A$1:$O$32,4,0)</f>
        <v>3.9274298567538765E-2</v>
      </c>
      <c r="K377" s="12">
        <f t="shared" si="89"/>
        <v>4.398307023564401E-2</v>
      </c>
      <c r="L377" s="12">
        <f t="shared" si="90"/>
        <v>4.3651401439730446E-2</v>
      </c>
      <c r="M377" s="12">
        <f t="array" ref="M377">SUM(IF(NOT(ISERR(J377:L377)),J377:L377*$J$2:$L$2))/SUM(IF(NOT(ISERR(J377:L377)),$J$2:$L$2))</f>
        <v>4.1573406268939128E-2</v>
      </c>
      <c r="N377" s="1">
        <f>((300-VLOOKUP(A377,anni!$A$1:$O$32,8,0))*(M377-I377/300)+I377)/300*(300-VLOOKUP(A377,anni!$A$1:$O$32,7,0))</f>
        <v>11.315803104779642</v>
      </c>
      <c r="O377" s="1">
        <f t="shared" si="92"/>
        <v>11.315803104779642</v>
      </c>
      <c r="P377" s="9">
        <f>INT(MAX(1,O377)+1-VLOOKUP(A377,anni!$A$1:$O$32,5,0))</f>
        <v>11</v>
      </c>
      <c r="Q377" s="9">
        <f t="array" ref="Q377">SUM(IF(anno=A377,IF(distretto=E377,concorrenti!$T$3:$T$5991)))</f>
        <v>0</v>
      </c>
      <c r="R377" s="9">
        <f t="shared" si="93"/>
        <v>11</v>
      </c>
      <c r="S377" s="1">
        <f t="shared" si="94"/>
        <v>0</v>
      </c>
      <c r="T377" s="1">
        <f>1+INT($N377/VLOOKUP($A377,anni!$A$1:$J$35,10,0))+$Q377</f>
        <v>10</v>
      </c>
      <c r="U377" s="1">
        <f t="shared" si="95"/>
        <v>-1</v>
      </c>
      <c r="X377" s="1">
        <v>55</v>
      </c>
      <c r="Y377" s="1">
        <v>67</v>
      </c>
      <c r="Z377" s="1">
        <f t="shared" si="96"/>
        <v>-1.5364425591947517</v>
      </c>
      <c r="AB377" s="1">
        <v>2</v>
      </c>
      <c r="AC377" s="1">
        <f t="shared" si="97"/>
        <v>9</v>
      </c>
    </row>
    <row r="378" spans="1:29" x14ac:dyDescent="0.3">
      <c r="A378" s="3">
        <v>2012</v>
      </c>
      <c r="B378" s="3" t="str">
        <f>VLOOKUP($E378,accorpamenti!$A$2:$X$104,$A378-B$2,0)</f>
        <v>Brescia</v>
      </c>
      <c r="C378" s="3" t="str">
        <f>VLOOKUP($E378,accorpamenti!$A$2:$X$104,$A378-C$2,0)</f>
        <v>Brescia</v>
      </c>
      <c r="D378" s="3" t="str">
        <f>VLOOKUP($E378,accorpamenti!$A$2:$X$104,$A378-D$2,0)</f>
        <v>Brescia</v>
      </c>
      <c r="E378" s="3" t="s">
        <v>42</v>
      </c>
      <c r="F378" s="1">
        <f t="array" ref="F378">SUM(IF(anno=A378,IF(distretto=E378,1)))</f>
        <v>8</v>
      </c>
      <c r="G378" s="1">
        <f t="array" ref="G378">SUM(IF(anno=A378,IF(distretto=E378,IF(punti=-1,1))))</f>
        <v>0</v>
      </c>
      <c r="H378" s="1">
        <f t="array" ref="H378">SUM(IF(anno=A378,IF(distretto=E378,punti)))+G378</f>
        <v>228.2</v>
      </c>
      <c r="I378" s="14">
        <v>4.1267942583732058</v>
      </c>
      <c r="J378" s="12">
        <f>H378/VLOOKUP(A378,anni!$A$1:$O$32,4,0)</f>
        <v>3.3769385580679524E-2</v>
      </c>
      <c r="K378" s="12">
        <f t="shared" si="89"/>
        <v>3.6204529855868202E-2</v>
      </c>
      <c r="L378" s="12">
        <f t="shared" si="90"/>
        <v>4.1660284882830453E-2</v>
      </c>
      <c r="M378" s="12">
        <f t="array" ref="M378">SUM(IF(NOT(ISERR(J378:L378)),J378:L378*$J$2:$L$2))/SUM(IF(NOT(ISERR(J378:L378)),$J$2:$L$2))</f>
        <v>3.5896250222767573E-2</v>
      </c>
      <c r="N378" s="1">
        <f>((300-VLOOKUP(A378,anni!$A$1:$O$32,8,0))*(M378-I378/300)+I378)/300*(300-VLOOKUP(A378,anni!$A$1:$O$32,7,0))</f>
        <v>9.0821499028288475</v>
      </c>
      <c r="O378" s="1">
        <f t="shared" si="92"/>
        <v>9.0821499028288475</v>
      </c>
      <c r="P378" s="9">
        <f>INT(MAX(1,O378)+1-VLOOKUP(A378,anni!$A$1:$O$32,5,0))</f>
        <v>9</v>
      </c>
      <c r="Q378" s="9">
        <f t="array" ref="Q378">SUM(IF(anno=A378,IF(distretto=E378,concorrenti!$T$3:$T$5991)))</f>
        <v>1</v>
      </c>
      <c r="R378" s="9">
        <f t="shared" si="93"/>
        <v>10</v>
      </c>
      <c r="S378" s="1">
        <f t="shared" si="94"/>
        <v>2</v>
      </c>
      <c r="T378" s="1">
        <f>1+INT($N378/VLOOKUP($A378,anni!$A$1:$J$35,10,0))+$Q378</f>
        <v>9</v>
      </c>
      <c r="U378" s="1">
        <f t="shared" si="95"/>
        <v>1</v>
      </c>
      <c r="X378" s="1">
        <v>23</v>
      </c>
      <c r="Y378" s="1">
        <v>25</v>
      </c>
      <c r="Z378" s="1">
        <f t="shared" si="96"/>
        <v>-0.40824829046386307</v>
      </c>
      <c r="AB378" s="1">
        <v>4</v>
      </c>
      <c r="AC378" s="1">
        <f t="shared" si="97"/>
        <v>6</v>
      </c>
    </row>
    <row r="379" spans="1:29" x14ac:dyDescent="0.3">
      <c r="A379" s="3">
        <v>2012</v>
      </c>
      <c r="B379" s="3" t="str">
        <f>VLOOKUP($E379,accorpamenti!$A$2:$X$104,$A379-B$2,0)</f>
        <v>Napoli</v>
      </c>
      <c r="C379" s="3" t="str">
        <f>VLOOKUP($E379,accorpamenti!$A$2:$X$104,$A379-C$2,0)</f>
        <v>Napoli</v>
      </c>
      <c r="D379" s="3" t="str">
        <f>VLOOKUP($E379,accorpamenti!$A$2:$X$104,$A379-D$2,0)</f>
        <v>Napoli</v>
      </c>
      <c r="E379" s="3" t="s">
        <v>95</v>
      </c>
      <c r="F379" s="1">
        <f t="array" ref="F379">SUM(IF(anno=A379,IF(distretto=E379,1)))</f>
        <v>8</v>
      </c>
      <c r="G379" s="1">
        <f t="array" ref="G379">SUM(IF(anno=A379,IF(distretto=E379,IF(punti=-1,1))))</f>
        <v>0</v>
      </c>
      <c r="H379" s="1">
        <f t="array" ref="H379">SUM(IF(anno=A379,IF(distretto=E379,punti)))+G379</f>
        <v>157.4</v>
      </c>
      <c r="I379" s="14">
        <v>14.174641148325358</v>
      </c>
      <c r="J379" s="12">
        <f>H379/VLOOKUP(A379,anni!$A$1:$O$32,4,0)</f>
        <v>2.3292293121818398E-2</v>
      </c>
      <c r="K379" s="12">
        <f t="shared" si="89"/>
        <v>2.92839167238618E-2</v>
      </c>
      <c r="L379" s="12">
        <f t="shared" si="90"/>
        <v>1.876244447848063E-2</v>
      </c>
      <c r="M379" s="12">
        <f t="array" ref="M379">SUM(IF(NOT(ISERR(J379:L379)),J379:L379*$J$2:$L$2))/SUM(IF(NOT(ISERR(J379:L379)),$J$2:$L$2))</f>
        <v>2.4534526215276572E-2</v>
      </c>
      <c r="N379" s="1">
        <f>((300-VLOOKUP(A379,anni!$A$1:$O$32,8,0))*(M379-I379/300)+I379)/300*(300-VLOOKUP(A379,anni!$A$1:$O$32,7,0))</f>
        <v>7.9863074404942997</v>
      </c>
      <c r="O379" s="1">
        <f t="shared" si="92"/>
        <v>7.9863074404942997</v>
      </c>
      <c r="P379" s="9">
        <f>INT(MAX(1,O379)+1-VLOOKUP(A379,anni!$A$1:$O$32,5,0))</f>
        <v>8</v>
      </c>
      <c r="Q379" s="9">
        <f t="array" ref="Q379">SUM(IF(anno=A379,IF(distretto=E379,concorrenti!$T$3:$T$5991)))</f>
        <v>1</v>
      </c>
      <c r="R379" s="9">
        <f t="shared" si="93"/>
        <v>9</v>
      </c>
      <c r="S379" s="1">
        <f t="shared" si="94"/>
        <v>1</v>
      </c>
      <c r="T379" s="1">
        <f>1+INT($N379/VLOOKUP($A379,anni!$A$1:$J$35,10,0))+$Q379</f>
        <v>8</v>
      </c>
      <c r="U379" s="1">
        <f t="shared" si="95"/>
        <v>0</v>
      </c>
      <c r="X379" s="1">
        <v>79</v>
      </c>
      <c r="Y379" s="1">
        <v>84</v>
      </c>
      <c r="Z379" s="1">
        <f t="shared" si="96"/>
        <v>-0.55384877562171131</v>
      </c>
      <c r="AB379" s="1">
        <v>2</v>
      </c>
      <c r="AC379" s="1">
        <f t="shared" si="97"/>
        <v>7</v>
      </c>
    </row>
    <row r="380" spans="1:29" x14ac:dyDescent="0.3">
      <c r="A380" s="3">
        <v>2012</v>
      </c>
      <c r="B380" s="3" t="str">
        <f>VLOOKUP($E380,accorpamenti!$A$2:$X$104,$A380-B$2,0)</f>
        <v>Treviso</v>
      </c>
      <c r="C380" s="3" t="str">
        <f>VLOOKUP($E380,accorpamenti!$A$2:$X$104,$A380-C$2,0)</f>
        <v>Treviso</v>
      </c>
      <c r="D380" s="3" t="str">
        <f>VLOOKUP($E380,accorpamenti!$A$2:$X$104,$A380-D$2,0)</f>
        <v>Treviso</v>
      </c>
      <c r="E380" s="3" t="s">
        <v>57</v>
      </c>
      <c r="F380" s="1">
        <f t="array" ref="F380">SUM(IF(anno=A380,IF(distretto=E380,1)))</f>
        <v>8</v>
      </c>
      <c r="G380" s="1">
        <f t="array" ref="G380">SUM(IF(anno=A380,IF(distretto=E380,IF(punti=-1,1))))</f>
        <v>0</v>
      </c>
      <c r="H380" s="1">
        <f t="array" ref="H380">SUM(IF(anno=A380,IF(distretto=E380,punti)))+G380</f>
        <v>184.79999999999998</v>
      </c>
      <c r="I380" s="14">
        <v>4.6650717703349285</v>
      </c>
      <c r="J380" s="12">
        <f>H380/VLOOKUP(A380,anni!$A$1:$O$32,4,0)</f>
        <v>2.7346987096010415E-2</v>
      </c>
      <c r="K380" s="12">
        <f t="shared" si="89"/>
        <v>3.4374285060626841E-2</v>
      </c>
      <c r="L380" s="12">
        <f t="shared" si="90"/>
        <v>2.596109664573442E-2</v>
      </c>
      <c r="M380" s="12">
        <f t="array" ref="M380">SUM(IF(NOT(ISERR(J380:L380)),J380:L380*$J$2:$L$2))/SUM(IF(NOT(ISERR(J380:L380)),$J$2:$L$2))</f>
        <v>2.9458438009169891E-2</v>
      </c>
      <c r="N380" s="1">
        <f>((300-VLOOKUP(A380,anni!$A$1:$O$32,8,0))*(M380-I380/300)+I380)/300*(300-VLOOKUP(A380,anni!$A$1:$O$32,7,0))</f>
        <v>7.6535941761740629</v>
      </c>
      <c r="O380" s="1">
        <f t="shared" si="92"/>
        <v>7.6535941761740629</v>
      </c>
      <c r="P380" s="9">
        <f>INT(MAX(1,O380)+1-VLOOKUP(A380,anni!$A$1:$O$32,5,0))</f>
        <v>8</v>
      </c>
      <c r="Q380" s="9">
        <f t="array" ref="Q380">SUM(IF(anno=A380,IF(distretto=E380,concorrenti!$T$3:$T$5991)))</f>
        <v>1</v>
      </c>
      <c r="R380" s="9">
        <f t="shared" si="93"/>
        <v>9</v>
      </c>
      <c r="S380" s="1">
        <f t="shared" si="94"/>
        <v>1</v>
      </c>
      <c r="T380" s="1">
        <f>1+INT($N380/VLOOKUP($A380,anni!$A$1:$J$35,10,0))+$Q380</f>
        <v>8</v>
      </c>
      <c r="U380" s="1">
        <f t="shared" si="95"/>
        <v>0</v>
      </c>
      <c r="X380" s="1">
        <v>26</v>
      </c>
      <c r="Y380" s="1">
        <v>27</v>
      </c>
      <c r="Z380" s="1">
        <f t="shared" si="96"/>
        <v>-0.19425717247145283</v>
      </c>
      <c r="AB380" s="1">
        <v>1</v>
      </c>
      <c r="AC380" s="1">
        <f t="shared" si="97"/>
        <v>8</v>
      </c>
    </row>
    <row r="381" spans="1:29" x14ac:dyDescent="0.3">
      <c r="A381" s="3">
        <v>2012</v>
      </c>
      <c r="B381" s="3" t="str">
        <f>VLOOKUP($E381,accorpamenti!$A$2:$X$104,$A381-B$2,0)</f>
        <v>Genova</v>
      </c>
      <c r="C381" s="3" t="str">
        <f>VLOOKUP($E381,accorpamenti!$A$2:$X$104,$A381-C$2,0)</f>
        <v>Genova</v>
      </c>
      <c r="D381" s="3" t="str">
        <f>VLOOKUP($E381,accorpamenti!$A$2:$X$104,$A381-D$2,0)</f>
        <v>Genova</v>
      </c>
      <c r="E381" s="3" t="s">
        <v>51</v>
      </c>
      <c r="F381" s="1">
        <f t="array" ref="F381">SUM(IF(anno=A381,IF(distretto=E381,1)))</f>
        <v>8</v>
      </c>
      <c r="G381" s="1">
        <f t="array" ref="G381">SUM(IF(anno=A381,IF(distretto=E381,IF(punti=-1,1))))</f>
        <v>0</v>
      </c>
      <c r="H381" s="1">
        <f t="array" ref="H381">SUM(IF(anno=A381,IF(distretto=E381,punti)))+G381</f>
        <v>199.2</v>
      </c>
      <c r="I381" s="14">
        <v>5.2033492822966512</v>
      </c>
      <c r="J381" s="12">
        <f>H381/VLOOKUP(A381,anni!$A$1:$O$32,4,0)</f>
        <v>2.9477921155439797E-2</v>
      </c>
      <c r="K381" s="12">
        <f t="shared" si="89"/>
        <v>2.8654770075497587E-2</v>
      </c>
      <c r="L381" s="12">
        <f t="shared" si="90"/>
        <v>2.6037678051769035E-2</v>
      </c>
      <c r="M381" s="12">
        <f t="array" ref="M381">SUM(IF(NOT(ISERR(J381:L381)),J381:L381*$J$2:$L$2))/SUM(IF(NOT(ISERR(J381:L381)),$J$2:$L$2))</f>
        <v>2.8630163611513937E-2</v>
      </c>
      <c r="N381" s="1">
        <f>((300-VLOOKUP(A381,anni!$A$1:$O$32,8,0))*(M381-I381/300)+I381)/300*(300-VLOOKUP(A381,anni!$A$1:$O$32,7,0))</f>
        <v>7.5432798362655831</v>
      </c>
      <c r="O381" s="1">
        <f t="shared" si="92"/>
        <v>7.5432798362655831</v>
      </c>
      <c r="P381" s="9">
        <f>INT(MAX(1,O381)+1-VLOOKUP(A381,anni!$A$1:$O$32,5,0))</f>
        <v>8</v>
      </c>
      <c r="Q381" s="9">
        <f t="array" ref="Q381">SUM(IF(anno=A381,IF(distretto=E381,concorrenti!$T$3:$T$5991)))</f>
        <v>0</v>
      </c>
      <c r="R381" s="9">
        <f t="shared" si="93"/>
        <v>8</v>
      </c>
      <c r="S381" s="1">
        <f t="shared" si="94"/>
        <v>0</v>
      </c>
      <c r="T381" s="1">
        <f>1+INT($N381/VLOOKUP($A381,anni!$A$1:$J$35,10,0))+$Q381</f>
        <v>7</v>
      </c>
      <c r="U381" s="1">
        <f t="shared" si="95"/>
        <v>-1</v>
      </c>
      <c r="X381" s="1">
        <v>29</v>
      </c>
      <c r="Y381" s="1">
        <v>25</v>
      </c>
      <c r="Z381" s="1">
        <f t="shared" si="96"/>
        <v>0.76980035891950105</v>
      </c>
      <c r="AB381" s="1">
        <v>3</v>
      </c>
      <c r="AC381" s="1">
        <f t="shared" si="97"/>
        <v>5</v>
      </c>
    </row>
    <row r="382" spans="1:29" x14ac:dyDescent="0.3">
      <c r="A382" s="3">
        <v>2012</v>
      </c>
      <c r="B382" s="3" t="str">
        <f>VLOOKUP($E382,accorpamenti!$A$2:$X$104,$A382-B$2,0)</f>
        <v>Vicenza</v>
      </c>
      <c r="C382" s="3" t="str">
        <f>VLOOKUP($E382,accorpamenti!$A$2:$X$104,$A382-C$2,0)</f>
        <v>Vicenza</v>
      </c>
      <c r="D382" s="3" t="str">
        <f>VLOOKUP($E382,accorpamenti!$A$2:$X$104,$A382-D$2,0)</f>
        <v>Vicenza</v>
      </c>
      <c r="E382" s="3" t="s">
        <v>93</v>
      </c>
      <c r="F382" s="1">
        <f t="array" ref="F382">SUM(IF(anno=A382,IF(distretto=E382,1)))</f>
        <v>7</v>
      </c>
      <c r="G382" s="1">
        <f t="array" ref="G382">SUM(IF(anno=A382,IF(distretto=E382,IF(punti=-1,1))))</f>
        <v>0</v>
      </c>
      <c r="H382" s="1">
        <f t="array" ref="H382">SUM(IF(anno=A382,IF(distretto=E382,punti)))+G382</f>
        <v>181.2</v>
      </c>
      <c r="I382" s="14">
        <v>4.6650717703349285</v>
      </c>
      <c r="J382" s="12">
        <f>H382/VLOOKUP(A382,anni!$A$1:$O$32,4,0)</f>
        <v>2.681425358115307E-2</v>
      </c>
      <c r="K382" s="12">
        <f t="shared" si="89"/>
        <v>2.2935255090368329E-2</v>
      </c>
      <c r="L382" s="12">
        <f t="shared" si="90"/>
        <v>3.0555981007811314E-2</v>
      </c>
      <c r="M382" s="12">
        <f t="array" ref="M382">SUM(IF(NOT(ISERR(J382:L382)),J382:L382*$J$2:$L$2))/SUM(IF(NOT(ISERR(J382:L382)),$J$2:$L$2))</f>
        <v>2.6144875322001198E-2</v>
      </c>
      <c r="N382" s="1">
        <f>((300-VLOOKUP(A382,anni!$A$1:$O$32,8,0))*(M382-I382/300)+I382)/300*(300-VLOOKUP(A382,anni!$A$1:$O$32,7,0))</f>
        <v>6.8749069446894202</v>
      </c>
      <c r="O382" s="1">
        <f t="shared" si="92"/>
        <v>6.8749069446894202</v>
      </c>
      <c r="P382" s="9">
        <f>INT(MAX(1,O382)+1-VLOOKUP(A382,anni!$A$1:$O$32,5,0))</f>
        <v>7</v>
      </c>
      <c r="Q382" s="9">
        <f t="array" ref="Q382">SUM(IF(anno=A382,IF(distretto=E382,concorrenti!$T$3:$T$5991)))</f>
        <v>1</v>
      </c>
      <c r="R382" s="9">
        <f t="shared" si="93"/>
        <v>8</v>
      </c>
      <c r="S382" s="1">
        <f t="shared" si="94"/>
        <v>1</v>
      </c>
      <c r="T382" s="1">
        <f>1+INT($N382/VLOOKUP($A382,anni!$A$1:$J$35,10,0))+$Q382</f>
        <v>7</v>
      </c>
      <c r="U382" s="1">
        <f t="shared" si="95"/>
        <v>0</v>
      </c>
      <c r="X382" s="1">
        <v>26</v>
      </c>
      <c r="Y382" s="1">
        <v>28</v>
      </c>
      <c r="Z382" s="1">
        <f t="shared" si="96"/>
        <v>-0.38490017945975052</v>
      </c>
      <c r="AB382" s="1">
        <v>1</v>
      </c>
      <c r="AC382" s="1">
        <f t="shared" si="97"/>
        <v>7</v>
      </c>
    </row>
    <row r="383" spans="1:29" x14ac:dyDescent="0.3">
      <c r="A383" s="3">
        <v>2012</v>
      </c>
      <c r="B383" s="3" t="str">
        <f>VLOOKUP($E383,accorpamenti!$A$2:$X$104,$A383-B$2,0)</f>
        <v>Bergamo</v>
      </c>
      <c r="C383" s="3" t="str">
        <f>VLOOKUP($E383,accorpamenti!$A$2:$X$104,$A383-C$2,0)</f>
        <v>Bergamo</v>
      </c>
      <c r="D383" s="3" t="str">
        <f>VLOOKUP($E383,accorpamenti!$A$2:$X$104,$A383-D$2,0)</f>
        <v>Bergamo</v>
      </c>
      <c r="E383" s="3" t="s">
        <v>35</v>
      </c>
      <c r="F383" s="1">
        <f t="array" ref="F383">SUM(IF(anno=A383,IF(distretto=E383,1)))</f>
        <v>7</v>
      </c>
      <c r="G383" s="1">
        <f t="array" ref="G383">SUM(IF(anno=A383,IF(distretto=E383,IF(punti=-1,1))))</f>
        <v>0</v>
      </c>
      <c r="H383" s="1">
        <f t="array" ref="H383">SUM(IF(anno=A383,IF(distretto=E383,punti)))+G383</f>
        <v>136.6</v>
      </c>
      <c r="I383" s="14">
        <v>3.2296650717703352</v>
      </c>
      <c r="J383" s="12">
        <f>H383/VLOOKUP(A383,anni!$A$1:$O$32,4,0)</f>
        <v>2.0214277258198174E-2</v>
      </c>
      <c r="K383" s="12">
        <f t="shared" si="89"/>
        <v>2.92839167238618E-2</v>
      </c>
      <c r="L383" s="12">
        <f t="shared" si="90"/>
        <v>3.4767958339715126E-2</v>
      </c>
      <c r="M383" s="12">
        <f t="array" ref="M383">SUM(IF(NOT(ISERR(J383:L383)),J383:L383*$J$2:$L$2))/SUM(IF(NOT(ISERR(J383:L383)),$J$2:$L$2))</f>
        <v>2.5663103927005545E-2</v>
      </c>
      <c r="N383" s="1">
        <f>((300-VLOOKUP(A383,anni!$A$1:$O$32,8,0))*(M383-I383/300)+I383)/300*(300-VLOOKUP(A383,anni!$A$1:$O$32,7,0))</f>
        <v>6.5368102840903219</v>
      </c>
      <c r="O383" s="1">
        <f t="shared" si="92"/>
        <v>6.5368102840903219</v>
      </c>
      <c r="P383" s="9">
        <f>INT(MAX(1,O383)+1-VLOOKUP(A383,anni!$A$1:$O$32,5,0))</f>
        <v>7</v>
      </c>
      <c r="Q383" s="9">
        <f t="array" ref="Q383">SUM(IF(anno=A383,IF(distretto=E383,concorrenti!$T$3:$T$5991)))</f>
        <v>1</v>
      </c>
      <c r="R383" s="9">
        <f t="shared" si="93"/>
        <v>8</v>
      </c>
      <c r="S383" s="1">
        <f t="shared" si="94"/>
        <v>1</v>
      </c>
      <c r="T383" s="1">
        <f>1+INT($N383/VLOOKUP($A383,anni!$A$1:$J$35,10,0))+$Q383</f>
        <v>7</v>
      </c>
      <c r="U383" s="1">
        <f t="shared" si="95"/>
        <v>0</v>
      </c>
      <c r="X383" s="1">
        <v>18</v>
      </c>
      <c r="Y383" s="1">
        <v>17</v>
      </c>
      <c r="Z383" s="1">
        <f t="shared" si="96"/>
        <v>0.23904572186687872</v>
      </c>
      <c r="AB383" s="1">
        <v>6</v>
      </c>
      <c r="AC383" s="1">
        <f t="shared" si="97"/>
        <v>2</v>
      </c>
    </row>
    <row r="384" spans="1:29" x14ac:dyDescent="0.3">
      <c r="A384" s="3">
        <v>2012</v>
      </c>
      <c r="B384" s="3" t="str">
        <f>VLOOKUP($E384,accorpamenti!$A$2:$X$104,$A384-B$2,0)</f>
        <v>Bari</v>
      </c>
      <c r="C384" s="3" t="str">
        <f>VLOOKUP($E384,accorpamenti!$A$2:$X$104,$A384-C$2,0)</f>
        <v>Bari</v>
      </c>
      <c r="D384" s="3" t="str">
        <f>VLOOKUP($E384,accorpamenti!$A$2:$X$104,$A384-D$2,0)</f>
        <v>Bari</v>
      </c>
      <c r="E384" s="3" t="s">
        <v>55</v>
      </c>
      <c r="F384" s="1">
        <f t="array" ref="F384">SUM(IF(anno=A384,IF(distretto=E384,1)))</f>
        <v>6</v>
      </c>
      <c r="G384" s="1">
        <f t="array" ref="G384">SUM(IF(anno=A384,IF(distretto=E384,IF(punti=-1,1))))</f>
        <v>0</v>
      </c>
      <c r="H384" s="1">
        <f t="array" ref="H384">SUM(IF(anno=A384,IF(distretto=E384,punti)))+G384</f>
        <v>118.39999999999999</v>
      </c>
      <c r="I384" s="14">
        <v>8.6124401913875595</v>
      </c>
      <c r="J384" s="12">
        <f>H384/VLOOKUP(A384,anni!$A$1:$O$32,4,0)</f>
        <v>1.7521013377530481E-2</v>
      </c>
      <c r="K384" s="12">
        <f t="shared" si="89"/>
        <v>1.9903912148249818E-2</v>
      </c>
      <c r="L384" s="12">
        <f t="shared" si="90"/>
        <v>1.4244141522438357E-2</v>
      </c>
      <c r="M384" s="12">
        <f t="array" ref="M384">SUM(IF(NOT(ISERR(J384:L384)),J384:L384*$J$2:$L$2))/SUM(IF(NOT(ISERR(J384:L384)),$J$2:$L$2))</f>
        <v>1.7769167658588238E-2</v>
      </c>
      <c r="N384" s="1">
        <f>((300-VLOOKUP(A384,anni!$A$1:$O$32,8,0))*(M384-I384/300)+I384)/300*(300-VLOOKUP(A384,anni!$A$1:$O$32,7,0))</f>
        <v>5.5250366964189528</v>
      </c>
      <c r="O384" s="1">
        <f t="shared" si="92"/>
        <v>5.5250366964189528</v>
      </c>
      <c r="P384" s="9">
        <f>INT(MAX(1,O384)+1-VLOOKUP(A384,anni!$A$1:$O$32,5,0))</f>
        <v>5</v>
      </c>
      <c r="Q384" s="9">
        <f t="array" ref="Q384">SUM(IF(anno=A384,IF(distretto=E384,concorrenti!$T$3:$T$5991)))</f>
        <v>1</v>
      </c>
      <c r="R384" s="9">
        <f t="shared" si="93"/>
        <v>6</v>
      </c>
      <c r="S384" s="1">
        <f t="shared" si="94"/>
        <v>0</v>
      </c>
      <c r="T384" s="1">
        <f>1+INT($N384/VLOOKUP($A384,anni!$A$1:$J$35,10,0))+$Q384</f>
        <v>6</v>
      </c>
      <c r="U384" s="1">
        <f t="shared" si="95"/>
        <v>0</v>
      </c>
      <c r="X384" s="1">
        <v>48</v>
      </c>
      <c r="Y384" s="1">
        <v>50</v>
      </c>
      <c r="Z384" s="1">
        <f t="shared" si="96"/>
        <v>-0.2857142857142857</v>
      </c>
      <c r="AB384" s="1">
        <v>7</v>
      </c>
      <c r="AC384" s="1">
        <f t="shared" si="97"/>
        <v>-1</v>
      </c>
    </row>
    <row r="385" spans="1:29" x14ac:dyDescent="0.3">
      <c r="A385" s="3">
        <v>2012</v>
      </c>
      <c r="B385" s="3" t="str">
        <f>VLOOKUP($E385,accorpamenti!$A$2:$X$104,$A385-B$2,0)</f>
        <v>Lecce</v>
      </c>
      <c r="C385" s="3" t="str">
        <f>VLOOKUP($E385,accorpamenti!$A$2:$X$104,$A385-C$2,0)</f>
        <v>Lecce</v>
      </c>
      <c r="D385" s="3" t="str">
        <f>VLOOKUP($E385,accorpamenti!$A$2:$X$104,$A385-D$2,0)</f>
        <v>Lecce</v>
      </c>
      <c r="E385" s="3" t="s">
        <v>38</v>
      </c>
      <c r="F385" s="1">
        <f t="array" ref="F385">SUM(IF(anno=A385,IF(distretto=E385,1)))</f>
        <v>6</v>
      </c>
      <c r="G385" s="1">
        <f t="array" ref="G385">SUM(IF(anno=A385,IF(distretto=E385,IF(punti=-1,1))))</f>
        <v>0</v>
      </c>
      <c r="H385" s="1">
        <f t="array" ref="H385">SUM(IF(anno=A385,IF(distretto=E385,punti)))+G385</f>
        <v>132.79999999999998</v>
      </c>
      <c r="I385" s="14">
        <v>4.4856459330143537</v>
      </c>
      <c r="J385" s="12">
        <f>H385/VLOOKUP(A385,anni!$A$1:$O$32,4,0)</f>
        <v>1.9651947436959864E-2</v>
      </c>
      <c r="K385" s="12">
        <f t="shared" si="89"/>
        <v>1.7387325554792946E-2</v>
      </c>
      <c r="L385" s="12">
        <f t="shared" si="90"/>
        <v>2.4888956961249813E-2</v>
      </c>
      <c r="M385" s="12">
        <f t="array" ref="M385">SUM(IF(NOT(ISERR(J385:L385)),J385:L385*$J$2:$L$2))/SUM(IF(NOT(ISERR(J385:L385)),$J$2:$L$2))</f>
        <v>1.9769908396952553E-2</v>
      </c>
      <c r="N385" s="1">
        <f>((300-VLOOKUP(A385,anni!$A$1:$O$32,8,0))*(M385-I385/300)+I385)/300*(300-VLOOKUP(A385,anni!$A$1:$O$32,7,0))</f>
        <v>5.3486796694560983</v>
      </c>
      <c r="O385" s="1">
        <f t="shared" si="92"/>
        <v>5.3486796694560983</v>
      </c>
      <c r="P385" s="9">
        <f>INT(MAX(1,O385)+1-VLOOKUP(A385,anni!$A$1:$O$32,5,0))</f>
        <v>5</v>
      </c>
      <c r="Q385" s="9">
        <f t="array" ref="Q385">SUM(IF(anno=A385,IF(distretto=E385,concorrenti!$T$3:$T$5991)))</f>
        <v>1</v>
      </c>
      <c r="R385" s="9">
        <f t="shared" si="93"/>
        <v>6</v>
      </c>
      <c r="S385" s="1">
        <f t="shared" si="94"/>
        <v>0</v>
      </c>
      <c r="T385" s="1">
        <f>1+INT($N385/VLOOKUP($A385,anni!$A$1:$J$35,10,0))+$Q385</f>
        <v>6</v>
      </c>
      <c r="U385" s="1">
        <f t="shared" si="95"/>
        <v>0</v>
      </c>
      <c r="X385" s="1">
        <v>25</v>
      </c>
      <c r="Y385" s="1">
        <v>23</v>
      </c>
      <c r="Z385" s="1">
        <f t="shared" si="96"/>
        <v>0.40824829046386307</v>
      </c>
      <c r="AB385" s="1">
        <v>2</v>
      </c>
      <c r="AC385" s="1">
        <f t="shared" si="97"/>
        <v>4</v>
      </c>
    </row>
    <row r="386" spans="1:29" x14ac:dyDescent="0.3">
      <c r="A386" s="3">
        <v>2012</v>
      </c>
      <c r="B386" s="3" t="str">
        <f>VLOOKUP($E386,accorpamenti!$A$2:$X$104,$A386-B$2,0)</f>
        <v>Catania</v>
      </c>
      <c r="C386" s="3" t="str">
        <f>VLOOKUP($E386,accorpamenti!$A$2:$X$104,$A386-C$2,0)</f>
        <v>Catania</v>
      </c>
      <c r="D386" s="3" t="str">
        <f>VLOOKUP($E386,accorpamenti!$A$2:$X$104,$A386-D$2,0)</f>
        <v>Catania</v>
      </c>
      <c r="E386" s="3" t="s">
        <v>75</v>
      </c>
      <c r="F386" s="1">
        <f t="array" ref="F386">SUM(IF(anno=A386,IF(distretto=E386,1)))</f>
        <v>5</v>
      </c>
      <c r="G386" s="1">
        <f t="array" ref="G386">SUM(IF(anno=A386,IF(distretto=E386,IF(punti=-1,1))))</f>
        <v>0</v>
      </c>
      <c r="H386" s="1">
        <f t="array" ref="H386">SUM(IF(anno=A386,IF(distretto=E386,punti)))+G386</f>
        <v>106.2</v>
      </c>
      <c r="I386" s="14">
        <v>8.0741626794258377</v>
      </c>
      <c r="J386" s="12">
        <f>H386/VLOOKUP(A386,anni!$A$1:$O$32,4,0)</f>
        <v>1.5715638688291702E-2</v>
      </c>
      <c r="K386" s="12">
        <f t="shared" si="89"/>
        <v>1.9846716998398527E-2</v>
      </c>
      <c r="L386" s="12">
        <f t="shared" si="90"/>
        <v>1.4473885740542201E-2</v>
      </c>
      <c r="M386" s="12">
        <f t="array" ref="M386">SUM(IF(NOT(ISERR(J386:L386)),J386:L386*$J$2:$L$2))/SUM(IF(NOT(ISERR(J386:L386)),$J$2:$L$2))</f>
        <v>1.6885705967035727E-2</v>
      </c>
      <c r="N386" s="1">
        <f>((300-VLOOKUP(A386,anni!$A$1:$O$32,8,0))*(M386-I386/300)+I386)/300*(300-VLOOKUP(A386,anni!$A$1:$O$32,7,0))</f>
        <v>5.2330930553634438</v>
      </c>
      <c r="O386" s="1">
        <f t="shared" si="92"/>
        <v>5.2330930553634438</v>
      </c>
      <c r="P386" s="9">
        <f>INT(MAX(1,O386)+1-VLOOKUP(A386,anni!$A$1:$O$32,5,0))</f>
        <v>5</v>
      </c>
      <c r="Q386" s="9">
        <f t="array" ref="Q386">SUM(IF(anno=A386,IF(distretto=E386,concorrenti!$T$3:$T$5991)))</f>
        <v>0</v>
      </c>
      <c r="R386" s="9">
        <f t="shared" si="93"/>
        <v>5</v>
      </c>
      <c r="S386" s="1">
        <f t="shared" si="94"/>
        <v>0</v>
      </c>
      <c r="T386" s="1">
        <f>1+INT($N386/VLOOKUP($A386,anni!$A$1:$J$35,10,0))+$Q386</f>
        <v>5</v>
      </c>
      <c r="U386" s="1">
        <f t="shared" si="95"/>
        <v>0</v>
      </c>
      <c r="X386" s="1">
        <v>45</v>
      </c>
      <c r="Y386" s="1">
        <v>41</v>
      </c>
      <c r="Z386" s="1">
        <f t="shared" si="96"/>
        <v>0.60999428133041866</v>
      </c>
      <c r="AB386" s="1">
        <v>4</v>
      </c>
      <c r="AC386" s="1">
        <f t="shared" si="97"/>
        <v>1</v>
      </c>
    </row>
    <row r="387" spans="1:29" x14ac:dyDescent="0.3">
      <c r="A387" s="3">
        <v>2012</v>
      </c>
      <c r="B387" s="3" t="str">
        <f>VLOOKUP($E387,accorpamenti!$A$2:$X$104,$A387-B$2,0)</f>
        <v>Firenze</v>
      </c>
      <c r="C387" s="3" t="str">
        <f>VLOOKUP($E387,accorpamenti!$A$2:$X$104,$A387-C$2,0)</f>
        <v>Firenze</v>
      </c>
      <c r="D387" s="3" t="str">
        <f>VLOOKUP($E387,accorpamenti!$A$2:$X$104,$A387-D$2,0)</f>
        <v>Firenze</v>
      </c>
      <c r="E387" s="3" t="s">
        <v>118</v>
      </c>
      <c r="F387" s="1">
        <f t="array" ref="F387">SUM(IF(anno=A387,IF(distretto=E387,1)))</f>
        <v>6</v>
      </c>
      <c r="G387" s="1">
        <f t="array" ref="G387">SUM(IF(anno=A387,IF(distretto=E387,IF(punti=-1,1))))</f>
        <v>0</v>
      </c>
      <c r="H387" s="1">
        <f t="array" ref="H387">SUM(IF(anno=A387,IF(distretto=E387,punti)))+G387</f>
        <v>116.6</v>
      </c>
      <c r="I387" s="14">
        <v>5.741626794258373</v>
      </c>
      <c r="J387" s="12">
        <f>H387/VLOOKUP(A387,anni!$A$1:$O$32,4,0)</f>
        <v>1.7254646620101809E-2</v>
      </c>
      <c r="K387" s="12">
        <f t="shared" si="89"/>
        <v>1.0352322123083959E-2</v>
      </c>
      <c r="L387" s="12">
        <f t="shared" si="90"/>
        <v>2.4506049931076742E-2</v>
      </c>
      <c r="M387" s="12">
        <f t="array" ref="M387">SUM(IF(NOT(ISERR(J387:L387)),J387:L387*$J$2:$L$2))/SUM(IF(NOT(ISERR(J387:L387)),$J$2:$L$2))</f>
        <v>1.6162439006258349E-2</v>
      </c>
      <c r="N387" s="1">
        <f>((300-VLOOKUP(A387,anni!$A$1:$O$32,8,0))*(M387-I387/300)+I387)/300*(300-VLOOKUP(A387,anni!$A$1:$O$32,7,0))</f>
        <v>4.6976946975711904</v>
      </c>
      <c r="O387" s="1">
        <f t="shared" si="92"/>
        <v>4.6976946975711904</v>
      </c>
      <c r="P387" s="9">
        <f>INT(MAX(1,O387)+1-VLOOKUP(A387,anni!$A$1:$O$32,5,0))</f>
        <v>5</v>
      </c>
      <c r="Q387" s="9">
        <f t="array" ref="Q387">SUM(IF(anno=A387,IF(distretto=E387,concorrenti!$T$3:$T$5991)))</f>
        <v>0</v>
      </c>
      <c r="R387" s="9">
        <f t="shared" si="93"/>
        <v>5</v>
      </c>
      <c r="S387" s="1">
        <f t="shared" si="94"/>
        <v>-1</v>
      </c>
      <c r="T387" s="1">
        <f>1+INT($N387/VLOOKUP($A387,anni!$A$1:$J$35,10,0))+$Q387</f>
        <v>5</v>
      </c>
      <c r="U387" s="1">
        <f t="shared" si="95"/>
        <v>-1</v>
      </c>
      <c r="V387" s="1">
        <v>1</v>
      </c>
      <c r="X387" s="1">
        <v>32</v>
      </c>
      <c r="Y387" s="1">
        <v>38</v>
      </c>
      <c r="Z387" s="1">
        <f t="shared" si="96"/>
        <v>-1.0141851056742199</v>
      </c>
      <c r="AB387" s="1">
        <v>2</v>
      </c>
      <c r="AC387" s="1">
        <f t="shared" si="97"/>
        <v>3</v>
      </c>
    </row>
    <row r="388" spans="1:29" x14ac:dyDescent="0.3">
      <c r="A388" s="3">
        <v>2012</v>
      </c>
      <c r="B388" s="3" t="str">
        <f>VLOOKUP($E388,accorpamenti!$A$2:$X$104,$A388-B$2,0)</f>
        <v>Udine</v>
      </c>
      <c r="C388" s="3" t="str">
        <f>VLOOKUP($E388,accorpamenti!$A$2:$X$104,$A388-C$2,0)</f>
        <v>Udine</v>
      </c>
      <c r="D388" s="3" t="str">
        <f>VLOOKUP($E388,accorpamenti!$A$2:$X$104,$A388-D$2,0)</f>
        <v>Udine</v>
      </c>
      <c r="E388" s="3" t="s">
        <v>58</v>
      </c>
      <c r="F388" s="1">
        <f t="array" ref="F388">SUM(IF(anno=A388,IF(distretto=E388,1)))</f>
        <v>6</v>
      </c>
      <c r="G388" s="1">
        <f t="array" ref="G388">SUM(IF(anno=A388,IF(distretto=E388,IF(punti=-1,1))))</f>
        <v>0</v>
      </c>
      <c r="H388" s="1">
        <f t="array" ref="H388">SUM(IF(anno=A388,IF(distretto=E388,punti)))+G388</f>
        <v>118.6</v>
      </c>
      <c r="I388" s="14">
        <v>3.0502392344497604</v>
      </c>
      <c r="J388" s="12">
        <f>H388/VLOOKUP(A388,anni!$A$1:$O$32,4,0)</f>
        <v>1.7550609683911447E-2</v>
      </c>
      <c r="K388" s="12">
        <f t="shared" si="89"/>
        <v>2.1390986044383425E-2</v>
      </c>
      <c r="L388" s="12">
        <f t="shared" si="90"/>
        <v>1.4780211364680659E-2</v>
      </c>
      <c r="M388" s="12">
        <f t="array" ref="M388">SUM(IF(NOT(ISERR(J388:L388)),J388:L388*$J$2:$L$2))/SUM(IF(NOT(ISERR(J388:L388)),$J$2:$L$2))</f>
        <v>1.8369002084196975E-2</v>
      </c>
      <c r="N388" s="1">
        <f>((300-VLOOKUP(A388,anni!$A$1:$O$32,8,0))*(M388-I388/300)+I388)/300*(300-VLOOKUP(A388,anni!$A$1:$O$32,7,0))</f>
        <v>4.7945863031834177</v>
      </c>
      <c r="O388" s="1">
        <f t="shared" si="92"/>
        <v>4.7945863031834177</v>
      </c>
      <c r="P388" s="9">
        <f>INT(MAX(1,O388)+1-VLOOKUP(A388,anni!$A$1:$O$32,5,0))</f>
        <v>5</v>
      </c>
      <c r="Q388" s="9">
        <f t="array" ref="Q388">SUM(IF(anno=A388,IF(distretto=E388,concorrenti!$T$3:$T$5991)))</f>
        <v>2</v>
      </c>
      <c r="R388" s="9">
        <f t="shared" si="93"/>
        <v>7</v>
      </c>
      <c r="S388" s="1">
        <f t="shared" si="94"/>
        <v>1</v>
      </c>
      <c r="T388" s="1">
        <f>1+INT($N388/VLOOKUP($A388,anni!$A$1:$J$35,10,0))+$Q388</f>
        <v>7</v>
      </c>
      <c r="U388" s="1">
        <f t="shared" si="95"/>
        <v>1</v>
      </c>
      <c r="X388" s="1">
        <v>17</v>
      </c>
      <c r="Y388" s="1">
        <v>17</v>
      </c>
      <c r="Z388" s="1">
        <f t="shared" si="96"/>
        <v>0</v>
      </c>
      <c r="AB388" s="1">
        <v>1</v>
      </c>
      <c r="AC388" s="1">
        <f t="shared" si="97"/>
        <v>6</v>
      </c>
    </row>
    <row r="389" spans="1:29" x14ac:dyDescent="0.3">
      <c r="A389" s="3">
        <v>2012</v>
      </c>
      <c r="B389" s="3" t="str">
        <f>VLOOKUP($E389,accorpamenti!$A$2:$X$104,$A389-B$2,0)</f>
        <v>Salerno</v>
      </c>
      <c r="C389" s="3" t="str">
        <f>VLOOKUP($E389,accorpamenti!$A$2:$X$104,$A389-C$2,0)</f>
        <v>Salerno</v>
      </c>
      <c r="D389" s="3" t="str">
        <f>VLOOKUP($E389,accorpamenti!$A$2:$X$104,$A389-D$2,0)</f>
        <v>Salerno</v>
      </c>
      <c r="E389" s="3" t="s">
        <v>61</v>
      </c>
      <c r="F389" s="1">
        <f t="array" ref="F389">SUM(IF(anno=A389,IF(distretto=E389,1)))</f>
        <v>6</v>
      </c>
      <c r="G389" s="1">
        <f t="array" ref="G389">SUM(IF(anno=A389,IF(distretto=E389,IF(punti=-1,1))))</f>
        <v>0</v>
      </c>
      <c r="H389" s="1">
        <f t="array" ref="H389">SUM(IF(anno=A389,IF(distretto=E389,punti)))+G389</f>
        <v>111.2</v>
      </c>
      <c r="I389" s="14">
        <v>6.1004784688995208</v>
      </c>
      <c r="J389" s="12">
        <f>H389/VLOOKUP(A389,anni!$A$1:$O$32,4,0)</f>
        <v>1.6455546347815792E-2</v>
      </c>
      <c r="K389" s="12">
        <f t="shared" si="89"/>
        <v>1.6186227407915799E-2</v>
      </c>
      <c r="L389" s="12">
        <f t="shared" si="90"/>
        <v>1.9375095726757545E-2</v>
      </c>
      <c r="M389" s="12">
        <f t="array" ref="M389">SUM(IF(NOT(ISERR(J389:L389)),J389:L389*$J$2:$L$2))/SUM(IF(NOT(ISERR(J389:L389)),$J$2:$L$2))</f>
        <v>1.6852364931006086E-2</v>
      </c>
      <c r="N389" s="1">
        <f>((300-VLOOKUP(A389,anni!$A$1:$O$32,8,0))*(M389-I389/300)+I389)/300*(300-VLOOKUP(A389,anni!$A$1:$O$32,7,0))</f>
        <v>4.9160473855806881</v>
      </c>
      <c r="O389" s="1">
        <f t="shared" si="92"/>
        <v>4.9160473855806881</v>
      </c>
      <c r="P389" s="9">
        <f>INT(MAX(1,O389)+1-VLOOKUP(A389,anni!$A$1:$O$32,5,0))</f>
        <v>5</v>
      </c>
      <c r="Q389" s="9">
        <f t="array" ref="Q389">SUM(IF(anno=A389,IF(distretto=E389,concorrenti!$T$3:$T$5991)))</f>
        <v>0</v>
      </c>
      <c r="R389" s="9">
        <f t="shared" si="93"/>
        <v>5</v>
      </c>
      <c r="S389" s="1">
        <f t="shared" si="94"/>
        <v>-1</v>
      </c>
      <c r="T389" s="1">
        <f>1+INT($N389/VLOOKUP($A389,anni!$A$1:$J$35,10,0))+$Q389</f>
        <v>5</v>
      </c>
      <c r="U389" s="1">
        <f t="shared" si="95"/>
        <v>-1</v>
      </c>
      <c r="X389" s="1">
        <v>34</v>
      </c>
      <c r="Y389" s="1">
        <v>29</v>
      </c>
      <c r="Z389" s="1">
        <f t="shared" si="96"/>
        <v>0.89087080637474791</v>
      </c>
      <c r="AB389" s="1">
        <v>1</v>
      </c>
      <c r="AC389" s="1">
        <f t="shared" si="97"/>
        <v>4</v>
      </c>
    </row>
    <row r="390" spans="1:29" x14ac:dyDescent="0.3">
      <c r="A390" s="3">
        <v>2012</v>
      </c>
      <c r="B390" s="3" t="str">
        <f>VLOOKUP($E390,accorpamenti!$A$2:$X$104,$A390-B$2,0)</f>
        <v>Varese</v>
      </c>
      <c r="C390" s="3" t="str">
        <f>VLOOKUP($E390,accorpamenti!$A$2:$X$104,$A390-C$2,0)</f>
        <v>Varese</v>
      </c>
      <c r="D390" s="3" t="str">
        <f>VLOOKUP($E390,accorpamenti!$A$2:$X$104,$A390-D$2,0)</f>
        <v>Varese</v>
      </c>
      <c r="E390" s="3" t="s">
        <v>94</v>
      </c>
      <c r="F390" s="1">
        <f t="array" ref="F390">SUM(IF(anno=A390,IF(distretto=E390,1)))</f>
        <v>4</v>
      </c>
      <c r="G390" s="1">
        <f t="array" ref="G390">SUM(IF(anno=A390,IF(distretto=E390,IF(punti=-1,1))))</f>
        <v>0</v>
      </c>
      <c r="H390" s="1">
        <f t="array" ref="H390">SUM(IF(anno=A390,IF(distretto=E390,punti)))+G390</f>
        <v>127.19999999999999</v>
      </c>
      <c r="I390" s="14">
        <v>3.0502392344497604</v>
      </c>
      <c r="J390" s="12">
        <f>H390/VLOOKUP(A390,anni!$A$1:$O$32,4,0)</f>
        <v>1.8823250858292881E-2</v>
      </c>
      <c r="K390" s="12">
        <f t="shared" si="89"/>
        <v>1.4527568062228316E-2</v>
      </c>
      <c r="L390" s="12">
        <f t="shared" si="90"/>
        <v>2.1366212283657531E-2</v>
      </c>
      <c r="M390" s="12">
        <f t="array" ref="M390">SUM(IF(NOT(ISERR(J390:L390)),J390:L390*$J$2:$L$2))/SUM(IF(NOT(ISERR(J390:L390)),$J$2:$L$2))</f>
        <v>1.781518349716547E-2</v>
      </c>
      <c r="N390" s="1">
        <f>((300-VLOOKUP(A390,anni!$A$1:$O$32,8,0))*(M390-I390/300)+I390)/300*(300-VLOOKUP(A390,anni!$A$1:$O$32,7,0))</f>
        <v>4.6644389352310158</v>
      </c>
      <c r="O390" s="1">
        <f t="shared" si="92"/>
        <v>4.6644389352310158</v>
      </c>
      <c r="P390" s="9">
        <f>INT(MAX(1,O390)+1-VLOOKUP(A390,anni!$A$1:$O$32,5,0))</f>
        <v>5</v>
      </c>
      <c r="Q390" s="9">
        <f t="array" ref="Q390">SUM(IF(anno=A390,IF(distretto=E390,concorrenti!$T$3:$T$5991)))</f>
        <v>0</v>
      </c>
      <c r="R390" s="9">
        <f t="shared" si="93"/>
        <v>5</v>
      </c>
      <c r="S390" s="1">
        <f t="shared" si="94"/>
        <v>1</v>
      </c>
      <c r="T390" s="1">
        <f>1+INT($N390/VLOOKUP($A390,anni!$A$1:$J$35,10,0))+$Q390</f>
        <v>4</v>
      </c>
      <c r="U390" s="1">
        <f t="shared" si="95"/>
        <v>0</v>
      </c>
      <c r="X390" s="1">
        <v>17</v>
      </c>
      <c r="Y390" s="1">
        <v>18</v>
      </c>
      <c r="Z390" s="1">
        <f t="shared" si="96"/>
        <v>-0.23904572186687872</v>
      </c>
      <c r="AB390" s="1">
        <v>1</v>
      </c>
      <c r="AC390" s="1">
        <f t="shared" si="97"/>
        <v>4</v>
      </c>
    </row>
    <row r="391" spans="1:29" x14ac:dyDescent="0.3">
      <c r="A391" s="3">
        <v>2012</v>
      </c>
      <c r="B391" s="3" t="str">
        <f>VLOOKUP($E391,accorpamenti!$A$2:$X$104,$A391-B$2,0)</f>
        <v>Massa Carrara</v>
      </c>
      <c r="C391" s="3" t="str">
        <f>VLOOKUP($E391,accorpamenti!$A$2:$X$104,$A391-C$2,0)</f>
        <v>Massa Carrara</v>
      </c>
      <c r="D391" s="3" t="str">
        <f>VLOOKUP($E391,accorpamenti!$A$2:$X$104,$A391-D$2,0)</f>
        <v>Massa Carrara</v>
      </c>
      <c r="E391" s="3" t="s">
        <v>52</v>
      </c>
      <c r="F391" s="1">
        <f t="array" ref="F391">SUM(IF(anno=A391,IF(distretto=E391,1)))</f>
        <v>7</v>
      </c>
      <c r="G391" s="1">
        <f t="array" ref="G391">SUM(IF(anno=A391,IF(distretto=E391,IF(punti=-1,1))))</f>
        <v>0</v>
      </c>
      <c r="H391" s="1">
        <f t="array" ref="H391">SUM(IF(anno=A391,IF(distretto=E391,punti)))+G391</f>
        <v>149.79999999999998</v>
      </c>
      <c r="I391" s="14">
        <v>1.9736842105263157</v>
      </c>
      <c r="J391" s="12">
        <f>H391/VLOOKUP(A391,anni!$A$1:$O$32,4,0)</f>
        <v>2.2167633479341774E-2</v>
      </c>
      <c r="K391" s="12">
        <f t="shared" si="89"/>
        <v>1.2697323266986955E-2</v>
      </c>
      <c r="L391" s="12">
        <f t="shared" si="90"/>
        <v>1.7077653545719104E-2</v>
      </c>
      <c r="M391" s="12">
        <f t="array" ref="M391">SUM(IF(NOT(ISERR(J391:L391)),J391:L391*$J$2:$L$2))/SUM(IF(NOT(ISERR(J391:L391)),$J$2:$L$2))</f>
        <v>1.8162533419619722E-2</v>
      </c>
      <c r="N391" s="1">
        <f>((300-VLOOKUP(A391,anni!$A$1:$O$32,8,0))*(M391-I391/300)+I391)/300*(300-VLOOKUP(A391,anni!$A$1:$O$32,7,0))</f>
        <v>4.5774058799264248</v>
      </c>
      <c r="O391" s="1">
        <f t="shared" si="92"/>
        <v>4.5774058799264248</v>
      </c>
      <c r="P391" s="9">
        <f>INT(MAX(1,O391)+1-VLOOKUP(A391,anni!$A$1:$O$32,5,0))</f>
        <v>5</v>
      </c>
      <c r="Q391" s="9">
        <f t="array" ref="Q391">SUM(IF(anno=A391,IF(distretto=E391,concorrenti!$T$3:$T$5991)))</f>
        <v>1</v>
      </c>
      <c r="R391" s="9">
        <f t="shared" si="93"/>
        <v>6</v>
      </c>
      <c r="S391" s="1">
        <f t="shared" si="94"/>
        <v>-1</v>
      </c>
      <c r="T391" s="1">
        <f>1+INT($N391/VLOOKUP($A391,anni!$A$1:$J$35,10,0))+$Q391</f>
        <v>5</v>
      </c>
      <c r="U391" s="1">
        <f t="shared" si="95"/>
        <v>-2</v>
      </c>
      <c r="V391" s="1">
        <v>1</v>
      </c>
      <c r="X391" s="1">
        <v>11</v>
      </c>
      <c r="Y391" s="1">
        <v>13</v>
      </c>
      <c r="Z391" s="1">
        <f t="shared" si="96"/>
        <v>-0.57735026918962584</v>
      </c>
      <c r="AB391" s="1">
        <v>3</v>
      </c>
      <c r="AC391" s="1">
        <f t="shared" si="97"/>
        <v>3</v>
      </c>
    </row>
    <row r="392" spans="1:29" x14ac:dyDescent="0.3">
      <c r="A392" s="3">
        <v>2012</v>
      </c>
      <c r="B392" s="3" t="str">
        <f>VLOOKUP($E392,accorpamenti!$A$2:$X$104,$A392-B$2,0)</f>
        <v>Verona</v>
      </c>
      <c r="C392" s="3" t="str">
        <f>VLOOKUP($E392,accorpamenti!$A$2:$X$104,$A392-C$2,0)</f>
        <v>Verona</v>
      </c>
      <c r="D392" s="3" t="str">
        <f>VLOOKUP($E392,accorpamenti!$A$2:$X$104,$A392-D$2,0)</f>
        <v>Verona</v>
      </c>
      <c r="E392" s="3" t="s">
        <v>71</v>
      </c>
      <c r="F392" s="1">
        <f t="array" ref="F392">SUM(IF(anno=A392,IF(distretto=E392,1)))</f>
        <v>4</v>
      </c>
      <c r="G392" s="1">
        <f t="array" ref="G392">SUM(IF(anno=A392,IF(distretto=E392,IF(punti=-1,1))))</f>
        <v>0</v>
      </c>
      <c r="H392" s="1">
        <f t="array" ref="H392">SUM(IF(anno=A392,IF(distretto=E392,punti)))+G392</f>
        <v>114</v>
      </c>
      <c r="I392" s="14">
        <v>5.3827751196172251</v>
      </c>
      <c r="J392" s="12">
        <f>H392/VLOOKUP(A392,anni!$A$1:$O$32,4,0)</f>
        <v>1.6869894637149285E-2</v>
      </c>
      <c r="K392" s="12">
        <f t="shared" si="89"/>
        <v>1.4927934111187365E-2</v>
      </c>
      <c r="L392" s="12">
        <f t="shared" si="90"/>
        <v>1.4627048552611431E-2</v>
      </c>
      <c r="M392" s="12">
        <f t="array" ref="M392">SUM(IF(NOT(ISERR(J392:L392)),J392:L392*$J$2:$L$2))/SUM(IF(NOT(ISERR(J392:L392)),$J$2:$L$2))</f>
        <v>1.5848766781072336E-2</v>
      </c>
      <c r="N392" s="1">
        <f>((300-VLOOKUP(A392,anni!$A$1:$O$32,8,0))*(M392-I392/300)+I392)/300*(300-VLOOKUP(A392,anni!$A$1:$O$32,7,0))</f>
        <v>4.5677616289586975</v>
      </c>
      <c r="O392" s="1">
        <f t="shared" si="92"/>
        <v>4.5677616289586975</v>
      </c>
      <c r="P392" s="9">
        <f>INT(MAX(1,O392)+1-VLOOKUP(A392,anni!$A$1:$O$32,5,0))</f>
        <v>5</v>
      </c>
      <c r="Q392" s="9">
        <f t="array" ref="Q392">SUM(IF(anno=A392,IF(distretto=E392,concorrenti!$T$3:$T$5991)))</f>
        <v>0</v>
      </c>
      <c r="R392" s="9">
        <f t="shared" si="93"/>
        <v>5</v>
      </c>
      <c r="S392" s="1">
        <f t="shared" si="94"/>
        <v>1</v>
      </c>
      <c r="T392" s="1">
        <f>1+INT($N392/VLOOKUP($A392,anni!$A$1:$J$35,10,0))+$Q392</f>
        <v>4</v>
      </c>
      <c r="U392" s="1">
        <f t="shared" si="95"/>
        <v>0</v>
      </c>
      <c r="X392" s="1">
        <v>30</v>
      </c>
      <c r="Y392" s="1">
        <v>30</v>
      </c>
      <c r="Z392" s="1">
        <f t="shared" si="96"/>
        <v>0</v>
      </c>
      <c r="AB392" s="1">
        <v>1</v>
      </c>
      <c r="AC392" s="1">
        <f t="shared" si="97"/>
        <v>4</v>
      </c>
    </row>
    <row r="393" spans="1:29" x14ac:dyDescent="0.3">
      <c r="A393" s="3">
        <v>2012</v>
      </c>
      <c r="B393" s="3" t="str">
        <f>VLOOKUP($E393,accorpamenti!$A$2:$X$104,$A393-B$2,0)</f>
        <v>Padova</v>
      </c>
      <c r="C393" s="3" t="str">
        <f>VLOOKUP($E393,accorpamenti!$A$2:$X$104,$A393-C$2,0)</f>
        <v>Padova</v>
      </c>
      <c r="D393" s="3" t="str">
        <f>VLOOKUP($E393,accorpamenti!$A$2:$X$104,$A393-D$2,0)</f>
        <v>Padova</v>
      </c>
      <c r="E393" s="3" t="s">
        <v>66</v>
      </c>
      <c r="F393" s="1">
        <f t="array" ref="F393">SUM(IF(anno=A393,IF(distretto=E393,1)))</f>
        <v>4</v>
      </c>
      <c r="G393" s="1">
        <f t="array" ref="G393">SUM(IF(anno=A393,IF(distretto=E393,IF(punti=-1,1))))</f>
        <v>0</v>
      </c>
      <c r="H393" s="1">
        <f t="array" ref="H393">SUM(IF(anno=A393,IF(distretto=E393,punti)))+G393</f>
        <v>100</v>
      </c>
      <c r="I393" s="14">
        <v>2.6913875598086126</v>
      </c>
      <c r="J393" s="12">
        <f>H393/VLOOKUP(A393,anni!$A$1:$O$32,4,0)</f>
        <v>1.4798153190481828E-2</v>
      </c>
      <c r="K393" s="12">
        <f t="shared" si="89"/>
        <v>1.767330130404941E-2</v>
      </c>
      <c r="L393" s="12">
        <f t="shared" si="90"/>
        <v>1.401439730433451E-2</v>
      </c>
      <c r="M393" s="12">
        <f t="array" ref="M393">SUM(IF(NOT(ISERR(J393:L393)),J393:L393*$J$2:$L$2))/SUM(IF(NOT(ISERR(J393:L393)),$J$2:$L$2))</f>
        <v>1.5625909913979802E-2</v>
      </c>
      <c r="N393" s="1">
        <f>((300-VLOOKUP(A393,anni!$A$1:$O$32,8,0))*(M393-I393/300)+I393)/300*(300-VLOOKUP(A393,anni!$A$1:$O$32,7,0))</f>
        <v>4.0937395474886031</v>
      </c>
      <c r="O393" s="1">
        <f t="shared" si="92"/>
        <v>4.0937395474886031</v>
      </c>
      <c r="P393" s="9">
        <f>INT(MAX(1,O393)+1-VLOOKUP(A393,anni!$A$1:$O$32,5,0))</f>
        <v>4</v>
      </c>
      <c r="Q393" s="9">
        <f t="array" ref="Q393">SUM(IF(anno=A393,IF(distretto=E393,concorrenti!$T$3:$T$5991)))</f>
        <v>0</v>
      </c>
      <c r="R393" s="9">
        <f t="shared" si="93"/>
        <v>4</v>
      </c>
      <c r="S393" s="1">
        <f t="shared" si="94"/>
        <v>0</v>
      </c>
      <c r="T393" s="1">
        <f>1+INT($N393/VLOOKUP($A393,anni!$A$1:$J$35,10,0))+$Q393</f>
        <v>4</v>
      </c>
      <c r="U393" s="1">
        <f t="shared" si="95"/>
        <v>0</v>
      </c>
      <c r="X393" s="1">
        <v>15</v>
      </c>
      <c r="Y393" s="1">
        <v>15</v>
      </c>
      <c r="Z393" s="1">
        <f t="shared" si="96"/>
        <v>0</v>
      </c>
      <c r="AB393" s="1">
        <v>2</v>
      </c>
      <c r="AC393" s="1">
        <f t="shared" si="97"/>
        <v>2</v>
      </c>
    </row>
    <row r="394" spans="1:29" x14ac:dyDescent="0.3">
      <c r="A394" s="3">
        <v>2012</v>
      </c>
      <c r="B394" s="3" t="str">
        <f>VLOOKUP($E394,accorpamenti!$A$2:$X$104,$A394-B$2,0)</f>
        <v>Reggio Emilia</v>
      </c>
      <c r="C394" s="3" t="str">
        <f>VLOOKUP($E394,accorpamenti!$A$2:$X$104,$A394-C$2,0)</f>
        <v>Reggio Emilia</v>
      </c>
      <c r="D394" s="3" t="str">
        <f>VLOOKUP($E394,accorpamenti!$A$2:$X$104,$A394-D$2,0)</f>
        <v>Reggio Emilia</v>
      </c>
      <c r="E394" s="3" t="s">
        <v>78</v>
      </c>
      <c r="F394" s="1">
        <f t="array" ref="F394">SUM(IF(anno=A394,IF(distretto=E394,1)))</f>
        <v>5</v>
      </c>
      <c r="G394" s="1">
        <f t="array" ref="G394">SUM(IF(anno=A394,IF(distretto=E394,IF(punti=-1,1))))</f>
        <v>0</v>
      </c>
      <c r="H394" s="1">
        <f t="array" ref="H394">SUM(IF(anno=A394,IF(distretto=E394,punti)))+G394</f>
        <v>86.2</v>
      </c>
      <c r="I394" s="14">
        <v>2.5119617224880382</v>
      </c>
      <c r="J394" s="12">
        <f>H394/VLOOKUP(A394,anni!$A$1:$O$32,4,0)</f>
        <v>1.2756008050195335E-2</v>
      </c>
      <c r="K394" s="12">
        <f t="shared" si="89"/>
        <v>2.1905742393045057E-2</v>
      </c>
      <c r="L394" s="12">
        <f t="shared" si="90"/>
        <v>7.81130341553071E-3</v>
      </c>
      <c r="M394" s="12">
        <f t="array" ref="M394">SUM(IF(NOT(ISERR(J394:L394)),J394:L394*$J$2:$L$2))/SUM(IF(NOT(ISERR(J394:L394)),$J$2:$L$2))</f>
        <v>1.4981802058701138E-2</v>
      </c>
      <c r="N394" s="1">
        <f>((300-VLOOKUP(A394,anni!$A$1:$O$32,8,0))*(M394-I394/300)+I394)/300*(300-VLOOKUP(A394,anni!$A$1:$O$32,7,0))</f>
        <v>3.914264153651227</v>
      </c>
      <c r="O394" s="1">
        <f t="shared" si="92"/>
        <v>3.914264153651227</v>
      </c>
      <c r="P394" s="9">
        <f>INT(MAX(1,O394)+1-VLOOKUP(A394,anni!$A$1:$O$32,5,0))</f>
        <v>4</v>
      </c>
      <c r="Q394" s="9">
        <f t="array" ref="Q394">SUM(IF(anno=A394,IF(distretto=E394,concorrenti!$T$3:$T$5991)))</f>
        <v>2</v>
      </c>
      <c r="R394" s="9">
        <f t="shared" si="93"/>
        <v>6</v>
      </c>
      <c r="S394" s="1">
        <f t="shared" si="94"/>
        <v>1</v>
      </c>
      <c r="T394" s="1">
        <f>1+INT($N394/VLOOKUP($A394,anni!$A$1:$J$35,10,0))+$Q394</f>
        <v>6</v>
      </c>
      <c r="U394" s="1">
        <f t="shared" si="95"/>
        <v>1</v>
      </c>
      <c r="X394" s="1">
        <v>14</v>
      </c>
      <c r="Y394" s="1">
        <v>15</v>
      </c>
      <c r="Z394" s="1">
        <f t="shared" si="96"/>
        <v>-0.26261286571944509</v>
      </c>
      <c r="AB394" s="1">
        <v>1</v>
      </c>
      <c r="AC394" s="1">
        <f t="shared" si="97"/>
        <v>5</v>
      </c>
    </row>
    <row r="395" spans="1:29" x14ac:dyDescent="0.3">
      <c r="A395" s="3">
        <v>2012</v>
      </c>
      <c r="B395" s="3" t="str">
        <f>VLOOKUP($E395,accorpamenti!$A$2:$X$104,$A395-B$2,0)</f>
        <v>Latina</v>
      </c>
      <c r="C395" s="3" t="str">
        <f>VLOOKUP($E395,accorpamenti!$A$2:$X$104,$A395-C$2,0)</f>
        <v>Latina</v>
      </c>
      <c r="D395" s="3" t="str">
        <f>VLOOKUP($E395,accorpamenti!$A$2:$X$104,$A395-D$2,0)</f>
        <v>Latina</v>
      </c>
      <c r="E395" s="3" t="s">
        <v>65</v>
      </c>
      <c r="F395" s="1">
        <f t="array" ref="F395">SUM(IF(anno=A395,IF(distretto=E395,1)))</f>
        <v>3</v>
      </c>
      <c r="G395" s="1">
        <f t="array" ref="G395">SUM(IF(anno=A395,IF(distretto=E395,IF(punti=-1,1))))</f>
        <v>0</v>
      </c>
      <c r="H395" s="1">
        <f t="array" ref="H395">SUM(IF(anno=A395,IF(distretto=E395,punti)))+G395</f>
        <v>93.4</v>
      </c>
      <c r="I395" s="14">
        <v>3.4090909090909092</v>
      </c>
      <c r="J395" s="12">
        <f>H395/VLOOKUP(A395,anni!$A$1:$O$32,4,0)</f>
        <v>1.3821475079910028E-2</v>
      </c>
      <c r="K395" s="12">
        <f t="shared" si="89"/>
        <v>1.3898421413864097E-2</v>
      </c>
      <c r="L395" s="12">
        <f t="shared" si="90"/>
        <v>1.0644815438811458E-2</v>
      </c>
      <c r="M395" s="12">
        <f t="array" ref="M395">SUM(IF(NOT(ISERR(J395:L395)),J395:L395*$J$2:$L$2))/SUM(IF(NOT(ISERR(J395:L395)),$J$2:$L$2))</f>
        <v>1.3317680584378289E-2</v>
      </c>
      <c r="N395" s="1">
        <f>((300-VLOOKUP(A395,anni!$A$1:$O$32,8,0))*(M395-I395/300)+I395)/300*(300-VLOOKUP(A395,anni!$A$1:$O$32,7,0))</f>
        <v>3.6637458464198072</v>
      </c>
      <c r="O395" s="1">
        <f t="shared" si="92"/>
        <v>3.6637458464198072</v>
      </c>
      <c r="P395" s="9">
        <f>INT(MAX(1,O395)+1-VLOOKUP(A395,anni!$A$1:$O$32,5,0))</f>
        <v>4</v>
      </c>
      <c r="Q395" s="9">
        <f t="array" ref="Q395">SUM(IF(anno=A395,IF(distretto=E395,concorrenti!$T$3:$T$5991)))</f>
        <v>0</v>
      </c>
      <c r="R395" s="9">
        <f t="shared" si="93"/>
        <v>4</v>
      </c>
      <c r="S395" s="1">
        <f t="shared" si="94"/>
        <v>1</v>
      </c>
      <c r="T395" s="1">
        <f>1+INT($N395/VLOOKUP($A395,anni!$A$1:$J$35,10,0))+$Q395</f>
        <v>4</v>
      </c>
      <c r="U395" s="1">
        <f t="shared" si="95"/>
        <v>1</v>
      </c>
      <c r="X395" s="1">
        <v>19</v>
      </c>
      <c r="Y395" s="1">
        <v>24</v>
      </c>
      <c r="Z395" s="1">
        <f t="shared" si="96"/>
        <v>-1.078327732034384</v>
      </c>
      <c r="AB395" s="1">
        <v>3</v>
      </c>
      <c r="AC395" s="1">
        <f t="shared" si="97"/>
        <v>1</v>
      </c>
    </row>
    <row r="396" spans="1:29" x14ac:dyDescent="0.3">
      <c r="A396" s="3">
        <v>2012</v>
      </c>
      <c r="B396" s="3" t="str">
        <f>VLOOKUP($E396,accorpamenti!$A$2:$X$104,$A396-B$2,0)</f>
        <v>Trento</v>
      </c>
      <c r="C396" s="3" t="str">
        <f>VLOOKUP($E396,accorpamenti!$A$2:$X$104,$A396-C$2,0)</f>
        <v>Trento</v>
      </c>
      <c r="D396" s="3" t="str">
        <f>VLOOKUP($E396,accorpamenti!$A$2:$X$104,$A396-D$2,0)</f>
        <v>Trento</v>
      </c>
      <c r="E396" s="3" t="s">
        <v>60</v>
      </c>
      <c r="F396" s="1">
        <f t="array" ref="F396">SUM(IF(anno=A396,IF(distretto=E396,1)))</f>
        <v>4</v>
      </c>
      <c r="G396" s="1">
        <f t="array" ref="G396">SUM(IF(anno=A396,IF(distretto=E396,IF(punti=-1,1))))</f>
        <v>0</v>
      </c>
      <c r="H396" s="1">
        <f t="array" ref="H396">SUM(IF(anno=A396,IF(distretto=E396,punti)))+G396</f>
        <v>76.400000000000006</v>
      </c>
      <c r="I396" s="14">
        <v>3.0502392344497604</v>
      </c>
      <c r="J396" s="12">
        <f>H396/VLOOKUP(A396,anni!$A$1:$O$32,4,0)</f>
        <v>1.1305789037528116E-2</v>
      </c>
      <c r="K396" s="12">
        <f t="shared" si="89"/>
        <v>1.4470372912377022E-2</v>
      </c>
      <c r="L396" s="12">
        <f t="shared" si="90"/>
        <v>1.3784653086230666E-2</v>
      </c>
      <c r="M396" s="12">
        <f t="array" ref="M396">SUM(IF(NOT(ISERR(J396:L396)),J396:L396*$J$2:$L$2))/SUM(IF(NOT(ISERR(J396:L396)),$J$2:$L$2))</f>
        <v>1.277379433726151E-2</v>
      </c>
      <c r="N396" s="1">
        <f>((300-VLOOKUP(A396,anni!$A$1:$O$32,8,0))*(M396-I396/300)+I396)/300*(300-VLOOKUP(A396,anni!$A$1:$O$32,7,0))</f>
        <v>3.4797124826535839</v>
      </c>
      <c r="O396" s="1">
        <f t="shared" si="92"/>
        <v>3.4797124826535839</v>
      </c>
      <c r="P396" s="9">
        <f>INT(MAX(1,O396)+1-VLOOKUP(A396,anni!$A$1:$O$32,5,0))</f>
        <v>3</v>
      </c>
      <c r="Q396" s="9">
        <f t="array" ref="Q396">SUM(IF(anno=A396,IF(distretto=E396,concorrenti!$T$3:$T$5991)))</f>
        <v>1</v>
      </c>
      <c r="R396" s="9">
        <f t="shared" si="93"/>
        <v>4</v>
      </c>
      <c r="S396" s="1">
        <f t="shared" si="94"/>
        <v>0</v>
      </c>
      <c r="T396" s="1">
        <f>1+INT($N396/VLOOKUP($A396,anni!$A$1:$J$35,10,0))+$Q396</f>
        <v>4</v>
      </c>
      <c r="U396" s="1">
        <f t="shared" si="95"/>
        <v>0</v>
      </c>
      <c r="X396" s="1">
        <v>17</v>
      </c>
      <c r="Y396" s="1">
        <v>18</v>
      </c>
      <c r="Z396" s="1">
        <f t="shared" si="96"/>
        <v>-0.23904572186687872</v>
      </c>
      <c r="AB396" s="1">
        <v>1</v>
      </c>
      <c r="AC396" s="1">
        <f t="shared" si="97"/>
        <v>3</v>
      </c>
    </row>
    <row r="397" spans="1:29" x14ac:dyDescent="0.3">
      <c r="A397" s="3">
        <v>2012</v>
      </c>
      <c r="B397" s="3" t="str">
        <f>VLOOKUP($E397,accorpamenti!$A$2:$X$104,$A397-B$2,0)</f>
        <v>Bologna</v>
      </c>
      <c r="C397" s="3" t="str">
        <f>VLOOKUP($E397,accorpamenti!$A$2:$X$104,$A397-C$2,0)</f>
        <v>Bologna</v>
      </c>
      <c r="D397" s="3" t="str">
        <f>VLOOKUP($E397,accorpamenti!$A$2:$X$104,$A397-D$2,0)</f>
        <v>Bologna</v>
      </c>
      <c r="E397" s="3" t="s">
        <v>70</v>
      </c>
      <c r="F397" s="1">
        <f t="array" ref="F397">SUM(IF(anno=A397,IF(distretto=E397,1)))</f>
        <v>4</v>
      </c>
      <c r="G397" s="1">
        <f t="array" ref="G397">SUM(IF(anno=A397,IF(distretto=E397,IF(punti=-1,1))))</f>
        <v>0</v>
      </c>
      <c r="H397" s="1">
        <f t="array" ref="H397">SUM(IF(anno=A397,IF(distretto=E397,punti)))+G397</f>
        <v>69.2</v>
      </c>
      <c r="I397" s="14">
        <v>3.4090909090909092</v>
      </c>
      <c r="J397" s="12">
        <f>H397/VLOOKUP(A397,anni!$A$1:$O$32,4,0)</f>
        <v>1.0240322007813425E-2</v>
      </c>
      <c r="K397" s="12">
        <f t="shared" si="89"/>
        <v>1.4641958361930902E-2</v>
      </c>
      <c r="L397" s="12">
        <f t="shared" si="90"/>
        <v>1.324858324398836E-2</v>
      </c>
      <c r="M397" s="12">
        <f t="array" ref="M397">SUM(IF(NOT(ISERR(J397:L397)),J397:L397*$J$2:$L$2))/SUM(IF(NOT(ISERR(J397:L397)),$J$2:$L$2))</f>
        <v>1.2208910998548407E-2</v>
      </c>
      <c r="N397" s="1">
        <f>((300-VLOOKUP(A397,anni!$A$1:$O$32,8,0))*(M397-I397/300)+I397)/300*(300-VLOOKUP(A397,anni!$A$1:$O$32,7,0))</f>
        <v>3.4031849937497842</v>
      </c>
      <c r="O397" s="1">
        <f t="shared" si="92"/>
        <v>3.4031849937497842</v>
      </c>
      <c r="P397" s="9">
        <f>INT(MAX(1,O397)+1-VLOOKUP(A397,anni!$A$1:$O$32,5,0))</f>
        <v>3</v>
      </c>
      <c r="Q397" s="9">
        <f t="array" ref="Q397">SUM(IF(anno=A397,IF(distretto=E397,concorrenti!$T$3:$T$5991)))</f>
        <v>0</v>
      </c>
      <c r="R397" s="9">
        <f t="shared" si="93"/>
        <v>3</v>
      </c>
      <c r="S397" s="1">
        <f t="shared" si="94"/>
        <v>-1</v>
      </c>
      <c r="T397" s="1">
        <f>1+INT($N397/VLOOKUP($A397,anni!$A$1:$J$35,10,0))+$Q397</f>
        <v>3</v>
      </c>
      <c r="U397" s="1">
        <f t="shared" si="95"/>
        <v>-1</v>
      </c>
      <c r="X397" s="1">
        <v>19</v>
      </c>
      <c r="Y397" s="1">
        <v>22</v>
      </c>
      <c r="Z397" s="1">
        <f t="shared" si="96"/>
        <v>-0.66258915644907923</v>
      </c>
      <c r="AB397" s="1">
        <v>4</v>
      </c>
      <c r="AC397" s="1">
        <f t="shared" si="97"/>
        <v>-1</v>
      </c>
    </row>
    <row r="398" spans="1:29" x14ac:dyDescent="0.3">
      <c r="A398" s="3">
        <v>2012</v>
      </c>
      <c r="B398" s="3" t="str">
        <f>VLOOKUP($E398,accorpamenti!$A$2:$X$104,$A398-B$2,0)</f>
        <v>Brindisi</v>
      </c>
      <c r="C398" s="3" t="str">
        <f>VLOOKUP($E398,accorpamenti!$A$2:$X$104,$A398-C$2,0)</f>
        <v>Brindisi</v>
      </c>
      <c r="D398" s="3" t="str">
        <f>VLOOKUP($E398,accorpamenti!$A$2:$X$104,$A398-D$2,0)</f>
        <v>Brindisi</v>
      </c>
      <c r="E398" s="3" t="s">
        <v>112</v>
      </c>
      <c r="F398" s="1">
        <f t="array" ref="F398">SUM(IF(anno=A398,IF(distretto=E398,1)))</f>
        <v>4</v>
      </c>
      <c r="G398" s="1">
        <f t="array" ref="G398">SUM(IF(anno=A398,IF(distretto=E398,IF(punti=-1,1))))</f>
        <v>0</v>
      </c>
      <c r="H398" s="1">
        <f t="array" ref="H398">SUM(IF(anno=A398,IF(distretto=E398,punti)))+G398</f>
        <v>109.4</v>
      </c>
      <c r="I398" s="14">
        <v>5.562200956937799</v>
      </c>
      <c r="J398" s="12">
        <f>H398/VLOOKUP(A398,anni!$A$1:$O$32,4,0)</f>
        <v>1.6189179590387119E-2</v>
      </c>
      <c r="K398" s="12">
        <f t="shared" si="89"/>
        <v>5.6051246854266733E-3</v>
      </c>
      <c r="L398" s="12">
        <f t="shared" si="90"/>
        <v>5.8967682646653401E-3</v>
      </c>
      <c r="M398" s="12">
        <f t="array" ref="M398">SUM(IF(NOT(ISERR(J398:L398)),J398:L398*$J$2:$L$2))/SUM(IF(NOT(ISERR(J398:L398)),$J$2:$L$2))</f>
        <v>1.0945759401113342E-2</v>
      </c>
      <c r="N398" s="1">
        <f>((300-VLOOKUP(A398,anni!$A$1:$O$32,8,0))*(M398-I398/300)+I398)/300*(300-VLOOKUP(A398,anni!$A$1:$O$32,7,0))</f>
        <v>3.4436649425152237</v>
      </c>
      <c r="O398" s="1">
        <f t="shared" si="92"/>
        <v>3.4436649425152237</v>
      </c>
      <c r="P398" s="9">
        <f>INT(MAX(1,O398)+1-VLOOKUP(A398,anni!$A$1:$O$32,5,0))</f>
        <v>3</v>
      </c>
      <c r="Q398" s="9">
        <f t="array" ref="Q398">SUM(IF(anno=A398,IF(distretto=E398,concorrenti!$T$3:$T$5991)))</f>
        <v>0</v>
      </c>
      <c r="R398" s="9">
        <f t="shared" si="93"/>
        <v>3</v>
      </c>
      <c r="S398" s="1">
        <f t="shared" si="94"/>
        <v>-1</v>
      </c>
      <c r="T398" s="1">
        <f>1+INT($N398/VLOOKUP($A398,anni!$A$1:$J$35,10,0))+$Q398</f>
        <v>3</v>
      </c>
      <c r="U398" s="1">
        <f t="shared" si="95"/>
        <v>-1</v>
      </c>
      <c r="V398" s="1">
        <v>1</v>
      </c>
      <c r="X398" s="1">
        <v>31</v>
      </c>
      <c r="Y398" s="1">
        <v>30</v>
      </c>
      <c r="Z398" s="1">
        <f t="shared" si="96"/>
        <v>0.18107149208503706</v>
      </c>
      <c r="AB398" s="1">
        <v>4</v>
      </c>
      <c r="AC398" s="1">
        <f t="shared" si="97"/>
        <v>-1</v>
      </c>
    </row>
    <row r="399" spans="1:29" x14ac:dyDescent="0.3">
      <c r="A399" s="3">
        <v>2012</v>
      </c>
      <c r="B399" s="3" t="str">
        <f>VLOOKUP($E399,accorpamenti!$A$2:$X$104,$A399-B$2,0)</f>
        <v>Campobasso</v>
      </c>
      <c r="C399" s="3" t="str">
        <f>VLOOKUP($E399,accorpamenti!$A$2:$X$104,$A399-C$2,0)</f>
        <v>Campobasso</v>
      </c>
      <c r="D399" s="3" t="str">
        <f>VLOOKUP($E399,accorpamenti!$A$2:$X$104,$A399-D$2,0)</f>
        <v>Campobasso</v>
      </c>
      <c r="E399" s="3" t="s">
        <v>145</v>
      </c>
      <c r="F399" s="1">
        <f t="array" ref="F399">SUM(IF(anno=A399,IF(distretto=E399,1)))</f>
        <v>3</v>
      </c>
      <c r="G399" s="1">
        <f t="array" ref="G399">SUM(IF(anno=A399,IF(distretto=E399,IF(punti=-1,1))))</f>
        <v>0</v>
      </c>
      <c r="H399" s="1">
        <f t="array" ref="H399">SUM(IF(anno=A399,IF(distretto=E399,punti)))+G399</f>
        <v>96.799999999999983</v>
      </c>
      <c r="I399" s="14">
        <v>3.0502392344497604</v>
      </c>
      <c r="J399" s="12">
        <f>H399/VLOOKUP(A399,anni!$A$1:$O$32,4,0)</f>
        <v>1.4324612288386405E-2</v>
      </c>
      <c r="K399" s="12">
        <f t="shared" si="89"/>
        <v>1.195378631892015E-2</v>
      </c>
      <c r="L399" s="12">
        <f t="shared" si="90"/>
        <v>1.0491652626742228E-2</v>
      </c>
      <c r="M399" s="12">
        <f t="array" ref="M399">SUM(IF(NOT(ISERR(J399:L399)),J399:L399*$J$2:$L$2))/SUM(IF(NOT(ISERR(J399:L399)),$J$2:$L$2))</f>
        <v>1.2895510354956959E-2</v>
      </c>
      <c r="N399" s="1">
        <f>((300-VLOOKUP(A399,anni!$A$1:$O$32,8,0))*(M399-I399/300)+I399)/300*(300-VLOOKUP(A399,anni!$A$1:$O$32,7,0))</f>
        <v>3.5083157468120145</v>
      </c>
      <c r="O399" s="1">
        <f t="shared" si="92"/>
        <v>3.5083157468120145</v>
      </c>
      <c r="P399" s="9">
        <f>INT(MAX(1,O399)+1-VLOOKUP(A399,anni!$A$1:$O$32,5,0))</f>
        <v>3</v>
      </c>
      <c r="Q399" s="9">
        <f t="array" ref="Q399">SUM(IF(anno=A399,IF(distretto=E399,concorrenti!$T$3:$T$5991)))</f>
        <v>0</v>
      </c>
      <c r="R399" s="9">
        <f t="shared" si="93"/>
        <v>3</v>
      </c>
      <c r="S399" s="1">
        <f t="shared" si="94"/>
        <v>0</v>
      </c>
      <c r="T399" s="1">
        <f>1+INT($N399/VLOOKUP($A399,anni!$A$1:$J$35,10,0))+$Q399</f>
        <v>3</v>
      </c>
      <c r="U399" s="1">
        <f t="shared" si="95"/>
        <v>0</v>
      </c>
      <c r="X399" s="1">
        <v>17</v>
      </c>
      <c r="Y399" s="1">
        <v>11</v>
      </c>
      <c r="Z399" s="1">
        <f t="shared" si="96"/>
        <v>1.6035674514745464</v>
      </c>
      <c r="AB399" s="1">
        <v>3</v>
      </c>
      <c r="AC399" s="1">
        <f t="shared" si="97"/>
        <v>0</v>
      </c>
    </row>
    <row r="400" spans="1:29" x14ac:dyDescent="0.3">
      <c r="A400" s="3">
        <v>2012</v>
      </c>
      <c r="B400" s="3" t="str">
        <f>VLOOKUP($E400,accorpamenti!$A$2:$X$104,$A400-B$2,0)</f>
        <v>Lucca</v>
      </c>
      <c r="C400" s="3" t="str">
        <f>VLOOKUP($E400,accorpamenti!$A$2:$X$104,$A400-C$2,0)</f>
        <v>Lucca</v>
      </c>
      <c r="D400" s="3" t="str">
        <f>VLOOKUP($E400,accorpamenti!$A$2:$X$104,$A400-D$2,0)</f>
        <v>Lucca</v>
      </c>
      <c r="E400" s="3" t="s">
        <v>48</v>
      </c>
      <c r="F400" s="1">
        <f t="array" ref="F400">SUM(IF(anno=A400,IF(distretto=E400,1)))</f>
        <v>4</v>
      </c>
      <c r="G400" s="1">
        <f t="array" ref="G400">SUM(IF(anno=A400,IF(distretto=E400,IF(punti=-1,1))))</f>
        <v>1</v>
      </c>
      <c r="H400" s="1">
        <f t="array" ref="H400">SUM(IF(anno=A400,IF(distretto=E400,punti)))+G400</f>
        <v>67.400000000000006</v>
      </c>
      <c r="I400" s="14">
        <v>2.1531100478468899</v>
      </c>
      <c r="J400" s="12">
        <f>H400/VLOOKUP(A400,anni!$A$1:$O$32,4,0)</f>
        <v>9.9739552503847525E-3</v>
      </c>
      <c r="K400" s="12">
        <f t="shared" si="89"/>
        <v>1.3955616563715389E-2</v>
      </c>
      <c r="L400" s="12">
        <f t="shared" si="90"/>
        <v>1.416756011640374E-2</v>
      </c>
      <c r="M400" s="12">
        <f t="array" ref="M400">SUM(IF(NOT(ISERR(J400:L400)),J400:L400*$J$2:$L$2))/SUM(IF(NOT(ISERR(J400:L400)),$J$2:$L$2))</f>
        <v>1.200010983249813E-2</v>
      </c>
      <c r="N400" s="1">
        <f>((300-VLOOKUP(A400,anni!$A$1:$O$32,8,0))*(M400-I400/300)+I400)/300*(300-VLOOKUP(A400,anni!$A$1:$O$32,7,0))</f>
        <v>3.1573463847997401</v>
      </c>
      <c r="O400" s="1">
        <f t="shared" si="92"/>
        <v>3.1573463847997401</v>
      </c>
      <c r="P400" s="9">
        <f>INT(MAX(1,O400)+1-VLOOKUP(A400,anni!$A$1:$O$32,5,0))</f>
        <v>3</v>
      </c>
      <c r="Q400" s="9">
        <f t="array" ref="Q400">SUM(IF(anno=A400,IF(distretto=E400,concorrenti!$T$3:$T$5991)))</f>
        <v>0</v>
      </c>
      <c r="R400" s="9">
        <f t="shared" si="93"/>
        <v>3</v>
      </c>
      <c r="S400" s="1">
        <f t="shared" si="94"/>
        <v>-1</v>
      </c>
      <c r="T400" s="1">
        <f>1+INT($N400/VLOOKUP($A400,anni!$A$1:$J$35,10,0))+$Q400</f>
        <v>3</v>
      </c>
      <c r="U400" s="1">
        <f t="shared" si="95"/>
        <v>-1</v>
      </c>
      <c r="X400" s="1">
        <v>12</v>
      </c>
      <c r="Y400" s="1">
        <v>14</v>
      </c>
      <c r="Z400" s="1">
        <f t="shared" si="96"/>
        <v>-0.55470019622522915</v>
      </c>
      <c r="AB400" s="1">
        <v>2</v>
      </c>
      <c r="AC400" s="1">
        <f t="shared" si="97"/>
        <v>1</v>
      </c>
    </row>
    <row r="401" spans="1:29" x14ac:dyDescent="0.3">
      <c r="A401" s="3">
        <v>2012</v>
      </c>
      <c r="B401" s="3" t="str">
        <f>VLOOKUP($E401,accorpamenti!$A$2:$X$104,$A401-B$2,0)</f>
        <v>Trieste</v>
      </c>
      <c r="C401" s="3" t="str">
        <f>VLOOKUP($E401,accorpamenti!$A$2:$X$104,$A401-C$2,0)</f>
        <v>Trieste</v>
      </c>
      <c r="D401" s="3" t="str">
        <f>VLOOKUP($E401,accorpamenti!$A$2:$X$104,$A401-D$2,0)</f>
        <v>Trieste</v>
      </c>
      <c r="E401" s="3" t="s">
        <v>92</v>
      </c>
      <c r="F401" s="1">
        <f t="array" ref="F401">SUM(IF(anno=A401,IF(distretto=E401,1)))</f>
        <v>3</v>
      </c>
      <c r="G401" s="1">
        <f t="array" ref="G401">SUM(IF(anno=A401,IF(distretto=E401,IF(punti=-1,1))))</f>
        <v>0</v>
      </c>
      <c r="H401" s="1">
        <f t="array" ref="H401">SUM(IF(anno=A401,IF(distretto=E401,punti)))+G401</f>
        <v>74.8</v>
      </c>
      <c r="I401" s="14">
        <v>1.6148325358851676</v>
      </c>
      <c r="J401" s="12">
        <f>H401/VLOOKUP(A401,anni!$A$1:$O$32,4,0)</f>
        <v>1.1069018586480406E-2</v>
      </c>
      <c r="K401" s="12">
        <f t="shared" si="89"/>
        <v>1.4927934111187365E-2</v>
      </c>
      <c r="L401" s="12">
        <f t="shared" si="90"/>
        <v>1.2253024965538369E-2</v>
      </c>
      <c r="M401" s="12">
        <f t="array" ref="M401">SUM(IF(NOT(ISERR(J401:L401)),J401:L401*$J$2:$L$2))/SUM(IF(NOT(ISERR(J401:L401)),$J$2:$L$2))</f>
        <v>1.2552658157892388E-2</v>
      </c>
      <c r="N401" s="1">
        <f>((300-VLOOKUP(A401,anni!$A$1:$O$32,8,0))*(M401-I401/300)+I401)/300*(300-VLOOKUP(A401,anni!$A$1:$O$32,7,0))</f>
        <v>3.2028650977267206</v>
      </c>
      <c r="O401" s="1">
        <f t="shared" si="92"/>
        <v>3.2028650977267206</v>
      </c>
      <c r="P401" s="9">
        <f>INT(MAX(1,O401)+1-VLOOKUP(A401,anni!$A$1:$O$32,5,0))</f>
        <v>3</v>
      </c>
      <c r="Q401" s="9">
        <f t="array" ref="Q401">SUM(IF(anno=A401,IF(distretto=E401,concorrenti!$T$3:$T$5991)))</f>
        <v>0</v>
      </c>
      <c r="R401" s="9">
        <f t="shared" si="93"/>
        <v>3</v>
      </c>
      <c r="S401" s="1">
        <f t="shared" si="94"/>
        <v>0</v>
      </c>
      <c r="T401" s="1">
        <f>1+INT($N401/VLOOKUP($A401,anni!$A$1:$J$35,10,0))+$Q401</f>
        <v>3</v>
      </c>
      <c r="U401" s="1">
        <f t="shared" si="95"/>
        <v>0</v>
      </c>
      <c r="X401" s="1">
        <v>9</v>
      </c>
      <c r="Y401" s="1">
        <v>9</v>
      </c>
      <c r="Z401" s="1">
        <f t="shared" si="96"/>
        <v>0</v>
      </c>
      <c r="AB401" s="1">
        <v>1</v>
      </c>
      <c r="AC401" s="1">
        <f t="shared" si="97"/>
        <v>2</v>
      </c>
    </row>
    <row r="402" spans="1:29" x14ac:dyDescent="0.3">
      <c r="A402" s="3">
        <v>2012</v>
      </c>
      <c r="B402" s="3" t="str">
        <f>VLOOKUP($E402,accorpamenti!$A$2:$X$104,$A402-B$2,0)</f>
        <v>Cagliari</v>
      </c>
      <c r="C402" s="3" t="str">
        <f>VLOOKUP($E402,accorpamenti!$A$2:$X$104,$A402-C$2,0)</f>
        <v>Cagliari</v>
      </c>
      <c r="D402" s="3" t="str">
        <f>VLOOKUP($E402,accorpamenti!$A$2:$X$104,$A402-D$2,0)</f>
        <v>Cagliari</v>
      </c>
      <c r="E402" s="3" t="s">
        <v>87</v>
      </c>
      <c r="F402" s="1">
        <f t="array" ref="F402">SUM(IF(anno=A402,IF(distretto=E402,1)))</f>
        <v>3</v>
      </c>
      <c r="G402" s="1">
        <f t="array" ref="G402">SUM(IF(anno=A402,IF(distretto=E402,IF(punti=-1,1))))</f>
        <v>0</v>
      </c>
      <c r="H402" s="1">
        <f t="array" ref="H402">SUM(IF(anno=A402,IF(distretto=E402,punti)))+G402</f>
        <v>64.599999999999994</v>
      </c>
      <c r="I402" s="14">
        <v>4.3062200956937797</v>
      </c>
      <c r="J402" s="12">
        <f>H402/VLOOKUP(A402,anni!$A$1:$O$32,4,0)</f>
        <v>9.5596069610512594E-3</v>
      </c>
      <c r="K402" s="12">
        <f t="shared" si="89"/>
        <v>1.018073667353008E-2</v>
      </c>
      <c r="L402" s="12">
        <f t="shared" si="90"/>
        <v>1.3937815898299896E-2</v>
      </c>
      <c r="M402" s="12">
        <f t="array" ref="M402">SUM(IF(NOT(ISERR(J402:L402)),J402:L402*$J$2:$L$2))/SUM(IF(NOT(ISERR(J402:L402)),$J$2:$L$2))</f>
        <v>1.049635168808564E-2</v>
      </c>
      <c r="N402" s="1">
        <f>((300-VLOOKUP(A402,anni!$A$1:$O$32,8,0))*(M402-I402/300)+I402)/300*(300-VLOOKUP(A402,anni!$A$1:$O$32,7,0))</f>
        <v>3.1412837950254846</v>
      </c>
      <c r="O402" s="1">
        <f t="shared" si="92"/>
        <v>3.1412837950254846</v>
      </c>
      <c r="P402" s="9">
        <f>INT(MAX(1,O402)+1-VLOOKUP(A402,anni!$A$1:$O$32,5,0))</f>
        <v>3</v>
      </c>
      <c r="Q402" s="9">
        <f t="array" ref="Q402">SUM(IF(anno=A402,IF(distretto=E402,concorrenti!$T$3:$T$5991)))</f>
        <v>0</v>
      </c>
      <c r="R402" s="9">
        <f t="shared" si="93"/>
        <v>3</v>
      </c>
      <c r="S402" s="1">
        <f t="shared" si="94"/>
        <v>0</v>
      </c>
      <c r="T402" s="1">
        <f>1+INT($N402/VLOOKUP($A402,anni!$A$1:$J$35,10,0))+$Q402</f>
        <v>3</v>
      </c>
      <c r="U402" s="1">
        <f t="shared" si="95"/>
        <v>0</v>
      </c>
      <c r="X402" s="1">
        <v>24</v>
      </c>
      <c r="Y402" s="1">
        <v>24</v>
      </c>
      <c r="Z402" s="1">
        <f t="shared" si="96"/>
        <v>0</v>
      </c>
      <c r="AB402" s="1">
        <v>4</v>
      </c>
      <c r="AC402" s="1">
        <f t="shared" si="97"/>
        <v>-1</v>
      </c>
    </row>
    <row r="403" spans="1:29" x14ac:dyDescent="0.3">
      <c r="A403" s="3">
        <v>2012</v>
      </c>
      <c r="B403" s="3" t="str">
        <f>VLOOKUP($E403,accorpamenti!$A$2:$X$104,$A403-B$2,0)</f>
        <v>Pisa</v>
      </c>
      <c r="C403" s="3" t="str">
        <f>VLOOKUP($E403,accorpamenti!$A$2:$X$104,$A403-C$2,0)</f>
        <v>Pisa</v>
      </c>
      <c r="D403" s="3" t="str">
        <f>VLOOKUP($E403,accorpamenti!$A$2:$X$104,$A403-D$2,0)</f>
        <v>Pisa</v>
      </c>
      <c r="E403" s="3" t="s">
        <v>105</v>
      </c>
      <c r="F403" s="1">
        <f t="array" ref="F403">SUM(IF(anno=A403,IF(distretto=E403,1)))</f>
        <v>3</v>
      </c>
      <c r="G403" s="1">
        <f t="array" ref="G403">SUM(IF(anno=A403,IF(distretto=E403,IF(punti=-1,1))))</f>
        <v>0</v>
      </c>
      <c r="H403" s="1">
        <f t="array" ref="H403">SUM(IF(anno=A403,IF(distretto=E403,punti)))+G403</f>
        <v>96</v>
      </c>
      <c r="I403" s="14">
        <v>2.3325358851674642</v>
      </c>
      <c r="J403" s="12">
        <f>H403/VLOOKUP(A403,anni!$A$1:$O$32,4,0)</f>
        <v>1.4206227062862554E-2</v>
      </c>
      <c r="K403" s="12">
        <f t="shared" si="89"/>
        <v>8.8080530770990578E-3</v>
      </c>
      <c r="L403" s="12">
        <f t="shared" si="90"/>
        <v>9.2663501301883926E-3</v>
      </c>
      <c r="M403" s="12">
        <f t="array" ref="M403">SUM(IF(NOT(ISERR(J403:L403)),J403:L403*$J$2:$L$2))/SUM(IF(NOT(ISERR(J403:L403)),$J$2:$L$2))</f>
        <v>1.1583522912162364E-2</v>
      </c>
      <c r="N403" s="1">
        <f>((300-VLOOKUP(A403,anni!$A$1:$O$32,8,0))*(M403-I403/300)+I403)/300*(300-VLOOKUP(A403,anni!$A$1:$O$32,7,0))</f>
        <v>3.0875585063677251</v>
      </c>
      <c r="O403" s="1">
        <f t="shared" si="92"/>
        <v>3.0875585063677251</v>
      </c>
      <c r="P403" s="9">
        <f>INT(MAX(1,O403)+1-VLOOKUP(A403,anni!$A$1:$O$32,5,0))</f>
        <v>3</v>
      </c>
      <c r="Q403" s="9">
        <f t="array" ref="Q403">SUM(IF(anno=A403,IF(distretto=E403,concorrenti!$T$3:$T$5991)))</f>
        <v>0</v>
      </c>
      <c r="R403" s="9">
        <f t="shared" si="93"/>
        <v>3</v>
      </c>
      <c r="S403" s="1">
        <f t="shared" si="94"/>
        <v>0</v>
      </c>
      <c r="T403" s="1">
        <f>1+INT($N403/VLOOKUP($A403,anni!$A$1:$J$35,10,0))+$Q403</f>
        <v>3</v>
      </c>
      <c r="U403" s="1">
        <f t="shared" si="95"/>
        <v>0</v>
      </c>
      <c r="X403" s="1">
        <v>13</v>
      </c>
      <c r="Y403" s="1">
        <v>14</v>
      </c>
      <c r="Z403" s="1">
        <f t="shared" si="96"/>
        <v>-0.27216552697590868</v>
      </c>
      <c r="AB403" s="1">
        <v>1</v>
      </c>
      <c r="AC403" s="1">
        <f t="shared" si="97"/>
        <v>2</v>
      </c>
    </row>
    <row r="404" spans="1:29" x14ac:dyDescent="0.3">
      <c r="A404" s="3">
        <v>2012</v>
      </c>
      <c r="B404" s="3" t="str">
        <f>VLOOKUP($E404,accorpamenti!$A$2:$X$104,$A404-B$2,0)</f>
        <v>Pavia</v>
      </c>
      <c r="C404" s="3" t="str">
        <f>VLOOKUP($E404,accorpamenti!$A$2:$X$104,$A404-C$2,0)</f>
        <v>Pavia</v>
      </c>
      <c r="D404" s="3" t="str">
        <f>VLOOKUP($E404,accorpamenti!$A$2:$X$104,$A404-D$2,0)</f>
        <v>Pavia</v>
      </c>
      <c r="E404" s="3" t="s">
        <v>83</v>
      </c>
      <c r="F404" s="1">
        <f t="array" ref="F404">SUM(IF(anno=A404,IF(distretto=E404,1)))</f>
        <v>3</v>
      </c>
      <c r="G404" s="1">
        <f t="array" ref="G404">SUM(IF(anno=A404,IF(distretto=E404,IF(punti=-1,1))))</f>
        <v>0</v>
      </c>
      <c r="H404" s="1">
        <f t="array" ref="H404">SUM(IF(anno=A404,IF(distretto=E404,punti)))+G404</f>
        <v>82.399999999999991</v>
      </c>
      <c r="I404" s="14">
        <v>2.3325358851674642</v>
      </c>
      <c r="J404" s="12">
        <f>H404/VLOOKUP(A404,anni!$A$1:$O$32,4,0)</f>
        <v>1.2193678228957025E-2</v>
      </c>
      <c r="K404" s="12">
        <f t="shared" si="89"/>
        <v>1.109585907115076E-2</v>
      </c>
      <c r="L404" s="12">
        <f t="shared" si="90"/>
        <v>1.1180885281053763E-2</v>
      </c>
      <c r="M404" s="12">
        <f t="array" ref="M404">SUM(IF(NOT(ISERR(J404:L404)),J404:L404*$J$2:$L$2))/SUM(IF(NOT(ISERR(J404:L404)),$J$2:$L$2))</f>
        <v>1.1658939685037726E-2</v>
      </c>
      <c r="N404" s="1">
        <f>((300-VLOOKUP(A404,anni!$A$1:$O$32,8,0))*(M404-I404/300)+I404)/300*(300-VLOOKUP(A404,anni!$A$1:$O$32,7,0))</f>
        <v>3.105281447993435</v>
      </c>
      <c r="O404" s="1">
        <f t="shared" si="92"/>
        <v>3.105281447993435</v>
      </c>
      <c r="P404" s="9">
        <f>INT(MAX(1,O404)+1-VLOOKUP(A404,anni!$A$1:$O$32,5,0))</f>
        <v>3</v>
      </c>
      <c r="Q404" s="9">
        <f t="array" ref="Q404">SUM(IF(anno=A404,IF(distretto=E404,concorrenti!$T$3:$T$5991)))</f>
        <v>0</v>
      </c>
      <c r="R404" s="9">
        <f t="shared" si="93"/>
        <v>3</v>
      </c>
      <c r="S404" s="1">
        <f t="shared" si="94"/>
        <v>0</v>
      </c>
      <c r="T404" s="1">
        <f>1+INT($N404/VLOOKUP($A404,anni!$A$1:$J$35,10,0))+$Q404</f>
        <v>3</v>
      </c>
      <c r="U404" s="1">
        <f t="shared" si="95"/>
        <v>0</v>
      </c>
      <c r="X404" s="1">
        <v>13</v>
      </c>
      <c r="Y404" s="1">
        <v>11</v>
      </c>
      <c r="Z404" s="1">
        <f t="shared" si="96"/>
        <v>0.57735026918962584</v>
      </c>
      <c r="AB404" s="1">
        <v>2</v>
      </c>
      <c r="AC404" s="1">
        <f t="shared" si="97"/>
        <v>1</v>
      </c>
    </row>
    <row r="405" spans="1:29" x14ac:dyDescent="0.3">
      <c r="A405" s="3">
        <v>2012</v>
      </c>
      <c r="B405" s="3" t="str">
        <f>VLOOKUP($E405,accorpamenti!$A$2:$X$104,$A405-B$2,0)</f>
        <v>Asti</v>
      </c>
      <c r="C405" s="3" t="str">
        <f>VLOOKUP($E405,accorpamenti!$A$2:$X$104,$A405-C$2,0)</f>
        <v>Asti</v>
      </c>
      <c r="D405" s="3" t="str">
        <f>VLOOKUP($E405,accorpamenti!$A$2:$X$104,$A405-D$2,0)</f>
        <v>Asti</v>
      </c>
      <c r="E405" s="3" t="s">
        <v>68</v>
      </c>
      <c r="F405" s="1">
        <f t="array" ref="F405">SUM(IF(anno=A405,IF(distretto=E405,1)))</f>
        <v>3</v>
      </c>
      <c r="G405" s="1">
        <f t="array" ref="G405">SUM(IF(anno=A405,IF(distretto=E405,IF(punti=-1,1))))</f>
        <v>0</v>
      </c>
      <c r="H405" s="1">
        <f t="array" ref="H405">SUM(IF(anno=A405,IF(distretto=E405,punti)))+G405</f>
        <v>119.4</v>
      </c>
      <c r="I405" s="14">
        <v>0.89712918660287078</v>
      </c>
      <c r="J405" s="12">
        <f>H405/VLOOKUP(A405,anni!$A$1:$O$32,4,0)</f>
        <v>1.7668994909435302E-2</v>
      </c>
      <c r="K405" s="12">
        <f t="shared" si="89"/>
        <v>2.5737817433081661E-3</v>
      </c>
      <c r="L405" s="12">
        <f t="shared" si="90"/>
        <v>1.3018839025884518E-2</v>
      </c>
      <c r="M405" s="12">
        <f t="array" ref="M405">SUM(IF(NOT(ISERR(J405:L405)),J405:L405*$J$2:$L$2))/SUM(IF(NOT(ISERR(J405:L405)),$J$2:$L$2))</f>
        <v>1.1862231206801126E-2</v>
      </c>
      <c r="N405" s="1">
        <f>((300-VLOOKUP(A405,anni!$A$1:$O$32,8,0))*(M405-I405/300)+I405)/300*(300-VLOOKUP(A405,anni!$A$1:$O$32,7,0))</f>
        <v>2.9281745728327144</v>
      </c>
      <c r="O405" s="1">
        <f t="shared" si="92"/>
        <v>2.9281745728327144</v>
      </c>
      <c r="P405" s="9">
        <f>INT(MAX(1,O405)+1-VLOOKUP(A405,anni!$A$1:$O$32,5,0))</f>
        <v>3</v>
      </c>
      <c r="Q405" s="9">
        <f t="array" ref="Q405">SUM(IF(anno=A405,IF(distretto=E405,concorrenti!$T$3:$T$5991)))</f>
        <v>0</v>
      </c>
      <c r="R405" s="9">
        <f t="shared" si="93"/>
        <v>3</v>
      </c>
      <c r="S405" s="1">
        <f t="shared" si="94"/>
        <v>0</v>
      </c>
      <c r="T405" s="1">
        <f>1+INT($N405/VLOOKUP($A405,anni!$A$1:$J$35,10,0))+$Q405</f>
        <v>3</v>
      </c>
      <c r="U405" s="1">
        <f t="shared" si="95"/>
        <v>0</v>
      </c>
      <c r="X405" s="1">
        <v>5</v>
      </c>
      <c r="Y405" s="1">
        <v>5</v>
      </c>
      <c r="Z405" s="1">
        <f t="shared" si="96"/>
        <v>0</v>
      </c>
      <c r="AB405" s="1">
        <v>6</v>
      </c>
      <c r="AC405" s="1">
        <f t="shared" si="97"/>
        <v>-3</v>
      </c>
    </row>
    <row r="406" spans="1:29" x14ac:dyDescent="0.3">
      <c r="A406" s="3">
        <v>2012</v>
      </c>
      <c r="B406" s="3" t="str">
        <f>VLOOKUP($E406,accorpamenti!$A$2:$X$104,$A406-B$2,0)</f>
        <v>Modena</v>
      </c>
      <c r="C406" s="3" t="str">
        <f>VLOOKUP($E406,accorpamenti!$A$2:$X$104,$A406-C$2,0)</f>
        <v>Modena</v>
      </c>
      <c r="D406" s="3" t="str">
        <f>VLOOKUP($E406,accorpamenti!$A$2:$X$104,$A406-D$2,0)</f>
        <v>Modena</v>
      </c>
      <c r="E406" s="3" t="s">
        <v>72</v>
      </c>
      <c r="F406" s="1">
        <f t="array" ref="F406">SUM(IF(anno=A406,IF(distretto=E406,1)))</f>
        <v>3</v>
      </c>
      <c r="G406" s="1">
        <f t="array" ref="G406">SUM(IF(anno=A406,IF(distretto=E406,IF(punti=-1,1))))</f>
        <v>0</v>
      </c>
      <c r="H406" s="1">
        <f t="array" ref="H406">SUM(IF(anno=A406,IF(distretto=E406,punti)))+G406</f>
        <v>72.199999999999989</v>
      </c>
      <c r="I406" s="14">
        <v>3.2296650717703352</v>
      </c>
      <c r="J406" s="12">
        <f>H406/VLOOKUP(A406,anni!$A$1:$O$32,4,0)</f>
        <v>1.0684266603527878E-2</v>
      </c>
      <c r="K406" s="12">
        <f t="shared" si="89"/>
        <v>9.2656142759093979E-3</v>
      </c>
      <c r="L406" s="12">
        <f t="shared" si="90"/>
        <v>9.1897687241537778E-3</v>
      </c>
      <c r="M406" s="12">
        <f t="array" ref="M406">SUM(IF(NOT(ISERR(J406:L406)),J406:L406*$J$2:$L$2))/SUM(IF(NOT(ISERR(J406:L406)),$J$2:$L$2))</f>
        <v>9.9622995144260356E-3</v>
      </c>
      <c r="N406" s="1">
        <f>((300-VLOOKUP(A406,anni!$A$1:$O$32,8,0))*(M406-I406/300)+I406)/300*(300-VLOOKUP(A406,anni!$A$1:$O$32,7,0))</f>
        <v>2.8471212471341381</v>
      </c>
      <c r="O406" s="1">
        <f t="shared" si="92"/>
        <v>2.8471212471341381</v>
      </c>
      <c r="P406" s="9">
        <f>INT(MAX(1,O406)+1-VLOOKUP(A406,anni!$A$1:$O$32,5,0))</f>
        <v>3</v>
      </c>
      <c r="Q406" s="9">
        <f t="array" ref="Q406">SUM(IF(anno=A406,IF(distretto=E406,concorrenti!$T$3:$T$5991)))</f>
        <v>0</v>
      </c>
      <c r="R406" s="9">
        <f t="shared" si="93"/>
        <v>3</v>
      </c>
      <c r="S406" s="1">
        <f t="shared" si="94"/>
        <v>0</v>
      </c>
      <c r="T406" s="1">
        <f>1+INT($N406/VLOOKUP($A406,anni!$A$1:$J$35,10,0))+$Q406</f>
        <v>3</v>
      </c>
      <c r="U406" s="1">
        <f t="shared" si="95"/>
        <v>0</v>
      </c>
      <c r="X406" s="1">
        <v>18</v>
      </c>
      <c r="Y406" s="1">
        <v>20</v>
      </c>
      <c r="Z406" s="1">
        <f t="shared" si="96"/>
        <v>-0.45883146774112349</v>
      </c>
      <c r="AB406" s="1">
        <v>3</v>
      </c>
      <c r="AC406" s="1">
        <f t="shared" si="97"/>
        <v>0</v>
      </c>
    </row>
    <row r="407" spans="1:29" x14ac:dyDescent="0.3">
      <c r="A407" s="3">
        <v>2012</v>
      </c>
      <c r="B407" s="3" t="str">
        <f>VLOOKUP($E407,accorpamenti!$A$2:$X$104,$A407-B$2,0)</f>
        <v>Como</v>
      </c>
      <c r="C407" s="3" t="str">
        <f>VLOOKUP($E407,accorpamenti!$A$2:$X$104,$A407-C$2,0)</f>
        <v>Como</v>
      </c>
      <c r="D407" s="3" t="str">
        <f>VLOOKUP($E407,accorpamenti!$A$2:$X$104,$A407-D$2,0)</f>
        <v>Como</v>
      </c>
      <c r="E407" s="3" t="s">
        <v>88</v>
      </c>
      <c r="F407" s="1">
        <f t="array" ref="F407">SUM(IF(anno=A407,IF(distretto=E407,1)))</f>
        <v>3</v>
      </c>
      <c r="G407" s="1">
        <f t="array" ref="G407">SUM(IF(anno=A407,IF(distretto=E407,IF(punti=-1,1))))</f>
        <v>0</v>
      </c>
      <c r="H407" s="1">
        <f t="array" ref="H407">SUM(IF(anno=A407,IF(distretto=E407,punti)))+G407</f>
        <v>74.599999999999994</v>
      </c>
      <c r="I407" s="14">
        <v>2.3325358851674642</v>
      </c>
      <c r="J407" s="12">
        <f>H407/VLOOKUP(A407,anni!$A$1:$O$32,4,0)</f>
        <v>1.1039422280099442E-2</v>
      </c>
      <c r="K407" s="12">
        <f t="shared" si="89"/>
        <v>1.1610615419812393E-2</v>
      </c>
      <c r="L407" s="12">
        <f t="shared" si="90"/>
        <v>7.8878848215653257E-3</v>
      </c>
      <c r="M407" s="12">
        <f t="array" ref="M407">SUM(IF(NOT(ISERR(J407:L407)),J407:L407*$J$2:$L$2))/SUM(IF(NOT(ISERR(J407:L407)),$J$2:$L$2))</f>
        <v>1.0704563750248072E-2</v>
      </c>
      <c r="N407" s="1">
        <f>((300-VLOOKUP(A407,anni!$A$1:$O$32,8,0))*(M407-I407/300)+I407)/300*(300-VLOOKUP(A407,anni!$A$1:$O$32,7,0))</f>
        <v>2.8810031033178665</v>
      </c>
      <c r="O407" s="1">
        <f t="shared" si="92"/>
        <v>2.8810031033178665</v>
      </c>
      <c r="P407" s="9">
        <f>INT(MAX(1,O407)+1-VLOOKUP(A407,anni!$A$1:$O$32,5,0))</f>
        <v>3</v>
      </c>
      <c r="Q407" s="9">
        <f t="array" ref="Q407">SUM(IF(anno=A407,IF(distretto=E407,concorrenti!$T$3:$T$5991)))</f>
        <v>0</v>
      </c>
      <c r="R407" s="9">
        <f t="shared" si="93"/>
        <v>3</v>
      </c>
      <c r="S407" s="1">
        <f t="shared" si="94"/>
        <v>0</v>
      </c>
      <c r="T407" s="1">
        <f>1+INT($N407/VLOOKUP($A407,anni!$A$1:$J$35,10,0))+$Q407</f>
        <v>3</v>
      </c>
      <c r="U407" s="1">
        <f t="shared" si="95"/>
        <v>0</v>
      </c>
      <c r="X407" s="1">
        <v>13</v>
      </c>
      <c r="Y407" s="1">
        <v>12</v>
      </c>
      <c r="Z407" s="1">
        <f t="shared" si="96"/>
        <v>0.28284271247461901</v>
      </c>
      <c r="AB407" s="1">
        <v>3</v>
      </c>
      <c r="AC407" s="1">
        <f t="shared" si="97"/>
        <v>0</v>
      </c>
    </row>
    <row r="408" spans="1:29" x14ac:dyDescent="0.3">
      <c r="A408" s="3">
        <v>2012</v>
      </c>
      <c r="B408" s="3" t="str">
        <f>VLOOKUP($E408,accorpamenti!$A$2:$X$104,$A408-B$2,0)</f>
        <v>Forlì Cesena</v>
      </c>
      <c r="C408" s="3" t="str">
        <f>VLOOKUP($E408,accorpamenti!$A$2:$X$104,$A408-C$2,0)</f>
        <v>Forlì Cesena</v>
      </c>
      <c r="D408" s="3" t="str">
        <f>VLOOKUP($E408,accorpamenti!$A$2:$X$104,$A408-D$2,0)</f>
        <v>Forlì Cesena</v>
      </c>
      <c r="E408" s="3" t="s">
        <v>119</v>
      </c>
      <c r="F408" s="1">
        <f t="array" ref="F408">SUM(IF(anno=A408,IF(distretto=E408,1)))</f>
        <v>3</v>
      </c>
      <c r="G408" s="1">
        <f t="array" ref="G408">SUM(IF(anno=A408,IF(distretto=E408,IF(punti=-1,1))))</f>
        <v>0</v>
      </c>
      <c r="H408" s="1">
        <f t="array" ref="H408">SUM(IF(anno=A408,IF(distretto=E408,punti)))+G408</f>
        <v>56.8</v>
      </c>
      <c r="I408" s="6">
        <v>2.1531100478468899</v>
      </c>
      <c r="J408" s="12">
        <f>H408/VLOOKUP(A408,anni!$A$1:$O$32,4,0)</f>
        <v>8.4053510121936768E-3</v>
      </c>
      <c r="K408" s="12">
        <f t="shared" si="89"/>
        <v>1.4241592312971852E-2</v>
      </c>
      <c r="L408" s="12">
        <f t="shared" si="90"/>
        <v>8.2707918517383981E-3</v>
      </c>
      <c r="M408" s="12">
        <f t="array" ref="M408">SUM(IF(NOT(ISERR(J408:L408)),J408:L408*$J$2:$L$2))/SUM(IF(NOT(ISERR(J408:L408)),$J$2:$L$2))</f>
        <v>1.032833825237719E-2</v>
      </c>
      <c r="N408" s="1">
        <f>((300-VLOOKUP(A408,anni!$A$1:$O$32,8,0))*(M408-I408/300)+I408)/300*(300-VLOOKUP(A408,anni!$A$1:$O$32,7,0))</f>
        <v>2.7644800634713191</v>
      </c>
      <c r="O408" s="1">
        <f t="shared" si="92"/>
        <v>2.7644800634713191</v>
      </c>
      <c r="P408" s="9">
        <f>INT(MAX(1,O408)+1-VLOOKUP(A408,anni!$A$1:$O$32,5,0))</f>
        <v>3</v>
      </c>
      <c r="Q408" s="9">
        <f t="array" ref="Q408">SUM(IF(anno=A408,IF(distretto=E408,concorrenti!$T$3:$T$5991)))</f>
        <v>0</v>
      </c>
      <c r="R408" s="9">
        <f t="shared" si="93"/>
        <v>3</v>
      </c>
      <c r="S408" s="1">
        <f t="shared" si="94"/>
        <v>0</v>
      </c>
      <c r="T408" s="1">
        <f>1+INT($N408/VLOOKUP($A408,anni!$A$1:$J$35,10,0))+$Q408</f>
        <v>3</v>
      </c>
      <c r="U408" s="1">
        <f t="shared" si="95"/>
        <v>0</v>
      </c>
      <c r="X408" s="1">
        <v>12</v>
      </c>
      <c r="Y408" s="1">
        <v>13</v>
      </c>
      <c r="Z408" s="1">
        <f t="shared" si="96"/>
        <v>-0.28284271247461901</v>
      </c>
      <c r="AB408" s="1">
        <v>3</v>
      </c>
      <c r="AC408" s="1">
        <f t="shared" si="97"/>
        <v>0</v>
      </c>
    </row>
    <row r="409" spans="1:29" x14ac:dyDescent="0.3">
      <c r="A409" s="3">
        <v>2012</v>
      </c>
      <c r="B409" s="3" t="str">
        <f>VLOOKUP($E409,accorpamenti!$A$2:$X$104,$A409-B$2,0)</f>
        <v>Oristano</v>
      </c>
      <c r="C409" s="3" t="str">
        <f>VLOOKUP($E409,accorpamenti!$A$2:$X$104,$A409-C$2,0)</f>
        <v>Oristano</v>
      </c>
      <c r="D409" s="3" t="str">
        <f>VLOOKUP($E409,accorpamenti!$A$2:$X$104,$A409-D$2,0)</f>
        <v>Oristano</v>
      </c>
      <c r="E409" s="3" t="s">
        <v>131</v>
      </c>
      <c r="F409" s="1">
        <f t="array" ref="F409">SUM(IF(anno=A409,IF(distretto=E409,1)))</f>
        <v>4</v>
      </c>
      <c r="G409" s="1">
        <f t="array" ref="G409">SUM(IF(anno=A409,IF(distretto=E409,IF(punti=-1,1))))</f>
        <v>0</v>
      </c>
      <c r="H409" s="1">
        <f t="array" ref="H409">SUM(IF(anno=A409,IF(distretto=E409,punti)))+G409</f>
        <v>97.8</v>
      </c>
      <c r="I409" s="6">
        <v>2.6913875598086126</v>
      </c>
      <c r="J409" s="12">
        <f>H409/VLOOKUP(A409,anni!$A$1:$O$32,4,0)</f>
        <v>1.4472593820291226E-2</v>
      </c>
      <c r="K409" s="12">
        <f t="shared" si="89"/>
        <v>4.8043925875085776E-3</v>
      </c>
      <c r="L409" s="12">
        <f t="shared" si="90"/>
        <v>2.6037678051769033E-3</v>
      </c>
      <c r="M409" s="12">
        <f t="array" ref="M409">SUM(IF(NOT(ISERR(J409:L409)),J409:L409*$J$2:$L$2))/SUM(IF(NOT(ISERR(J409:L409)),$J$2:$L$2))</f>
        <v>9.2717224068446218E-3</v>
      </c>
      <c r="N409" s="1">
        <f>((300-VLOOKUP(A409,anni!$A$1:$O$32,8,0))*(M409-I409/300)+I409)/300*(300-VLOOKUP(A409,anni!$A$1:$O$32,7,0))</f>
        <v>2.6005054833118355</v>
      </c>
      <c r="O409" s="1">
        <f t="shared" ref="O409:O468" si="98">MAX(1,N409)</f>
        <v>2.6005054833118355</v>
      </c>
      <c r="P409" s="9">
        <f>INT(MAX(1,O409)+1-VLOOKUP(A409,anni!$A$1:$O$32,5,0))</f>
        <v>3</v>
      </c>
      <c r="Q409" s="9">
        <f t="array" ref="Q409">SUM(IF(anno=A409,IF(distretto=E409,concorrenti!$T$3:$T$5991)))</f>
        <v>0</v>
      </c>
      <c r="R409" s="9">
        <f t="shared" ref="R409:R468" si="99">P409+Q409</f>
        <v>3</v>
      </c>
      <c r="S409" s="1">
        <f t="shared" si="94"/>
        <v>-1</v>
      </c>
      <c r="T409" s="1">
        <f>1+INT($N409/VLOOKUP($A409,anni!$A$1:$J$35,10,0))+$Q409</f>
        <v>3</v>
      </c>
      <c r="U409" s="1">
        <f t="shared" si="95"/>
        <v>-1</v>
      </c>
      <c r="V409" s="1">
        <v>1</v>
      </c>
      <c r="X409" s="1">
        <v>15</v>
      </c>
      <c r="Y409" s="1">
        <v>22</v>
      </c>
      <c r="Z409" s="1">
        <f t="shared" ref="Z409:Z468" si="100">-(Y409-X409)/SQRT(AVERAGE(X409:Y409))</f>
        <v>-1.62746694241347</v>
      </c>
      <c r="AB409" s="1">
        <v>2</v>
      </c>
      <c r="AC409" s="1">
        <f t="shared" ref="AC409:AC468" si="101">R409-AB409</f>
        <v>1</v>
      </c>
    </row>
    <row r="410" spans="1:29" x14ac:dyDescent="0.3">
      <c r="A410" s="3">
        <v>2012</v>
      </c>
      <c r="B410" s="3" t="str">
        <f>VLOOKUP($E410,accorpamenti!$A$2:$X$104,$A410-B$2,0)</f>
        <v>Alessandria</v>
      </c>
      <c r="C410" s="3" t="str">
        <f>VLOOKUP($E410,accorpamenti!$A$2:$X$104,$A410-C$2,0)</f>
        <v>Alessandria</v>
      </c>
      <c r="D410" s="3" t="str">
        <f>VLOOKUP($E410,accorpamenti!$A$2:$X$104,$A410-D$2,0)</f>
        <v>Alessandria</v>
      </c>
      <c r="E410" s="3" t="s">
        <v>74</v>
      </c>
      <c r="F410" s="1">
        <f t="array" ref="F410">SUM(IF(anno=A410,IF(distretto=E410,1)))</f>
        <v>3</v>
      </c>
      <c r="G410" s="1">
        <f t="array" ref="G410">SUM(IF(anno=A410,IF(distretto=E410,IF(punti=-1,1))))</f>
        <v>0</v>
      </c>
      <c r="H410" s="1">
        <f t="array" ref="H410">SUM(IF(anno=A410,IF(distretto=E410,punti)))+G410</f>
        <v>58.4</v>
      </c>
      <c r="I410" s="6">
        <v>2.5119617224880382</v>
      </c>
      <c r="J410" s="12">
        <f>H410/VLOOKUP(A410,anni!$A$1:$O$32,4,0)</f>
        <v>8.6421214632413871E-3</v>
      </c>
      <c r="K410" s="12">
        <f t="shared" si="89"/>
        <v>9.7231754747197398E-3</v>
      </c>
      <c r="L410" s="12">
        <f t="shared" si="90"/>
        <v>1.4244141522438353E-2</v>
      </c>
      <c r="M410" s="12">
        <f t="array" ref="M410">SUM(IF(NOT(ISERR(J410:L410)),J410:L410*$J$2:$L$2))/SUM(IF(NOT(ISERR(J410:L410)),$J$2:$L$2))</f>
        <v>9.9361428102669996E-3</v>
      </c>
      <c r="N410" s="1">
        <f>((300-VLOOKUP(A410,anni!$A$1:$O$32,8,0))*(M410-I410/300)+I410)/300*(300-VLOOKUP(A410,anni!$A$1:$O$32,7,0))</f>
        <v>2.7285342302692039</v>
      </c>
      <c r="O410" s="1">
        <f t="shared" si="98"/>
        <v>2.7285342302692039</v>
      </c>
      <c r="P410" s="9">
        <f>INT(MAX(1,O410)+1-VLOOKUP(A410,anni!$A$1:$O$32,5,0))</f>
        <v>3</v>
      </c>
      <c r="Q410" s="9">
        <f t="array" ref="Q410">SUM(IF(anno=A410,IF(distretto=E410,concorrenti!$T$3:$T$5991)))</f>
        <v>0</v>
      </c>
      <c r="R410" s="9">
        <f t="shared" si="99"/>
        <v>3</v>
      </c>
      <c r="S410" s="1">
        <f t="shared" si="94"/>
        <v>0</v>
      </c>
      <c r="T410" s="1">
        <f>1+INT($N410/VLOOKUP($A410,anni!$A$1:$J$35,10,0))+$Q410</f>
        <v>3</v>
      </c>
      <c r="U410" s="1">
        <f t="shared" si="95"/>
        <v>0</v>
      </c>
      <c r="X410" s="1">
        <v>14</v>
      </c>
      <c r="Y410" s="1">
        <v>15</v>
      </c>
      <c r="Z410" s="1">
        <f t="shared" si="100"/>
        <v>-0.26261286571944509</v>
      </c>
      <c r="AB410" s="1">
        <v>14</v>
      </c>
      <c r="AC410" s="1">
        <f t="shared" si="101"/>
        <v>-11</v>
      </c>
    </row>
    <row r="411" spans="1:29" x14ac:dyDescent="0.3">
      <c r="A411" s="3">
        <v>2012</v>
      </c>
      <c r="B411" s="3" t="str">
        <f>VLOOKUP($E411,accorpamenti!$A$2:$X$104,$A411-B$2,0)</f>
        <v>Perugia</v>
      </c>
      <c r="C411" s="3" t="str">
        <f>VLOOKUP($E411,accorpamenti!$A$2:$X$104,$A411-C$2,0)</f>
        <v>Perugia</v>
      </c>
      <c r="D411" s="3" t="str">
        <f>VLOOKUP($E411,accorpamenti!$A$2:$X$104,$A411-D$2,0)</f>
        <v>Perugia</v>
      </c>
      <c r="E411" s="3" t="s">
        <v>84</v>
      </c>
      <c r="F411" s="1">
        <f t="array" ref="F411">SUM(IF(anno=A411,IF(distretto=E411,1)))</f>
        <v>3</v>
      </c>
      <c r="G411" s="1">
        <f t="array" ref="G411">SUM(IF(anno=A411,IF(distretto=E411,IF(punti=-1,1))))</f>
        <v>0</v>
      </c>
      <c r="H411" s="1">
        <f t="array" ref="H411">SUM(IF(anno=A411,IF(distretto=E411,punti)))+G411</f>
        <v>57.2</v>
      </c>
      <c r="I411" s="6">
        <v>3.4090909090909092</v>
      </c>
      <c r="J411" s="12">
        <f>H411/VLOOKUP(A411,anni!$A$1:$O$32,4,0)</f>
        <v>8.4645436249556061E-3</v>
      </c>
      <c r="K411" s="12">
        <f t="shared" si="89"/>
        <v>1.0009151223976203E-2</v>
      </c>
      <c r="L411" s="12">
        <f t="shared" si="90"/>
        <v>1.1716955123296067E-2</v>
      </c>
      <c r="M411" s="12">
        <f t="array" ref="M411">SUM(IF(NOT(ISERR(J411:L411)),J411:L411*$J$2:$L$2))/SUM(IF(NOT(ISERR(J411:L411)),$J$2:$L$2))</f>
        <v>9.5214814076858816E-3</v>
      </c>
      <c r="N411" s="1">
        <f>((300-VLOOKUP(A411,anni!$A$1:$O$32,8,0))*(M411-I411/300)+I411)/300*(300-VLOOKUP(A411,anni!$A$1:$O$32,7,0))</f>
        <v>2.7716390398970914</v>
      </c>
      <c r="O411" s="1">
        <f t="shared" si="98"/>
        <v>2.7716390398970914</v>
      </c>
      <c r="P411" s="9">
        <f>INT(MAX(1,O411)+1-VLOOKUP(A411,anni!$A$1:$O$32,5,0))</f>
        <v>3</v>
      </c>
      <c r="Q411" s="9">
        <f t="array" ref="Q411">SUM(IF(anno=A411,IF(distretto=E411,concorrenti!$T$3:$T$5991)))</f>
        <v>0</v>
      </c>
      <c r="R411" s="9">
        <f t="shared" si="99"/>
        <v>3</v>
      </c>
      <c r="S411" s="1">
        <f t="shared" si="94"/>
        <v>0</v>
      </c>
      <c r="T411" s="1">
        <f>1+INT($N411/VLOOKUP($A411,anni!$A$1:$J$35,10,0))+$Q411</f>
        <v>3</v>
      </c>
      <c r="U411" s="1">
        <f t="shared" si="95"/>
        <v>0</v>
      </c>
      <c r="X411" s="1">
        <v>19</v>
      </c>
      <c r="Y411" s="1">
        <v>18</v>
      </c>
      <c r="Z411" s="1">
        <f t="shared" si="100"/>
        <v>0.23249527748763857</v>
      </c>
      <c r="AB411" s="1">
        <v>2</v>
      </c>
      <c r="AC411" s="1">
        <f t="shared" si="101"/>
        <v>1</v>
      </c>
    </row>
    <row r="412" spans="1:29" x14ac:dyDescent="0.3">
      <c r="A412" s="3">
        <v>2012</v>
      </c>
      <c r="B412" s="3" t="str">
        <f>VLOOKUP($E412,accorpamenti!$A$2:$X$104,$A412-B$2,0)</f>
        <v>Cosenza</v>
      </c>
      <c r="C412" s="3" t="str">
        <f>VLOOKUP($E412,accorpamenti!$A$2:$X$104,$A412-C$2,0)</f>
        <v>Cosenza</v>
      </c>
      <c r="D412" s="3" t="str">
        <f>VLOOKUP($E412,accorpamenti!$A$2:$X$104,$A412-D$2,0)</f>
        <v>Cosenza</v>
      </c>
      <c r="E412" s="3" t="s">
        <v>134</v>
      </c>
      <c r="F412" s="1">
        <f t="array" ref="F412">SUM(IF(anno=A412,IF(distretto=E412,1)))</f>
        <v>3</v>
      </c>
      <c r="G412" s="1">
        <f t="array" ref="G412">SUM(IF(anno=A412,IF(distretto=E412,IF(punti=-1,1))))</f>
        <v>0</v>
      </c>
      <c r="H412" s="1">
        <f t="array" ref="H412">SUM(IF(anno=A412,IF(distretto=E412,punti)))+G412</f>
        <v>57</v>
      </c>
      <c r="I412" s="6">
        <v>6.6387559808612444</v>
      </c>
      <c r="J412" s="12">
        <f>H412/VLOOKUP(A412,anni!$A$1:$O$32,4,0)</f>
        <v>8.4349473185746423E-3</v>
      </c>
      <c r="K412" s="12">
        <f t="shared" si="89"/>
        <v>4.5756119881034066E-3</v>
      </c>
      <c r="L412" s="12">
        <f t="shared" si="90"/>
        <v>7.2752335732884071E-3</v>
      </c>
      <c r="M412" s="12">
        <f t="array" ref="M412">SUM(IF(NOT(ISERR(J412:L412)),J412:L412*$J$2:$L$2))/SUM(IF(NOT(ISERR(J412:L412)),$J$2:$L$2))</f>
        <v>6.9552165842031903E-3</v>
      </c>
      <c r="N412" s="1">
        <f>((300-VLOOKUP(A412,anni!$A$1:$O$32,8,0))*(M412-I412/300)+I412)/300*(300-VLOOKUP(A412,anni!$A$1:$O$32,7,0))</f>
        <v>2.6745476676226776</v>
      </c>
      <c r="O412" s="1">
        <f t="shared" si="98"/>
        <v>2.6745476676226776</v>
      </c>
      <c r="P412" s="9">
        <f>INT(MAX(1,O412)+1-VLOOKUP(A412,anni!$A$1:$O$32,5,0))</f>
        <v>3</v>
      </c>
      <c r="Q412" s="9">
        <f t="array" ref="Q412">SUM(IF(anno=A412,IF(distretto=E412,concorrenti!$T$3:$T$5991)))</f>
        <v>0</v>
      </c>
      <c r="R412" s="9">
        <f t="shared" si="99"/>
        <v>3</v>
      </c>
      <c r="S412" s="1">
        <f t="shared" si="94"/>
        <v>0</v>
      </c>
      <c r="T412" s="1">
        <f>1+INT($N412/VLOOKUP($A412,anni!$A$1:$J$35,10,0))+$Q412</f>
        <v>3</v>
      </c>
      <c r="U412" s="1">
        <f t="shared" si="95"/>
        <v>0</v>
      </c>
      <c r="X412" s="1">
        <v>37</v>
      </c>
      <c r="Y412" s="1">
        <v>39</v>
      </c>
      <c r="Z412" s="1">
        <f t="shared" si="100"/>
        <v>-0.32444284226152509</v>
      </c>
      <c r="AB412" s="1">
        <v>3</v>
      </c>
      <c r="AC412" s="1">
        <f t="shared" si="101"/>
        <v>0</v>
      </c>
    </row>
    <row r="413" spans="1:29" x14ac:dyDescent="0.3">
      <c r="A413" s="3">
        <v>2012</v>
      </c>
      <c r="B413" s="3" t="str">
        <f>VLOOKUP($E413,accorpamenti!$A$2:$X$104,$A413-B$2,0)</f>
        <v>Cuneo</v>
      </c>
      <c r="C413" s="3" t="str">
        <f>VLOOKUP($E413,accorpamenti!$A$2:$X$104,$A413-C$2,0)</f>
        <v>Cuneo</v>
      </c>
      <c r="D413" s="3" t="str">
        <f>VLOOKUP($E413,accorpamenti!$A$2:$X$104,$A413-D$2,0)</f>
        <v>Cuneo</v>
      </c>
      <c r="E413" s="3" t="s">
        <v>67</v>
      </c>
      <c r="F413" s="1">
        <f t="array" ref="F413">SUM(IF(anno=A413,IF(distretto=E413,1)))</f>
        <v>3</v>
      </c>
      <c r="G413" s="1">
        <f t="array" ref="G413">SUM(IF(anno=A413,IF(distretto=E413,IF(punti=-1,1))))</f>
        <v>0</v>
      </c>
      <c r="H413" s="1">
        <f t="array" ref="H413">SUM(IF(anno=A413,IF(distretto=E413,punti)))+G413</f>
        <v>74</v>
      </c>
      <c r="I413" s="6">
        <v>1.9736842105263157</v>
      </c>
      <c r="J413" s="12">
        <f>H413/VLOOKUP(A413,anni!$A$1:$O$32,4,0)</f>
        <v>1.0950633360956552E-2</v>
      </c>
      <c r="K413" s="12">
        <f t="shared" si="89"/>
        <v>6.9778082818576963E-3</v>
      </c>
      <c r="L413" s="12">
        <f t="shared" si="90"/>
        <v>9.572675754326852E-3</v>
      </c>
      <c r="M413" s="12">
        <f t="array" ref="M413">SUM(IF(NOT(ISERR(J413:L413)),J413:L413*$J$2:$L$2))/SUM(IF(NOT(ISERR(J413:L413)),$J$2:$L$2))</f>
        <v>9.3966987334853178E-3</v>
      </c>
      <c r="N413" s="1">
        <f>((300-VLOOKUP(A413,anni!$A$1:$O$32,8,0))*(M413-I413/300)+I413)/300*(300-VLOOKUP(A413,anni!$A$1:$O$32,7,0))</f>
        <v>2.5174347286848389</v>
      </c>
      <c r="O413" s="1">
        <f t="shared" si="98"/>
        <v>2.5174347286848389</v>
      </c>
      <c r="P413" s="9">
        <f>INT(MAX(1,O413)+1-VLOOKUP(A413,anni!$A$1:$O$32,5,0))</f>
        <v>2</v>
      </c>
      <c r="Q413" s="9">
        <f t="array" ref="Q413">SUM(IF(anno=A413,IF(distretto=E413,concorrenti!$T$3:$T$5991)))</f>
        <v>0</v>
      </c>
      <c r="R413" s="9">
        <f t="shared" si="99"/>
        <v>2</v>
      </c>
      <c r="S413" s="1">
        <f t="shared" si="94"/>
        <v>-1</v>
      </c>
      <c r="T413" s="1">
        <f>1+INT($N413/VLOOKUP($A413,anni!$A$1:$J$35,10,0))+$Q413</f>
        <v>3</v>
      </c>
      <c r="U413" s="1">
        <f t="shared" si="95"/>
        <v>0</v>
      </c>
      <c r="X413" s="1">
        <v>11</v>
      </c>
      <c r="Y413" s="1">
        <v>14</v>
      </c>
      <c r="Z413" s="1">
        <f t="shared" si="100"/>
        <v>-0.84852813742385702</v>
      </c>
      <c r="AB413" s="1">
        <v>3</v>
      </c>
      <c r="AC413" s="1">
        <f t="shared" si="101"/>
        <v>-1</v>
      </c>
    </row>
    <row r="414" spans="1:29" x14ac:dyDescent="0.3">
      <c r="A414" s="3">
        <v>2012</v>
      </c>
      <c r="B414" s="3" t="str">
        <f>VLOOKUP($E414,accorpamenti!$A$2:$X$104,$A414-B$2,0)</f>
        <v>Potenza</v>
      </c>
      <c r="C414" s="3" t="str">
        <f>VLOOKUP($E414,accorpamenti!$A$2:$X$104,$A414-C$2,0)</f>
        <v>Potenza</v>
      </c>
      <c r="D414" s="3" t="str">
        <f>VLOOKUP($E414,accorpamenti!$A$2:$X$104,$A414-D$2,0)</f>
        <v>Potenza</v>
      </c>
      <c r="E414" s="3" t="s">
        <v>107</v>
      </c>
      <c r="F414" s="1">
        <f t="array" ref="F414">SUM(IF(anno=A414,IF(distretto=E414,1)))</f>
        <v>4</v>
      </c>
      <c r="G414" s="1">
        <f t="array" ref="G414">SUM(IF(anno=A414,IF(distretto=E414,IF(punti=-1,1))))</f>
        <v>0</v>
      </c>
      <c r="H414" s="1">
        <f t="array" ref="H414">SUM(IF(anno=A414,IF(distretto=E414,punti)))+G414</f>
        <v>76</v>
      </c>
      <c r="I414" s="6">
        <v>5.0239234449760763</v>
      </c>
      <c r="J414" s="12">
        <f>H414/VLOOKUP(A414,anni!$A$1:$O$32,4,0)</f>
        <v>1.1246596424766189E-2</v>
      </c>
      <c r="K414" s="12">
        <f t="shared" si="89"/>
        <v>3.1457332418210922E-3</v>
      </c>
      <c r="L414" s="12">
        <f t="shared" si="90"/>
        <v>5.0543727982845779E-3</v>
      </c>
      <c r="M414" s="12">
        <f t="array" ref="M414">SUM(IF(NOT(ISERR(J414:L414)),J414:L414*$J$2:$L$2))/SUM(IF(NOT(ISERR(J414:L414)),$J$2:$L$2))</f>
        <v>7.5142714260375545E-3</v>
      </c>
      <c r="N414" s="1">
        <f>((300-VLOOKUP(A414,anni!$A$1:$O$32,8,0))*(M414-I414/300)+I414)/300*(300-VLOOKUP(A414,anni!$A$1:$O$32,7,0))</f>
        <v>2.5529351248317438</v>
      </c>
      <c r="O414" s="1">
        <f t="shared" si="98"/>
        <v>2.5529351248317438</v>
      </c>
      <c r="P414" s="9">
        <f>INT(MAX(1,O414)+1-VLOOKUP(A414,anni!$A$1:$O$32,5,0))</f>
        <v>3</v>
      </c>
      <c r="Q414" s="9">
        <f t="array" ref="Q414">SUM(IF(anno=A414,IF(distretto=E414,concorrenti!$T$3:$T$5991)))</f>
        <v>0</v>
      </c>
      <c r="R414" s="9">
        <f t="shared" si="99"/>
        <v>3</v>
      </c>
      <c r="S414" s="1">
        <f t="shared" si="94"/>
        <v>-1</v>
      </c>
      <c r="T414" s="1">
        <f>1+INT($N414/VLOOKUP($A414,anni!$A$1:$J$35,10,0))+$Q414</f>
        <v>3</v>
      </c>
      <c r="U414" s="1">
        <f t="shared" si="95"/>
        <v>-1</v>
      </c>
      <c r="V414" s="1">
        <v>1</v>
      </c>
      <c r="X414" s="1">
        <v>28</v>
      </c>
      <c r="Y414" s="1">
        <v>26</v>
      </c>
      <c r="Z414" s="1">
        <f t="shared" si="100"/>
        <v>0.38490017945975052</v>
      </c>
      <c r="AB414" s="1">
        <v>2</v>
      </c>
      <c r="AC414" s="1">
        <f t="shared" si="101"/>
        <v>1</v>
      </c>
    </row>
    <row r="415" spans="1:29" x14ac:dyDescent="0.3">
      <c r="A415" s="3">
        <v>2012</v>
      </c>
      <c r="B415" s="3" t="str">
        <f>VLOOKUP($E415,accorpamenti!$A$2:$X$104,$A415-B$2,0)</f>
        <v>Bolzano</v>
      </c>
      <c r="C415" s="3" t="str">
        <f>VLOOKUP($E415,accorpamenti!$A$2:$X$104,$A415-C$2,0)</f>
        <v>Bolzano</v>
      </c>
      <c r="D415" s="3" t="str">
        <f>VLOOKUP($E415,accorpamenti!$A$2:$X$104,$A415-D$2,0)</f>
        <v>Bolzano</v>
      </c>
      <c r="E415" s="3" t="s">
        <v>128</v>
      </c>
      <c r="F415" s="1">
        <f t="array" ref="F415">SUM(IF(anno=A415,IF(distretto=E415,1)))</f>
        <v>3</v>
      </c>
      <c r="G415" s="1">
        <f t="array" ref="G415">SUM(IF(anno=A415,IF(distretto=E415,IF(punti=-1,1))))</f>
        <v>1</v>
      </c>
      <c r="H415" s="1">
        <f t="array" ref="H415">SUM(IF(anno=A415,IF(distretto=E415,punti)))+G415</f>
        <v>51.4</v>
      </c>
      <c r="I415" s="6">
        <v>3.4090909090909092</v>
      </c>
      <c r="J415" s="12">
        <f>H415/VLOOKUP(A415,anni!$A$1:$O$32,4,0)</f>
        <v>7.6062507399076587E-3</v>
      </c>
      <c r="K415" s="12">
        <f t="shared" si="89"/>
        <v>9.1512239762068133E-3</v>
      </c>
      <c r="L415" s="12">
        <f t="shared" si="90"/>
        <v>7.3518149793230228E-3</v>
      </c>
      <c r="M415" s="12">
        <f t="array" ref="M415">SUM(IF(NOT(ISERR(J415:L415)),J415:L415*$J$2:$L$2))/SUM(IF(NOT(ISERR(J415:L415)),$J$2:$L$2))</f>
        <v>8.0788358585766051E-3</v>
      </c>
      <c r="N415" s="1">
        <f>((300-VLOOKUP(A415,anni!$A$1:$O$32,8,0))*(M415-I415/300)+I415)/300*(300-VLOOKUP(A415,anni!$A$1:$O$32,7,0))</f>
        <v>2.4326173358564116</v>
      </c>
      <c r="O415" s="1">
        <f t="shared" si="98"/>
        <v>2.4326173358564116</v>
      </c>
      <c r="P415" s="9">
        <f>INT(MAX(1,O415)+1-VLOOKUP(A415,anni!$A$1:$O$32,5,0))</f>
        <v>2</v>
      </c>
      <c r="Q415" s="9">
        <f t="array" ref="Q415">SUM(IF(anno=A415,IF(distretto=E415,concorrenti!$T$3:$T$5991)))</f>
        <v>0</v>
      </c>
      <c r="R415" s="9">
        <f t="shared" si="99"/>
        <v>2</v>
      </c>
      <c r="S415" s="1">
        <f t="shared" si="94"/>
        <v>-1</v>
      </c>
      <c r="T415" s="1">
        <f>1+INT($N415/VLOOKUP($A415,anni!$A$1:$J$35,10,0))+$Q415</f>
        <v>3</v>
      </c>
      <c r="U415" s="1">
        <f t="shared" si="95"/>
        <v>0</v>
      </c>
      <c r="X415" s="1">
        <v>19</v>
      </c>
      <c r="Y415" s="1">
        <v>21</v>
      </c>
      <c r="Z415" s="1">
        <f t="shared" si="100"/>
        <v>-0.44721359549995793</v>
      </c>
      <c r="AB415" s="1">
        <v>5</v>
      </c>
      <c r="AC415" s="1">
        <f t="shared" si="101"/>
        <v>-3</v>
      </c>
    </row>
    <row r="416" spans="1:29" x14ac:dyDescent="0.3">
      <c r="A416" s="3">
        <v>2012</v>
      </c>
      <c r="B416" s="3" t="str">
        <f>VLOOKUP($E416,accorpamenti!$A$2:$X$104,$A416-B$2,0)</f>
        <v>Reggio Calabria</v>
      </c>
      <c r="C416" s="3" t="str">
        <f>VLOOKUP($E416,accorpamenti!$A$2:$X$104,$A416-C$2,0)</f>
        <v>Reggio Calabria</v>
      </c>
      <c r="D416" s="3" t="str">
        <f>VLOOKUP($E416,accorpamenti!$A$2:$X$104,$A416-D$2,0)</f>
        <v>Reggio Calabria</v>
      </c>
      <c r="E416" s="3" t="s">
        <v>63</v>
      </c>
      <c r="F416" s="1">
        <f t="array" ref="F416">SUM(IF(anno=A416,IF(distretto=E416,1)))</f>
        <v>3</v>
      </c>
      <c r="G416" s="1">
        <f t="array" ref="G416">SUM(IF(anno=A416,IF(distretto=E416,IF(punti=-1,1))))</f>
        <v>0</v>
      </c>
      <c r="H416" s="1">
        <f t="array" ref="H416">SUM(IF(anno=A416,IF(distretto=E416,punti)))+G416</f>
        <v>48.8</v>
      </c>
      <c r="I416" s="6">
        <v>1.7942583732057416</v>
      </c>
      <c r="J416" s="12">
        <f>H416/VLOOKUP(A416,anni!$A$1:$O$32,4,0)</f>
        <v>7.2214987569551312E-3</v>
      </c>
      <c r="K416" s="12">
        <f t="shared" ref="K416:K479" si="102">SUMIFS($J$2:$J$1979,anno_2,A416-1,$C$2:$C$1979,B416)</f>
        <v>1.2296957218027905E-2</v>
      </c>
      <c r="L416" s="12">
        <f t="shared" ref="L416:L479" si="103">SUMIFS($J$2:$J$1979,anno_2,A416-2,$D$2:$D$1979,B416)</f>
        <v>8.4239546638076295E-3</v>
      </c>
      <c r="M416" s="12">
        <f t="array" ref="M416">SUM(IF(NOT(ISERR(J416:L416)),J416:L416*$J$2:$L$2))/SUM(IF(NOT(ISERR(J416:L416)),$J$2:$L$2))</f>
        <v>9.1137275617881389E-3</v>
      </c>
      <c r="N416" s="1">
        <f>((300-VLOOKUP(A416,anni!$A$1:$O$32,8,0))*(M416-I416/300)+I416)/300*(300-VLOOKUP(A416,anni!$A$1:$O$32,7,0))</f>
        <v>2.4228264554891124</v>
      </c>
      <c r="O416" s="1">
        <f t="shared" si="98"/>
        <v>2.4228264554891124</v>
      </c>
      <c r="P416" s="9">
        <f>INT(MAX(1,O416)+1-VLOOKUP(A416,anni!$A$1:$O$32,5,0))</f>
        <v>2</v>
      </c>
      <c r="Q416" s="9">
        <f t="array" ref="Q416">SUM(IF(anno=A416,IF(distretto=E416,concorrenti!$T$3:$T$5991)))</f>
        <v>0</v>
      </c>
      <c r="R416" s="9">
        <f t="shared" si="99"/>
        <v>2</v>
      </c>
      <c r="S416" s="1">
        <f t="shared" si="94"/>
        <v>-1</v>
      </c>
      <c r="T416" s="1">
        <f>1+INT($N416/VLOOKUP($A416,anni!$A$1:$J$35,10,0))+$Q416</f>
        <v>3</v>
      </c>
      <c r="U416" s="1">
        <f t="shared" si="95"/>
        <v>0</v>
      </c>
      <c r="X416" s="1">
        <v>10</v>
      </c>
      <c r="Y416" s="1">
        <v>12</v>
      </c>
      <c r="Z416" s="1">
        <f t="shared" si="100"/>
        <v>-0.60302268915552726</v>
      </c>
      <c r="AB416" s="1">
        <v>1</v>
      </c>
      <c r="AC416" s="1">
        <f t="shared" si="101"/>
        <v>1</v>
      </c>
    </row>
    <row r="417" spans="1:29" x14ac:dyDescent="0.3">
      <c r="A417" s="3">
        <v>2012</v>
      </c>
      <c r="B417" s="3" t="str">
        <f>VLOOKUP($E417,accorpamenti!$A$2:$X$104,$A417-B$2,0)</f>
        <v>Piacenza</v>
      </c>
      <c r="C417" s="3" t="str">
        <f>VLOOKUP($E417,accorpamenti!$A$2:$X$104,$A417-C$2,0)</f>
        <v>Piacenza</v>
      </c>
      <c r="D417" s="3" t="str">
        <f>VLOOKUP($E417,accorpamenti!$A$2:$X$104,$A417-D$2,0)</f>
        <v>Piacenza</v>
      </c>
      <c r="E417" s="3" t="s">
        <v>90</v>
      </c>
      <c r="F417" s="1">
        <f t="array" ref="F417">SUM(IF(anno=A417,IF(distretto=E417,1)))</f>
        <v>3</v>
      </c>
      <c r="G417" s="1">
        <f t="array" ref="G417">SUM(IF(anno=A417,IF(distretto=E417,IF(punti=-1,1))))</f>
        <v>0</v>
      </c>
      <c r="H417" s="1">
        <f t="array" ref="H417">SUM(IF(anno=A417,IF(distretto=E417,punti)))+G417</f>
        <v>54.4</v>
      </c>
      <c r="I417" s="6">
        <v>0.89712918660287078</v>
      </c>
      <c r="J417" s="12">
        <f>H417/VLOOKUP(A417,anni!$A$1:$O$32,4,0)</f>
        <v>8.050195335622113E-3</v>
      </c>
      <c r="K417" s="12">
        <f t="shared" si="102"/>
        <v>1.3555250514756345E-2</v>
      </c>
      <c r="L417" s="12">
        <f t="shared" si="103"/>
        <v>5.5904426405268808E-3</v>
      </c>
      <c r="M417" s="12">
        <f t="array" ref="M417">SUM(IF(NOT(ISERR(J417:L417)),J417:L417*$J$2:$L$2))/SUM(IF(NOT(ISERR(J417:L417)),$J$2:$L$2))</f>
        <v>9.4752549461509846E-3</v>
      </c>
      <c r="N417" s="1">
        <f>((300-VLOOKUP(A417,anni!$A$1:$O$32,8,0))*(M417-I417/300)+I417)/300*(300-VLOOKUP(A417,anni!$A$1:$O$32,7,0))</f>
        <v>2.3672351515799313</v>
      </c>
      <c r="O417" s="1">
        <f t="shared" si="98"/>
        <v>2.3672351515799313</v>
      </c>
      <c r="P417" s="9">
        <f>INT(MAX(1,O417)+1-VLOOKUP(A417,anni!$A$1:$O$32,5,0))</f>
        <v>2</v>
      </c>
      <c r="Q417" s="9">
        <f t="array" ref="Q417">SUM(IF(anno=A417,IF(distretto=E417,concorrenti!$T$3:$T$5991)))</f>
        <v>1</v>
      </c>
      <c r="R417" s="9">
        <f t="shared" si="99"/>
        <v>3</v>
      </c>
      <c r="S417" s="1">
        <f t="shared" si="94"/>
        <v>0</v>
      </c>
      <c r="T417" s="1">
        <f>1+INT($N417/VLOOKUP($A417,anni!$A$1:$J$35,10,0))+$Q417</f>
        <v>4</v>
      </c>
      <c r="U417" s="1">
        <f t="shared" si="95"/>
        <v>1</v>
      </c>
      <c r="X417" s="1">
        <v>5</v>
      </c>
      <c r="Y417" s="1">
        <v>6</v>
      </c>
      <c r="Z417" s="1">
        <f t="shared" si="100"/>
        <v>-0.42640143271122083</v>
      </c>
      <c r="AB417" s="1">
        <v>1</v>
      </c>
      <c r="AC417" s="1">
        <f t="shared" si="101"/>
        <v>2</v>
      </c>
    </row>
    <row r="418" spans="1:29" x14ac:dyDescent="0.3">
      <c r="A418" s="3">
        <v>2012</v>
      </c>
      <c r="B418" s="3" t="str">
        <f>VLOOKUP($E418,accorpamenti!$A$2:$X$104,$A418-B$2,0)</f>
        <v>Pescara</v>
      </c>
      <c r="C418" s="3" t="str">
        <f>VLOOKUP($E418,accorpamenti!$A$2:$X$104,$A418-C$2,0)</f>
        <v>Pescara</v>
      </c>
      <c r="D418" s="3" t="str">
        <f>VLOOKUP($E418,accorpamenti!$A$2:$X$104,$A418-D$2,0)</f>
        <v>Pescara</v>
      </c>
      <c r="E418" s="3" t="s">
        <v>54</v>
      </c>
      <c r="F418" s="1">
        <f t="array" ref="F418">SUM(IF(anno=A418,IF(distretto=E418,1)))</f>
        <v>3</v>
      </c>
      <c r="G418" s="1">
        <f t="array" ref="G418">SUM(IF(anno=A418,IF(distretto=E418,IF(punti=-1,1))))</f>
        <v>0</v>
      </c>
      <c r="H418" s="1">
        <f t="array" ref="H418">SUM(IF(anno=A418,IF(distretto=E418,punti)))+G418</f>
        <v>53.2</v>
      </c>
      <c r="I418" s="6">
        <v>1.6148325358851676</v>
      </c>
      <c r="J418" s="12">
        <f>H418/VLOOKUP(A418,anni!$A$1:$O$32,4,0)</f>
        <v>7.872617497336332E-3</v>
      </c>
      <c r="K418" s="12">
        <f t="shared" si="102"/>
        <v>8.6364676275451809E-3</v>
      </c>
      <c r="L418" s="12">
        <f t="shared" si="103"/>
        <v>1.286567621381529E-2</v>
      </c>
      <c r="M418" s="12">
        <f t="array" ref="M418">SUM(IF(NOT(ISERR(J418:L418)),J418:L418*$J$2:$L$2))/SUM(IF(NOT(ISERR(J418:L418)),$J$2:$L$2))</f>
        <v>8.9594106601524424E-3</v>
      </c>
      <c r="N418" s="1">
        <f>((300-VLOOKUP(A418,anni!$A$1:$O$32,8,0))*(M418-I418/300)+I418)/300*(300-VLOOKUP(A418,anni!$A$1:$O$32,7,0))</f>
        <v>2.3584519357578331</v>
      </c>
      <c r="O418" s="1">
        <f t="shared" si="98"/>
        <v>2.3584519357578331</v>
      </c>
      <c r="P418" s="9">
        <f>INT(MAX(1,O418)+1-VLOOKUP(A418,anni!$A$1:$O$32,5,0))</f>
        <v>2</v>
      </c>
      <c r="Q418" s="9">
        <f t="array" ref="Q418">SUM(IF(anno=A418,IF(distretto=E418,concorrenti!$T$3:$T$5991)))</f>
        <v>0</v>
      </c>
      <c r="R418" s="9">
        <f t="shared" si="99"/>
        <v>2</v>
      </c>
      <c r="S418" s="1">
        <f t="shared" si="94"/>
        <v>-1</v>
      </c>
      <c r="T418" s="1">
        <f>1+INT($N418/VLOOKUP($A418,anni!$A$1:$J$35,10,0))+$Q418</f>
        <v>3</v>
      </c>
      <c r="U418" s="1">
        <f t="shared" si="95"/>
        <v>0</v>
      </c>
      <c r="X418" s="1">
        <v>9</v>
      </c>
      <c r="Y418" s="1">
        <v>10</v>
      </c>
      <c r="Z418" s="1">
        <f t="shared" si="100"/>
        <v>-0.32444284226152509</v>
      </c>
      <c r="AB418" s="1">
        <v>1</v>
      </c>
      <c r="AC418" s="1">
        <f t="shared" si="101"/>
        <v>1</v>
      </c>
    </row>
    <row r="419" spans="1:29" x14ac:dyDescent="0.3">
      <c r="A419" s="3">
        <v>2012</v>
      </c>
      <c r="B419" s="3" t="str">
        <f>VLOOKUP($E419,accorpamenti!$A$2:$X$104,$A419-B$2,0)</f>
        <v>Messina</v>
      </c>
      <c r="C419" s="3" t="str">
        <f>VLOOKUP($E419,accorpamenti!$A$2:$X$104,$A419-C$2,0)</f>
        <v>Messina</v>
      </c>
      <c r="D419" s="3" t="str">
        <f>VLOOKUP($E419,accorpamenti!$A$2:$X$104,$A419-D$2,0)</f>
        <v>Messina</v>
      </c>
      <c r="E419" s="3" t="s">
        <v>124</v>
      </c>
      <c r="F419" s="1">
        <f t="array" ref="F419">SUM(IF(anno=A419,IF(distretto=E419,1)))</f>
        <v>2</v>
      </c>
      <c r="G419" s="1">
        <f t="array" ref="G419">SUM(IF(anno=A419,IF(distretto=E419,IF(punti=-1,1))))</f>
        <v>0</v>
      </c>
      <c r="H419" s="1">
        <f t="array" ref="H419">SUM(IF(anno=A419,IF(distretto=E419,punti)))+G419</f>
        <v>47.2</v>
      </c>
      <c r="I419" s="6">
        <v>4.3062200956937797</v>
      </c>
      <c r="J419" s="12">
        <f>H419/VLOOKUP(A419,anni!$A$1:$O$32,4,0)</f>
        <v>6.9847283059074226E-3</v>
      </c>
      <c r="K419" s="12">
        <f t="shared" si="102"/>
        <v>7.950125829329668E-3</v>
      </c>
      <c r="L419" s="12">
        <f t="shared" si="103"/>
        <v>7.4283963853576359E-3</v>
      </c>
      <c r="M419" s="12">
        <f t="array" ref="M419">SUM(IF(NOT(ISERR(J419:L419)),J419:L419*$J$2:$L$2))/SUM(IF(NOT(ISERR(J419:L419)),$J$2:$L$2))</f>
        <v>7.3804721602898733E-3</v>
      </c>
      <c r="N419" s="1">
        <f>((300-VLOOKUP(A419,anni!$A$1:$O$32,8,0))*(M419-I419/300)+I419)/300*(300-VLOOKUP(A419,anni!$A$1:$O$32,7,0))</f>
        <v>2.4090521059934793</v>
      </c>
      <c r="O419" s="1">
        <f t="shared" si="98"/>
        <v>2.4090521059934793</v>
      </c>
      <c r="P419" s="9">
        <f>INT(MAX(1,O419)+1-VLOOKUP(A419,anni!$A$1:$O$32,5,0))</f>
        <v>2</v>
      </c>
      <c r="Q419" s="9">
        <f t="array" ref="Q419">SUM(IF(anno=A419,IF(distretto=E419,concorrenti!$T$3:$T$5991)))</f>
        <v>0</v>
      </c>
      <c r="R419" s="9">
        <f t="shared" si="99"/>
        <v>2</v>
      </c>
      <c r="S419" s="1">
        <f t="shared" si="94"/>
        <v>0</v>
      </c>
      <c r="T419" s="1">
        <f>1+INT($N419/VLOOKUP($A419,anni!$A$1:$J$35,10,0))+$Q419</f>
        <v>3</v>
      </c>
      <c r="U419" s="1">
        <f t="shared" si="95"/>
        <v>1</v>
      </c>
      <c r="X419" s="1">
        <v>24</v>
      </c>
      <c r="Y419" s="1">
        <v>23</v>
      </c>
      <c r="Z419" s="1">
        <f t="shared" si="100"/>
        <v>0.20628424925175867</v>
      </c>
      <c r="AB419" s="1">
        <v>2</v>
      </c>
      <c r="AC419" s="1">
        <f t="shared" si="101"/>
        <v>0</v>
      </c>
    </row>
    <row r="420" spans="1:29" x14ac:dyDescent="0.3">
      <c r="A420" s="3">
        <v>2012</v>
      </c>
      <c r="B420" s="3" t="str">
        <f>VLOOKUP($E420,accorpamenti!$A$2:$X$104,$A420-B$2,0)</f>
        <v>Foggia</v>
      </c>
      <c r="C420" s="3" t="str">
        <f>VLOOKUP($E420,accorpamenti!$A$2:$X$104,$A420-C$2,0)</f>
        <v>Foggia</v>
      </c>
      <c r="D420" s="3" t="str">
        <f>VLOOKUP($E420,accorpamenti!$A$2:$X$104,$A420-D$2,0)</f>
        <v>Foggia</v>
      </c>
      <c r="E420" s="3" t="s">
        <v>96</v>
      </c>
      <c r="F420" s="1">
        <f t="array" ref="F420">SUM(IF(anno=A420,IF(distretto=E420,1)))</f>
        <v>2</v>
      </c>
      <c r="G420" s="1">
        <f t="array" ref="G420">SUM(IF(anno=A420,IF(distretto=E420,IF(punti=-1,1))))</f>
        <v>0</v>
      </c>
      <c r="H420" s="1">
        <f t="array" ref="H420">SUM(IF(anno=A420,IF(distretto=E420,punti)))+G420</f>
        <v>47.4</v>
      </c>
      <c r="I420" s="6">
        <v>4.6650717703349285</v>
      </c>
      <c r="J420" s="12">
        <f>H420/VLOOKUP(A420,anni!$A$1:$O$32,4,0)</f>
        <v>7.0143246122883855E-3</v>
      </c>
      <c r="K420" s="12">
        <f t="shared" si="102"/>
        <v>6.0054907343857211E-3</v>
      </c>
      <c r="L420" s="12">
        <f t="shared" si="103"/>
        <v>3.3695818655230521E-3</v>
      </c>
      <c r="M420" s="12">
        <f t="array" ref="M420">SUM(IF(NOT(ISERR(J420:L420)),J420:L420*$J$2:$L$2))/SUM(IF(NOT(ISERR(J420:L420)),$J$2:$L$2))</f>
        <v>6.0705895285266083E-3</v>
      </c>
      <c r="N420" s="1">
        <f>((300-VLOOKUP(A420,anni!$A$1:$O$32,8,0))*(M420-I420/300)+I420)/300*(300-VLOOKUP(A420,anni!$A$1:$O$32,7,0))</f>
        <v>2.1574497832228916</v>
      </c>
      <c r="O420" s="1">
        <f t="shared" si="98"/>
        <v>2.1574497832228916</v>
      </c>
      <c r="P420" s="9">
        <f>INT(MAX(1,O420)+1-VLOOKUP(A420,anni!$A$1:$O$32,5,0))</f>
        <v>2</v>
      </c>
      <c r="Q420" s="9">
        <f t="array" ref="Q420">SUM(IF(anno=A420,IF(distretto=E420,concorrenti!$T$3:$T$5991)))</f>
        <v>0</v>
      </c>
      <c r="R420" s="9">
        <f t="shared" si="99"/>
        <v>2</v>
      </c>
      <c r="S420" s="1">
        <f t="shared" si="94"/>
        <v>0</v>
      </c>
      <c r="T420" s="1">
        <f>1+INT($N420/VLOOKUP($A420,anni!$A$1:$J$35,10,0))+$Q420</f>
        <v>2</v>
      </c>
      <c r="U420" s="1">
        <f t="shared" si="95"/>
        <v>0</v>
      </c>
      <c r="X420" s="1">
        <v>26</v>
      </c>
      <c r="Y420" s="1">
        <v>29</v>
      </c>
      <c r="Z420" s="1">
        <f t="shared" si="100"/>
        <v>-0.57207755354735534</v>
      </c>
      <c r="AB420" s="1">
        <v>4</v>
      </c>
      <c r="AC420" s="1">
        <f t="shared" si="101"/>
        <v>-2</v>
      </c>
    </row>
    <row r="421" spans="1:29" x14ac:dyDescent="0.3">
      <c r="A421" s="3">
        <v>2012</v>
      </c>
      <c r="B421" s="3" t="str">
        <f>VLOOKUP($E421,accorpamenti!$A$2:$X$104,$A421-B$2,0)</f>
        <v>Parma</v>
      </c>
      <c r="C421" s="3" t="str">
        <f>VLOOKUP($E421,accorpamenti!$A$2:$X$104,$A421-C$2,0)</f>
        <v>Parma</v>
      </c>
      <c r="D421" s="3" t="str">
        <f>VLOOKUP($E421,accorpamenti!$A$2:$X$104,$A421-D$2,0)</f>
        <v>Parma</v>
      </c>
      <c r="E421" s="3" t="s">
        <v>76</v>
      </c>
      <c r="F421" s="1">
        <f t="array" ref="F421">SUM(IF(anno=A421,IF(distretto=E421,1)))</f>
        <v>2</v>
      </c>
      <c r="G421" s="1">
        <f t="array" ref="G421">SUM(IF(anno=A421,IF(distretto=E421,IF(punti=-1,1))))</f>
        <v>0</v>
      </c>
      <c r="H421" s="1">
        <f t="array" ref="H421">SUM(IF(anno=A421,IF(distretto=E421,punti)))+G421</f>
        <v>58.6</v>
      </c>
      <c r="I421" s="6">
        <v>2.1531100478468899</v>
      </c>
      <c r="J421" s="12">
        <f>H421/VLOOKUP(A421,anni!$A$1:$O$32,4,0)</f>
        <v>8.6717177696223509E-3</v>
      </c>
      <c r="K421" s="12">
        <f t="shared" si="102"/>
        <v>5.1475634866163323E-3</v>
      </c>
      <c r="L421" s="12">
        <f t="shared" si="103"/>
        <v>1.1563792311226834E-2</v>
      </c>
      <c r="M421" s="12">
        <f t="array" ref="M421">SUM(IF(NOT(ISERR(J421:L421)),J421:L421*$J$2:$L$2))/SUM(IF(NOT(ISERR(J421:L421)),$J$2:$L$2))</f>
        <v>7.979012098887758E-3</v>
      </c>
      <c r="N421" s="1">
        <f>((300-VLOOKUP(A421,anni!$A$1:$O$32,8,0))*(M421-I421/300)+I421)/300*(300-VLOOKUP(A421,anni!$A$1:$O$32,7,0))</f>
        <v>2.2123884174013027</v>
      </c>
      <c r="O421" s="1">
        <f t="shared" si="98"/>
        <v>2.2123884174013027</v>
      </c>
      <c r="P421" s="9">
        <f>INT(MAX(1,O421)+1-VLOOKUP(A421,anni!$A$1:$O$32,5,0))</f>
        <v>2</v>
      </c>
      <c r="Q421" s="9">
        <f t="array" ref="Q421">SUM(IF(anno=A421,IF(distretto=E421,concorrenti!$T$3:$T$5991)))</f>
        <v>0</v>
      </c>
      <c r="R421" s="9">
        <f t="shared" si="99"/>
        <v>2</v>
      </c>
      <c r="S421" s="1">
        <f t="shared" si="94"/>
        <v>0</v>
      </c>
      <c r="T421" s="1">
        <f>1+INT($N421/VLOOKUP($A421,anni!$A$1:$J$35,10,0))+$Q421</f>
        <v>2</v>
      </c>
      <c r="U421" s="1">
        <f t="shared" si="95"/>
        <v>0</v>
      </c>
      <c r="X421" s="1">
        <v>12</v>
      </c>
      <c r="Y421" s="1">
        <v>12</v>
      </c>
      <c r="Z421" s="1">
        <f t="shared" si="100"/>
        <v>0</v>
      </c>
      <c r="AB421" s="1">
        <v>2</v>
      </c>
      <c r="AC421" s="1">
        <f t="shared" si="101"/>
        <v>0</v>
      </c>
    </row>
    <row r="422" spans="1:29" x14ac:dyDescent="0.3">
      <c r="A422" s="3">
        <v>2012</v>
      </c>
      <c r="B422" s="3" t="str">
        <f>VLOOKUP($E422,accorpamenti!$A$2:$X$104,$A422-B$2,0)</f>
        <v>Ferrara</v>
      </c>
      <c r="C422" s="3" t="str">
        <f>VLOOKUP($E422,accorpamenti!$A$2:$X$104,$A422-C$2,0)</f>
        <v>Ferrara</v>
      </c>
      <c r="D422" s="3" t="str">
        <f>VLOOKUP($E422,accorpamenti!$A$2:$X$104,$A422-D$2,0)</f>
        <v>Ferrara</v>
      </c>
      <c r="E422" s="3" t="s">
        <v>89</v>
      </c>
      <c r="F422" s="1">
        <f t="array" ref="F422">SUM(IF(anno=A422,IF(distretto=E422,1)))</f>
        <v>3</v>
      </c>
      <c r="G422" s="1">
        <f t="array" ref="G422">SUM(IF(anno=A422,IF(distretto=E422,IF(punti=-1,1))))</f>
        <v>0</v>
      </c>
      <c r="H422" s="1">
        <f t="array" ref="H422">SUM(IF(anno=A422,IF(distretto=E422,punti)))+G422</f>
        <v>56</v>
      </c>
      <c r="I422" s="6">
        <v>1.2559808612440191</v>
      </c>
      <c r="J422" s="12">
        <f>H422/VLOOKUP(A422,anni!$A$1:$O$32,4,0)</f>
        <v>8.2869657866698233E-3</v>
      </c>
      <c r="K422" s="12">
        <f t="shared" si="102"/>
        <v>4.5756119881034066E-3</v>
      </c>
      <c r="L422" s="12">
        <f t="shared" si="103"/>
        <v>1.4703629958646044E-2</v>
      </c>
      <c r="M422" s="12">
        <f t="array" ref="M422">SUM(IF(NOT(ISERR(J422:L422)),J422:L422*$J$2:$L$2))/SUM(IF(NOT(ISERR(J422:L422)),$J$2:$L$2))</f>
        <v>8.1192918824770557E-3</v>
      </c>
      <c r="N422" s="1">
        <f>((300-VLOOKUP(A422,anni!$A$1:$O$32,8,0))*(M422-I422/300)+I422)/300*(300-VLOOKUP(A422,anni!$A$1:$O$32,7,0))</f>
        <v>2.1048039273103378</v>
      </c>
      <c r="O422" s="1">
        <f t="shared" si="98"/>
        <v>2.1048039273103378</v>
      </c>
      <c r="P422" s="9">
        <f>INT(MAX(1,O422)+1-VLOOKUP(A422,anni!$A$1:$O$32,5,0))</f>
        <v>2</v>
      </c>
      <c r="Q422" s="9">
        <f t="array" ref="Q422">SUM(IF(anno=A422,IF(distretto=E422,concorrenti!$T$3:$T$5991)))</f>
        <v>0</v>
      </c>
      <c r="R422" s="9">
        <f t="shared" si="99"/>
        <v>2</v>
      </c>
      <c r="S422" s="1">
        <f t="shared" si="94"/>
        <v>-1</v>
      </c>
      <c r="T422" s="1">
        <f>1+INT($N422/VLOOKUP($A422,anni!$A$1:$J$35,10,0))+$Q422</f>
        <v>2</v>
      </c>
      <c r="U422" s="1">
        <f t="shared" si="95"/>
        <v>-1</v>
      </c>
      <c r="X422" s="1">
        <v>7</v>
      </c>
      <c r="Y422" s="1">
        <v>10</v>
      </c>
      <c r="Z422" s="1">
        <f t="shared" si="100"/>
        <v>-1.0289915108550529</v>
      </c>
      <c r="AB422" s="1">
        <v>3</v>
      </c>
      <c r="AC422" s="1">
        <f t="shared" si="101"/>
        <v>-1</v>
      </c>
    </row>
    <row r="423" spans="1:29" x14ac:dyDescent="0.3">
      <c r="A423" s="3">
        <v>2012</v>
      </c>
      <c r="B423" s="3" t="str">
        <f>VLOOKUP($E423,accorpamenti!$A$2:$X$104,$A423-B$2,0)</f>
        <v>Venezia</v>
      </c>
      <c r="C423" s="3" t="str">
        <f>VLOOKUP($E423,accorpamenti!$A$2:$X$104,$A423-C$2,0)</f>
        <v>Venezia</v>
      </c>
      <c r="D423" s="3" t="str">
        <f>VLOOKUP($E423,accorpamenti!$A$2:$X$104,$A423-D$2,0)</f>
        <v>Venezia</v>
      </c>
      <c r="E423" s="3" t="s">
        <v>85</v>
      </c>
      <c r="F423" s="1">
        <f t="array" ref="F423">SUM(IF(anno=A423,IF(distretto=E423,1)))</f>
        <v>2</v>
      </c>
      <c r="G423" s="1">
        <f t="array" ref="G423">SUM(IF(anno=A423,IF(distretto=E423,IF(punti=-1,1))))</f>
        <v>0</v>
      </c>
      <c r="H423" s="1">
        <f t="array" ref="H423">SUM(IF(anno=A423,IF(distretto=E423,punti)))+G423</f>
        <v>47</v>
      </c>
      <c r="I423" s="6">
        <v>3.0502392344497604</v>
      </c>
      <c r="J423" s="12">
        <f>H423/VLOOKUP(A423,anni!$A$1:$O$32,4,0)</f>
        <v>6.9551319995264588E-3</v>
      </c>
      <c r="K423" s="12">
        <f t="shared" si="102"/>
        <v>5.5479295355753801E-3</v>
      </c>
      <c r="L423" s="12">
        <f t="shared" si="103"/>
        <v>9.1897687241537778E-3</v>
      </c>
      <c r="M423" s="12">
        <f t="array" ref="M423">SUM(IF(NOT(ISERR(J423:L423)),J423:L423*$J$2:$L$2))/SUM(IF(NOT(ISERR(J423:L423)),$J$2:$L$2))</f>
        <v>6.8585039656473201E-3</v>
      </c>
      <c r="N423" s="1">
        <f>((300-VLOOKUP(A423,anni!$A$1:$O$32,8,0))*(M423-I423/300)+I423)/300*(300-VLOOKUP(A423,anni!$A$1:$O$32,7,0))</f>
        <v>2.0896192453242493</v>
      </c>
      <c r="O423" s="1">
        <f t="shared" si="98"/>
        <v>2.0896192453242493</v>
      </c>
      <c r="P423" s="9">
        <f>INT(MAX(1,O423)+1-VLOOKUP(A423,anni!$A$1:$O$32,5,0))</f>
        <v>2</v>
      </c>
      <c r="Q423" s="9">
        <f t="array" ref="Q423">SUM(IF(anno=A423,IF(distretto=E423,concorrenti!$T$3:$T$5991)))</f>
        <v>0</v>
      </c>
      <c r="R423" s="9">
        <f t="shared" si="99"/>
        <v>2</v>
      </c>
      <c r="S423" s="1">
        <f t="shared" si="94"/>
        <v>0</v>
      </c>
      <c r="T423" s="1">
        <f>1+INT($N423/VLOOKUP($A423,anni!$A$1:$J$35,10,0))+$Q423</f>
        <v>2</v>
      </c>
      <c r="U423" s="1">
        <f t="shared" si="95"/>
        <v>0</v>
      </c>
      <c r="X423" s="1">
        <v>17</v>
      </c>
      <c r="Y423" s="1">
        <v>19</v>
      </c>
      <c r="Z423" s="1">
        <f t="shared" si="100"/>
        <v>-0.47140452079103173</v>
      </c>
      <c r="AB423" s="1">
        <v>1</v>
      </c>
      <c r="AC423" s="1">
        <f t="shared" si="101"/>
        <v>1</v>
      </c>
    </row>
    <row r="424" spans="1:29" x14ac:dyDescent="0.3">
      <c r="A424" s="3">
        <v>2012</v>
      </c>
      <c r="B424" s="3" t="str">
        <f>VLOOKUP($E424,accorpamenti!$A$2:$X$104,$A424-B$2,0)</f>
        <v>Siracusa</v>
      </c>
      <c r="C424" s="3" t="str">
        <f>VLOOKUP($E424,accorpamenti!$A$2:$X$104,$A424-C$2,0)</f>
        <v>Siracusa</v>
      </c>
      <c r="D424" s="3" t="str">
        <f>VLOOKUP($E424,accorpamenti!$A$2:$X$104,$A424-D$2,0)</f>
        <v>Siracusa</v>
      </c>
      <c r="E424" s="3" t="s">
        <v>139</v>
      </c>
      <c r="F424" s="1">
        <f t="array" ref="F424">SUM(IF(anno=A424,IF(distretto=E424,1)))</f>
        <v>2</v>
      </c>
      <c r="G424" s="1">
        <f t="array" ref="G424">SUM(IF(anno=A424,IF(distretto=E424,IF(punti=-1,1))))</f>
        <v>0</v>
      </c>
      <c r="H424" s="1">
        <f t="array" ref="H424">SUM(IF(anno=A424,IF(distretto=E424,punti)))+G424</f>
        <v>46</v>
      </c>
      <c r="I424" s="6">
        <v>3.9473684210526314</v>
      </c>
      <c r="J424" s="12">
        <f>H424/VLOOKUP(A424,anni!$A$1:$O$32,4,0)</f>
        <v>6.8071504676216407E-3</v>
      </c>
      <c r="K424" s="12">
        <f t="shared" si="102"/>
        <v>3.6604895904827255E-3</v>
      </c>
      <c r="L424" s="12">
        <f t="shared" si="103"/>
        <v>8.3473732577730147E-3</v>
      </c>
      <c r="M424" s="12">
        <f t="array" ref="M424">SUM(IF(NOT(ISERR(J424:L424)),J424:L424*$J$2:$L$2))/SUM(IF(NOT(ISERR(J424:L424)),$J$2:$L$2))</f>
        <v>6.014967306933898E-3</v>
      </c>
      <c r="N424" s="1">
        <f>((300-VLOOKUP(A424,anni!$A$1:$O$32,8,0))*(M424-I424/300)+I424)/300*(300-VLOOKUP(A424,anni!$A$1:$O$32,7,0))</f>
        <v>2.0319383697610447</v>
      </c>
      <c r="O424" s="1">
        <f t="shared" si="98"/>
        <v>2.0319383697610447</v>
      </c>
      <c r="P424" s="9">
        <f>INT(MAX(1,O424)+1-VLOOKUP(A424,anni!$A$1:$O$32,5,0))</f>
        <v>2</v>
      </c>
      <c r="Q424" s="9">
        <f t="array" ref="Q424">SUM(IF(anno=A424,IF(distretto=E424,concorrenti!$T$3:$T$5991)))</f>
        <v>0</v>
      </c>
      <c r="R424" s="9">
        <f t="shared" si="99"/>
        <v>2</v>
      </c>
      <c r="S424" s="1">
        <f t="shared" ref="S424:S452" si="104">R424-F424</f>
        <v>0</v>
      </c>
      <c r="T424" s="1">
        <f>1+INT($N424/VLOOKUP($A424,anni!$A$1:$J$35,10,0))+$Q424</f>
        <v>2</v>
      </c>
      <c r="U424" s="1">
        <f t="shared" si="95"/>
        <v>0</v>
      </c>
      <c r="X424" s="1">
        <v>22</v>
      </c>
      <c r="Y424" s="1">
        <v>25</v>
      </c>
      <c r="Z424" s="1">
        <f t="shared" si="100"/>
        <v>-0.61885274775527599</v>
      </c>
      <c r="AB424" s="1">
        <v>1</v>
      </c>
      <c r="AC424" s="1">
        <f t="shared" si="101"/>
        <v>1</v>
      </c>
    </row>
    <row r="425" spans="1:29" x14ac:dyDescent="0.3">
      <c r="A425" s="3">
        <v>2012</v>
      </c>
      <c r="B425" s="3" t="str">
        <f>VLOOKUP($E425,accorpamenti!$A$2:$X$104,$A425-B$2,0)</f>
        <v>Macerata</v>
      </c>
      <c r="C425" s="3" t="str">
        <f>VLOOKUP($E425,accorpamenti!$A$2:$X$104,$A425-C$2,0)</f>
        <v>Macerata</v>
      </c>
      <c r="D425" s="3" t="str">
        <f>VLOOKUP($E425,accorpamenti!$A$2:$X$104,$A425-D$2,0)</f>
        <v>Macerata</v>
      </c>
      <c r="E425" s="3" t="s">
        <v>102</v>
      </c>
      <c r="F425" s="1">
        <f t="array" ref="F425">SUM(IF(anno=A425,IF(distretto=E425,1)))</f>
        <v>2</v>
      </c>
      <c r="G425" s="1">
        <f t="array" ref="G425">SUM(IF(anno=A425,IF(distretto=E425,IF(punti=-1,1))))</f>
        <v>0</v>
      </c>
      <c r="H425" s="1">
        <f t="array" ref="H425">SUM(IF(anno=A425,IF(distretto=E425,punti)))+G425</f>
        <v>70</v>
      </c>
      <c r="I425" s="6">
        <v>1.9736842105263157</v>
      </c>
      <c r="J425" s="12">
        <f>H425/VLOOKUP(A425,anni!$A$1:$O$32,4,0)</f>
        <v>1.0358707233337278E-2</v>
      </c>
      <c r="K425" s="12">
        <f t="shared" si="102"/>
        <v>6.5202470830473536E-3</v>
      </c>
      <c r="L425" s="12">
        <f t="shared" si="103"/>
        <v>0</v>
      </c>
      <c r="M425" s="12">
        <f t="array" ref="M425">SUM(IF(NOT(ISERR(J425:L425)),J425:L425*$J$2:$L$2))/SUM(IF(NOT(ISERR(J425:L425)),$J$2:$L$2))</f>
        <v>7.3527693110177579E-3</v>
      </c>
      <c r="N425" s="1">
        <f>((300-VLOOKUP(A425,anni!$A$1:$O$32,8,0))*(M425-I425/300)+I425)/300*(300-VLOOKUP(A425,anni!$A$1:$O$32,7,0))</f>
        <v>2.0371113144049624</v>
      </c>
      <c r="O425" s="1">
        <f t="shared" si="98"/>
        <v>2.0371113144049624</v>
      </c>
      <c r="P425" s="9">
        <f>INT(MAX(1,O425)+1-VLOOKUP(A425,anni!$A$1:$O$32,5,0))</f>
        <v>2</v>
      </c>
      <c r="Q425" s="9">
        <f t="array" ref="Q425">SUM(IF(anno=A425,IF(distretto=E425,concorrenti!$T$3:$T$5991)))</f>
        <v>0</v>
      </c>
      <c r="R425" s="9">
        <f t="shared" si="99"/>
        <v>2</v>
      </c>
      <c r="S425" s="1">
        <f t="shared" si="104"/>
        <v>0</v>
      </c>
      <c r="T425" s="1">
        <f>1+INT($N425/VLOOKUP($A425,anni!$A$1:$J$35,10,0))+$Q425</f>
        <v>2</v>
      </c>
      <c r="U425" s="1">
        <f t="shared" si="95"/>
        <v>0</v>
      </c>
      <c r="X425" s="1">
        <v>11</v>
      </c>
      <c r="Y425" s="1">
        <v>10</v>
      </c>
      <c r="Z425" s="1">
        <f t="shared" si="100"/>
        <v>0.30860669992418382</v>
      </c>
      <c r="AB425" s="1">
        <v>3</v>
      </c>
      <c r="AC425" s="1">
        <f t="shared" si="101"/>
        <v>-1</v>
      </c>
    </row>
    <row r="426" spans="1:29" x14ac:dyDescent="0.3">
      <c r="A426" s="3">
        <v>2012</v>
      </c>
      <c r="B426" s="3" t="str">
        <f>VLOOKUP($E426,accorpamenti!$A$2:$X$104,$A426-B$2,0)</f>
        <v>Enna</v>
      </c>
      <c r="C426" s="3" t="str">
        <f>VLOOKUP($E426,accorpamenti!$A$2:$X$104,$A426-C$2,0)</f>
        <v>Enna</v>
      </c>
      <c r="D426" s="3" t="str">
        <f>VLOOKUP($E426,accorpamenti!$A$2:$X$104,$A426-D$2,0)</f>
        <v>Enna</v>
      </c>
      <c r="E426" s="3" t="s">
        <v>82</v>
      </c>
      <c r="F426" s="1">
        <f t="array" ref="F426">SUM(IF(anno=A426,IF(distretto=E426,1)))</f>
        <v>2</v>
      </c>
      <c r="G426" s="1">
        <f t="array" ref="G426">SUM(IF(anno=A426,IF(distretto=E426,IF(punti=-1,1))))</f>
        <v>0</v>
      </c>
      <c r="H426" s="1">
        <f t="array" ref="H426">SUM(IF(anno=A426,IF(distretto=E426,punti)))+G426</f>
        <v>28</v>
      </c>
      <c r="I426" s="6">
        <v>1.0765550239234449</v>
      </c>
      <c r="J426" s="12">
        <f>H426/VLOOKUP(A426,anni!$A$1:$O$32,4,0)</f>
        <v>4.1434828933349117E-3</v>
      </c>
      <c r="K426" s="12">
        <f t="shared" si="102"/>
        <v>1.23541523678792E-2</v>
      </c>
      <c r="L426" s="12">
        <f t="shared" si="103"/>
        <v>8.4239546638076295E-3</v>
      </c>
      <c r="M426" s="12">
        <f t="array" ref="M426">SUM(IF(NOT(ISERR(J426:L426)),J426:L426*$J$2:$L$2))/SUM(IF(NOT(ISERR(J426:L426)),$J$2:$L$2))</f>
        <v>7.5937846799284609E-3</v>
      </c>
      <c r="N426" s="1">
        <f>((300-VLOOKUP(A426,anni!$A$1:$O$32,8,0))*(M426-I426/300)+I426)/300*(300-VLOOKUP(A426,anni!$A$1:$O$32,7,0))</f>
        <v>1.9531996868645278</v>
      </c>
      <c r="O426" s="1">
        <f t="shared" si="98"/>
        <v>1.9531996868645278</v>
      </c>
      <c r="P426" s="9">
        <f>INT(MAX(1,O426)+1-VLOOKUP(A426,anni!$A$1:$O$32,5,0))</f>
        <v>2</v>
      </c>
      <c r="Q426" s="9">
        <f t="array" ref="Q426">SUM(IF(anno=A426,IF(distretto=E426,concorrenti!$T$3:$T$5991)))</f>
        <v>0</v>
      </c>
      <c r="R426" s="9">
        <f t="shared" si="99"/>
        <v>2</v>
      </c>
      <c r="S426" s="1">
        <f t="shared" si="104"/>
        <v>0</v>
      </c>
      <c r="T426" s="1">
        <f>1+INT($N426/VLOOKUP($A426,anni!$A$1:$J$35,10,0))+$Q426</f>
        <v>2</v>
      </c>
      <c r="U426" s="1">
        <f t="shared" si="95"/>
        <v>0</v>
      </c>
      <c r="X426" s="1">
        <v>6</v>
      </c>
      <c r="Y426" s="1">
        <v>7</v>
      </c>
      <c r="Z426" s="1">
        <f t="shared" si="100"/>
        <v>-0.39223227027636809</v>
      </c>
      <c r="AB426" s="1">
        <v>4</v>
      </c>
      <c r="AC426" s="1">
        <f t="shared" si="101"/>
        <v>-2</v>
      </c>
    </row>
    <row r="427" spans="1:29" x14ac:dyDescent="0.3">
      <c r="A427" s="3">
        <v>2012</v>
      </c>
      <c r="B427" s="3" t="str">
        <f>VLOOKUP($E427,accorpamenti!$A$2:$X$104,$A427-B$2,0)</f>
        <v>Verbania</v>
      </c>
      <c r="C427" s="3" t="str">
        <f>VLOOKUP($E427,accorpamenti!$A$2:$X$104,$A427-C$2,0)</f>
        <v>Verbania</v>
      </c>
      <c r="D427" s="3" t="str">
        <f>VLOOKUP($E427,accorpamenti!$A$2:$X$104,$A427-D$2,0)</f>
        <v>Verbania</v>
      </c>
      <c r="E427" s="3" t="s">
        <v>46</v>
      </c>
      <c r="F427" s="1">
        <f t="array" ref="F427">SUM(IF(anno=A427,IF(distretto=E427,1)))</f>
        <v>2</v>
      </c>
      <c r="G427" s="1">
        <f t="array" ref="G427">SUM(IF(anno=A427,IF(distretto=E427,IF(punti=-1,1))))</f>
        <v>0</v>
      </c>
      <c r="H427" s="1">
        <f t="array" ref="H427">SUM(IF(anno=A427,IF(distretto=E427,punti)))+G427</f>
        <v>49.199999999999996</v>
      </c>
      <c r="I427" s="6">
        <v>1.0765550239234449</v>
      </c>
      <c r="J427" s="12">
        <f>H427/VLOOKUP(A427,anni!$A$1:$O$32,4,0)</f>
        <v>7.2806913697170579E-3</v>
      </c>
      <c r="K427" s="12">
        <f t="shared" si="102"/>
        <v>7.6069549302219134E-3</v>
      </c>
      <c r="L427" s="12">
        <f t="shared" si="103"/>
        <v>7.1986521672537922E-3</v>
      </c>
      <c r="M427" s="12">
        <f t="array" ref="M427">SUM(IF(NOT(ISERR(J427:L427)),J427:L427*$J$2:$L$2))/SUM(IF(NOT(ISERR(J427:L427)),$J$2:$L$2))</f>
        <v>7.3757726894747994E-3</v>
      </c>
      <c r="N427" s="1">
        <f>((300-VLOOKUP(A427,anni!$A$1:$O$32,8,0))*(M427-I427/300)+I427)/300*(300-VLOOKUP(A427,anni!$A$1:$O$32,7,0))</f>
        <v>1.9019668691079175</v>
      </c>
      <c r="O427" s="1">
        <f t="shared" si="98"/>
        <v>1.9019668691079175</v>
      </c>
      <c r="P427" s="9">
        <f>INT(MAX(1,O427)+1-VLOOKUP(A427,anni!$A$1:$O$32,5,0))</f>
        <v>2</v>
      </c>
      <c r="Q427" s="9">
        <f t="array" ref="Q427">SUM(IF(anno=A427,IF(distretto=E427,concorrenti!$T$3:$T$5991)))</f>
        <v>0</v>
      </c>
      <c r="R427" s="9">
        <f t="shared" si="99"/>
        <v>2</v>
      </c>
      <c r="S427" s="1">
        <f t="shared" si="104"/>
        <v>0</v>
      </c>
      <c r="T427" s="1">
        <f>1+INT($N427/VLOOKUP($A427,anni!$A$1:$J$35,10,0))+$Q427</f>
        <v>2</v>
      </c>
      <c r="U427" s="1">
        <f t="shared" si="95"/>
        <v>0</v>
      </c>
      <c r="X427" s="1">
        <v>6</v>
      </c>
      <c r="Y427" s="1">
        <v>7</v>
      </c>
      <c r="Z427" s="1">
        <f t="shared" si="100"/>
        <v>-0.39223227027636809</v>
      </c>
      <c r="AB427" s="1">
        <v>1</v>
      </c>
      <c r="AC427" s="1">
        <f t="shared" si="101"/>
        <v>1</v>
      </c>
    </row>
    <row r="428" spans="1:29" x14ac:dyDescent="0.3">
      <c r="A428" s="3">
        <v>2012</v>
      </c>
      <c r="B428" s="3" t="str">
        <f>VLOOKUP($E428,accorpamenti!$A$2:$X$104,$A428-B$2,0)</f>
        <v>Catanzaro</v>
      </c>
      <c r="C428" s="3" t="str">
        <f>VLOOKUP($E428,accorpamenti!$A$2:$X$104,$A428-C$2,0)</f>
        <v>Catanzaro</v>
      </c>
      <c r="D428" s="3" t="str">
        <f>VLOOKUP($E428,accorpamenti!$A$2:$X$104,$A428-D$2,0)</f>
        <v>Catanzaro</v>
      </c>
      <c r="E428" s="3" t="s">
        <v>110</v>
      </c>
      <c r="F428" s="1">
        <f t="array" ref="F428">SUM(IF(anno=A428,IF(distretto=E428,1)))</f>
        <v>5</v>
      </c>
      <c r="G428" s="1">
        <f t="array" ref="G428">SUM(IF(anno=A428,IF(distretto=E428,IF(punti=-1,1))))</f>
        <v>0</v>
      </c>
      <c r="H428" s="1">
        <f t="array" ref="H428">SUM(IF(anno=A428,IF(distretto=E428,punti)))+G428</f>
        <v>42.4</v>
      </c>
      <c r="I428" s="6">
        <v>3.9473684210526314</v>
      </c>
      <c r="J428" s="12">
        <f>H428/VLOOKUP(A428,anni!$A$1:$O$32,4,0)</f>
        <v>6.2744169527642942E-3</v>
      </c>
      <c r="K428" s="12">
        <f t="shared" si="102"/>
        <v>2.0018302447952405E-3</v>
      </c>
      <c r="L428" s="12">
        <f t="shared" si="103"/>
        <v>7.2752335732884071E-3</v>
      </c>
      <c r="M428" s="12">
        <f t="array" ref="M428">SUM(IF(NOT(ISERR(J428:L428)),J428:L428*$J$2:$L$2))/SUM(IF(NOT(ISERR(J428:L428)),$J$2:$L$2))</f>
        <v>5.0170241535286283E-3</v>
      </c>
      <c r="N428" s="1">
        <f>((300-VLOOKUP(A428,anni!$A$1:$O$32,8,0))*(M428-I428/300)+I428)/300*(300-VLOOKUP(A428,anni!$A$1:$O$32,7,0))</f>
        <v>1.7974217287108067</v>
      </c>
      <c r="O428" s="1">
        <f t="shared" si="98"/>
        <v>1.7974217287108067</v>
      </c>
      <c r="P428" s="9">
        <f>INT(MAX(1,O428)+1-VLOOKUP(A428,anni!$A$1:$O$32,5,0))</f>
        <v>2</v>
      </c>
      <c r="Q428" s="9">
        <f t="array" ref="Q428">SUM(IF(anno=A428,IF(distretto=E428,concorrenti!$T$3:$T$5991)))</f>
        <v>0</v>
      </c>
      <c r="R428" s="9">
        <f t="shared" si="99"/>
        <v>2</v>
      </c>
      <c r="S428" s="1">
        <f t="shared" si="104"/>
        <v>-3</v>
      </c>
      <c r="T428" s="1">
        <f>1+INT($N428/VLOOKUP($A428,anni!$A$1:$J$35,10,0))+$Q428</f>
        <v>2</v>
      </c>
      <c r="U428" s="1">
        <f t="shared" si="95"/>
        <v>-3</v>
      </c>
      <c r="V428" s="1">
        <v>2</v>
      </c>
      <c r="X428" s="1">
        <v>22</v>
      </c>
      <c r="Y428" s="1">
        <v>27</v>
      </c>
      <c r="Z428" s="1">
        <f t="shared" si="100"/>
        <v>-1.0101525445522108</v>
      </c>
      <c r="AB428" s="1">
        <v>4</v>
      </c>
      <c r="AC428" s="1">
        <f t="shared" si="101"/>
        <v>-2</v>
      </c>
    </row>
    <row r="429" spans="1:29" x14ac:dyDescent="0.3">
      <c r="A429" s="3">
        <v>2012</v>
      </c>
      <c r="B429" s="3" t="str">
        <f>VLOOKUP($E429,accorpamenti!$A$2:$X$104,$A429-B$2,0)</f>
        <v>Lecco</v>
      </c>
      <c r="C429" s="3" t="str">
        <f>VLOOKUP($E429,accorpamenti!$A$2:$X$104,$A429-C$2,0)</f>
        <v>Lecco</v>
      </c>
      <c r="D429" s="3" t="str">
        <f>VLOOKUP($E429,accorpamenti!$A$2:$X$104,$A429-D$2,0)</f>
        <v>Lecco</v>
      </c>
      <c r="E429" s="3" t="s">
        <v>64</v>
      </c>
      <c r="F429" s="1">
        <f t="array" ref="F429">SUM(IF(anno=A429,IF(distretto=E429,1)))</f>
        <v>2</v>
      </c>
      <c r="G429" s="1">
        <f t="array" ref="G429">SUM(IF(anno=A429,IF(distretto=E429,IF(punti=-1,1))))</f>
        <v>0</v>
      </c>
      <c r="H429" s="1">
        <f t="array" ref="H429">SUM(IF(anno=A429,IF(distretto=E429,punti)))+G429</f>
        <v>46</v>
      </c>
      <c r="I429" s="6">
        <v>1.6148325358851676</v>
      </c>
      <c r="J429" s="12">
        <f>H429/VLOOKUP(A429,anni!$A$1:$O$32,4,0)</f>
        <v>6.8071504676216407E-3</v>
      </c>
      <c r="K429" s="12">
        <f t="shared" si="102"/>
        <v>7.1493937314115732E-3</v>
      </c>
      <c r="L429" s="12">
        <f t="shared" si="103"/>
        <v>7.734722009496096E-3</v>
      </c>
      <c r="M429" s="12">
        <f t="array" ref="M429">SUM(IF(NOT(ISERR(J429:L429)),J429:L429*$J$2:$L$2))/SUM(IF(NOT(ISERR(J429:L429)),$J$2:$L$2))</f>
        <v>7.075826812530695E-3</v>
      </c>
      <c r="N429" s="1">
        <f>((300-VLOOKUP(A429,anni!$A$1:$O$32,8,0))*(M429-I429/300)+I429)/300*(300-VLOOKUP(A429,anni!$A$1:$O$32,7,0))</f>
        <v>1.9158097315667229</v>
      </c>
      <c r="O429" s="1">
        <f t="shared" si="98"/>
        <v>1.9158097315667229</v>
      </c>
      <c r="P429" s="9">
        <f>INT(MAX(1,O429)+1-VLOOKUP(A429,anni!$A$1:$O$32,5,0))</f>
        <v>2</v>
      </c>
      <c r="Q429" s="9">
        <f t="array" ref="Q429">SUM(IF(anno=A429,IF(distretto=E429,concorrenti!$T$3:$T$5991)))</f>
        <v>0</v>
      </c>
      <c r="R429" s="9">
        <f t="shared" si="99"/>
        <v>2</v>
      </c>
      <c r="S429" s="1">
        <f t="shared" si="104"/>
        <v>0</v>
      </c>
      <c r="T429" s="1">
        <f>1+INT($N429/VLOOKUP($A429,anni!$A$1:$J$35,10,0))+$Q429</f>
        <v>2</v>
      </c>
      <c r="U429" s="1">
        <f t="shared" si="95"/>
        <v>0</v>
      </c>
      <c r="X429" s="1">
        <v>9</v>
      </c>
      <c r="Y429" s="1">
        <v>7</v>
      </c>
      <c r="Z429" s="1">
        <f t="shared" si="100"/>
        <v>0.70710678118654746</v>
      </c>
      <c r="AB429" s="1">
        <v>2</v>
      </c>
      <c r="AC429" s="1">
        <f t="shared" si="101"/>
        <v>0</v>
      </c>
    </row>
    <row r="430" spans="1:29" x14ac:dyDescent="0.3">
      <c r="A430" s="3">
        <v>2012</v>
      </c>
      <c r="B430" s="3" t="str">
        <f>VLOOKUP($E430,accorpamenti!$A$2:$X$104,$A430-B$2,0)</f>
        <v>Rovigo</v>
      </c>
      <c r="C430" s="3" t="str">
        <f>VLOOKUP($E430,accorpamenti!$A$2:$X$104,$A430-C$2,0)</f>
        <v>Rovigo</v>
      </c>
      <c r="D430" s="3" t="str">
        <f>VLOOKUP($E430,accorpamenti!$A$2:$X$104,$A430-D$2,0)</f>
        <v>Rovigo</v>
      </c>
      <c r="E430" s="3" t="s">
        <v>126</v>
      </c>
      <c r="F430" s="1">
        <f t="array" ref="F430">SUM(IF(anno=A430,IF(distretto=E430,1)))</f>
        <v>2</v>
      </c>
      <c r="G430" s="1">
        <f t="array" ref="G430">SUM(IF(anno=A430,IF(distretto=E430,IF(punti=-1,1))))</f>
        <v>0</v>
      </c>
      <c r="H430" s="1">
        <f t="array" ref="H430">SUM(IF(anno=A430,IF(distretto=E430,punti)))+G430</f>
        <v>46.8</v>
      </c>
      <c r="I430" s="6">
        <v>1.4354066985645932</v>
      </c>
      <c r="J430" s="12">
        <f>H430/VLOOKUP(A430,anni!$A$1:$O$32,4,0)</f>
        <v>6.925535693145495E-3</v>
      </c>
      <c r="K430" s="12">
        <f t="shared" si="102"/>
        <v>6.0054907343857211E-3</v>
      </c>
      <c r="L430" s="12">
        <f t="shared" si="103"/>
        <v>6.0499310767345698E-3</v>
      </c>
      <c r="M430" s="12">
        <f t="array" ref="M430">SUM(IF(NOT(ISERR(J430:L430)),J430:L430*$J$2:$L$2))/SUM(IF(NOT(ISERR(J430:L430)),$J$2:$L$2))</f>
        <v>6.4729199374904166E-3</v>
      </c>
      <c r="N430" s="1">
        <f>((300-VLOOKUP(A430,anni!$A$1:$O$32,8,0))*(M430-I430/300)+I430)/300*(300-VLOOKUP(A430,anni!$A$1:$O$32,7,0))</f>
        <v>1.7460165680853676</v>
      </c>
      <c r="O430" s="1">
        <f t="shared" si="98"/>
        <v>1.7460165680853676</v>
      </c>
      <c r="P430" s="9">
        <f>INT(MAX(1,O430)+1-VLOOKUP(A430,anni!$A$1:$O$32,5,0))</f>
        <v>2</v>
      </c>
      <c r="Q430" s="9">
        <f t="array" ref="Q430">SUM(IF(anno=A430,IF(distretto=E430,concorrenti!$T$3:$T$5991)))</f>
        <v>0</v>
      </c>
      <c r="R430" s="9">
        <f t="shared" si="99"/>
        <v>2</v>
      </c>
      <c r="S430" s="1">
        <f t="shared" si="104"/>
        <v>0</v>
      </c>
      <c r="T430" s="1">
        <f>1+INT($N430/VLOOKUP($A430,anni!$A$1:$J$35,10,0))+$Q430</f>
        <v>2</v>
      </c>
      <c r="U430" s="1">
        <f t="shared" si="95"/>
        <v>0</v>
      </c>
      <c r="X430" s="1">
        <v>8</v>
      </c>
      <c r="Y430" s="1">
        <v>10</v>
      </c>
      <c r="Z430" s="1">
        <f t="shared" si="100"/>
        <v>-0.66666666666666663</v>
      </c>
      <c r="AB430" s="1">
        <v>1</v>
      </c>
      <c r="AC430" s="1">
        <f t="shared" si="101"/>
        <v>1</v>
      </c>
    </row>
    <row r="431" spans="1:29" x14ac:dyDescent="0.3">
      <c r="A431" s="3">
        <v>2012</v>
      </c>
      <c r="B431" s="3" t="str">
        <f>VLOOKUP($E431,accorpamenti!$A$2:$X$104,$A431-B$2,0)</f>
        <v>Livorno</v>
      </c>
      <c r="C431" s="3" t="str">
        <f>VLOOKUP($E431,accorpamenti!$A$2:$X$104,$A431-C$2,0)</f>
        <v>Livorno</v>
      </c>
      <c r="D431" s="3" t="str">
        <f>VLOOKUP($E431,accorpamenti!$A$2:$X$104,$A431-D$2,0)</f>
        <v>Livorno</v>
      </c>
      <c r="E431" s="3" t="s">
        <v>121</v>
      </c>
      <c r="F431" s="1">
        <f t="array" ref="F431">SUM(IF(anno=A431,IF(distretto=E431,1)))</f>
        <v>2</v>
      </c>
      <c r="G431" s="1">
        <f t="array" ref="G431">SUM(IF(anno=A431,IF(distretto=E431,IF(punti=-1,1))))</f>
        <v>0</v>
      </c>
      <c r="H431" s="1">
        <f t="array" ref="H431">SUM(IF(anno=A431,IF(distretto=E431,punti)))+G431</f>
        <v>58.199999999999996</v>
      </c>
      <c r="I431" s="6">
        <v>1.0765550239234449</v>
      </c>
      <c r="J431" s="12">
        <f>H431/VLOOKUP(A431,anni!$A$1:$O$32,4,0)</f>
        <v>8.6125251568604233E-3</v>
      </c>
      <c r="K431" s="12">
        <f t="shared" si="102"/>
        <v>4.8615877373598699E-3</v>
      </c>
      <c r="L431" s="12">
        <f t="shared" si="103"/>
        <v>5.054372798284577E-3</v>
      </c>
      <c r="M431" s="12">
        <f t="array" ref="M431">SUM(IF(NOT(ISERR(J431:L431)),J431:L431*$J$2:$L$2))/SUM(IF(NOT(ISERR(J431:L431)),$J$2:$L$2))</f>
        <v>6.7691872905975975E-3</v>
      </c>
      <c r="N431" s="1">
        <f>((300-VLOOKUP(A431,anni!$A$1:$O$32,8,0))*(M431-I431/300)+I431)/300*(300-VLOOKUP(A431,anni!$A$1:$O$32,7,0))</f>
        <v>1.7594193003717751</v>
      </c>
      <c r="O431" s="1">
        <f t="shared" si="98"/>
        <v>1.7594193003717751</v>
      </c>
      <c r="P431" s="9">
        <f>INT(MAX(1,O431)+1-VLOOKUP(A431,anni!$A$1:$O$32,5,0))</f>
        <v>2</v>
      </c>
      <c r="Q431" s="9">
        <f t="array" ref="Q431">SUM(IF(anno=A431,IF(distretto=E431,concorrenti!$T$3:$T$5991)))</f>
        <v>0</v>
      </c>
      <c r="R431" s="9">
        <f t="shared" si="99"/>
        <v>2</v>
      </c>
      <c r="S431" s="1">
        <f t="shared" si="104"/>
        <v>0</v>
      </c>
      <c r="T431" s="1">
        <f>1+INT($N431/VLOOKUP($A431,anni!$A$1:$J$35,10,0))+$Q431</f>
        <v>2</v>
      </c>
      <c r="U431" s="1">
        <f t="shared" si="95"/>
        <v>0</v>
      </c>
      <c r="X431" s="1">
        <v>6</v>
      </c>
      <c r="Y431" s="1">
        <v>7</v>
      </c>
      <c r="Z431" s="1">
        <f t="shared" si="100"/>
        <v>-0.39223227027636809</v>
      </c>
      <c r="AB431" s="1">
        <v>2</v>
      </c>
      <c r="AC431" s="1">
        <f t="shared" si="101"/>
        <v>0</v>
      </c>
    </row>
    <row r="432" spans="1:29" x14ac:dyDescent="0.3">
      <c r="A432" s="3">
        <v>2012</v>
      </c>
      <c r="B432" s="3" t="str">
        <f>VLOOKUP($E432,accorpamenti!$A$2:$X$104,$A432-B$2,0)</f>
        <v>Arezzo</v>
      </c>
      <c r="C432" s="3" t="str">
        <f>VLOOKUP($E432,accorpamenti!$A$2:$X$104,$A432-C$2,0)</f>
        <v>Arezzo</v>
      </c>
      <c r="D432" s="3" t="str">
        <f>VLOOKUP($E432,accorpamenti!$A$2:$X$104,$A432-D$2,0)</f>
        <v>Arezzo</v>
      </c>
      <c r="E432" s="3" t="s">
        <v>81</v>
      </c>
      <c r="F432" s="1">
        <f t="array" ref="F432">SUM(IF(anno=A432,IF(distretto=E432,1)))</f>
        <v>2</v>
      </c>
      <c r="G432" s="1">
        <f t="array" ref="G432">SUM(IF(anno=A432,IF(distretto=E432,IF(punti=-1,1))))</f>
        <v>0</v>
      </c>
      <c r="H432" s="1">
        <f t="array" ref="H432">SUM(IF(anno=A432,IF(distretto=E432,punti)))+G432</f>
        <v>36.599999999999994</v>
      </c>
      <c r="I432" s="6">
        <v>1.4354066985645932</v>
      </c>
      <c r="J432" s="12">
        <f>H432/VLOOKUP(A432,anni!$A$1:$O$32,4,0)</f>
        <v>5.4161240677163477E-3</v>
      </c>
      <c r="K432" s="12">
        <f t="shared" si="102"/>
        <v>6.2914664836421844E-3</v>
      </c>
      <c r="L432" s="12">
        <f t="shared" si="103"/>
        <v>1.0185327002603771E-2</v>
      </c>
      <c r="M432" s="12">
        <f t="array" ref="M432">SUM(IF(NOT(ISERR(J432:L432)),J432:L432*$J$2:$L$2))/SUM(IF(NOT(ISERR(J432:L432)),$J$2:$L$2))</f>
        <v>6.502772028839531E-3</v>
      </c>
      <c r="N432" s="1">
        <f>((300-VLOOKUP(A432,anni!$A$1:$O$32,8,0))*(M432-I432/300)+I432)/300*(300-VLOOKUP(A432,anni!$A$1:$O$32,7,0))</f>
        <v>1.7530318095524093</v>
      </c>
      <c r="O432" s="1">
        <f t="shared" si="98"/>
        <v>1.7530318095524093</v>
      </c>
      <c r="P432" s="9">
        <f>INT(MAX(1,O432)+1-VLOOKUP(A432,anni!$A$1:$O$32,5,0))</f>
        <v>2</v>
      </c>
      <c r="Q432" s="9">
        <f t="array" ref="Q432">SUM(IF(anno=A432,IF(distretto=E432,concorrenti!$T$3:$T$5991)))</f>
        <v>0</v>
      </c>
      <c r="R432" s="9">
        <f t="shared" si="99"/>
        <v>2</v>
      </c>
      <c r="S432" s="1">
        <f t="shared" si="104"/>
        <v>0</v>
      </c>
      <c r="T432" s="1">
        <f>1+INT($N432/VLOOKUP($A432,anni!$A$1:$J$35,10,0))+$Q432</f>
        <v>2</v>
      </c>
      <c r="U432" s="1">
        <f t="shared" si="95"/>
        <v>0</v>
      </c>
      <c r="X432" s="1">
        <v>8</v>
      </c>
      <c r="Y432" s="1">
        <v>9</v>
      </c>
      <c r="Z432" s="1">
        <f t="shared" si="100"/>
        <v>-0.34299717028501764</v>
      </c>
      <c r="AB432" s="1">
        <v>9</v>
      </c>
      <c r="AC432" s="1">
        <f t="shared" si="101"/>
        <v>-7</v>
      </c>
    </row>
    <row r="433" spans="1:29" x14ac:dyDescent="0.3">
      <c r="A433" s="3">
        <v>2012</v>
      </c>
      <c r="B433" s="3" t="str">
        <f>VLOOKUP($E433,accorpamenti!$A$2:$X$104,$A433-B$2,0)</f>
        <v>Savona</v>
      </c>
      <c r="C433" s="3" t="str">
        <f>VLOOKUP($E433,accorpamenti!$A$2:$X$104,$A433-C$2,0)</f>
        <v>Savona</v>
      </c>
      <c r="D433" s="3" t="str">
        <f>VLOOKUP($E433,accorpamenti!$A$2:$X$104,$A433-D$2,0)</f>
        <v>Savona</v>
      </c>
      <c r="E433" s="3" t="s">
        <v>138</v>
      </c>
      <c r="F433" s="1">
        <f t="array" ref="F433">SUM(IF(anno=A433,IF(distretto=E433,1)))</f>
        <v>3</v>
      </c>
      <c r="G433" s="1">
        <f t="array" ref="G433">SUM(IF(anno=A433,IF(distretto=E433,IF(punti=-1,1))))</f>
        <v>0</v>
      </c>
      <c r="H433" s="1">
        <f t="array" ref="H433">SUM(IF(anno=A433,IF(distretto=E433,punti)))+G433</f>
        <v>48</v>
      </c>
      <c r="I433" s="6">
        <v>1.9736842105263157</v>
      </c>
      <c r="J433" s="12">
        <f>H433/VLOOKUP(A433,anni!$A$1:$O$32,4,0)</f>
        <v>7.1031135314312769E-3</v>
      </c>
      <c r="K433" s="12">
        <f t="shared" si="102"/>
        <v>4.5184168382521143E-3</v>
      </c>
      <c r="L433" s="12">
        <f t="shared" si="103"/>
        <v>7.4283963853576367E-3</v>
      </c>
      <c r="M433" s="12">
        <f t="array" ref="M433">SUM(IF(NOT(ISERR(J433:L433)),J433:L433*$J$2:$L$2))/SUM(IF(NOT(ISERR(J433:L433)),$J$2:$L$2))</f>
        <v>6.2957617760259496E-3</v>
      </c>
      <c r="N433" s="1">
        <f>((300-VLOOKUP(A433,anni!$A$1:$O$32,8,0))*(M433-I433/300)+I433)/300*(300-VLOOKUP(A433,anni!$A$1:$O$32,7,0))</f>
        <v>1.7887145436818876</v>
      </c>
      <c r="O433" s="1">
        <f t="shared" si="98"/>
        <v>1.7887145436818876</v>
      </c>
      <c r="P433" s="9">
        <f>INT(MAX(1,O433)+1-VLOOKUP(A433,anni!$A$1:$O$32,5,0))</f>
        <v>2</v>
      </c>
      <c r="Q433" s="9">
        <f t="array" ref="Q433">SUM(IF(anno=A433,IF(distretto=E433,concorrenti!$T$3:$T$5991)))</f>
        <v>0</v>
      </c>
      <c r="R433" s="9">
        <f t="shared" si="99"/>
        <v>2</v>
      </c>
      <c r="S433" s="1">
        <f t="shared" si="104"/>
        <v>-1</v>
      </c>
      <c r="T433" s="1">
        <f>1+INT($N433/VLOOKUP($A433,anni!$A$1:$J$35,10,0))+$Q433</f>
        <v>2</v>
      </c>
      <c r="U433" s="1">
        <f t="shared" si="95"/>
        <v>-1</v>
      </c>
      <c r="V433" s="1">
        <v>1</v>
      </c>
      <c r="X433" s="1">
        <v>11</v>
      </c>
      <c r="Y433" s="1">
        <v>10</v>
      </c>
      <c r="Z433" s="1">
        <f t="shared" si="100"/>
        <v>0.30860669992418382</v>
      </c>
      <c r="AB433" s="1">
        <v>3</v>
      </c>
      <c r="AC433" s="1">
        <f t="shared" si="101"/>
        <v>-1</v>
      </c>
    </row>
    <row r="434" spans="1:29" x14ac:dyDescent="0.3">
      <c r="A434" s="3">
        <v>2012</v>
      </c>
      <c r="B434" s="3" t="str">
        <f>VLOOKUP($E434,accorpamenti!$A$2:$X$104,$A434-B$2,0)</f>
        <v>Belluno</v>
      </c>
      <c r="C434" s="3" t="str">
        <f>VLOOKUP($E434,accorpamenti!$A$2:$X$104,$A434-C$2,0)</f>
        <v>Belluno</v>
      </c>
      <c r="D434" s="3" t="str">
        <f>VLOOKUP($E434,accorpamenti!$A$2:$X$104,$A434-D$2,0)</f>
        <v>Belluno</v>
      </c>
      <c r="E434" s="3" t="s">
        <v>99</v>
      </c>
      <c r="F434" s="1">
        <f t="array" ref="F434">SUM(IF(anno=A434,IF(distretto=E434,1)))</f>
        <v>2</v>
      </c>
      <c r="G434" s="1">
        <f t="array" ref="G434">SUM(IF(anno=A434,IF(distretto=E434,IF(punti=-1,1))))</f>
        <v>0</v>
      </c>
      <c r="H434" s="1">
        <f t="array" ref="H434">SUM(IF(anno=A434,IF(distretto=E434,punti)))+G434</f>
        <v>55.199999999999996</v>
      </c>
      <c r="I434" s="6">
        <v>1.4354066985645932</v>
      </c>
      <c r="J434" s="12">
        <f>H434/VLOOKUP(A434,anni!$A$1:$O$32,4,0)</f>
        <v>8.1685805611459682E-3</v>
      </c>
      <c r="K434" s="12">
        <f t="shared" si="102"/>
        <v>4.4040265385495289E-3</v>
      </c>
      <c r="L434" s="12">
        <f t="shared" si="103"/>
        <v>4.8246285801807334E-3</v>
      </c>
      <c r="M434" s="12">
        <f t="array" ref="M434">SUM(IF(NOT(ISERR(J434:L434)),J434:L434*$J$2:$L$2))/SUM(IF(NOT(ISERR(J434:L434)),$J$2:$L$2))</f>
        <v>6.3564038901196161E-3</v>
      </c>
      <c r="N434" s="1">
        <f>((300-VLOOKUP(A434,anni!$A$1:$O$32,8,0))*(M434-I434/300)+I434)/300*(300-VLOOKUP(A434,anni!$A$1:$O$32,7,0))</f>
        <v>1.7186352969532293</v>
      </c>
      <c r="O434" s="1">
        <f t="shared" si="98"/>
        <v>1.7186352969532293</v>
      </c>
      <c r="P434" s="9">
        <f>INT(MAX(1,O434)+1-VLOOKUP(A434,anni!$A$1:$O$32,5,0))</f>
        <v>2</v>
      </c>
      <c r="Q434" s="9">
        <f t="array" ref="Q434">SUM(IF(anno=A434,IF(distretto=E434,concorrenti!$T$3:$T$5991)))</f>
        <v>0</v>
      </c>
      <c r="R434" s="9">
        <f t="shared" si="99"/>
        <v>2</v>
      </c>
      <c r="S434" s="1">
        <f t="shared" si="104"/>
        <v>0</v>
      </c>
      <c r="T434" s="1">
        <f>1+INT($N434/VLOOKUP($A434,anni!$A$1:$J$35,10,0))+$Q434</f>
        <v>2</v>
      </c>
      <c r="U434" s="1">
        <f t="shared" si="95"/>
        <v>0</v>
      </c>
      <c r="X434" s="1">
        <v>8</v>
      </c>
      <c r="Y434" s="1">
        <v>8</v>
      </c>
      <c r="Z434" s="1">
        <f t="shared" si="100"/>
        <v>0</v>
      </c>
      <c r="AB434" s="1">
        <v>5</v>
      </c>
      <c r="AC434" s="1">
        <f t="shared" si="101"/>
        <v>-3</v>
      </c>
    </row>
    <row r="435" spans="1:29" x14ac:dyDescent="0.3">
      <c r="A435" s="3">
        <v>2012</v>
      </c>
      <c r="B435" s="3" t="str">
        <f>VLOOKUP($E435,accorpamenti!$A$2:$X$104,$A435-B$2,0)</f>
        <v>Pordenone</v>
      </c>
      <c r="C435" s="3" t="str">
        <f>VLOOKUP($E435,accorpamenti!$A$2:$X$104,$A435-C$2,0)</f>
        <v>Pordenone</v>
      </c>
      <c r="D435" s="3" t="str">
        <f>VLOOKUP($E435,accorpamenti!$A$2:$X$104,$A435-D$2,0)</f>
        <v>Pordenone</v>
      </c>
      <c r="E435" s="3" t="s">
        <v>91</v>
      </c>
      <c r="F435" s="1">
        <f t="array" ref="F435">SUM(IF(anno=A435,IF(distretto=E435,1)))</f>
        <v>2</v>
      </c>
      <c r="G435" s="1">
        <f t="array" ref="G435">SUM(IF(anno=A435,IF(distretto=E435,IF(punti=-1,1))))</f>
        <v>0</v>
      </c>
      <c r="H435" s="1">
        <f t="array" ref="H435">SUM(IF(anno=A435,IF(distretto=E435,punti)))+G435</f>
        <v>33</v>
      </c>
      <c r="I435" s="6">
        <v>1.6148325358851676</v>
      </c>
      <c r="J435" s="12">
        <f>H435/VLOOKUP(A435,anni!$A$1:$O$32,4,0)</f>
        <v>4.883390552859003E-3</v>
      </c>
      <c r="K435" s="12">
        <f t="shared" si="102"/>
        <v>7.1493937314115732E-3</v>
      </c>
      <c r="L435" s="12">
        <f t="shared" si="103"/>
        <v>7.4283963853576359E-3</v>
      </c>
      <c r="M435" s="12">
        <f t="array" ref="M435">SUM(IF(NOT(ISERR(J435:L435)),J435:L435*$J$2:$L$2))/SUM(IF(NOT(ISERR(J435:L435)),$J$2:$L$2))</f>
        <v>6.0628925844596329E-3</v>
      </c>
      <c r="N435" s="1">
        <f>((300-VLOOKUP(A435,anni!$A$1:$O$32,8,0))*(M435-I435/300)+I435)/300*(300-VLOOKUP(A435,anni!$A$1:$O$32,7,0))</f>
        <v>1.6777701879700231</v>
      </c>
      <c r="O435" s="1">
        <f t="shared" si="98"/>
        <v>1.6777701879700231</v>
      </c>
      <c r="P435" s="9">
        <f>INT(MAX(1,O435)+1-VLOOKUP(A435,anni!$A$1:$O$32,5,0))</f>
        <v>2</v>
      </c>
      <c r="Q435" s="9">
        <f t="array" ref="Q435">SUM(IF(anno=A435,IF(distretto=E435,concorrenti!$T$3:$T$5991)))</f>
        <v>0</v>
      </c>
      <c r="R435" s="9">
        <f t="shared" si="99"/>
        <v>2</v>
      </c>
      <c r="S435" s="1">
        <f t="shared" si="104"/>
        <v>0</v>
      </c>
      <c r="T435" s="1">
        <f>1+INT($N435/VLOOKUP($A435,anni!$A$1:$J$35,10,0))+$Q435</f>
        <v>2</v>
      </c>
      <c r="U435" s="1">
        <f t="shared" si="95"/>
        <v>0</v>
      </c>
      <c r="X435" s="1">
        <v>9</v>
      </c>
      <c r="Y435" s="1">
        <v>10</v>
      </c>
      <c r="Z435" s="1">
        <f t="shared" si="100"/>
        <v>-0.32444284226152509</v>
      </c>
      <c r="AB435" s="1">
        <v>2</v>
      </c>
      <c r="AC435" s="1">
        <f t="shared" si="101"/>
        <v>0</v>
      </c>
    </row>
    <row r="436" spans="1:29" x14ac:dyDescent="0.3">
      <c r="A436" s="3">
        <v>2012</v>
      </c>
      <c r="B436" s="3" t="str">
        <f>VLOOKUP($E436,accorpamenti!$A$2:$X$104,$A436-B$2,0)</f>
        <v>Caltanissetta</v>
      </c>
      <c r="C436" s="3" t="str">
        <f>VLOOKUP($E436,accorpamenti!$A$2:$X$104,$A436-C$2,0)</f>
        <v>Caltanissetta</v>
      </c>
      <c r="D436" s="3" t="str">
        <f>VLOOKUP($E436,accorpamenti!$A$2:$X$104,$A436-D$2,0)</f>
        <v>Caltanissetta</v>
      </c>
      <c r="E436" s="3" t="s">
        <v>129</v>
      </c>
      <c r="F436" s="1">
        <f t="array" ref="F436">SUM(IF(anno=A436,IF(distretto=E436,1)))</f>
        <v>2</v>
      </c>
      <c r="G436" s="1">
        <f t="array" ref="G436">SUM(IF(anno=A436,IF(distretto=E436,IF(punti=-1,1))))</f>
        <v>0</v>
      </c>
      <c r="H436" s="1">
        <f t="array" ref="H436">SUM(IF(anno=A436,IF(distretto=E436,punti)))+G436</f>
        <v>34.599999999999994</v>
      </c>
      <c r="I436" s="6">
        <v>1.6148325358851676</v>
      </c>
      <c r="J436" s="12">
        <f>H436/VLOOKUP(A436,anni!$A$1:$O$32,4,0)</f>
        <v>5.1201610039067116E-3</v>
      </c>
      <c r="K436" s="12">
        <f t="shared" si="102"/>
        <v>6.5774422328986476E-3</v>
      </c>
      <c r="L436" s="12">
        <f t="shared" si="103"/>
        <v>5.8201868586307253E-3</v>
      </c>
      <c r="M436" s="12">
        <f t="array" ref="M436">SUM(IF(NOT(ISERR(J436:L436)),J436:L436*$J$2:$L$2))/SUM(IF(NOT(ISERR(J436:L436)),$J$2:$L$2))</f>
        <v>5.7225923893580262E-3</v>
      </c>
      <c r="N436" s="1">
        <f>((300-VLOOKUP(A436,anni!$A$1:$O$32,8,0))*(M436-I436/300)+I436)/300*(300-VLOOKUP(A436,anni!$A$1:$O$32,7,0))</f>
        <v>1.5977996421211458</v>
      </c>
      <c r="O436" s="1">
        <f t="shared" si="98"/>
        <v>1.5977996421211458</v>
      </c>
      <c r="P436" s="9">
        <f>INT(MAX(1,O436)+1-VLOOKUP(A436,anni!$A$1:$O$32,5,0))</f>
        <v>2</v>
      </c>
      <c r="Q436" s="9">
        <f t="array" ref="Q436">SUM(IF(anno=A436,IF(distretto=E436,concorrenti!$T$3:$T$5991)))</f>
        <v>0</v>
      </c>
      <c r="R436" s="9">
        <f t="shared" si="99"/>
        <v>2</v>
      </c>
      <c r="S436" s="1">
        <f t="shared" si="104"/>
        <v>0</v>
      </c>
      <c r="T436" s="1">
        <f>1+INT($N436/VLOOKUP($A436,anni!$A$1:$J$35,10,0))+$Q436</f>
        <v>2</v>
      </c>
      <c r="U436" s="1">
        <f t="shared" si="95"/>
        <v>0</v>
      </c>
      <c r="X436" s="1">
        <v>9</v>
      </c>
      <c r="Y436" s="1">
        <v>11</v>
      </c>
      <c r="Z436" s="1">
        <f t="shared" si="100"/>
        <v>-0.63245553203367588</v>
      </c>
      <c r="AB436" s="1">
        <v>5</v>
      </c>
      <c r="AC436" s="1">
        <f t="shared" si="101"/>
        <v>-3</v>
      </c>
    </row>
    <row r="437" spans="1:29" x14ac:dyDescent="0.3">
      <c r="A437" s="3">
        <v>2012</v>
      </c>
      <c r="B437" s="3" t="str">
        <f>VLOOKUP($E437,accorpamenti!$A$2:$X$104,$A437-B$2,0)</f>
        <v>Palermo</v>
      </c>
      <c r="C437" s="3" t="str">
        <f>VLOOKUP($E437,accorpamenti!$A$2:$X$104,$A437-C$2,0)</f>
        <v>Palermo</v>
      </c>
      <c r="D437" s="3" t="str">
        <f>VLOOKUP($E437,accorpamenti!$A$2:$X$104,$A437-D$2,0)</f>
        <v>Palermo</v>
      </c>
      <c r="E437" s="3" t="s">
        <v>114</v>
      </c>
      <c r="F437" s="1">
        <f t="array" ref="F437">SUM(IF(anno=A437,IF(distretto=E437,1)))</f>
        <v>2</v>
      </c>
      <c r="G437" s="1">
        <f t="array" ref="G437">SUM(IF(anno=A437,IF(distretto=E437,IF(punti=-1,1))))</f>
        <v>0</v>
      </c>
      <c r="H437" s="1">
        <f t="array" ref="H437">SUM(IF(anno=A437,IF(distretto=E437,punti)))+G437</f>
        <v>31.2</v>
      </c>
      <c r="I437" s="6">
        <v>5.0239234449760763</v>
      </c>
      <c r="J437" s="12">
        <f>H437/VLOOKUP(A437,anni!$A$1:$O$32,4,0)</f>
        <v>4.6170237954303297E-3</v>
      </c>
      <c r="K437" s="12">
        <f t="shared" si="102"/>
        <v>1.0295126973232664E-3</v>
      </c>
      <c r="L437" s="12">
        <f t="shared" si="103"/>
        <v>5.7436054525961105E-3</v>
      </c>
      <c r="M437" s="12">
        <f t="array" ref="M437">SUM(IF(NOT(ISERR(J437:L437)),J437:L437*$J$2:$L$2))/SUM(IF(NOT(ISERR(J437:L437)),$J$2:$L$2))</f>
        <v>3.6089503722556058E-3</v>
      </c>
      <c r="N437" s="1">
        <f>((300-VLOOKUP(A437,anni!$A$1:$O$32,8,0))*(M437-I437/300)+I437)/300*(300-VLOOKUP(A437,anni!$A$1:$O$32,7,0))</f>
        <v>1.6351846771929859</v>
      </c>
      <c r="O437" s="1">
        <f t="shared" si="98"/>
        <v>1.6351846771929859</v>
      </c>
      <c r="P437" s="9">
        <f>INT(MAX(1,O437)+1-VLOOKUP(A437,anni!$A$1:$O$32,5,0))</f>
        <v>2</v>
      </c>
      <c r="Q437" s="9">
        <f t="array" ref="Q437">SUM(IF(anno=A437,IF(distretto=E437,concorrenti!$T$3:$T$5991)))</f>
        <v>0</v>
      </c>
      <c r="R437" s="9">
        <f t="shared" si="99"/>
        <v>2</v>
      </c>
      <c r="S437" s="1">
        <f t="shared" si="104"/>
        <v>0</v>
      </c>
      <c r="T437" s="1">
        <f>1+INT($N437/VLOOKUP($A437,anni!$A$1:$J$35,10,0))+$Q437</f>
        <v>2</v>
      </c>
      <c r="U437" s="1">
        <f t="shared" si="95"/>
        <v>0</v>
      </c>
      <c r="X437" s="1">
        <v>28</v>
      </c>
      <c r="Y437" s="1">
        <v>26</v>
      </c>
      <c r="Z437" s="1">
        <f t="shared" si="100"/>
        <v>0.38490017945975052</v>
      </c>
      <c r="AB437" s="1">
        <v>2</v>
      </c>
      <c r="AC437" s="1">
        <f t="shared" si="101"/>
        <v>0</v>
      </c>
    </row>
    <row r="438" spans="1:29" x14ac:dyDescent="0.3">
      <c r="A438" s="3">
        <v>2012</v>
      </c>
      <c r="B438" s="3" t="str">
        <f>VLOOKUP($E438,accorpamenti!$A$2:$X$104,$A438-B$2,0)</f>
        <v>Mantova</v>
      </c>
      <c r="C438" s="3" t="str">
        <f>VLOOKUP($E438,accorpamenti!$A$2:$X$104,$A438-C$2,0)</f>
        <v>Mantova</v>
      </c>
      <c r="D438" s="3" t="str">
        <f>VLOOKUP($E438,accorpamenti!$A$2:$X$104,$A438-D$2,0)</f>
        <v>Mantova</v>
      </c>
      <c r="E438" s="3" t="s">
        <v>103</v>
      </c>
      <c r="F438" s="1">
        <f t="array" ref="F438">SUM(IF(anno=A438,IF(distretto=E438,1)))</f>
        <v>2</v>
      </c>
      <c r="G438" s="1">
        <f t="array" ref="G438">SUM(IF(anno=A438,IF(distretto=E438,IF(punti=-1,1))))</f>
        <v>0</v>
      </c>
      <c r="H438" s="1">
        <f t="array" ref="H438">SUM(IF(anno=A438,IF(distretto=E438,punti)))+G438</f>
        <v>24.8</v>
      </c>
      <c r="I438" s="6">
        <v>1.4354066985645932</v>
      </c>
      <c r="J438" s="12">
        <f>H438/VLOOKUP(A438,anni!$A$1:$O$32,4,0)</f>
        <v>3.6699419912394932E-3</v>
      </c>
      <c r="K438" s="12">
        <f t="shared" si="102"/>
        <v>6.2914664836421844E-3</v>
      </c>
      <c r="L438" s="12">
        <f t="shared" si="103"/>
        <v>6.4328381069076448E-3</v>
      </c>
      <c r="M438" s="12">
        <f t="array" ref="M438">SUM(IF(NOT(ISERR(J438:L438)),J438:L438*$J$2:$L$2))/SUM(IF(NOT(ISERR(J438:L438)),$J$2:$L$2))</f>
        <v>5.0042661746517491E-3</v>
      </c>
      <c r="N438" s="1">
        <f>((300-VLOOKUP(A438,anni!$A$1:$O$32,8,0))*(M438-I438/300)+I438)/300*(300-VLOOKUP(A438,anni!$A$1:$O$32,7,0))</f>
        <v>1.4008829338182807</v>
      </c>
      <c r="O438" s="1">
        <f t="shared" si="98"/>
        <v>1.4008829338182807</v>
      </c>
      <c r="P438" s="9">
        <f>INT(MAX(1,O438)+1-VLOOKUP(A438,anni!$A$1:$O$32,5,0))</f>
        <v>1</v>
      </c>
      <c r="Q438" s="9">
        <f t="array" ref="Q438">SUM(IF(anno=A438,IF(distretto=E438,concorrenti!$T$3:$T$5991)))</f>
        <v>0</v>
      </c>
      <c r="R438" s="9">
        <f t="shared" si="99"/>
        <v>1</v>
      </c>
      <c r="S438" s="1">
        <f t="shared" si="104"/>
        <v>-1</v>
      </c>
      <c r="T438" s="1">
        <f>1+INT($N438/VLOOKUP($A438,anni!$A$1:$J$35,10,0))+$Q438</f>
        <v>2</v>
      </c>
      <c r="U438" s="1">
        <f t="shared" si="95"/>
        <v>0</v>
      </c>
      <c r="X438" s="1">
        <v>8</v>
      </c>
      <c r="Y438" s="1">
        <v>8</v>
      </c>
      <c r="Z438" s="1">
        <f t="shared" si="100"/>
        <v>0</v>
      </c>
      <c r="AB438" s="1">
        <v>2</v>
      </c>
      <c r="AC438" s="1">
        <f t="shared" si="101"/>
        <v>-1</v>
      </c>
    </row>
    <row r="439" spans="1:29" x14ac:dyDescent="0.3">
      <c r="A439" s="3">
        <v>2012</v>
      </c>
      <c r="B439" s="3" t="str">
        <f>VLOOKUP($E439,accorpamenti!$A$2:$X$104,$A439-B$2,0)</f>
        <v>Pesaro Urbino</v>
      </c>
      <c r="C439" s="3" t="str">
        <f>VLOOKUP($E439,accorpamenti!$A$2:$X$104,$A439-C$2,0)</f>
        <v>Pesaro Urbino</v>
      </c>
      <c r="D439" s="3" t="str">
        <f>VLOOKUP($E439,accorpamenti!$A$2:$X$104,$A439-D$2,0)</f>
        <v>Pesaro Urbino</v>
      </c>
      <c r="E439" s="3" t="s">
        <v>104</v>
      </c>
      <c r="F439" s="1">
        <f t="array" ref="F439">SUM(IF(anno=A439,IF(distretto=E439,1)))</f>
        <v>2</v>
      </c>
      <c r="G439" s="1">
        <f t="array" ref="G439">SUM(IF(anno=A439,IF(distretto=E439,IF(punti=-1,1))))</f>
        <v>0</v>
      </c>
      <c r="H439" s="1">
        <f t="array" ref="H439">SUM(IF(anno=A439,IF(distretto=E439,punti)))+G439</f>
        <v>36.4</v>
      </c>
      <c r="I439" s="6">
        <v>2.5119617224880382</v>
      </c>
      <c r="J439" s="12">
        <f>H439/VLOOKUP(A439,anni!$A$1:$O$32,4,0)</f>
        <v>5.3865277613353848E-3</v>
      </c>
      <c r="K439" s="12">
        <f t="shared" si="102"/>
        <v>2.6881720430107516E-3</v>
      </c>
      <c r="L439" s="12">
        <f t="shared" si="103"/>
        <v>4.1353959258691999E-3</v>
      </c>
      <c r="M439" s="12">
        <f t="array" ref="M439">SUM(IF(NOT(ISERR(J439:L439)),J439:L439*$J$2:$L$2))/SUM(IF(NOT(ISERR(J439:L439)),$J$2:$L$2))</f>
        <v>4.2785538826494761E-3</v>
      </c>
      <c r="N439" s="1">
        <f>((300-VLOOKUP(A439,anni!$A$1:$O$32,8,0))*(M439-I439/300)+I439)/300*(300-VLOOKUP(A439,anni!$A$1:$O$32,7,0))</f>
        <v>1.3990008322790859</v>
      </c>
      <c r="O439" s="1">
        <f t="shared" si="98"/>
        <v>1.3990008322790859</v>
      </c>
      <c r="P439" s="9">
        <f>INT(MAX(1,O439)+1-VLOOKUP(A439,anni!$A$1:$O$32,5,0))</f>
        <v>1</v>
      </c>
      <c r="Q439" s="9">
        <f t="array" ref="Q439">SUM(IF(anno=A439,IF(distretto=E439,concorrenti!$T$3:$T$5991)))</f>
        <v>0</v>
      </c>
      <c r="R439" s="9">
        <f t="shared" si="99"/>
        <v>1</v>
      </c>
      <c r="S439" s="1">
        <f t="shared" si="104"/>
        <v>-1</v>
      </c>
      <c r="T439" s="1">
        <f>1+INT($N439/VLOOKUP($A439,anni!$A$1:$J$35,10,0))+$Q439</f>
        <v>2</v>
      </c>
      <c r="U439" s="1">
        <f t="shared" ref="U439:U468" si="105">T439-$F439</f>
        <v>0</v>
      </c>
      <c r="X439" s="1">
        <v>14</v>
      </c>
      <c r="Y439" s="1">
        <v>14</v>
      </c>
      <c r="Z439" s="1">
        <f t="shared" si="100"/>
        <v>0</v>
      </c>
      <c r="AB439" s="1">
        <v>2</v>
      </c>
      <c r="AC439" s="1">
        <f t="shared" si="101"/>
        <v>-1</v>
      </c>
    </row>
    <row r="440" spans="1:29" x14ac:dyDescent="0.3">
      <c r="A440" s="3">
        <v>2012</v>
      </c>
      <c r="B440" s="3" t="str">
        <f>VLOOKUP($E440,accorpamenti!$A$2:$X$104,$A440-B$2,0)</f>
        <v>Benevento</v>
      </c>
      <c r="C440" s="3" t="str">
        <f>VLOOKUP($E440,accorpamenti!$A$2:$X$104,$A440-C$2,0)</f>
        <v>Benevento</v>
      </c>
      <c r="D440" s="3" t="str">
        <f>VLOOKUP($E440,accorpamenti!$A$2:$X$104,$A440-D$2,0)</f>
        <v>Benevento</v>
      </c>
      <c r="E440" s="3" t="s">
        <v>143</v>
      </c>
      <c r="F440" s="1">
        <f t="array" ref="F440">SUM(IF(anno=A440,IF(distretto=E440,1)))</f>
        <v>2</v>
      </c>
      <c r="G440" s="1">
        <f t="array" ref="G440">SUM(IF(anno=A440,IF(distretto=E440,IF(punti=-1,1))))</f>
        <v>0</v>
      </c>
      <c r="H440" s="1">
        <f t="array" ref="H440">SUM(IF(anno=A440,IF(distretto=E440,punti)))+G440</f>
        <v>30.8</v>
      </c>
      <c r="I440" s="6">
        <v>2.3325358851674642</v>
      </c>
      <c r="J440" s="12">
        <f>H440/VLOOKUP(A440,anni!$A$1:$O$32,4,0)</f>
        <v>4.557831182668403E-3</v>
      </c>
      <c r="K440" s="12">
        <f t="shared" si="102"/>
        <v>2.8597574925646294E-3</v>
      </c>
      <c r="L440" s="12">
        <f t="shared" si="103"/>
        <v>2.2974421810384445E-3</v>
      </c>
      <c r="M440" s="12">
        <f t="array" ref="M440">SUM(IF(NOT(ISERR(J440:L440)),J440:L440*$J$2:$L$2))/SUM(IF(NOT(ISERR(J440:L440)),$J$2:$L$2))</f>
        <v>3.6150751190288186E-3</v>
      </c>
      <c r="N440" s="1">
        <f>((300-VLOOKUP(A440,anni!$A$1:$O$32,8,0))*(M440-I440/300)+I440)/300*(300-VLOOKUP(A440,anni!$A$1:$O$32,7,0))</f>
        <v>1.2149732749813418</v>
      </c>
      <c r="O440" s="1">
        <f t="shared" si="98"/>
        <v>1.2149732749813418</v>
      </c>
      <c r="P440" s="9">
        <f>INT(MAX(1,O440)+1-VLOOKUP(A440,anni!$A$1:$O$32,5,0))</f>
        <v>1</v>
      </c>
      <c r="Q440" s="9">
        <f t="array" ref="Q440">SUM(IF(anno=A440,IF(distretto=E440,concorrenti!$T$3:$T$5991)))</f>
        <v>0</v>
      </c>
      <c r="R440" s="9">
        <f t="shared" si="99"/>
        <v>1</v>
      </c>
      <c r="S440" s="1">
        <f t="shared" si="104"/>
        <v>-1</v>
      </c>
      <c r="T440" s="1">
        <f>1+INT($N440/VLOOKUP($A440,anni!$A$1:$J$35,10,0))+$Q440</f>
        <v>2</v>
      </c>
      <c r="U440" s="1">
        <f t="shared" si="105"/>
        <v>0</v>
      </c>
      <c r="X440" s="1">
        <v>13</v>
      </c>
      <c r="Y440" s="1">
        <v>15</v>
      </c>
      <c r="Z440" s="1">
        <f t="shared" si="100"/>
        <v>-0.53452248382484879</v>
      </c>
      <c r="AB440" s="1">
        <v>4</v>
      </c>
      <c r="AC440" s="1">
        <f t="shared" si="101"/>
        <v>-3</v>
      </c>
    </row>
    <row r="441" spans="1:29" x14ac:dyDescent="0.3">
      <c r="A441" s="3">
        <v>2012</v>
      </c>
      <c r="B441" s="3" t="str">
        <f>VLOOKUP($E441,accorpamenti!$A$2:$X$104,$A441-B$2,0)</f>
        <v>Biella</v>
      </c>
      <c r="C441" s="3" t="str">
        <f>VLOOKUP($E441,accorpamenti!$A$2:$X$104,$A441-C$2,0)</f>
        <v>Biella</v>
      </c>
      <c r="D441" s="3" t="str">
        <f>VLOOKUP($E441,accorpamenti!$A$2:$X$104,$A441-D$2,0)</f>
        <v>Biella</v>
      </c>
      <c r="E441" s="3" t="s">
        <v>144</v>
      </c>
      <c r="F441" s="1">
        <f t="array" ref="F441">SUM(IF(anno=A441,IF(distretto=E441,1)))</f>
        <v>1</v>
      </c>
      <c r="G441" s="1">
        <f t="array" ref="G441">SUM(IF(anno=A441,IF(distretto=E441,IF(punti=-1,1))))</f>
        <v>0</v>
      </c>
      <c r="H441" s="1">
        <f t="array" ref="H441">SUM(IF(anno=A441,IF(distretto=E441,punti)))+G441</f>
        <v>42</v>
      </c>
      <c r="I441" s="6">
        <v>0.71770334928229662</v>
      </c>
      <c r="J441" s="12">
        <f>H441/VLOOKUP(A441,anni!$A$1:$O$32,4,0)</f>
        <v>6.2152243400023675E-3</v>
      </c>
      <c r="K441" s="12">
        <f t="shared" si="102"/>
        <v>3.1457332418210922E-3</v>
      </c>
      <c r="L441" s="12">
        <f t="shared" si="103"/>
        <v>2.6803492112115186E-3</v>
      </c>
      <c r="M441" s="12">
        <f t="array" ref="M441">SUM(IF(NOT(ISERR(J441:L441)),J441:L441*$J$2:$L$2))/SUM(IF(NOT(ISERR(J441:L441)),$J$2:$L$2))</f>
        <v>4.6029147858101345E-3</v>
      </c>
      <c r="N441" s="1">
        <f>((300-VLOOKUP(A441,anni!$A$1:$O$32,8,0))*(M441-I441/300)+I441)/300*(300-VLOOKUP(A441,anni!$A$1:$O$32,7,0))</f>
        <v>1.1941251660529413</v>
      </c>
      <c r="O441" s="1">
        <f t="shared" si="98"/>
        <v>1.1941251660529413</v>
      </c>
      <c r="P441" s="9">
        <f>INT(MAX(1,O441)+1-VLOOKUP(A441,anni!$A$1:$O$32,5,0))</f>
        <v>1</v>
      </c>
      <c r="Q441" s="9">
        <f t="array" ref="Q441">SUM(IF(anno=A441,IF(distretto=E441,concorrenti!$T$3:$T$5991)))</f>
        <v>0</v>
      </c>
      <c r="R441" s="9">
        <f t="shared" si="99"/>
        <v>1</v>
      </c>
      <c r="S441" s="1">
        <f t="shared" si="104"/>
        <v>0</v>
      </c>
      <c r="T441" s="1">
        <f>1+INT($N441/VLOOKUP($A441,anni!$A$1:$J$35,10,0))+$Q441</f>
        <v>2</v>
      </c>
      <c r="U441" s="1">
        <f t="shared" si="105"/>
        <v>1</v>
      </c>
      <c r="X441" s="1">
        <v>4</v>
      </c>
      <c r="Y441" s="1">
        <v>5</v>
      </c>
      <c r="Z441" s="1">
        <f t="shared" si="100"/>
        <v>-0.47140452079103173</v>
      </c>
      <c r="AB441" s="1">
        <v>5</v>
      </c>
      <c r="AC441" s="1">
        <f t="shared" si="101"/>
        <v>-4</v>
      </c>
    </row>
    <row r="442" spans="1:29" x14ac:dyDescent="0.3">
      <c r="A442" s="3">
        <v>2012</v>
      </c>
      <c r="B442" s="3" t="str">
        <f>VLOOKUP($E442,accorpamenti!$A$2:$X$104,$A442-B$2,0)</f>
        <v>Ancona</v>
      </c>
      <c r="C442" s="3" t="str">
        <f>VLOOKUP($E442,accorpamenti!$A$2:$X$104,$A442-C$2,0)</f>
        <v>Ancona</v>
      </c>
      <c r="D442" s="3" t="str">
        <f>VLOOKUP($E442,accorpamenti!$A$2:$X$104,$A442-D$2,0)</f>
        <v>Ancona</v>
      </c>
      <c r="E442" s="3" t="s">
        <v>116</v>
      </c>
      <c r="F442" s="1">
        <f t="array" ref="F442">SUM(IF(anno=A442,IF(distretto=E442,1)))</f>
        <v>1</v>
      </c>
      <c r="G442" s="1">
        <f t="array" ref="G442">SUM(IF(anno=A442,IF(distretto=E442,IF(punti=-1,1))))</f>
        <v>0</v>
      </c>
      <c r="H442" s="1">
        <f t="array" ref="H442">SUM(IF(anno=A442,IF(distretto=E442,punti)))+G442</f>
        <v>24</v>
      </c>
      <c r="I442" s="6">
        <v>2.5119617224880382</v>
      </c>
      <c r="J442" s="12">
        <f>H442/VLOOKUP(A442,anni!$A$1:$O$32,4,0)</f>
        <v>3.5515567657156384E-3</v>
      </c>
      <c r="K442" s="12">
        <f t="shared" si="102"/>
        <v>4.8043925875085776E-3</v>
      </c>
      <c r="L442" s="12">
        <f t="shared" si="103"/>
        <v>1.6082095267269108E-3</v>
      </c>
      <c r="M442" s="12">
        <f t="array" ref="M442">SUM(IF(NOT(ISERR(J442:L442)),J442:L442*$J$2:$L$2))/SUM(IF(NOT(ISERR(J442:L442)),$J$2:$L$2))</f>
        <v>3.6452774998151638E-3</v>
      </c>
      <c r="N442" s="1">
        <f>((300-VLOOKUP(A442,anni!$A$1:$O$32,8,0))*(M442-I442/300)+I442)/300*(300-VLOOKUP(A442,anni!$A$1:$O$32,7,0))</f>
        <v>1.2501808823130227</v>
      </c>
      <c r="O442" s="1">
        <f t="shared" si="98"/>
        <v>1.2501808823130227</v>
      </c>
      <c r="P442" s="9">
        <f>INT(MAX(1,O442)+1-VLOOKUP(A442,anni!$A$1:$O$32,5,0))</f>
        <v>1</v>
      </c>
      <c r="Q442" s="9">
        <f t="array" ref="Q442">SUM(IF(anno=A442,IF(distretto=E442,concorrenti!$T$3:$T$5991)))</f>
        <v>0</v>
      </c>
      <c r="R442" s="9">
        <f t="shared" si="99"/>
        <v>1</v>
      </c>
      <c r="S442" s="1">
        <f t="shared" si="104"/>
        <v>0</v>
      </c>
      <c r="T442" s="1">
        <f>1+INT($N442/VLOOKUP($A442,anni!$A$1:$J$35,10,0))+$Q442</f>
        <v>2</v>
      </c>
      <c r="U442" s="1">
        <f t="shared" si="105"/>
        <v>1</v>
      </c>
      <c r="X442" s="1">
        <v>14</v>
      </c>
      <c r="Y442" s="1">
        <v>12</v>
      </c>
      <c r="Z442" s="1">
        <f t="shared" si="100"/>
        <v>0.55470019622522915</v>
      </c>
      <c r="AB442" s="1">
        <v>13</v>
      </c>
      <c r="AC442" s="1">
        <f t="shared" si="101"/>
        <v>-12</v>
      </c>
    </row>
    <row r="443" spans="1:29" x14ac:dyDescent="0.3">
      <c r="A443" s="3">
        <v>2012</v>
      </c>
      <c r="B443" s="3" t="str">
        <f>VLOOKUP($E443,accorpamenti!$A$2:$X$104,$A443-B$2,0)</f>
        <v>Trapani</v>
      </c>
      <c r="C443" s="3" t="str">
        <f>VLOOKUP($E443,accorpamenti!$A$2:$X$104,$A443-C$2,0)</f>
        <v>Trapani</v>
      </c>
      <c r="D443" s="3" t="str">
        <f>VLOOKUP($E443,accorpamenti!$A$2:$X$104,$A443-D$2,0)</f>
        <v>Trapani</v>
      </c>
      <c r="E443" s="3" t="s">
        <v>109</v>
      </c>
      <c r="F443" s="1">
        <f t="array" ref="F443">SUM(IF(anno=A443,IF(distretto=E443,1)))</f>
        <v>1</v>
      </c>
      <c r="G443" s="1">
        <f t="array" ref="G443">SUM(IF(anno=A443,IF(distretto=E443,IF(punti=-1,1))))</f>
        <v>0</v>
      </c>
      <c r="H443" s="1">
        <f t="array" ref="H443">SUM(IF(anno=A443,IF(distretto=E443,punti)))+G443</f>
        <v>25</v>
      </c>
      <c r="I443" s="6">
        <v>1.9736842105263157</v>
      </c>
      <c r="J443" s="12">
        <f>H443/VLOOKUP(A443,anni!$A$1:$O$32,4,0)</f>
        <v>3.699538297620457E-3</v>
      </c>
      <c r="K443" s="12">
        <f t="shared" si="102"/>
        <v>4.003660489590481E-3</v>
      </c>
      <c r="L443" s="12">
        <f t="shared" si="103"/>
        <v>2.756930617246133E-3</v>
      </c>
      <c r="M443" s="12">
        <f t="array" ref="M443">SUM(IF(NOT(ISERR(J443:L443)),J443:L443*$J$2:$L$2))/SUM(IF(NOT(ISERR(J443:L443)),$J$2:$L$2))</f>
        <v>3.6438110815480776E-3</v>
      </c>
      <c r="N443" s="1">
        <f>((300-VLOOKUP(A443,anni!$A$1:$O$32,8,0))*(M443-I443/300)+I443)/300*(300-VLOOKUP(A443,anni!$A$1:$O$32,7,0))</f>
        <v>1.165506130479588</v>
      </c>
      <c r="O443" s="1">
        <f t="shared" si="98"/>
        <v>1.165506130479588</v>
      </c>
      <c r="P443" s="9">
        <f>INT(MAX(1,O443)+1-VLOOKUP(A443,anni!$A$1:$O$32,5,0))</f>
        <v>1</v>
      </c>
      <c r="Q443" s="9">
        <f t="array" ref="Q443">SUM(IF(anno=A443,IF(distretto=E443,concorrenti!$T$3:$T$5991)))</f>
        <v>0</v>
      </c>
      <c r="R443" s="9">
        <f t="shared" si="99"/>
        <v>1</v>
      </c>
      <c r="S443" s="1">
        <f t="shared" si="104"/>
        <v>0</v>
      </c>
      <c r="T443" s="1">
        <f>1+INT($N443/VLOOKUP($A443,anni!$A$1:$J$35,10,0))+$Q443</f>
        <v>1</v>
      </c>
      <c r="U443" s="1">
        <f t="shared" si="105"/>
        <v>0</v>
      </c>
      <c r="X443" s="1">
        <v>11</v>
      </c>
      <c r="Y443" s="1">
        <v>12</v>
      </c>
      <c r="Z443" s="1">
        <f t="shared" si="100"/>
        <v>-0.29488391230979427</v>
      </c>
      <c r="AB443" s="1">
        <v>1</v>
      </c>
      <c r="AC443" s="1">
        <f t="shared" si="101"/>
        <v>0</v>
      </c>
    </row>
    <row r="444" spans="1:29" x14ac:dyDescent="0.3">
      <c r="A444" s="3">
        <v>2012</v>
      </c>
      <c r="B444" s="3" t="str">
        <f>VLOOKUP($E444,accorpamenti!$A$2:$X$104,$A444-B$2,0)</f>
        <v>Grosseto</v>
      </c>
      <c r="C444" s="3" t="str">
        <f>VLOOKUP($E444,accorpamenti!$A$2:$X$104,$A444-C$2,0)</f>
        <v>Grosseto</v>
      </c>
      <c r="D444" s="3" t="str">
        <f>VLOOKUP($E444,accorpamenti!$A$2:$X$104,$A444-D$2,0)</f>
        <v>Grosseto</v>
      </c>
      <c r="E444" s="3" t="s">
        <v>100</v>
      </c>
      <c r="F444" s="1">
        <f t="array" ref="F444">SUM(IF(anno=A444,IF(distretto=E444,1)))</f>
        <v>2</v>
      </c>
      <c r="G444" s="1">
        <f t="array" ref="G444">SUM(IF(anno=A444,IF(distretto=E444,IF(punti=-1,1))))</f>
        <v>0</v>
      </c>
      <c r="H444" s="1">
        <f t="array" ref="H444">SUM(IF(anno=A444,IF(distretto=E444,punti)))+G444</f>
        <v>30</v>
      </c>
      <c r="I444" s="6">
        <v>0.53827751196172247</v>
      </c>
      <c r="J444" s="12">
        <f>H444/VLOOKUP(A444,anni!$A$1:$O$32,4,0)</f>
        <v>4.4394459571445478E-3</v>
      </c>
      <c r="K444" s="12">
        <f t="shared" si="102"/>
        <v>4.8043925875085767E-3</v>
      </c>
      <c r="L444" s="12">
        <f t="shared" si="103"/>
        <v>3.8290703017307406E-3</v>
      </c>
      <c r="M444" s="12">
        <f t="array" ref="M444">SUM(IF(NOT(ISERR(J444:L444)),J444:L444*$J$2:$L$2))/SUM(IF(NOT(ISERR(J444:L444)),$J$2:$L$2))</f>
        <v>4.4593655580302564E-3</v>
      </c>
      <c r="N444" s="1">
        <f>((300-VLOOKUP(A444,anni!$A$1:$O$32,8,0))*(M444-I444/300)+I444)/300*(300-VLOOKUP(A444,anni!$A$1:$O$32,7,0))</f>
        <v>1.1322810496777802</v>
      </c>
      <c r="O444" s="1">
        <f t="shared" si="98"/>
        <v>1.1322810496777802</v>
      </c>
      <c r="P444" s="9">
        <f>INT(MAX(1,O444)+1-VLOOKUP(A444,anni!$A$1:$O$32,5,0))</f>
        <v>1</v>
      </c>
      <c r="Q444" s="9">
        <f t="array" ref="Q444">SUM(IF(anno=A444,IF(distretto=E444,concorrenti!$T$3:$T$5991)))</f>
        <v>0</v>
      </c>
      <c r="R444" s="9">
        <f t="shared" si="99"/>
        <v>1</v>
      </c>
      <c r="S444" s="1">
        <f t="shared" si="104"/>
        <v>-1</v>
      </c>
      <c r="T444" s="1">
        <f>1+INT($N444/VLOOKUP($A444,anni!$A$1:$J$35,10,0))+$Q444</f>
        <v>1</v>
      </c>
      <c r="U444" s="1">
        <f t="shared" si="105"/>
        <v>-1</v>
      </c>
      <c r="X444" s="1">
        <v>3</v>
      </c>
      <c r="Y444" s="1">
        <v>4</v>
      </c>
      <c r="Z444" s="1">
        <f t="shared" si="100"/>
        <v>-0.53452248382484879</v>
      </c>
      <c r="AB444" s="1">
        <v>3</v>
      </c>
      <c r="AC444" s="1">
        <f t="shared" si="101"/>
        <v>-2</v>
      </c>
    </row>
    <row r="445" spans="1:29" x14ac:dyDescent="0.3">
      <c r="A445" s="3">
        <v>2012</v>
      </c>
      <c r="B445" s="3" t="str">
        <f>VLOOKUP($E445,accorpamenti!$A$2:$X$104,$A445-B$2,0)</f>
        <v>Pistoia</v>
      </c>
      <c r="C445" s="3" t="str">
        <f>VLOOKUP($E445,accorpamenti!$A$2:$X$104,$A445-C$2,0)</f>
        <v>Pistoia</v>
      </c>
      <c r="D445" s="3" t="str">
        <f>VLOOKUP($E445,accorpamenti!$A$2:$X$104,$A445-D$2,0)</f>
        <v>Pistoia</v>
      </c>
      <c r="E445" s="3" t="s">
        <v>77</v>
      </c>
      <c r="F445" s="1">
        <f t="array" ref="F445">SUM(IF(anno=A445,IF(distretto=E445,1)))</f>
        <v>1</v>
      </c>
      <c r="G445" s="1">
        <f t="array" ref="G445">SUM(IF(anno=A445,IF(distretto=E445,IF(punti=-1,1))))</f>
        <v>0</v>
      </c>
      <c r="H445" s="1">
        <f t="array" ref="H445">SUM(IF(anno=A445,IF(distretto=E445,punti)))+G445</f>
        <v>28.799999999999997</v>
      </c>
      <c r="I445" s="6">
        <v>1.7942583732057416</v>
      </c>
      <c r="J445" s="12">
        <f>H445/VLOOKUP(A445,anni!$A$1:$O$32,4,0)</f>
        <v>4.261868118858766E-3</v>
      </c>
      <c r="K445" s="12">
        <f t="shared" si="102"/>
        <v>1.1439029970258517E-3</v>
      </c>
      <c r="L445" s="12">
        <f t="shared" si="103"/>
        <v>6.8923265431153329E-3</v>
      </c>
      <c r="M445" s="12">
        <f t="array" ref="M445">SUM(IF(NOT(ISERR(J445:L445)),J445:L445*$J$2:$L$2))/SUM(IF(NOT(ISERR(J445:L445)),$J$2:$L$2))</f>
        <v>3.6609561489572228E-3</v>
      </c>
      <c r="N445" s="1">
        <f>((300-VLOOKUP(A445,anni!$A$1:$O$32,8,0))*(M445-I445/300)+I445)/300*(300-VLOOKUP(A445,anni!$A$1:$O$32,7,0))</f>
        <v>1.1414251734738468</v>
      </c>
      <c r="O445" s="1">
        <f t="shared" si="98"/>
        <v>1.1414251734738468</v>
      </c>
      <c r="P445" s="9">
        <f>INT(MAX(1,O445)+1-VLOOKUP(A445,anni!$A$1:$O$32,5,0))</f>
        <v>1</v>
      </c>
      <c r="Q445" s="9">
        <f t="array" ref="Q445">SUM(IF(anno=A445,IF(distretto=E445,concorrenti!$T$3:$T$5991)))</f>
        <v>0</v>
      </c>
      <c r="R445" s="9">
        <f t="shared" si="99"/>
        <v>1</v>
      </c>
      <c r="S445" s="1">
        <f t="shared" si="104"/>
        <v>0</v>
      </c>
      <c r="T445" s="1">
        <f>1+INT($N445/VLOOKUP($A445,anni!$A$1:$J$35,10,0))+$Q445</f>
        <v>1</v>
      </c>
      <c r="U445" s="1">
        <f t="shared" si="105"/>
        <v>0</v>
      </c>
      <c r="X445" s="1">
        <v>10</v>
      </c>
      <c r="Y445" s="1">
        <v>10</v>
      </c>
      <c r="Z445" s="1">
        <f t="shared" si="100"/>
        <v>0</v>
      </c>
      <c r="AB445" s="1">
        <v>1</v>
      </c>
      <c r="AC445" s="1">
        <f t="shared" si="101"/>
        <v>0</v>
      </c>
    </row>
    <row r="446" spans="1:29" x14ac:dyDescent="0.3">
      <c r="A446" s="3">
        <v>2012</v>
      </c>
      <c r="B446" s="3" t="str">
        <f>VLOOKUP($E446,accorpamenti!$A$2:$X$104,$A446-B$2,0)</f>
        <v>Viterbo</v>
      </c>
      <c r="C446" s="3" t="str">
        <f>VLOOKUP($E446,accorpamenti!$A$2:$X$104,$A446-C$2,0)</f>
        <v>Viterbo</v>
      </c>
      <c r="D446" s="3" t="str">
        <f>VLOOKUP($E446,accorpamenti!$A$2:$X$104,$A446-D$2,0)</f>
        <v>Viterbo</v>
      </c>
      <c r="E446" s="3" t="s">
        <v>111</v>
      </c>
      <c r="F446" s="1">
        <f t="array" ref="F446">SUM(IF(anno=A446,IF(distretto=E446,1)))</f>
        <v>1</v>
      </c>
      <c r="G446" s="1">
        <f t="array" ref="G446">SUM(IF(anno=A446,IF(distretto=E446,IF(punti=-1,1))))</f>
        <v>0</v>
      </c>
      <c r="H446" s="1">
        <f t="array" ref="H446">SUM(IF(anno=A446,IF(distretto=E446,punti)))+G446</f>
        <v>22.4</v>
      </c>
      <c r="I446" s="6">
        <v>1.9736842105263157</v>
      </c>
      <c r="J446" s="12">
        <f>H446/VLOOKUP(A446,anni!$A$1:$O$32,4,0)</f>
        <v>3.314786314667929E-3</v>
      </c>
      <c r="K446" s="12">
        <f t="shared" si="102"/>
        <v>4.2896362388469443E-3</v>
      </c>
      <c r="L446" s="12">
        <f t="shared" si="103"/>
        <v>4.5948843620768887E-4</v>
      </c>
      <c r="M446" s="12">
        <f t="array" ref="M446">SUM(IF(NOT(ISERR(J446:L446)),J446:L446*$J$2:$L$2))/SUM(IF(NOT(ISERR(J446:L446)),$J$2:$L$2))</f>
        <v>3.1638533096508942E-3</v>
      </c>
      <c r="N446" s="1">
        <f>((300-VLOOKUP(A446,anni!$A$1:$O$32,8,0))*(M446-I446/300)+I446)/300*(300-VLOOKUP(A446,anni!$A$1:$O$32,7,0))</f>
        <v>1.0527160540837497</v>
      </c>
      <c r="O446" s="1">
        <f t="shared" si="98"/>
        <v>1.0527160540837497</v>
      </c>
      <c r="P446" s="9">
        <f>INT(MAX(1,O446)+1-VLOOKUP(A446,anni!$A$1:$O$32,5,0))</f>
        <v>1</v>
      </c>
      <c r="Q446" s="9">
        <f t="array" ref="Q446">SUM(IF(anno=A446,IF(distretto=E446,concorrenti!$T$3:$T$5991)))</f>
        <v>0</v>
      </c>
      <c r="R446" s="9">
        <f t="shared" si="99"/>
        <v>1</v>
      </c>
      <c r="S446" s="1">
        <f t="shared" si="104"/>
        <v>0</v>
      </c>
      <c r="T446" s="1">
        <f>1+INT($N446/VLOOKUP($A446,anni!$A$1:$J$35,10,0))+$Q446</f>
        <v>1</v>
      </c>
      <c r="U446" s="1">
        <f t="shared" si="105"/>
        <v>0</v>
      </c>
      <c r="X446" s="1">
        <v>11</v>
      </c>
      <c r="Y446" s="1">
        <v>11</v>
      </c>
      <c r="Z446" s="1">
        <f t="shared" si="100"/>
        <v>0</v>
      </c>
      <c r="AB446" s="1">
        <v>1</v>
      </c>
      <c r="AC446" s="1">
        <f t="shared" si="101"/>
        <v>0</v>
      </c>
    </row>
    <row r="447" spans="1:29" x14ac:dyDescent="0.3">
      <c r="A447" s="3">
        <v>2012</v>
      </c>
      <c r="B447" s="3" t="str">
        <f>VLOOKUP($E447,accorpamenti!$A$2:$X$104,$A447-B$2,0)</f>
        <v>Teramo</v>
      </c>
      <c r="C447" s="3" t="str">
        <f>VLOOKUP($E447,accorpamenti!$A$2:$X$104,$A447-C$2,0)</f>
        <v>Teramo</v>
      </c>
      <c r="D447" s="3" t="str">
        <f>VLOOKUP($E447,accorpamenti!$A$2:$X$104,$A447-D$2,0)</f>
        <v>Teramo</v>
      </c>
      <c r="E447" s="3" t="s">
        <v>98</v>
      </c>
      <c r="F447" s="1">
        <f t="array" ref="F447">SUM(IF(anno=A447,IF(distretto=E447,1)))</f>
        <v>1</v>
      </c>
      <c r="G447" s="1">
        <f t="array" ref="G447">SUM(IF(anno=A447,IF(distretto=E447,IF(punti=-1,1))))</f>
        <v>0</v>
      </c>
      <c r="H447" s="1">
        <f t="array" ref="H447">SUM(IF(anno=A447,IF(distretto=E447,punti)))+G447</f>
        <v>30.799999999999997</v>
      </c>
      <c r="I447" s="6">
        <v>1.0765550239234449</v>
      </c>
      <c r="J447" s="12">
        <f>H447/VLOOKUP(A447,anni!$A$1:$O$32,4,0)</f>
        <v>4.5578311826684021E-3</v>
      </c>
      <c r="K447" s="12">
        <f t="shared" si="102"/>
        <v>2.2878059940517033E-3</v>
      </c>
      <c r="L447" s="12">
        <f t="shared" si="103"/>
        <v>2.6803492112115186E-3</v>
      </c>
      <c r="M447" s="12">
        <f t="array" ref="M447">SUM(IF(NOT(ISERR(J447:L447)),J447:L447*$J$2:$L$2))/SUM(IF(NOT(ISERR(J447:L447)),$J$2:$L$2))</f>
        <v>3.4882424578866881E-3</v>
      </c>
      <c r="N447" s="1">
        <f>((300-VLOOKUP(A447,anni!$A$1:$O$32,8,0))*(M447-I447/300)+I447)/300*(300-VLOOKUP(A447,anni!$A$1:$O$32,7,0))</f>
        <v>0.98839726468471145</v>
      </c>
      <c r="O447" s="1">
        <f t="shared" si="98"/>
        <v>1</v>
      </c>
      <c r="P447" s="9">
        <f>INT(MAX(1,O447)+1-VLOOKUP(A447,anni!$A$1:$O$32,5,0))</f>
        <v>1</v>
      </c>
      <c r="Q447" s="9">
        <f t="array" ref="Q447">SUM(IF(anno=A447,IF(distretto=E447,concorrenti!$T$3:$T$5991)))</f>
        <v>0</v>
      </c>
      <c r="R447" s="9">
        <f t="shared" si="99"/>
        <v>1</v>
      </c>
      <c r="S447" s="1">
        <f t="shared" si="104"/>
        <v>0</v>
      </c>
      <c r="T447" s="1">
        <f>1+INT($N447/VLOOKUP($A447,anni!$A$1:$J$35,10,0))+$Q447</f>
        <v>1</v>
      </c>
      <c r="U447" s="1">
        <f t="shared" si="105"/>
        <v>0</v>
      </c>
      <c r="X447" s="1">
        <v>6</v>
      </c>
      <c r="Y447" s="1">
        <v>8</v>
      </c>
      <c r="Z447" s="1">
        <f t="shared" si="100"/>
        <v>-0.7559289460184544</v>
      </c>
      <c r="AB447" s="1">
        <v>1</v>
      </c>
      <c r="AC447" s="1">
        <f t="shared" si="101"/>
        <v>0</v>
      </c>
    </row>
    <row r="448" spans="1:29" x14ac:dyDescent="0.3">
      <c r="A448" s="3">
        <v>2012</v>
      </c>
      <c r="B448" s="3" t="str">
        <f>VLOOKUP($E448,accorpamenti!$A$2:$X$104,$A448-B$2,0)</f>
        <v>Chieti</v>
      </c>
      <c r="C448" s="3" t="str">
        <f>VLOOKUP($E448,accorpamenti!$A$2:$X$104,$A448-C$2,0)</f>
        <v>Chieti</v>
      </c>
      <c r="D448" s="3" t="str">
        <f>VLOOKUP($E448,accorpamenti!$A$2:$X$104,$A448-D$2,0)</f>
        <v>Chieti</v>
      </c>
      <c r="E448" s="3" t="s">
        <v>113</v>
      </c>
      <c r="F448" s="1">
        <f t="array" ref="F448">SUM(IF(anno=A448,IF(distretto=E448,1)))</f>
        <v>1</v>
      </c>
      <c r="G448" s="1">
        <f t="array" ref="G448">SUM(IF(anno=A448,IF(distretto=E448,IF(punti=-1,1))))</f>
        <v>0</v>
      </c>
      <c r="H448" s="1">
        <f t="array" ref="H448">SUM(IF(anno=A448,IF(distretto=E448,punti)))+G448</f>
        <v>21.599999999999998</v>
      </c>
      <c r="I448" s="6">
        <v>2.5119617224880382</v>
      </c>
      <c r="J448" s="12">
        <f>H448/VLOOKUP(A448,anni!$A$1:$O$32,4,0)</f>
        <v>3.1964010891440743E-3</v>
      </c>
      <c r="K448" s="12">
        <f t="shared" si="102"/>
        <v>2.7453671928620439E-3</v>
      </c>
      <c r="L448" s="12">
        <f t="shared" si="103"/>
        <v>2.2974421810384445E-3</v>
      </c>
      <c r="M448" s="12">
        <f t="array" ref="M448">SUM(IF(NOT(ISERR(J448:L448)),J448:L448*$J$2:$L$2))/SUM(IF(NOT(ISERR(J448:L448)),$J$2:$L$2))</f>
        <v>2.8962299723657926E-3</v>
      </c>
      <c r="N448" s="1">
        <f>((300-VLOOKUP(A448,anni!$A$1:$O$32,8,0))*(M448-I448/300)+I448)/300*(300-VLOOKUP(A448,anni!$A$1:$O$32,7,0))</f>
        <v>1.0741547133624205</v>
      </c>
      <c r="O448" s="1">
        <f t="shared" si="98"/>
        <v>1.0741547133624205</v>
      </c>
      <c r="P448" s="9">
        <f>INT(MAX(1,O448)+1-VLOOKUP(A448,anni!$A$1:$O$32,5,0))</f>
        <v>1</v>
      </c>
      <c r="Q448" s="9">
        <f t="array" ref="Q448">SUM(IF(anno=A448,IF(distretto=E448,concorrenti!$T$3:$T$5991)))</f>
        <v>0</v>
      </c>
      <c r="R448" s="9">
        <f t="shared" si="99"/>
        <v>1</v>
      </c>
      <c r="S448" s="1">
        <f t="shared" si="104"/>
        <v>0</v>
      </c>
      <c r="T448" s="1">
        <f>1+INT($N448/VLOOKUP($A448,anni!$A$1:$J$35,10,0))+$Q448</f>
        <v>1</v>
      </c>
      <c r="U448" s="1">
        <f t="shared" si="105"/>
        <v>0</v>
      </c>
      <c r="X448" s="1">
        <v>14</v>
      </c>
      <c r="Y448" s="1">
        <v>13</v>
      </c>
      <c r="Z448" s="1">
        <f t="shared" si="100"/>
        <v>0.27216552697590868</v>
      </c>
      <c r="AB448" s="1">
        <v>3</v>
      </c>
      <c r="AC448" s="1">
        <f t="shared" si="101"/>
        <v>-2</v>
      </c>
    </row>
    <row r="449" spans="1:29" x14ac:dyDescent="0.3">
      <c r="A449" s="3">
        <v>2012</v>
      </c>
      <c r="B449" s="3" t="str">
        <f>VLOOKUP($E449,accorpamenti!$A$2:$X$104,$A449-B$2,0)</f>
        <v>Rieti</v>
      </c>
      <c r="C449" s="3" t="str">
        <f>VLOOKUP($E449,accorpamenti!$A$2:$X$104,$A449-C$2,0)</f>
        <v>Rieti</v>
      </c>
      <c r="D449" s="3" t="str">
        <f>VLOOKUP($E449,accorpamenti!$A$2:$X$104,$A449-D$2,0)</f>
        <v>Rieti</v>
      </c>
      <c r="E449" s="3" t="s">
        <v>148</v>
      </c>
      <c r="F449" s="1">
        <f t="array" ref="F449">SUM(IF(anno=A449,IF(distretto=E449,1)))</f>
        <v>1</v>
      </c>
      <c r="G449" s="1">
        <f t="array" ref="G449">SUM(IF(anno=A449,IF(distretto=E449,IF(punti=-1,1))))</f>
        <v>0</v>
      </c>
      <c r="H449" s="1">
        <f t="array" ref="H449">SUM(IF(anno=A449,IF(distretto=E449,punti)))+G449</f>
        <v>19</v>
      </c>
      <c r="I449" s="6">
        <v>0.71770334928229662</v>
      </c>
      <c r="J449" s="12">
        <f>H449/VLOOKUP(A449,anni!$A$1:$O$32,4,0)</f>
        <v>2.8116491061915471E-3</v>
      </c>
      <c r="K449" s="12">
        <f t="shared" si="102"/>
        <v>4.8043925875085776E-3</v>
      </c>
      <c r="L449" s="12">
        <f t="shared" si="103"/>
        <v>4.8246285801807334E-3</v>
      </c>
      <c r="M449" s="12">
        <f t="array" ref="M449">SUM(IF(NOT(ISERR(J449:L449)),J449:L449*$J$2:$L$2))/SUM(IF(NOT(ISERR(J449:L449)),$J$2:$L$2))</f>
        <v>3.8113935122954215E-3</v>
      </c>
      <c r="N449" s="1">
        <f>((300-VLOOKUP(A449,anni!$A$1:$O$32,8,0))*(M449-I449/300)+I449)/300*(300-VLOOKUP(A449,anni!$A$1:$O$32,7,0))</f>
        <v>1.0081176667769838</v>
      </c>
      <c r="O449" s="1">
        <f t="shared" si="98"/>
        <v>1.0081176667769838</v>
      </c>
      <c r="P449" s="9">
        <f>INT(MAX(1,O449)+1-VLOOKUP(A449,anni!$A$1:$O$32,5,0))</f>
        <v>1</v>
      </c>
      <c r="Q449" s="9">
        <f t="array" ref="Q449">SUM(IF(anno=A449,IF(distretto=E449,concorrenti!$T$3:$T$5991)))</f>
        <v>0</v>
      </c>
      <c r="R449" s="9">
        <f t="shared" si="99"/>
        <v>1</v>
      </c>
      <c r="S449" s="1">
        <f t="shared" si="104"/>
        <v>0</v>
      </c>
      <c r="T449" s="1">
        <f>1+INT($N449/VLOOKUP($A449,anni!$A$1:$J$35,10,0))+$Q449</f>
        <v>1</v>
      </c>
      <c r="U449" s="1">
        <f t="shared" si="105"/>
        <v>0</v>
      </c>
      <c r="X449" s="1">
        <v>4</v>
      </c>
      <c r="Y449" s="1">
        <v>5</v>
      </c>
      <c r="Z449" s="1">
        <f t="shared" si="100"/>
        <v>-0.47140452079103173</v>
      </c>
      <c r="AB449" s="1">
        <v>2</v>
      </c>
      <c r="AC449" s="1">
        <f t="shared" si="101"/>
        <v>-1</v>
      </c>
    </row>
    <row r="450" spans="1:29" x14ac:dyDescent="0.3">
      <c r="A450" s="3">
        <v>2012</v>
      </c>
      <c r="B450" s="3" t="str">
        <f>VLOOKUP($E450,accorpamenti!$A$2:$X$104,$A450-B$2,0)</f>
        <v>Cremona</v>
      </c>
      <c r="C450" s="3" t="str">
        <f>VLOOKUP($E450,accorpamenti!$A$2:$X$104,$A450-C$2,0)</f>
        <v>Cremona</v>
      </c>
      <c r="D450" s="3" t="str">
        <f>VLOOKUP($E450,accorpamenti!$A$2:$X$104,$A450-D$2,0)</f>
        <v>Cremona</v>
      </c>
      <c r="E450" s="3" t="s">
        <v>130</v>
      </c>
      <c r="F450" s="1">
        <f t="array" ref="F450">SUM(IF(anno=A450,IF(distretto=E450,1)))</f>
        <v>1</v>
      </c>
      <c r="G450" s="1">
        <f t="array" ref="G450">SUM(IF(anno=A450,IF(distretto=E450,IF(punti=-1,1))))</f>
        <v>0</v>
      </c>
      <c r="H450" s="1">
        <f t="array" ref="H450">SUM(IF(anno=A450,IF(distretto=E450,punti)))+G450</f>
        <v>15</v>
      </c>
      <c r="I450" s="6">
        <v>1.7942583732057416</v>
      </c>
      <c r="J450" s="12">
        <f>H450/VLOOKUP(A450,anni!$A$1:$O$32,4,0)</f>
        <v>2.2197229785722739E-3</v>
      </c>
      <c r="K450" s="12">
        <f t="shared" si="102"/>
        <v>5.4907343857240878E-3</v>
      </c>
      <c r="L450" s="12">
        <f t="shared" si="103"/>
        <v>1.6082095267269108E-3</v>
      </c>
      <c r="M450" s="12">
        <f t="array" ref="M450">SUM(IF(NOT(ISERR(J450:L450)),J450:L450*$J$2:$L$2))/SUM(IF(NOT(ISERR(J450:L450)),$J$2:$L$2))</f>
        <v>3.2081412056486516E-3</v>
      </c>
      <c r="N450" s="1">
        <f>((300-VLOOKUP(A450,anni!$A$1:$O$32,8,0))*(M450-I450/300)+I450)/300*(300-VLOOKUP(A450,anni!$A$1:$O$32,7,0))</f>
        <v>1.0350136617963326</v>
      </c>
      <c r="O450" s="1">
        <f t="shared" si="98"/>
        <v>1.0350136617963326</v>
      </c>
      <c r="P450" s="9">
        <f>INT(MAX(1,O450)+1-VLOOKUP(A450,anni!$A$1:$O$32,5,0))</f>
        <v>1</v>
      </c>
      <c r="Q450" s="9">
        <f t="array" ref="Q450">SUM(IF(anno=A450,IF(distretto=E450,concorrenti!$T$3:$T$5991)))</f>
        <v>0</v>
      </c>
      <c r="R450" s="9">
        <f t="shared" si="99"/>
        <v>1</v>
      </c>
      <c r="S450" s="1">
        <f t="shared" si="104"/>
        <v>0</v>
      </c>
      <c r="T450" s="1">
        <f>1+INT($N450/VLOOKUP($A450,anni!$A$1:$J$35,10,0))+$Q450</f>
        <v>1</v>
      </c>
      <c r="U450" s="1">
        <f t="shared" si="105"/>
        <v>0</v>
      </c>
      <c r="X450" s="1">
        <v>10</v>
      </c>
      <c r="Y450" s="1">
        <v>9</v>
      </c>
      <c r="Z450" s="1">
        <f t="shared" si="100"/>
        <v>0.32444284226152509</v>
      </c>
      <c r="AB450" s="1">
        <v>4</v>
      </c>
      <c r="AC450" s="1">
        <f t="shared" si="101"/>
        <v>-3</v>
      </c>
    </row>
    <row r="451" spans="1:29" x14ac:dyDescent="0.3">
      <c r="A451" s="3">
        <v>2012</v>
      </c>
      <c r="B451" s="3" t="str">
        <f>VLOOKUP($E451,accorpamenti!$A$2:$X$104,$A451-B$2,0)</f>
        <v>Nuoro</v>
      </c>
      <c r="C451" s="3" t="str">
        <f>VLOOKUP($E451,accorpamenti!$A$2:$X$104,$A451-C$2,0)</f>
        <v>Nuoro</v>
      </c>
      <c r="D451" s="3" t="str">
        <f>VLOOKUP($E451,accorpamenti!$A$2:$X$104,$A451-D$2,0)</f>
        <v>Nuoro</v>
      </c>
      <c r="E451" s="3" t="s">
        <v>125</v>
      </c>
      <c r="F451" s="1">
        <f t="array" ref="F451">SUM(IF(anno=A451,IF(distretto=E451,1)))</f>
        <v>1</v>
      </c>
      <c r="G451" s="1">
        <f t="array" ref="G451">SUM(IF(anno=A451,IF(distretto=E451,IF(punti=-1,1))))</f>
        <v>0</v>
      </c>
      <c r="H451" s="1">
        <f t="array" ref="H451">SUM(IF(anno=A451,IF(distretto=E451,punti)))+G451</f>
        <v>25.2</v>
      </c>
      <c r="I451" s="6">
        <v>2.1531100478468899</v>
      </c>
      <c r="J451" s="12">
        <f>H451/VLOOKUP(A451,anni!$A$1:$O$32,4,0)</f>
        <v>3.7291346040014203E-3</v>
      </c>
      <c r="K451" s="12">
        <f t="shared" si="102"/>
        <v>3.6032944406314328E-3</v>
      </c>
      <c r="L451" s="12">
        <f t="shared" si="103"/>
        <v>0</v>
      </c>
      <c r="M451" s="12">
        <f t="array" ref="M451">SUM(IF(NOT(ISERR(J451:L451)),J451:L451*$J$2:$L$2))/SUM(IF(NOT(ISERR(J451:L451)),$J$2:$L$2))</f>
        <v>3.0656654488778541E-3</v>
      </c>
      <c r="N451" s="1">
        <f>((300-VLOOKUP(A451,anni!$A$1:$O$32,8,0))*(M451-I451/300)+I451)/300*(300-VLOOKUP(A451,anni!$A$1:$O$32,7,0))</f>
        <v>1.0577519546489751</v>
      </c>
      <c r="O451" s="1">
        <f t="shared" si="98"/>
        <v>1.0577519546489751</v>
      </c>
      <c r="P451" s="9">
        <f>INT(MAX(1,O451)+1-VLOOKUP(A451,anni!$A$1:$O$32,5,0))</f>
        <v>1</v>
      </c>
      <c r="Q451" s="9">
        <f t="array" ref="Q451">SUM(IF(anno=A451,IF(distretto=E451,concorrenti!$T$3:$T$5991)))</f>
        <v>0</v>
      </c>
      <c r="R451" s="9">
        <f t="shared" si="99"/>
        <v>1</v>
      </c>
      <c r="S451" s="1">
        <f t="shared" si="104"/>
        <v>0</v>
      </c>
      <c r="T451" s="1">
        <f>1+INT($N451/VLOOKUP($A451,anni!$A$1:$J$35,10,0))+$Q451</f>
        <v>1</v>
      </c>
      <c r="U451" s="1">
        <f t="shared" si="105"/>
        <v>0</v>
      </c>
      <c r="X451" s="1">
        <v>12</v>
      </c>
      <c r="Y451" s="1">
        <v>9</v>
      </c>
      <c r="Z451" s="1">
        <f t="shared" si="100"/>
        <v>0.92582009977255142</v>
      </c>
      <c r="AB451" s="1">
        <v>2</v>
      </c>
      <c r="AC451" s="1">
        <f t="shared" si="101"/>
        <v>-1</v>
      </c>
    </row>
    <row r="452" spans="1:29" x14ac:dyDescent="0.3">
      <c r="A452" s="3">
        <v>2012</v>
      </c>
      <c r="B452" s="3" t="str">
        <f>VLOOKUP($E452,accorpamenti!$A$2:$X$104,$A452-B$2,0)</f>
        <v>Novara</v>
      </c>
      <c r="C452" s="3" t="str">
        <f>VLOOKUP($E452,accorpamenti!$A$2:$X$104,$A452-C$2,0)</f>
        <v>Novara</v>
      </c>
      <c r="D452" s="3" t="str">
        <f>VLOOKUP($E452,accorpamenti!$A$2:$X$104,$A452-D$2,0)</f>
        <v>Novara</v>
      </c>
      <c r="E452" s="3" t="s">
        <v>136</v>
      </c>
      <c r="F452" s="1">
        <f t="array" ref="F452">SUM(IF(anno=A452,IF(distretto=E452,1)))</f>
        <v>1</v>
      </c>
      <c r="G452" s="1">
        <f t="array" ref="G452">SUM(IF(anno=A452,IF(distretto=E452,IF(punti=-1,1))))</f>
        <v>0</v>
      </c>
      <c r="H452" s="1">
        <f t="array" ref="H452">SUM(IF(anno=A452,IF(distretto=E452,punti)))+G452</f>
        <v>14</v>
      </c>
      <c r="I452" s="6">
        <v>1.2559808612440191</v>
      </c>
      <c r="J452" s="12">
        <f>H452/VLOOKUP(A452,anni!$A$1:$O$32,4,0)</f>
        <v>2.0717414466674558E-3</v>
      </c>
      <c r="K452" s="12">
        <f t="shared" si="102"/>
        <v>4.8043925875085767E-3</v>
      </c>
      <c r="L452" s="12">
        <f t="shared" si="103"/>
        <v>3.8290703017307406E-3</v>
      </c>
      <c r="M452" s="12">
        <f t="array" ref="M452">SUM(IF(NOT(ISERR(J452:L452)),J452:L452*$J$2:$L$2))/SUM(IF(NOT(ISERR(J452:L452)),$J$2:$L$2))</f>
        <v>3.2755133027917104E-3</v>
      </c>
      <c r="N452" s="1">
        <f>((300-VLOOKUP(A452,anni!$A$1:$O$32,8,0))*(M452-I452/300)+I452)/300*(300-VLOOKUP(A452,anni!$A$1:$O$32,7,0))</f>
        <v>0.96651596108428151</v>
      </c>
      <c r="O452" s="1">
        <f t="shared" si="98"/>
        <v>1</v>
      </c>
      <c r="P452" s="9">
        <f>INT(MAX(1,O452)+1-VLOOKUP(A452,anni!$A$1:$O$32,5,0))</f>
        <v>1</v>
      </c>
      <c r="Q452" s="9">
        <f t="array" ref="Q452">SUM(IF(anno=A452,IF(distretto=E452,concorrenti!$T$3:$T$5991)))</f>
        <v>0</v>
      </c>
      <c r="R452" s="9">
        <f t="shared" si="99"/>
        <v>1</v>
      </c>
      <c r="S452" s="1">
        <f t="shared" si="104"/>
        <v>0</v>
      </c>
      <c r="T452" s="1">
        <f>1+INT($N452/VLOOKUP($A452,anni!$A$1:$J$35,10,0))+$Q452</f>
        <v>1</v>
      </c>
      <c r="U452" s="1">
        <f t="shared" si="105"/>
        <v>0</v>
      </c>
      <c r="X452" s="1">
        <v>7</v>
      </c>
      <c r="Y452" s="1">
        <v>7</v>
      </c>
      <c r="Z452" s="1">
        <f t="shared" si="100"/>
        <v>0</v>
      </c>
      <c r="AB452" s="1">
        <v>2</v>
      </c>
      <c r="AC452" s="1">
        <f t="shared" si="101"/>
        <v>-1</v>
      </c>
    </row>
    <row r="453" spans="1:29" x14ac:dyDescent="0.3">
      <c r="A453" s="3">
        <v>2012</v>
      </c>
      <c r="B453" s="3" t="str">
        <f>VLOOKUP($E453,accorpamenti!$A$2:$X$104,$A453-B$2,0)</f>
        <v>Agrigento</v>
      </c>
      <c r="C453" s="3" t="str">
        <f>VLOOKUP($E453,accorpamenti!$A$2:$X$104,$A453-C$2,0)</f>
        <v>Agrigento</v>
      </c>
      <c r="D453" s="3" t="str">
        <f>VLOOKUP($E453,accorpamenti!$A$2:$X$104,$A453-D$2,0)</f>
        <v>Agrigento</v>
      </c>
      <c r="E453" s="3" t="s">
        <v>30</v>
      </c>
      <c r="F453" s="1">
        <f t="array" ref="F453">SUM(IF(anno=A453,IF(distretto=E453,1)))</f>
        <v>1</v>
      </c>
      <c r="G453" s="1">
        <f t="array" ref="G453">SUM(IF(anno=A453,IF(distretto=E453,IF(punti=-1,1))))</f>
        <v>0</v>
      </c>
      <c r="H453" s="1">
        <f t="array" ref="H453">SUM(IF(anno=A453,IF(distretto=E453,punti)))+G453</f>
        <v>28</v>
      </c>
      <c r="I453" s="6">
        <v>2.5119617224880382</v>
      </c>
      <c r="J453" s="12">
        <f>H453/VLOOKUP(A453,anni!$A$1:$O$32,4,0)</f>
        <v>4.1434828933349117E-3</v>
      </c>
      <c r="K453" s="12">
        <f t="shared" si="102"/>
        <v>5.7195149851292583E-4</v>
      </c>
      <c r="L453" s="12">
        <f t="shared" si="103"/>
        <v>1.3784653086230665E-3</v>
      </c>
      <c r="M453" s="12">
        <f t="array" ref="M453">SUM(IF(NOT(ISERR(J453:L453)),J453:L453*$J$2:$L$2))/SUM(IF(NOT(ISERR(J453:L453)),$J$2:$L$2))</f>
        <v>2.492136164275609E-3</v>
      </c>
      <c r="N453" s="1">
        <f>((300-VLOOKUP(A453,anni!$A$1:$O$32,8,0))*(M453-I453/300)+I453)/300*(300-VLOOKUP(A453,anni!$A$1:$O$32,7,0))</f>
        <v>0.97919266846122754</v>
      </c>
      <c r="O453" s="1">
        <f t="shared" si="98"/>
        <v>1</v>
      </c>
      <c r="P453" s="9">
        <f>INT(MAX(1,O453)+1-VLOOKUP(A453,anni!$A$1:$O$32,5,0))</f>
        <v>1</v>
      </c>
      <c r="Q453" s="9">
        <f t="array" ref="Q453">SUM(IF(anno=A453,IF(distretto=E453,concorrenti!$T$3:$T$5991)))</f>
        <v>0</v>
      </c>
      <c r="R453" s="9">
        <f t="shared" si="99"/>
        <v>1</v>
      </c>
      <c r="S453" s="1">
        <f>R453-$F453</f>
        <v>0</v>
      </c>
      <c r="T453" s="1">
        <f>1+INT($N453/VLOOKUP($A453,anni!$A$1:$J$35,10,0))+$Q453</f>
        <v>1</v>
      </c>
      <c r="U453" s="1">
        <f t="shared" si="105"/>
        <v>0</v>
      </c>
      <c r="X453" s="1">
        <v>14</v>
      </c>
      <c r="Y453" s="1">
        <v>13</v>
      </c>
      <c r="Z453" s="1">
        <f t="shared" si="100"/>
        <v>0.27216552697590868</v>
      </c>
      <c r="AA453" s="1">
        <f>SUM(X453:X641)</f>
        <v>3352</v>
      </c>
      <c r="AB453" s="1">
        <v>23</v>
      </c>
      <c r="AC453" s="1">
        <f t="shared" si="101"/>
        <v>-22</v>
      </c>
    </row>
    <row r="454" spans="1:29" x14ac:dyDescent="0.3">
      <c r="A454" s="3">
        <v>2012</v>
      </c>
      <c r="B454" s="3" t="str">
        <f>VLOOKUP($E454,accorpamenti!$A$2:$X$104,$A454-B$2,0)</f>
        <v>Frosinone</v>
      </c>
      <c r="C454" s="3" t="str">
        <f>VLOOKUP($E454,accorpamenti!$A$2:$X$104,$A454-C$2,0)</f>
        <v>Frosinone</v>
      </c>
      <c r="D454" s="3" t="str">
        <f>VLOOKUP($E454,accorpamenti!$A$2:$X$104,$A454-D$2,0)</f>
        <v>Frosinone</v>
      </c>
      <c r="E454" s="3" t="s">
        <v>146</v>
      </c>
      <c r="F454" s="1">
        <f t="array" ref="F454">SUM(IF(anno=A454,IF(distretto=E454,1)))</f>
        <v>1</v>
      </c>
      <c r="G454" s="1">
        <f t="array" ref="G454">SUM(IF(anno=A454,IF(distretto=E454,IF(punti=-1,1))))</f>
        <v>0</v>
      </c>
      <c r="H454" s="1">
        <f t="array" ref="H454">SUM(IF(anno=A454,IF(distretto=E454,punti)))+G454</f>
        <v>22.8</v>
      </c>
      <c r="I454" s="6">
        <v>2.8708133971291865</v>
      </c>
      <c r="J454" s="12">
        <f>H454/VLOOKUP(A454,anni!$A$1:$O$32,4,0)</f>
        <v>3.3739789274298566E-3</v>
      </c>
      <c r="K454" s="12">
        <f t="shared" si="102"/>
        <v>1.0295126973232664E-3</v>
      </c>
      <c r="L454" s="12">
        <f t="shared" si="103"/>
        <v>2.756930617246133E-3</v>
      </c>
      <c r="M454" s="12">
        <f t="array" ref="M454">SUM(IF(NOT(ISERR(J454:L454)),J454:L454*$J$2:$L$2))/SUM(IF(NOT(ISERR(J454:L454)),$J$2:$L$2))</f>
        <v>2.4896487990303724E-3</v>
      </c>
      <c r="N454" s="1">
        <f>((300-VLOOKUP(A454,anni!$A$1:$O$32,8,0))*(M454-I454/300)+I454)/300*(300-VLOOKUP(A454,anni!$A$1:$O$32,7,0))</f>
        <v>1.0348282333223766</v>
      </c>
      <c r="O454" s="1">
        <f t="shared" si="98"/>
        <v>1.0348282333223766</v>
      </c>
      <c r="P454" s="9">
        <f>INT(MAX(1,O454)+1-VLOOKUP(A454,anni!$A$1:$O$32,5,0))</f>
        <v>1</v>
      </c>
      <c r="Q454" s="9">
        <f t="array" ref="Q454">SUM(IF(anno=A454,IF(distretto=E454,concorrenti!$T$3:$T$5991)))</f>
        <v>0</v>
      </c>
      <c r="R454" s="9">
        <f t="shared" si="99"/>
        <v>1</v>
      </c>
      <c r="S454" s="1">
        <f t="shared" ref="S454:S468" si="106">R454-F454</f>
        <v>0</v>
      </c>
      <c r="T454" s="1">
        <f>1+INT($N454/VLOOKUP($A454,anni!$A$1:$J$35,10,0))+$Q454</f>
        <v>1</v>
      </c>
      <c r="U454" s="1">
        <f t="shared" si="105"/>
        <v>0</v>
      </c>
      <c r="X454" s="1">
        <v>16</v>
      </c>
      <c r="Y454" s="1">
        <v>13</v>
      </c>
      <c r="Z454" s="1">
        <f t="shared" si="100"/>
        <v>0.78783859715833526</v>
      </c>
      <c r="AB454" s="1">
        <v>3</v>
      </c>
      <c r="AC454" s="1">
        <f t="shared" si="101"/>
        <v>-2</v>
      </c>
    </row>
    <row r="455" spans="1:29" x14ac:dyDescent="0.3">
      <c r="A455" s="3">
        <v>2012</v>
      </c>
      <c r="B455" s="3" t="str">
        <f>VLOOKUP($E455,accorpamenti!$A$2:$X$104,$A455-B$2,0)</f>
        <v>Terni</v>
      </c>
      <c r="C455" s="3" t="str">
        <f>VLOOKUP($E455,accorpamenti!$A$2:$X$104,$A455-C$2,0)</f>
        <v>Terni</v>
      </c>
      <c r="D455" s="3" t="str">
        <f>VLOOKUP($E455,accorpamenti!$A$2:$X$104,$A455-D$2,0)</f>
        <v>Terni</v>
      </c>
      <c r="E455" s="3" t="s">
        <v>80</v>
      </c>
      <c r="F455" s="1">
        <f t="array" ref="F455">SUM(IF(anno=A455,IF(distretto=E455,1)))</f>
        <v>1</v>
      </c>
      <c r="G455" s="1">
        <f t="array" ref="G455">SUM(IF(anno=A455,IF(distretto=E455,IF(punti=-1,1))))</f>
        <v>0</v>
      </c>
      <c r="H455" s="1">
        <f t="array" ref="H455">SUM(IF(anno=A455,IF(distretto=E455,punti)))+G455</f>
        <v>17</v>
      </c>
      <c r="I455" s="6">
        <v>0.89712918660287078</v>
      </c>
      <c r="J455" s="12">
        <f>H455/VLOOKUP(A455,anni!$A$1:$O$32,4,0)</f>
        <v>2.5156860423819105E-3</v>
      </c>
      <c r="K455" s="12">
        <f t="shared" si="102"/>
        <v>4.8615877373598699E-3</v>
      </c>
      <c r="L455" s="12">
        <f t="shared" si="103"/>
        <v>3.0632562413845923E-3</v>
      </c>
      <c r="M455" s="12">
        <f t="array" ref="M455">SUM(IF(NOT(ISERR(J455:L455)),J455:L455*$J$2:$L$2))/SUM(IF(NOT(ISERR(J455:L455)),$J$2:$L$2))</f>
        <v>3.3889149738750104E-3</v>
      </c>
      <c r="N455" s="1">
        <f>((300-VLOOKUP(A455,anni!$A$1:$O$32,8,0))*(M455-I455/300)+I455)/300*(300-VLOOKUP(A455,anni!$A$1:$O$32,7,0))</f>
        <v>0.93694525809507712</v>
      </c>
      <c r="O455" s="1">
        <f t="shared" si="98"/>
        <v>1</v>
      </c>
      <c r="P455" s="9">
        <f>INT(MAX(1,O455)+1-VLOOKUP(A455,anni!$A$1:$O$32,5,0))</f>
        <v>1</v>
      </c>
      <c r="Q455" s="9">
        <f t="array" ref="Q455">SUM(IF(anno=A455,IF(distretto=E455,concorrenti!$T$3:$T$5991)))</f>
        <v>0</v>
      </c>
      <c r="R455" s="9">
        <f t="shared" si="99"/>
        <v>1</v>
      </c>
      <c r="S455" s="1">
        <f t="shared" si="106"/>
        <v>0</v>
      </c>
      <c r="T455" s="1">
        <f>1+INT($N455/VLOOKUP($A455,anni!$A$1:$J$35,10,0))+$Q455</f>
        <v>1</v>
      </c>
      <c r="U455" s="1">
        <f t="shared" si="105"/>
        <v>0</v>
      </c>
      <c r="X455" s="1">
        <v>5</v>
      </c>
      <c r="Y455" s="1">
        <v>5</v>
      </c>
      <c r="Z455" s="1">
        <f t="shared" si="100"/>
        <v>0</v>
      </c>
      <c r="AB455" s="1">
        <v>1</v>
      </c>
      <c r="AC455" s="1">
        <f t="shared" si="101"/>
        <v>0</v>
      </c>
    </row>
    <row r="456" spans="1:29" x14ac:dyDescent="0.3">
      <c r="A456" s="3">
        <v>2012</v>
      </c>
      <c r="B456" s="3" t="str">
        <f>VLOOKUP($E456,accorpamenti!$A$2:$X$104,$A456-B$2,0)</f>
        <v>Ragusa</v>
      </c>
      <c r="C456" s="3" t="str">
        <f>VLOOKUP($E456,accorpamenti!$A$2:$X$104,$A456-C$2,0)</f>
        <v>Ragusa</v>
      </c>
      <c r="D456" s="3" t="str">
        <f>VLOOKUP($E456,accorpamenti!$A$2:$X$104,$A456-D$2,0)</f>
        <v>Ragusa</v>
      </c>
      <c r="E456" s="3" t="s">
        <v>122</v>
      </c>
      <c r="F456" s="1">
        <f t="array" ref="F456">SUM(IF(anno=A456,IF(distretto=E456,1)))</f>
        <v>1</v>
      </c>
      <c r="G456" s="1">
        <f t="array" ref="G456">SUM(IF(anno=A456,IF(distretto=E456,IF(punti=-1,1))))</f>
        <v>0</v>
      </c>
      <c r="H456" s="1">
        <f t="array" ref="H456">SUM(IF(anno=A456,IF(distretto=E456,punti)))+G456</f>
        <v>22</v>
      </c>
      <c r="I456" s="6">
        <v>1.7942583732057416</v>
      </c>
      <c r="J456" s="12">
        <f>H456/VLOOKUP(A456,anni!$A$1:$O$32,4,0)</f>
        <v>3.2555937019060018E-3</v>
      </c>
      <c r="K456" s="12">
        <f t="shared" si="102"/>
        <v>0</v>
      </c>
      <c r="L456" s="12">
        <f t="shared" si="103"/>
        <v>6.4328381069076431E-3</v>
      </c>
      <c r="M456" s="12">
        <f t="array" ref="M456">SUM(IF(NOT(ISERR(J456:L456)),J456:L456*$J$2:$L$2))/SUM(IF(NOT(ISERR(J456:L456)),$J$2:$L$2))</f>
        <v>2.6999365354376079E-3</v>
      </c>
      <c r="N456" s="1">
        <f>((300-VLOOKUP(A456,anni!$A$1:$O$32,8,0))*(M456-I456/300)+I456)/300*(300-VLOOKUP(A456,anni!$A$1:$O$32,7,0))</f>
        <v>0.91558556429673732</v>
      </c>
      <c r="O456" s="1">
        <f t="shared" si="98"/>
        <v>1</v>
      </c>
      <c r="P456" s="9">
        <f>INT(MAX(1,O456)+1-VLOOKUP(A456,anni!$A$1:$O$32,5,0))</f>
        <v>1</v>
      </c>
      <c r="Q456" s="9">
        <f t="array" ref="Q456">SUM(IF(anno=A456,IF(distretto=E456,concorrenti!$T$3:$T$5991)))</f>
        <v>0</v>
      </c>
      <c r="R456" s="9">
        <f t="shared" si="99"/>
        <v>1</v>
      </c>
      <c r="S456" s="1">
        <f t="shared" si="106"/>
        <v>0</v>
      </c>
      <c r="T456" s="1">
        <f>1+INT($N456/VLOOKUP($A456,anni!$A$1:$J$35,10,0))+$Q456</f>
        <v>1</v>
      </c>
      <c r="U456" s="1">
        <f t="shared" si="105"/>
        <v>0</v>
      </c>
      <c r="X456" s="1">
        <v>10</v>
      </c>
      <c r="Y456" s="1">
        <v>10</v>
      </c>
      <c r="Z456" s="1">
        <f t="shared" si="100"/>
        <v>0</v>
      </c>
      <c r="AB456" s="1">
        <v>2</v>
      </c>
      <c r="AC456" s="1">
        <f t="shared" si="101"/>
        <v>-1</v>
      </c>
    </row>
    <row r="457" spans="1:29" x14ac:dyDescent="0.3">
      <c r="A457" s="3">
        <v>2012</v>
      </c>
      <c r="B457" s="3" t="str">
        <f>VLOOKUP($E457,accorpamenti!$A$2:$X$104,$A457-B$2,0)</f>
        <v>Avellino</v>
      </c>
      <c r="C457" s="3" t="str">
        <f>VLOOKUP($E457,accorpamenti!$A$2:$X$104,$A457-C$2,0)</f>
        <v>Avellino</v>
      </c>
      <c r="D457" s="3" t="str">
        <f>VLOOKUP($E457,accorpamenti!$A$2:$X$104,$A457-D$2,0)</f>
        <v>Avellino</v>
      </c>
      <c r="E457" s="3" t="s">
        <v>127</v>
      </c>
      <c r="F457" s="1">
        <f t="array" ref="F457">SUM(IF(anno=A457,IF(distretto=E457,1)))</f>
        <v>1</v>
      </c>
      <c r="G457" s="1">
        <f t="array" ref="G457">SUM(IF(anno=A457,IF(distretto=E457,IF(punti=-1,1))))</f>
        <v>0</v>
      </c>
      <c r="H457" s="1">
        <f t="array" ref="H457">SUM(IF(anno=A457,IF(distretto=E457,punti)))+G457</f>
        <v>11.2</v>
      </c>
      <c r="I457" s="6">
        <v>3.7679425837320575</v>
      </c>
      <c r="J457" s="12">
        <f>H457/VLOOKUP(A457,anni!$A$1:$O$32,4,0)</f>
        <v>1.6573931573339645E-3</v>
      </c>
      <c r="K457" s="12">
        <f t="shared" si="102"/>
        <v>1.1439029970258517E-3</v>
      </c>
      <c r="L457" s="12">
        <f t="shared" si="103"/>
        <v>1.9145351508653703E-3</v>
      </c>
      <c r="M457" s="12">
        <f t="array" ref="M457">SUM(IF(NOT(ISERR(J457:L457)),J457:L457*$J$2:$L$2))/SUM(IF(NOT(ISERR(J457:L457)),$J$2:$L$2))</f>
        <v>1.5290867694864945E-3</v>
      </c>
      <c r="N457" s="1">
        <f>((300-VLOOKUP(A457,anni!$A$1:$O$32,8,0))*(M457-I457/300)+I457)/300*(300-VLOOKUP(A457,anni!$A$1:$O$32,7,0))</f>
        <v>0.94964639561401554</v>
      </c>
      <c r="O457" s="1">
        <f t="shared" si="98"/>
        <v>1</v>
      </c>
      <c r="P457" s="9">
        <f>INT(MAX(1,O457)+1-VLOOKUP(A457,anni!$A$1:$O$32,5,0))</f>
        <v>1</v>
      </c>
      <c r="Q457" s="9">
        <f t="array" ref="Q457">SUM(IF(anno=A457,IF(distretto=E457,concorrenti!$T$3:$T$5991)))</f>
        <v>0</v>
      </c>
      <c r="R457" s="9">
        <f t="shared" si="99"/>
        <v>1</v>
      </c>
      <c r="S457" s="1">
        <f t="shared" si="106"/>
        <v>0</v>
      </c>
      <c r="T457" s="1">
        <f>1+INT($N457/VLOOKUP($A457,anni!$A$1:$J$35,10,0))+$Q457</f>
        <v>1</v>
      </c>
      <c r="U457" s="1">
        <f t="shared" si="105"/>
        <v>0</v>
      </c>
      <c r="X457" s="1">
        <v>21</v>
      </c>
      <c r="Y457" s="1">
        <v>19</v>
      </c>
      <c r="Z457" s="1">
        <f t="shared" si="100"/>
        <v>0.44721359549995793</v>
      </c>
      <c r="AB457" s="1">
        <v>7</v>
      </c>
      <c r="AC457" s="1">
        <f t="shared" si="101"/>
        <v>-6</v>
      </c>
    </row>
    <row r="458" spans="1:29" x14ac:dyDescent="0.3">
      <c r="A458" s="3">
        <v>2012</v>
      </c>
      <c r="B458" s="3" t="str">
        <f>VLOOKUP($E458,accorpamenti!$A$2:$X$104,$A458-B$2,0)</f>
        <v>Ravenna</v>
      </c>
      <c r="C458" s="3" t="str">
        <f>VLOOKUP($E458,accorpamenti!$A$2:$X$104,$A458-C$2,0)</f>
        <v>Ravenna</v>
      </c>
      <c r="D458" s="3" t="str">
        <f>VLOOKUP($E458,accorpamenti!$A$2:$X$104,$A458-D$2,0)</f>
        <v>Ravenna</v>
      </c>
      <c r="E458" s="3" t="s">
        <v>147</v>
      </c>
      <c r="F458" s="1">
        <f t="array" ref="F458">SUM(IF(anno=A458,IF(distretto=E458,1)))</f>
        <v>1</v>
      </c>
      <c r="G458" s="1">
        <f t="array" ref="G458">SUM(IF(anno=A458,IF(distretto=E458,IF(punti=-1,1))))</f>
        <v>0</v>
      </c>
      <c r="H458" s="1">
        <f t="array" ref="H458">SUM(IF(anno=A458,IF(distretto=E458,punti)))+G458</f>
        <v>19</v>
      </c>
      <c r="I458" s="6">
        <v>1.4354066985645932</v>
      </c>
      <c r="J458" s="12">
        <f>H458/VLOOKUP(A458,anni!$A$1:$O$32,4,0)</f>
        <v>2.8116491061915471E-3</v>
      </c>
      <c r="K458" s="12">
        <f t="shared" si="102"/>
        <v>2.7453671928620439E-3</v>
      </c>
      <c r="L458" s="12">
        <f t="shared" si="103"/>
        <v>3.0632562413845923E-3</v>
      </c>
      <c r="M458" s="12">
        <f t="array" ref="M458">SUM(IF(NOT(ISERR(J458:L458)),J458:L458*$J$2:$L$2))/SUM(IF(NOT(ISERR(J458:L458)),$J$2:$L$2))</f>
        <v>2.8314896576138869E-3</v>
      </c>
      <c r="N458" s="1">
        <f>((300-VLOOKUP(A458,anni!$A$1:$O$32,8,0))*(M458-I458/300)+I458)/300*(300-VLOOKUP(A458,anni!$A$1:$O$32,7,0))</f>
        <v>0.89028045231438302</v>
      </c>
      <c r="O458" s="1">
        <f t="shared" si="98"/>
        <v>1</v>
      </c>
      <c r="P458" s="9">
        <f>INT(MAX(1,O458)+1-VLOOKUP(A458,anni!$A$1:$O$32,5,0))</f>
        <v>1</v>
      </c>
      <c r="Q458" s="9">
        <f t="array" ref="Q458">SUM(IF(anno=A458,IF(distretto=E458,concorrenti!$T$3:$T$5991)))</f>
        <v>0</v>
      </c>
      <c r="R458" s="9">
        <f t="shared" si="99"/>
        <v>1</v>
      </c>
      <c r="S458" s="1">
        <f t="shared" si="106"/>
        <v>0</v>
      </c>
      <c r="T458" s="1">
        <f>1+INT($N458/VLOOKUP($A458,anni!$A$1:$J$35,10,0))+$Q458</f>
        <v>1</v>
      </c>
      <c r="U458" s="1">
        <f t="shared" si="105"/>
        <v>0</v>
      </c>
      <c r="X458" s="1">
        <v>8</v>
      </c>
      <c r="Y458" s="1">
        <v>7</v>
      </c>
      <c r="Z458" s="1">
        <f t="shared" si="100"/>
        <v>0.36514837167011072</v>
      </c>
      <c r="AB458" s="1">
        <v>2</v>
      </c>
      <c r="AC458" s="1">
        <f t="shared" si="101"/>
        <v>-1</v>
      </c>
    </row>
    <row r="459" spans="1:29" x14ac:dyDescent="0.3">
      <c r="A459" s="3">
        <v>2012</v>
      </c>
      <c r="B459" s="3" t="str">
        <f>VLOOKUP($E459,accorpamenti!$A$2:$X$104,$A459-B$2,0)</f>
        <v>Gorizia</v>
      </c>
      <c r="C459" s="3" t="str">
        <f>VLOOKUP($E459,accorpamenti!$A$2:$X$104,$A459-C$2,0)</f>
        <v>Gorizia</v>
      </c>
      <c r="D459" s="3" t="str">
        <f>VLOOKUP($E459,accorpamenti!$A$2:$X$104,$A459-D$2,0)</f>
        <v>Gorizia</v>
      </c>
      <c r="E459" s="3" t="s">
        <v>44</v>
      </c>
      <c r="F459" s="1">
        <f t="array" ref="F459">SUM(IF(anno=A459,IF(distretto=E459,1)))</f>
        <v>1</v>
      </c>
      <c r="G459" s="1">
        <f t="array" ref="G459">SUM(IF(anno=A459,IF(distretto=E459,IF(punti=-1,1))))</f>
        <v>0</v>
      </c>
      <c r="H459" s="1">
        <f t="array" ref="H459">SUM(IF(anno=A459,IF(distretto=E459,punti)))+G459</f>
        <v>13</v>
      </c>
      <c r="I459" s="6">
        <v>1.0765550239234449</v>
      </c>
      <c r="J459" s="12">
        <f>H459/VLOOKUP(A459,anni!$A$1:$O$32,4,0)</f>
        <v>1.9237599147626375E-3</v>
      </c>
      <c r="K459" s="12">
        <f t="shared" si="102"/>
        <v>1.1439029970258517E-3</v>
      </c>
      <c r="L459" s="12">
        <f t="shared" si="103"/>
        <v>7.2752335732884071E-3</v>
      </c>
      <c r="M459" s="12">
        <f t="array" ref="M459">SUM(IF(NOT(ISERR(J459:L459)),J459:L459*$J$2:$L$2))/SUM(IF(NOT(ISERR(J459:L459)),$J$2:$L$2))</f>
        <v>2.5557198852713373E-3</v>
      </c>
      <c r="N459" s="1">
        <f>((300-VLOOKUP(A459,anni!$A$1:$O$32,8,0))*(M459-I459/300)+I459)/300*(300-VLOOKUP(A459,anni!$A$1:$O$32,7,0))</f>
        <v>0.76925446012010401</v>
      </c>
      <c r="O459" s="1">
        <f t="shared" si="98"/>
        <v>1</v>
      </c>
      <c r="P459" s="9">
        <f>INT(MAX(1,O459)+1-VLOOKUP(A459,anni!$A$1:$O$32,5,0))</f>
        <v>1</v>
      </c>
      <c r="Q459" s="9">
        <f t="array" ref="Q459">SUM(IF(anno=A459,IF(distretto=E459,concorrenti!$T$3:$T$5991)))</f>
        <v>0</v>
      </c>
      <c r="R459" s="9">
        <f t="shared" si="99"/>
        <v>1</v>
      </c>
      <c r="S459" s="1">
        <f t="shared" si="106"/>
        <v>0</v>
      </c>
      <c r="T459" s="1">
        <f>1+INT($N459/VLOOKUP($A459,anni!$A$1:$J$35,10,0))+$Q459</f>
        <v>1</v>
      </c>
      <c r="U459" s="1">
        <f t="shared" si="105"/>
        <v>0</v>
      </c>
      <c r="X459" s="1">
        <v>6</v>
      </c>
      <c r="Y459" s="1">
        <v>7</v>
      </c>
      <c r="Z459" s="1">
        <f t="shared" si="100"/>
        <v>-0.39223227027636809</v>
      </c>
      <c r="AB459" s="1">
        <v>3</v>
      </c>
      <c r="AC459" s="1">
        <f t="shared" si="101"/>
        <v>-2</v>
      </c>
    </row>
    <row r="460" spans="1:29" x14ac:dyDescent="0.3">
      <c r="A460" s="3">
        <v>2012</v>
      </c>
      <c r="B460" s="3" t="str">
        <f>VLOOKUP($E460,accorpamenti!$A$2:$X$104,$A460-B$2,0)</f>
        <v>Caserta</v>
      </c>
      <c r="C460" s="3" t="str">
        <f>VLOOKUP($E460,accorpamenti!$A$2:$X$104,$A460-C$2,0)</f>
        <v>Caserta</v>
      </c>
      <c r="D460" s="3" t="str">
        <f>VLOOKUP($E460,accorpamenti!$A$2:$X$104,$A460-D$2,0)</f>
        <v>Caserta</v>
      </c>
      <c r="E460" s="3" t="s">
        <v>33</v>
      </c>
      <c r="F460" s="1">
        <f t="array" ref="F460">SUM(IF(anno=A460,IF(distretto=E460,1)))</f>
        <v>1</v>
      </c>
      <c r="G460" s="1">
        <f t="array" ref="G460">SUM(IF(anno=A460,IF(distretto=E460,IF(punti=-1,1))))</f>
        <v>1</v>
      </c>
      <c r="H460" s="1">
        <f t="array" ref="H460">SUM(IF(anno=A460,IF(distretto=E460,punti)))+G460</f>
        <v>0</v>
      </c>
      <c r="I460" s="6">
        <v>3.9473684210526314</v>
      </c>
      <c r="J460" s="12">
        <f>H460/VLOOKUP(A460,anni!$A$1:$O$32,4,0)</f>
        <v>0</v>
      </c>
      <c r="K460" s="12">
        <f t="shared" si="102"/>
        <v>2.0018302447952405E-3</v>
      </c>
      <c r="L460" s="12">
        <f t="shared" si="103"/>
        <v>0</v>
      </c>
      <c r="M460" s="12">
        <f t="array" ref="M460">SUM(IF(NOT(ISERR(J460:L460)),J460:L460*$J$2:$L$2))/SUM(IF(NOT(ISERR(J460:L460)),$J$2:$L$2))</f>
        <v>6.6727674826508017E-4</v>
      </c>
      <c r="N460" s="1">
        <f>((300-VLOOKUP(A460,anni!$A$1:$O$32,8,0))*(M460-I460/300)+I460)/300*(300-VLOOKUP(A460,anni!$A$1:$O$32,7,0))</f>
        <v>0.77523108847387268</v>
      </c>
      <c r="O460" s="1">
        <f t="shared" si="98"/>
        <v>1</v>
      </c>
      <c r="P460" s="9">
        <f>INT(MAX(1,O460)+1-VLOOKUP(A460,anni!$A$1:$O$32,5,0))</f>
        <v>1</v>
      </c>
      <c r="Q460" s="9">
        <f t="array" ref="Q460">SUM(IF(anno=A460,IF(distretto=E460,concorrenti!$T$3:$T$5991)))</f>
        <v>0</v>
      </c>
      <c r="R460" s="9">
        <f t="shared" si="99"/>
        <v>1</v>
      </c>
      <c r="S460" s="1">
        <f t="shared" si="106"/>
        <v>0</v>
      </c>
      <c r="T460" s="1">
        <f>1+INT($N460/VLOOKUP($A460,anni!$A$1:$J$35,10,0))+$Q460</f>
        <v>1</v>
      </c>
      <c r="U460" s="1">
        <f t="shared" si="105"/>
        <v>0</v>
      </c>
      <c r="X460" s="1">
        <v>22</v>
      </c>
      <c r="Y460" s="1">
        <v>23</v>
      </c>
      <c r="Z460" s="1">
        <f t="shared" si="100"/>
        <v>-0.21081851067789195</v>
      </c>
      <c r="AB460" s="1">
        <v>4</v>
      </c>
      <c r="AC460" s="1">
        <f t="shared" si="101"/>
        <v>-3</v>
      </c>
    </row>
    <row r="461" spans="1:29" x14ac:dyDescent="0.3">
      <c r="A461" s="3">
        <v>2012</v>
      </c>
      <c r="B461" s="3" t="str">
        <f>VLOOKUP($E461,accorpamenti!$A$2:$X$104,$A461-B$2,0)</f>
        <v>Rimini</v>
      </c>
      <c r="C461" s="3" t="str">
        <f>VLOOKUP($E461,accorpamenti!$A$2:$X$104,$A461-C$2,0)</f>
        <v>Rimini</v>
      </c>
      <c r="D461" s="3" t="str">
        <f>VLOOKUP($E461,accorpamenti!$A$2:$X$104,$A461-D$2,0)</f>
        <v>Rimini</v>
      </c>
      <c r="E461" s="3" t="s">
        <v>137</v>
      </c>
      <c r="F461" s="1">
        <f t="array" ref="F461">SUM(IF(anno=A461,IF(distretto=E461,1)))</f>
        <v>1</v>
      </c>
      <c r="G461" s="1">
        <f t="array" ref="G461">SUM(IF(anno=A461,IF(distretto=E461,IF(punti=-1,1))))</f>
        <v>0</v>
      </c>
      <c r="H461" s="1">
        <f t="array" ref="H461">SUM(IF(anno=A461,IF(distretto=E461,punti)))+G461</f>
        <v>17</v>
      </c>
      <c r="I461" s="6">
        <v>1.2559808612440191</v>
      </c>
      <c r="J461" s="12">
        <f>H461/VLOOKUP(A461,anni!$A$1:$O$32,4,0)</f>
        <v>2.5156860423819105E-3</v>
      </c>
      <c r="K461" s="12">
        <f t="shared" si="102"/>
        <v>2.0018302447952405E-3</v>
      </c>
      <c r="L461" s="12">
        <f t="shared" si="103"/>
        <v>1.8379537448307555E-3</v>
      </c>
      <c r="M461" s="12">
        <f t="array" ref="M461">SUM(IF(NOT(ISERR(J461:L461)),J461:L461*$J$2:$L$2))/SUM(IF(NOT(ISERR(J461:L461)),$J$2:$L$2))</f>
        <v>2.2314453935944945E-3</v>
      </c>
      <c r="N461" s="1">
        <f>((300-VLOOKUP(A461,anni!$A$1:$O$32,8,0))*(M461-I461/300)+I461)/300*(300-VLOOKUP(A461,anni!$A$1:$O$32,7,0))</f>
        <v>0.72116000242293588</v>
      </c>
      <c r="O461" s="1">
        <f t="shared" si="98"/>
        <v>1</v>
      </c>
      <c r="P461" s="9">
        <f>INT(MAX(1,O461)+1-VLOOKUP(A461,anni!$A$1:$O$32,5,0))</f>
        <v>1</v>
      </c>
      <c r="Q461" s="9">
        <f t="array" ref="Q461">SUM(IF(anno=A461,IF(distretto=E461,concorrenti!$T$3:$T$5991)))</f>
        <v>0</v>
      </c>
      <c r="R461" s="9">
        <f t="shared" si="99"/>
        <v>1</v>
      </c>
      <c r="S461" s="1">
        <f t="shared" si="106"/>
        <v>0</v>
      </c>
      <c r="T461" s="1">
        <f>1+INT($N461/VLOOKUP($A461,anni!$A$1:$J$35,10,0))+$Q461</f>
        <v>1</v>
      </c>
      <c r="U461" s="1">
        <f t="shared" si="105"/>
        <v>0</v>
      </c>
      <c r="X461" s="1">
        <v>7</v>
      </c>
      <c r="Y461" s="1">
        <v>8</v>
      </c>
      <c r="Z461" s="1">
        <f t="shared" si="100"/>
        <v>-0.36514837167011072</v>
      </c>
      <c r="AB461" s="1">
        <v>1</v>
      </c>
      <c r="AC461" s="1">
        <f t="shared" si="101"/>
        <v>0</v>
      </c>
    </row>
    <row r="462" spans="1:29" x14ac:dyDescent="0.3">
      <c r="A462" s="3">
        <v>2012</v>
      </c>
      <c r="B462" s="3" t="str">
        <f>VLOOKUP($E462,accorpamenti!$A$2:$X$104,$A462-B$2,0)</f>
        <v>Ascoli Piceno</v>
      </c>
      <c r="C462" s="3" t="str">
        <f>VLOOKUP($E462,accorpamenti!$A$2:$X$104,$A462-C$2,0)</f>
        <v>Ascoli Piceno</v>
      </c>
      <c r="D462" s="3" t="str">
        <f>VLOOKUP($E462,accorpamenti!$A$2:$X$104,$A462-D$2,0)</f>
        <v>Ascoli Piceno</v>
      </c>
      <c r="E462" s="3" t="s">
        <v>117</v>
      </c>
      <c r="F462" s="1">
        <f t="array" ref="F462">SUM(IF(anno=A462,IF(distretto=E462,1)))</f>
        <v>1</v>
      </c>
      <c r="G462" s="1">
        <f t="array" ref="G462">SUM(IF(anno=A462,IF(distretto=E462,IF(punti=-1,1))))</f>
        <v>0</v>
      </c>
      <c r="H462" s="1">
        <f t="array" ref="H462">SUM(IF(anno=A462,IF(distretto=E462,punti)))+G462</f>
        <v>20.399999999999999</v>
      </c>
      <c r="I462" s="6">
        <v>1.6148325358851676</v>
      </c>
      <c r="J462" s="12">
        <f>H462/VLOOKUP(A462,anni!$A$1:$O$32,4,0)</f>
        <v>3.0188232508582924E-3</v>
      </c>
      <c r="K462" s="12">
        <f t="shared" si="102"/>
        <v>1.2010981468771442E-3</v>
      </c>
      <c r="L462" s="12">
        <f t="shared" si="103"/>
        <v>0</v>
      </c>
      <c r="M462" s="12">
        <f t="array" ref="M462">SUM(IF(NOT(ISERR(J462:L462)),J462:L462*$J$2:$L$2))/SUM(IF(NOT(ISERR(J462:L462)),$J$2:$L$2))</f>
        <v>1.9097776743881942E-3</v>
      </c>
      <c r="N462" s="1">
        <f>((300-VLOOKUP(A462,anni!$A$1:$O$32,8,0))*(M462-I462/300)+I462)/300*(300-VLOOKUP(A462,anni!$A$1:$O$32,7,0))</f>
        <v>0.7017881841032354</v>
      </c>
      <c r="O462" s="1">
        <f t="shared" si="98"/>
        <v>1</v>
      </c>
      <c r="P462" s="9">
        <f>INT(MAX(1,O462)+1-VLOOKUP(A462,anni!$A$1:$O$32,5,0))</f>
        <v>1</v>
      </c>
      <c r="Q462" s="9">
        <f t="array" ref="Q462">SUM(IF(anno=A462,IF(distretto=E462,concorrenti!$T$3:$T$5991)))</f>
        <v>0</v>
      </c>
      <c r="R462" s="9">
        <f t="shared" si="99"/>
        <v>1</v>
      </c>
      <c r="S462" s="1">
        <f t="shared" si="106"/>
        <v>0</v>
      </c>
      <c r="T462" s="1">
        <f>1+INT($N462/VLOOKUP($A462,anni!$A$1:$J$35,10,0))+$Q462</f>
        <v>1</v>
      </c>
      <c r="U462" s="1">
        <f t="shared" si="105"/>
        <v>0</v>
      </c>
      <c r="X462" s="1">
        <v>9</v>
      </c>
      <c r="Y462" s="1">
        <v>10</v>
      </c>
      <c r="Z462" s="1">
        <f t="shared" si="100"/>
        <v>-0.32444284226152509</v>
      </c>
      <c r="AB462" s="1">
        <v>8</v>
      </c>
      <c r="AC462" s="1">
        <f t="shared" si="101"/>
        <v>-7</v>
      </c>
    </row>
    <row r="463" spans="1:29" x14ac:dyDescent="0.3">
      <c r="A463" s="3">
        <v>2012</v>
      </c>
      <c r="B463" s="3" t="str">
        <f>VLOOKUP($E463,accorpamenti!$A$2:$X$104,$A463-B$2,0)</f>
        <v>Siena</v>
      </c>
      <c r="C463" s="3" t="str">
        <f>VLOOKUP($E463,accorpamenti!$A$2:$X$104,$A463-C$2,0)</f>
        <v>Siena</v>
      </c>
      <c r="D463" s="3" t="str">
        <f>VLOOKUP($E463,accorpamenti!$A$2:$X$104,$A463-D$2,0)</f>
        <v>Siena</v>
      </c>
      <c r="E463" s="3" t="s">
        <v>108</v>
      </c>
      <c r="F463" s="1">
        <f t="array" ref="F463">SUM(IF(anno=A463,IF(distretto=E463,1)))</f>
        <v>1</v>
      </c>
      <c r="G463" s="1">
        <f t="array" ref="G463">SUM(IF(anno=A463,IF(distretto=E463,IF(punti=-1,1))))</f>
        <v>0</v>
      </c>
      <c r="H463" s="1">
        <f t="array" ref="H463">SUM(IF(anno=A463,IF(distretto=E463,punti)))+G463</f>
        <v>20.399999999999999</v>
      </c>
      <c r="I463" s="6">
        <v>1.4354066985645932</v>
      </c>
      <c r="J463" s="12">
        <f>H463/VLOOKUP(A463,anni!$A$1:$O$32,4,0)</f>
        <v>3.0188232508582924E-3</v>
      </c>
      <c r="K463" s="12">
        <f t="shared" si="102"/>
        <v>2.8597574925646292E-4</v>
      </c>
      <c r="L463" s="12">
        <f t="shared" si="103"/>
        <v>1.5316281206922962E-3</v>
      </c>
      <c r="M463" s="12">
        <f t="array" ref="M463">SUM(IF(NOT(ISERR(J463:L463)),J463:L463*$J$2:$L$2))/SUM(IF(NOT(ISERR(J463:L463)),$J$2:$L$2))</f>
        <v>1.8600082286300166E-3</v>
      </c>
      <c r="N463" s="1">
        <f>((300-VLOOKUP(A463,anni!$A$1:$O$32,8,0))*(M463-I463/300)+I463)/300*(300-VLOOKUP(A463,anni!$A$1:$O$32,7,0))</f>
        <v>0.66198231650317341</v>
      </c>
      <c r="O463" s="1">
        <f t="shared" si="98"/>
        <v>1</v>
      </c>
      <c r="P463" s="9">
        <f>INT(MAX(1,O463)+1-VLOOKUP(A463,anni!$A$1:$O$32,5,0))</f>
        <v>1</v>
      </c>
      <c r="Q463" s="9">
        <f t="array" ref="Q463">SUM(IF(anno=A463,IF(distretto=E463,concorrenti!$T$3:$T$5991)))</f>
        <v>0</v>
      </c>
      <c r="R463" s="9">
        <f t="shared" si="99"/>
        <v>1</v>
      </c>
      <c r="S463" s="1">
        <f t="shared" si="106"/>
        <v>0</v>
      </c>
      <c r="T463" s="1">
        <f>1+INT($N463/VLOOKUP($A463,anni!$A$1:$J$35,10,0))+$Q463</f>
        <v>1</v>
      </c>
      <c r="U463" s="1">
        <f t="shared" si="105"/>
        <v>0</v>
      </c>
      <c r="X463" s="1">
        <v>8</v>
      </c>
      <c r="Y463" s="1">
        <v>8</v>
      </c>
      <c r="Z463" s="1">
        <f t="shared" si="100"/>
        <v>0</v>
      </c>
      <c r="AB463" s="1">
        <v>1</v>
      </c>
      <c r="AC463" s="1">
        <f t="shared" si="101"/>
        <v>0</v>
      </c>
    </row>
    <row r="464" spans="1:29" x14ac:dyDescent="0.3">
      <c r="A464" s="3">
        <v>2012</v>
      </c>
      <c r="B464" s="3" t="str">
        <f>VLOOKUP($E464,accorpamenti!$A$2:$X$104,$A464-B$2,0)</f>
        <v>Lodi</v>
      </c>
      <c r="C464" s="3" t="str">
        <f>VLOOKUP($E464,accorpamenti!$A$2:$X$104,$A464-C$2,0)</f>
        <v>Lodi</v>
      </c>
      <c r="D464" s="3" t="str">
        <f>VLOOKUP($E464,accorpamenti!$A$2:$X$104,$A464-D$2,0)</f>
        <v>Lodi</v>
      </c>
      <c r="E464" s="3" t="s">
        <v>97</v>
      </c>
      <c r="F464" s="1">
        <f t="array" ref="F464">SUM(IF(anno=A464,IF(distretto=E464,1)))</f>
        <v>1</v>
      </c>
      <c r="G464" s="1">
        <f t="array" ref="G464">SUM(IF(anno=A464,IF(distretto=E464,IF(punti=-1,1))))</f>
        <v>0</v>
      </c>
      <c r="H464" s="1">
        <f t="array" ref="H464">SUM(IF(anno=A464,IF(distretto=E464,punti)))+G464</f>
        <v>15</v>
      </c>
      <c r="I464" s="6">
        <v>0.89712918660287078</v>
      </c>
      <c r="J464" s="12">
        <f>H464/VLOOKUP(A464,anni!$A$1:$O$32,4,0)</f>
        <v>2.2197229785722739E-3</v>
      </c>
      <c r="K464" s="12">
        <f t="shared" si="102"/>
        <v>0</v>
      </c>
      <c r="L464" s="12">
        <f t="shared" si="103"/>
        <v>4.9777913922499631E-3</v>
      </c>
      <c r="M464" s="12">
        <f t="array" ref="M464">SUM(IF(NOT(ISERR(J464:L464)),J464:L464*$J$2:$L$2))/SUM(IF(NOT(ISERR(J464:L464)),$J$2:$L$2))</f>
        <v>1.9394933879944641E-3</v>
      </c>
      <c r="N464" s="1">
        <f>((300-VLOOKUP(A464,anni!$A$1:$O$32,8,0))*(M464-I464/300)+I464)/300*(300-VLOOKUP(A464,anni!$A$1:$O$32,7,0))</f>
        <v>0.59633118541314878</v>
      </c>
      <c r="O464" s="1">
        <f t="shared" si="98"/>
        <v>1</v>
      </c>
      <c r="P464" s="9">
        <f>INT(MAX(1,O464)+1-VLOOKUP(A464,anni!$A$1:$O$32,5,0))</f>
        <v>1</v>
      </c>
      <c r="Q464" s="9">
        <f t="array" ref="Q464">SUM(IF(anno=A464,IF(distretto=E464,concorrenti!$T$3:$T$5991)))</f>
        <v>0</v>
      </c>
      <c r="R464" s="9">
        <f t="shared" si="99"/>
        <v>1</v>
      </c>
      <c r="S464" s="1">
        <f t="shared" si="106"/>
        <v>0</v>
      </c>
      <c r="T464" s="1">
        <f>1+INT($N464/VLOOKUP($A464,anni!$A$1:$J$35,10,0))+$Q464</f>
        <v>1</v>
      </c>
      <c r="U464" s="1">
        <f t="shared" si="105"/>
        <v>0</v>
      </c>
      <c r="X464" s="1">
        <v>5</v>
      </c>
      <c r="Y464" s="1">
        <v>7</v>
      </c>
      <c r="Z464" s="1">
        <f t="shared" si="100"/>
        <v>-0.81649658092772615</v>
      </c>
      <c r="AB464" s="1">
        <v>2</v>
      </c>
      <c r="AC464" s="1">
        <f t="shared" si="101"/>
        <v>-1</v>
      </c>
    </row>
    <row r="465" spans="1:29" x14ac:dyDescent="0.3">
      <c r="A465" s="3">
        <v>2012</v>
      </c>
      <c r="B465" s="3" t="str">
        <f>VLOOKUP($E465,accorpamenti!$A$2:$X$104,$A465-B$2,0)</f>
        <v>Sondrio</v>
      </c>
      <c r="C465" s="3" t="str">
        <f>VLOOKUP($E465,accorpamenti!$A$2:$X$104,$A465-C$2,0)</f>
        <v>Sondrio</v>
      </c>
      <c r="D465" s="3" t="str">
        <f>VLOOKUP($E465,accorpamenti!$A$2:$X$104,$A465-D$2,0)</f>
        <v>Lecco</v>
      </c>
      <c r="E465" s="3" t="s">
        <v>123</v>
      </c>
      <c r="F465" s="1">
        <f t="array" ref="F465">SUM(IF(anno=A465,IF(distretto=E465,1)))</f>
        <v>1</v>
      </c>
      <c r="G465" s="1">
        <f t="array" ref="G465">SUM(IF(anno=A465,IF(distretto=E465,IF(punti=-1,1))))</f>
        <v>0</v>
      </c>
      <c r="H465" s="1">
        <f t="array" ref="H465">SUM(IF(anno=A465,IF(distretto=E465,punti)))+G465</f>
        <v>18</v>
      </c>
      <c r="I465" s="6">
        <v>0.53827751196172247</v>
      </c>
      <c r="J465" s="12">
        <f>H465/VLOOKUP(A465,anni!$A$1:$O$32,4,0)</f>
        <v>2.6636675742867291E-3</v>
      </c>
      <c r="K465" s="12">
        <f t="shared" si="102"/>
        <v>1.372683596431022E-3</v>
      </c>
      <c r="L465" s="12">
        <f t="shared" si="103"/>
        <v>2.1442793689692148E-3</v>
      </c>
      <c r="M465" s="12">
        <f t="array" ref="M465">SUM(IF(NOT(ISERR(J465:L465)),J465:L465*$J$2:$L$2))/SUM(IF(NOT(ISERR(J465:L465)),$J$2:$L$2))</f>
        <v>2.1467748807819076E-3</v>
      </c>
      <c r="N465" s="1">
        <f>((300-VLOOKUP(A465,anni!$A$1:$O$32,8,0))*(M465-I465/300)+I465)/300*(300-VLOOKUP(A465,anni!$A$1:$O$32,7,0))</f>
        <v>0.58882224052441812</v>
      </c>
      <c r="O465" s="1">
        <f t="shared" si="98"/>
        <v>1</v>
      </c>
      <c r="P465" s="9">
        <f>INT(MAX(1,O465)+1-VLOOKUP(A465,anni!$A$1:$O$32,5,0))</f>
        <v>1</v>
      </c>
      <c r="Q465" s="9">
        <f t="array" ref="Q465">SUM(IF(anno=A465,IF(distretto=E465,concorrenti!$T$3:$T$5991)))</f>
        <v>0</v>
      </c>
      <c r="R465" s="9">
        <f t="shared" si="99"/>
        <v>1</v>
      </c>
      <c r="S465" s="1">
        <f t="shared" si="106"/>
        <v>0</v>
      </c>
      <c r="T465" s="1">
        <f>1+INT($N465/VLOOKUP($A465,anni!$A$1:$J$35,10,0))+$Q465</f>
        <v>1</v>
      </c>
      <c r="U465" s="1">
        <f t="shared" si="105"/>
        <v>0</v>
      </c>
      <c r="X465" s="1">
        <v>3</v>
      </c>
      <c r="Y465" s="1">
        <v>4</v>
      </c>
      <c r="Z465" s="1">
        <f t="shared" si="100"/>
        <v>-0.53452248382484879</v>
      </c>
      <c r="AB465" s="1">
        <v>2</v>
      </c>
      <c r="AC465" s="1">
        <f t="shared" si="101"/>
        <v>-1</v>
      </c>
    </row>
    <row r="466" spans="1:29" x14ac:dyDescent="0.3">
      <c r="A466" s="3">
        <v>2012</v>
      </c>
      <c r="B466" s="3" t="str">
        <f>VLOOKUP($E466,accorpamenti!$A$2:$X$104,$A466-B$2,0)</f>
        <v>Vercelli</v>
      </c>
      <c r="C466" s="3" t="str">
        <f>VLOOKUP($E466,accorpamenti!$A$2:$X$104,$A466-C$2,0)</f>
        <v>Vercelli</v>
      </c>
      <c r="D466" s="3" t="str">
        <f>VLOOKUP($E466,accorpamenti!$A$2:$X$104,$A466-D$2,0)</f>
        <v>Vercelli</v>
      </c>
      <c r="E466" s="3" t="s">
        <v>132</v>
      </c>
      <c r="F466" s="1">
        <f t="array" ref="F466">SUM(IF(anno=A466,IF(distretto=E466,1)))</f>
        <v>1</v>
      </c>
      <c r="G466" s="1">
        <f t="array" ref="G466">SUM(IF(anno=A466,IF(distretto=E466,IF(punti=-1,1))))</f>
        <v>0</v>
      </c>
      <c r="H466" s="1">
        <f t="array" ref="H466">SUM(IF(anno=A466,IF(distretto=E466,punti)))+G466</f>
        <v>10.799999999999999</v>
      </c>
      <c r="I466" s="6">
        <v>0.89712918660287078</v>
      </c>
      <c r="J466" s="12">
        <f>H466/VLOOKUP(A466,anni!$A$1:$O$32,4,0)</f>
        <v>1.5982005445720371E-3</v>
      </c>
      <c r="K466" s="12">
        <f t="shared" si="102"/>
        <v>2.8597574925646292E-4</v>
      </c>
      <c r="L466" s="12">
        <f t="shared" si="103"/>
        <v>2.2974421810384445E-3</v>
      </c>
      <c r="M466" s="12">
        <f t="array" ref="M466">SUM(IF(NOT(ISERR(J466:L466)),J466:L466*$J$2:$L$2))/SUM(IF(NOT(ISERR(J466:L466)),$J$2:$L$2))</f>
        <v>1.2773325522112469E-3</v>
      </c>
      <c r="N466" s="1">
        <f>((300-VLOOKUP(A466,anni!$A$1:$O$32,8,0))*(M466-I466/300)+I466)/300*(300-VLOOKUP(A466,anni!$A$1:$O$32,7,0))</f>
        <v>0.44072338900409275</v>
      </c>
      <c r="O466" s="1">
        <f t="shared" si="98"/>
        <v>1</v>
      </c>
      <c r="P466" s="9">
        <f>INT(MAX(1,O466)+1-VLOOKUP(A466,anni!$A$1:$O$32,5,0))</f>
        <v>1</v>
      </c>
      <c r="Q466" s="9">
        <f t="array" ref="Q466">SUM(IF(anno=A466,IF(distretto=E466,concorrenti!$T$3:$T$5991)))</f>
        <v>0</v>
      </c>
      <c r="R466" s="9">
        <f t="shared" si="99"/>
        <v>1</v>
      </c>
      <c r="S466" s="1">
        <f t="shared" si="106"/>
        <v>0</v>
      </c>
      <c r="T466" s="1">
        <f>1+INT($N466/VLOOKUP($A466,anni!$A$1:$J$35,10,0))+$Q466</f>
        <v>1</v>
      </c>
      <c r="U466" s="1">
        <f t="shared" si="105"/>
        <v>0</v>
      </c>
      <c r="X466" s="1">
        <v>5</v>
      </c>
      <c r="Y466" s="1">
        <v>6</v>
      </c>
      <c r="Z466" s="1">
        <f t="shared" si="100"/>
        <v>-0.42640143271122083</v>
      </c>
      <c r="AB466" s="1">
        <v>1</v>
      </c>
      <c r="AC466" s="1">
        <f t="shared" si="101"/>
        <v>0</v>
      </c>
    </row>
    <row r="467" spans="1:29" x14ac:dyDescent="0.3">
      <c r="A467" s="3">
        <v>2012</v>
      </c>
      <c r="B467" s="3" t="str">
        <f>VLOOKUP($E467,accorpamenti!$A$2:$X$104,$A467-B$2,0)</f>
        <v>Aosta</v>
      </c>
      <c r="C467" s="3" t="str">
        <f>VLOOKUP($E467,accorpamenti!$A$2:$X$104,$A467-C$2,0)</f>
        <v>Aosta</v>
      </c>
      <c r="D467" s="3" t="str">
        <f>VLOOKUP($E467,accorpamenti!$A$2:$X$104,$A467-D$2,0)</f>
        <v>Aosta</v>
      </c>
      <c r="E467" s="3" t="s">
        <v>133</v>
      </c>
      <c r="F467" s="1">
        <f t="array" ref="F467">SUM(IF(anno=A467,IF(distretto=E467,1)))</f>
        <v>1</v>
      </c>
      <c r="G467" s="1">
        <f t="array" ref="G467">SUM(IF(anno=A467,IF(distretto=E467,IF(punti=-1,1))))</f>
        <v>0</v>
      </c>
      <c r="H467" s="1">
        <f t="array" ref="H467">SUM(IF(anno=A467,IF(distretto=E467,punti)))+G467</f>
        <v>11</v>
      </c>
      <c r="I467" s="6">
        <v>0.53827751196172247</v>
      </c>
      <c r="J467" s="12">
        <f>H467/VLOOKUP(A467,anni!$A$1:$O$32,4,0)</f>
        <v>1.6277968509530009E-3</v>
      </c>
      <c r="K467" s="12">
        <f t="shared" si="102"/>
        <v>3.0885380919697994E-3</v>
      </c>
      <c r="L467" s="12">
        <f t="shared" si="103"/>
        <v>0</v>
      </c>
      <c r="M467" s="12">
        <f t="array" ref="M467">SUM(IF(NOT(ISERR(J467:L467)),J467:L467*$J$2:$L$2))/SUM(IF(NOT(ISERR(J467:L467)),$J$2:$L$2))</f>
        <v>1.8434111227997672E-3</v>
      </c>
      <c r="N467" s="1">
        <f>((300-VLOOKUP(A467,anni!$A$1:$O$32,8,0))*(M467-I467/300)+I467)/300*(300-VLOOKUP(A467,anni!$A$1:$O$32,7,0))</f>
        <v>0.51753175739861523</v>
      </c>
      <c r="O467" s="1">
        <f t="shared" si="98"/>
        <v>1</v>
      </c>
      <c r="P467" s="9">
        <f>INT(MAX(1,O467)+1-VLOOKUP(A467,anni!$A$1:$O$32,5,0))</f>
        <v>1</v>
      </c>
      <c r="Q467" s="9">
        <f t="array" ref="Q467">SUM(IF(anno=A467,IF(distretto=E467,concorrenti!$T$3:$T$5991)))</f>
        <v>0</v>
      </c>
      <c r="R467" s="9">
        <f t="shared" si="99"/>
        <v>1</v>
      </c>
      <c r="S467" s="1">
        <f t="shared" si="106"/>
        <v>0</v>
      </c>
      <c r="T467" s="1">
        <f>1+INT($N467/VLOOKUP($A467,anni!$A$1:$J$35,10,0))+$Q467</f>
        <v>1</v>
      </c>
      <c r="U467" s="1">
        <f t="shared" si="105"/>
        <v>0</v>
      </c>
      <c r="X467" s="1">
        <v>3</v>
      </c>
      <c r="Y467" s="1">
        <v>1</v>
      </c>
      <c r="Z467" s="1">
        <f t="shared" si="100"/>
        <v>1.4142135623730949</v>
      </c>
      <c r="AB467" s="1">
        <v>7</v>
      </c>
      <c r="AC467" s="1">
        <f t="shared" si="101"/>
        <v>-6</v>
      </c>
    </row>
    <row r="468" spans="1:29" x14ac:dyDescent="0.3">
      <c r="A468" s="3">
        <v>2012</v>
      </c>
      <c r="B468" s="3" t="str">
        <f>VLOOKUP($E468,accorpamenti!$A$2:$X$104,$A468-B$2,0)</f>
        <v>L'Aquila</v>
      </c>
      <c r="C468" s="3" t="str">
        <f>VLOOKUP($E468,accorpamenti!$A$2:$X$104,$A468-C$2,0)</f>
        <v>L'Aquila</v>
      </c>
      <c r="D468" s="3" t="str">
        <f>VLOOKUP($E468,accorpamenti!$A$2:$X$104,$A468-D$2,0)</f>
        <v>L'Aquila</v>
      </c>
      <c r="E468" s="3" t="s">
        <v>151</v>
      </c>
      <c r="F468" s="1">
        <f t="array" ref="F468">SUM(IF(anno=A468,IF(distretto=E468,1)))</f>
        <v>1</v>
      </c>
      <c r="G468" s="1">
        <f t="array" ref="G468">SUM(IF(anno=A468,IF(distretto=E468,IF(punti=-1,1))))</f>
        <v>0</v>
      </c>
      <c r="H468" s="1">
        <f t="array" ref="H468">SUM(IF(anno=A468,IF(distretto=E468,punti)))+G468</f>
        <v>9.6</v>
      </c>
      <c r="I468" s="6">
        <v>1.4354066985645932</v>
      </c>
      <c r="J468" s="12">
        <f>H468/VLOOKUP(A468,anni!$A$1:$O$32,4,0)</f>
        <v>1.4206227062862552E-3</v>
      </c>
      <c r="K468" s="12">
        <f t="shared" si="102"/>
        <v>0</v>
      </c>
      <c r="L468" s="12">
        <f t="shared" si="103"/>
        <v>1.9145351508653703E-3</v>
      </c>
      <c r="M468" s="12">
        <f t="array" ref="M468">SUM(IF(NOT(ISERR(J468:L468)),J468:L468*$J$2:$L$2))/SUM(IF(NOT(ISERR(J468:L468)),$J$2:$L$2))</f>
        <v>1.0294005449540226E-3</v>
      </c>
      <c r="N468" s="1">
        <f>((300-VLOOKUP(A468,anni!$A$1:$O$32,8,0))*(M468-I468/300)+I468)/300*(300-VLOOKUP(A468,anni!$A$1:$O$32,7,0))</f>
        <v>0.46678951083931497</v>
      </c>
      <c r="O468" s="1">
        <f t="shared" si="98"/>
        <v>1</v>
      </c>
      <c r="P468" s="9">
        <f>INT(MAX(1,O468)+1-VLOOKUP(A468,anni!$A$1:$O$32,5,0))</f>
        <v>1</v>
      </c>
      <c r="Q468" s="9">
        <f t="array" ref="Q468">SUM(IF(anno=A468,IF(distretto=E468,concorrenti!$T$3:$T$5991)))</f>
        <v>0</v>
      </c>
      <c r="R468" s="9">
        <f t="shared" si="99"/>
        <v>1</v>
      </c>
      <c r="S468" s="1">
        <f t="shared" si="106"/>
        <v>0</v>
      </c>
      <c r="T468" s="1">
        <f>1+INT($N468/VLOOKUP($A468,anni!$A$1:$J$35,10,0))+$Q468</f>
        <v>1</v>
      </c>
      <c r="U468" s="1">
        <f t="shared" si="105"/>
        <v>0</v>
      </c>
      <c r="X468" s="1">
        <v>8</v>
      </c>
      <c r="Y468" s="1">
        <v>6</v>
      </c>
      <c r="Z468" s="1">
        <f t="shared" si="100"/>
        <v>0.7559289460184544</v>
      </c>
      <c r="AB468" s="1">
        <v>3</v>
      </c>
      <c r="AC468" s="1">
        <f t="shared" si="101"/>
        <v>-2</v>
      </c>
    </row>
    <row r="469" spans="1:29" x14ac:dyDescent="0.3">
      <c r="A469" s="3">
        <v>2011</v>
      </c>
      <c r="B469" s="3" t="str">
        <f>VLOOKUP($E469,accorpamenti!$A$2:$X$104,$A469-B$2,0)</f>
        <v>Roma</v>
      </c>
      <c r="C469" s="3" t="str">
        <f>VLOOKUP($E469,accorpamenti!$A$2:$X$104,$A469-C$2,0)</f>
        <v>Roma</v>
      </c>
      <c r="D469" s="3" t="str">
        <f>VLOOKUP($E469,accorpamenti!$A$2:$X$104,$A469-D$2,0)</f>
        <v>Roma</v>
      </c>
      <c r="E469" s="3" t="s">
        <v>40</v>
      </c>
      <c r="F469" s="1">
        <f t="array" ref="F469">SUM(IF(anno=A469,IF(distretto=E469,1)))</f>
        <v>23</v>
      </c>
      <c r="G469" s="1">
        <f t="array" ref="G469">SUM(IF(anno=A469,IF(distretto=E469,IF(punti=-1,1))))</f>
        <v>0</v>
      </c>
      <c r="H469" s="1">
        <f t="array" ref="H469">SUM(IF(anno=A469,IF(distretto=E469,punti)))+G469</f>
        <v>344.00000000000006</v>
      </c>
      <c r="I469" s="6">
        <v>23.183391003460208</v>
      </c>
      <c r="J469" s="12">
        <f>H469/VLOOKUP(A469,anni!$A$1:$O$32,4,0)</f>
        <v>9.8375657744223258E-2</v>
      </c>
      <c r="K469" s="12">
        <f t="shared" si="102"/>
        <v>6.1494869045795694E-2</v>
      </c>
      <c r="L469" s="12">
        <f t="shared" si="103"/>
        <v>8.0781056582677799E-2</v>
      </c>
      <c r="M469" s="12">
        <f t="array" ref="M469">SUM(IF(NOT(ISERR(J469:L469)),J469:L469*$J$2:$L$2))/SUM(IF(NOT(ISERR(J469:L469)),$J$2:$L$2))</f>
        <v>8.3149627984489841E-2</v>
      </c>
      <c r="N469" s="1">
        <f>((300-VLOOKUP(A469,anni!$A$1:$O$32,8,0))*(M469-I469/300)+I469)/300*(300-VLOOKUP(A469,anni!$A$1:$O$32,7,0))</f>
        <v>23.829595313475856</v>
      </c>
      <c r="O469" s="1">
        <f t="shared" ref="O469" si="107">MAX(1,N469)</f>
        <v>23.829595313475856</v>
      </c>
      <c r="P469" s="9">
        <f>INT(MAX(1,O469)+1-VLOOKUP(A469,anni!$A$1:$O$32,5,0))</f>
        <v>24</v>
      </c>
      <c r="Q469" s="9">
        <f t="array" ref="Q469">SUM(IF(anno=A469,IF(distretto=E469,concorrenti!$T$3:$T$5991)))</f>
        <v>1</v>
      </c>
      <c r="R469" s="9">
        <f t="shared" ref="R469" si="108">P469+Q469</f>
        <v>25</v>
      </c>
      <c r="S469" s="1">
        <f>R469-$F469</f>
        <v>2</v>
      </c>
      <c r="T469" s="1">
        <f>1+INT($N469/VLOOKUP($A469,anni!$A$1:$J$35,10,0))+$Q469</f>
        <v>21</v>
      </c>
      <c r="U469" s="1">
        <f t="shared" si="95"/>
        <v>-2</v>
      </c>
      <c r="X469" s="1">
        <v>134</v>
      </c>
      <c r="Y469" s="1">
        <v>136</v>
      </c>
      <c r="Z469" s="1">
        <f t="shared" ref="Z469" si="109">-(Y469-X469)/SQRT(AVERAGE(X469:Y469))</f>
        <v>-0.17213259316477408</v>
      </c>
      <c r="AA469" s="1">
        <f>SUM(X469:X571)</f>
        <v>1870</v>
      </c>
      <c r="AB469" s="1">
        <v>23</v>
      </c>
      <c r="AC469" s="1">
        <f t="shared" ref="AC469" si="110">R469-AB469</f>
        <v>2</v>
      </c>
    </row>
    <row r="470" spans="1:29" x14ac:dyDescent="0.3">
      <c r="A470" s="3">
        <v>2011</v>
      </c>
      <c r="B470" s="3" t="str">
        <f>VLOOKUP($E470,accorpamenti!$A$2:$X$104,$A470-B$2,0)</f>
        <v>Torino</v>
      </c>
      <c r="C470" s="3" t="str">
        <f>VLOOKUP($E470,accorpamenti!$A$2:$X$104,$A470-C$2,0)</f>
        <v>Torino</v>
      </c>
      <c r="D470" s="3" t="str">
        <f>VLOOKUP($E470,accorpamenti!$A$2:$X$104,$A470-D$2,0)</f>
        <v>Torino</v>
      </c>
      <c r="E470" s="3" t="s">
        <v>49</v>
      </c>
      <c r="F470" s="1">
        <f t="array" ref="F470">SUM(IF(anno=A470,IF(distretto=E470,1)))</f>
        <v>16</v>
      </c>
      <c r="G470" s="1">
        <f t="array" ref="G470">SUM(IF(anno=A470,IF(distretto=E470,IF(punti=-1,1))))</f>
        <v>0</v>
      </c>
      <c r="H470" s="1">
        <f t="array" ref="H470">SUM(IF(anno=A470,IF(distretto=E470,punti)))+G470</f>
        <v>213.8</v>
      </c>
      <c r="I470" s="6">
        <v>12.456747404844291</v>
      </c>
      <c r="J470" s="12">
        <f>H470/VLOOKUP(A470,anni!$A$1:$O$32,4,0)</f>
        <v>6.1141615191031777E-2</v>
      </c>
      <c r="K470" s="12">
        <f t="shared" si="102"/>
        <v>6.7315055904426407E-2</v>
      </c>
      <c r="L470" s="12">
        <f t="shared" si="103"/>
        <v>5.4466317933154984E-2</v>
      </c>
      <c r="M470" s="12">
        <f t="array" ref="M470">SUM(IF(NOT(ISERR(J470:L470)),J470:L470*$J$2:$L$2))/SUM(IF(NOT(ISERR(J470:L470)),$J$2:$L$2))</f>
        <v>6.2086879219183849E-2</v>
      </c>
      <c r="N470" s="1">
        <f>((300-VLOOKUP(A470,anni!$A$1:$O$32,8,0))*(M470-I470/300)+I470)/300*(300-VLOOKUP(A470,anni!$A$1:$O$32,7,0))</f>
        <v>17.01124955986101</v>
      </c>
      <c r="O470" s="1">
        <f t="shared" ref="O470:O532" si="111">MAX(1,N470)</f>
        <v>17.01124955986101</v>
      </c>
      <c r="P470" s="9">
        <f>INT(MAX(1,O470)+1-VLOOKUP(A470,anni!$A$1:$O$32,5,0))</f>
        <v>17</v>
      </c>
      <c r="Q470" s="9">
        <f t="array" ref="Q470">SUM(IF(anno=A470,IF(distretto=E470,concorrenti!$T$3:$T$5991)))</f>
        <v>0</v>
      </c>
      <c r="R470" s="9">
        <f t="shared" ref="R470:R532" si="112">P470+Q470</f>
        <v>17</v>
      </c>
      <c r="S470" s="1">
        <f t="shared" ref="S470:S532" si="113">R470-F470</f>
        <v>1</v>
      </c>
      <c r="T470" s="1">
        <f>1+INT($N470/VLOOKUP($A470,anni!$A$1:$J$35,10,0))+$Q470</f>
        <v>15</v>
      </c>
      <c r="U470" s="1">
        <f t="shared" ref="U470:U533" si="114">T470-$F470</f>
        <v>-1</v>
      </c>
      <c r="X470" s="1">
        <v>72</v>
      </c>
      <c r="Y470" s="1">
        <v>70</v>
      </c>
      <c r="Z470" s="1">
        <f t="shared" ref="Z470:Z532" si="115">-(Y470-X470)/SQRT(AVERAGE(X470:Y470))</f>
        <v>0.23735633163877065</v>
      </c>
      <c r="AB470" s="1">
        <v>14</v>
      </c>
      <c r="AC470" s="1">
        <f t="shared" ref="AC470:AC532" si="116">R470-AB470</f>
        <v>3</v>
      </c>
    </row>
    <row r="471" spans="1:29" x14ac:dyDescent="0.3">
      <c r="A471" s="3">
        <v>2011</v>
      </c>
      <c r="B471" s="3" t="str">
        <f>VLOOKUP($E471,accorpamenti!$A$2:$X$104,$A471-B$2,0)</f>
        <v>Milano</v>
      </c>
      <c r="C471" s="3" t="str">
        <f>VLOOKUP($E471,accorpamenti!$A$2:$X$104,$A471-C$2,0)</f>
        <v>Milano</v>
      </c>
      <c r="D471" s="3" t="str">
        <f>VLOOKUP($E471,accorpamenti!$A$2:$X$104,$A471-D$2,0)</f>
        <v>Milano</v>
      </c>
      <c r="E471" s="3" t="s">
        <v>41</v>
      </c>
      <c r="F471" s="1">
        <f t="array" ref="F471">SUM(IF(anno=A471,IF(distretto=E471,1)))</f>
        <v>14</v>
      </c>
      <c r="G471" s="1">
        <f t="array" ref="G471">SUM(IF(anno=A471,IF(distretto=E471,IF(punti=-1,1))))</f>
        <v>0</v>
      </c>
      <c r="H471" s="1">
        <f t="array" ref="H471">SUM(IF(anno=A471,IF(distretto=E471,punti)))+G471</f>
        <v>153.80000000000004</v>
      </c>
      <c r="I471" s="6">
        <v>11.591695501730104</v>
      </c>
      <c r="J471" s="12">
        <f>H471/VLOOKUP(A471,anni!$A$1:$O$32,4,0)</f>
        <v>4.398307023564401E-2</v>
      </c>
      <c r="K471" s="12">
        <f t="shared" si="102"/>
        <v>4.3651401439730446E-2</v>
      </c>
      <c r="L471" s="12">
        <f t="shared" si="103"/>
        <v>4.3804655991694287E-2</v>
      </c>
      <c r="M471" s="12">
        <f t="array" ref="M471">SUM(IF(NOT(ISERR(J471:L471)),J471:L471*$J$2:$L$2))/SUM(IF(NOT(ISERR(J471:L471)),$J$2:$L$2))</f>
        <v>4.3842778263014533E-2</v>
      </c>
      <c r="N471" s="1">
        <f>((300-VLOOKUP(A471,anni!$A$1:$O$32,8,0))*(M471-I471/300)+I471)/300*(300-VLOOKUP(A471,anni!$A$1:$O$32,7,0))</f>
        <v>12.462889022173917</v>
      </c>
      <c r="O471" s="1">
        <f t="shared" si="111"/>
        <v>12.462889022173917</v>
      </c>
      <c r="P471" s="9">
        <f>INT(MAX(1,O471)+1-VLOOKUP(A471,anni!$A$1:$O$32,5,0))</f>
        <v>12</v>
      </c>
      <c r="Q471" s="9">
        <f t="array" ref="Q471">SUM(IF(anno=A471,IF(distretto=E471,concorrenti!$T$3:$T$5991)))</f>
        <v>0</v>
      </c>
      <c r="R471" s="9">
        <f t="shared" si="112"/>
        <v>12</v>
      </c>
      <c r="S471" s="1">
        <f t="shared" si="113"/>
        <v>-2</v>
      </c>
      <c r="T471" s="1">
        <f>1+INT($N471/VLOOKUP($A471,anni!$A$1:$J$35,10,0))+$Q471</f>
        <v>11</v>
      </c>
      <c r="U471" s="1">
        <f t="shared" si="114"/>
        <v>-3</v>
      </c>
      <c r="X471" s="1">
        <v>67</v>
      </c>
      <c r="Y471" s="1">
        <v>56</v>
      </c>
      <c r="Z471" s="1">
        <f t="shared" si="115"/>
        <v>1.4026687687393442</v>
      </c>
      <c r="AB471" s="1">
        <v>13</v>
      </c>
      <c r="AC471" s="1">
        <f t="shared" si="116"/>
        <v>-1</v>
      </c>
    </row>
    <row r="472" spans="1:29" x14ac:dyDescent="0.3">
      <c r="A472" s="3">
        <v>2011</v>
      </c>
      <c r="B472" s="3" t="str">
        <f>VLOOKUP($E472,accorpamenti!$A$2:$X$104,$A472-B$2,0)</f>
        <v>Brescia</v>
      </c>
      <c r="C472" s="3" t="str">
        <f>VLOOKUP($E472,accorpamenti!$A$2:$X$104,$A472-C$2,0)</f>
        <v>Brescia</v>
      </c>
      <c r="D472" s="3" t="str">
        <f>VLOOKUP($E472,accorpamenti!$A$2:$X$104,$A472-D$2,0)</f>
        <v>Brescia</v>
      </c>
      <c r="E472" s="3" t="s">
        <v>42</v>
      </c>
      <c r="F472" s="1">
        <f t="array" ref="F472">SUM(IF(anno=A472,IF(distretto=E472,1)))</f>
        <v>8</v>
      </c>
      <c r="G472" s="1">
        <f t="array" ref="G472">SUM(IF(anno=A472,IF(distretto=E472,IF(punti=-1,1))))</f>
        <v>1</v>
      </c>
      <c r="H472" s="1">
        <f t="array" ref="H472">SUM(IF(anno=A472,IF(distretto=E472,punti)))+G472</f>
        <v>126.6</v>
      </c>
      <c r="I472" s="6">
        <v>4.3252595155709344</v>
      </c>
      <c r="J472" s="12">
        <f>H472/VLOOKUP(A472,anni!$A$1:$O$32,4,0)</f>
        <v>3.6204529855868202E-2</v>
      </c>
      <c r="K472" s="12">
        <f t="shared" si="102"/>
        <v>4.1660284882830453E-2</v>
      </c>
      <c r="L472" s="12">
        <f t="shared" si="103"/>
        <v>2.2082018927444796E-2</v>
      </c>
      <c r="M472" s="12">
        <f t="array" ref="M472">SUM(IF(NOT(ISERR(J472:L472)),J472:L472*$J$2:$L$2))/SUM(IF(NOT(ISERR(J472:L472)),$J$2:$L$2))</f>
        <v>3.5669363043451717E-2</v>
      </c>
      <c r="N472" s="1">
        <f>((300-VLOOKUP(A472,anni!$A$1:$O$32,8,0))*(M472-I472/300)+I472)/300*(300-VLOOKUP(A472,anni!$A$1:$O$32,7,0))</f>
        <v>9.3169434352317033</v>
      </c>
      <c r="O472" s="1">
        <f t="shared" si="111"/>
        <v>9.3169434352317033</v>
      </c>
      <c r="P472" s="9">
        <f>INT(MAX(1,O472)+1-VLOOKUP(A472,anni!$A$1:$O$32,5,0))</f>
        <v>9</v>
      </c>
      <c r="Q472" s="9">
        <f t="array" ref="Q472">SUM(IF(anno=A472,IF(distretto=E472,concorrenti!$T$3:$T$5991)))</f>
        <v>0</v>
      </c>
      <c r="R472" s="9">
        <f t="shared" si="112"/>
        <v>9</v>
      </c>
      <c r="S472" s="1">
        <f t="shared" si="113"/>
        <v>1</v>
      </c>
      <c r="T472" s="1">
        <f>1+INT($N472/VLOOKUP($A472,anni!$A$1:$J$35,10,0))+$Q472</f>
        <v>8</v>
      </c>
      <c r="U472" s="1">
        <f t="shared" si="114"/>
        <v>0</v>
      </c>
      <c r="X472" s="1">
        <v>25</v>
      </c>
      <c r="Y472" s="1">
        <v>25</v>
      </c>
      <c r="Z472" s="1">
        <f t="shared" si="115"/>
        <v>0</v>
      </c>
      <c r="AB472" s="1">
        <v>7</v>
      </c>
      <c r="AC472" s="1">
        <f t="shared" si="116"/>
        <v>2</v>
      </c>
    </row>
    <row r="473" spans="1:29" x14ac:dyDescent="0.3">
      <c r="A473" s="3">
        <v>2011</v>
      </c>
      <c r="B473" s="3" t="str">
        <f>VLOOKUP($E473,accorpamenti!$A$2:$X$104,$A473-B$2,0)</f>
        <v>Napoli</v>
      </c>
      <c r="C473" s="3" t="str">
        <f>VLOOKUP($E473,accorpamenti!$A$2:$X$104,$A473-C$2,0)</f>
        <v>Napoli</v>
      </c>
      <c r="D473" s="3" t="str">
        <f>VLOOKUP($E473,accorpamenti!$A$2:$X$104,$A473-D$2,0)</f>
        <v>Napoli</v>
      </c>
      <c r="E473" s="3" t="s">
        <v>95</v>
      </c>
      <c r="F473" s="1">
        <f t="array" ref="F473">SUM(IF(anno=A473,IF(distretto=E473,1)))</f>
        <v>9</v>
      </c>
      <c r="G473" s="1">
        <f t="array" ref="G473">SUM(IF(anno=A473,IF(distretto=E473,IF(punti=-1,1))))</f>
        <v>0</v>
      </c>
      <c r="H473" s="1">
        <f t="array" ref="H473">SUM(IF(anno=A473,IF(distretto=E473,punti)))+G473</f>
        <v>102.39999999999999</v>
      </c>
      <c r="I473" s="6">
        <v>14.53287197231834</v>
      </c>
      <c r="J473" s="12">
        <f>H473/VLOOKUP(A473,anni!$A$1:$O$32,4,0)</f>
        <v>2.92839167238618E-2</v>
      </c>
      <c r="K473" s="12">
        <f t="shared" si="102"/>
        <v>1.876244447848063E-2</v>
      </c>
      <c r="L473" s="12">
        <f t="shared" si="103"/>
        <v>3.0108213872139925E-2</v>
      </c>
      <c r="M473" s="12">
        <f t="array" ref="M473">SUM(IF(NOT(ISERR(J473:L473)),J473:L473*$J$2:$L$2))/SUM(IF(NOT(ISERR(J473:L473)),$J$2:$L$2))</f>
        <v>2.59141421667811E-2</v>
      </c>
      <c r="N473" s="1">
        <f>((300-VLOOKUP(A473,anni!$A$1:$O$32,8,0))*(M473-I473/300)+I473)/300*(300-VLOOKUP(A473,anni!$A$1:$O$32,7,0))</f>
        <v>8.603991508067832</v>
      </c>
      <c r="O473" s="1">
        <f t="shared" si="111"/>
        <v>8.603991508067832</v>
      </c>
      <c r="P473" s="9">
        <f>INT(MAX(1,O473)+1-VLOOKUP(A473,anni!$A$1:$O$32,5,0))</f>
        <v>9</v>
      </c>
      <c r="Q473" s="9">
        <f t="array" ref="Q473">SUM(IF(anno=A473,IF(distretto=E473,concorrenti!$T$3:$T$5991)))</f>
        <v>0</v>
      </c>
      <c r="R473" s="9">
        <f t="shared" si="112"/>
        <v>9</v>
      </c>
      <c r="S473" s="1">
        <f t="shared" si="113"/>
        <v>0</v>
      </c>
      <c r="T473" s="1">
        <f>1+INT($N473/VLOOKUP($A473,anni!$A$1:$J$35,10,0))+$Q473</f>
        <v>8</v>
      </c>
      <c r="U473" s="1">
        <f t="shared" si="114"/>
        <v>-1</v>
      </c>
      <c r="X473" s="1">
        <v>84</v>
      </c>
      <c r="Y473" s="1">
        <v>86</v>
      </c>
      <c r="Z473" s="1">
        <f t="shared" si="115"/>
        <v>-0.21693045781865616</v>
      </c>
      <c r="AB473" s="1">
        <v>9</v>
      </c>
      <c r="AC473" s="1">
        <f t="shared" si="116"/>
        <v>0</v>
      </c>
    </row>
    <row r="474" spans="1:29" x14ac:dyDescent="0.3">
      <c r="A474" s="3">
        <v>2011</v>
      </c>
      <c r="B474" s="3" t="str">
        <f>VLOOKUP($E474,accorpamenti!$A$2:$X$104,$A474-B$2,0)</f>
        <v>Genova</v>
      </c>
      <c r="C474" s="3" t="str">
        <f>VLOOKUP($E474,accorpamenti!$A$2:$X$104,$A474-C$2,0)</f>
        <v>Genova</v>
      </c>
      <c r="D474" s="3" t="str">
        <f>VLOOKUP($E474,accorpamenti!$A$2:$X$104,$A474-D$2,0)</f>
        <v>Genova</v>
      </c>
      <c r="E474" s="3" t="s">
        <v>51</v>
      </c>
      <c r="F474" s="1">
        <f t="array" ref="F474">SUM(IF(anno=A474,IF(distretto=E474,1)))</f>
        <v>8</v>
      </c>
      <c r="G474" s="1">
        <f t="array" ref="G474">SUM(IF(anno=A474,IF(distretto=E474,IF(punti=-1,1))))</f>
        <v>0</v>
      </c>
      <c r="H474" s="1">
        <f t="array" ref="H474">SUM(IF(anno=A474,IF(distretto=E474,punti)))+G474</f>
        <v>100.2</v>
      </c>
      <c r="I474" s="6">
        <v>4.3252595155709344</v>
      </c>
      <c r="J474" s="12">
        <f>H474/VLOOKUP(A474,anni!$A$1:$O$32,4,0)</f>
        <v>2.8654770075497587E-2</v>
      </c>
      <c r="K474" s="12">
        <f t="shared" si="102"/>
        <v>2.6037678051769035E-2</v>
      </c>
      <c r="L474" s="12">
        <f t="shared" si="103"/>
        <v>2.8990136964421195E-2</v>
      </c>
      <c r="M474" s="12">
        <f t="array" ref="M474">SUM(IF(NOT(ISERR(J474:L474)),J474:L474*$J$2:$L$2))/SUM(IF(NOT(ISERR(J474:L474)),$J$2:$L$2))</f>
        <v>2.7838300549075341E-2</v>
      </c>
      <c r="N474" s="1">
        <f>((300-VLOOKUP(A474,anni!$A$1:$O$32,8,0))*(M474-I474/300)+I474)/300*(300-VLOOKUP(A474,anni!$A$1:$O$32,7,0))</f>
        <v>7.4244366657574137</v>
      </c>
      <c r="O474" s="1">
        <f t="shared" si="111"/>
        <v>7.4244366657574137</v>
      </c>
      <c r="P474" s="9">
        <f>INT(MAX(1,O474)+1-VLOOKUP(A474,anni!$A$1:$O$32,5,0))</f>
        <v>7</v>
      </c>
      <c r="Q474" s="9">
        <f t="array" ref="Q474">SUM(IF(anno=A474,IF(distretto=E474,concorrenti!$T$3:$T$5991)))</f>
        <v>1</v>
      </c>
      <c r="R474" s="9">
        <f t="shared" si="112"/>
        <v>8</v>
      </c>
      <c r="S474" s="1">
        <f t="shared" si="113"/>
        <v>0</v>
      </c>
      <c r="T474" s="1">
        <f>1+INT($N474/VLOOKUP($A474,anni!$A$1:$J$35,10,0))+$Q474</f>
        <v>8</v>
      </c>
      <c r="U474" s="1">
        <f t="shared" si="114"/>
        <v>0</v>
      </c>
      <c r="X474" s="1">
        <v>25</v>
      </c>
      <c r="Y474" s="1">
        <v>28</v>
      </c>
      <c r="Z474" s="1">
        <f t="shared" si="115"/>
        <v>-0.58277151741435851</v>
      </c>
      <c r="AB474" s="1">
        <v>8</v>
      </c>
      <c r="AC474" s="1">
        <f t="shared" si="116"/>
        <v>0</v>
      </c>
    </row>
    <row r="475" spans="1:29" x14ac:dyDescent="0.3">
      <c r="A475" s="3">
        <v>2011</v>
      </c>
      <c r="B475" s="3" t="str">
        <f>VLOOKUP($E475,accorpamenti!$A$2:$X$104,$A475-B$2,0)</f>
        <v>Vicenza</v>
      </c>
      <c r="C475" s="3" t="str">
        <f>VLOOKUP($E475,accorpamenti!$A$2:$X$104,$A475-C$2,0)</f>
        <v>Vicenza</v>
      </c>
      <c r="D475" s="3" t="str">
        <f>VLOOKUP($E475,accorpamenti!$A$2:$X$104,$A475-D$2,0)</f>
        <v>Vicenza</v>
      </c>
      <c r="E475" s="3" t="s">
        <v>93</v>
      </c>
      <c r="F475" s="1">
        <f t="array" ref="F475">SUM(IF(anno=A475,IF(distretto=E475,1)))</f>
        <v>7</v>
      </c>
      <c r="G475" s="1">
        <f t="array" ref="G475">SUM(IF(anno=A475,IF(distretto=E475,IF(punti=-1,1))))</f>
        <v>0</v>
      </c>
      <c r="H475" s="1">
        <f t="array" ref="H475">SUM(IF(anno=A475,IF(distretto=E475,punti)))+G475</f>
        <v>80.2</v>
      </c>
      <c r="I475" s="6">
        <v>4.844290657439446</v>
      </c>
      <c r="J475" s="12">
        <f>H475/VLOOKUP(A475,anni!$A$1:$O$32,4,0)</f>
        <v>2.2935255090368329E-2</v>
      </c>
      <c r="K475" s="12">
        <f t="shared" si="102"/>
        <v>3.0555981007811314E-2</v>
      </c>
      <c r="L475" s="12">
        <f t="shared" si="103"/>
        <v>2.7113365012179057E-2</v>
      </c>
      <c r="M475" s="12">
        <f t="array" ref="M475">SUM(IF(NOT(ISERR(J475:L475)),J475:L475*$J$2:$L$2))/SUM(IF(NOT(ISERR(J475:L475)),$J$2:$L$2))</f>
        <v>2.6171848716484449E-2</v>
      </c>
      <c r="N475" s="1">
        <f>((300-VLOOKUP(A475,anni!$A$1:$O$32,8,0))*(M475-I475/300)+I475)/300*(300-VLOOKUP(A475,anni!$A$1:$O$32,7,0))</f>
        <v>7.1053324901823194</v>
      </c>
      <c r="O475" s="1">
        <f t="shared" si="111"/>
        <v>7.1053324901823194</v>
      </c>
      <c r="P475" s="9">
        <f>INT(MAX(1,O475)+1-VLOOKUP(A475,anni!$A$1:$O$32,5,0))</f>
        <v>7</v>
      </c>
      <c r="Q475" s="9">
        <f t="array" ref="Q475">SUM(IF(anno=A475,IF(distretto=E475,concorrenti!$T$3:$T$5991)))</f>
        <v>1</v>
      </c>
      <c r="R475" s="9">
        <f t="shared" si="112"/>
        <v>8</v>
      </c>
      <c r="S475" s="1">
        <f t="shared" si="113"/>
        <v>1</v>
      </c>
      <c r="T475" s="1">
        <f>1+INT($N475/VLOOKUP($A475,anni!$A$1:$J$35,10,0))+$Q475</f>
        <v>7</v>
      </c>
      <c r="U475" s="1">
        <f t="shared" si="114"/>
        <v>0</v>
      </c>
      <c r="X475" s="1">
        <v>28</v>
      </c>
      <c r="Y475" s="1">
        <v>29</v>
      </c>
      <c r="Z475" s="1">
        <f t="shared" si="115"/>
        <v>-0.1873171623163388</v>
      </c>
      <c r="AB475" s="1">
        <v>6</v>
      </c>
      <c r="AC475" s="1">
        <f t="shared" si="116"/>
        <v>2</v>
      </c>
    </row>
    <row r="476" spans="1:29" x14ac:dyDescent="0.3">
      <c r="A476" s="3">
        <v>2011</v>
      </c>
      <c r="B476" s="3" t="str">
        <f>VLOOKUP($E476,accorpamenti!$A$2:$X$104,$A476-B$2,0)</f>
        <v>Treviso</v>
      </c>
      <c r="C476" s="3" t="str">
        <f>VLOOKUP($E476,accorpamenti!$A$2:$X$104,$A476-C$2,0)</f>
        <v>Treviso</v>
      </c>
      <c r="D476" s="3" t="str">
        <f>VLOOKUP($E476,accorpamenti!$A$2:$X$104,$A476-D$2,0)</f>
        <v>Treviso</v>
      </c>
      <c r="E476" s="3" t="s">
        <v>57</v>
      </c>
      <c r="F476" s="1">
        <f t="array" ref="F476">SUM(IF(anno=A476,IF(distretto=E476,1)))</f>
        <v>8</v>
      </c>
      <c r="G476" s="1">
        <f t="array" ref="G476">SUM(IF(anno=A476,IF(distretto=E476,IF(punti=-1,1))))</f>
        <v>0</v>
      </c>
      <c r="H476" s="1">
        <f t="array" ref="H476">SUM(IF(anno=A476,IF(distretto=E476,punti)))+G476</f>
        <v>120.2</v>
      </c>
      <c r="I476" s="6">
        <v>4.6712802768166091</v>
      </c>
      <c r="J476" s="12">
        <f>H476/VLOOKUP(A476,anni!$A$1:$O$32,4,0)</f>
        <v>3.4374285060626841E-2</v>
      </c>
      <c r="K476" s="12">
        <f t="shared" si="102"/>
        <v>2.596109664573442E-2</v>
      </c>
      <c r="L476" s="12">
        <f t="shared" si="103"/>
        <v>2.8151579283632155E-2</v>
      </c>
      <c r="M476" s="12">
        <f t="array" ref="M476">SUM(IF(NOT(ISERR(J476:L476)),J476:L476*$J$2:$L$2))/SUM(IF(NOT(ISERR(J476:L476)),$J$2:$L$2))</f>
        <v>3.0532771292830257E-2</v>
      </c>
      <c r="N476" s="1">
        <f>((300-VLOOKUP(A476,anni!$A$1:$O$32,8,0))*(M476-I476/300)+I476)/300*(300-VLOOKUP(A476,anni!$A$1:$O$32,7,0))</f>
        <v>8.1313482181433212</v>
      </c>
      <c r="O476" s="1">
        <f t="shared" si="111"/>
        <v>8.1313482181433212</v>
      </c>
      <c r="P476" s="9">
        <f>INT(MAX(1,O476)+1-VLOOKUP(A476,anni!$A$1:$O$32,5,0))</f>
        <v>8</v>
      </c>
      <c r="Q476" s="9">
        <f t="array" ref="Q476">SUM(IF(anno=A476,IF(distretto=E476,concorrenti!$T$3:$T$5991)))</f>
        <v>1</v>
      </c>
      <c r="R476" s="9">
        <f t="shared" si="112"/>
        <v>9</v>
      </c>
      <c r="S476" s="1">
        <f t="shared" si="113"/>
        <v>1</v>
      </c>
      <c r="T476" s="1">
        <f>1+INT($N476/VLOOKUP($A476,anni!$A$1:$J$35,10,0))+$Q476</f>
        <v>8</v>
      </c>
      <c r="U476" s="1">
        <f t="shared" si="114"/>
        <v>0</v>
      </c>
      <c r="X476" s="1">
        <v>27</v>
      </c>
      <c r="Y476" s="1">
        <v>24</v>
      </c>
      <c r="Z476" s="1">
        <f t="shared" si="115"/>
        <v>0.59408852578600457</v>
      </c>
      <c r="AB476" s="1">
        <v>7</v>
      </c>
      <c r="AC476" s="1">
        <f t="shared" si="116"/>
        <v>2</v>
      </c>
    </row>
    <row r="477" spans="1:29" x14ac:dyDescent="0.3">
      <c r="A477" s="3">
        <v>2011</v>
      </c>
      <c r="B477" s="3" t="str">
        <f>VLOOKUP($E477,accorpamenti!$A$2:$X$104,$A477-B$2,0)</f>
        <v>Bari</v>
      </c>
      <c r="C477" s="3" t="str">
        <f>VLOOKUP($E477,accorpamenti!$A$2:$X$104,$A477-C$2,0)</f>
        <v>Bari</v>
      </c>
      <c r="D477" s="3" t="str">
        <f>VLOOKUP($E477,accorpamenti!$A$2:$X$104,$A477-D$2,0)</f>
        <v>Bari</v>
      </c>
      <c r="E477" s="3" t="s">
        <v>55</v>
      </c>
      <c r="F477" s="1">
        <f t="array" ref="F477">SUM(IF(anno=A477,IF(distretto=E477,1)))</f>
        <v>7</v>
      </c>
      <c r="G477" s="1">
        <f t="array" ref="G477">SUM(IF(anno=A477,IF(distretto=E477,IF(punti=-1,1))))</f>
        <v>0</v>
      </c>
      <c r="H477" s="1">
        <f t="array" ref="H477">SUM(IF(anno=A477,IF(distretto=E477,punti)))+G477</f>
        <v>69.599999999999994</v>
      </c>
      <c r="I477" s="6">
        <v>8.6505190311418687</v>
      </c>
      <c r="J477" s="12">
        <f>H477/VLOOKUP(A477,anni!$A$1:$O$32,4,0)</f>
        <v>1.9903912148249818E-2</v>
      </c>
      <c r="K477" s="12">
        <f t="shared" si="102"/>
        <v>1.4244141522438357E-2</v>
      </c>
      <c r="L477" s="12">
        <f t="shared" si="103"/>
        <v>3.0148145190272733E-2</v>
      </c>
      <c r="M477" s="12">
        <f t="array" ref="M477">SUM(IF(NOT(ISERR(J477:L477)),J477:L477*$J$2:$L$2))/SUM(IF(NOT(ISERR(J477:L477)),$J$2:$L$2))</f>
        <v>1.9724694113316482E-2</v>
      </c>
      <c r="N477" s="1">
        <f>((300-VLOOKUP(A477,anni!$A$1:$O$32,8,0))*(M477-I477/300)+I477)/300*(300-VLOOKUP(A477,anni!$A$1:$O$32,7,0))</f>
        <v>6.1604958101798957</v>
      </c>
      <c r="O477" s="1">
        <f t="shared" si="111"/>
        <v>6.1604958101798957</v>
      </c>
      <c r="P477" s="9">
        <f>INT(MAX(1,O477)+1-VLOOKUP(A477,anni!$A$1:$O$32,5,0))</f>
        <v>6</v>
      </c>
      <c r="Q477" s="9">
        <f t="array" ref="Q477">SUM(IF(anno=A477,IF(distretto=E477,concorrenti!$T$3:$T$5991)))</f>
        <v>0</v>
      </c>
      <c r="R477" s="9">
        <f t="shared" si="112"/>
        <v>6</v>
      </c>
      <c r="S477" s="1">
        <f t="shared" si="113"/>
        <v>-1</v>
      </c>
      <c r="T477" s="1">
        <f>1+INT($N477/VLOOKUP($A477,anni!$A$1:$J$35,10,0))+$Q477</f>
        <v>6</v>
      </c>
      <c r="U477" s="1">
        <f t="shared" si="114"/>
        <v>-1</v>
      </c>
      <c r="X477" s="1">
        <v>50</v>
      </c>
      <c r="Y477" s="1">
        <v>55</v>
      </c>
      <c r="Z477" s="1">
        <f t="shared" si="115"/>
        <v>-0.69006555934235425</v>
      </c>
      <c r="AB477" s="1">
        <v>7</v>
      </c>
      <c r="AC477" s="1">
        <f t="shared" si="116"/>
        <v>-1</v>
      </c>
    </row>
    <row r="478" spans="1:29" x14ac:dyDescent="0.3">
      <c r="A478" s="3">
        <v>2011</v>
      </c>
      <c r="B478" s="3" t="str">
        <f>VLOOKUP($E478,accorpamenti!$A$2:$X$104,$A478-B$2,0)</f>
        <v>Lecce</v>
      </c>
      <c r="C478" s="3" t="str">
        <f>VLOOKUP($E478,accorpamenti!$A$2:$X$104,$A478-C$2,0)</f>
        <v>Lecce</v>
      </c>
      <c r="D478" s="3" t="str">
        <f>VLOOKUP($E478,accorpamenti!$A$2:$X$104,$A478-D$2,0)</f>
        <v>Lecce</v>
      </c>
      <c r="E478" s="3" t="s">
        <v>38</v>
      </c>
      <c r="F478" s="1">
        <f t="array" ref="F478">SUM(IF(anno=A478,IF(distretto=E478,1)))</f>
        <v>6</v>
      </c>
      <c r="G478" s="1">
        <f t="array" ref="G478">SUM(IF(anno=A478,IF(distretto=E478,IF(punti=-1,1))))</f>
        <v>0</v>
      </c>
      <c r="H478" s="1">
        <f t="array" ref="H478">SUM(IF(anno=A478,IF(distretto=E478,punti)))+G478</f>
        <v>60.8</v>
      </c>
      <c r="I478" s="6">
        <v>3.9792387543252596</v>
      </c>
      <c r="J478" s="12">
        <f>H478/VLOOKUP(A478,anni!$A$1:$O$32,4,0)</f>
        <v>1.7387325554792946E-2</v>
      </c>
      <c r="K478" s="12">
        <f t="shared" si="102"/>
        <v>2.4888956961249813E-2</v>
      </c>
      <c r="L478" s="12">
        <f t="shared" si="103"/>
        <v>1.4375274527812164E-2</v>
      </c>
      <c r="M478" s="12">
        <f t="array" ref="M478">SUM(IF(NOT(ISERR(J478:L478)),J478:L478*$J$2:$L$2))/SUM(IF(NOT(ISERR(J478:L478)),$J$2:$L$2))</f>
        <v>1.938586085244844E-2</v>
      </c>
      <c r="N478" s="1">
        <f>((300-VLOOKUP(A478,anni!$A$1:$O$32,8,0))*(M478-I478/300)+I478)/300*(300-VLOOKUP(A478,anni!$A$1:$O$32,7,0))</f>
        <v>5.3260159497607757</v>
      </c>
      <c r="O478" s="1">
        <f t="shared" si="111"/>
        <v>5.3260159497607757</v>
      </c>
      <c r="P478" s="9">
        <f>INT(MAX(1,O478)+1-VLOOKUP(A478,anni!$A$1:$O$32,5,0))</f>
        <v>5</v>
      </c>
      <c r="Q478" s="9">
        <f t="array" ref="Q478">SUM(IF(anno=A478,IF(distretto=E478,concorrenti!$T$3:$T$5991)))</f>
        <v>1</v>
      </c>
      <c r="R478" s="9">
        <f t="shared" si="112"/>
        <v>6</v>
      </c>
      <c r="S478" s="1">
        <f t="shared" si="113"/>
        <v>0</v>
      </c>
      <c r="T478" s="1">
        <f>1+INT($N478/VLOOKUP($A478,anni!$A$1:$J$35,10,0))+$Q478</f>
        <v>6</v>
      </c>
      <c r="U478" s="1">
        <f t="shared" si="114"/>
        <v>0</v>
      </c>
      <c r="X478" s="1">
        <v>23</v>
      </c>
      <c r="Y478" s="1">
        <v>30</v>
      </c>
      <c r="Z478" s="1">
        <f t="shared" si="115"/>
        <v>-1.3598002073001698</v>
      </c>
      <c r="AB478" s="1">
        <v>5</v>
      </c>
      <c r="AC478" s="1">
        <f t="shared" si="116"/>
        <v>1</v>
      </c>
    </row>
    <row r="479" spans="1:29" x14ac:dyDescent="0.3">
      <c r="A479" s="3">
        <v>2011</v>
      </c>
      <c r="B479" s="3" t="str">
        <f>VLOOKUP($E479,accorpamenti!$A$2:$X$104,$A479-B$2,0)</f>
        <v>Bergamo</v>
      </c>
      <c r="C479" s="3" t="str">
        <f>VLOOKUP($E479,accorpamenti!$A$2:$X$104,$A479-C$2,0)</f>
        <v>Bergamo</v>
      </c>
      <c r="D479" s="3" t="str">
        <f>VLOOKUP($E479,accorpamenti!$A$2:$X$104,$A479-D$2,0)</f>
        <v>Bergamo</v>
      </c>
      <c r="E479" s="3" t="s">
        <v>35</v>
      </c>
      <c r="F479" s="1">
        <f t="array" ref="F479">SUM(IF(anno=A479,IF(distretto=E479,1)))</f>
        <v>5</v>
      </c>
      <c r="G479" s="1">
        <f t="array" ref="G479">SUM(IF(anno=A479,IF(distretto=E479,IF(punti=-1,1))))</f>
        <v>0</v>
      </c>
      <c r="H479" s="1">
        <f t="array" ref="H479">SUM(IF(anno=A479,IF(distretto=E479,punti)))+G479</f>
        <v>102.39999999999999</v>
      </c>
      <c r="I479" s="6">
        <v>2.9411764705882355</v>
      </c>
      <c r="J479" s="12">
        <f>H479/VLOOKUP(A479,anni!$A$1:$O$32,4,0)</f>
        <v>2.92839167238618E-2</v>
      </c>
      <c r="K479" s="12">
        <f t="shared" si="102"/>
        <v>3.4767958339715126E-2</v>
      </c>
      <c r="L479" s="12">
        <f t="shared" si="103"/>
        <v>1.1100906440921614E-2</v>
      </c>
      <c r="M479" s="12">
        <f t="array" ref="M479">SUM(IF(NOT(ISERR(J479:L479)),J479:L479*$J$2:$L$2))/SUM(IF(NOT(ISERR(J479:L479)),$J$2:$L$2))</f>
        <v>2.8081428881989546E-2</v>
      </c>
      <c r="N479" s="1">
        <f>((300-VLOOKUP(A479,anni!$A$1:$O$32,8,0))*(M479-I479/300)+I479)/300*(300-VLOOKUP(A479,anni!$A$1:$O$32,7,0))</f>
        <v>7.2602015222978</v>
      </c>
      <c r="O479" s="1">
        <f t="shared" si="111"/>
        <v>7.2602015222978</v>
      </c>
      <c r="P479" s="9">
        <f>INT(MAX(1,O479)+1-VLOOKUP(A479,anni!$A$1:$O$32,5,0))</f>
        <v>7</v>
      </c>
      <c r="Q479" s="9">
        <f t="array" ref="Q479">SUM(IF(anno=A479,IF(distretto=E479,concorrenti!$T$3:$T$5991)))</f>
        <v>0</v>
      </c>
      <c r="R479" s="9">
        <f t="shared" si="112"/>
        <v>7</v>
      </c>
      <c r="S479" s="1">
        <f t="shared" si="113"/>
        <v>2</v>
      </c>
      <c r="T479" s="1">
        <f>1+INT($N479/VLOOKUP($A479,anni!$A$1:$J$35,10,0))+$Q479</f>
        <v>7</v>
      </c>
      <c r="U479" s="1">
        <f t="shared" si="114"/>
        <v>2</v>
      </c>
      <c r="X479" s="1">
        <v>17</v>
      </c>
      <c r="Y479" s="1">
        <v>15</v>
      </c>
      <c r="Z479" s="1">
        <f t="shared" si="115"/>
        <v>0.5</v>
      </c>
      <c r="AB479" s="1">
        <v>4</v>
      </c>
      <c r="AC479" s="1">
        <f t="shared" si="116"/>
        <v>3</v>
      </c>
    </row>
    <row r="480" spans="1:29" x14ac:dyDescent="0.3">
      <c r="A480" s="3">
        <v>2011</v>
      </c>
      <c r="B480" s="3" t="str">
        <f>VLOOKUP($E480,accorpamenti!$A$2:$X$104,$A480-B$2,0)</f>
        <v>Catania</v>
      </c>
      <c r="C480" s="3" t="str">
        <f>VLOOKUP($E480,accorpamenti!$A$2:$X$104,$A480-C$2,0)</f>
        <v>Catania</v>
      </c>
      <c r="D480" s="3" t="str">
        <f>VLOOKUP($E480,accorpamenti!$A$2:$X$104,$A480-D$2,0)</f>
        <v>Catania</v>
      </c>
      <c r="E480" s="3" t="s">
        <v>75</v>
      </c>
      <c r="F480" s="1">
        <f t="array" ref="F480">SUM(IF(anno=A480,IF(distretto=E480,1)))</f>
        <v>5</v>
      </c>
      <c r="G480" s="1">
        <f t="array" ref="G480">SUM(IF(anno=A480,IF(distretto=E480,IF(punti=-1,1))))</f>
        <v>0</v>
      </c>
      <c r="H480" s="1">
        <f t="array" ref="H480">SUM(IF(anno=A480,IF(distretto=E480,punti)))+G480</f>
        <v>69.400000000000006</v>
      </c>
      <c r="I480" s="6">
        <v>7.0934256055363321</v>
      </c>
      <c r="J480" s="12">
        <f>H480/VLOOKUP(A480,anni!$A$1:$O$32,4,0)</f>
        <v>1.9846716998398527E-2</v>
      </c>
      <c r="K480" s="12">
        <f t="shared" ref="K480:K543" si="117">SUMIFS($J$2:$J$1979,anno_2,A480-1,$C$2:$C$1979,B480)</f>
        <v>1.4473885740542201E-2</v>
      </c>
      <c r="L480" s="12">
        <f t="shared" ref="L480:L543" si="118">SUMIFS($J$2:$J$1979,anno_2,A480-2,$D$2:$D$1979,B480)</f>
        <v>1.9406620612546419E-2</v>
      </c>
      <c r="M480" s="12">
        <f t="array" ref="M480">SUM(IF(NOT(ISERR(J480:L480)),J480:L480*$J$2:$L$2))/SUM(IF(NOT(ISERR(J480:L480)),$J$2:$L$2))</f>
        <v>1.7982423848137735E-2</v>
      </c>
      <c r="N480" s="1">
        <f>((300-VLOOKUP(A480,anni!$A$1:$O$32,8,0))*(M480-I480/300)+I480)/300*(300-VLOOKUP(A480,anni!$A$1:$O$32,7,0))</f>
        <v>5.4885821108585837</v>
      </c>
      <c r="O480" s="1">
        <f t="shared" si="111"/>
        <v>5.4885821108585837</v>
      </c>
      <c r="P480" s="9">
        <f>INT(MAX(1,O480)+1-VLOOKUP(A480,anni!$A$1:$O$32,5,0))</f>
        <v>6</v>
      </c>
      <c r="Q480" s="9">
        <f t="array" ref="Q480">SUM(IF(anno=A480,IF(distretto=E480,concorrenti!$T$3:$T$5991)))</f>
        <v>0</v>
      </c>
      <c r="R480" s="9">
        <f t="shared" si="112"/>
        <v>6</v>
      </c>
      <c r="S480" s="1">
        <f t="shared" si="113"/>
        <v>1</v>
      </c>
      <c r="T480" s="1">
        <f>1+INT($N480/VLOOKUP($A480,anni!$A$1:$J$35,10,0))+$Q480</f>
        <v>5</v>
      </c>
      <c r="U480" s="1">
        <f t="shared" si="114"/>
        <v>0</v>
      </c>
      <c r="X480" s="1">
        <v>41</v>
      </c>
      <c r="Y480" s="1">
        <v>43</v>
      </c>
      <c r="Z480" s="1">
        <f t="shared" si="115"/>
        <v>-0.30860669992418382</v>
      </c>
      <c r="AB480" s="1">
        <v>6</v>
      </c>
      <c r="AC480" s="1">
        <f t="shared" si="116"/>
        <v>0</v>
      </c>
    </row>
    <row r="481" spans="1:29" x14ac:dyDescent="0.3">
      <c r="A481" s="3">
        <v>2011</v>
      </c>
      <c r="B481" s="3" t="str">
        <f>VLOOKUP($E481,accorpamenti!$A$2:$X$104,$A481-B$2,0)</f>
        <v>Firenze</v>
      </c>
      <c r="C481" s="3" t="str">
        <f>VLOOKUP($E481,accorpamenti!$A$2:$X$104,$A481-C$2,0)</f>
        <v>Firenze</v>
      </c>
      <c r="D481" s="3" t="str">
        <f>VLOOKUP($E481,accorpamenti!$A$2:$X$104,$A481-D$2,0)</f>
        <v>Firenze</v>
      </c>
      <c r="E481" s="3" t="s">
        <v>118</v>
      </c>
      <c r="F481" s="1">
        <f t="array" ref="F481">SUM(IF(anno=A481,IF(distretto=E481,1)))</f>
        <v>5</v>
      </c>
      <c r="G481" s="1">
        <f t="array" ref="G481">SUM(IF(anno=A481,IF(distretto=E481,IF(punti=-1,1))))</f>
        <v>0</v>
      </c>
      <c r="H481" s="1">
        <f t="array" ref="H481">SUM(IF(anno=A481,IF(distretto=E481,punti)))+G481</f>
        <v>35.200000000000003</v>
      </c>
      <c r="I481" s="6">
        <v>5.5363321799307954</v>
      </c>
      <c r="J481" s="12">
        <f>H481/VLOOKUP(A481,anni!$A$1:$O$32,4,0)</f>
        <v>1.0066346373827495E-2</v>
      </c>
      <c r="K481" s="12">
        <f t="shared" si="117"/>
        <v>1.9145351508653704E-2</v>
      </c>
      <c r="L481" s="12">
        <f t="shared" si="118"/>
        <v>1.8448268977358944E-2</v>
      </c>
      <c r="M481" s="12">
        <f t="array" ref="M481">SUM(IF(NOT(ISERR(J481:L481)),J481:L481*$J$2:$L$2))/SUM(IF(NOT(ISERR(J481:L481)),$J$2:$L$2))</f>
        <v>1.4489668519358139E-2</v>
      </c>
      <c r="N481" s="1">
        <f>((300-VLOOKUP(A481,anni!$A$1:$O$32,8,0))*(M481-I481/300)+I481)/300*(300-VLOOKUP(A481,anni!$A$1:$O$32,7,0))</f>
        <v>4.3936345211670673</v>
      </c>
      <c r="O481" s="1">
        <f t="shared" si="111"/>
        <v>4.3936345211670673</v>
      </c>
      <c r="P481" s="9">
        <f>INT(MAX(1,O481)+1-VLOOKUP(A481,anni!$A$1:$O$32,5,0))</f>
        <v>4</v>
      </c>
      <c r="Q481" s="9">
        <f t="array" ref="Q481">SUM(IF(anno=A481,IF(distretto=E481,concorrenti!$T$3:$T$5991)))</f>
        <v>0</v>
      </c>
      <c r="R481" s="9">
        <f t="shared" si="112"/>
        <v>4</v>
      </c>
      <c r="S481" s="1">
        <f t="shared" si="113"/>
        <v>-1</v>
      </c>
      <c r="T481" s="1">
        <f>1+INT($N481/VLOOKUP($A481,anni!$A$1:$J$35,10,0))+$Q481</f>
        <v>4</v>
      </c>
      <c r="U481" s="1">
        <f t="shared" si="114"/>
        <v>-1</v>
      </c>
      <c r="X481" s="1">
        <v>32</v>
      </c>
      <c r="Y481" s="1">
        <v>29</v>
      </c>
      <c r="Z481" s="1">
        <f t="shared" si="115"/>
        <v>0.54321447625511121</v>
      </c>
      <c r="AB481" s="1">
        <v>5</v>
      </c>
      <c r="AC481" s="1">
        <f t="shared" si="116"/>
        <v>-1</v>
      </c>
    </row>
    <row r="482" spans="1:29" x14ac:dyDescent="0.3">
      <c r="A482" s="3">
        <v>2011</v>
      </c>
      <c r="B482" s="3" t="str">
        <f>VLOOKUP($E482,accorpamenti!$A$2:$X$104,$A482-B$2,0)</f>
        <v>Salerno</v>
      </c>
      <c r="C482" s="3" t="str">
        <f>VLOOKUP($E482,accorpamenti!$A$2:$X$104,$A482-C$2,0)</f>
        <v>Salerno</v>
      </c>
      <c r="D482" s="3" t="str">
        <f>VLOOKUP($E482,accorpamenti!$A$2:$X$104,$A482-D$2,0)</f>
        <v>Salerno</v>
      </c>
      <c r="E482" s="3" t="s">
        <v>61</v>
      </c>
      <c r="F482" s="1">
        <f t="array" ref="F482">SUM(IF(anno=A482,IF(distretto=E482,1)))</f>
        <v>5</v>
      </c>
      <c r="G482" s="1">
        <f t="array" ref="G482">SUM(IF(anno=A482,IF(distretto=E482,IF(punti=-1,1))))</f>
        <v>0</v>
      </c>
      <c r="H482" s="1">
        <f t="array" ref="H482">SUM(IF(anno=A482,IF(distretto=E482,punti)))+G482</f>
        <v>56.599999999999994</v>
      </c>
      <c r="I482" s="6">
        <v>5.0173010380622838</v>
      </c>
      <c r="J482" s="12">
        <f>H482/VLOOKUP(A482,anni!$A$1:$O$32,4,0)</f>
        <v>1.6186227407915799E-2</v>
      </c>
      <c r="K482" s="12">
        <f t="shared" si="117"/>
        <v>1.9375095726757545E-2</v>
      </c>
      <c r="L482" s="12">
        <f t="shared" si="118"/>
        <v>1.2458571257437209E-2</v>
      </c>
      <c r="M482" s="12">
        <f t="array" ref="M482">SUM(IF(NOT(ISERR(J482:L482)),J482:L482*$J$2:$L$2))/SUM(IF(NOT(ISERR(J482:L482)),$J$2:$L$2))</f>
        <v>1.6627907489116616E-2</v>
      </c>
      <c r="N482" s="1">
        <f>((300-VLOOKUP(A482,anni!$A$1:$O$32,8,0))*(M482-I482/300)+I482)/300*(300-VLOOKUP(A482,anni!$A$1:$O$32,7,0))</f>
        <v>4.8267539215576614</v>
      </c>
      <c r="O482" s="1">
        <f t="shared" si="111"/>
        <v>4.8267539215576614</v>
      </c>
      <c r="P482" s="9">
        <f>INT(MAX(1,O482)+1-VLOOKUP(A482,anni!$A$1:$O$32,5,0))</f>
        <v>5</v>
      </c>
      <c r="Q482" s="9">
        <f t="array" ref="Q482">SUM(IF(anno=A482,IF(distretto=E482,concorrenti!$T$3:$T$5991)))</f>
        <v>1</v>
      </c>
      <c r="R482" s="9">
        <f t="shared" si="112"/>
        <v>6</v>
      </c>
      <c r="S482" s="1">
        <f t="shared" si="113"/>
        <v>1</v>
      </c>
      <c r="T482" s="1">
        <f>1+INT($N482/VLOOKUP($A482,anni!$A$1:$J$35,10,0))+$Q482</f>
        <v>6</v>
      </c>
      <c r="U482" s="1">
        <f t="shared" si="114"/>
        <v>1</v>
      </c>
      <c r="X482" s="1">
        <v>29</v>
      </c>
      <c r="Y482" s="1">
        <v>36</v>
      </c>
      <c r="Z482" s="1">
        <f t="shared" si="115"/>
        <v>-1.2278812270298409</v>
      </c>
      <c r="AB482" s="1">
        <v>4</v>
      </c>
      <c r="AC482" s="1">
        <f t="shared" si="116"/>
        <v>2</v>
      </c>
    </row>
    <row r="483" spans="1:29" x14ac:dyDescent="0.3">
      <c r="A483" s="3">
        <v>2011</v>
      </c>
      <c r="B483" s="3" t="str">
        <f>VLOOKUP($E483,accorpamenti!$A$2:$X$104,$A483-B$2,0)</f>
        <v>Verona</v>
      </c>
      <c r="C483" s="3" t="str">
        <f>VLOOKUP($E483,accorpamenti!$A$2:$X$104,$A483-C$2,0)</f>
        <v>Verona</v>
      </c>
      <c r="D483" s="3" t="str">
        <f>VLOOKUP($E483,accorpamenti!$A$2:$X$104,$A483-D$2,0)</f>
        <v>Verona</v>
      </c>
      <c r="E483" s="3" t="s">
        <v>71</v>
      </c>
      <c r="F483" s="1">
        <f t="array" ref="F483">SUM(IF(anno=A483,IF(distretto=E483,1)))</f>
        <v>5</v>
      </c>
      <c r="G483" s="1">
        <f t="array" ref="G483">SUM(IF(anno=A483,IF(distretto=E483,IF(punti=-1,1))))</f>
        <v>0</v>
      </c>
      <c r="H483" s="1">
        <f t="array" ref="H483">SUM(IF(anno=A483,IF(distretto=E483,punti)))+G483</f>
        <v>52.2</v>
      </c>
      <c r="I483" s="6">
        <v>5.1903114186851207</v>
      </c>
      <c r="J483" s="12">
        <f>H483/VLOOKUP(A483,anni!$A$1:$O$32,4,0)</f>
        <v>1.4927934111187365E-2</v>
      </c>
      <c r="K483" s="12">
        <f t="shared" si="117"/>
        <v>1.4627048552611431E-2</v>
      </c>
      <c r="L483" s="12">
        <f t="shared" si="118"/>
        <v>1.7809367887233959E-2</v>
      </c>
      <c r="M483" s="12">
        <f t="array" ref="M483">SUM(IF(NOT(ISERR(J483:L483)),J483:L483*$J$2:$L$2))/SUM(IF(NOT(ISERR(J483:L483)),$J$2:$L$2))</f>
        <v>1.5307877887669819E-2</v>
      </c>
      <c r="N483" s="1">
        <f>((300-VLOOKUP(A483,anni!$A$1:$O$32,8,0))*(M483-I483/300)+I483)/300*(300-VLOOKUP(A483,anni!$A$1:$O$32,7,0))</f>
        <v>4.5356206625305875</v>
      </c>
      <c r="O483" s="1">
        <f t="shared" si="111"/>
        <v>4.5356206625305875</v>
      </c>
      <c r="P483" s="9">
        <f>INT(MAX(1,O483)+1-VLOOKUP(A483,anni!$A$1:$O$32,5,0))</f>
        <v>5</v>
      </c>
      <c r="Q483" s="9">
        <f t="array" ref="Q483">SUM(IF(anno=A483,IF(distretto=E483,concorrenti!$T$3:$T$5991)))</f>
        <v>0</v>
      </c>
      <c r="R483" s="9">
        <f t="shared" si="112"/>
        <v>5</v>
      </c>
      <c r="S483" s="1">
        <f t="shared" si="113"/>
        <v>0</v>
      </c>
      <c r="T483" s="1">
        <f>1+INT($N483/VLOOKUP($A483,anni!$A$1:$J$35,10,0))+$Q483</f>
        <v>4</v>
      </c>
      <c r="U483" s="1">
        <f t="shared" si="114"/>
        <v>-1</v>
      </c>
      <c r="X483" s="1">
        <v>30</v>
      </c>
      <c r="Y483" s="1">
        <v>26</v>
      </c>
      <c r="Z483" s="1">
        <f t="shared" si="115"/>
        <v>0.7559289460184544</v>
      </c>
      <c r="AB483" s="1">
        <v>5</v>
      </c>
      <c r="AC483" s="1">
        <f t="shared" si="116"/>
        <v>0</v>
      </c>
    </row>
    <row r="484" spans="1:29" x14ac:dyDescent="0.3">
      <c r="A484" s="3">
        <v>2011</v>
      </c>
      <c r="B484" s="3" t="str">
        <f>VLOOKUP($E484,accorpamenti!$A$2:$X$104,$A484-B$2,0)</f>
        <v>Varese</v>
      </c>
      <c r="C484" s="3" t="str">
        <f>VLOOKUP($E484,accorpamenti!$A$2:$X$104,$A484-C$2,0)</f>
        <v>Varese</v>
      </c>
      <c r="D484" s="3" t="str">
        <f>VLOOKUP($E484,accorpamenti!$A$2:$X$104,$A484-D$2,0)</f>
        <v>Varese</v>
      </c>
      <c r="E484" s="3" t="s">
        <v>94</v>
      </c>
      <c r="F484" s="1">
        <f t="array" ref="F484">SUM(IF(anno=A484,IF(distretto=E484,1)))</f>
        <v>5</v>
      </c>
      <c r="G484" s="1">
        <f t="array" ref="G484">SUM(IF(anno=A484,IF(distretto=E484,IF(punti=-1,1))))</f>
        <v>0</v>
      </c>
      <c r="H484" s="1">
        <f t="array" ref="H484">SUM(IF(anno=A484,IF(distretto=E484,punti)))+G484</f>
        <v>50.8</v>
      </c>
      <c r="I484" s="6">
        <v>3.1141868512110729</v>
      </c>
      <c r="J484" s="12">
        <f>H484/VLOOKUP(A484,anni!$A$1:$O$32,4,0)</f>
        <v>1.4527568062228316E-2</v>
      </c>
      <c r="K484" s="12">
        <f t="shared" si="117"/>
        <v>2.1366212283657531E-2</v>
      </c>
      <c r="L484" s="12">
        <f t="shared" si="118"/>
        <v>1.5573214071796512E-2</v>
      </c>
      <c r="M484" s="12">
        <f t="array" ref="M484">SUM(IF(NOT(ISERR(J484:L484)),J484:L484*$J$2:$L$2))/SUM(IF(NOT(ISERR(J484:L484)),$J$2:$L$2))</f>
        <v>1.6981390470966088E-2</v>
      </c>
      <c r="N484" s="1">
        <f>((300-VLOOKUP(A484,anni!$A$1:$O$32,8,0))*(M484-I484/300)+I484)/300*(300-VLOOKUP(A484,anni!$A$1:$O$32,7,0))</f>
        <v>4.6055661342896999</v>
      </c>
      <c r="O484" s="1">
        <f t="shared" si="111"/>
        <v>4.6055661342896999</v>
      </c>
      <c r="P484" s="9">
        <f>INT(MAX(1,O484)+1-VLOOKUP(A484,anni!$A$1:$O$32,5,0))</f>
        <v>5</v>
      </c>
      <c r="Q484" s="9">
        <f t="array" ref="Q484">SUM(IF(anno=A484,IF(distretto=E484,concorrenti!$T$3:$T$5991)))</f>
        <v>0</v>
      </c>
      <c r="R484" s="9">
        <f t="shared" si="112"/>
        <v>5</v>
      </c>
      <c r="S484" s="1">
        <f t="shared" si="113"/>
        <v>0</v>
      </c>
      <c r="T484" s="1">
        <f>1+INT($N484/VLOOKUP($A484,anni!$A$1:$J$35,10,0))+$Q484</f>
        <v>4</v>
      </c>
      <c r="U484" s="1">
        <f t="shared" si="114"/>
        <v>-1</v>
      </c>
      <c r="X484" s="1">
        <v>18</v>
      </c>
      <c r="Y484" s="1">
        <v>17</v>
      </c>
      <c r="Z484" s="1">
        <f t="shared" si="115"/>
        <v>0.23904572186687872</v>
      </c>
      <c r="AB484" s="1">
        <v>4</v>
      </c>
      <c r="AC484" s="1">
        <f t="shared" si="116"/>
        <v>1</v>
      </c>
    </row>
    <row r="485" spans="1:29" x14ac:dyDescent="0.3">
      <c r="A485" s="3">
        <v>2011</v>
      </c>
      <c r="B485" s="3" t="str">
        <f>VLOOKUP($E485,accorpamenti!$A$2:$X$104,$A485-B$2,0)</f>
        <v>Bologna</v>
      </c>
      <c r="C485" s="3" t="str">
        <f>VLOOKUP($E485,accorpamenti!$A$2:$X$104,$A485-C$2,0)</f>
        <v>Bologna</v>
      </c>
      <c r="D485" s="3" t="str">
        <f>VLOOKUP($E485,accorpamenti!$A$2:$X$104,$A485-D$2,0)</f>
        <v>Bologna</v>
      </c>
      <c r="E485" s="3" t="s">
        <v>70</v>
      </c>
      <c r="F485" s="1">
        <f t="array" ref="F485">SUM(IF(anno=A485,IF(distretto=E485,1)))</f>
        <v>4</v>
      </c>
      <c r="G485" s="1">
        <f t="array" ref="G485">SUM(IF(anno=A485,IF(distretto=E485,IF(punti=-1,1))))</f>
        <v>0</v>
      </c>
      <c r="H485" s="1">
        <f t="array" ref="H485">SUM(IF(anno=A485,IF(distretto=E485,punti)))+G485</f>
        <v>51.2</v>
      </c>
      <c r="I485" s="6">
        <v>3.8062283737024223</v>
      </c>
      <c r="J485" s="12">
        <f>H485/VLOOKUP(A485,anni!$A$1:$O$32,4,0)</f>
        <v>1.4641958361930902E-2</v>
      </c>
      <c r="K485" s="12">
        <f t="shared" si="117"/>
        <v>1.324858324398836E-2</v>
      </c>
      <c r="L485" s="12">
        <f t="shared" si="118"/>
        <v>1.9406620612546419E-2</v>
      </c>
      <c r="M485" s="12">
        <f t="array" ref="M485">SUM(IF(NOT(ISERR(J485:L485)),J485:L485*$J$2:$L$2))/SUM(IF(NOT(ISERR(J485:L485)),$J$2:$L$2))</f>
        <v>1.4971610364385974E-2</v>
      </c>
      <c r="N485" s="1">
        <f>((300-VLOOKUP(A485,anni!$A$1:$O$32,8,0))*(M485-I485/300)+I485)/300*(300-VLOOKUP(A485,anni!$A$1:$O$32,7,0))</f>
        <v>4.2313648538231119</v>
      </c>
      <c r="O485" s="1">
        <f t="shared" si="111"/>
        <v>4.2313648538231119</v>
      </c>
      <c r="P485" s="9">
        <f>INT(MAX(1,O485)+1-VLOOKUP(A485,anni!$A$1:$O$32,5,0))</f>
        <v>4</v>
      </c>
      <c r="Q485" s="9">
        <f t="array" ref="Q485">SUM(IF(anno=A485,IF(distretto=E485,concorrenti!$T$3:$T$5991)))</f>
        <v>0</v>
      </c>
      <c r="R485" s="9">
        <f t="shared" si="112"/>
        <v>4</v>
      </c>
      <c r="S485" s="1">
        <f t="shared" si="113"/>
        <v>0</v>
      </c>
      <c r="T485" s="1">
        <f>1+INT($N485/VLOOKUP($A485,anni!$A$1:$J$35,10,0))+$Q485</f>
        <v>4</v>
      </c>
      <c r="U485" s="1">
        <f t="shared" si="114"/>
        <v>0</v>
      </c>
      <c r="X485" s="1">
        <v>22</v>
      </c>
      <c r="Y485" s="1">
        <v>21</v>
      </c>
      <c r="Z485" s="1">
        <f t="shared" si="115"/>
        <v>0.21566554640687682</v>
      </c>
      <c r="AB485" s="1">
        <v>4</v>
      </c>
      <c r="AC485" s="1">
        <f t="shared" si="116"/>
        <v>0</v>
      </c>
    </row>
    <row r="486" spans="1:29" x14ac:dyDescent="0.3">
      <c r="A486" s="3">
        <v>2011</v>
      </c>
      <c r="B486" s="3" t="str">
        <f>VLOOKUP($E486,accorpamenti!$A$2:$X$104,$A486-B$2,0)</f>
        <v>Udine</v>
      </c>
      <c r="C486" s="3" t="str">
        <f>VLOOKUP($E486,accorpamenti!$A$2:$X$104,$A486-C$2,0)</f>
        <v>Udine</v>
      </c>
      <c r="D486" s="3" t="str">
        <f>VLOOKUP($E486,accorpamenti!$A$2:$X$104,$A486-D$2,0)</f>
        <v>Udine</v>
      </c>
      <c r="E486" s="3" t="s">
        <v>58</v>
      </c>
      <c r="F486" s="1">
        <f t="array" ref="F486">SUM(IF(anno=A486,IF(distretto=E486,1)))</f>
        <v>5</v>
      </c>
      <c r="G486" s="1">
        <f t="array" ref="G486">SUM(IF(anno=A486,IF(distretto=E486,IF(punti=-1,1))))</f>
        <v>0</v>
      </c>
      <c r="H486" s="1">
        <f t="array" ref="H486">SUM(IF(anno=A486,IF(distretto=E486,punti)))+G486</f>
        <v>74.8</v>
      </c>
      <c r="I486" s="6">
        <v>2.9411764705882355</v>
      </c>
      <c r="J486" s="12">
        <f>H486/VLOOKUP(A486,anni!$A$1:$O$32,4,0)</f>
        <v>2.1390986044383425E-2</v>
      </c>
      <c r="K486" s="12">
        <f t="shared" si="117"/>
        <v>1.4780211364680659E-2</v>
      </c>
      <c r="L486" s="12">
        <f t="shared" si="118"/>
        <v>2.0644491474663584E-2</v>
      </c>
      <c r="M486" s="12">
        <f t="array" ref="M486">SUM(IF(NOT(ISERR(J486:L486)),J486:L486*$J$2:$L$2))/SUM(IF(NOT(ISERR(J486:L486)),$J$2:$L$2))</f>
        <v>1.9062978722862532E-2</v>
      </c>
      <c r="N486" s="1">
        <f>((300-VLOOKUP(A486,anni!$A$1:$O$32,8,0))*(M486-I486/300)+I486)/300*(300-VLOOKUP(A486,anni!$A$1:$O$32,7,0))</f>
        <v>5.0807427338421052</v>
      </c>
      <c r="O486" s="1">
        <f t="shared" si="111"/>
        <v>5.0807427338421052</v>
      </c>
      <c r="P486" s="9">
        <f>INT(MAX(1,O486)+1-VLOOKUP(A486,anni!$A$1:$O$32,5,0))</f>
        <v>5</v>
      </c>
      <c r="Q486" s="9">
        <f t="array" ref="Q486">SUM(IF(anno=A486,IF(distretto=E486,concorrenti!$T$3:$T$5991)))</f>
        <v>1</v>
      </c>
      <c r="R486" s="9">
        <f t="shared" si="112"/>
        <v>6</v>
      </c>
      <c r="S486" s="1">
        <f t="shared" si="113"/>
        <v>1</v>
      </c>
      <c r="T486" s="1">
        <f>1+INT($N486/VLOOKUP($A486,anni!$A$1:$J$35,10,0))+$Q486</f>
        <v>6</v>
      </c>
      <c r="U486" s="1">
        <f t="shared" si="114"/>
        <v>1</v>
      </c>
      <c r="X486" s="1">
        <v>17</v>
      </c>
      <c r="Y486" s="1">
        <v>17</v>
      </c>
      <c r="Z486" s="1">
        <f t="shared" si="115"/>
        <v>0</v>
      </c>
      <c r="AB486" s="1">
        <v>4</v>
      </c>
      <c r="AC486" s="1">
        <f t="shared" si="116"/>
        <v>2</v>
      </c>
    </row>
    <row r="487" spans="1:29" x14ac:dyDescent="0.3">
      <c r="A487" s="3">
        <v>2011</v>
      </c>
      <c r="B487" s="3" t="str">
        <f>VLOOKUP($E487,accorpamenti!$A$2:$X$104,$A487-B$2,0)</f>
        <v>Padova</v>
      </c>
      <c r="C487" s="3" t="str">
        <f>VLOOKUP($E487,accorpamenti!$A$2:$X$104,$A487-C$2,0)</f>
        <v>Padova</v>
      </c>
      <c r="D487" s="3" t="str">
        <f>VLOOKUP($E487,accorpamenti!$A$2:$X$104,$A487-D$2,0)</f>
        <v>Padova</v>
      </c>
      <c r="E487" s="3" t="s">
        <v>66</v>
      </c>
      <c r="F487" s="1">
        <f t="array" ref="F487">SUM(IF(anno=A487,IF(distretto=E487,1)))</f>
        <v>4</v>
      </c>
      <c r="G487" s="1">
        <f t="array" ref="G487">SUM(IF(anno=A487,IF(distretto=E487,IF(punti=-1,1))))</f>
        <v>0</v>
      </c>
      <c r="H487" s="1">
        <f t="array" ref="H487">SUM(IF(anno=A487,IF(distretto=E487,punti)))+G487</f>
        <v>61.8</v>
      </c>
      <c r="I487" s="6">
        <v>2.5951557093425603</v>
      </c>
      <c r="J487" s="12">
        <f>H487/VLOOKUP(A487,anni!$A$1:$O$32,4,0)</f>
        <v>1.767330130404941E-2</v>
      </c>
      <c r="K487" s="12">
        <f t="shared" si="117"/>
        <v>1.401439730433451E-2</v>
      </c>
      <c r="L487" s="12">
        <f t="shared" si="118"/>
        <v>1.5413488799265263E-2</v>
      </c>
      <c r="M487" s="12">
        <f t="array" ref="M487">SUM(IF(NOT(ISERR(J487:L487)),J487:L487*$J$2:$L$2))/SUM(IF(NOT(ISERR(J487:L487)),$J$2:$L$2))</f>
        <v>1.6077031220013752E-2</v>
      </c>
      <c r="N487" s="1">
        <f>((300-VLOOKUP(A487,anni!$A$1:$O$32,8,0))*(M487-I487/300)+I487)/300*(300-VLOOKUP(A487,anni!$A$1:$O$32,7,0))</f>
        <v>4.30339096467518</v>
      </c>
      <c r="O487" s="1">
        <f t="shared" si="111"/>
        <v>4.30339096467518</v>
      </c>
      <c r="P487" s="9">
        <f>INT(MAX(1,O487)+1-VLOOKUP(A487,anni!$A$1:$O$32,5,0))</f>
        <v>4</v>
      </c>
      <c r="Q487" s="9">
        <f t="array" ref="Q487">SUM(IF(anno=A487,IF(distretto=E487,concorrenti!$T$3:$T$5991)))</f>
        <v>0</v>
      </c>
      <c r="R487" s="9">
        <f t="shared" si="112"/>
        <v>4</v>
      </c>
      <c r="S487" s="1">
        <f t="shared" si="113"/>
        <v>0</v>
      </c>
      <c r="T487" s="1">
        <f>1+INT($N487/VLOOKUP($A487,anni!$A$1:$J$35,10,0))+$Q487</f>
        <v>4</v>
      </c>
      <c r="U487" s="1">
        <f t="shared" si="114"/>
        <v>0</v>
      </c>
      <c r="X487" s="1">
        <v>15</v>
      </c>
      <c r="Y487" s="1">
        <v>15</v>
      </c>
      <c r="Z487" s="1">
        <f t="shared" si="115"/>
        <v>0</v>
      </c>
      <c r="AB487" s="1">
        <v>5</v>
      </c>
      <c r="AC487" s="1">
        <f t="shared" si="116"/>
        <v>-1</v>
      </c>
    </row>
    <row r="488" spans="1:29" x14ac:dyDescent="0.3">
      <c r="A488" s="3">
        <v>2011</v>
      </c>
      <c r="B488" s="3" t="str">
        <f>VLOOKUP($E488,accorpamenti!$A$2:$X$104,$A488-B$2,0)</f>
        <v>Massa Carrara</v>
      </c>
      <c r="C488" s="3" t="str">
        <f>VLOOKUP($E488,accorpamenti!$A$2:$X$104,$A488-C$2,0)</f>
        <v>Massa Carrara</v>
      </c>
      <c r="D488" s="3" t="str">
        <f>VLOOKUP($E488,accorpamenti!$A$2:$X$104,$A488-D$2,0)</f>
        <v>Massa Carrara</v>
      </c>
      <c r="E488" s="3" t="s">
        <v>52</v>
      </c>
      <c r="F488" s="1">
        <f t="array" ref="F488">SUM(IF(anno=A488,IF(distretto=E488,1)))</f>
        <v>4</v>
      </c>
      <c r="G488" s="1">
        <f t="array" ref="G488">SUM(IF(anno=A488,IF(distretto=E488,IF(punti=-1,1))))</f>
        <v>0</v>
      </c>
      <c r="H488" s="1">
        <f t="array" ref="H488">SUM(IF(anno=A488,IF(distretto=E488,punti)))+G488</f>
        <v>43.400000000000006</v>
      </c>
      <c r="I488" s="6">
        <v>1.3840830449826989</v>
      </c>
      <c r="J488" s="12">
        <f>H488/VLOOKUP(A488,anni!$A$1:$O$32,4,0)</f>
        <v>1.2411347517730492E-2</v>
      </c>
      <c r="K488" s="12">
        <f t="shared" si="117"/>
        <v>1.5546025425026807E-2</v>
      </c>
      <c r="L488" s="12">
        <f t="shared" si="118"/>
        <v>1.7729505250968336E-2</v>
      </c>
      <c r="M488" s="12">
        <f t="array" ref="M488">SUM(IF(NOT(ISERR(J488:L488)),J488:L488*$J$2:$L$2))/SUM(IF(NOT(ISERR(J488:L488)),$J$2:$L$2))</f>
        <v>1.4342599775702236E-2</v>
      </c>
      <c r="N488" s="1">
        <f>((300-VLOOKUP(A488,anni!$A$1:$O$32,8,0))*(M488-I488/300)+I488)/300*(300-VLOOKUP(A488,anni!$A$1:$O$32,7,0))</f>
        <v>3.6891194363752531</v>
      </c>
      <c r="O488" s="1">
        <f t="shared" si="111"/>
        <v>3.6891194363752531</v>
      </c>
      <c r="P488" s="9">
        <f>INT(MAX(1,O488)+1-VLOOKUP(A488,anni!$A$1:$O$32,5,0))</f>
        <v>4</v>
      </c>
      <c r="Q488" s="9">
        <f t="array" ref="Q488">SUM(IF(anno=A488,IF(distretto=E488,concorrenti!$T$3:$T$5991)))</f>
        <v>1</v>
      </c>
      <c r="R488" s="9">
        <f t="shared" si="112"/>
        <v>5</v>
      </c>
      <c r="S488" s="1">
        <f t="shared" si="113"/>
        <v>1</v>
      </c>
      <c r="T488" s="1">
        <f>1+INT($N488/VLOOKUP($A488,anni!$A$1:$J$35,10,0))+$Q488</f>
        <v>5</v>
      </c>
      <c r="U488" s="1">
        <f t="shared" si="114"/>
        <v>1</v>
      </c>
      <c r="X488" s="1">
        <v>8</v>
      </c>
      <c r="Y488" s="1">
        <v>8</v>
      </c>
      <c r="Z488" s="1">
        <f t="shared" si="115"/>
        <v>0</v>
      </c>
      <c r="AB488" s="1">
        <v>3</v>
      </c>
      <c r="AC488" s="1">
        <f t="shared" si="116"/>
        <v>2</v>
      </c>
    </row>
    <row r="489" spans="1:29" x14ac:dyDescent="0.3">
      <c r="A489" s="3">
        <v>2011</v>
      </c>
      <c r="B489" s="3" t="str">
        <f>VLOOKUP($E489,accorpamenti!$A$2:$X$104,$A489-B$2,0)</f>
        <v>Lucca</v>
      </c>
      <c r="C489" s="3" t="str">
        <f>VLOOKUP($E489,accorpamenti!$A$2:$X$104,$A489-C$2,0)</f>
        <v>Lucca</v>
      </c>
      <c r="D489" s="3" t="str">
        <f>VLOOKUP($E489,accorpamenti!$A$2:$X$104,$A489-D$2,0)</f>
        <v>Lucca</v>
      </c>
      <c r="E489" s="3" t="s">
        <v>48</v>
      </c>
      <c r="F489" s="1">
        <f t="array" ref="F489">SUM(IF(anno=A489,IF(distretto=E489,1)))</f>
        <v>4</v>
      </c>
      <c r="G489" s="1">
        <f t="array" ref="G489">SUM(IF(anno=A489,IF(distretto=E489,IF(punti=-1,1))))</f>
        <v>0</v>
      </c>
      <c r="H489" s="1">
        <f t="array" ref="H489">SUM(IF(anno=A489,IF(distretto=E489,punti)))+G489</f>
        <v>48.8</v>
      </c>
      <c r="I489" s="6">
        <v>2.422145328719723</v>
      </c>
      <c r="J489" s="12">
        <f>H489/VLOOKUP(A489,anni!$A$1:$O$32,4,0)</f>
        <v>1.3955616563715389E-2</v>
      </c>
      <c r="K489" s="12">
        <f t="shared" si="117"/>
        <v>1.416756011640374E-2</v>
      </c>
      <c r="L489" s="12">
        <f t="shared" si="118"/>
        <v>1.1580082258515355E-2</v>
      </c>
      <c r="M489" s="12">
        <f t="array" ref="M489">SUM(IF(NOT(ISERR(J489:L489)),J489:L489*$J$2:$L$2))/SUM(IF(NOT(ISERR(J489:L489)),$J$2:$L$2))</f>
        <v>1.3630342030411498E-2</v>
      </c>
      <c r="N489" s="1">
        <f>((300-VLOOKUP(A489,anni!$A$1:$O$32,8,0))*(M489-I489/300)+I489)/300*(300-VLOOKUP(A489,anni!$A$1:$O$32,7,0))</f>
        <v>3.6842338491987339</v>
      </c>
      <c r="O489" s="1">
        <f t="shared" si="111"/>
        <v>3.6842338491987339</v>
      </c>
      <c r="P489" s="9">
        <f>INT(MAX(1,O489)+1-VLOOKUP(A489,anni!$A$1:$O$32,5,0))</f>
        <v>4</v>
      </c>
      <c r="Q489" s="9">
        <f t="array" ref="Q489">SUM(IF(anno=A489,IF(distretto=E489,concorrenti!$T$3:$T$5991)))</f>
        <v>0</v>
      </c>
      <c r="R489" s="9">
        <f t="shared" si="112"/>
        <v>4</v>
      </c>
      <c r="S489" s="1">
        <f t="shared" si="113"/>
        <v>0</v>
      </c>
      <c r="T489" s="1">
        <f>1+INT($N489/VLOOKUP($A489,anni!$A$1:$J$35,10,0))+$Q489</f>
        <v>4</v>
      </c>
      <c r="U489" s="1">
        <f t="shared" si="114"/>
        <v>0</v>
      </c>
      <c r="X489" s="1">
        <v>14</v>
      </c>
      <c r="Y489" s="1">
        <v>14</v>
      </c>
      <c r="Z489" s="1">
        <f t="shared" si="115"/>
        <v>0</v>
      </c>
      <c r="AB489" s="1">
        <v>4</v>
      </c>
      <c r="AC489" s="1">
        <f t="shared" si="116"/>
        <v>0</v>
      </c>
    </row>
    <row r="490" spans="1:29" x14ac:dyDescent="0.3">
      <c r="A490" s="3">
        <v>2011</v>
      </c>
      <c r="B490" s="3" t="str">
        <f>VLOOKUP($E490,accorpamenti!$A$2:$X$104,$A490-B$2,0)</f>
        <v>Cuneo</v>
      </c>
      <c r="C490" s="3" t="str">
        <f>VLOOKUP($E490,accorpamenti!$A$2:$X$104,$A490-C$2,0)</f>
        <v>Cuneo</v>
      </c>
      <c r="D490" s="3" t="str">
        <f>VLOOKUP($E490,accorpamenti!$A$2:$X$104,$A490-D$2,0)</f>
        <v>Cuneo</v>
      </c>
      <c r="E490" s="3" t="s">
        <v>67</v>
      </c>
      <c r="F490" s="1">
        <f t="array" ref="F490">SUM(IF(anno=A490,IF(distretto=E490,1)))</f>
        <v>3</v>
      </c>
      <c r="G490" s="1">
        <f t="array" ref="G490">SUM(IF(anno=A490,IF(distretto=E490,IF(punti=-1,1))))</f>
        <v>0</v>
      </c>
      <c r="H490" s="1">
        <f t="array" ref="H490">SUM(IF(anno=A490,IF(distretto=E490,punti)))+G490</f>
        <v>24.400000000000002</v>
      </c>
      <c r="I490" s="6">
        <v>2.422145328719723</v>
      </c>
      <c r="J490" s="12">
        <f>H490/VLOOKUP(A490,anni!$A$1:$O$32,4,0)</f>
        <v>6.9778082818576963E-3</v>
      </c>
      <c r="K490" s="12">
        <f t="shared" si="117"/>
        <v>9.572675754326852E-3</v>
      </c>
      <c r="L490" s="12">
        <f t="shared" si="118"/>
        <v>1.8607994249890191E-2</v>
      </c>
      <c r="M490" s="12">
        <f t="array" ref="M490">SUM(IF(NOT(ISERR(J490:L490)),J490:L490*$J$2:$L$2))/SUM(IF(NOT(ISERR(J490:L490)),$J$2:$L$2))</f>
        <v>9.7811284340194992E-3</v>
      </c>
      <c r="N490" s="1">
        <f>((300-VLOOKUP(A490,anni!$A$1:$O$32,8,0))*(M490-I490/300)+I490)/300*(300-VLOOKUP(A490,anni!$A$1:$O$32,7,0))</f>
        <v>2.7540072300706679</v>
      </c>
      <c r="O490" s="1">
        <f t="shared" si="111"/>
        <v>2.7540072300706679</v>
      </c>
      <c r="P490" s="9">
        <f>INT(MAX(1,O490)+1-VLOOKUP(A490,anni!$A$1:$O$32,5,0))</f>
        <v>3</v>
      </c>
      <c r="Q490" s="9">
        <f t="array" ref="Q490">SUM(IF(anno=A490,IF(distretto=E490,concorrenti!$T$3:$T$5991)))</f>
        <v>0</v>
      </c>
      <c r="R490" s="9">
        <f t="shared" si="112"/>
        <v>3</v>
      </c>
      <c r="S490" s="1">
        <f t="shared" si="113"/>
        <v>0</v>
      </c>
      <c r="T490" s="1">
        <f>1+INT($N490/VLOOKUP($A490,anni!$A$1:$J$35,10,0))+$Q490</f>
        <v>3</v>
      </c>
      <c r="U490" s="1">
        <f t="shared" si="114"/>
        <v>0</v>
      </c>
      <c r="X490" s="1">
        <v>14</v>
      </c>
      <c r="Y490" s="1">
        <v>15</v>
      </c>
      <c r="Z490" s="1">
        <f t="shared" si="115"/>
        <v>-0.26261286571944509</v>
      </c>
      <c r="AB490" s="1">
        <v>4</v>
      </c>
      <c r="AC490" s="1">
        <f t="shared" si="116"/>
        <v>-1</v>
      </c>
    </row>
    <row r="491" spans="1:29" x14ac:dyDescent="0.3">
      <c r="A491" s="3">
        <v>2011</v>
      </c>
      <c r="B491" s="3" t="str">
        <f>VLOOKUP($E491,accorpamenti!$A$2:$X$104,$A491-B$2,0)</f>
        <v>Modena</v>
      </c>
      <c r="C491" s="3" t="str">
        <f>VLOOKUP($E491,accorpamenti!$A$2:$X$104,$A491-C$2,0)</f>
        <v>Modena</v>
      </c>
      <c r="D491" s="3" t="str">
        <f>VLOOKUP($E491,accorpamenti!$A$2:$X$104,$A491-D$2,0)</f>
        <v>Modena</v>
      </c>
      <c r="E491" s="3" t="s">
        <v>72</v>
      </c>
      <c r="F491" s="1">
        <f t="array" ref="F491">SUM(IF(anno=A491,IF(distretto=E491,1)))</f>
        <v>3</v>
      </c>
      <c r="G491" s="1">
        <f t="array" ref="G491">SUM(IF(anno=A491,IF(distretto=E491,IF(punti=-1,1))))</f>
        <v>0</v>
      </c>
      <c r="H491" s="1">
        <f t="array" ref="H491">SUM(IF(anno=A491,IF(distretto=E491,punti)))+G491</f>
        <v>32.4</v>
      </c>
      <c r="I491" s="6">
        <v>3.4602076124567476</v>
      </c>
      <c r="J491" s="12">
        <f>H491/VLOOKUP(A491,anni!$A$1:$O$32,4,0)</f>
        <v>9.2656142759093979E-3</v>
      </c>
      <c r="K491" s="12">
        <f t="shared" si="117"/>
        <v>9.1897687241537778E-3</v>
      </c>
      <c r="L491" s="12">
        <f t="shared" si="118"/>
        <v>1.6052389889390253E-2</v>
      </c>
      <c r="M491" s="12">
        <f t="array" ref="M491">SUM(IF(NOT(ISERR(J491:L491)),J491:L491*$J$2:$L$2))/SUM(IF(NOT(ISERR(J491:L491)),$J$2:$L$2))</f>
        <v>1.0371461694237668E-2</v>
      </c>
      <c r="N491" s="1">
        <f>((300-VLOOKUP(A491,anni!$A$1:$O$32,8,0))*(M491-I491/300)+I491)/300*(300-VLOOKUP(A491,anni!$A$1:$O$32,7,0))</f>
        <v>3.0639144692254678</v>
      </c>
      <c r="O491" s="1">
        <f t="shared" si="111"/>
        <v>3.0639144692254678</v>
      </c>
      <c r="P491" s="9">
        <f>INT(MAX(1,O491)+1-VLOOKUP(A491,anni!$A$1:$O$32,5,0))</f>
        <v>3</v>
      </c>
      <c r="Q491" s="9">
        <f t="array" ref="Q491">SUM(IF(anno=A491,IF(distretto=E491,concorrenti!$T$3:$T$5991)))</f>
        <v>0</v>
      </c>
      <c r="R491" s="9">
        <f t="shared" si="112"/>
        <v>3</v>
      </c>
      <c r="S491" s="1">
        <f t="shared" si="113"/>
        <v>0</v>
      </c>
      <c r="T491" s="1">
        <f>1+INT($N491/VLOOKUP($A491,anni!$A$1:$J$35,10,0))+$Q491</f>
        <v>3</v>
      </c>
      <c r="U491" s="1">
        <f t="shared" si="114"/>
        <v>0</v>
      </c>
      <c r="X491" s="1">
        <v>20</v>
      </c>
      <c r="Y491" s="1">
        <v>21</v>
      </c>
      <c r="Z491" s="1">
        <f t="shared" si="115"/>
        <v>-0.22086305214969307</v>
      </c>
      <c r="AB491" s="1">
        <v>4</v>
      </c>
      <c r="AC491" s="1">
        <f t="shared" si="116"/>
        <v>-1</v>
      </c>
    </row>
    <row r="492" spans="1:29" x14ac:dyDescent="0.3">
      <c r="A492" s="3">
        <v>2011</v>
      </c>
      <c r="B492" s="3" t="str">
        <f>VLOOKUP($E492,accorpamenti!$A$2:$X$104,$A492-B$2,0)</f>
        <v>Cagliari</v>
      </c>
      <c r="C492" s="3" t="str">
        <f>VLOOKUP($E492,accorpamenti!$A$2:$X$104,$A492-C$2,0)</f>
        <v>Cagliari</v>
      </c>
      <c r="D492" s="3" t="str">
        <f>VLOOKUP($E492,accorpamenti!$A$2:$X$104,$A492-D$2,0)</f>
        <v>Cagliari</v>
      </c>
      <c r="E492" s="3" t="s">
        <v>87</v>
      </c>
      <c r="F492" s="1">
        <f t="array" ref="F492">SUM(IF(anno=A492,IF(distretto=E492,1)))</f>
        <v>3</v>
      </c>
      <c r="G492" s="1">
        <f t="array" ref="G492">SUM(IF(anno=A492,IF(distretto=E492,IF(punti=-1,1))))</f>
        <v>0</v>
      </c>
      <c r="H492" s="1">
        <f t="array" ref="H492">SUM(IF(anno=A492,IF(distretto=E492,punti)))+G492</f>
        <v>35.6</v>
      </c>
      <c r="I492" s="6">
        <v>4.1522491349480966</v>
      </c>
      <c r="J492" s="12">
        <f>H492/VLOOKUP(A492,anni!$A$1:$O$32,4,0)</f>
        <v>1.018073667353008E-2</v>
      </c>
      <c r="K492" s="12">
        <f t="shared" si="117"/>
        <v>1.3937815898299896E-2</v>
      </c>
      <c r="L492" s="12">
        <f t="shared" si="118"/>
        <v>9.1842031705466603E-3</v>
      </c>
      <c r="M492" s="12">
        <f t="array" ref="M492">SUM(IF(NOT(ISERR(J492:L492)),J492:L492*$J$2:$L$2))/SUM(IF(NOT(ISERR(J492:L492)),$J$2:$L$2))</f>
        <v>1.1267007497956115E-2</v>
      </c>
      <c r="N492" s="1">
        <f>((300-VLOOKUP(A492,anni!$A$1:$O$32,8,0))*(M492-I492/300)+I492)/300*(300-VLOOKUP(A492,anni!$A$1:$O$32,7,0))</f>
        <v>3.3918336170810321</v>
      </c>
      <c r="O492" s="1">
        <f t="shared" si="111"/>
        <v>3.3918336170810321</v>
      </c>
      <c r="P492" s="9">
        <f>INT(MAX(1,O492)+1-VLOOKUP(A492,anni!$A$1:$O$32,5,0))</f>
        <v>3</v>
      </c>
      <c r="Q492" s="9">
        <f t="array" ref="Q492">SUM(IF(anno=A492,IF(distretto=E492,concorrenti!$T$3:$T$5991)))</f>
        <v>0</v>
      </c>
      <c r="R492" s="9">
        <f t="shared" si="112"/>
        <v>3</v>
      </c>
      <c r="S492" s="1">
        <f t="shared" si="113"/>
        <v>0</v>
      </c>
      <c r="T492" s="1">
        <f>1+INT($N492/VLOOKUP($A492,anni!$A$1:$J$35,10,0))+$Q492</f>
        <v>3</v>
      </c>
      <c r="U492" s="1">
        <f t="shared" si="114"/>
        <v>0</v>
      </c>
      <c r="X492" s="1">
        <v>24</v>
      </c>
      <c r="Y492" s="1">
        <v>27</v>
      </c>
      <c r="Z492" s="1">
        <f t="shared" si="115"/>
        <v>-0.59408852578600457</v>
      </c>
      <c r="AB492" s="1">
        <v>3</v>
      </c>
      <c r="AC492" s="1">
        <f t="shared" si="116"/>
        <v>0</v>
      </c>
    </row>
    <row r="493" spans="1:29" x14ac:dyDescent="0.3">
      <c r="A493" s="3">
        <v>2011</v>
      </c>
      <c r="B493" s="3" t="str">
        <f>VLOOKUP($E493,accorpamenti!$A$2:$X$104,$A493-B$2,0)</f>
        <v>Alessandria</v>
      </c>
      <c r="C493" s="3" t="str">
        <f>VLOOKUP($E493,accorpamenti!$A$2:$X$104,$A493-C$2,0)</f>
        <v>Alessandria</v>
      </c>
      <c r="D493" s="3" t="str">
        <f>VLOOKUP($E493,accorpamenti!$A$2:$X$104,$A493-D$2,0)</f>
        <v>Alessandria</v>
      </c>
      <c r="E493" s="3" t="s">
        <v>74</v>
      </c>
      <c r="F493" s="1">
        <f t="array" ref="F493">SUM(IF(anno=A493,IF(distretto=E493,1)))</f>
        <v>3</v>
      </c>
      <c r="G493" s="1">
        <f t="array" ref="G493">SUM(IF(anno=A493,IF(distretto=E493,IF(punti=-1,1))))</f>
        <v>0</v>
      </c>
      <c r="H493" s="1">
        <f t="array" ref="H493">SUM(IF(anno=A493,IF(distretto=E493,punti)))+G493</f>
        <v>34</v>
      </c>
      <c r="I493" s="6">
        <v>2.5951557093425603</v>
      </c>
      <c r="J493" s="12">
        <f>H493/VLOOKUP(A493,anni!$A$1:$O$32,4,0)</f>
        <v>9.7231754747197398E-3</v>
      </c>
      <c r="K493" s="12">
        <f t="shared" si="117"/>
        <v>1.4244141522438353E-2</v>
      </c>
      <c r="L493" s="12">
        <f t="shared" si="118"/>
        <v>1.2378708621171587E-2</v>
      </c>
      <c r="M493" s="12">
        <f t="array" ref="M493">SUM(IF(NOT(ISERR(J493:L493)),J493:L493*$J$2:$L$2))/SUM(IF(NOT(ISERR(J493:L493)),$J$2:$L$2))</f>
        <v>1.1672753015034586E-2</v>
      </c>
      <c r="N493" s="1">
        <f>((300-VLOOKUP(A493,anni!$A$1:$O$32,8,0))*(M493-I493/300)+I493)/300*(300-VLOOKUP(A493,anni!$A$1:$O$32,7,0))</f>
        <v>3.2390237318052151</v>
      </c>
      <c r="O493" s="1">
        <f t="shared" si="111"/>
        <v>3.2390237318052151</v>
      </c>
      <c r="P493" s="9">
        <f>INT(MAX(1,O493)+1-VLOOKUP(A493,anni!$A$1:$O$32,5,0))</f>
        <v>3</v>
      </c>
      <c r="Q493" s="9">
        <f t="array" ref="Q493">SUM(IF(anno=A493,IF(distretto=E493,concorrenti!$T$3:$T$5991)))</f>
        <v>0</v>
      </c>
      <c r="R493" s="9">
        <f t="shared" si="112"/>
        <v>3</v>
      </c>
      <c r="S493" s="1">
        <f t="shared" si="113"/>
        <v>0</v>
      </c>
      <c r="T493" s="1">
        <f>1+INT($N493/VLOOKUP($A493,anni!$A$1:$J$35,10,0))+$Q493</f>
        <v>3</v>
      </c>
      <c r="U493" s="1">
        <f t="shared" si="114"/>
        <v>0</v>
      </c>
      <c r="X493" s="1">
        <v>15</v>
      </c>
      <c r="Y493" s="1">
        <v>15</v>
      </c>
      <c r="Z493" s="1">
        <f t="shared" si="115"/>
        <v>0</v>
      </c>
      <c r="AB493" s="1">
        <v>3</v>
      </c>
      <c r="AC493" s="1">
        <f t="shared" si="116"/>
        <v>0</v>
      </c>
    </row>
    <row r="494" spans="1:29" x14ac:dyDescent="0.3">
      <c r="A494" s="3">
        <v>2011</v>
      </c>
      <c r="B494" s="3" t="str">
        <f>VLOOKUP($E494,accorpamenti!$A$2:$X$104,$A494-B$2,0)</f>
        <v>Asti</v>
      </c>
      <c r="C494" s="3" t="str">
        <f>VLOOKUP($E494,accorpamenti!$A$2:$X$104,$A494-C$2,0)</f>
        <v>Asti</v>
      </c>
      <c r="D494" s="3" t="str">
        <f>VLOOKUP($E494,accorpamenti!$A$2:$X$104,$A494-D$2,0)</f>
        <v>Asti</v>
      </c>
      <c r="E494" s="3" t="s">
        <v>68</v>
      </c>
      <c r="F494" s="1">
        <f t="array" ref="F494">SUM(IF(anno=A494,IF(distretto=E494,1)))</f>
        <v>3</v>
      </c>
      <c r="G494" s="1">
        <f t="array" ref="G494">SUM(IF(anno=A494,IF(distretto=E494,IF(punti=-1,1))))</f>
        <v>0</v>
      </c>
      <c r="H494" s="1">
        <f t="array" ref="H494">SUM(IF(anno=A494,IF(distretto=E494,punti)))+G494</f>
        <v>9</v>
      </c>
      <c r="I494" s="6">
        <v>0.86505190311418689</v>
      </c>
      <c r="J494" s="12">
        <f>H494/VLOOKUP(A494,anni!$A$1:$O$32,4,0)</f>
        <v>2.5737817433081661E-3</v>
      </c>
      <c r="K494" s="12">
        <f t="shared" si="117"/>
        <v>1.3018839025884518E-2</v>
      </c>
      <c r="L494" s="12">
        <f t="shared" si="118"/>
        <v>1.5333626162999641E-2</v>
      </c>
      <c r="M494" s="12">
        <f t="array" ref="M494">SUM(IF(NOT(ISERR(J494:L494)),J494:L494*$J$2:$L$2))/SUM(IF(NOT(ISERR(J494:L494)),$J$2:$L$2))</f>
        <v>8.182108240782195E-3</v>
      </c>
      <c r="N494" s="1">
        <f>((300-VLOOKUP(A494,anni!$A$1:$O$32,8,0))*(M494-I494/300)+I494)/300*(300-VLOOKUP(A494,anni!$A$1:$O$32,7,0))</f>
        <v>2.1167122981352051</v>
      </c>
      <c r="O494" s="1">
        <f t="shared" si="111"/>
        <v>2.1167122981352051</v>
      </c>
      <c r="P494" s="9">
        <f>INT(MAX(1,O494)+1-VLOOKUP(A494,anni!$A$1:$O$32,5,0))</f>
        <v>2</v>
      </c>
      <c r="Q494" s="9">
        <f t="array" ref="Q494">SUM(IF(anno=A494,IF(distretto=E494,concorrenti!$T$3:$T$5991)))</f>
        <v>1</v>
      </c>
      <c r="R494" s="9">
        <f t="shared" si="112"/>
        <v>3</v>
      </c>
      <c r="S494" s="1">
        <f t="shared" si="113"/>
        <v>0</v>
      </c>
      <c r="T494" s="1">
        <f>1+INT($N494/VLOOKUP($A494,anni!$A$1:$J$35,10,0))+$Q494</f>
        <v>3</v>
      </c>
      <c r="U494" s="1">
        <f t="shared" si="114"/>
        <v>0</v>
      </c>
      <c r="X494" s="1">
        <v>5</v>
      </c>
      <c r="Y494" s="1">
        <v>5</v>
      </c>
      <c r="Z494" s="1">
        <f t="shared" si="115"/>
        <v>0</v>
      </c>
      <c r="AB494" s="1">
        <v>3</v>
      </c>
      <c r="AC494" s="1">
        <f t="shared" si="116"/>
        <v>0</v>
      </c>
    </row>
    <row r="495" spans="1:29" x14ac:dyDescent="0.3">
      <c r="A495" s="3">
        <v>2011</v>
      </c>
      <c r="B495" s="3" t="str">
        <f>VLOOKUP($E495,accorpamenti!$A$2:$X$104,$A495-B$2,0)</f>
        <v>Latina</v>
      </c>
      <c r="C495" s="3" t="str">
        <f>VLOOKUP($E495,accorpamenti!$A$2:$X$104,$A495-C$2,0)</f>
        <v>Latina</v>
      </c>
      <c r="D495" s="3" t="str">
        <f>VLOOKUP($E495,accorpamenti!$A$2:$X$104,$A495-D$2,0)</f>
        <v>Latina</v>
      </c>
      <c r="E495" s="3" t="s">
        <v>65</v>
      </c>
      <c r="F495" s="1">
        <f t="array" ref="F495">SUM(IF(anno=A495,IF(distretto=E495,1)))</f>
        <v>4</v>
      </c>
      <c r="G495" s="1">
        <f t="array" ref="G495">SUM(IF(anno=A495,IF(distretto=E495,IF(punti=-1,1))))</f>
        <v>0</v>
      </c>
      <c r="H495" s="1">
        <f t="array" ref="H495">SUM(IF(anno=A495,IF(distretto=E495,punti)))+G495</f>
        <v>48.599999999999994</v>
      </c>
      <c r="I495" s="6">
        <v>4.1522491349480966</v>
      </c>
      <c r="J495" s="12">
        <f>H495/VLOOKUP(A495,anni!$A$1:$O$32,4,0)</f>
        <v>1.3898421413864097E-2</v>
      </c>
      <c r="K495" s="12">
        <f t="shared" si="117"/>
        <v>1.0644815438811458E-2</v>
      </c>
      <c r="L495" s="12">
        <f t="shared" si="118"/>
        <v>7.3473625364373291E-3</v>
      </c>
      <c r="M495" s="12">
        <f t="array" ref="M495">SUM(IF(NOT(ISERR(J495:L495)),J495:L495*$J$2:$L$2))/SUM(IF(NOT(ISERR(J495:L495)),$J$2:$L$2))</f>
        <v>1.1722042942608757E-2</v>
      </c>
      <c r="N495" s="1">
        <f>((300-VLOOKUP(A495,anni!$A$1:$O$32,8,0))*(M495-I495/300)+I495)/300*(300-VLOOKUP(A495,anni!$A$1:$O$32,7,0))</f>
        <v>3.5018005162054209</v>
      </c>
      <c r="O495" s="1">
        <f t="shared" si="111"/>
        <v>3.5018005162054209</v>
      </c>
      <c r="P495" s="9">
        <f>INT(MAX(1,O495)+1-VLOOKUP(A495,anni!$A$1:$O$32,5,0))</f>
        <v>4</v>
      </c>
      <c r="Q495" s="9">
        <f t="array" ref="Q495">SUM(IF(anno=A495,IF(distretto=E495,concorrenti!$T$3:$T$5991)))</f>
        <v>0</v>
      </c>
      <c r="R495" s="9">
        <f t="shared" si="112"/>
        <v>4</v>
      </c>
      <c r="S495" s="1">
        <f t="shared" si="113"/>
        <v>0</v>
      </c>
      <c r="T495" s="1">
        <f>1+INT($N495/VLOOKUP($A495,anni!$A$1:$J$35,10,0))+$Q495</f>
        <v>3</v>
      </c>
      <c r="U495" s="1">
        <f t="shared" si="114"/>
        <v>-1</v>
      </c>
      <c r="X495" s="1">
        <v>24</v>
      </c>
      <c r="Y495" s="1">
        <v>24</v>
      </c>
      <c r="Z495" s="1">
        <f t="shared" si="115"/>
        <v>0</v>
      </c>
      <c r="AB495" s="1">
        <v>4</v>
      </c>
      <c r="AC495" s="1">
        <f t="shared" si="116"/>
        <v>0</v>
      </c>
    </row>
    <row r="496" spans="1:29" x14ac:dyDescent="0.3">
      <c r="A496" s="3">
        <v>2011</v>
      </c>
      <c r="B496" s="3" t="str">
        <f>VLOOKUP($E496,accorpamenti!$A$2:$X$104,$A496-B$2,0)</f>
        <v>Perugia</v>
      </c>
      <c r="C496" s="3" t="str">
        <f>VLOOKUP($E496,accorpamenti!$A$2:$X$104,$A496-C$2,0)</f>
        <v>Perugia</v>
      </c>
      <c r="D496" s="3" t="str">
        <f>VLOOKUP($E496,accorpamenti!$A$2:$X$104,$A496-D$2,0)</f>
        <v>Perugia</v>
      </c>
      <c r="E496" s="3" t="s">
        <v>84</v>
      </c>
      <c r="F496" s="1">
        <f t="array" ref="F496">SUM(IF(anno=A496,IF(distretto=E496,1)))</f>
        <v>3</v>
      </c>
      <c r="G496" s="1">
        <f t="array" ref="G496">SUM(IF(anno=A496,IF(distretto=E496,IF(punti=-1,1))))</f>
        <v>0</v>
      </c>
      <c r="H496" s="1">
        <f t="array" ref="H496">SUM(IF(anno=A496,IF(distretto=E496,punti)))+G496</f>
        <v>35</v>
      </c>
      <c r="I496" s="6">
        <v>3.1141868512110729</v>
      </c>
      <c r="J496" s="12">
        <f>H496/VLOOKUP(A496,anni!$A$1:$O$32,4,0)</f>
        <v>1.0009151223976203E-2</v>
      </c>
      <c r="K496" s="12">
        <f t="shared" si="117"/>
        <v>1.1716955123296067E-2</v>
      </c>
      <c r="L496" s="12">
        <f t="shared" si="118"/>
        <v>1.0142554805734137E-2</v>
      </c>
      <c r="M496" s="12">
        <f t="array" ref="M496">SUM(IF(NOT(ISERR(J496:L496)),J496:L496*$J$2:$L$2))/SUM(IF(NOT(ISERR(J496:L496)),$J$2:$L$2))</f>
        <v>1.0600653120709147E-2</v>
      </c>
      <c r="N496" s="1">
        <f>((300-VLOOKUP(A496,anni!$A$1:$O$32,8,0))*(M496-I496/300)+I496)/300*(300-VLOOKUP(A496,anni!$A$1:$O$32,7,0))</f>
        <v>3.0635546079776059</v>
      </c>
      <c r="O496" s="1">
        <f t="shared" si="111"/>
        <v>3.0635546079776059</v>
      </c>
      <c r="P496" s="9">
        <f>INT(MAX(1,O496)+1-VLOOKUP(A496,anni!$A$1:$O$32,5,0))</f>
        <v>3</v>
      </c>
      <c r="Q496" s="9">
        <f t="array" ref="Q496">SUM(IF(anno=A496,IF(distretto=E496,concorrenti!$T$3:$T$5991)))</f>
        <v>0</v>
      </c>
      <c r="R496" s="9">
        <f t="shared" si="112"/>
        <v>3</v>
      </c>
      <c r="S496" s="1">
        <f t="shared" si="113"/>
        <v>0</v>
      </c>
      <c r="T496" s="1">
        <f>1+INT($N496/VLOOKUP($A496,anni!$A$1:$J$35,10,0))+$Q496</f>
        <v>3</v>
      </c>
      <c r="U496" s="1">
        <f t="shared" si="114"/>
        <v>0</v>
      </c>
      <c r="X496" s="1">
        <v>18</v>
      </c>
      <c r="Y496" s="1">
        <v>18</v>
      </c>
      <c r="Z496" s="1">
        <f t="shared" si="115"/>
        <v>0</v>
      </c>
      <c r="AB496" s="1">
        <v>3</v>
      </c>
      <c r="AC496" s="1">
        <f t="shared" si="116"/>
        <v>0</v>
      </c>
    </row>
    <row r="497" spans="1:29" x14ac:dyDescent="0.3">
      <c r="A497" s="3">
        <v>2011</v>
      </c>
      <c r="B497" s="3" t="str">
        <f>VLOOKUP($E497,accorpamenti!$A$2:$X$104,$A497-B$2,0)</f>
        <v>Reggio Emilia</v>
      </c>
      <c r="C497" s="3" t="str">
        <f>VLOOKUP($E497,accorpamenti!$A$2:$X$104,$A497-C$2,0)</f>
        <v>Reggio Emilia</v>
      </c>
      <c r="D497" s="3" t="str">
        <f>VLOOKUP($E497,accorpamenti!$A$2:$X$104,$A497-D$2,0)</f>
        <v>Reggio Emilia</v>
      </c>
      <c r="E497" s="3" t="s">
        <v>78</v>
      </c>
      <c r="F497" s="1">
        <f t="array" ref="F497">SUM(IF(anno=A497,IF(distretto=E497,1)))</f>
        <v>5</v>
      </c>
      <c r="G497" s="1">
        <f t="array" ref="G497">SUM(IF(anno=A497,IF(distretto=E497,IF(punti=-1,1))))</f>
        <v>0</v>
      </c>
      <c r="H497" s="1">
        <f t="array" ref="H497">SUM(IF(anno=A497,IF(distretto=E497,punti)))+G497</f>
        <v>76.599999999999994</v>
      </c>
      <c r="I497" s="6">
        <v>2.5951557093425603</v>
      </c>
      <c r="J497" s="12">
        <f>H497/VLOOKUP(A497,anni!$A$1:$O$32,4,0)</f>
        <v>2.1905742393045057E-2</v>
      </c>
      <c r="K497" s="12">
        <f t="shared" si="117"/>
        <v>7.81130341553071E-3</v>
      </c>
      <c r="L497" s="12">
        <f t="shared" si="118"/>
        <v>1.6771153615780857E-2</v>
      </c>
      <c r="M497" s="12">
        <f t="array" ref="M497">SUM(IF(NOT(ISERR(J497:L497)),J497:L497*$J$2:$L$2))/SUM(IF(NOT(ISERR(J497:L497)),$J$2:$L$2))</f>
        <v>1.635183127099624E-2</v>
      </c>
      <c r="N497" s="1">
        <f>((300-VLOOKUP(A497,anni!$A$1:$O$32,8,0))*(M497-I497/300)+I497)/300*(300-VLOOKUP(A497,anni!$A$1:$O$32,7,0))</f>
        <v>4.3698009769959487</v>
      </c>
      <c r="O497" s="1">
        <f t="shared" si="111"/>
        <v>4.3698009769959487</v>
      </c>
      <c r="P497" s="9">
        <f>INT(MAX(1,O497)+1-VLOOKUP(A497,anni!$A$1:$O$32,5,0))</f>
        <v>4</v>
      </c>
      <c r="Q497" s="9">
        <f t="array" ref="Q497">SUM(IF(anno=A497,IF(distretto=E497,concorrenti!$T$3:$T$5991)))</f>
        <v>1</v>
      </c>
      <c r="R497" s="9">
        <f t="shared" si="112"/>
        <v>5</v>
      </c>
      <c r="S497" s="1">
        <f t="shared" si="113"/>
        <v>0</v>
      </c>
      <c r="T497" s="1">
        <f>1+INT($N497/VLOOKUP($A497,anni!$A$1:$J$35,10,0))+$Q497</f>
        <v>5</v>
      </c>
      <c r="U497" s="1">
        <f t="shared" si="114"/>
        <v>0</v>
      </c>
      <c r="X497" s="1">
        <v>15</v>
      </c>
      <c r="Y497" s="1">
        <v>15</v>
      </c>
      <c r="Z497" s="1">
        <f t="shared" si="115"/>
        <v>0</v>
      </c>
      <c r="AB497" s="1">
        <v>4</v>
      </c>
      <c r="AC497" s="1">
        <f t="shared" si="116"/>
        <v>1</v>
      </c>
    </row>
    <row r="498" spans="1:29" x14ac:dyDescent="0.3">
      <c r="A498" s="3">
        <v>2011</v>
      </c>
      <c r="B498" s="3" t="str">
        <f>VLOOKUP($E498,accorpamenti!$A$2:$X$104,$A498-B$2,0)</f>
        <v>Trento</v>
      </c>
      <c r="C498" s="3" t="str">
        <f>VLOOKUP($E498,accorpamenti!$A$2:$X$104,$A498-C$2,0)</f>
        <v>Trento</v>
      </c>
      <c r="D498" s="3" t="str">
        <f>VLOOKUP($E498,accorpamenti!$A$2:$X$104,$A498-D$2,0)</f>
        <v>Trento</v>
      </c>
      <c r="E498" s="3" t="s">
        <v>60</v>
      </c>
      <c r="F498" s="1">
        <f t="array" ref="F498">SUM(IF(anno=A498,IF(distretto=E498,1)))</f>
        <v>3</v>
      </c>
      <c r="G498" s="1">
        <f t="array" ref="G498">SUM(IF(anno=A498,IF(distretto=E498,IF(punti=-1,1))))</f>
        <v>0</v>
      </c>
      <c r="H498" s="1">
        <f t="array" ref="H498">SUM(IF(anno=A498,IF(distretto=E498,punti)))+G498</f>
        <v>50.599999999999994</v>
      </c>
      <c r="I498" s="6">
        <v>3.1141868512110729</v>
      </c>
      <c r="J498" s="12">
        <f>H498/VLOOKUP(A498,anni!$A$1:$O$32,4,0)</f>
        <v>1.4470372912377022E-2</v>
      </c>
      <c r="K498" s="12">
        <f t="shared" si="117"/>
        <v>1.3784653086230666E-2</v>
      </c>
      <c r="L498" s="12">
        <f t="shared" si="118"/>
        <v>1.0821387213991934E-2</v>
      </c>
      <c r="M498" s="12">
        <f t="array" ref="M498">SUM(IF(NOT(ISERR(J498:L498)),J498:L498*$J$2:$L$2))/SUM(IF(NOT(ISERR(J498:L498)),$J$2:$L$2))</f>
        <v>1.3633635353930721E-2</v>
      </c>
      <c r="N498" s="1">
        <f>((300-VLOOKUP(A498,anni!$A$1:$O$32,8,0))*(M498-I498/300)+I498)/300*(300-VLOOKUP(A498,anni!$A$1:$O$32,7,0))</f>
        <v>3.7965253143394859</v>
      </c>
      <c r="O498" s="1">
        <f t="shared" si="111"/>
        <v>3.7965253143394859</v>
      </c>
      <c r="P498" s="9">
        <f>INT(MAX(1,O498)+1-VLOOKUP(A498,anni!$A$1:$O$32,5,0))</f>
        <v>4</v>
      </c>
      <c r="Q498" s="9">
        <f t="array" ref="Q498">SUM(IF(anno=A498,IF(distretto=E498,concorrenti!$T$3:$T$5991)))</f>
        <v>0</v>
      </c>
      <c r="R498" s="9">
        <f t="shared" si="112"/>
        <v>4</v>
      </c>
      <c r="S498" s="1">
        <f t="shared" si="113"/>
        <v>1</v>
      </c>
      <c r="T498" s="1">
        <f>1+INT($N498/VLOOKUP($A498,anni!$A$1:$J$35,10,0))+$Q498</f>
        <v>4</v>
      </c>
      <c r="U498" s="1">
        <f t="shared" si="114"/>
        <v>1</v>
      </c>
      <c r="X498" s="1">
        <v>18</v>
      </c>
      <c r="Y498" s="1">
        <v>16</v>
      </c>
      <c r="Z498" s="1">
        <f t="shared" si="115"/>
        <v>0.48507125007266594</v>
      </c>
      <c r="AB498" s="1">
        <v>3</v>
      </c>
      <c r="AC498" s="1">
        <f t="shared" si="116"/>
        <v>1</v>
      </c>
    </row>
    <row r="499" spans="1:29" x14ac:dyDescent="0.3">
      <c r="A499" s="3">
        <v>2011</v>
      </c>
      <c r="B499" s="3" t="str">
        <f>VLOOKUP($E499,accorpamenti!$A$2:$X$104,$A499-B$2,0)</f>
        <v>Ferrara</v>
      </c>
      <c r="C499" s="3" t="str">
        <f>VLOOKUP($E499,accorpamenti!$A$2:$X$104,$A499-C$2,0)</f>
        <v>Ferrara</v>
      </c>
      <c r="D499" s="3" t="str">
        <f>VLOOKUP($E499,accorpamenti!$A$2:$X$104,$A499-D$2,0)</f>
        <v>Ferrara</v>
      </c>
      <c r="E499" s="3" t="s">
        <v>89</v>
      </c>
      <c r="F499" s="1">
        <f t="array" ref="F499">SUM(IF(anno=A499,IF(distretto=E499,1)))</f>
        <v>3</v>
      </c>
      <c r="G499" s="1">
        <f t="array" ref="G499">SUM(IF(anno=A499,IF(distretto=E499,IF(punti=-1,1))))</f>
        <v>0</v>
      </c>
      <c r="H499" s="1">
        <f t="array" ref="H499">SUM(IF(anno=A499,IF(distretto=E499,punti)))+G499</f>
        <v>16</v>
      </c>
      <c r="I499" s="6">
        <v>1.7301038062283738</v>
      </c>
      <c r="J499" s="12">
        <f>H499/VLOOKUP(A499,anni!$A$1:$O$32,4,0)</f>
        <v>4.5756119881034066E-3</v>
      </c>
      <c r="K499" s="12">
        <f t="shared" si="117"/>
        <v>1.4703629958646044E-2</v>
      </c>
      <c r="L499" s="12">
        <f t="shared" si="118"/>
        <v>1.0102623487601325E-2</v>
      </c>
      <c r="M499" s="12">
        <f t="array" ref="M499">SUM(IF(NOT(ISERR(J499:L499)),J499:L499*$J$2:$L$2))/SUM(IF(NOT(ISERR(J499:L499)),$J$2:$L$2))</f>
        <v>8.8727865615339397E-3</v>
      </c>
      <c r="N499" s="1">
        <f>((300-VLOOKUP(A499,anni!$A$1:$O$32,8,0))*(M499-I499/300)+I499)/300*(300-VLOOKUP(A499,anni!$A$1:$O$32,7,0))</f>
        <v>2.4229956989297179</v>
      </c>
      <c r="O499" s="1">
        <f t="shared" si="111"/>
        <v>2.4229956989297179</v>
      </c>
      <c r="P499" s="9">
        <f>INT(MAX(1,O499)+1-VLOOKUP(A499,anni!$A$1:$O$32,5,0))</f>
        <v>2</v>
      </c>
      <c r="Q499" s="9">
        <f t="array" ref="Q499">SUM(IF(anno=A499,IF(distretto=E499,concorrenti!$T$3:$T$5991)))</f>
        <v>0</v>
      </c>
      <c r="R499" s="9">
        <f t="shared" si="112"/>
        <v>2</v>
      </c>
      <c r="S499" s="1">
        <f t="shared" si="113"/>
        <v>-1</v>
      </c>
      <c r="T499" s="1">
        <f>1+INT($N499/VLOOKUP($A499,anni!$A$1:$J$35,10,0))+$Q499</f>
        <v>3</v>
      </c>
      <c r="U499" s="1">
        <f t="shared" si="114"/>
        <v>0</v>
      </c>
      <c r="X499" s="1">
        <v>10</v>
      </c>
      <c r="Y499" s="1">
        <v>8</v>
      </c>
      <c r="Z499" s="1">
        <f t="shared" si="115"/>
        <v>0.66666666666666663</v>
      </c>
      <c r="AB499" s="1">
        <v>2</v>
      </c>
      <c r="AC499" s="1">
        <f t="shared" si="116"/>
        <v>0</v>
      </c>
    </row>
    <row r="500" spans="1:29" x14ac:dyDescent="0.3">
      <c r="A500" s="3">
        <v>2011</v>
      </c>
      <c r="B500" s="3" t="str">
        <f>VLOOKUP($E500,accorpamenti!$A$2:$X$104,$A500-B$2,0)</f>
        <v>Pescara</v>
      </c>
      <c r="C500" s="3" t="str">
        <f>VLOOKUP($E500,accorpamenti!$A$2:$X$104,$A500-C$2,0)</f>
        <v>Pescara</v>
      </c>
      <c r="D500" s="3" t="str">
        <f>VLOOKUP($E500,accorpamenti!$A$2:$X$104,$A500-D$2,0)</f>
        <v>Pescara</v>
      </c>
      <c r="E500" s="3" t="s">
        <v>54</v>
      </c>
      <c r="F500" s="1">
        <f t="array" ref="F500">SUM(IF(anno=A500,IF(distretto=E500,1)))</f>
        <v>3</v>
      </c>
      <c r="G500" s="1">
        <f t="array" ref="G500">SUM(IF(anno=A500,IF(distretto=E500,IF(punti=-1,1))))</f>
        <v>0</v>
      </c>
      <c r="H500" s="1">
        <f t="array" ref="H500">SUM(IF(anno=A500,IF(distretto=E500,punti)))+G500</f>
        <v>30.2</v>
      </c>
      <c r="I500" s="6">
        <v>1.7301038062283738</v>
      </c>
      <c r="J500" s="12">
        <f>H500/VLOOKUP(A500,anni!$A$1:$O$32,4,0)</f>
        <v>8.6364676275451809E-3</v>
      </c>
      <c r="K500" s="12">
        <f t="shared" si="117"/>
        <v>1.286567621381529E-2</v>
      </c>
      <c r="L500" s="12">
        <f t="shared" si="118"/>
        <v>6.4289422193826631E-3</v>
      </c>
      <c r="M500" s="12">
        <f t="array" ref="M500">SUM(IF(NOT(ISERR(J500:L500)),J500:L500*$J$2:$L$2))/SUM(IF(NOT(ISERR(J500:L500)),$J$2:$L$2))</f>
        <v>9.6782829216081317E-3</v>
      </c>
      <c r="N500" s="1">
        <f>((300-VLOOKUP(A500,anni!$A$1:$O$32,8,0))*(M500-I500/300)+I500)/300*(300-VLOOKUP(A500,anni!$A$1:$O$32,7,0))</f>
        <v>2.6176573192809811</v>
      </c>
      <c r="O500" s="1">
        <f t="shared" si="111"/>
        <v>2.6176573192809811</v>
      </c>
      <c r="P500" s="9">
        <f>INT(MAX(1,O500)+1-VLOOKUP(A500,anni!$A$1:$O$32,5,0))</f>
        <v>3</v>
      </c>
      <c r="Q500" s="9">
        <f t="array" ref="Q500">SUM(IF(anno=A500,IF(distretto=E500,concorrenti!$T$3:$T$5991)))</f>
        <v>0</v>
      </c>
      <c r="R500" s="9">
        <f t="shared" si="112"/>
        <v>3</v>
      </c>
      <c r="S500" s="1">
        <f t="shared" si="113"/>
        <v>0</v>
      </c>
      <c r="T500" s="1">
        <f>1+INT($N500/VLOOKUP($A500,anni!$A$1:$J$35,10,0))+$Q500</f>
        <v>3</v>
      </c>
      <c r="U500" s="1">
        <f t="shared" si="114"/>
        <v>0</v>
      </c>
      <c r="X500" s="1">
        <v>10</v>
      </c>
      <c r="Y500" s="1">
        <v>11</v>
      </c>
      <c r="Z500" s="1">
        <f t="shared" si="115"/>
        <v>-0.30860669992418382</v>
      </c>
      <c r="AB500" s="1">
        <v>4</v>
      </c>
      <c r="AC500" s="1">
        <f t="shared" si="116"/>
        <v>-1</v>
      </c>
    </row>
    <row r="501" spans="1:29" x14ac:dyDescent="0.3">
      <c r="A501" s="3">
        <v>2011</v>
      </c>
      <c r="B501" s="3" t="str">
        <f>VLOOKUP($E501,accorpamenti!$A$2:$X$104,$A501-B$2,0)</f>
        <v>Trieste</v>
      </c>
      <c r="C501" s="3" t="str">
        <f>VLOOKUP($E501,accorpamenti!$A$2:$X$104,$A501-C$2,0)</f>
        <v>Trieste</v>
      </c>
      <c r="D501" s="3" t="str">
        <f>VLOOKUP($E501,accorpamenti!$A$2:$X$104,$A501-D$2,0)</f>
        <v>Trieste</v>
      </c>
      <c r="E501" s="3" t="s">
        <v>92</v>
      </c>
      <c r="F501" s="1">
        <f t="array" ref="F501">SUM(IF(anno=A501,IF(distretto=E501,1)))</f>
        <v>3</v>
      </c>
      <c r="G501" s="1">
        <f t="array" ref="G501">SUM(IF(anno=A501,IF(distretto=E501,IF(punti=-1,1))))</f>
        <v>0</v>
      </c>
      <c r="H501" s="1">
        <f t="array" ref="H501">SUM(IF(anno=A501,IF(distretto=E501,punti)))+G501</f>
        <v>52.2</v>
      </c>
      <c r="I501" s="6">
        <v>1.5570934256055364</v>
      </c>
      <c r="J501" s="12">
        <f>H501/VLOOKUP(A501,anni!$A$1:$O$32,4,0)</f>
        <v>1.4927934111187365E-2</v>
      </c>
      <c r="K501" s="12">
        <f t="shared" si="117"/>
        <v>1.2253024965538369E-2</v>
      </c>
      <c r="L501" s="12">
        <f t="shared" si="118"/>
        <v>1.0821387213991935E-2</v>
      </c>
      <c r="M501" s="12">
        <f t="array" ref="M501">SUM(IF(NOT(ISERR(J501:L501)),J501:L501*$J$2:$L$2))/SUM(IF(NOT(ISERR(J501:L501)),$J$2:$L$2))</f>
        <v>1.335187324643846E-2</v>
      </c>
      <c r="N501" s="1">
        <f>((300-VLOOKUP(A501,anni!$A$1:$O$32,8,0))*(M501-I501/300)+I501)/300*(300-VLOOKUP(A501,anni!$A$1:$O$32,7,0))</f>
        <v>3.4775677531257423</v>
      </c>
      <c r="O501" s="1">
        <f t="shared" si="111"/>
        <v>3.4775677531257423</v>
      </c>
      <c r="P501" s="9">
        <f>INT(MAX(1,O501)+1-VLOOKUP(A501,anni!$A$1:$O$32,5,0))</f>
        <v>3</v>
      </c>
      <c r="Q501" s="9">
        <f t="array" ref="Q501">SUM(IF(anno=A501,IF(distretto=E501,concorrenti!$T$3:$T$5991)))</f>
        <v>0</v>
      </c>
      <c r="R501" s="9">
        <f t="shared" si="112"/>
        <v>3</v>
      </c>
      <c r="S501" s="1">
        <f t="shared" si="113"/>
        <v>0</v>
      </c>
      <c r="T501" s="1">
        <f>1+INT($N501/VLOOKUP($A501,anni!$A$1:$J$35,10,0))+$Q501</f>
        <v>3</v>
      </c>
      <c r="U501" s="1">
        <f t="shared" si="114"/>
        <v>0</v>
      </c>
      <c r="X501" s="1">
        <v>9</v>
      </c>
      <c r="Y501" s="1">
        <v>9</v>
      </c>
      <c r="Z501" s="1">
        <f t="shared" si="115"/>
        <v>0</v>
      </c>
      <c r="AB501" s="1">
        <v>3</v>
      </c>
      <c r="AC501" s="1">
        <f t="shared" si="116"/>
        <v>0</v>
      </c>
    </row>
    <row r="502" spans="1:29" x14ac:dyDescent="0.3">
      <c r="A502" s="3">
        <v>2011</v>
      </c>
      <c r="B502" s="3" t="str">
        <f>VLOOKUP($E502,accorpamenti!$A$2:$X$104,$A502-B$2,0)</f>
        <v>Parma</v>
      </c>
      <c r="C502" s="3" t="str">
        <f>VLOOKUP($E502,accorpamenti!$A$2:$X$104,$A502-C$2,0)</f>
        <v>Parma</v>
      </c>
      <c r="D502" s="3" t="str">
        <f>VLOOKUP($E502,accorpamenti!$A$2:$X$104,$A502-D$2,0)</f>
        <v>Parma</v>
      </c>
      <c r="E502" s="3" t="s">
        <v>76</v>
      </c>
      <c r="F502" s="1">
        <f t="array" ref="F502">SUM(IF(anno=A502,IF(distretto=E502,1)))</f>
        <v>3</v>
      </c>
      <c r="G502" s="1">
        <f t="array" ref="G502">SUM(IF(anno=A502,IF(distretto=E502,IF(punti=-1,1))))</f>
        <v>0</v>
      </c>
      <c r="H502" s="1">
        <f t="array" ref="H502">SUM(IF(anno=A502,IF(distretto=E502,punti)))+G502</f>
        <v>18</v>
      </c>
      <c r="I502" s="6">
        <v>2.0761245674740483</v>
      </c>
      <c r="J502" s="12">
        <f>H502/VLOOKUP(A502,anni!$A$1:$O$32,4,0)</f>
        <v>5.1475634866163323E-3</v>
      </c>
      <c r="K502" s="12">
        <f t="shared" si="117"/>
        <v>1.1563792311226834E-2</v>
      </c>
      <c r="L502" s="12">
        <f t="shared" si="118"/>
        <v>9.9828295332028919E-3</v>
      </c>
      <c r="M502" s="12">
        <f t="array" ref="M502">SUM(IF(NOT(ISERR(J502:L502)),J502:L502*$J$2:$L$2))/SUM(IF(NOT(ISERR(J502:L502)),$J$2:$L$2))</f>
        <v>8.0921841025842593E-3</v>
      </c>
      <c r="N502" s="1">
        <f>((300-VLOOKUP(A502,anni!$A$1:$O$32,8,0))*(M502-I502/300)+I502)/300*(300-VLOOKUP(A502,anni!$A$1:$O$32,7,0))</f>
        <v>2.2900978939953478</v>
      </c>
      <c r="O502" s="1">
        <f t="shared" si="111"/>
        <v>2.2900978939953478</v>
      </c>
      <c r="P502" s="9">
        <f>INT(MAX(1,O502)+1-VLOOKUP(A502,anni!$A$1:$O$32,5,0))</f>
        <v>2</v>
      </c>
      <c r="Q502" s="9">
        <f t="array" ref="Q502">SUM(IF(anno=A502,IF(distretto=E502,concorrenti!$T$3:$T$5991)))</f>
        <v>0</v>
      </c>
      <c r="R502" s="9">
        <f t="shared" si="112"/>
        <v>2</v>
      </c>
      <c r="S502" s="1">
        <f t="shared" si="113"/>
        <v>-1</v>
      </c>
      <c r="T502" s="1">
        <f>1+INT($N502/VLOOKUP($A502,anni!$A$1:$J$35,10,0))+$Q502</f>
        <v>2</v>
      </c>
      <c r="U502" s="1">
        <f t="shared" si="114"/>
        <v>-1</v>
      </c>
      <c r="X502" s="1">
        <v>12</v>
      </c>
      <c r="Y502" s="1">
        <v>12</v>
      </c>
      <c r="Z502" s="1">
        <f t="shared" si="115"/>
        <v>0</v>
      </c>
      <c r="AB502" s="1">
        <v>3</v>
      </c>
      <c r="AC502" s="1">
        <f t="shared" si="116"/>
        <v>-1</v>
      </c>
    </row>
    <row r="503" spans="1:29" x14ac:dyDescent="0.3">
      <c r="A503" s="3">
        <v>2011</v>
      </c>
      <c r="B503" s="3" t="str">
        <f>VLOOKUP($E503,accorpamenti!$A$2:$X$104,$A503-B$2,0)</f>
        <v>Pisa</v>
      </c>
      <c r="C503" s="3" t="str">
        <f>VLOOKUP($E503,accorpamenti!$A$2:$X$104,$A503-C$2,0)</f>
        <v>Pisa</v>
      </c>
      <c r="D503" s="3" t="str">
        <f>VLOOKUP($E503,accorpamenti!$A$2:$X$104,$A503-D$2,0)</f>
        <v>Pisa</v>
      </c>
      <c r="E503" s="3" t="s">
        <v>105</v>
      </c>
      <c r="F503" s="1">
        <f t="array" ref="F503">SUM(IF(anno=A503,IF(distretto=E503,1)))</f>
        <v>3</v>
      </c>
      <c r="G503" s="1">
        <f t="array" ref="G503">SUM(IF(anno=A503,IF(distretto=E503,IF(punti=-1,1))))</f>
        <v>0</v>
      </c>
      <c r="H503" s="1">
        <f t="array" ref="H503">SUM(IF(anno=A503,IF(distretto=E503,punti)))+G503</f>
        <v>30.8</v>
      </c>
      <c r="I503" s="6">
        <v>2.422145328719723</v>
      </c>
      <c r="J503" s="12">
        <f>H503/VLOOKUP(A503,anni!$A$1:$O$32,4,0)</f>
        <v>8.8080530770990578E-3</v>
      </c>
      <c r="K503" s="12">
        <f t="shared" si="117"/>
        <v>9.2663501301883926E-3</v>
      </c>
      <c r="L503" s="12">
        <f t="shared" si="118"/>
        <v>1.1779738849179412E-2</v>
      </c>
      <c r="M503" s="12">
        <f t="array" ref="M503">SUM(IF(NOT(ISERR(J503:L503)),J503:L503*$J$2:$L$2))/SUM(IF(NOT(ISERR(J503:L503)),$J$2:$L$2))</f>
        <v>9.4560997234755615E-3</v>
      </c>
      <c r="N503" s="1">
        <f>((300-VLOOKUP(A503,anni!$A$1:$O$32,8,0))*(M503-I503/300)+I503)/300*(300-VLOOKUP(A503,anni!$A$1:$O$32,7,0))</f>
        <v>2.6754586250225496</v>
      </c>
      <c r="O503" s="1">
        <f t="shared" si="111"/>
        <v>2.6754586250225496</v>
      </c>
      <c r="P503" s="9">
        <f>INT(MAX(1,O503)+1-VLOOKUP(A503,anni!$A$1:$O$32,5,0))</f>
        <v>3</v>
      </c>
      <c r="Q503" s="9">
        <f t="array" ref="Q503">SUM(IF(anno=A503,IF(distretto=E503,concorrenti!$T$3:$T$5991)))</f>
        <v>0</v>
      </c>
      <c r="R503" s="9">
        <f t="shared" si="112"/>
        <v>3</v>
      </c>
      <c r="S503" s="1">
        <f t="shared" si="113"/>
        <v>0</v>
      </c>
      <c r="T503" s="1">
        <f>1+INT($N503/VLOOKUP($A503,anni!$A$1:$J$35,10,0))+$Q503</f>
        <v>3</v>
      </c>
      <c r="U503" s="1">
        <f t="shared" si="114"/>
        <v>0</v>
      </c>
      <c r="X503" s="1">
        <v>14</v>
      </c>
      <c r="Y503" s="1">
        <v>14</v>
      </c>
      <c r="Z503" s="1">
        <f t="shared" si="115"/>
        <v>0</v>
      </c>
      <c r="AB503" s="1">
        <v>3</v>
      </c>
      <c r="AC503" s="1">
        <f t="shared" si="116"/>
        <v>0</v>
      </c>
    </row>
    <row r="504" spans="1:29" x14ac:dyDescent="0.3">
      <c r="A504" s="3">
        <v>2011</v>
      </c>
      <c r="B504" s="3" t="str">
        <f>VLOOKUP($E504,accorpamenti!$A$2:$X$104,$A504-B$2,0)</f>
        <v>Palermo</v>
      </c>
      <c r="C504" s="3" t="str">
        <f>VLOOKUP($E504,accorpamenti!$A$2:$X$104,$A504-C$2,0)</f>
        <v>Palermo</v>
      </c>
      <c r="D504" s="3" t="str">
        <f>VLOOKUP($E504,accorpamenti!$A$2:$X$104,$A504-D$2,0)</f>
        <v>Palermo</v>
      </c>
      <c r="E504" s="3" t="s">
        <v>114</v>
      </c>
      <c r="F504" s="1">
        <f t="array" ref="F504">SUM(IF(anno=A504,IF(distretto=E504,1)))</f>
        <v>3</v>
      </c>
      <c r="G504" s="1">
        <f t="array" ref="G504">SUM(IF(anno=A504,IF(distretto=E504,IF(punti=-1,1))))</f>
        <v>0</v>
      </c>
      <c r="H504" s="1">
        <f t="array" ref="H504">SUM(IF(anno=A504,IF(distretto=E504,punti)))+G504</f>
        <v>3.5999999999999996</v>
      </c>
      <c r="I504" s="6">
        <v>4.4982698961937713</v>
      </c>
      <c r="J504" s="12">
        <f>H504/VLOOKUP(A504,anni!$A$1:$O$32,4,0)</f>
        <v>1.0295126973232664E-3</v>
      </c>
      <c r="K504" s="12">
        <f t="shared" si="117"/>
        <v>5.7436054525961105E-3</v>
      </c>
      <c r="L504" s="12">
        <f t="shared" si="118"/>
        <v>1.1140837759054428E-2</v>
      </c>
      <c r="M504" s="12">
        <f t="array" ref="M504">SUM(IF(NOT(ISERR(J504:L504)),J504:L504*$J$2:$L$2))/SUM(IF(NOT(ISERR(J504:L504)),$J$2:$L$2))</f>
        <v>4.2860977927027411E-3</v>
      </c>
      <c r="N504" s="1">
        <f>((300-VLOOKUP(A504,anni!$A$1:$O$32,8,0))*(M504-I504/300)+I504)/300*(300-VLOOKUP(A504,anni!$A$1:$O$32,7,0))</f>
        <v>1.7605282276232697</v>
      </c>
      <c r="O504" s="1">
        <f t="shared" si="111"/>
        <v>1.7605282276232697</v>
      </c>
      <c r="P504" s="9">
        <f>INT(MAX(1,O504)+1-VLOOKUP(A504,anni!$A$1:$O$32,5,0))</f>
        <v>2</v>
      </c>
      <c r="Q504" s="9">
        <f t="array" ref="Q504">SUM(IF(anno=A504,IF(distretto=E504,concorrenti!$T$3:$T$5991)))</f>
        <v>0</v>
      </c>
      <c r="R504" s="9">
        <f t="shared" si="112"/>
        <v>2</v>
      </c>
      <c r="S504" s="1">
        <f t="shared" si="113"/>
        <v>-1</v>
      </c>
      <c r="T504" s="1">
        <f>1+INT($N504/VLOOKUP($A504,anni!$A$1:$J$35,10,0))+$Q504</f>
        <v>2</v>
      </c>
      <c r="U504" s="1">
        <f t="shared" si="114"/>
        <v>-1</v>
      </c>
      <c r="X504" s="1">
        <v>26</v>
      </c>
      <c r="Y504" s="1">
        <v>29</v>
      </c>
      <c r="Z504" s="1">
        <f t="shared" si="115"/>
        <v>-0.57207755354735534</v>
      </c>
      <c r="AB504" s="1">
        <v>3</v>
      </c>
      <c r="AC504" s="1">
        <f t="shared" si="116"/>
        <v>-1</v>
      </c>
    </row>
    <row r="505" spans="1:29" x14ac:dyDescent="0.3">
      <c r="A505" s="3">
        <v>2011</v>
      </c>
      <c r="B505" s="3" t="str">
        <f>VLOOKUP($E505,accorpamenti!$A$2:$X$104,$A505-B$2,0)</f>
        <v>Cosenza</v>
      </c>
      <c r="C505" s="3" t="str">
        <f>VLOOKUP($E505,accorpamenti!$A$2:$X$104,$A505-C$2,0)</f>
        <v>Cosenza</v>
      </c>
      <c r="D505" s="3" t="str">
        <f>VLOOKUP($E505,accorpamenti!$A$2:$X$104,$A505-D$2,0)</f>
        <v>Cosenza</v>
      </c>
      <c r="E505" s="3" t="s">
        <v>134</v>
      </c>
      <c r="F505" s="1">
        <f t="array" ref="F505">SUM(IF(anno=A505,IF(distretto=E505,1)))</f>
        <v>3</v>
      </c>
      <c r="G505" s="1">
        <f t="array" ref="G505">SUM(IF(anno=A505,IF(distretto=E505,IF(punti=-1,1))))</f>
        <v>0</v>
      </c>
      <c r="H505" s="1">
        <f t="array" ref="H505">SUM(IF(anno=A505,IF(distretto=E505,punti)))+G505</f>
        <v>16</v>
      </c>
      <c r="I505" s="6">
        <v>6.7474048442906573</v>
      </c>
      <c r="J505" s="12">
        <f>H505/VLOOKUP(A505,anni!$A$1:$O$32,4,0)</f>
        <v>4.5756119881034066E-3</v>
      </c>
      <c r="K505" s="12">
        <f t="shared" si="117"/>
        <v>7.2752335732884071E-3</v>
      </c>
      <c r="L505" s="12">
        <f t="shared" si="118"/>
        <v>6.3890109012498513E-3</v>
      </c>
      <c r="M505" s="12">
        <f t="array" ref="M505">SUM(IF(NOT(ISERR(J505:L505)),J505:L505*$J$2:$L$2))/SUM(IF(NOT(ISERR(J505:L505)),$J$2:$L$2))</f>
        <v>5.7777190020228139E-3</v>
      </c>
      <c r="N505" s="1">
        <f>((300-VLOOKUP(A505,anni!$A$1:$O$32,8,0))*(M505-I505/300)+I505)/300*(300-VLOOKUP(A505,anni!$A$1:$O$32,7,0))</f>
        <v>2.483363983735674</v>
      </c>
      <c r="O505" s="1">
        <f t="shared" si="111"/>
        <v>2.483363983735674</v>
      </c>
      <c r="P505" s="9">
        <f>INT(MAX(1,O505)+1-VLOOKUP(A505,anni!$A$1:$O$32,5,0))</f>
        <v>2</v>
      </c>
      <c r="Q505" s="9">
        <f t="array" ref="Q505">SUM(IF(anno=A505,IF(distretto=E505,concorrenti!$T$3:$T$5991)))</f>
        <v>0</v>
      </c>
      <c r="R505" s="9">
        <f t="shared" si="112"/>
        <v>2</v>
      </c>
      <c r="S505" s="1">
        <f t="shared" si="113"/>
        <v>-1</v>
      </c>
      <c r="T505" s="1">
        <f>1+INT($N505/VLOOKUP($A505,anni!$A$1:$J$35,10,0))+$Q505</f>
        <v>3</v>
      </c>
      <c r="U505" s="1">
        <f t="shared" si="114"/>
        <v>0</v>
      </c>
      <c r="X505" s="1">
        <v>39</v>
      </c>
      <c r="Y505" s="1">
        <v>38</v>
      </c>
      <c r="Z505" s="1">
        <f t="shared" si="115"/>
        <v>0.16116459280507606</v>
      </c>
      <c r="AB505" s="1">
        <v>3</v>
      </c>
      <c r="AC505" s="1">
        <f t="shared" si="116"/>
        <v>-1</v>
      </c>
    </row>
    <row r="506" spans="1:29" x14ac:dyDescent="0.3">
      <c r="A506" s="3">
        <v>2011</v>
      </c>
      <c r="B506" s="3" t="str">
        <f>VLOOKUP($E506,accorpamenti!$A$2:$X$104,$A506-B$2,0)</f>
        <v>Lecco</v>
      </c>
      <c r="C506" s="3" t="str">
        <f>VLOOKUP($E506,accorpamenti!$A$2:$X$104,$A506-C$2,0)</f>
        <v>Lecco</v>
      </c>
      <c r="D506" s="3" t="str">
        <f>VLOOKUP($E506,accorpamenti!$A$2:$X$104,$A506-D$2,0)</f>
        <v>Lecco</v>
      </c>
      <c r="E506" s="3" t="s">
        <v>64</v>
      </c>
      <c r="F506" s="1">
        <f t="array" ref="F506">SUM(IF(anno=A506,IF(distretto=E506,1)))</f>
        <v>3</v>
      </c>
      <c r="G506" s="1">
        <f t="array" ref="G506">SUM(IF(anno=A506,IF(distretto=E506,IF(punti=-1,1))))</f>
        <v>0</v>
      </c>
      <c r="H506" s="1">
        <f t="array" ref="H506">SUM(IF(anno=A506,IF(distretto=E506,punti)))+G506</f>
        <v>25</v>
      </c>
      <c r="I506" s="6">
        <v>1.2110726643598615</v>
      </c>
      <c r="J506" s="12">
        <f>H506/VLOOKUP(A506,anni!$A$1:$O$32,4,0)</f>
        <v>7.1493937314115732E-3</v>
      </c>
      <c r="K506" s="12">
        <f t="shared" si="117"/>
        <v>7.734722009496096E-3</v>
      </c>
      <c r="L506" s="12">
        <f t="shared" si="118"/>
        <v>1.2378708621171587E-2</v>
      </c>
      <c r="M506" s="12">
        <f t="array" ref="M506">SUM(IF(NOT(ISERR(J506:L506)),J506:L506*$J$2:$L$2))/SUM(IF(NOT(ISERR(J506:L506)),$J$2:$L$2))</f>
        <v>8.216055639066416E-3</v>
      </c>
      <c r="N506" s="1">
        <f>((300-VLOOKUP(A506,anni!$A$1:$O$32,8,0))*(M506-I506/300)+I506)/300*(300-VLOOKUP(A506,anni!$A$1:$O$32,7,0))</f>
        <v>2.1806640420323617</v>
      </c>
      <c r="O506" s="1">
        <f t="shared" si="111"/>
        <v>2.1806640420323617</v>
      </c>
      <c r="P506" s="9">
        <f>INT(MAX(1,O506)+1-VLOOKUP(A506,anni!$A$1:$O$32,5,0))</f>
        <v>2</v>
      </c>
      <c r="Q506" s="9">
        <f t="array" ref="Q506">SUM(IF(anno=A506,IF(distretto=E506,concorrenti!$T$3:$T$5991)))</f>
        <v>0</v>
      </c>
      <c r="R506" s="9">
        <f t="shared" si="112"/>
        <v>2</v>
      </c>
      <c r="S506" s="1">
        <f t="shared" si="113"/>
        <v>-1</v>
      </c>
      <c r="T506" s="1">
        <f>1+INT($N506/VLOOKUP($A506,anni!$A$1:$J$35,10,0))+$Q506</f>
        <v>2</v>
      </c>
      <c r="U506" s="1">
        <f t="shared" si="114"/>
        <v>-1</v>
      </c>
      <c r="X506" s="1">
        <v>7</v>
      </c>
      <c r="Y506" s="1">
        <v>7</v>
      </c>
      <c r="Z506" s="1">
        <f t="shared" si="115"/>
        <v>0</v>
      </c>
      <c r="AB506" s="1">
        <v>3</v>
      </c>
      <c r="AC506" s="1">
        <f t="shared" si="116"/>
        <v>-1</v>
      </c>
    </row>
    <row r="507" spans="1:29" x14ac:dyDescent="0.3">
      <c r="A507" s="3">
        <v>2011</v>
      </c>
      <c r="B507" s="3" t="str">
        <f>VLOOKUP($E507,accorpamenti!$A$2:$X$104,$A507-B$2,0)</f>
        <v>Pavia</v>
      </c>
      <c r="C507" s="3" t="str">
        <f>VLOOKUP($E507,accorpamenti!$A$2:$X$104,$A507-C$2,0)</f>
        <v>Pavia</v>
      </c>
      <c r="D507" s="3" t="str">
        <f>VLOOKUP($E507,accorpamenti!$A$2:$X$104,$A507-D$2,0)</f>
        <v>Pavia</v>
      </c>
      <c r="E507" s="3" t="s">
        <v>83</v>
      </c>
      <c r="F507" s="1">
        <f t="array" ref="F507">SUM(IF(anno=A507,IF(distretto=E507,1)))</f>
        <v>3</v>
      </c>
      <c r="G507" s="1">
        <f t="array" ref="G507">SUM(IF(anno=A507,IF(distretto=E507,IF(punti=-1,1))))</f>
        <v>0</v>
      </c>
      <c r="H507" s="1">
        <f t="array" ref="H507">SUM(IF(anno=A507,IF(distretto=E507,punti)))+G507</f>
        <v>38.799999999999997</v>
      </c>
      <c r="I507" s="6">
        <v>1.9031141868512111</v>
      </c>
      <c r="J507" s="12">
        <f>H507/VLOOKUP(A507,anni!$A$1:$O$32,4,0)</f>
        <v>1.109585907115076E-2</v>
      </c>
      <c r="K507" s="12">
        <f t="shared" si="117"/>
        <v>1.1180885281053763E-2</v>
      </c>
      <c r="L507" s="12">
        <f t="shared" si="118"/>
        <v>1.0342211396398196E-2</v>
      </c>
      <c r="M507" s="12">
        <f t="array" ref="M507">SUM(IF(NOT(ISERR(J507:L507)),J507:L507*$J$2:$L$2))/SUM(IF(NOT(ISERR(J507:L507)),$J$2:$L$2))</f>
        <v>1.0998593195326334E-2</v>
      </c>
      <c r="N507" s="1">
        <f>((300-VLOOKUP(A507,anni!$A$1:$O$32,8,0))*(M507-I507/300)+I507)/300*(300-VLOOKUP(A507,anni!$A$1:$O$32,7,0))</f>
        <v>2.9646061967521145</v>
      </c>
      <c r="O507" s="1">
        <f t="shared" si="111"/>
        <v>2.9646061967521145</v>
      </c>
      <c r="P507" s="9">
        <f>INT(MAX(1,O507)+1-VLOOKUP(A507,anni!$A$1:$O$32,5,0))</f>
        <v>3</v>
      </c>
      <c r="Q507" s="9">
        <f t="array" ref="Q507">SUM(IF(anno=A507,IF(distretto=E507,concorrenti!$T$3:$T$5991)))</f>
        <v>0</v>
      </c>
      <c r="R507" s="9">
        <f t="shared" si="112"/>
        <v>3</v>
      </c>
      <c r="S507" s="1">
        <f t="shared" si="113"/>
        <v>0</v>
      </c>
      <c r="T507" s="1">
        <f>1+INT($N507/VLOOKUP($A507,anni!$A$1:$J$35,10,0))+$Q507</f>
        <v>3</v>
      </c>
      <c r="U507" s="1">
        <f t="shared" si="114"/>
        <v>0</v>
      </c>
      <c r="X507" s="1">
        <v>11</v>
      </c>
      <c r="Y507" s="1">
        <v>10</v>
      </c>
      <c r="Z507" s="1">
        <f t="shared" si="115"/>
        <v>0.30860669992418382</v>
      </c>
      <c r="AB507" s="1">
        <v>3</v>
      </c>
      <c r="AC507" s="1">
        <f t="shared" si="116"/>
        <v>0</v>
      </c>
    </row>
    <row r="508" spans="1:29" x14ac:dyDescent="0.3">
      <c r="A508" s="3">
        <v>2011</v>
      </c>
      <c r="B508" s="3" t="str">
        <f>VLOOKUP($E508,accorpamenti!$A$2:$X$104,$A508-B$2,0)</f>
        <v>Arezzo</v>
      </c>
      <c r="C508" s="3" t="str">
        <f>VLOOKUP($E508,accorpamenti!$A$2:$X$104,$A508-C$2,0)</f>
        <v>Arezzo</v>
      </c>
      <c r="D508" s="3" t="str">
        <f>VLOOKUP($E508,accorpamenti!$A$2:$X$104,$A508-D$2,0)</f>
        <v>Arezzo</v>
      </c>
      <c r="E508" s="3" t="s">
        <v>81</v>
      </c>
      <c r="F508" s="1">
        <f t="array" ref="F508">SUM(IF(anno=A508,IF(distretto=E508,1)))</f>
        <v>3</v>
      </c>
      <c r="G508" s="1">
        <f t="array" ref="G508">SUM(IF(anno=A508,IF(distretto=E508,IF(punti=-1,1))))</f>
        <v>0</v>
      </c>
      <c r="H508" s="1">
        <f t="array" ref="H508">SUM(IF(anno=A508,IF(distretto=E508,punti)))+G508</f>
        <v>22</v>
      </c>
      <c r="I508" s="6">
        <v>1.5570934256055364</v>
      </c>
      <c r="J508" s="12">
        <f>H508/VLOOKUP(A508,anni!$A$1:$O$32,4,0)</f>
        <v>6.2914664836421844E-3</v>
      </c>
      <c r="K508" s="12">
        <f t="shared" si="117"/>
        <v>1.0185327002603771E-2</v>
      </c>
      <c r="L508" s="12">
        <f t="shared" si="118"/>
        <v>9.5036537156091526E-3</v>
      </c>
      <c r="M508" s="12">
        <f t="array" ref="M508">SUM(IF(NOT(ISERR(J508:L508)),J508:L508*$J$2:$L$2))/SUM(IF(NOT(ISERR(J508:L508)),$J$2:$L$2))</f>
        <v>8.1247845286238751E-3</v>
      </c>
      <c r="N508" s="1">
        <f>((300-VLOOKUP(A508,anni!$A$1:$O$32,8,0))*(M508-I508/300)+I508)/300*(300-VLOOKUP(A508,anni!$A$1:$O$32,7,0))</f>
        <v>2.2143546463205506</v>
      </c>
      <c r="O508" s="1">
        <f t="shared" si="111"/>
        <v>2.2143546463205506</v>
      </c>
      <c r="P508" s="9">
        <f>INT(MAX(1,O508)+1-VLOOKUP(A508,anni!$A$1:$O$32,5,0))</f>
        <v>2</v>
      </c>
      <c r="Q508" s="9">
        <f t="array" ref="Q508">SUM(IF(anno=A508,IF(distretto=E508,concorrenti!$T$3:$T$5991)))</f>
        <v>0</v>
      </c>
      <c r="R508" s="9">
        <f t="shared" si="112"/>
        <v>2</v>
      </c>
      <c r="S508" s="1">
        <f t="shared" si="113"/>
        <v>-1</v>
      </c>
      <c r="T508" s="1">
        <f>1+INT($N508/VLOOKUP($A508,anni!$A$1:$J$35,10,0))+$Q508</f>
        <v>2</v>
      </c>
      <c r="U508" s="1">
        <f t="shared" si="114"/>
        <v>-1</v>
      </c>
      <c r="X508" s="1">
        <v>9</v>
      </c>
      <c r="Y508" s="1">
        <v>9</v>
      </c>
      <c r="Z508" s="1">
        <f t="shared" si="115"/>
        <v>0</v>
      </c>
      <c r="AB508" s="1">
        <v>3</v>
      </c>
      <c r="AC508" s="1">
        <f t="shared" si="116"/>
        <v>-1</v>
      </c>
    </row>
    <row r="509" spans="1:29" x14ac:dyDescent="0.3">
      <c r="A509" s="3">
        <v>2011</v>
      </c>
      <c r="B509" s="3" t="str">
        <f>VLOOKUP($E509,accorpamenti!$A$2:$X$104,$A509-B$2,0)</f>
        <v>Venezia</v>
      </c>
      <c r="C509" s="3" t="str">
        <f>VLOOKUP($E509,accorpamenti!$A$2:$X$104,$A509-C$2,0)</f>
        <v>Venezia</v>
      </c>
      <c r="D509" s="3" t="str">
        <f>VLOOKUP($E509,accorpamenti!$A$2:$X$104,$A509-D$2,0)</f>
        <v>Venezia</v>
      </c>
      <c r="E509" s="3" t="s">
        <v>85</v>
      </c>
      <c r="F509" s="1">
        <f t="array" ref="F509">SUM(IF(anno=A509,IF(distretto=E509,1)))</f>
        <v>2</v>
      </c>
      <c r="G509" s="1">
        <f t="array" ref="G509">SUM(IF(anno=A509,IF(distretto=E509,IF(punti=-1,1))))</f>
        <v>0</v>
      </c>
      <c r="H509" s="1">
        <f t="array" ref="H509">SUM(IF(anno=A509,IF(distretto=E509,punti)))+G509</f>
        <v>19.399999999999999</v>
      </c>
      <c r="I509" s="6">
        <v>3.2871972318339102</v>
      </c>
      <c r="J509" s="12">
        <f>H509/VLOOKUP(A509,anni!$A$1:$O$32,4,0)</f>
        <v>5.5479295355753801E-3</v>
      </c>
      <c r="K509" s="12">
        <f t="shared" si="117"/>
        <v>9.1897687241537778E-3</v>
      </c>
      <c r="L509" s="12">
        <f t="shared" si="118"/>
        <v>6.5088048556482857E-3</v>
      </c>
      <c r="M509" s="12">
        <f t="array" ref="M509">SUM(IF(NOT(ISERR(J509:L509)),J509:L509*$J$2:$L$2))/SUM(IF(NOT(ISERR(J509:L509)),$J$2:$L$2))</f>
        <v>6.9220218184469972E-3</v>
      </c>
      <c r="N509" s="1">
        <f>((300-VLOOKUP(A509,anni!$A$1:$O$32,8,0))*(M509-I509/300)+I509)/300*(300-VLOOKUP(A509,anni!$A$1:$O$32,7,0))</f>
        <v>2.2024259379201538</v>
      </c>
      <c r="O509" s="1">
        <f t="shared" si="111"/>
        <v>2.2024259379201538</v>
      </c>
      <c r="P509" s="9">
        <f>INT(MAX(1,O509)+1-VLOOKUP(A509,anni!$A$1:$O$32,5,0))</f>
        <v>2</v>
      </c>
      <c r="Q509" s="9">
        <f t="array" ref="Q509">SUM(IF(anno=A509,IF(distretto=E509,concorrenti!$T$3:$T$5991)))</f>
        <v>0</v>
      </c>
      <c r="R509" s="9">
        <f t="shared" si="112"/>
        <v>2</v>
      </c>
      <c r="S509" s="1">
        <f t="shared" si="113"/>
        <v>0</v>
      </c>
      <c r="T509" s="1">
        <f>1+INT($N509/VLOOKUP($A509,anni!$A$1:$J$35,10,0))+$Q509</f>
        <v>2</v>
      </c>
      <c r="U509" s="1">
        <f t="shared" si="114"/>
        <v>0</v>
      </c>
      <c r="X509" s="1">
        <v>19</v>
      </c>
      <c r="Y509" s="1">
        <v>20</v>
      </c>
      <c r="Z509" s="1">
        <f t="shared" si="115"/>
        <v>-0.22645540682891913</v>
      </c>
      <c r="AB509" s="1">
        <v>3</v>
      </c>
      <c r="AC509" s="1">
        <f t="shared" si="116"/>
        <v>-1</v>
      </c>
    </row>
    <row r="510" spans="1:29" x14ac:dyDescent="0.3">
      <c r="A510" s="3">
        <v>2011</v>
      </c>
      <c r="B510" s="3" t="str">
        <f>VLOOKUP($E510,accorpamenti!$A$2:$X$104,$A510-B$2,0)</f>
        <v>Forlì Cesena</v>
      </c>
      <c r="C510" s="3" t="str">
        <f>VLOOKUP($E510,accorpamenti!$A$2:$X$104,$A510-C$2,0)</f>
        <v>Forlì Cesena</v>
      </c>
      <c r="D510" s="3" t="str">
        <f>VLOOKUP($E510,accorpamenti!$A$2:$X$104,$A510-D$2,0)</f>
        <v>Forlì Cesena</v>
      </c>
      <c r="E510" s="3" t="s">
        <v>119</v>
      </c>
      <c r="F510" s="1">
        <f t="array" ref="F510">SUM(IF(anno=A510,IF(distretto=E510,1)))</f>
        <v>2</v>
      </c>
      <c r="G510" s="1">
        <f t="array" ref="G510">SUM(IF(anno=A510,IF(distretto=E510,IF(punti=-1,1))))</f>
        <v>0</v>
      </c>
      <c r="H510" s="1">
        <f t="array" ref="H510">SUM(IF(anno=A510,IF(distretto=E510,punti)))+G510</f>
        <v>49.8</v>
      </c>
      <c r="I510" s="6">
        <v>2.2491349480968856</v>
      </c>
      <c r="J510" s="12">
        <f>H510/VLOOKUP(A510,anni!$A$1:$O$32,4,0)</f>
        <v>1.4241592312971852E-2</v>
      </c>
      <c r="K510" s="12">
        <f t="shared" si="117"/>
        <v>8.2707918517383981E-3</v>
      </c>
      <c r="L510" s="12">
        <f t="shared" si="118"/>
        <v>9.3838597612107191E-3</v>
      </c>
      <c r="M510" s="12">
        <f t="array" ref="M510">SUM(IF(NOT(ISERR(J510:L510)),J510:L510*$J$2:$L$2))/SUM(IF(NOT(ISERR(J510:L510)),$J$2:$L$2))</f>
        <v>1.144170340060051E-2</v>
      </c>
      <c r="N510" s="1">
        <f>((300-VLOOKUP(A510,anni!$A$1:$O$32,8,0))*(M510-I510/300)+I510)/300*(300-VLOOKUP(A510,anni!$A$1:$O$32,7,0))</f>
        <v>3.1274389523385104</v>
      </c>
      <c r="O510" s="1">
        <f t="shared" si="111"/>
        <v>3.1274389523385104</v>
      </c>
      <c r="P510" s="9">
        <f>INT(MAX(1,O510)+1-VLOOKUP(A510,anni!$A$1:$O$32,5,0))</f>
        <v>3</v>
      </c>
      <c r="Q510" s="9">
        <f t="array" ref="Q510">SUM(IF(anno=A510,IF(distretto=E510,concorrenti!$T$3:$T$5991)))</f>
        <v>0</v>
      </c>
      <c r="R510" s="9">
        <f t="shared" si="112"/>
        <v>3</v>
      </c>
      <c r="S510" s="1">
        <f>R510-F510</f>
        <v>1</v>
      </c>
      <c r="T510" s="1">
        <f>1+INT($N510/VLOOKUP($A510,anni!$A$1:$J$35,10,0))+$Q510</f>
        <v>3</v>
      </c>
      <c r="U510" s="1">
        <f t="shared" si="114"/>
        <v>1</v>
      </c>
      <c r="X510" s="1">
        <v>13</v>
      </c>
      <c r="Y510" s="1">
        <v>11</v>
      </c>
      <c r="Z510" s="1">
        <f t="shared" si="115"/>
        <v>0.57735026918962584</v>
      </c>
      <c r="AB510" s="1">
        <v>2</v>
      </c>
      <c r="AC510" s="1">
        <f t="shared" si="116"/>
        <v>1</v>
      </c>
    </row>
    <row r="511" spans="1:29" x14ac:dyDescent="0.3">
      <c r="A511" s="3">
        <v>2011</v>
      </c>
      <c r="B511" s="3" t="str">
        <f>VLOOKUP($E511,accorpamenti!$A$2:$X$104,$A511-B$2,0)</f>
        <v>Como</v>
      </c>
      <c r="C511" s="3" t="str">
        <f>VLOOKUP($E511,accorpamenti!$A$2:$X$104,$A511-C$2,0)</f>
        <v>Como</v>
      </c>
      <c r="D511" s="3" t="str">
        <f>VLOOKUP($E511,accorpamenti!$A$2:$X$104,$A511-D$2,0)</f>
        <v>Como</v>
      </c>
      <c r="E511" s="3" t="s">
        <v>88</v>
      </c>
      <c r="F511" s="1">
        <f t="array" ref="F511">SUM(IF(anno=A511,IF(distretto=E511,1)))</f>
        <v>2</v>
      </c>
      <c r="G511" s="1">
        <f t="array" ref="G511">SUM(IF(anno=A511,IF(distretto=E511,IF(punti=-1,1))))</f>
        <v>0</v>
      </c>
      <c r="H511" s="1">
        <f t="array" ref="H511">SUM(IF(anno=A511,IF(distretto=E511,punti)))+G511</f>
        <v>40.599999999999994</v>
      </c>
      <c r="I511" s="6">
        <v>2.0761245674740483</v>
      </c>
      <c r="J511" s="12">
        <f>H511/VLOOKUP(A511,anni!$A$1:$O$32,4,0)</f>
        <v>1.1610615419812393E-2</v>
      </c>
      <c r="K511" s="12">
        <f t="shared" si="117"/>
        <v>7.8878848215653257E-3</v>
      </c>
      <c r="L511" s="12">
        <f t="shared" si="118"/>
        <v>8.9845465798826032E-3</v>
      </c>
      <c r="M511" s="12">
        <f t="array" ref="M511">SUM(IF(NOT(ISERR(J511:L511)),J511:L511*$J$2:$L$2))/SUM(IF(NOT(ISERR(J511:L511)),$J$2:$L$2))</f>
        <v>9.9320270804084069E-3</v>
      </c>
      <c r="N511" s="1">
        <f>((300-VLOOKUP(A511,anni!$A$1:$O$32,8,0))*(M511-I511/300)+I511)/300*(300-VLOOKUP(A511,anni!$A$1:$O$32,7,0))</f>
        <v>2.7347266136361839</v>
      </c>
      <c r="O511" s="1">
        <f t="shared" si="111"/>
        <v>2.7347266136361839</v>
      </c>
      <c r="P511" s="9">
        <f>INT(MAX(1,O511)+1-VLOOKUP(A511,anni!$A$1:$O$32,5,0))</f>
        <v>3</v>
      </c>
      <c r="Q511" s="9">
        <f t="array" ref="Q511">SUM(IF(anno=A511,IF(distretto=E511,concorrenti!$T$3:$T$5991)))</f>
        <v>0</v>
      </c>
      <c r="R511" s="9">
        <f t="shared" si="112"/>
        <v>3</v>
      </c>
      <c r="S511" s="1">
        <f t="shared" si="113"/>
        <v>1</v>
      </c>
      <c r="T511" s="1">
        <f>1+INT($N511/VLOOKUP($A511,anni!$A$1:$J$35,10,0))+$Q511</f>
        <v>3</v>
      </c>
      <c r="U511" s="1">
        <f t="shared" si="114"/>
        <v>1</v>
      </c>
      <c r="X511" s="1">
        <v>12</v>
      </c>
      <c r="Y511" s="1">
        <v>12</v>
      </c>
      <c r="Z511" s="1">
        <f t="shared" si="115"/>
        <v>0</v>
      </c>
      <c r="AB511" s="1">
        <v>2</v>
      </c>
      <c r="AC511" s="1">
        <f t="shared" si="116"/>
        <v>1</v>
      </c>
    </row>
    <row r="512" spans="1:29" x14ac:dyDescent="0.3">
      <c r="A512" s="3">
        <v>2011</v>
      </c>
      <c r="B512" s="3" t="str">
        <f>VLOOKUP($E512,accorpamenti!$A$2:$X$104,$A512-B$2,0)</f>
        <v>Campobasso</v>
      </c>
      <c r="C512" s="3" t="str">
        <f>VLOOKUP($E512,accorpamenti!$A$2:$X$104,$A512-C$2,0)</f>
        <v>Campobasso</v>
      </c>
      <c r="D512" s="3" t="str">
        <f>VLOOKUP($E512,accorpamenti!$A$2:$X$104,$A512-D$2,0)</f>
        <v>Campobasso</v>
      </c>
      <c r="E512" s="3" t="s">
        <v>145</v>
      </c>
      <c r="F512" s="1">
        <f t="array" ref="F512">SUM(IF(anno=A512,IF(distretto=E512,1)))</f>
        <v>2</v>
      </c>
      <c r="G512" s="1">
        <f t="array" ref="G512">SUM(IF(anno=A512,IF(distretto=E512,IF(punti=-1,1))))</f>
        <v>0</v>
      </c>
      <c r="H512" s="1">
        <f t="array" ref="H512">SUM(IF(anno=A512,IF(distretto=E512,punti)))+G512</f>
        <v>41.8</v>
      </c>
      <c r="I512" s="6">
        <v>1.9031141868512111</v>
      </c>
      <c r="J512" s="12">
        <f>H512/VLOOKUP(A512,anni!$A$1:$O$32,4,0)</f>
        <v>1.195378631892015E-2</v>
      </c>
      <c r="K512" s="12">
        <f t="shared" si="117"/>
        <v>1.0491652626742228E-2</v>
      </c>
      <c r="L512" s="12">
        <f t="shared" si="118"/>
        <v>7.1077746276404577E-3</v>
      </c>
      <c r="M512" s="12">
        <f t="array" ref="M512">SUM(IF(NOT(ISERR(J512:L512)),J512:L512*$J$2:$L$2))/SUM(IF(NOT(ISERR(J512:L512)),$J$2:$L$2))</f>
        <v>1.0658739806314229E-2</v>
      </c>
      <c r="N512" s="1">
        <f>((300-VLOOKUP(A512,anni!$A$1:$O$32,8,0))*(M512-I512/300)+I512)/300*(300-VLOOKUP(A512,anni!$A$1:$O$32,7,0))</f>
        <v>2.8824749610741893</v>
      </c>
      <c r="O512" s="1">
        <f t="shared" si="111"/>
        <v>2.8824749610741893</v>
      </c>
      <c r="P512" s="9">
        <f>INT(MAX(1,O512)+1-VLOOKUP(A512,anni!$A$1:$O$32,5,0))</f>
        <v>3</v>
      </c>
      <c r="Q512" s="9">
        <f t="array" ref="Q512">SUM(IF(anno=A512,IF(distretto=E512,concorrenti!$T$3:$T$5991)))</f>
        <v>0</v>
      </c>
      <c r="R512" s="9">
        <f t="shared" si="112"/>
        <v>3</v>
      </c>
      <c r="S512" s="1">
        <f t="shared" si="113"/>
        <v>1</v>
      </c>
      <c r="T512" s="1">
        <f>1+INT($N512/VLOOKUP($A512,anni!$A$1:$J$35,10,0))+$Q512</f>
        <v>3</v>
      </c>
      <c r="U512" s="1">
        <f t="shared" si="114"/>
        <v>1</v>
      </c>
      <c r="X512" s="1">
        <v>11</v>
      </c>
      <c r="Y512" s="1">
        <v>20</v>
      </c>
      <c r="Z512" s="1">
        <f t="shared" si="115"/>
        <v>-2.2860022860034288</v>
      </c>
      <c r="AB512" s="1">
        <v>2</v>
      </c>
      <c r="AC512" s="1">
        <f t="shared" si="116"/>
        <v>1</v>
      </c>
    </row>
    <row r="513" spans="1:29" x14ac:dyDescent="0.3">
      <c r="A513" s="3">
        <v>2011</v>
      </c>
      <c r="B513" s="3" t="str">
        <f>VLOOKUP($E513,accorpamenti!$A$2:$X$104,$A513-B$2,0)</f>
        <v>Siracusa</v>
      </c>
      <c r="C513" s="3" t="str">
        <f>VLOOKUP($E513,accorpamenti!$A$2:$X$104,$A513-C$2,0)</f>
        <v>Siracusa</v>
      </c>
      <c r="D513" s="3" t="str">
        <f>VLOOKUP($E513,accorpamenti!$A$2:$X$104,$A513-D$2,0)</f>
        <v>Siracusa</v>
      </c>
      <c r="E513" s="3" t="s">
        <v>139</v>
      </c>
      <c r="F513" s="1">
        <f t="array" ref="F513">SUM(IF(anno=A513,IF(distretto=E513,1)))</f>
        <v>2</v>
      </c>
      <c r="G513" s="1">
        <f t="array" ref="G513">SUM(IF(anno=A513,IF(distretto=E513,IF(punti=-1,1))))</f>
        <v>0</v>
      </c>
      <c r="H513" s="1">
        <f t="array" ref="H513">SUM(IF(anno=A513,IF(distretto=E513,punti)))+G513</f>
        <v>12.8</v>
      </c>
      <c r="I513" s="6">
        <v>4.3252595155709344</v>
      </c>
      <c r="J513" s="12">
        <f>H513/VLOOKUP(A513,anni!$A$1:$O$32,4,0)</f>
        <v>3.6604895904827255E-3</v>
      </c>
      <c r="K513" s="12">
        <f t="shared" si="117"/>
        <v>8.3473732577730147E-3</v>
      </c>
      <c r="L513" s="12">
        <f t="shared" si="118"/>
        <v>3.9931318132811564E-3</v>
      </c>
      <c r="M513" s="12">
        <f t="array" ref="M513">SUM(IF(NOT(ISERR(J513:L513)),J513:L513*$J$2:$L$2))/SUM(IF(NOT(ISERR(J513:L513)),$J$2:$L$2))</f>
        <v>5.2782245167125605E-3</v>
      </c>
      <c r="N513" s="1">
        <f>((300-VLOOKUP(A513,anni!$A$1:$O$32,8,0))*(M513-I513/300)+I513)/300*(300-VLOOKUP(A513,anni!$A$1:$O$32,7,0))</f>
        <v>1.9724182912697414</v>
      </c>
      <c r="O513" s="1">
        <f t="shared" si="111"/>
        <v>1.9724182912697414</v>
      </c>
      <c r="P513" s="9">
        <f>INT(MAX(1,O513)+1-VLOOKUP(A513,anni!$A$1:$O$32,5,0))</f>
        <v>2</v>
      </c>
      <c r="Q513" s="9">
        <f t="array" ref="Q513">SUM(IF(anno=A513,IF(distretto=E513,concorrenti!$T$3:$T$5991)))</f>
        <v>0</v>
      </c>
      <c r="R513" s="9">
        <f t="shared" si="112"/>
        <v>2</v>
      </c>
      <c r="S513" s="1">
        <f t="shared" si="113"/>
        <v>0</v>
      </c>
      <c r="T513" s="1">
        <f>1+INT($N513/VLOOKUP($A513,anni!$A$1:$J$35,10,0))+$Q513</f>
        <v>2</v>
      </c>
      <c r="U513" s="1">
        <f t="shared" si="114"/>
        <v>0</v>
      </c>
      <c r="X513" s="1">
        <v>25</v>
      </c>
      <c r="Y513" s="1">
        <v>25</v>
      </c>
      <c r="Z513" s="1">
        <f t="shared" si="115"/>
        <v>0</v>
      </c>
      <c r="AB513" s="1">
        <v>2</v>
      </c>
      <c r="AC513" s="1">
        <f t="shared" si="116"/>
        <v>0</v>
      </c>
    </row>
    <row r="514" spans="1:29" x14ac:dyDescent="0.3">
      <c r="A514" s="3">
        <v>2011</v>
      </c>
      <c r="B514" s="3" t="str">
        <f>VLOOKUP($E514,accorpamenti!$A$2:$X$104,$A514-B$2,0)</f>
        <v>Reggio Calabria</v>
      </c>
      <c r="C514" s="3" t="str">
        <f>VLOOKUP($E514,accorpamenti!$A$2:$X$104,$A514-C$2,0)</f>
        <v>Reggio Calabria</v>
      </c>
      <c r="D514" s="3" t="str">
        <f>VLOOKUP($E514,accorpamenti!$A$2:$X$104,$A514-D$2,0)</f>
        <v>Reggio Calabria</v>
      </c>
      <c r="E514" s="3" t="s">
        <v>63</v>
      </c>
      <c r="F514" s="1">
        <f t="array" ref="F514">SUM(IF(anno=A514,IF(distretto=E514,1)))</f>
        <v>2</v>
      </c>
      <c r="G514" s="1">
        <f t="array" ref="G514">SUM(IF(anno=A514,IF(distretto=E514,IF(punti=-1,1))))</f>
        <v>0</v>
      </c>
      <c r="H514" s="1">
        <f t="array" ref="H514">SUM(IF(anno=A514,IF(distretto=E514,punti)))+G514</f>
        <v>43</v>
      </c>
      <c r="I514" s="6">
        <v>2.0761245674740483</v>
      </c>
      <c r="J514" s="12">
        <f>H514/VLOOKUP(A514,anni!$A$1:$O$32,4,0)</f>
        <v>1.2296957218027905E-2</v>
      </c>
      <c r="K514" s="12">
        <f t="shared" si="117"/>
        <v>8.4239546638076295E-3</v>
      </c>
      <c r="L514" s="12">
        <f t="shared" si="118"/>
        <v>6.1893543105857934E-3</v>
      </c>
      <c r="M514" s="12">
        <f t="array" ref="M514">SUM(IF(NOT(ISERR(J514:L514)),J514:L514*$J$2:$L$2))/SUM(IF(NOT(ISERR(J514:L514)),$J$2:$L$2))</f>
        <v>9.9880225487141271E-3</v>
      </c>
      <c r="N514" s="1">
        <f>((300-VLOOKUP(A514,anni!$A$1:$O$32,8,0))*(M514-I514/300)+I514)/300*(300-VLOOKUP(A514,anni!$A$1:$O$32,7,0))</f>
        <v>2.7482588518100663</v>
      </c>
      <c r="O514" s="1">
        <f t="shared" si="111"/>
        <v>2.7482588518100663</v>
      </c>
      <c r="P514" s="9">
        <f>INT(MAX(1,O514)+1-VLOOKUP(A514,anni!$A$1:$O$32,5,0))</f>
        <v>3</v>
      </c>
      <c r="Q514" s="9">
        <f t="array" ref="Q514">SUM(IF(anno=A514,IF(distretto=E514,concorrenti!$T$3:$T$5991)))</f>
        <v>0</v>
      </c>
      <c r="R514" s="9">
        <f t="shared" si="112"/>
        <v>3</v>
      </c>
      <c r="S514" s="1">
        <f t="shared" si="113"/>
        <v>1</v>
      </c>
      <c r="T514" s="1">
        <f>1+INT($N514/VLOOKUP($A514,anni!$A$1:$J$35,10,0))+$Q514</f>
        <v>3</v>
      </c>
      <c r="U514" s="1">
        <f t="shared" si="114"/>
        <v>1</v>
      </c>
      <c r="X514" s="1">
        <v>12</v>
      </c>
      <c r="Y514" s="1">
        <v>9</v>
      </c>
      <c r="Z514" s="1">
        <f t="shared" si="115"/>
        <v>0.92582009977255142</v>
      </c>
      <c r="AB514" s="1">
        <v>2</v>
      </c>
      <c r="AC514" s="1">
        <f t="shared" si="116"/>
        <v>1</v>
      </c>
    </row>
    <row r="515" spans="1:29" x14ac:dyDescent="0.3">
      <c r="A515" s="3">
        <v>2011</v>
      </c>
      <c r="B515" s="3" t="str">
        <f>VLOOKUP($E515,accorpamenti!$A$2:$X$104,$A515-B$2,0)</f>
        <v>Mantova</v>
      </c>
      <c r="C515" s="3" t="str">
        <f>VLOOKUP($E515,accorpamenti!$A$2:$X$104,$A515-C$2,0)</f>
        <v>Mantova</v>
      </c>
      <c r="D515" s="3" t="str">
        <f>VLOOKUP($E515,accorpamenti!$A$2:$X$104,$A515-D$2,0)</f>
        <v>Mantova</v>
      </c>
      <c r="E515" s="3" t="s">
        <v>103</v>
      </c>
      <c r="F515" s="1">
        <f t="array" ref="F515">SUM(IF(anno=A515,IF(distretto=E515,1)))</f>
        <v>2</v>
      </c>
      <c r="G515" s="1">
        <f t="array" ref="G515">SUM(IF(anno=A515,IF(distretto=E515,IF(punti=-1,1))))</f>
        <v>0</v>
      </c>
      <c r="H515" s="1">
        <f t="array" ref="H515">SUM(IF(anno=A515,IF(distretto=E515,punti)))+G515</f>
        <v>22</v>
      </c>
      <c r="I515" s="6">
        <v>1.3840830449826989</v>
      </c>
      <c r="J515" s="12">
        <f>H515/VLOOKUP(A515,anni!$A$1:$O$32,4,0)</f>
        <v>6.2914664836421844E-3</v>
      </c>
      <c r="K515" s="12">
        <f t="shared" si="117"/>
        <v>6.4328381069076448E-3</v>
      </c>
      <c r="L515" s="12">
        <f t="shared" si="118"/>
        <v>9.3039971249450938E-3</v>
      </c>
      <c r="M515" s="12">
        <f t="array" ref="M515">SUM(IF(NOT(ISERR(J515:L515)),J515:L515*$J$2:$L$2))/SUM(IF(NOT(ISERR(J515:L515)),$J$2:$L$2))</f>
        <v>6.8406787982811567E-3</v>
      </c>
      <c r="N515" s="1">
        <f>((300-VLOOKUP(A515,anni!$A$1:$O$32,8,0))*(M515-I515/300)+I515)/300*(300-VLOOKUP(A515,anni!$A$1:$O$32,7,0))</f>
        <v>1.8761552001651587</v>
      </c>
      <c r="O515" s="1">
        <f t="shared" si="111"/>
        <v>1.8761552001651587</v>
      </c>
      <c r="P515" s="9">
        <f>INT(MAX(1,O515)+1-VLOOKUP(A515,anni!$A$1:$O$32,5,0))</f>
        <v>2</v>
      </c>
      <c r="Q515" s="9">
        <f t="array" ref="Q515">SUM(IF(anno=A515,IF(distretto=E515,concorrenti!$T$3:$T$5991)))</f>
        <v>0</v>
      </c>
      <c r="R515" s="9">
        <f t="shared" si="112"/>
        <v>2</v>
      </c>
      <c r="S515" s="1">
        <f t="shared" si="113"/>
        <v>0</v>
      </c>
      <c r="T515" s="1">
        <f>1+INT($N515/VLOOKUP($A515,anni!$A$1:$J$35,10,0))+$Q515</f>
        <v>2</v>
      </c>
      <c r="U515" s="1">
        <f t="shared" si="114"/>
        <v>0</v>
      </c>
      <c r="X515" s="1">
        <v>8</v>
      </c>
      <c r="Y515" s="1">
        <v>8</v>
      </c>
      <c r="Z515" s="1">
        <f t="shared" si="115"/>
        <v>0</v>
      </c>
      <c r="AB515" s="1">
        <v>3</v>
      </c>
      <c r="AC515" s="1">
        <f t="shared" si="116"/>
        <v>-1</v>
      </c>
    </row>
    <row r="516" spans="1:29" x14ac:dyDescent="0.3">
      <c r="A516" s="3">
        <v>2011</v>
      </c>
      <c r="B516" s="3" t="str">
        <f>VLOOKUP($E516,accorpamenti!$A$2:$X$104,$A516-B$2,0)</f>
        <v>Pistoia</v>
      </c>
      <c r="C516" s="3" t="str">
        <f>VLOOKUP($E516,accorpamenti!$A$2:$X$104,$A516-C$2,0)</f>
        <v>Pistoia</v>
      </c>
      <c r="D516" s="3" t="str">
        <f>VLOOKUP($E516,accorpamenti!$A$2:$X$104,$A516-D$2,0)</f>
        <v>Pistoia</v>
      </c>
      <c r="E516" s="3" t="s">
        <v>77</v>
      </c>
      <c r="F516" s="1">
        <f t="array" ref="F516">SUM(IF(anno=A516,IF(distretto=E516,1)))</f>
        <v>2</v>
      </c>
      <c r="G516" s="1">
        <f t="array" ref="G516">SUM(IF(anno=A516,IF(distretto=E516,IF(punti=-1,1))))</f>
        <v>0</v>
      </c>
      <c r="H516" s="1">
        <f t="array" ref="H516">SUM(IF(anno=A516,IF(distretto=E516,punti)))+G516</f>
        <v>4</v>
      </c>
      <c r="I516" s="6">
        <v>1.7301038062283738</v>
      </c>
      <c r="J516" s="12">
        <f>H516/VLOOKUP(A516,anni!$A$1:$O$32,4,0)</f>
        <v>1.1439029970258517E-3</v>
      </c>
      <c r="K516" s="12">
        <f t="shared" si="117"/>
        <v>6.8923265431153329E-3</v>
      </c>
      <c r="L516" s="12">
        <f t="shared" si="118"/>
        <v>4.7917581759373881E-3</v>
      </c>
      <c r="M516" s="12">
        <f t="array" ref="M516">SUM(IF(NOT(ISERR(J516:L516)),J516:L516*$J$2:$L$2))/SUM(IF(NOT(ISERR(J516:L516)),$J$2:$L$2))</f>
        <v>3.6680200422076017E-3</v>
      </c>
      <c r="N516" s="1">
        <f>((300-VLOOKUP(A516,anni!$A$1:$O$32,8,0))*(M516-I516/300)+I516)/300*(300-VLOOKUP(A516,anni!$A$1:$O$32,7,0))</f>
        <v>1.1651771234258528</v>
      </c>
      <c r="O516" s="1">
        <f t="shared" si="111"/>
        <v>1.1651771234258528</v>
      </c>
      <c r="P516" s="9">
        <f>INT(MAX(1,O516)+1-VLOOKUP(A516,anni!$A$1:$O$32,5,0))</f>
        <v>1</v>
      </c>
      <c r="Q516" s="9">
        <f t="array" ref="Q516">SUM(IF(anno=A516,IF(distretto=E516,concorrenti!$T$3:$T$5991)))</f>
        <v>0</v>
      </c>
      <c r="R516" s="9">
        <f t="shared" si="112"/>
        <v>1</v>
      </c>
      <c r="S516" s="1">
        <f t="shared" si="113"/>
        <v>-1</v>
      </c>
      <c r="T516" s="1">
        <f>1+INT($N516/VLOOKUP($A516,anni!$A$1:$J$35,10,0))+$Q516</f>
        <v>1</v>
      </c>
      <c r="U516" s="1">
        <f t="shared" si="114"/>
        <v>-1</v>
      </c>
      <c r="X516" s="1">
        <v>10</v>
      </c>
      <c r="Y516" s="1">
        <v>11</v>
      </c>
      <c r="Z516" s="1">
        <f t="shared" si="115"/>
        <v>-0.30860669992418382</v>
      </c>
      <c r="AB516" s="1">
        <v>2</v>
      </c>
      <c r="AC516" s="1">
        <f t="shared" si="116"/>
        <v>-1</v>
      </c>
    </row>
    <row r="517" spans="1:29" x14ac:dyDescent="0.3">
      <c r="A517" s="3">
        <v>2011</v>
      </c>
      <c r="B517" s="3" t="str">
        <f>VLOOKUP($E517,accorpamenti!$A$2:$X$104,$A517-B$2,0)</f>
        <v>Bolzano</v>
      </c>
      <c r="C517" s="3" t="str">
        <f>VLOOKUP($E517,accorpamenti!$A$2:$X$104,$A517-C$2,0)</f>
        <v>Bolzano</v>
      </c>
      <c r="D517" s="3" t="str">
        <f>VLOOKUP($E517,accorpamenti!$A$2:$X$104,$A517-D$2,0)</f>
        <v>Bolzano</v>
      </c>
      <c r="E517" s="3" t="s">
        <v>128</v>
      </c>
      <c r="F517" s="1">
        <f t="array" ref="F517">SUM(IF(anno=A517,IF(distretto=E517,1)))</f>
        <v>2</v>
      </c>
      <c r="G517" s="1">
        <f t="array" ref="G517">SUM(IF(anno=A517,IF(distretto=E517,IF(punti=-1,1))))</f>
        <v>0</v>
      </c>
      <c r="H517" s="1">
        <f t="array" ref="H517">SUM(IF(anno=A517,IF(distretto=E517,punti)))+G517</f>
        <v>32</v>
      </c>
      <c r="I517" s="6">
        <v>3.6332179930795849</v>
      </c>
      <c r="J517" s="12">
        <f>H517/VLOOKUP(A517,anni!$A$1:$O$32,4,0)</f>
        <v>9.1512239762068133E-3</v>
      </c>
      <c r="K517" s="12">
        <f t="shared" si="117"/>
        <v>7.3518149793230228E-3</v>
      </c>
      <c r="L517" s="12">
        <f t="shared" si="118"/>
        <v>4.7518268578045763E-3</v>
      </c>
      <c r="M517" s="12">
        <f t="array" ref="M517">SUM(IF(NOT(ISERR(J517:L517)),J517:L517*$J$2:$L$2))/SUM(IF(NOT(ISERR(J517:L517)),$J$2:$L$2))</f>
        <v>7.8181881241785097E-3</v>
      </c>
      <c r="N517" s="1">
        <f>((300-VLOOKUP(A517,anni!$A$1:$O$32,8,0))*(M517-I517/300)+I517)/300*(300-VLOOKUP(A517,anni!$A$1:$O$32,7,0))</f>
        <v>2.4747472511170732</v>
      </c>
      <c r="O517" s="1">
        <f t="shared" si="111"/>
        <v>2.4747472511170732</v>
      </c>
      <c r="P517" s="9">
        <f>INT(MAX(1,O517)+1-VLOOKUP(A517,anni!$A$1:$O$32,5,0))</f>
        <v>2</v>
      </c>
      <c r="Q517" s="9">
        <f t="array" ref="Q517">SUM(IF(anno=A517,IF(distretto=E517,concorrenti!$T$3:$T$5991)))</f>
        <v>0</v>
      </c>
      <c r="R517" s="9">
        <f t="shared" si="112"/>
        <v>2</v>
      </c>
      <c r="S517" s="1">
        <f t="shared" si="113"/>
        <v>0</v>
      </c>
      <c r="T517" s="1">
        <f>1+INT($N517/VLOOKUP($A517,anni!$A$1:$J$35,10,0))+$Q517</f>
        <v>3</v>
      </c>
      <c r="U517" s="1">
        <f t="shared" si="114"/>
        <v>1</v>
      </c>
      <c r="X517" s="1">
        <v>21</v>
      </c>
      <c r="Y517" s="1">
        <v>20</v>
      </c>
      <c r="Z517" s="1">
        <f t="shared" si="115"/>
        <v>0.22086305214969307</v>
      </c>
      <c r="AB517" s="1">
        <v>2</v>
      </c>
      <c r="AC517" s="1">
        <f t="shared" si="116"/>
        <v>0</v>
      </c>
    </row>
    <row r="518" spans="1:29" x14ac:dyDescent="0.3">
      <c r="A518" s="3">
        <v>2011</v>
      </c>
      <c r="B518" s="3" t="str">
        <f>VLOOKUP($E518,accorpamenti!$A$2:$X$104,$A518-B$2,0)</f>
        <v>Pordenone</v>
      </c>
      <c r="C518" s="3" t="str">
        <f>VLOOKUP($E518,accorpamenti!$A$2:$X$104,$A518-C$2,0)</f>
        <v>Pordenone</v>
      </c>
      <c r="D518" s="3" t="str">
        <f>VLOOKUP($E518,accorpamenti!$A$2:$X$104,$A518-D$2,0)</f>
        <v>Pordenone</v>
      </c>
      <c r="E518" s="3" t="s">
        <v>91</v>
      </c>
      <c r="F518" s="1">
        <f t="array" ref="F518">SUM(IF(anno=A518,IF(distretto=E518,1)))</f>
        <v>2</v>
      </c>
      <c r="G518" s="1">
        <f t="array" ref="G518">SUM(IF(anno=A518,IF(distretto=E518,IF(punti=-1,1))))</f>
        <v>0</v>
      </c>
      <c r="H518" s="1">
        <f t="array" ref="H518">SUM(IF(anno=A518,IF(distretto=E518,punti)))+G518</f>
        <v>25</v>
      </c>
      <c r="I518" s="6">
        <v>1.7301038062283738</v>
      </c>
      <c r="J518" s="12">
        <f>H518/VLOOKUP(A518,anni!$A$1:$O$32,4,0)</f>
        <v>7.1493937314115732E-3</v>
      </c>
      <c r="K518" s="12">
        <f t="shared" si="117"/>
        <v>7.4283963853576359E-3</v>
      </c>
      <c r="L518" s="12">
        <f t="shared" si="118"/>
        <v>6.9879806732420242E-3</v>
      </c>
      <c r="M518" s="12">
        <f t="array" ref="M518">SUM(IF(NOT(ISERR(J518:L518)),J518:L518*$J$2:$L$2))/SUM(IF(NOT(ISERR(J518:L518)),$J$2:$L$2))</f>
        <v>7.2154924396986694E-3</v>
      </c>
      <c r="N518" s="1">
        <f>((300-VLOOKUP(A518,anni!$A$1:$O$32,8,0))*(M518-I518/300)+I518)/300*(300-VLOOKUP(A518,anni!$A$1:$O$32,7,0))</f>
        <v>2.0224829528195278</v>
      </c>
      <c r="O518" s="1">
        <f t="shared" si="111"/>
        <v>2.0224829528195278</v>
      </c>
      <c r="P518" s="9">
        <f>INT(MAX(1,O518)+1-VLOOKUP(A518,anni!$A$1:$O$32,5,0))</f>
        <v>2</v>
      </c>
      <c r="Q518" s="9">
        <f t="array" ref="Q518">SUM(IF(anno=A518,IF(distretto=E518,concorrenti!$T$3:$T$5991)))</f>
        <v>0</v>
      </c>
      <c r="R518" s="9">
        <f t="shared" si="112"/>
        <v>2</v>
      </c>
      <c r="S518" s="1">
        <f t="shared" si="113"/>
        <v>0</v>
      </c>
      <c r="T518" s="1">
        <f>1+INT($N518/VLOOKUP($A518,anni!$A$1:$J$35,10,0))+$Q518</f>
        <v>2</v>
      </c>
      <c r="U518" s="1">
        <f t="shared" si="114"/>
        <v>0</v>
      </c>
      <c r="X518" s="1">
        <v>10</v>
      </c>
      <c r="Y518" s="1">
        <v>9</v>
      </c>
      <c r="Z518" s="1">
        <f t="shared" si="115"/>
        <v>0.32444284226152509</v>
      </c>
      <c r="AB518" s="1">
        <v>2</v>
      </c>
      <c r="AC518" s="1">
        <f t="shared" si="116"/>
        <v>0</v>
      </c>
    </row>
    <row r="519" spans="1:29" x14ac:dyDescent="0.3">
      <c r="A519" s="3">
        <v>2011</v>
      </c>
      <c r="B519" s="3" t="str">
        <f>VLOOKUP($E519,accorpamenti!$A$2:$X$104,$A519-B$2,0)</f>
        <v>Messina</v>
      </c>
      <c r="C519" s="3" t="str">
        <f>VLOOKUP($E519,accorpamenti!$A$2:$X$104,$A519-C$2,0)</f>
        <v>Messina</v>
      </c>
      <c r="D519" s="3" t="str">
        <f>VLOOKUP($E519,accorpamenti!$A$2:$X$104,$A519-D$2,0)</f>
        <v>Messina</v>
      </c>
      <c r="E519" s="3" t="s">
        <v>124</v>
      </c>
      <c r="F519" s="1">
        <f t="array" ref="F519">SUM(IF(anno=A519,IF(distretto=E519,1)))</f>
        <v>2</v>
      </c>
      <c r="G519" s="1">
        <f t="array" ref="G519">SUM(IF(anno=A519,IF(distretto=E519,IF(punti=-1,1))))</f>
        <v>0</v>
      </c>
      <c r="H519" s="1">
        <f t="array" ref="H519">SUM(IF(anno=A519,IF(distretto=E519,punti)))+G519</f>
        <v>27.799999999999997</v>
      </c>
      <c r="I519" s="6">
        <v>3.9792387543252596</v>
      </c>
      <c r="J519" s="12">
        <f>H519/VLOOKUP(A519,anni!$A$1:$O$32,4,0)</f>
        <v>7.950125829329668E-3</v>
      </c>
      <c r="K519" s="12">
        <f t="shared" si="117"/>
        <v>7.4283963853576359E-3</v>
      </c>
      <c r="L519" s="12">
        <f t="shared" si="118"/>
        <v>4.3125823583436487E-3</v>
      </c>
      <c r="M519" s="12">
        <f t="array" ref="M519">SUM(IF(NOT(ISERR(J519:L519)),J519:L519*$J$2:$L$2))/SUM(IF(NOT(ISERR(J519:L519)),$J$2:$L$2))</f>
        <v>7.1699587695079866E-3</v>
      </c>
      <c r="N519" s="1">
        <f>((300-VLOOKUP(A519,anni!$A$1:$O$32,8,0))*(M519-I519/300)+I519)/300*(300-VLOOKUP(A519,anni!$A$1:$O$32,7,0))</f>
        <v>2.3738396130501669</v>
      </c>
      <c r="O519" s="1">
        <f t="shared" si="111"/>
        <v>2.3738396130501669</v>
      </c>
      <c r="P519" s="9">
        <f>INT(MAX(1,O519)+1-VLOOKUP(A519,anni!$A$1:$O$32,5,0))</f>
        <v>2</v>
      </c>
      <c r="Q519" s="9">
        <f t="array" ref="Q519">SUM(IF(anno=A519,IF(distretto=E519,concorrenti!$T$3:$T$5991)))</f>
        <v>0</v>
      </c>
      <c r="R519" s="9">
        <f t="shared" si="112"/>
        <v>2</v>
      </c>
      <c r="S519" s="1">
        <f t="shared" si="113"/>
        <v>0</v>
      </c>
      <c r="T519" s="1">
        <f>1+INT($N519/VLOOKUP($A519,anni!$A$1:$J$35,10,0))+$Q519</f>
        <v>2</v>
      </c>
      <c r="U519" s="1">
        <f t="shared" si="114"/>
        <v>0</v>
      </c>
      <c r="X519" s="1">
        <v>23</v>
      </c>
      <c r="Y519" s="1">
        <v>23</v>
      </c>
      <c r="Z519" s="1">
        <f t="shared" si="115"/>
        <v>0</v>
      </c>
      <c r="AB519" s="1">
        <v>2</v>
      </c>
      <c r="AC519" s="1">
        <f t="shared" si="116"/>
        <v>0</v>
      </c>
    </row>
    <row r="520" spans="1:29" x14ac:dyDescent="0.3">
      <c r="A520" s="3">
        <v>2011</v>
      </c>
      <c r="B520" s="3" t="str">
        <f>VLOOKUP($E520,accorpamenti!$A$2:$X$104,$A520-B$2,0)</f>
        <v>Belluno</v>
      </c>
      <c r="C520" s="3" t="str">
        <f>VLOOKUP($E520,accorpamenti!$A$2:$X$104,$A520-C$2,0)</f>
        <v>Belluno</v>
      </c>
      <c r="D520" s="3" t="str">
        <f>VLOOKUP($E520,accorpamenti!$A$2:$X$104,$A520-D$2,0)</f>
        <v>Belluno</v>
      </c>
      <c r="E520" s="3" t="s">
        <v>99</v>
      </c>
      <c r="F520" s="1">
        <f t="array" ref="F520">SUM(IF(anno=A520,IF(distretto=E520,1)))</f>
        <v>2</v>
      </c>
      <c r="G520" s="1">
        <f t="array" ref="G520">SUM(IF(anno=A520,IF(distretto=E520,IF(punti=-1,1))))</f>
        <v>0</v>
      </c>
      <c r="H520" s="1">
        <f t="array" ref="H520">SUM(IF(anno=A520,IF(distretto=E520,punti)))+G520</f>
        <v>15.399999999999999</v>
      </c>
      <c r="I520" s="6">
        <v>1.3840830449826989</v>
      </c>
      <c r="J520" s="12">
        <f>H520/VLOOKUP(A520,anni!$A$1:$O$32,4,0)</f>
        <v>4.4040265385495289E-3</v>
      </c>
      <c r="K520" s="12">
        <f t="shared" si="117"/>
        <v>4.8246285801807334E-3</v>
      </c>
      <c r="L520" s="12">
        <f t="shared" si="118"/>
        <v>1.0182486123866951E-2</v>
      </c>
      <c r="M520" s="12">
        <f t="array" ref="M520">SUM(IF(NOT(ISERR(J520:L520)),J520:L520*$J$2:$L$2))/SUM(IF(NOT(ISERR(J520:L520)),$J$2:$L$2))</f>
        <v>5.5073038166461663E-3</v>
      </c>
      <c r="N520" s="1">
        <f>((300-VLOOKUP(A520,anni!$A$1:$O$32,8,0))*(M520-I520/300)+I520)/300*(300-VLOOKUP(A520,anni!$A$1:$O$32,7,0))</f>
        <v>1.5539229129367027</v>
      </c>
      <c r="O520" s="1">
        <f t="shared" si="111"/>
        <v>1.5539229129367027</v>
      </c>
      <c r="P520" s="9">
        <f>INT(MAX(1,O520)+1-VLOOKUP(A520,anni!$A$1:$O$32,5,0))</f>
        <v>2</v>
      </c>
      <c r="Q520" s="9">
        <f t="array" ref="Q520">SUM(IF(anno=A520,IF(distretto=E520,concorrenti!$T$3:$T$5991)))</f>
        <v>0</v>
      </c>
      <c r="R520" s="9">
        <f t="shared" si="112"/>
        <v>2</v>
      </c>
      <c r="S520" s="1">
        <f t="shared" si="113"/>
        <v>0</v>
      </c>
      <c r="T520" s="1">
        <f>1+INT($N520/VLOOKUP($A520,anni!$A$1:$J$35,10,0))+$Q520</f>
        <v>2</v>
      </c>
      <c r="U520" s="1">
        <f t="shared" si="114"/>
        <v>0</v>
      </c>
      <c r="X520" s="1">
        <v>8</v>
      </c>
      <c r="Y520" s="1">
        <v>7</v>
      </c>
      <c r="Z520" s="1">
        <f t="shared" si="115"/>
        <v>0.36514837167011072</v>
      </c>
      <c r="AB520" s="1">
        <v>3</v>
      </c>
      <c r="AC520" s="1">
        <f t="shared" si="116"/>
        <v>-1</v>
      </c>
    </row>
    <row r="521" spans="1:29" x14ac:dyDescent="0.3">
      <c r="A521" s="3">
        <v>2011</v>
      </c>
      <c r="B521" s="3" t="str">
        <f>VLOOKUP($E521,accorpamenti!$A$2:$X$104,$A521-B$2,0)</f>
        <v>Foggia</v>
      </c>
      <c r="C521" s="3" t="str">
        <f>VLOOKUP($E521,accorpamenti!$A$2:$X$104,$A521-C$2,0)</f>
        <v>Foggia</v>
      </c>
      <c r="D521" s="3" t="str">
        <f>VLOOKUP($E521,accorpamenti!$A$2:$X$104,$A521-D$2,0)</f>
        <v>Foggia</v>
      </c>
      <c r="E521" s="3" t="s">
        <v>96</v>
      </c>
      <c r="F521" s="1">
        <f t="array" ref="F521">SUM(IF(anno=A521,IF(distretto=E521,1)))</f>
        <v>2</v>
      </c>
      <c r="G521" s="1">
        <f t="array" ref="G521">SUM(IF(anno=A521,IF(distretto=E521,IF(punti=-1,1))))</f>
        <v>0</v>
      </c>
      <c r="H521" s="1">
        <f t="array" ref="H521">SUM(IF(anno=A521,IF(distretto=E521,punti)))+G521</f>
        <v>21</v>
      </c>
      <c r="I521" s="6">
        <v>5.0173010380622838</v>
      </c>
      <c r="J521" s="12">
        <f>H521/VLOOKUP(A521,anni!$A$1:$O$32,4,0)</f>
        <v>6.0054907343857211E-3</v>
      </c>
      <c r="K521" s="12">
        <f t="shared" si="117"/>
        <v>3.3695818655230521E-3</v>
      </c>
      <c r="L521" s="12">
        <f t="shared" si="118"/>
        <v>5.0313460847342586E-3</v>
      </c>
      <c r="M521" s="12">
        <f t="array" ref="M521">SUM(IF(NOT(ISERR(J521:L521)),J521:L521*$J$2:$L$2))/SUM(IF(NOT(ISERR(J521:L521)),$J$2:$L$2))</f>
        <v>4.9644970031562548E-3</v>
      </c>
      <c r="N521" s="1">
        <f>((300-VLOOKUP(A521,anni!$A$1:$O$32,8,0))*(M521-I521/300)+I521)/300*(300-VLOOKUP(A521,anni!$A$1:$O$32,7,0))</f>
        <v>2.0080963874505735</v>
      </c>
      <c r="O521" s="1">
        <f t="shared" si="111"/>
        <v>2.0080963874505735</v>
      </c>
      <c r="P521" s="9">
        <f>INT(MAX(1,O521)+1-VLOOKUP(A521,anni!$A$1:$O$32,5,0))</f>
        <v>2</v>
      </c>
      <c r="Q521" s="9">
        <f t="array" ref="Q521">SUM(IF(anno=A521,IF(distretto=E521,concorrenti!$T$3:$T$5991)))</f>
        <v>0</v>
      </c>
      <c r="R521" s="9">
        <f t="shared" si="112"/>
        <v>2</v>
      </c>
      <c r="S521" s="1">
        <f t="shared" si="113"/>
        <v>0</v>
      </c>
      <c r="T521" s="1">
        <f>1+INT($N521/VLOOKUP($A521,anni!$A$1:$J$35,10,0))+$Q521</f>
        <v>2</v>
      </c>
      <c r="U521" s="1">
        <f t="shared" si="114"/>
        <v>0</v>
      </c>
      <c r="X521" s="1">
        <v>29</v>
      </c>
      <c r="Y521" s="1">
        <v>29</v>
      </c>
      <c r="Z521" s="1">
        <f t="shared" si="115"/>
        <v>0</v>
      </c>
      <c r="AB521" s="1">
        <v>2</v>
      </c>
      <c r="AC521" s="1">
        <f t="shared" si="116"/>
        <v>0</v>
      </c>
    </row>
    <row r="522" spans="1:29" x14ac:dyDescent="0.3">
      <c r="A522" s="3">
        <v>2011</v>
      </c>
      <c r="B522" s="3" t="str">
        <f>VLOOKUP($E522,accorpamenti!$A$2:$X$104,$A522-B$2,0)</f>
        <v>Brindisi</v>
      </c>
      <c r="C522" s="3" t="str">
        <f>VLOOKUP($E522,accorpamenti!$A$2:$X$104,$A522-C$2,0)</f>
        <v>Brindisi</v>
      </c>
      <c r="D522" s="3" t="str">
        <f>VLOOKUP($E522,accorpamenti!$A$2:$X$104,$A522-D$2,0)</f>
        <v>Brindisi</v>
      </c>
      <c r="E522" s="3" t="s">
        <v>112</v>
      </c>
      <c r="F522" s="1">
        <f t="array" ref="F522">SUM(IF(anno=A522,IF(distretto=E522,1)))</f>
        <v>2</v>
      </c>
      <c r="G522" s="1">
        <f t="array" ref="G522">SUM(IF(anno=A522,IF(distretto=E522,IF(punti=-1,1))))</f>
        <v>0</v>
      </c>
      <c r="H522" s="1">
        <f t="array" ref="H522">SUM(IF(anno=A522,IF(distretto=E522,punti)))+G522</f>
        <v>6.4</v>
      </c>
      <c r="I522" s="6">
        <v>2.5951557093425603</v>
      </c>
      <c r="J522" s="12">
        <f>H522/VLOOKUP(A522,anni!$A$1:$O$32,4,0)</f>
        <v>1.8302447952413627E-3</v>
      </c>
      <c r="K522" s="12">
        <f t="shared" si="117"/>
        <v>4.2885587379384296E-3</v>
      </c>
      <c r="L522" s="12">
        <f t="shared" si="118"/>
        <v>7.8265383540310676E-3</v>
      </c>
      <c r="M522" s="12">
        <f t="array" ref="M522">SUM(IF(NOT(ISERR(J522:L522)),J522:L522*$J$2:$L$2))/SUM(IF(NOT(ISERR(J522:L522)),$J$2:$L$2))</f>
        <v>3.6490650359386691E-3</v>
      </c>
      <c r="N522" s="1">
        <f>((300-VLOOKUP(A522,anni!$A$1:$O$32,8,0))*(M522-I522/300)+I522)/300*(300-VLOOKUP(A522,anni!$A$1:$O$32,7,0))</f>
        <v>1.2999658035237021</v>
      </c>
      <c r="O522" s="1">
        <f t="shared" si="111"/>
        <v>1.2999658035237021</v>
      </c>
      <c r="P522" s="9">
        <f>INT(MAX(1,O522)+1-VLOOKUP(A522,anni!$A$1:$O$32,5,0))</f>
        <v>1</v>
      </c>
      <c r="Q522" s="9">
        <f t="array" ref="Q522">SUM(IF(anno=A522,IF(distretto=E522,concorrenti!$T$3:$T$5991)))</f>
        <v>0</v>
      </c>
      <c r="R522" s="9">
        <f t="shared" si="112"/>
        <v>1</v>
      </c>
      <c r="S522" s="1">
        <f t="shared" si="113"/>
        <v>-1</v>
      </c>
      <c r="T522" s="1">
        <f>1+INT($N522/VLOOKUP($A522,anni!$A$1:$J$35,10,0))+$Q522</f>
        <v>2</v>
      </c>
      <c r="U522" s="1">
        <f t="shared" si="114"/>
        <v>0</v>
      </c>
      <c r="X522" s="1">
        <v>15</v>
      </c>
      <c r="Y522" s="1">
        <v>16</v>
      </c>
      <c r="Z522" s="1">
        <f t="shared" si="115"/>
        <v>-0.25400025400038101</v>
      </c>
      <c r="AB522" s="1">
        <v>2</v>
      </c>
      <c r="AC522" s="1">
        <f t="shared" si="116"/>
        <v>-1</v>
      </c>
    </row>
    <row r="523" spans="1:29" x14ac:dyDescent="0.3">
      <c r="A523" s="3">
        <v>2011</v>
      </c>
      <c r="B523" s="3" t="str">
        <f>VLOOKUP($E523,accorpamenti!$A$2:$X$104,$A523-B$2,0)</f>
        <v>Verbania</v>
      </c>
      <c r="C523" s="3" t="str">
        <f>VLOOKUP($E523,accorpamenti!$A$2:$X$104,$A523-C$2,0)</f>
        <v>Verbania</v>
      </c>
      <c r="D523" s="3" t="str">
        <f>VLOOKUP($E523,accorpamenti!$A$2:$X$104,$A523-D$2,0)</f>
        <v>Verbania</v>
      </c>
      <c r="E523" s="3" t="s">
        <v>46</v>
      </c>
      <c r="F523" s="1">
        <f t="array" ref="F523">SUM(IF(anno=A523,IF(distretto=E523,1)))</f>
        <v>2</v>
      </c>
      <c r="G523" s="1">
        <f t="array" ref="G523">SUM(IF(anno=A523,IF(distretto=E523,IF(punti=-1,1))))</f>
        <v>0</v>
      </c>
      <c r="H523" s="1">
        <f t="array" ref="H523">SUM(IF(anno=A523,IF(distretto=E523,punti)))+G523</f>
        <v>26.599999999999998</v>
      </c>
      <c r="I523" s="6">
        <v>1.2110726643598615</v>
      </c>
      <c r="J523" s="12">
        <f>H523/VLOOKUP(A523,anni!$A$1:$O$32,4,0)</f>
        <v>7.6069549302219134E-3</v>
      </c>
      <c r="K523" s="12">
        <f t="shared" si="117"/>
        <v>7.1986521672537922E-3</v>
      </c>
      <c r="L523" s="12">
        <f t="shared" si="118"/>
        <v>3.3142994050233605E-3</v>
      </c>
      <c r="M523" s="12">
        <f t="array" ref="M523">SUM(IF(NOT(ISERR(J523:L523)),J523:L523*$J$2:$L$2))/SUM(IF(NOT(ISERR(J523:L523)),$J$2:$L$2))</f>
        <v>6.7554114216994482E-3</v>
      </c>
      <c r="N523" s="1">
        <f>((300-VLOOKUP(A523,anni!$A$1:$O$32,8,0))*(M523-I523/300)+I523)/300*(300-VLOOKUP(A523,anni!$A$1:$O$32,7,0))</f>
        <v>1.8276750228353444</v>
      </c>
      <c r="O523" s="1">
        <f t="shared" si="111"/>
        <v>1.8276750228353444</v>
      </c>
      <c r="P523" s="9">
        <f>INT(MAX(1,O523)+1-VLOOKUP(A523,anni!$A$1:$O$32,5,0))</f>
        <v>2</v>
      </c>
      <c r="Q523" s="9">
        <f t="array" ref="Q523">SUM(IF(anno=A523,IF(distretto=E523,concorrenti!$T$3:$T$5991)))</f>
        <v>0</v>
      </c>
      <c r="R523" s="9">
        <f t="shared" si="112"/>
        <v>2</v>
      </c>
      <c r="S523" s="1">
        <f t="shared" si="113"/>
        <v>0</v>
      </c>
      <c r="T523" s="1">
        <f>1+INT($N523/VLOOKUP($A523,anni!$A$1:$J$35,10,0))+$Q523</f>
        <v>2</v>
      </c>
      <c r="U523" s="1">
        <f t="shared" si="114"/>
        <v>0</v>
      </c>
      <c r="X523" s="1">
        <v>7</v>
      </c>
      <c r="Y523" s="1">
        <v>7</v>
      </c>
      <c r="Z523" s="1">
        <f t="shared" si="115"/>
        <v>0</v>
      </c>
      <c r="AB523" s="1">
        <v>2</v>
      </c>
      <c r="AC523" s="1">
        <f t="shared" si="116"/>
        <v>0</v>
      </c>
    </row>
    <row r="524" spans="1:29" x14ac:dyDescent="0.3">
      <c r="A524" s="3">
        <v>2011</v>
      </c>
      <c r="B524" s="3" t="str">
        <f>VLOOKUP($E524,accorpamenti!$A$2:$X$104,$A524-B$2,0)</f>
        <v>Pesaro Urbino</v>
      </c>
      <c r="C524" s="3" t="str">
        <f>VLOOKUP($E524,accorpamenti!$A$2:$X$104,$A524-C$2,0)</f>
        <v>Pesaro Urbino</v>
      </c>
      <c r="D524" s="3" t="str">
        <f>VLOOKUP($E524,accorpamenti!$A$2:$X$104,$A524-D$2,0)</f>
        <v>Pesaro Urbino</v>
      </c>
      <c r="E524" s="3" t="s">
        <v>104</v>
      </c>
      <c r="F524" s="1">
        <f t="array" ref="F524">SUM(IF(anno=A524,IF(distretto=E524,1)))</f>
        <v>2</v>
      </c>
      <c r="G524" s="1">
        <f t="array" ref="G524">SUM(IF(anno=A524,IF(distretto=E524,IF(punti=-1,1))))</f>
        <v>0</v>
      </c>
      <c r="H524" s="1">
        <f t="array" ref="H524">SUM(IF(anno=A524,IF(distretto=E524,punti)))+G524</f>
        <v>9.4</v>
      </c>
      <c r="I524" s="6">
        <v>2.422145328719723</v>
      </c>
      <c r="J524" s="12">
        <f>H524/VLOOKUP(A524,anni!$A$1:$O$32,4,0)</f>
        <v>2.6881720430107516E-3</v>
      </c>
      <c r="K524" s="12">
        <f t="shared" si="117"/>
        <v>4.1353959258691999E-3</v>
      </c>
      <c r="L524" s="12">
        <f t="shared" si="118"/>
        <v>7.9463323084295011E-3</v>
      </c>
      <c r="M524" s="12">
        <f t="array" ref="M524">SUM(IF(NOT(ISERR(J524:L524)),J524:L524*$J$2:$L$2))/SUM(IF(NOT(ISERR(J524:L524)),$J$2:$L$2))</f>
        <v>4.0469400482000253E-3</v>
      </c>
      <c r="N524" s="1">
        <f>((300-VLOOKUP(A524,anni!$A$1:$O$32,8,0))*(M524-I524/300)+I524)/300*(300-VLOOKUP(A524,anni!$A$1:$O$32,7,0))</f>
        <v>1.3682450368309613</v>
      </c>
      <c r="O524" s="1">
        <f t="shared" si="111"/>
        <v>1.3682450368309613</v>
      </c>
      <c r="P524" s="9">
        <f>INT(MAX(1,O524)+1-VLOOKUP(A524,anni!$A$1:$O$32,5,0))</f>
        <v>1</v>
      </c>
      <c r="Q524" s="9">
        <f t="array" ref="Q524">SUM(IF(anno=A524,IF(distretto=E524,concorrenti!$T$3:$T$5991)))</f>
        <v>0</v>
      </c>
      <c r="R524" s="9">
        <f t="shared" si="112"/>
        <v>1</v>
      </c>
      <c r="S524" s="1">
        <f t="shared" si="113"/>
        <v>-1</v>
      </c>
      <c r="T524" s="1">
        <f>1+INT($N524/VLOOKUP($A524,anni!$A$1:$J$35,10,0))+$Q524</f>
        <v>2</v>
      </c>
      <c r="U524" s="1">
        <f t="shared" si="114"/>
        <v>0</v>
      </c>
      <c r="X524" s="1">
        <v>14</v>
      </c>
      <c r="Y524" s="1">
        <v>17</v>
      </c>
      <c r="Z524" s="1">
        <f t="shared" si="115"/>
        <v>-0.76200076200114297</v>
      </c>
      <c r="AB524" s="1">
        <v>2</v>
      </c>
      <c r="AC524" s="1">
        <f t="shared" si="116"/>
        <v>-1</v>
      </c>
    </row>
    <row r="525" spans="1:29" x14ac:dyDescent="0.3">
      <c r="A525" s="3">
        <v>2011</v>
      </c>
      <c r="B525" s="3" t="str">
        <f>VLOOKUP($E525,accorpamenti!$A$2:$X$104,$A525-B$2,0)</f>
        <v>Rovigo</v>
      </c>
      <c r="C525" s="3" t="str">
        <f>VLOOKUP($E525,accorpamenti!$A$2:$X$104,$A525-C$2,0)</f>
        <v>Rovigo</v>
      </c>
      <c r="D525" s="3" t="str">
        <f>VLOOKUP($E525,accorpamenti!$A$2:$X$104,$A525-D$2,0)</f>
        <v>Rovigo</v>
      </c>
      <c r="E525" s="3" t="s">
        <v>126</v>
      </c>
      <c r="F525" s="1">
        <f t="array" ref="F525">SUM(IF(anno=A525,IF(distretto=E525,1)))</f>
        <v>2</v>
      </c>
      <c r="G525" s="1">
        <f t="array" ref="G525">SUM(IF(anno=A525,IF(distretto=E525,IF(punti=-1,1))))</f>
        <v>0</v>
      </c>
      <c r="H525" s="1">
        <f t="array" ref="H525">SUM(IF(anno=A525,IF(distretto=E525,punti)))+G525</f>
        <v>21</v>
      </c>
      <c r="I525" s="6">
        <v>1.7301038062283738</v>
      </c>
      <c r="J525" s="12">
        <f>H525/VLOOKUP(A525,anni!$A$1:$O$32,4,0)</f>
        <v>6.0054907343857211E-3</v>
      </c>
      <c r="K525" s="12">
        <f t="shared" si="117"/>
        <v>6.0499310767345698E-3</v>
      </c>
      <c r="L525" s="12">
        <f t="shared" si="118"/>
        <v>8.5852333985544874E-3</v>
      </c>
      <c r="M525" s="12">
        <f t="array" ref="M525">SUM(IF(NOT(ISERR(J525:L525)),J525:L525*$J$2:$L$2))/SUM(IF(NOT(ISERR(J525:L525)),$J$2:$L$2))</f>
        <v>6.4502612925301317E-3</v>
      </c>
      <c r="N525" s="1">
        <f>((300-VLOOKUP(A525,anni!$A$1:$O$32,8,0))*(M525-I525/300)+I525)/300*(300-VLOOKUP(A525,anni!$A$1:$O$32,7,0))</f>
        <v>1.8375520922537976</v>
      </c>
      <c r="O525" s="1">
        <f t="shared" si="111"/>
        <v>1.8375520922537976</v>
      </c>
      <c r="P525" s="9">
        <f>INT(MAX(1,O525)+1-VLOOKUP(A525,anni!$A$1:$O$32,5,0))</f>
        <v>2</v>
      </c>
      <c r="Q525" s="9">
        <f t="array" ref="Q525">SUM(IF(anno=A525,IF(distretto=E525,concorrenti!$T$3:$T$5991)))</f>
        <v>0</v>
      </c>
      <c r="R525" s="9">
        <f t="shared" si="112"/>
        <v>2</v>
      </c>
      <c r="S525" s="1">
        <f t="shared" si="113"/>
        <v>0</v>
      </c>
      <c r="T525" s="1">
        <f>1+INT($N525/VLOOKUP($A525,anni!$A$1:$J$35,10,0))+$Q525</f>
        <v>2</v>
      </c>
      <c r="U525" s="1">
        <f t="shared" si="114"/>
        <v>0</v>
      </c>
      <c r="X525" s="1">
        <v>10</v>
      </c>
      <c r="Y525" s="1">
        <v>9</v>
      </c>
      <c r="Z525" s="1">
        <f t="shared" si="115"/>
        <v>0.32444284226152509</v>
      </c>
      <c r="AB525" s="1">
        <v>2</v>
      </c>
      <c r="AC525" s="1">
        <f t="shared" si="116"/>
        <v>0</v>
      </c>
    </row>
    <row r="526" spans="1:29" x14ac:dyDescent="0.3">
      <c r="A526" s="3">
        <v>2011</v>
      </c>
      <c r="B526" s="3" t="str">
        <f>VLOOKUP($E526,accorpamenti!$A$2:$X$104,$A526-B$2,0)</f>
        <v>Caltanissetta</v>
      </c>
      <c r="C526" s="3" t="str">
        <f>VLOOKUP($E526,accorpamenti!$A$2:$X$104,$A526-C$2,0)</f>
        <v>Caltanissetta</v>
      </c>
      <c r="D526" s="3" t="str">
        <f>VLOOKUP($E526,accorpamenti!$A$2:$X$104,$A526-D$2,0)</f>
        <v>Caltanissetta</v>
      </c>
      <c r="E526" s="3" t="s">
        <v>129</v>
      </c>
      <c r="F526" s="1">
        <f t="array" ref="F526">SUM(IF(anno=A526,IF(distretto=E526,1)))</f>
        <v>2</v>
      </c>
      <c r="G526" s="1">
        <f t="array" ref="G526">SUM(IF(anno=A526,IF(distretto=E526,IF(punti=-1,1))))</f>
        <v>0</v>
      </c>
      <c r="H526" s="1">
        <f t="array" ref="H526">SUM(IF(anno=A526,IF(distretto=E526,punti)))+G526</f>
        <v>23</v>
      </c>
      <c r="I526" s="6">
        <v>1.9031141868512111</v>
      </c>
      <c r="J526" s="12">
        <f>H526/VLOOKUP(A526,anni!$A$1:$O$32,4,0)</f>
        <v>6.5774422328986476E-3</v>
      </c>
      <c r="K526" s="12">
        <f t="shared" si="117"/>
        <v>5.8201868586307253E-3</v>
      </c>
      <c r="L526" s="12">
        <f t="shared" si="118"/>
        <v>6.9480493551092124E-3</v>
      </c>
      <c r="M526" s="12">
        <f t="array" ref="M526">SUM(IF(NOT(ISERR(J526:L526)),J526:L526*$J$2:$L$2))/SUM(IF(NOT(ISERR(J526:L526)),$J$2:$L$2))</f>
        <v>6.386791628511101E-3</v>
      </c>
      <c r="N526" s="1">
        <f>((300-VLOOKUP(A526,anni!$A$1:$O$32,8,0))*(M526-I526/300)+I526)/300*(300-VLOOKUP(A526,anni!$A$1:$O$32,7,0))</f>
        <v>1.8500874847717668</v>
      </c>
      <c r="O526" s="1">
        <f t="shared" si="111"/>
        <v>1.8500874847717668</v>
      </c>
      <c r="P526" s="9">
        <f>INT(MAX(1,O526)+1-VLOOKUP(A526,anni!$A$1:$O$32,5,0))</f>
        <v>2</v>
      </c>
      <c r="Q526" s="9">
        <f t="array" ref="Q526">SUM(IF(anno=A526,IF(distretto=E526,concorrenti!$T$3:$T$5991)))</f>
        <v>0</v>
      </c>
      <c r="R526" s="9">
        <f t="shared" si="112"/>
        <v>2</v>
      </c>
      <c r="S526" s="1">
        <f t="shared" si="113"/>
        <v>0</v>
      </c>
      <c r="T526" s="1">
        <f>1+INT($N526/VLOOKUP($A526,anni!$A$1:$J$35,10,0))+$Q526</f>
        <v>2</v>
      </c>
      <c r="U526" s="1">
        <f t="shared" si="114"/>
        <v>0</v>
      </c>
      <c r="X526" s="1">
        <v>11</v>
      </c>
      <c r="Y526" s="1">
        <v>15</v>
      </c>
      <c r="Z526" s="1">
        <f t="shared" si="115"/>
        <v>-1.1094003924504583</v>
      </c>
      <c r="AB526" s="1">
        <v>2</v>
      </c>
      <c r="AC526" s="1">
        <f t="shared" si="116"/>
        <v>0</v>
      </c>
    </row>
    <row r="527" spans="1:29" x14ac:dyDescent="0.3">
      <c r="A527" s="3">
        <v>2011</v>
      </c>
      <c r="B527" s="3" t="str">
        <f>VLOOKUP($E527,accorpamenti!$A$2:$X$104,$A527-B$2,0)</f>
        <v>Enna</v>
      </c>
      <c r="C527" s="3" t="str">
        <f>VLOOKUP($E527,accorpamenti!$A$2:$X$104,$A527-C$2,0)</f>
        <v>Enna</v>
      </c>
      <c r="D527" s="3" t="str">
        <f>VLOOKUP($E527,accorpamenti!$A$2:$X$104,$A527-D$2,0)</f>
        <v>Enna</v>
      </c>
      <c r="E527" s="3" t="s">
        <v>82</v>
      </c>
      <c r="F527" s="1">
        <f t="array" ref="F527">SUM(IF(anno=A527,IF(distretto=E527,1)))</f>
        <v>2</v>
      </c>
      <c r="G527" s="1">
        <f t="array" ref="G527">SUM(IF(anno=A527,IF(distretto=E527,IF(punti=-1,1))))</f>
        <v>0</v>
      </c>
      <c r="H527" s="1">
        <f t="array" ref="H527">SUM(IF(anno=A527,IF(distretto=E527,punti)))+G527</f>
        <v>43.2</v>
      </c>
      <c r="I527" s="6">
        <v>1.2110726643598615</v>
      </c>
      <c r="J527" s="12">
        <f>H527/VLOOKUP(A527,anni!$A$1:$O$32,4,0)</f>
        <v>1.23541523678792E-2</v>
      </c>
      <c r="K527" s="12">
        <f t="shared" si="117"/>
        <v>8.4239546638076295E-3</v>
      </c>
      <c r="L527" s="12">
        <f t="shared" si="118"/>
        <v>0</v>
      </c>
      <c r="M527" s="12">
        <f t="array" ref="M527">SUM(IF(NOT(ISERR(J527:L527)),J527:L527*$J$2:$L$2))/SUM(IF(NOT(ISERR(J527:L527)),$J$2:$L$2))</f>
        <v>8.9850610718754751E-3</v>
      </c>
      <c r="N527" s="1">
        <f>((300-VLOOKUP(A527,anni!$A$1:$O$32,8,0))*(M527-I527/300)+I527)/300*(300-VLOOKUP(A527,anni!$A$1:$O$32,7,0))</f>
        <v>2.3665070216278838</v>
      </c>
      <c r="O527" s="1">
        <f t="shared" si="111"/>
        <v>2.3665070216278838</v>
      </c>
      <c r="P527" s="9">
        <f>INT(MAX(1,O527)+1-VLOOKUP(A527,anni!$A$1:$O$32,5,0))</f>
        <v>2</v>
      </c>
      <c r="Q527" s="9">
        <f t="array" ref="Q527">SUM(IF(anno=A527,IF(distretto=E527,concorrenti!$T$3:$T$5991)))</f>
        <v>0</v>
      </c>
      <c r="R527" s="9">
        <f t="shared" si="112"/>
        <v>2</v>
      </c>
      <c r="S527" s="1">
        <f t="shared" si="113"/>
        <v>0</v>
      </c>
      <c r="T527" s="1">
        <f>1+INT($N527/VLOOKUP($A527,anni!$A$1:$J$35,10,0))+$Q527</f>
        <v>2</v>
      </c>
      <c r="U527" s="1">
        <f t="shared" si="114"/>
        <v>0</v>
      </c>
      <c r="X527" s="1">
        <v>7</v>
      </c>
      <c r="Y527" s="1">
        <v>8</v>
      </c>
      <c r="Z527" s="1">
        <f t="shared" si="115"/>
        <v>-0.36514837167011072</v>
      </c>
      <c r="AB527" s="1">
        <v>2</v>
      </c>
      <c r="AC527" s="1">
        <f t="shared" si="116"/>
        <v>0</v>
      </c>
    </row>
    <row r="528" spans="1:29" x14ac:dyDescent="0.3">
      <c r="A528" s="3">
        <v>2011</v>
      </c>
      <c r="B528" s="3" t="str">
        <f>VLOOKUP($E528,accorpamenti!$A$2:$X$104,$A528-B$2,0)</f>
        <v>Piacenza</v>
      </c>
      <c r="C528" s="3" t="str">
        <f>VLOOKUP($E528,accorpamenti!$A$2:$X$104,$A528-C$2,0)</f>
        <v>Piacenza</v>
      </c>
      <c r="D528" s="3" t="str">
        <f>VLOOKUP($E528,accorpamenti!$A$2:$X$104,$A528-D$2,0)</f>
        <v>Piacenza</v>
      </c>
      <c r="E528" s="3" t="s">
        <v>90</v>
      </c>
      <c r="F528" s="1">
        <f t="array" ref="F528">SUM(IF(anno=A528,IF(distretto=E528,1)))</f>
        <v>2</v>
      </c>
      <c r="G528" s="1">
        <f t="array" ref="G528">SUM(IF(anno=A528,IF(distretto=E528,IF(punti=-1,1))))</f>
        <v>0</v>
      </c>
      <c r="H528" s="1">
        <f t="array" ref="H528">SUM(IF(anno=A528,IF(distretto=E528,punti)))+G528</f>
        <v>47.400000000000006</v>
      </c>
      <c r="I528" s="6">
        <v>1.0380622837370241</v>
      </c>
      <c r="J528" s="12">
        <f>H528/VLOOKUP(A528,anni!$A$1:$O$32,4,0)</f>
        <v>1.3555250514756345E-2</v>
      </c>
      <c r="K528" s="12">
        <f t="shared" si="117"/>
        <v>5.5904426405268808E-3</v>
      </c>
      <c r="L528" s="12">
        <f t="shared" si="118"/>
        <v>6.3091482649842278E-3</v>
      </c>
      <c r="M528" s="12">
        <f t="array" ref="M528">SUM(IF(NOT(ISERR(J528:L528)),J528:L528*$J$2:$L$2))/SUM(IF(NOT(ISERR(J528:L528)),$J$2:$L$2))</f>
        <v>9.692630848384504E-3</v>
      </c>
      <c r="N528" s="1">
        <f>((300-VLOOKUP(A528,anni!$A$1:$O$32,8,0))*(M528-I528/300)+I528)/300*(300-VLOOKUP(A528,anni!$A$1:$O$32,7,0))</f>
        <v>2.5096291562949982</v>
      </c>
      <c r="O528" s="1">
        <f t="shared" si="111"/>
        <v>2.5096291562949982</v>
      </c>
      <c r="P528" s="9">
        <f>INT(MAX(1,O528)+1-VLOOKUP(A528,anni!$A$1:$O$32,5,0))</f>
        <v>3</v>
      </c>
      <c r="Q528" s="9">
        <f t="array" ref="Q528">SUM(IF(anno=A528,IF(distretto=E528,concorrenti!$T$3:$T$5991)))</f>
        <v>0</v>
      </c>
      <c r="R528" s="9">
        <f t="shared" si="112"/>
        <v>3</v>
      </c>
      <c r="S528" s="1">
        <f t="shared" si="113"/>
        <v>1</v>
      </c>
      <c r="T528" s="1">
        <f>1+INT($N528/VLOOKUP($A528,anni!$A$1:$J$35,10,0))+$Q528</f>
        <v>3</v>
      </c>
      <c r="U528" s="1">
        <f t="shared" si="114"/>
        <v>1</v>
      </c>
      <c r="X528" s="1">
        <v>6</v>
      </c>
      <c r="Y528" s="1">
        <v>6</v>
      </c>
      <c r="Z528" s="1">
        <f t="shared" si="115"/>
        <v>0</v>
      </c>
      <c r="AB528" s="1">
        <v>2</v>
      </c>
      <c r="AC528" s="1">
        <f t="shared" si="116"/>
        <v>1</v>
      </c>
    </row>
    <row r="529" spans="1:29" x14ac:dyDescent="0.3">
      <c r="A529" s="3">
        <v>2011</v>
      </c>
      <c r="B529" s="3" t="str">
        <f>VLOOKUP($E529,accorpamenti!$A$2:$X$104,$A529-B$2,0)</f>
        <v>Catanzaro</v>
      </c>
      <c r="C529" s="3" t="str">
        <f>VLOOKUP($E529,accorpamenti!$A$2:$X$104,$A529-C$2,0)</f>
        <v>Catanzaro</v>
      </c>
      <c r="D529" s="3" t="str">
        <f>VLOOKUP($E529,accorpamenti!$A$2:$X$104,$A529-D$2,0)</f>
        <v>Catanzaro</v>
      </c>
      <c r="E529" s="3" t="s">
        <v>110</v>
      </c>
      <c r="F529" s="1">
        <f t="array" ref="F529">SUM(IF(anno=A529,IF(distretto=E529,1)))</f>
        <v>1</v>
      </c>
      <c r="G529" s="1">
        <f t="array" ref="G529">SUM(IF(anno=A529,IF(distretto=E529,IF(punti=-1,1))))</f>
        <v>0</v>
      </c>
      <c r="H529" s="1">
        <f t="array" ref="H529">SUM(IF(anno=A529,IF(distretto=E529,punti)))+G529</f>
        <v>7</v>
      </c>
      <c r="I529" s="6">
        <v>2.0761245674740483</v>
      </c>
      <c r="J529" s="12">
        <f>H529/VLOOKUP(A529,anni!$A$1:$O$32,4,0)</f>
        <v>2.0018302447952405E-3</v>
      </c>
      <c r="K529" s="12">
        <f t="shared" si="117"/>
        <v>4.2119773319038148E-3</v>
      </c>
      <c r="L529" s="12">
        <f t="shared" si="118"/>
        <v>6.468873537515474E-3</v>
      </c>
      <c r="M529" s="12">
        <f t="array" ref="M529">SUM(IF(NOT(ISERR(J529:L529)),J529:L529*$J$2:$L$2))/SUM(IF(NOT(ISERR(J529:L529)),$J$2:$L$2))</f>
        <v>3.4830531559514708E-3</v>
      </c>
      <c r="N529" s="1">
        <f>((300-VLOOKUP(A529,anni!$A$1:$O$32,8,0))*(M529-I529/300)+I529)/300*(300-VLOOKUP(A529,anni!$A$1:$O$32,7,0))</f>
        <v>1.1762245818924242</v>
      </c>
      <c r="O529" s="1">
        <f t="shared" si="111"/>
        <v>1.1762245818924242</v>
      </c>
      <c r="P529" s="9">
        <f>INT(MAX(1,O529)+1-VLOOKUP(A529,anni!$A$1:$O$32,5,0))</f>
        <v>1</v>
      </c>
      <c r="Q529" s="9">
        <f t="array" ref="Q529">SUM(IF(anno=A529,IF(distretto=E529,concorrenti!$T$3:$T$5991)))</f>
        <v>0</v>
      </c>
      <c r="R529" s="9">
        <f t="shared" si="112"/>
        <v>1</v>
      </c>
      <c r="S529" s="1">
        <f t="shared" si="113"/>
        <v>0</v>
      </c>
      <c r="T529" s="1">
        <f>1+INT($N529/VLOOKUP($A529,anni!$A$1:$J$35,10,0))+$Q529</f>
        <v>1</v>
      </c>
      <c r="U529" s="1">
        <f t="shared" si="114"/>
        <v>0</v>
      </c>
      <c r="X529" s="1">
        <v>12</v>
      </c>
      <c r="Y529" s="1">
        <v>12</v>
      </c>
      <c r="Z529" s="1">
        <f t="shared" si="115"/>
        <v>0</v>
      </c>
      <c r="AB529" s="1">
        <v>2</v>
      </c>
      <c r="AC529" s="1">
        <f t="shared" si="116"/>
        <v>-1</v>
      </c>
    </row>
    <row r="530" spans="1:29" x14ac:dyDescent="0.3">
      <c r="A530" s="3">
        <v>2011</v>
      </c>
      <c r="B530" s="3" t="str">
        <f>VLOOKUP($E530,accorpamenti!$A$2:$X$104,$A530-B$2,0)</f>
        <v>Lodi</v>
      </c>
      <c r="C530" s="3" t="str">
        <f>VLOOKUP($E530,accorpamenti!$A$2:$X$104,$A530-C$2,0)</f>
        <v>Lodi</v>
      </c>
      <c r="D530" s="3" t="str">
        <f>VLOOKUP($E530,accorpamenti!$A$2:$X$104,$A530-D$2,0)</f>
        <v>Lodi</v>
      </c>
      <c r="E530" s="3" t="s">
        <v>97</v>
      </c>
      <c r="F530" s="1">
        <f t="array" ref="F530">SUM(IF(anno=A530,IF(distretto=E530,1)))</f>
        <v>1</v>
      </c>
      <c r="G530" s="1">
        <f t="array" ref="G530">SUM(IF(anno=A530,IF(distretto=E530,IF(punti=-1,1))))</f>
        <v>0</v>
      </c>
      <c r="H530" s="1">
        <f t="array" ref="H530">SUM(IF(anno=A530,IF(distretto=E530,punti)))+G530</f>
        <v>0</v>
      </c>
      <c r="I530" s="6">
        <v>1.2110726643598615</v>
      </c>
      <c r="J530" s="12">
        <f>H530/VLOOKUP(A530,anni!$A$1:$O$32,4,0)</f>
        <v>0</v>
      </c>
      <c r="K530" s="12">
        <f t="shared" si="117"/>
        <v>4.9777913922499631E-3</v>
      </c>
      <c r="L530" s="12">
        <f t="shared" si="118"/>
        <v>4.6320329034061419E-3</v>
      </c>
      <c r="M530" s="12">
        <f t="array" ref="M530">SUM(IF(NOT(ISERR(J530:L530)),J530:L530*$J$2:$L$2))/SUM(IF(NOT(ISERR(J530:L530)),$J$2:$L$2))</f>
        <v>2.4312692813176777E-3</v>
      </c>
      <c r="N530" s="1">
        <f>((300-VLOOKUP(A530,anni!$A$1:$O$32,8,0))*(M530-I530/300)+I530)/300*(300-VLOOKUP(A530,anni!$A$1:$O$32,7,0))</f>
        <v>0.78267400557641642</v>
      </c>
      <c r="O530" s="1">
        <f t="shared" si="111"/>
        <v>1</v>
      </c>
      <c r="P530" s="9">
        <f>INT(MAX(1,O530)+1-VLOOKUP(A530,anni!$A$1:$O$32,5,0))</f>
        <v>1</v>
      </c>
      <c r="Q530" s="9">
        <f t="array" ref="Q530">SUM(IF(anno=A530,IF(distretto=E530,concorrenti!$T$3:$T$5991)))</f>
        <v>0</v>
      </c>
      <c r="R530" s="9">
        <f t="shared" si="112"/>
        <v>1</v>
      </c>
      <c r="S530" s="1">
        <f t="shared" si="113"/>
        <v>0</v>
      </c>
      <c r="T530" s="1">
        <f>1+INT($N530/VLOOKUP($A530,anni!$A$1:$J$35,10,0))+$Q530</f>
        <v>1</v>
      </c>
      <c r="U530" s="1">
        <f t="shared" si="114"/>
        <v>0</v>
      </c>
      <c r="X530" s="1">
        <v>7</v>
      </c>
      <c r="Y530" s="1">
        <v>7</v>
      </c>
      <c r="Z530" s="1">
        <f t="shared" si="115"/>
        <v>0</v>
      </c>
      <c r="AB530" s="1">
        <v>2</v>
      </c>
      <c r="AC530" s="1">
        <f t="shared" si="116"/>
        <v>-1</v>
      </c>
    </row>
    <row r="531" spans="1:29" x14ac:dyDescent="0.3">
      <c r="A531" s="3">
        <v>2011</v>
      </c>
      <c r="B531" s="3" t="str">
        <f>VLOOKUP($E531,accorpamenti!$A$2:$X$104,$A531-B$2,0)</f>
        <v>Ragusa</v>
      </c>
      <c r="C531" s="3" t="str">
        <f>VLOOKUP($E531,accorpamenti!$A$2:$X$104,$A531-C$2,0)</f>
        <v>Ragusa</v>
      </c>
      <c r="D531" s="3" t="str">
        <f>VLOOKUP($E531,accorpamenti!$A$2:$X$104,$A531-D$2,0)</f>
        <v>Ragusa</v>
      </c>
      <c r="E531" s="3" t="s">
        <v>122</v>
      </c>
      <c r="F531" s="1">
        <f t="array" ref="F531">SUM(IF(anno=A531,IF(distretto=E531,1)))</f>
        <v>1</v>
      </c>
      <c r="G531" s="1">
        <f t="array" ref="G531">SUM(IF(anno=A531,IF(distretto=E531,IF(punti=-1,1))))</f>
        <v>0</v>
      </c>
      <c r="H531" s="1">
        <f t="array" ref="H531">SUM(IF(anno=A531,IF(distretto=E531,punti)))+G531</f>
        <v>0</v>
      </c>
      <c r="I531" s="6">
        <v>1.7301038062283738</v>
      </c>
      <c r="J531" s="12">
        <f>H531/VLOOKUP(A531,anni!$A$1:$O$32,4,0)</f>
        <v>0</v>
      </c>
      <c r="K531" s="12">
        <f t="shared" si="117"/>
        <v>6.4328381069076431E-3</v>
      </c>
      <c r="L531" s="12">
        <f t="shared" si="118"/>
        <v>1.7969093159765205E-3</v>
      </c>
      <c r="M531" s="12">
        <f t="array" ref="M531">SUM(IF(NOT(ISERR(J531:L531)),J531:L531*$J$2:$L$2))/SUM(IF(NOT(ISERR(J531:L531)),$J$2:$L$2))</f>
        <v>2.4437642549653012E-3</v>
      </c>
      <c r="N531" s="1">
        <f>((300-VLOOKUP(A531,anni!$A$1:$O$32,8,0))*(M531-I531/300)+I531)/300*(300-VLOOKUP(A531,anni!$A$1:$O$32,7,0))</f>
        <v>0.8693153081756303</v>
      </c>
      <c r="O531" s="1">
        <f t="shared" si="111"/>
        <v>1</v>
      </c>
      <c r="P531" s="9">
        <f>INT(MAX(1,O531)+1-VLOOKUP(A531,anni!$A$1:$O$32,5,0))</f>
        <v>1</v>
      </c>
      <c r="Q531" s="9">
        <f t="array" ref="Q531">SUM(IF(anno=A531,IF(distretto=E531,concorrenti!$T$3:$T$5991)))</f>
        <v>0</v>
      </c>
      <c r="R531" s="9">
        <f t="shared" si="112"/>
        <v>1</v>
      </c>
      <c r="S531" s="1">
        <f t="shared" si="113"/>
        <v>0</v>
      </c>
      <c r="T531" s="1">
        <f>1+INT($N531/VLOOKUP($A531,anni!$A$1:$J$35,10,0))+$Q531</f>
        <v>1</v>
      </c>
      <c r="U531" s="1">
        <f t="shared" si="114"/>
        <v>0</v>
      </c>
      <c r="X531" s="1">
        <v>10</v>
      </c>
      <c r="Y531" s="1">
        <v>11</v>
      </c>
      <c r="Z531" s="1">
        <f t="shared" si="115"/>
        <v>-0.30860669992418382</v>
      </c>
      <c r="AB531" s="1">
        <v>1</v>
      </c>
      <c r="AC531" s="1">
        <f t="shared" si="116"/>
        <v>0</v>
      </c>
    </row>
    <row r="532" spans="1:29" x14ac:dyDescent="0.3">
      <c r="A532" s="3">
        <v>2011</v>
      </c>
      <c r="B532" s="3" t="str">
        <f>VLOOKUP($E532,accorpamenti!$A$2:$X$104,$A532-B$2,0)</f>
        <v>Savona</v>
      </c>
      <c r="C532" s="3" t="str">
        <f>VLOOKUP($E532,accorpamenti!$A$2:$X$104,$A532-C$2,0)</f>
        <v>Savona</v>
      </c>
      <c r="D532" s="3" t="str">
        <f>VLOOKUP($E532,accorpamenti!$A$2:$X$104,$A532-D$2,0)</f>
        <v>Savona</v>
      </c>
      <c r="E532" s="3" t="s">
        <v>138</v>
      </c>
      <c r="F532" s="1">
        <f t="array" ref="F532">SUM(IF(anno=A532,IF(distretto=E532,1)))</f>
        <v>1</v>
      </c>
      <c r="G532" s="1">
        <f t="array" ref="G532">SUM(IF(anno=A532,IF(distretto=E532,IF(punti=-1,1))))</f>
        <v>0</v>
      </c>
      <c r="H532" s="1">
        <f t="array" ref="H532">SUM(IF(anno=A532,IF(distretto=E532,punti)))+G532</f>
        <v>10.799999999999999</v>
      </c>
      <c r="I532" s="6">
        <v>0.86505190311418689</v>
      </c>
      <c r="J532" s="12">
        <f>H532/VLOOKUP(A532,anni!$A$1:$O$32,4,0)</f>
        <v>3.0885380919697994E-3</v>
      </c>
      <c r="K532" s="12">
        <f t="shared" si="117"/>
        <v>5.8967682646653401E-3</v>
      </c>
      <c r="L532" s="12">
        <f t="shared" si="118"/>
        <v>4.5921015852733301E-3</v>
      </c>
      <c r="M532" s="12">
        <f t="array" ref="M532">SUM(IF(NOT(ISERR(J532:L532)),J532:L532*$J$2:$L$2))/SUM(IF(NOT(ISERR(J532:L532)),$J$2:$L$2))</f>
        <v>4.2752087317522352E-3</v>
      </c>
      <c r="N532" s="1">
        <f>((300-VLOOKUP(A532,anni!$A$1:$O$32,8,0))*(M532-I532/300)+I532)/300*(300-VLOOKUP(A532,anni!$A$1:$O$32,7,0))</f>
        <v>1.1725449167862982</v>
      </c>
      <c r="O532" s="1">
        <f t="shared" si="111"/>
        <v>1.1725449167862982</v>
      </c>
      <c r="P532" s="9">
        <f>INT(MAX(1,O532)+1-VLOOKUP(A532,anni!$A$1:$O$32,5,0))</f>
        <v>1</v>
      </c>
      <c r="Q532" s="9">
        <f t="array" ref="Q532">SUM(IF(anno=A532,IF(distretto=E532,concorrenti!$T$3:$T$5991)))</f>
        <v>0</v>
      </c>
      <c r="R532" s="9">
        <f t="shared" si="112"/>
        <v>1</v>
      </c>
      <c r="S532" s="1">
        <f t="shared" si="113"/>
        <v>0</v>
      </c>
      <c r="T532" s="1">
        <f>1+INT($N532/VLOOKUP($A532,anni!$A$1:$J$35,10,0))+$Q532</f>
        <v>1</v>
      </c>
      <c r="U532" s="1">
        <f t="shared" si="114"/>
        <v>0</v>
      </c>
      <c r="X532" s="1">
        <v>5</v>
      </c>
      <c r="Y532" s="1">
        <v>5</v>
      </c>
      <c r="Z532" s="1">
        <f t="shared" si="115"/>
        <v>0</v>
      </c>
      <c r="AB532" s="1">
        <v>1</v>
      </c>
      <c r="AC532" s="1">
        <f t="shared" si="116"/>
        <v>0</v>
      </c>
    </row>
    <row r="533" spans="1:29" x14ac:dyDescent="0.3">
      <c r="A533" s="3">
        <v>2011</v>
      </c>
      <c r="B533" s="3" t="str">
        <f>VLOOKUP($E533,accorpamenti!$A$2:$X$104,$A533-B$2,0)</f>
        <v>Livorno</v>
      </c>
      <c r="C533" s="3" t="str">
        <f>VLOOKUP($E533,accorpamenti!$A$2:$X$104,$A533-C$2,0)</f>
        <v>Livorno</v>
      </c>
      <c r="D533" s="3" t="str">
        <f>VLOOKUP($E533,accorpamenti!$A$2:$X$104,$A533-D$2,0)</f>
        <v>Livorno</v>
      </c>
      <c r="E533" s="3" t="s">
        <v>121</v>
      </c>
      <c r="F533" s="1">
        <f t="array" ref="F533">SUM(IF(anno=A533,IF(distretto=E533,1)))</f>
        <v>1</v>
      </c>
      <c r="G533" s="1">
        <f t="array" ref="G533">SUM(IF(anno=A533,IF(distretto=E533,IF(punti=-1,1))))</f>
        <v>0</v>
      </c>
      <c r="H533" s="1">
        <f t="array" ref="H533">SUM(IF(anno=A533,IF(distretto=E533,punti)))+G533</f>
        <v>17</v>
      </c>
      <c r="I533" s="6">
        <v>1.2110726643598615</v>
      </c>
      <c r="J533" s="12">
        <f>H533/VLOOKUP(A533,anni!$A$1:$O$32,4,0)</f>
        <v>4.8615877373598699E-3</v>
      </c>
      <c r="K533" s="12">
        <f t="shared" si="117"/>
        <v>5.054372798284577E-3</v>
      </c>
      <c r="L533" s="12">
        <f t="shared" si="118"/>
        <v>3.3542307231561714E-3</v>
      </c>
      <c r="M533" s="12">
        <f t="array" ref="M533">SUM(IF(NOT(ISERR(J533:L533)),J533:L533*$J$2:$L$2))/SUM(IF(NOT(ISERR(J533:L533)),$J$2:$L$2))</f>
        <v>4.6746232553008223E-3</v>
      </c>
      <c r="N533" s="1">
        <f>((300-VLOOKUP(A533,anni!$A$1:$O$32,8,0))*(M533-I533/300)+I533)/300*(300-VLOOKUP(A533,anni!$A$1:$O$32,7,0))</f>
        <v>1.3248178826223429</v>
      </c>
      <c r="O533" s="1">
        <f t="shared" ref="O533:O698" si="119">MAX(1,N533)</f>
        <v>1.3248178826223429</v>
      </c>
      <c r="P533" s="9">
        <f>INT(MAX(1,O533)+1-VLOOKUP(A533,anni!$A$1:$O$32,5,0))</f>
        <v>1</v>
      </c>
      <c r="Q533" s="9">
        <f t="array" ref="Q533">SUM(IF(anno=A533,IF(distretto=E533,concorrenti!$T$3:$T$5991)))</f>
        <v>0</v>
      </c>
      <c r="R533" s="9">
        <f t="shared" ref="R533:R698" si="120">P533+Q533</f>
        <v>1</v>
      </c>
      <c r="S533" s="1">
        <f t="shared" ref="S533:S698" si="121">R533-F533</f>
        <v>0</v>
      </c>
      <c r="T533" s="1">
        <f>1+INT($N533/VLOOKUP($A533,anni!$A$1:$J$35,10,0))+$Q533</f>
        <v>2</v>
      </c>
      <c r="U533" s="1">
        <f t="shared" si="114"/>
        <v>1</v>
      </c>
      <c r="X533" s="1">
        <v>7</v>
      </c>
      <c r="Y533" s="1">
        <v>5</v>
      </c>
      <c r="Z533" s="1">
        <f t="shared" ref="Z533:Z698" si="122">-(Y533-X533)/SQRT(AVERAGE(X533:Y533))</f>
        <v>0.81649658092772615</v>
      </c>
      <c r="AB533" s="1">
        <v>1</v>
      </c>
      <c r="AC533" s="1">
        <f t="shared" ref="AC533:AC698" si="123">R533-AB533</f>
        <v>0</v>
      </c>
    </row>
    <row r="534" spans="1:29" x14ac:dyDescent="0.3">
      <c r="A534" s="3">
        <v>2011</v>
      </c>
      <c r="B534" s="3" t="str">
        <f>VLOOKUP($E534,accorpamenti!$A$2:$X$104,$A534-B$2,0)</f>
        <v>Grosseto</v>
      </c>
      <c r="C534" s="3" t="str">
        <f>VLOOKUP($E534,accorpamenti!$A$2:$X$104,$A534-C$2,0)</f>
        <v>Grosseto</v>
      </c>
      <c r="D534" s="3" t="str">
        <f>VLOOKUP($E534,accorpamenti!$A$2:$X$104,$A534-D$2,0)</f>
        <v>Grosseto</v>
      </c>
      <c r="E534" s="3" t="s">
        <v>100</v>
      </c>
      <c r="F534" s="1">
        <f t="array" ref="F534">SUM(IF(anno=A534,IF(distretto=E534,1)))</f>
        <v>1</v>
      </c>
      <c r="G534" s="1">
        <f t="array" ref="G534">SUM(IF(anno=A534,IF(distretto=E534,IF(punti=-1,1))))</f>
        <v>0</v>
      </c>
      <c r="H534" s="1">
        <f t="array" ref="H534">SUM(IF(anno=A534,IF(distretto=E534,punti)))+G534</f>
        <v>16.799999999999997</v>
      </c>
      <c r="I534" s="6">
        <v>0.69204152249134943</v>
      </c>
      <c r="J534" s="12">
        <f>H534/VLOOKUP(A534,anni!$A$1:$O$32,4,0)</f>
        <v>4.8043925875085767E-3</v>
      </c>
      <c r="K534" s="12">
        <f t="shared" si="117"/>
        <v>3.8290703017307406E-3</v>
      </c>
      <c r="L534" s="12">
        <f t="shared" si="118"/>
        <v>6.1094916743201699E-3</v>
      </c>
      <c r="M534" s="12">
        <f t="array" ref="M534">SUM(IF(NOT(ISERR(J534:L534)),J534:L534*$J$2:$L$2))/SUM(IF(NOT(ISERR(J534:L534)),$J$2:$L$2))</f>
        <v>4.6968016733845638E-3</v>
      </c>
      <c r="N534" s="1">
        <f>((300-VLOOKUP(A534,anni!$A$1:$O$32,8,0))*(M534-I534/300)+I534)/300*(300-VLOOKUP(A534,anni!$A$1:$O$32,7,0))</f>
        <v>1.2465559830248758</v>
      </c>
      <c r="O534" s="1">
        <f t="shared" si="119"/>
        <v>1.2465559830248758</v>
      </c>
      <c r="P534" s="9">
        <f>INT(MAX(1,O534)+1-VLOOKUP(A534,anni!$A$1:$O$32,5,0))</f>
        <v>1</v>
      </c>
      <c r="Q534" s="9">
        <f t="array" ref="Q534">SUM(IF(anno=A534,IF(distretto=E534,concorrenti!$T$3:$T$5991)))</f>
        <v>0</v>
      </c>
      <c r="R534" s="9">
        <f t="shared" si="120"/>
        <v>1</v>
      </c>
      <c r="S534" s="1">
        <f t="shared" si="121"/>
        <v>0</v>
      </c>
      <c r="T534" s="1">
        <f>1+INT($N534/VLOOKUP($A534,anni!$A$1:$J$35,10,0))+$Q534</f>
        <v>2</v>
      </c>
      <c r="U534" s="1">
        <f t="shared" ref="U534:U597" si="124">T534-$F534</f>
        <v>1</v>
      </c>
      <c r="X534" s="1">
        <v>4</v>
      </c>
      <c r="Y534" s="1">
        <v>5</v>
      </c>
      <c r="Z534" s="1">
        <f t="shared" si="122"/>
        <v>-0.47140452079103173</v>
      </c>
      <c r="AB534" s="1">
        <v>1</v>
      </c>
      <c r="AC534" s="1">
        <f t="shared" si="123"/>
        <v>0</v>
      </c>
    </row>
    <row r="535" spans="1:29" x14ac:dyDescent="0.3">
      <c r="A535" s="3">
        <v>2011</v>
      </c>
      <c r="B535" s="3" t="str">
        <f>VLOOKUP($E535,accorpamenti!$A$2:$X$104,$A535-B$2,0)</f>
        <v>Chieti</v>
      </c>
      <c r="C535" s="3" t="str">
        <f>VLOOKUP($E535,accorpamenti!$A$2:$X$104,$A535-C$2,0)</f>
        <v>Chieti</v>
      </c>
      <c r="D535" s="3" t="str">
        <f>VLOOKUP($E535,accorpamenti!$A$2:$X$104,$A535-D$2,0)</f>
        <v>Chieti</v>
      </c>
      <c r="E535" s="3" t="s">
        <v>113</v>
      </c>
      <c r="F535" s="1">
        <f t="array" ref="F535">SUM(IF(anno=A535,IF(distretto=E535,1)))</f>
        <v>1</v>
      </c>
      <c r="G535" s="1">
        <f t="array" ref="G535">SUM(IF(anno=A535,IF(distretto=E535,IF(punti=-1,1))))</f>
        <v>0</v>
      </c>
      <c r="H535" s="1">
        <f t="array" ref="H535">SUM(IF(anno=A535,IF(distretto=E535,punti)))+G535</f>
        <v>9.6</v>
      </c>
      <c r="I535" s="6">
        <v>2.2491349480968856</v>
      </c>
      <c r="J535" s="12">
        <f>H535/VLOOKUP(A535,anni!$A$1:$O$32,4,0)</f>
        <v>2.7453671928620439E-3</v>
      </c>
      <c r="K535" s="12">
        <f t="shared" si="117"/>
        <v>2.2974421810384445E-3</v>
      </c>
      <c r="L535" s="12">
        <f t="shared" si="118"/>
        <v>4.3924449946092722E-3</v>
      </c>
      <c r="M535" s="12">
        <f t="array" ref="M535">SUM(IF(NOT(ISERR(J535:L535)),J535:L535*$J$2:$L$2))/SUM(IF(NOT(ISERR(J535:L535)),$J$2:$L$2))</f>
        <v>2.8705718225453818E-3</v>
      </c>
      <c r="N535" s="1">
        <f>((300-VLOOKUP(A535,anni!$A$1:$O$32,8,0))*(M535-I535/300)+I535)/300*(300-VLOOKUP(A535,anni!$A$1:$O$32,7,0))</f>
        <v>1.0560821543085208</v>
      </c>
      <c r="O535" s="1">
        <f t="shared" si="119"/>
        <v>1.0560821543085208</v>
      </c>
      <c r="P535" s="9">
        <f>INT(MAX(1,O535)+1-VLOOKUP(A535,anni!$A$1:$O$32,5,0))</f>
        <v>1</v>
      </c>
      <c r="Q535" s="9">
        <f t="array" ref="Q535">SUM(IF(anno=A535,IF(distretto=E535,concorrenti!$T$3:$T$5991)))</f>
        <v>0</v>
      </c>
      <c r="R535" s="9">
        <f t="shared" si="120"/>
        <v>1</v>
      </c>
      <c r="S535" s="1">
        <f t="shared" si="121"/>
        <v>0</v>
      </c>
      <c r="T535" s="1">
        <f>1+INT($N535/VLOOKUP($A535,anni!$A$1:$J$35,10,0))+$Q535</f>
        <v>1</v>
      </c>
      <c r="U535" s="1">
        <f t="shared" si="124"/>
        <v>0</v>
      </c>
      <c r="X535" s="1">
        <v>13</v>
      </c>
      <c r="Y535" s="1">
        <v>14</v>
      </c>
      <c r="Z535" s="1">
        <f t="shared" si="122"/>
        <v>-0.27216552697590868</v>
      </c>
      <c r="AB535" s="1">
        <v>2</v>
      </c>
      <c r="AC535" s="1">
        <f t="shared" si="123"/>
        <v>-1</v>
      </c>
    </row>
    <row r="536" spans="1:29" x14ac:dyDescent="0.3">
      <c r="A536" s="3">
        <v>2011</v>
      </c>
      <c r="B536" s="3" t="str">
        <f>VLOOKUP($E536,accorpamenti!$A$2:$X$104,$A536-B$2,0)</f>
        <v>Benevento</v>
      </c>
      <c r="C536" s="3" t="str">
        <f>VLOOKUP($E536,accorpamenti!$A$2:$X$104,$A536-C$2,0)</f>
        <v>Benevento</v>
      </c>
      <c r="D536" s="3" t="str">
        <f>VLOOKUP($E536,accorpamenti!$A$2:$X$104,$A536-D$2,0)</f>
        <v>Benevento</v>
      </c>
      <c r="E536" s="3" t="s">
        <v>143</v>
      </c>
      <c r="F536" s="1">
        <f t="array" ref="F536">SUM(IF(anno=A536,IF(distretto=E536,1)))</f>
        <v>1</v>
      </c>
      <c r="G536" s="1">
        <f t="array" ref="G536">SUM(IF(anno=A536,IF(distretto=E536,IF(punti=-1,1))))</f>
        <v>0</v>
      </c>
      <c r="H536" s="1">
        <f t="array" ref="H536">SUM(IF(anno=A536,IF(distretto=E536,punti)))+G536</f>
        <v>10</v>
      </c>
      <c r="I536" s="6">
        <v>2.5951557093425603</v>
      </c>
      <c r="J536" s="12">
        <f>H536/VLOOKUP(A536,anni!$A$1:$O$32,4,0)</f>
        <v>2.8597574925646294E-3</v>
      </c>
      <c r="K536" s="12">
        <f t="shared" si="117"/>
        <v>2.2974421810384445E-3</v>
      </c>
      <c r="L536" s="12">
        <f t="shared" si="118"/>
        <v>6.1494229924529808E-3</v>
      </c>
      <c r="M536" s="12">
        <f t="array" ref="M536">SUM(IF(NOT(ISERR(J536:L536)),J536:L536*$J$2:$L$2))/SUM(IF(NOT(ISERR(J536:L536)),$J$2:$L$2))</f>
        <v>3.2205966387039591E-3</v>
      </c>
      <c r="N536" s="1">
        <f>((300-VLOOKUP(A536,anni!$A$1:$O$32,8,0))*(M536-I536/300)+I536)/300*(300-VLOOKUP(A536,anni!$A$1:$O$32,7,0))</f>
        <v>1.1964192741919801</v>
      </c>
      <c r="O536" s="1">
        <f t="shared" si="119"/>
        <v>1.1964192741919801</v>
      </c>
      <c r="P536" s="9">
        <f>INT(MAX(1,O536)+1-VLOOKUP(A536,anni!$A$1:$O$32,5,0))</f>
        <v>1</v>
      </c>
      <c r="Q536" s="9">
        <f t="array" ref="Q536">SUM(IF(anno=A536,IF(distretto=E536,concorrenti!$T$3:$T$5991)))</f>
        <v>0</v>
      </c>
      <c r="R536" s="9">
        <f t="shared" si="120"/>
        <v>1</v>
      </c>
      <c r="S536" s="1">
        <f t="shared" si="121"/>
        <v>0</v>
      </c>
      <c r="T536" s="1">
        <f>1+INT($N536/VLOOKUP($A536,anni!$A$1:$J$35,10,0))+$Q536</f>
        <v>2</v>
      </c>
      <c r="U536" s="1">
        <f t="shared" si="124"/>
        <v>1</v>
      </c>
      <c r="X536" s="1">
        <v>15</v>
      </c>
      <c r="Y536" s="1">
        <v>15</v>
      </c>
      <c r="Z536" s="1">
        <f t="shared" si="122"/>
        <v>0</v>
      </c>
      <c r="AB536" s="1">
        <v>2</v>
      </c>
      <c r="AC536" s="1">
        <f t="shared" si="123"/>
        <v>-1</v>
      </c>
    </row>
    <row r="537" spans="1:29" x14ac:dyDescent="0.3">
      <c r="A537" s="3">
        <v>2011</v>
      </c>
      <c r="B537" s="3" t="str">
        <f>VLOOKUP($E537,accorpamenti!$A$2:$X$104,$A537-B$2,0)</f>
        <v>Teramo</v>
      </c>
      <c r="C537" s="3" t="str">
        <f>VLOOKUP($E537,accorpamenti!$A$2:$X$104,$A537-C$2,0)</f>
        <v>Teramo</v>
      </c>
      <c r="D537" s="3" t="str">
        <f>VLOOKUP($E537,accorpamenti!$A$2:$X$104,$A537-D$2,0)</f>
        <v>Teramo</v>
      </c>
      <c r="E537" s="3" t="s">
        <v>98</v>
      </c>
      <c r="F537" s="1">
        <f t="array" ref="F537">SUM(IF(anno=A537,IF(distretto=E537,1)))</f>
        <v>1</v>
      </c>
      <c r="G537" s="1">
        <f t="array" ref="G537">SUM(IF(anno=A537,IF(distretto=E537,IF(punti=-1,1))))</f>
        <v>0</v>
      </c>
      <c r="H537" s="1">
        <f t="array" ref="H537">SUM(IF(anno=A537,IF(distretto=E537,punti)))+G537</f>
        <v>8</v>
      </c>
      <c r="I537" s="6">
        <v>1.3840830449826989</v>
      </c>
      <c r="J537" s="12">
        <f>H537/VLOOKUP(A537,anni!$A$1:$O$32,4,0)</f>
        <v>2.2878059940517033E-3</v>
      </c>
      <c r="K537" s="12">
        <f t="shared" si="117"/>
        <v>2.6803492112115186E-3</v>
      </c>
      <c r="L537" s="12">
        <f t="shared" si="118"/>
        <v>6.1893543105857934E-3</v>
      </c>
      <c r="M537" s="12">
        <f t="array" ref="M537">SUM(IF(NOT(ISERR(J537:L537)),J537:L537*$J$2:$L$2))/SUM(IF(NOT(ISERR(J537:L537)),$J$2:$L$2))</f>
        <v>3.0689117858606566E-3</v>
      </c>
      <c r="N537" s="1">
        <f>((300-VLOOKUP(A537,anni!$A$1:$O$32,8,0))*(M537-I537/300)+I537)/300*(300-VLOOKUP(A537,anni!$A$1:$O$32,7,0))</f>
        <v>0.96464483883020469</v>
      </c>
      <c r="O537" s="1">
        <f t="shared" si="119"/>
        <v>1</v>
      </c>
      <c r="P537" s="9">
        <f>INT(MAX(1,O537)+1-VLOOKUP(A537,anni!$A$1:$O$32,5,0))</f>
        <v>1</v>
      </c>
      <c r="Q537" s="9">
        <f t="array" ref="Q537">SUM(IF(anno=A537,IF(distretto=E537,concorrenti!$T$3:$T$5991)))</f>
        <v>0</v>
      </c>
      <c r="R537" s="9">
        <f t="shared" si="120"/>
        <v>1</v>
      </c>
      <c r="S537" s="1">
        <f t="shared" si="121"/>
        <v>0</v>
      </c>
      <c r="T537" s="1">
        <f>1+INT($N537/VLOOKUP($A537,anni!$A$1:$J$35,10,0))+$Q537</f>
        <v>1</v>
      </c>
      <c r="U537" s="1">
        <f t="shared" si="124"/>
        <v>0</v>
      </c>
      <c r="X537" s="1">
        <v>8</v>
      </c>
      <c r="Y537" s="1">
        <v>8</v>
      </c>
      <c r="Z537" s="1">
        <f t="shared" si="122"/>
        <v>0</v>
      </c>
      <c r="AB537" s="1">
        <v>2</v>
      </c>
      <c r="AC537" s="1">
        <f t="shared" si="123"/>
        <v>-1</v>
      </c>
    </row>
    <row r="538" spans="1:29" x14ac:dyDescent="0.3">
      <c r="A538" s="3">
        <v>2011</v>
      </c>
      <c r="B538" s="3" t="str">
        <f>VLOOKUP($E538,accorpamenti!$A$2:$X$104,$A538-B$2,0)</f>
        <v>Prato</v>
      </c>
      <c r="C538" s="3" t="str">
        <f>VLOOKUP($E538,accorpamenti!$A$2:$X$104,$A538-C$2,0)</f>
        <v>Firenze</v>
      </c>
      <c r="D538" s="3" t="str">
        <f>VLOOKUP($E538,accorpamenti!$A$2:$X$104,$A538-D$2,0)</f>
        <v>Firenze</v>
      </c>
      <c r="E538" s="3" t="s">
        <v>73</v>
      </c>
      <c r="F538" s="1">
        <f t="array" ref="F538">SUM(IF(anno=A538,IF(distretto=E538,1)))</f>
        <v>1</v>
      </c>
      <c r="G538" s="1">
        <f t="array" ref="G538">SUM(IF(anno=A538,IF(distretto=E538,IF(punti=-1,1))))</f>
        <v>0</v>
      </c>
      <c r="H538" s="1">
        <f t="array" ref="H538">SUM(IF(anno=A538,IF(distretto=E538,punti)))+G538</f>
        <v>1</v>
      </c>
      <c r="I538" s="6">
        <v>1.0380622837370241</v>
      </c>
      <c r="J538" s="12">
        <f>H538/VLOOKUP(A538,anni!$A$1:$O$32,4,0)</f>
        <v>2.8597574925646292E-4</v>
      </c>
      <c r="K538" s="12">
        <f t="shared" si="117"/>
        <v>5.3606984224230372E-3</v>
      </c>
      <c r="L538" s="12">
        <f t="shared" si="118"/>
        <v>2.1962224973046361E-3</v>
      </c>
      <c r="M538" s="12">
        <f t="array" ref="M538">SUM(IF(NOT(ISERR(J538:L538)),J538:L538*$J$2:$L$2))/SUM(IF(NOT(ISERR(J538:L538)),$J$2:$L$2))</f>
        <v>2.2959244316533498E-3</v>
      </c>
      <c r="N538" s="1">
        <f>((300-VLOOKUP(A538,anni!$A$1:$O$32,8,0))*(M538-I538/300)+I538)/300*(300-VLOOKUP(A538,anni!$A$1:$O$32,7,0))</f>
        <v>0.72209177225163568</v>
      </c>
      <c r="O538" s="1">
        <f t="shared" si="119"/>
        <v>1</v>
      </c>
      <c r="P538" s="9">
        <f>INT(MAX(1,O538)+1-VLOOKUP(A538,anni!$A$1:$O$32,5,0))</f>
        <v>1</v>
      </c>
      <c r="Q538" s="9">
        <f t="array" ref="Q538">SUM(IF(anno=A538,IF(distretto=E538,concorrenti!$T$3:$T$5991)))</f>
        <v>0</v>
      </c>
      <c r="R538" s="9">
        <f t="shared" si="120"/>
        <v>1</v>
      </c>
      <c r="S538" s="1">
        <f t="shared" si="121"/>
        <v>0</v>
      </c>
      <c r="T538" s="1">
        <f>1+INT($N538/VLOOKUP($A538,anni!$A$1:$J$35,10,0))+$Q538</f>
        <v>1</v>
      </c>
      <c r="U538" s="1">
        <f t="shared" si="124"/>
        <v>0</v>
      </c>
      <c r="X538" s="1">
        <v>6</v>
      </c>
      <c r="Y538" s="1">
        <v>5</v>
      </c>
      <c r="Z538" s="1">
        <f t="shared" si="122"/>
        <v>0.42640143271122083</v>
      </c>
      <c r="AB538" s="1">
        <v>1</v>
      </c>
      <c r="AC538" s="1">
        <f t="shared" si="123"/>
        <v>0</v>
      </c>
    </row>
    <row r="539" spans="1:29" x14ac:dyDescent="0.3">
      <c r="A539" s="3">
        <v>2011</v>
      </c>
      <c r="B539" s="3" t="str">
        <f>VLOOKUP($E539,accorpamenti!$A$2:$X$104,$A539-B$2,0)</f>
        <v>Potenza</v>
      </c>
      <c r="C539" s="3" t="str">
        <f>VLOOKUP($E539,accorpamenti!$A$2:$X$104,$A539-C$2,0)</f>
        <v>Potenza</v>
      </c>
      <c r="D539" s="3" t="str">
        <f>VLOOKUP($E539,accorpamenti!$A$2:$X$104,$A539-D$2,0)</f>
        <v>Potenza</v>
      </c>
      <c r="E539" s="3" t="s">
        <v>107</v>
      </c>
      <c r="F539" s="1">
        <f t="array" ref="F539">SUM(IF(anno=A539,IF(distretto=E539,1)))</f>
        <v>1</v>
      </c>
      <c r="G539" s="1">
        <f t="array" ref="G539">SUM(IF(anno=A539,IF(distretto=E539,IF(punti=-1,1))))</f>
        <v>0</v>
      </c>
      <c r="H539" s="1">
        <f t="array" ref="H539">SUM(IF(anno=A539,IF(distretto=E539,punti)))+G539</f>
        <v>11</v>
      </c>
      <c r="I539" s="6">
        <v>2.9411764705882355</v>
      </c>
      <c r="J539" s="12">
        <f>H539/VLOOKUP(A539,anni!$A$1:$O$32,4,0)</f>
        <v>3.1457332418210922E-3</v>
      </c>
      <c r="K539" s="12">
        <f t="shared" si="117"/>
        <v>3.2164190534538224E-3</v>
      </c>
      <c r="L539" s="12">
        <f t="shared" si="118"/>
        <v>2.395879087968694E-3</v>
      </c>
      <c r="M539" s="12">
        <f t="array" ref="M539">SUM(IF(NOT(ISERR(J539:L539)),J539:L539*$J$2:$L$2))/SUM(IF(NOT(ISERR(J539:L539)),$J$2:$L$2))</f>
        <v>3.0443194867232695E-3</v>
      </c>
      <c r="N539" s="1">
        <f>((300-VLOOKUP(A539,anni!$A$1:$O$32,8,0))*(M539-I539/300)+I539)/300*(300-VLOOKUP(A539,anni!$A$1:$O$32,7,0))</f>
        <v>1.2095667517751172</v>
      </c>
      <c r="O539" s="1">
        <f t="shared" si="119"/>
        <v>1.2095667517751172</v>
      </c>
      <c r="P539" s="9">
        <f>INT(MAX(1,O539)+1-VLOOKUP(A539,anni!$A$1:$O$32,5,0))</f>
        <v>1</v>
      </c>
      <c r="Q539" s="9">
        <f t="array" ref="Q539">SUM(IF(anno=A539,IF(distretto=E539,concorrenti!$T$3:$T$5991)))</f>
        <v>0</v>
      </c>
      <c r="R539" s="9">
        <f t="shared" si="120"/>
        <v>1</v>
      </c>
      <c r="S539" s="1">
        <f t="shared" si="121"/>
        <v>0</v>
      </c>
      <c r="T539" s="1">
        <f>1+INT($N539/VLOOKUP($A539,anni!$A$1:$J$35,10,0))+$Q539</f>
        <v>2</v>
      </c>
      <c r="U539" s="1">
        <f t="shared" si="124"/>
        <v>1</v>
      </c>
      <c r="X539" s="1">
        <v>17</v>
      </c>
      <c r="Y539" s="1">
        <v>16</v>
      </c>
      <c r="Z539" s="1">
        <f t="shared" si="122"/>
        <v>0.24618298195866545</v>
      </c>
      <c r="AB539" s="1">
        <v>1</v>
      </c>
      <c r="AC539" s="1">
        <f t="shared" si="123"/>
        <v>0</v>
      </c>
    </row>
    <row r="540" spans="1:29" x14ac:dyDescent="0.3">
      <c r="A540" s="3">
        <v>2011</v>
      </c>
      <c r="B540" s="3" t="str">
        <f>VLOOKUP($E540,accorpamenti!$A$2:$X$104,$A540-B$2,0)</f>
        <v>Gorizia</v>
      </c>
      <c r="C540" s="3" t="str">
        <f>VLOOKUP($E540,accorpamenti!$A$2:$X$104,$A540-C$2,0)</f>
        <v>Gorizia</v>
      </c>
      <c r="D540" s="3" t="str">
        <f>VLOOKUP($E540,accorpamenti!$A$2:$X$104,$A540-D$2,0)</f>
        <v>Gorizia</v>
      </c>
      <c r="E540" s="3" t="s">
        <v>44</v>
      </c>
      <c r="F540" s="1">
        <f t="array" ref="F540">SUM(IF(anno=A540,IF(distretto=E540,1)))</f>
        <v>1</v>
      </c>
      <c r="G540" s="1">
        <f t="array" ref="G540">SUM(IF(anno=A540,IF(distretto=E540,IF(punti=-1,1))))</f>
        <v>0</v>
      </c>
      <c r="H540" s="1">
        <f t="array" ref="H540">SUM(IF(anno=A540,IF(distretto=E540,punti)))+G540</f>
        <v>4</v>
      </c>
      <c r="I540" s="6">
        <v>1.2110726643598615</v>
      </c>
      <c r="J540" s="12">
        <f>H540/VLOOKUP(A540,anni!$A$1:$O$32,4,0)</f>
        <v>1.1439029970258517E-3</v>
      </c>
      <c r="K540" s="12">
        <f t="shared" si="117"/>
        <v>7.2752335732884071E-3</v>
      </c>
      <c r="L540" s="12">
        <f t="shared" si="118"/>
        <v>9.982829533202891E-4</v>
      </c>
      <c r="M540" s="12">
        <f t="array" ref="M540">SUM(IF(NOT(ISERR(J540:L540)),J540:L540*$J$2:$L$2))/SUM(IF(NOT(ISERR(J540:L540)),$J$2:$L$2))</f>
        <v>3.1634098484957765E-3</v>
      </c>
      <c r="N540" s="1">
        <f>((300-VLOOKUP(A540,anni!$A$1:$O$32,8,0))*(M540-I540/300)+I540)/300*(300-VLOOKUP(A540,anni!$A$1:$O$32,7,0))</f>
        <v>0.95960797597779046</v>
      </c>
      <c r="O540" s="1">
        <f t="shared" si="119"/>
        <v>1</v>
      </c>
      <c r="P540" s="9">
        <f>INT(MAX(1,O540)+1-VLOOKUP(A540,anni!$A$1:$O$32,5,0))</f>
        <v>1</v>
      </c>
      <c r="Q540" s="9">
        <f t="array" ref="Q540">SUM(IF(anno=A540,IF(distretto=E540,concorrenti!$T$3:$T$5991)))</f>
        <v>0</v>
      </c>
      <c r="R540" s="9">
        <f t="shared" si="120"/>
        <v>1</v>
      </c>
      <c r="S540" s="1">
        <f t="shared" si="121"/>
        <v>0</v>
      </c>
      <c r="T540" s="1">
        <f>1+INT($N540/VLOOKUP($A540,anni!$A$1:$J$35,10,0))+$Q540</f>
        <v>1</v>
      </c>
      <c r="U540" s="1">
        <f t="shared" si="124"/>
        <v>0</v>
      </c>
      <c r="X540" s="1">
        <v>7</v>
      </c>
      <c r="Y540" s="1">
        <v>7</v>
      </c>
      <c r="Z540" s="1">
        <f t="shared" si="122"/>
        <v>0</v>
      </c>
      <c r="AB540" s="1">
        <v>2</v>
      </c>
      <c r="AC540" s="1">
        <f t="shared" si="123"/>
        <v>-1</v>
      </c>
    </row>
    <row r="541" spans="1:29" x14ac:dyDescent="0.3">
      <c r="A541" s="3">
        <v>2011</v>
      </c>
      <c r="B541" s="3" t="str">
        <f>VLOOKUP($E541,accorpamenti!$A$2:$X$104,$A541-B$2,0)</f>
        <v>Terni</v>
      </c>
      <c r="C541" s="3" t="str">
        <f>VLOOKUP($E541,accorpamenti!$A$2:$X$104,$A541-C$2,0)</f>
        <v>Terni</v>
      </c>
      <c r="D541" s="3" t="str">
        <f>VLOOKUP($E541,accorpamenti!$A$2:$X$104,$A541-D$2,0)</f>
        <v>Terni</v>
      </c>
      <c r="E541" s="3" t="s">
        <v>80</v>
      </c>
      <c r="F541" s="1">
        <f t="array" ref="F541">SUM(IF(anno=A541,IF(distretto=E541,1)))</f>
        <v>1</v>
      </c>
      <c r="G541" s="1">
        <f t="array" ref="G541">SUM(IF(anno=A541,IF(distretto=E541,IF(punti=-1,1))))</f>
        <v>0</v>
      </c>
      <c r="H541" s="1">
        <f t="array" ref="H541">SUM(IF(anno=A541,IF(distretto=E541,punti)))+G541</f>
        <v>17</v>
      </c>
      <c r="I541" s="6">
        <v>0.86505190311418689</v>
      </c>
      <c r="J541" s="12">
        <f>H541/VLOOKUP(A541,anni!$A$1:$O$32,4,0)</f>
        <v>4.8615877373598699E-3</v>
      </c>
      <c r="K541" s="12">
        <f t="shared" si="117"/>
        <v>3.0632562413845923E-3</v>
      </c>
      <c r="L541" s="12">
        <f t="shared" si="118"/>
        <v>4.5921015852733301E-3</v>
      </c>
      <c r="M541" s="12">
        <f t="array" ref="M541">SUM(IF(NOT(ISERR(J541:L541)),J541:L541*$J$2:$L$2))/SUM(IF(NOT(ISERR(J541:L541)),$J$2:$L$2))</f>
        <v>4.2172295466870206E-3</v>
      </c>
      <c r="N541" s="1">
        <f>((300-VLOOKUP(A541,anni!$A$1:$O$32,8,0))*(M541-I541/300)+I541)/300*(300-VLOOKUP(A541,anni!$A$1:$O$32,7,0))</f>
        <v>1.1585332803955379</v>
      </c>
      <c r="O541" s="1">
        <f t="shared" si="119"/>
        <v>1.1585332803955379</v>
      </c>
      <c r="P541" s="9">
        <f>INT(MAX(1,O541)+1-VLOOKUP(A541,anni!$A$1:$O$32,5,0))</f>
        <v>1</v>
      </c>
      <c r="Q541" s="9">
        <f t="array" ref="Q541">SUM(IF(anno=A541,IF(distretto=E541,concorrenti!$T$3:$T$5991)))</f>
        <v>0</v>
      </c>
      <c r="R541" s="9">
        <f t="shared" si="120"/>
        <v>1</v>
      </c>
      <c r="S541" s="1">
        <f t="shared" si="121"/>
        <v>0</v>
      </c>
      <c r="T541" s="1">
        <f>1+INT($N541/VLOOKUP($A541,anni!$A$1:$J$35,10,0))+$Q541</f>
        <v>1</v>
      </c>
      <c r="U541" s="1">
        <f t="shared" si="124"/>
        <v>0</v>
      </c>
      <c r="X541" s="1">
        <v>5</v>
      </c>
      <c r="Y541" s="1">
        <v>5</v>
      </c>
      <c r="Z541" s="1">
        <f t="shared" si="122"/>
        <v>0</v>
      </c>
      <c r="AB541" s="1">
        <v>1</v>
      </c>
      <c r="AC541" s="1">
        <f t="shared" si="123"/>
        <v>0</v>
      </c>
    </row>
    <row r="542" spans="1:29" x14ac:dyDescent="0.3">
      <c r="A542" s="3">
        <v>2011</v>
      </c>
      <c r="B542" s="3" t="str">
        <f>VLOOKUP($E542,accorpamenti!$A$2:$X$104,$A542-B$2,0)</f>
        <v>Caserta</v>
      </c>
      <c r="C542" s="3" t="str">
        <f>VLOOKUP($E542,accorpamenti!$A$2:$X$104,$A542-C$2,0)</f>
        <v>Caserta</v>
      </c>
      <c r="D542" s="3" t="str">
        <f>VLOOKUP($E542,accorpamenti!$A$2:$X$104,$A542-D$2,0)</f>
        <v>Caserta</v>
      </c>
      <c r="E542" s="3" t="s">
        <v>33</v>
      </c>
      <c r="F542" s="1">
        <f t="array" ref="F542">SUM(IF(anno=A542,IF(distretto=E542,1)))</f>
        <v>1</v>
      </c>
      <c r="G542" s="1">
        <f t="array" ref="G542">SUM(IF(anno=A542,IF(distretto=E542,IF(punti=-1,1))))</f>
        <v>0</v>
      </c>
      <c r="H542" s="1">
        <f t="array" ref="H542">SUM(IF(anno=A542,IF(distretto=E542,punti)))+G542</f>
        <v>7</v>
      </c>
      <c r="I542" s="6">
        <v>3.9792387543252596</v>
      </c>
      <c r="J542" s="12">
        <f>H542/VLOOKUP(A542,anni!$A$1:$O$32,4,0)</f>
        <v>2.0018302447952405E-3</v>
      </c>
      <c r="K542" s="12">
        <f t="shared" si="117"/>
        <v>0</v>
      </c>
      <c r="L542" s="12">
        <f t="shared" si="118"/>
        <v>5.9896977199217351E-4</v>
      </c>
      <c r="M542" s="12">
        <f t="array" ref="M542">SUM(IF(NOT(ISERR(J542:L542)),J542:L542*$J$2:$L$2))/SUM(IF(NOT(ISERR(J542:L542)),$J$2:$L$2))</f>
        <v>1.1007434177296492E-3</v>
      </c>
      <c r="N542" s="1">
        <f>((300-VLOOKUP(A542,anni!$A$1:$O$32,8,0))*(M542-I542/300)+I542)/300*(300-VLOOKUP(A542,anni!$A$1:$O$32,7,0))</f>
        <v>0.90711256970373455</v>
      </c>
      <c r="O542" s="1">
        <f t="shared" si="119"/>
        <v>1</v>
      </c>
      <c r="P542" s="9">
        <f>INT(MAX(1,O542)+1-VLOOKUP(A542,anni!$A$1:$O$32,5,0))</f>
        <v>1</v>
      </c>
      <c r="Q542" s="9">
        <f t="array" ref="Q542">SUM(IF(anno=A542,IF(distretto=E542,concorrenti!$T$3:$T$5991)))</f>
        <v>0</v>
      </c>
      <c r="R542" s="9">
        <f t="shared" si="120"/>
        <v>1</v>
      </c>
      <c r="S542" s="1">
        <f t="shared" si="121"/>
        <v>0</v>
      </c>
      <c r="T542" s="1">
        <f>1+INT($N542/VLOOKUP($A542,anni!$A$1:$J$35,10,0))+$Q542</f>
        <v>1</v>
      </c>
      <c r="U542" s="1">
        <f t="shared" si="124"/>
        <v>0</v>
      </c>
      <c r="X542" s="1">
        <v>23</v>
      </c>
      <c r="Y542" s="1">
        <v>27</v>
      </c>
      <c r="Z542" s="1">
        <f t="shared" si="122"/>
        <v>-0.8</v>
      </c>
      <c r="AB542" s="1">
        <v>1</v>
      </c>
      <c r="AC542" s="1">
        <f t="shared" si="123"/>
        <v>0</v>
      </c>
    </row>
    <row r="543" spans="1:29" x14ac:dyDescent="0.3">
      <c r="A543" s="3">
        <v>2011</v>
      </c>
      <c r="B543" s="3" t="str">
        <f>VLOOKUP($E543,accorpamenti!$A$2:$X$104,$A543-B$2,0)</f>
        <v>Frosinone</v>
      </c>
      <c r="C543" s="3" t="str">
        <f>VLOOKUP($E543,accorpamenti!$A$2:$X$104,$A543-C$2,0)</f>
        <v>Frosinone</v>
      </c>
      <c r="D543" s="3" t="str">
        <f>VLOOKUP($E543,accorpamenti!$A$2:$X$104,$A543-D$2,0)</f>
        <v>Frosinone</v>
      </c>
      <c r="E543" s="3" t="s">
        <v>146</v>
      </c>
      <c r="F543" s="1">
        <f t="array" ref="F543">SUM(IF(anno=A543,IF(distretto=E543,1)))</f>
        <v>1</v>
      </c>
      <c r="G543" s="1">
        <f t="array" ref="G543">SUM(IF(anno=A543,IF(distretto=E543,IF(punti=-1,1))))</f>
        <v>0</v>
      </c>
      <c r="H543" s="1">
        <f t="array" ref="H543">SUM(IF(anno=A543,IF(distretto=E543,punti)))+G543</f>
        <v>3.5999999999999996</v>
      </c>
      <c r="I543" s="6">
        <v>2.2491349480968856</v>
      </c>
      <c r="J543" s="12">
        <f>H543/VLOOKUP(A543,anni!$A$1:$O$32,4,0)</f>
        <v>1.0295126973232664E-3</v>
      </c>
      <c r="K543" s="12">
        <f t="shared" si="117"/>
        <v>2.756930617246133E-3</v>
      </c>
      <c r="L543" s="12">
        <f t="shared" si="118"/>
        <v>1.7969093159765205E-3</v>
      </c>
      <c r="M543" s="12">
        <f t="array" ref="M543">SUM(IF(NOT(ISERR(J543:L543)),J543:L543*$J$2:$L$2))/SUM(IF(NOT(ISERR(J543:L543)),$J$2:$L$2))</f>
        <v>1.7332181070730977E-3</v>
      </c>
      <c r="N543" s="1">
        <f>((300-VLOOKUP(A543,anni!$A$1:$O$32,8,0))*(M543-I543/300)+I543)/300*(300-VLOOKUP(A543,anni!$A$1:$O$32,7,0))</f>
        <v>0.78122167306938572</v>
      </c>
      <c r="O543" s="1">
        <f t="shared" si="119"/>
        <v>1</v>
      </c>
      <c r="P543" s="9">
        <f>INT(MAX(1,O543)+1-VLOOKUP(A543,anni!$A$1:$O$32,5,0))</f>
        <v>1</v>
      </c>
      <c r="Q543" s="9">
        <f t="array" ref="Q543">SUM(IF(anno=A543,IF(distretto=E543,concorrenti!$T$3:$T$5991)))</f>
        <v>0</v>
      </c>
      <c r="R543" s="9">
        <f t="shared" si="120"/>
        <v>1</v>
      </c>
      <c r="S543" s="1">
        <f t="shared" si="121"/>
        <v>0</v>
      </c>
      <c r="T543" s="1">
        <f>1+INT($N543/VLOOKUP($A543,anni!$A$1:$J$35,10,0))+$Q543</f>
        <v>1</v>
      </c>
      <c r="U543" s="1">
        <f t="shared" si="124"/>
        <v>0</v>
      </c>
      <c r="X543" s="1">
        <v>13</v>
      </c>
      <c r="Y543" s="1">
        <v>12</v>
      </c>
      <c r="Z543" s="1">
        <f t="shared" si="122"/>
        <v>0.28284271247461901</v>
      </c>
      <c r="AB543" s="1">
        <v>1</v>
      </c>
      <c r="AC543" s="1">
        <f t="shared" si="123"/>
        <v>0</v>
      </c>
    </row>
    <row r="544" spans="1:29" x14ac:dyDescent="0.3">
      <c r="A544" s="3">
        <v>2011</v>
      </c>
      <c r="B544" s="3" t="str">
        <f>VLOOKUP($E544,accorpamenti!$A$2:$X$104,$A544-B$2,0)</f>
        <v>Oristano</v>
      </c>
      <c r="C544" s="3" t="str">
        <f>VLOOKUP($E544,accorpamenti!$A$2:$X$104,$A544-C$2,0)</f>
        <v>Oristano</v>
      </c>
      <c r="D544" s="3" t="str">
        <f>VLOOKUP($E544,accorpamenti!$A$2:$X$104,$A544-D$2,0)</f>
        <v>Oristano</v>
      </c>
      <c r="E544" s="3" t="s">
        <v>131</v>
      </c>
      <c r="F544" s="1">
        <f t="array" ref="F544">SUM(IF(anno=A544,IF(distretto=E544,1)))</f>
        <v>1</v>
      </c>
      <c r="G544" s="1">
        <f t="array" ref="G544">SUM(IF(anno=A544,IF(distretto=E544,IF(punti=-1,1))))</f>
        <v>0</v>
      </c>
      <c r="H544" s="1">
        <f t="array" ref="H544">SUM(IF(anno=A544,IF(distretto=E544,punti)))+G544</f>
        <v>16.8</v>
      </c>
      <c r="I544" s="6">
        <v>1.9031141868512111</v>
      </c>
      <c r="J544" s="12">
        <f>H544/VLOOKUP(A544,anni!$A$1:$O$32,4,0)</f>
        <v>4.8043925875085776E-3</v>
      </c>
      <c r="K544" s="12">
        <f t="shared" ref="K544:K607" si="125">SUMIFS($J$2:$J$1979,anno_2,A544-1,$C$2:$C$1979,B544)</f>
        <v>1.8379537448307555E-3</v>
      </c>
      <c r="L544" s="12">
        <f t="shared" ref="L544:L607" si="126">SUMIFS($J$2:$J$1979,anno_2,A544-2,$D$2:$D$1979,B544)</f>
        <v>4.4723076308748957E-3</v>
      </c>
      <c r="M544" s="12">
        <f t="array" ref="M544">SUM(IF(NOT(ISERR(J544:L544)),J544:L544*$J$2:$L$2))/SUM(IF(NOT(ISERR(J544:L544)),$J$2:$L$2))</f>
        <v>3.7602321471770232E-3</v>
      </c>
      <c r="N544" s="1">
        <f>((300-VLOOKUP(A544,anni!$A$1:$O$32,8,0))*(M544-I544/300)+I544)/300*(300-VLOOKUP(A544,anni!$A$1:$O$32,7,0))</f>
        <v>1.2153356101160313</v>
      </c>
      <c r="O544" s="1">
        <f t="shared" si="119"/>
        <v>1.2153356101160313</v>
      </c>
      <c r="P544" s="9">
        <f>INT(MAX(1,O544)+1-VLOOKUP(A544,anni!$A$1:$O$32,5,0))</f>
        <v>1</v>
      </c>
      <c r="Q544" s="9">
        <f t="array" ref="Q544">SUM(IF(anno=A544,IF(distretto=E544,concorrenti!$T$3:$T$5991)))</f>
        <v>0</v>
      </c>
      <c r="R544" s="9">
        <f t="shared" si="120"/>
        <v>1</v>
      </c>
      <c r="S544" s="1">
        <f t="shared" si="121"/>
        <v>0</v>
      </c>
      <c r="T544" s="1">
        <f>1+INT($N544/VLOOKUP($A544,anni!$A$1:$J$35,10,0))+$Q544</f>
        <v>2</v>
      </c>
      <c r="U544" s="1">
        <f t="shared" si="124"/>
        <v>1</v>
      </c>
      <c r="X544" s="1">
        <v>11</v>
      </c>
      <c r="Y544" s="1">
        <v>11</v>
      </c>
      <c r="Z544" s="1">
        <f t="shared" si="122"/>
        <v>0</v>
      </c>
      <c r="AB544" s="1">
        <v>1</v>
      </c>
      <c r="AC544" s="1">
        <f t="shared" si="123"/>
        <v>0</v>
      </c>
    </row>
    <row r="545" spans="1:29" x14ac:dyDescent="0.3">
      <c r="A545" s="3">
        <v>2011</v>
      </c>
      <c r="B545" s="3" t="str">
        <f>VLOOKUP($E545,accorpamenti!$A$2:$X$104,$A545-B$2,0)</f>
        <v>Ancona</v>
      </c>
      <c r="C545" s="3" t="str">
        <f>VLOOKUP($E545,accorpamenti!$A$2:$X$104,$A545-C$2,0)</f>
        <v>Ancona</v>
      </c>
      <c r="D545" s="3" t="str">
        <f>VLOOKUP($E545,accorpamenti!$A$2:$X$104,$A545-D$2,0)</f>
        <v>Ancona</v>
      </c>
      <c r="E545" s="3" t="s">
        <v>116</v>
      </c>
      <c r="F545" s="1">
        <f t="array" ref="F545">SUM(IF(anno=A545,IF(distretto=E545,1)))</f>
        <v>1</v>
      </c>
      <c r="G545" s="1">
        <f t="array" ref="G545">SUM(IF(anno=A545,IF(distretto=E545,IF(punti=-1,1))))</f>
        <v>0</v>
      </c>
      <c r="H545" s="1">
        <f t="array" ref="H545">SUM(IF(anno=A545,IF(distretto=E545,punti)))+G545</f>
        <v>16.8</v>
      </c>
      <c r="I545" s="6">
        <v>2.0761245674740483</v>
      </c>
      <c r="J545" s="12">
        <f>H545/VLOOKUP(A545,anni!$A$1:$O$32,4,0)</f>
        <v>4.8043925875085776E-3</v>
      </c>
      <c r="K545" s="12">
        <f t="shared" si="125"/>
        <v>1.6082095267269108E-3</v>
      </c>
      <c r="L545" s="12">
        <f t="shared" si="126"/>
        <v>2.5955356786327519E-3</v>
      </c>
      <c r="M545" s="12">
        <f t="array" ref="M545">SUM(IF(NOT(ISERR(J545:L545)),J545:L545*$J$2:$L$2))/SUM(IF(NOT(ISERR(J545:L545)),$J$2:$L$2))</f>
        <v>3.3708554157687184E-3</v>
      </c>
      <c r="N545" s="1">
        <f>((300-VLOOKUP(A545,anni!$A$1:$O$32,8,0))*(M545-I545/300)+I545)/300*(300-VLOOKUP(A545,anni!$A$1:$O$32,7,0))</f>
        <v>1.1491101280149256</v>
      </c>
      <c r="O545" s="1">
        <f t="shared" si="119"/>
        <v>1.1491101280149256</v>
      </c>
      <c r="P545" s="9">
        <f>INT(MAX(1,O545)+1-VLOOKUP(A545,anni!$A$1:$O$32,5,0))</f>
        <v>1</v>
      </c>
      <c r="Q545" s="9">
        <f t="array" ref="Q545">SUM(IF(anno=A545,IF(distretto=E545,concorrenti!$T$3:$T$5991)))</f>
        <v>0</v>
      </c>
      <c r="R545" s="9">
        <f t="shared" si="120"/>
        <v>1</v>
      </c>
      <c r="S545" s="1">
        <f t="shared" si="121"/>
        <v>0</v>
      </c>
      <c r="T545" s="1">
        <f>1+INT($N545/VLOOKUP($A545,anni!$A$1:$J$35,10,0))+$Q545</f>
        <v>1</v>
      </c>
      <c r="U545" s="1">
        <f t="shared" si="124"/>
        <v>0</v>
      </c>
      <c r="X545" s="1">
        <v>12</v>
      </c>
      <c r="Y545" s="1">
        <v>13</v>
      </c>
      <c r="Z545" s="1">
        <f t="shared" si="122"/>
        <v>-0.28284271247461901</v>
      </c>
      <c r="AB545" s="1">
        <v>1</v>
      </c>
      <c r="AC545" s="1">
        <f t="shared" si="123"/>
        <v>0</v>
      </c>
    </row>
    <row r="546" spans="1:29" x14ac:dyDescent="0.3">
      <c r="A546" s="3">
        <v>2011</v>
      </c>
      <c r="B546" s="3" t="str">
        <f>VLOOKUP($E546,accorpamenti!$A$2:$X$104,$A546-B$2,0)</f>
        <v>Avellino</v>
      </c>
      <c r="C546" s="3" t="str">
        <f>VLOOKUP($E546,accorpamenti!$A$2:$X$104,$A546-C$2,0)</f>
        <v>Avellino</v>
      </c>
      <c r="D546" s="3" t="str">
        <f>VLOOKUP($E546,accorpamenti!$A$2:$X$104,$A546-D$2,0)</f>
        <v>Avellino</v>
      </c>
      <c r="E546" s="3" t="s">
        <v>127</v>
      </c>
      <c r="F546" s="1">
        <f t="array" ref="F546">SUM(IF(anno=A546,IF(distretto=E546,1)))</f>
        <v>1</v>
      </c>
      <c r="G546" s="1">
        <f t="array" ref="G546">SUM(IF(anno=A546,IF(distretto=E546,IF(punti=-1,1))))</f>
        <v>0</v>
      </c>
      <c r="H546" s="1">
        <f t="array" ref="H546">SUM(IF(anno=A546,IF(distretto=E546,punti)))+G546</f>
        <v>4</v>
      </c>
      <c r="I546" s="6">
        <v>3.2871972318339102</v>
      </c>
      <c r="J546" s="12">
        <f>H546/VLOOKUP(A546,anni!$A$1:$O$32,4,0)</f>
        <v>1.1439029970258517E-3</v>
      </c>
      <c r="K546" s="12">
        <f t="shared" si="125"/>
        <v>1.9145351508653703E-3</v>
      </c>
      <c r="L546" s="12">
        <f t="shared" si="126"/>
        <v>3.9931318132811571E-4</v>
      </c>
      <c r="M546" s="12">
        <f t="array" ref="M546">SUM(IF(NOT(ISERR(J546:L546)),J546:L546*$J$2:$L$2))/SUM(IF(NOT(ISERR(J546:L546)),$J$2:$L$2))</f>
        <v>1.2766820790227351E-3</v>
      </c>
      <c r="N546" s="1">
        <f>((300-VLOOKUP(A546,anni!$A$1:$O$32,8,0))*(M546-I546/300)+I546)/300*(300-VLOOKUP(A546,anni!$A$1:$O$32,7,0))</f>
        <v>0.83813550089262434</v>
      </c>
      <c r="O546" s="1">
        <f t="shared" si="119"/>
        <v>1</v>
      </c>
      <c r="P546" s="9">
        <f>INT(MAX(1,O546)+1-VLOOKUP(A546,anni!$A$1:$O$32,5,0))</f>
        <v>1</v>
      </c>
      <c r="Q546" s="9">
        <f t="array" ref="Q546">SUM(IF(anno=A546,IF(distretto=E546,concorrenti!$T$3:$T$5991)))</f>
        <v>0</v>
      </c>
      <c r="R546" s="9">
        <f t="shared" si="120"/>
        <v>1</v>
      </c>
      <c r="S546" s="1">
        <f t="shared" si="121"/>
        <v>0</v>
      </c>
      <c r="T546" s="1">
        <f>1+INT($N546/VLOOKUP($A546,anni!$A$1:$J$35,10,0))+$Q546</f>
        <v>1</v>
      </c>
      <c r="U546" s="1">
        <f t="shared" si="124"/>
        <v>0</v>
      </c>
      <c r="X546" s="1">
        <v>19</v>
      </c>
      <c r="Y546" s="1">
        <v>20</v>
      </c>
      <c r="Z546" s="1">
        <f t="shared" si="122"/>
        <v>-0.22645540682891913</v>
      </c>
      <c r="AB546" s="1">
        <v>1</v>
      </c>
      <c r="AC546" s="1">
        <f t="shared" si="123"/>
        <v>0</v>
      </c>
    </row>
    <row r="547" spans="1:29" x14ac:dyDescent="0.3">
      <c r="A547" s="3">
        <v>2011</v>
      </c>
      <c r="B547" s="3" t="str">
        <f>VLOOKUP($E547,accorpamenti!$A$2:$X$104,$A547-B$2,0)</f>
        <v>Macerata</v>
      </c>
      <c r="C547" s="3" t="str">
        <f>VLOOKUP($E547,accorpamenti!$A$2:$X$104,$A547-C$2,0)</f>
        <v>Macerata</v>
      </c>
      <c r="D547" s="3" t="str">
        <f>VLOOKUP($E547,accorpamenti!$A$2:$X$104,$A547-D$2,0)</f>
        <v>Macerata</v>
      </c>
      <c r="E547" s="3" t="s">
        <v>102</v>
      </c>
      <c r="F547" s="1">
        <f t="array" ref="F547">SUM(IF(anno=A547,IF(distretto=E547,1)))</f>
        <v>2</v>
      </c>
      <c r="G547" s="1">
        <f t="array" ref="G547">SUM(IF(anno=A547,IF(distretto=E547,IF(punti=-1,1))))</f>
        <v>0</v>
      </c>
      <c r="H547" s="1">
        <f t="array" ref="H547">SUM(IF(anno=A547,IF(distretto=E547,punti)))+G547</f>
        <v>22.799999999999997</v>
      </c>
      <c r="I547" s="6">
        <v>1.7301038062283738</v>
      </c>
      <c r="J547" s="12">
        <f>H547/VLOOKUP(A547,anni!$A$1:$O$32,4,0)</f>
        <v>6.5202470830473536E-3</v>
      </c>
      <c r="K547" s="12">
        <f t="shared" si="125"/>
        <v>0</v>
      </c>
      <c r="L547" s="12">
        <f t="shared" si="126"/>
        <v>6.7084614463123436E-3</v>
      </c>
      <c r="M547" s="12">
        <f t="array" ref="M547">SUM(IF(NOT(ISERR(J547:L547)),J547:L547*$J$2:$L$2))/SUM(IF(NOT(ISERR(J547:L547)),$J$2:$L$2))</f>
        <v>4.3782004492424007E-3</v>
      </c>
      <c r="N547" s="1">
        <f>((300-VLOOKUP(A547,anni!$A$1:$O$32,8,0))*(M547-I547/300)+I547)/300*(300-VLOOKUP(A547,anni!$A$1:$O$32,7,0))</f>
        <v>1.3368040551259293</v>
      </c>
      <c r="O547" s="1">
        <f t="shared" si="119"/>
        <v>1.3368040551259293</v>
      </c>
      <c r="P547" s="9">
        <f>INT(MAX(1,O547)+1-VLOOKUP(A547,anni!$A$1:$O$32,5,0))</f>
        <v>1</v>
      </c>
      <c r="Q547" s="9">
        <f t="array" ref="Q547">SUM(IF(anno=A547,IF(distretto=E547,concorrenti!$T$3:$T$5991)))</f>
        <v>0</v>
      </c>
      <c r="R547" s="9">
        <f t="shared" si="120"/>
        <v>1</v>
      </c>
      <c r="S547" s="1">
        <f t="shared" si="121"/>
        <v>-1</v>
      </c>
      <c r="T547" s="1">
        <f>1+INT($N547/VLOOKUP($A547,anni!$A$1:$J$35,10,0))+$Q547</f>
        <v>2</v>
      </c>
      <c r="U547" s="1">
        <f t="shared" si="124"/>
        <v>0</v>
      </c>
      <c r="X547" s="1">
        <v>10</v>
      </c>
      <c r="Y547" s="1">
        <v>10</v>
      </c>
      <c r="Z547" s="1">
        <f t="shared" si="122"/>
        <v>0</v>
      </c>
      <c r="AB547" s="1">
        <v>2</v>
      </c>
      <c r="AC547" s="1">
        <f t="shared" si="123"/>
        <v>-1</v>
      </c>
    </row>
    <row r="548" spans="1:29" x14ac:dyDescent="0.3">
      <c r="A548" s="3">
        <v>2011</v>
      </c>
      <c r="B548" s="3" t="str">
        <f>VLOOKUP($E548,accorpamenti!$A$2:$X$104,$A548-B$2,0)</f>
        <v>Taranto</v>
      </c>
      <c r="C548" s="3" t="str">
        <f>VLOOKUP($E548,accorpamenti!$A$2:$X$104,$A548-C$2,0)</f>
        <v>Brindisi</v>
      </c>
      <c r="D548" s="3" t="str">
        <f>VLOOKUP($E548,accorpamenti!$A$2:$X$104,$A548-D$2,0)</f>
        <v>Brindisi</v>
      </c>
      <c r="E548" s="3" t="s">
        <v>115</v>
      </c>
      <c r="F548" s="1">
        <f t="array" ref="F548">SUM(IF(anno=A548,IF(distretto=E548,1)))</f>
        <v>1</v>
      </c>
      <c r="G548" s="1">
        <f t="array" ref="G548">SUM(IF(anno=A548,IF(distretto=E548,IF(punti=-1,1))))</f>
        <v>0</v>
      </c>
      <c r="H548" s="1">
        <f t="array" ref="H548">SUM(IF(anno=A548,IF(distretto=E548,punti)))+G548</f>
        <v>13.2</v>
      </c>
      <c r="I548" s="6">
        <v>2.5951557093425603</v>
      </c>
      <c r="J548" s="12">
        <f>H548/VLOOKUP(A548,anni!$A$1:$O$32,4,0)</f>
        <v>3.7748798901853105E-3</v>
      </c>
      <c r="K548" s="12">
        <f t="shared" si="125"/>
        <v>1.6082095267269108E-3</v>
      </c>
      <c r="L548" s="12">
        <f t="shared" si="126"/>
        <v>2.5556043604999406E-3</v>
      </c>
      <c r="M548" s="12">
        <f t="array" ref="M548">SUM(IF(NOT(ISERR(J548:L548)),J548:L548*$J$2:$L$2))/SUM(IF(NOT(ISERR(J548:L548)),$J$2:$L$2))</f>
        <v>2.8494438474182819E-3</v>
      </c>
      <c r="N548" s="1">
        <f>((300-VLOOKUP(A548,anni!$A$1:$O$32,8,0))*(M548-I548/300)+I548)/300*(300-VLOOKUP(A548,anni!$A$1:$O$32,7,0))</f>
        <v>1.1067240162979417</v>
      </c>
      <c r="O548" s="1">
        <f t="shared" si="119"/>
        <v>1.1067240162979417</v>
      </c>
      <c r="P548" s="9">
        <f>INT(MAX(1,O548)+1-VLOOKUP(A548,anni!$A$1:$O$32,5,0))</f>
        <v>1</v>
      </c>
      <c r="Q548" s="9">
        <f t="array" ref="Q548">SUM(IF(anno=A548,IF(distretto=E548,concorrenti!$T$3:$T$5991)))</f>
        <v>0</v>
      </c>
      <c r="R548" s="9">
        <f t="shared" si="120"/>
        <v>1</v>
      </c>
      <c r="S548" s="1">
        <f t="shared" si="121"/>
        <v>0</v>
      </c>
      <c r="T548" s="1">
        <f>1+INT($N548/VLOOKUP($A548,anni!$A$1:$J$35,10,0))+$Q548</f>
        <v>1</v>
      </c>
      <c r="U548" s="1">
        <f t="shared" si="124"/>
        <v>0</v>
      </c>
      <c r="X548" s="1">
        <v>15</v>
      </c>
      <c r="Y548" s="1">
        <v>16</v>
      </c>
      <c r="Z548" s="1">
        <f t="shared" si="122"/>
        <v>-0.25400025400038101</v>
      </c>
      <c r="AB548" s="1">
        <v>1</v>
      </c>
      <c r="AC548" s="1">
        <f t="shared" si="123"/>
        <v>0</v>
      </c>
    </row>
    <row r="549" spans="1:29" x14ac:dyDescent="0.3">
      <c r="A549" s="3">
        <v>2011</v>
      </c>
      <c r="B549" s="3" t="str">
        <f>VLOOKUP($E549,accorpamenti!$A$2:$X$104,$A549-B$2,0)</f>
        <v>Trapani</v>
      </c>
      <c r="C549" s="3" t="str">
        <f>VLOOKUP($E549,accorpamenti!$A$2:$X$104,$A549-C$2,0)</f>
        <v>Trapani</v>
      </c>
      <c r="D549" s="3" t="str">
        <f>VLOOKUP($E549,accorpamenti!$A$2:$X$104,$A549-D$2,0)</f>
        <v>Trapani</v>
      </c>
      <c r="E549" s="3" t="s">
        <v>109</v>
      </c>
      <c r="F549" s="1">
        <f t="array" ref="F549">SUM(IF(anno=A549,IF(distretto=E549,1)))</f>
        <v>1</v>
      </c>
      <c r="G549" s="1">
        <f t="array" ref="G549">SUM(IF(anno=A549,IF(distretto=E549,IF(punti=-1,1))))</f>
        <v>0</v>
      </c>
      <c r="H549" s="1">
        <f t="array" ref="H549">SUM(IF(anno=A549,IF(distretto=E549,punti)))+G549</f>
        <v>14</v>
      </c>
      <c r="I549" s="6">
        <v>2.0761245674740483</v>
      </c>
      <c r="J549" s="12">
        <f>H549/VLOOKUP(A549,anni!$A$1:$O$32,4,0)</f>
        <v>4.003660489590481E-3</v>
      </c>
      <c r="K549" s="12">
        <f t="shared" si="125"/>
        <v>2.756930617246133E-3</v>
      </c>
      <c r="L549" s="12">
        <f t="shared" si="126"/>
        <v>1.9965659066405785E-4</v>
      </c>
      <c r="M549" s="12">
        <f t="array" ref="M549">SUM(IF(NOT(ISERR(J549:L549)),J549:L549*$J$2:$L$2))/SUM(IF(NOT(ISERR(J549:L549)),$J$2:$L$2))</f>
        <v>2.954083215654628E-3</v>
      </c>
      <c r="N549" s="1">
        <f>((300-VLOOKUP(A549,anni!$A$1:$O$32,8,0))*(M549-I549/300)+I549)/300*(300-VLOOKUP(A549,anni!$A$1:$O$32,7,0))</f>
        <v>1.0483901796540209</v>
      </c>
      <c r="O549" s="1">
        <f t="shared" si="119"/>
        <v>1.0483901796540209</v>
      </c>
      <c r="P549" s="9">
        <f>INT(MAX(1,O549)+1-VLOOKUP(A549,anni!$A$1:$O$32,5,0))</f>
        <v>1</v>
      </c>
      <c r="Q549" s="9">
        <f t="array" ref="Q549">SUM(IF(anno=A549,IF(distretto=E549,concorrenti!$T$3:$T$5991)))</f>
        <v>0</v>
      </c>
      <c r="R549" s="9">
        <f t="shared" si="120"/>
        <v>1</v>
      </c>
      <c r="S549" s="1">
        <f t="shared" si="121"/>
        <v>0</v>
      </c>
      <c r="T549" s="1">
        <f>1+INT($N549/VLOOKUP($A549,anni!$A$1:$J$35,10,0))+$Q549</f>
        <v>1</v>
      </c>
      <c r="U549" s="1">
        <f t="shared" si="124"/>
        <v>0</v>
      </c>
      <c r="X549" s="1">
        <v>12</v>
      </c>
      <c r="Y549" s="1">
        <v>12</v>
      </c>
      <c r="Z549" s="1">
        <f t="shared" si="122"/>
        <v>0</v>
      </c>
      <c r="AB549" s="1">
        <v>1</v>
      </c>
      <c r="AC549" s="1">
        <f t="shared" si="123"/>
        <v>0</v>
      </c>
    </row>
    <row r="550" spans="1:29" x14ac:dyDescent="0.3">
      <c r="A550" s="3">
        <v>2011</v>
      </c>
      <c r="B550" s="3" t="str">
        <f>VLOOKUP($E550,accorpamenti!$A$2:$X$104,$A550-B$2,0)</f>
        <v>Siena</v>
      </c>
      <c r="C550" s="3" t="str">
        <f>VLOOKUP($E550,accorpamenti!$A$2:$X$104,$A550-C$2,0)</f>
        <v>Siena</v>
      </c>
      <c r="D550" s="3" t="str">
        <f>VLOOKUP($E550,accorpamenti!$A$2:$X$104,$A550-D$2,0)</f>
        <v>Siena</v>
      </c>
      <c r="E550" s="3" t="s">
        <v>108</v>
      </c>
      <c r="F550" s="1">
        <f t="array" ref="F550">SUM(IF(anno=A550,IF(distretto=E550,1)))</f>
        <v>1</v>
      </c>
      <c r="G550" s="1">
        <f t="array" ref="G550">SUM(IF(anno=A550,IF(distretto=E550,IF(punti=-1,1))))</f>
        <v>0</v>
      </c>
      <c r="H550" s="1">
        <f t="array" ref="H550">SUM(IF(anno=A550,IF(distretto=E550,punti)))+G550</f>
        <v>1</v>
      </c>
      <c r="I550" s="6">
        <v>1.3840830449826989</v>
      </c>
      <c r="J550" s="12">
        <f>H550/VLOOKUP(A550,anni!$A$1:$O$32,4,0)</f>
        <v>2.8597574925646292E-4</v>
      </c>
      <c r="K550" s="12">
        <f t="shared" si="125"/>
        <v>1.5316281206922962E-3</v>
      </c>
      <c r="L550" s="12">
        <f t="shared" si="126"/>
        <v>3.593818631953041E-3</v>
      </c>
      <c r="M550" s="12">
        <f t="array" ref="M550">SUM(IF(NOT(ISERR(J550:L550)),J550:L550*$J$2:$L$2))/SUM(IF(NOT(ISERR(J550:L550)),$J$2:$L$2))</f>
        <v>1.2525003535178369E-3</v>
      </c>
      <c r="N550" s="1">
        <f>((300-VLOOKUP(A550,anni!$A$1:$O$32,8,0))*(M550-I550/300)+I550)/300*(300-VLOOKUP(A550,anni!$A$1:$O$32,7,0))</f>
        <v>0.52567874268068981</v>
      </c>
      <c r="O550" s="1">
        <f t="shared" si="119"/>
        <v>1</v>
      </c>
      <c r="P550" s="9">
        <f>INT(MAX(1,O550)+1-VLOOKUP(A550,anni!$A$1:$O$32,5,0))</f>
        <v>1</v>
      </c>
      <c r="Q550" s="9">
        <f t="array" ref="Q550">SUM(IF(anno=A550,IF(distretto=E550,concorrenti!$T$3:$T$5991)))</f>
        <v>0</v>
      </c>
      <c r="R550" s="9">
        <f t="shared" si="120"/>
        <v>1</v>
      </c>
      <c r="S550" s="1">
        <f t="shared" si="121"/>
        <v>0</v>
      </c>
      <c r="T550" s="1">
        <f>1+INT($N550/VLOOKUP($A550,anni!$A$1:$J$35,10,0))+$Q550</f>
        <v>1</v>
      </c>
      <c r="U550" s="1">
        <f t="shared" si="124"/>
        <v>0</v>
      </c>
      <c r="X550" s="1">
        <v>8</v>
      </c>
      <c r="Y550" s="1">
        <v>8</v>
      </c>
      <c r="Z550" s="1">
        <f t="shared" si="122"/>
        <v>0</v>
      </c>
      <c r="AB550" s="1">
        <v>1</v>
      </c>
      <c r="AC550" s="1">
        <f t="shared" si="123"/>
        <v>0</v>
      </c>
    </row>
    <row r="551" spans="1:29" x14ac:dyDescent="0.3">
      <c r="A551" s="3">
        <v>2011</v>
      </c>
      <c r="B551" s="3" t="str">
        <f>VLOOKUP($E551,accorpamenti!$A$2:$X$104,$A551-B$2,0)</f>
        <v>Cremona</v>
      </c>
      <c r="C551" s="3" t="str">
        <f>VLOOKUP($E551,accorpamenti!$A$2:$X$104,$A551-C$2,0)</f>
        <v>Cremona</v>
      </c>
      <c r="D551" s="3" t="str">
        <f>VLOOKUP($E551,accorpamenti!$A$2:$X$104,$A551-D$2,0)</f>
        <v>Cremona</v>
      </c>
      <c r="E551" s="3" t="s">
        <v>130</v>
      </c>
      <c r="F551" s="1">
        <f t="array" ref="F551">SUM(IF(anno=A551,IF(distretto=E551,1)))</f>
        <v>1</v>
      </c>
      <c r="G551" s="1">
        <f t="array" ref="G551">SUM(IF(anno=A551,IF(distretto=E551,IF(punti=-1,1))))</f>
        <v>0</v>
      </c>
      <c r="H551" s="1">
        <f t="array" ref="H551">SUM(IF(anno=A551,IF(distretto=E551,punti)))+G551</f>
        <v>19.2</v>
      </c>
      <c r="I551" s="6">
        <v>1.5570934256055364</v>
      </c>
      <c r="J551" s="12">
        <f>H551/VLOOKUP(A551,anni!$A$1:$O$32,4,0)</f>
        <v>5.4907343857240878E-3</v>
      </c>
      <c r="K551" s="12">
        <f t="shared" si="125"/>
        <v>1.6082095267269108E-3</v>
      </c>
      <c r="L551" s="12">
        <f t="shared" si="126"/>
        <v>3.3941620412889831E-3</v>
      </c>
      <c r="M551" s="12">
        <f t="array" ref="M551">SUM(IF(NOT(ISERR(J551:L551)),J551:L551*$J$2:$L$2))/SUM(IF(NOT(ISERR(J551:L551)),$J$2:$L$2))</f>
        <v>3.8471307086525111E-3</v>
      </c>
      <c r="N551" s="1">
        <f>((300-VLOOKUP(A551,anni!$A$1:$O$32,8,0))*(M551-I551/300)+I551)/300*(300-VLOOKUP(A551,anni!$A$1:$O$32,7,0))</f>
        <v>1.1805883064941376</v>
      </c>
      <c r="O551" s="1">
        <f t="shared" si="119"/>
        <v>1.1805883064941376</v>
      </c>
      <c r="P551" s="9">
        <f>INT(MAX(1,O551)+1-VLOOKUP(A551,anni!$A$1:$O$32,5,0))</f>
        <v>1</v>
      </c>
      <c r="Q551" s="9">
        <f t="array" ref="Q551">SUM(IF(anno=A551,IF(distretto=E551,concorrenti!$T$3:$T$5991)))</f>
        <v>0</v>
      </c>
      <c r="R551" s="9">
        <f t="shared" si="120"/>
        <v>1</v>
      </c>
      <c r="S551" s="1">
        <f t="shared" si="121"/>
        <v>0</v>
      </c>
      <c r="T551" s="1">
        <f>1+INT($N551/VLOOKUP($A551,anni!$A$1:$J$35,10,0))+$Q551</f>
        <v>1</v>
      </c>
      <c r="U551" s="1">
        <f t="shared" si="124"/>
        <v>0</v>
      </c>
      <c r="X551" s="1">
        <v>9</v>
      </c>
      <c r="Y551" s="1">
        <v>10</v>
      </c>
      <c r="Z551" s="1">
        <f t="shared" si="122"/>
        <v>-0.32444284226152509</v>
      </c>
      <c r="AB551" s="1">
        <v>1</v>
      </c>
      <c r="AC551" s="1">
        <f t="shared" si="123"/>
        <v>0</v>
      </c>
    </row>
    <row r="552" spans="1:29" x14ac:dyDescent="0.3">
      <c r="A552" s="3">
        <v>2011</v>
      </c>
      <c r="B552" s="3" t="str">
        <f>VLOOKUP($E552,accorpamenti!$A$2:$X$104,$A552-B$2,0)</f>
        <v>Rimini</v>
      </c>
      <c r="C552" s="3" t="str">
        <f>VLOOKUP($E552,accorpamenti!$A$2:$X$104,$A552-C$2,0)</f>
        <v>Rimini</v>
      </c>
      <c r="D552" s="3" t="str">
        <f>VLOOKUP($E552,accorpamenti!$A$2:$X$104,$A552-D$2,0)</f>
        <v>Rimini</v>
      </c>
      <c r="E552" s="3" t="s">
        <v>137</v>
      </c>
      <c r="F552" s="1">
        <f t="array" ref="F552">SUM(IF(anno=A552,IF(distretto=E552,1)))</f>
        <v>1</v>
      </c>
      <c r="G552" s="1">
        <f t="array" ref="G552">SUM(IF(anno=A552,IF(distretto=E552,IF(punti=-1,1))))</f>
        <v>0</v>
      </c>
      <c r="H552" s="1">
        <f t="array" ref="H552">SUM(IF(anno=A552,IF(distretto=E552,punti)))+G552</f>
        <v>7</v>
      </c>
      <c r="I552" s="6">
        <v>1.3840830449826989</v>
      </c>
      <c r="J552" s="12">
        <f>H552/VLOOKUP(A552,anni!$A$1:$O$32,4,0)</f>
        <v>2.0018302447952405E-3</v>
      </c>
      <c r="K552" s="12">
        <f t="shared" si="125"/>
        <v>1.8379537448307555E-3</v>
      </c>
      <c r="L552" s="12">
        <f t="shared" si="126"/>
        <v>4.5521702671405193E-3</v>
      </c>
      <c r="M552" s="12">
        <f t="array" ref="M552">SUM(IF(NOT(ISERR(J552:L552)),J552:L552*$J$2:$L$2))/SUM(IF(NOT(ISERR(J552:L552)),$J$2:$L$2))</f>
        <v>2.3722614151979586E-3</v>
      </c>
      <c r="N552" s="1">
        <f>((300-VLOOKUP(A552,anni!$A$1:$O$32,8,0))*(M552-I552/300)+I552)/300*(300-VLOOKUP(A552,anni!$A$1:$O$32,7,0))</f>
        <v>0.79628766592005262</v>
      </c>
      <c r="O552" s="1">
        <f t="shared" si="119"/>
        <v>1</v>
      </c>
      <c r="P552" s="9">
        <f>INT(MAX(1,O552)+1-VLOOKUP(A552,anni!$A$1:$O$32,5,0))</f>
        <v>1</v>
      </c>
      <c r="Q552" s="9">
        <f t="array" ref="Q552">SUM(IF(anno=A552,IF(distretto=E552,concorrenti!$T$3:$T$5991)))</f>
        <v>0</v>
      </c>
      <c r="R552" s="9">
        <f t="shared" si="120"/>
        <v>1</v>
      </c>
      <c r="S552" s="1">
        <f t="shared" si="121"/>
        <v>0</v>
      </c>
      <c r="T552" s="1">
        <f>1+INT($N552/VLOOKUP($A552,anni!$A$1:$J$35,10,0))+$Q552</f>
        <v>1</v>
      </c>
      <c r="U552" s="1">
        <f t="shared" si="124"/>
        <v>0</v>
      </c>
      <c r="X552" s="1">
        <v>8</v>
      </c>
      <c r="Y552" s="1">
        <v>7</v>
      </c>
      <c r="Z552" s="1">
        <f t="shared" si="122"/>
        <v>0.36514837167011072</v>
      </c>
      <c r="AB552" s="1">
        <v>1</v>
      </c>
      <c r="AC552" s="1">
        <f t="shared" si="123"/>
        <v>0</v>
      </c>
    </row>
    <row r="553" spans="1:29" x14ac:dyDescent="0.3">
      <c r="A553" s="3">
        <v>2011</v>
      </c>
      <c r="B553" s="3" t="str">
        <f>VLOOKUP($E553,accorpamenti!$A$2:$X$104,$A553-B$2,0)</f>
        <v>Agrigento</v>
      </c>
      <c r="C553" s="3" t="str">
        <f>VLOOKUP($E553,accorpamenti!$A$2:$X$104,$A553-C$2,0)</f>
        <v>Agrigento</v>
      </c>
      <c r="D553" s="3" t="str">
        <f>VLOOKUP($E553,accorpamenti!$A$2:$X$104,$A553-D$2,0)</f>
        <v>Agrigento</v>
      </c>
      <c r="E553" s="3" t="s">
        <v>30</v>
      </c>
      <c r="F553" s="1">
        <f t="array" ref="F553">SUM(IF(anno=A553,IF(distretto=E553,1)))</f>
        <v>1</v>
      </c>
      <c r="G553" s="1">
        <f t="array" ref="G553">SUM(IF(anno=A553,IF(distretto=E553,IF(punti=-1,1))))</f>
        <v>0</v>
      </c>
      <c r="H553" s="1">
        <f t="array" ref="H553">SUM(IF(anno=A553,IF(distretto=E553,punti)))+G553</f>
        <v>2</v>
      </c>
      <c r="I553" s="6">
        <v>2.2491349480968856</v>
      </c>
      <c r="J553" s="12">
        <f>H553/VLOOKUP(A553,anni!$A$1:$O$32,4,0)</f>
        <v>5.7195149851292583E-4</v>
      </c>
      <c r="K553" s="12">
        <f t="shared" si="125"/>
        <v>1.3784653086230665E-3</v>
      </c>
      <c r="L553" s="12">
        <f t="shared" si="126"/>
        <v>2.5556043604999406E-3</v>
      </c>
      <c r="M553" s="12">
        <f t="array" ref="M553">SUM(IF(NOT(ISERR(J553:L553)),J553:L553*$J$2:$L$2))/SUM(IF(NOT(ISERR(J553:L553)),$J$2:$L$2))</f>
        <v>1.1713982455474753E-3</v>
      </c>
      <c r="N553" s="1">
        <f>((300-VLOOKUP(A553,anni!$A$1:$O$32,8,0))*(M553-I553/300)+I553)/300*(300-VLOOKUP(A553,anni!$A$1:$O$32,7,0))</f>
        <v>0.64544853986736028</v>
      </c>
      <c r="O553" s="1">
        <f t="shared" si="119"/>
        <v>1</v>
      </c>
      <c r="P553" s="9">
        <f>INT(MAX(1,O553)+1-VLOOKUP(A553,anni!$A$1:$O$32,5,0))</f>
        <v>1</v>
      </c>
      <c r="Q553" s="9">
        <f t="array" ref="Q553">SUM(IF(anno=A553,IF(distretto=E553,concorrenti!$T$3:$T$5991)))</f>
        <v>0</v>
      </c>
      <c r="R553" s="9">
        <f t="shared" si="120"/>
        <v>1</v>
      </c>
      <c r="S553" s="1">
        <f t="shared" si="121"/>
        <v>0</v>
      </c>
      <c r="T553" s="1">
        <f>1+INT($N553/VLOOKUP($A553,anni!$A$1:$J$35,10,0))+$Q553</f>
        <v>1</v>
      </c>
      <c r="U553" s="1">
        <f t="shared" si="124"/>
        <v>0</v>
      </c>
      <c r="X553" s="1">
        <v>13</v>
      </c>
      <c r="Y553" s="1">
        <v>15</v>
      </c>
      <c r="Z553" s="1">
        <f t="shared" si="122"/>
        <v>-0.53452248382484879</v>
      </c>
      <c r="AB553" s="1">
        <v>1</v>
      </c>
      <c r="AC553" s="1">
        <f t="shared" si="123"/>
        <v>0</v>
      </c>
    </row>
    <row r="554" spans="1:29" x14ac:dyDescent="0.3">
      <c r="A554" s="3">
        <v>2011</v>
      </c>
      <c r="B554" s="3" t="str">
        <f>VLOOKUP($E554,accorpamenti!$A$2:$X$104,$A554-B$2,0)</f>
        <v>Novara</v>
      </c>
      <c r="C554" s="3" t="str">
        <f>VLOOKUP($E554,accorpamenti!$A$2:$X$104,$A554-C$2,0)</f>
        <v>Novara</v>
      </c>
      <c r="D554" s="3" t="str">
        <f>VLOOKUP($E554,accorpamenti!$A$2:$X$104,$A554-D$2,0)</f>
        <v>Novara</v>
      </c>
      <c r="E554" s="3" t="s">
        <v>136</v>
      </c>
      <c r="F554" s="1">
        <f t="array" ref="F554">SUM(IF(anno=A554,IF(distretto=E554,1)))</f>
        <v>1</v>
      </c>
      <c r="G554" s="1">
        <f t="array" ref="G554">SUM(IF(anno=A554,IF(distretto=E554,IF(punti=-1,1))))</f>
        <v>0</v>
      </c>
      <c r="H554" s="1">
        <f t="array" ref="H554">SUM(IF(anno=A554,IF(distretto=E554,punti)))+G554</f>
        <v>16.799999999999997</v>
      </c>
      <c r="I554" s="6">
        <v>1.2110726643598615</v>
      </c>
      <c r="J554" s="12">
        <f>H554/VLOOKUP(A554,anni!$A$1:$O$32,4,0)</f>
        <v>4.8043925875085767E-3</v>
      </c>
      <c r="K554" s="12">
        <f t="shared" si="125"/>
        <v>3.8290703017307406E-3</v>
      </c>
      <c r="L554" s="12">
        <f t="shared" si="126"/>
        <v>1.7969093159765205E-3</v>
      </c>
      <c r="M554" s="12">
        <f t="array" ref="M554">SUM(IF(NOT(ISERR(J554:L554)),J554:L554*$J$2:$L$2))/SUM(IF(NOT(ISERR(J554:L554)),$J$2:$L$2))</f>
        <v>3.9780379469939557E-3</v>
      </c>
      <c r="N554" s="1">
        <f>((300-VLOOKUP(A554,anni!$A$1:$O$32,8,0))*(M554-I554/300)+I554)/300*(300-VLOOKUP(A554,anni!$A$1:$O$32,7,0))</f>
        <v>1.1564764331148503</v>
      </c>
      <c r="O554" s="1">
        <f t="shared" si="119"/>
        <v>1.1564764331148503</v>
      </c>
      <c r="P554" s="9">
        <f>INT(MAX(1,O554)+1-VLOOKUP(A554,anni!$A$1:$O$32,5,0))</f>
        <v>1</v>
      </c>
      <c r="Q554" s="9">
        <f t="array" ref="Q554">SUM(IF(anno=A554,IF(distretto=E554,concorrenti!$T$3:$T$5991)))</f>
        <v>0</v>
      </c>
      <c r="R554" s="9">
        <f t="shared" si="120"/>
        <v>1</v>
      </c>
      <c r="S554" s="1">
        <f t="shared" si="121"/>
        <v>0</v>
      </c>
      <c r="T554" s="1">
        <f>1+INT($N554/VLOOKUP($A554,anni!$A$1:$J$35,10,0))+$Q554</f>
        <v>1</v>
      </c>
      <c r="U554" s="1">
        <f t="shared" si="124"/>
        <v>0</v>
      </c>
      <c r="X554" s="1">
        <v>7</v>
      </c>
      <c r="Y554" s="1">
        <v>5</v>
      </c>
      <c r="Z554" s="1">
        <f t="shared" si="122"/>
        <v>0.81649658092772615</v>
      </c>
      <c r="AB554" s="1">
        <v>1</v>
      </c>
      <c r="AC554" s="1">
        <f t="shared" si="123"/>
        <v>0</v>
      </c>
    </row>
    <row r="555" spans="1:29" x14ac:dyDescent="0.3">
      <c r="A555" s="3">
        <v>2011</v>
      </c>
      <c r="B555" s="3" t="str">
        <f>VLOOKUP($E555,accorpamenti!$A$2:$X$104,$A555-B$2,0)</f>
        <v>Vercelli</v>
      </c>
      <c r="C555" s="3" t="str">
        <f>VLOOKUP($E555,accorpamenti!$A$2:$X$104,$A555-C$2,0)</f>
        <v>Vercelli</v>
      </c>
      <c r="D555" s="3" t="str">
        <f>VLOOKUP($E555,accorpamenti!$A$2:$X$104,$A555-D$2,0)</f>
        <v>Vercelli</v>
      </c>
      <c r="E555" s="3" t="s">
        <v>132</v>
      </c>
      <c r="F555" s="1">
        <f t="array" ref="F555">SUM(IF(anno=A555,IF(distretto=E555,1)))</f>
        <v>1</v>
      </c>
      <c r="G555" s="1">
        <f t="array" ref="G555">SUM(IF(anno=A555,IF(distretto=E555,IF(punti=-1,1))))</f>
        <v>0</v>
      </c>
      <c r="H555" s="1">
        <f t="array" ref="H555">SUM(IF(anno=A555,IF(distretto=E555,punti)))+G555</f>
        <v>1</v>
      </c>
      <c r="I555" s="6">
        <v>1.0380622837370241</v>
      </c>
      <c r="J555" s="12">
        <f>H555/VLOOKUP(A555,anni!$A$1:$O$32,4,0)</f>
        <v>2.8597574925646292E-4</v>
      </c>
      <c r="K555" s="12">
        <f t="shared" si="125"/>
        <v>2.2974421810384445E-3</v>
      </c>
      <c r="L555" s="12">
        <f t="shared" si="126"/>
        <v>3.3542307231561714E-3</v>
      </c>
      <c r="M555" s="12">
        <f t="array" ref="M555">SUM(IF(NOT(ISERR(J555:L555)),J555:L555*$J$2:$L$2))/SUM(IF(NOT(ISERR(J555:L555)),$J$2:$L$2))</f>
        <v>1.4678403888337417E-3</v>
      </c>
      <c r="N555" s="1">
        <f>((300-VLOOKUP(A555,anni!$A$1:$O$32,8,0))*(M555-I555/300)+I555)/300*(300-VLOOKUP(A555,anni!$A$1:$O$32,7,0))</f>
        <v>0.52197146190356358</v>
      </c>
      <c r="O555" s="1">
        <f t="shared" si="119"/>
        <v>1</v>
      </c>
      <c r="P555" s="9">
        <f>INT(MAX(1,O555)+1-VLOOKUP(A555,anni!$A$1:$O$32,5,0))</f>
        <v>1</v>
      </c>
      <c r="Q555" s="9">
        <f t="array" ref="Q555">SUM(IF(anno=A555,IF(distretto=E555,concorrenti!$T$3:$T$5991)))</f>
        <v>0</v>
      </c>
      <c r="R555" s="9">
        <f t="shared" si="120"/>
        <v>1</v>
      </c>
      <c r="S555" s="1">
        <f t="shared" si="121"/>
        <v>0</v>
      </c>
      <c r="T555" s="1">
        <f>1+INT($N555/VLOOKUP($A555,anni!$A$1:$J$35,10,0))+$Q555</f>
        <v>1</v>
      </c>
      <c r="U555" s="1">
        <f t="shared" si="124"/>
        <v>0</v>
      </c>
      <c r="X555" s="1">
        <v>6</v>
      </c>
      <c r="Y555" s="1">
        <v>6</v>
      </c>
      <c r="Z555" s="1">
        <f t="shared" si="122"/>
        <v>0</v>
      </c>
      <c r="AB555" s="1">
        <v>1</v>
      </c>
      <c r="AC555" s="1">
        <f t="shared" si="123"/>
        <v>0</v>
      </c>
    </row>
    <row r="556" spans="1:29" x14ac:dyDescent="0.3">
      <c r="A556" s="3">
        <v>2011</v>
      </c>
      <c r="B556" s="3" t="str">
        <f>VLOOKUP($E556,accorpamenti!$A$2:$X$104,$A556-B$2,0)</f>
        <v>Rieti</v>
      </c>
      <c r="C556" s="3" t="str">
        <f>VLOOKUP($E556,accorpamenti!$A$2:$X$104,$A556-C$2,0)</f>
        <v>Rieti</v>
      </c>
      <c r="D556" s="3" t="str">
        <f>VLOOKUP($E556,accorpamenti!$A$2:$X$104,$A556-D$2,0)</f>
        <v>Rieti</v>
      </c>
      <c r="E556" s="3" t="s">
        <v>148</v>
      </c>
      <c r="F556" s="1">
        <f t="array" ref="F556">SUM(IF(anno=A556,IF(distretto=E556,1)))</f>
        <v>1</v>
      </c>
      <c r="G556" s="1">
        <f t="array" ref="G556">SUM(IF(anno=A556,IF(distretto=E556,IF(punti=-1,1))))</f>
        <v>0</v>
      </c>
      <c r="H556" s="1">
        <f t="array" ref="H556">SUM(IF(anno=A556,IF(distretto=E556,punti)))+G556</f>
        <v>16.8</v>
      </c>
      <c r="I556" s="6">
        <v>0.86505190311418689</v>
      </c>
      <c r="J556" s="12">
        <f>H556/VLOOKUP(A556,anni!$A$1:$O$32,4,0)</f>
        <v>4.8043925875085776E-3</v>
      </c>
      <c r="K556" s="12">
        <f t="shared" si="125"/>
        <v>4.8246285801807334E-3</v>
      </c>
      <c r="L556" s="12">
        <f t="shared" si="126"/>
        <v>4.7917581759373878E-4</v>
      </c>
      <c r="M556" s="12">
        <f t="array" ref="M556">SUM(IF(NOT(ISERR(J556:L556)),J556:L556*$J$2:$L$2))/SUM(IF(NOT(ISERR(J556:L556)),$J$2:$L$2))</f>
        <v>4.0902684567468229E-3</v>
      </c>
      <c r="N556" s="1">
        <f>((300-VLOOKUP(A556,anni!$A$1:$O$32,8,0))*(M556-I556/300)+I556)/300*(300-VLOOKUP(A556,anni!$A$1:$O$32,7,0))</f>
        <v>1.1278510169933234</v>
      </c>
      <c r="O556" s="1">
        <f t="shared" si="119"/>
        <v>1.1278510169933234</v>
      </c>
      <c r="P556" s="9">
        <f>INT(MAX(1,O556)+1-VLOOKUP(A556,anni!$A$1:$O$32,5,0))</f>
        <v>1</v>
      </c>
      <c r="Q556" s="9">
        <f t="array" ref="Q556">SUM(IF(anno=A556,IF(distretto=E556,concorrenti!$T$3:$T$5991)))</f>
        <v>0</v>
      </c>
      <c r="R556" s="9">
        <f t="shared" si="120"/>
        <v>1</v>
      </c>
      <c r="S556" s="1">
        <f t="shared" si="121"/>
        <v>0</v>
      </c>
      <c r="T556" s="1">
        <f>1+INT($N556/VLOOKUP($A556,anni!$A$1:$J$35,10,0))+$Q556</f>
        <v>1</v>
      </c>
      <c r="U556" s="1">
        <f t="shared" si="124"/>
        <v>0</v>
      </c>
      <c r="X556" s="1">
        <v>5</v>
      </c>
      <c r="Y556" s="1">
        <v>5</v>
      </c>
      <c r="Z556" s="1">
        <f t="shared" si="122"/>
        <v>0</v>
      </c>
      <c r="AB556" s="1">
        <v>1</v>
      </c>
      <c r="AC556" s="1">
        <f t="shared" si="123"/>
        <v>0</v>
      </c>
    </row>
    <row r="557" spans="1:29" x14ac:dyDescent="0.3">
      <c r="A557" s="3">
        <v>2011</v>
      </c>
      <c r="B557" s="3" t="str">
        <f>VLOOKUP($E557,accorpamenti!$A$2:$X$104,$A557-B$2,0)</f>
        <v>Nuoro</v>
      </c>
      <c r="C557" s="3" t="str">
        <f>VLOOKUP($E557,accorpamenti!$A$2:$X$104,$A557-C$2,0)</f>
        <v>Nuoro</v>
      </c>
      <c r="D557" s="3" t="str">
        <f>VLOOKUP($E557,accorpamenti!$A$2:$X$104,$A557-D$2,0)</f>
        <v>Nuoro</v>
      </c>
      <c r="E557" s="3" t="s">
        <v>125</v>
      </c>
      <c r="F557" s="1">
        <f t="array" ref="F557">SUM(IF(anno=A557,IF(distretto=E557,1)))</f>
        <v>1</v>
      </c>
      <c r="G557" s="1">
        <f t="array" ref="G557">SUM(IF(anno=A557,IF(distretto=E557,IF(punti=-1,1))))</f>
        <v>0</v>
      </c>
      <c r="H557" s="1">
        <f t="array" ref="H557">SUM(IF(anno=A557,IF(distretto=E557,punti)))+G557</f>
        <v>12.6</v>
      </c>
      <c r="I557" s="6">
        <v>1.5570934256055364</v>
      </c>
      <c r="J557" s="12">
        <f>H557/VLOOKUP(A557,anni!$A$1:$O$32,4,0)</f>
        <v>3.6032944406314328E-3</v>
      </c>
      <c r="K557" s="12">
        <f t="shared" si="125"/>
        <v>0</v>
      </c>
      <c r="L557" s="12">
        <f t="shared" si="126"/>
        <v>4.7917581759373881E-3</v>
      </c>
      <c r="M557" s="12">
        <f t="array" ref="M557">SUM(IF(NOT(ISERR(J557:L557)),J557:L557*$J$2:$L$2))/SUM(IF(NOT(ISERR(J557:L557)),$J$2:$L$2))</f>
        <v>2.6002735829719478E-3</v>
      </c>
      <c r="N557" s="1">
        <f>((300-VLOOKUP(A557,anni!$A$1:$O$32,8,0))*(M557-I557/300)+I557)/300*(300-VLOOKUP(A557,anni!$A$1:$O$32,7,0))</f>
        <v>0.87926450112133481</v>
      </c>
      <c r="O557" s="1">
        <f t="shared" si="119"/>
        <v>1</v>
      </c>
      <c r="P557" s="9">
        <f>INT(MAX(1,O557)+1-VLOOKUP(A557,anni!$A$1:$O$32,5,0))</f>
        <v>1</v>
      </c>
      <c r="Q557" s="9">
        <f t="array" ref="Q557">SUM(IF(anno=A557,IF(distretto=E557,concorrenti!$T$3:$T$5991)))</f>
        <v>0</v>
      </c>
      <c r="R557" s="9">
        <f t="shared" si="120"/>
        <v>1</v>
      </c>
      <c r="S557" s="1">
        <f t="shared" si="121"/>
        <v>0</v>
      </c>
      <c r="T557" s="1">
        <f>1+INT($N557/VLOOKUP($A557,anni!$A$1:$J$35,10,0))+$Q557</f>
        <v>1</v>
      </c>
      <c r="U557" s="1">
        <f t="shared" si="124"/>
        <v>0</v>
      </c>
      <c r="X557" s="1">
        <v>9</v>
      </c>
      <c r="Y557" s="1">
        <v>8</v>
      </c>
      <c r="Z557" s="1">
        <f t="shared" si="122"/>
        <v>0.34299717028501764</v>
      </c>
      <c r="AB557" s="1">
        <v>1</v>
      </c>
      <c r="AC557" s="1">
        <f t="shared" si="123"/>
        <v>0</v>
      </c>
    </row>
    <row r="558" spans="1:29" x14ac:dyDescent="0.3">
      <c r="A558" s="3">
        <v>2011</v>
      </c>
      <c r="B558" s="3" t="str">
        <f>VLOOKUP($E558,accorpamenti!$A$2:$X$104,$A558-B$2,0)</f>
        <v>Crotone</v>
      </c>
      <c r="C558" s="3" t="str">
        <f>VLOOKUP($E558,accorpamenti!$A$2:$X$104,$A558-C$2,0)</f>
        <v>Catanzaro</v>
      </c>
      <c r="D558" s="3" t="str">
        <f>VLOOKUP($E558,accorpamenti!$A$2:$X$104,$A558-D$2,0)</f>
        <v>Catanzaro</v>
      </c>
      <c r="E558" s="3" t="s">
        <v>149</v>
      </c>
      <c r="F558" s="1">
        <f t="array" ref="F558">SUM(IF(anno=A558,IF(distretto=E558,1)))</f>
        <v>1</v>
      </c>
      <c r="G558" s="1">
        <f t="array" ref="G558">SUM(IF(anno=A558,IF(distretto=E558,IF(punti=-1,1))))</f>
        <v>0</v>
      </c>
      <c r="H558" s="1">
        <f t="array" ref="H558">SUM(IF(anno=A558,IF(distretto=E558,punti)))+G558</f>
        <v>0</v>
      </c>
      <c r="I558" s="6">
        <v>1.7301038062283738</v>
      </c>
      <c r="J558" s="12">
        <f>H558/VLOOKUP(A558,anni!$A$1:$O$32,4,0)</f>
        <v>0</v>
      </c>
      <c r="K558" s="12">
        <f t="shared" si="125"/>
        <v>3.0632562413845923E-3</v>
      </c>
      <c r="L558" s="12">
        <f t="shared" si="126"/>
        <v>0</v>
      </c>
      <c r="M558" s="12">
        <f t="array" ref="M558">SUM(IF(NOT(ISERR(J558:L558)),J558:L558*$J$2:$L$2))/SUM(IF(NOT(ISERR(J558:L558)),$J$2:$L$2))</f>
        <v>1.0210854137948642E-3</v>
      </c>
      <c r="N558" s="1">
        <f>((300-VLOOKUP(A558,anni!$A$1:$O$32,8,0))*(M558-I558/300)+I558)/300*(300-VLOOKUP(A558,anni!$A$1:$O$32,7,0))</f>
        <v>0.52550125489277477</v>
      </c>
      <c r="O558" s="1">
        <f t="shared" si="119"/>
        <v>1</v>
      </c>
      <c r="P558" s="9">
        <f>INT(MAX(1,O558)+1-VLOOKUP(A558,anni!$A$1:$O$32,5,0))</f>
        <v>1</v>
      </c>
      <c r="Q558" s="9">
        <f t="array" ref="Q558">SUM(IF(anno=A558,IF(distretto=E558,concorrenti!$T$3:$T$5991)))</f>
        <v>0</v>
      </c>
      <c r="R558" s="9">
        <f t="shared" si="120"/>
        <v>1</v>
      </c>
      <c r="S558" s="1">
        <f t="shared" si="121"/>
        <v>0</v>
      </c>
      <c r="T558" s="1">
        <f>1+INT($N558/VLOOKUP($A558,anni!$A$1:$J$35,10,0))+$Q558</f>
        <v>1</v>
      </c>
      <c r="U558" s="1">
        <f t="shared" si="124"/>
        <v>0</v>
      </c>
      <c r="X558" s="1">
        <v>10</v>
      </c>
      <c r="Y558" s="1">
        <v>8</v>
      </c>
      <c r="Z558" s="1">
        <f t="shared" si="122"/>
        <v>0.66666666666666663</v>
      </c>
      <c r="AB558" s="1">
        <v>1</v>
      </c>
      <c r="AC558" s="1">
        <f t="shared" si="123"/>
        <v>0</v>
      </c>
    </row>
    <row r="559" spans="1:29" x14ac:dyDescent="0.3">
      <c r="A559" s="3">
        <v>2011</v>
      </c>
      <c r="B559" s="3" t="str">
        <f>VLOOKUP($E559,accorpamenti!$A$2:$X$104,$A559-B$2,0)</f>
        <v>Sondrio</v>
      </c>
      <c r="C559" s="3" t="str">
        <f>VLOOKUP($E559,accorpamenti!$A$2:$X$104,$A559-C$2,0)</f>
        <v>Sondrio</v>
      </c>
      <c r="D559" s="3" t="str">
        <f>VLOOKUP($E559,accorpamenti!$A$2:$X$104,$A559-D$2,0)</f>
        <v>Sondrio</v>
      </c>
      <c r="E559" s="3" t="s">
        <v>123</v>
      </c>
      <c r="F559" s="1">
        <f t="array" ref="F559">SUM(IF(anno=A559,IF(distretto=E559,1)))</f>
        <v>1</v>
      </c>
      <c r="G559" s="1">
        <f t="array" ref="G559">SUM(IF(anno=A559,IF(distretto=E559,IF(punti=-1,1))))</f>
        <v>0</v>
      </c>
      <c r="H559" s="1">
        <f t="array" ref="H559">SUM(IF(anno=A559,IF(distretto=E559,punti)))+G559</f>
        <v>4.8</v>
      </c>
      <c r="I559" s="6">
        <v>0.69204152249134943</v>
      </c>
      <c r="J559" s="12">
        <f>H559/VLOOKUP(A559,anni!$A$1:$O$32,4,0)</f>
        <v>1.372683596431022E-3</v>
      </c>
      <c r="K559" s="12">
        <f t="shared" si="125"/>
        <v>2.1442793689692148E-3</v>
      </c>
      <c r="L559" s="12">
        <f t="shared" si="126"/>
        <v>2.7951922692968098E-3</v>
      </c>
      <c r="M559" s="12">
        <f t="array" ref="M559">SUM(IF(NOT(ISERR(J559:L559)),J559:L559*$J$2:$L$2))/SUM(IF(NOT(ISERR(J559:L559)),$J$2:$L$2))</f>
        <v>1.866966966088051E-3</v>
      </c>
      <c r="N559" s="1">
        <f>((300-VLOOKUP(A559,anni!$A$1:$O$32,8,0))*(M559-I559/300)+I559)/300*(300-VLOOKUP(A559,anni!$A$1:$O$32,7,0))</f>
        <v>0.56267926209488539</v>
      </c>
      <c r="O559" s="1">
        <f t="shared" si="119"/>
        <v>1</v>
      </c>
      <c r="P559" s="9">
        <f>INT(MAX(1,O559)+1-VLOOKUP(A559,anni!$A$1:$O$32,5,0))</f>
        <v>1</v>
      </c>
      <c r="Q559" s="9">
        <f t="array" ref="Q559">SUM(IF(anno=A559,IF(distretto=E559,concorrenti!$T$3:$T$5991)))</f>
        <v>0</v>
      </c>
      <c r="R559" s="9">
        <f t="shared" si="120"/>
        <v>1</v>
      </c>
      <c r="S559" s="1">
        <f t="shared" si="121"/>
        <v>0</v>
      </c>
      <c r="T559" s="1">
        <f>1+INT($N559/VLOOKUP($A559,anni!$A$1:$J$35,10,0))+$Q559</f>
        <v>1</v>
      </c>
      <c r="U559" s="1">
        <f t="shared" si="124"/>
        <v>0</v>
      </c>
      <c r="X559" s="1">
        <v>4</v>
      </c>
      <c r="Y559" s="1">
        <v>4</v>
      </c>
      <c r="Z559" s="1">
        <f t="shared" si="122"/>
        <v>0</v>
      </c>
      <c r="AB559" s="1">
        <v>1</v>
      </c>
      <c r="AC559" s="1">
        <f t="shared" si="123"/>
        <v>0</v>
      </c>
    </row>
    <row r="560" spans="1:29" x14ac:dyDescent="0.3">
      <c r="A560" s="3">
        <v>2011</v>
      </c>
      <c r="B560" s="3" t="str">
        <f>VLOOKUP($E560,accorpamenti!$A$2:$X$104,$A560-B$2,0)</f>
        <v>Matera</v>
      </c>
      <c r="C560" s="3" t="str">
        <f>VLOOKUP($E560,accorpamenti!$A$2:$X$104,$A560-C$2,0)</f>
        <v>Potenza</v>
      </c>
      <c r="D560" s="3" t="str">
        <f>VLOOKUP($E560,accorpamenti!$A$2:$X$104,$A560-D$2,0)</f>
        <v>Potenza</v>
      </c>
      <c r="E560" s="3" t="s">
        <v>141</v>
      </c>
      <c r="F560" s="1">
        <f t="array" ref="F560">SUM(IF(anno=A560,IF(distretto=E560,1)))</f>
        <v>1</v>
      </c>
      <c r="G560" s="1">
        <f t="array" ref="G560">SUM(IF(anno=A560,IF(distretto=E560,IF(punti=-1,1))))</f>
        <v>1</v>
      </c>
      <c r="H560" s="1">
        <f t="array" ref="H560">SUM(IF(anno=A560,IF(distretto=E560,punti)))+G560</f>
        <v>0</v>
      </c>
      <c r="I560" s="6">
        <v>1.5570934256055364</v>
      </c>
      <c r="J560" s="12">
        <f>H560/VLOOKUP(A560,anni!$A$1:$O$32,4,0)</f>
        <v>0</v>
      </c>
      <c r="K560" s="12">
        <f t="shared" si="125"/>
        <v>1.8379537448307555E-3</v>
      </c>
      <c r="L560" s="12">
        <f t="shared" si="126"/>
        <v>2.395879087968694E-3</v>
      </c>
      <c r="M560" s="12">
        <f t="array" ref="M560">SUM(IF(NOT(ISERR(J560:L560)),J560:L560*$J$2:$L$2))/SUM(IF(NOT(ISERR(J560:L560)),$J$2:$L$2))</f>
        <v>1.0119644296050342E-3</v>
      </c>
      <c r="N560" s="1">
        <f>((300-VLOOKUP(A560,anni!$A$1:$O$32,8,0))*(M560-I560/300)+I560)/300*(300-VLOOKUP(A560,anni!$A$1:$O$32,7,0))</f>
        <v>0.49542312239099739</v>
      </c>
      <c r="O560" s="1">
        <f t="shared" si="119"/>
        <v>1</v>
      </c>
      <c r="P560" s="9">
        <f>INT(MAX(1,O560)+1-VLOOKUP(A560,anni!$A$1:$O$32,5,0))</f>
        <v>1</v>
      </c>
      <c r="Q560" s="9">
        <f t="array" ref="Q560">SUM(IF(anno=A560,IF(distretto=E560,concorrenti!$T$3:$T$5991)))</f>
        <v>0</v>
      </c>
      <c r="R560" s="9">
        <f t="shared" si="120"/>
        <v>1</v>
      </c>
      <c r="S560" s="1">
        <f t="shared" si="121"/>
        <v>0</v>
      </c>
      <c r="T560" s="1">
        <f>1+INT($N560/VLOOKUP($A560,anni!$A$1:$J$35,10,0))+$Q560</f>
        <v>1</v>
      </c>
      <c r="U560" s="1">
        <f t="shared" si="124"/>
        <v>0</v>
      </c>
      <c r="X560" s="1">
        <v>9</v>
      </c>
      <c r="Y560" s="1">
        <v>7</v>
      </c>
      <c r="Z560" s="1">
        <f t="shared" si="122"/>
        <v>0.70710678118654746</v>
      </c>
      <c r="AB560" s="1">
        <v>1</v>
      </c>
      <c r="AC560" s="1">
        <f t="shared" si="123"/>
        <v>0</v>
      </c>
    </row>
    <row r="561" spans="1:29" x14ac:dyDescent="0.3">
      <c r="A561" s="3">
        <v>2011</v>
      </c>
      <c r="B561" s="3" t="str">
        <f>VLOOKUP($E561,accorpamenti!$A$2:$X$104,$A561-B$2,0)</f>
        <v>Ravenna</v>
      </c>
      <c r="C561" s="3" t="str">
        <f>VLOOKUP($E561,accorpamenti!$A$2:$X$104,$A561-C$2,0)</f>
        <v>Ravenna</v>
      </c>
      <c r="D561" s="3" t="str">
        <f>VLOOKUP($E561,accorpamenti!$A$2:$X$104,$A561-D$2,0)</f>
        <v>Ravenna</v>
      </c>
      <c r="E561" s="3" t="s">
        <v>147</v>
      </c>
      <c r="F561" s="1">
        <f t="array" ref="F561">SUM(IF(anno=A561,IF(distretto=E561,1)))</f>
        <v>1</v>
      </c>
      <c r="G561" s="1">
        <f t="array" ref="G561">SUM(IF(anno=A561,IF(distretto=E561,IF(punti=-1,1))))</f>
        <v>0</v>
      </c>
      <c r="H561" s="1">
        <f t="array" ref="H561">SUM(IF(anno=A561,IF(distretto=E561,punti)))+G561</f>
        <v>9.6</v>
      </c>
      <c r="I561" s="6">
        <v>1.2110726643598615</v>
      </c>
      <c r="J561" s="12">
        <f>H561/VLOOKUP(A561,anni!$A$1:$O$32,4,0)</f>
        <v>2.7453671928620439E-3</v>
      </c>
      <c r="K561" s="12">
        <f t="shared" si="125"/>
        <v>3.0632562413845923E-3</v>
      </c>
      <c r="L561" s="12">
        <f t="shared" si="126"/>
        <v>9.982829533202891E-4</v>
      </c>
      <c r="M561" s="12">
        <f t="array" ref="M561">SUM(IF(NOT(ISERR(J561:L561)),J561:L561*$J$2:$L$2))/SUM(IF(NOT(ISERR(J561:L561)),$J$2:$L$2))</f>
        <v>2.5601495024459341E-3</v>
      </c>
      <c r="N561" s="1">
        <f>((300-VLOOKUP(A561,anni!$A$1:$O$32,8,0))*(M561-I561/300)+I561)/300*(300-VLOOKUP(A561,anni!$A$1:$O$32,7,0))</f>
        <v>0.81382005901574517</v>
      </c>
      <c r="O561" s="1">
        <f t="shared" si="119"/>
        <v>1</v>
      </c>
      <c r="P561" s="9">
        <f>INT(MAX(1,O561)+1-VLOOKUP(A561,anni!$A$1:$O$32,5,0))</f>
        <v>1</v>
      </c>
      <c r="Q561" s="9">
        <f t="array" ref="Q561">SUM(IF(anno=A561,IF(distretto=E561,concorrenti!$T$3:$T$5991)))</f>
        <v>0</v>
      </c>
      <c r="R561" s="9">
        <f t="shared" si="120"/>
        <v>1</v>
      </c>
      <c r="S561" s="1">
        <f t="shared" si="121"/>
        <v>0</v>
      </c>
      <c r="T561" s="1">
        <f>1+INT($N561/VLOOKUP($A561,anni!$A$1:$J$35,10,0))+$Q561</f>
        <v>1</v>
      </c>
      <c r="U561" s="1">
        <f t="shared" si="124"/>
        <v>0</v>
      </c>
      <c r="X561" s="1">
        <v>7</v>
      </c>
      <c r="Y561" s="1">
        <v>7</v>
      </c>
      <c r="Z561" s="1">
        <f t="shared" si="122"/>
        <v>0</v>
      </c>
      <c r="AB561" s="1">
        <v>1</v>
      </c>
      <c r="AC561" s="1">
        <f t="shared" si="123"/>
        <v>0</v>
      </c>
    </row>
    <row r="562" spans="1:29" x14ac:dyDescent="0.3">
      <c r="A562" s="3">
        <v>2011</v>
      </c>
      <c r="B562" s="3" t="str">
        <f>VLOOKUP($E562,accorpamenti!$A$2:$X$104,$A562-B$2,0)</f>
        <v>Viterbo</v>
      </c>
      <c r="C562" s="3" t="str">
        <f>VLOOKUP($E562,accorpamenti!$A$2:$X$104,$A562-C$2,0)</f>
        <v>Viterbo</v>
      </c>
      <c r="D562" s="3" t="str">
        <f>VLOOKUP($E562,accorpamenti!$A$2:$X$104,$A562-D$2,0)</f>
        <v>Viterbo</v>
      </c>
      <c r="E562" s="3" t="s">
        <v>111</v>
      </c>
      <c r="F562" s="1">
        <f t="array" ref="F562">SUM(IF(anno=A562,IF(distretto=E562,1)))</f>
        <v>1</v>
      </c>
      <c r="G562" s="1">
        <f t="array" ref="G562">SUM(IF(anno=A562,IF(distretto=E562,IF(punti=-1,1))))</f>
        <v>0</v>
      </c>
      <c r="H562" s="1">
        <f t="array" ref="H562">SUM(IF(anno=A562,IF(distretto=E562,punti)))+G562</f>
        <v>15</v>
      </c>
      <c r="I562" s="6">
        <v>1.9031141868512111</v>
      </c>
      <c r="J562" s="12">
        <f>H562/VLOOKUP(A562,anni!$A$1:$O$32,4,0)</f>
        <v>4.2896362388469443E-3</v>
      </c>
      <c r="K562" s="12">
        <f t="shared" si="125"/>
        <v>4.5948843620768887E-4</v>
      </c>
      <c r="L562" s="12">
        <f t="shared" si="126"/>
        <v>2.116359861039013E-3</v>
      </c>
      <c r="M562" s="12">
        <f t="array" ref="M562">SUM(IF(NOT(ISERR(J562:L562)),J562:L562*$J$2:$L$2))/SUM(IF(NOT(ISERR(J562:L562)),$J$2:$L$2))</f>
        <v>2.6507075749992036E-3</v>
      </c>
      <c r="N562" s="1">
        <f>((300-VLOOKUP(A562,anni!$A$1:$O$32,8,0))*(M562-I562/300)+I562)/300*(300-VLOOKUP(A562,anni!$A$1:$O$32,7,0))</f>
        <v>0.94720050517305809</v>
      </c>
      <c r="O562" s="1">
        <f t="shared" si="119"/>
        <v>1</v>
      </c>
      <c r="P562" s="9">
        <f>INT(MAX(1,O562)+1-VLOOKUP(A562,anni!$A$1:$O$32,5,0))</f>
        <v>1</v>
      </c>
      <c r="Q562" s="9">
        <f t="array" ref="Q562">SUM(IF(anno=A562,IF(distretto=E562,concorrenti!$T$3:$T$5991)))</f>
        <v>0</v>
      </c>
      <c r="R562" s="9">
        <f t="shared" si="120"/>
        <v>1</v>
      </c>
      <c r="S562" s="1">
        <f t="shared" si="121"/>
        <v>0</v>
      </c>
      <c r="T562" s="1">
        <f>1+INT($N562/VLOOKUP($A562,anni!$A$1:$J$35,10,0))+$Q562</f>
        <v>1</v>
      </c>
      <c r="U562" s="1">
        <f t="shared" si="124"/>
        <v>0</v>
      </c>
      <c r="X562" s="1">
        <v>11</v>
      </c>
      <c r="Y562" s="1">
        <v>12</v>
      </c>
      <c r="Z562" s="1">
        <f t="shared" si="122"/>
        <v>-0.29488391230979427</v>
      </c>
      <c r="AB562" s="1">
        <v>1</v>
      </c>
      <c r="AC562" s="1">
        <f t="shared" si="123"/>
        <v>0</v>
      </c>
    </row>
    <row r="563" spans="1:29" x14ac:dyDescent="0.3">
      <c r="A563" s="3">
        <v>2011</v>
      </c>
      <c r="B563" s="3" t="str">
        <f>VLOOKUP($E563,accorpamenti!$A$2:$X$104,$A563-B$2,0)</f>
        <v>Ascoli Piceno</v>
      </c>
      <c r="C563" s="3" t="str">
        <f>VLOOKUP($E563,accorpamenti!$A$2:$X$104,$A563-C$2,0)</f>
        <v>Ascoli Piceno</v>
      </c>
      <c r="D563" s="3" t="str">
        <f>VLOOKUP($E563,accorpamenti!$A$2:$X$104,$A563-D$2,0)</f>
        <v>Ascoli Piceno</v>
      </c>
      <c r="E563" s="3" t="s">
        <v>117</v>
      </c>
      <c r="F563" s="1">
        <f t="array" ref="F563">SUM(IF(anno=A563,IF(distretto=E563,1)))</f>
        <v>1</v>
      </c>
      <c r="G563" s="1">
        <f t="array" ref="G563">SUM(IF(anno=A563,IF(distretto=E563,IF(punti=-1,1))))</f>
        <v>0</v>
      </c>
      <c r="H563" s="1">
        <f t="array" ref="H563">SUM(IF(anno=A563,IF(distretto=E563,punti)))+G563</f>
        <v>4.1999999999999993</v>
      </c>
      <c r="I563" s="6">
        <v>1.7301038062283738</v>
      </c>
      <c r="J563" s="12">
        <f>H563/VLOOKUP(A563,anni!$A$1:$O$32,4,0)</f>
        <v>1.2010981468771442E-3</v>
      </c>
      <c r="K563" s="12">
        <f t="shared" si="125"/>
        <v>0</v>
      </c>
      <c r="L563" s="12">
        <f t="shared" si="126"/>
        <v>2.395879087968694E-3</v>
      </c>
      <c r="M563" s="12">
        <f t="array" ref="M563">SUM(IF(NOT(ISERR(J563:L563)),J563:L563*$J$2:$L$2))/SUM(IF(NOT(ISERR(J563:L563)),$J$2:$L$2))</f>
        <v>9.998622547666878E-4</v>
      </c>
      <c r="N563" s="1">
        <f>((300-VLOOKUP(A563,anni!$A$1:$O$32,8,0))*(M563-I563/300)+I563)/300*(300-VLOOKUP(A563,anni!$A$1:$O$32,7,0))</f>
        <v>0.52037232479429862</v>
      </c>
      <c r="O563" s="1">
        <f t="shared" si="119"/>
        <v>1</v>
      </c>
      <c r="P563" s="9">
        <f>INT(MAX(1,O563)+1-VLOOKUP(A563,anni!$A$1:$O$32,5,0))</f>
        <v>1</v>
      </c>
      <c r="Q563" s="9">
        <f t="array" ref="Q563">SUM(IF(anno=A563,IF(distretto=E563,concorrenti!$T$3:$T$5991)))</f>
        <v>0</v>
      </c>
      <c r="R563" s="9">
        <f t="shared" si="120"/>
        <v>1</v>
      </c>
      <c r="S563" s="1">
        <f t="shared" si="121"/>
        <v>0</v>
      </c>
      <c r="T563" s="1">
        <f>1+INT($N563/VLOOKUP($A563,anni!$A$1:$J$35,10,0))+$Q563</f>
        <v>1</v>
      </c>
      <c r="U563" s="1">
        <f t="shared" si="124"/>
        <v>0</v>
      </c>
      <c r="X563" s="1">
        <v>10</v>
      </c>
      <c r="Y563" s="1">
        <v>10</v>
      </c>
      <c r="Z563" s="1">
        <f t="shared" si="122"/>
        <v>0</v>
      </c>
      <c r="AB563" s="1">
        <v>1</v>
      </c>
      <c r="AC563" s="1">
        <f t="shared" si="123"/>
        <v>0</v>
      </c>
    </row>
    <row r="564" spans="1:29" x14ac:dyDescent="0.3">
      <c r="A564" s="3">
        <v>2011</v>
      </c>
      <c r="B564" s="3" t="str">
        <f>VLOOKUP($E564,accorpamenti!$A$2:$X$104,$A564-B$2,0)</f>
        <v>La Spezia</v>
      </c>
      <c r="C564" s="3" t="str">
        <f>VLOOKUP($E564,accorpamenti!$A$2:$X$104,$A564-C$2,0)</f>
        <v>Massa Carrara</v>
      </c>
      <c r="D564" s="3" t="str">
        <f>VLOOKUP($E564,accorpamenti!$A$2:$X$104,$A564-D$2,0)</f>
        <v>Massa Carrara</v>
      </c>
      <c r="E564" s="3" t="s">
        <v>120</v>
      </c>
      <c r="F564" s="1">
        <f t="array" ref="F564">SUM(IF(anno=A564,IF(distretto=E564,1)))</f>
        <v>1</v>
      </c>
      <c r="G564" s="1">
        <f t="array" ref="G564">SUM(IF(anno=A564,IF(distretto=E564,IF(punti=-1,1))))</f>
        <v>0</v>
      </c>
      <c r="H564" s="1">
        <f t="array" ref="H564">SUM(IF(anno=A564,IF(distretto=E564,punti)))+G564</f>
        <v>1</v>
      </c>
      <c r="I564" s="6">
        <v>0.86505190311418689</v>
      </c>
      <c r="J564" s="12">
        <f>H564/VLOOKUP(A564,anni!$A$1:$O$32,4,0)</f>
        <v>2.8597574925646292E-4</v>
      </c>
      <c r="K564" s="12">
        <f t="shared" si="125"/>
        <v>1.5316281206922962E-3</v>
      </c>
      <c r="L564" s="12">
        <f t="shared" si="126"/>
        <v>1.5972527253124628E-3</v>
      </c>
      <c r="M564" s="12">
        <f t="array" ref="M564">SUM(IF(NOT(ISERR(J564:L564)),J564:L564*$J$2:$L$2))/SUM(IF(NOT(ISERR(J564:L564)),$J$2:$L$2))</f>
        <v>9.1973936907774074E-4</v>
      </c>
      <c r="N564" s="1">
        <f>((300-VLOOKUP(A564,anni!$A$1:$O$32,8,0))*(M564-I564/300)+I564)/300*(300-VLOOKUP(A564,anni!$A$1:$O$32,7,0))</f>
        <v>0.3616398208066286</v>
      </c>
      <c r="O564" s="1">
        <f t="shared" si="119"/>
        <v>1</v>
      </c>
      <c r="P564" s="9">
        <f>INT(MAX(1,O564)+1-VLOOKUP(A564,anni!$A$1:$O$32,5,0))</f>
        <v>1</v>
      </c>
      <c r="Q564" s="9">
        <f t="array" ref="Q564">SUM(IF(anno=A564,IF(distretto=E564,concorrenti!$T$3:$T$5991)))</f>
        <v>0</v>
      </c>
      <c r="R564" s="9">
        <f t="shared" si="120"/>
        <v>1</v>
      </c>
      <c r="S564" s="1">
        <f t="shared" si="121"/>
        <v>0</v>
      </c>
      <c r="T564" s="1">
        <f>1+INT($N564/VLOOKUP($A564,anni!$A$1:$J$35,10,0))+$Q564</f>
        <v>1</v>
      </c>
      <c r="U564" s="1">
        <f t="shared" si="124"/>
        <v>0</v>
      </c>
      <c r="X564" s="1">
        <v>5</v>
      </c>
      <c r="Y564" s="1">
        <v>4</v>
      </c>
      <c r="Z564" s="1">
        <f t="shared" si="122"/>
        <v>0.47140452079103173</v>
      </c>
      <c r="AB564" s="1">
        <v>1</v>
      </c>
      <c r="AC564" s="1">
        <f t="shared" si="123"/>
        <v>0</v>
      </c>
    </row>
    <row r="565" spans="1:29" x14ac:dyDescent="0.3">
      <c r="A565" s="3">
        <v>2011</v>
      </c>
      <c r="B565" s="3" t="str">
        <f>VLOOKUP($E565,accorpamenti!$A$2:$X$104,$A565-B$2,0)</f>
        <v>L'Aquila</v>
      </c>
      <c r="C565" s="3" t="str">
        <f>VLOOKUP($E565,accorpamenti!$A$2:$X$104,$A565-C$2,0)</f>
        <v>L'Aquila</v>
      </c>
      <c r="D565" s="3" t="str">
        <f>VLOOKUP($E565,accorpamenti!$A$2:$X$104,$A565-D$2,0)</f>
        <v>L'Aquila</v>
      </c>
      <c r="E565" s="3" t="s">
        <v>151</v>
      </c>
      <c r="F565" s="1">
        <f t="array" ref="F565">SUM(IF(anno=A565,IF(distretto=E565,1)))</f>
        <v>1</v>
      </c>
      <c r="G565" s="1">
        <f t="array" ref="G565">SUM(IF(anno=A565,IF(distretto=E565,IF(punti=-1,1))))</f>
        <v>1</v>
      </c>
      <c r="H565" s="1">
        <f t="array" ref="H565">SUM(IF(anno=A565,IF(distretto=E565,punti)))+G565</f>
        <v>0</v>
      </c>
      <c r="I565" s="6">
        <v>1.0380622837370241</v>
      </c>
      <c r="J565" s="12">
        <f>H565/VLOOKUP(A565,anni!$A$1:$O$32,4,0)</f>
        <v>0</v>
      </c>
      <c r="K565" s="12">
        <f t="shared" si="125"/>
        <v>1.9145351508653703E-3</v>
      </c>
      <c r="L565" s="12">
        <f t="shared" si="126"/>
        <v>1.9965659066405785E-4</v>
      </c>
      <c r="M565" s="12">
        <f t="array" ref="M565">SUM(IF(NOT(ISERR(J565:L565)),J565:L565*$J$2:$L$2))/SUM(IF(NOT(ISERR(J565:L565)),$J$2:$L$2))</f>
        <v>6.7145448206579975E-4</v>
      </c>
      <c r="N565" s="1">
        <f>((300-VLOOKUP(A565,anni!$A$1:$O$32,8,0))*(M565-I565/300)+I565)/300*(300-VLOOKUP(A565,anni!$A$1:$O$32,7,0))</f>
        <v>0.32951153443464443</v>
      </c>
      <c r="O565" s="1">
        <f t="shared" si="119"/>
        <v>1</v>
      </c>
      <c r="P565" s="9">
        <f>INT(MAX(1,O565)+1-VLOOKUP(A565,anni!$A$1:$O$32,5,0))</f>
        <v>1</v>
      </c>
      <c r="Q565" s="9">
        <f t="array" ref="Q565">SUM(IF(anno=A565,IF(distretto=E565,concorrenti!$T$3:$T$5991)))</f>
        <v>0</v>
      </c>
      <c r="R565" s="9">
        <f t="shared" si="120"/>
        <v>1</v>
      </c>
      <c r="S565" s="1">
        <f t="shared" si="121"/>
        <v>0</v>
      </c>
      <c r="T565" s="1">
        <f>1+INT($N565/VLOOKUP($A565,anni!$A$1:$J$35,10,0))+$Q565</f>
        <v>1</v>
      </c>
      <c r="U565" s="1">
        <f t="shared" si="124"/>
        <v>0</v>
      </c>
      <c r="X565" s="1">
        <v>6</v>
      </c>
      <c r="Y565" s="1">
        <v>7</v>
      </c>
      <c r="Z565" s="1">
        <f t="shared" si="122"/>
        <v>-0.39223227027636809</v>
      </c>
      <c r="AB565" s="1">
        <v>1</v>
      </c>
      <c r="AC565" s="1">
        <f t="shared" si="123"/>
        <v>0</v>
      </c>
    </row>
    <row r="566" spans="1:29" x14ac:dyDescent="0.3">
      <c r="A566" s="3">
        <v>2011</v>
      </c>
      <c r="B566" s="3" t="str">
        <f>VLOOKUP($E566,accorpamenti!$A$2:$X$104,$A566-B$2,0)</f>
        <v>Biella</v>
      </c>
      <c r="C566" s="3" t="str">
        <f>VLOOKUP($E566,accorpamenti!$A$2:$X$104,$A566-C$2,0)</f>
        <v>Biella</v>
      </c>
      <c r="D566" s="3" t="str">
        <f>VLOOKUP($E566,accorpamenti!$A$2:$X$104,$A566-D$2,0)</f>
        <v>Biella</v>
      </c>
      <c r="E566" s="3" t="s">
        <v>144</v>
      </c>
      <c r="F566" s="1">
        <f t="array" ref="F566">SUM(IF(anno=A566,IF(distretto=E566,1)))</f>
        <v>1</v>
      </c>
      <c r="G566" s="1">
        <f t="array" ref="G566">SUM(IF(anno=A566,IF(distretto=E566,IF(punti=-1,1))))</f>
        <v>0</v>
      </c>
      <c r="H566" s="1">
        <f t="array" ref="H566">SUM(IF(anno=A566,IF(distretto=E566,punti)))+G566</f>
        <v>11</v>
      </c>
      <c r="I566" s="6">
        <v>0.86505190311418689</v>
      </c>
      <c r="J566" s="12">
        <f>H566/VLOOKUP(A566,anni!$A$1:$O$32,4,0)</f>
        <v>3.1457332418210922E-3</v>
      </c>
      <c r="K566" s="12">
        <f t="shared" si="125"/>
        <v>2.6803492112115186E-3</v>
      </c>
      <c r="L566" s="12">
        <f t="shared" si="126"/>
        <v>0</v>
      </c>
      <c r="M566" s="12">
        <f t="array" ref="M566">SUM(IF(NOT(ISERR(J566:L566)),J566:L566*$J$2:$L$2))/SUM(IF(NOT(ISERR(J566:L566)),$J$2:$L$2))</f>
        <v>2.4663163579810524E-3</v>
      </c>
      <c r="N566" s="1">
        <f>((300-VLOOKUP(A566,anni!$A$1:$O$32,8,0))*(M566-I566/300)+I566)/300*(300-VLOOKUP(A566,anni!$A$1:$O$32,7,0))</f>
        <v>0.73539592645826224</v>
      </c>
      <c r="O566" s="1">
        <f t="shared" si="119"/>
        <v>1</v>
      </c>
      <c r="P566" s="9">
        <f>INT(MAX(1,O566)+1-VLOOKUP(A566,anni!$A$1:$O$32,5,0))</f>
        <v>1</v>
      </c>
      <c r="Q566" s="9">
        <f t="array" ref="Q566">SUM(IF(anno=A566,IF(distretto=E566,concorrenti!$T$3:$T$5991)))</f>
        <v>0</v>
      </c>
      <c r="R566" s="9">
        <f t="shared" si="120"/>
        <v>1</v>
      </c>
      <c r="S566" s="1">
        <f t="shared" si="121"/>
        <v>0</v>
      </c>
      <c r="T566" s="1">
        <f>1+INT($N566/VLOOKUP($A566,anni!$A$1:$J$35,10,0))+$Q566</f>
        <v>1</v>
      </c>
      <c r="U566" s="1">
        <f t="shared" si="124"/>
        <v>0</v>
      </c>
      <c r="X566" s="1">
        <v>5</v>
      </c>
      <c r="Y566" s="1">
        <v>5</v>
      </c>
      <c r="Z566" s="1">
        <f t="shared" si="122"/>
        <v>0</v>
      </c>
      <c r="AB566" s="1">
        <v>1</v>
      </c>
      <c r="AC566" s="1">
        <f t="shared" si="123"/>
        <v>0</v>
      </c>
    </row>
    <row r="567" spans="1:29" x14ac:dyDescent="0.3">
      <c r="A567" s="3">
        <v>2011</v>
      </c>
      <c r="B567" s="3" t="str">
        <f>VLOOKUP($E567,accorpamenti!$A$2:$X$104,$A567-B$2,0)</f>
        <v>Imperia</v>
      </c>
      <c r="C567" s="3" t="str">
        <f>VLOOKUP($E567,accorpamenti!$A$2:$X$104,$A567-C$2,0)</f>
        <v>Savona</v>
      </c>
      <c r="D567" s="3" t="str">
        <f>VLOOKUP($E567,accorpamenti!$A$2:$X$104,$A567-D$2,0)</f>
        <v>Savona</v>
      </c>
      <c r="E567" s="3" t="s">
        <v>140</v>
      </c>
      <c r="F567" s="1">
        <f t="array" ref="F567">SUM(IF(anno=A567,IF(distretto=E567,1)))</f>
        <v>1</v>
      </c>
      <c r="G567" s="1">
        <f t="array" ref="G567">SUM(IF(anno=A567,IF(distretto=E567,IF(punti=-1,1))))</f>
        <v>0</v>
      </c>
      <c r="H567" s="1">
        <f t="array" ref="H567">SUM(IF(anno=A567,IF(distretto=E567,punti)))+G567</f>
        <v>5</v>
      </c>
      <c r="I567" s="6">
        <v>0.86505190311418689</v>
      </c>
      <c r="J567" s="12">
        <f>H567/VLOOKUP(A567,anni!$A$1:$O$32,4,0)</f>
        <v>1.4298787462823147E-3</v>
      </c>
      <c r="K567" s="12">
        <f t="shared" si="125"/>
        <v>1.5316281206922962E-3</v>
      </c>
      <c r="L567" s="12">
        <f t="shared" si="126"/>
        <v>1.5972527253124628E-3</v>
      </c>
      <c r="M567" s="12">
        <f t="array" ref="M567">SUM(IF(NOT(ISERR(J567:L567)),J567:L567*$J$2:$L$2))/SUM(IF(NOT(ISERR(J567:L567)),$J$2:$L$2))</f>
        <v>1.4916908675906666E-3</v>
      </c>
      <c r="N567" s="1">
        <f>((300-VLOOKUP(A567,anni!$A$1:$O$32,8,0))*(M567-I567/300)+I567)/300*(300-VLOOKUP(A567,anni!$A$1:$O$32,7,0))</f>
        <v>0.49986143294725227</v>
      </c>
      <c r="O567" s="1">
        <f t="shared" si="119"/>
        <v>1</v>
      </c>
      <c r="P567" s="9">
        <f>INT(MAX(1,O567)+1-VLOOKUP(A567,anni!$A$1:$O$32,5,0))</f>
        <v>1</v>
      </c>
      <c r="Q567" s="9">
        <f t="array" ref="Q567">SUM(IF(anno=A567,IF(distretto=E567,concorrenti!$T$3:$T$5991)))</f>
        <v>0</v>
      </c>
      <c r="R567" s="9">
        <f t="shared" si="120"/>
        <v>1</v>
      </c>
      <c r="S567" s="1">
        <f t="shared" si="121"/>
        <v>0</v>
      </c>
      <c r="T567" s="1">
        <f>1+INT($N567/VLOOKUP($A567,anni!$A$1:$J$35,10,0))+$Q567</f>
        <v>1</v>
      </c>
      <c r="U567" s="1">
        <f t="shared" si="124"/>
        <v>0</v>
      </c>
      <c r="X567" s="1">
        <v>5</v>
      </c>
      <c r="Y567" s="1">
        <v>4</v>
      </c>
      <c r="Z567" s="1">
        <f t="shared" si="122"/>
        <v>0.47140452079103173</v>
      </c>
      <c r="AB567" s="1">
        <v>1</v>
      </c>
      <c r="AC567" s="1">
        <f t="shared" si="123"/>
        <v>0</v>
      </c>
    </row>
    <row r="568" spans="1:29" x14ac:dyDescent="0.3">
      <c r="A568" s="3">
        <v>2011</v>
      </c>
      <c r="B568" s="3" t="str">
        <f>VLOOKUP($E568,accorpamenti!$A$2:$X$104,$A568-B$2,0)</f>
        <v>Aosta</v>
      </c>
      <c r="C568" s="3" t="str">
        <f>VLOOKUP($E568,accorpamenti!$A$2:$X$104,$A568-C$2,0)</f>
        <v>Aosta</v>
      </c>
      <c r="D568" s="3" t="str">
        <f>VLOOKUP($E568,accorpamenti!$A$2:$X$104,$A568-D$2,0)</f>
        <v>Aosta</v>
      </c>
      <c r="E568" s="3" t="s">
        <v>133</v>
      </c>
      <c r="F568" s="1">
        <f t="array" ref="F568">SUM(IF(anno=A568,IF(distretto=E568,1)))</f>
        <v>1</v>
      </c>
      <c r="G568" s="1">
        <f t="array" ref="G568">SUM(IF(anno=A568,IF(distretto=E568,IF(punti=-1,1))))</f>
        <v>0</v>
      </c>
      <c r="H568" s="1">
        <f t="array" ref="H568">SUM(IF(anno=A568,IF(distretto=E568,punti)))+G568</f>
        <v>10.799999999999999</v>
      </c>
      <c r="I568" s="6">
        <v>0.17301038062283736</v>
      </c>
      <c r="J568" s="12">
        <f>H568/VLOOKUP(A568,anni!$A$1:$O$32,4,0)</f>
        <v>3.0885380919697994E-3</v>
      </c>
      <c r="K568" s="12">
        <f t="shared" si="125"/>
        <v>0</v>
      </c>
      <c r="L568" s="12">
        <f t="shared" si="126"/>
        <v>4.1528570858124034E-3</v>
      </c>
      <c r="M568" s="12">
        <f t="array" ref="M568">SUM(IF(NOT(ISERR(J568:L568)),J568:L568*$J$2:$L$2))/SUM(IF(NOT(ISERR(J568:L568)),$J$2:$L$2))</f>
        <v>2.2364118936203004E-3</v>
      </c>
      <c r="N568" s="1">
        <f>((300-VLOOKUP(A568,anni!$A$1:$O$32,8,0))*(M568-I568/300)+I568)/300*(300-VLOOKUP(A568,anni!$A$1:$O$32,7,0))</f>
        <v>0.56834010228080745</v>
      </c>
      <c r="O568" s="1">
        <f t="shared" si="119"/>
        <v>1</v>
      </c>
      <c r="P568" s="9">
        <f>INT(MAX(1,O568)+1-VLOOKUP(A568,anni!$A$1:$O$32,5,0))</f>
        <v>1</v>
      </c>
      <c r="Q568" s="9">
        <f t="array" ref="Q568">SUM(IF(anno=A568,IF(distretto=E568,concorrenti!$T$3:$T$5991)))</f>
        <v>0</v>
      </c>
      <c r="R568" s="9">
        <f t="shared" si="120"/>
        <v>1</v>
      </c>
      <c r="S568" s="1">
        <f t="shared" si="121"/>
        <v>0</v>
      </c>
      <c r="T568" s="1">
        <f>1+INT($N568/VLOOKUP($A568,anni!$A$1:$J$35,10,0))+$Q568</f>
        <v>1</v>
      </c>
      <c r="U568" s="1">
        <f t="shared" si="124"/>
        <v>0</v>
      </c>
      <c r="X568" s="1">
        <v>1</v>
      </c>
      <c r="Y568" s="1">
        <v>2</v>
      </c>
      <c r="Z568" s="1">
        <f t="shared" si="122"/>
        <v>-0.81649658092772615</v>
      </c>
      <c r="AB568" s="1">
        <v>1</v>
      </c>
      <c r="AC568" s="1">
        <f t="shared" si="123"/>
        <v>0</v>
      </c>
    </row>
    <row r="569" spans="1:29" x14ac:dyDescent="0.3">
      <c r="A569" s="3">
        <v>2011</v>
      </c>
      <c r="B569" s="3" t="str">
        <f>VLOOKUP($E569,accorpamenti!$A$2:$X$104,$A569-B$2,0)</f>
        <v>Sassari</v>
      </c>
      <c r="C569" s="3" t="str">
        <f>VLOOKUP($E569,accorpamenti!$A$2:$X$104,$A569-C$2,0)</f>
        <v>Oristano</v>
      </c>
      <c r="D569" s="3" t="str">
        <f>VLOOKUP($E569,accorpamenti!$A$2:$X$104,$A569-D$2,0)</f>
        <v>Oristano</v>
      </c>
      <c r="E569" s="3" t="s">
        <v>150</v>
      </c>
      <c r="F569" s="1">
        <f t="array" ref="F569">SUM(IF(anno=A569,IF(distretto=E569,1)))</f>
        <v>1</v>
      </c>
      <c r="G569" s="1">
        <f t="array" ref="G569">SUM(IF(anno=A569,IF(distretto=E569,IF(punti=-1,1))))</f>
        <v>0</v>
      </c>
      <c r="H569" s="1">
        <f t="array" ref="H569">SUM(IF(anno=A569,IF(distretto=E569,punti)))+G569</f>
        <v>0</v>
      </c>
      <c r="I569" s="6">
        <v>1.9031141868512111</v>
      </c>
      <c r="J569" s="12">
        <f>H569/VLOOKUP(A569,anni!$A$1:$O$32,4,0)</f>
        <v>0</v>
      </c>
      <c r="K569" s="12">
        <f t="shared" si="125"/>
        <v>7.6581406034614808E-4</v>
      </c>
      <c r="L569" s="12">
        <f t="shared" si="126"/>
        <v>4.7917581759373878E-4</v>
      </c>
      <c r="M569" s="12">
        <f t="array" ref="M569">SUM(IF(NOT(ISERR(J569:L569)),J569:L569*$J$2:$L$2))/SUM(IF(NOT(ISERR(J569:L569)),$J$2:$L$2))</f>
        <v>3.3513398971433917E-4</v>
      </c>
      <c r="N569" s="1">
        <f>((300-VLOOKUP(A569,anni!$A$1:$O$32,8,0))*(M569-I569/300)+I569)/300*(300-VLOOKUP(A569,anni!$A$1:$O$32,7,0))</f>
        <v>0.38760355539588259</v>
      </c>
      <c r="O569" s="1">
        <f t="shared" si="119"/>
        <v>1</v>
      </c>
      <c r="P569" s="9">
        <f>INT(MAX(1,O569)+1-VLOOKUP(A569,anni!$A$1:$O$32,5,0))</f>
        <v>1</v>
      </c>
      <c r="Q569" s="9">
        <f t="array" ref="Q569">SUM(IF(anno=A569,IF(distretto=E569,concorrenti!$T$3:$T$5991)))</f>
        <v>0</v>
      </c>
      <c r="R569" s="9">
        <f t="shared" si="120"/>
        <v>1</v>
      </c>
      <c r="S569" s="1">
        <f t="shared" si="121"/>
        <v>0</v>
      </c>
      <c r="T569" s="1">
        <f>1+INT($N569/VLOOKUP($A569,anni!$A$1:$J$35,10,0))+$Q569</f>
        <v>1</v>
      </c>
      <c r="U569" s="1">
        <f t="shared" si="124"/>
        <v>0</v>
      </c>
      <c r="X569" s="1">
        <v>11</v>
      </c>
      <c r="Y569" s="1">
        <v>11</v>
      </c>
      <c r="Z569" s="1">
        <f t="shared" si="122"/>
        <v>0</v>
      </c>
      <c r="AB569" s="1">
        <v>1</v>
      </c>
      <c r="AC569" s="1">
        <f t="shared" si="123"/>
        <v>0</v>
      </c>
    </row>
    <row r="570" spans="1:29" x14ac:dyDescent="0.3">
      <c r="A570" s="3">
        <v>2011</v>
      </c>
      <c r="B570" s="3" t="str">
        <f>VLOOKUP($E570,accorpamenti!$A$2:$X$104,$A570-B$2,0)</f>
        <v>Vibo Valentia</v>
      </c>
      <c r="C570" s="3" t="str">
        <f>VLOOKUP($E570,accorpamenti!$A$2:$X$104,$A570-C$2,0)</f>
        <v>Catanzaro</v>
      </c>
      <c r="D570" s="3" t="str">
        <f>VLOOKUP($E570,accorpamenti!$A$2:$X$104,$A570-D$2,0)</f>
        <v>Catanzaro</v>
      </c>
      <c r="E570" s="3" t="s">
        <v>142</v>
      </c>
      <c r="F570" s="1">
        <f t="array" ref="F570">SUM(IF(anno=A570,IF(distretto=E570,1)))</f>
        <v>1</v>
      </c>
      <c r="G570" s="1">
        <f t="array" ref="G570">SUM(IF(anno=A570,IF(distretto=E570,IF(punti=-1,1))))</f>
        <v>0</v>
      </c>
      <c r="H570" s="1">
        <f t="array" ref="H570">SUM(IF(anno=A570,IF(distretto=E570,punti)))+G570</f>
        <v>0</v>
      </c>
      <c r="I570" s="6">
        <v>0.86505190311418689</v>
      </c>
      <c r="J570" s="12">
        <f>H570/VLOOKUP(A570,anni!$A$1:$O$32,4,0)</f>
        <v>0</v>
      </c>
      <c r="K570" s="12">
        <f t="shared" si="125"/>
        <v>0</v>
      </c>
      <c r="L570" s="12">
        <f t="shared" si="126"/>
        <v>0</v>
      </c>
      <c r="M570" s="12">
        <f t="array" ref="M570">SUM(IF(NOT(ISERR(J570:L570)),J570:L570*$J$2:$L$2))/SUM(IF(NOT(ISERR(J570:L570)),$J$2:$L$2))</f>
        <v>0</v>
      </c>
      <c r="N570" s="1">
        <f>((300-VLOOKUP(A570,anni!$A$1:$O$32,8,0))*(M570-I570/300)+I570)/300*(300-VLOOKUP(A570,anni!$A$1:$O$32,7,0))</f>
        <v>0.13936947327950794</v>
      </c>
      <c r="O570" s="1">
        <f t="shared" si="119"/>
        <v>1</v>
      </c>
      <c r="P570" s="9">
        <f>INT(MAX(1,O570)+1-VLOOKUP(A570,anni!$A$1:$O$32,5,0))</f>
        <v>1</v>
      </c>
      <c r="Q570" s="9">
        <f t="array" ref="Q570">SUM(IF(anno=A570,IF(distretto=E570,concorrenti!$T$3:$T$5991)))</f>
        <v>0</v>
      </c>
      <c r="R570" s="9">
        <f t="shared" si="120"/>
        <v>1</v>
      </c>
      <c r="S570" s="1">
        <f t="shared" si="121"/>
        <v>0</v>
      </c>
      <c r="T570" s="1">
        <f>1+INT($N570/VLOOKUP($A570,anni!$A$1:$J$35,10,0))+$Q570</f>
        <v>1</v>
      </c>
      <c r="U570" s="1">
        <f t="shared" si="124"/>
        <v>0</v>
      </c>
      <c r="X570" s="1">
        <v>5</v>
      </c>
      <c r="Y570" s="1">
        <v>8</v>
      </c>
      <c r="Z570" s="1">
        <f t="shared" si="122"/>
        <v>-1.1766968108291043</v>
      </c>
      <c r="AB570" s="1">
        <v>1</v>
      </c>
      <c r="AC570" s="1">
        <f t="shared" si="123"/>
        <v>0</v>
      </c>
    </row>
    <row r="571" spans="1:29" x14ac:dyDescent="0.3">
      <c r="A571" s="3">
        <v>2010</v>
      </c>
      <c r="B571" s="3" t="str">
        <f>VLOOKUP($E571,accorpamenti!$A$2:$X$104,$A571-B$2,0)</f>
        <v>Roma</v>
      </c>
      <c r="C571" s="3" t="str">
        <f>VLOOKUP($E571,accorpamenti!$A$2:$X$104,$A571-C$2,0)</f>
        <v>Roma</v>
      </c>
      <c r="D571" s="3" t="str">
        <f>VLOOKUP($E571,accorpamenti!$A$2:$X$104,$A571-D$2,0)</f>
        <v>Roma</v>
      </c>
      <c r="E571" s="3" t="s">
        <v>40</v>
      </c>
      <c r="F571" s="1">
        <f t="array" ref="F571">SUM(IF(anno=A571,IF(distretto=E571,1)))</f>
        <v>23</v>
      </c>
      <c r="G571" s="1">
        <f t="array" ref="G571">SUM(IF(anno=A571,IF(distretto=E571,IF(punti=-1,1))))</f>
        <v>0</v>
      </c>
      <c r="H571" s="1">
        <f t="array" ref="H571">SUM(IF(anno=A571,IF(distretto=E571,punti)))+G571</f>
        <v>160.6</v>
      </c>
      <c r="I571" s="6">
        <v>23.335198656966984</v>
      </c>
      <c r="J571" s="12">
        <f>H571/VLOOKUP(A571,anni!$A$1:$O$32,4,0)</f>
        <v>6.1494869045795694E-2</v>
      </c>
      <c r="K571" s="12">
        <f t="shared" si="125"/>
        <v>8.0781056582677799E-2</v>
      </c>
      <c r="L571" s="12">
        <f t="shared" si="126"/>
        <v>6.7811572104967507E-2</v>
      </c>
      <c r="M571" s="12">
        <f t="array" ref="M571">SUM(IF(NOT(ISERR(J571:L571)),J571:L571*$J$2:$L$2))/SUM(IF(NOT(ISERR(J571:L571)),$J$2:$L$2))</f>
        <v>6.8976382067951689E-2</v>
      </c>
      <c r="N571" s="1">
        <f>((300-VLOOKUP(A571,anni!$A$1:$O$32,8,0))*(M571-I571/300)+I571)/300*(300-VLOOKUP(A571,anni!$A$1:$O$32,7,0))</f>
        <v>20.231040761075722</v>
      </c>
      <c r="O571" s="1">
        <f t="shared" si="119"/>
        <v>20.231040761075722</v>
      </c>
      <c r="P571" s="9">
        <f>INT(MAX(1,O571)+1-VLOOKUP(A571,anni!$A$1:$O$32,5,0))</f>
        <v>20</v>
      </c>
      <c r="Q571" s="9">
        <f t="array" ref="Q571">SUM(IF(anno=A571,IF(distretto=E571,concorrenti!$T$3:$T$5991)))</f>
        <v>3</v>
      </c>
      <c r="R571" s="9">
        <f t="shared" si="120"/>
        <v>23</v>
      </c>
      <c r="S571" s="1">
        <f t="shared" si="121"/>
        <v>0</v>
      </c>
      <c r="T571" s="1">
        <f>1+INT($N571/VLOOKUP($A571,anni!$A$1:$J$35,10,0))+$Q571</f>
        <v>20</v>
      </c>
      <c r="U571" s="1">
        <f t="shared" si="124"/>
        <v>-3</v>
      </c>
      <c r="X571" s="1">
        <v>136</v>
      </c>
      <c r="Y571" s="1">
        <v>139</v>
      </c>
      <c r="Z571" s="1">
        <f t="shared" si="122"/>
        <v>-0.25584085962673248</v>
      </c>
      <c r="AB571" s="1">
        <v>23</v>
      </c>
      <c r="AC571" s="1">
        <f t="shared" si="123"/>
        <v>0</v>
      </c>
    </row>
    <row r="572" spans="1:29" x14ac:dyDescent="0.3">
      <c r="A572" s="3">
        <v>2010</v>
      </c>
      <c r="B572" s="3" t="str">
        <f>VLOOKUP($E572,accorpamenti!$A$2:$X$104,$A572-B$2,0)</f>
        <v>Torino</v>
      </c>
      <c r="C572" s="3" t="str">
        <f>VLOOKUP($E572,accorpamenti!$A$2:$X$104,$A572-C$2,0)</f>
        <v>Torino</v>
      </c>
      <c r="D572" s="3" t="str">
        <f>VLOOKUP($E572,accorpamenti!$A$2:$X$104,$A572-D$2,0)</f>
        <v>Torino</v>
      </c>
      <c r="E572" s="3" t="s">
        <v>49</v>
      </c>
      <c r="F572" s="1">
        <f t="array" ref="F572">SUM(IF(anno=A572,IF(distretto=E572,1)))</f>
        <v>14</v>
      </c>
      <c r="G572" s="1">
        <f t="array" ref="G572">SUM(IF(anno=A572,IF(distretto=E572,IF(punti=-1,1))))</f>
        <v>0</v>
      </c>
      <c r="H572" s="1">
        <f t="array" ref="H572">SUM(IF(anno=A572,IF(distretto=E572,punti)))+G572</f>
        <v>175.79999999999995</v>
      </c>
      <c r="I572" s="6">
        <v>12.59093452714046</v>
      </c>
      <c r="J572" s="12">
        <f>H572/VLOOKUP(A572,anni!$A$1:$O$32,4,0)</f>
        <v>6.7315055904426407E-2</v>
      </c>
      <c r="K572" s="12">
        <f t="shared" si="125"/>
        <v>5.4466317933154984E-2</v>
      </c>
      <c r="L572" s="12">
        <f t="shared" si="126"/>
        <v>3.8600433352058421E-2</v>
      </c>
      <c r="M572" s="12">
        <f t="array" ref="M572">SUM(IF(NOT(ISERR(J572:L572)),J572:L572*$J$2:$L$2))/SUM(IF(NOT(ISERR(J572:L572)),$J$2:$L$2))</f>
        <v>5.8246372821941263E-2</v>
      </c>
      <c r="N572" s="1">
        <f>((300-VLOOKUP(A572,anni!$A$1:$O$32,8,0))*(M572-I572/300)+I572)/300*(300-VLOOKUP(A572,anni!$A$1:$O$32,7,0))</f>
        <v>15.727441618168275</v>
      </c>
      <c r="O572" s="1">
        <f t="shared" si="119"/>
        <v>15.727441618168275</v>
      </c>
      <c r="P572" s="9">
        <f>INT(MAX(1,O572)+1-VLOOKUP(A572,anni!$A$1:$O$32,5,0))</f>
        <v>16</v>
      </c>
      <c r="Q572" s="9">
        <f t="array" ref="Q572">SUM(IF(anno=A572,IF(distretto=E572,concorrenti!$T$3:$T$5991)))</f>
        <v>0</v>
      </c>
      <c r="R572" s="9">
        <f t="shared" si="120"/>
        <v>16</v>
      </c>
      <c r="S572" s="1">
        <f t="shared" si="121"/>
        <v>2</v>
      </c>
      <c r="T572" s="1">
        <f>1+INT($N572/VLOOKUP($A572,anni!$A$1:$J$35,10,0))+$Q572</f>
        <v>14</v>
      </c>
      <c r="U572" s="1">
        <f t="shared" si="124"/>
        <v>0</v>
      </c>
      <c r="X572" s="1">
        <v>70</v>
      </c>
      <c r="Y572" s="1">
        <v>75</v>
      </c>
      <c r="Z572" s="1">
        <f t="shared" si="122"/>
        <v>-0.58722021951470349</v>
      </c>
      <c r="AB572" s="1">
        <v>14</v>
      </c>
      <c r="AC572" s="1">
        <f t="shared" si="123"/>
        <v>2</v>
      </c>
    </row>
    <row r="573" spans="1:29" x14ac:dyDescent="0.3">
      <c r="A573" s="3">
        <v>2010</v>
      </c>
      <c r="B573" s="3" t="str">
        <f>VLOOKUP($E573,accorpamenti!$A$2:$X$104,$A573-B$2,0)</f>
        <v>Milano</v>
      </c>
      <c r="C573" s="3" t="str">
        <f>VLOOKUP($E573,accorpamenti!$A$2:$X$104,$A573-C$2,0)</f>
        <v>Milano</v>
      </c>
      <c r="D573" s="3" t="str">
        <f>VLOOKUP($E573,accorpamenti!$A$2:$X$104,$A573-D$2,0)</f>
        <v>Milano</v>
      </c>
      <c r="E573" s="3" t="s">
        <v>41</v>
      </c>
      <c r="F573" s="1">
        <f t="array" ref="F573">SUM(IF(anno=A573,IF(distretto=E573,1)))</f>
        <v>13</v>
      </c>
      <c r="G573" s="1">
        <f t="array" ref="G573">SUM(IF(anno=A573,IF(distretto=E573,IF(punti=-1,1))))</f>
        <v>0</v>
      </c>
      <c r="H573" s="1">
        <f t="array" ref="H573">SUM(IF(anno=A573,IF(distretto=E573,punti)))+G573</f>
        <v>114</v>
      </c>
      <c r="I573" s="6">
        <v>10.744264129826526</v>
      </c>
      <c r="J573" s="12">
        <f>H573/VLOOKUP(A573,anni!$A$1:$O$32,4,0)</f>
        <v>4.3651401439730446E-2</v>
      </c>
      <c r="K573" s="12">
        <f t="shared" si="125"/>
        <v>4.3804655991694287E-2</v>
      </c>
      <c r="L573" s="12">
        <f t="shared" si="126"/>
        <v>6.0107535510793675E-2</v>
      </c>
      <c r="M573" s="12">
        <f t="array" ref="M573">SUM(IF(NOT(ISERR(J573:L573)),J573:L573*$J$2:$L$2))/SUM(IF(NOT(ISERR(J573:L573)),$J$2:$L$2))</f>
        <v>4.6445175302228935E-2</v>
      </c>
      <c r="N573" s="1">
        <f>((300-VLOOKUP(A573,anni!$A$1:$O$32,8,0))*(M573-I573/300)+I573)/300*(300-VLOOKUP(A573,anni!$A$1:$O$32,7,0))</f>
        <v>12.675229136570238</v>
      </c>
      <c r="O573" s="1">
        <f t="shared" si="119"/>
        <v>12.675229136570238</v>
      </c>
      <c r="P573" s="9">
        <f>INT(MAX(1,O573)+1-VLOOKUP(A573,anni!$A$1:$O$32,5,0))</f>
        <v>13</v>
      </c>
      <c r="Q573" s="9">
        <f t="array" ref="Q573">SUM(IF(anno=A573,IF(distretto=E573,concorrenti!$T$3:$T$5991)))</f>
        <v>1</v>
      </c>
      <c r="R573" s="9">
        <f t="shared" si="120"/>
        <v>14</v>
      </c>
      <c r="S573" s="1">
        <f t="shared" si="121"/>
        <v>1</v>
      </c>
      <c r="T573" s="1">
        <f>1+INT($N573/VLOOKUP($A573,anni!$A$1:$J$35,10,0))+$Q573</f>
        <v>12</v>
      </c>
      <c r="U573" s="1">
        <f t="shared" si="124"/>
        <v>-1</v>
      </c>
      <c r="X573" s="1">
        <v>56</v>
      </c>
      <c r="Y573" s="1">
        <v>64</v>
      </c>
      <c r="Z573" s="1">
        <f t="shared" si="122"/>
        <v>-1.0327955589886444</v>
      </c>
      <c r="AB573" s="1">
        <v>13</v>
      </c>
      <c r="AC573" s="1">
        <f t="shared" si="123"/>
        <v>1</v>
      </c>
    </row>
    <row r="574" spans="1:29" x14ac:dyDescent="0.3">
      <c r="A574" s="3">
        <v>2010</v>
      </c>
      <c r="B574" s="3" t="str">
        <f>VLOOKUP($E574,accorpamenti!$A$2:$X$104,$A574-B$2,0)</f>
        <v>Brescia</v>
      </c>
      <c r="C574" s="3" t="str">
        <f>VLOOKUP($E574,accorpamenti!$A$2:$X$104,$A574-C$2,0)</f>
        <v>Brescia</v>
      </c>
      <c r="D574" s="3" t="str">
        <f>VLOOKUP($E574,accorpamenti!$A$2:$X$104,$A574-D$2,0)</f>
        <v>Brescia</v>
      </c>
      <c r="E574" s="3" t="s">
        <v>42</v>
      </c>
      <c r="F574" s="1">
        <f t="array" ref="F574">SUM(IF(anno=A574,IF(distretto=E574,1)))</f>
        <v>7</v>
      </c>
      <c r="G574" s="1">
        <f t="array" ref="G574">SUM(IF(anno=A574,IF(distretto=E574,IF(punti=-1,1))))</f>
        <v>0</v>
      </c>
      <c r="H574" s="1">
        <f t="array" ref="H574">SUM(IF(anno=A574,IF(distretto=E574,punti)))+G574</f>
        <v>108.8</v>
      </c>
      <c r="I574" s="6">
        <v>4.0290990486849472</v>
      </c>
      <c r="J574" s="12">
        <f>H574/VLOOKUP(A574,anni!$A$1:$O$32,4,0)</f>
        <v>4.1660284882830453E-2</v>
      </c>
      <c r="K574" s="12">
        <f t="shared" si="125"/>
        <v>2.2082018927444796E-2</v>
      </c>
      <c r="L574" s="12">
        <f t="shared" si="126"/>
        <v>2.9371639515287699E-2</v>
      </c>
      <c r="M574" s="12">
        <f t="array" ref="M574">SUM(IF(NOT(ISERR(J574:L574)),J574:L574*$J$2:$L$2))/SUM(IF(NOT(ISERR(J574:L574)),$J$2:$L$2))</f>
        <v>3.3086088669778108E-2</v>
      </c>
      <c r="N574" s="1">
        <f>((300-VLOOKUP(A574,anni!$A$1:$O$32,8,0))*(M574-I574/300)+I574)/300*(300-VLOOKUP(A574,anni!$A$1:$O$32,7,0))</f>
        <v>8.3383119729278281</v>
      </c>
      <c r="O574" s="1">
        <f t="shared" si="119"/>
        <v>8.3383119729278281</v>
      </c>
      <c r="P574" s="9">
        <f>INT(MAX(1,O574)+1-VLOOKUP(A574,anni!$A$1:$O$32,5,0))</f>
        <v>8</v>
      </c>
      <c r="Q574" s="9">
        <f t="array" ref="Q574">SUM(IF(anno=A574,IF(distretto=E574,concorrenti!$T$3:$T$5991)))</f>
        <v>0</v>
      </c>
      <c r="R574" s="9">
        <f t="shared" si="120"/>
        <v>8</v>
      </c>
      <c r="S574" s="1">
        <f t="shared" si="121"/>
        <v>1</v>
      </c>
      <c r="T574" s="1">
        <f>1+INT($N574/VLOOKUP($A574,anni!$A$1:$J$35,10,0))+$Q574</f>
        <v>7</v>
      </c>
      <c r="U574" s="1">
        <f t="shared" si="124"/>
        <v>0</v>
      </c>
      <c r="X574" s="1">
        <v>25</v>
      </c>
      <c r="Y574" s="1">
        <v>24</v>
      </c>
      <c r="Z574" s="1">
        <f t="shared" si="122"/>
        <v>0.20203050891044214</v>
      </c>
      <c r="AB574" s="1">
        <v>7</v>
      </c>
      <c r="AC574" s="1">
        <f t="shared" si="123"/>
        <v>1</v>
      </c>
    </row>
    <row r="575" spans="1:29" x14ac:dyDescent="0.3">
      <c r="A575" s="3">
        <v>2010</v>
      </c>
      <c r="B575" s="3" t="str">
        <f>VLOOKUP($E575,accorpamenti!$A$2:$X$104,$A575-B$2,0)</f>
        <v>Napoli</v>
      </c>
      <c r="C575" s="3" t="str">
        <f>VLOOKUP($E575,accorpamenti!$A$2:$X$104,$A575-C$2,0)</f>
        <v>Napoli</v>
      </c>
      <c r="D575" s="3" t="str">
        <f>VLOOKUP($E575,accorpamenti!$A$2:$X$104,$A575-D$2,0)</f>
        <v>Napoli</v>
      </c>
      <c r="E575" s="3" t="s">
        <v>95</v>
      </c>
      <c r="F575" s="1">
        <f t="array" ref="F575">SUM(IF(anno=A575,IF(distretto=E575,1)))</f>
        <v>9</v>
      </c>
      <c r="G575" s="1">
        <f t="array" ref="G575">SUM(IF(anno=A575,IF(distretto=E575,IF(punti=-1,1))))</f>
        <v>0</v>
      </c>
      <c r="H575" s="1">
        <f t="array" ref="H575">SUM(IF(anno=A575,IF(distretto=E575,punti)))+G575</f>
        <v>49</v>
      </c>
      <c r="I575" s="6">
        <v>13.598209289311695</v>
      </c>
      <c r="J575" s="12">
        <f>H575/VLOOKUP(A575,anni!$A$1:$O$32,4,0)</f>
        <v>1.876244447848063E-2</v>
      </c>
      <c r="K575" s="12">
        <f t="shared" si="125"/>
        <v>3.0108213872139925E-2</v>
      </c>
      <c r="L575" s="12">
        <f t="shared" si="126"/>
        <v>2.4877618168686302E-2</v>
      </c>
      <c r="M575" s="12">
        <f t="array" ref="M575">SUM(IF(NOT(ISERR(J575:L575)),J575:L575*$J$2:$L$2))/SUM(IF(NOT(ISERR(J575:L575)),$J$2:$L$2))</f>
        <v>2.3563563224734671E-2</v>
      </c>
      <c r="N575" s="1">
        <f>((300-VLOOKUP(A575,anni!$A$1:$O$32,8,0))*(M575-I575/300)+I575)/300*(300-VLOOKUP(A575,anni!$A$1:$O$32,7,0))</f>
        <v>7.9840685036480563</v>
      </c>
      <c r="O575" s="1">
        <f t="shared" si="119"/>
        <v>7.9840685036480563</v>
      </c>
      <c r="P575" s="9">
        <f>INT(MAX(1,O575)+1-VLOOKUP(A575,anni!$A$1:$O$32,5,0))</f>
        <v>8</v>
      </c>
      <c r="Q575" s="9">
        <f t="array" ref="Q575">SUM(IF(anno=A575,IF(distretto=E575,concorrenti!$T$3:$T$5991)))</f>
        <v>1</v>
      </c>
      <c r="R575" s="9">
        <f t="shared" si="120"/>
        <v>9</v>
      </c>
      <c r="S575" s="1">
        <f t="shared" si="121"/>
        <v>0</v>
      </c>
      <c r="T575" s="1">
        <f>1+INT($N575/VLOOKUP($A575,anni!$A$1:$J$35,10,0))+$Q575</f>
        <v>8</v>
      </c>
      <c r="U575" s="1">
        <f t="shared" si="124"/>
        <v>-1</v>
      </c>
      <c r="X575" s="1">
        <v>86</v>
      </c>
      <c r="Y575" s="1">
        <v>81</v>
      </c>
      <c r="Z575" s="1">
        <f t="shared" si="122"/>
        <v>0.54717565516458277</v>
      </c>
      <c r="AB575" s="1">
        <v>9</v>
      </c>
      <c r="AC575" s="1">
        <f t="shared" si="123"/>
        <v>0</v>
      </c>
    </row>
    <row r="576" spans="1:29" x14ac:dyDescent="0.3">
      <c r="A576" s="3">
        <v>2010</v>
      </c>
      <c r="B576" s="3" t="str">
        <f>VLOOKUP($E576,accorpamenti!$A$2:$X$104,$A576-B$2,0)</f>
        <v>Genova</v>
      </c>
      <c r="C576" s="3" t="str">
        <f>VLOOKUP($E576,accorpamenti!$A$2:$X$104,$A576-C$2,0)</f>
        <v>Genova</v>
      </c>
      <c r="D576" s="3" t="str">
        <f>VLOOKUP($E576,accorpamenti!$A$2:$X$104,$A576-D$2,0)</f>
        <v>Genova</v>
      </c>
      <c r="E576" s="3" t="s">
        <v>51</v>
      </c>
      <c r="F576" s="1">
        <f t="array" ref="F576">SUM(IF(anno=A576,IF(distretto=E576,1)))</f>
        <v>8</v>
      </c>
      <c r="G576" s="1">
        <f t="array" ref="G576">SUM(IF(anno=A576,IF(distretto=E576,IF(punti=-1,1))))</f>
        <v>0</v>
      </c>
      <c r="H576" s="1">
        <f t="array" ref="H576">SUM(IF(anno=A576,IF(distretto=E576,punti)))+G576</f>
        <v>68</v>
      </c>
      <c r="I576" s="6">
        <v>4.5327364297705648</v>
      </c>
      <c r="J576" s="12">
        <f>H576/VLOOKUP(A576,anni!$A$1:$O$32,4,0)</f>
        <v>2.6037678051769035E-2</v>
      </c>
      <c r="K576" s="12">
        <f t="shared" si="125"/>
        <v>2.8990136964421195E-2</v>
      </c>
      <c r="L576" s="12">
        <f t="shared" si="126"/>
        <v>3.0896396757884602E-2</v>
      </c>
      <c r="M576" s="12">
        <f t="array" ref="M576">SUM(IF(NOT(ISERR(J576:L576)),J576:L576*$J$2:$L$2))/SUM(IF(NOT(ISERR(J576:L576)),$J$2:$L$2))</f>
        <v>2.7831617473672351E-2</v>
      </c>
      <c r="N576" s="1">
        <f>((300-VLOOKUP(A576,anni!$A$1:$O$32,8,0))*(M576-I576/300)+I576)/300*(300-VLOOKUP(A576,anni!$A$1:$O$32,7,0))</f>
        <v>7.2321158239191545</v>
      </c>
      <c r="O576" s="1">
        <f t="shared" si="119"/>
        <v>7.2321158239191545</v>
      </c>
      <c r="P576" s="9">
        <f>INT(MAX(1,O576)+1-VLOOKUP(A576,anni!$A$1:$O$32,5,0))</f>
        <v>7</v>
      </c>
      <c r="Q576" s="9">
        <f t="array" ref="Q576">SUM(IF(anno=A576,IF(distretto=E576,concorrenti!$T$3:$T$5991)))</f>
        <v>1</v>
      </c>
      <c r="R576" s="9">
        <f t="shared" si="120"/>
        <v>8</v>
      </c>
      <c r="S576" s="1">
        <f t="shared" si="121"/>
        <v>0</v>
      </c>
      <c r="T576" s="1">
        <f>1+INT($N576/VLOOKUP($A576,anni!$A$1:$J$35,10,0))+$Q576</f>
        <v>8</v>
      </c>
      <c r="U576" s="1">
        <f t="shared" si="124"/>
        <v>0</v>
      </c>
      <c r="X576" s="1">
        <v>28</v>
      </c>
      <c r="Y576" s="1">
        <v>27</v>
      </c>
      <c r="Z576" s="1">
        <f t="shared" si="122"/>
        <v>0.19069251784911848</v>
      </c>
      <c r="AB576" s="1">
        <v>8</v>
      </c>
      <c r="AC576" s="1">
        <f t="shared" si="123"/>
        <v>0</v>
      </c>
    </row>
    <row r="577" spans="1:29" x14ac:dyDescent="0.3">
      <c r="A577" s="3">
        <v>2010</v>
      </c>
      <c r="B577" s="3" t="str">
        <f>VLOOKUP($E577,accorpamenti!$A$2:$X$104,$A577-B$2,0)</f>
        <v>Vicenza</v>
      </c>
      <c r="C577" s="3" t="str">
        <f>VLOOKUP($E577,accorpamenti!$A$2:$X$104,$A577-C$2,0)</f>
        <v>Vicenza</v>
      </c>
      <c r="D577" s="3" t="str">
        <f>VLOOKUP($E577,accorpamenti!$A$2:$X$104,$A577-D$2,0)</f>
        <v>Vicenza</v>
      </c>
      <c r="E577" s="3" t="s">
        <v>93</v>
      </c>
      <c r="F577" s="1">
        <f t="array" ref="F577">SUM(IF(anno=A577,IF(distretto=E577,1)))</f>
        <v>6</v>
      </c>
      <c r="G577" s="1">
        <f t="array" ref="G577">SUM(IF(anno=A577,IF(distretto=E577,IF(punti=-1,1))))</f>
        <v>0</v>
      </c>
      <c r="H577" s="1">
        <f t="array" ref="H577">SUM(IF(anno=A577,IF(distretto=E577,punti)))+G577</f>
        <v>79.800000000000011</v>
      </c>
      <c r="I577" s="6">
        <v>4.8684946838276435</v>
      </c>
      <c r="J577" s="12">
        <f>H577/VLOOKUP(A577,anni!$A$1:$O$32,4,0)</f>
        <v>3.0555981007811314E-2</v>
      </c>
      <c r="K577" s="12">
        <f t="shared" si="125"/>
        <v>2.7113365012179057E-2</v>
      </c>
      <c r="L577" s="12">
        <f t="shared" si="126"/>
        <v>1.8136586148784207E-2</v>
      </c>
      <c r="M577" s="12">
        <f t="array" ref="M577">SUM(IF(NOT(ISERR(J577:L577)),J577:L577*$J$2:$L$2))/SUM(IF(NOT(ISERR(J577:L577)),$J$2:$L$2))</f>
        <v>2.7338543199429379E-2</v>
      </c>
      <c r="N577" s="1">
        <f>((300-VLOOKUP(A577,anni!$A$1:$O$32,8,0))*(M577-I577/300)+I577)/300*(300-VLOOKUP(A577,anni!$A$1:$O$32,7,0))</f>
        <v>7.1833183370792453</v>
      </c>
      <c r="O577" s="1">
        <f t="shared" si="119"/>
        <v>7.1833183370792453</v>
      </c>
      <c r="P577" s="9">
        <f>INT(MAX(1,O577)+1-VLOOKUP(A577,anni!$A$1:$O$32,5,0))</f>
        <v>7</v>
      </c>
      <c r="Q577" s="9">
        <f t="array" ref="Q577">SUM(IF(anno=A577,IF(distretto=E577,concorrenti!$T$3:$T$5991)))</f>
        <v>0</v>
      </c>
      <c r="R577" s="9">
        <f t="shared" si="120"/>
        <v>7</v>
      </c>
      <c r="S577" s="1">
        <f t="shared" si="121"/>
        <v>1</v>
      </c>
      <c r="T577" s="1">
        <f>1+INT($N577/VLOOKUP($A577,anni!$A$1:$J$35,10,0))+$Q577</f>
        <v>7</v>
      </c>
      <c r="U577" s="1">
        <f t="shared" si="124"/>
        <v>1</v>
      </c>
      <c r="X577" s="1">
        <v>29</v>
      </c>
      <c r="Y577" s="1">
        <v>29</v>
      </c>
      <c r="Z577" s="1">
        <f t="shared" si="122"/>
        <v>0</v>
      </c>
      <c r="AB577" s="1">
        <v>6</v>
      </c>
      <c r="AC577" s="1">
        <f t="shared" si="123"/>
        <v>1</v>
      </c>
    </row>
    <row r="578" spans="1:29" x14ac:dyDescent="0.3">
      <c r="A578" s="3">
        <v>2010</v>
      </c>
      <c r="B578" s="3" t="str">
        <f>VLOOKUP($E578,accorpamenti!$A$2:$X$104,$A578-B$2,0)</f>
        <v>Treviso</v>
      </c>
      <c r="C578" s="3" t="str">
        <f>VLOOKUP($E578,accorpamenti!$A$2:$X$104,$A578-C$2,0)</f>
        <v>Treviso</v>
      </c>
      <c r="D578" s="3" t="str">
        <f>VLOOKUP($E578,accorpamenti!$A$2:$X$104,$A578-D$2,0)</f>
        <v>Treviso</v>
      </c>
      <c r="E578" s="3" t="s">
        <v>57</v>
      </c>
      <c r="F578" s="1">
        <f t="array" ref="F578">SUM(IF(anno=A578,IF(distretto=E578,1)))</f>
        <v>7</v>
      </c>
      <c r="G578" s="1">
        <f t="array" ref="G578">SUM(IF(anno=A578,IF(distretto=E578,IF(punti=-1,1))))</f>
        <v>0</v>
      </c>
      <c r="H578" s="1">
        <f t="array" ref="H578">SUM(IF(anno=A578,IF(distretto=E578,punti)))+G578</f>
        <v>67.8</v>
      </c>
      <c r="I578" s="6">
        <v>4.1969781757134861</v>
      </c>
      <c r="J578" s="12">
        <f>H578/VLOOKUP(A578,anni!$A$1:$O$32,4,0)</f>
        <v>2.596109664573442E-2</v>
      </c>
      <c r="K578" s="12">
        <f t="shared" si="125"/>
        <v>2.8151579283632155E-2</v>
      </c>
      <c r="L578" s="12">
        <f t="shared" si="126"/>
        <v>1.5408073188347646E-2</v>
      </c>
      <c r="M578" s="12">
        <f t="array" ref="M578">SUM(IF(NOT(ISERR(J578:L578)),J578:L578*$J$2:$L$2))/SUM(IF(NOT(ISERR(J578:L578)),$J$2:$L$2))</f>
        <v>2.4932420282135867E-2</v>
      </c>
      <c r="N578" s="1">
        <f>((300-VLOOKUP(A578,anni!$A$1:$O$32,8,0))*(M578-I578/300)+I578)/300*(300-VLOOKUP(A578,anni!$A$1:$O$32,7,0))</f>
        <v>6.5047615993887247</v>
      </c>
      <c r="O578" s="1">
        <f t="shared" si="119"/>
        <v>6.5047615993887247</v>
      </c>
      <c r="P578" s="9">
        <f>INT(MAX(1,O578)+1-VLOOKUP(A578,anni!$A$1:$O$32,5,0))</f>
        <v>6</v>
      </c>
      <c r="Q578" s="9">
        <f t="array" ref="Q578">SUM(IF(anno=A578,IF(distretto=E578,concorrenti!$T$3:$T$5991)))</f>
        <v>2</v>
      </c>
      <c r="R578" s="9">
        <f t="shared" si="120"/>
        <v>8</v>
      </c>
      <c r="S578" s="1">
        <f t="shared" si="121"/>
        <v>1</v>
      </c>
      <c r="T578" s="1">
        <f>1+INT($N578/VLOOKUP($A578,anni!$A$1:$J$35,10,0))+$Q578</f>
        <v>8</v>
      </c>
      <c r="U578" s="1">
        <f t="shared" si="124"/>
        <v>1</v>
      </c>
      <c r="X578" s="1">
        <v>24</v>
      </c>
      <c r="Y578" s="1">
        <v>25</v>
      </c>
      <c r="Z578" s="1">
        <f t="shared" si="122"/>
        <v>-0.20203050891044214</v>
      </c>
      <c r="AB578" s="1">
        <v>7</v>
      </c>
      <c r="AC578" s="1">
        <f t="shared" si="123"/>
        <v>1</v>
      </c>
    </row>
    <row r="579" spans="1:29" x14ac:dyDescent="0.3">
      <c r="A579" s="3">
        <v>2010</v>
      </c>
      <c r="B579" s="3" t="str">
        <f>VLOOKUP($E579,accorpamenti!$A$2:$X$104,$A579-B$2,0)</f>
        <v>Bari</v>
      </c>
      <c r="C579" s="3" t="str">
        <f>VLOOKUP($E579,accorpamenti!$A$2:$X$104,$A579-C$2,0)</f>
        <v>Bari</v>
      </c>
      <c r="D579" s="3" t="str">
        <f>VLOOKUP($E579,accorpamenti!$A$2:$X$104,$A579-D$2,0)</f>
        <v>Bari</v>
      </c>
      <c r="E579" s="3" t="s">
        <v>55</v>
      </c>
      <c r="F579" s="1">
        <f t="array" ref="F579">SUM(IF(anno=A579,IF(distretto=E579,1)))</f>
        <v>7</v>
      </c>
      <c r="G579" s="1">
        <f t="array" ref="G579">SUM(IF(anno=A579,IF(distretto=E579,IF(punti=-1,1))))</f>
        <v>0</v>
      </c>
      <c r="H579" s="1">
        <f t="array" ref="H579">SUM(IF(anno=A579,IF(distretto=E579,punti)))+G579</f>
        <v>37.200000000000003</v>
      </c>
      <c r="I579" s="6">
        <v>8.7297146054840518</v>
      </c>
      <c r="J579" s="12">
        <f>H579/VLOOKUP(A579,anni!$A$1:$O$32,4,0)</f>
        <v>1.4244141522438357E-2</v>
      </c>
      <c r="K579" s="12">
        <f t="shared" si="125"/>
        <v>3.0148145190272733E-2</v>
      </c>
      <c r="L579" s="12">
        <f t="shared" si="126"/>
        <v>1.4525318995265227E-2</v>
      </c>
      <c r="M579" s="12">
        <f t="array" ref="M579">SUM(IF(NOT(ISERR(J579:L579)),J579:L579*$J$2:$L$2))/SUM(IF(NOT(ISERR(J579:L579)),$J$2:$L$2))</f>
        <v>1.9592338990520961E-2</v>
      </c>
      <c r="N579" s="1">
        <f>((300-VLOOKUP(A579,anni!$A$1:$O$32,8,0))*(M579-I579/300)+I579)/300*(300-VLOOKUP(A579,anni!$A$1:$O$32,7,0))</f>
        <v>6.1471927458101554</v>
      </c>
      <c r="O579" s="1">
        <f t="shared" si="119"/>
        <v>6.1471927458101554</v>
      </c>
      <c r="P579" s="9">
        <f>INT(MAX(1,O579)+1-VLOOKUP(A579,anni!$A$1:$O$32,5,0))</f>
        <v>6</v>
      </c>
      <c r="Q579" s="9">
        <f t="array" ref="Q579">SUM(IF(anno=A579,IF(distretto=E579,concorrenti!$T$3:$T$5991)))</f>
        <v>1</v>
      </c>
      <c r="R579" s="9">
        <f t="shared" si="120"/>
        <v>7</v>
      </c>
      <c r="S579" s="1">
        <f t="shared" si="121"/>
        <v>0</v>
      </c>
      <c r="T579" s="1">
        <f>1+INT($N579/VLOOKUP($A579,anni!$A$1:$J$35,10,0))+$Q579</f>
        <v>7</v>
      </c>
      <c r="U579" s="1">
        <f t="shared" si="124"/>
        <v>0</v>
      </c>
      <c r="X579" s="1">
        <v>55</v>
      </c>
      <c r="Y579" s="1">
        <v>52</v>
      </c>
      <c r="Z579" s="1">
        <f t="shared" si="122"/>
        <v>0.41015155621479793</v>
      </c>
      <c r="AB579" s="1">
        <v>7</v>
      </c>
      <c r="AC579" s="1">
        <f t="shared" si="123"/>
        <v>0</v>
      </c>
    </row>
    <row r="580" spans="1:29" x14ac:dyDescent="0.3">
      <c r="A580" s="3">
        <v>2010</v>
      </c>
      <c r="B580" s="3" t="str">
        <f>VLOOKUP($E580,accorpamenti!$A$2:$X$104,$A580-B$2,0)</f>
        <v>Lecce</v>
      </c>
      <c r="C580" s="3" t="str">
        <f>VLOOKUP($E580,accorpamenti!$A$2:$X$104,$A580-C$2,0)</f>
        <v>Lecce</v>
      </c>
      <c r="D580" s="3" t="str">
        <f>VLOOKUP($E580,accorpamenti!$A$2:$X$104,$A580-D$2,0)</f>
        <v>Lecce</v>
      </c>
      <c r="E580" s="3" t="s">
        <v>38</v>
      </c>
      <c r="F580" s="1">
        <f t="array" ref="F580">SUM(IF(anno=A580,IF(distretto=E580,1)))</f>
        <v>5</v>
      </c>
      <c r="G580" s="1">
        <f t="array" ref="G580">SUM(IF(anno=A580,IF(distretto=E580,IF(punti=-1,1))))</f>
        <v>0</v>
      </c>
      <c r="H580" s="1">
        <f t="array" ref="H580">SUM(IF(anno=A580,IF(distretto=E580,punti)))+G580</f>
        <v>65</v>
      </c>
      <c r="I580" s="6">
        <v>4.8684946838276435</v>
      </c>
      <c r="J580" s="12">
        <f>H580/VLOOKUP(A580,anni!$A$1:$O$32,4,0)</f>
        <v>2.4888956961249813E-2</v>
      </c>
      <c r="K580" s="12">
        <f t="shared" si="125"/>
        <v>1.4375274527812164E-2</v>
      </c>
      <c r="L580" s="12">
        <f t="shared" si="126"/>
        <v>2.1426851777545945E-2</v>
      </c>
      <c r="M580" s="12">
        <f t="array" ref="M580">SUM(IF(NOT(ISERR(J580:L580)),J580:L580*$J$2:$L$2))/SUM(IF(NOT(ISERR(J580:L580)),$J$2:$L$2))</f>
        <v>2.0807378619486616E-2</v>
      </c>
      <c r="N580" s="1">
        <f>((300-VLOOKUP(A580,anni!$A$1:$O$32,8,0))*(M580-I580/300)+I580)/300*(300-VLOOKUP(A580,anni!$A$1:$O$32,7,0))</f>
        <v>5.6889878811883428</v>
      </c>
      <c r="O580" s="1">
        <f t="shared" si="119"/>
        <v>5.6889878811883428</v>
      </c>
      <c r="P580" s="9">
        <f>INT(MAX(1,O580)+1-VLOOKUP(A580,anni!$A$1:$O$32,5,0))</f>
        <v>6</v>
      </c>
      <c r="Q580" s="9">
        <f t="array" ref="Q580">SUM(IF(anno=A580,IF(distretto=E580,concorrenti!$T$3:$T$5991)))</f>
        <v>0</v>
      </c>
      <c r="R580" s="9">
        <f t="shared" si="120"/>
        <v>6</v>
      </c>
      <c r="S580" s="1">
        <f t="shared" si="121"/>
        <v>1</v>
      </c>
      <c r="T580" s="1">
        <f>1+INT($N580/VLOOKUP($A580,anni!$A$1:$J$35,10,0))+$Q580</f>
        <v>5</v>
      </c>
      <c r="U580" s="1">
        <f t="shared" si="124"/>
        <v>0</v>
      </c>
      <c r="X580" s="1">
        <v>30</v>
      </c>
      <c r="Y580" s="1">
        <v>29</v>
      </c>
      <c r="Z580" s="1">
        <f t="shared" si="122"/>
        <v>0.18411492357966469</v>
      </c>
      <c r="AB580" s="1">
        <v>5</v>
      </c>
      <c r="AC580" s="1">
        <f t="shared" si="123"/>
        <v>1</v>
      </c>
    </row>
    <row r="581" spans="1:29" x14ac:dyDescent="0.3">
      <c r="A581" s="3">
        <v>2010</v>
      </c>
      <c r="B581" s="3" t="str">
        <f>VLOOKUP($E581,accorpamenti!$A$2:$X$104,$A581-B$2,0)</f>
        <v>Bergamo</v>
      </c>
      <c r="C581" s="3" t="str">
        <f>VLOOKUP($E581,accorpamenti!$A$2:$X$104,$A581-C$2,0)</f>
        <v>Bergamo</v>
      </c>
      <c r="D581" s="3" t="str">
        <f>VLOOKUP($E581,accorpamenti!$A$2:$X$104,$A581-D$2,0)</f>
        <v>Bergamo</v>
      </c>
      <c r="E581" s="3" t="s">
        <v>35</v>
      </c>
      <c r="F581" s="1">
        <f t="array" ref="F581">SUM(IF(anno=A581,IF(distretto=E581,1)))</f>
        <v>4</v>
      </c>
      <c r="G581" s="1">
        <f t="array" ref="G581">SUM(IF(anno=A581,IF(distretto=E581,IF(punti=-1,1))))</f>
        <v>0</v>
      </c>
      <c r="H581" s="1">
        <f t="array" ref="H581">SUM(IF(anno=A581,IF(distretto=E581,punti)))+G581</f>
        <v>90.8</v>
      </c>
      <c r="I581" s="6">
        <v>2.8539451594851708</v>
      </c>
      <c r="J581" s="12">
        <f>H581/VLOOKUP(A581,anni!$A$1:$O$32,4,0)</f>
        <v>3.4767958339715126E-2</v>
      </c>
      <c r="K581" s="12">
        <f t="shared" si="125"/>
        <v>1.1100906440921614E-2</v>
      </c>
      <c r="L581" s="12">
        <f t="shared" si="126"/>
        <v>6.9015327822807161E-3</v>
      </c>
      <c r="M581" s="12">
        <f t="array" ref="M581">SUM(IF(NOT(ISERR(J581:L581)),J581:L581*$J$2:$L$2))/SUM(IF(NOT(ISERR(J581:L581)),$J$2:$L$2))</f>
        <v>2.2234536780544888E-2</v>
      </c>
      <c r="N581" s="1">
        <f>((300-VLOOKUP(A581,anni!$A$1:$O$32,8,0))*(M581-I581/300)+I581)/300*(300-VLOOKUP(A581,anni!$A$1:$O$32,7,0))</f>
        <v>5.6314142257971769</v>
      </c>
      <c r="O581" s="1">
        <f t="shared" si="119"/>
        <v>5.6314142257971769</v>
      </c>
      <c r="P581" s="9">
        <f>INT(MAX(1,O581)+1-VLOOKUP(A581,anni!$A$1:$O$32,5,0))</f>
        <v>6</v>
      </c>
      <c r="Q581" s="9">
        <f t="array" ref="Q581">SUM(IF(anno=A581,IF(distretto=E581,concorrenti!$T$3:$T$5991)))</f>
        <v>0</v>
      </c>
      <c r="R581" s="9">
        <f t="shared" si="120"/>
        <v>6</v>
      </c>
      <c r="S581" s="1">
        <f t="shared" si="121"/>
        <v>2</v>
      </c>
      <c r="T581" s="1">
        <f>1+INT($N581/VLOOKUP($A581,anni!$A$1:$J$35,10,0))+$Q581</f>
        <v>5</v>
      </c>
      <c r="U581" s="1">
        <f t="shared" si="124"/>
        <v>1</v>
      </c>
      <c r="X581" s="1">
        <v>15</v>
      </c>
      <c r="Y581" s="1">
        <v>17</v>
      </c>
      <c r="Z581" s="1">
        <f t="shared" si="122"/>
        <v>-0.5</v>
      </c>
      <c r="AB581" s="1">
        <v>4</v>
      </c>
      <c r="AC581" s="1">
        <f t="shared" si="123"/>
        <v>2</v>
      </c>
    </row>
    <row r="582" spans="1:29" x14ac:dyDescent="0.3">
      <c r="A582" s="3">
        <v>2010</v>
      </c>
      <c r="B582" s="3" t="str">
        <f>VLOOKUP($E582,accorpamenti!$A$2:$X$104,$A582-B$2,0)</f>
        <v>Catania</v>
      </c>
      <c r="C582" s="3" t="str">
        <f>VLOOKUP($E582,accorpamenti!$A$2:$X$104,$A582-C$2,0)</f>
        <v>Catania</v>
      </c>
      <c r="D582" s="3" t="str">
        <f>VLOOKUP($E582,accorpamenti!$A$2:$X$104,$A582-D$2,0)</f>
        <v>Catania</v>
      </c>
      <c r="E582" s="3" t="s">
        <v>75</v>
      </c>
      <c r="F582" s="1">
        <f t="array" ref="F582">SUM(IF(anno=A582,IF(distretto=E582,1)))</f>
        <v>6</v>
      </c>
      <c r="G582" s="1">
        <f t="array" ref="G582">SUM(IF(anno=A582,IF(distretto=E582,IF(punti=-1,1))))</f>
        <v>0</v>
      </c>
      <c r="H582" s="1">
        <f t="array" ref="H582">SUM(IF(anno=A582,IF(distretto=E582,punti)))+G582</f>
        <v>37.800000000000004</v>
      </c>
      <c r="I582" s="6">
        <v>7.386681589255736</v>
      </c>
      <c r="J582" s="12">
        <f>H582/VLOOKUP(A582,anni!$A$1:$O$32,4,0)</f>
        <v>1.4473885740542201E-2</v>
      </c>
      <c r="K582" s="12">
        <f t="shared" si="125"/>
        <v>1.9406620612546419E-2</v>
      </c>
      <c r="L582" s="12">
        <f t="shared" si="126"/>
        <v>1.588957547548351E-2</v>
      </c>
      <c r="M582" s="12">
        <f t="array" ref="M582">SUM(IF(NOT(ISERR(J582:L582)),J582:L582*$J$2:$L$2))/SUM(IF(NOT(ISERR(J582:L582)),$J$2:$L$2))</f>
        <v>1.6354078987033824E-2</v>
      </c>
      <c r="N582" s="1">
        <f>((300-VLOOKUP(A582,anni!$A$1:$O$32,8,0))*(M582-I582/300)+I582)/300*(300-VLOOKUP(A582,anni!$A$1:$O$32,7,0))</f>
        <v>5.1502072285847653</v>
      </c>
      <c r="O582" s="1">
        <f t="shared" si="119"/>
        <v>5.1502072285847653</v>
      </c>
      <c r="P582" s="9">
        <f>INT(MAX(1,O582)+1-VLOOKUP(A582,anni!$A$1:$O$32,5,0))</f>
        <v>5</v>
      </c>
      <c r="Q582" s="9">
        <f t="array" ref="Q582">SUM(IF(anno=A582,IF(distretto=E582,concorrenti!$T$3:$T$5991)))</f>
        <v>0</v>
      </c>
      <c r="R582" s="9">
        <f t="shared" si="120"/>
        <v>5</v>
      </c>
      <c r="S582" s="1">
        <f t="shared" si="121"/>
        <v>-1</v>
      </c>
      <c r="T582" s="1">
        <f>1+INT($N582/VLOOKUP($A582,anni!$A$1:$J$35,10,0))+$Q582</f>
        <v>5</v>
      </c>
      <c r="U582" s="1">
        <f t="shared" si="124"/>
        <v>-1</v>
      </c>
      <c r="X582" s="1">
        <v>43</v>
      </c>
      <c r="Y582" s="1">
        <v>44</v>
      </c>
      <c r="Z582" s="1">
        <f t="shared" si="122"/>
        <v>-0.15161960871578067</v>
      </c>
      <c r="AB582" s="1">
        <v>6</v>
      </c>
      <c r="AC582" s="1">
        <f t="shared" si="123"/>
        <v>-1</v>
      </c>
    </row>
    <row r="583" spans="1:29" x14ac:dyDescent="0.3">
      <c r="A583" s="3">
        <v>2010</v>
      </c>
      <c r="B583" s="3" t="str">
        <f>VLOOKUP($E583,accorpamenti!$A$2:$X$104,$A583-B$2,0)</f>
        <v>Firenze</v>
      </c>
      <c r="C583" s="3" t="str">
        <f>VLOOKUP($E583,accorpamenti!$A$2:$X$104,$A583-C$2,0)</f>
        <v>Firenze</v>
      </c>
      <c r="D583" s="3" t="str">
        <f>VLOOKUP($E583,accorpamenti!$A$2:$X$104,$A583-D$2,0)</f>
        <v>Firenze</v>
      </c>
      <c r="E583" s="3" t="s">
        <v>118</v>
      </c>
      <c r="F583" s="1">
        <f t="array" ref="F583">SUM(IF(anno=A583,IF(distretto=E583,1)))</f>
        <v>5</v>
      </c>
      <c r="G583" s="1">
        <f t="array" ref="G583">SUM(IF(anno=A583,IF(distretto=E583,IF(punti=-1,1))))</f>
        <v>0</v>
      </c>
      <c r="H583" s="1">
        <f t="array" ref="H583">SUM(IF(anno=A583,IF(distretto=E583,punti)))+G583</f>
        <v>50</v>
      </c>
      <c r="I583" s="6">
        <v>5.0363738108561833</v>
      </c>
      <c r="J583" s="12">
        <f>H583/VLOOKUP(A583,anni!$A$1:$O$32,4,0)</f>
        <v>1.9145351508653704E-2</v>
      </c>
      <c r="K583" s="12">
        <f t="shared" si="125"/>
        <v>1.8448268977358944E-2</v>
      </c>
      <c r="L583" s="12">
        <f t="shared" si="126"/>
        <v>1.0753551079367627E-2</v>
      </c>
      <c r="M583" s="12">
        <f t="array" ref="M583">SUM(IF(NOT(ISERR(J583:L583)),J583:L583*$J$2:$L$2))/SUM(IF(NOT(ISERR(J583:L583)),$J$2:$L$2))</f>
        <v>1.751435726000777E-2</v>
      </c>
      <c r="N583" s="1">
        <f>((300-VLOOKUP(A583,anni!$A$1:$O$32,8,0))*(M583-I583/300)+I583)/300*(300-VLOOKUP(A583,anni!$A$1:$O$32,7,0))</f>
        <v>4.9675535476930239</v>
      </c>
      <c r="O583" s="1">
        <f t="shared" si="119"/>
        <v>4.9675535476930239</v>
      </c>
      <c r="P583" s="9">
        <f>INT(MAX(1,O583)+1-VLOOKUP(A583,anni!$A$1:$O$32,5,0))</f>
        <v>5</v>
      </c>
      <c r="Q583" s="9">
        <f t="array" ref="Q583">SUM(IF(anno=A583,IF(distretto=E583,concorrenti!$T$3:$T$5991)))</f>
        <v>0</v>
      </c>
      <c r="R583" s="9">
        <f t="shared" si="120"/>
        <v>5</v>
      </c>
      <c r="S583" s="1">
        <f t="shared" si="121"/>
        <v>0</v>
      </c>
      <c r="T583" s="1">
        <f>1+INT($N583/VLOOKUP($A583,anni!$A$1:$J$35,10,0))+$Q583</f>
        <v>5</v>
      </c>
      <c r="U583" s="1">
        <f t="shared" si="124"/>
        <v>0</v>
      </c>
      <c r="X583" s="1">
        <v>29</v>
      </c>
      <c r="Y583" s="1">
        <v>30</v>
      </c>
      <c r="Z583" s="1">
        <f t="shared" si="122"/>
        <v>-0.18411492357966469</v>
      </c>
      <c r="AB583" s="1">
        <v>5</v>
      </c>
      <c r="AC583" s="1">
        <f t="shared" si="123"/>
        <v>0</v>
      </c>
    </row>
    <row r="584" spans="1:29" x14ac:dyDescent="0.3">
      <c r="A584" s="3">
        <v>2010</v>
      </c>
      <c r="B584" s="3" t="str">
        <f>VLOOKUP($E584,accorpamenti!$A$2:$X$104,$A584-B$2,0)</f>
        <v>Salerno</v>
      </c>
      <c r="C584" s="3" t="str">
        <f>VLOOKUP($E584,accorpamenti!$A$2:$X$104,$A584-C$2,0)</f>
        <v>Salerno</v>
      </c>
      <c r="D584" s="3" t="str">
        <f>VLOOKUP($E584,accorpamenti!$A$2:$X$104,$A584-D$2,0)</f>
        <v>Salerno</v>
      </c>
      <c r="E584" s="3" t="s">
        <v>61</v>
      </c>
      <c r="F584" s="1">
        <f t="array" ref="F584">SUM(IF(anno=A584,IF(distretto=E584,1)))</f>
        <v>4</v>
      </c>
      <c r="G584" s="1">
        <f t="array" ref="G584">SUM(IF(anno=A584,IF(distretto=E584,IF(punti=-1,1))))</f>
        <v>0</v>
      </c>
      <c r="H584" s="1">
        <f t="array" ref="H584">SUM(IF(anno=A584,IF(distretto=E584,punti)))+G584</f>
        <v>50.599999999999994</v>
      </c>
      <c r="I584" s="6">
        <v>6.5472859541130388</v>
      </c>
      <c r="J584" s="12">
        <f>H584/VLOOKUP(A584,anni!$A$1:$O$32,4,0)</f>
        <v>1.9375095726757545E-2</v>
      </c>
      <c r="K584" s="12">
        <f t="shared" si="125"/>
        <v>1.2458571257437209E-2</v>
      </c>
      <c r="L584" s="12">
        <f t="shared" si="126"/>
        <v>1.099430222293556E-2</v>
      </c>
      <c r="M584" s="12">
        <f t="array" ref="M584">SUM(IF(NOT(ISERR(J584:L584)),J584:L584*$J$2:$L$2))/SUM(IF(NOT(ISERR(J584:L584)),$J$2:$L$2))</f>
        <v>1.5672788653013768E-2</v>
      </c>
      <c r="N584" s="1">
        <f>((300-VLOOKUP(A584,anni!$A$1:$O$32,8,0))*(M584-I584/300)+I584)/300*(300-VLOOKUP(A584,anni!$A$1:$O$32,7,0))</f>
        <v>4.8342832323937701</v>
      </c>
      <c r="O584" s="1">
        <f t="shared" si="119"/>
        <v>4.8342832323937701</v>
      </c>
      <c r="P584" s="9">
        <f>INT(MAX(1,O584)+1-VLOOKUP(A584,anni!$A$1:$O$32,5,0))</f>
        <v>5</v>
      </c>
      <c r="Q584" s="9">
        <f t="array" ref="Q584">SUM(IF(anno=A584,IF(distretto=E584,concorrenti!$T$3:$T$5991)))</f>
        <v>0</v>
      </c>
      <c r="R584" s="9">
        <f t="shared" si="120"/>
        <v>5</v>
      </c>
      <c r="S584" s="1">
        <f t="shared" si="121"/>
        <v>1</v>
      </c>
      <c r="T584" s="1">
        <f>1+INT($N584/VLOOKUP($A584,anni!$A$1:$J$35,10,0))+$Q584</f>
        <v>5</v>
      </c>
      <c r="U584" s="1">
        <f t="shared" si="124"/>
        <v>1</v>
      </c>
      <c r="X584" s="1">
        <v>36</v>
      </c>
      <c r="Y584" s="1">
        <v>39</v>
      </c>
      <c r="Z584" s="1">
        <f t="shared" si="122"/>
        <v>-0.48989794855663565</v>
      </c>
      <c r="AB584" s="1">
        <v>4</v>
      </c>
      <c r="AC584" s="1">
        <f t="shared" si="123"/>
        <v>1</v>
      </c>
    </row>
    <row r="585" spans="1:29" x14ac:dyDescent="0.3">
      <c r="A585" s="3">
        <v>2010</v>
      </c>
      <c r="B585" s="3" t="str">
        <f>VLOOKUP($E585,accorpamenti!$A$2:$X$104,$A585-B$2,0)</f>
        <v>Verona</v>
      </c>
      <c r="C585" s="3" t="str">
        <f>VLOOKUP($E585,accorpamenti!$A$2:$X$104,$A585-C$2,0)</f>
        <v>Verona</v>
      </c>
      <c r="D585" s="3" t="str">
        <f>VLOOKUP($E585,accorpamenti!$A$2:$X$104,$A585-D$2,0)</f>
        <v>Verona</v>
      </c>
      <c r="E585" s="3" t="s">
        <v>71</v>
      </c>
      <c r="F585" s="1">
        <f t="array" ref="F585">SUM(IF(anno=A585,IF(distretto=E585,1)))</f>
        <v>5</v>
      </c>
      <c r="G585" s="1">
        <f t="array" ref="G585">SUM(IF(anno=A585,IF(distretto=E585,IF(punti=-1,1))))</f>
        <v>0</v>
      </c>
      <c r="H585" s="1">
        <f t="array" ref="H585">SUM(IF(anno=A585,IF(distretto=E585,punti)))+G585</f>
        <v>38.200000000000003</v>
      </c>
      <c r="I585" s="6">
        <v>4.8684946838276435</v>
      </c>
      <c r="J585" s="12">
        <f>H585/VLOOKUP(A585,anni!$A$1:$O$32,4,0)</f>
        <v>1.4627048552611431E-2</v>
      </c>
      <c r="K585" s="12">
        <f t="shared" si="125"/>
        <v>1.7809367887233959E-2</v>
      </c>
      <c r="L585" s="12">
        <f t="shared" si="126"/>
        <v>2.1828103683492497E-2</v>
      </c>
      <c r="M585" s="12">
        <f t="array" ref="M585">SUM(IF(NOT(ISERR(J585:L585)),J585:L585*$J$2:$L$2))/SUM(IF(NOT(ISERR(J585:L585)),$J$2:$L$2))</f>
        <v>1.6887997519299119E-2</v>
      </c>
      <c r="N585" s="1">
        <f>((300-VLOOKUP(A585,anni!$A$1:$O$32,8,0))*(M585-I585/300)+I585)/300*(300-VLOOKUP(A585,anni!$A$1:$O$32,7,0))</f>
        <v>4.7922334854654416</v>
      </c>
      <c r="O585" s="1">
        <f t="shared" si="119"/>
        <v>4.7922334854654416</v>
      </c>
      <c r="P585" s="9">
        <f>INT(MAX(1,O585)+1-VLOOKUP(A585,anni!$A$1:$O$32,5,0))</f>
        <v>5</v>
      </c>
      <c r="Q585" s="9">
        <f t="array" ref="Q585">SUM(IF(anno=A585,IF(distretto=E585,concorrenti!$T$3:$T$5991)))</f>
        <v>0</v>
      </c>
      <c r="R585" s="9">
        <f t="shared" si="120"/>
        <v>5</v>
      </c>
      <c r="S585" s="1">
        <f t="shared" si="121"/>
        <v>0</v>
      </c>
      <c r="T585" s="1">
        <f>1+INT($N585/VLOOKUP($A585,anni!$A$1:$J$35,10,0))+$Q585</f>
        <v>5</v>
      </c>
      <c r="U585" s="1">
        <f t="shared" si="124"/>
        <v>0</v>
      </c>
      <c r="X585" s="1">
        <v>26</v>
      </c>
      <c r="Y585" s="1">
        <v>29</v>
      </c>
      <c r="Z585" s="1">
        <f t="shared" si="122"/>
        <v>-0.57207755354735534</v>
      </c>
      <c r="AB585" s="1">
        <v>5</v>
      </c>
      <c r="AC585" s="1">
        <f t="shared" si="123"/>
        <v>0</v>
      </c>
    </row>
    <row r="586" spans="1:29" x14ac:dyDescent="0.3">
      <c r="A586" s="3">
        <v>2010</v>
      </c>
      <c r="B586" s="3" t="str">
        <f>VLOOKUP($E586,accorpamenti!$A$2:$X$104,$A586-B$2,0)</f>
        <v>Varese</v>
      </c>
      <c r="C586" s="3" t="str">
        <f>VLOOKUP($E586,accorpamenti!$A$2:$X$104,$A586-C$2,0)</f>
        <v>Varese</v>
      </c>
      <c r="D586" s="3" t="str">
        <f>VLOOKUP($E586,accorpamenti!$A$2:$X$104,$A586-D$2,0)</f>
        <v>Varese</v>
      </c>
      <c r="E586" s="3" t="s">
        <v>94</v>
      </c>
      <c r="F586" s="1">
        <f t="array" ref="F586">SUM(IF(anno=A586,IF(distretto=E586,1)))</f>
        <v>4</v>
      </c>
      <c r="G586" s="1">
        <f t="array" ref="G586">SUM(IF(anno=A586,IF(distretto=E586,IF(punti=-1,1))))</f>
        <v>0</v>
      </c>
      <c r="H586" s="1">
        <f t="array" ref="H586">SUM(IF(anno=A586,IF(distretto=E586,punti)))+G586</f>
        <v>55.8</v>
      </c>
      <c r="I586" s="6">
        <v>2.6860660324566314</v>
      </c>
      <c r="J586" s="12">
        <f>H586/VLOOKUP(A586,anni!$A$1:$O$32,4,0)</f>
        <v>2.1366212283657531E-2</v>
      </c>
      <c r="K586" s="12">
        <f t="shared" si="125"/>
        <v>1.5573214071796512E-2</v>
      </c>
      <c r="L586" s="12">
        <f t="shared" si="126"/>
        <v>1.6210577000240752E-2</v>
      </c>
      <c r="M586" s="12">
        <f t="array" ref="M586">SUM(IF(NOT(ISERR(J586:L586)),J586:L586*$J$2:$L$2))/SUM(IF(NOT(ISERR(J586:L586)),$J$2:$L$2))</f>
        <v>1.857594033246773E-2</v>
      </c>
      <c r="N586" s="1">
        <f>((300-VLOOKUP(A586,anni!$A$1:$O$32,8,0))*(M586-I586/300)+I586)/300*(300-VLOOKUP(A586,anni!$A$1:$O$32,7,0))</f>
        <v>4.7623184049236817</v>
      </c>
      <c r="O586" s="1">
        <f t="shared" si="119"/>
        <v>4.7623184049236817</v>
      </c>
      <c r="P586" s="9">
        <f>INT(MAX(1,O586)+1-VLOOKUP(A586,anni!$A$1:$O$32,5,0))</f>
        <v>5</v>
      </c>
      <c r="Q586" s="9">
        <f t="array" ref="Q586">SUM(IF(anno=A586,IF(distretto=E586,concorrenti!$T$3:$T$5991)))</f>
        <v>0</v>
      </c>
      <c r="R586" s="9">
        <f t="shared" si="120"/>
        <v>5</v>
      </c>
      <c r="S586" s="1">
        <f t="shared" si="121"/>
        <v>1</v>
      </c>
      <c r="T586" s="1">
        <f>1+INT($N586/VLOOKUP($A586,anni!$A$1:$J$35,10,0))+$Q586</f>
        <v>4</v>
      </c>
      <c r="U586" s="1">
        <f t="shared" si="124"/>
        <v>0</v>
      </c>
      <c r="X586" s="1">
        <v>17</v>
      </c>
      <c r="Y586" s="1">
        <v>16</v>
      </c>
      <c r="Z586" s="1">
        <f t="shared" si="122"/>
        <v>0.24618298195866545</v>
      </c>
      <c r="AB586" s="1">
        <v>4</v>
      </c>
      <c r="AC586" s="1">
        <f t="shared" si="123"/>
        <v>1</v>
      </c>
    </row>
    <row r="587" spans="1:29" x14ac:dyDescent="0.3">
      <c r="A587" s="3">
        <v>2010</v>
      </c>
      <c r="B587" s="3" t="str">
        <f>VLOOKUP($E587,accorpamenti!$A$2:$X$104,$A587-B$2,0)</f>
        <v>Bologna</v>
      </c>
      <c r="C587" s="3" t="str">
        <f>VLOOKUP($E587,accorpamenti!$A$2:$X$104,$A587-C$2,0)</f>
        <v>Bologna</v>
      </c>
      <c r="D587" s="3" t="str">
        <f>VLOOKUP($E587,accorpamenti!$A$2:$X$104,$A587-D$2,0)</f>
        <v>Bologna</v>
      </c>
      <c r="E587" s="3" t="s">
        <v>70</v>
      </c>
      <c r="F587" s="1">
        <f t="array" ref="F587">SUM(IF(anno=A587,IF(distretto=E587,1)))</f>
        <v>4</v>
      </c>
      <c r="G587" s="1">
        <f t="array" ref="G587">SUM(IF(anno=A587,IF(distretto=E587,IF(punti=-1,1))))</f>
        <v>0</v>
      </c>
      <c r="H587" s="1">
        <f t="array" ref="H587">SUM(IF(anno=A587,IF(distretto=E587,punti)))+G587</f>
        <v>34.599999999999994</v>
      </c>
      <c r="I587" s="6">
        <v>3.693340794627868</v>
      </c>
      <c r="J587" s="12">
        <f>H587/VLOOKUP(A587,anni!$A$1:$O$32,4,0)</f>
        <v>1.324858324398836E-2</v>
      </c>
      <c r="K587" s="12">
        <f t="shared" si="125"/>
        <v>1.9406620612546419E-2</v>
      </c>
      <c r="L587" s="12">
        <f t="shared" si="126"/>
        <v>1.4766070138833159E-2</v>
      </c>
      <c r="M587" s="12">
        <f t="array" ref="M587">SUM(IF(NOT(ISERR(J587:L587)),J587:L587*$J$2:$L$2))/SUM(IF(NOT(ISERR(J587:L587)),$J$2:$L$2))</f>
        <v>1.5554176849315182E-2</v>
      </c>
      <c r="N587" s="1">
        <f>((300-VLOOKUP(A587,anni!$A$1:$O$32,8,0))*(M587-I587/300)+I587)/300*(300-VLOOKUP(A587,anni!$A$1:$O$32,7,0))</f>
        <v>4.2629926412990278</v>
      </c>
      <c r="O587" s="1">
        <f t="shared" si="119"/>
        <v>4.2629926412990278</v>
      </c>
      <c r="P587" s="9">
        <f>INT(MAX(1,O587)+1-VLOOKUP(A587,anni!$A$1:$O$32,5,0))</f>
        <v>4</v>
      </c>
      <c r="Q587" s="9">
        <f t="array" ref="Q587">SUM(IF(anno=A587,IF(distretto=E587,concorrenti!$T$3:$T$5991)))</f>
        <v>0</v>
      </c>
      <c r="R587" s="9">
        <f t="shared" si="120"/>
        <v>4</v>
      </c>
      <c r="S587" s="1">
        <f t="shared" si="121"/>
        <v>0</v>
      </c>
      <c r="T587" s="1">
        <f>1+INT($N587/VLOOKUP($A587,anni!$A$1:$J$35,10,0))+$Q587</f>
        <v>4</v>
      </c>
      <c r="U587" s="1">
        <f t="shared" si="124"/>
        <v>0</v>
      </c>
      <c r="X587" s="1">
        <v>21</v>
      </c>
      <c r="Y587" s="1">
        <v>22</v>
      </c>
      <c r="Z587" s="1">
        <f t="shared" si="122"/>
        <v>-0.21566554640687682</v>
      </c>
      <c r="AB587" s="1">
        <v>4</v>
      </c>
      <c r="AC587" s="1">
        <f t="shared" si="123"/>
        <v>0</v>
      </c>
    </row>
    <row r="588" spans="1:29" x14ac:dyDescent="0.3">
      <c r="A588" s="3">
        <v>2010</v>
      </c>
      <c r="B588" s="3" t="str">
        <f>VLOOKUP($E588,accorpamenti!$A$2:$X$104,$A588-B$2,0)</f>
        <v>Udine</v>
      </c>
      <c r="C588" s="3" t="str">
        <f>VLOOKUP($E588,accorpamenti!$A$2:$X$104,$A588-C$2,0)</f>
        <v>Udine</v>
      </c>
      <c r="D588" s="3" t="str">
        <f>VLOOKUP($E588,accorpamenti!$A$2:$X$104,$A588-D$2,0)</f>
        <v>Udine</v>
      </c>
      <c r="E588" s="3" t="s">
        <v>58</v>
      </c>
      <c r="F588" s="1">
        <f t="array" ref="F588">SUM(IF(anno=A588,IF(distretto=E588,1)))</f>
        <v>4</v>
      </c>
      <c r="G588" s="1">
        <f t="array" ref="G588">SUM(IF(anno=A588,IF(distretto=E588,IF(punti=-1,1))))</f>
        <v>0</v>
      </c>
      <c r="H588" s="1">
        <f t="array" ref="H588">SUM(IF(anno=A588,IF(distretto=E588,punti)))+G588</f>
        <v>38.6</v>
      </c>
      <c r="I588" s="6">
        <v>2.8539451594851708</v>
      </c>
      <c r="J588" s="12">
        <f>H588/VLOOKUP(A588,anni!$A$1:$O$32,4,0)</f>
        <v>1.4780211364680659E-2</v>
      </c>
      <c r="K588" s="12">
        <f t="shared" si="125"/>
        <v>2.0644491474663584E-2</v>
      </c>
      <c r="L588" s="12">
        <f t="shared" si="126"/>
        <v>1.1154802985314181E-2</v>
      </c>
      <c r="M588" s="12">
        <f t="array" ref="M588">SUM(IF(NOT(ISERR(J588:L588)),J588:L588*$J$2:$L$2))/SUM(IF(NOT(ISERR(J588:L588)),$J$2:$L$2))</f>
        <v>1.613073667144722E-2</v>
      </c>
      <c r="N588" s="1">
        <f>((300-VLOOKUP(A588,anni!$A$1:$O$32,8,0))*(M588-I588/300)+I588)/300*(300-VLOOKUP(A588,anni!$A$1:$O$32,7,0))</f>
        <v>4.23486476083563</v>
      </c>
      <c r="O588" s="1">
        <f t="shared" si="119"/>
        <v>4.23486476083563</v>
      </c>
      <c r="P588" s="9">
        <f>INT(MAX(1,O588)+1-VLOOKUP(A588,anni!$A$1:$O$32,5,0))</f>
        <v>4</v>
      </c>
      <c r="Q588" s="9">
        <f t="array" ref="Q588">SUM(IF(anno=A588,IF(distretto=E588,concorrenti!$T$3:$T$5991)))</f>
        <v>1</v>
      </c>
      <c r="R588" s="9">
        <f t="shared" si="120"/>
        <v>5</v>
      </c>
      <c r="S588" s="1">
        <f t="shared" si="121"/>
        <v>1</v>
      </c>
      <c r="T588" s="1">
        <f>1+INT($N588/VLOOKUP($A588,anni!$A$1:$J$35,10,0))+$Q588</f>
        <v>5</v>
      </c>
      <c r="U588" s="1">
        <f t="shared" si="124"/>
        <v>1</v>
      </c>
      <c r="X588" s="1">
        <v>17</v>
      </c>
      <c r="Y588" s="1">
        <v>17</v>
      </c>
      <c r="Z588" s="1">
        <f t="shared" si="122"/>
        <v>0</v>
      </c>
      <c r="AB588" s="1">
        <v>4</v>
      </c>
      <c r="AC588" s="1">
        <f t="shared" si="123"/>
        <v>1</v>
      </c>
    </row>
    <row r="589" spans="1:29" x14ac:dyDescent="0.3">
      <c r="A589" s="3">
        <v>2010</v>
      </c>
      <c r="B589" s="3" t="str">
        <f>VLOOKUP($E589,accorpamenti!$A$2:$X$104,$A589-B$2,0)</f>
        <v>Padova</v>
      </c>
      <c r="C589" s="3" t="str">
        <f>VLOOKUP($E589,accorpamenti!$A$2:$X$104,$A589-C$2,0)</f>
        <v>Padova</v>
      </c>
      <c r="D589" s="3" t="str">
        <f>VLOOKUP($E589,accorpamenti!$A$2:$X$104,$A589-D$2,0)</f>
        <v>Padova</v>
      </c>
      <c r="E589" s="3" t="s">
        <v>66</v>
      </c>
      <c r="F589" s="1">
        <f t="array" ref="F589">SUM(IF(anno=A589,IF(distretto=E589,1)))</f>
        <v>5</v>
      </c>
      <c r="G589" s="1">
        <f t="array" ref="G589">SUM(IF(anno=A589,IF(distretto=E589,IF(punti=-1,1))))</f>
        <v>0</v>
      </c>
      <c r="H589" s="1">
        <f t="array" ref="H589">SUM(IF(anno=A589,IF(distretto=E589,punti)))+G589</f>
        <v>36.6</v>
      </c>
      <c r="I589" s="6">
        <v>2.5181869054280916</v>
      </c>
      <c r="J589" s="12">
        <f>H589/VLOOKUP(A589,anni!$A$1:$O$32,4,0)</f>
        <v>1.401439730433451E-2</v>
      </c>
      <c r="K589" s="12">
        <f t="shared" si="125"/>
        <v>1.5413488799265263E-2</v>
      </c>
      <c r="L589" s="12">
        <f t="shared" si="126"/>
        <v>2.4396115881550436E-2</v>
      </c>
      <c r="M589" s="12">
        <f t="array" ref="M589">SUM(IF(NOT(ISERR(J589:L589)),J589:L589*$J$2:$L$2))/SUM(IF(NOT(ISERR(J589:L589)),$J$2:$L$2))</f>
        <v>1.6211047565514083E-2</v>
      </c>
      <c r="N589" s="1">
        <f>((300-VLOOKUP(A589,anni!$A$1:$O$32,8,0))*(M589-I589/300)+I589)/300*(300-VLOOKUP(A589,anni!$A$1:$O$32,7,0))</f>
        <v>4.1892219862912459</v>
      </c>
      <c r="O589" s="1">
        <f t="shared" si="119"/>
        <v>4.1892219862912459</v>
      </c>
      <c r="P589" s="9">
        <f>INT(MAX(1,O589)+1-VLOOKUP(A589,anni!$A$1:$O$32,5,0))</f>
        <v>4</v>
      </c>
      <c r="Q589" s="9">
        <f t="array" ref="Q589">SUM(IF(anno=A589,IF(distretto=E589,concorrenti!$T$3:$T$5991)))</f>
        <v>0</v>
      </c>
      <c r="R589" s="9">
        <f t="shared" si="120"/>
        <v>4</v>
      </c>
      <c r="S589" s="1">
        <f t="shared" si="121"/>
        <v>-1</v>
      </c>
      <c r="T589" s="1">
        <f>1+INT($N589/VLOOKUP($A589,anni!$A$1:$J$35,10,0))+$Q589</f>
        <v>4</v>
      </c>
      <c r="U589" s="1">
        <f t="shared" si="124"/>
        <v>-1</v>
      </c>
      <c r="X589" s="1">
        <v>15</v>
      </c>
      <c r="Y589" s="1">
        <v>15</v>
      </c>
      <c r="Z589" s="1">
        <f t="shared" si="122"/>
        <v>0</v>
      </c>
      <c r="AB589" s="1">
        <v>5</v>
      </c>
      <c r="AC589" s="1">
        <f t="shared" si="123"/>
        <v>-1</v>
      </c>
    </row>
    <row r="590" spans="1:29" x14ac:dyDescent="0.3">
      <c r="A590" s="3">
        <v>2010</v>
      </c>
      <c r="B590" s="3" t="str">
        <f>VLOOKUP($E590,accorpamenti!$A$2:$X$104,$A590-B$2,0)</f>
        <v>Massa Carrara</v>
      </c>
      <c r="C590" s="3" t="str">
        <f>VLOOKUP($E590,accorpamenti!$A$2:$X$104,$A590-C$2,0)</f>
        <v>Massa Carrara</v>
      </c>
      <c r="D590" s="3" t="str">
        <f>VLOOKUP($E590,accorpamenti!$A$2:$X$104,$A590-D$2,0)</f>
        <v>Massa Carrara</v>
      </c>
      <c r="E590" s="3" t="s">
        <v>52</v>
      </c>
      <c r="F590" s="1">
        <f t="array" ref="F590">SUM(IF(anno=A590,IF(distretto=E590,1)))</f>
        <v>3</v>
      </c>
      <c r="G590" s="1">
        <f t="array" ref="G590">SUM(IF(anno=A590,IF(distretto=E590,IF(punti=-1,1))))</f>
        <v>0</v>
      </c>
      <c r="H590" s="1">
        <f t="array" ref="H590">SUM(IF(anno=A590,IF(distretto=E590,punti)))+G590</f>
        <v>40.6</v>
      </c>
      <c r="I590" s="6">
        <v>1.3430330162283157</v>
      </c>
      <c r="J590" s="12">
        <f>H590/VLOOKUP(A590,anni!$A$1:$O$32,4,0)</f>
        <v>1.5546025425026807E-2</v>
      </c>
      <c r="K590" s="12">
        <f t="shared" si="125"/>
        <v>1.7729505250968336E-2</v>
      </c>
      <c r="L590" s="12">
        <f t="shared" si="126"/>
        <v>1.1235053366503493E-2</v>
      </c>
      <c r="M590" s="12">
        <f t="array" ref="M590">SUM(IF(NOT(ISERR(J590:L590)),J590:L590*$J$2:$L$2))/SUM(IF(NOT(ISERR(J590:L590)),$J$2:$L$2))</f>
        <v>1.5555356690586762E-2</v>
      </c>
      <c r="N590" s="1">
        <f>((300-VLOOKUP(A590,anni!$A$1:$O$32,8,0))*(M590-I590/300)+I590)/300*(300-VLOOKUP(A590,anni!$A$1:$O$32,7,0))</f>
        <v>3.8151372392337839</v>
      </c>
      <c r="O590" s="1">
        <f t="shared" si="119"/>
        <v>3.8151372392337839</v>
      </c>
      <c r="P590" s="9">
        <f>INT(MAX(1,O590)+1-VLOOKUP(A590,anni!$A$1:$O$32,5,0))</f>
        <v>4</v>
      </c>
      <c r="Q590" s="9">
        <f t="array" ref="Q590">SUM(IF(anno=A590,IF(distretto=E590,concorrenti!$T$3:$T$5991)))</f>
        <v>0</v>
      </c>
      <c r="R590" s="9">
        <f t="shared" si="120"/>
        <v>4</v>
      </c>
      <c r="S590" s="1">
        <f t="shared" si="121"/>
        <v>1</v>
      </c>
      <c r="T590" s="1">
        <f>1+INT($N590/VLOOKUP($A590,anni!$A$1:$J$35,10,0))+$Q590</f>
        <v>4</v>
      </c>
      <c r="U590" s="1">
        <f t="shared" si="124"/>
        <v>1</v>
      </c>
      <c r="X590" s="1">
        <v>8</v>
      </c>
      <c r="Y590" s="1">
        <v>8</v>
      </c>
      <c r="Z590" s="1">
        <f t="shared" si="122"/>
        <v>0</v>
      </c>
      <c r="AB590" s="1">
        <v>3</v>
      </c>
      <c r="AC590" s="1">
        <f t="shared" si="123"/>
        <v>1</v>
      </c>
    </row>
    <row r="591" spans="1:29" x14ac:dyDescent="0.3">
      <c r="A591" s="3">
        <v>2010</v>
      </c>
      <c r="B591" s="3" t="str">
        <f>VLOOKUP($E591,accorpamenti!$A$2:$X$104,$A591-B$2,0)</f>
        <v>Lucca</v>
      </c>
      <c r="C591" s="3" t="str">
        <f>VLOOKUP($E591,accorpamenti!$A$2:$X$104,$A591-C$2,0)</f>
        <v>Lucca</v>
      </c>
      <c r="D591" s="3" t="str">
        <f>VLOOKUP($E591,accorpamenti!$A$2:$X$104,$A591-D$2,0)</f>
        <v>Lucca</v>
      </c>
      <c r="E591" s="3" t="s">
        <v>48</v>
      </c>
      <c r="F591" s="1">
        <f t="array" ref="F591">SUM(IF(anno=A591,IF(distretto=E591,1)))</f>
        <v>4</v>
      </c>
      <c r="G591" s="1">
        <f t="array" ref="G591">SUM(IF(anno=A591,IF(distretto=E591,IF(punti=-1,1))))</f>
        <v>0</v>
      </c>
      <c r="H591" s="1">
        <f t="array" ref="H591">SUM(IF(anno=A591,IF(distretto=E591,punti)))+G591</f>
        <v>37</v>
      </c>
      <c r="I591" s="6">
        <v>2.3503077783995523</v>
      </c>
      <c r="J591" s="12">
        <f>H591/VLOOKUP(A591,anni!$A$1:$O$32,4,0)</f>
        <v>1.416756011640374E-2</v>
      </c>
      <c r="K591" s="12">
        <f t="shared" si="125"/>
        <v>1.1580082258515355E-2</v>
      </c>
      <c r="L591" s="12">
        <f t="shared" si="126"/>
        <v>2.1105850252788702E-2</v>
      </c>
      <c r="M591" s="12">
        <f t="array" ref="M591">SUM(IF(NOT(ISERR(J591:L591)),J591:L591*$J$2:$L$2))/SUM(IF(NOT(ISERR(J591:L591)),$J$2:$L$2))</f>
        <v>1.4461449186505104E-2</v>
      </c>
      <c r="N591" s="1">
        <f>((300-VLOOKUP(A591,anni!$A$1:$O$32,8,0))*(M591-I591/300)+I591)/300*(300-VLOOKUP(A591,anni!$A$1:$O$32,7,0))</f>
        <v>3.756904923620549</v>
      </c>
      <c r="O591" s="1">
        <f t="shared" si="119"/>
        <v>3.756904923620549</v>
      </c>
      <c r="P591" s="9">
        <f>INT(MAX(1,O591)+1-VLOOKUP(A591,anni!$A$1:$O$32,5,0))</f>
        <v>4</v>
      </c>
      <c r="Q591" s="9">
        <f t="array" ref="Q591">SUM(IF(anno=A591,IF(distretto=E591,concorrenti!$T$3:$T$5991)))</f>
        <v>0</v>
      </c>
      <c r="R591" s="9">
        <f t="shared" si="120"/>
        <v>4</v>
      </c>
      <c r="S591" s="1">
        <f t="shared" si="121"/>
        <v>0</v>
      </c>
      <c r="T591" s="1">
        <f>1+INT($N591/VLOOKUP($A591,anni!$A$1:$J$35,10,0))+$Q591</f>
        <v>4</v>
      </c>
      <c r="U591" s="1">
        <f t="shared" si="124"/>
        <v>0</v>
      </c>
      <c r="X591" s="1">
        <v>14</v>
      </c>
      <c r="Y591" s="1">
        <v>14</v>
      </c>
      <c r="Z591" s="1">
        <f t="shared" si="122"/>
        <v>0</v>
      </c>
      <c r="AB591" s="1">
        <v>4</v>
      </c>
      <c r="AC591" s="1">
        <f t="shared" si="123"/>
        <v>0</v>
      </c>
    </row>
    <row r="592" spans="1:29" x14ac:dyDescent="0.3">
      <c r="A592" s="3">
        <v>2010</v>
      </c>
      <c r="B592" s="3" t="str">
        <f>VLOOKUP($E592,accorpamenti!$A$2:$X$104,$A592-B$2,0)</f>
        <v>Cuneo</v>
      </c>
      <c r="C592" s="3" t="str">
        <f>VLOOKUP($E592,accorpamenti!$A$2:$X$104,$A592-C$2,0)</f>
        <v>Cuneo</v>
      </c>
      <c r="D592" s="3" t="str">
        <f>VLOOKUP($E592,accorpamenti!$A$2:$X$104,$A592-D$2,0)</f>
        <v>Cuneo</v>
      </c>
      <c r="E592" s="3" t="s">
        <v>67</v>
      </c>
      <c r="F592" s="1">
        <f t="array" ref="F592">SUM(IF(anno=A592,IF(distretto=E592,1)))</f>
        <v>4</v>
      </c>
      <c r="G592" s="1">
        <f t="array" ref="G592">SUM(IF(anno=A592,IF(distretto=E592,IF(punti=-1,1))))</f>
        <v>0</v>
      </c>
      <c r="H592" s="1">
        <f t="array" ref="H592">SUM(IF(anno=A592,IF(distretto=E592,punti)))+G592</f>
        <v>25</v>
      </c>
      <c r="I592" s="6">
        <v>2.3503077783995523</v>
      </c>
      <c r="J592" s="12">
        <f>H592/VLOOKUP(A592,anni!$A$1:$O$32,4,0)</f>
        <v>9.572675754326852E-3</v>
      </c>
      <c r="K592" s="12">
        <f t="shared" si="125"/>
        <v>1.8607994249890191E-2</v>
      </c>
      <c r="L592" s="12">
        <f t="shared" si="126"/>
        <v>1.7093331193323166E-2</v>
      </c>
      <c r="M592" s="12">
        <f t="array" ref="M592">SUM(IF(NOT(ISERR(J592:L592)),J592:L592*$J$2:$L$2))/SUM(IF(NOT(ISERR(J592:L592)),$J$2:$L$2))</f>
        <v>1.3837891159347351E-2</v>
      </c>
      <c r="N592" s="1">
        <f>((300-VLOOKUP(A592,anni!$A$1:$O$32,8,0))*(M592-I592/300)+I592)/300*(300-VLOOKUP(A592,anni!$A$1:$O$32,7,0))</f>
        <v>3.6142348470068555</v>
      </c>
      <c r="O592" s="1">
        <f t="shared" si="119"/>
        <v>3.6142348470068555</v>
      </c>
      <c r="P592" s="9">
        <f>INT(MAX(1,O592)+1-VLOOKUP(A592,anni!$A$1:$O$32,5,0))</f>
        <v>4</v>
      </c>
      <c r="Q592" s="9">
        <f t="array" ref="Q592">SUM(IF(anno=A592,IF(distretto=E592,concorrenti!$T$3:$T$5991)))</f>
        <v>0</v>
      </c>
      <c r="R592" s="9">
        <f t="shared" si="120"/>
        <v>4</v>
      </c>
      <c r="S592" s="1">
        <f t="shared" si="121"/>
        <v>0</v>
      </c>
      <c r="T592" s="1">
        <f>1+INT($N592/VLOOKUP($A592,anni!$A$1:$J$35,10,0))+$Q592</f>
        <v>4</v>
      </c>
      <c r="U592" s="1">
        <f t="shared" si="124"/>
        <v>0</v>
      </c>
      <c r="X592" s="1">
        <v>15</v>
      </c>
      <c r="Y592" s="1">
        <v>14</v>
      </c>
      <c r="Z592" s="1">
        <f t="shared" si="122"/>
        <v>0.26261286571944509</v>
      </c>
      <c r="AB592" s="1">
        <v>4</v>
      </c>
      <c r="AC592" s="1">
        <f t="shared" si="123"/>
        <v>0</v>
      </c>
    </row>
    <row r="593" spans="1:29" x14ac:dyDescent="0.3">
      <c r="A593" s="3">
        <v>2010</v>
      </c>
      <c r="B593" s="3" t="str">
        <f>VLOOKUP($E593,accorpamenti!$A$2:$X$104,$A593-B$2,0)</f>
        <v>Modena</v>
      </c>
      <c r="C593" s="3" t="str">
        <f>VLOOKUP($E593,accorpamenti!$A$2:$X$104,$A593-C$2,0)</f>
        <v>Modena</v>
      </c>
      <c r="D593" s="3" t="str">
        <f>VLOOKUP($E593,accorpamenti!$A$2:$X$104,$A593-D$2,0)</f>
        <v>Modena</v>
      </c>
      <c r="E593" s="3" t="s">
        <v>72</v>
      </c>
      <c r="F593" s="1">
        <f t="array" ref="F593">SUM(IF(anno=A593,IF(distretto=E593,1)))</f>
        <v>4</v>
      </c>
      <c r="G593" s="1">
        <f t="array" ref="G593">SUM(IF(anno=A593,IF(distretto=E593,IF(punti=-1,1))))</f>
        <v>0</v>
      </c>
      <c r="H593" s="1">
        <f t="array" ref="H593">SUM(IF(anno=A593,IF(distretto=E593,punti)))+G593</f>
        <v>24</v>
      </c>
      <c r="I593" s="6">
        <v>3.5254616675993282</v>
      </c>
      <c r="J593" s="12">
        <f>H593/VLOOKUP(A593,anni!$A$1:$O$32,4,0)</f>
        <v>9.1897687241537778E-3</v>
      </c>
      <c r="K593" s="12">
        <f t="shared" si="125"/>
        <v>1.6052389889390253E-2</v>
      </c>
      <c r="L593" s="12">
        <f t="shared" si="126"/>
        <v>1.6371077762619372E-2</v>
      </c>
      <c r="M593" s="12">
        <f t="array" ref="M593">SUM(IF(NOT(ISERR(J593:L593)),J593:L593*$J$2:$L$2))/SUM(IF(NOT(ISERR(J593:L593)),$J$2:$L$2))</f>
        <v>1.2674193952310201E-2</v>
      </c>
      <c r="N593" s="1">
        <f>((300-VLOOKUP(A593,anni!$A$1:$O$32,8,0))*(M593-I593/300)+I593)/300*(300-VLOOKUP(A593,anni!$A$1:$O$32,7,0))</f>
        <v>3.5720436009108458</v>
      </c>
      <c r="O593" s="1">
        <f t="shared" si="119"/>
        <v>3.5720436009108458</v>
      </c>
      <c r="P593" s="9">
        <f>INT(MAX(1,O593)+1-VLOOKUP(A593,anni!$A$1:$O$32,5,0))</f>
        <v>4</v>
      </c>
      <c r="Q593" s="9">
        <f t="array" ref="Q593">SUM(IF(anno=A593,IF(distretto=E593,concorrenti!$T$3:$T$5991)))</f>
        <v>0</v>
      </c>
      <c r="R593" s="9">
        <f t="shared" si="120"/>
        <v>4</v>
      </c>
      <c r="S593" s="1">
        <f t="shared" si="121"/>
        <v>0</v>
      </c>
      <c r="T593" s="1">
        <f>1+INT($N593/VLOOKUP($A593,anni!$A$1:$J$35,10,0))+$Q593</f>
        <v>3</v>
      </c>
      <c r="U593" s="1">
        <f t="shared" si="124"/>
        <v>-1</v>
      </c>
      <c r="X593" s="1">
        <v>21</v>
      </c>
      <c r="Y593" s="1">
        <v>21</v>
      </c>
      <c r="Z593" s="1">
        <f t="shared" si="122"/>
        <v>0</v>
      </c>
      <c r="AB593" s="1">
        <v>4</v>
      </c>
      <c r="AC593" s="1">
        <f t="shared" si="123"/>
        <v>0</v>
      </c>
    </row>
    <row r="594" spans="1:29" x14ac:dyDescent="0.3">
      <c r="A594" s="3">
        <v>2010</v>
      </c>
      <c r="B594" s="3" t="str">
        <f>VLOOKUP($E594,accorpamenti!$A$2:$X$104,$A594-B$2,0)</f>
        <v>Cagliari</v>
      </c>
      <c r="C594" s="3" t="str">
        <f>VLOOKUP($E594,accorpamenti!$A$2:$X$104,$A594-C$2,0)</f>
        <v>Cagliari</v>
      </c>
      <c r="D594" s="3" t="str">
        <f>VLOOKUP($E594,accorpamenti!$A$2:$X$104,$A594-D$2,0)</f>
        <v>Cagliari</v>
      </c>
      <c r="E594" s="3" t="s">
        <v>87</v>
      </c>
      <c r="F594" s="1">
        <f t="array" ref="F594">SUM(IF(anno=A594,IF(distretto=E594,1)))</f>
        <v>3</v>
      </c>
      <c r="G594" s="1">
        <f t="array" ref="G594">SUM(IF(anno=A594,IF(distretto=E594,IF(punti=-1,1))))</f>
        <v>0</v>
      </c>
      <c r="H594" s="1">
        <f t="array" ref="H594">SUM(IF(anno=A594,IF(distretto=E594,punti)))+G594</f>
        <v>36.4</v>
      </c>
      <c r="I594" s="6">
        <v>4.5327364297705648</v>
      </c>
      <c r="J594" s="12">
        <f>H594/VLOOKUP(A594,anni!$A$1:$O$32,4,0)</f>
        <v>1.3937815898299896E-2</v>
      </c>
      <c r="K594" s="12">
        <f t="shared" si="125"/>
        <v>9.1842031705466603E-3</v>
      </c>
      <c r="L594" s="12">
        <f t="shared" si="126"/>
        <v>8.9880426932027919E-3</v>
      </c>
      <c r="M594" s="12">
        <f t="array" ref="M594">SUM(IF(NOT(ISERR(J594:L594)),J594:L594*$J$2:$L$2))/SUM(IF(NOT(ISERR(J594:L594)),$J$2:$L$2))</f>
        <v>1.1528316121532633E-2</v>
      </c>
      <c r="N594" s="1">
        <f>((300-VLOOKUP(A594,anni!$A$1:$O$32,8,0))*(M594-I594/300)+I594)/300*(300-VLOOKUP(A594,anni!$A$1:$O$32,7,0))</f>
        <v>3.5019204745495873</v>
      </c>
      <c r="O594" s="1">
        <f t="shared" si="119"/>
        <v>3.5019204745495873</v>
      </c>
      <c r="P594" s="9">
        <f>INT(MAX(1,O594)+1-VLOOKUP(A594,anni!$A$1:$O$32,5,0))</f>
        <v>3</v>
      </c>
      <c r="Q594" s="9">
        <f t="array" ref="Q594">SUM(IF(anno=A594,IF(distretto=E594,concorrenti!$T$3:$T$5991)))</f>
        <v>0</v>
      </c>
      <c r="R594" s="9">
        <f t="shared" si="120"/>
        <v>3</v>
      </c>
      <c r="S594" s="1">
        <f t="shared" si="121"/>
        <v>0</v>
      </c>
      <c r="T594" s="1">
        <f>1+INT($N594/VLOOKUP($A594,anni!$A$1:$J$35,10,0))+$Q594</f>
        <v>3</v>
      </c>
      <c r="U594" s="1">
        <f t="shared" si="124"/>
        <v>0</v>
      </c>
      <c r="X594" s="1">
        <v>27</v>
      </c>
      <c r="Y594" s="1">
        <v>27</v>
      </c>
      <c r="Z594" s="1">
        <f t="shared" si="122"/>
        <v>0</v>
      </c>
      <c r="AB594" s="1">
        <v>3</v>
      </c>
      <c r="AC594" s="1">
        <f t="shared" si="123"/>
        <v>0</v>
      </c>
    </row>
    <row r="595" spans="1:29" x14ac:dyDescent="0.3">
      <c r="A595" s="3">
        <v>2010</v>
      </c>
      <c r="B595" s="3" t="str">
        <f>VLOOKUP($E595,accorpamenti!$A$2:$X$104,$A595-B$2,0)</f>
        <v>Alessandria</v>
      </c>
      <c r="C595" s="3" t="str">
        <f>VLOOKUP($E595,accorpamenti!$A$2:$X$104,$A595-C$2,0)</f>
        <v>Alessandria</v>
      </c>
      <c r="D595" s="3" t="str">
        <f>VLOOKUP($E595,accorpamenti!$A$2:$X$104,$A595-D$2,0)</f>
        <v>Alessandria</v>
      </c>
      <c r="E595" s="3" t="s">
        <v>74</v>
      </c>
      <c r="F595" s="1">
        <f t="array" ref="F595">SUM(IF(anno=A595,IF(distretto=E595,1)))</f>
        <v>3</v>
      </c>
      <c r="G595" s="1">
        <f t="array" ref="G595">SUM(IF(anno=A595,IF(distretto=E595,IF(punti=-1,1))))</f>
        <v>0</v>
      </c>
      <c r="H595" s="1">
        <f t="array" ref="H595">SUM(IF(anno=A595,IF(distretto=E595,punti)))+G595</f>
        <v>37.199999999999996</v>
      </c>
      <c r="I595" s="6">
        <v>2.5181869054280916</v>
      </c>
      <c r="J595" s="12">
        <f>H595/VLOOKUP(A595,anni!$A$1:$O$32,4,0)</f>
        <v>1.4244141522438353E-2</v>
      </c>
      <c r="K595" s="12">
        <f t="shared" si="125"/>
        <v>1.2378708621171587E-2</v>
      </c>
      <c r="L595" s="12">
        <f t="shared" si="126"/>
        <v>1.0352299173421075E-2</v>
      </c>
      <c r="M595" s="12">
        <f t="array" ref="M595">SUM(IF(NOT(ISERR(J595:L595)),J595:L595*$J$2:$L$2))/SUM(IF(NOT(ISERR(J595:L595)),$J$2:$L$2))</f>
        <v>1.2973690163846552E-2</v>
      </c>
      <c r="N595" s="1">
        <f>((300-VLOOKUP(A595,anni!$A$1:$O$32,8,0))*(M595-I595/300)+I595)/300*(300-VLOOKUP(A595,anni!$A$1:$O$32,7,0))</f>
        <v>3.4485146127897139</v>
      </c>
      <c r="O595" s="1">
        <f t="shared" si="119"/>
        <v>3.4485146127897139</v>
      </c>
      <c r="P595" s="9">
        <f>INT(MAX(1,O595)+1-VLOOKUP(A595,anni!$A$1:$O$32,5,0))</f>
        <v>3</v>
      </c>
      <c r="Q595" s="9">
        <f t="array" ref="Q595">SUM(IF(anno=A595,IF(distretto=E595,concorrenti!$T$3:$T$5991)))</f>
        <v>0</v>
      </c>
      <c r="R595" s="9">
        <f t="shared" si="120"/>
        <v>3</v>
      </c>
      <c r="S595" s="1">
        <f t="shared" si="121"/>
        <v>0</v>
      </c>
      <c r="T595" s="1">
        <f>1+INT($N595/VLOOKUP($A595,anni!$A$1:$J$35,10,0))+$Q595</f>
        <v>3</v>
      </c>
      <c r="U595" s="1">
        <f t="shared" si="124"/>
        <v>0</v>
      </c>
      <c r="X595" s="1">
        <v>15</v>
      </c>
      <c r="Y595" s="1">
        <v>15</v>
      </c>
      <c r="Z595" s="1">
        <f t="shared" si="122"/>
        <v>0</v>
      </c>
      <c r="AB595" s="1">
        <v>3</v>
      </c>
      <c r="AC595" s="1">
        <f t="shared" si="123"/>
        <v>0</v>
      </c>
    </row>
    <row r="596" spans="1:29" x14ac:dyDescent="0.3">
      <c r="A596" s="3">
        <v>2010</v>
      </c>
      <c r="B596" s="3" t="str">
        <f>VLOOKUP($E596,accorpamenti!$A$2:$X$104,$A596-B$2,0)</f>
        <v>Asti</v>
      </c>
      <c r="C596" s="3" t="str">
        <f>VLOOKUP($E596,accorpamenti!$A$2:$X$104,$A596-C$2,0)</f>
        <v>Asti</v>
      </c>
      <c r="D596" s="3" t="str">
        <f>VLOOKUP($E596,accorpamenti!$A$2:$X$104,$A596-D$2,0)</f>
        <v>Asti</v>
      </c>
      <c r="E596" s="3" t="s">
        <v>68</v>
      </c>
      <c r="F596" s="1">
        <f t="array" ref="F596">SUM(IF(anno=A596,IF(distretto=E596,1)))</f>
        <v>3</v>
      </c>
      <c r="G596" s="1">
        <f t="array" ref="G596">SUM(IF(anno=A596,IF(distretto=E596,IF(punti=-1,1))))</f>
        <v>0</v>
      </c>
      <c r="H596" s="1">
        <f t="array" ref="H596">SUM(IF(anno=A596,IF(distretto=E596,punti)))+G596</f>
        <v>34</v>
      </c>
      <c r="I596" s="6">
        <v>0.83939563514269722</v>
      </c>
      <c r="J596" s="12">
        <f>H596/VLOOKUP(A596,anni!$A$1:$O$32,4,0)</f>
        <v>1.3018839025884518E-2</v>
      </c>
      <c r="K596" s="12">
        <f t="shared" si="125"/>
        <v>1.5333626162999641E-2</v>
      </c>
      <c r="L596" s="12">
        <f t="shared" si="126"/>
        <v>1.4766070138833159E-2</v>
      </c>
      <c r="M596" s="12">
        <f t="array" ref="M596">SUM(IF(NOT(ISERR(J596:L596)),J596:L596*$J$2:$L$2))/SUM(IF(NOT(ISERR(J596:L596)),$J$2:$L$2))</f>
        <v>1.4081639923747663E-2</v>
      </c>
      <c r="N596" s="1">
        <f>((300-VLOOKUP(A596,anni!$A$1:$O$32,8,0))*(M596-I596/300)+I596)/300*(300-VLOOKUP(A596,anni!$A$1:$O$32,7,0))</f>
        <v>3.3819239823206728</v>
      </c>
      <c r="O596" s="1">
        <f t="shared" si="119"/>
        <v>3.3819239823206728</v>
      </c>
      <c r="P596" s="9">
        <f>INT(MAX(1,O596)+1-VLOOKUP(A596,anni!$A$1:$O$32,5,0))</f>
        <v>3</v>
      </c>
      <c r="Q596" s="9">
        <f t="array" ref="Q596">SUM(IF(anno=A596,IF(distretto=E596,concorrenti!$T$3:$T$5991)))</f>
        <v>0</v>
      </c>
      <c r="R596" s="9">
        <f t="shared" si="120"/>
        <v>3</v>
      </c>
      <c r="S596" s="1">
        <f t="shared" si="121"/>
        <v>0</v>
      </c>
      <c r="T596" s="1">
        <f>1+INT($N596/VLOOKUP($A596,anni!$A$1:$J$35,10,0))+$Q596</f>
        <v>3</v>
      </c>
      <c r="U596" s="1">
        <f t="shared" si="124"/>
        <v>0</v>
      </c>
      <c r="X596" s="1">
        <v>5</v>
      </c>
      <c r="Y596" s="1">
        <v>5</v>
      </c>
      <c r="Z596" s="1">
        <f t="shared" si="122"/>
        <v>0</v>
      </c>
      <c r="AB596" s="1">
        <v>3</v>
      </c>
      <c r="AC596" s="1">
        <f t="shared" si="123"/>
        <v>0</v>
      </c>
    </row>
    <row r="597" spans="1:29" x14ac:dyDescent="0.3">
      <c r="A597" s="3">
        <v>2010</v>
      </c>
      <c r="B597" s="3" t="str">
        <f>VLOOKUP($E597,accorpamenti!$A$2:$X$104,$A597-B$2,0)</f>
        <v>Latina</v>
      </c>
      <c r="C597" s="3" t="str">
        <f>VLOOKUP($E597,accorpamenti!$A$2:$X$104,$A597-C$2,0)</f>
        <v>Latina</v>
      </c>
      <c r="D597" s="3" t="str">
        <f>VLOOKUP($E597,accorpamenti!$A$2:$X$104,$A597-D$2,0)</f>
        <v>Latina</v>
      </c>
      <c r="E597" s="3" t="s">
        <v>65</v>
      </c>
      <c r="F597" s="1">
        <f t="array" ref="F597">SUM(IF(anno=A597,IF(distretto=E597,1)))</f>
        <v>4</v>
      </c>
      <c r="G597" s="1">
        <f t="array" ref="G597">SUM(IF(anno=A597,IF(distretto=E597,IF(punti=-1,1))))</f>
        <v>0</v>
      </c>
      <c r="H597" s="1">
        <f t="array" ref="H597">SUM(IF(anno=A597,IF(distretto=E597,punti)))+G597</f>
        <v>27.799999999999997</v>
      </c>
      <c r="I597" s="6">
        <v>4.1969781757134861</v>
      </c>
      <c r="J597" s="12">
        <f>H597/VLOOKUP(A597,anni!$A$1:$O$32,4,0)</f>
        <v>1.0644815438811458E-2</v>
      </c>
      <c r="K597" s="12">
        <f t="shared" si="125"/>
        <v>7.3473625364373291E-3</v>
      </c>
      <c r="L597" s="12">
        <f t="shared" si="126"/>
        <v>1.9340341866623867E-2</v>
      </c>
      <c r="M597" s="12">
        <f t="array" ref="M597">SUM(IF(NOT(ISERR(J597:L597)),J597:L597*$J$2:$L$2))/SUM(IF(NOT(ISERR(J597:L597)),$J$2:$L$2))</f>
        <v>1.0994918875988816E-2</v>
      </c>
      <c r="N597" s="1">
        <f>((300-VLOOKUP(A597,anni!$A$1:$O$32,8,0))*(M597-I597/300)+I597)/300*(300-VLOOKUP(A597,anni!$A$1:$O$32,7,0))</f>
        <v>3.3158612776622785</v>
      </c>
      <c r="O597" s="1">
        <f t="shared" si="119"/>
        <v>3.3158612776622785</v>
      </c>
      <c r="P597" s="9">
        <f>INT(MAX(1,O597)+1-VLOOKUP(A597,anni!$A$1:$O$32,5,0))</f>
        <v>3</v>
      </c>
      <c r="Q597" s="9">
        <f t="array" ref="Q597">SUM(IF(anno=A597,IF(distretto=E597,concorrenti!$T$3:$T$5991)))</f>
        <v>1</v>
      </c>
      <c r="R597" s="9">
        <f t="shared" si="120"/>
        <v>4</v>
      </c>
      <c r="S597" s="1">
        <f t="shared" si="121"/>
        <v>0</v>
      </c>
      <c r="T597" s="1">
        <f>1+INT($N597/VLOOKUP($A597,anni!$A$1:$J$35,10,0))+$Q597</f>
        <v>4</v>
      </c>
      <c r="U597" s="1">
        <f t="shared" si="124"/>
        <v>0</v>
      </c>
      <c r="X597" s="1">
        <v>24</v>
      </c>
      <c r="Y597" s="1">
        <v>25</v>
      </c>
      <c r="Z597" s="1">
        <f t="shared" si="122"/>
        <v>-0.20203050891044214</v>
      </c>
      <c r="AB597" s="1">
        <v>4</v>
      </c>
      <c r="AC597" s="1">
        <f t="shared" si="123"/>
        <v>0</v>
      </c>
    </row>
    <row r="598" spans="1:29" x14ac:dyDescent="0.3">
      <c r="A598" s="3">
        <v>2010</v>
      </c>
      <c r="B598" s="3" t="str">
        <f>VLOOKUP($E598,accorpamenti!$A$2:$X$104,$A598-B$2,0)</f>
        <v>Perugia</v>
      </c>
      <c r="C598" s="3" t="str">
        <f>VLOOKUP($E598,accorpamenti!$A$2:$X$104,$A598-C$2,0)</f>
        <v>Perugia</v>
      </c>
      <c r="D598" s="3" t="str">
        <f>VLOOKUP($E598,accorpamenti!$A$2:$X$104,$A598-D$2,0)</f>
        <v>Perugia</v>
      </c>
      <c r="E598" s="3" t="s">
        <v>84</v>
      </c>
      <c r="F598" s="1">
        <f t="array" ref="F598">SUM(IF(anno=A598,IF(distretto=E598,1)))</f>
        <v>3</v>
      </c>
      <c r="G598" s="1">
        <f t="array" ref="G598">SUM(IF(anno=A598,IF(distretto=E598,IF(punti=-1,1))))</f>
        <v>0</v>
      </c>
      <c r="H598" s="1">
        <f t="array" ref="H598">SUM(IF(anno=A598,IF(distretto=E598,punti)))+G598</f>
        <v>30.6</v>
      </c>
      <c r="I598" s="6">
        <v>3.3575825405707889</v>
      </c>
      <c r="J598" s="12">
        <f>H598/VLOOKUP(A598,anni!$A$1:$O$32,4,0)</f>
        <v>1.1716955123296067E-2</v>
      </c>
      <c r="K598" s="12">
        <f t="shared" si="125"/>
        <v>1.0142554805734137E-2</v>
      </c>
      <c r="L598" s="12">
        <f t="shared" si="126"/>
        <v>1.3401813658614878E-2</v>
      </c>
      <c r="M598" s="12">
        <f t="array" ref="M598">SUM(IF(NOT(ISERR(J598:L598)),J598:L598*$J$2:$L$2))/SUM(IF(NOT(ISERR(J598:L598)),$J$2:$L$2))</f>
        <v>1.1472964773328558E-2</v>
      </c>
      <c r="N598" s="1">
        <f>((300-VLOOKUP(A598,anni!$A$1:$O$32,8,0))*(M598-I598/300)+I598)/300*(300-VLOOKUP(A598,anni!$A$1:$O$32,7,0))</f>
        <v>3.2651934112064045</v>
      </c>
      <c r="O598" s="1">
        <f t="shared" si="119"/>
        <v>3.2651934112064045</v>
      </c>
      <c r="P598" s="9">
        <f>INT(MAX(1,O598)+1-VLOOKUP(A598,anni!$A$1:$O$32,5,0))</f>
        <v>3</v>
      </c>
      <c r="Q598" s="9">
        <f t="array" ref="Q598">SUM(IF(anno=A598,IF(distretto=E598,concorrenti!$T$3:$T$5991)))</f>
        <v>0</v>
      </c>
      <c r="R598" s="9">
        <f t="shared" si="120"/>
        <v>3</v>
      </c>
      <c r="S598" s="1">
        <f t="shared" si="121"/>
        <v>0</v>
      </c>
      <c r="T598" s="1">
        <f>1+INT($N598/VLOOKUP($A598,anni!$A$1:$J$35,10,0))+$Q598</f>
        <v>3</v>
      </c>
      <c r="U598" s="1">
        <f t="shared" ref="U598:U661" si="127">T598-$F598</f>
        <v>0</v>
      </c>
      <c r="X598" s="1">
        <v>18</v>
      </c>
      <c r="Y598" s="1">
        <v>20</v>
      </c>
      <c r="Z598" s="1">
        <f t="shared" si="122"/>
        <v>-0.45883146774112349</v>
      </c>
      <c r="AB598" s="1">
        <v>3</v>
      </c>
      <c r="AC598" s="1">
        <f t="shared" si="123"/>
        <v>0</v>
      </c>
    </row>
    <row r="599" spans="1:29" x14ac:dyDescent="0.3">
      <c r="A599" s="3">
        <v>2010</v>
      </c>
      <c r="B599" s="3" t="str">
        <f>VLOOKUP($E599,accorpamenti!$A$2:$X$104,$A599-B$2,0)</f>
        <v>Reggio Emilia</v>
      </c>
      <c r="C599" s="3" t="str">
        <f>VLOOKUP($E599,accorpamenti!$A$2:$X$104,$A599-C$2,0)</f>
        <v>Reggio Emilia</v>
      </c>
      <c r="D599" s="3" t="str">
        <f>VLOOKUP($E599,accorpamenti!$A$2:$X$104,$A599-D$2,0)</f>
        <v>Reggio Emilia</v>
      </c>
      <c r="E599" s="3" t="s">
        <v>78</v>
      </c>
      <c r="F599" s="1">
        <f t="array" ref="F599">SUM(IF(anno=A599,IF(distretto=E599,1)))</f>
        <v>4</v>
      </c>
      <c r="G599" s="1">
        <f t="array" ref="G599">SUM(IF(anno=A599,IF(distretto=E599,IF(punti=-1,1))))</f>
        <v>0</v>
      </c>
      <c r="H599" s="1">
        <f t="array" ref="H599">SUM(IF(anno=A599,IF(distretto=E599,punti)))+G599</f>
        <v>20.399999999999999</v>
      </c>
      <c r="I599" s="6">
        <v>2.6860660324566314</v>
      </c>
      <c r="J599" s="12">
        <f>H599/VLOOKUP(A599,anni!$A$1:$O$32,4,0)</f>
        <v>7.81130341553071E-3</v>
      </c>
      <c r="K599" s="12">
        <f t="shared" si="125"/>
        <v>1.6771153615780857E-2</v>
      </c>
      <c r="L599" s="12">
        <f t="shared" si="126"/>
        <v>1.4766070138833159E-2</v>
      </c>
      <c r="M599" s="12">
        <f t="array" ref="M599">SUM(IF(NOT(ISERR(J599:L599)),J599:L599*$J$2:$L$2))/SUM(IF(NOT(ISERR(J599:L599)),$J$2:$L$2))</f>
        <v>1.19570479361645E-2</v>
      </c>
      <c r="N599" s="1">
        <f>((300-VLOOKUP(A599,anni!$A$1:$O$32,8,0))*(M599-I599/300)+I599)/300*(300-VLOOKUP(A599,anni!$A$1:$O$32,7,0))</f>
        <v>3.2479158246495023</v>
      </c>
      <c r="O599" s="1">
        <f t="shared" si="119"/>
        <v>3.2479158246495023</v>
      </c>
      <c r="P599" s="9">
        <f>INT(MAX(1,O599)+1-VLOOKUP(A599,anni!$A$1:$O$32,5,0))</f>
        <v>3</v>
      </c>
      <c r="Q599" s="9">
        <f t="array" ref="Q599">SUM(IF(anno=A599,IF(distretto=E599,concorrenti!$T$3:$T$5991)))</f>
        <v>2</v>
      </c>
      <c r="R599" s="9">
        <f t="shared" si="120"/>
        <v>5</v>
      </c>
      <c r="S599" s="1">
        <f t="shared" si="121"/>
        <v>1</v>
      </c>
      <c r="T599" s="1">
        <f>1+INT($N599/VLOOKUP($A599,anni!$A$1:$J$35,10,0))+$Q599</f>
        <v>5</v>
      </c>
      <c r="U599" s="1">
        <f t="shared" si="127"/>
        <v>1</v>
      </c>
      <c r="X599" s="1">
        <v>15</v>
      </c>
      <c r="Y599" s="1">
        <v>16</v>
      </c>
      <c r="Z599" s="1">
        <f t="shared" si="122"/>
        <v>-0.25400025400038101</v>
      </c>
      <c r="AB599" s="1">
        <v>4</v>
      </c>
      <c r="AC599" s="1">
        <f t="shared" si="123"/>
        <v>1</v>
      </c>
    </row>
    <row r="600" spans="1:29" x14ac:dyDescent="0.3">
      <c r="A600" s="3">
        <v>2010</v>
      </c>
      <c r="B600" s="3" t="str">
        <f>VLOOKUP($E600,accorpamenti!$A$2:$X$104,$A600-B$2,0)</f>
        <v>Trento</v>
      </c>
      <c r="C600" s="3" t="str">
        <f>VLOOKUP($E600,accorpamenti!$A$2:$X$104,$A600-C$2,0)</f>
        <v>Trento</v>
      </c>
      <c r="D600" s="3" t="str">
        <f>VLOOKUP($E600,accorpamenti!$A$2:$X$104,$A600-D$2,0)</f>
        <v>Trento</v>
      </c>
      <c r="E600" s="3" t="s">
        <v>60</v>
      </c>
      <c r="F600" s="1">
        <f t="array" ref="F600">SUM(IF(anno=A600,IF(distretto=E600,1)))</f>
        <v>3</v>
      </c>
      <c r="G600" s="1">
        <f t="array" ref="G600">SUM(IF(anno=A600,IF(distretto=E600,IF(punti=-1,1))))</f>
        <v>0</v>
      </c>
      <c r="H600" s="1">
        <f t="array" ref="H600">SUM(IF(anno=A600,IF(distretto=E600,punti)))+G600</f>
        <v>36</v>
      </c>
      <c r="I600" s="6">
        <v>3.1897034135422495</v>
      </c>
      <c r="J600" s="12">
        <f>H600/VLOOKUP(A600,anni!$A$1:$O$32,4,0)</f>
        <v>1.3784653086230666E-2</v>
      </c>
      <c r="K600" s="12">
        <f t="shared" si="125"/>
        <v>1.0821387213991934E-2</v>
      </c>
      <c r="L600" s="12">
        <f t="shared" si="126"/>
        <v>5.0557740149265711E-3</v>
      </c>
      <c r="M600" s="12">
        <f t="array" ref="M600">SUM(IF(NOT(ISERR(J600:L600)),J600:L600*$J$2:$L$2))/SUM(IF(NOT(ISERR(J600:L600)),$J$2:$L$2))</f>
        <v>1.1342084616933737E-2</v>
      </c>
      <c r="N600" s="1">
        <f>((300-VLOOKUP(A600,anni!$A$1:$O$32,8,0))*(M600-I600/300)+I600)/300*(300-VLOOKUP(A600,anni!$A$1:$O$32,7,0))</f>
        <v>3.2032390778698283</v>
      </c>
      <c r="O600" s="1">
        <f t="shared" si="119"/>
        <v>3.2032390778698283</v>
      </c>
      <c r="P600" s="9">
        <f>INT(MAX(1,O600)+1-VLOOKUP(A600,anni!$A$1:$O$32,5,0))</f>
        <v>3</v>
      </c>
      <c r="Q600" s="9">
        <f t="array" ref="Q600">SUM(IF(anno=A600,IF(distretto=E600,concorrenti!$T$3:$T$5991)))</f>
        <v>0</v>
      </c>
      <c r="R600" s="9">
        <f t="shared" si="120"/>
        <v>3</v>
      </c>
      <c r="S600" s="1">
        <f t="shared" si="121"/>
        <v>0</v>
      </c>
      <c r="T600" s="1">
        <f>1+INT($N600/VLOOKUP($A600,anni!$A$1:$J$35,10,0))+$Q600</f>
        <v>3</v>
      </c>
      <c r="U600" s="1">
        <f t="shared" si="127"/>
        <v>0</v>
      </c>
      <c r="X600" s="1">
        <v>16</v>
      </c>
      <c r="Y600" s="1">
        <v>19</v>
      </c>
      <c r="Z600" s="1">
        <f t="shared" si="122"/>
        <v>-0.71713716560063612</v>
      </c>
      <c r="AB600" s="1">
        <v>3</v>
      </c>
      <c r="AC600" s="1">
        <f t="shared" si="123"/>
        <v>0</v>
      </c>
    </row>
    <row r="601" spans="1:29" x14ac:dyDescent="0.3">
      <c r="A601" s="3">
        <v>2010</v>
      </c>
      <c r="B601" s="3" t="str">
        <f>VLOOKUP($E601,accorpamenti!$A$2:$X$104,$A601-B$2,0)</f>
        <v>Ferrara</v>
      </c>
      <c r="C601" s="3" t="str">
        <f>VLOOKUP($E601,accorpamenti!$A$2:$X$104,$A601-C$2,0)</f>
        <v>Ferrara</v>
      </c>
      <c r="D601" s="3" t="str">
        <f>VLOOKUP($E601,accorpamenti!$A$2:$X$104,$A601-D$2,0)</f>
        <v>Ferrara</v>
      </c>
      <c r="E601" s="3" t="s">
        <v>89</v>
      </c>
      <c r="F601" s="1">
        <f t="array" ref="F601">SUM(IF(anno=A601,IF(distretto=E601,1)))</f>
        <v>2</v>
      </c>
      <c r="G601" s="1">
        <f t="array" ref="G601">SUM(IF(anno=A601,IF(distretto=E601,IF(punti=-1,1))))</f>
        <v>0</v>
      </c>
      <c r="H601" s="1">
        <f t="array" ref="H601">SUM(IF(anno=A601,IF(distretto=E601,punti)))+G601</f>
        <v>38.4</v>
      </c>
      <c r="I601" s="6">
        <v>1.5109121432568551</v>
      </c>
      <c r="J601" s="12">
        <f>H601/VLOOKUP(A601,anni!$A$1:$O$32,4,0)</f>
        <v>1.4703629958646044E-2</v>
      </c>
      <c r="K601" s="12">
        <f t="shared" si="125"/>
        <v>1.0102623487601325E-2</v>
      </c>
      <c r="L601" s="12">
        <f t="shared" si="126"/>
        <v>1.0111548029853141E-2</v>
      </c>
      <c r="M601" s="12">
        <f t="array" ref="M601">SUM(IF(NOT(ISERR(J601:L601)),J601:L601*$J$2:$L$2))/SUM(IF(NOT(ISERR(J601:L601)),$J$2:$L$2))</f>
        <v>1.240461414683232E-2</v>
      </c>
      <c r="N601" s="1">
        <f>((300-VLOOKUP(A601,anni!$A$1:$O$32,8,0))*(M601-I601/300)+I601)/300*(300-VLOOKUP(A601,anni!$A$1:$O$32,7,0))</f>
        <v>3.1262562987762088</v>
      </c>
      <c r="O601" s="1">
        <f t="shared" si="119"/>
        <v>3.1262562987762088</v>
      </c>
      <c r="P601" s="9">
        <f>INT(MAX(1,O601)+1-VLOOKUP(A601,anni!$A$1:$O$32,5,0))</f>
        <v>3</v>
      </c>
      <c r="Q601" s="9">
        <f t="array" ref="Q601">SUM(IF(anno=A601,IF(distretto=E601,concorrenti!$T$3:$T$5991)))</f>
        <v>0</v>
      </c>
      <c r="R601" s="9">
        <f t="shared" si="120"/>
        <v>3</v>
      </c>
      <c r="S601" s="1">
        <f t="shared" si="121"/>
        <v>1</v>
      </c>
      <c r="T601" s="1">
        <f>1+INT($N601/VLOOKUP($A601,anni!$A$1:$J$35,10,0))+$Q601</f>
        <v>3</v>
      </c>
      <c r="U601" s="1">
        <f t="shared" si="127"/>
        <v>1</v>
      </c>
      <c r="X601" s="1">
        <v>8</v>
      </c>
      <c r="Y601" s="1">
        <v>9</v>
      </c>
      <c r="Z601" s="1">
        <f t="shared" si="122"/>
        <v>-0.34299717028501764</v>
      </c>
      <c r="AB601" s="1">
        <v>2</v>
      </c>
      <c r="AC601" s="1">
        <f t="shared" si="123"/>
        <v>1</v>
      </c>
    </row>
    <row r="602" spans="1:29" x14ac:dyDescent="0.3">
      <c r="A602" s="3">
        <v>2010</v>
      </c>
      <c r="B602" s="3" t="str">
        <f>VLOOKUP($E602,accorpamenti!$A$2:$X$104,$A602-B$2,0)</f>
        <v>Pescara</v>
      </c>
      <c r="C602" s="3" t="str">
        <f>VLOOKUP($E602,accorpamenti!$A$2:$X$104,$A602-C$2,0)</f>
        <v>Pescara</v>
      </c>
      <c r="D602" s="3" t="str">
        <f>VLOOKUP($E602,accorpamenti!$A$2:$X$104,$A602-D$2,0)</f>
        <v>Pescara</v>
      </c>
      <c r="E602" s="3" t="s">
        <v>54</v>
      </c>
      <c r="F602" s="1">
        <f t="array" ref="F602">SUM(IF(anno=A602,IF(distretto=E602,1)))</f>
        <v>4</v>
      </c>
      <c r="G602" s="1">
        <f t="array" ref="G602">SUM(IF(anno=A602,IF(distretto=E602,IF(punti=-1,1))))</f>
        <v>0</v>
      </c>
      <c r="H602" s="1">
        <f t="array" ref="H602">SUM(IF(anno=A602,IF(distretto=E602,punti)))+G602</f>
        <v>33.6</v>
      </c>
      <c r="I602" s="6">
        <v>1.846670397313934</v>
      </c>
      <c r="J602" s="12">
        <f>H602/VLOOKUP(A602,anni!$A$1:$O$32,4,0)</f>
        <v>1.286567621381529E-2</v>
      </c>
      <c r="K602" s="12">
        <f t="shared" si="125"/>
        <v>6.4289422193826631E-3</v>
      </c>
      <c r="L602" s="12">
        <f t="shared" si="126"/>
        <v>1.7253831955701789E-2</v>
      </c>
      <c r="M602" s="12">
        <f t="array" ref="M602">SUM(IF(NOT(ISERR(J602:L602)),J602:L602*$J$2:$L$2))/SUM(IF(NOT(ISERR(J602:L602)),$J$2:$L$2))</f>
        <v>1.1451457505985497E-2</v>
      </c>
      <c r="N602" s="1">
        <f>((300-VLOOKUP(A602,anni!$A$1:$O$32,8,0))*(M602-I602/300)+I602)/300*(300-VLOOKUP(A602,anni!$A$1:$O$32,7,0))</f>
        <v>2.9721919664573382</v>
      </c>
      <c r="O602" s="1">
        <f t="shared" si="119"/>
        <v>2.9721919664573382</v>
      </c>
      <c r="P602" s="9">
        <f>INT(MAX(1,O602)+1-VLOOKUP(A602,anni!$A$1:$O$32,5,0))</f>
        <v>3</v>
      </c>
      <c r="Q602" s="9">
        <f t="array" ref="Q602">SUM(IF(anno=A602,IF(distretto=E602,concorrenti!$T$3:$T$5991)))</f>
        <v>0</v>
      </c>
      <c r="R602" s="9">
        <f t="shared" si="120"/>
        <v>3</v>
      </c>
      <c r="S602" s="1">
        <f t="shared" si="121"/>
        <v>-1</v>
      </c>
      <c r="T602" s="1">
        <f>1+INT($N602/VLOOKUP($A602,anni!$A$1:$J$35,10,0))+$Q602</f>
        <v>3</v>
      </c>
      <c r="U602" s="1">
        <f t="shared" si="127"/>
        <v>-1</v>
      </c>
      <c r="X602" s="1">
        <v>11</v>
      </c>
      <c r="Y602" s="1">
        <v>11</v>
      </c>
      <c r="Z602" s="1">
        <f t="shared" si="122"/>
        <v>0</v>
      </c>
      <c r="AB602" s="1">
        <v>4</v>
      </c>
      <c r="AC602" s="1">
        <f t="shared" si="123"/>
        <v>-1</v>
      </c>
    </row>
    <row r="603" spans="1:29" x14ac:dyDescent="0.3">
      <c r="A603" s="3">
        <v>2010</v>
      </c>
      <c r="B603" s="3" t="str">
        <f>VLOOKUP($E603,accorpamenti!$A$2:$X$104,$A603-B$2,0)</f>
        <v>Trieste</v>
      </c>
      <c r="C603" s="3" t="str">
        <f>VLOOKUP($E603,accorpamenti!$A$2:$X$104,$A603-C$2,0)</f>
        <v>Trieste</v>
      </c>
      <c r="D603" s="3" t="str">
        <f>VLOOKUP($E603,accorpamenti!$A$2:$X$104,$A603-D$2,0)</f>
        <v>Trieste</v>
      </c>
      <c r="E603" s="3" t="s">
        <v>92</v>
      </c>
      <c r="F603" s="1">
        <f t="array" ref="F603">SUM(IF(anno=A603,IF(distretto=E603,1)))</f>
        <v>3</v>
      </c>
      <c r="G603" s="1">
        <f t="array" ref="G603">SUM(IF(anno=A603,IF(distretto=E603,IF(punti=-1,1))))</f>
        <v>0</v>
      </c>
      <c r="H603" s="1">
        <f t="array" ref="H603">SUM(IF(anno=A603,IF(distretto=E603,punti)))+G603</f>
        <v>32</v>
      </c>
      <c r="I603" s="6">
        <v>1.5109121432568551</v>
      </c>
      <c r="J603" s="12">
        <f>H603/VLOOKUP(A603,anni!$A$1:$O$32,4,0)</f>
        <v>1.2253024965538369E-2</v>
      </c>
      <c r="K603" s="12">
        <f t="shared" si="125"/>
        <v>1.0821387213991935E-2</v>
      </c>
      <c r="L603" s="12">
        <f t="shared" si="126"/>
        <v>1.0593050316989006E-2</v>
      </c>
      <c r="M603" s="12">
        <f t="array" ref="M603">SUM(IF(NOT(ISERR(J603:L603)),J603:L603*$J$2:$L$2))/SUM(IF(NOT(ISERR(J603:L603)),$J$2:$L$2))</f>
        <v>1.1499149940264665E-2</v>
      </c>
      <c r="N603" s="1">
        <f>((300-VLOOKUP(A603,anni!$A$1:$O$32,8,0))*(M603-I603/300)+I603)/300*(300-VLOOKUP(A603,anni!$A$1:$O$32,7,0))</f>
        <v>2.919086088313529</v>
      </c>
      <c r="O603" s="1">
        <f t="shared" si="119"/>
        <v>2.919086088313529</v>
      </c>
      <c r="P603" s="9">
        <f>INT(MAX(1,O603)+1-VLOOKUP(A603,anni!$A$1:$O$32,5,0))</f>
        <v>3</v>
      </c>
      <c r="Q603" s="9">
        <f t="array" ref="Q603">SUM(IF(anno=A603,IF(distretto=E603,concorrenti!$T$3:$T$5991)))</f>
        <v>0</v>
      </c>
      <c r="R603" s="9">
        <f t="shared" si="120"/>
        <v>3</v>
      </c>
      <c r="S603" s="1">
        <f t="shared" si="121"/>
        <v>0</v>
      </c>
      <c r="T603" s="1">
        <f>1+INT($N603/VLOOKUP($A603,anni!$A$1:$J$35,10,0))+$Q603</f>
        <v>3</v>
      </c>
      <c r="U603" s="1">
        <f t="shared" si="127"/>
        <v>0</v>
      </c>
      <c r="X603" s="1">
        <v>9</v>
      </c>
      <c r="Y603" s="1">
        <v>9</v>
      </c>
      <c r="Z603" s="1">
        <f t="shared" si="122"/>
        <v>0</v>
      </c>
      <c r="AB603" s="1">
        <v>3</v>
      </c>
      <c r="AC603" s="1">
        <f t="shared" si="123"/>
        <v>0</v>
      </c>
    </row>
    <row r="604" spans="1:29" x14ac:dyDescent="0.3">
      <c r="A604" s="3">
        <v>2010</v>
      </c>
      <c r="B604" s="3" t="str">
        <f>VLOOKUP($E604,accorpamenti!$A$2:$X$104,$A604-B$2,0)</f>
        <v>Parma</v>
      </c>
      <c r="C604" s="3" t="str">
        <f>VLOOKUP($E604,accorpamenti!$A$2:$X$104,$A604-C$2,0)</f>
        <v>Parma</v>
      </c>
      <c r="D604" s="3" t="str">
        <f>VLOOKUP($E604,accorpamenti!$A$2:$X$104,$A604-D$2,0)</f>
        <v>Parma</v>
      </c>
      <c r="E604" s="3" t="s">
        <v>76</v>
      </c>
      <c r="F604" s="1">
        <f t="array" ref="F604">SUM(IF(anno=A604,IF(distretto=E604,1)))</f>
        <v>3</v>
      </c>
      <c r="G604" s="1">
        <f t="array" ref="G604">SUM(IF(anno=A604,IF(distretto=E604,IF(punti=-1,1))))</f>
        <v>0</v>
      </c>
      <c r="H604" s="1">
        <f t="array" ref="H604">SUM(IF(anno=A604,IF(distretto=E604,punti)))+G604</f>
        <v>30.199999999999996</v>
      </c>
      <c r="I604" s="6">
        <v>2.0145495243424736</v>
      </c>
      <c r="J604" s="12">
        <f>H604/VLOOKUP(A604,anni!$A$1:$O$32,4,0)</f>
        <v>1.1563792311226834E-2</v>
      </c>
      <c r="K604" s="12">
        <f t="shared" si="125"/>
        <v>9.9828295332028919E-3</v>
      </c>
      <c r="L604" s="12">
        <f t="shared" si="126"/>
        <v>1.1636305272450045E-2</v>
      </c>
      <c r="M604" s="12">
        <f t="array" ref="M604">SUM(IF(NOT(ISERR(J604:L604)),J604:L604*$J$2:$L$2))/SUM(IF(NOT(ISERR(J604:L604)),$J$2:$L$2))</f>
        <v>1.1048890212089388E-2</v>
      </c>
      <c r="N604" s="1">
        <f>((300-VLOOKUP(A604,anni!$A$1:$O$32,8,0))*(M604-I604/300)+I604)/300*(300-VLOOKUP(A604,anni!$A$1:$O$32,7,0))</f>
        <v>2.9120935231673504</v>
      </c>
      <c r="O604" s="1">
        <f t="shared" si="119"/>
        <v>2.9120935231673504</v>
      </c>
      <c r="P604" s="9">
        <f>INT(MAX(1,O604)+1-VLOOKUP(A604,anni!$A$1:$O$32,5,0))</f>
        <v>3</v>
      </c>
      <c r="Q604" s="9">
        <f t="array" ref="Q604">SUM(IF(anno=A604,IF(distretto=E604,concorrenti!$T$3:$T$5991)))</f>
        <v>0</v>
      </c>
      <c r="R604" s="9">
        <f t="shared" si="120"/>
        <v>3</v>
      </c>
      <c r="S604" s="1">
        <f t="shared" si="121"/>
        <v>0</v>
      </c>
      <c r="T604" s="1">
        <f>1+INT($N604/VLOOKUP($A604,anni!$A$1:$J$35,10,0))+$Q604</f>
        <v>3</v>
      </c>
      <c r="U604" s="1">
        <f t="shared" si="127"/>
        <v>0</v>
      </c>
      <c r="X604" s="1">
        <v>12</v>
      </c>
      <c r="Y604" s="1">
        <v>12</v>
      </c>
      <c r="Z604" s="1">
        <f t="shared" si="122"/>
        <v>0</v>
      </c>
      <c r="AB604" s="1">
        <v>3</v>
      </c>
      <c r="AC604" s="1">
        <f t="shared" si="123"/>
        <v>0</v>
      </c>
    </row>
    <row r="605" spans="1:29" x14ac:dyDescent="0.3">
      <c r="A605" s="3">
        <v>2010</v>
      </c>
      <c r="B605" s="3" t="str">
        <f>VLOOKUP($E605,accorpamenti!$A$2:$X$104,$A605-B$2,0)</f>
        <v>Pisa</v>
      </c>
      <c r="C605" s="3" t="str">
        <f>VLOOKUP($E605,accorpamenti!$A$2:$X$104,$A605-C$2,0)</f>
        <v>Pisa</v>
      </c>
      <c r="D605" s="3" t="str">
        <f>VLOOKUP($E605,accorpamenti!$A$2:$X$104,$A605-D$2,0)</f>
        <v>Pisa</v>
      </c>
      <c r="E605" s="3" t="s">
        <v>105</v>
      </c>
      <c r="F605" s="1">
        <f t="array" ref="F605">SUM(IF(anno=A605,IF(distretto=E605,1)))</f>
        <v>3</v>
      </c>
      <c r="G605" s="1">
        <f t="array" ref="G605">SUM(IF(anno=A605,IF(distretto=E605,IF(punti=-1,1))))</f>
        <v>0</v>
      </c>
      <c r="H605" s="1">
        <f t="array" ref="H605">SUM(IF(anno=A605,IF(distretto=E605,punti)))+G605</f>
        <v>24.2</v>
      </c>
      <c r="I605" s="6">
        <v>2.3503077783995523</v>
      </c>
      <c r="J605" s="12">
        <f>H605/VLOOKUP(A605,anni!$A$1:$O$32,4,0)</f>
        <v>9.2663501301883926E-3</v>
      </c>
      <c r="K605" s="12">
        <f t="shared" si="125"/>
        <v>1.1779738849179412E-2</v>
      </c>
      <c r="L605" s="12">
        <f t="shared" si="126"/>
        <v>1.1877056416017977E-2</v>
      </c>
      <c r="M605" s="12">
        <f t="array" ref="M605">SUM(IF(NOT(ISERR(J605:L605)),J605:L605*$J$2:$L$2))/SUM(IF(NOT(ISERR(J605:L605)),$J$2:$L$2))</f>
        <v>1.0539264084156995E-2</v>
      </c>
      <c r="N605" s="1">
        <f>((300-VLOOKUP(A605,anni!$A$1:$O$32,8,0))*(M605-I605/300)+I605)/300*(300-VLOOKUP(A605,anni!$A$1:$O$32,7,0))</f>
        <v>2.8595089722033018</v>
      </c>
      <c r="O605" s="1">
        <f t="shared" si="119"/>
        <v>2.8595089722033018</v>
      </c>
      <c r="P605" s="9">
        <f>INT(MAX(1,O605)+1-VLOOKUP(A605,anni!$A$1:$O$32,5,0))</f>
        <v>3</v>
      </c>
      <c r="Q605" s="9">
        <f t="array" ref="Q605">SUM(IF(anno=A605,IF(distretto=E605,concorrenti!$T$3:$T$5991)))</f>
        <v>0</v>
      </c>
      <c r="R605" s="9">
        <f t="shared" si="120"/>
        <v>3</v>
      </c>
      <c r="S605" s="1">
        <f t="shared" si="121"/>
        <v>0</v>
      </c>
      <c r="T605" s="1">
        <f>1+INT($N605/VLOOKUP($A605,anni!$A$1:$J$35,10,0))+$Q605</f>
        <v>3</v>
      </c>
      <c r="U605" s="1">
        <f t="shared" si="127"/>
        <v>0</v>
      </c>
      <c r="X605" s="1">
        <v>14</v>
      </c>
      <c r="Y605" s="1">
        <v>14</v>
      </c>
      <c r="Z605" s="1">
        <f t="shared" si="122"/>
        <v>0</v>
      </c>
      <c r="AB605" s="1">
        <v>3</v>
      </c>
      <c r="AC605" s="1">
        <f t="shared" si="123"/>
        <v>0</v>
      </c>
    </row>
    <row r="606" spans="1:29" x14ac:dyDescent="0.3">
      <c r="A606" s="3">
        <v>2010</v>
      </c>
      <c r="B606" s="3" t="str">
        <f>VLOOKUP($E606,accorpamenti!$A$2:$X$104,$A606-B$2,0)</f>
        <v>Palermo</v>
      </c>
      <c r="C606" s="3" t="str">
        <f>VLOOKUP($E606,accorpamenti!$A$2:$X$104,$A606-C$2,0)</f>
        <v>Palermo</v>
      </c>
      <c r="D606" s="3" t="str">
        <f>VLOOKUP($E606,accorpamenti!$A$2:$X$104,$A606-D$2,0)</f>
        <v>Palermo</v>
      </c>
      <c r="E606" s="3" t="s">
        <v>114</v>
      </c>
      <c r="F606" s="1">
        <f t="array" ref="F606">SUM(IF(anno=A606,IF(distretto=E606,1)))</f>
        <v>3</v>
      </c>
      <c r="G606" s="1">
        <f t="array" ref="G606">SUM(IF(anno=A606,IF(distretto=E606,IF(punti=-1,1))))</f>
        <v>0</v>
      </c>
      <c r="H606" s="1">
        <f t="array" ref="H606">SUM(IF(anno=A606,IF(distretto=E606,punti)))+G606</f>
        <v>15</v>
      </c>
      <c r="I606" s="6">
        <v>5.5400111919418027</v>
      </c>
      <c r="J606" s="12">
        <f>H606/VLOOKUP(A606,anni!$A$1:$O$32,4,0)</f>
        <v>5.7436054525961105E-3</v>
      </c>
      <c r="K606" s="12">
        <f t="shared" si="125"/>
        <v>1.1140837759054428E-2</v>
      </c>
      <c r="L606" s="12">
        <f t="shared" si="126"/>
        <v>7.1422839258486488E-3</v>
      </c>
      <c r="M606" s="12">
        <f t="array" ref="M606">SUM(IF(NOT(ISERR(J606:L606)),J606:L606*$J$2:$L$2))/SUM(IF(NOT(ISERR(J606:L606)),$J$2:$L$2))</f>
        <v>7.7757959669576384E-3</v>
      </c>
      <c r="N606" s="1">
        <f>((300-VLOOKUP(A606,anni!$A$1:$O$32,8,0))*(M606-I606/300)+I606)/300*(300-VLOOKUP(A606,anni!$A$1:$O$32,7,0))</f>
        <v>2.835397584503478</v>
      </c>
      <c r="O606" s="1">
        <f t="shared" si="119"/>
        <v>2.835397584503478</v>
      </c>
      <c r="P606" s="9">
        <f>INT(MAX(1,O606)+1-VLOOKUP(A606,anni!$A$1:$O$32,5,0))</f>
        <v>3</v>
      </c>
      <c r="Q606" s="9">
        <f t="array" ref="Q606">SUM(IF(anno=A606,IF(distretto=E606,concorrenti!$T$3:$T$5991)))</f>
        <v>0</v>
      </c>
      <c r="R606" s="9">
        <f t="shared" si="120"/>
        <v>3</v>
      </c>
      <c r="S606" s="1">
        <f t="shared" si="121"/>
        <v>0</v>
      </c>
      <c r="T606" s="1">
        <f>1+INT($N606/VLOOKUP($A606,anni!$A$1:$J$35,10,0))+$Q606</f>
        <v>3</v>
      </c>
      <c r="U606" s="1">
        <f t="shared" si="127"/>
        <v>0</v>
      </c>
      <c r="X606" s="1">
        <v>29</v>
      </c>
      <c r="Y606" s="1">
        <v>33</v>
      </c>
      <c r="Z606" s="1">
        <f t="shared" si="122"/>
        <v>-0.71842120810709964</v>
      </c>
      <c r="AB606" s="1">
        <v>3</v>
      </c>
      <c r="AC606" s="1">
        <f t="shared" si="123"/>
        <v>0</v>
      </c>
    </row>
    <row r="607" spans="1:29" x14ac:dyDescent="0.3">
      <c r="A607" s="3">
        <v>2010</v>
      </c>
      <c r="B607" s="3" t="str">
        <f>VLOOKUP($E607,accorpamenti!$A$2:$X$104,$A607-B$2,0)</f>
        <v>Cosenza</v>
      </c>
      <c r="C607" s="3" t="str">
        <f>VLOOKUP($E607,accorpamenti!$A$2:$X$104,$A607-C$2,0)</f>
        <v>Cosenza</v>
      </c>
      <c r="D607" s="3" t="str">
        <f>VLOOKUP($E607,accorpamenti!$A$2:$X$104,$A607-D$2,0)</f>
        <v>Cosenza</v>
      </c>
      <c r="E607" s="3" t="s">
        <v>134</v>
      </c>
      <c r="F607" s="1">
        <f t="array" ref="F607">SUM(IF(anno=A607,IF(distretto=E607,1)))</f>
        <v>3</v>
      </c>
      <c r="G607" s="1">
        <f t="array" ref="G607">SUM(IF(anno=A607,IF(distretto=E607,IF(punti=-1,1))))</f>
        <v>0</v>
      </c>
      <c r="H607" s="1">
        <f t="array" ref="H607">SUM(IF(anno=A607,IF(distretto=E607,punti)))+G607</f>
        <v>19</v>
      </c>
      <c r="I607" s="6">
        <v>7.0509233351986564</v>
      </c>
      <c r="J607" s="12">
        <f>H607/VLOOKUP(A607,anni!$A$1:$O$32,4,0)</f>
        <v>7.2752335732884071E-3</v>
      </c>
      <c r="K607" s="12">
        <f t="shared" si="125"/>
        <v>6.3890109012498513E-3</v>
      </c>
      <c r="L607" s="12">
        <f t="shared" si="126"/>
        <v>3.6112671535189797E-3</v>
      </c>
      <c r="M607" s="12">
        <f t="array" ref="M607">SUM(IF(NOT(ISERR(J607:L607)),J607:L607*$J$2:$L$2))/SUM(IF(NOT(ISERR(J607:L607)),$J$2:$L$2))</f>
        <v>6.3691649459806489E-3</v>
      </c>
      <c r="N607" s="1">
        <f>((300-VLOOKUP(A607,anni!$A$1:$O$32,8,0))*(M607-I607/300)+I607)/300*(300-VLOOKUP(A607,anni!$A$1:$O$32,7,0))</f>
        <v>2.8016409888849156</v>
      </c>
      <c r="O607" s="1">
        <f t="shared" si="119"/>
        <v>2.8016409888849156</v>
      </c>
      <c r="P607" s="9">
        <f>INT(MAX(1,O607)+1-VLOOKUP(A607,anni!$A$1:$O$32,5,0))</f>
        <v>3</v>
      </c>
      <c r="Q607" s="9">
        <f t="array" ref="Q607">SUM(IF(anno=A607,IF(distretto=E607,concorrenti!$T$3:$T$5991)))</f>
        <v>0</v>
      </c>
      <c r="R607" s="9">
        <f t="shared" si="120"/>
        <v>3</v>
      </c>
      <c r="S607" s="1">
        <f t="shared" si="121"/>
        <v>0</v>
      </c>
      <c r="T607" s="1">
        <f>1+INT($N607/VLOOKUP($A607,anni!$A$1:$J$35,10,0))+$Q607</f>
        <v>3</v>
      </c>
      <c r="U607" s="1">
        <f t="shared" si="127"/>
        <v>0</v>
      </c>
      <c r="X607" s="1">
        <v>38</v>
      </c>
      <c r="Y607" s="1">
        <v>42</v>
      </c>
      <c r="Z607" s="1">
        <f t="shared" si="122"/>
        <v>-0.63245553203367588</v>
      </c>
      <c r="AB607" s="1">
        <v>3</v>
      </c>
      <c r="AC607" s="1">
        <f t="shared" si="123"/>
        <v>0</v>
      </c>
    </row>
    <row r="608" spans="1:29" x14ac:dyDescent="0.3">
      <c r="A608" s="3">
        <v>2010</v>
      </c>
      <c r="B608" s="3" t="str">
        <f>VLOOKUP($E608,accorpamenti!$A$2:$X$104,$A608-B$2,0)</f>
        <v>Lecco</v>
      </c>
      <c r="C608" s="3" t="str">
        <f>VLOOKUP($E608,accorpamenti!$A$2:$X$104,$A608-C$2,0)</f>
        <v>Lecco</v>
      </c>
      <c r="D608" s="3" t="str">
        <f>VLOOKUP($E608,accorpamenti!$A$2:$X$104,$A608-D$2,0)</f>
        <v>Lecco</v>
      </c>
      <c r="E608" s="3" t="s">
        <v>64</v>
      </c>
      <c r="F608" s="1">
        <f t="array" ref="F608">SUM(IF(anno=A608,IF(distretto=E608,1)))</f>
        <v>3</v>
      </c>
      <c r="G608" s="1">
        <f t="array" ref="G608">SUM(IF(anno=A608,IF(distretto=E608,IF(punti=-1,1))))</f>
        <v>0</v>
      </c>
      <c r="H608" s="1">
        <f t="array" ref="H608">SUM(IF(anno=A608,IF(distretto=E608,punti)))+G608</f>
        <v>20.2</v>
      </c>
      <c r="I608" s="6">
        <v>1.5109121432568551</v>
      </c>
      <c r="J608" s="12">
        <f>H608/VLOOKUP(A608,anni!$A$1:$O$32,4,0)</f>
        <v>7.734722009496096E-3</v>
      </c>
      <c r="K608" s="12">
        <f t="shared" ref="K608:K671" si="128">SUMIFS($J$2:$J$1979,anno_2,A608-1,$C$2:$C$1979,B608)</f>
        <v>1.2378708621171587E-2</v>
      </c>
      <c r="L608" s="12">
        <f t="shared" ref="L608:L671" si="129">SUMIFS($J$2:$J$1979,anno_2,A608-2,$D$2:$D$1979,B608)</f>
        <v>1.6852580049755237E-2</v>
      </c>
      <c r="M608" s="12">
        <f t="array" ref="M608">SUM(IF(NOT(ISERR(J608:L608)),J608:L608*$J$2:$L$2))/SUM(IF(NOT(ISERR(J608:L608)),$J$2:$L$2))</f>
        <v>1.0802360553431116E-2</v>
      </c>
      <c r="N608" s="1">
        <f>((300-VLOOKUP(A608,anni!$A$1:$O$32,8,0))*(M608-I608/300)+I608)/300*(300-VLOOKUP(A608,anni!$A$1:$O$32,7,0))</f>
        <v>2.7596606766060132</v>
      </c>
      <c r="O608" s="1">
        <f t="shared" si="119"/>
        <v>2.7596606766060132</v>
      </c>
      <c r="P608" s="9">
        <f>INT(MAX(1,O608)+1-VLOOKUP(A608,anni!$A$1:$O$32,5,0))</f>
        <v>3</v>
      </c>
      <c r="Q608" s="9">
        <f t="array" ref="Q608">SUM(IF(anno=A608,IF(distretto=E608,concorrenti!$T$3:$T$5991)))</f>
        <v>0</v>
      </c>
      <c r="R608" s="9">
        <f t="shared" si="120"/>
        <v>3</v>
      </c>
      <c r="S608" s="1">
        <f t="shared" si="121"/>
        <v>0</v>
      </c>
      <c r="T608" s="1">
        <f>1+INT($N608/VLOOKUP($A608,anni!$A$1:$J$35,10,0))+$Q608</f>
        <v>3</v>
      </c>
      <c r="U608" s="1">
        <f t="shared" si="127"/>
        <v>0</v>
      </c>
      <c r="X608" s="1">
        <v>7</v>
      </c>
      <c r="Y608" s="1">
        <v>9</v>
      </c>
      <c r="Z608" s="1">
        <f t="shared" si="122"/>
        <v>-0.70710678118654746</v>
      </c>
      <c r="AB608" s="1">
        <v>3</v>
      </c>
      <c r="AC608" s="1">
        <f t="shared" si="123"/>
        <v>0</v>
      </c>
    </row>
    <row r="609" spans="1:29" x14ac:dyDescent="0.3">
      <c r="A609" s="3">
        <v>2010</v>
      </c>
      <c r="B609" s="3" t="str">
        <f>VLOOKUP($E609,accorpamenti!$A$2:$X$104,$A609-B$2,0)</f>
        <v>Pavia</v>
      </c>
      <c r="C609" s="3" t="str">
        <f>VLOOKUP($E609,accorpamenti!$A$2:$X$104,$A609-C$2,0)</f>
        <v>Pavia</v>
      </c>
      <c r="D609" s="3" t="str">
        <f>VLOOKUP($E609,accorpamenti!$A$2:$X$104,$A609-D$2,0)</f>
        <v>Pavia</v>
      </c>
      <c r="E609" s="3" t="s">
        <v>83</v>
      </c>
      <c r="F609" s="1">
        <f t="array" ref="F609">SUM(IF(anno=A609,IF(distretto=E609,1)))</f>
        <v>3</v>
      </c>
      <c r="G609" s="1">
        <f t="array" ref="G609">SUM(IF(anno=A609,IF(distretto=E609,IF(punti=-1,1))))</f>
        <v>0</v>
      </c>
      <c r="H609" s="1">
        <f t="array" ref="H609">SUM(IF(anno=A609,IF(distretto=E609,punti)))+G609</f>
        <v>29.200000000000003</v>
      </c>
      <c r="I609" s="6">
        <v>2.0145495243424736</v>
      </c>
      <c r="J609" s="12">
        <f>H609/VLOOKUP(A609,anni!$A$1:$O$32,4,0)</f>
        <v>1.1180885281053763E-2</v>
      </c>
      <c r="K609" s="12">
        <f t="shared" si="128"/>
        <v>1.0342211396398196E-2</v>
      </c>
      <c r="L609" s="12">
        <f t="shared" si="129"/>
        <v>9.8707968862852113E-3</v>
      </c>
      <c r="M609" s="12">
        <f t="array" ref="M609">SUM(IF(NOT(ISERR(J609:L609)),J609:L609*$J$2:$L$2))/SUM(IF(NOT(ISERR(J609:L609)),$J$2:$L$2))</f>
        <v>1.0682979253707148E-2</v>
      </c>
      <c r="N609" s="1">
        <f>((300-VLOOKUP(A609,anni!$A$1:$O$32,8,0))*(M609-I609/300)+I609)/300*(300-VLOOKUP(A609,anni!$A$1:$O$32,7,0))</f>
        <v>2.8283730958894941</v>
      </c>
      <c r="O609" s="1">
        <f t="shared" si="119"/>
        <v>2.8283730958894941</v>
      </c>
      <c r="P609" s="9">
        <f>INT(MAX(1,O609)+1-VLOOKUP(A609,anni!$A$1:$O$32,5,0))</f>
        <v>3</v>
      </c>
      <c r="Q609" s="9">
        <f t="array" ref="Q609">SUM(IF(anno=A609,IF(distretto=E609,concorrenti!$T$3:$T$5991)))</f>
        <v>0</v>
      </c>
      <c r="R609" s="9">
        <f t="shared" si="120"/>
        <v>3</v>
      </c>
      <c r="S609" s="1">
        <f t="shared" si="121"/>
        <v>0</v>
      </c>
      <c r="T609" s="1">
        <f>1+INT($N609/VLOOKUP($A609,anni!$A$1:$J$35,10,0))+$Q609</f>
        <v>3</v>
      </c>
      <c r="U609" s="1">
        <f t="shared" si="127"/>
        <v>0</v>
      </c>
      <c r="X609" s="1">
        <v>10</v>
      </c>
      <c r="Y609" s="1">
        <v>12</v>
      </c>
      <c r="Z609" s="1">
        <f t="shared" si="122"/>
        <v>-0.60302268915552726</v>
      </c>
      <c r="AB609" s="1">
        <v>3</v>
      </c>
      <c r="AC609" s="1">
        <f t="shared" si="123"/>
        <v>0</v>
      </c>
    </row>
    <row r="610" spans="1:29" x14ac:dyDescent="0.3">
      <c r="A610" s="3">
        <v>2010</v>
      </c>
      <c r="B610" s="3" t="str">
        <f>VLOOKUP($E610,accorpamenti!$A$2:$X$104,$A610-B$2,0)</f>
        <v>Arezzo</v>
      </c>
      <c r="C610" s="3" t="str">
        <f>VLOOKUP($E610,accorpamenti!$A$2:$X$104,$A610-C$2,0)</f>
        <v>Arezzo</v>
      </c>
      <c r="D610" s="3" t="str">
        <f>VLOOKUP($E610,accorpamenti!$A$2:$X$104,$A610-D$2,0)</f>
        <v>Arezzo</v>
      </c>
      <c r="E610" s="3" t="s">
        <v>81</v>
      </c>
      <c r="F610" s="1">
        <f t="array" ref="F610">SUM(IF(anno=A610,IF(distretto=E610,1)))</f>
        <v>3</v>
      </c>
      <c r="G610" s="1">
        <f t="array" ref="G610">SUM(IF(anno=A610,IF(distretto=E610,IF(punti=-1,1))))</f>
        <v>0</v>
      </c>
      <c r="H610" s="1">
        <f t="array" ref="H610">SUM(IF(anno=A610,IF(distretto=E610,punti)))+G610</f>
        <v>26.6</v>
      </c>
      <c r="I610" s="6">
        <v>1.5109121432568551</v>
      </c>
      <c r="J610" s="12">
        <f>H610/VLOOKUP(A610,anni!$A$1:$O$32,4,0)</f>
        <v>1.0185327002603771E-2</v>
      </c>
      <c r="K610" s="12">
        <f t="shared" si="128"/>
        <v>9.5036537156091526E-3</v>
      </c>
      <c r="L610" s="12">
        <f t="shared" si="129"/>
        <v>1.4043816708129365E-2</v>
      </c>
      <c r="M610" s="12">
        <f t="array" ref="M610">SUM(IF(NOT(ISERR(J610:L610)),J610:L610*$J$2:$L$2))/SUM(IF(NOT(ISERR(J610:L610)),$J$2:$L$2))</f>
        <v>1.0601184191193163E-2</v>
      </c>
      <c r="N610" s="1">
        <f>((300-VLOOKUP(A610,anni!$A$1:$O$32,8,0))*(M610-I610/300)+I610)/300*(300-VLOOKUP(A610,anni!$A$1:$O$32,7,0))</f>
        <v>2.7136315249259697</v>
      </c>
      <c r="O610" s="1">
        <f t="shared" si="119"/>
        <v>2.7136315249259697</v>
      </c>
      <c r="P610" s="9">
        <f>INT(MAX(1,O610)+1-VLOOKUP(A610,anni!$A$1:$O$32,5,0))</f>
        <v>3</v>
      </c>
      <c r="Q610" s="9">
        <f t="array" ref="Q610">SUM(IF(anno=A610,IF(distretto=E610,concorrenti!$T$3:$T$5991)))</f>
        <v>0</v>
      </c>
      <c r="R610" s="9">
        <f t="shared" si="120"/>
        <v>3</v>
      </c>
      <c r="S610" s="1">
        <f t="shared" si="121"/>
        <v>0</v>
      </c>
      <c r="T610" s="1">
        <f>1+INT($N610/VLOOKUP($A610,anni!$A$1:$J$35,10,0))+$Q610</f>
        <v>3</v>
      </c>
      <c r="U610" s="1">
        <f t="shared" si="127"/>
        <v>0</v>
      </c>
      <c r="X610" s="1">
        <v>9</v>
      </c>
      <c r="Y610" s="1">
        <v>9</v>
      </c>
      <c r="Z610" s="1">
        <f t="shared" si="122"/>
        <v>0</v>
      </c>
      <c r="AB610" s="1">
        <v>3</v>
      </c>
      <c r="AC610" s="1">
        <f t="shared" si="123"/>
        <v>0</v>
      </c>
    </row>
    <row r="611" spans="1:29" x14ac:dyDescent="0.3">
      <c r="A611" s="3">
        <v>2010</v>
      </c>
      <c r="B611" s="3" t="str">
        <f>VLOOKUP($E611,accorpamenti!$A$2:$X$104,$A611-B$2,0)</f>
        <v>Venezia</v>
      </c>
      <c r="C611" s="3" t="str">
        <f>VLOOKUP($E611,accorpamenti!$A$2:$X$104,$A611-C$2,0)</f>
        <v>Venezia</v>
      </c>
      <c r="D611" s="3" t="str">
        <f>VLOOKUP($E611,accorpamenti!$A$2:$X$104,$A611-D$2,0)</f>
        <v>Venezia</v>
      </c>
      <c r="E611" s="3" t="s">
        <v>85</v>
      </c>
      <c r="F611" s="1">
        <f t="array" ref="F611">SUM(IF(anno=A611,IF(distretto=E611,1)))</f>
        <v>3</v>
      </c>
      <c r="G611" s="1">
        <f t="array" ref="G611">SUM(IF(anno=A611,IF(distretto=E611,IF(punti=-1,1))))</f>
        <v>0</v>
      </c>
      <c r="H611" s="1">
        <f t="array" ref="H611">SUM(IF(anno=A611,IF(distretto=E611,punti)))+G611</f>
        <v>24</v>
      </c>
      <c r="I611" s="6">
        <v>3.5254616675993282</v>
      </c>
      <c r="J611" s="12">
        <f>H611/VLOOKUP(A611,anni!$A$1:$O$32,4,0)</f>
        <v>9.1897687241537778E-3</v>
      </c>
      <c r="K611" s="12">
        <f t="shared" si="128"/>
        <v>6.5088048556482857E-3</v>
      </c>
      <c r="L611" s="12">
        <f t="shared" si="129"/>
        <v>9.3892945991493459E-3</v>
      </c>
      <c r="M611" s="12">
        <f t="array" ref="M611">SUM(IF(NOT(ISERR(J611:L611)),J611:L611*$J$2:$L$2))/SUM(IF(NOT(ISERR(J611:L611)),$J$2:$L$2))</f>
        <v>8.3293684138178743E-3</v>
      </c>
      <c r="N611" s="1">
        <f>((300-VLOOKUP(A611,anni!$A$1:$O$32,8,0))*(M611-I611/300)+I611)/300*(300-VLOOKUP(A611,anni!$A$1:$O$32,7,0))</f>
        <v>2.5779475177038016</v>
      </c>
      <c r="O611" s="1">
        <f t="shared" si="119"/>
        <v>2.5779475177038016</v>
      </c>
      <c r="P611" s="9">
        <f>INT(MAX(1,O611)+1-VLOOKUP(A611,anni!$A$1:$O$32,5,0))</f>
        <v>3</v>
      </c>
      <c r="Q611" s="9">
        <f t="array" ref="Q611">SUM(IF(anno=A611,IF(distretto=E611,concorrenti!$T$3:$T$5991)))</f>
        <v>0</v>
      </c>
      <c r="R611" s="9">
        <f t="shared" si="120"/>
        <v>3</v>
      </c>
      <c r="S611" s="1">
        <f t="shared" si="121"/>
        <v>0</v>
      </c>
      <c r="T611" s="1">
        <f>1+INT($N611/VLOOKUP($A611,anni!$A$1:$J$35,10,0))+$Q611</f>
        <v>3</v>
      </c>
      <c r="U611" s="1">
        <f t="shared" si="127"/>
        <v>0</v>
      </c>
      <c r="X611" s="1">
        <v>20</v>
      </c>
      <c r="Y611" s="1">
        <v>21</v>
      </c>
      <c r="Z611" s="1">
        <f t="shared" si="122"/>
        <v>-0.22086305214969307</v>
      </c>
      <c r="AB611" s="1">
        <v>3</v>
      </c>
      <c r="AC611" s="1">
        <f t="shared" si="123"/>
        <v>0</v>
      </c>
    </row>
    <row r="612" spans="1:29" x14ac:dyDescent="0.3">
      <c r="A612" s="3">
        <v>2010</v>
      </c>
      <c r="B612" s="3" t="str">
        <f>VLOOKUP($E612,accorpamenti!$A$2:$X$104,$A612-B$2,0)</f>
        <v>Forlì Cesena</v>
      </c>
      <c r="C612" s="3" t="str">
        <f>VLOOKUP($E612,accorpamenti!$A$2:$X$104,$A612-C$2,0)</f>
        <v>Forlì Cesena</v>
      </c>
      <c r="D612" s="3" t="str">
        <f>VLOOKUP($E612,accorpamenti!$A$2:$X$104,$A612-D$2,0)</f>
        <v>Forlì Cesena</v>
      </c>
      <c r="E612" s="3" t="s">
        <v>119</v>
      </c>
      <c r="F612" s="1">
        <f t="array" ref="F612">SUM(IF(anno=A612,IF(distretto=E612,1)))</f>
        <v>2</v>
      </c>
      <c r="G612" s="1">
        <f t="array" ref="G612">SUM(IF(anno=A612,IF(distretto=E612,IF(punti=-1,1))))</f>
        <v>0</v>
      </c>
      <c r="H612" s="1">
        <f t="array" ref="H612">SUM(IF(anno=A612,IF(distretto=E612,punti)))+G612</f>
        <v>21.599999999999998</v>
      </c>
      <c r="I612" s="6">
        <v>2.1824286513710129</v>
      </c>
      <c r="J612" s="12">
        <f>H612/VLOOKUP(A612,anni!$A$1:$O$32,4,0)</f>
        <v>8.2707918517383981E-3</v>
      </c>
      <c r="K612" s="12">
        <f t="shared" si="128"/>
        <v>9.3838597612107191E-3</v>
      </c>
      <c r="L612" s="12">
        <f t="shared" si="129"/>
        <v>6.1792793515769205E-3</v>
      </c>
      <c r="M612" s="12">
        <f t="array" ref="M612">SUM(IF(NOT(ISERR(J612:L612)),J612:L612*$J$2:$L$2))/SUM(IF(NOT(ISERR(J612:L612)),$J$2:$L$2))</f>
        <v>8.2932290715355926E-3</v>
      </c>
      <c r="N612" s="1">
        <f>((300-VLOOKUP(A612,anni!$A$1:$O$32,8,0))*(M612-I612/300)+I612)/300*(300-VLOOKUP(A612,anni!$A$1:$O$32,7,0))</f>
        <v>2.3136072077620833</v>
      </c>
      <c r="O612" s="1">
        <f t="shared" si="119"/>
        <v>2.3136072077620833</v>
      </c>
      <c r="P612" s="9">
        <f>INT(MAX(1,O612)+1-VLOOKUP(A612,anni!$A$1:$O$32,5,0))</f>
        <v>2</v>
      </c>
      <c r="Q612" s="9">
        <f t="array" ref="Q612">SUM(IF(anno=A612,IF(distretto=E612,concorrenti!$T$3:$T$5991)))</f>
        <v>0</v>
      </c>
      <c r="R612" s="9">
        <f t="shared" si="120"/>
        <v>2</v>
      </c>
      <c r="S612" s="1">
        <f t="shared" si="121"/>
        <v>0</v>
      </c>
      <c r="T612" s="1">
        <f>1+INT($N612/VLOOKUP($A612,anni!$A$1:$J$35,10,0))+$Q612</f>
        <v>2</v>
      </c>
      <c r="U612" s="1">
        <f t="shared" si="127"/>
        <v>0</v>
      </c>
      <c r="X612" s="1">
        <v>11</v>
      </c>
      <c r="Y612" s="1">
        <v>13</v>
      </c>
      <c r="Z612" s="1">
        <f t="shared" si="122"/>
        <v>-0.57735026918962584</v>
      </c>
      <c r="AB612" s="1">
        <v>2</v>
      </c>
      <c r="AC612" s="1">
        <f t="shared" si="123"/>
        <v>0</v>
      </c>
    </row>
    <row r="613" spans="1:29" x14ac:dyDescent="0.3">
      <c r="A613" s="3">
        <v>2010</v>
      </c>
      <c r="B613" s="3" t="str">
        <f>VLOOKUP($E613,accorpamenti!$A$2:$X$104,$A613-B$2,0)</f>
        <v>Como</v>
      </c>
      <c r="C613" s="3" t="str">
        <f>VLOOKUP($E613,accorpamenti!$A$2:$X$104,$A613-C$2,0)</f>
        <v>Como</v>
      </c>
      <c r="D613" s="3" t="str">
        <f>VLOOKUP($E613,accorpamenti!$A$2:$X$104,$A613-D$2,0)</f>
        <v>Como</v>
      </c>
      <c r="E613" s="3" t="s">
        <v>88</v>
      </c>
      <c r="F613" s="1">
        <f t="array" ref="F613">SUM(IF(anno=A613,IF(distretto=E613,1)))</f>
        <v>2</v>
      </c>
      <c r="G613" s="1">
        <f t="array" ref="G613">SUM(IF(anno=A613,IF(distretto=E613,IF(punti=-1,1))))</f>
        <v>0</v>
      </c>
      <c r="H613" s="1">
        <f t="array" ref="H613">SUM(IF(anno=A613,IF(distretto=E613,punti)))+G613</f>
        <v>20.6</v>
      </c>
      <c r="I613" s="6">
        <v>2.0145495243424736</v>
      </c>
      <c r="J613" s="12">
        <f>H613/VLOOKUP(A613,anni!$A$1:$O$32,4,0)</f>
        <v>7.8878848215653257E-3</v>
      </c>
      <c r="K613" s="12">
        <f t="shared" si="128"/>
        <v>8.9845465798826032E-3</v>
      </c>
      <c r="L613" s="12">
        <f t="shared" si="129"/>
        <v>8.1855388813096858E-3</v>
      </c>
      <c r="M613" s="12">
        <f t="array" ref="M613">SUM(IF(NOT(ISERR(J613:L613)),J613:L613*$J$2:$L$2))/SUM(IF(NOT(ISERR(J613:L613)),$J$2:$L$2))</f>
        <v>8.303047750961811E-3</v>
      </c>
      <c r="N613" s="1">
        <f>((300-VLOOKUP(A613,anni!$A$1:$O$32,8,0))*(M613-I613/300)+I613)/300*(300-VLOOKUP(A613,anni!$A$1:$O$32,7,0))</f>
        <v>2.2838447680613605</v>
      </c>
      <c r="O613" s="1">
        <f t="shared" si="119"/>
        <v>2.2838447680613605</v>
      </c>
      <c r="P613" s="9">
        <f>INT(MAX(1,O613)+1-VLOOKUP(A613,anni!$A$1:$O$32,5,0))</f>
        <v>2</v>
      </c>
      <c r="Q613" s="9">
        <f t="array" ref="Q613">SUM(IF(anno=A613,IF(distretto=E613,concorrenti!$T$3:$T$5991)))</f>
        <v>0</v>
      </c>
      <c r="R613" s="9">
        <f t="shared" si="120"/>
        <v>2</v>
      </c>
      <c r="S613" s="1">
        <f t="shared" si="121"/>
        <v>0</v>
      </c>
      <c r="T613" s="1">
        <f>1+INT($N613/VLOOKUP($A613,anni!$A$1:$J$35,10,0))+$Q613</f>
        <v>2</v>
      </c>
      <c r="U613" s="1">
        <f t="shared" si="127"/>
        <v>0</v>
      </c>
      <c r="X613" s="1">
        <v>12</v>
      </c>
      <c r="Y613" s="1">
        <v>12</v>
      </c>
      <c r="Z613" s="1">
        <f t="shared" si="122"/>
        <v>0</v>
      </c>
      <c r="AB613" s="1">
        <v>2</v>
      </c>
      <c r="AC613" s="1">
        <f t="shared" si="123"/>
        <v>0</v>
      </c>
    </row>
    <row r="614" spans="1:29" x14ac:dyDescent="0.3">
      <c r="A614" s="3">
        <v>2010</v>
      </c>
      <c r="B614" s="3" t="str">
        <f>VLOOKUP($E614,accorpamenti!$A$2:$X$104,$A614-B$2,0)</f>
        <v>Campobasso</v>
      </c>
      <c r="C614" s="3" t="str">
        <f>VLOOKUP($E614,accorpamenti!$A$2:$X$104,$A614-C$2,0)</f>
        <v>Campobasso</v>
      </c>
      <c r="D614" s="3" t="str">
        <f>VLOOKUP($E614,accorpamenti!$A$2:$X$104,$A614-D$2,0)</f>
        <v>Campobasso</v>
      </c>
      <c r="E614" s="3" t="s">
        <v>145</v>
      </c>
      <c r="F614" s="1">
        <f t="array" ref="F614">SUM(IF(anno=A614,IF(distretto=E614,1)))</f>
        <v>2</v>
      </c>
      <c r="G614" s="1">
        <f t="array" ref="G614">SUM(IF(anno=A614,IF(distretto=E614,IF(punti=-1,1))))</f>
        <v>0</v>
      </c>
      <c r="H614" s="1">
        <f t="array" ref="H614">SUM(IF(anno=A614,IF(distretto=E614,punti)))+G614</f>
        <v>27.4</v>
      </c>
      <c r="I614" s="6">
        <v>2.3503077783995523</v>
      </c>
      <c r="J614" s="12">
        <f>H614/VLOOKUP(A614,anni!$A$1:$O$32,4,0)</f>
        <v>1.0491652626742228E-2</v>
      </c>
      <c r="K614" s="12">
        <f t="shared" si="128"/>
        <v>7.1077746276404577E-3</v>
      </c>
      <c r="L614" s="12">
        <f t="shared" si="129"/>
        <v>2.0865099109220768E-3</v>
      </c>
      <c r="M614" s="12">
        <f t="array" ref="M614">SUM(IF(NOT(ISERR(J614:L614)),J614:L614*$J$2:$L$2))/SUM(IF(NOT(ISERR(J614:L614)),$J$2:$L$2))</f>
        <v>7.9628361744049445E-3</v>
      </c>
      <c r="N614" s="1">
        <f>((300-VLOOKUP(A614,anni!$A$1:$O$32,8,0))*(M614-I614/300)+I614)/300*(300-VLOOKUP(A614,anni!$A$1:$O$32,7,0))</f>
        <v>2.2700222664520329</v>
      </c>
      <c r="O614" s="1">
        <f t="shared" si="119"/>
        <v>2.2700222664520329</v>
      </c>
      <c r="P614" s="9">
        <f>INT(MAX(1,O614)+1-VLOOKUP(A614,anni!$A$1:$O$32,5,0))</f>
        <v>2</v>
      </c>
      <c r="Q614" s="9">
        <f t="array" ref="Q614">SUM(IF(anno=A614,IF(distretto=E614,concorrenti!$T$3:$T$5991)))</f>
        <v>0</v>
      </c>
      <c r="R614" s="9">
        <f t="shared" si="120"/>
        <v>2</v>
      </c>
      <c r="S614" s="1">
        <f t="shared" si="121"/>
        <v>0</v>
      </c>
      <c r="T614" s="1">
        <f>1+INT($N614/VLOOKUP($A614,anni!$A$1:$J$35,10,0))+$Q614</f>
        <v>2</v>
      </c>
      <c r="U614" s="1">
        <f t="shared" si="127"/>
        <v>0</v>
      </c>
      <c r="X614" s="1">
        <v>20</v>
      </c>
      <c r="Y614" s="1">
        <v>14</v>
      </c>
      <c r="Z614" s="1">
        <f t="shared" si="122"/>
        <v>1.4552137502179978</v>
      </c>
      <c r="AB614" s="1">
        <v>2</v>
      </c>
      <c r="AC614" s="1">
        <f t="shared" si="123"/>
        <v>0</v>
      </c>
    </row>
    <row r="615" spans="1:29" x14ac:dyDescent="0.3">
      <c r="A615" s="3">
        <v>2010</v>
      </c>
      <c r="B615" s="3" t="str">
        <f>VLOOKUP($E615,accorpamenti!$A$2:$X$104,$A615-B$2,0)</f>
        <v>Siracusa</v>
      </c>
      <c r="C615" s="3" t="str">
        <f>VLOOKUP($E615,accorpamenti!$A$2:$X$104,$A615-C$2,0)</f>
        <v>Siracusa</v>
      </c>
      <c r="D615" s="3" t="str">
        <f>VLOOKUP($E615,accorpamenti!$A$2:$X$104,$A615-D$2,0)</f>
        <v>Siracusa</v>
      </c>
      <c r="E615" s="3" t="s">
        <v>139</v>
      </c>
      <c r="F615" s="1">
        <f t="array" ref="F615">SUM(IF(anno=A615,IF(distretto=E615,1)))</f>
        <v>2</v>
      </c>
      <c r="G615" s="1">
        <f t="array" ref="G615">SUM(IF(anno=A615,IF(distretto=E615,IF(punti=-1,1))))</f>
        <v>0</v>
      </c>
      <c r="H615" s="1">
        <f t="array" ref="H615">SUM(IF(anno=A615,IF(distretto=E615,punti)))+G615</f>
        <v>21.8</v>
      </c>
      <c r="I615" s="6">
        <v>4.5327364297705648</v>
      </c>
      <c r="J615" s="12">
        <f>H615/VLOOKUP(A615,anni!$A$1:$O$32,4,0)</f>
        <v>8.3473732577730147E-3</v>
      </c>
      <c r="K615" s="12">
        <f t="shared" si="128"/>
        <v>3.9931318132811564E-3</v>
      </c>
      <c r="L615" s="12">
        <f t="shared" si="129"/>
        <v>2.6482625792472515E-3</v>
      </c>
      <c r="M615" s="12">
        <f t="array" ref="M615">SUM(IF(NOT(ISERR(J615:L615)),J615:L615*$J$2:$L$2))/SUM(IF(NOT(ISERR(J615:L615)),$J$2:$L$2))</f>
        <v>5.9461076631881016E-3</v>
      </c>
      <c r="N615" s="1">
        <f>((300-VLOOKUP(A615,anni!$A$1:$O$32,8,0))*(M615-I615/300)+I615)/300*(300-VLOOKUP(A615,anni!$A$1:$O$32,7,0))</f>
        <v>2.2247111792803582</v>
      </c>
      <c r="O615" s="1">
        <f t="shared" si="119"/>
        <v>2.2247111792803582</v>
      </c>
      <c r="P615" s="9">
        <f>INT(MAX(1,O615)+1-VLOOKUP(A615,anni!$A$1:$O$32,5,0))</f>
        <v>2</v>
      </c>
      <c r="Q615" s="9">
        <f t="array" ref="Q615">SUM(IF(anno=A615,IF(distretto=E615,concorrenti!$T$3:$T$5991)))</f>
        <v>0</v>
      </c>
      <c r="R615" s="9">
        <f t="shared" si="120"/>
        <v>2</v>
      </c>
      <c r="S615" s="1">
        <f t="shared" si="121"/>
        <v>0</v>
      </c>
      <c r="T615" s="1">
        <f>1+INT($N615/VLOOKUP($A615,anni!$A$1:$J$35,10,0))+$Q615</f>
        <v>2</v>
      </c>
      <c r="U615" s="1">
        <f t="shared" si="127"/>
        <v>0</v>
      </c>
      <c r="X615" s="1">
        <v>25</v>
      </c>
      <c r="Y615" s="1">
        <v>27</v>
      </c>
      <c r="Z615" s="1">
        <f t="shared" si="122"/>
        <v>-0.39223227027636809</v>
      </c>
      <c r="AB615" s="1">
        <v>2</v>
      </c>
      <c r="AC615" s="1">
        <f t="shared" si="123"/>
        <v>0</v>
      </c>
    </row>
    <row r="616" spans="1:29" x14ac:dyDescent="0.3">
      <c r="A616" s="3">
        <v>2010</v>
      </c>
      <c r="B616" s="3" t="str">
        <f>VLOOKUP($E616,accorpamenti!$A$2:$X$104,$A616-B$2,0)</f>
        <v>Reggio Calabria</v>
      </c>
      <c r="C616" s="3" t="str">
        <f>VLOOKUP($E616,accorpamenti!$A$2:$X$104,$A616-C$2,0)</f>
        <v>Reggio Calabria</v>
      </c>
      <c r="D616" s="3" t="str">
        <f>VLOOKUP($E616,accorpamenti!$A$2:$X$104,$A616-D$2,0)</f>
        <v>Reggio Calabria</v>
      </c>
      <c r="E616" s="3" t="s">
        <v>63</v>
      </c>
      <c r="F616" s="1">
        <f t="array" ref="F616">SUM(IF(anno=A616,IF(distretto=E616,1)))</f>
        <v>2</v>
      </c>
      <c r="G616" s="1">
        <f t="array" ref="G616">SUM(IF(anno=A616,IF(distretto=E616,IF(punti=-1,1))))</f>
        <v>0</v>
      </c>
      <c r="H616" s="1">
        <f t="array" ref="H616">SUM(IF(anno=A616,IF(distretto=E616,punti)))+G616</f>
        <v>22</v>
      </c>
      <c r="I616" s="6">
        <v>1.6787912702853944</v>
      </c>
      <c r="J616" s="12">
        <f>H616/VLOOKUP(A616,anni!$A$1:$O$32,4,0)</f>
        <v>8.4239546638076295E-3</v>
      </c>
      <c r="K616" s="12">
        <f t="shared" si="128"/>
        <v>6.1893543105857934E-3</v>
      </c>
      <c r="L616" s="12">
        <f t="shared" si="129"/>
        <v>1.1877056416017977E-2</v>
      </c>
      <c r="M616" s="12">
        <f t="array" ref="M616">SUM(IF(NOT(ISERR(J616:L616)),J616:L616*$J$2:$L$2))/SUM(IF(NOT(ISERR(J616:L616)),$J$2:$L$2))</f>
        <v>8.2546048381020743E-3</v>
      </c>
      <c r="N616" s="1">
        <f>((300-VLOOKUP(A616,anni!$A$1:$O$32,8,0))*(M616-I616/300)+I616)/300*(300-VLOOKUP(A616,anni!$A$1:$O$32,7,0))</f>
        <v>2.2087431224921699</v>
      </c>
      <c r="O616" s="1">
        <f t="shared" si="119"/>
        <v>2.2087431224921699</v>
      </c>
      <c r="P616" s="9">
        <f>INT(MAX(1,O616)+1-VLOOKUP(A616,anni!$A$1:$O$32,5,0))</f>
        <v>2</v>
      </c>
      <c r="Q616" s="9">
        <f t="array" ref="Q616">SUM(IF(anno=A616,IF(distretto=E616,concorrenti!$T$3:$T$5991)))</f>
        <v>0</v>
      </c>
      <c r="R616" s="9">
        <f t="shared" si="120"/>
        <v>2</v>
      </c>
      <c r="S616" s="1">
        <f t="shared" si="121"/>
        <v>0</v>
      </c>
      <c r="T616" s="1">
        <f>1+INT($N616/VLOOKUP($A616,anni!$A$1:$J$35,10,0))+$Q616</f>
        <v>2</v>
      </c>
      <c r="U616" s="1">
        <f t="shared" si="127"/>
        <v>0</v>
      </c>
      <c r="X616" s="1">
        <v>9</v>
      </c>
      <c r="Y616" s="1">
        <v>10</v>
      </c>
      <c r="Z616" s="1">
        <f t="shared" si="122"/>
        <v>-0.32444284226152509</v>
      </c>
      <c r="AB616" s="1">
        <v>2</v>
      </c>
      <c r="AC616" s="1">
        <f t="shared" si="123"/>
        <v>0</v>
      </c>
    </row>
    <row r="617" spans="1:29" x14ac:dyDescent="0.3">
      <c r="A617" s="3">
        <v>2010</v>
      </c>
      <c r="B617" s="3" t="str">
        <f>VLOOKUP($E617,accorpamenti!$A$2:$X$104,$A617-B$2,0)</f>
        <v>Mantova</v>
      </c>
      <c r="C617" s="3" t="str">
        <f>VLOOKUP($E617,accorpamenti!$A$2:$X$104,$A617-C$2,0)</f>
        <v>Mantova</v>
      </c>
      <c r="D617" s="3" t="str">
        <f>VLOOKUP($E617,accorpamenti!$A$2:$X$104,$A617-D$2,0)</f>
        <v>Mantova</v>
      </c>
      <c r="E617" s="3" t="s">
        <v>103</v>
      </c>
      <c r="F617" s="1">
        <f t="array" ref="F617">SUM(IF(anno=A617,IF(distretto=E617,1)))</f>
        <v>3</v>
      </c>
      <c r="G617" s="1">
        <f t="array" ref="G617">SUM(IF(anno=A617,IF(distretto=E617,IF(punti=-1,1))))</f>
        <v>0</v>
      </c>
      <c r="H617" s="1">
        <f t="array" ref="H617">SUM(IF(anno=A617,IF(distretto=E617,punti)))+G617</f>
        <v>16.8</v>
      </c>
      <c r="I617" s="6">
        <v>1.5109121432568551</v>
      </c>
      <c r="J617" s="12">
        <f>H617/VLOOKUP(A617,anni!$A$1:$O$32,4,0)</f>
        <v>6.4328381069076448E-3</v>
      </c>
      <c r="K617" s="12">
        <f t="shared" si="128"/>
        <v>9.3039971249450938E-3</v>
      </c>
      <c r="L617" s="12">
        <f t="shared" si="129"/>
        <v>1.0352299173421073E-2</v>
      </c>
      <c r="M617" s="12">
        <f t="array" ref="M617">SUM(IF(NOT(ISERR(J617:L617)),J617:L617*$J$2:$L$2))/SUM(IF(NOT(ISERR(J617:L617)),$J$2:$L$2))</f>
        <v>8.0431346240056982E-3</v>
      </c>
      <c r="N617" s="1">
        <f>((300-VLOOKUP(A617,anni!$A$1:$O$32,8,0))*(M617-I617/300)+I617)/300*(300-VLOOKUP(A617,anni!$A$1:$O$32,7,0))</f>
        <v>2.1283497839534773</v>
      </c>
      <c r="O617" s="1">
        <f t="shared" si="119"/>
        <v>2.1283497839534773</v>
      </c>
      <c r="P617" s="9">
        <f>INT(MAX(1,O617)+1-VLOOKUP(A617,anni!$A$1:$O$32,5,0))</f>
        <v>2</v>
      </c>
      <c r="Q617" s="9">
        <f t="array" ref="Q617">SUM(IF(anno=A617,IF(distretto=E617,concorrenti!$T$3:$T$5991)))</f>
        <v>0</v>
      </c>
      <c r="R617" s="9">
        <f t="shared" si="120"/>
        <v>2</v>
      </c>
      <c r="S617" s="1">
        <f t="shared" si="121"/>
        <v>-1</v>
      </c>
      <c r="T617" s="1">
        <f>1+INT($N617/VLOOKUP($A617,anni!$A$1:$J$35,10,0))+$Q617</f>
        <v>2</v>
      </c>
      <c r="U617" s="1">
        <f t="shared" si="127"/>
        <v>-1</v>
      </c>
      <c r="X617" s="1">
        <v>8</v>
      </c>
      <c r="Y617" s="1">
        <v>9</v>
      </c>
      <c r="Z617" s="1">
        <f t="shared" si="122"/>
        <v>-0.34299717028501764</v>
      </c>
      <c r="AB617" s="1">
        <v>3</v>
      </c>
      <c r="AC617" s="1">
        <f t="shared" si="123"/>
        <v>-1</v>
      </c>
    </row>
    <row r="618" spans="1:29" x14ac:dyDescent="0.3">
      <c r="A618" s="3">
        <v>2010</v>
      </c>
      <c r="B618" s="3" t="str">
        <f>VLOOKUP($E618,accorpamenti!$A$2:$X$104,$A618-B$2,0)</f>
        <v>Pistoia</v>
      </c>
      <c r="C618" s="3" t="str">
        <f>VLOOKUP($E618,accorpamenti!$A$2:$X$104,$A618-C$2,0)</f>
        <v>Pistoia</v>
      </c>
      <c r="D618" s="3" t="str">
        <f>VLOOKUP($E618,accorpamenti!$A$2:$X$104,$A618-D$2,0)</f>
        <v>Pistoia</v>
      </c>
      <c r="E618" s="3" t="s">
        <v>77</v>
      </c>
      <c r="F618" s="1">
        <f t="array" ref="F618">SUM(IF(anno=A618,IF(distretto=E618,1)))</f>
        <v>2</v>
      </c>
      <c r="G618" s="1">
        <f t="array" ref="G618">SUM(IF(anno=A618,IF(distretto=E618,IF(punti=-1,1))))</f>
        <v>0</v>
      </c>
      <c r="H618" s="1">
        <f t="array" ref="H618">SUM(IF(anno=A618,IF(distretto=E618,punti)))+G618</f>
        <v>18</v>
      </c>
      <c r="I618" s="6">
        <v>2.0145495243424736</v>
      </c>
      <c r="J618" s="12">
        <f>H618/VLOOKUP(A618,anni!$A$1:$O$32,4,0)</f>
        <v>6.8923265431153329E-3</v>
      </c>
      <c r="K618" s="12">
        <f t="shared" si="128"/>
        <v>4.7917581759373881E-3</v>
      </c>
      <c r="L618" s="12">
        <f t="shared" si="129"/>
        <v>1.2840060990289705E-2</v>
      </c>
      <c r="M618" s="12">
        <f t="array" ref="M618">SUM(IF(NOT(ISERR(J618:L618)),J618:L618*$J$2:$L$2))/SUM(IF(NOT(ISERR(J618:L618)),$J$2:$L$2))</f>
        <v>7.1834261619184133E-3</v>
      </c>
      <c r="N618" s="1">
        <f>((300-VLOOKUP(A618,anni!$A$1:$O$32,8,0))*(M618-I618/300)+I618)/300*(300-VLOOKUP(A618,anni!$A$1:$O$32,7,0))</f>
        <v>2.0276753484882315</v>
      </c>
      <c r="O618" s="1">
        <f t="shared" si="119"/>
        <v>2.0276753484882315</v>
      </c>
      <c r="P618" s="9">
        <f>INT(MAX(1,O618)+1-VLOOKUP(A618,anni!$A$1:$O$32,5,0))</f>
        <v>2</v>
      </c>
      <c r="Q618" s="9">
        <f t="array" ref="Q618">SUM(IF(anno=A618,IF(distretto=E618,concorrenti!$T$3:$T$5991)))</f>
        <v>0</v>
      </c>
      <c r="R618" s="9">
        <f t="shared" si="120"/>
        <v>2</v>
      </c>
      <c r="S618" s="1">
        <f t="shared" si="121"/>
        <v>0</v>
      </c>
      <c r="T618" s="1">
        <f>1+INT($N618/VLOOKUP($A618,anni!$A$1:$J$35,10,0))+$Q618</f>
        <v>2</v>
      </c>
      <c r="U618" s="1">
        <f t="shared" si="127"/>
        <v>0</v>
      </c>
      <c r="X618" s="1">
        <v>11</v>
      </c>
      <c r="Y618" s="1">
        <v>12</v>
      </c>
      <c r="Z618" s="1">
        <f t="shared" si="122"/>
        <v>-0.29488391230979427</v>
      </c>
      <c r="AB618" s="1">
        <v>2</v>
      </c>
      <c r="AC618" s="1">
        <f t="shared" si="123"/>
        <v>0</v>
      </c>
    </row>
    <row r="619" spans="1:29" x14ac:dyDescent="0.3">
      <c r="A619" s="3">
        <v>2010</v>
      </c>
      <c r="B619" s="3" t="str">
        <f>VLOOKUP($E619,accorpamenti!$A$2:$X$104,$A619-B$2,0)</f>
        <v>Bolzano</v>
      </c>
      <c r="C619" s="3" t="str">
        <f>VLOOKUP($E619,accorpamenti!$A$2:$X$104,$A619-C$2,0)</f>
        <v>Bolzano</v>
      </c>
      <c r="D619" s="3" t="str">
        <f>VLOOKUP($E619,accorpamenti!$A$2:$X$104,$A619-D$2,0)</f>
        <v>Bolzano</v>
      </c>
      <c r="E619" s="3" t="s">
        <v>128</v>
      </c>
      <c r="F619" s="1">
        <f t="array" ref="F619">SUM(IF(anno=A619,IF(distretto=E619,1)))</f>
        <v>2</v>
      </c>
      <c r="G619" s="1">
        <f t="array" ref="G619">SUM(IF(anno=A619,IF(distretto=E619,IF(punti=-1,1))))</f>
        <v>1</v>
      </c>
      <c r="H619" s="1">
        <f t="array" ref="H619">SUM(IF(anno=A619,IF(distretto=E619,punti)))+G619</f>
        <v>19.200000000000003</v>
      </c>
      <c r="I619" s="6">
        <v>3.0218242865137102</v>
      </c>
      <c r="J619" s="12">
        <f>H619/VLOOKUP(A619,anni!$A$1:$O$32,4,0)</f>
        <v>7.3518149793230228E-3</v>
      </c>
      <c r="K619" s="12">
        <f t="shared" si="128"/>
        <v>4.7518268578045763E-3</v>
      </c>
      <c r="L619" s="12">
        <f t="shared" si="129"/>
        <v>6.0990289703876091E-3</v>
      </c>
      <c r="M619" s="12">
        <f t="array" ref="M619">SUM(IF(NOT(ISERR(J619:L619)),J619:L619*$J$2:$L$2))/SUM(IF(NOT(ISERR(J619:L619)),$J$2:$L$2))</f>
        <v>6.2763546039943047E-3</v>
      </c>
      <c r="N619" s="1">
        <f>((300-VLOOKUP(A619,anni!$A$1:$O$32,8,0))*(M619-I619/300)+I619)/300*(300-VLOOKUP(A619,anni!$A$1:$O$32,7,0))</f>
        <v>2.0121910973558443</v>
      </c>
      <c r="O619" s="1">
        <f t="shared" si="119"/>
        <v>2.0121910973558443</v>
      </c>
      <c r="P619" s="9">
        <f>INT(MAX(1,O619)+1-VLOOKUP(A619,anni!$A$1:$O$32,5,0))</f>
        <v>2</v>
      </c>
      <c r="Q619" s="9">
        <f t="array" ref="Q619">SUM(IF(anno=A619,IF(distretto=E619,concorrenti!$T$3:$T$5991)))</f>
        <v>0</v>
      </c>
      <c r="R619" s="9">
        <f t="shared" si="120"/>
        <v>2</v>
      </c>
      <c r="S619" s="1">
        <f t="shared" si="121"/>
        <v>0</v>
      </c>
      <c r="T619" s="1">
        <f>1+INT($N619/VLOOKUP($A619,anni!$A$1:$J$35,10,0))+$Q619</f>
        <v>2</v>
      </c>
      <c r="U619" s="1">
        <f t="shared" si="127"/>
        <v>0</v>
      </c>
      <c r="X619" s="1">
        <v>20</v>
      </c>
      <c r="Y619" s="1">
        <v>18</v>
      </c>
      <c r="Z619" s="1">
        <f t="shared" si="122"/>
        <v>0.45883146774112349</v>
      </c>
      <c r="AB619" s="1">
        <v>2</v>
      </c>
      <c r="AC619" s="1">
        <f t="shared" si="123"/>
        <v>0</v>
      </c>
    </row>
    <row r="620" spans="1:29" x14ac:dyDescent="0.3">
      <c r="A620" s="3">
        <v>2010</v>
      </c>
      <c r="B620" s="3" t="str">
        <f>VLOOKUP($E620,accorpamenti!$A$2:$X$104,$A620-B$2,0)</f>
        <v>Pordenone</v>
      </c>
      <c r="C620" s="3" t="str">
        <f>VLOOKUP($E620,accorpamenti!$A$2:$X$104,$A620-C$2,0)</f>
        <v>Pordenone</v>
      </c>
      <c r="D620" s="3" t="str">
        <f>VLOOKUP($E620,accorpamenti!$A$2:$X$104,$A620-D$2,0)</f>
        <v>Pordenone</v>
      </c>
      <c r="E620" s="3" t="s">
        <v>91</v>
      </c>
      <c r="F620" s="1">
        <f t="array" ref="F620">SUM(IF(anno=A620,IF(distretto=E620,1)))</f>
        <v>2</v>
      </c>
      <c r="G620" s="1">
        <f t="array" ref="G620">SUM(IF(anno=A620,IF(distretto=E620,IF(punti=-1,1))))</f>
        <v>0</v>
      </c>
      <c r="H620" s="1">
        <f t="array" ref="H620">SUM(IF(anno=A620,IF(distretto=E620,punti)))+G620</f>
        <v>19.399999999999999</v>
      </c>
      <c r="I620" s="6">
        <v>1.6787912702853944</v>
      </c>
      <c r="J620" s="12">
        <f>H620/VLOOKUP(A620,anni!$A$1:$O$32,4,0)</f>
        <v>7.4283963853576359E-3</v>
      </c>
      <c r="K620" s="12">
        <f t="shared" si="128"/>
        <v>6.9879806732420242E-3</v>
      </c>
      <c r="L620" s="12">
        <f t="shared" si="129"/>
        <v>8.0250381189310663E-3</v>
      </c>
      <c r="M620" s="12">
        <f t="array" ref="M620">SUM(IF(NOT(ISERR(J620:L620)),J620:L620*$J$2:$L$2))/SUM(IF(NOT(ISERR(J620:L620)),$J$2:$L$2))</f>
        <v>7.3810314369146708E-3</v>
      </c>
      <c r="N620" s="1">
        <f>((300-VLOOKUP(A620,anni!$A$1:$O$32,8,0))*(M620-I620/300)+I620)/300*(300-VLOOKUP(A620,anni!$A$1:$O$32,7,0))</f>
        <v>2.008869528300492</v>
      </c>
      <c r="O620" s="1">
        <f t="shared" si="119"/>
        <v>2.008869528300492</v>
      </c>
      <c r="P620" s="9">
        <f>INT(MAX(1,O620)+1-VLOOKUP(A620,anni!$A$1:$O$32,5,0))</f>
        <v>2</v>
      </c>
      <c r="Q620" s="9">
        <f t="array" ref="Q620">SUM(IF(anno=A620,IF(distretto=E620,concorrenti!$T$3:$T$5991)))</f>
        <v>0</v>
      </c>
      <c r="R620" s="9">
        <f t="shared" si="120"/>
        <v>2</v>
      </c>
      <c r="S620" s="1">
        <f t="shared" si="121"/>
        <v>0</v>
      </c>
      <c r="T620" s="1">
        <f>1+INT($N620/VLOOKUP($A620,anni!$A$1:$J$35,10,0))+$Q620</f>
        <v>2</v>
      </c>
      <c r="U620" s="1">
        <f t="shared" si="127"/>
        <v>0</v>
      </c>
      <c r="X620" s="1">
        <v>9</v>
      </c>
      <c r="Y620" s="1">
        <v>10</v>
      </c>
      <c r="Z620" s="1">
        <f t="shared" si="122"/>
        <v>-0.32444284226152509</v>
      </c>
      <c r="AB620" s="1">
        <v>2</v>
      </c>
      <c r="AC620" s="1">
        <f t="shared" si="123"/>
        <v>0</v>
      </c>
    </row>
    <row r="621" spans="1:29" x14ac:dyDescent="0.3">
      <c r="A621" s="3">
        <v>2010</v>
      </c>
      <c r="B621" s="3" t="str">
        <f>VLOOKUP($E621,accorpamenti!$A$2:$X$104,$A621-B$2,0)</f>
        <v>Messina</v>
      </c>
      <c r="C621" s="3" t="str">
        <f>VLOOKUP($E621,accorpamenti!$A$2:$X$104,$A621-C$2,0)</f>
        <v>Messina</v>
      </c>
      <c r="D621" s="3" t="str">
        <f>VLOOKUP($E621,accorpamenti!$A$2:$X$104,$A621-D$2,0)</f>
        <v>Messina</v>
      </c>
      <c r="E621" s="3" t="s">
        <v>124</v>
      </c>
      <c r="F621" s="1">
        <f t="array" ref="F621">SUM(IF(anno=A621,IF(distretto=E621,1)))</f>
        <v>2</v>
      </c>
      <c r="G621" s="1">
        <f t="array" ref="G621">SUM(IF(anno=A621,IF(distretto=E621,IF(punti=-1,1))))</f>
        <v>0</v>
      </c>
      <c r="H621" s="1">
        <f t="array" ref="H621">SUM(IF(anno=A621,IF(distretto=E621,punti)))+G621</f>
        <v>19.399999999999999</v>
      </c>
      <c r="I621" s="6">
        <v>3.693340794627868</v>
      </c>
      <c r="J621" s="12">
        <f>H621/VLOOKUP(A621,anni!$A$1:$O$32,4,0)</f>
        <v>7.4283963853576359E-3</v>
      </c>
      <c r="K621" s="12">
        <f t="shared" si="128"/>
        <v>4.3125823583436487E-3</v>
      </c>
      <c r="L621" s="12">
        <f t="shared" si="129"/>
        <v>3.2902656287617364E-3</v>
      </c>
      <c r="M621" s="12">
        <f t="array" ref="M621">SUM(IF(NOT(ISERR(J621:L621)),J621:L621*$J$2:$L$2))/SUM(IF(NOT(ISERR(J621:L621)),$J$2:$L$2))</f>
        <v>5.700103250253657E-3</v>
      </c>
      <c r="N621" s="1">
        <f>((300-VLOOKUP(A621,anni!$A$1:$O$32,8,0))*(M621-I621/300)+I621)/300*(300-VLOOKUP(A621,anni!$A$1:$O$32,7,0))</f>
        <v>2.0083806018337498</v>
      </c>
      <c r="O621" s="1">
        <f t="shared" si="119"/>
        <v>2.0083806018337498</v>
      </c>
      <c r="P621" s="9">
        <f>INT(MAX(1,O621)+1-VLOOKUP(A621,anni!$A$1:$O$32,5,0))</f>
        <v>2</v>
      </c>
      <c r="Q621" s="9">
        <f t="array" ref="Q621">SUM(IF(anno=A621,IF(distretto=E621,concorrenti!$T$3:$T$5991)))</f>
        <v>0</v>
      </c>
      <c r="R621" s="9">
        <f t="shared" si="120"/>
        <v>2</v>
      </c>
      <c r="S621" s="1">
        <f t="shared" si="121"/>
        <v>0</v>
      </c>
      <c r="T621" s="1">
        <f>1+INT($N621/VLOOKUP($A621,anni!$A$1:$J$35,10,0))+$Q621</f>
        <v>2</v>
      </c>
      <c r="U621" s="1">
        <f t="shared" si="127"/>
        <v>0</v>
      </c>
      <c r="X621" s="1">
        <v>23</v>
      </c>
      <c r="Y621" s="1">
        <v>22</v>
      </c>
      <c r="Z621" s="1">
        <f t="shared" si="122"/>
        <v>0.21081851067789195</v>
      </c>
      <c r="AB621" s="1">
        <v>2</v>
      </c>
      <c r="AC621" s="1">
        <f t="shared" si="123"/>
        <v>0</v>
      </c>
    </row>
    <row r="622" spans="1:29" x14ac:dyDescent="0.3">
      <c r="A622" s="3">
        <v>2010</v>
      </c>
      <c r="B622" s="3" t="str">
        <f>VLOOKUP($E622,accorpamenti!$A$2:$X$104,$A622-B$2,0)</f>
        <v>Belluno</v>
      </c>
      <c r="C622" s="3" t="str">
        <f>VLOOKUP($E622,accorpamenti!$A$2:$X$104,$A622-C$2,0)</f>
        <v>Belluno</v>
      </c>
      <c r="D622" s="3" t="str">
        <f>VLOOKUP($E622,accorpamenti!$A$2:$X$104,$A622-D$2,0)</f>
        <v>Belluno</v>
      </c>
      <c r="E622" s="3" t="s">
        <v>99</v>
      </c>
      <c r="F622" s="1">
        <f t="array" ref="F622">SUM(IF(anno=A622,IF(distretto=E622,1)))</f>
        <v>3</v>
      </c>
      <c r="G622" s="1">
        <f t="array" ref="G622">SUM(IF(anno=A622,IF(distretto=E622,IF(punti=-1,1))))</f>
        <v>0</v>
      </c>
      <c r="H622" s="1">
        <f t="array" ref="H622">SUM(IF(anno=A622,IF(distretto=E622,punti)))+G622</f>
        <v>12.6</v>
      </c>
      <c r="I622" s="6">
        <v>1.1751538891997761</v>
      </c>
      <c r="J622" s="12">
        <f>H622/VLOOKUP(A622,anni!$A$1:$O$32,4,0)</f>
        <v>4.8246285801807334E-3</v>
      </c>
      <c r="K622" s="12">
        <f t="shared" si="128"/>
        <v>1.0182486123866951E-2</v>
      </c>
      <c r="L622" s="12">
        <f t="shared" si="129"/>
        <v>1.1315303747692802E-2</v>
      </c>
      <c r="M622" s="12">
        <f t="array" ref="M622">SUM(IF(NOT(ISERR(J622:L622)),J622:L622*$J$2:$L$2))/SUM(IF(NOT(ISERR(J622:L622)),$J$2:$L$2))</f>
        <v>7.6923602893281505E-3</v>
      </c>
      <c r="N622" s="1">
        <f>((300-VLOOKUP(A622,anni!$A$1:$O$32,8,0))*(M622-I622/300)+I622)/300*(300-VLOOKUP(A622,anni!$A$1:$O$32,7,0))</f>
        <v>1.9840747090723714</v>
      </c>
      <c r="O622" s="1">
        <f t="shared" si="119"/>
        <v>1.9840747090723714</v>
      </c>
      <c r="P622" s="9">
        <f>INT(MAX(1,O622)+1-VLOOKUP(A622,anni!$A$1:$O$32,5,0))</f>
        <v>2</v>
      </c>
      <c r="Q622" s="9">
        <f t="array" ref="Q622">SUM(IF(anno=A622,IF(distretto=E622,concorrenti!$T$3:$T$5991)))</f>
        <v>0</v>
      </c>
      <c r="R622" s="9">
        <f t="shared" si="120"/>
        <v>2</v>
      </c>
      <c r="S622" s="1">
        <f t="shared" si="121"/>
        <v>-1</v>
      </c>
      <c r="T622" s="1">
        <f>1+INT($N622/VLOOKUP($A622,anni!$A$1:$J$35,10,0))+$Q622</f>
        <v>2</v>
      </c>
      <c r="U622" s="1">
        <f t="shared" si="127"/>
        <v>-1</v>
      </c>
      <c r="X622" s="1">
        <v>7</v>
      </c>
      <c r="Y622" s="1">
        <v>7</v>
      </c>
      <c r="Z622" s="1">
        <f t="shared" si="122"/>
        <v>0</v>
      </c>
      <c r="AB622" s="1">
        <v>3</v>
      </c>
      <c r="AC622" s="1">
        <f t="shared" si="123"/>
        <v>-1</v>
      </c>
    </row>
    <row r="623" spans="1:29" x14ac:dyDescent="0.3">
      <c r="A623" s="3">
        <v>2010</v>
      </c>
      <c r="B623" s="3" t="str">
        <f>VLOOKUP($E623,accorpamenti!$A$2:$X$104,$A623-B$2,0)</f>
        <v>Foggia</v>
      </c>
      <c r="C623" s="3" t="str">
        <f>VLOOKUP($E623,accorpamenti!$A$2:$X$104,$A623-C$2,0)</f>
        <v>Foggia</v>
      </c>
      <c r="D623" s="3" t="str">
        <f>VLOOKUP($E623,accorpamenti!$A$2:$X$104,$A623-D$2,0)</f>
        <v>Foggia</v>
      </c>
      <c r="E623" s="3" t="s">
        <v>96</v>
      </c>
      <c r="F623" s="1">
        <f t="array" ref="F623">SUM(IF(anno=A623,IF(distretto=E623,1)))</f>
        <v>2</v>
      </c>
      <c r="G623" s="1">
        <f t="array" ref="G623">SUM(IF(anno=A623,IF(distretto=E623,IF(punti=-1,1))))</f>
        <v>0</v>
      </c>
      <c r="H623" s="1">
        <f t="array" ref="H623">SUM(IF(anno=A623,IF(distretto=E623,punti)))+G623</f>
        <v>8.8000000000000007</v>
      </c>
      <c r="I623" s="6">
        <v>5.2042529378847222</v>
      </c>
      <c r="J623" s="12">
        <f>H623/VLOOKUP(A623,anni!$A$1:$O$32,4,0)</f>
        <v>3.3695818655230521E-3</v>
      </c>
      <c r="K623" s="12">
        <f t="shared" si="128"/>
        <v>5.0313460847342586E-3</v>
      </c>
      <c r="L623" s="12">
        <f t="shared" si="129"/>
        <v>4.8150228713586393E-3</v>
      </c>
      <c r="M623" s="12">
        <f t="array" ref="M623">SUM(IF(NOT(ISERR(J623:L623)),J623:L623*$J$2:$L$2))/SUM(IF(NOT(ISERR(J623:L623)),$J$2:$L$2))</f>
        <v>4.1644101062327183E-3</v>
      </c>
      <c r="N623" s="1">
        <f>((300-VLOOKUP(A623,anni!$A$1:$O$32,8,0))*(M623-I623/300)+I623)/300*(300-VLOOKUP(A623,anni!$A$1:$O$32,7,0))</f>
        <v>1.9450945924627325</v>
      </c>
      <c r="O623" s="1">
        <f t="shared" si="119"/>
        <v>1.9450945924627325</v>
      </c>
      <c r="P623" s="9">
        <f>INT(MAX(1,O623)+1-VLOOKUP(A623,anni!$A$1:$O$32,5,0))</f>
        <v>2</v>
      </c>
      <c r="Q623" s="9">
        <f t="array" ref="Q623">SUM(IF(anno=A623,IF(distretto=E623,concorrenti!$T$3:$T$5991)))</f>
        <v>0</v>
      </c>
      <c r="R623" s="9">
        <f t="shared" si="120"/>
        <v>2</v>
      </c>
      <c r="S623" s="1">
        <f t="shared" si="121"/>
        <v>0</v>
      </c>
      <c r="T623" s="1">
        <f>1+INT($N623/VLOOKUP($A623,anni!$A$1:$J$35,10,0))+$Q623</f>
        <v>2</v>
      </c>
      <c r="U623" s="1">
        <f t="shared" si="127"/>
        <v>0</v>
      </c>
      <c r="X623" s="1">
        <v>29</v>
      </c>
      <c r="Y623" s="1">
        <v>31</v>
      </c>
      <c r="Z623" s="1">
        <f t="shared" si="122"/>
        <v>-0.36514837167011072</v>
      </c>
      <c r="AB623" s="1">
        <v>2</v>
      </c>
      <c r="AC623" s="1">
        <f t="shared" si="123"/>
        <v>0</v>
      </c>
    </row>
    <row r="624" spans="1:29" x14ac:dyDescent="0.3">
      <c r="A624" s="3">
        <v>2010</v>
      </c>
      <c r="B624" s="3" t="str">
        <f>VLOOKUP($E624,accorpamenti!$A$2:$X$104,$A624-B$2,0)</f>
        <v>Brindisi</v>
      </c>
      <c r="C624" s="3" t="str">
        <f>VLOOKUP($E624,accorpamenti!$A$2:$X$104,$A624-C$2,0)</f>
        <v>Brindisi</v>
      </c>
      <c r="D624" s="3" t="str">
        <f>VLOOKUP($E624,accorpamenti!$A$2:$X$104,$A624-D$2,0)</f>
        <v>Brindisi</v>
      </c>
      <c r="E624" s="3" t="s">
        <v>112</v>
      </c>
      <c r="F624" s="1">
        <f t="array" ref="F624">SUM(IF(anno=A624,IF(distretto=E624,1)))</f>
        <v>2</v>
      </c>
      <c r="G624" s="1">
        <f t="array" ref="G624">SUM(IF(anno=A624,IF(distretto=E624,IF(punti=-1,1))))</f>
        <v>0</v>
      </c>
      <c r="H624" s="1">
        <f t="array" ref="H624">SUM(IF(anno=A624,IF(distretto=E624,punti)))+G624</f>
        <v>11.2</v>
      </c>
      <c r="I624" s="6">
        <v>3.0218242865137102</v>
      </c>
      <c r="J624" s="12">
        <f>H624/VLOOKUP(A624,anni!$A$1:$O$32,4,0)</f>
        <v>4.2885587379384296E-3</v>
      </c>
      <c r="K624" s="12">
        <f t="shared" si="128"/>
        <v>7.8265383540310676E-3</v>
      </c>
      <c r="L624" s="12">
        <f t="shared" si="129"/>
        <v>7.2225343070379594E-3</v>
      </c>
      <c r="M624" s="12">
        <f t="array" ref="M624">SUM(IF(NOT(ISERR(J624:L624)),J624:L624*$J$2:$L$2))/SUM(IF(NOT(ISERR(J624:L624)),$J$2:$L$2))</f>
        <v>5.9568812048192308E-3</v>
      </c>
      <c r="N624" s="1">
        <f>((300-VLOOKUP(A624,anni!$A$1:$O$32,8,0))*(M624-I624/300)+I624)/300*(300-VLOOKUP(A624,anni!$A$1:$O$32,7,0))</f>
        <v>1.9390955836245876</v>
      </c>
      <c r="O624" s="1">
        <f t="shared" si="119"/>
        <v>1.9390955836245876</v>
      </c>
      <c r="P624" s="9">
        <f>INT(MAX(1,O624)+1-VLOOKUP(A624,anni!$A$1:$O$32,5,0))</f>
        <v>2</v>
      </c>
      <c r="Q624" s="9">
        <f t="array" ref="Q624">SUM(IF(anno=A624,IF(distretto=E624,concorrenti!$T$3:$T$5991)))</f>
        <v>0</v>
      </c>
      <c r="R624" s="9">
        <f t="shared" si="120"/>
        <v>2</v>
      </c>
      <c r="S624" s="1">
        <f t="shared" si="121"/>
        <v>0</v>
      </c>
      <c r="T624" s="1">
        <f>1+INT($N624/VLOOKUP($A624,anni!$A$1:$J$35,10,0))+$Q624</f>
        <v>2</v>
      </c>
      <c r="U624" s="1">
        <f t="shared" si="127"/>
        <v>0</v>
      </c>
      <c r="X624" s="1">
        <v>16</v>
      </c>
      <c r="Y624" s="1">
        <v>18</v>
      </c>
      <c r="Z624" s="1">
        <f t="shared" si="122"/>
        <v>-0.48507125007266594</v>
      </c>
      <c r="AB624" s="1">
        <v>2</v>
      </c>
      <c r="AC624" s="1">
        <f t="shared" si="123"/>
        <v>0</v>
      </c>
    </row>
    <row r="625" spans="1:29" x14ac:dyDescent="0.3">
      <c r="A625" s="3">
        <v>2010</v>
      </c>
      <c r="B625" s="3" t="str">
        <f>VLOOKUP($E625,accorpamenti!$A$2:$X$104,$A625-B$2,0)</f>
        <v>Verbania</v>
      </c>
      <c r="C625" s="3" t="str">
        <f>VLOOKUP($E625,accorpamenti!$A$2:$X$104,$A625-C$2,0)</f>
        <v>Verbania</v>
      </c>
      <c r="D625" s="3" t="str">
        <f>VLOOKUP($E625,accorpamenti!$A$2:$X$104,$A625-D$2,0)</f>
        <v>Verbania</v>
      </c>
      <c r="E625" s="3" t="s">
        <v>46</v>
      </c>
      <c r="F625" s="1">
        <f t="array" ref="F625">SUM(IF(anno=A625,IF(distretto=E625,1)))</f>
        <v>2</v>
      </c>
      <c r="G625" s="1">
        <f t="array" ref="G625">SUM(IF(anno=A625,IF(distretto=E625,IF(punti=-1,1))))</f>
        <v>0</v>
      </c>
      <c r="H625" s="1">
        <f t="array" ref="H625">SUM(IF(anno=A625,IF(distretto=E625,punti)))+G625</f>
        <v>18.8</v>
      </c>
      <c r="I625" s="6">
        <v>1.1751538891997761</v>
      </c>
      <c r="J625" s="12">
        <f>H625/VLOOKUP(A625,anni!$A$1:$O$32,4,0)</f>
        <v>7.1986521672537922E-3</v>
      </c>
      <c r="K625" s="12">
        <f t="shared" si="128"/>
        <v>3.3142994050233605E-3</v>
      </c>
      <c r="L625" s="12">
        <f t="shared" si="129"/>
        <v>1.4043816708129365E-2</v>
      </c>
      <c r="M625" s="12">
        <f t="array" ref="M625">SUM(IF(NOT(ISERR(J625:L625)),J625:L625*$J$2:$L$2))/SUM(IF(NOT(ISERR(J625:L625)),$J$2:$L$2))</f>
        <v>7.0447286699895769E-3</v>
      </c>
      <c r="N625" s="1">
        <f>((300-VLOOKUP(A625,anni!$A$1:$O$32,8,0))*(M625-I625/300)+I625)/300*(300-VLOOKUP(A625,anni!$A$1:$O$32,7,0))</f>
        <v>1.8358965945677057</v>
      </c>
      <c r="O625" s="1">
        <f t="shared" si="119"/>
        <v>1.8358965945677057</v>
      </c>
      <c r="P625" s="9">
        <f>INT(MAX(1,O625)+1-VLOOKUP(A625,anni!$A$1:$O$32,5,0))</f>
        <v>2</v>
      </c>
      <c r="Q625" s="9">
        <f t="array" ref="Q625">SUM(IF(anno=A625,IF(distretto=E625,concorrenti!$T$3:$T$5991)))</f>
        <v>0</v>
      </c>
      <c r="R625" s="9">
        <f t="shared" si="120"/>
        <v>2</v>
      </c>
      <c r="S625" s="1">
        <f t="shared" si="121"/>
        <v>0</v>
      </c>
      <c r="T625" s="1">
        <f>1+INT($N625/VLOOKUP($A625,anni!$A$1:$J$35,10,0))+$Q625</f>
        <v>2</v>
      </c>
      <c r="U625" s="1">
        <f t="shared" si="127"/>
        <v>0</v>
      </c>
      <c r="X625" s="1">
        <v>7</v>
      </c>
      <c r="Y625" s="1">
        <v>7</v>
      </c>
      <c r="Z625" s="1">
        <f t="shared" si="122"/>
        <v>0</v>
      </c>
      <c r="AB625" s="1">
        <v>2</v>
      </c>
      <c r="AC625" s="1">
        <f t="shared" si="123"/>
        <v>0</v>
      </c>
    </row>
    <row r="626" spans="1:29" x14ac:dyDescent="0.3">
      <c r="A626" s="3">
        <v>2010</v>
      </c>
      <c r="B626" s="3" t="str">
        <f>VLOOKUP($E626,accorpamenti!$A$2:$X$104,$A626-B$2,0)</f>
        <v>Pesaro Urbino</v>
      </c>
      <c r="C626" s="3" t="str">
        <f>VLOOKUP($E626,accorpamenti!$A$2:$X$104,$A626-C$2,0)</f>
        <v>Pesaro Urbino</v>
      </c>
      <c r="D626" s="3" t="str">
        <f>VLOOKUP($E626,accorpamenti!$A$2:$X$104,$A626-D$2,0)</f>
        <v>Pesaro Urbino</v>
      </c>
      <c r="E626" s="3" t="s">
        <v>104</v>
      </c>
      <c r="F626" s="1">
        <f t="array" ref="F626">SUM(IF(anno=A626,IF(distretto=E626,1)))</f>
        <v>2</v>
      </c>
      <c r="G626" s="1">
        <f t="array" ref="G626">SUM(IF(anno=A626,IF(distretto=E626,IF(punti=-1,1))))</f>
        <v>0</v>
      </c>
      <c r="H626" s="1">
        <f t="array" ref="H626">SUM(IF(anno=A626,IF(distretto=E626,punti)))+G626</f>
        <v>10.8</v>
      </c>
      <c r="I626" s="6">
        <v>2.5181869054280916</v>
      </c>
      <c r="J626" s="12">
        <f>H626/VLOOKUP(A626,anni!$A$1:$O$32,4,0)</f>
        <v>4.1353959258691999E-3</v>
      </c>
      <c r="K626" s="12">
        <f t="shared" si="128"/>
        <v>7.9463323084295011E-3</v>
      </c>
      <c r="L626" s="12">
        <f t="shared" si="129"/>
        <v>6.8212824010914054E-3</v>
      </c>
      <c r="M626" s="12">
        <f t="array" ref="M626">SUM(IF(NOT(ISERR(J626:L626)),J626:L626*$J$2:$L$2))/SUM(IF(NOT(ISERR(J626:L626)),$J$2:$L$2))</f>
        <v>5.8533557992596673E-3</v>
      </c>
      <c r="N626" s="1">
        <f>((300-VLOOKUP(A626,anni!$A$1:$O$32,8,0))*(M626-I626/300)+I626)/300*(300-VLOOKUP(A626,anni!$A$1:$O$32,7,0))</f>
        <v>1.8193821101722347</v>
      </c>
      <c r="O626" s="1">
        <f t="shared" si="119"/>
        <v>1.8193821101722347</v>
      </c>
      <c r="P626" s="9">
        <f>INT(MAX(1,O626)+1-VLOOKUP(A626,anni!$A$1:$O$32,5,0))</f>
        <v>2</v>
      </c>
      <c r="Q626" s="9">
        <f t="array" ref="Q626">SUM(IF(anno=A626,IF(distretto=E626,concorrenti!$T$3:$T$5991)))</f>
        <v>0</v>
      </c>
      <c r="R626" s="9">
        <f t="shared" si="120"/>
        <v>2</v>
      </c>
      <c r="S626" s="1">
        <f t="shared" si="121"/>
        <v>0</v>
      </c>
      <c r="T626" s="1">
        <f>1+INT($N626/VLOOKUP($A626,anni!$A$1:$J$35,10,0))+$Q626</f>
        <v>2</v>
      </c>
      <c r="U626" s="1">
        <f t="shared" si="127"/>
        <v>0</v>
      </c>
      <c r="X626" s="1">
        <v>17</v>
      </c>
      <c r="Y626" s="1">
        <v>15</v>
      </c>
      <c r="Z626" s="1">
        <f t="shared" si="122"/>
        <v>0.5</v>
      </c>
      <c r="AB626" s="1">
        <v>2</v>
      </c>
      <c r="AC626" s="1">
        <f t="shared" si="123"/>
        <v>0</v>
      </c>
    </row>
    <row r="627" spans="1:29" x14ac:dyDescent="0.3">
      <c r="A627" s="3">
        <v>2010</v>
      </c>
      <c r="B627" s="3" t="str">
        <f>VLOOKUP($E627,accorpamenti!$A$2:$X$104,$A627-B$2,0)</f>
        <v>Rovigo</v>
      </c>
      <c r="C627" s="3" t="str">
        <f>VLOOKUP($E627,accorpamenti!$A$2:$X$104,$A627-C$2,0)</f>
        <v>Rovigo</v>
      </c>
      <c r="D627" s="3" t="str">
        <f>VLOOKUP($E627,accorpamenti!$A$2:$X$104,$A627-D$2,0)</f>
        <v>Rovigo</v>
      </c>
      <c r="E627" s="3" t="s">
        <v>126</v>
      </c>
      <c r="F627" s="1">
        <f t="array" ref="F627">SUM(IF(anno=A627,IF(distretto=E627,1)))</f>
        <v>2</v>
      </c>
      <c r="G627" s="1">
        <f t="array" ref="G627">SUM(IF(anno=A627,IF(distretto=E627,IF(punti=-1,1))))</f>
        <v>0</v>
      </c>
      <c r="H627" s="1">
        <f t="array" ref="H627">SUM(IF(anno=A627,IF(distretto=E627,punti)))+G627</f>
        <v>15.799999999999999</v>
      </c>
      <c r="I627" s="6">
        <v>1.846670397313934</v>
      </c>
      <c r="J627" s="12">
        <f>H627/VLOOKUP(A627,anni!$A$1:$O$32,4,0)</f>
        <v>6.0499310767345698E-3</v>
      </c>
      <c r="K627" s="12">
        <f t="shared" si="128"/>
        <v>8.5852333985544874E-3</v>
      </c>
      <c r="L627" s="12">
        <f t="shared" si="129"/>
        <v>4.8150228713586393E-3</v>
      </c>
      <c r="M627" s="12">
        <f t="array" ref="M627">SUM(IF(NOT(ISERR(J627:L627)),J627:L627*$J$2:$L$2))/SUM(IF(NOT(ISERR(J627:L627)),$J$2:$L$2))</f>
        <v>6.6892138164452207E-3</v>
      </c>
      <c r="N627" s="1">
        <f>((300-VLOOKUP(A627,anni!$A$1:$O$32,8,0))*(M627-I627/300)+I627)/300*(300-VLOOKUP(A627,anni!$A$1:$O$32,7,0))</f>
        <v>1.8825906102905232</v>
      </c>
      <c r="O627" s="1">
        <f t="shared" si="119"/>
        <v>1.8825906102905232</v>
      </c>
      <c r="P627" s="9">
        <f>INT(MAX(1,O627)+1-VLOOKUP(A627,anni!$A$1:$O$32,5,0))</f>
        <v>2</v>
      </c>
      <c r="Q627" s="9">
        <f t="array" ref="Q627">SUM(IF(anno=A627,IF(distretto=E627,concorrenti!$T$3:$T$5991)))</f>
        <v>0</v>
      </c>
      <c r="R627" s="9">
        <f t="shared" si="120"/>
        <v>2</v>
      </c>
      <c r="S627" s="1">
        <f t="shared" si="121"/>
        <v>0</v>
      </c>
      <c r="T627" s="1">
        <f>1+INT($N627/VLOOKUP($A627,anni!$A$1:$J$35,10,0))+$Q627</f>
        <v>2</v>
      </c>
      <c r="U627" s="1">
        <f t="shared" si="127"/>
        <v>0</v>
      </c>
      <c r="X627" s="1">
        <v>9</v>
      </c>
      <c r="Y627" s="1">
        <v>11</v>
      </c>
      <c r="Z627" s="1">
        <f t="shared" si="122"/>
        <v>-0.63245553203367588</v>
      </c>
      <c r="AB627" s="1">
        <v>2</v>
      </c>
      <c r="AC627" s="1">
        <f t="shared" si="123"/>
        <v>0</v>
      </c>
    </row>
    <row r="628" spans="1:29" x14ac:dyDescent="0.3">
      <c r="A628" s="3">
        <v>2010</v>
      </c>
      <c r="B628" s="3" t="str">
        <f>VLOOKUP($E628,accorpamenti!$A$2:$X$104,$A628-B$2,0)</f>
        <v>Caltanissetta</v>
      </c>
      <c r="C628" s="3" t="str">
        <f>VLOOKUP($E628,accorpamenti!$A$2:$X$104,$A628-C$2,0)</f>
        <v>Caltanissetta</v>
      </c>
      <c r="D628" s="3" t="str">
        <f>VLOOKUP($E628,accorpamenti!$A$2:$X$104,$A628-D$2,0)</f>
        <v>Caltanissetta</v>
      </c>
      <c r="E628" s="3" t="s">
        <v>129</v>
      </c>
      <c r="F628" s="1">
        <f t="array" ref="F628">SUM(IF(anno=A628,IF(distretto=E628,1)))</f>
        <v>2</v>
      </c>
      <c r="G628" s="1">
        <f t="array" ref="G628">SUM(IF(anno=A628,IF(distretto=E628,IF(punti=-1,1))))</f>
        <v>0</v>
      </c>
      <c r="H628" s="1">
        <f t="array" ref="H628">SUM(IF(anno=A628,IF(distretto=E628,punti)))+G628</f>
        <v>15.2</v>
      </c>
      <c r="I628" s="6">
        <v>2.0145495243424736</v>
      </c>
      <c r="J628" s="12">
        <f>H628/VLOOKUP(A628,anni!$A$1:$O$32,4,0)</f>
        <v>5.8201868586307253E-3</v>
      </c>
      <c r="K628" s="12">
        <f t="shared" si="128"/>
        <v>6.9480493551092124E-3</v>
      </c>
      <c r="L628" s="12">
        <f t="shared" si="129"/>
        <v>3.450766391140358E-3</v>
      </c>
      <c r="M628" s="12">
        <f t="array" ref="M628">SUM(IF(NOT(ISERR(J628:L628)),J628:L628*$J$2:$L$2))/SUM(IF(NOT(ISERR(J628:L628)),$J$2:$L$2))</f>
        <v>5.8012376128751602E-3</v>
      </c>
      <c r="N628" s="1">
        <f>((300-VLOOKUP(A628,anni!$A$1:$O$32,8,0))*(M628-I628/300)+I628)/300*(300-VLOOKUP(A628,anni!$A$1:$O$32,7,0))</f>
        <v>1.7114306084671351</v>
      </c>
      <c r="O628" s="1">
        <f t="shared" si="119"/>
        <v>1.7114306084671351</v>
      </c>
      <c r="P628" s="9">
        <f>INT(MAX(1,O628)+1-VLOOKUP(A628,anni!$A$1:$O$32,5,0))</f>
        <v>2</v>
      </c>
      <c r="Q628" s="9">
        <f t="array" ref="Q628">SUM(IF(anno=A628,IF(distretto=E628,concorrenti!$T$3:$T$5991)))</f>
        <v>0</v>
      </c>
      <c r="R628" s="9">
        <f t="shared" si="120"/>
        <v>2</v>
      </c>
      <c r="S628" s="1">
        <f t="shared" si="121"/>
        <v>0</v>
      </c>
      <c r="T628" s="1">
        <f>1+INT($N628/VLOOKUP($A628,anni!$A$1:$J$35,10,0))+$Q628</f>
        <v>2</v>
      </c>
      <c r="U628" s="1">
        <f t="shared" si="127"/>
        <v>0</v>
      </c>
      <c r="X628" s="1">
        <v>15</v>
      </c>
      <c r="Y628" s="1">
        <v>12</v>
      </c>
      <c r="Z628" s="1">
        <f t="shared" si="122"/>
        <v>0.81649658092772603</v>
      </c>
      <c r="AB628" s="1">
        <v>2</v>
      </c>
      <c r="AC628" s="1">
        <f t="shared" si="123"/>
        <v>0</v>
      </c>
    </row>
    <row r="629" spans="1:29" x14ac:dyDescent="0.3">
      <c r="A629" s="3">
        <v>2010</v>
      </c>
      <c r="B629" s="3" t="str">
        <f>VLOOKUP($E629,accorpamenti!$A$2:$X$104,$A629-B$2,0)</f>
        <v>Enna</v>
      </c>
      <c r="C629" s="3" t="str">
        <f>VLOOKUP($E629,accorpamenti!$A$2:$X$104,$A629-C$2,0)</f>
        <v>Enna</v>
      </c>
      <c r="D629" s="3" t="str">
        <f>VLOOKUP($E629,accorpamenti!$A$2:$X$104,$A629-D$2,0)</f>
        <v>Enna</v>
      </c>
      <c r="E629" s="3" t="s">
        <v>82</v>
      </c>
      <c r="F629" s="1">
        <f t="array" ref="F629">SUM(IF(anno=A629,IF(distretto=E629,1)))</f>
        <v>2</v>
      </c>
      <c r="G629" s="1">
        <f t="array" ref="G629">SUM(IF(anno=A629,IF(distretto=E629,IF(punti=-1,1))))</f>
        <v>0</v>
      </c>
      <c r="H629" s="1">
        <f t="array" ref="H629">SUM(IF(anno=A629,IF(distretto=E629,punti)))+G629</f>
        <v>22</v>
      </c>
      <c r="I629" s="6">
        <v>2.0145495243424736</v>
      </c>
      <c r="J629" s="12">
        <f>H629/VLOOKUP(A629,anni!$A$1:$O$32,4,0)</f>
        <v>8.4239546638076295E-3</v>
      </c>
      <c r="K629" s="12">
        <f t="shared" si="128"/>
        <v>0</v>
      </c>
      <c r="L629" s="12">
        <f t="shared" si="129"/>
        <v>8.8275419308241725E-3</v>
      </c>
      <c r="M629" s="12">
        <f t="array" ref="M629">SUM(IF(NOT(ISERR(J629:L629)),J629:L629*$J$2:$L$2))/SUM(IF(NOT(ISERR(J629:L629)),$J$2:$L$2))</f>
        <v>5.6832343203745096E-3</v>
      </c>
      <c r="N629" s="1">
        <f>((300-VLOOKUP(A629,anni!$A$1:$O$32,8,0))*(M629-I629/300)+I629)/300*(300-VLOOKUP(A629,anni!$A$1:$O$32,7,0))</f>
        <v>1.684431455142986</v>
      </c>
      <c r="O629" s="1">
        <f t="shared" si="119"/>
        <v>1.684431455142986</v>
      </c>
      <c r="P629" s="9">
        <f>INT(MAX(1,O629)+1-VLOOKUP(A629,anni!$A$1:$O$32,5,0))</f>
        <v>2</v>
      </c>
      <c r="Q629" s="9">
        <f t="array" ref="Q629">SUM(IF(anno=A629,IF(distretto=E629,concorrenti!$T$3:$T$5991)))</f>
        <v>0</v>
      </c>
      <c r="R629" s="9">
        <f t="shared" si="120"/>
        <v>2</v>
      </c>
      <c r="S629" s="1">
        <f t="shared" si="121"/>
        <v>0</v>
      </c>
      <c r="T629" s="1">
        <f>1+INT($N629/VLOOKUP($A629,anni!$A$1:$J$35,10,0))+$Q629</f>
        <v>2</v>
      </c>
      <c r="U629" s="1">
        <f t="shared" si="127"/>
        <v>0</v>
      </c>
      <c r="X629" s="1">
        <v>8</v>
      </c>
      <c r="Y629" s="1">
        <v>12</v>
      </c>
      <c r="Z629" s="1">
        <f t="shared" si="122"/>
        <v>-1.2649110640673518</v>
      </c>
      <c r="AB629" s="1">
        <v>2</v>
      </c>
      <c r="AC629" s="1">
        <f t="shared" si="123"/>
        <v>0</v>
      </c>
    </row>
    <row r="630" spans="1:29" x14ac:dyDescent="0.3">
      <c r="A630" s="3">
        <v>2010</v>
      </c>
      <c r="B630" s="3" t="str">
        <f>VLOOKUP($E630,accorpamenti!$A$2:$X$104,$A630-B$2,0)</f>
        <v>Piacenza</v>
      </c>
      <c r="C630" s="3" t="str">
        <f>VLOOKUP($E630,accorpamenti!$A$2:$X$104,$A630-C$2,0)</f>
        <v>Piacenza</v>
      </c>
      <c r="D630" s="3" t="str">
        <f>VLOOKUP($E630,accorpamenti!$A$2:$X$104,$A630-D$2,0)</f>
        <v>Piacenza</v>
      </c>
      <c r="E630" s="3" t="s">
        <v>90</v>
      </c>
      <c r="F630" s="1">
        <f t="array" ref="F630">SUM(IF(anno=A630,IF(distretto=E630,1)))</f>
        <v>2</v>
      </c>
      <c r="G630" s="1">
        <f t="array" ref="G630">SUM(IF(anno=A630,IF(distretto=E630,IF(punti=-1,1))))</f>
        <v>0</v>
      </c>
      <c r="H630" s="1">
        <f t="array" ref="H630">SUM(IF(anno=A630,IF(distretto=E630,punti)))+G630</f>
        <v>14.599999999999998</v>
      </c>
      <c r="I630" s="6">
        <v>1.0072747621712368</v>
      </c>
      <c r="J630" s="12">
        <f>H630/VLOOKUP(A630,anni!$A$1:$O$32,4,0)</f>
        <v>5.5904426405268808E-3</v>
      </c>
      <c r="K630" s="12">
        <f t="shared" si="128"/>
        <v>6.3091482649842278E-3</v>
      </c>
      <c r="L630" s="12">
        <f t="shared" si="129"/>
        <v>8.8275419308241725E-3</v>
      </c>
      <c r="M630" s="12">
        <f t="array" ref="M630">SUM(IF(NOT(ISERR(J630:L630)),J630:L630*$J$2:$L$2))/SUM(IF(NOT(ISERR(J630:L630)),$J$2:$L$2))</f>
        <v>6.3695277303955451E-3</v>
      </c>
      <c r="N630" s="1">
        <f>((300-VLOOKUP(A630,anni!$A$1:$O$32,8,0))*(M630-I630/300)+I630)/300*(300-VLOOKUP(A630,anni!$A$1:$O$32,7,0))</f>
        <v>1.64940166603515</v>
      </c>
      <c r="O630" s="1">
        <f t="shared" si="119"/>
        <v>1.64940166603515</v>
      </c>
      <c r="P630" s="9">
        <f>INT(MAX(1,O630)+1-VLOOKUP(A630,anni!$A$1:$O$32,5,0))</f>
        <v>2</v>
      </c>
      <c r="Q630" s="9">
        <f t="array" ref="Q630">SUM(IF(anno=A630,IF(distretto=E630,concorrenti!$T$3:$T$5991)))</f>
        <v>0</v>
      </c>
      <c r="R630" s="9">
        <f t="shared" si="120"/>
        <v>2</v>
      </c>
      <c r="S630" s="1">
        <f t="shared" si="121"/>
        <v>0</v>
      </c>
      <c r="T630" s="1">
        <f>1+INT($N630/VLOOKUP($A630,anni!$A$1:$J$35,10,0))+$Q630</f>
        <v>2</v>
      </c>
      <c r="U630" s="1">
        <f t="shared" si="127"/>
        <v>0</v>
      </c>
      <c r="X630" s="1">
        <v>6</v>
      </c>
      <c r="Y630" s="1">
        <v>6</v>
      </c>
      <c r="Z630" s="1">
        <f t="shared" si="122"/>
        <v>0</v>
      </c>
      <c r="AB630" s="1">
        <v>2</v>
      </c>
      <c r="AC630" s="1">
        <f t="shared" si="123"/>
        <v>0</v>
      </c>
    </row>
    <row r="631" spans="1:29" x14ac:dyDescent="0.3">
      <c r="A631" s="3">
        <v>2010</v>
      </c>
      <c r="B631" s="3" t="str">
        <f>VLOOKUP($E631,accorpamenti!$A$2:$X$104,$A631-B$2,0)</f>
        <v>Catanzaro</v>
      </c>
      <c r="C631" s="3" t="str">
        <f>VLOOKUP($E631,accorpamenti!$A$2:$X$104,$A631-C$2,0)</f>
        <v>Catanzaro</v>
      </c>
      <c r="D631" s="3" t="str">
        <f>VLOOKUP($E631,accorpamenti!$A$2:$X$104,$A631-D$2,0)</f>
        <v>Catanzaro</v>
      </c>
      <c r="E631" s="3" t="s">
        <v>110</v>
      </c>
      <c r="F631" s="1">
        <f t="array" ref="F631">SUM(IF(anno=A631,IF(distretto=E631,1)))</f>
        <v>2</v>
      </c>
      <c r="G631" s="1">
        <f t="array" ref="G631">SUM(IF(anno=A631,IF(distretto=E631,IF(punti=-1,1))))</f>
        <v>0</v>
      </c>
      <c r="H631" s="1">
        <f t="array" ref="H631">SUM(IF(anno=A631,IF(distretto=E631,punti)))+G631</f>
        <v>11</v>
      </c>
      <c r="I631" s="6">
        <v>1.6787912702853944</v>
      </c>
      <c r="J631" s="12">
        <f>H631/VLOOKUP(A631,anni!$A$1:$O$32,4,0)</f>
        <v>4.2119773319038148E-3</v>
      </c>
      <c r="K631" s="12">
        <f t="shared" si="128"/>
        <v>6.468873537515474E-3</v>
      </c>
      <c r="L631" s="12">
        <f t="shared" si="129"/>
        <v>6.741032019902094E-3</v>
      </c>
      <c r="M631" s="12">
        <f t="array" ref="M631">SUM(IF(NOT(ISERR(J631:L631)),J631:L631*$J$2:$L$2))/SUM(IF(NOT(ISERR(J631:L631)),$J$2:$L$2))</f>
        <v>5.3857851817740816E-3</v>
      </c>
      <c r="N631" s="1">
        <f>((300-VLOOKUP(A631,anni!$A$1:$O$32,8,0))*(M631-I631/300)+I631)/300*(300-VLOOKUP(A631,anni!$A$1:$O$32,7,0))</f>
        <v>1.552357185124325</v>
      </c>
      <c r="O631" s="1">
        <f t="shared" si="119"/>
        <v>1.552357185124325</v>
      </c>
      <c r="P631" s="9">
        <f>INT(MAX(1,O631)+1-VLOOKUP(A631,anni!$A$1:$O$32,5,0))</f>
        <v>2</v>
      </c>
      <c r="Q631" s="9">
        <f t="array" ref="Q631">SUM(IF(anno=A631,IF(distretto=E631,concorrenti!$T$3:$T$5991)))</f>
        <v>0</v>
      </c>
      <c r="R631" s="9">
        <f t="shared" si="120"/>
        <v>2</v>
      </c>
      <c r="S631" s="1">
        <f t="shared" si="121"/>
        <v>0</v>
      </c>
      <c r="T631" s="1">
        <f>1+INT($N631/VLOOKUP($A631,anni!$A$1:$J$35,10,0))+$Q631</f>
        <v>2</v>
      </c>
      <c r="U631" s="1">
        <f t="shared" si="127"/>
        <v>0</v>
      </c>
      <c r="X631" s="1">
        <v>12</v>
      </c>
      <c r="Y631" s="1">
        <v>10</v>
      </c>
      <c r="Z631" s="1">
        <f t="shared" si="122"/>
        <v>0.60302268915552726</v>
      </c>
      <c r="AB631" s="1">
        <v>2</v>
      </c>
      <c r="AC631" s="1">
        <f t="shared" si="123"/>
        <v>0</v>
      </c>
    </row>
    <row r="632" spans="1:29" x14ac:dyDescent="0.3">
      <c r="A632" s="3">
        <v>2010</v>
      </c>
      <c r="B632" s="3" t="str">
        <f>VLOOKUP($E632,accorpamenti!$A$2:$X$104,$A632-B$2,0)</f>
        <v>Lodi</v>
      </c>
      <c r="C632" s="3" t="str">
        <f>VLOOKUP($E632,accorpamenti!$A$2:$X$104,$A632-C$2,0)</f>
        <v>Lodi</v>
      </c>
      <c r="D632" s="3" t="str">
        <f>VLOOKUP($E632,accorpamenti!$A$2:$X$104,$A632-D$2,0)</f>
        <v>Lodi</v>
      </c>
      <c r="E632" s="3" t="s">
        <v>97</v>
      </c>
      <c r="F632" s="1">
        <f t="array" ref="F632">SUM(IF(anno=A632,IF(distretto=E632,1)))</f>
        <v>2</v>
      </c>
      <c r="G632" s="1">
        <f t="array" ref="G632">SUM(IF(anno=A632,IF(distretto=E632,IF(punti=-1,1))))</f>
        <v>0</v>
      </c>
      <c r="H632" s="1">
        <f t="array" ref="H632">SUM(IF(anno=A632,IF(distretto=E632,punti)))+G632</f>
        <v>13</v>
      </c>
      <c r="I632" s="6">
        <v>1.0072747621712368</v>
      </c>
      <c r="J632" s="12">
        <f>H632/VLOOKUP(A632,anni!$A$1:$O$32,4,0)</f>
        <v>4.9777913922499631E-3</v>
      </c>
      <c r="K632" s="12">
        <f t="shared" si="128"/>
        <v>4.6320329034061419E-3</v>
      </c>
      <c r="L632" s="12">
        <f t="shared" si="129"/>
        <v>9.1485434555814132E-3</v>
      </c>
      <c r="M632" s="12">
        <f t="array" ref="M632">SUM(IF(NOT(ISERR(J632:L632)),J632:L632*$J$2:$L$2))/SUM(IF(NOT(ISERR(J632:L632)),$J$2:$L$2))</f>
        <v>5.5576639065239306E-3</v>
      </c>
      <c r="N632" s="1">
        <f>((300-VLOOKUP(A632,anni!$A$1:$O$32,8,0))*(M632-I632/300)+I632)/300*(300-VLOOKUP(A632,anni!$A$1:$O$32,7,0))</f>
        <v>1.4636472231333244</v>
      </c>
      <c r="O632" s="1">
        <f t="shared" si="119"/>
        <v>1.4636472231333244</v>
      </c>
      <c r="P632" s="9">
        <f>INT(MAX(1,O632)+1-VLOOKUP(A632,anni!$A$1:$O$32,5,0))</f>
        <v>1</v>
      </c>
      <c r="Q632" s="9">
        <f t="array" ref="Q632">SUM(IF(anno=A632,IF(distretto=E632,concorrenti!$T$3:$T$5991)))</f>
        <v>0</v>
      </c>
      <c r="R632" s="9">
        <f t="shared" si="120"/>
        <v>1</v>
      </c>
      <c r="S632" s="1">
        <f t="shared" si="121"/>
        <v>-1</v>
      </c>
      <c r="T632" s="1">
        <f>1+INT($N632/VLOOKUP($A632,anni!$A$1:$J$35,10,0))+$Q632</f>
        <v>2</v>
      </c>
      <c r="U632" s="1">
        <f t="shared" si="127"/>
        <v>0</v>
      </c>
      <c r="X632" s="1">
        <v>7</v>
      </c>
      <c r="Y632" s="1">
        <v>6</v>
      </c>
      <c r="Z632" s="1">
        <f t="shared" si="122"/>
        <v>0.39223227027636809</v>
      </c>
      <c r="AB632" s="1">
        <v>2</v>
      </c>
      <c r="AC632" s="1">
        <f t="shared" si="123"/>
        <v>-1</v>
      </c>
    </row>
    <row r="633" spans="1:29" x14ac:dyDescent="0.3">
      <c r="A633" s="3">
        <v>2010</v>
      </c>
      <c r="B633" s="3" t="str">
        <f>VLOOKUP($E633,accorpamenti!$A$2:$X$104,$A633-B$2,0)</f>
        <v>Ragusa</v>
      </c>
      <c r="C633" s="3" t="str">
        <f>VLOOKUP($E633,accorpamenti!$A$2:$X$104,$A633-C$2,0)</f>
        <v>Ragusa</v>
      </c>
      <c r="D633" s="3" t="str">
        <f>VLOOKUP($E633,accorpamenti!$A$2:$X$104,$A633-D$2,0)</f>
        <v>Ragusa</v>
      </c>
      <c r="E633" s="3" t="s">
        <v>122</v>
      </c>
      <c r="F633" s="1">
        <f t="array" ref="F633">SUM(IF(anno=A633,IF(distretto=E633,1)))</f>
        <v>1</v>
      </c>
      <c r="G633" s="1">
        <f t="array" ref="G633">SUM(IF(anno=A633,IF(distretto=E633,IF(punti=-1,1))))</f>
        <v>0</v>
      </c>
      <c r="H633" s="1">
        <f t="array" ref="H633">SUM(IF(anno=A633,IF(distretto=E633,punti)))+G633</f>
        <v>16.799999999999997</v>
      </c>
      <c r="I633" s="6">
        <v>1.6787912702853944</v>
      </c>
      <c r="J633" s="12">
        <f>H633/VLOOKUP(A633,anni!$A$1:$O$32,4,0)</f>
        <v>6.4328381069076431E-3</v>
      </c>
      <c r="K633" s="12">
        <f t="shared" si="128"/>
        <v>1.7969093159765205E-3</v>
      </c>
      <c r="L633" s="12">
        <f t="shared" si="129"/>
        <v>3.6112671535189797E-3</v>
      </c>
      <c r="M633" s="12">
        <f t="array" ref="M633">SUM(IF(NOT(ISERR(J633:L633)),J633:L633*$J$2:$L$2))/SUM(IF(NOT(ISERR(J633:L633)),$J$2:$L$2))</f>
        <v>4.4172666843658248E-3</v>
      </c>
      <c r="N633" s="1">
        <f>((300-VLOOKUP(A633,anni!$A$1:$O$32,8,0))*(M633-I633/300)+I633)/300*(300-VLOOKUP(A633,anni!$A$1:$O$32,7,0))</f>
        <v>1.3307601529173159</v>
      </c>
      <c r="O633" s="1">
        <f t="shared" si="119"/>
        <v>1.3307601529173159</v>
      </c>
      <c r="P633" s="9">
        <f>INT(MAX(1,O633)+1-VLOOKUP(A633,anni!$A$1:$O$32,5,0))</f>
        <v>1</v>
      </c>
      <c r="Q633" s="9">
        <f t="array" ref="Q633">SUM(IF(anno=A633,IF(distretto=E633,concorrenti!$T$3:$T$5991)))</f>
        <v>0</v>
      </c>
      <c r="R633" s="9">
        <f t="shared" si="120"/>
        <v>1</v>
      </c>
      <c r="S633" s="1">
        <f t="shared" si="121"/>
        <v>0</v>
      </c>
      <c r="T633" s="1">
        <f>1+INT($N633/VLOOKUP($A633,anni!$A$1:$J$35,10,0))+$Q633</f>
        <v>2</v>
      </c>
      <c r="U633" s="1">
        <f t="shared" si="127"/>
        <v>1</v>
      </c>
      <c r="X633" s="1">
        <v>11</v>
      </c>
      <c r="Y633" s="1">
        <v>10</v>
      </c>
      <c r="Z633" s="1">
        <f t="shared" si="122"/>
        <v>0.30860669992418382</v>
      </c>
      <c r="AB633" s="1">
        <v>1</v>
      </c>
      <c r="AC633" s="1">
        <f t="shared" si="123"/>
        <v>0</v>
      </c>
    </row>
    <row r="634" spans="1:29" x14ac:dyDescent="0.3">
      <c r="A634" s="3">
        <v>2010</v>
      </c>
      <c r="B634" s="3" t="str">
        <f>VLOOKUP($E634,accorpamenti!$A$2:$X$104,$A634-B$2,0)</f>
        <v>Savona</v>
      </c>
      <c r="C634" s="3" t="str">
        <f>VLOOKUP($E634,accorpamenti!$A$2:$X$104,$A634-C$2,0)</f>
        <v>Savona</v>
      </c>
      <c r="D634" s="3" t="str">
        <f>VLOOKUP($E634,accorpamenti!$A$2:$X$104,$A634-D$2,0)</f>
        <v>Savona</v>
      </c>
      <c r="E634" s="3" t="s">
        <v>138</v>
      </c>
      <c r="F634" s="1">
        <f t="array" ref="F634">SUM(IF(anno=A634,IF(distretto=E634,1)))</f>
        <v>1</v>
      </c>
      <c r="G634" s="1">
        <f t="array" ref="G634">SUM(IF(anno=A634,IF(distretto=E634,IF(punti=-1,1))))</f>
        <v>0</v>
      </c>
      <c r="H634" s="1">
        <f t="array" ref="H634">SUM(IF(anno=A634,IF(distretto=E634,punti)))+G634</f>
        <v>15.399999999999999</v>
      </c>
      <c r="I634" s="6">
        <v>0.83939563514269722</v>
      </c>
      <c r="J634" s="12">
        <f>H634/VLOOKUP(A634,anni!$A$1:$O$32,4,0)</f>
        <v>5.8967682646653401E-3</v>
      </c>
      <c r="K634" s="12">
        <f t="shared" si="128"/>
        <v>4.5921015852733301E-3</v>
      </c>
      <c r="L634" s="12">
        <f t="shared" si="129"/>
        <v>2.247010673300698E-3</v>
      </c>
      <c r="M634" s="12">
        <f t="array" ref="M634">SUM(IF(NOT(ISERR(J634:L634)),J634:L634*$J$2:$L$2))/SUM(IF(NOT(ISERR(J634:L634)),$J$2:$L$2))</f>
        <v>4.8535864396405627E-3</v>
      </c>
      <c r="N634" s="1">
        <f>((300-VLOOKUP(A634,anni!$A$1:$O$32,8,0))*(M634-I634/300)+I634)/300*(300-VLOOKUP(A634,anni!$A$1:$O$32,7,0))</f>
        <v>1.2705453451569684</v>
      </c>
      <c r="O634" s="1">
        <f t="shared" si="119"/>
        <v>1.2705453451569684</v>
      </c>
      <c r="P634" s="9">
        <f>INT(MAX(1,O634)+1-VLOOKUP(A634,anni!$A$1:$O$32,5,0))</f>
        <v>1</v>
      </c>
      <c r="Q634" s="9">
        <f t="array" ref="Q634">SUM(IF(anno=A634,IF(distretto=E634,concorrenti!$T$3:$T$5991)))</f>
        <v>0</v>
      </c>
      <c r="R634" s="9">
        <f t="shared" si="120"/>
        <v>1</v>
      </c>
      <c r="S634" s="1">
        <f t="shared" si="121"/>
        <v>0</v>
      </c>
      <c r="T634" s="1">
        <f>1+INT($N634/VLOOKUP($A634,anni!$A$1:$J$35,10,0))+$Q634</f>
        <v>2</v>
      </c>
      <c r="U634" s="1">
        <f t="shared" si="127"/>
        <v>1</v>
      </c>
      <c r="X634" s="1">
        <v>5</v>
      </c>
      <c r="Y634" s="1">
        <v>5</v>
      </c>
      <c r="Z634" s="1">
        <f t="shared" si="122"/>
        <v>0</v>
      </c>
      <c r="AB634" s="1">
        <v>1</v>
      </c>
      <c r="AC634" s="1">
        <f t="shared" si="123"/>
        <v>0</v>
      </c>
    </row>
    <row r="635" spans="1:29" x14ac:dyDescent="0.3">
      <c r="A635" s="3">
        <v>2010</v>
      </c>
      <c r="B635" s="3" t="str">
        <f>VLOOKUP($E635,accorpamenti!$A$2:$X$104,$A635-B$2,0)</f>
        <v>Livorno</v>
      </c>
      <c r="C635" s="3" t="str">
        <f>VLOOKUP($E635,accorpamenti!$A$2:$X$104,$A635-C$2,0)</f>
        <v>Livorno</v>
      </c>
      <c r="D635" s="3" t="str">
        <f>VLOOKUP($E635,accorpamenti!$A$2:$X$104,$A635-D$2,0)</f>
        <v>Livorno</v>
      </c>
      <c r="E635" s="3" t="s">
        <v>121</v>
      </c>
      <c r="F635" s="1">
        <f t="array" ref="F635">SUM(IF(anno=A635,IF(distretto=E635,1)))</f>
        <v>1</v>
      </c>
      <c r="G635" s="1">
        <f t="array" ref="G635">SUM(IF(anno=A635,IF(distretto=E635,IF(punti=-1,1))))</f>
        <v>0</v>
      </c>
      <c r="H635" s="1">
        <f t="array" ref="H635">SUM(IF(anno=A635,IF(distretto=E635,punti)))+G635</f>
        <v>13.2</v>
      </c>
      <c r="I635" s="6">
        <v>1.1751538891997761</v>
      </c>
      <c r="J635" s="12">
        <f>H635/VLOOKUP(A635,anni!$A$1:$O$32,4,0)</f>
        <v>5.054372798284577E-3</v>
      </c>
      <c r="K635" s="12">
        <f t="shared" si="128"/>
        <v>3.3542307231561714E-3</v>
      </c>
      <c r="L635" s="12">
        <f t="shared" si="129"/>
        <v>5.3767755396838144E-3</v>
      </c>
      <c r="M635" s="12">
        <f t="array" ref="M635">SUM(IF(NOT(ISERR(J635:L635)),J635:L635*$J$2:$L$2))/SUM(IF(NOT(ISERR(J635:L635)),$J$2:$L$2))</f>
        <v>4.5413925634749811E-3</v>
      </c>
      <c r="N635" s="1">
        <f>((300-VLOOKUP(A635,anni!$A$1:$O$32,8,0))*(M635-I635/300)+I635)/300*(300-VLOOKUP(A635,anni!$A$1:$O$32,7,0))</f>
        <v>1.2631332933971664</v>
      </c>
      <c r="O635" s="1">
        <f t="shared" ref="O635:O672" si="130">MAX(1,N635)</f>
        <v>1.2631332933971664</v>
      </c>
      <c r="P635" s="9">
        <f>INT(MAX(1,O635)+1-VLOOKUP(A635,anni!$A$1:$O$32,5,0))</f>
        <v>1</v>
      </c>
      <c r="Q635" s="9">
        <f t="array" ref="Q635">SUM(IF(anno=A635,IF(distretto=E635,concorrenti!$T$3:$T$5991)))</f>
        <v>0</v>
      </c>
      <c r="R635" s="9">
        <f t="shared" ref="R635:R672" si="131">P635+Q635</f>
        <v>1</v>
      </c>
      <c r="S635" s="1">
        <f t="shared" ref="S635:S672" si="132">R635-F635</f>
        <v>0</v>
      </c>
      <c r="T635" s="1">
        <f>1+INT($N635/VLOOKUP($A635,anni!$A$1:$J$35,10,0))+$Q635</f>
        <v>2</v>
      </c>
      <c r="U635" s="1">
        <f t="shared" si="127"/>
        <v>1</v>
      </c>
      <c r="X635" s="1">
        <v>5</v>
      </c>
      <c r="Y635" s="1">
        <v>7</v>
      </c>
      <c r="Z635" s="1">
        <f t="shared" ref="Z635:Z672" si="133">-(Y635-X635)/SQRT(AVERAGE(X635:Y635))</f>
        <v>-0.81649658092772615</v>
      </c>
      <c r="AB635" s="1">
        <v>1</v>
      </c>
      <c r="AC635" s="1">
        <f t="shared" ref="AC635:AC672" si="134">R635-AB635</f>
        <v>0</v>
      </c>
    </row>
    <row r="636" spans="1:29" x14ac:dyDescent="0.3">
      <c r="A636" s="3">
        <v>2010</v>
      </c>
      <c r="B636" s="3" t="str">
        <f>VLOOKUP($E636,accorpamenti!$A$2:$X$104,$A636-B$2,0)</f>
        <v>Grosseto</v>
      </c>
      <c r="C636" s="3" t="str">
        <f>VLOOKUP($E636,accorpamenti!$A$2:$X$104,$A636-C$2,0)</f>
        <v>Grosseto</v>
      </c>
      <c r="D636" s="3" t="str">
        <f>VLOOKUP($E636,accorpamenti!$A$2:$X$104,$A636-D$2,0)</f>
        <v>Grosseto</v>
      </c>
      <c r="E636" s="3" t="s">
        <v>100</v>
      </c>
      <c r="F636" s="1">
        <f t="array" ref="F636">SUM(IF(anno=A636,IF(distretto=E636,1)))</f>
        <v>1</v>
      </c>
      <c r="G636" s="1">
        <f t="array" ref="G636">SUM(IF(anno=A636,IF(distretto=E636,IF(punti=-1,1))))</f>
        <v>0</v>
      </c>
      <c r="H636" s="1">
        <f t="array" ref="H636">SUM(IF(anno=A636,IF(distretto=E636,punti)))+G636</f>
        <v>10</v>
      </c>
      <c r="I636" s="6">
        <v>0.83939563514269722</v>
      </c>
      <c r="J636" s="12">
        <f>H636/VLOOKUP(A636,anni!$A$1:$O$32,4,0)</f>
        <v>3.8290703017307406E-3</v>
      </c>
      <c r="K636" s="12">
        <f t="shared" si="128"/>
        <v>6.1094916743201699E-3</v>
      </c>
      <c r="L636" s="12">
        <f t="shared" si="129"/>
        <v>4.8150228713586393E-3</v>
      </c>
      <c r="M636" s="12">
        <f t="array" ref="M636">SUM(IF(NOT(ISERR(J636:L636)),J636:L636*$J$2:$L$2))/SUM(IF(NOT(ISERR(J636:L636)),$J$2:$L$2))</f>
        <v>4.7535361875318668E-3</v>
      </c>
      <c r="N636" s="1">
        <f>((300-VLOOKUP(A636,anni!$A$1:$O$32,8,0))*(M636-I636/300)+I636)/300*(300-VLOOKUP(A636,anni!$A$1:$O$32,7,0))</f>
        <v>1.2476538474744987</v>
      </c>
      <c r="O636" s="1">
        <f t="shared" si="130"/>
        <v>1.2476538474744987</v>
      </c>
      <c r="P636" s="9">
        <f>INT(MAX(1,O636)+1-VLOOKUP(A636,anni!$A$1:$O$32,5,0))</f>
        <v>1</v>
      </c>
      <c r="Q636" s="9">
        <f t="array" ref="Q636">SUM(IF(anno=A636,IF(distretto=E636,concorrenti!$T$3:$T$5991)))</f>
        <v>0</v>
      </c>
      <c r="R636" s="9">
        <f t="shared" si="131"/>
        <v>1</v>
      </c>
      <c r="S636" s="1">
        <f t="shared" si="132"/>
        <v>0</v>
      </c>
      <c r="T636" s="1">
        <f>1+INT($N636/VLOOKUP($A636,anni!$A$1:$J$35,10,0))+$Q636</f>
        <v>2</v>
      </c>
      <c r="U636" s="1">
        <f t="shared" si="127"/>
        <v>1</v>
      </c>
      <c r="X636" s="1">
        <v>5</v>
      </c>
      <c r="Y636" s="1">
        <v>5</v>
      </c>
      <c r="Z636" s="1">
        <f t="shared" si="133"/>
        <v>0</v>
      </c>
      <c r="AB636" s="1">
        <v>1</v>
      </c>
      <c r="AC636" s="1">
        <f t="shared" si="134"/>
        <v>0</v>
      </c>
    </row>
    <row r="637" spans="1:29" x14ac:dyDescent="0.3">
      <c r="A637" s="3">
        <v>2010</v>
      </c>
      <c r="B637" s="3" t="str">
        <f>VLOOKUP($E637,accorpamenti!$A$2:$X$104,$A637-B$2,0)</f>
        <v>Chieti</v>
      </c>
      <c r="C637" s="3" t="str">
        <f>VLOOKUP($E637,accorpamenti!$A$2:$X$104,$A637-C$2,0)</f>
        <v>Chieti</v>
      </c>
      <c r="D637" s="3" t="str">
        <f>VLOOKUP($E637,accorpamenti!$A$2:$X$104,$A637-D$2,0)</f>
        <v>Chieti</v>
      </c>
      <c r="E637" s="3" t="s">
        <v>113</v>
      </c>
      <c r="F637" s="1">
        <f t="array" ref="F637">SUM(IF(anno=A637,IF(distretto=E637,1)))</f>
        <v>2</v>
      </c>
      <c r="G637" s="1">
        <f t="array" ref="G637">SUM(IF(anno=A637,IF(distretto=E637,IF(punti=-1,1))))</f>
        <v>0</v>
      </c>
      <c r="H637" s="1">
        <f t="array" ref="H637">SUM(IF(anno=A637,IF(distretto=E637,punti)))+G637</f>
        <v>6</v>
      </c>
      <c r="I637" s="6">
        <v>2.5181869054280916</v>
      </c>
      <c r="J637" s="12">
        <f>H637/VLOOKUP(A637,anni!$A$1:$O$32,4,0)</f>
        <v>2.2974421810384445E-3</v>
      </c>
      <c r="K637" s="12">
        <f t="shared" si="128"/>
        <v>4.3924449946092722E-3</v>
      </c>
      <c r="L637" s="12">
        <f t="shared" si="129"/>
        <v>4.4137709654120862E-3</v>
      </c>
      <c r="M637" s="12">
        <f t="array" ref="M637">SUM(IF(NOT(ISERR(J637:L637)),J637:L637*$J$2:$L$2))/SUM(IF(NOT(ISERR(J637:L637)),$J$2:$L$2))</f>
        <v>3.3484979162909947E-3</v>
      </c>
      <c r="N637" s="1">
        <f>((300-VLOOKUP(A637,anni!$A$1:$O$32,8,0))*(M637-I637/300)+I637)/300*(300-VLOOKUP(A637,anni!$A$1:$O$32,7,0))</f>
        <v>1.2462706265490027</v>
      </c>
      <c r="O637" s="1">
        <f t="shared" si="130"/>
        <v>1.2462706265490027</v>
      </c>
      <c r="P637" s="9">
        <f>INT(MAX(1,O637)+1-VLOOKUP(A637,anni!$A$1:$O$32,5,0))</f>
        <v>1</v>
      </c>
      <c r="Q637" s="9">
        <f t="array" ref="Q637">SUM(IF(anno=A637,IF(distretto=E637,concorrenti!$T$3:$T$5991)))</f>
        <v>0</v>
      </c>
      <c r="R637" s="9">
        <f t="shared" si="131"/>
        <v>1</v>
      </c>
      <c r="S637" s="1">
        <f t="shared" si="132"/>
        <v>-1</v>
      </c>
      <c r="T637" s="1">
        <f>1+INT($N637/VLOOKUP($A637,anni!$A$1:$J$35,10,0))+$Q637</f>
        <v>2</v>
      </c>
      <c r="U637" s="1">
        <f t="shared" si="127"/>
        <v>0</v>
      </c>
      <c r="X637" s="1">
        <v>14</v>
      </c>
      <c r="Y637" s="1">
        <v>15</v>
      </c>
      <c r="Z637" s="1">
        <f t="shared" si="133"/>
        <v>-0.26261286571944509</v>
      </c>
      <c r="AB637" s="1">
        <v>2</v>
      </c>
      <c r="AC637" s="1">
        <f t="shared" si="134"/>
        <v>-1</v>
      </c>
    </row>
    <row r="638" spans="1:29" x14ac:dyDescent="0.3">
      <c r="A638" s="3">
        <v>2010</v>
      </c>
      <c r="B638" s="3" t="str">
        <f>VLOOKUP($E638,accorpamenti!$A$2:$X$104,$A638-B$2,0)</f>
        <v>Benevento</v>
      </c>
      <c r="C638" s="3" t="str">
        <f>VLOOKUP($E638,accorpamenti!$A$2:$X$104,$A638-C$2,0)</f>
        <v>Benevento</v>
      </c>
      <c r="D638" s="3" t="str">
        <f>VLOOKUP($E638,accorpamenti!$A$2:$X$104,$A638-D$2,0)</f>
        <v>Benevento</v>
      </c>
      <c r="E638" s="3" t="s">
        <v>143</v>
      </c>
      <c r="F638" s="1">
        <f t="array" ref="F638">SUM(IF(anno=A638,IF(distretto=E638,1)))</f>
        <v>2</v>
      </c>
      <c r="G638" s="1">
        <f t="array" ref="G638">SUM(IF(anno=A638,IF(distretto=E638,IF(punti=-1,1))))</f>
        <v>0</v>
      </c>
      <c r="H638" s="1">
        <f t="array" ref="H638">SUM(IF(anno=A638,IF(distretto=E638,punti)))+G638</f>
        <v>6</v>
      </c>
      <c r="I638" s="6">
        <v>2.3503077783995523</v>
      </c>
      <c r="J638" s="12">
        <f>H638/VLOOKUP(A638,anni!$A$1:$O$32,4,0)</f>
        <v>2.2974421810384445E-3</v>
      </c>
      <c r="K638" s="12">
        <f t="shared" si="128"/>
        <v>6.1494229924529808E-3</v>
      </c>
      <c r="L638" s="12">
        <f t="shared" si="129"/>
        <v>1.4445068614075917E-3</v>
      </c>
      <c r="M638" s="12">
        <f t="array" ref="M638">SUM(IF(NOT(ISERR(J638:L638)),J638:L638*$J$2:$L$2))/SUM(IF(NOT(ISERR(J638:L638)),$J$2:$L$2))</f>
        <v>3.4392798982381474E-3</v>
      </c>
      <c r="N638" s="1">
        <f>((300-VLOOKUP(A638,anni!$A$1:$O$32,8,0))*(M638-I638/300)+I638)/300*(300-VLOOKUP(A638,anni!$A$1:$O$32,7,0))</f>
        <v>1.2350325904650694</v>
      </c>
      <c r="O638" s="1">
        <f t="shared" si="130"/>
        <v>1.2350325904650694</v>
      </c>
      <c r="P638" s="9">
        <f>INT(MAX(1,O638)+1-VLOOKUP(A638,anni!$A$1:$O$32,5,0))</f>
        <v>1</v>
      </c>
      <c r="Q638" s="9">
        <f t="array" ref="Q638">SUM(IF(anno=A638,IF(distretto=E638,concorrenti!$T$3:$T$5991)))</f>
        <v>0</v>
      </c>
      <c r="R638" s="9">
        <f t="shared" si="131"/>
        <v>1</v>
      </c>
      <c r="S638" s="1">
        <f t="shared" si="132"/>
        <v>-1</v>
      </c>
      <c r="T638" s="1">
        <f>1+INT($N638/VLOOKUP($A638,anni!$A$1:$J$35,10,0))+$Q638</f>
        <v>2</v>
      </c>
      <c r="U638" s="1">
        <f t="shared" si="127"/>
        <v>0</v>
      </c>
      <c r="X638" s="1">
        <v>15</v>
      </c>
      <c r="Y638" s="1">
        <v>14</v>
      </c>
      <c r="Z638" s="1">
        <f t="shared" si="133"/>
        <v>0.26261286571944509</v>
      </c>
      <c r="AB638" s="1">
        <v>2</v>
      </c>
      <c r="AC638" s="1">
        <f t="shared" si="134"/>
        <v>-1</v>
      </c>
    </row>
    <row r="639" spans="1:29" x14ac:dyDescent="0.3">
      <c r="A639" s="3">
        <v>2010</v>
      </c>
      <c r="B639" s="3" t="str">
        <f>VLOOKUP($E639,accorpamenti!$A$2:$X$104,$A639-B$2,0)</f>
        <v>Teramo</v>
      </c>
      <c r="C639" s="3" t="str">
        <f>VLOOKUP($E639,accorpamenti!$A$2:$X$104,$A639-C$2,0)</f>
        <v>Teramo</v>
      </c>
      <c r="D639" s="3" t="str">
        <f>VLOOKUP($E639,accorpamenti!$A$2:$X$104,$A639-D$2,0)</f>
        <v>Teramo</v>
      </c>
      <c r="E639" s="3" t="s">
        <v>98</v>
      </c>
      <c r="F639" s="1">
        <f t="array" ref="F639">SUM(IF(anno=A639,IF(distretto=E639,1)))</f>
        <v>2</v>
      </c>
      <c r="G639" s="1">
        <f t="array" ref="G639">SUM(IF(anno=A639,IF(distretto=E639,IF(punti=-1,1))))</f>
        <v>0</v>
      </c>
      <c r="H639" s="1">
        <f t="array" ref="H639">SUM(IF(anno=A639,IF(distretto=E639,punti)))+G639</f>
        <v>7</v>
      </c>
      <c r="I639" s="6">
        <v>1.0072747621712368</v>
      </c>
      <c r="J639" s="12">
        <f>H639/VLOOKUP(A639,anni!$A$1:$O$32,4,0)</f>
        <v>2.6803492112115186E-3</v>
      </c>
      <c r="K639" s="12">
        <f t="shared" si="128"/>
        <v>6.1893543105857934E-3</v>
      </c>
      <c r="L639" s="12">
        <f t="shared" si="129"/>
        <v>6.8212824010914054E-3</v>
      </c>
      <c r="M639" s="12">
        <f t="array" ref="M639">SUM(IF(NOT(ISERR(J639:L639)),J639:L639*$J$2:$L$2))/SUM(IF(NOT(ISERR(J639:L639)),$J$2:$L$2))</f>
        <v>4.5401731093162581E-3</v>
      </c>
      <c r="N639" s="1">
        <f>((300-VLOOKUP(A639,anni!$A$1:$O$32,8,0))*(M639-I639/300)+I639)/300*(300-VLOOKUP(A639,anni!$A$1:$O$32,7,0))</f>
        <v>1.2308453287322092</v>
      </c>
      <c r="O639" s="1">
        <f t="shared" si="130"/>
        <v>1.2308453287322092</v>
      </c>
      <c r="P639" s="9">
        <f>INT(MAX(1,O639)+1-VLOOKUP(A639,anni!$A$1:$O$32,5,0))</f>
        <v>1</v>
      </c>
      <c r="Q639" s="9">
        <f t="array" ref="Q639">SUM(IF(anno=A639,IF(distretto=E639,concorrenti!$T$3:$T$5991)))</f>
        <v>0</v>
      </c>
      <c r="R639" s="9">
        <f t="shared" si="131"/>
        <v>1</v>
      </c>
      <c r="S639" s="1">
        <f t="shared" si="132"/>
        <v>-1</v>
      </c>
      <c r="T639" s="1">
        <f>1+INT($N639/VLOOKUP($A639,anni!$A$1:$J$35,10,0))+$Q639</f>
        <v>2</v>
      </c>
      <c r="U639" s="1">
        <f t="shared" si="127"/>
        <v>0</v>
      </c>
      <c r="X639" s="1">
        <v>8</v>
      </c>
      <c r="Y639" s="1">
        <v>6</v>
      </c>
      <c r="Z639" s="1">
        <f t="shared" si="133"/>
        <v>0.7559289460184544</v>
      </c>
      <c r="AB639" s="1">
        <v>2</v>
      </c>
      <c r="AC639" s="1">
        <f t="shared" si="134"/>
        <v>-1</v>
      </c>
    </row>
    <row r="640" spans="1:29" x14ac:dyDescent="0.3">
      <c r="A640" s="3">
        <v>2010</v>
      </c>
      <c r="B640" s="3" t="str">
        <f>VLOOKUP($E640,accorpamenti!$A$2:$X$104,$A640-B$2,0)</f>
        <v>Prato</v>
      </c>
      <c r="C640" s="3" t="str">
        <f>VLOOKUP($E640,accorpamenti!$A$2:$X$104,$A640-C$2,0)</f>
        <v>Prato</v>
      </c>
      <c r="D640" s="3" t="str">
        <f>VLOOKUP($E640,accorpamenti!$A$2:$X$104,$A640-D$2,0)</f>
        <v>Firenze</v>
      </c>
      <c r="E640" s="3" t="s">
        <v>73</v>
      </c>
      <c r="F640" s="1">
        <f t="array" ref="F640">SUM(IF(anno=A640,IF(distretto=E640,1)))</f>
        <v>1</v>
      </c>
      <c r="G640" s="1">
        <f t="array" ref="G640">SUM(IF(anno=A640,IF(distretto=E640,IF(punti=-1,1))))</f>
        <v>0</v>
      </c>
      <c r="H640" s="1">
        <f t="array" ref="H640">SUM(IF(anno=A640,IF(distretto=E640,punti)))+G640</f>
        <v>14</v>
      </c>
      <c r="I640" s="6">
        <v>0.83939563514269722</v>
      </c>
      <c r="J640" s="12">
        <f>H640/VLOOKUP(A640,anni!$A$1:$O$32,4,0)</f>
        <v>5.3606984224230372E-3</v>
      </c>
      <c r="K640" s="12">
        <f t="shared" si="128"/>
        <v>2.1962224973046361E-3</v>
      </c>
      <c r="L640" s="12">
        <f t="shared" si="129"/>
        <v>6.4200304951448524E-3</v>
      </c>
      <c r="M640" s="12">
        <f t="array" ref="M640">SUM(IF(NOT(ISERR(J640:L640)),J640:L640*$J$2:$L$2))/SUM(IF(NOT(ISERR(J640:L640)),$J$2:$L$2))</f>
        <v>4.4824284595038726E-3</v>
      </c>
      <c r="N640" s="1">
        <f>((300-VLOOKUP(A640,anni!$A$1:$O$32,8,0))*(M640-I640/300)+I640)/300*(300-VLOOKUP(A640,anni!$A$1:$O$32,7,0))</f>
        <v>1.1856243993016937</v>
      </c>
      <c r="O640" s="1">
        <f t="shared" si="130"/>
        <v>1.1856243993016937</v>
      </c>
      <c r="P640" s="9">
        <f>INT(MAX(1,O640)+1-VLOOKUP(A640,anni!$A$1:$O$32,5,0))</f>
        <v>1</v>
      </c>
      <c r="Q640" s="9">
        <f t="array" ref="Q640">SUM(IF(anno=A640,IF(distretto=E640,concorrenti!$T$3:$T$5991)))</f>
        <v>0</v>
      </c>
      <c r="R640" s="9">
        <f t="shared" si="131"/>
        <v>1</v>
      </c>
      <c r="S640" s="1">
        <f t="shared" si="132"/>
        <v>0</v>
      </c>
      <c r="T640" s="1">
        <f>1+INT($N640/VLOOKUP($A640,anni!$A$1:$J$35,10,0))+$Q640</f>
        <v>1</v>
      </c>
      <c r="U640" s="1">
        <f t="shared" si="127"/>
        <v>0</v>
      </c>
      <c r="X640" s="1">
        <v>5</v>
      </c>
      <c r="Y640" s="1">
        <v>5</v>
      </c>
      <c r="Z640" s="1">
        <f t="shared" si="133"/>
        <v>0</v>
      </c>
      <c r="AB640" s="1">
        <v>1</v>
      </c>
      <c r="AC640" s="1">
        <f t="shared" si="134"/>
        <v>0</v>
      </c>
    </row>
    <row r="641" spans="1:29" x14ac:dyDescent="0.3">
      <c r="A641" s="3">
        <v>2010</v>
      </c>
      <c r="B641" s="3" t="str">
        <f>VLOOKUP($E641,accorpamenti!$A$2:$X$104,$A641-B$2,0)</f>
        <v>Potenza</v>
      </c>
      <c r="C641" s="3" t="str">
        <f>VLOOKUP($E641,accorpamenti!$A$2:$X$104,$A641-C$2,0)</f>
        <v>Potenza</v>
      </c>
      <c r="D641" s="3" t="str">
        <f>VLOOKUP($E641,accorpamenti!$A$2:$X$104,$A641-D$2,0)</f>
        <v>Potenza</v>
      </c>
      <c r="E641" s="3" t="s">
        <v>107</v>
      </c>
      <c r="F641" s="1">
        <f t="array" ref="F641">SUM(IF(anno=A641,IF(distretto=E641,1)))</f>
        <v>1</v>
      </c>
      <c r="G641" s="1">
        <f t="array" ref="G641">SUM(IF(anno=A641,IF(distretto=E641,IF(punti=-1,1))))</f>
        <v>0</v>
      </c>
      <c r="H641" s="1">
        <f t="array" ref="H641">SUM(IF(anno=A641,IF(distretto=E641,punti)))+G641</f>
        <v>8.4</v>
      </c>
      <c r="I641" s="6">
        <v>2.3503077783995523</v>
      </c>
      <c r="J641" s="12">
        <f>H641/VLOOKUP(A641,anni!$A$1:$O$32,4,0)</f>
        <v>3.2164190534538224E-3</v>
      </c>
      <c r="K641" s="12">
        <f t="shared" si="128"/>
        <v>2.395879087968694E-3</v>
      </c>
      <c r="L641" s="12">
        <f t="shared" si="129"/>
        <v>4.4137709654120862E-3</v>
      </c>
      <c r="M641" s="12">
        <f t="array" ref="M641">SUM(IF(NOT(ISERR(J641:L641)),J641:L641*$J$2:$L$2))/SUM(IF(NOT(ISERR(J641:L641)),$J$2:$L$2))</f>
        <v>3.14246438361849E-3</v>
      </c>
      <c r="N641" s="1">
        <f>((300-VLOOKUP(A641,anni!$A$1:$O$32,8,0))*(M641-I641/300)+I641)/300*(300-VLOOKUP(A641,anni!$A$1:$O$32,7,0))</f>
        <v>1.167121200720092</v>
      </c>
      <c r="O641" s="1">
        <f t="shared" si="130"/>
        <v>1.167121200720092</v>
      </c>
      <c r="P641" s="9">
        <f>INT(MAX(1,O641)+1-VLOOKUP(A641,anni!$A$1:$O$32,5,0))</f>
        <v>1</v>
      </c>
      <c r="Q641" s="9">
        <f t="array" ref="Q641">SUM(IF(anno=A641,IF(distretto=E641,concorrenti!$T$3:$T$5991)))</f>
        <v>0</v>
      </c>
      <c r="R641" s="9">
        <f t="shared" si="131"/>
        <v>1</v>
      </c>
      <c r="S641" s="1">
        <f t="shared" si="132"/>
        <v>0</v>
      </c>
      <c r="T641" s="1">
        <f>1+INT($N641/VLOOKUP($A641,anni!$A$1:$J$35,10,0))+$Q641</f>
        <v>1</v>
      </c>
      <c r="U641" s="1">
        <f t="shared" si="127"/>
        <v>0</v>
      </c>
      <c r="X641" s="1">
        <v>16</v>
      </c>
      <c r="Y641" s="1">
        <v>14</v>
      </c>
      <c r="Z641" s="1">
        <f t="shared" si="133"/>
        <v>0.5163977794943222</v>
      </c>
      <c r="AB641" s="1">
        <v>1</v>
      </c>
      <c r="AC641" s="1">
        <f t="shared" si="134"/>
        <v>0</v>
      </c>
    </row>
    <row r="642" spans="1:29" x14ac:dyDescent="0.3">
      <c r="A642" s="3">
        <v>2010</v>
      </c>
      <c r="B642" s="3" t="str">
        <f>VLOOKUP($E642,accorpamenti!$A$2:$X$104,$A642-B$2,0)</f>
        <v>Gorizia</v>
      </c>
      <c r="C642" s="3" t="str">
        <f>VLOOKUP($E642,accorpamenti!$A$2:$X$104,$A642-C$2,0)</f>
        <v>Gorizia</v>
      </c>
      <c r="D642" s="3" t="str">
        <f>VLOOKUP($E642,accorpamenti!$A$2:$X$104,$A642-D$2,0)</f>
        <v>Gorizia</v>
      </c>
      <c r="E642" s="3" t="s">
        <v>44</v>
      </c>
      <c r="F642" s="1">
        <f t="array" ref="F642">SUM(IF(anno=A642,IF(distretto=E642,1)))</f>
        <v>2</v>
      </c>
      <c r="G642" s="1">
        <f t="array" ref="G642">SUM(IF(anno=A642,IF(distretto=E642,IF(punti=-1,1))))</f>
        <v>0</v>
      </c>
      <c r="H642" s="1">
        <f t="array" ref="H642">SUM(IF(anno=A642,IF(distretto=E642,punti)))+G642</f>
        <v>19</v>
      </c>
      <c r="I642" s="6">
        <v>1.0072747621712368</v>
      </c>
      <c r="J642" s="12">
        <f>H642/VLOOKUP(A642,anni!$A$1:$O$32,4,0)</f>
        <v>7.2752335732884071E-3</v>
      </c>
      <c r="K642" s="12">
        <f t="shared" si="128"/>
        <v>9.982829533202891E-4</v>
      </c>
      <c r="L642" s="12">
        <f t="shared" si="129"/>
        <v>1.2037557178396598E-3</v>
      </c>
      <c r="M642" s="12">
        <f t="array" ref="M642">SUM(IF(NOT(ISERR(J642:L642)),J642:L642*$J$2:$L$2))/SUM(IF(NOT(ISERR(J642:L642)),$J$2:$L$2))</f>
        <v>4.1710037240575764E-3</v>
      </c>
      <c r="N642" s="1">
        <f>((300-VLOOKUP(A642,anni!$A$1:$O$32,8,0))*(M642-I642/300)+I642)/300*(300-VLOOKUP(A642,anni!$A$1:$O$32,7,0))</f>
        <v>1.1463793733850225</v>
      </c>
      <c r="O642" s="1">
        <f t="shared" si="130"/>
        <v>1.1463793733850225</v>
      </c>
      <c r="P642" s="9">
        <f>INT(MAX(1,O642)+1-VLOOKUP(A642,anni!$A$1:$O$32,5,0))</f>
        <v>1</v>
      </c>
      <c r="Q642" s="9">
        <f t="array" ref="Q642">SUM(IF(anno=A642,IF(distretto=E642,concorrenti!$T$3:$T$5991)))</f>
        <v>0</v>
      </c>
      <c r="R642" s="9">
        <f t="shared" si="131"/>
        <v>1</v>
      </c>
      <c r="S642" s="1">
        <f t="shared" si="132"/>
        <v>-1</v>
      </c>
      <c r="T642" s="1">
        <f>1+INT($N642/VLOOKUP($A642,anni!$A$1:$J$35,10,0))+$Q642</f>
        <v>1</v>
      </c>
      <c r="U642" s="1">
        <f t="shared" si="127"/>
        <v>-1</v>
      </c>
      <c r="X642" s="1">
        <v>7</v>
      </c>
      <c r="Y642" s="1">
        <v>6</v>
      </c>
      <c r="Z642" s="1">
        <f t="shared" si="133"/>
        <v>0.39223227027636809</v>
      </c>
      <c r="AB642" s="1">
        <v>2</v>
      </c>
      <c r="AC642" s="1">
        <f t="shared" si="134"/>
        <v>-1</v>
      </c>
    </row>
    <row r="643" spans="1:29" x14ac:dyDescent="0.3">
      <c r="A643" s="3">
        <v>2010</v>
      </c>
      <c r="B643" s="3" t="str">
        <f>VLOOKUP($E643,accorpamenti!$A$2:$X$104,$A643-B$2,0)</f>
        <v>Terni</v>
      </c>
      <c r="C643" s="3" t="str">
        <f>VLOOKUP($E643,accorpamenti!$A$2:$X$104,$A643-C$2,0)</f>
        <v>Terni</v>
      </c>
      <c r="D643" s="3" t="str">
        <f>VLOOKUP($E643,accorpamenti!$A$2:$X$104,$A643-D$2,0)</f>
        <v>Terni</v>
      </c>
      <c r="E643" s="3" t="s">
        <v>80</v>
      </c>
      <c r="F643" s="1">
        <f t="array" ref="F643">SUM(IF(anno=A643,IF(distretto=E643,1)))</f>
        <v>1</v>
      </c>
      <c r="G643" s="1">
        <f t="array" ref="G643">SUM(IF(anno=A643,IF(distretto=E643,IF(punti=-1,1))))</f>
        <v>0</v>
      </c>
      <c r="H643" s="1">
        <f t="array" ref="H643">SUM(IF(anno=A643,IF(distretto=E643,punti)))+G643</f>
        <v>8</v>
      </c>
      <c r="I643" s="6">
        <v>0.83939563514269722</v>
      </c>
      <c r="J643" s="12">
        <f>H643/VLOOKUP(A643,anni!$A$1:$O$32,4,0)</f>
        <v>3.0632562413845923E-3</v>
      </c>
      <c r="K643" s="12">
        <f t="shared" si="128"/>
        <v>4.5921015852733301E-3</v>
      </c>
      <c r="L643" s="12">
        <f t="shared" si="129"/>
        <v>7.2225343070379594E-3</v>
      </c>
      <c r="M643" s="12">
        <f t="array" ref="M643">SUM(IF(NOT(ISERR(J643:L643)),J643:L643*$J$2:$L$2))/SUM(IF(NOT(ISERR(J643:L643)),$J$2:$L$2))</f>
        <v>4.2660843669563991E-3</v>
      </c>
      <c r="N643" s="1">
        <f>((300-VLOOKUP(A643,anni!$A$1:$O$32,8,0))*(M643-I643/300)+I643)/300*(300-VLOOKUP(A643,anni!$A$1:$O$32,7,0))</f>
        <v>1.1361248709268317</v>
      </c>
      <c r="O643" s="1">
        <f t="shared" si="130"/>
        <v>1.1361248709268317</v>
      </c>
      <c r="P643" s="9">
        <f>INT(MAX(1,O643)+1-VLOOKUP(A643,anni!$A$1:$O$32,5,0))</f>
        <v>1</v>
      </c>
      <c r="Q643" s="9">
        <f t="array" ref="Q643">SUM(IF(anno=A643,IF(distretto=E643,concorrenti!$T$3:$T$5991)))</f>
        <v>0</v>
      </c>
      <c r="R643" s="9">
        <f t="shared" si="131"/>
        <v>1</v>
      </c>
      <c r="S643" s="1">
        <f t="shared" si="132"/>
        <v>0</v>
      </c>
      <c r="T643" s="1">
        <f>1+INT($N643/VLOOKUP($A643,anni!$A$1:$J$35,10,0))+$Q643</f>
        <v>1</v>
      </c>
      <c r="U643" s="1">
        <f t="shared" si="127"/>
        <v>0</v>
      </c>
      <c r="X643" s="1">
        <v>5</v>
      </c>
      <c r="Y643" s="1">
        <v>5</v>
      </c>
      <c r="Z643" s="1">
        <f t="shared" si="133"/>
        <v>0</v>
      </c>
      <c r="AB643" s="1">
        <v>1</v>
      </c>
      <c r="AC643" s="1">
        <f t="shared" si="134"/>
        <v>0</v>
      </c>
    </row>
    <row r="644" spans="1:29" x14ac:dyDescent="0.3">
      <c r="A644" s="3">
        <v>2010</v>
      </c>
      <c r="B644" s="3" t="str">
        <f>VLOOKUP($E644,accorpamenti!$A$2:$X$104,$A644-B$2,0)</f>
        <v>Caserta</v>
      </c>
      <c r="C644" s="3" t="str">
        <f>VLOOKUP($E644,accorpamenti!$A$2:$X$104,$A644-C$2,0)</f>
        <v>Caserta</v>
      </c>
      <c r="D644" s="3" t="str">
        <f>VLOOKUP($E644,accorpamenti!$A$2:$X$104,$A644-D$2,0)</f>
        <v>Caserta</v>
      </c>
      <c r="E644" s="3" t="s">
        <v>33</v>
      </c>
      <c r="F644" s="1">
        <f t="array" ref="F644">SUM(IF(anno=A644,IF(distretto=E644,1)))</f>
        <v>1</v>
      </c>
      <c r="G644" s="1">
        <f t="array" ref="G644">SUM(IF(anno=A644,IF(distretto=E644,IF(punti=-1,1))))</f>
        <v>1</v>
      </c>
      <c r="H644" s="1">
        <f t="array" ref="H644">SUM(IF(anno=A644,IF(distretto=E644,punti)))+G644</f>
        <v>0</v>
      </c>
      <c r="I644" s="6">
        <v>5.0363738108561833</v>
      </c>
      <c r="J644" s="12">
        <f>H644/VLOOKUP(A644,anni!$A$1:$O$32,4,0)</f>
        <v>0</v>
      </c>
      <c r="K644" s="12">
        <f t="shared" si="128"/>
        <v>5.9896977199217351E-4</v>
      </c>
      <c r="L644" s="12">
        <f t="shared" si="129"/>
        <v>9.6300457427172788E-4</v>
      </c>
      <c r="M644" s="12">
        <f t="array" ref="M644">SUM(IF(NOT(ISERR(J644:L644)),J644:L644*$J$2:$L$2))/SUM(IF(NOT(ISERR(J644:L644)),$J$2:$L$2))</f>
        <v>3.6015735304267913E-4</v>
      </c>
      <c r="N644" s="1">
        <f>((300-VLOOKUP(A644,anni!$A$1:$O$32,8,0))*(M644-I644/300)+I644)/300*(300-VLOOKUP(A644,anni!$A$1:$O$32,7,0))</f>
        <v>1.0426726089794107</v>
      </c>
      <c r="O644" s="1">
        <f t="shared" si="130"/>
        <v>1.0426726089794107</v>
      </c>
      <c r="P644" s="9">
        <f>INT(MAX(1,O644)+1-VLOOKUP(A644,anni!$A$1:$O$32,5,0))</f>
        <v>1</v>
      </c>
      <c r="Q644" s="9">
        <f t="array" ref="Q644">SUM(IF(anno=A644,IF(distretto=E644,concorrenti!$T$3:$T$5991)))</f>
        <v>0</v>
      </c>
      <c r="R644" s="9">
        <f t="shared" si="131"/>
        <v>1</v>
      </c>
      <c r="S644" s="1">
        <f t="shared" si="132"/>
        <v>0</v>
      </c>
      <c r="T644" s="1">
        <f>1+INT($N644/VLOOKUP($A644,anni!$A$1:$J$35,10,0))+$Q644</f>
        <v>1</v>
      </c>
      <c r="U644" s="1">
        <f t="shared" si="127"/>
        <v>0</v>
      </c>
      <c r="X644" s="1">
        <v>27</v>
      </c>
      <c r="Y644" s="1">
        <v>30</v>
      </c>
      <c r="Z644" s="1">
        <f t="shared" si="133"/>
        <v>-0.56195148694901642</v>
      </c>
      <c r="AB644" s="1">
        <v>1</v>
      </c>
      <c r="AC644" s="1">
        <f t="shared" si="134"/>
        <v>0</v>
      </c>
    </row>
    <row r="645" spans="1:29" x14ac:dyDescent="0.3">
      <c r="A645" s="3">
        <v>2010</v>
      </c>
      <c r="B645" s="3" t="str">
        <f>VLOOKUP($E645,accorpamenti!$A$2:$X$104,$A645-B$2,0)</f>
        <v>Frosinone</v>
      </c>
      <c r="C645" s="3" t="str">
        <f>VLOOKUP($E645,accorpamenti!$A$2:$X$104,$A645-C$2,0)</f>
        <v>Frosinone</v>
      </c>
      <c r="D645" s="3" t="str">
        <f>VLOOKUP($E645,accorpamenti!$A$2:$X$104,$A645-D$2,0)</f>
        <v>Frosinone</v>
      </c>
      <c r="E645" s="3" t="s">
        <v>146</v>
      </c>
      <c r="F645" s="1">
        <f t="array" ref="F645">SUM(IF(anno=A645,IF(distretto=E645,1)))</f>
        <v>1</v>
      </c>
      <c r="G645" s="1">
        <f t="array" ref="G645">SUM(IF(anno=A645,IF(distretto=E645,IF(punti=-1,1))))</f>
        <v>0</v>
      </c>
      <c r="H645" s="1">
        <f t="array" ref="H645">SUM(IF(anno=A645,IF(distretto=E645,punti)))+G645</f>
        <v>7.1999999999999993</v>
      </c>
      <c r="I645" s="6">
        <v>2.8539451594851708</v>
      </c>
      <c r="J645" s="12">
        <f>H645/VLOOKUP(A645,anni!$A$1:$O$32,4,0)</f>
        <v>2.756930617246133E-3</v>
      </c>
      <c r="K645" s="12">
        <f t="shared" si="128"/>
        <v>1.7969093159765205E-3</v>
      </c>
      <c r="L645" s="12">
        <f t="shared" si="129"/>
        <v>8.0250381189310655E-4</v>
      </c>
      <c r="M645" s="12">
        <f t="array" ref="M645">SUM(IF(NOT(ISERR(J645:L645)),J645:L645*$J$2:$L$2))/SUM(IF(NOT(ISERR(J645:L645)),$J$2:$L$2))</f>
        <v>2.1111857159307576E-3</v>
      </c>
      <c r="N645" s="1">
        <f>((300-VLOOKUP(A645,anni!$A$1:$O$32,8,0))*(M645-I645/300)+I645)/300*(300-VLOOKUP(A645,anni!$A$1:$O$32,7,0))</f>
        <v>1.027191502213463</v>
      </c>
      <c r="O645" s="1">
        <f t="shared" si="130"/>
        <v>1.027191502213463</v>
      </c>
      <c r="P645" s="9">
        <f>INT(MAX(1,O645)+1-VLOOKUP(A645,anni!$A$1:$O$32,5,0))</f>
        <v>1</v>
      </c>
      <c r="Q645" s="9">
        <f t="array" ref="Q645">SUM(IF(anno=A645,IF(distretto=E645,concorrenti!$T$3:$T$5991)))</f>
        <v>0</v>
      </c>
      <c r="R645" s="9">
        <f t="shared" si="131"/>
        <v>1</v>
      </c>
      <c r="S645" s="1">
        <f t="shared" si="132"/>
        <v>0</v>
      </c>
      <c r="T645" s="1">
        <f>1+INT($N645/VLOOKUP($A645,anni!$A$1:$J$35,10,0))+$Q645</f>
        <v>1</v>
      </c>
      <c r="U645" s="1">
        <f t="shared" si="127"/>
        <v>0</v>
      </c>
      <c r="X645" s="1">
        <v>12</v>
      </c>
      <c r="Y645" s="1">
        <v>17</v>
      </c>
      <c r="Z645" s="1">
        <f t="shared" si="133"/>
        <v>-1.3130643285972254</v>
      </c>
      <c r="AB645" s="1">
        <v>1</v>
      </c>
      <c r="AC645" s="1">
        <f t="shared" si="134"/>
        <v>0</v>
      </c>
    </row>
    <row r="646" spans="1:29" x14ac:dyDescent="0.3">
      <c r="A646" s="3">
        <v>2010</v>
      </c>
      <c r="B646" s="3" t="str">
        <f>VLOOKUP($E646,accorpamenti!$A$2:$X$104,$A646-B$2,0)</f>
        <v>Oristano</v>
      </c>
      <c r="C646" s="3" t="str">
        <f>VLOOKUP($E646,accorpamenti!$A$2:$X$104,$A646-C$2,0)</f>
        <v>Oristano</v>
      </c>
      <c r="D646" s="3" t="str">
        <f>VLOOKUP($E646,accorpamenti!$A$2:$X$104,$A646-D$2,0)</f>
        <v>Oristano</v>
      </c>
      <c r="E646" s="3" t="s">
        <v>131</v>
      </c>
      <c r="F646" s="1">
        <f t="array" ref="F646">SUM(IF(anno=A646,IF(distretto=E646,1)))</f>
        <v>1</v>
      </c>
      <c r="G646" s="1">
        <f t="array" ref="G646">SUM(IF(anno=A646,IF(distretto=E646,IF(punti=-1,1))))</f>
        <v>0</v>
      </c>
      <c r="H646" s="1">
        <f t="array" ref="H646">SUM(IF(anno=A646,IF(distretto=E646,punti)))+G646</f>
        <v>4.8</v>
      </c>
      <c r="I646" s="6">
        <v>1.5109121432568551</v>
      </c>
      <c r="J646" s="12">
        <f>H646/VLOOKUP(A646,anni!$A$1:$O$32,4,0)</f>
        <v>1.8379537448307555E-3</v>
      </c>
      <c r="K646" s="12">
        <f t="shared" si="128"/>
        <v>4.4723076308748957E-3</v>
      </c>
      <c r="L646" s="12">
        <f t="shared" si="129"/>
        <v>3.6112671535189797E-3</v>
      </c>
      <c r="M646" s="12">
        <f t="array" ref="M646">SUM(IF(NOT(ISERR(J646:L646)),J646:L646*$J$2:$L$2))/SUM(IF(NOT(ISERR(J646:L646)),$J$2:$L$2))</f>
        <v>3.0116239416268392E-3</v>
      </c>
      <c r="N646" s="1">
        <f>((300-VLOOKUP(A646,anni!$A$1:$O$32,8,0))*(M646-I646/300)+I646)/300*(300-VLOOKUP(A646,anni!$A$1:$O$32,7,0))</f>
        <v>0.97714013982519443</v>
      </c>
      <c r="O646" s="1">
        <f t="shared" si="130"/>
        <v>1</v>
      </c>
      <c r="P646" s="9">
        <f>INT(MAX(1,O646)+1-VLOOKUP(A646,anni!$A$1:$O$32,5,0))</f>
        <v>1</v>
      </c>
      <c r="Q646" s="9">
        <f t="array" ref="Q646">SUM(IF(anno=A646,IF(distretto=E646,concorrenti!$T$3:$T$5991)))</f>
        <v>0</v>
      </c>
      <c r="R646" s="9">
        <f t="shared" si="131"/>
        <v>1</v>
      </c>
      <c r="S646" s="1">
        <f t="shared" si="132"/>
        <v>0</v>
      </c>
      <c r="T646" s="1">
        <f>1+INT($N646/VLOOKUP($A646,anni!$A$1:$J$35,10,0))+$Q646</f>
        <v>1</v>
      </c>
      <c r="U646" s="1">
        <f t="shared" si="127"/>
        <v>0</v>
      </c>
      <c r="X646" s="1">
        <v>11</v>
      </c>
      <c r="Y646" s="1">
        <v>9</v>
      </c>
      <c r="Z646" s="1">
        <f t="shared" si="133"/>
        <v>0.63245553203367588</v>
      </c>
      <c r="AB646" s="1">
        <v>1</v>
      </c>
      <c r="AC646" s="1">
        <f t="shared" si="134"/>
        <v>0</v>
      </c>
    </row>
    <row r="647" spans="1:29" x14ac:dyDescent="0.3">
      <c r="A647" s="3">
        <v>2010</v>
      </c>
      <c r="B647" s="3" t="str">
        <f>VLOOKUP($E647,accorpamenti!$A$2:$X$104,$A647-B$2,0)</f>
        <v>Ancona</v>
      </c>
      <c r="C647" s="3" t="str">
        <f>VLOOKUP($E647,accorpamenti!$A$2:$X$104,$A647-C$2,0)</f>
        <v>Ancona</v>
      </c>
      <c r="D647" s="3" t="str">
        <f>VLOOKUP($E647,accorpamenti!$A$2:$X$104,$A647-D$2,0)</f>
        <v>Ancona</v>
      </c>
      <c r="E647" s="3" t="s">
        <v>116</v>
      </c>
      <c r="F647" s="1">
        <f t="array" ref="F647">SUM(IF(anno=A647,IF(distretto=E647,1)))</f>
        <v>1</v>
      </c>
      <c r="G647" s="1">
        <f t="array" ref="G647">SUM(IF(anno=A647,IF(distretto=E647,IF(punti=-1,1))))</f>
        <v>0</v>
      </c>
      <c r="H647" s="1">
        <f t="array" ref="H647">SUM(IF(anno=A647,IF(distretto=E647,punti)))+G647</f>
        <v>4.1999999999999993</v>
      </c>
      <c r="I647" s="6">
        <v>2.0145495243424736</v>
      </c>
      <c r="J647" s="12">
        <f>H647/VLOOKUP(A647,anni!$A$1:$O$32,4,0)</f>
        <v>1.6082095267269108E-3</v>
      </c>
      <c r="K647" s="12">
        <f t="shared" si="128"/>
        <v>2.5955356786327519E-3</v>
      </c>
      <c r="L647" s="12">
        <f t="shared" si="129"/>
        <v>5.3767755396838136E-3</v>
      </c>
      <c r="M647" s="12">
        <f t="array" ref="M647">SUM(IF(NOT(ISERR(J647:L647)),J647:L647*$J$2:$L$2))/SUM(IF(NOT(ISERR(J647:L647)),$J$2:$L$2))</f>
        <v>2.565412579521675E-3</v>
      </c>
      <c r="N647" s="1">
        <f>((300-VLOOKUP(A647,anni!$A$1:$O$32,8,0))*(M647-I647/300)+I647)/300*(300-VLOOKUP(A647,anni!$A$1:$O$32,7,0))</f>
        <v>0.97107384083585768</v>
      </c>
      <c r="O647" s="1">
        <f t="shared" si="130"/>
        <v>1</v>
      </c>
      <c r="P647" s="9">
        <f>INT(MAX(1,O647)+1-VLOOKUP(A647,anni!$A$1:$O$32,5,0))</f>
        <v>1</v>
      </c>
      <c r="Q647" s="9">
        <f t="array" ref="Q647">SUM(IF(anno=A647,IF(distretto=E647,concorrenti!$T$3:$T$5991)))</f>
        <v>0</v>
      </c>
      <c r="R647" s="9">
        <f t="shared" si="131"/>
        <v>1</v>
      </c>
      <c r="S647" s="1">
        <f t="shared" si="132"/>
        <v>0</v>
      </c>
      <c r="T647" s="1">
        <f>1+INT($N647/VLOOKUP($A647,anni!$A$1:$J$35,10,0))+$Q647</f>
        <v>1</v>
      </c>
      <c r="U647" s="1">
        <f t="shared" si="127"/>
        <v>0</v>
      </c>
      <c r="X647" s="1">
        <v>13</v>
      </c>
      <c r="Y647" s="1">
        <v>12</v>
      </c>
      <c r="Z647" s="1">
        <f t="shared" si="133"/>
        <v>0.28284271247461901</v>
      </c>
      <c r="AB647" s="1">
        <v>1</v>
      </c>
      <c r="AC647" s="1">
        <f t="shared" si="134"/>
        <v>0</v>
      </c>
    </row>
    <row r="648" spans="1:29" x14ac:dyDescent="0.3">
      <c r="A648" s="3">
        <v>2010</v>
      </c>
      <c r="B648" s="3" t="str">
        <f>VLOOKUP($E648,accorpamenti!$A$2:$X$104,$A648-B$2,0)</f>
        <v>Avellino</v>
      </c>
      <c r="C648" s="3" t="str">
        <f>VLOOKUP($E648,accorpamenti!$A$2:$X$104,$A648-C$2,0)</f>
        <v>Avellino</v>
      </c>
      <c r="D648" s="3" t="str">
        <f>VLOOKUP($E648,accorpamenti!$A$2:$X$104,$A648-D$2,0)</f>
        <v>Avellino</v>
      </c>
      <c r="E648" s="3" t="s">
        <v>127</v>
      </c>
      <c r="F648" s="1">
        <f t="array" ref="F648">SUM(IF(anno=A648,IF(distretto=E648,1)))</f>
        <v>1</v>
      </c>
      <c r="G648" s="1">
        <f t="array" ref="G648">SUM(IF(anno=A648,IF(distretto=E648,IF(punti=-1,1))))</f>
        <v>0</v>
      </c>
      <c r="H648" s="1">
        <f t="array" ref="H648">SUM(IF(anno=A648,IF(distretto=E648,punti)))+G648</f>
        <v>5</v>
      </c>
      <c r="I648" s="6">
        <v>3.3575825405707889</v>
      </c>
      <c r="J648" s="12">
        <f>H648/VLOOKUP(A648,anni!$A$1:$O$32,4,0)</f>
        <v>1.9145351508653703E-3</v>
      </c>
      <c r="K648" s="12">
        <f t="shared" si="128"/>
        <v>3.9931318132811571E-4</v>
      </c>
      <c r="L648" s="12">
        <f t="shared" si="129"/>
        <v>2.0062595297327666E-3</v>
      </c>
      <c r="M648" s="12">
        <f t="array" ref="M648">SUM(IF(NOT(ISERR(J648:L648)),J648:L648*$J$2:$L$2))/SUM(IF(NOT(ISERR(J648:L648)),$J$2:$L$2))</f>
        <v>1.424748557497518E-3</v>
      </c>
      <c r="N648" s="1">
        <f>((300-VLOOKUP(A648,anni!$A$1:$O$32,8,0))*(M648-I648/300)+I648)/300*(300-VLOOKUP(A648,anni!$A$1:$O$32,7,0))</f>
        <v>0.96616154102426266</v>
      </c>
      <c r="O648" s="1">
        <f t="shared" si="130"/>
        <v>1</v>
      </c>
      <c r="P648" s="9">
        <f>INT(MAX(1,O648)+1-VLOOKUP(A648,anni!$A$1:$O$32,5,0))</f>
        <v>1</v>
      </c>
      <c r="Q648" s="9">
        <f t="array" ref="Q648">SUM(IF(anno=A648,IF(distretto=E648,concorrenti!$T$3:$T$5991)))</f>
        <v>0</v>
      </c>
      <c r="R648" s="9">
        <f t="shared" si="131"/>
        <v>1</v>
      </c>
      <c r="S648" s="1">
        <f t="shared" si="132"/>
        <v>0</v>
      </c>
      <c r="T648" s="1">
        <f>1+INT($N648/VLOOKUP($A648,anni!$A$1:$J$35,10,0))+$Q648</f>
        <v>1</v>
      </c>
      <c r="U648" s="1">
        <f t="shared" si="127"/>
        <v>0</v>
      </c>
      <c r="X648" s="1">
        <v>20</v>
      </c>
      <c r="Y648" s="1">
        <v>20</v>
      </c>
      <c r="Z648" s="1">
        <f t="shared" si="133"/>
        <v>0</v>
      </c>
      <c r="AB648" s="1">
        <v>1</v>
      </c>
      <c r="AC648" s="1">
        <f t="shared" si="134"/>
        <v>0</v>
      </c>
    </row>
    <row r="649" spans="1:29" x14ac:dyDescent="0.3">
      <c r="A649" s="3">
        <v>2010</v>
      </c>
      <c r="B649" s="3" t="str">
        <f>VLOOKUP($E649,accorpamenti!$A$2:$X$104,$A649-B$2,0)</f>
        <v>Macerata</v>
      </c>
      <c r="C649" s="3" t="str">
        <f>VLOOKUP($E649,accorpamenti!$A$2:$X$104,$A649-C$2,0)</f>
        <v>Macerata</v>
      </c>
      <c r="D649" s="3" t="str">
        <f>VLOOKUP($E649,accorpamenti!$A$2:$X$104,$A649-D$2,0)</f>
        <v>Macerata</v>
      </c>
      <c r="E649" s="3" t="s">
        <v>102</v>
      </c>
      <c r="F649" s="1">
        <f t="array" ref="F649">SUM(IF(anno=A649,IF(distretto=E649,1)))</f>
        <v>2</v>
      </c>
      <c r="G649" s="1">
        <f t="array" ref="G649">SUM(IF(anno=A649,IF(distretto=E649,IF(punti=-1,1))))</f>
        <v>0</v>
      </c>
      <c r="H649" s="1">
        <f t="array" ref="H649">SUM(IF(anno=A649,IF(distretto=E649,punti)))+G649</f>
        <v>0</v>
      </c>
      <c r="I649" s="6">
        <v>1.3430330162283157</v>
      </c>
      <c r="J649" s="12">
        <f>H649/VLOOKUP(A649,anni!$A$1:$O$32,4,0)</f>
        <v>0</v>
      </c>
      <c r="K649" s="12">
        <f t="shared" si="128"/>
        <v>6.7084614463123436E-3</v>
      </c>
      <c r="L649" s="12">
        <f t="shared" si="129"/>
        <v>4.8150228713586393E-3</v>
      </c>
      <c r="M649" s="12">
        <f t="array" ref="M649">SUM(IF(NOT(ISERR(J649:L649)),J649:L649*$J$2:$L$2))/SUM(IF(NOT(ISERR(J649:L649)),$J$2:$L$2))</f>
        <v>3.0386576273305544E-3</v>
      </c>
      <c r="N649" s="1">
        <f>((300-VLOOKUP(A649,anni!$A$1:$O$32,8,0))*(M649-I649/300)+I649)/300*(300-VLOOKUP(A649,anni!$A$1:$O$32,7,0))</f>
        <v>0.95131649356076298</v>
      </c>
      <c r="O649" s="1">
        <f t="shared" si="130"/>
        <v>1</v>
      </c>
      <c r="P649" s="9">
        <f>INT(MAX(1,O649)+1-VLOOKUP(A649,anni!$A$1:$O$32,5,0))</f>
        <v>1</v>
      </c>
      <c r="Q649" s="9">
        <f t="array" ref="Q649">SUM(IF(anno=A649,IF(distretto=E649,concorrenti!$T$3:$T$5991)))</f>
        <v>1</v>
      </c>
      <c r="R649" s="9">
        <f t="shared" si="131"/>
        <v>2</v>
      </c>
      <c r="S649" s="1">
        <f t="shared" si="132"/>
        <v>0</v>
      </c>
      <c r="T649" s="1">
        <f>1+INT($N649/VLOOKUP($A649,anni!$A$1:$J$35,10,0))+$Q649</f>
        <v>2</v>
      </c>
      <c r="U649" s="1">
        <f t="shared" si="127"/>
        <v>0</v>
      </c>
      <c r="X649" s="1">
        <v>10</v>
      </c>
      <c r="Y649" s="1">
        <v>8</v>
      </c>
      <c r="Z649" s="1">
        <f t="shared" si="133"/>
        <v>0.66666666666666663</v>
      </c>
      <c r="AB649" s="1">
        <v>2</v>
      </c>
      <c r="AC649" s="1">
        <f t="shared" si="134"/>
        <v>0</v>
      </c>
    </row>
    <row r="650" spans="1:29" x14ac:dyDescent="0.3">
      <c r="A650" s="3">
        <v>2010</v>
      </c>
      <c r="B650" s="3" t="str">
        <f>VLOOKUP($E650,accorpamenti!$A$2:$X$104,$A650-B$2,0)</f>
        <v>Taranto</v>
      </c>
      <c r="C650" s="3" t="str">
        <f>VLOOKUP($E650,accorpamenti!$A$2:$X$104,$A650-C$2,0)</f>
        <v>Taranto</v>
      </c>
      <c r="D650" s="3" t="str">
        <f>VLOOKUP($E650,accorpamenti!$A$2:$X$104,$A650-D$2,0)</f>
        <v>Brindisi</v>
      </c>
      <c r="E650" s="3" t="s">
        <v>115</v>
      </c>
      <c r="F650" s="1">
        <f t="array" ref="F650">SUM(IF(anno=A650,IF(distretto=E650,1)))</f>
        <v>1</v>
      </c>
      <c r="G650" s="1">
        <f t="array" ref="G650">SUM(IF(anno=A650,IF(distretto=E650,IF(punti=-1,1))))</f>
        <v>0</v>
      </c>
      <c r="H650" s="1">
        <f t="array" ref="H650">SUM(IF(anno=A650,IF(distretto=E650,punti)))+G650</f>
        <v>4.1999999999999993</v>
      </c>
      <c r="I650" s="6">
        <v>2.3503077783995523</v>
      </c>
      <c r="J650" s="12">
        <f>H650/VLOOKUP(A650,anni!$A$1:$O$32,4,0)</f>
        <v>1.6082095267269108E-3</v>
      </c>
      <c r="K650" s="12">
        <f t="shared" si="128"/>
        <v>2.5556043604999406E-3</v>
      </c>
      <c r="L650" s="12">
        <f t="shared" si="129"/>
        <v>3.2100152475724262E-3</v>
      </c>
      <c r="M650" s="12">
        <f t="array" ref="M650">SUM(IF(NOT(ISERR(J650:L650)),J650:L650*$J$2:$L$2))/SUM(IF(NOT(ISERR(J650:L650)),$J$2:$L$2))</f>
        <v>2.1909754247921736E-3</v>
      </c>
      <c r="N650" s="1">
        <f>((300-VLOOKUP(A650,anni!$A$1:$O$32,8,0))*(M650-I650/300)+I650)/300*(300-VLOOKUP(A650,anni!$A$1:$O$32,7,0))</f>
        <v>0.94942052694063073</v>
      </c>
      <c r="O650" s="1">
        <f t="shared" si="130"/>
        <v>1</v>
      </c>
      <c r="P650" s="9">
        <f>INT(MAX(1,O650)+1-VLOOKUP(A650,anni!$A$1:$O$32,5,0))</f>
        <v>1</v>
      </c>
      <c r="Q650" s="9">
        <f t="array" ref="Q650">SUM(IF(anno=A650,IF(distretto=E650,concorrenti!$T$3:$T$5991)))</f>
        <v>0</v>
      </c>
      <c r="R650" s="9">
        <f t="shared" si="131"/>
        <v>1</v>
      </c>
      <c r="S650" s="1">
        <f t="shared" si="132"/>
        <v>0</v>
      </c>
      <c r="T650" s="1">
        <f>1+INT($N650/VLOOKUP($A650,anni!$A$1:$J$35,10,0))+$Q650</f>
        <v>1</v>
      </c>
      <c r="U650" s="1">
        <f t="shared" si="127"/>
        <v>0</v>
      </c>
      <c r="X650" s="1">
        <v>16</v>
      </c>
      <c r="Y650" s="1">
        <v>14</v>
      </c>
      <c r="Z650" s="1">
        <f t="shared" si="133"/>
        <v>0.5163977794943222</v>
      </c>
      <c r="AB650" s="1">
        <v>1</v>
      </c>
      <c r="AC650" s="1">
        <f t="shared" si="134"/>
        <v>0</v>
      </c>
    </row>
    <row r="651" spans="1:29" x14ac:dyDescent="0.3">
      <c r="A651" s="3">
        <v>2010</v>
      </c>
      <c r="B651" s="3" t="str">
        <f>VLOOKUP($E651,accorpamenti!$A$2:$X$104,$A651-B$2,0)</f>
        <v>Trapani</v>
      </c>
      <c r="C651" s="3" t="str">
        <f>VLOOKUP($E651,accorpamenti!$A$2:$X$104,$A651-C$2,0)</f>
        <v>Trapani</v>
      </c>
      <c r="D651" s="3" t="str">
        <f>VLOOKUP($E651,accorpamenti!$A$2:$X$104,$A651-D$2,0)</f>
        <v>Trapani</v>
      </c>
      <c r="E651" s="3" t="s">
        <v>109</v>
      </c>
      <c r="F651" s="1">
        <f t="array" ref="F651">SUM(IF(anno=A651,IF(distretto=E651,1)))</f>
        <v>1</v>
      </c>
      <c r="G651" s="1">
        <f t="array" ref="G651">SUM(IF(anno=A651,IF(distretto=E651,IF(punti=-1,1))))</f>
        <v>0</v>
      </c>
      <c r="H651" s="1">
        <f t="array" ref="H651">SUM(IF(anno=A651,IF(distretto=E651,punti)))+G651</f>
        <v>7.1999999999999993</v>
      </c>
      <c r="I651" s="6">
        <v>2.1824286513710129</v>
      </c>
      <c r="J651" s="12">
        <f>H651/VLOOKUP(A651,anni!$A$1:$O$32,4,0)</f>
        <v>2.756930617246133E-3</v>
      </c>
      <c r="K651" s="12">
        <f t="shared" si="128"/>
        <v>1.9965659066405785E-4</v>
      </c>
      <c r="L651" s="12">
        <f t="shared" si="129"/>
        <v>4.8150228713586393E-3</v>
      </c>
      <c r="M651" s="12">
        <f t="array" ref="M651">SUM(IF(NOT(ISERR(J651:L651)),J651:L651*$J$2:$L$2))/SUM(IF(NOT(ISERR(J651:L651)),$J$2:$L$2))</f>
        <v>2.2475213174041921E-3</v>
      </c>
      <c r="N651" s="1">
        <f>((300-VLOOKUP(A651,anni!$A$1:$O$32,8,0))*(M651-I651/300)+I651)/300*(300-VLOOKUP(A651,anni!$A$1:$O$32,7,0))</f>
        <v>0.93034927361681907</v>
      </c>
      <c r="O651" s="1">
        <f t="shared" si="130"/>
        <v>1</v>
      </c>
      <c r="P651" s="9">
        <f>INT(MAX(1,O651)+1-VLOOKUP(A651,anni!$A$1:$O$32,5,0))</f>
        <v>1</v>
      </c>
      <c r="Q651" s="9">
        <f t="array" ref="Q651">SUM(IF(anno=A651,IF(distretto=E651,concorrenti!$T$3:$T$5991)))</f>
        <v>0</v>
      </c>
      <c r="R651" s="9">
        <f t="shared" si="131"/>
        <v>1</v>
      </c>
      <c r="S651" s="1">
        <f t="shared" si="132"/>
        <v>0</v>
      </c>
      <c r="T651" s="1">
        <f>1+INT($N651/VLOOKUP($A651,anni!$A$1:$J$35,10,0))+$Q651</f>
        <v>1</v>
      </c>
      <c r="U651" s="1">
        <f t="shared" si="127"/>
        <v>0</v>
      </c>
      <c r="X651" s="1">
        <v>12</v>
      </c>
      <c r="Y651" s="1">
        <v>13</v>
      </c>
      <c r="Z651" s="1">
        <f t="shared" si="133"/>
        <v>-0.28284271247461901</v>
      </c>
      <c r="AB651" s="1">
        <v>1</v>
      </c>
      <c r="AC651" s="1">
        <f t="shared" si="134"/>
        <v>0</v>
      </c>
    </row>
    <row r="652" spans="1:29" x14ac:dyDescent="0.3">
      <c r="A652" s="3">
        <v>2010</v>
      </c>
      <c r="B652" s="3" t="str">
        <f>VLOOKUP($E652,accorpamenti!$A$2:$X$104,$A652-B$2,0)</f>
        <v>Siena</v>
      </c>
      <c r="C652" s="3" t="str">
        <f>VLOOKUP($E652,accorpamenti!$A$2:$X$104,$A652-C$2,0)</f>
        <v>Siena</v>
      </c>
      <c r="D652" s="3" t="str">
        <f>VLOOKUP($E652,accorpamenti!$A$2:$X$104,$A652-D$2,0)</f>
        <v>Siena</v>
      </c>
      <c r="E652" s="3" t="s">
        <v>108</v>
      </c>
      <c r="F652" s="1">
        <f t="array" ref="F652">SUM(IF(anno=A652,IF(distretto=E652,1)))</f>
        <v>1</v>
      </c>
      <c r="G652" s="1">
        <f t="array" ref="G652">SUM(IF(anno=A652,IF(distretto=E652,IF(punti=-1,1))))</f>
        <v>0</v>
      </c>
      <c r="H652" s="1">
        <f t="array" ref="H652">SUM(IF(anno=A652,IF(distretto=E652,punti)))+G652</f>
        <v>4</v>
      </c>
      <c r="I652" s="6">
        <v>1.5109121432568551</v>
      </c>
      <c r="J652" s="12">
        <f>H652/VLOOKUP(A652,anni!$A$1:$O$32,4,0)</f>
        <v>1.5316281206922962E-3</v>
      </c>
      <c r="K652" s="12">
        <f t="shared" si="128"/>
        <v>3.593818631953041E-3</v>
      </c>
      <c r="L652" s="12">
        <f t="shared" si="129"/>
        <v>4.8150228713586393E-3</v>
      </c>
      <c r="M652" s="12">
        <f t="array" ref="M652">SUM(IF(NOT(ISERR(J652:L652)),J652:L652*$J$2:$L$2))/SUM(IF(NOT(ISERR(J652:L652)),$J$2:$L$2))</f>
        <v>2.7662574162236019E-3</v>
      </c>
      <c r="N652" s="1">
        <f>((300-VLOOKUP(A652,anni!$A$1:$O$32,8,0))*(M652-I652/300)+I652)/300*(300-VLOOKUP(A652,anni!$A$1:$O$32,7,0))</f>
        <v>0.92100027881293367</v>
      </c>
      <c r="O652" s="1">
        <f t="shared" si="130"/>
        <v>1</v>
      </c>
      <c r="P652" s="9">
        <f>INT(MAX(1,O652)+1-VLOOKUP(A652,anni!$A$1:$O$32,5,0))</f>
        <v>1</v>
      </c>
      <c r="Q652" s="9">
        <f t="array" ref="Q652">SUM(IF(anno=A652,IF(distretto=E652,concorrenti!$T$3:$T$5991)))</f>
        <v>0</v>
      </c>
      <c r="R652" s="9">
        <f t="shared" si="131"/>
        <v>1</v>
      </c>
      <c r="S652" s="1">
        <f t="shared" si="132"/>
        <v>0</v>
      </c>
      <c r="T652" s="1">
        <f>1+INT($N652/VLOOKUP($A652,anni!$A$1:$J$35,10,0))+$Q652</f>
        <v>1</v>
      </c>
      <c r="U652" s="1">
        <f t="shared" si="127"/>
        <v>0</v>
      </c>
      <c r="X652" s="1">
        <v>8</v>
      </c>
      <c r="Y652" s="1">
        <v>9</v>
      </c>
      <c r="Z652" s="1">
        <f t="shared" si="133"/>
        <v>-0.34299717028501764</v>
      </c>
      <c r="AB652" s="1">
        <v>1</v>
      </c>
      <c r="AC652" s="1">
        <f t="shared" si="134"/>
        <v>0</v>
      </c>
    </row>
    <row r="653" spans="1:29" x14ac:dyDescent="0.3">
      <c r="A653" s="3">
        <v>2010</v>
      </c>
      <c r="B653" s="3" t="str">
        <f>VLOOKUP($E653,accorpamenti!$A$2:$X$104,$A653-B$2,0)</f>
        <v>Cremona</v>
      </c>
      <c r="C653" s="3" t="str">
        <f>VLOOKUP($E653,accorpamenti!$A$2:$X$104,$A653-C$2,0)</f>
        <v>Cremona</v>
      </c>
      <c r="D653" s="3" t="str">
        <f>VLOOKUP($E653,accorpamenti!$A$2:$X$104,$A653-D$2,0)</f>
        <v>Cremona</v>
      </c>
      <c r="E653" s="3" t="s">
        <v>130</v>
      </c>
      <c r="F653" s="1">
        <f t="array" ref="F653">SUM(IF(anno=A653,IF(distretto=E653,1)))</f>
        <v>1</v>
      </c>
      <c r="G653" s="1">
        <f t="array" ref="G653">SUM(IF(anno=A653,IF(distretto=E653,IF(punti=-1,1))))</f>
        <v>0</v>
      </c>
      <c r="H653" s="1">
        <f t="array" ref="H653">SUM(IF(anno=A653,IF(distretto=E653,punti)))+G653</f>
        <v>4.1999999999999993</v>
      </c>
      <c r="I653" s="6">
        <v>1.6787912702853944</v>
      </c>
      <c r="J653" s="12">
        <f>H653/VLOOKUP(A653,anni!$A$1:$O$32,4,0)</f>
        <v>1.6082095267269108E-3</v>
      </c>
      <c r="K653" s="12">
        <f t="shared" si="128"/>
        <v>3.3941620412889831E-3</v>
      </c>
      <c r="L653" s="12">
        <f t="shared" si="129"/>
        <v>3.8520182970869115E-3</v>
      </c>
      <c r="M653" s="12">
        <f t="array" ref="M653">SUM(IF(NOT(ISERR(J653:L653)),J653:L653*$J$2:$L$2))/SUM(IF(NOT(ISERR(J653:L653)),$J$2:$L$2))</f>
        <v>2.5774951599742682E-3</v>
      </c>
      <c r="N653" s="1">
        <f>((300-VLOOKUP(A653,anni!$A$1:$O$32,8,0))*(M653-I653/300)+I653)/300*(300-VLOOKUP(A653,anni!$A$1:$O$32,7,0))</f>
        <v>0.90982042813652786</v>
      </c>
      <c r="O653" s="1">
        <f t="shared" si="130"/>
        <v>1</v>
      </c>
      <c r="P653" s="9">
        <f>INT(MAX(1,O653)+1-VLOOKUP(A653,anni!$A$1:$O$32,5,0))</f>
        <v>1</v>
      </c>
      <c r="Q653" s="9">
        <f t="array" ref="Q653">SUM(IF(anno=A653,IF(distretto=E653,concorrenti!$T$3:$T$5991)))</f>
        <v>0</v>
      </c>
      <c r="R653" s="9">
        <f t="shared" si="131"/>
        <v>1</v>
      </c>
      <c r="S653" s="1">
        <f t="shared" si="132"/>
        <v>0</v>
      </c>
      <c r="T653" s="1">
        <f>1+INT($N653/VLOOKUP($A653,anni!$A$1:$J$35,10,0))+$Q653</f>
        <v>1</v>
      </c>
      <c r="U653" s="1">
        <f t="shared" si="127"/>
        <v>0</v>
      </c>
      <c r="X653" s="1">
        <v>10</v>
      </c>
      <c r="Y653" s="1">
        <v>10</v>
      </c>
      <c r="Z653" s="1">
        <f t="shared" si="133"/>
        <v>0</v>
      </c>
      <c r="AB653" s="1">
        <v>1</v>
      </c>
      <c r="AC653" s="1">
        <f t="shared" si="134"/>
        <v>0</v>
      </c>
    </row>
    <row r="654" spans="1:29" x14ac:dyDescent="0.3">
      <c r="A654" s="3">
        <v>2010</v>
      </c>
      <c r="B654" s="3" t="str">
        <f>VLOOKUP($E654,accorpamenti!$A$2:$X$104,$A654-B$2,0)</f>
        <v>Rimini</v>
      </c>
      <c r="C654" s="3" t="str">
        <f>VLOOKUP($E654,accorpamenti!$A$2:$X$104,$A654-C$2,0)</f>
        <v>Rimini</v>
      </c>
      <c r="D654" s="3" t="str">
        <f>VLOOKUP($E654,accorpamenti!$A$2:$X$104,$A654-D$2,0)</f>
        <v>Rimini</v>
      </c>
      <c r="E654" s="3" t="s">
        <v>137</v>
      </c>
      <c r="F654" s="1">
        <f t="array" ref="F654">SUM(IF(anno=A654,IF(distretto=E654,1)))</f>
        <v>1</v>
      </c>
      <c r="G654" s="1">
        <f t="array" ref="G654">SUM(IF(anno=A654,IF(distretto=E654,IF(punti=-1,1))))</f>
        <v>0</v>
      </c>
      <c r="H654" s="1">
        <f t="array" ref="H654">SUM(IF(anno=A654,IF(distretto=E654,punti)))+G654</f>
        <v>4.8</v>
      </c>
      <c r="I654" s="6">
        <v>1.3430330162283157</v>
      </c>
      <c r="J654" s="12">
        <f>H654/VLOOKUP(A654,anni!$A$1:$O$32,4,0)</f>
        <v>1.8379537448307555E-3</v>
      </c>
      <c r="K654" s="12">
        <f t="shared" si="128"/>
        <v>4.5521702671405193E-3</v>
      </c>
      <c r="L654" s="12">
        <f t="shared" si="129"/>
        <v>1.2037557178396598E-3</v>
      </c>
      <c r="M654" s="12">
        <f t="array" ref="M654">SUM(IF(NOT(ISERR(J654:L654)),J654:L654*$J$2:$L$2))/SUM(IF(NOT(ISERR(J654:L654)),$J$2:$L$2))</f>
        <v>2.6369929144354938E-3</v>
      </c>
      <c r="N654" s="1">
        <f>((300-VLOOKUP(A654,anni!$A$1:$O$32,8,0))*(M654-I654/300)+I654)/300*(300-VLOOKUP(A654,anni!$A$1:$O$32,7,0))</f>
        <v>0.85941560725037314</v>
      </c>
      <c r="O654" s="1">
        <f t="shared" si="130"/>
        <v>1</v>
      </c>
      <c r="P654" s="9">
        <f>INT(MAX(1,O654)+1-VLOOKUP(A654,anni!$A$1:$O$32,5,0))</f>
        <v>1</v>
      </c>
      <c r="Q654" s="9">
        <f t="array" ref="Q654">SUM(IF(anno=A654,IF(distretto=E654,concorrenti!$T$3:$T$5991)))</f>
        <v>0</v>
      </c>
      <c r="R654" s="9">
        <f t="shared" si="131"/>
        <v>1</v>
      </c>
      <c r="S654" s="1">
        <f t="shared" si="132"/>
        <v>0</v>
      </c>
      <c r="T654" s="1">
        <f>1+INT($N654/VLOOKUP($A654,anni!$A$1:$J$35,10,0))+$Q654</f>
        <v>1</v>
      </c>
      <c r="U654" s="1">
        <f t="shared" si="127"/>
        <v>0</v>
      </c>
      <c r="X654" s="1">
        <v>7</v>
      </c>
      <c r="Y654" s="1">
        <v>8</v>
      </c>
      <c r="Z654" s="1">
        <f t="shared" si="133"/>
        <v>-0.36514837167011072</v>
      </c>
      <c r="AB654" s="1">
        <v>1</v>
      </c>
      <c r="AC654" s="1">
        <f t="shared" si="134"/>
        <v>0</v>
      </c>
    </row>
    <row r="655" spans="1:29" x14ac:dyDescent="0.3">
      <c r="A655" s="3">
        <v>2010</v>
      </c>
      <c r="B655" s="3" t="str">
        <f>VLOOKUP($E655,accorpamenti!$A$2:$X$104,$A655-B$2,0)</f>
        <v>Agrigento</v>
      </c>
      <c r="C655" s="3" t="str">
        <f>VLOOKUP($E655,accorpamenti!$A$2:$X$104,$A655-C$2,0)</f>
        <v>Agrigento</v>
      </c>
      <c r="D655" s="3" t="str">
        <f>VLOOKUP($E655,accorpamenti!$A$2:$X$104,$A655-D$2,0)</f>
        <v>Agrigento</v>
      </c>
      <c r="E655" s="3" t="s">
        <v>30</v>
      </c>
      <c r="F655" s="1">
        <f t="array" ref="F655">SUM(IF(anno=A655,IF(distretto=E655,1)))</f>
        <v>1</v>
      </c>
      <c r="G655" s="1">
        <f t="array" ref="G655">SUM(IF(anno=A655,IF(distretto=E655,IF(punti=-1,1))))</f>
        <v>0</v>
      </c>
      <c r="H655" s="1">
        <f t="array" ref="H655">SUM(IF(anno=A655,IF(distretto=E655,punti)))+G655</f>
        <v>3.5999999999999996</v>
      </c>
      <c r="I655" s="6">
        <v>2.5181869054280916</v>
      </c>
      <c r="J655" s="12">
        <f>H655/VLOOKUP(A655,anni!$A$1:$O$32,4,0)</f>
        <v>1.3784653086230665E-3</v>
      </c>
      <c r="K655" s="12">
        <f t="shared" si="128"/>
        <v>2.5556043604999406E-3</v>
      </c>
      <c r="L655" s="12">
        <f t="shared" si="129"/>
        <v>0</v>
      </c>
      <c r="M655" s="12">
        <f t="array" ref="M655">SUM(IF(NOT(ISERR(J655:L655)),J655:L655*$J$2:$L$2))/SUM(IF(NOT(ISERR(J655:L655)),$J$2:$L$2))</f>
        <v>1.5411007744781803E-3</v>
      </c>
      <c r="N655" s="1">
        <f>((300-VLOOKUP(A655,anni!$A$1:$O$32,8,0))*(M655-I655/300)+I655)/300*(300-VLOOKUP(A655,anni!$A$1:$O$32,7,0))</f>
        <v>0.83273816050223048</v>
      </c>
      <c r="O655" s="1">
        <f t="shared" si="130"/>
        <v>1</v>
      </c>
      <c r="P655" s="9">
        <f>INT(MAX(1,O655)+1-VLOOKUP(A655,anni!$A$1:$O$32,5,0))</f>
        <v>1</v>
      </c>
      <c r="Q655" s="9">
        <f t="array" ref="Q655">SUM(IF(anno=A655,IF(distretto=E655,concorrenti!$T$3:$T$5991)))</f>
        <v>0</v>
      </c>
      <c r="R655" s="9">
        <f t="shared" si="131"/>
        <v>1</v>
      </c>
      <c r="S655" s="1">
        <f t="shared" si="132"/>
        <v>0</v>
      </c>
      <c r="T655" s="1">
        <f>1+INT($N655/VLOOKUP($A655,anni!$A$1:$J$35,10,0))+$Q655</f>
        <v>1</v>
      </c>
      <c r="U655" s="1">
        <f t="shared" si="127"/>
        <v>0</v>
      </c>
      <c r="X655" s="1">
        <v>15</v>
      </c>
      <c r="Y655" s="1">
        <v>15</v>
      </c>
      <c r="Z655" s="1">
        <f t="shared" si="133"/>
        <v>0</v>
      </c>
      <c r="AB655" s="1">
        <v>1</v>
      </c>
      <c r="AC655" s="1">
        <f t="shared" si="134"/>
        <v>0</v>
      </c>
    </row>
    <row r="656" spans="1:29" x14ac:dyDescent="0.3">
      <c r="A656" s="3">
        <v>2010</v>
      </c>
      <c r="B656" s="3" t="str">
        <f>VLOOKUP($E656,accorpamenti!$A$2:$X$104,$A656-B$2,0)</f>
        <v>Novara</v>
      </c>
      <c r="C656" s="3" t="str">
        <f>VLOOKUP($E656,accorpamenti!$A$2:$X$104,$A656-C$2,0)</f>
        <v>Novara</v>
      </c>
      <c r="D656" s="3" t="str">
        <f>VLOOKUP($E656,accorpamenti!$A$2:$X$104,$A656-D$2,0)</f>
        <v>Novara</v>
      </c>
      <c r="E656" s="3" t="s">
        <v>136</v>
      </c>
      <c r="F656" s="1">
        <f t="array" ref="F656">SUM(IF(anno=A656,IF(distretto=E656,1)))</f>
        <v>1</v>
      </c>
      <c r="G656" s="1">
        <f t="array" ref="G656">SUM(IF(anno=A656,IF(distretto=E656,IF(punti=-1,1))))</f>
        <v>0</v>
      </c>
      <c r="H656" s="1">
        <f t="array" ref="H656">SUM(IF(anno=A656,IF(distretto=E656,punti)))+G656</f>
        <v>10</v>
      </c>
      <c r="I656" s="6">
        <v>1.0072747621712368</v>
      </c>
      <c r="J656" s="12">
        <f>H656/VLOOKUP(A656,anni!$A$1:$O$32,4,0)</f>
        <v>3.8290703017307406E-3</v>
      </c>
      <c r="K656" s="12">
        <f t="shared" si="128"/>
        <v>1.7969093159765205E-3</v>
      </c>
      <c r="L656" s="12">
        <f t="shared" si="129"/>
        <v>1.4445068614075917E-3</v>
      </c>
      <c r="M656" s="12">
        <f t="array" ref="M656">SUM(IF(NOT(ISERR(J656:L656)),J656:L656*$J$2:$L$2))/SUM(IF(NOT(ISERR(J656:L656)),$J$2:$L$2))</f>
        <v>2.7542560664254759E-3</v>
      </c>
      <c r="N656" s="1">
        <f>((300-VLOOKUP(A656,anni!$A$1:$O$32,8,0))*(M656-I656/300)+I656)/300*(300-VLOOKUP(A656,anni!$A$1:$O$32,7,0))</f>
        <v>0.82222750931879807</v>
      </c>
      <c r="O656" s="1">
        <f t="shared" si="130"/>
        <v>1</v>
      </c>
      <c r="P656" s="9">
        <f>INT(MAX(1,O656)+1-VLOOKUP(A656,anni!$A$1:$O$32,5,0))</f>
        <v>1</v>
      </c>
      <c r="Q656" s="9">
        <f t="array" ref="Q656">SUM(IF(anno=A656,IF(distretto=E656,concorrenti!$T$3:$T$5991)))</f>
        <v>0</v>
      </c>
      <c r="R656" s="9">
        <f t="shared" si="131"/>
        <v>1</v>
      </c>
      <c r="S656" s="1">
        <f t="shared" si="132"/>
        <v>0</v>
      </c>
      <c r="T656" s="1">
        <f>1+INT($N656/VLOOKUP($A656,anni!$A$1:$J$35,10,0))+$Q656</f>
        <v>1</v>
      </c>
      <c r="U656" s="1">
        <f t="shared" si="127"/>
        <v>0</v>
      </c>
      <c r="X656" s="1">
        <v>5</v>
      </c>
      <c r="Y656" s="1">
        <v>6</v>
      </c>
      <c r="Z656" s="1">
        <f t="shared" si="133"/>
        <v>-0.42640143271122083</v>
      </c>
      <c r="AB656" s="1">
        <v>1</v>
      </c>
      <c r="AC656" s="1">
        <f t="shared" si="134"/>
        <v>0</v>
      </c>
    </row>
    <row r="657" spans="1:29" x14ac:dyDescent="0.3">
      <c r="A657" s="3">
        <v>2010</v>
      </c>
      <c r="B657" s="3" t="str">
        <f>VLOOKUP($E657,accorpamenti!$A$2:$X$104,$A657-B$2,0)</f>
        <v>Vercelli</v>
      </c>
      <c r="C657" s="3" t="str">
        <f>VLOOKUP($E657,accorpamenti!$A$2:$X$104,$A657-C$2,0)</f>
        <v>Vercelli</v>
      </c>
      <c r="D657" s="3" t="str">
        <f>VLOOKUP($E657,accorpamenti!$A$2:$X$104,$A657-D$2,0)</f>
        <v>Vercelli</v>
      </c>
      <c r="E657" s="3" t="s">
        <v>132</v>
      </c>
      <c r="F657" s="1">
        <f t="array" ref="F657">SUM(IF(anno=A657,IF(distretto=E657,1)))</f>
        <v>1</v>
      </c>
      <c r="G657" s="1">
        <f t="array" ref="G657">SUM(IF(anno=A657,IF(distretto=E657,IF(punti=-1,1))))</f>
        <v>0</v>
      </c>
      <c r="H657" s="1">
        <f t="array" ref="H657">SUM(IF(anno=A657,IF(distretto=E657,punti)))+G657</f>
        <v>6</v>
      </c>
      <c r="I657" s="6">
        <v>1.0072747621712368</v>
      </c>
      <c r="J657" s="12">
        <f>H657/VLOOKUP(A657,anni!$A$1:$O$32,4,0)</f>
        <v>2.2974421810384445E-3</v>
      </c>
      <c r="K657" s="12">
        <f t="shared" si="128"/>
        <v>3.3542307231561714E-3</v>
      </c>
      <c r="L657" s="12">
        <f t="shared" si="129"/>
        <v>1.6050076237862131E-3</v>
      </c>
      <c r="M657" s="12">
        <f t="array" ref="M657">SUM(IF(NOT(ISERR(J657:L657)),J657:L657*$J$2:$L$2))/SUM(IF(NOT(ISERR(J657:L657)),$J$2:$L$2))</f>
        <v>2.5342992688689812E-3</v>
      </c>
      <c r="N657" s="1">
        <f>((300-VLOOKUP(A657,anni!$A$1:$O$32,8,0))*(M657-I657/300)+I657)/300*(300-VLOOKUP(A657,anni!$A$1:$O$32,7,0))</f>
        <v>0.77190139403787206</v>
      </c>
      <c r="O657" s="1">
        <f t="shared" si="130"/>
        <v>1</v>
      </c>
      <c r="P657" s="9">
        <f>INT(MAX(1,O657)+1-VLOOKUP(A657,anni!$A$1:$O$32,5,0))</f>
        <v>1</v>
      </c>
      <c r="Q657" s="9">
        <f t="array" ref="Q657">SUM(IF(anno=A657,IF(distretto=E657,concorrenti!$T$3:$T$5991)))</f>
        <v>0</v>
      </c>
      <c r="R657" s="9">
        <f t="shared" si="131"/>
        <v>1</v>
      </c>
      <c r="S657" s="1">
        <f t="shared" si="132"/>
        <v>0</v>
      </c>
      <c r="T657" s="1">
        <f>1+INT($N657/VLOOKUP($A657,anni!$A$1:$J$35,10,0))+$Q657</f>
        <v>1</v>
      </c>
      <c r="U657" s="1">
        <f t="shared" si="127"/>
        <v>0</v>
      </c>
      <c r="X657" s="1">
        <v>6</v>
      </c>
      <c r="Y657" s="1">
        <v>6</v>
      </c>
      <c r="Z657" s="1">
        <f t="shared" si="133"/>
        <v>0</v>
      </c>
      <c r="AB657" s="1">
        <v>1</v>
      </c>
      <c r="AC657" s="1">
        <f t="shared" si="134"/>
        <v>0</v>
      </c>
    </row>
    <row r="658" spans="1:29" x14ac:dyDescent="0.3">
      <c r="A658" s="3">
        <v>2010</v>
      </c>
      <c r="B658" s="3" t="str">
        <f>VLOOKUP($E658,accorpamenti!$A$2:$X$104,$A658-B$2,0)</f>
        <v>Rieti</v>
      </c>
      <c r="C658" s="3" t="str">
        <f>VLOOKUP($E658,accorpamenti!$A$2:$X$104,$A658-C$2,0)</f>
        <v>Rieti</v>
      </c>
      <c r="D658" s="3" t="str">
        <f>VLOOKUP($E658,accorpamenti!$A$2:$X$104,$A658-D$2,0)</f>
        <v>Rieti</v>
      </c>
      <c r="E658" s="3" t="s">
        <v>148</v>
      </c>
      <c r="F658" s="1">
        <f t="array" ref="F658">SUM(IF(anno=A658,IF(distretto=E658,1)))</f>
        <v>1</v>
      </c>
      <c r="G658" s="1">
        <f t="array" ref="G658">SUM(IF(anno=A658,IF(distretto=E658,IF(punti=-1,1))))</f>
        <v>0</v>
      </c>
      <c r="H658" s="1">
        <f t="array" ref="H658">SUM(IF(anno=A658,IF(distretto=E658,punti)))+G658</f>
        <v>12.6</v>
      </c>
      <c r="I658" s="6">
        <v>0.67151650811415786</v>
      </c>
      <c r="J658" s="12">
        <f>H658/VLOOKUP(A658,anni!$A$1:$O$32,4,0)</f>
        <v>4.8246285801807334E-3</v>
      </c>
      <c r="K658" s="12">
        <f t="shared" si="128"/>
        <v>4.7917581759373878E-4</v>
      </c>
      <c r="L658" s="12">
        <f t="shared" si="129"/>
        <v>4.8150228713586394E-4</v>
      </c>
      <c r="M658" s="12">
        <f t="array" ref="M658">SUM(IF(NOT(ISERR(J658:L658)),J658:L658*$J$2:$L$2))/SUM(IF(NOT(ISERR(J658:L658)),$J$2:$L$2))</f>
        <v>2.6522899438109235E-3</v>
      </c>
      <c r="N658" s="1">
        <f>((300-VLOOKUP(A658,anni!$A$1:$O$32,8,0))*(M658-I658/300)+I658)/300*(300-VLOOKUP(A658,anni!$A$1:$O$32,7,0))</f>
        <v>0.73487975335770539</v>
      </c>
      <c r="O658" s="1">
        <f t="shared" si="130"/>
        <v>1</v>
      </c>
      <c r="P658" s="9">
        <f>INT(MAX(1,O658)+1-VLOOKUP(A658,anni!$A$1:$O$32,5,0))</f>
        <v>1</v>
      </c>
      <c r="Q658" s="9">
        <f t="array" ref="Q658">SUM(IF(anno=A658,IF(distretto=E658,concorrenti!$T$3:$T$5991)))</f>
        <v>0</v>
      </c>
      <c r="R658" s="9">
        <f t="shared" si="131"/>
        <v>1</v>
      </c>
      <c r="S658" s="1">
        <f t="shared" si="132"/>
        <v>0</v>
      </c>
      <c r="T658" s="1">
        <f>1+INT($N658/VLOOKUP($A658,anni!$A$1:$J$35,10,0))+$Q658</f>
        <v>1</v>
      </c>
      <c r="U658" s="1">
        <f t="shared" si="127"/>
        <v>0</v>
      </c>
      <c r="X658" s="1">
        <v>5</v>
      </c>
      <c r="Y658" s="1">
        <v>4</v>
      </c>
      <c r="Z658" s="1">
        <f t="shared" si="133"/>
        <v>0.47140452079103173</v>
      </c>
      <c r="AB658" s="1">
        <v>1</v>
      </c>
      <c r="AC658" s="1">
        <f t="shared" si="134"/>
        <v>0</v>
      </c>
    </row>
    <row r="659" spans="1:29" x14ac:dyDescent="0.3">
      <c r="A659" s="3">
        <v>2010</v>
      </c>
      <c r="B659" s="3" t="str">
        <f>VLOOKUP($E659,accorpamenti!$A$2:$X$104,$A659-B$2,0)</f>
        <v>Nuoro</v>
      </c>
      <c r="C659" s="3" t="str">
        <f>VLOOKUP($E659,accorpamenti!$A$2:$X$104,$A659-C$2,0)</f>
        <v>Nuoro</v>
      </c>
      <c r="D659" s="3" t="str">
        <f>VLOOKUP($E659,accorpamenti!$A$2:$X$104,$A659-D$2,0)</f>
        <v>Nuoro</v>
      </c>
      <c r="E659" s="3" t="s">
        <v>125</v>
      </c>
      <c r="F659" s="1">
        <f t="array" ref="F659">SUM(IF(anno=A659,IF(distretto=E659,1)))</f>
        <v>1</v>
      </c>
      <c r="G659" s="1">
        <f t="array" ref="G659">SUM(IF(anno=A659,IF(distretto=E659,IF(punti=-1,1))))</f>
        <v>0</v>
      </c>
      <c r="H659" s="1">
        <f t="array" ref="H659">SUM(IF(anno=A659,IF(distretto=E659,punti)))+G659</f>
        <v>0</v>
      </c>
      <c r="I659" s="6">
        <v>1.3430330162283157</v>
      </c>
      <c r="J659" s="12">
        <f>H659/VLOOKUP(A659,anni!$A$1:$O$32,4,0)</f>
        <v>0</v>
      </c>
      <c r="K659" s="12">
        <f t="shared" si="128"/>
        <v>4.7917581759373881E-3</v>
      </c>
      <c r="L659" s="12">
        <f t="shared" si="129"/>
        <v>2.8890137228151833E-3</v>
      </c>
      <c r="M659" s="12">
        <f t="array" ref="M659">SUM(IF(NOT(ISERR(J659:L659)),J659:L659*$J$2:$L$2))/SUM(IF(NOT(ISERR(J659:L659)),$J$2:$L$2))</f>
        <v>2.0787550124483265E-3</v>
      </c>
      <c r="N659" s="1">
        <f>((300-VLOOKUP(A659,anni!$A$1:$O$32,8,0))*(M659-I659/300)+I659)/300*(300-VLOOKUP(A659,anni!$A$1:$O$32,7,0))</f>
        <v>0.73169077527570936</v>
      </c>
      <c r="O659" s="1">
        <f t="shared" si="130"/>
        <v>1</v>
      </c>
      <c r="P659" s="9">
        <f>INT(MAX(1,O659)+1-VLOOKUP(A659,anni!$A$1:$O$32,5,0))</f>
        <v>1</v>
      </c>
      <c r="Q659" s="9">
        <f t="array" ref="Q659">SUM(IF(anno=A659,IF(distretto=E659,concorrenti!$T$3:$T$5991)))</f>
        <v>0</v>
      </c>
      <c r="R659" s="9">
        <f t="shared" si="131"/>
        <v>1</v>
      </c>
      <c r="S659" s="1">
        <f t="shared" si="132"/>
        <v>0</v>
      </c>
      <c r="T659" s="1">
        <f>1+INT($N659/VLOOKUP($A659,anni!$A$1:$J$35,10,0))+$Q659</f>
        <v>1</v>
      </c>
      <c r="U659" s="1">
        <f t="shared" si="127"/>
        <v>0</v>
      </c>
      <c r="X659" s="1">
        <v>8</v>
      </c>
      <c r="Y659" s="1">
        <v>8</v>
      </c>
      <c r="Z659" s="1">
        <f t="shared" si="133"/>
        <v>0</v>
      </c>
      <c r="AB659" s="1">
        <v>1</v>
      </c>
      <c r="AC659" s="1">
        <f t="shared" si="134"/>
        <v>0</v>
      </c>
    </row>
    <row r="660" spans="1:29" x14ac:dyDescent="0.3">
      <c r="A660" s="3">
        <v>2010</v>
      </c>
      <c r="B660" s="3" t="str">
        <f>VLOOKUP($E660,accorpamenti!$A$2:$X$104,$A660-B$2,0)</f>
        <v>Crotone</v>
      </c>
      <c r="C660" s="3" t="str">
        <f>VLOOKUP($E660,accorpamenti!$A$2:$X$104,$A660-C$2,0)</f>
        <v>Crotone</v>
      </c>
      <c r="D660" s="3" t="str">
        <f>VLOOKUP($E660,accorpamenti!$A$2:$X$104,$A660-D$2,0)</f>
        <v>Catanzaro</v>
      </c>
      <c r="E660" s="3" t="s">
        <v>149</v>
      </c>
      <c r="F660" s="1">
        <f t="array" ref="F660">SUM(IF(anno=A660,IF(distretto=E660,1)))</f>
        <v>1</v>
      </c>
      <c r="G660" s="1">
        <f t="array" ref="G660">SUM(IF(anno=A660,IF(distretto=E660,IF(punti=-1,1))))</f>
        <v>0</v>
      </c>
      <c r="H660" s="1">
        <f t="array" ref="H660">SUM(IF(anno=A660,IF(distretto=E660,punti)))+G660</f>
        <v>8</v>
      </c>
      <c r="I660" s="6">
        <v>1.846670397313934</v>
      </c>
      <c r="J660" s="12">
        <f>H660/VLOOKUP(A660,anni!$A$1:$O$32,4,0)</f>
        <v>3.0632562413845923E-3</v>
      </c>
      <c r="K660" s="12">
        <f t="shared" si="128"/>
        <v>0</v>
      </c>
      <c r="L660" s="12">
        <f t="shared" si="129"/>
        <v>0</v>
      </c>
      <c r="M660" s="12">
        <f t="array" ref="M660">SUM(IF(NOT(ISERR(J660:L660)),J660:L660*$J$2:$L$2))/SUM(IF(NOT(ISERR(J660:L660)),$J$2:$L$2))</f>
        <v>1.5316281206922959E-3</v>
      </c>
      <c r="N660" s="1">
        <f>((300-VLOOKUP(A660,anni!$A$1:$O$32,8,0))*(M660-I660/300)+I660)/300*(300-VLOOKUP(A660,anni!$A$1:$O$32,7,0))</f>
        <v>0.70253500310225403</v>
      </c>
      <c r="O660" s="1">
        <f t="shared" si="130"/>
        <v>1</v>
      </c>
      <c r="P660" s="9">
        <f>INT(MAX(1,O660)+1-VLOOKUP(A660,anni!$A$1:$O$32,5,0))</f>
        <v>1</v>
      </c>
      <c r="Q660" s="9">
        <f t="array" ref="Q660">SUM(IF(anno=A660,IF(distretto=E660,concorrenti!$T$3:$T$5991)))</f>
        <v>0</v>
      </c>
      <c r="R660" s="9">
        <f t="shared" si="131"/>
        <v>1</v>
      </c>
      <c r="S660" s="1">
        <f t="shared" si="132"/>
        <v>0</v>
      </c>
      <c r="T660" s="1">
        <f>1+INT($N660/VLOOKUP($A660,anni!$A$1:$J$35,10,0))+$Q660</f>
        <v>1</v>
      </c>
      <c r="U660" s="1">
        <f t="shared" si="127"/>
        <v>0</v>
      </c>
      <c r="X660" s="1">
        <v>8</v>
      </c>
      <c r="Y660" s="1">
        <v>11</v>
      </c>
      <c r="Z660" s="1">
        <f t="shared" si="133"/>
        <v>-0.97332852678457527</v>
      </c>
      <c r="AB660" s="1">
        <v>1</v>
      </c>
      <c r="AC660" s="1">
        <f t="shared" si="134"/>
        <v>0</v>
      </c>
    </row>
    <row r="661" spans="1:29" x14ac:dyDescent="0.3">
      <c r="A661" s="3">
        <v>2010</v>
      </c>
      <c r="B661" s="3" t="str">
        <f>VLOOKUP($E661,accorpamenti!$A$2:$X$104,$A661-B$2,0)</f>
        <v>Sondrio</v>
      </c>
      <c r="C661" s="3" t="str">
        <f>VLOOKUP($E661,accorpamenti!$A$2:$X$104,$A661-C$2,0)</f>
        <v>Sondrio</v>
      </c>
      <c r="D661" s="3" t="str">
        <f>VLOOKUP($E661,accorpamenti!$A$2:$X$104,$A661-D$2,0)</f>
        <v>Sondrio</v>
      </c>
      <c r="E661" s="3" t="s">
        <v>123</v>
      </c>
      <c r="F661" s="1">
        <f t="array" ref="F661">SUM(IF(anno=A661,IF(distretto=E661,1)))</f>
        <v>1</v>
      </c>
      <c r="G661" s="1">
        <f t="array" ref="G661">SUM(IF(anno=A661,IF(distretto=E661,IF(punti=-1,1))))</f>
        <v>0</v>
      </c>
      <c r="H661" s="1">
        <f t="array" ref="H661">SUM(IF(anno=A661,IF(distretto=E661,punti)))+G661</f>
        <v>5.6</v>
      </c>
      <c r="I661" s="6">
        <v>0.5036373810856184</v>
      </c>
      <c r="J661" s="12">
        <f>H661/VLOOKUP(A661,anni!$A$1:$O$32,4,0)</f>
        <v>2.1442793689692148E-3</v>
      </c>
      <c r="K661" s="12">
        <f t="shared" si="128"/>
        <v>2.7951922692968098E-3</v>
      </c>
      <c r="L661" s="12">
        <f t="shared" si="129"/>
        <v>3.3705160099510478E-3</v>
      </c>
      <c r="M661" s="12">
        <f t="array" ref="M661">SUM(IF(NOT(ISERR(J661:L661)),J661:L661*$J$2:$L$2))/SUM(IF(NOT(ISERR(J661:L661)),$J$2:$L$2))</f>
        <v>2.565623109242052E-3</v>
      </c>
      <c r="N661" s="1">
        <f>((300-VLOOKUP(A661,anni!$A$1:$O$32,8,0))*(M661-I661/300)+I661)/300*(300-VLOOKUP(A661,anni!$A$1:$O$32,7,0))</f>
        <v>0.68304142805490597</v>
      </c>
      <c r="O661" s="1">
        <f t="shared" si="130"/>
        <v>1</v>
      </c>
      <c r="P661" s="9">
        <f>INT(MAX(1,O661)+1-VLOOKUP(A661,anni!$A$1:$O$32,5,0))</f>
        <v>1</v>
      </c>
      <c r="Q661" s="9">
        <f t="array" ref="Q661">SUM(IF(anno=A661,IF(distretto=E661,concorrenti!$T$3:$T$5991)))</f>
        <v>0</v>
      </c>
      <c r="R661" s="9">
        <f t="shared" si="131"/>
        <v>1</v>
      </c>
      <c r="S661" s="1">
        <f t="shared" si="132"/>
        <v>0</v>
      </c>
      <c r="T661" s="1">
        <f>1+INT($N661/VLOOKUP($A661,anni!$A$1:$J$35,10,0))+$Q661</f>
        <v>1</v>
      </c>
      <c r="U661" s="1">
        <f t="shared" si="127"/>
        <v>0</v>
      </c>
      <c r="X661" s="1">
        <v>4</v>
      </c>
      <c r="Y661" s="1">
        <v>3</v>
      </c>
      <c r="Z661" s="1">
        <f t="shared" si="133"/>
        <v>0.53452248382484879</v>
      </c>
      <c r="AB661" s="1">
        <v>1</v>
      </c>
      <c r="AC661" s="1">
        <f t="shared" si="134"/>
        <v>0</v>
      </c>
    </row>
    <row r="662" spans="1:29" x14ac:dyDescent="0.3">
      <c r="A662" s="3">
        <v>2010</v>
      </c>
      <c r="B662" s="3" t="str">
        <f>VLOOKUP($E662,accorpamenti!$A$2:$X$104,$A662-B$2,0)</f>
        <v>Matera</v>
      </c>
      <c r="C662" s="3" t="str">
        <f>VLOOKUP($E662,accorpamenti!$A$2:$X$104,$A662-C$2,0)</f>
        <v>Matera</v>
      </c>
      <c r="D662" s="3" t="str">
        <f>VLOOKUP($E662,accorpamenti!$A$2:$X$104,$A662-D$2,0)</f>
        <v>Potenza</v>
      </c>
      <c r="E662" s="3" t="s">
        <v>141</v>
      </c>
      <c r="F662" s="1">
        <f t="array" ref="F662">SUM(IF(anno=A662,IF(distretto=E662,1)))</f>
        <v>1</v>
      </c>
      <c r="G662" s="1">
        <f t="array" ref="G662">SUM(IF(anno=A662,IF(distretto=E662,IF(punti=-1,1))))</f>
        <v>0</v>
      </c>
      <c r="H662" s="1">
        <f t="array" ref="H662">SUM(IF(anno=A662,IF(distretto=E662,punti)))+G662</f>
        <v>4.8</v>
      </c>
      <c r="I662" s="6">
        <v>1.3430330162283157</v>
      </c>
      <c r="J662" s="12">
        <f>H662/VLOOKUP(A662,anni!$A$1:$O$32,4,0)</f>
        <v>1.8379537448307555E-3</v>
      </c>
      <c r="K662" s="12">
        <f t="shared" si="128"/>
        <v>2.395879087968694E-3</v>
      </c>
      <c r="L662" s="12">
        <f t="shared" si="129"/>
        <v>8.0250381189310655E-4</v>
      </c>
      <c r="M662" s="12">
        <f t="array" ref="M662">SUM(IF(NOT(ISERR(J662:L662)),J662:L662*$J$2:$L$2))/SUM(IF(NOT(ISERR(J662:L662)),$J$2:$L$2))</f>
        <v>1.8513538703871268E-3</v>
      </c>
      <c r="N662" s="1">
        <f>((300-VLOOKUP(A662,anni!$A$1:$O$32,8,0))*(M662-I662/300)+I662)/300*(300-VLOOKUP(A662,anni!$A$1:$O$32,7,0))</f>
        <v>0.67966139397210679</v>
      </c>
      <c r="O662" s="1">
        <f t="shared" si="130"/>
        <v>1</v>
      </c>
      <c r="P662" s="9">
        <f>INT(MAX(1,O662)+1-VLOOKUP(A662,anni!$A$1:$O$32,5,0))</f>
        <v>1</v>
      </c>
      <c r="Q662" s="9">
        <f t="array" ref="Q662">SUM(IF(anno=A662,IF(distretto=E662,concorrenti!$T$3:$T$5991)))</f>
        <v>0</v>
      </c>
      <c r="R662" s="9">
        <f t="shared" si="131"/>
        <v>1</v>
      </c>
      <c r="S662" s="1">
        <f t="shared" si="132"/>
        <v>0</v>
      </c>
      <c r="T662" s="1">
        <f>1+INT($N662/VLOOKUP($A662,anni!$A$1:$J$35,10,0))+$Q662</f>
        <v>1</v>
      </c>
      <c r="U662" s="1">
        <f t="shared" ref="U662:U725" si="135">T662-$F662</f>
        <v>0</v>
      </c>
      <c r="X662" s="1">
        <v>7</v>
      </c>
      <c r="Y662" s="1">
        <v>8</v>
      </c>
      <c r="Z662" s="1">
        <f t="shared" si="133"/>
        <v>-0.36514837167011072</v>
      </c>
      <c r="AB662" s="1">
        <v>1</v>
      </c>
      <c r="AC662" s="1">
        <f t="shared" si="134"/>
        <v>0</v>
      </c>
    </row>
    <row r="663" spans="1:29" x14ac:dyDescent="0.3">
      <c r="A663" s="3">
        <v>2010</v>
      </c>
      <c r="B663" s="3" t="str">
        <f>VLOOKUP($E663,accorpamenti!$A$2:$X$104,$A663-B$2,0)</f>
        <v>Ravenna</v>
      </c>
      <c r="C663" s="3" t="str">
        <f>VLOOKUP($E663,accorpamenti!$A$2:$X$104,$A663-C$2,0)</f>
        <v>Ravenna</v>
      </c>
      <c r="D663" s="3" t="str">
        <f>VLOOKUP($E663,accorpamenti!$A$2:$X$104,$A663-D$2,0)</f>
        <v>Ravenna</v>
      </c>
      <c r="E663" s="3" t="s">
        <v>147</v>
      </c>
      <c r="F663" s="1">
        <f t="array" ref="F663">SUM(IF(anno=A663,IF(distretto=E663,1)))</f>
        <v>1</v>
      </c>
      <c r="G663" s="1">
        <f t="array" ref="G663">SUM(IF(anno=A663,IF(distretto=E663,IF(punti=-1,1))))</f>
        <v>0</v>
      </c>
      <c r="H663" s="1">
        <f t="array" ref="H663">SUM(IF(anno=A663,IF(distretto=E663,punti)))+G663</f>
        <v>8</v>
      </c>
      <c r="I663" s="6">
        <v>1.1751538891997761</v>
      </c>
      <c r="J663" s="12">
        <f>H663/VLOOKUP(A663,anni!$A$1:$O$32,4,0)</f>
        <v>3.0632562413845923E-3</v>
      </c>
      <c r="K663" s="12">
        <f t="shared" si="128"/>
        <v>9.982829533202891E-4</v>
      </c>
      <c r="L663" s="12">
        <f t="shared" si="129"/>
        <v>4.8150228713586394E-4</v>
      </c>
      <c r="M663" s="12">
        <f t="array" ref="M663">SUM(IF(NOT(ISERR(J663:L663)),J663:L663*$J$2:$L$2))/SUM(IF(NOT(ISERR(J663:L663)),$J$2:$L$2))</f>
        <v>1.9446394863217029E-3</v>
      </c>
      <c r="N663" s="1">
        <f>((300-VLOOKUP(A663,anni!$A$1:$O$32,8,0))*(M663-I663/300)+I663)/300*(300-VLOOKUP(A663,anni!$A$1:$O$32,7,0))</f>
        <v>0.66899618934449634</v>
      </c>
      <c r="O663" s="1">
        <f t="shared" si="130"/>
        <v>1</v>
      </c>
      <c r="P663" s="9">
        <f>INT(MAX(1,O663)+1-VLOOKUP(A663,anni!$A$1:$O$32,5,0))</f>
        <v>1</v>
      </c>
      <c r="Q663" s="9">
        <f t="array" ref="Q663">SUM(IF(anno=A663,IF(distretto=E663,concorrenti!$T$3:$T$5991)))</f>
        <v>0</v>
      </c>
      <c r="R663" s="9">
        <f t="shared" si="131"/>
        <v>1</v>
      </c>
      <c r="S663" s="1">
        <f t="shared" si="132"/>
        <v>0</v>
      </c>
      <c r="T663" s="1">
        <f>1+INT($N663/VLOOKUP($A663,anni!$A$1:$J$35,10,0))+$Q663</f>
        <v>1</v>
      </c>
      <c r="U663" s="1">
        <f t="shared" si="135"/>
        <v>0</v>
      </c>
      <c r="X663" s="1">
        <v>7</v>
      </c>
      <c r="Y663" s="1">
        <v>7</v>
      </c>
      <c r="Z663" s="1">
        <f t="shared" si="133"/>
        <v>0</v>
      </c>
      <c r="AB663" s="1">
        <v>1</v>
      </c>
      <c r="AC663" s="1">
        <f t="shared" si="134"/>
        <v>0</v>
      </c>
    </row>
    <row r="664" spans="1:29" x14ac:dyDescent="0.3">
      <c r="A664" s="3">
        <v>2010</v>
      </c>
      <c r="B664" s="3" t="str">
        <f>VLOOKUP($E664,accorpamenti!$A$2:$X$104,$A664-B$2,0)</f>
        <v>Viterbo</v>
      </c>
      <c r="C664" s="3" t="str">
        <f>VLOOKUP($E664,accorpamenti!$A$2:$X$104,$A664-C$2,0)</f>
        <v>Viterbo</v>
      </c>
      <c r="D664" s="3" t="str">
        <f>VLOOKUP($E664,accorpamenti!$A$2:$X$104,$A664-D$2,0)</f>
        <v>Viterbo</v>
      </c>
      <c r="E664" s="3" t="s">
        <v>111</v>
      </c>
      <c r="F664" s="1">
        <f t="array" ref="F664">SUM(IF(anno=A664,IF(distretto=E664,1)))</f>
        <v>1</v>
      </c>
      <c r="G664" s="1">
        <f t="array" ref="G664">SUM(IF(anno=A664,IF(distretto=E664,IF(punti=-1,1))))</f>
        <v>0</v>
      </c>
      <c r="H664" s="1">
        <f t="array" ref="H664">SUM(IF(anno=A664,IF(distretto=E664,punti)))+G664</f>
        <v>1.2</v>
      </c>
      <c r="I664" s="6">
        <v>1.5109121432568551</v>
      </c>
      <c r="J664" s="12">
        <f>H664/VLOOKUP(A664,anni!$A$1:$O$32,4,0)</f>
        <v>4.5948843620768887E-4</v>
      </c>
      <c r="K664" s="12">
        <f t="shared" si="128"/>
        <v>2.116359861039013E-3</v>
      </c>
      <c r="L664" s="12">
        <f t="shared" si="129"/>
        <v>4.4137709654120862E-3</v>
      </c>
      <c r="M664" s="12">
        <f t="array" ref="M664">SUM(IF(NOT(ISERR(J664:L664)),J664:L664*$J$2:$L$2))/SUM(IF(NOT(ISERR(J664:L664)),$J$2:$L$2))</f>
        <v>1.6708259993521964E-3</v>
      </c>
      <c r="N664" s="1">
        <f>((300-VLOOKUP(A664,anni!$A$1:$O$32,8,0))*(M664-I664/300)+I664)/300*(300-VLOOKUP(A664,anni!$A$1:$O$32,7,0))</f>
        <v>0.67036557063275626</v>
      </c>
      <c r="O664" s="1">
        <f t="shared" si="130"/>
        <v>1</v>
      </c>
      <c r="P664" s="9">
        <f>INT(MAX(1,O664)+1-VLOOKUP(A664,anni!$A$1:$O$32,5,0))</f>
        <v>1</v>
      </c>
      <c r="Q664" s="9">
        <f t="array" ref="Q664">SUM(IF(anno=A664,IF(distretto=E664,concorrenti!$T$3:$T$5991)))</f>
        <v>0</v>
      </c>
      <c r="R664" s="9">
        <f t="shared" si="131"/>
        <v>1</v>
      </c>
      <c r="S664" s="1">
        <f t="shared" si="132"/>
        <v>0</v>
      </c>
      <c r="T664" s="1">
        <f>1+INT($N664/VLOOKUP($A664,anni!$A$1:$J$35,10,0))+$Q664</f>
        <v>1</v>
      </c>
      <c r="U664" s="1">
        <f t="shared" si="135"/>
        <v>0</v>
      </c>
      <c r="X664" s="1">
        <v>12</v>
      </c>
      <c r="Y664" s="1">
        <v>9</v>
      </c>
      <c r="Z664" s="1">
        <f t="shared" si="133"/>
        <v>0.92582009977255142</v>
      </c>
      <c r="AB664" s="1">
        <v>1</v>
      </c>
      <c r="AC664" s="1">
        <f t="shared" si="134"/>
        <v>0</v>
      </c>
    </row>
    <row r="665" spans="1:29" x14ac:dyDescent="0.3">
      <c r="A665" s="3">
        <v>2010</v>
      </c>
      <c r="B665" s="3" t="str">
        <f>VLOOKUP($E665,accorpamenti!$A$2:$X$104,$A665-B$2,0)</f>
        <v>Ascoli Piceno</v>
      </c>
      <c r="C665" s="3" t="str">
        <f>VLOOKUP($E665,accorpamenti!$A$2:$X$104,$A665-C$2,0)</f>
        <v>Ascoli Piceno</v>
      </c>
      <c r="D665" s="3" t="str">
        <f>VLOOKUP($E665,accorpamenti!$A$2:$X$104,$A665-D$2,0)</f>
        <v>Ascoli Piceno</v>
      </c>
      <c r="E665" s="3" t="s">
        <v>117</v>
      </c>
      <c r="F665" s="1">
        <f t="array" ref="F665">SUM(IF(anno=A665,IF(distretto=E665,1)))</f>
        <v>1</v>
      </c>
      <c r="G665" s="1">
        <f t="array" ref="G665">SUM(IF(anno=A665,IF(distretto=E665,IF(punti=-1,1))))</f>
        <v>1</v>
      </c>
      <c r="H665" s="1">
        <f t="array" ref="H665">SUM(IF(anno=A665,IF(distretto=E665,punti)))+G665</f>
        <v>0</v>
      </c>
      <c r="I665" s="6">
        <v>1.5109121432568551</v>
      </c>
      <c r="J665" s="12">
        <f>H665/VLOOKUP(A665,anni!$A$1:$O$32,4,0)</f>
        <v>0</v>
      </c>
      <c r="K665" s="12">
        <f t="shared" si="128"/>
        <v>2.395879087968694E-3</v>
      </c>
      <c r="L665" s="12">
        <f t="shared" si="129"/>
        <v>4.8150228713586393E-3</v>
      </c>
      <c r="M665" s="12">
        <f t="array" ref="M665">SUM(IF(NOT(ISERR(J665:L665)),J665:L665*$J$2:$L$2))/SUM(IF(NOT(ISERR(J665:L665)),$J$2:$L$2))</f>
        <v>1.6011301745493377E-3</v>
      </c>
      <c r="N665" s="1">
        <f>((300-VLOOKUP(A665,anni!$A$1:$O$32,8,0))*(M665-I665/300)+I665)/300*(300-VLOOKUP(A665,anni!$A$1:$O$32,7,0))</f>
        <v>0.6544191659178622</v>
      </c>
      <c r="O665" s="1">
        <f t="shared" si="130"/>
        <v>1</v>
      </c>
      <c r="P665" s="9">
        <f>INT(MAX(1,O665)+1-VLOOKUP(A665,anni!$A$1:$O$32,5,0))</f>
        <v>1</v>
      </c>
      <c r="Q665" s="9">
        <f t="array" ref="Q665">SUM(IF(anno=A665,IF(distretto=E665,concorrenti!$T$3:$T$5991)))</f>
        <v>0</v>
      </c>
      <c r="R665" s="9">
        <f t="shared" si="131"/>
        <v>1</v>
      </c>
      <c r="S665" s="1">
        <f t="shared" si="132"/>
        <v>0</v>
      </c>
      <c r="T665" s="1">
        <f>1+INT($N665/VLOOKUP($A665,anni!$A$1:$J$35,10,0))+$Q665</f>
        <v>1</v>
      </c>
      <c r="U665" s="1">
        <f t="shared" si="135"/>
        <v>0</v>
      </c>
      <c r="X665" s="1">
        <v>10</v>
      </c>
      <c r="Y665" s="1">
        <v>9</v>
      </c>
      <c r="Z665" s="1">
        <f t="shared" si="133"/>
        <v>0.32444284226152509</v>
      </c>
      <c r="AB665" s="1">
        <v>1</v>
      </c>
      <c r="AC665" s="1">
        <f t="shared" si="134"/>
        <v>0</v>
      </c>
    </row>
    <row r="666" spans="1:29" x14ac:dyDescent="0.3">
      <c r="A666" s="3">
        <v>2010</v>
      </c>
      <c r="B666" s="3" t="str">
        <f>VLOOKUP($E666,accorpamenti!$A$2:$X$104,$A666-B$2,0)</f>
        <v>La Spezia</v>
      </c>
      <c r="C666" s="3" t="str">
        <f>VLOOKUP($E666,accorpamenti!$A$2:$X$104,$A666-C$2,0)</f>
        <v>La Spezia</v>
      </c>
      <c r="D666" s="3" t="str">
        <f>VLOOKUP($E666,accorpamenti!$A$2:$X$104,$A666-D$2,0)</f>
        <v>Massa Carrara</v>
      </c>
      <c r="E666" s="3" t="s">
        <v>120</v>
      </c>
      <c r="F666" s="1">
        <f t="array" ref="F666">SUM(IF(anno=A666,IF(distretto=E666,1)))</f>
        <v>1</v>
      </c>
      <c r="G666" s="1">
        <f t="array" ref="G666">SUM(IF(anno=A666,IF(distretto=E666,IF(punti=-1,1))))</f>
        <v>0</v>
      </c>
      <c r="H666" s="1">
        <f t="array" ref="H666">SUM(IF(anno=A666,IF(distretto=E666,punti)))+G666</f>
        <v>4</v>
      </c>
      <c r="I666" s="6">
        <v>0.83939563514269722</v>
      </c>
      <c r="J666" s="12">
        <f>H666/VLOOKUP(A666,anni!$A$1:$O$32,4,0)</f>
        <v>1.5316281206922962E-3</v>
      </c>
      <c r="K666" s="12">
        <f t="shared" si="128"/>
        <v>1.5972527253124628E-3</v>
      </c>
      <c r="L666" s="12">
        <f t="shared" si="129"/>
        <v>2.8087633416258731E-3</v>
      </c>
      <c r="M666" s="12">
        <f t="array" ref="M666">SUM(IF(NOT(ISERR(J666:L666)),J666:L666*$J$2:$L$2))/SUM(IF(NOT(ISERR(J666:L666)),$J$2:$L$2))</f>
        <v>1.7663588590546145E-3</v>
      </c>
      <c r="N666" s="1">
        <f>((300-VLOOKUP(A666,anni!$A$1:$O$32,8,0))*(M666-I666/300)+I666)/300*(300-VLOOKUP(A666,anni!$A$1:$O$32,7,0))</f>
        <v>0.56418767471890341</v>
      </c>
      <c r="O666" s="1">
        <f t="shared" si="130"/>
        <v>1</v>
      </c>
      <c r="P666" s="9">
        <f>INT(MAX(1,O666)+1-VLOOKUP(A666,anni!$A$1:$O$32,5,0))</f>
        <v>1</v>
      </c>
      <c r="Q666" s="9">
        <f t="array" ref="Q666">SUM(IF(anno=A666,IF(distretto=E666,concorrenti!$T$3:$T$5991)))</f>
        <v>0</v>
      </c>
      <c r="R666" s="9">
        <f t="shared" si="131"/>
        <v>1</v>
      </c>
      <c r="S666" s="1">
        <f t="shared" si="132"/>
        <v>0</v>
      </c>
      <c r="T666" s="1">
        <f>1+INT($N666/VLOOKUP($A666,anni!$A$1:$J$35,10,0))+$Q666</f>
        <v>1</v>
      </c>
      <c r="U666" s="1">
        <f t="shared" si="135"/>
        <v>0</v>
      </c>
      <c r="X666" s="1">
        <v>4</v>
      </c>
      <c r="Y666" s="1">
        <v>5</v>
      </c>
      <c r="Z666" s="1">
        <f t="shared" si="133"/>
        <v>-0.47140452079103173</v>
      </c>
      <c r="AB666" s="1">
        <v>1</v>
      </c>
      <c r="AC666" s="1">
        <f t="shared" si="134"/>
        <v>0</v>
      </c>
    </row>
    <row r="667" spans="1:29" x14ac:dyDescent="0.3">
      <c r="A667" s="3">
        <v>2010</v>
      </c>
      <c r="B667" s="3" t="str">
        <f>VLOOKUP($E667,accorpamenti!$A$2:$X$104,$A667-B$2,0)</f>
        <v>L'Aquila</v>
      </c>
      <c r="C667" s="3" t="str">
        <f>VLOOKUP($E667,accorpamenti!$A$2:$X$104,$A667-C$2,0)</f>
        <v>L'Aquila</v>
      </c>
      <c r="D667" s="3" t="str">
        <f>VLOOKUP($E667,accorpamenti!$A$2:$X$104,$A667-D$2,0)</f>
        <v>L'Aquila</v>
      </c>
      <c r="E667" s="3" t="s">
        <v>151</v>
      </c>
      <c r="F667" s="1">
        <f t="array" ref="F667">SUM(IF(anno=A667,IF(distretto=E667,1)))</f>
        <v>1</v>
      </c>
      <c r="G667" s="1">
        <f t="array" ref="G667">SUM(IF(anno=A667,IF(distretto=E667,IF(punti=-1,1))))</f>
        <v>0</v>
      </c>
      <c r="H667" s="1">
        <f t="array" ref="H667">SUM(IF(anno=A667,IF(distretto=E667,punti)))+G667</f>
        <v>5</v>
      </c>
      <c r="I667" s="6">
        <v>1.0072747621712368</v>
      </c>
      <c r="J667" s="12">
        <f>H667/VLOOKUP(A667,anni!$A$1:$O$32,4,0)</f>
        <v>1.9145351508653703E-3</v>
      </c>
      <c r="K667" s="12">
        <f t="shared" si="128"/>
        <v>1.9965659066405785E-4</v>
      </c>
      <c r="L667" s="12">
        <f t="shared" si="129"/>
        <v>3.3705160099510478E-3</v>
      </c>
      <c r="M667" s="12">
        <f t="array" ref="M667">SUM(IF(NOT(ISERR(J667:L667)),J667:L667*$J$2:$L$2))/SUM(IF(NOT(ISERR(J667:L667)),$J$2:$L$2))</f>
        <v>1.5855724406458789E-3</v>
      </c>
      <c r="N667" s="1">
        <f>((300-VLOOKUP(A667,anni!$A$1:$O$32,8,0))*(M667-I667/300)+I667)/300*(300-VLOOKUP(A667,anni!$A$1:$O$32,7,0))</f>
        <v>0.55483269574042626</v>
      </c>
      <c r="O667" s="1">
        <f t="shared" si="130"/>
        <v>1</v>
      </c>
      <c r="P667" s="9">
        <f>INT(MAX(1,O667)+1-VLOOKUP(A667,anni!$A$1:$O$32,5,0))</f>
        <v>1</v>
      </c>
      <c r="Q667" s="9">
        <f t="array" ref="Q667">SUM(IF(anno=A667,IF(distretto=E667,concorrenti!$T$3:$T$5991)))</f>
        <v>0</v>
      </c>
      <c r="R667" s="9">
        <f t="shared" si="131"/>
        <v>1</v>
      </c>
      <c r="S667" s="1">
        <f t="shared" si="132"/>
        <v>0</v>
      </c>
      <c r="T667" s="1">
        <f>1+INT($N667/VLOOKUP($A667,anni!$A$1:$J$35,10,0))+$Q667</f>
        <v>1</v>
      </c>
      <c r="U667" s="1">
        <f t="shared" si="135"/>
        <v>0</v>
      </c>
      <c r="X667" s="1">
        <v>7</v>
      </c>
      <c r="Y667" s="1">
        <v>6</v>
      </c>
      <c r="Z667" s="1">
        <f t="shared" si="133"/>
        <v>0.39223227027636809</v>
      </c>
      <c r="AB667" s="1">
        <v>1</v>
      </c>
      <c r="AC667" s="1">
        <f t="shared" si="134"/>
        <v>0</v>
      </c>
    </row>
    <row r="668" spans="1:29" x14ac:dyDescent="0.3">
      <c r="A668" s="3">
        <v>2010</v>
      </c>
      <c r="B668" s="3" t="str">
        <f>VLOOKUP($E668,accorpamenti!$A$2:$X$104,$A668-B$2,0)</f>
        <v>Biella</v>
      </c>
      <c r="C668" s="3" t="str">
        <f>VLOOKUP($E668,accorpamenti!$A$2:$X$104,$A668-C$2,0)</f>
        <v>Biella</v>
      </c>
      <c r="D668" s="3" t="str">
        <f>VLOOKUP($E668,accorpamenti!$A$2:$X$104,$A668-D$2,0)</f>
        <v>Biella</v>
      </c>
      <c r="E668" s="3" t="s">
        <v>144</v>
      </c>
      <c r="F668" s="1">
        <f t="array" ref="F668">SUM(IF(anno=A668,IF(distretto=E668,1)))</f>
        <v>1</v>
      </c>
      <c r="G668" s="1">
        <f t="array" ref="G668">SUM(IF(anno=A668,IF(distretto=E668,IF(punti=-1,1))))</f>
        <v>0</v>
      </c>
      <c r="H668" s="1">
        <f t="array" ref="H668">SUM(IF(anno=A668,IF(distretto=E668,punti)))+G668</f>
        <v>7</v>
      </c>
      <c r="I668" s="6">
        <v>0.83939563514269722</v>
      </c>
      <c r="J668" s="12">
        <f>H668/VLOOKUP(A668,anni!$A$1:$O$32,4,0)</f>
        <v>2.6803492112115186E-3</v>
      </c>
      <c r="K668" s="12">
        <f t="shared" si="128"/>
        <v>0</v>
      </c>
      <c r="L668" s="12">
        <f t="shared" si="129"/>
        <v>5.617526683251745E-4</v>
      </c>
      <c r="M668" s="12">
        <f t="array" ref="M668">SUM(IF(NOT(ISERR(J668:L668)),J668:L668*$J$2:$L$2))/SUM(IF(NOT(ISERR(J668:L668)),$J$2:$L$2))</f>
        <v>1.4338000503266218E-3</v>
      </c>
      <c r="N668" s="1">
        <f>((300-VLOOKUP(A668,anni!$A$1:$O$32,8,0))*(M668-I668/300)+I668)/300*(300-VLOOKUP(A668,anni!$A$1:$O$32,7,0))</f>
        <v>0.48809821928193869</v>
      </c>
      <c r="O668" s="1">
        <f t="shared" si="130"/>
        <v>1</v>
      </c>
      <c r="P668" s="9">
        <f>INT(MAX(1,O668)+1-VLOOKUP(A668,anni!$A$1:$O$32,5,0))</f>
        <v>1</v>
      </c>
      <c r="Q668" s="9">
        <f t="array" ref="Q668">SUM(IF(anno=A668,IF(distretto=E668,concorrenti!$T$3:$T$5991)))</f>
        <v>0</v>
      </c>
      <c r="R668" s="9">
        <f t="shared" si="131"/>
        <v>1</v>
      </c>
      <c r="S668" s="1">
        <f t="shared" si="132"/>
        <v>0</v>
      </c>
      <c r="T668" s="1">
        <f>1+INT($N668/VLOOKUP($A668,anni!$A$1:$J$35,10,0))+$Q668</f>
        <v>1</v>
      </c>
      <c r="U668" s="1">
        <f t="shared" si="135"/>
        <v>0</v>
      </c>
      <c r="X668" s="1">
        <v>5</v>
      </c>
      <c r="Y668" s="1">
        <v>5</v>
      </c>
      <c r="Z668" s="1">
        <f t="shared" si="133"/>
        <v>0</v>
      </c>
      <c r="AB668" s="1">
        <v>1</v>
      </c>
      <c r="AC668" s="1">
        <f t="shared" si="134"/>
        <v>0</v>
      </c>
    </row>
    <row r="669" spans="1:29" x14ac:dyDescent="0.3">
      <c r="A669" s="3">
        <v>2010</v>
      </c>
      <c r="B669" s="3" t="str">
        <f>VLOOKUP($E669,accorpamenti!$A$2:$X$104,$A669-B$2,0)</f>
        <v>Imperia</v>
      </c>
      <c r="C669" s="3" t="str">
        <f>VLOOKUP($E669,accorpamenti!$A$2:$X$104,$A669-C$2,0)</f>
        <v>Imperia</v>
      </c>
      <c r="D669" s="3" t="str">
        <f>VLOOKUP($E669,accorpamenti!$A$2:$X$104,$A669-D$2,0)</f>
        <v>Savona</v>
      </c>
      <c r="E669" s="3" t="s">
        <v>140</v>
      </c>
      <c r="F669" s="1">
        <f t="array" ref="F669">SUM(IF(anno=A669,IF(distretto=E669,1)))</f>
        <v>1</v>
      </c>
      <c r="G669" s="1">
        <f t="array" ref="G669">SUM(IF(anno=A669,IF(distretto=E669,IF(punti=-1,1))))</f>
        <v>0</v>
      </c>
      <c r="H669" s="1">
        <f t="array" ref="H669">SUM(IF(anno=A669,IF(distretto=E669,punti)))+G669</f>
        <v>4</v>
      </c>
      <c r="I669" s="6">
        <v>0.5036373810856184</v>
      </c>
      <c r="J669" s="12">
        <f>H669/VLOOKUP(A669,anni!$A$1:$O$32,4,0)</f>
        <v>1.5316281206922962E-3</v>
      </c>
      <c r="K669" s="12">
        <f t="shared" si="128"/>
        <v>1.5972527253124628E-3</v>
      </c>
      <c r="L669" s="12">
        <f t="shared" si="129"/>
        <v>1.123505336650349E-3</v>
      </c>
      <c r="M669" s="12">
        <f t="array" ref="M669">SUM(IF(NOT(ISERR(J669:L669)),J669:L669*$J$2:$L$2))/SUM(IF(NOT(ISERR(J669:L669)),$J$2:$L$2))</f>
        <v>1.4854825248920272E-3</v>
      </c>
      <c r="N669" s="1">
        <f>((300-VLOOKUP(A669,anni!$A$1:$O$32,8,0))*(M669-I669/300)+I669)/300*(300-VLOOKUP(A669,anni!$A$1:$O$32,7,0))</f>
        <v>0.43590526235562044</v>
      </c>
      <c r="O669" s="1">
        <f t="shared" si="130"/>
        <v>1</v>
      </c>
      <c r="P669" s="9">
        <f>INT(MAX(1,O669)+1-VLOOKUP(A669,anni!$A$1:$O$32,5,0))</f>
        <v>1</v>
      </c>
      <c r="Q669" s="9">
        <f t="array" ref="Q669">SUM(IF(anno=A669,IF(distretto=E669,concorrenti!$T$3:$T$5991)))</f>
        <v>0</v>
      </c>
      <c r="R669" s="9">
        <f t="shared" si="131"/>
        <v>1</v>
      </c>
      <c r="S669" s="1">
        <f t="shared" si="132"/>
        <v>0</v>
      </c>
      <c r="T669" s="1">
        <f>1+INT($N669/VLOOKUP($A669,anni!$A$1:$J$35,10,0))+$Q669</f>
        <v>1</v>
      </c>
      <c r="U669" s="1">
        <f t="shared" si="135"/>
        <v>0</v>
      </c>
      <c r="X669" s="1">
        <v>4</v>
      </c>
      <c r="Y669" s="1">
        <v>3</v>
      </c>
      <c r="Z669" s="1">
        <f t="shared" si="133"/>
        <v>0.53452248382484879</v>
      </c>
      <c r="AB669" s="1">
        <v>1</v>
      </c>
      <c r="AC669" s="1">
        <f t="shared" si="134"/>
        <v>0</v>
      </c>
    </row>
    <row r="670" spans="1:29" x14ac:dyDescent="0.3">
      <c r="A670" s="3">
        <v>2010</v>
      </c>
      <c r="B670" s="3" t="str">
        <f>VLOOKUP($E670,accorpamenti!$A$2:$X$104,$A670-B$2,0)</f>
        <v>Aosta</v>
      </c>
      <c r="C670" s="3" t="str">
        <f>VLOOKUP($E670,accorpamenti!$A$2:$X$104,$A670-C$2,0)</f>
        <v>Aosta</v>
      </c>
      <c r="D670" s="3" t="str">
        <f>VLOOKUP($E670,accorpamenti!$A$2:$X$104,$A670-D$2,0)</f>
        <v>Aosta</v>
      </c>
      <c r="E670" s="3" t="s">
        <v>133</v>
      </c>
      <c r="F670" s="1">
        <f t="array" ref="F670">SUM(IF(anno=A670,IF(distretto=E670,1)))</f>
        <v>1</v>
      </c>
      <c r="G670" s="1">
        <f t="array" ref="G670">SUM(IF(anno=A670,IF(distretto=E670,IF(punti=-1,1))))</f>
        <v>1</v>
      </c>
      <c r="H670" s="1">
        <f t="array" ref="H670">SUM(IF(anno=A670,IF(distretto=E670,punti)))+G670</f>
        <v>0</v>
      </c>
      <c r="I670" s="6">
        <v>0.33575825405707893</v>
      </c>
      <c r="J670" s="12">
        <f>H670/VLOOKUP(A670,anni!$A$1:$O$32,4,0)</f>
        <v>0</v>
      </c>
      <c r="K670" s="12">
        <f t="shared" si="128"/>
        <v>4.1528570858124034E-3</v>
      </c>
      <c r="L670" s="12">
        <f t="shared" si="129"/>
        <v>1.2037557178396598E-3</v>
      </c>
      <c r="M670" s="12">
        <f t="array" ref="M670">SUM(IF(NOT(ISERR(J670:L670)),J670:L670*$J$2:$L$2))/SUM(IF(NOT(ISERR(J670:L670)),$J$2:$L$2))</f>
        <v>1.5849116482440778E-3</v>
      </c>
      <c r="N670" s="1">
        <f>((300-VLOOKUP(A670,anni!$A$1:$O$32,8,0))*(M670-I670/300)+I670)/300*(300-VLOOKUP(A670,anni!$A$1:$O$32,7,0))</f>
        <v>0.42664569222512805</v>
      </c>
      <c r="O670" s="1">
        <f t="shared" si="130"/>
        <v>1</v>
      </c>
      <c r="P670" s="9">
        <f>INT(MAX(1,O670)+1-VLOOKUP(A670,anni!$A$1:$O$32,5,0))</f>
        <v>1</v>
      </c>
      <c r="Q670" s="9">
        <f t="array" ref="Q670">SUM(IF(anno=A670,IF(distretto=E670,concorrenti!$T$3:$T$5991)))</f>
        <v>0</v>
      </c>
      <c r="R670" s="9">
        <f t="shared" si="131"/>
        <v>1</v>
      </c>
      <c r="S670" s="1">
        <f t="shared" si="132"/>
        <v>0</v>
      </c>
      <c r="T670" s="1">
        <f>1+INT($N670/VLOOKUP($A670,anni!$A$1:$J$35,10,0))+$Q670</f>
        <v>1</v>
      </c>
      <c r="U670" s="1">
        <f t="shared" si="135"/>
        <v>0</v>
      </c>
      <c r="X670" s="1">
        <v>2</v>
      </c>
      <c r="Y670" s="1">
        <v>2</v>
      </c>
      <c r="Z670" s="1">
        <f t="shared" si="133"/>
        <v>0</v>
      </c>
      <c r="AB670" s="1">
        <v>1</v>
      </c>
      <c r="AC670" s="1">
        <f t="shared" si="134"/>
        <v>0</v>
      </c>
    </row>
    <row r="671" spans="1:29" x14ac:dyDescent="0.3">
      <c r="A671" s="3">
        <v>2010</v>
      </c>
      <c r="B671" s="3" t="str">
        <f>VLOOKUP($E671,accorpamenti!$A$2:$X$104,$A671-B$2,0)</f>
        <v>Sassari</v>
      </c>
      <c r="C671" s="3" t="str">
        <f>VLOOKUP($E671,accorpamenti!$A$2:$X$104,$A671-C$2,0)</f>
        <v>Sassari</v>
      </c>
      <c r="D671" s="3" t="str">
        <f>VLOOKUP($E671,accorpamenti!$A$2:$X$104,$A671-D$2,0)</f>
        <v>Oristano</v>
      </c>
      <c r="E671" s="3" t="s">
        <v>150</v>
      </c>
      <c r="F671" s="1">
        <f t="array" ref="F671">SUM(IF(anno=A671,IF(distretto=E671,1)))</f>
        <v>1</v>
      </c>
      <c r="G671" s="1">
        <f t="array" ref="G671">SUM(IF(anno=A671,IF(distretto=E671,IF(punti=-1,1))))</f>
        <v>0</v>
      </c>
      <c r="H671" s="1">
        <f t="array" ref="H671">SUM(IF(anno=A671,IF(distretto=E671,punti)))+G671</f>
        <v>2</v>
      </c>
      <c r="I671" s="6">
        <v>1.5109121432568551</v>
      </c>
      <c r="J671" s="12">
        <f>H671/VLOOKUP(A671,anni!$A$1:$O$32,4,0)</f>
        <v>7.6581406034614808E-4</v>
      </c>
      <c r="K671" s="12">
        <f t="shared" si="128"/>
        <v>4.7917581759373878E-4</v>
      </c>
      <c r="L671" s="12">
        <f t="shared" si="129"/>
        <v>0</v>
      </c>
      <c r="M671" s="12">
        <f t="array" ref="M671">SUM(IF(NOT(ISERR(J671:L671)),J671:L671*$J$2:$L$2))/SUM(IF(NOT(ISERR(J671:L671)),$J$2:$L$2))</f>
        <v>5.426323027043203E-4</v>
      </c>
      <c r="N671" s="1">
        <f>((300-VLOOKUP(A671,anni!$A$1:$O$32,8,0))*(M671-I671/300)+I671)/300*(300-VLOOKUP(A671,anni!$A$1:$O$32,7,0))</f>
        <v>0.41223485283972217</v>
      </c>
      <c r="O671" s="1">
        <f t="shared" si="130"/>
        <v>1</v>
      </c>
      <c r="P671" s="9">
        <f>INT(MAX(1,O671)+1-VLOOKUP(A671,anni!$A$1:$O$32,5,0))</f>
        <v>1</v>
      </c>
      <c r="Q671" s="9">
        <f t="array" ref="Q671">SUM(IF(anno=A671,IF(distretto=E671,concorrenti!$T$3:$T$5991)))</f>
        <v>0</v>
      </c>
      <c r="R671" s="9">
        <f t="shared" si="131"/>
        <v>1</v>
      </c>
      <c r="S671" s="1">
        <f t="shared" si="132"/>
        <v>0</v>
      </c>
      <c r="T671" s="1">
        <f>1+INT($N671/VLOOKUP($A671,anni!$A$1:$J$35,10,0))+$Q671</f>
        <v>1</v>
      </c>
      <c r="U671" s="1">
        <f t="shared" si="135"/>
        <v>0</v>
      </c>
      <c r="X671" s="1">
        <v>11</v>
      </c>
      <c r="Y671" s="1">
        <v>9</v>
      </c>
      <c r="Z671" s="1">
        <f t="shared" si="133"/>
        <v>0.63245553203367588</v>
      </c>
      <c r="AB671" s="1">
        <v>1</v>
      </c>
      <c r="AC671" s="1">
        <f t="shared" si="134"/>
        <v>0</v>
      </c>
    </row>
    <row r="672" spans="1:29" x14ac:dyDescent="0.3">
      <c r="A672" s="3">
        <v>2010</v>
      </c>
      <c r="B672" s="3" t="str">
        <f>VLOOKUP($E672,accorpamenti!$A$2:$X$104,$A672-B$2,0)</f>
        <v>Vibo Valentia</v>
      </c>
      <c r="C672" s="3" t="str">
        <f>VLOOKUP($E672,accorpamenti!$A$2:$X$104,$A672-C$2,0)</f>
        <v>Vibo Valentia</v>
      </c>
      <c r="D672" s="3" t="str">
        <f>VLOOKUP($E672,accorpamenti!$A$2:$X$104,$A672-D$2,0)</f>
        <v>Catanzaro</v>
      </c>
      <c r="E672" s="3" t="s">
        <v>142</v>
      </c>
      <c r="F672" s="1">
        <f t="array" ref="F672">SUM(IF(anno=A672,IF(distretto=E672,1)))</f>
        <v>1</v>
      </c>
      <c r="G672" s="1">
        <f t="array" ref="G672">SUM(IF(anno=A672,IF(distretto=E672,IF(punti=-1,1))))</f>
        <v>0</v>
      </c>
      <c r="H672" s="1">
        <f t="array" ref="H672">SUM(IF(anno=A672,IF(distretto=E672,punti)))+G672</f>
        <v>0</v>
      </c>
      <c r="I672" s="6">
        <v>1.3430330162283157</v>
      </c>
      <c r="J672" s="12">
        <f>H672/VLOOKUP(A672,anni!$A$1:$O$32,4,0)</f>
        <v>0</v>
      </c>
      <c r="K672" s="12">
        <f t="shared" ref="K672:K735" si="136">SUMIFS($J$2:$J$1979,anno_2,A672-1,$C$2:$C$1979,B672)</f>
        <v>0</v>
      </c>
      <c r="L672" s="12">
        <f t="shared" ref="L672:L735" si="137">SUMIFS($J$2:$J$1979,anno_2,A672-2,$D$2:$D$1979,B672)</f>
        <v>6.4200304951448533E-4</v>
      </c>
      <c r="M672" s="12">
        <f t="array" ref="M672">SUM(IF(NOT(ISERR(J672:L672)),J672:L672*$J$2:$L$2))/SUM(IF(NOT(ISERR(J672:L672)),$J$2:$L$2))</f>
        <v>1.0700050825241422E-4</v>
      </c>
      <c r="N672" s="1">
        <f>((300-VLOOKUP(A672,anni!$A$1:$O$32,8,0))*(M672-I672/300)+I672)/300*(300-VLOOKUP(A672,anni!$A$1:$O$32,7,0))</f>
        <v>0.28055334471568466</v>
      </c>
      <c r="O672" s="1">
        <f t="shared" si="130"/>
        <v>1</v>
      </c>
      <c r="P672" s="9">
        <f>INT(MAX(1,O672)+1-VLOOKUP(A672,anni!$A$1:$O$32,5,0))</f>
        <v>1</v>
      </c>
      <c r="Q672" s="9">
        <f t="array" ref="Q672">SUM(IF(anno=A672,IF(distretto=E672,concorrenti!$T$3:$T$5991)))</f>
        <v>0</v>
      </c>
      <c r="R672" s="9">
        <f t="shared" si="131"/>
        <v>1</v>
      </c>
      <c r="S672" s="1">
        <f t="shared" si="132"/>
        <v>0</v>
      </c>
      <c r="T672" s="1">
        <f>1+INT($N672/VLOOKUP($A672,anni!$A$1:$J$35,10,0))+$Q672</f>
        <v>1</v>
      </c>
      <c r="U672" s="1">
        <f t="shared" si="135"/>
        <v>0</v>
      </c>
      <c r="X672" s="1">
        <v>8</v>
      </c>
      <c r="Y672" s="1">
        <v>8</v>
      </c>
      <c r="Z672" s="1">
        <f t="shared" si="133"/>
        <v>0</v>
      </c>
      <c r="AB672" s="1">
        <v>1</v>
      </c>
      <c r="AC672" s="1">
        <f t="shared" si="134"/>
        <v>0</v>
      </c>
    </row>
    <row r="673" spans="1:29" x14ac:dyDescent="0.3">
      <c r="A673" s="3">
        <v>2009</v>
      </c>
      <c r="B673" s="3" t="str">
        <f>VLOOKUP($E673,accorpamenti!$A$2:$X$104,$A673-B$2,0)</f>
        <v>Roma</v>
      </c>
      <c r="C673" s="3" t="str">
        <f>VLOOKUP($E673,accorpamenti!$A$2:$X$104,$A673-C$2,0)</f>
        <v>Roma</v>
      </c>
      <c r="D673" s="3" t="str">
        <f>VLOOKUP($E673,accorpamenti!$A$2:$X$104,$A673-D$2,0)</f>
        <v>Roma</v>
      </c>
      <c r="E673" s="3" t="s">
        <v>40</v>
      </c>
      <c r="F673" s="1">
        <f t="array" ref="F673">SUM(IF(anno=A673,IF(distretto=E673,1)))</f>
        <v>21</v>
      </c>
      <c r="G673" s="1">
        <f t="array" ref="G673">SUM(IF(anno=A673,IF(distretto=E673,IF(punti=-1,1))))</f>
        <v>0</v>
      </c>
      <c r="H673" s="1">
        <f t="array" ref="H673">SUM(IF(anno=A673,IF(distretto=E673,punti)))+G673</f>
        <v>404.59999999999997</v>
      </c>
      <c r="I673" s="6">
        <v>23.335198656966984</v>
      </c>
      <c r="J673" s="12">
        <f>H673/VLOOKUP(A673,anni!$A$1:$O$32,4,0)</f>
        <v>8.0781056582677799E-2</v>
      </c>
      <c r="K673" s="12">
        <f t="shared" si="136"/>
        <v>6.7811572104967507E-2</v>
      </c>
      <c r="L673" s="12">
        <f t="shared" si="137"/>
        <v>6.3554073368270653E-2</v>
      </c>
      <c r="M673" s="12">
        <f t="array" ref="M673">SUM(IF(NOT(ISERR(J673:L673)),J673:L673*$J$2:$L$2))/SUM(IF(NOT(ISERR(J673:L673)),$J$2:$L$2))</f>
        <v>7.3586731221039856E-2</v>
      </c>
      <c r="N673" s="1">
        <f>((300-VLOOKUP(A673,anni!$A$1:$O$32,8,0))*(M673-I673/300)+I673)/300*(300-VLOOKUP(A673,anni!$A$1:$O$32,7,0))</f>
        <v>21.644453716009856</v>
      </c>
      <c r="O673" s="1">
        <f t="shared" si="119"/>
        <v>21.644453716009856</v>
      </c>
      <c r="P673" s="9">
        <f>INT(MAX(1,O673)+1-VLOOKUP(A673,anni!$A$1:$O$32,5,0))</f>
        <v>22</v>
      </c>
      <c r="Q673" s="9">
        <f t="array" ref="Q673">SUM(IF(anno=A673,IF(distretto=E673,concorrenti!$T$3:$T$5991)))</f>
        <v>1</v>
      </c>
      <c r="R673" s="9">
        <f t="shared" si="120"/>
        <v>23</v>
      </c>
      <c r="S673" s="1">
        <f t="shared" si="121"/>
        <v>2</v>
      </c>
      <c r="T673" s="1">
        <f>1+INT($N673/VLOOKUP($A673,anni!$A$1:$J$35,10,0))+$Q673</f>
        <v>19</v>
      </c>
      <c r="U673" s="1">
        <f t="shared" si="135"/>
        <v>-2</v>
      </c>
      <c r="X673" s="1">
        <v>139</v>
      </c>
      <c r="Y673" s="1">
        <v>136</v>
      </c>
      <c r="Z673" s="1">
        <f t="shared" si="122"/>
        <v>0.25584085962673248</v>
      </c>
      <c r="AA673" s="1">
        <f>SUM(X673:X774)</f>
        <v>1787</v>
      </c>
      <c r="AB673" s="1">
        <v>23</v>
      </c>
      <c r="AC673" s="1">
        <f t="shared" si="123"/>
        <v>0</v>
      </c>
    </row>
    <row r="674" spans="1:29" x14ac:dyDescent="0.3">
      <c r="A674" s="3">
        <v>2009</v>
      </c>
      <c r="B674" s="3" t="str">
        <f>VLOOKUP($E674,accorpamenti!$A$2:$X$104,$A674-B$2,0)</f>
        <v>Milano</v>
      </c>
      <c r="C674" s="3" t="str">
        <f>VLOOKUP($E674,accorpamenti!$A$2:$X$104,$A674-C$2,0)</f>
        <v>Milano</v>
      </c>
      <c r="D674" s="3" t="str">
        <f>VLOOKUP($E674,accorpamenti!$A$2:$X$104,$A674-D$2,0)</f>
        <v>Milano</v>
      </c>
      <c r="E674" s="3" t="s">
        <v>41</v>
      </c>
      <c r="F674" s="1">
        <f t="array" ref="F674">SUM(IF(anno=A674,IF(distretto=E674,1)))</f>
        <v>12</v>
      </c>
      <c r="G674" s="1">
        <f t="array" ref="G674">SUM(IF(anno=A674,IF(distretto=E674,IF(punti=-1,1))))</f>
        <v>0</v>
      </c>
      <c r="H674" s="1">
        <f t="array" ref="H674">SUM(IF(anno=A674,IF(distretto=E674,punti)))+G674</f>
        <v>219.39999999999998</v>
      </c>
      <c r="I674" s="6">
        <v>10.744264129826526</v>
      </c>
      <c r="J674" s="12">
        <f>H674/VLOOKUP(A674,anni!$A$1:$O$32,4,0)</f>
        <v>4.3804655991694287E-2</v>
      </c>
      <c r="K674" s="12">
        <f t="shared" si="136"/>
        <v>6.0107535510793675E-2</v>
      </c>
      <c r="L674" s="12">
        <f t="shared" si="137"/>
        <v>3.053835159599811E-2</v>
      </c>
      <c r="M674" s="12">
        <f t="array" ref="M674">SUM(IF(NOT(ISERR(J674:L674)),J674:L674*$J$2:$L$2))/SUM(IF(NOT(ISERR(J674:L674)),$J$2:$L$2))</f>
        <v>4.7027898432111387E-2</v>
      </c>
      <c r="N674" s="1">
        <f>((300-VLOOKUP(A674,anni!$A$1:$O$32,8,0))*(M674-I674/300)+I674)/300*(300-VLOOKUP(A674,anni!$A$1:$O$32,7,0))</f>
        <v>12.825098407025637</v>
      </c>
      <c r="O674" s="1">
        <f t="shared" si="119"/>
        <v>12.825098407025637</v>
      </c>
      <c r="P674" s="9">
        <f>INT(MAX(1,O674)+1-VLOOKUP(A674,anni!$A$1:$O$32,5,0))</f>
        <v>13</v>
      </c>
      <c r="Q674" s="9">
        <f t="array" ref="Q674">SUM(IF(anno=A674,IF(distretto=E674,concorrenti!$T$3:$T$5991)))</f>
        <v>0</v>
      </c>
      <c r="R674" s="9">
        <f t="shared" si="120"/>
        <v>13</v>
      </c>
      <c r="S674" s="1">
        <f t="shared" si="121"/>
        <v>1</v>
      </c>
      <c r="T674" s="1">
        <f>1+INT($N674/VLOOKUP($A674,anni!$A$1:$J$35,10,0))+$Q674</f>
        <v>11</v>
      </c>
      <c r="U674" s="1">
        <f t="shared" si="135"/>
        <v>-1</v>
      </c>
      <c r="X674" s="1">
        <v>64</v>
      </c>
      <c r="Y674" s="1">
        <v>57</v>
      </c>
      <c r="Z674" s="1">
        <f t="shared" si="122"/>
        <v>0.89995408514651509</v>
      </c>
      <c r="AB674" s="1">
        <v>13</v>
      </c>
      <c r="AC674" s="1">
        <f t="shared" si="123"/>
        <v>0</v>
      </c>
    </row>
    <row r="675" spans="1:29" x14ac:dyDescent="0.3">
      <c r="A675" s="3">
        <v>2009</v>
      </c>
      <c r="B675" s="3" t="str">
        <f>VLOOKUP($E675,accorpamenti!$A$2:$X$104,$A675-B$2,0)</f>
        <v>Torino</v>
      </c>
      <c r="C675" s="3" t="str">
        <f>VLOOKUP($E675,accorpamenti!$A$2:$X$104,$A675-C$2,0)</f>
        <v>Torino</v>
      </c>
      <c r="D675" s="3" t="str">
        <f>VLOOKUP($E675,accorpamenti!$A$2:$X$104,$A675-D$2,0)</f>
        <v>Torino</v>
      </c>
      <c r="E675" s="3" t="s">
        <v>49</v>
      </c>
      <c r="F675" s="1">
        <f t="array" ref="F675">SUM(IF(anno=A675,IF(distretto=E675,1)))</f>
        <v>12</v>
      </c>
      <c r="G675" s="1">
        <f t="array" ref="G675">SUM(IF(anno=A675,IF(distretto=E675,IF(punti=-1,1))))</f>
        <v>0</v>
      </c>
      <c r="H675" s="1">
        <f t="array" ref="H675">SUM(IF(anno=A675,IF(distretto=E675,punti)))+G675</f>
        <v>272.8</v>
      </c>
      <c r="I675" s="6">
        <v>12.59093452714046</v>
      </c>
      <c r="J675" s="12">
        <f>H675/VLOOKUP(A675,anni!$A$1:$O$32,4,0)</f>
        <v>5.4466317933154984E-2</v>
      </c>
      <c r="K675" s="12">
        <f t="shared" si="136"/>
        <v>3.8600433352058421E-2</v>
      </c>
      <c r="L675" s="12">
        <f t="shared" si="137"/>
        <v>2.6631729394949993E-2</v>
      </c>
      <c r="M675" s="12">
        <f t="array" ref="M675">SUM(IF(NOT(ISERR(J675:L675)),J675:L675*$J$2:$L$2))/SUM(IF(NOT(ISERR(J675:L675)),$J$2:$L$2))</f>
        <v>4.4538591649755301E-2</v>
      </c>
      <c r="N675" s="1">
        <f>((300-VLOOKUP(A675,anni!$A$1:$O$32,8,0))*(M675-I675/300)+I675)/300*(300-VLOOKUP(A675,anni!$A$1:$O$32,7,0))</f>
        <v>12.729952861214056</v>
      </c>
      <c r="O675" s="1">
        <f t="shared" si="119"/>
        <v>12.729952861214056</v>
      </c>
      <c r="P675" s="9">
        <f>INT(MAX(1,O675)+1-VLOOKUP(A675,anni!$A$1:$O$32,5,0))</f>
        <v>13</v>
      </c>
      <c r="Q675" s="9">
        <f t="array" ref="Q675">SUM(IF(anno=A675,IF(distretto=E675,concorrenti!$T$3:$T$5991)))</f>
        <v>1</v>
      </c>
      <c r="R675" s="9">
        <f t="shared" si="120"/>
        <v>14</v>
      </c>
      <c r="S675" s="1">
        <f t="shared" si="121"/>
        <v>2</v>
      </c>
      <c r="T675" s="1">
        <f>1+INT($N675/VLOOKUP($A675,anni!$A$1:$J$35,10,0))+$Q675</f>
        <v>12</v>
      </c>
      <c r="U675" s="1">
        <f t="shared" si="135"/>
        <v>0</v>
      </c>
      <c r="X675" s="1">
        <v>75</v>
      </c>
      <c r="Y675" s="1">
        <v>68</v>
      </c>
      <c r="Z675" s="1">
        <f t="shared" si="122"/>
        <v>0.82783735438471562</v>
      </c>
      <c r="AB675" s="1">
        <v>14</v>
      </c>
      <c r="AC675" s="1">
        <f t="shared" si="123"/>
        <v>0</v>
      </c>
    </row>
    <row r="676" spans="1:29" x14ac:dyDescent="0.3">
      <c r="A676" s="3">
        <v>2009</v>
      </c>
      <c r="B676" s="3" t="str">
        <f>VLOOKUP($E676,accorpamenti!$A$2:$X$104,$A676-B$2,0)</f>
        <v>Napoli</v>
      </c>
      <c r="C676" s="3" t="str">
        <f>VLOOKUP($E676,accorpamenti!$A$2:$X$104,$A676-C$2,0)</f>
        <v>Napoli</v>
      </c>
      <c r="D676" s="3" t="str">
        <f>VLOOKUP($E676,accorpamenti!$A$2:$X$104,$A676-D$2,0)</f>
        <v>Napoli</v>
      </c>
      <c r="E676" s="3" t="s">
        <v>95</v>
      </c>
      <c r="F676" s="1">
        <f t="array" ref="F676">SUM(IF(anno=A676,IF(distretto=E676,1)))</f>
        <v>9</v>
      </c>
      <c r="G676" s="1">
        <f t="array" ref="G676">SUM(IF(anno=A676,IF(distretto=E676,IF(punti=-1,1))))</f>
        <v>0</v>
      </c>
      <c r="H676" s="1">
        <f t="array" ref="H676">SUM(IF(anno=A676,IF(distretto=E676,punti)))+G676</f>
        <v>150.80000000000001</v>
      </c>
      <c r="I676" s="6">
        <v>13.598209289311695</v>
      </c>
      <c r="J676" s="12">
        <f>H676/VLOOKUP(A676,anni!$A$1:$O$32,4,0)</f>
        <v>3.0108213872139925E-2</v>
      </c>
      <c r="K676" s="12">
        <f t="shared" si="136"/>
        <v>2.4877618168686302E-2</v>
      </c>
      <c r="L676" s="12">
        <f t="shared" si="137"/>
        <v>2.0867079561696061E-2</v>
      </c>
      <c r="M676" s="12">
        <f t="array" ref="M676">SUM(IF(NOT(ISERR(J676:L676)),J676:L676*$J$2:$L$2))/SUM(IF(NOT(ISERR(J676:L676)),$J$2:$L$2))</f>
        <v>2.6824492919248072E-2</v>
      </c>
      <c r="N676" s="1">
        <f>((300-VLOOKUP(A676,anni!$A$1:$O$32,8,0))*(M676-I676/300)+I676)/300*(300-VLOOKUP(A676,anni!$A$1:$O$32,7,0))</f>
        <v>9.1205611215201152</v>
      </c>
      <c r="O676" s="1">
        <f t="shared" si="119"/>
        <v>9.1205611215201152</v>
      </c>
      <c r="P676" s="9">
        <f>INT(MAX(1,O676)+1-VLOOKUP(A676,anni!$A$1:$O$32,5,0))</f>
        <v>9</v>
      </c>
      <c r="Q676" s="9">
        <f t="array" ref="Q676">SUM(IF(anno=A676,IF(distretto=E676,concorrenti!$T$3:$T$5991)))</f>
        <v>0</v>
      </c>
      <c r="R676" s="9">
        <f t="shared" si="120"/>
        <v>9</v>
      </c>
      <c r="S676" s="1">
        <f t="shared" si="121"/>
        <v>0</v>
      </c>
      <c r="T676" s="1">
        <f>1+INT($N676/VLOOKUP($A676,anni!$A$1:$J$35,10,0))+$Q676</f>
        <v>8</v>
      </c>
      <c r="U676" s="1">
        <f t="shared" si="135"/>
        <v>-1</v>
      </c>
      <c r="X676" s="1">
        <v>81</v>
      </c>
      <c r="Y676" s="1">
        <v>81</v>
      </c>
      <c r="Z676" s="1">
        <f t="shared" si="122"/>
        <v>0</v>
      </c>
      <c r="AB676" s="1">
        <v>9</v>
      </c>
      <c r="AC676" s="1">
        <f t="shared" si="123"/>
        <v>0</v>
      </c>
    </row>
    <row r="677" spans="1:29" x14ac:dyDescent="0.3">
      <c r="A677" s="3">
        <v>2009</v>
      </c>
      <c r="B677" s="3" t="str">
        <f>VLOOKUP($E677,accorpamenti!$A$2:$X$104,$A677-B$2,0)</f>
        <v>Genova</v>
      </c>
      <c r="C677" s="3" t="str">
        <f>VLOOKUP($E677,accorpamenti!$A$2:$X$104,$A677-C$2,0)</f>
        <v>Genova</v>
      </c>
      <c r="D677" s="3" t="str">
        <f>VLOOKUP($E677,accorpamenti!$A$2:$X$104,$A677-D$2,0)</f>
        <v>Genova</v>
      </c>
      <c r="E677" s="3" t="s">
        <v>51</v>
      </c>
      <c r="F677" s="1">
        <f t="array" ref="F677">SUM(IF(anno=A677,IF(distretto=E677,1)))</f>
        <v>7</v>
      </c>
      <c r="G677" s="1">
        <f t="array" ref="G677">SUM(IF(anno=A677,IF(distretto=E677,IF(punti=-1,1))))</f>
        <v>0</v>
      </c>
      <c r="H677" s="1">
        <f t="array" ref="H677">SUM(IF(anno=A677,IF(distretto=E677,punti)))+G677</f>
        <v>145.19999999999999</v>
      </c>
      <c r="I677" s="6">
        <v>4.5327364297705648</v>
      </c>
      <c r="J677" s="12">
        <f>H677/VLOOKUP(A677,anni!$A$1:$O$32,4,0)</f>
        <v>2.8990136964421195E-2</v>
      </c>
      <c r="K677" s="12">
        <f t="shared" si="136"/>
        <v>3.0896396757884602E-2</v>
      </c>
      <c r="L677" s="12">
        <f t="shared" si="137"/>
        <v>2.1105288232491675E-2</v>
      </c>
      <c r="M677" s="12">
        <f t="array" ref="M677">SUM(IF(NOT(ISERR(J677:L677)),J677:L677*$J$2:$L$2))/SUM(IF(NOT(ISERR(J677:L677)),$J$2:$L$2))</f>
        <v>2.8311415440254076E-2</v>
      </c>
      <c r="N677" s="1">
        <f>((300-VLOOKUP(A677,anni!$A$1:$O$32,8,0))*(M677-I677/300)+I677)/300*(300-VLOOKUP(A677,anni!$A$1:$O$32,7,0))</f>
        <v>7.2531441621164818</v>
      </c>
      <c r="O677" s="1">
        <f t="shared" si="119"/>
        <v>7.2531441621164818</v>
      </c>
      <c r="P677" s="9">
        <f>INT(MAX(1,O677)+1-VLOOKUP(A677,anni!$A$1:$O$32,5,0))</f>
        <v>7</v>
      </c>
      <c r="Q677" s="9">
        <f t="array" ref="Q677">SUM(IF(anno=A677,IF(distretto=E677,concorrenti!$T$3:$T$5991)))</f>
        <v>1</v>
      </c>
      <c r="R677" s="9">
        <f t="shared" si="120"/>
        <v>8</v>
      </c>
      <c r="S677" s="1">
        <f t="shared" si="121"/>
        <v>1</v>
      </c>
      <c r="T677" s="1">
        <f>1+INT($N677/VLOOKUP($A677,anni!$A$1:$J$35,10,0))+$Q677</f>
        <v>7</v>
      </c>
      <c r="U677" s="1">
        <f t="shared" si="135"/>
        <v>0</v>
      </c>
      <c r="X677" s="1">
        <v>27</v>
      </c>
      <c r="Y677" s="1">
        <v>26</v>
      </c>
      <c r="Z677" s="1">
        <f t="shared" si="122"/>
        <v>0.19425717247145283</v>
      </c>
      <c r="AB677" s="1">
        <v>8</v>
      </c>
      <c r="AC677" s="1">
        <f t="shared" si="123"/>
        <v>0</v>
      </c>
    </row>
    <row r="678" spans="1:29" x14ac:dyDescent="0.3">
      <c r="A678" s="3">
        <v>2009</v>
      </c>
      <c r="B678" s="3" t="str">
        <f>VLOOKUP($E678,accorpamenti!$A$2:$X$104,$A678-B$2,0)</f>
        <v>Bari</v>
      </c>
      <c r="C678" s="3" t="str">
        <f>VLOOKUP($E678,accorpamenti!$A$2:$X$104,$A678-C$2,0)</f>
        <v>Bari</v>
      </c>
      <c r="D678" s="3" t="str">
        <f>VLOOKUP($E678,accorpamenti!$A$2:$X$104,$A678-D$2,0)</f>
        <v>Bari</v>
      </c>
      <c r="E678" s="3" t="s">
        <v>55</v>
      </c>
      <c r="F678" s="1">
        <f t="array" ref="F678">SUM(IF(anno=A678,IF(distretto=E678,1)))</f>
        <v>7</v>
      </c>
      <c r="G678" s="1">
        <f t="array" ref="G678">SUM(IF(anno=A678,IF(distretto=E678,IF(punti=-1,1))))</f>
        <v>1</v>
      </c>
      <c r="H678" s="1">
        <f t="array" ref="H678">SUM(IF(anno=A678,IF(distretto=E678,punti)))+G678</f>
        <v>151</v>
      </c>
      <c r="I678" s="6">
        <v>8.7297146054840518</v>
      </c>
      <c r="J678" s="12">
        <f>H678/VLOOKUP(A678,anni!$A$1:$O$32,4,0)</f>
        <v>3.0148145190272733E-2</v>
      </c>
      <c r="K678" s="12">
        <f t="shared" si="136"/>
        <v>1.4525318995265227E-2</v>
      </c>
      <c r="L678" s="12">
        <f t="shared" si="137"/>
        <v>1.3816102906145792E-2</v>
      </c>
      <c r="M678" s="12">
        <f t="array" ref="M678">SUM(IF(NOT(ISERR(J678:L678)),J678:L678*$J$2:$L$2))/SUM(IF(NOT(ISERR(J678:L678)),$J$2:$L$2))</f>
        <v>2.2218529411249074E-2</v>
      </c>
      <c r="N678" s="1">
        <f>((300-VLOOKUP(A678,anni!$A$1:$O$32,8,0))*(M678-I678/300)+I678)/300*(300-VLOOKUP(A678,anni!$A$1:$O$32,7,0))</f>
        <v>6.9422111766053201</v>
      </c>
      <c r="O678" s="1">
        <f t="shared" si="119"/>
        <v>6.9422111766053201</v>
      </c>
      <c r="P678" s="9">
        <f>INT(MAX(1,O678)+1-VLOOKUP(A678,anni!$A$1:$O$32,5,0))</f>
        <v>7</v>
      </c>
      <c r="Q678" s="9">
        <f t="array" ref="Q678">SUM(IF(anno=A678,IF(distretto=E678,concorrenti!$T$3:$T$5991)))</f>
        <v>0</v>
      </c>
      <c r="R678" s="9">
        <f t="shared" si="120"/>
        <v>7</v>
      </c>
      <c r="S678" s="1">
        <f t="shared" si="121"/>
        <v>0</v>
      </c>
      <c r="T678" s="1">
        <f>1+INT($N678/VLOOKUP($A678,anni!$A$1:$J$35,10,0))+$Q678</f>
        <v>6</v>
      </c>
      <c r="U678" s="1">
        <f t="shared" si="135"/>
        <v>-1</v>
      </c>
      <c r="X678" s="1">
        <v>52</v>
      </c>
      <c r="Y678" s="1">
        <v>52</v>
      </c>
      <c r="Z678" s="1">
        <f t="shared" si="122"/>
        <v>0</v>
      </c>
      <c r="AB678" s="1">
        <v>7</v>
      </c>
      <c r="AC678" s="1">
        <f t="shared" si="123"/>
        <v>0</v>
      </c>
    </row>
    <row r="679" spans="1:29" x14ac:dyDescent="0.3">
      <c r="A679" s="3">
        <v>2009</v>
      </c>
      <c r="B679" s="3" t="str">
        <f>VLOOKUP($E679,accorpamenti!$A$2:$X$104,$A679-B$2,0)</f>
        <v>Treviso</v>
      </c>
      <c r="C679" s="3" t="str">
        <f>VLOOKUP($E679,accorpamenti!$A$2:$X$104,$A679-C$2,0)</f>
        <v>Treviso</v>
      </c>
      <c r="D679" s="3" t="str">
        <f>VLOOKUP($E679,accorpamenti!$A$2:$X$104,$A679-D$2,0)</f>
        <v>Treviso</v>
      </c>
      <c r="E679" s="3" t="s">
        <v>57</v>
      </c>
      <c r="F679" s="1">
        <f t="array" ref="F679">SUM(IF(anno=A679,IF(distretto=E679,1)))</f>
        <v>7</v>
      </c>
      <c r="G679" s="1">
        <f t="array" ref="G679">SUM(IF(anno=A679,IF(distretto=E679,IF(punti=-1,1))))</f>
        <v>0</v>
      </c>
      <c r="H679" s="1">
        <f t="array" ref="H679">SUM(IF(anno=A679,IF(distretto=E679,punti)))+G679</f>
        <v>141</v>
      </c>
      <c r="I679" s="6">
        <v>4.1969781757134861</v>
      </c>
      <c r="J679" s="12">
        <f>H679/VLOOKUP(A679,anni!$A$1:$O$32,4,0)</f>
        <v>2.8151579283632155E-2</v>
      </c>
      <c r="K679" s="12">
        <f t="shared" si="136"/>
        <v>1.5408073188347646E-2</v>
      </c>
      <c r="L679" s="12">
        <f t="shared" si="137"/>
        <v>2.4154359218675578E-2</v>
      </c>
      <c r="M679" s="12">
        <f t="array" ref="M679">SUM(IF(NOT(ISERR(J679:L679)),J679:L679*$J$2:$L$2))/SUM(IF(NOT(ISERR(J679:L679)),$J$2:$L$2))</f>
        <v>2.323754057437789E-2</v>
      </c>
      <c r="N679" s="1">
        <f>((300-VLOOKUP(A679,anni!$A$1:$O$32,8,0))*(M679-I679/300)+I679)/300*(300-VLOOKUP(A679,anni!$A$1:$O$32,7,0))</f>
        <v>6.0684348007246163</v>
      </c>
      <c r="O679" s="1">
        <f t="shared" si="119"/>
        <v>6.0684348007246163</v>
      </c>
      <c r="P679" s="9">
        <f>INT(MAX(1,O679)+1-VLOOKUP(A679,anni!$A$1:$O$32,5,0))</f>
        <v>6</v>
      </c>
      <c r="Q679" s="9">
        <f t="array" ref="Q679">SUM(IF(anno=A679,IF(distretto=E679,concorrenti!$T$3:$T$5991)))</f>
        <v>1</v>
      </c>
      <c r="R679" s="9">
        <f t="shared" si="120"/>
        <v>7</v>
      </c>
      <c r="S679" s="1">
        <f t="shared" si="121"/>
        <v>0</v>
      </c>
      <c r="T679" s="1">
        <f>1+INT($N679/VLOOKUP($A679,anni!$A$1:$J$35,10,0))+$Q679</f>
        <v>7</v>
      </c>
      <c r="U679" s="1">
        <f t="shared" si="135"/>
        <v>0</v>
      </c>
      <c r="X679" s="1">
        <v>25</v>
      </c>
      <c r="Y679" s="1">
        <v>24</v>
      </c>
      <c r="Z679" s="1">
        <f t="shared" si="122"/>
        <v>0.20203050891044214</v>
      </c>
      <c r="AB679" s="1">
        <v>7</v>
      </c>
      <c r="AC679" s="1">
        <f t="shared" si="123"/>
        <v>0</v>
      </c>
    </row>
    <row r="680" spans="1:29" x14ac:dyDescent="0.3">
      <c r="A680" s="3">
        <v>2009</v>
      </c>
      <c r="B680" s="3" t="str">
        <f>VLOOKUP($E680,accorpamenti!$A$2:$X$104,$A680-B$2,0)</f>
        <v>Vicenza</v>
      </c>
      <c r="C680" s="3" t="str">
        <f>VLOOKUP($E680,accorpamenti!$A$2:$X$104,$A680-C$2,0)</f>
        <v>Vicenza</v>
      </c>
      <c r="D680" s="3" t="str">
        <f>VLOOKUP($E680,accorpamenti!$A$2:$X$104,$A680-D$2,0)</f>
        <v>Vicenza</v>
      </c>
      <c r="E680" s="3" t="s">
        <v>93</v>
      </c>
      <c r="F680" s="1">
        <f t="array" ref="F680">SUM(IF(anno=A680,IF(distretto=E680,1)))</f>
        <v>6</v>
      </c>
      <c r="G680" s="1">
        <f t="array" ref="G680">SUM(IF(anno=A680,IF(distretto=E680,IF(punti=-1,1))))</f>
        <v>0</v>
      </c>
      <c r="H680" s="1">
        <f t="array" ref="H680">SUM(IF(anno=A680,IF(distretto=E680,punti)))+G680</f>
        <v>135.80000000000001</v>
      </c>
      <c r="I680" s="6">
        <v>4.8684946838276435</v>
      </c>
      <c r="J680" s="12">
        <f>H680/VLOOKUP(A680,anni!$A$1:$O$32,4,0)</f>
        <v>2.7113365012179057E-2</v>
      </c>
      <c r="K680" s="12">
        <f t="shared" si="136"/>
        <v>1.8136586148784207E-2</v>
      </c>
      <c r="L680" s="12">
        <f t="shared" si="137"/>
        <v>2.4011434016198204E-2</v>
      </c>
      <c r="M680" s="12">
        <f t="array" ref="M680">SUM(IF(NOT(ISERR(J680:L680)),J680:L680*$J$2:$L$2))/SUM(IF(NOT(ISERR(J680:L680)),$J$2:$L$2))</f>
        <v>2.3604116891717295E-2</v>
      </c>
      <c r="N680" s="1">
        <f>((300-VLOOKUP(A680,anni!$A$1:$O$32,8,0))*(M680-I680/300)+I680)/300*(300-VLOOKUP(A680,anni!$A$1:$O$32,7,0))</f>
        <v>6.3104483058735257</v>
      </c>
      <c r="O680" s="1">
        <f t="shared" si="119"/>
        <v>6.3104483058735257</v>
      </c>
      <c r="P680" s="9">
        <f>INT(MAX(1,O680)+1-VLOOKUP(A680,anni!$A$1:$O$32,5,0))</f>
        <v>6</v>
      </c>
      <c r="Q680" s="9">
        <f t="array" ref="Q680">SUM(IF(anno=A680,IF(distretto=E680,concorrenti!$T$3:$T$5991)))</f>
        <v>0</v>
      </c>
      <c r="R680" s="9">
        <f t="shared" si="120"/>
        <v>6</v>
      </c>
      <c r="S680" s="1">
        <f t="shared" si="121"/>
        <v>0</v>
      </c>
      <c r="T680" s="1">
        <f>1+INT($N680/VLOOKUP($A680,anni!$A$1:$J$35,10,0))+$Q680</f>
        <v>6</v>
      </c>
      <c r="U680" s="1">
        <f t="shared" si="135"/>
        <v>0</v>
      </c>
      <c r="X680" s="1">
        <v>29</v>
      </c>
      <c r="Y680" s="1">
        <v>30</v>
      </c>
      <c r="Z680" s="1">
        <f t="shared" si="122"/>
        <v>-0.18411492357966469</v>
      </c>
      <c r="AB680" s="1">
        <v>6</v>
      </c>
      <c r="AC680" s="1">
        <f t="shared" si="123"/>
        <v>0</v>
      </c>
    </row>
    <row r="681" spans="1:29" x14ac:dyDescent="0.3">
      <c r="A681" s="3">
        <v>2009</v>
      </c>
      <c r="B681" s="3" t="str">
        <f>VLOOKUP($E681,accorpamenti!$A$2:$X$104,$A681-B$2,0)</f>
        <v>Brescia</v>
      </c>
      <c r="C681" s="3" t="str">
        <f>VLOOKUP($E681,accorpamenti!$A$2:$X$104,$A681-C$2,0)</f>
        <v>Brescia</v>
      </c>
      <c r="D681" s="3" t="str">
        <f>VLOOKUP($E681,accorpamenti!$A$2:$X$104,$A681-D$2,0)</f>
        <v>Brescia</v>
      </c>
      <c r="E681" s="3" t="s">
        <v>42</v>
      </c>
      <c r="F681" s="1">
        <f t="array" ref="F681">SUM(IF(anno=A681,IF(distretto=E681,1)))</f>
        <v>6</v>
      </c>
      <c r="G681" s="1">
        <f t="array" ref="G681">SUM(IF(anno=A681,IF(distretto=E681,IF(punti=-1,1))))</f>
        <v>0</v>
      </c>
      <c r="H681" s="1">
        <f t="array" ref="H681">SUM(IF(anno=A681,IF(distretto=E681,punti)))+G681</f>
        <v>110.6</v>
      </c>
      <c r="I681" s="6">
        <v>4.0290990486849472</v>
      </c>
      <c r="J681" s="12">
        <f>H681/VLOOKUP(A681,anni!$A$1:$O$32,4,0)</f>
        <v>2.2082018927444796E-2</v>
      </c>
      <c r="K681" s="12">
        <f t="shared" si="136"/>
        <v>2.9371639515287699E-2</v>
      </c>
      <c r="L681" s="12">
        <f t="shared" si="137"/>
        <v>9.6236303001429307E-3</v>
      </c>
      <c r="M681" s="12">
        <f t="array" ref="M681">SUM(IF(NOT(ISERR(J681:L681)),J681:L681*$J$2:$L$2))/SUM(IF(NOT(ISERR(J681:L681)),$J$2:$L$2))</f>
        <v>2.2435494352175452E-2</v>
      </c>
      <c r="N681" s="1">
        <f>((300-VLOOKUP(A681,anni!$A$1:$O$32,8,0))*(M681-I681/300)+I681)/300*(300-VLOOKUP(A681,anni!$A$1:$O$32,7,0))</f>
        <v>5.8534189583636902</v>
      </c>
      <c r="O681" s="1">
        <f t="shared" si="119"/>
        <v>5.8534189583636902</v>
      </c>
      <c r="P681" s="9">
        <f>INT(MAX(1,O681)+1-VLOOKUP(A681,anni!$A$1:$O$32,5,0))</f>
        <v>6</v>
      </c>
      <c r="Q681" s="9">
        <f t="array" ref="Q681">SUM(IF(anno=A681,IF(distretto=E681,concorrenti!$T$3:$T$5991)))</f>
        <v>1</v>
      </c>
      <c r="R681" s="9">
        <f t="shared" si="120"/>
        <v>7</v>
      </c>
      <c r="S681" s="1">
        <f t="shared" si="121"/>
        <v>1</v>
      </c>
      <c r="T681" s="1">
        <f>1+INT($N681/VLOOKUP($A681,anni!$A$1:$J$35,10,0))+$Q681</f>
        <v>6</v>
      </c>
      <c r="U681" s="1">
        <f t="shared" si="135"/>
        <v>0</v>
      </c>
      <c r="X681" s="1">
        <v>24</v>
      </c>
      <c r="Y681" s="1">
        <v>26</v>
      </c>
      <c r="Z681" s="1">
        <f t="shared" si="122"/>
        <v>-0.4</v>
      </c>
      <c r="AB681" s="1">
        <v>7</v>
      </c>
      <c r="AC681" s="1">
        <f t="shared" si="123"/>
        <v>0</v>
      </c>
    </row>
    <row r="682" spans="1:29" x14ac:dyDescent="0.3">
      <c r="A682" s="3">
        <v>2009</v>
      </c>
      <c r="B682" s="3" t="str">
        <f>VLOOKUP($E682,accorpamenti!$A$2:$X$104,$A682-B$2,0)</f>
        <v>Lecce</v>
      </c>
      <c r="C682" s="3" t="str">
        <f>VLOOKUP($E682,accorpamenti!$A$2:$X$104,$A682-C$2,0)</f>
        <v>Lecce</v>
      </c>
      <c r="D682" s="3" t="str">
        <f>VLOOKUP($E682,accorpamenti!$A$2:$X$104,$A682-D$2,0)</f>
        <v>Lecce</v>
      </c>
      <c r="E682" s="3" t="s">
        <v>38</v>
      </c>
      <c r="F682" s="1">
        <f t="array" ref="F682">SUM(IF(anno=A682,IF(distretto=E682,1)))</f>
        <v>6</v>
      </c>
      <c r="G682" s="1">
        <f t="array" ref="G682">SUM(IF(anno=A682,IF(distretto=E682,IF(punti=-1,1))))</f>
        <v>1</v>
      </c>
      <c r="H682" s="1">
        <f t="array" ref="H682">SUM(IF(anno=A682,IF(distretto=E682,punti)))+G682</f>
        <v>72</v>
      </c>
      <c r="I682" s="6">
        <v>4.8684946838276435</v>
      </c>
      <c r="J682" s="12">
        <f>H682/VLOOKUP(A682,anni!$A$1:$O$32,4,0)</f>
        <v>1.4375274527812164E-2</v>
      </c>
      <c r="K682" s="12">
        <f t="shared" si="136"/>
        <v>2.1426851777545945E-2</v>
      </c>
      <c r="L682" s="12">
        <f t="shared" si="137"/>
        <v>2.1105288232491675E-2</v>
      </c>
      <c r="M682" s="12">
        <f t="array" ref="M682">SUM(IF(NOT(ISERR(J682:L682)),J682:L682*$J$2:$L$2))/SUM(IF(NOT(ISERR(J682:L682)),$J$2:$L$2))</f>
        <v>1.7847469228503342E-2</v>
      </c>
      <c r="N682" s="1">
        <f>((300-VLOOKUP(A682,anni!$A$1:$O$32,8,0))*(M682-I682/300)+I682)/300*(300-VLOOKUP(A682,anni!$A$1:$O$32,7,0))</f>
        <v>5.0583774391244907</v>
      </c>
      <c r="O682" s="1">
        <f t="shared" si="119"/>
        <v>5.0583774391244907</v>
      </c>
      <c r="P682" s="9">
        <f>INT(MAX(1,O682)+1-VLOOKUP(A682,anni!$A$1:$O$32,5,0))</f>
        <v>5</v>
      </c>
      <c r="Q682" s="9">
        <f t="array" ref="Q682">SUM(IF(anno=A682,IF(distretto=E682,concorrenti!$T$3:$T$5991)))</f>
        <v>0</v>
      </c>
      <c r="R682" s="9">
        <f t="shared" si="120"/>
        <v>5</v>
      </c>
      <c r="S682" s="1">
        <f t="shared" si="121"/>
        <v>-1</v>
      </c>
      <c r="T682" s="1">
        <f>1+INT($N682/VLOOKUP($A682,anni!$A$1:$J$35,10,0))+$Q682</f>
        <v>5</v>
      </c>
      <c r="U682" s="1">
        <f t="shared" si="135"/>
        <v>-1</v>
      </c>
      <c r="X682" s="1">
        <v>29</v>
      </c>
      <c r="Y682" s="1">
        <v>30</v>
      </c>
      <c r="Z682" s="1">
        <f t="shared" si="122"/>
        <v>-0.18411492357966469</v>
      </c>
      <c r="AB682" s="1">
        <v>5</v>
      </c>
      <c r="AC682" s="1">
        <f t="shared" si="123"/>
        <v>0</v>
      </c>
    </row>
    <row r="683" spans="1:29" x14ac:dyDescent="0.3">
      <c r="A683" s="3">
        <v>2009</v>
      </c>
      <c r="B683" s="3" t="str">
        <f>VLOOKUP($E683,accorpamenti!$A$2:$X$104,$A683-B$2,0)</f>
        <v>Catania</v>
      </c>
      <c r="C683" s="3" t="str">
        <f>VLOOKUP($E683,accorpamenti!$A$2:$X$104,$A683-C$2,0)</f>
        <v>Catania</v>
      </c>
      <c r="D683" s="3" t="str">
        <f>VLOOKUP($E683,accorpamenti!$A$2:$X$104,$A683-D$2,0)</f>
        <v>Catania</v>
      </c>
      <c r="E683" s="3" t="s">
        <v>75</v>
      </c>
      <c r="F683" s="1">
        <f t="array" ref="F683">SUM(IF(anno=A683,IF(distretto=E683,1)))</f>
        <v>5</v>
      </c>
      <c r="G683" s="1">
        <f t="array" ref="G683">SUM(IF(anno=A683,IF(distretto=E683,IF(punti=-1,1))))</f>
        <v>0</v>
      </c>
      <c r="H683" s="1">
        <f t="array" ref="H683">SUM(IF(anno=A683,IF(distretto=E683,punti)))+G683</f>
        <v>97.199999999999989</v>
      </c>
      <c r="I683" s="6">
        <v>7.386681589255736</v>
      </c>
      <c r="J683" s="12">
        <f>H683/VLOOKUP(A683,anni!$A$1:$O$32,4,0)</f>
        <v>1.9406620612546419E-2</v>
      </c>
      <c r="K683" s="12">
        <f t="shared" si="136"/>
        <v>1.588957547548351E-2</v>
      </c>
      <c r="L683" s="12">
        <f t="shared" si="137"/>
        <v>1.7198666031443557E-2</v>
      </c>
      <c r="M683" s="12">
        <f t="array" ref="M683">SUM(IF(NOT(ISERR(J683:L683)),J683:L683*$J$2:$L$2))/SUM(IF(NOT(ISERR(J683:L683)),$J$2:$L$2))</f>
        <v>1.7866279803341639E-2</v>
      </c>
      <c r="N683" s="1">
        <f>((300-VLOOKUP(A683,anni!$A$1:$O$32,8,0))*(M683-I683/300)+I683)/300*(300-VLOOKUP(A683,anni!$A$1:$O$32,7,0))</f>
        <v>5.6710305746302758</v>
      </c>
      <c r="O683" s="1">
        <f t="shared" si="119"/>
        <v>5.6710305746302758</v>
      </c>
      <c r="P683" s="9">
        <f>INT(MAX(1,O683)+1-VLOOKUP(A683,anni!$A$1:$O$32,5,0))</f>
        <v>6</v>
      </c>
      <c r="Q683" s="9">
        <f t="array" ref="Q683">SUM(IF(anno=A683,IF(distretto=E683,concorrenti!$T$3:$T$5991)))</f>
        <v>0</v>
      </c>
      <c r="R683" s="9">
        <f t="shared" si="120"/>
        <v>6</v>
      </c>
      <c r="S683" s="1">
        <f t="shared" si="121"/>
        <v>1</v>
      </c>
      <c r="T683" s="1">
        <f>1+INT($N683/VLOOKUP($A683,anni!$A$1:$J$35,10,0))+$Q683</f>
        <v>5</v>
      </c>
      <c r="U683" s="1">
        <f t="shared" si="135"/>
        <v>0</v>
      </c>
      <c r="X683" s="1">
        <v>44</v>
      </c>
      <c r="Y683" s="1">
        <v>42</v>
      </c>
      <c r="Z683" s="1">
        <f t="shared" si="122"/>
        <v>0.30499714066520933</v>
      </c>
      <c r="AB683" s="1">
        <v>6</v>
      </c>
      <c r="AC683" s="1">
        <f t="shared" si="123"/>
        <v>0</v>
      </c>
    </row>
    <row r="684" spans="1:29" x14ac:dyDescent="0.3">
      <c r="A684" s="3">
        <v>2009</v>
      </c>
      <c r="B684" s="3" t="str">
        <f>VLOOKUP($E684,accorpamenti!$A$2:$X$104,$A684-B$2,0)</f>
        <v>Verona</v>
      </c>
      <c r="C684" s="3" t="str">
        <f>VLOOKUP($E684,accorpamenti!$A$2:$X$104,$A684-C$2,0)</f>
        <v>Verona</v>
      </c>
      <c r="D684" s="3" t="str">
        <f>VLOOKUP($E684,accorpamenti!$A$2:$X$104,$A684-D$2,0)</f>
        <v>Verona</v>
      </c>
      <c r="E684" s="3" t="s">
        <v>71</v>
      </c>
      <c r="F684" s="1">
        <f t="array" ref="F684">SUM(IF(anno=A684,IF(distretto=E684,1)))</f>
        <v>5</v>
      </c>
      <c r="G684" s="1">
        <f t="array" ref="G684">SUM(IF(anno=A684,IF(distretto=E684,IF(punti=-1,1))))</f>
        <v>0</v>
      </c>
      <c r="H684" s="1">
        <f t="array" ref="H684">SUM(IF(anno=A684,IF(distretto=E684,punti)))+G684</f>
        <v>89.2</v>
      </c>
      <c r="I684" s="6">
        <v>4.8684946838276435</v>
      </c>
      <c r="J684" s="12">
        <f>H684/VLOOKUP(A684,anni!$A$1:$O$32,4,0)</f>
        <v>1.7809367887233959E-2</v>
      </c>
      <c r="K684" s="12">
        <f t="shared" si="136"/>
        <v>2.1828103683492497E-2</v>
      </c>
      <c r="L684" s="12">
        <f t="shared" si="137"/>
        <v>1.9437827536922355E-2</v>
      </c>
      <c r="M684" s="12">
        <f t="array" ref="M684">SUM(IF(NOT(ISERR(J684:L684)),J684:L684*$J$2:$L$2))/SUM(IF(NOT(ISERR(J684:L684)),$J$2:$L$2))</f>
        <v>1.9420356427601537E-2</v>
      </c>
      <c r="N684" s="1">
        <f>((300-VLOOKUP(A684,anni!$A$1:$O$32,8,0))*(M684-I684/300)+I684)/300*(300-VLOOKUP(A684,anni!$A$1:$O$32,7,0))</f>
        <v>5.4004804049283477</v>
      </c>
      <c r="O684" s="1">
        <f t="shared" si="119"/>
        <v>5.4004804049283477</v>
      </c>
      <c r="P684" s="9">
        <f>INT(MAX(1,O684)+1-VLOOKUP(A684,anni!$A$1:$O$32,5,0))</f>
        <v>5</v>
      </c>
      <c r="Q684" s="9">
        <f t="array" ref="Q684">SUM(IF(anno=A684,IF(distretto=E684,concorrenti!$T$3:$T$5991)))</f>
        <v>0</v>
      </c>
      <c r="R684" s="9">
        <f t="shared" si="120"/>
        <v>5</v>
      </c>
      <c r="S684" s="1">
        <f t="shared" si="121"/>
        <v>0</v>
      </c>
      <c r="T684" s="1">
        <f>1+INT($N684/VLOOKUP($A684,anni!$A$1:$J$35,10,0))+$Q684</f>
        <v>5</v>
      </c>
      <c r="U684" s="1">
        <f t="shared" si="135"/>
        <v>0</v>
      </c>
      <c r="X684" s="1">
        <v>29</v>
      </c>
      <c r="Y684" s="1">
        <v>29</v>
      </c>
      <c r="Z684" s="1">
        <f t="shared" si="122"/>
        <v>0</v>
      </c>
      <c r="AB684" s="1">
        <v>5</v>
      </c>
      <c r="AC684" s="1">
        <f t="shared" si="123"/>
        <v>0</v>
      </c>
    </row>
    <row r="685" spans="1:29" x14ac:dyDescent="0.3">
      <c r="A685" s="3">
        <v>2009</v>
      </c>
      <c r="B685" s="3" t="str">
        <f>VLOOKUP($E685,accorpamenti!$A$2:$X$104,$A685-B$2,0)</f>
        <v>Padova</v>
      </c>
      <c r="C685" s="3" t="str">
        <f>VLOOKUP($E685,accorpamenti!$A$2:$X$104,$A685-C$2,0)</f>
        <v>Padova</v>
      </c>
      <c r="D685" s="3" t="str">
        <f>VLOOKUP($E685,accorpamenti!$A$2:$X$104,$A685-D$2,0)</f>
        <v>Padova</v>
      </c>
      <c r="E685" s="3" t="s">
        <v>66</v>
      </c>
      <c r="F685" s="1">
        <f t="array" ref="F685">SUM(IF(anno=A685,IF(distretto=E685,1)))</f>
        <v>5</v>
      </c>
      <c r="G685" s="1">
        <f t="array" ref="G685">SUM(IF(anno=A685,IF(distretto=E685,IF(punti=-1,1))))</f>
        <v>0</v>
      </c>
      <c r="H685" s="1">
        <f t="array" ref="H685">SUM(IF(anno=A685,IF(distretto=E685,punti)))+G685</f>
        <v>77.199999999999989</v>
      </c>
      <c r="I685" s="6">
        <v>2.5181869054280916</v>
      </c>
      <c r="J685" s="12">
        <f>H685/VLOOKUP(A685,anni!$A$1:$O$32,4,0)</f>
        <v>1.5413488799265263E-2</v>
      </c>
      <c r="K685" s="12">
        <f t="shared" si="136"/>
        <v>2.4396115881550436E-2</v>
      </c>
      <c r="L685" s="12">
        <f t="shared" si="137"/>
        <v>1.7770366841353035E-2</v>
      </c>
      <c r="M685" s="12">
        <f t="array" ref="M685">SUM(IF(NOT(ISERR(J685:L685)),J685:L685*$J$2:$L$2))/SUM(IF(NOT(ISERR(J685:L685)),$J$2:$L$2))</f>
        <v>1.8800510833708282E-2</v>
      </c>
      <c r="N685" s="1">
        <f>((300-VLOOKUP(A685,anni!$A$1:$O$32,8,0))*(M685-I685/300)+I685)/300*(300-VLOOKUP(A685,anni!$A$1:$O$32,7,0))</f>
        <v>4.6976729418100067</v>
      </c>
      <c r="O685" s="1">
        <f t="shared" si="119"/>
        <v>4.6976729418100067</v>
      </c>
      <c r="P685" s="9">
        <f>INT(MAX(1,O685)+1-VLOOKUP(A685,anni!$A$1:$O$32,5,0))</f>
        <v>5</v>
      </c>
      <c r="Q685" s="9">
        <f t="array" ref="Q685">SUM(IF(anno=A685,IF(distretto=E685,concorrenti!$T$3:$T$5991)))</f>
        <v>0</v>
      </c>
      <c r="R685" s="9">
        <f t="shared" si="120"/>
        <v>5</v>
      </c>
      <c r="S685" s="1">
        <f t="shared" si="121"/>
        <v>0</v>
      </c>
      <c r="T685" s="1">
        <f>1+INT($N685/VLOOKUP($A685,anni!$A$1:$J$35,10,0))+$Q685</f>
        <v>4</v>
      </c>
      <c r="U685" s="1">
        <f t="shared" si="135"/>
        <v>-1</v>
      </c>
      <c r="X685" s="1">
        <v>15</v>
      </c>
      <c r="Y685" s="1">
        <v>16</v>
      </c>
      <c r="Z685" s="1">
        <f t="shared" si="122"/>
        <v>-0.25400025400038101</v>
      </c>
      <c r="AB685" s="1">
        <v>5</v>
      </c>
      <c r="AC685" s="1">
        <f t="shared" si="123"/>
        <v>0</v>
      </c>
    </row>
    <row r="686" spans="1:29" x14ac:dyDescent="0.3">
      <c r="A686" s="3">
        <v>2009</v>
      </c>
      <c r="B686" s="3" t="str">
        <f>VLOOKUP($E686,accorpamenti!$A$2:$X$104,$A686-B$2,0)</f>
        <v>Firenze</v>
      </c>
      <c r="C686" s="3" t="str">
        <f>VLOOKUP($E686,accorpamenti!$A$2:$X$104,$A686-C$2,0)</f>
        <v>Firenze</v>
      </c>
      <c r="D686" s="3" t="str">
        <f>VLOOKUP($E686,accorpamenti!$A$2:$X$104,$A686-D$2,0)</f>
        <v>Firenze</v>
      </c>
      <c r="E686" s="3" t="s">
        <v>118</v>
      </c>
      <c r="F686" s="1">
        <f t="array" ref="F686">SUM(IF(anno=A686,IF(distretto=E686,1)))</f>
        <v>4</v>
      </c>
      <c r="G686" s="1">
        <f t="array" ref="G686">SUM(IF(anno=A686,IF(distretto=E686,IF(punti=-1,1))))</f>
        <v>0</v>
      </c>
      <c r="H686" s="1">
        <f t="array" ref="H686">SUM(IF(anno=A686,IF(distretto=E686,punti)))+G686</f>
        <v>92.4</v>
      </c>
      <c r="I686" s="6">
        <v>5.0363738108561833</v>
      </c>
      <c r="J686" s="12">
        <f>H686/VLOOKUP(A686,anni!$A$1:$O$32,4,0)</f>
        <v>1.8448268977358944E-2</v>
      </c>
      <c r="K686" s="12">
        <f t="shared" si="136"/>
        <v>1.0753551079367627E-2</v>
      </c>
      <c r="L686" s="12">
        <f t="shared" si="137"/>
        <v>2.0343020485945704E-2</v>
      </c>
      <c r="M686" s="12">
        <f t="array" ref="M686">SUM(IF(NOT(ISERR(J686:L686)),J686:L686*$J$2:$L$2))/SUM(IF(NOT(ISERR(J686:L686)),$J$2:$L$2))</f>
        <v>1.6199154929459631E-2</v>
      </c>
      <c r="N686" s="1">
        <f>((300-VLOOKUP(A686,anni!$A$1:$O$32,8,0))*(M686-I686/300)+I686)/300*(300-VLOOKUP(A686,anni!$A$1:$O$32,7,0))</f>
        <v>4.7404398681143807</v>
      </c>
      <c r="O686" s="1">
        <f t="shared" si="119"/>
        <v>4.7404398681143807</v>
      </c>
      <c r="P686" s="9">
        <f>INT(MAX(1,O686)+1-VLOOKUP(A686,anni!$A$1:$O$32,5,0))</f>
        <v>5</v>
      </c>
      <c r="Q686" s="9">
        <f t="array" ref="Q686">SUM(IF(anno=A686,IF(distretto=E686,concorrenti!$T$3:$T$5991)))</f>
        <v>0</v>
      </c>
      <c r="R686" s="9">
        <f t="shared" si="120"/>
        <v>5</v>
      </c>
      <c r="S686" s="1">
        <f t="shared" si="121"/>
        <v>1</v>
      </c>
      <c r="T686" s="1">
        <f>1+INT($N686/VLOOKUP($A686,anni!$A$1:$J$35,10,0))+$Q686</f>
        <v>4</v>
      </c>
      <c r="U686" s="1">
        <f t="shared" si="135"/>
        <v>0</v>
      </c>
      <c r="X686" s="1">
        <v>30</v>
      </c>
      <c r="Y686" s="1">
        <v>29</v>
      </c>
      <c r="Z686" s="1">
        <f t="shared" si="122"/>
        <v>0.18411492357966469</v>
      </c>
      <c r="AB686" s="1">
        <v>5</v>
      </c>
      <c r="AC686" s="1">
        <f t="shared" si="123"/>
        <v>0</v>
      </c>
    </row>
    <row r="687" spans="1:29" x14ac:dyDescent="0.3">
      <c r="A687" s="3">
        <v>2009</v>
      </c>
      <c r="B687" s="3" t="str">
        <f>VLOOKUP($E687,accorpamenti!$A$2:$X$104,$A687-B$2,0)</f>
        <v>Bologna</v>
      </c>
      <c r="C687" s="3" t="str">
        <f>VLOOKUP($E687,accorpamenti!$A$2:$X$104,$A687-C$2,0)</f>
        <v>Bologna</v>
      </c>
      <c r="D687" s="3" t="str">
        <f>VLOOKUP($E687,accorpamenti!$A$2:$X$104,$A687-D$2,0)</f>
        <v>Bologna</v>
      </c>
      <c r="E687" s="3" t="s">
        <v>70</v>
      </c>
      <c r="F687" s="1">
        <f t="array" ref="F687">SUM(IF(anno=A687,IF(distretto=E687,1)))</f>
        <v>4</v>
      </c>
      <c r="G687" s="1">
        <f t="array" ref="G687">SUM(IF(anno=A687,IF(distretto=E687,IF(punti=-1,1))))</f>
        <v>0</v>
      </c>
      <c r="H687" s="1">
        <f t="array" ref="H687">SUM(IF(anno=A687,IF(distretto=E687,punti)))+G687</f>
        <v>97.199999999999989</v>
      </c>
      <c r="I687" s="6">
        <v>3.693340794627868</v>
      </c>
      <c r="J687" s="12">
        <f>H687/VLOOKUP(A687,anni!$A$1:$O$32,4,0)</f>
        <v>1.9406620612546419E-2</v>
      </c>
      <c r="K687" s="12">
        <f t="shared" si="136"/>
        <v>1.4766070138833159E-2</v>
      </c>
      <c r="L687" s="12">
        <f t="shared" si="137"/>
        <v>1.1719866603144363E-2</v>
      </c>
      <c r="M687" s="12">
        <f t="array" ref="M687">SUM(IF(NOT(ISERR(J687:L687)),J687:L687*$J$2:$L$2))/SUM(IF(NOT(ISERR(J687:L687)),$J$2:$L$2))</f>
        <v>1.6578644786408324E-2</v>
      </c>
      <c r="N687" s="1">
        <f>((300-VLOOKUP(A687,anni!$A$1:$O$32,8,0))*(M687-I687/300)+I687)/300*(300-VLOOKUP(A687,anni!$A$1:$O$32,7,0))</f>
        <v>4.4984125997455449</v>
      </c>
      <c r="O687" s="1">
        <f t="shared" si="119"/>
        <v>4.4984125997455449</v>
      </c>
      <c r="P687" s="9">
        <f>INT(MAX(1,O687)+1-VLOOKUP(A687,anni!$A$1:$O$32,5,0))</f>
        <v>5</v>
      </c>
      <c r="Q687" s="9">
        <f t="array" ref="Q687">SUM(IF(anno=A687,IF(distretto=E687,concorrenti!$T$3:$T$5991)))</f>
        <v>0</v>
      </c>
      <c r="R687" s="9">
        <f t="shared" si="120"/>
        <v>5</v>
      </c>
      <c r="S687" s="1">
        <f t="shared" si="121"/>
        <v>1</v>
      </c>
      <c r="T687" s="1">
        <f>1+INT($N687/VLOOKUP($A687,anni!$A$1:$J$35,10,0))+$Q687</f>
        <v>4</v>
      </c>
      <c r="U687" s="1">
        <f t="shared" si="135"/>
        <v>0</v>
      </c>
      <c r="X687" s="1">
        <v>22</v>
      </c>
      <c r="Y687" s="1">
        <v>18</v>
      </c>
      <c r="Z687" s="1">
        <f t="shared" si="122"/>
        <v>0.89442719099991586</v>
      </c>
      <c r="AB687" s="1">
        <v>4</v>
      </c>
      <c r="AC687" s="1">
        <f t="shared" si="123"/>
        <v>1</v>
      </c>
    </row>
    <row r="688" spans="1:29" x14ac:dyDescent="0.3">
      <c r="A688" s="3">
        <v>2009</v>
      </c>
      <c r="B688" s="3" t="str">
        <f>VLOOKUP($E688,accorpamenti!$A$2:$X$104,$A688-B$2,0)</f>
        <v>Modena</v>
      </c>
      <c r="C688" s="3" t="str">
        <f>VLOOKUP($E688,accorpamenti!$A$2:$X$104,$A688-C$2,0)</f>
        <v>Modena</v>
      </c>
      <c r="D688" s="3" t="str">
        <f>VLOOKUP($E688,accorpamenti!$A$2:$X$104,$A688-D$2,0)</f>
        <v>Modena</v>
      </c>
      <c r="E688" s="3" t="s">
        <v>72</v>
      </c>
      <c r="F688" s="1">
        <f t="array" ref="F688">SUM(IF(anno=A688,IF(distretto=E688,1)))</f>
        <v>4</v>
      </c>
      <c r="G688" s="1">
        <f t="array" ref="G688">SUM(IF(anno=A688,IF(distretto=E688,IF(punti=-1,1))))</f>
        <v>0</v>
      </c>
      <c r="H688" s="1">
        <f t="array" ref="H688">SUM(IF(anno=A688,IF(distretto=E688,punti)))+G688</f>
        <v>80.400000000000006</v>
      </c>
      <c r="I688" s="6">
        <v>3.5254616675993282</v>
      </c>
      <c r="J688" s="12">
        <f>H688/VLOOKUP(A688,anni!$A$1:$O$32,4,0)</f>
        <v>1.6052389889390253E-2</v>
      </c>
      <c r="K688" s="12">
        <f t="shared" si="136"/>
        <v>1.6371077762619372E-2</v>
      </c>
      <c r="L688" s="12">
        <f t="shared" si="137"/>
        <v>1.6484040019056703E-2</v>
      </c>
      <c r="M688" s="12">
        <f t="array" ref="M688">SUM(IF(NOT(ISERR(J688:L688)),J688:L688*$J$2:$L$2))/SUM(IF(NOT(ISERR(J688:L688)),$J$2:$L$2))</f>
        <v>1.623056086874437E-2</v>
      </c>
      <c r="N688" s="1">
        <f>((300-VLOOKUP(A688,anni!$A$1:$O$32,8,0))*(M688-I688/300)+I688)/300*(300-VLOOKUP(A688,anni!$A$1:$O$32,7,0))</f>
        <v>4.3821335586217378</v>
      </c>
      <c r="O688" s="1">
        <f t="shared" si="119"/>
        <v>4.3821335586217378</v>
      </c>
      <c r="P688" s="9">
        <f>INT(MAX(1,O688)+1-VLOOKUP(A688,anni!$A$1:$O$32,5,0))</f>
        <v>4</v>
      </c>
      <c r="Q688" s="9">
        <f t="array" ref="Q688">SUM(IF(anno=A688,IF(distretto=E688,concorrenti!$T$3:$T$5991)))</f>
        <v>0</v>
      </c>
      <c r="R688" s="9">
        <f t="shared" si="120"/>
        <v>4</v>
      </c>
      <c r="S688" s="1">
        <f t="shared" si="121"/>
        <v>0</v>
      </c>
      <c r="T688" s="1">
        <f>1+INT($N688/VLOOKUP($A688,anni!$A$1:$J$35,10,0))+$Q688</f>
        <v>4</v>
      </c>
      <c r="U688" s="1">
        <f t="shared" si="135"/>
        <v>0</v>
      </c>
      <c r="X688" s="1">
        <v>21</v>
      </c>
      <c r="Y688" s="1">
        <v>20</v>
      </c>
      <c r="Z688" s="1">
        <f t="shared" si="122"/>
        <v>0.22086305214969307</v>
      </c>
      <c r="AB688" s="1">
        <v>4</v>
      </c>
      <c r="AC688" s="1">
        <f t="shared" si="123"/>
        <v>0</v>
      </c>
    </row>
    <row r="689" spans="1:29" x14ac:dyDescent="0.3">
      <c r="A689" s="3">
        <v>2009</v>
      </c>
      <c r="B689" s="3" t="str">
        <f>VLOOKUP($E689,accorpamenti!$A$2:$X$104,$A689-B$2,0)</f>
        <v>Udine</v>
      </c>
      <c r="C689" s="3" t="str">
        <f>VLOOKUP($E689,accorpamenti!$A$2:$X$104,$A689-C$2,0)</f>
        <v>Udine</v>
      </c>
      <c r="D689" s="3" t="str">
        <f>VLOOKUP($E689,accorpamenti!$A$2:$X$104,$A689-D$2,0)</f>
        <v>Udine</v>
      </c>
      <c r="E689" s="3" t="s">
        <v>58</v>
      </c>
      <c r="F689" s="1">
        <f t="array" ref="F689">SUM(IF(anno=A689,IF(distretto=E689,1)))</f>
        <v>4</v>
      </c>
      <c r="G689" s="1">
        <f t="array" ref="G689">SUM(IF(anno=A689,IF(distretto=E689,IF(punti=-1,1))))</f>
        <v>0</v>
      </c>
      <c r="H689" s="1">
        <f t="array" ref="H689">SUM(IF(anno=A689,IF(distretto=E689,punti)))+G689</f>
        <v>103.4</v>
      </c>
      <c r="I689" s="6">
        <v>2.8539451594851708</v>
      </c>
      <c r="J689" s="12">
        <f>H689/VLOOKUP(A689,anni!$A$1:$O$32,4,0)</f>
        <v>2.0644491474663584E-2</v>
      </c>
      <c r="K689" s="12">
        <f t="shared" si="136"/>
        <v>1.1154802985314181E-2</v>
      </c>
      <c r="L689" s="12">
        <f t="shared" si="137"/>
        <v>1.4626012386850891E-2</v>
      </c>
      <c r="M689" s="12">
        <f t="array" ref="M689">SUM(IF(NOT(ISERR(J689:L689)),J689:L689*$J$2:$L$2))/SUM(IF(NOT(ISERR(J689:L689)),$J$2:$L$2))</f>
        <v>1.6478182130245E-2</v>
      </c>
      <c r="N689" s="1">
        <f>((300-VLOOKUP(A689,anni!$A$1:$O$32,8,0))*(M689-I689/300)+I689)/300*(300-VLOOKUP(A689,anni!$A$1:$O$32,7,0))</f>
        <v>4.273708026870537</v>
      </c>
      <c r="O689" s="1">
        <f t="shared" si="119"/>
        <v>4.273708026870537</v>
      </c>
      <c r="P689" s="9">
        <f>INT(MAX(1,O689)+1-VLOOKUP(A689,anni!$A$1:$O$32,5,0))</f>
        <v>4</v>
      </c>
      <c r="Q689" s="9">
        <f t="array" ref="Q689">SUM(IF(anno=A689,IF(distretto=E689,concorrenti!$T$3:$T$5991)))</f>
        <v>0</v>
      </c>
      <c r="R689" s="9">
        <f t="shared" si="120"/>
        <v>4</v>
      </c>
      <c r="S689" s="1">
        <f t="shared" si="121"/>
        <v>0</v>
      </c>
      <c r="T689" s="1">
        <f>1+INT($N689/VLOOKUP($A689,anni!$A$1:$J$35,10,0))+$Q689</f>
        <v>4</v>
      </c>
      <c r="U689" s="1">
        <f t="shared" si="135"/>
        <v>0</v>
      </c>
      <c r="X689" s="1">
        <v>17</v>
      </c>
      <c r="Y689" s="1">
        <v>16</v>
      </c>
      <c r="Z689" s="1">
        <f t="shared" si="122"/>
        <v>0.24618298195866545</v>
      </c>
      <c r="AB689" s="1">
        <v>4</v>
      </c>
      <c r="AC689" s="1">
        <f t="shared" si="123"/>
        <v>0</v>
      </c>
    </row>
    <row r="690" spans="1:29" x14ac:dyDescent="0.3">
      <c r="A690" s="3">
        <v>2009</v>
      </c>
      <c r="B690" s="3" t="str">
        <f>VLOOKUP($E690,accorpamenti!$A$2:$X$104,$A690-B$2,0)</f>
        <v>Cuneo</v>
      </c>
      <c r="C690" s="3" t="str">
        <f>VLOOKUP($E690,accorpamenti!$A$2:$X$104,$A690-C$2,0)</f>
        <v>Cuneo</v>
      </c>
      <c r="D690" s="3" t="str">
        <f>VLOOKUP($E690,accorpamenti!$A$2:$X$104,$A690-D$2,0)</f>
        <v>Cuneo</v>
      </c>
      <c r="E690" s="3" t="s">
        <v>67</v>
      </c>
      <c r="F690" s="1">
        <f t="array" ref="F690">SUM(IF(anno=A690,IF(distretto=E690,1)))</f>
        <v>4</v>
      </c>
      <c r="G690" s="1">
        <f t="array" ref="G690">SUM(IF(anno=A690,IF(distretto=E690,IF(punti=-1,1))))</f>
        <v>0</v>
      </c>
      <c r="H690" s="1">
        <f t="array" ref="H690">SUM(IF(anno=A690,IF(distretto=E690,punti)))+G690</f>
        <v>93.2</v>
      </c>
      <c r="I690" s="6">
        <v>2.3503077783995523</v>
      </c>
      <c r="J690" s="12">
        <f>H690/VLOOKUP(A690,anni!$A$1:$O$32,4,0)</f>
        <v>1.8607994249890191E-2</v>
      </c>
      <c r="K690" s="12">
        <f t="shared" si="136"/>
        <v>1.7093331193323166E-2</v>
      </c>
      <c r="L690" s="12">
        <f t="shared" si="137"/>
        <v>1.1243449261553129E-2</v>
      </c>
      <c r="M690" s="12">
        <f t="array" ref="M690">SUM(IF(NOT(ISERR(J690:L690)),J690:L690*$J$2:$L$2))/SUM(IF(NOT(ISERR(J690:L690)),$J$2:$L$2))</f>
        <v>1.6875682399645004E-2</v>
      </c>
      <c r="N690" s="1">
        <f>((300-VLOOKUP(A690,anni!$A$1:$O$32,8,0))*(M690-I690/300)+I690)/300*(300-VLOOKUP(A690,anni!$A$1:$O$32,7,0))</f>
        <v>4.2384519683693469</v>
      </c>
      <c r="O690" s="1">
        <f t="shared" si="119"/>
        <v>4.2384519683693469</v>
      </c>
      <c r="P690" s="9">
        <f>INT(MAX(1,O690)+1-VLOOKUP(A690,anni!$A$1:$O$32,5,0))</f>
        <v>4</v>
      </c>
      <c r="Q690" s="9">
        <f t="array" ref="Q690">SUM(IF(anno=A690,IF(distretto=E690,concorrenti!$T$3:$T$5991)))</f>
        <v>0</v>
      </c>
      <c r="R690" s="9">
        <f t="shared" si="120"/>
        <v>4</v>
      </c>
      <c r="S690" s="1">
        <f t="shared" si="121"/>
        <v>0</v>
      </c>
      <c r="T690" s="1">
        <f>1+INT($N690/VLOOKUP($A690,anni!$A$1:$J$35,10,0))+$Q690</f>
        <v>4</v>
      </c>
      <c r="U690" s="1">
        <f t="shared" si="135"/>
        <v>0</v>
      </c>
      <c r="X690" s="1">
        <v>14</v>
      </c>
      <c r="Y690" s="1">
        <v>15</v>
      </c>
      <c r="Z690" s="1">
        <f t="shared" si="122"/>
        <v>-0.26261286571944509</v>
      </c>
      <c r="AB690" s="1">
        <v>4</v>
      </c>
      <c r="AC690" s="1">
        <f t="shared" si="123"/>
        <v>0</v>
      </c>
    </row>
    <row r="691" spans="1:29" x14ac:dyDescent="0.3">
      <c r="A691" s="3">
        <v>2009</v>
      </c>
      <c r="B691" s="3" t="str">
        <f>VLOOKUP($E691,accorpamenti!$A$2:$X$104,$A691-B$2,0)</f>
        <v>Reggio Emilia</v>
      </c>
      <c r="C691" s="3" t="str">
        <f>VLOOKUP($E691,accorpamenti!$A$2:$X$104,$A691-C$2,0)</f>
        <v>Reggio Emilia</v>
      </c>
      <c r="D691" s="3" t="str">
        <f>VLOOKUP($E691,accorpamenti!$A$2:$X$104,$A691-D$2,0)</f>
        <v>Reggio Emilia</v>
      </c>
      <c r="E691" s="3" t="s">
        <v>78</v>
      </c>
      <c r="F691" s="1">
        <f t="array" ref="F691">SUM(IF(anno=A691,IF(distretto=E691,1)))</f>
        <v>4</v>
      </c>
      <c r="G691" s="1">
        <f t="array" ref="G691">SUM(IF(anno=A691,IF(distretto=E691,IF(punti=-1,1))))</f>
        <v>0</v>
      </c>
      <c r="H691" s="1">
        <f t="array" ref="H691">SUM(IF(anno=A691,IF(distretto=E691,punti)))+G691</f>
        <v>84</v>
      </c>
      <c r="I691" s="6">
        <v>2.6860660324566314</v>
      </c>
      <c r="J691" s="12">
        <f>H691/VLOOKUP(A691,anni!$A$1:$O$32,4,0)</f>
        <v>1.6771153615780857E-2</v>
      </c>
      <c r="K691" s="12">
        <f t="shared" si="136"/>
        <v>1.4766070138833159E-2</v>
      </c>
      <c r="L691" s="12">
        <f t="shared" si="137"/>
        <v>1.6484040019056703E-2</v>
      </c>
      <c r="M691" s="12">
        <f t="array" ref="M691">SUM(IF(NOT(ISERR(J691:L691)),J691:L691*$J$2:$L$2))/SUM(IF(NOT(ISERR(J691:L691)),$J$2:$L$2))</f>
        <v>1.6054940190677599E-2</v>
      </c>
      <c r="N691" s="1">
        <f>((300-VLOOKUP(A691,anni!$A$1:$O$32,8,0))*(M691-I691/300)+I691)/300*(300-VLOOKUP(A691,anni!$A$1:$O$32,7,0))</f>
        <v>4.1410821159827309</v>
      </c>
      <c r="O691" s="1">
        <f t="shared" si="119"/>
        <v>4.1410821159827309</v>
      </c>
      <c r="P691" s="9">
        <f>INT(MAX(1,O691)+1-VLOOKUP(A691,anni!$A$1:$O$32,5,0))</f>
        <v>4</v>
      </c>
      <c r="Q691" s="9">
        <f t="array" ref="Q691">SUM(IF(anno=A691,IF(distretto=E691,concorrenti!$T$3:$T$5991)))</f>
        <v>0</v>
      </c>
      <c r="R691" s="9">
        <f t="shared" si="120"/>
        <v>4</v>
      </c>
      <c r="S691" s="1">
        <f t="shared" si="121"/>
        <v>0</v>
      </c>
      <c r="T691" s="1">
        <f>1+INT($N691/VLOOKUP($A691,anni!$A$1:$J$35,10,0))+$Q691</f>
        <v>4</v>
      </c>
      <c r="U691" s="1">
        <f t="shared" si="135"/>
        <v>0</v>
      </c>
      <c r="X691" s="1">
        <v>16</v>
      </c>
      <c r="Y691" s="1">
        <v>16</v>
      </c>
      <c r="Z691" s="1">
        <f t="shared" si="122"/>
        <v>0</v>
      </c>
      <c r="AB691" s="1">
        <v>4</v>
      </c>
      <c r="AC691" s="1">
        <f t="shared" si="123"/>
        <v>0</v>
      </c>
    </row>
    <row r="692" spans="1:29" x14ac:dyDescent="0.3">
      <c r="A692" s="3">
        <v>2009</v>
      </c>
      <c r="B692" s="3" t="str">
        <f>VLOOKUP($E692,accorpamenti!$A$2:$X$104,$A692-B$2,0)</f>
        <v>Salerno</v>
      </c>
      <c r="C692" s="3" t="str">
        <f>VLOOKUP($E692,accorpamenti!$A$2:$X$104,$A692-C$2,0)</f>
        <v>Salerno</v>
      </c>
      <c r="D692" s="3" t="str">
        <f>VLOOKUP($E692,accorpamenti!$A$2:$X$104,$A692-D$2,0)</f>
        <v>Salerno</v>
      </c>
      <c r="E692" s="3" t="s">
        <v>61</v>
      </c>
      <c r="F692" s="1">
        <f t="array" ref="F692">SUM(IF(anno=A692,IF(distretto=E692,1)))</f>
        <v>4</v>
      </c>
      <c r="G692" s="1">
        <f t="array" ref="G692">SUM(IF(anno=A692,IF(distretto=E692,IF(punti=-1,1))))</f>
        <v>0</v>
      </c>
      <c r="H692" s="1">
        <f t="array" ref="H692">SUM(IF(anno=A692,IF(distretto=E692,punti)))+G692</f>
        <v>62.4</v>
      </c>
      <c r="I692" s="6">
        <v>6.5472859541130388</v>
      </c>
      <c r="J692" s="12">
        <f>H692/VLOOKUP(A692,anni!$A$1:$O$32,4,0)</f>
        <v>1.2458571257437209E-2</v>
      </c>
      <c r="K692" s="12">
        <f t="shared" si="136"/>
        <v>1.099430222293556E-2</v>
      </c>
      <c r="L692" s="12">
        <f t="shared" si="137"/>
        <v>8.8613625535969576E-3</v>
      </c>
      <c r="M692" s="12">
        <f t="array" ref="M692">SUM(IF(NOT(ISERR(J692:L692)),J692:L692*$J$2:$L$2))/SUM(IF(NOT(ISERR(J692:L692)),$J$2:$L$2))</f>
        <v>1.1370946795296618E-2</v>
      </c>
      <c r="N692" s="1">
        <f>((300-VLOOKUP(A692,anni!$A$1:$O$32,8,0))*(M692-I692/300)+I692)/300*(300-VLOOKUP(A692,anni!$A$1:$O$32,7,0))</f>
        <v>4.0554417002209986</v>
      </c>
      <c r="O692" s="1">
        <f t="shared" si="119"/>
        <v>4.0554417002209986</v>
      </c>
      <c r="P692" s="9">
        <f>INT(MAX(1,O692)+1-VLOOKUP(A692,anni!$A$1:$O$32,5,0))</f>
        <v>4</v>
      </c>
      <c r="Q692" s="9">
        <f t="array" ref="Q692">SUM(IF(anno=A692,IF(distretto=E692,concorrenti!$T$3:$T$5991)))</f>
        <v>0</v>
      </c>
      <c r="R692" s="9">
        <f t="shared" si="120"/>
        <v>4</v>
      </c>
      <c r="S692" s="1">
        <f t="shared" si="121"/>
        <v>0</v>
      </c>
      <c r="T692" s="1">
        <f>1+INT($N692/VLOOKUP($A692,anni!$A$1:$J$35,10,0))+$Q692</f>
        <v>4</v>
      </c>
      <c r="U692" s="1">
        <f t="shared" si="135"/>
        <v>0</v>
      </c>
      <c r="X692" s="1">
        <v>39</v>
      </c>
      <c r="Y692" s="1">
        <v>34</v>
      </c>
      <c r="Z692" s="1">
        <f t="shared" si="122"/>
        <v>0.82760588860236795</v>
      </c>
      <c r="AB692" s="1">
        <v>4</v>
      </c>
      <c r="AC692" s="1">
        <f t="shared" si="123"/>
        <v>0</v>
      </c>
    </row>
    <row r="693" spans="1:29" x14ac:dyDescent="0.3">
      <c r="A693" s="3">
        <v>2009</v>
      </c>
      <c r="B693" s="3" t="str">
        <f>VLOOKUP($E693,accorpamenti!$A$2:$X$104,$A693-B$2,0)</f>
        <v>Varese</v>
      </c>
      <c r="C693" s="3" t="str">
        <f>VLOOKUP($E693,accorpamenti!$A$2:$X$104,$A693-C$2,0)</f>
        <v>Varese</v>
      </c>
      <c r="D693" s="3" t="str">
        <f>VLOOKUP($E693,accorpamenti!$A$2:$X$104,$A693-D$2,0)</f>
        <v>Varese</v>
      </c>
      <c r="E693" s="3" t="s">
        <v>94</v>
      </c>
      <c r="F693" s="1">
        <f t="array" ref="F693">SUM(IF(anno=A693,IF(distretto=E693,1)))</f>
        <v>4</v>
      </c>
      <c r="G693" s="1">
        <f t="array" ref="G693">SUM(IF(anno=A693,IF(distretto=E693,IF(punti=-1,1))))</f>
        <v>0</v>
      </c>
      <c r="H693" s="1">
        <f t="array" ref="H693">SUM(IF(anno=A693,IF(distretto=E693,punti)))+G693</f>
        <v>78</v>
      </c>
      <c r="I693" s="6">
        <v>2.6860660324566314</v>
      </c>
      <c r="J693" s="12">
        <f>H693/VLOOKUP(A693,anni!$A$1:$O$32,4,0)</f>
        <v>1.5573214071796512E-2</v>
      </c>
      <c r="K693" s="12">
        <f t="shared" si="136"/>
        <v>1.6210577000240752E-2</v>
      </c>
      <c r="L693" s="12">
        <f t="shared" si="137"/>
        <v>1.2148642210576472E-2</v>
      </c>
      <c r="M693" s="12">
        <f t="array" ref="M693">SUM(IF(NOT(ISERR(J693:L693)),J693:L693*$J$2:$L$2))/SUM(IF(NOT(ISERR(J693:L693)),$J$2:$L$2))</f>
        <v>1.5214906404407917E-2</v>
      </c>
      <c r="N693" s="1">
        <f>((300-VLOOKUP(A693,anni!$A$1:$O$32,8,0))*(M693-I693/300)+I693)/300*(300-VLOOKUP(A693,anni!$A$1:$O$32,7,0))</f>
        <v>3.9583747674690746</v>
      </c>
      <c r="O693" s="1">
        <f t="shared" si="119"/>
        <v>3.9583747674690746</v>
      </c>
      <c r="P693" s="9">
        <f>INT(MAX(1,O693)+1-VLOOKUP(A693,anni!$A$1:$O$32,5,0))</f>
        <v>4</v>
      </c>
      <c r="Q693" s="9">
        <f t="array" ref="Q693">SUM(IF(anno=A693,IF(distretto=E693,concorrenti!$T$3:$T$5991)))</f>
        <v>0</v>
      </c>
      <c r="R693" s="9">
        <f t="shared" si="120"/>
        <v>4</v>
      </c>
      <c r="S693" s="1">
        <f t="shared" si="121"/>
        <v>0</v>
      </c>
      <c r="T693" s="1">
        <f>1+INT($N693/VLOOKUP($A693,anni!$A$1:$J$35,10,0))+$Q693</f>
        <v>4</v>
      </c>
      <c r="U693" s="1">
        <f t="shared" si="135"/>
        <v>0</v>
      </c>
      <c r="X693" s="1">
        <v>16</v>
      </c>
      <c r="Y693" s="1">
        <v>16</v>
      </c>
      <c r="Z693" s="1">
        <f t="shared" si="122"/>
        <v>0</v>
      </c>
      <c r="AB693" s="1">
        <v>4</v>
      </c>
      <c r="AC693" s="1">
        <f t="shared" si="123"/>
        <v>0</v>
      </c>
    </row>
    <row r="694" spans="1:29" x14ac:dyDescent="0.3">
      <c r="A694" s="3">
        <v>2009</v>
      </c>
      <c r="B694" s="3" t="str">
        <f>VLOOKUP($E694,accorpamenti!$A$2:$X$104,$A694-B$2,0)</f>
        <v>Lucca</v>
      </c>
      <c r="C694" s="3" t="str">
        <f>VLOOKUP($E694,accorpamenti!$A$2:$X$104,$A694-C$2,0)</f>
        <v>Lucca</v>
      </c>
      <c r="D694" s="3" t="str">
        <f>VLOOKUP($E694,accorpamenti!$A$2:$X$104,$A694-D$2,0)</f>
        <v>Lucca</v>
      </c>
      <c r="E694" s="3" t="s">
        <v>48</v>
      </c>
      <c r="F694" s="1">
        <f t="array" ref="F694">SUM(IF(anno=A694,IF(distretto=E694,1)))</f>
        <v>4</v>
      </c>
      <c r="G694" s="1">
        <f t="array" ref="G694">SUM(IF(anno=A694,IF(distretto=E694,IF(punti=-1,1))))</f>
        <v>1</v>
      </c>
      <c r="H694" s="1">
        <f t="array" ref="H694">SUM(IF(anno=A694,IF(distretto=E694,punti)))+G694</f>
        <v>58</v>
      </c>
      <c r="I694" s="6">
        <v>2.3503077783995523</v>
      </c>
      <c r="J694" s="12">
        <f>H694/VLOOKUP(A694,anni!$A$1:$O$32,4,0)</f>
        <v>1.1580082258515355E-2</v>
      </c>
      <c r="K694" s="12">
        <f t="shared" si="136"/>
        <v>2.1105850252788702E-2</v>
      </c>
      <c r="L694" s="12">
        <f t="shared" si="137"/>
        <v>8.5278704144830918E-3</v>
      </c>
      <c r="M694" s="12">
        <f t="array" ref="M694">SUM(IF(NOT(ISERR(J694:L694)),J694:L694*$J$2:$L$2))/SUM(IF(NOT(ISERR(J694:L694)),$J$2:$L$2))</f>
        <v>1.4246636282601095E-2</v>
      </c>
      <c r="N694" s="1">
        <f>((300-VLOOKUP(A694,anni!$A$1:$O$32,8,0))*(M694-I694/300)+I694)/300*(300-VLOOKUP(A694,anni!$A$1:$O$32,7,0))</f>
        <v>3.6666344379122968</v>
      </c>
      <c r="O694" s="1">
        <f t="shared" si="119"/>
        <v>3.6666344379122968</v>
      </c>
      <c r="P694" s="9">
        <f>INT(MAX(1,O694)+1-VLOOKUP(A694,anni!$A$1:$O$32,5,0))</f>
        <v>4</v>
      </c>
      <c r="Q694" s="9">
        <f t="array" ref="Q694">SUM(IF(anno=A694,IF(distretto=E694,concorrenti!$T$3:$T$5991)))</f>
        <v>0</v>
      </c>
      <c r="R694" s="9">
        <f t="shared" si="120"/>
        <v>4</v>
      </c>
      <c r="S694" s="1">
        <f t="shared" si="121"/>
        <v>0</v>
      </c>
      <c r="T694" s="1">
        <f>1+INT($N694/VLOOKUP($A694,anni!$A$1:$J$35,10,0))+$Q694</f>
        <v>4</v>
      </c>
      <c r="U694" s="1">
        <f t="shared" si="135"/>
        <v>0</v>
      </c>
      <c r="X694" s="1">
        <v>14</v>
      </c>
      <c r="Y694" s="1">
        <v>14</v>
      </c>
      <c r="Z694" s="1">
        <f t="shared" si="122"/>
        <v>0</v>
      </c>
      <c r="AB694" s="1">
        <v>4</v>
      </c>
      <c r="AC694" s="1">
        <f t="shared" si="123"/>
        <v>0</v>
      </c>
    </row>
    <row r="695" spans="1:29" x14ac:dyDescent="0.3">
      <c r="A695" s="3">
        <v>2009</v>
      </c>
      <c r="B695" s="3" t="str">
        <f>VLOOKUP($E695,accorpamenti!$A$2:$X$104,$A695-B$2,0)</f>
        <v>Latina</v>
      </c>
      <c r="C695" s="3" t="str">
        <f>VLOOKUP($E695,accorpamenti!$A$2:$X$104,$A695-C$2,0)</f>
        <v>Latina</v>
      </c>
      <c r="D695" s="3" t="str">
        <f>VLOOKUP($E695,accorpamenti!$A$2:$X$104,$A695-D$2,0)</f>
        <v>Latina</v>
      </c>
      <c r="E695" s="3" t="s">
        <v>65</v>
      </c>
      <c r="F695" s="1">
        <f t="array" ref="F695">SUM(IF(anno=A695,IF(distretto=E695,1)))</f>
        <v>4</v>
      </c>
      <c r="G695" s="1">
        <f t="array" ref="G695">SUM(IF(anno=A695,IF(distretto=E695,IF(punti=-1,1))))</f>
        <v>0</v>
      </c>
      <c r="H695" s="1">
        <f t="array" ref="H695">SUM(IF(anno=A695,IF(distretto=E695,punti)))+G695</f>
        <v>36.800000000000004</v>
      </c>
      <c r="I695" s="6">
        <v>4.1969781757134861</v>
      </c>
      <c r="J695" s="12">
        <f>H695/VLOOKUP(A695,anni!$A$1:$O$32,4,0)</f>
        <v>7.3473625364373291E-3</v>
      </c>
      <c r="K695" s="12">
        <f t="shared" si="136"/>
        <v>1.9340341866623867E-2</v>
      </c>
      <c r="L695" s="12">
        <f t="shared" si="137"/>
        <v>7.2891853263458836E-3</v>
      </c>
      <c r="M695" s="12">
        <f t="array" ref="M695">SUM(IF(NOT(ISERR(J695:L695)),J695:L695*$J$2:$L$2))/SUM(IF(NOT(ISERR(J695:L695)),$J$2:$L$2))</f>
        <v>1.1335326111484268E-2</v>
      </c>
      <c r="N695" s="1">
        <f>((300-VLOOKUP(A695,anni!$A$1:$O$32,8,0))*(M695-I695/300)+I695)/300*(300-VLOOKUP(A695,anni!$A$1:$O$32,7,0))</f>
        <v>3.4797031550452537</v>
      </c>
      <c r="O695" s="1">
        <f t="shared" si="119"/>
        <v>3.4797031550452537</v>
      </c>
      <c r="P695" s="9">
        <f>INT(MAX(1,O695)+1-VLOOKUP(A695,anni!$A$1:$O$32,5,0))</f>
        <v>4</v>
      </c>
      <c r="Q695" s="9">
        <f t="array" ref="Q695">SUM(IF(anno=A695,IF(distretto=E695,concorrenti!$T$3:$T$5991)))</f>
        <v>1</v>
      </c>
      <c r="R695" s="9">
        <f t="shared" si="120"/>
        <v>5</v>
      </c>
      <c r="S695" s="1">
        <f t="shared" si="121"/>
        <v>1</v>
      </c>
      <c r="T695" s="1">
        <f>1+INT($N695/VLOOKUP($A695,anni!$A$1:$J$35,10,0))+$Q695</f>
        <v>4</v>
      </c>
      <c r="U695" s="1">
        <f t="shared" si="135"/>
        <v>0</v>
      </c>
      <c r="X695" s="1">
        <v>25</v>
      </c>
      <c r="Y695" s="1">
        <v>24</v>
      </c>
      <c r="Z695" s="1">
        <f t="shared" si="122"/>
        <v>0.20203050891044214</v>
      </c>
      <c r="AB695" s="1">
        <v>4</v>
      </c>
      <c r="AC695" s="1">
        <f t="shared" si="123"/>
        <v>1</v>
      </c>
    </row>
    <row r="696" spans="1:29" x14ac:dyDescent="0.3">
      <c r="A696" s="3">
        <v>2009</v>
      </c>
      <c r="B696" s="3" t="str">
        <f>VLOOKUP($E696,accorpamenti!$A$2:$X$104,$A696-B$2,0)</f>
        <v>Bergamo</v>
      </c>
      <c r="C696" s="3" t="str">
        <f>VLOOKUP($E696,accorpamenti!$A$2:$X$104,$A696-C$2,0)</f>
        <v>Bergamo</v>
      </c>
      <c r="D696" s="3" t="str">
        <f>VLOOKUP($E696,accorpamenti!$A$2:$X$104,$A696-D$2,0)</f>
        <v>Bergamo</v>
      </c>
      <c r="E696" s="3" t="s">
        <v>35</v>
      </c>
      <c r="F696" s="1">
        <f t="array" ref="F696">SUM(IF(anno=A696,IF(distretto=E696,1)))</f>
        <v>4</v>
      </c>
      <c r="G696" s="1">
        <f t="array" ref="G696">SUM(IF(anno=A696,IF(distretto=E696,IF(punti=-1,1))))</f>
        <v>0</v>
      </c>
      <c r="H696" s="1">
        <f t="array" ref="H696">SUM(IF(anno=A696,IF(distretto=E696,punti)))+G696</f>
        <v>55.599999999999994</v>
      </c>
      <c r="I696" s="6">
        <v>2.8539451594851708</v>
      </c>
      <c r="J696" s="12">
        <f>H696/VLOOKUP(A696,anni!$A$1:$O$32,4,0)</f>
        <v>1.1100906440921614E-2</v>
      </c>
      <c r="K696" s="12">
        <f t="shared" si="136"/>
        <v>6.9015327822807161E-3</v>
      </c>
      <c r="L696" s="12">
        <f t="shared" si="137"/>
        <v>1.9533111005240602E-2</v>
      </c>
      <c r="M696" s="12">
        <f t="array" ref="M696">SUM(IF(NOT(ISERR(J696:L696)),J696:L696*$J$2:$L$2))/SUM(IF(NOT(ISERR(J696:L696)),$J$2:$L$2))</f>
        <v>1.1106482648761148E-2</v>
      </c>
      <c r="N696" s="1">
        <f>((300-VLOOKUP(A696,anni!$A$1:$O$32,8,0))*(M696-I696/300)+I696)/300*(300-VLOOKUP(A696,anni!$A$1:$O$32,7,0))</f>
        <v>3.105363389647799</v>
      </c>
      <c r="O696" s="1">
        <f t="shared" si="119"/>
        <v>3.105363389647799</v>
      </c>
      <c r="P696" s="9">
        <f>INT(MAX(1,O696)+1-VLOOKUP(A696,anni!$A$1:$O$32,5,0))</f>
        <v>3</v>
      </c>
      <c r="Q696" s="9">
        <f t="array" ref="Q696">SUM(IF(anno=A696,IF(distretto=E696,concorrenti!$T$3:$T$5991)))</f>
        <v>1</v>
      </c>
      <c r="R696" s="9">
        <f t="shared" si="120"/>
        <v>4</v>
      </c>
      <c r="S696" s="1">
        <f t="shared" si="121"/>
        <v>0</v>
      </c>
      <c r="T696" s="1">
        <f>1+INT($N696/VLOOKUP($A696,anni!$A$1:$J$35,10,0))+$Q696</f>
        <v>4</v>
      </c>
      <c r="U696" s="1">
        <f t="shared" si="135"/>
        <v>0</v>
      </c>
      <c r="X696" s="1">
        <v>17</v>
      </c>
      <c r="Y696" s="1">
        <v>21</v>
      </c>
      <c r="Z696" s="1">
        <f t="shared" si="122"/>
        <v>-0.91766293548224698</v>
      </c>
      <c r="AB696" s="1">
        <v>4</v>
      </c>
      <c r="AC696" s="1">
        <f t="shared" si="123"/>
        <v>0</v>
      </c>
    </row>
    <row r="697" spans="1:29" x14ac:dyDescent="0.3">
      <c r="A697" s="3">
        <v>2009</v>
      </c>
      <c r="B697" s="3" t="str">
        <f>VLOOKUP($E697,accorpamenti!$A$2:$X$104,$A697-B$2,0)</f>
        <v>Cosenza</v>
      </c>
      <c r="C697" s="3" t="str">
        <f>VLOOKUP($E697,accorpamenti!$A$2:$X$104,$A697-C$2,0)</f>
        <v>Cosenza</v>
      </c>
      <c r="D697" s="3" t="str">
        <f>VLOOKUP($E697,accorpamenti!$A$2:$X$104,$A697-D$2,0)</f>
        <v>Cosenza</v>
      </c>
      <c r="E697" s="3" t="s">
        <v>134</v>
      </c>
      <c r="F697" s="1">
        <f t="array" ref="F697">SUM(IF(anno=A697,IF(distretto=E697,1)))</f>
        <v>4</v>
      </c>
      <c r="G697" s="1">
        <f t="array" ref="G697">SUM(IF(anno=A697,IF(distretto=E697,IF(punti=-1,1))))</f>
        <v>0</v>
      </c>
      <c r="H697" s="1">
        <f t="array" ref="H697">SUM(IF(anno=A697,IF(distretto=E697,punti)))+G697</f>
        <v>32</v>
      </c>
      <c r="I697" s="6">
        <v>7.0509233351986564</v>
      </c>
      <c r="J697" s="12">
        <f>H697/VLOOKUP(A697,anni!$A$1:$O$32,4,0)</f>
        <v>6.3890109012498513E-3</v>
      </c>
      <c r="K697" s="12">
        <f t="shared" si="136"/>
        <v>3.6112671535189797E-3</v>
      </c>
      <c r="L697" s="12">
        <f t="shared" si="137"/>
        <v>7.5750357313006242E-3</v>
      </c>
      <c r="M697" s="12">
        <f t="array" ref="M697">SUM(IF(NOT(ISERR(J697:L697)),J697:L697*$J$2:$L$2))/SUM(IF(NOT(ISERR(J697:L697)),$J$2:$L$2))</f>
        <v>5.6607671236813565E-3</v>
      </c>
      <c r="N697" s="1">
        <f>((300-VLOOKUP(A697,anni!$A$1:$O$32,8,0))*(M697-I697/300)+I697)/300*(300-VLOOKUP(A697,anni!$A$1:$O$32,7,0))</f>
        <v>2.9351899887403703</v>
      </c>
      <c r="O697" s="1">
        <f t="shared" si="119"/>
        <v>2.9351899887403703</v>
      </c>
      <c r="P697" s="9">
        <f>INT(MAX(1,O697)+1-VLOOKUP(A697,anni!$A$1:$O$32,5,0))</f>
        <v>3</v>
      </c>
      <c r="Q697" s="9">
        <f t="array" ref="Q697">SUM(IF(anno=A697,IF(distretto=E697,concorrenti!$T$3:$T$5991)))</f>
        <v>0</v>
      </c>
      <c r="R697" s="9">
        <f t="shared" si="120"/>
        <v>3</v>
      </c>
      <c r="S697" s="1">
        <f t="shared" si="121"/>
        <v>-1</v>
      </c>
      <c r="T697" s="1">
        <f>1+INT($N697/VLOOKUP($A697,anni!$A$1:$J$35,10,0))+$Q697</f>
        <v>3</v>
      </c>
      <c r="U697" s="1">
        <f t="shared" si="135"/>
        <v>-1</v>
      </c>
      <c r="X697" s="1">
        <v>42</v>
      </c>
      <c r="Y697" s="1">
        <v>45</v>
      </c>
      <c r="Z697" s="1">
        <f t="shared" si="122"/>
        <v>-0.45485882614734202</v>
      </c>
      <c r="AB697" s="1">
        <v>3</v>
      </c>
      <c r="AC697" s="1">
        <f t="shared" si="123"/>
        <v>0</v>
      </c>
    </row>
    <row r="698" spans="1:29" x14ac:dyDescent="0.3">
      <c r="A698" s="3">
        <v>2009</v>
      </c>
      <c r="B698" s="3" t="str">
        <f>VLOOKUP($E698,accorpamenti!$A$2:$X$104,$A698-B$2,0)</f>
        <v>Pescara</v>
      </c>
      <c r="C698" s="3" t="str">
        <f>VLOOKUP($E698,accorpamenti!$A$2:$X$104,$A698-C$2,0)</f>
        <v>Pescara</v>
      </c>
      <c r="D698" s="3" t="str">
        <f>VLOOKUP($E698,accorpamenti!$A$2:$X$104,$A698-D$2,0)</f>
        <v>Pescara</v>
      </c>
      <c r="E698" s="3" t="s">
        <v>54</v>
      </c>
      <c r="F698" s="1">
        <f t="array" ref="F698">SUM(IF(anno=A698,IF(distretto=E698,1)))</f>
        <v>4</v>
      </c>
      <c r="G698" s="1">
        <f t="array" ref="G698">SUM(IF(anno=A698,IF(distretto=E698,IF(punti=-1,1))))</f>
        <v>0</v>
      </c>
      <c r="H698" s="1">
        <f t="array" ref="H698">SUM(IF(anno=A698,IF(distretto=E698,punti)))+G698</f>
        <v>32.200000000000003</v>
      </c>
      <c r="I698" s="6">
        <v>1.846670397313934</v>
      </c>
      <c r="J698" s="12">
        <f>H698/VLOOKUP(A698,anni!$A$1:$O$32,4,0)</f>
        <v>6.4289422193826631E-3</v>
      </c>
      <c r="K698" s="12">
        <f t="shared" si="136"/>
        <v>1.7253831955701789E-2</v>
      </c>
      <c r="L698" s="12">
        <f t="shared" si="137"/>
        <v>1.4530728918532644E-2</v>
      </c>
      <c r="M698" s="12">
        <f t="array" ref="M698">SUM(IF(NOT(ISERR(J698:L698)),J698:L698*$J$2:$L$2))/SUM(IF(NOT(ISERR(J698:L698)),$J$2:$L$2))</f>
        <v>1.1387536581347368E-2</v>
      </c>
      <c r="N698" s="1">
        <f>((300-VLOOKUP(A698,anni!$A$1:$O$32,8,0))*(M698-I698/300)+I698)/300*(300-VLOOKUP(A698,anni!$A$1:$O$32,7,0))</f>
        <v>2.9230678857939205</v>
      </c>
      <c r="O698" s="1">
        <f t="shared" si="119"/>
        <v>2.9230678857939205</v>
      </c>
      <c r="P698" s="9">
        <f>INT(MAX(1,O698)+1-VLOOKUP(A698,anni!$A$1:$O$32,5,0))</f>
        <v>3</v>
      </c>
      <c r="Q698" s="9">
        <f t="array" ref="Q698">SUM(IF(anno=A698,IF(distretto=E698,concorrenti!$T$3:$T$5991)))</f>
        <v>1</v>
      </c>
      <c r="R698" s="9">
        <f t="shared" si="120"/>
        <v>4</v>
      </c>
      <c r="S698" s="1">
        <f t="shared" si="121"/>
        <v>0</v>
      </c>
      <c r="T698" s="1">
        <f>1+INT($N698/VLOOKUP($A698,anni!$A$1:$J$35,10,0))+$Q698</f>
        <v>4</v>
      </c>
      <c r="U698" s="1">
        <f t="shared" si="135"/>
        <v>0</v>
      </c>
      <c r="X698" s="1">
        <v>11</v>
      </c>
      <c r="Y698" s="1">
        <v>13</v>
      </c>
      <c r="Z698" s="1">
        <f t="shared" si="122"/>
        <v>-0.57735026918962584</v>
      </c>
      <c r="AB698" s="1">
        <v>4</v>
      </c>
      <c r="AC698" s="1">
        <f t="shared" si="123"/>
        <v>0</v>
      </c>
    </row>
    <row r="699" spans="1:29" x14ac:dyDescent="0.3">
      <c r="A699" s="3">
        <v>2009</v>
      </c>
      <c r="B699" s="3" t="str">
        <f>VLOOKUP($E699,accorpamenti!$A$2:$X$104,$A699-B$2,0)</f>
        <v>Venezia</v>
      </c>
      <c r="C699" s="3" t="str">
        <f>VLOOKUP($E699,accorpamenti!$A$2:$X$104,$A699-C$2,0)</f>
        <v>Venezia</v>
      </c>
      <c r="D699" s="3" t="str">
        <f>VLOOKUP($E699,accorpamenti!$A$2:$X$104,$A699-D$2,0)</f>
        <v>Venezia</v>
      </c>
      <c r="E699" s="3" t="s">
        <v>85</v>
      </c>
      <c r="F699" s="1">
        <f t="array" ref="F699">SUM(IF(anno=A699,IF(distretto=E699,1)))</f>
        <v>4</v>
      </c>
      <c r="G699" s="1">
        <f t="array" ref="G699">SUM(IF(anno=A699,IF(distretto=E699,IF(punti=-1,1))))</f>
        <v>0</v>
      </c>
      <c r="H699" s="1">
        <f t="array" ref="H699">SUM(IF(anno=A699,IF(distretto=E699,punti)))+G699</f>
        <v>32.6</v>
      </c>
      <c r="I699" s="6">
        <v>3.5254616675993282</v>
      </c>
      <c r="J699" s="12">
        <f>H699/VLOOKUP(A699,anni!$A$1:$O$32,4,0)</f>
        <v>6.5088048556482857E-3</v>
      </c>
      <c r="K699" s="12">
        <f t="shared" si="136"/>
        <v>9.3892945991493459E-3</v>
      </c>
      <c r="L699" s="12">
        <f t="shared" si="137"/>
        <v>1.7389232968080051E-2</v>
      </c>
      <c r="M699" s="12">
        <f t="array" ref="M699">SUM(IF(NOT(ISERR(J699:L699)),J699:L699*$J$2:$L$2))/SUM(IF(NOT(ISERR(J699:L699)),$J$2:$L$2))</f>
        <v>9.2823727888872668E-3</v>
      </c>
      <c r="N699" s="1">
        <f>((300-VLOOKUP(A699,anni!$A$1:$O$32,8,0))*(M699-I699/300)+I699)/300*(300-VLOOKUP(A699,anni!$A$1:$O$32,7,0))</f>
        <v>2.8709026512528184</v>
      </c>
      <c r="O699" s="1">
        <f t="shared" ref="O699:O762" si="138">MAX(1,N699)</f>
        <v>2.8709026512528184</v>
      </c>
      <c r="P699" s="9">
        <f>INT(MAX(1,O699)+1-VLOOKUP(A699,anni!$A$1:$O$32,5,0))</f>
        <v>3</v>
      </c>
      <c r="Q699" s="9">
        <f t="array" ref="Q699">SUM(IF(anno=A699,IF(distretto=E699,concorrenti!$T$3:$T$5991)))</f>
        <v>0</v>
      </c>
      <c r="R699" s="9">
        <f t="shared" ref="R699:R762" si="139">P699+Q699</f>
        <v>3</v>
      </c>
      <c r="S699" s="1">
        <f t="shared" ref="S699:S762" si="140">R699-F699</f>
        <v>-1</v>
      </c>
      <c r="T699" s="1">
        <f>1+INT($N699/VLOOKUP($A699,anni!$A$1:$J$35,10,0))+$Q699</f>
        <v>3</v>
      </c>
      <c r="U699" s="1">
        <f t="shared" si="135"/>
        <v>-1</v>
      </c>
      <c r="X699" s="1">
        <v>21</v>
      </c>
      <c r="Y699" s="1">
        <v>19</v>
      </c>
      <c r="Z699" s="1">
        <f t="shared" ref="Z699:Z762" si="141">-(Y699-X699)/SQRT(AVERAGE(X699:Y699))</f>
        <v>0.44721359549995793</v>
      </c>
      <c r="AB699" s="1">
        <v>3</v>
      </c>
      <c r="AC699" s="1">
        <f t="shared" ref="AC699:AC762" si="142">R699-AB699</f>
        <v>0</v>
      </c>
    </row>
    <row r="700" spans="1:29" x14ac:dyDescent="0.3">
      <c r="A700" s="3">
        <v>2009</v>
      </c>
      <c r="B700" s="3" t="str">
        <f>VLOOKUP($E700,accorpamenti!$A$2:$X$104,$A700-B$2,0)</f>
        <v>Lecco</v>
      </c>
      <c r="C700" s="3" t="str">
        <f>VLOOKUP($E700,accorpamenti!$A$2:$X$104,$A700-C$2,0)</f>
        <v>Lecco</v>
      </c>
      <c r="D700" s="3" t="str">
        <f>VLOOKUP($E700,accorpamenti!$A$2:$X$104,$A700-D$2,0)</f>
        <v>Lecco</v>
      </c>
      <c r="E700" s="3" t="s">
        <v>64</v>
      </c>
      <c r="F700" s="1">
        <f t="array" ref="F700">SUM(IF(anno=A700,IF(distretto=E700,1)))</f>
        <v>3</v>
      </c>
      <c r="G700" s="1">
        <f t="array" ref="G700">SUM(IF(anno=A700,IF(distretto=E700,IF(punti=-1,1))))</f>
        <v>0</v>
      </c>
      <c r="H700" s="1">
        <f t="array" ref="H700">SUM(IF(anno=A700,IF(distretto=E700,punti)))+G700</f>
        <v>62</v>
      </c>
      <c r="I700" s="6">
        <v>1.5109121432568551</v>
      </c>
      <c r="J700" s="12">
        <f>H700/VLOOKUP(A700,anni!$A$1:$O$32,4,0)</f>
        <v>1.2378708621171587E-2</v>
      </c>
      <c r="K700" s="12">
        <f t="shared" si="136"/>
        <v>1.6852580049755237E-2</v>
      </c>
      <c r="L700" s="12">
        <f t="shared" si="137"/>
        <v>1.3911386374464039E-2</v>
      </c>
      <c r="M700" s="12">
        <f t="array" ref="M700">SUM(IF(NOT(ISERR(J700:L700)),J700:L700*$J$2:$L$2))/SUM(IF(NOT(ISERR(J700:L700)),$J$2:$L$2))</f>
        <v>1.4125445389581546E-2</v>
      </c>
      <c r="N700" s="1">
        <f>((300-VLOOKUP(A700,anni!$A$1:$O$32,8,0))*(M700-I700/300)+I700)/300*(300-VLOOKUP(A700,anni!$A$1:$O$32,7,0))</f>
        <v>3.4374214735210602</v>
      </c>
      <c r="O700" s="1">
        <f t="shared" si="138"/>
        <v>3.4374214735210602</v>
      </c>
      <c r="P700" s="9">
        <f>INT(MAX(1,O700)+1-VLOOKUP(A700,anni!$A$1:$O$32,5,0))</f>
        <v>3</v>
      </c>
      <c r="Q700" s="9">
        <f t="array" ref="Q700">SUM(IF(anno=A700,IF(distretto=E700,concorrenti!$T$3:$T$5991)))</f>
        <v>0</v>
      </c>
      <c r="R700" s="9">
        <f t="shared" si="139"/>
        <v>3</v>
      </c>
      <c r="S700" s="1">
        <f t="shared" si="140"/>
        <v>0</v>
      </c>
      <c r="T700" s="1">
        <f>1+INT($N700/VLOOKUP($A700,anni!$A$1:$J$35,10,0))+$Q700</f>
        <v>3</v>
      </c>
      <c r="U700" s="1">
        <f t="shared" si="135"/>
        <v>0</v>
      </c>
      <c r="X700" s="1">
        <v>9</v>
      </c>
      <c r="Y700" s="1">
        <v>7</v>
      </c>
      <c r="Z700" s="1">
        <f t="shared" si="141"/>
        <v>0.70710678118654746</v>
      </c>
      <c r="AB700" s="1">
        <v>3</v>
      </c>
      <c r="AC700" s="1">
        <f t="shared" si="142"/>
        <v>0</v>
      </c>
    </row>
    <row r="701" spans="1:29" x14ac:dyDescent="0.3">
      <c r="A701" s="3">
        <v>2009</v>
      </c>
      <c r="B701" s="3" t="str">
        <f>VLOOKUP($E701,accorpamenti!$A$2:$X$104,$A701-B$2,0)</f>
        <v>Palermo</v>
      </c>
      <c r="C701" s="3" t="str">
        <f>VLOOKUP($E701,accorpamenti!$A$2:$X$104,$A701-C$2,0)</f>
        <v>Palermo</v>
      </c>
      <c r="D701" s="3" t="str">
        <f>VLOOKUP($E701,accorpamenti!$A$2:$X$104,$A701-D$2,0)</f>
        <v>Palermo</v>
      </c>
      <c r="E701" s="3" t="s">
        <v>114</v>
      </c>
      <c r="F701" s="1">
        <f t="array" ref="F701">SUM(IF(anno=A701,IF(distretto=E701,1)))</f>
        <v>3</v>
      </c>
      <c r="G701" s="1">
        <f t="array" ref="G701">SUM(IF(anno=A701,IF(distretto=E701,IF(punti=-1,1))))</f>
        <v>0</v>
      </c>
      <c r="H701" s="1">
        <f t="array" ref="H701">SUM(IF(anno=A701,IF(distretto=E701,punti)))+G701</f>
        <v>55.8</v>
      </c>
      <c r="I701" s="6">
        <v>5.5400111919418027</v>
      </c>
      <c r="J701" s="12">
        <f>H701/VLOOKUP(A701,anni!$A$1:$O$32,4,0)</f>
        <v>1.1140837759054428E-2</v>
      </c>
      <c r="K701" s="12">
        <f t="shared" si="136"/>
        <v>7.1422839258486488E-3</v>
      </c>
      <c r="L701" s="12">
        <f t="shared" si="137"/>
        <v>9.0995712243925747E-3</v>
      </c>
      <c r="M701" s="12">
        <f t="array" ref="M701">SUM(IF(NOT(ISERR(J701:L701)),J701:L701*$J$2:$L$2))/SUM(IF(NOT(ISERR(J701:L701)),$J$2:$L$2))</f>
        <v>9.4677753922088586E-3</v>
      </c>
      <c r="N701" s="1">
        <f>((300-VLOOKUP(A701,anni!$A$1:$O$32,8,0))*(M701-I701/300)+I701)/300*(300-VLOOKUP(A701,anni!$A$1:$O$32,7,0))</f>
        <v>3.3980771858580292</v>
      </c>
      <c r="O701" s="1">
        <f t="shared" si="138"/>
        <v>3.3980771858580292</v>
      </c>
      <c r="P701" s="9">
        <f>INT(MAX(1,O701)+1-VLOOKUP(A701,anni!$A$1:$O$32,5,0))</f>
        <v>3</v>
      </c>
      <c r="Q701" s="9">
        <f t="array" ref="Q701">SUM(IF(anno=A701,IF(distretto=E701,concorrenti!$T$3:$T$5991)))</f>
        <v>0</v>
      </c>
      <c r="R701" s="9">
        <f t="shared" si="139"/>
        <v>3</v>
      </c>
      <c r="S701" s="1">
        <f t="shared" si="140"/>
        <v>0</v>
      </c>
      <c r="T701" s="1">
        <f>1+INT($N701/VLOOKUP($A701,anni!$A$1:$J$35,10,0))+$Q701</f>
        <v>3</v>
      </c>
      <c r="U701" s="1">
        <f t="shared" si="135"/>
        <v>0</v>
      </c>
      <c r="X701" s="1">
        <v>33</v>
      </c>
      <c r="Y701" s="1">
        <v>31</v>
      </c>
      <c r="Z701" s="1">
        <f t="shared" si="141"/>
        <v>0.35355339059327373</v>
      </c>
      <c r="AB701" s="1">
        <v>3</v>
      </c>
      <c r="AC701" s="1">
        <f t="shared" si="142"/>
        <v>0</v>
      </c>
    </row>
    <row r="702" spans="1:29" x14ac:dyDescent="0.3">
      <c r="A702" s="3">
        <v>2009</v>
      </c>
      <c r="B702" s="3" t="str">
        <f>VLOOKUP($E702,accorpamenti!$A$2:$X$104,$A702-B$2,0)</f>
        <v>Massa Carrara</v>
      </c>
      <c r="C702" s="3" t="str">
        <f>VLOOKUP($E702,accorpamenti!$A$2:$X$104,$A702-C$2,0)</f>
        <v>Massa Carrara</v>
      </c>
      <c r="D702" s="3" t="str">
        <f>VLOOKUP($E702,accorpamenti!$A$2:$X$104,$A702-D$2,0)</f>
        <v>Massa Carrara</v>
      </c>
      <c r="E702" s="3" t="s">
        <v>52</v>
      </c>
      <c r="F702" s="1">
        <f t="array" ref="F702">SUM(IF(anno=A702,IF(distretto=E702,1)))</f>
        <v>3</v>
      </c>
      <c r="G702" s="1">
        <f t="array" ref="G702">SUM(IF(anno=A702,IF(distretto=E702,IF(punti=-1,1))))</f>
        <v>0</v>
      </c>
      <c r="H702" s="1">
        <f t="array" ref="H702">SUM(IF(anno=A702,IF(distretto=E702,punti)))+G702</f>
        <v>88.8</v>
      </c>
      <c r="I702" s="6">
        <v>1.3430330162283157</v>
      </c>
      <c r="J702" s="12">
        <f>H702/VLOOKUP(A702,anni!$A$1:$O$32,4,0)</f>
        <v>1.7729505250968336E-2</v>
      </c>
      <c r="K702" s="12">
        <f t="shared" si="136"/>
        <v>1.1235053366503493E-2</v>
      </c>
      <c r="L702" s="12">
        <f t="shared" si="137"/>
        <v>7.6703191996188701E-3</v>
      </c>
      <c r="M702" s="12">
        <f t="array" ref="M702">SUM(IF(NOT(ISERR(J702:L702)),J702:L702*$J$2:$L$2))/SUM(IF(NOT(ISERR(J702:L702)),$J$2:$L$2))</f>
        <v>1.3888156947588477E-2</v>
      </c>
      <c r="N702" s="1">
        <f>((300-VLOOKUP(A702,anni!$A$1:$O$32,8,0))*(M702-I702/300)+I702)/300*(300-VLOOKUP(A702,anni!$A$1:$O$32,7,0))</f>
        <v>3.3452404483556704</v>
      </c>
      <c r="O702" s="1">
        <f t="shared" si="138"/>
        <v>3.3452404483556704</v>
      </c>
      <c r="P702" s="9">
        <f>INT(MAX(1,O702)+1-VLOOKUP(A702,anni!$A$1:$O$32,5,0))</f>
        <v>3</v>
      </c>
      <c r="Q702" s="9">
        <f t="array" ref="Q702">SUM(IF(anno=A702,IF(distretto=E702,concorrenti!$T$3:$T$5991)))</f>
        <v>0</v>
      </c>
      <c r="R702" s="9">
        <f t="shared" si="139"/>
        <v>3</v>
      </c>
      <c r="S702" s="1">
        <f t="shared" si="140"/>
        <v>0</v>
      </c>
      <c r="T702" s="1">
        <f>1+INT($N702/VLOOKUP($A702,anni!$A$1:$J$35,10,0))+$Q702</f>
        <v>3</v>
      </c>
      <c r="U702" s="1">
        <f t="shared" si="135"/>
        <v>0</v>
      </c>
      <c r="X702" s="1">
        <v>8</v>
      </c>
      <c r="Y702" s="1">
        <v>8</v>
      </c>
      <c r="Z702" s="1">
        <f t="shared" si="141"/>
        <v>0</v>
      </c>
      <c r="AB702" s="1">
        <v>3</v>
      </c>
      <c r="AC702" s="1">
        <f t="shared" si="142"/>
        <v>0</v>
      </c>
    </row>
    <row r="703" spans="1:29" x14ac:dyDescent="0.3">
      <c r="A703" s="3">
        <v>2009</v>
      </c>
      <c r="B703" s="3" t="str">
        <f>VLOOKUP($E703,accorpamenti!$A$2:$X$104,$A703-B$2,0)</f>
        <v>Pisa</v>
      </c>
      <c r="C703" s="3" t="str">
        <f>VLOOKUP($E703,accorpamenti!$A$2:$X$104,$A703-C$2,0)</f>
        <v>Pisa</v>
      </c>
      <c r="D703" s="3" t="str">
        <f>VLOOKUP($E703,accorpamenti!$A$2:$X$104,$A703-D$2,0)</f>
        <v>Pisa</v>
      </c>
      <c r="E703" s="3" t="s">
        <v>105</v>
      </c>
      <c r="F703" s="1">
        <f t="array" ref="F703">SUM(IF(anno=A703,IF(distretto=E703,1)))</f>
        <v>3</v>
      </c>
      <c r="G703" s="1">
        <f t="array" ref="G703">SUM(IF(anno=A703,IF(distretto=E703,IF(punti=-1,1))))</f>
        <v>0</v>
      </c>
      <c r="H703" s="1">
        <f t="array" ref="H703">SUM(IF(anno=A703,IF(distretto=E703,punti)))+G703</f>
        <v>59</v>
      </c>
      <c r="I703" s="6">
        <v>2.3503077783995523</v>
      </c>
      <c r="J703" s="12">
        <f>H703/VLOOKUP(A703,anni!$A$1:$O$32,4,0)</f>
        <v>1.1779738849179412E-2</v>
      </c>
      <c r="K703" s="12">
        <f t="shared" si="136"/>
        <v>1.1877056416017977E-2</v>
      </c>
      <c r="L703" s="12">
        <f t="shared" si="137"/>
        <v>1.5721772272510731E-2</v>
      </c>
      <c r="M703" s="12">
        <f t="array" ref="M703">SUM(IF(NOT(ISERR(J703:L703)),J703:L703*$J$2:$L$2))/SUM(IF(NOT(ISERR(J703:L703)),$J$2:$L$2))</f>
        <v>1.2469183608680821E-2</v>
      </c>
      <c r="N703" s="1">
        <f>((300-VLOOKUP(A703,anni!$A$1:$O$32,8,0))*(M703-I703/300)+I703)/300*(300-VLOOKUP(A703,anni!$A$1:$O$32,7,0))</f>
        <v>3.2800384813346373</v>
      </c>
      <c r="O703" s="1">
        <f t="shared" si="138"/>
        <v>3.2800384813346373</v>
      </c>
      <c r="P703" s="9">
        <f>INT(MAX(1,O703)+1-VLOOKUP(A703,anni!$A$1:$O$32,5,0))</f>
        <v>3</v>
      </c>
      <c r="Q703" s="9">
        <f t="array" ref="Q703">SUM(IF(anno=A703,IF(distretto=E703,concorrenti!$T$3:$T$5991)))</f>
        <v>0</v>
      </c>
      <c r="R703" s="9">
        <f t="shared" si="139"/>
        <v>3</v>
      </c>
      <c r="S703" s="1">
        <f t="shared" si="140"/>
        <v>0</v>
      </c>
      <c r="T703" s="1">
        <f>1+INT($N703/VLOOKUP($A703,anni!$A$1:$J$35,10,0))+$Q703</f>
        <v>3</v>
      </c>
      <c r="U703" s="1">
        <f t="shared" si="135"/>
        <v>0</v>
      </c>
      <c r="X703" s="1">
        <v>14</v>
      </c>
      <c r="Y703" s="1">
        <v>12</v>
      </c>
      <c r="Z703" s="1">
        <f t="shared" si="141"/>
        <v>0.55470019622522915</v>
      </c>
      <c r="AB703" s="1">
        <v>3</v>
      </c>
      <c r="AC703" s="1">
        <f t="shared" si="142"/>
        <v>0</v>
      </c>
    </row>
    <row r="704" spans="1:29" x14ac:dyDescent="0.3">
      <c r="A704" s="3">
        <v>2009</v>
      </c>
      <c r="B704" s="3" t="str">
        <f>VLOOKUP($E704,accorpamenti!$A$2:$X$104,$A704-B$2,0)</f>
        <v>Asti</v>
      </c>
      <c r="C704" s="3" t="str">
        <f>VLOOKUP($E704,accorpamenti!$A$2:$X$104,$A704-C$2,0)</f>
        <v>Asti</v>
      </c>
      <c r="D704" s="3" t="str">
        <f>VLOOKUP($E704,accorpamenti!$A$2:$X$104,$A704-D$2,0)</f>
        <v>Asti</v>
      </c>
      <c r="E704" s="3" t="s">
        <v>68</v>
      </c>
      <c r="F704" s="1">
        <f t="array" ref="F704">SUM(IF(anno=A704,IF(distretto=E704,1)))</f>
        <v>3</v>
      </c>
      <c r="G704" s="1">
        <f t="array" ref="G704">SUM(IF(anno=A704,IF(distretto=E704,IF(punti=-1,1))))</f>
        <v>0</v>
      </c>
      <c r="H704" s="1">
        <f t="array" ref="H704">SUM(IF(anno=A704,IF(distretto=E704,punti)))+G704</f>
        <v>76.8</v>
      </c>
      <c r="I704" s="6">
        <v>0.83939563514269722</v>
      </c>
      <c r="J704" s="12">
        <f>H704/VLOOKUP(A704,anni!$A$1:$O$32,4,0)</f>
        <v>1.5333626162999641E-2</v>
      </c>
      <c r="K704" s="12">
        <f t="shared" si="136"/>
        <v>1.4766070138833159E-2</v>
      </c>
      <c r="L704" s="12">
        <f t="shared" si="137"/>
        <v>9.2901381610290667E-3</v>
      </c>
      <c r="M704" s="12">
        <f t="array" ref="M704">SUM(IF(NOT(ISERR(J704:L704)),J704:L704*$J$2:$L$2))/SUM(IF(NOT(ISERR(J704:L704)),$J$2:$L$2))</f>
        <v>1.4137192821282384E-2</v>
      </c>
      <c r="N704" s="1">
        <f>((300-VLOOKUP(A704,anni!$A$1:$O$32,8,0))*(M704-I704/300)+I704)/300*(300-VLOOKUP(A704,anni!$A$1:$O$32,7,0))</f>
        <v>3.2776933837884035</v>
      </c>
      <c r="O704" s="1">
        <f t="shared" si="138"/>
        <v>3.2776933837884035</v>
      </c>
      <c r="P704" s="9">
        <f>INT(MAX(1,O704)+1-VLOOKUP(A704,anni!$A$1:$O$32,5,0))</f>
        <v>3</v>
      </c>
      <c r="Q704" s="9">
        <f t="array" ref="Q704">SUM(IF(anno=A704,IF(distretto=E704,concorrenti!$T$3:$T$5991)))</f>
        <v>0</v>
      </c>
      <c r="R704" s="9">
        <f t="shared" si="139"/>
        <v>3</v>
      </c>
      <c r="S704" s="1">
        <f t="shared" si="140"/>
        <v>0</v>
      </c>
      <c r="T704" s="1">
        <f>1+INT($N704/VLOOKUP($A704,anni!$A$1:$J$35,10,0))+$Q704</f>
        <v>3</v>
      </c>
      <c r="U704" s="1">
        <f t="shared" si="135"/>
        <v>0</v>
      </c>
      <c r="X704" s="1">
        <v>5</v>
      </c>
      <c r="Y704" s="1">
        <v>6</v>
      </c>
      <c r="Z704" s="1">
        <f t="shared" si="141"/>
        <v>-0.42640143271122083</v>
      </c>
      <c r="AB704" s="1">
        <v>3</v>
      </c>
      <c r="AC704" s="1">
        <f t="shared" si="142"/>
        <v>0</v>
      </c>
    </row>
    <row r="705" spans="1:29" x14ac:dyDescent="0.3">
      <c r="A705" s="3">
        <v>2009</v>
      </c>
      <c r="B705" s="3" t="str">
        <f>VLOOKUP($E705,accorpamenti!$A$2:$X$104,$A705-B$2,0)</f>
        <v>Perugia</v>
      </c>
      <c r="C705" s="3" t="str">
        <f>VLOOKUP($E705,accorpamenti!$A$2:$X$104,$A705-C$2,0)</f>
        <v>Perugia</v>
      </c>
      <c r="D705" s="3" t="str">
        <f>VLOOKUP($E705,accorpamenti!$A$2:$X$104,$A705-D$2,0)</f>
        <v>Perugia</v>
      </c>
      <c r="E705" s="3" t="s">
        <v>84</v>
      </c>
      <c r="F705" s="1">
        <f t="array" ref="F705">SUM(IF(anno=A705,IF(distretto=E705,1)))</f>
        <v>3</v>
      </c>
      <c r="G705" s="1">
        <f t="array" ref="G705">SUM(IF(anno=A705,IF(distretto=E705,IF(punti=-1,1))))</f>
        <v>0</v>
      </c>
      <c r="H705" s="1">
        <f t="array" ref="H705">SUM(IF(anno=A705,IF(distretto=E705,punti)))+G705</f>
        <v>50.8</v>
      </c>
      <c r="I705" s="6">
        <v>3.3575825405707889</v>
      </c>
      <c r="J705" s="12">
        <f>H705/VLOOKUP(A705,anni!$A$1:$O$32,4,0)</f>
        <v>1.0142554805734137E-2</v>
      </c>
      <c r="K705" s="12">
        <f t="shared" si="136"/>
        <v>1.3401813658614878E-2</v>
      </c>
      <c r="L705" s="12">
        <f t="shared" si="137"/>
        <v>1.0671748451643646E-2</v>
      </c>
      <c r="M705" s="12">
        <f t="array" ref="M705">SUM(IF(NOT(ISERR(J705:L705)),J705:L705*$J$2:$L$2))/SUM(IF(NOT(ISERR(J705:L705)),$J$2:$L$2))</f>
        <v>1.131717336434597E-2</v>
      </c>
      <c r="N705" s="1">
        <f>((300-VLOOKUP(A705,anni!$A$1:$O$32,8,0))*(M705-I705/300)+I705)/300*(300-VLOOKUP(A705,anni!$A$1:$O$32,7,0))</f>
        <v>3.2729009873831894</v>
      </c>
      <c r="O705" s="1">
        <f t="shared" si="138"/>
        <v>3.2729009873831894</v>
      </c>
      <c r="P705" s="9">
        <f>INT(MAX(1,O705)+1-VLOOKUP(A705,anni!$A$1:$O$32,5,0))</f>
        <v>3</v>
      </c>
      <c r="Q705" s="9">
        <f t="array" ref="Q705">SUM(IF(anno=A705,IF(distretto=E705,concorrenti!$T$3:$T$5991)))</f>
        <v>0</v>
      </c>
      <c r="R705" s="9">
        <f t="shared" si="139"/>
        <v>3</v>
      </c>
      <c r="S705" s="1">
        <f t="shared" si="140"/>
        <v>0</v>
      </c>
      <c r="T705" s="1">
        <f>1+INT($N705/VLOOKUP($A705,anni!$A$1:$J$35,10,0))+$Q705</f>
        <v>3</v>
      </c>
      <c r="U705" s="1">
        <f t="shared" si="135"/>
        <v>0</v>
      </c>
      <c r="X705" s="1">
        <v>20</v>
      </c>
      <c r="Y705" s="1">
        <v>23</v>
      </c>
      <c r="Z705" s="1">
        <f t="shared" si="141"/>
        <v>-0.64699663922063044</v>
      </c>
      <c r="AB705" s="1">
        <v>3</v>
      </c>
      <c r="AC705" s="1">
        <f t="shared" si="142"/>
        <v>0</v>
      </c>
    </row>
    <row r="706" spans="1:29" x14ac:dyDescent="0.3">
      <c r="A706" s="3">
        <v>2009</v>
      </c>
      <c r="B706" s="3" t="str">
        <f>VLOOKUP($E706,accorpamenti!$A$2:$X$104,$A706-B$2,0)</f>
        <v>Alessandria</v>
      </c>
      <c r="C706" s="3" t="str">
        <f>VLOOKUP($E706,accorpamenti!$A$2:$X$104,$A706-C$2,0)</f>
        <v>Alessandria</v>
      </c>
      <c r="D706" s="3" t="str">
        <f>VLOOKUP($E706,accorpamenti!$A$2:$X$104,$A706-D$2,0)</f>
        <v>Alessandria</v>
      </c>
      <c r="E706" s="3" t="s">
        <v>74</v>
      </c>
      <c r="F706" s="1">
        <f t="array" ref="F706">SUM(IF(anno=A706,IF(distretto=E706,1)))</f>
        <v>3</v>
      </c>
      <c r="G706" s="1">
        <f t="array" ref="G706">SUM(IF(anno=A706,IF(distretto=E706,IF(punti=-1,1))))</f>
        <v>0</v>
      </c>
      <c r="H706" s="1">
        <f t="array" ref="H706">SUM(IF(anno=A706,IF(distretto=E706,punti)))+G706</f>
        <v>62</v>
      </c>
      <c r="I706" s="6">
        <v>2.5181869054280916</v>
      </c>
      <c r="J706" s="12">
        <f>H706/VLOOKUP(A706,anni!$A$1:$O$32,4,0)</f>
        <v>1.2378708621171587E-2</v>
      </c>
      <c r="K706" s="12">
        <f t="shared" si="136"/>
        <v>1.0352299173421075E-2</v>
      </c>
      <c r="L706" s="12">
        <f t="shared" si="137"/>
        <v>1.1767508337303487E-2</v>
      </c>
      <c r="M706" s="12">
        <f t="array" ref="M706">SUM(IF(NOT(ISERR(J706:L706)),J706:L706*$J$2:$L$2))/SUM(IF(NOT(ISERR(J706:L706)),$J$2:$L$2))</f>
        <v>1.1601372091276733E-2</v>
      </c>
      <c r="N706" s="1">
        <f>((300-VLOOKUP(A706,anni!$A$1:$O$32,8,0))*(M706-I706/300)+I706)/300*(300-VLOOKUP(A706,anni!$A$1:$O$32,7,0))</f>
        <v>3.1318602653311451</v>
      </c>
      <c r="O706" s="1">
        <f t="shared" si="138"/>
        <v>3.1318602653311451</v>
      </c>
      <c r="P706" s="9">
        <f>INT(MAX(1,O706)+1-VLOOKUP(A706,anni!$A$1:$O$32,5,0))</f>
        <v>3</v>
      </c>
      <c r="Q706" s="9">
        <f t="array" ref="Q706">SUM(IF(anno=A706,IF(distretto=E706,concorrenti!$T$3:$T$5991)))</f>
        <v>0</v>
      </c>
      <c r="R706" s="9">
        <f t="shared" si="139"/>
        <v>3</v>
      </c>
      <c r="S706" s="1">
        <f t="shared" si="140"/>
        <v>0</v>
      </c>
      <c r="T706" s="1">
        <f>1+INT($N706/VLOOKUP($A706,anni!$A$1:$J$35,10,0))+$Q706</f>
        <v>3</v>
      </c>
      <c r="U706" s="1">
        <f t="shared" si="135"/>
        <v>0</v>
      </c>
      <c r="X706" s="1">
        <v>15</v>
      </c>
      <c r="Y706" s="1">
        <v>16</v>
      </c>
      <c r="Z706" s="1">
        <f t="shared" si="141"/>
        <v>-0.25400025400038101</v>
      </c>
      <c r="AB706" s="1">
        <v>3</v>
      </c>
      <c r="AC706" s="1">
        <f t="shared" si="142"/>
        <v>0</v>
      </c>
    </row>
    <row r="707" spans="1:29" x14ac:dyDescent="0.3">
      <c r="A707" s="3">
        <v>2009</v>
      </c>
      <c r="B707" s="3" t="str">
        <f>VLOOKUP($E707,accorpamenti!$A$2:$X$104,$A707-B$2,0)</f>
        <v>Cagliari</v>
      </c>
      <c r="C707" s="3" t="str">
        <f>VLOOKUP($E707,accorpamenti!$A$2:$X$104,$A707-C$2,0)</f>
        <v>Cagliari</v>
      </c>
      <c r="D707" s="3" t="str">
        <f>VLOOKUP($E707,accorpamenti!$A$2:$X$104,$A707-D$2,0)</f>
        <v>Cagliari</v>
      </c>
      <c r="E707" s="3" t="s">
        <v>87</v>
      </c>
      <c r="F707" s="1">
        <f t="array" ref="F707">SUM(IF(anno=A707,IF(distretto=E707,1)))</f>
        <v>3</v>
      </c>
      <c r="G707" s="1">
        <f t="array" ref="G707">SUM(IF(anno=A707,IF(distretto=E707,IF(punti=-1,1))))</f>
        <v>0</v>
      </c>
      <c r="H707" s="1">
        <f t="array" ref="H707">SUM(IF(anno=A707,IF(distretto=E707,punti)))+G707</f>
        <v>46</v>
      </c>
      <c r="I707" s="6">
        <v>4.5327364297705648</v>
      </c>
      <c r="J707" s="12">
        <f>H707/VLOOKUP(A707,anni!$A$1:$O$32,4,0)</f>
        <v>9.1842031705466603E-3</v>
      </c>
      <c r="K707" s="12">
        <f t="shared" si="136"/>
        <v>8.9880426932027919E-3</v>
      </c>
      <c r="L707" s="12">
        <f t="shared" si="137"/>
        <v>1.029061457837066E-2</v>
      </c>
      <c r="M707" s="12">
        <f t="array" ref="M707">SUM(IF(NOT(ISERR(J707:L707)),J707:L707*$J$2:$L$2))/SUM(IF(NOT(ISERR(J707:L707)),$J$2:$L$2))</f>
        <v>9.30321824606937E-3</v>
      </c>
      <c r="N707" s="1">
        <f>((300-VLOOKUP(A707,anni!$A$1:$O$32,8,0))*(M707-I707/300)+I707)/300*(300-VLOOKUP(A707,anni!$A$1:$O$32,7,0))</f>
        <v>3.1188612723813076</v>
      </c>
      <c r="O707" s="1">
        <f t="shared" si="138"/>
        <v>3.1188612723813076</v>
      </c>
      <c r="P707" s="9">
        <f>INT(MAX(1,O707)+1-VLOOKUP(A707,anni!$A$1:$O$32,5,0))</f>
        <v>3</v>
      </c>
      <c r="Q707" s="9">
        <f t="array" ref="Q707">SUM(IF(anno=A707,IF(distretto=E707,concorrenti!$T$3:$T$5991)))</f>
        <v>0</v>
      </c>
      <c r="R707" s="9">
        <f t="shared" si="139"/>
        <v>3</v>
      </c>
      <c r="S707" s="1">
        <f t="shared" si="140"/>
        <v>0</v>
      </c>
      <c r="T707" s="1">
        <f>1+INT($N707/VLOOKUP($A707,anni!$A$1:$J$35,10,0))+$Q707</f>
        <v>3</v>
      </c>
      <c r="U707" s="1">
        <f t="shared" si="135"/>
        <v>0</v>
      </c>
      <c r="X707" s="1">
        <v>27</v>
      </c>
      <c r="Y707" s="1">
        <v>28</v>
      </c>
      <c r="Z707" s="1">
        <f t="shared" si="141"/>
        <v>-0.19069251784911848</v>
      </c>
      <c r="AB707" s="1">
        <v>3</v>
      </c>
      <c r="AC707" s="1">
        <f t="shared" si="142"/>
        <v>0</v>
      </c>
    </row>
    <row r="708" spans="1:29" x14ac:dyDescent="0.3">
      <c r="A708" s="3">
        <v>2009</v>
      </c>
      <c r="B708" s="3" t="str">
        <f>VLOOKUP($E708,accorpamenti!$A$2:$X$104,$A708-B$2,0)</f>
        <v>Trieste</v>
      </c>
      <c r="C708" s="3" t="str">
        <f>VLOOKUP($E708,accorpamenti!$A$2:$X$104,$A708-C$2,0)</f>
        <v>Trieste</v>
      </c>
      <c r="D708" s="3" t="str">
        <f>VLOOKUP($E708,accorpamenti!$A$2:$X$104,$A708-D$2,0)</f>
        <v>Trieste</v>
      </c>
      <c r="E708" s="3" t="s">
        <v>92</v>
      </c>
      <c r="F708" s="1">
        <f t="array" ref="F708">SUM(IF(anno=A708,IF(distretto=E708,1)))</f>
        <v>3</v>
      </c>
      <c r="G708" s="1">
        <f t="array" ref="G708">SUM(IF(anno=A708,IF(distretto=E708,IF(punti=-1,1))))</f>
        <v>0</v>
      </c>
      <c r="H708" s="1">
        <f t="array" ref="H708">SUM(IF(anno=A708,IF(distretto=E708,punti)))+G708</f>
        <v>54.2</v>
      </c>
      <c r="I708" s="6">
        <v>1.5109121432568551</v>
      </c>
      <c r="J708" s="12">
        <f>H708/VLOOKUP(A708,anni!$A$1:$O$32,4,0)</f>
        <v>1.0821387213991935E-2</v>
      </c>
      <c r="K708" s="12">
        <f t="shared" si="136"/>
        <v>1.0593050316989006E-2</v>
      </c>
      <c r="L708" s="12">
        <f t="shared" si="137"/>
        <v>1.7770366841353035E-2</v>
      </c>
      <c r="M708" s="12">
        <f t="array" ref="M708">SUM(IF(NOT(ISERR(J708:L708)),J708:L708*$J$2:$L$2))/SUM(IF(NOT(ISERR(J708:L708)),$J$2:$L$2))</f>
        <v>1.1903438186217809E-2</v>
      </c>
      <c r="N708" s="1">
        <f>((300-VLOOKUP(A708,anni!$A$1:$O$32,8,0))*(M708-I708/300)+I708)/300*(300-VLOOKUP(A708,anni!$A$1:$O$32,7,0))</f>
        <v>2.9541349067894465</v>
      </c>
      <c r="O708" s="1">
        <f t="shared" si="138"/>
        <v>2.9541349067894465</v>
      </c>
      <c r="P708" s="9">
        <f>INT(MAX(1,O708)+1-VLOOKUP(A708,anni!$A$1:$O$32,5,0))</f>
        <v>3</v>
      </c>
      <c r="Q708" s="9">
        <f t="array" ref="Q708">SUM(IF(anno=A708,IF(distretto=E708,concorrenti!$T$3:$T$5991)))</f>
        <v>0</v>
      </c>
      <c r="R708" s="9">
        <f t="shared" si="139"/>
        <v>3</v>
      </c>
      <c r="S708" s="1">
        <f t="shared" si="140"/>
        <v>0</v>
      </c>
      <c r="T708" s="1">
        <f>1+INT($N708/VLOOKUP($A708,anni!$A$1:$J$35,10,0))+$Q708</f>
        <v>3</v>
      </c>
      <c r="U708" s="1">
        <f t="shared" si="135"/>
        <v>0</v>
      </c>
      <c r="X708" s="1">
        <v>9</v>
      </c>
      <c r="Y708" s="1">
        <v>9</v>
      </c>
      <c r="Z708" s="1">
        <f t="shared" si="141"/>
        <v>0</v>
      </c>
      <c r="AB708" s="1">
        <v>3</v>
      </c>
      <c r="AC708" s="1">
        <f t="shared" si="142"/>
        <v>0</v>
      </c>
    </row>
    <row r="709" spans="1:29" x14ac:dyDescent="0.3">
      <c r="A709" s="3">
        <v>2009</v>
      </c>
      <c r="B709" s="3" t="str">
        <f>VLOOKUP($E709,accorpamenti!$A$2:$X$104,$A709-B$2,0)</f>
        <v>Pavia</v>
      </c>
      <c r="C709" s="3" t="str">
        <f>VLOOKUP($E709,accorpamenti!$A$2:$X$104,$A709-C$2,0)</f>
        <v>Pavia</v>
      </c>
      <c r="D709" s="3" t="str">
        <f>VLOOKUP($E709,accorpamenti!$A$2:$X$104,$A709-D$2,0)</f>
        <v>Pavia</v>
      </c>
      <c r="E709" s="3" t="s">
        <v>83</v>
      </c>
      <c r="F709" s="1">
        <f t="array" ref="F709">SUM(IF(anno=A709,IF(distretto=E709,1)))</f>
        <v>3</v>
      </c>
      <c r="G709" s="1">
        <f t="array" ref="G709">SUM(IF(anno=A709,IF(distretto=E709,IF(punti=-1,1))))</f>
        <v>0</v>
      </c>
      <c r="H709" s="1">
        <f t="array" ref="H709">SUM(IF(anno=A709,IF(distretto=E709,punti)))+G709</f>
        <v>51.8</v>
      </c>
      <c r="I709" s="6">
        <v>2.0145495243424736</v>
      </c>
      <c r="J709" s="12">
        <f>H709/VLOOKUP(A709,anni!$A$1:$O$32,4,0)</f>
        <v>1.0342211396398196E-2</v>
      </c>
      <c r="K709" s="12">
        <f t="shared" si="136"/>
        <v>9.8707968862852113E-3</v>
      </c>
      <c r="L709" s="12">
        <f t="shared" si="137"/>
        <v>1.3959028108623161E-2</v>
      </c>
      <c r="M709" s="12">
        <f t="array" ref="M709">SUM(IF(NOT(ISERR(J709:L709)),J709:L709*$J$2:$L$2))/SUM(IF(NOT(ISERR(J709:L709)),$J$2:$L$2))</f>
        <v>1.0787876011731362E-2</v>
      </c>
      <c r="N709" s="1">
        <f>((300-VLOOKUP(A709,anni!$A$1:$O$32,8,0))*(M709-I709/300)+I709)/300*(300-VLOOKUP(A709,anni!$A$1:$O$32,7,0))</f>
        <v>2.8332125009343363</v>
      </c>
      <c r="O709" s="1">
        <f t="shared" si="138"/>
        <v>2.8332125009343363</v>
      </c>
      <c r="P709" s="9">
        <f>INT(MAX(1,O709)+1-VLOOKUP(A709,anni!$A$1:$O$32,5,0))</f>
        <v>3</v>
      </c>
      <c r="Q709" s="9">
        <f t="array" ref="Q709">SUM(IF(anno=A709,IF(distretto=E709,concorrenti!$T$3:$T$5991)))</f>
        <v>0</v>
      </c>
      <c r="R709" s="9">
        <f t="shared" si="139"/>
        <v>3</v>
      </c>
      <c r="S709" s="1">
        <f t="shared" si="140"/>
        <v>0</v>
      </c>
      <c r="T709" s="1">
        <f>1+INT($N709/VLOOKUP($A709,anni!$A$1:$J$35,10,0))+$Q709</f>
        <v>3</v>
      </c>
      <c r="U709" s="1">
        <f t="shared" si="135"/>
        <v>0</v>
      </c>
      <c r="X709" s="1">
        <v>12</v>
      </c>
      <c r="Y709" s="1">
        <v>14</v>
      </c>
      <c r="Z709" s="1">
        <f t="shared" si="141"/>
        <v>-0.55470019622522915</v>
      </c>
      <c r="AB709" s="1">
        <v>3</v>
      </c>
      <c r="AC709" s="1">
        <f t="shared" si="142"/>
        <v>0</v>
      </c>
    </row>
    <row r="710" spans="1:29" x14ac:dyDescent="0.3">
      <c r="A710" s="3">
        <v>2009</v>
      </c>
      <c r="B710" s="3" t="str">
        <f>VLOOKUP($E710,accorpamenti!$A$2:$X$104,$A710-B$2,0)</f>
        <v>Parma</v>
      </c>
      <c r="C710" s="3" t="str">
        <f>VLOOKUP($E710,accorpamenti!$A$2:$X$104,$A710-C$2,0)</f>
        <v>Parma</v>
      </c>
      <c r="D710" s="3" t="str">
        <f>VLOOKUP($E710,accorpamenti!$A$2:$X$104,$A710-D$2,0)</f>
        <v>Parma</v>
      </c>
      <c r="E710" s="3" t="s">
        <v>76</v>
      </c>
      <c r="F710" s="1">
        <f t="array" ref="F710">SUM(IF(anno=A710,IF(distretto=E710,1)))</f>
        <v>3</v>
      </c>
      <c r="G710" s="1">
        <f t="array" ref="G710">SUM(IF(anno=A710,IF(distretto=E710,IF(punti=-1,1))))</f>
        <v>0</v>
      </c>
      <c r="H710" s="1">
        <f t="array" ref="H710">SUM(IF(anno=A710,IF(distretto=E710,punti)))+G710</f>
        <v>50</v>
      </c>
      <c r="I710" s="6">
        <v>2.0145495243424736</v>
      </c>
      <c r="J710" s="12">
        <f>H710/VLOOKUP(A710,anni!$A$1:$O$32,4,0)</f>
        <v>9.9828295332028919E-3</v>
      </c>
      <c r="K710" s="12">
        <f t="shared" si="136"/>
        <v>1.1636305272450045E-2</v>
      </c>
      <c r="L710" s="12">
        <f t="shared" si="137"/>
        <v>1.1481657932348746E-2</v>
      </c>
      <c r="M710" s="12">
        <f t="array" ref="M710">SUM(IF(NOT(ISERR(J710:L710)),J710:L710*$J$2:$L$2))/SUM(IF(NOT(ISERR(J710:L710)),$J$2:$L$2))</f>
        <v>1.078379284614292E-2</v>
      </c>
      <c r="N710" s="1">
        <f>((300-VLOOKUP(A710,anni!$A$1:$O$32,8,0))*(M710-I710/300)+I710)/300*(300-VLOOKUP(A710,anni!$A$1:$O$32,7,0))</f>
        <v>2.8323244124188496</v>
      </c>
      <c r="O710" s="1">
        <f t="shared" si="138"/>
        <v>2.8323244124188496</v>
      </c>
      <c r="P710" s="9">
        <f>INT(MAX(1,O710)+1-VLOOKUP(A710,anni!$A$1:$O$32,5,0))</f>
        <v>3</v>
      </c>
      <c r="Q710" s="9">
        <f t="array" ref="Q710">SUM(IF(anno=A710,IF(distretto=E710,concorrenti!$T$3:$T$5991)))</f>
        <v>0</v>
      </c>
      <c r="R710" s="9">
        <f t="shared" si="139"/>
        <v>3</v>
      </c>
      <c r="S710" s="1">
        <f t="shared" si="140"/>
        <v>0</v>
      </c>
      <c r="T710" s="1">
        <f>1+INT($N710/VLOOKUP($A710,anni!$A$1:$J$35,10,0))+$Q710</f>
        <v>3</v>
      </c>
      <c r="U710" s="1">
        <f t="shared" si="135"/>
        <v>0</v>
      </c>
      <c r="X710" s="1">
        <v>12</v>
      </c>
      <c r="Y710" s="1">
        <v>10</v>
      </c>
      <c r="Z710" s="1">
        <f t="shared" si="141"/>
        <v>0.60302268915552726</v>
      </c>
      <c r="AB710" s="1">
        <v>3</v>
      </c>
      <c r="AC710" s="1">
        <f t="shared" si="142"/>
        <v>0</v>
      </c>
    </row>
    <row r="711" spans="1:29" x14ac:dyDescent="0.3">
      <c r="A711" s="3">
        <v>2009</v>
      </c>
      <c r="B711" s="3" t="str">
        <f>VLOOKUP($E711,accorpamenti!$A$2:$X$104,$A711-B$2,0)</f>
        <v>Arezzo</v>
      </c>
      <c r="C711" s="3" t="str">
        <f>VLOOKUP($E711,accorpamenti!$A$2:$X$104,$A711-C$2,0)</f>
        <v>Arezzo</v>
      </c>
      <c r="D711" s="3" t="str">
        <f>VLOOKUP($E711,accorpamenti!$A$2:$X$104,$A711-D$2,0)</f>
        <v>Arezzo</v>
      </c>
      <c r="E711" s="3" t="s">
        <v>81</v>
      </c>
      <c r="F711" s="1">
        <f t="array" ref="F711">SUM(IF(anno=A711,IF(distretto=E711,1)))</f>
        <v>3</v>
      </c>
      <c r="G711" s="1">
        <f t="array" ref="G711">SUM(IF(anno=A711,IF(distretto=E711,IF(punti=-1,1))))</f>
        <v>0</v>
      </c>
      <c r="H711" s="1">
        <f t="array" ref="H711">SUM(IF(anno=A711,IF(distretto=E711,punti)))+G711</f>
        <v>47.599999999999994</v>
      </c>
      <c r="I711" s="6">
        <v>1.5109121432568551</v>
      </c>
      <c r="J711" s="12">
        <f>H711/VLOOKUP(A711,anni!$A$1:$O$32,4,0)</f>
        <v>9.5036537156091526E-3</v>
      </c>
      <c r="K711" s="12">
        <f t="shared" si="136"/>
        <v>1.4043816708129365E-2</v>
      </c>
      <c r="L711" s="12">
        <f t="shared" si="137"/>
        <v>9.7189137684611775E-3</v>
      </c>
      <c r="M711" s="12">
        <f t="array" ref="M711">SUM(IF(NOT(ISERR(J711:L711)),J711:L711*$J$2:$L$2))/SUM(IF(NOT(ISERR(J711:L711)),$J$2:$L$2))</f>
        <v>1.1052918055257896E-2</v>
      </c>
      <c r="N711" s="1">
        <f>((300-VLOOKUP(A711,anni!$A$1:$O$32,8,0))*(M711-I711/300)+I711)/300*(300-VLOOKUP(A711,anni!$A$1:$O$32,7,0))</f>
        <v>2.7691467783056654</v>
      </c>
      <c r="O711" s="1">
        <f t="shared" si="138"/>
        <v>2.7691467783056654</v>
      </c>
      <c r="P711" s="9">
        <f>INT(MAX(1,O711)+1-VLOOKUP(A711,anni!$A$1:$O$32,5,0))</f>
        <v>3</v>
      </c>
      <c r="Q711" s="9">
        <f t="array" ref="Q711">SUM(IF(anno=A711,IF(distretto=E711,concorrenti!$T$3:$T$5991)))</f>
        <v>0</v>
      </c>
      <c r="R711" s="9">
        <f t="shared" si="139"/>
        <v>3</v>
      </c>
      <c r="S711" s="1">
        <f t="shared" si="140"/>
        <v>0</v>
      </c>
      <c r="T711" s="1">
        <f>1+INT($N711/VLOOKUP($A711,anni!$A$1:$J$35,10,0))+$Q711</f>
        <v>3</v>
      </c>
      <c r="U711" s="1">
        <f t="shared" si="135"/>
        <v>0</v>
      </c>
      <c r="X711" s="1">
        <v>9</v>
      </c>
      <c r="Y711" s="1">
        <v>9</v>
      </c>
      <c r="Z711" s="1">
        <f t="shared" si="141"/>
        <v>0</v>
      </c>
      <c r="AB711" s="1">
        <v>3</v>
      </c>
      <c r="AC711" s="1">
        <f t="shared" si="142"/>
        <v>0</v>
      </c>
    </row>
    <row r="712" spans="1:29" x14ac:dyDescent="0.3">
      <c r="A712" s="3">
        <v>2009</v>
      </c>
      <c r="B712" s="3" t="str">
        <f>VLOOKUP($E712,accorpamenti!$A$2:$X$104,$A712-B$2,0)</f>
        <v>Mantova</v>
      </c>
      <c r="C712" s="3" t="str">
        <f>VLOOKUP($E712,accorpamenti!$A$2:$X$104,$A712-C$2,0)</f>
        <v>Mantova</v>
      </c>
      <c r="D712" s="3" t="str">
        <f>VLOOKUP($E712,accorpamenti!$A$2:$X$104,$A712-D$2,0)</f>
        <v>Mantova</v>
      </c>
      <c r="E712" s="3" t="s">
        <v>103</v>
      </c>
      <c r="F712" s="1">
        <f t="array" ref="F712">SUM(IF(anno=A712,IF(distretto=E712,1)))</f>
        <v>3</v>
      </c>
      <c r="G712" s="1">
        <f t="array" ref="G712">SUM(IF(anno=A712,IF(distretto=E712,IF(punti=-1,1))))</f>
        <v>0</v>
      </c>
      <c r="H712" s="1">
        <f t="array" ref="H712">SUM(IF(anno=A712,IF(distretto=E712,punti)))+G712</f>
        <v>46.599999999999994</v>
      </c>
      <c r="I712" s="6">
        <v>1.5109121432568551</v>
      </c>
      <c r="J712" s="12">
        <f>H712/VLOOKUP(A712,anni!$A$1:$O$32,4,0)</f>
        <v>9.3039971249450938E-3</v>
      </c>
      <c r="K712" s="12">
        <f t="shared" si="136"/>
        <v>1.0352299173421073E-2</v>
      </c>
      <c r="L712" s="12">
        <f t="shared" si="137"/>
        <v>1.4530728918532644E-2</v>
      </c>
      <c r="M712" s="12">
        <f t="array" ref="M712">SUM(IF(NOT(ISERR(J712:L712)),J712:L712*$J$2:$L$2))/SUM(IF(NOT(ISERR(J712:L712)),$J$2:$L$2))</f>
        <v>1.0524553106701679E-2</v>
      </c>
      <c r="N712" s="1">
        <f>((300-VLOOKUP(A712,anni!$A$1:$O$32,8,0))*(M712-I712/300)+I712)/300*(300-VLOOKUP(A712,anni!$A$1:$O$32,7,0))</f>
        <v>2.6542274019946883</v>
      </c>
      <c r="O712" s="1">
        <f t="shared" si="138"/>
        <v>2.6542274019946883</v>
      </c>
      <c r="P712" s="9">
        <f>INT(MAX(1,O712)+1-VLOOKUP(A712,anni!$A$1:$O$32,5,0))</f>
        <v>3</v>
      </c>
      <c r="Q712" s="9">
        <f t="array" ref="Q712">SUM(IF(anno=A712,IF(distretto=E712,concorrenti!$T$3:$T$5991)))</f>
        <v>0</v>
      </c>
      <c r="R712" s="9">
        <f t="shared" si="139"/>
        <v>3</v>
      </c>
      <c r="S712" s="1">
        <f t="shared" si="140"/>
        <v>0</v>
      </c>
      <c r="T712" s="1">
        <f>1+INT($N712/VLOOKUP($A712,anni!$A$1:$J$35,10,0))+$Q712</f>
        <v>3</v>
      </c>
      <c r="U712" s="1">
        <f t="shared" si="135"/>
        <v>0</v>
      </c>
      <c r="X712" s="1">
        <v>9</v>
      </c>
      <c r="Y712" s="1">
        <v>13</v>
      </c>
      <c r="Z712" s="1">
        <f t="shared" si="141"/>
        <v>-1.2060453783110545</v>
      </c>
      <c r="AB712" s="1">
        <v>3</v>
      </c>
      <c r="AC712" s="1">
        <f t="shared" si="142"/>
        <v>0</v>
      </c>
    </row>
    <row r="713" spans="1:29" x14ac:dyDescent="0.3">
      <c r="A713" s="3">
        <v>2009</v>
      </c>
      <c r="B713" s="3" t="str">
        <f>VLOOKUP($E713,accorpamenti!$A$2:$X$104,$A713-B$2,0)</f>
        <v>Trento</v>
      </c>
      <c r="C713" s="3" t="str">
        <f>VLOOKUP($E713,accorpamenti!$A$2:$X$104,$A713-C$2,0)</f>
        <v>Trento</v>
      </c>
      <c r="D713" s="3" t="str">
        <f>VLOOKUP($E713,accorpamenti!$A$2:$X$104,$A713-D$2,0)</f>
        <v>Trento</v>
      </c>
      <c r="E713" s="3" t="s">
        <v>60</v>
      </c>
      <c r="F713" s="1">
        <f t="array" ref="F713">SUM(IF(anno=A713,IF(distretto=E713,1)))</f>
        <v>3</v>
      </c>
      <c r="G713" s="1">
        <f t="array" ref="G713">SUM(IF(anno=A713,IF(distretto=E713,IF(punti=-1,1))))</f>
        <v>0</v>
      </c>
      <c r="H713" s="1">
        <f t="array" ref="H713">SUM(IF(anno=A713,IF(distretto=E713,punti)))+G713</f>
        <v>54.199999999999996</v>
      </c>
      <c r="I713" s="6">
        <v>3.1897034135422495</v>
      </c>
      <c r="J713" s="12">
        <f>H713/VLOOKUP(A713,anni!$A$1:$O$32,4,0)</f>
        <v>1.0821387213991934E-2</v>
      </c>
      <c r="K713" s="12">
        <f t="shared" si="136"/>
        <v>5.0557740149265711E-3</v>
      </c>
      <c r="L713" s="12">
        <f t="shared" si="137"/>
        <v>8.1467365412101062E-3</v>
      </c>
      <c r="M713" s="12">
        <f t="array" ref="M713">SUM(IF(NOT(ISERR(J713:L713)),J713:L713*$J$2:$L$2))/SUM(IF(NOT(ISERR(J713:L713)),$J$2:$L$2))</f>
        <v>8.4537410355065082E-3</v>
      </c>
      <c r="N713" s="1">
        <f>((300-VLOOKUP(A713,anni!$A$1:$O$32,8,0))*(M713-I713/300)+I713)/300*(300-VLOOKUP(A713,anni!$A$1:$O$32,7,0))</f>
        <v>2.6095336668287095</v>
      </c>
      <c r="O713" s="1">
        <f t="shared" si="138"/>
        <v>2.6095336668287095</v>
      </c>
      <c r="P713" s="9">
        <f>INT(MAX(1,O713)+1-VLOOKUP(A713,anni!$A$1:$O$32,5,0))</f>
        <v>3</v>
      </c>
      <c r="Q713" s="9">
        <f t="array" ref="Q713">SUM(IF(anno=A713,IF(distretto=E713,concorrenti!$T$3:$T$5991)))</f>
        <v>0</v>
      </c>
      <c r="R713" s="9">
        <f t="shared" si="139"/>
        <v>3</v>
      </c>
      <c r="S713" s="1">
        <f t="shared" si="140"/>
        <v>0</v>
      </c>
      <c r="T713" s="1">
        <f>1+INT($N713/VLOOKUP($A713,anni!$A$1:$J$35,10,0))+$Q713</f>
        <v>3</v>
      </c>
      <c r="U713" s="1">
        <f t="shared" si="135"/>
        <v>0</v>
      </c>
      <c r="X713" s="1">
        <v>19</v>
      </c>
      <c r="Y713" s="1">
        <v>19</v>
      </c>
      <c r="Z713" s="1">
        <f t="shared" si="141"/>
        <v>0</v>
      </c>
      <c r="AB713" s="1">
        <v>3</v>
      </c>
      <c r="AC713" s="1">
        <f t="shared" si="142"/>
        <v>0</v>
      </c>
    </row>
    <row r="714" spans="1:29" x14ac:dyDescent="0.3">
      <c r="A714" s="3">
        <v>2009</v>
      </c>
      <c r="B714" s="3" t="str">
        <f>VLOOKUP($E714,accorpamenti!$A$2:$X$104,$A714-B$2,0)</f>
        <v>Como</v>
      </c>
      <c r="C714" s="3" t="str">
        <f>VLOOKUP($E714,accorpamenti!$A$2:$X$104,$A714-C$2,0)</f>
        <v>Como</v>
      </c>
      <c r="D714" s="3" t="str">
        <f>VLOOKUP($E714,accorpamenti!$A$2:$X$104,$A714-D$2,0)</f>
        <v>Como</v>
      </c>
      <c r="E714" s="3" t="s">
        <v>88</v>
      </c>
      <c r="F714" s="1">
        <f t="array" ref="F714">SUM(IF(anno=A714,IF(distretto=E714,1)))</f>
        <v>3</v>
      </c>
      <c r="G714" s="1">
        <f t="array" ref="G714">SUM(IF(anno=A714,IF(distretto=E714,IF(punti=-1,1))))</f>
        <v>0</v>
      </c>
      <c r="H714" s="1">
        <f t="array" ref="H714">SUM(IF(anno=A714,IF(distretto=E714,punti)))+G714</f>
        <v>45</v>
      </c>
      <c r="I714" s="6">
        <v>2.0145495243424736</v>
      </c>
      <c r="J714" s="12">
        <f>H714/VLOOKUP(A714,anni!$A$1:$O$32,4,0)</f>
        <v>8.9845465798826032E-3</v>
      </c>
      <c r="K714" s="12">
        <f t="shared" si="136"/>
        <v>8.1855388813096858E-3</v>
      </c>
      <c r="L714" s="12">
        <f t="shared" si="137"/>
        <v>1.4721295855169137E-2</v>
      </c>
      <c r="M714" s="12">
        <f t="array" ref="M714">SUM(IF(NOT(ISERR(J714:L714)),J714:L714*$J$2:$L$2))/SUM(IF(NOT(ISERR(J714:L714)),$J$2:$L$2))</f>
        <v>9.6743355595727207E-3</v>
      </c>
      <c r="N714" s="1">
        <f>((300-VLOOKUP(A714,anni!$A$1:$O$32,8,0))*(M714-I714/300)+I714)/300*(300-VLOOKUP(A714,anni!$A$1:$O$32,7,0))</f>
        <v>2.5910174525898313</v>
      </c>
      <c r="O714" s="1">
        <f t="shared" si="138"/>
        <v>2.5910174525898313</v>
      </c>
      <c r="P714" s="9">
        <f>INT(MAX(1,O714)+1-VLOOKUP(A714,anni!$A$1:$O$32,5,0))</f>
        <v>3</v>
      </c>
      <c r="Q714" s="9">
        <f t="array" ref="Q714">SUM(IF(anno=A714,IF(distretto=E714,concorrenti!$T$3:$T$5991)))</f>
        <v>0</v>
      </c>
      <c r="R714" s="9">
        <f t="shared" si="139"/>
        <v>3</v>
      </c>
      <c r="S714" s="1">
        <f t="shared" si="140"/>
        <v>0</v>
      </c>
      <c r="T714" s="1">
        <f>1+INT($N714/VLOOKUP($A714,anni!$A$1:$J$35,10,0))+$Q714</f>
        <v>3</v>
      </c>
      <c r="U714" s="1">
        <f t="shared" si="135"/>
        <v>0</v>
      </c>
      <c r="X714" s="1">
        <v>12</v>
      </c>
      <c r="Y714" s="1">
        <v>12</v>
      </c>
      <c r="Z714" s="1">
        <f t="shared" si="141"/>
        <v>0</v>
      </c>
      <c r="AB714" s="1">
        <v>2</v>
      </c>
      <c r="AC714" s="1">
        <f t="shared" si="142"/>
        <v>1</v>
      </c>
    </row>
    <row r="715" spans="1:29" x14ac:dyDescent="0.3">
      <c r="A715" s="3">
        <v>2009</v>
      </c>
      <c r="B715" s="3" t="str">
        <f>VLOOKUP($E715,accorpamenti!$A$2:$X$104,$A715-B$2,0)</f>
        <v>Foggia</v>
      </c>
      <c r="C715" s="3" t="str">
        <f>VLOOKUP($E715,accorpamenti!$A$2:$X$104,$A715-C$2,0)</f>
        <v>Foggia</v>
      </c>
      <c r="D715" s="3" t="str">
        <f>VLOOKUP($E715,accorpamenti!$A$2:$X$104,$A715-D$2,0)</f>
        <v>Foggia</v>
      </c>
      <c r="E715" s="3" t="s">
        <v>96</v>
      </c>
      <c r="F715" s="1">
        <f t="array" ref="F715">SUM(IF(anno=A715,IF(distretto=E715,1)))</f>
        <v>3</v>
      </c>
      <c r="G715" s="1">
        <f t="array" ref="G715">SUM(IF(anno=A715,IF(distretto=E715,IF(punti=-1,1))))</f>
        <v>0</v>
      </c>
      <c r="H715" s="1">
        <f t="array" ref="H715">SUM(IF(anno=A715,IF(distretto=E715,punti)))+G715</f>
        <v>25.200000000000003</v>
      </c>
      <c r="I715" s="6">
        <v>5.2042529378847222</v>
      </c>
      <c r="J715" s="12">
        <f>H715/VLOOKUP(A715,anni!$A$1:$O$32,4,0)</f>
        <v>5.0313460847342586E-3</v>
      </c>
      <c r="K715" s="12">
        <f t="shared" si="136"/>
        <v>4.8150228713586393E-3</v>
      </c>
      <c r="L715" s="12">
        <f t="shared" si="137"/>
        <v>1.0195331110052412E-2</v>
      </c>
      <c r="M715" s="12">
        <f t="array" ref="M715">SUM(IF(NOT(ISERR(J715:L715)),J715:L715*$J$2:$L$2))/SUM(IF(NOT(ISERR(J715:L715)),$J$2:$L$2))</f>
        <v>5.8199025178287444E-3</v>
      </c>
      <c r="N715" s="1">
        <f>((300-VLOOKUP(A715,anni!$A$1:$O$32,8,0))*(M715-I715/300)+I715)/300*(300-VLOOKUP(A715,anni!$A$1:$O$32,7,0))</f>
        <v>2.5235232576165596</v>
      </c>
      <c r="O715" s="1">
        <f t="shared" si="138"/>
        <v>2.5235232576165596</v>
      </c>
      <c r="P715" s="9">
        <f>INT(MAX(1,O715)+1-VLOOKUP(A715,anni!$A$1:$O$32,5,0))</f>
        <v>3</v>
      </c>
      <c r="Q715" s="9">
        <f t="array" ref="Q715">SUM(IF(anno=A715,IF(distretto=E715,concorrenti!$T$3:$T$5991)))</f>
        <v>0</v>
      </c>
      <c r="R715" s="9">
        <f t="shared" si="139"/>
        <v>3</v>
      </c>
      <c r="S715" s="1">
        <f t="shared" si="140"/>
        <v>0</v>
      </c>
      <c r="T715" s="1">
        <f>1+INT($N715/VLOOKUP($A715,anni!$A$1:$J$35,10,0))+$Q715</f>
        <v>3</v>
      </c>
      <c r="U715" s="1">
        <f t="shared" si="135"/>
        <v>0</v>
      </c>
      <c r="X715" s="1">
        <v>31</v>
      </c>
      <c r="Y715" s="1">
        <v>26</v>
      </c>
      <c r="Z715" s="1">
        <f t="shared" si="141"/>
        <v>0.93658581158169396</v>
      </c>
      <c r="AB715" s="1">
        <v>2</v>
      </c>
      <c r="AC715" s="1">
        <f t="shared" si="142"/>
        <v>1</v>
      </c>
    </row>
    <row r="716" spans="1:29" x14ac:dyDescent="0.3">
      <c r="A716" s="3">
        <v>2009</v>
      </c>
      <c r="B716" s="3" t="str">
        <f>VLOOKUP($E716,accorpamenti!$A$2:$X$104,$A716-B$2,0)</f>
        <v>Avellino</v>
      </c>
      <c r="C716" s="3" t="str">
        <f>VLOOKUP($E716,accorpamenti!$A$2:$X$104,$A716-C$2,0)</f>
        <v>Avellino</v>
      </c>
      <c r="D716" s="3" t="str">
        <f>VLOOKUP($E716,accorpamenti!$A$2:$X$104,$A716-D$2,0)</f>
        <v>Avellino</v>
      </c>
      <c r="E716" s="3" t="s">
        <v>127</v>
      </c>
      <c r="F716" s="1">
        <f t="array" ref="F716">SUM(IF(anno=A716,IF(distretto=E716,1)))</f>
        <v>3</v>
      </c>
      <c r="G716" s="1">
        <f t="array" ref="G716">SUM(IF(anno=A716,IF(distretto=E716,IF(punti=-1,1))))</f>
        <v>0</v>
      </c>
      <c r="H716" s="1">
        <f t="array" ref="H716">SUM(IF(anno=A716,IF(distretto=E716,punti)))+G716</f>
        <v>2</v>
      </c>
      <c r="I716" s="6">
        <v>3.3575825405707889</v>
      </c>
      <c r="J716" s="12">
        <f>H716/VLOOKUP(A716,anni!$A$1:$O$32,4,0)</f>
        <v>3.9931318132811571E-4</v>
      </c>
      <c r="K716" s="12">
        <f t="shared" si="136"/>
        <v>2.0062595297327666E-3</v>
      </c>
      <c r="L716" s="12">
        <f t="shared" si="137"/>
        <v>1.2386850881372089E-2</v>
      </c>
      <c r="M716" s="12">
        <f t="array" ref="M716">SUM(IF(NOT(ISERR(J716:L716)),J716:L716*$J$2:$L$2))/SUM(IF(NOT(ISERR(J716:L716)),$J$2:$L$2))</f>
        <v>2.932884914136995E-3</v>
      </c>
      <c r="N716" s="1">
        <f>((300-VLOOKUP(A716,anni!$A$1:$O$32,8,0))*(M716-I716/300)+I716)/300*(300-VLOOKUP(A716,anni!$A$1:$O$32,7,0))</f>
        <v>1.449318249462737</v>
      </c>
      <c r="O716" s="1">
        <f t="shared" si="138"/>
        <v>1.449318249462737</v>
      </c>
      <c r="P716" s="9">
        <f>INT(MAX(1,O716)+1-VLOOKUP(A716,anni!$A$1:$O$32,5,0))</f>
        <v>2</v>
      </c>
      <c r="Q716" s="9">
        <f t="array" ref="Q716">SUM(IF(anno=A716,IF(distretto=E716,concorrenti!$T$3:$T$5991)))</f>
        <v>0</v>
      </c>
      <c r="R716" s="9">
        <f t="shared" si="139"/>
        <v>2</v>
      </c>
      <c r="S716" s="1">
        <f t="shared" si="140"/>
        <v>-1</v>
      </c>
      <c r="T716" s="1">
        <f>1+INT($N716/VLOOKUP($A716,anni!$A$1:$J$35,10,0))+$Q716</f>
        <v>2</v>
      </c>
      <c r="U716" s="1">
        <f t="shared" si="135"/>
        <v>-1</v>
      </c>
      <c r="X716" s="1">
        <v>20</v>
      </c>
      <c r="Y716" s="1">
        <v>24</v>
      </c>
      <c r="Z716" s="1">
        <f t="shared" si="141"/>
        <v>-0.85280286542244166</v>
      </c>
      <c r="AB716" s="1">
        <v>1</v>
      </c>
      <c r="AC716" s="1">
        <f t="shared" si="142"/>
        <v>1</v>
      </c>
    </row>
    <row r="717" spans="1:29" x14ac:dyDescent="0.3">
      <c r="A717" s="3">
        <v>2009</v>
      </c>
      <c r="B717" s="3" t="str">
        <f>VLOOKUP($E717,accorpamenti!$A$2:$X$104,$A717-B$2,0)</f>
        <v>Belluno</v>
      </c>
      <c r="C717" s="3" t="str">
        <f>VLOOKUP($E717,accorpamenti!$A$2:$X$104,$A717-C$2,0)</f>
        <v>Belluno</v>
      </c>
      <c r="D717" s="3" t="str">
        <f>VLOOKUP($E717,accorpamenti!$A$2:$X$104,$A717-D$2,0)</f>
        <v>Belluno</v>
      </c>
      <c r="E717" s="3" t="s">
        <v>99</v>
      </c>
      <c r="F717" s="1">
        <f t="array" ref="F717">SUM(IF(anno=A717,IF(distretto=E717,1)))</f>
        <v>2</v>
      </c>
      <c r="G717" s="1">
        <f t="array" ref="G717">SUM(IF(anno=A717,IF(distretto=E717,IF(punti=-1,1))))</f>
        <v>0</v>
      </c>
      <c r="H717" s="1">
        <f t="array" ref="H717">SUM(IF(anno=A717,IF(distretto=E717,punti)))+G717</f>
        <v>51</v>
      </c>
      <c r="I717" s="6">
        <v>1.1751538891997761</v>
      </c>
      <c r="J717" s="12">
        <f>H717/VLOOKUP(A717,anni!$A$1:$O$32,4,0)</f>
        <v>1.0182486123866951E-2</v>
      </c>
      <c r="K717" s="12">
        <f t="shared" si="136"/>
        <v>1.1315303747692802E-2</v>
      </c>
      <c r="L717" s="12">
        <f t="shared" si="137"/>
        <v>1.1195807527394004E-2</v>
      </c>
      <c r="M717" s="12">
        <f t="array" ref="M717">SUM(IF(NOT(ISERR(J717:L717)),J717:L717*$J$2:$L$2))/SUM(IF(NOT(ISERR(J717:L717)),$J$2:$L$2))</f>
        <v>1.0728978899063409E-2</v>
      </c>
      <c r="N717" s="1">
        <f>((300-VLOOKUP(A717,anni!$A$1:$O$32,8,0))*(M717-I717/300)+I717)/300*(300-VLOOKUP(A717,anni!$A$1:$O$32,7,0))</f>
        <v>2.6175484337695702</v>
      </c>
      <c r="O717" s="1">
        <f t="shared" si="138"/>
        <v>2.6175484337695702</v>
      </c>
      <c r="P717" s="9">
        <f>INT(MAX(1,O717)+1-VLOOKUP(A717,anni!$A$1:$O$32,5,0))</f>
        <v>3</v>
      </c>
      <c r="Q717" s="9">
        <f t="array" ref="Q717">SUM(IF(anno=A717,IF(distretto=E717,concorrenti!$T$3:$T$5991)))</f>
        <v>0</v>
      </c>
      <c r="R717" s="9">
        <f t="shared" si="139"/>
        <v>3</v>
      </c>
      <c r="S717" s="1">
        <f t="shared" si="140"/>
        <v>1</v>
      </c>
      <c r="T717" s="1">
        <f>1+INT($N717/VLOOKUP($A717,anni!$A$1:$J$35,10,0))+$Q717</f>
        <v>3</v>
      </c>
      <c r="U717" s="1">
        <f t="shared" si="135"/>
        <v>1</v>
      </c>
      <c r="X717" s="1">
        <v>7</v>
      </c>
      <c r="Y717" s="1">
        <v>8</v>
      </c>
      <c r="Z717" s="1">
        <f t="shared" si="141"/>
        <v>-0.36514837167011072</v>
      </c>
      <c r="AB717" s="1">
        <v>3</v>
      </c>
      <c r="AC717" s="1">
        <f t="shared" si="142"/>
        <v>0</v>
      </c>
    </row>
    <row r="718" spans="1:29" x14ac:dyDescent="0.3">
      <c r="A718" s="3">
        <v>2009</v>
      </c>
      <c r="B718" s="3" t="str">
        <f>VLOOKUP($E718,accorpamenti!$A$2:$X$104,$A718-B$2,0)</f>
        <v>Brindisi</v>
      </c>
      <c r="C718" s="3" t="str">
        <f>VLOOKUP($E718,accorpamenti!$A$2:$X$104,$A718-C$2,0)</f>
        <v>Brindisi</v>
      </c>
      <c r="D718" s="3" t="str">
        <f>VLOOKUP($E718,accorpamenti!$A$2:$X$104,$A718-D$2,0)</f>
        <v>Brindisi</v>
      </c>
      <c r="E718" s="3" t="s">
        <v>112</v>
      </c>
      <c r="F718" s="1">
        <f t="array" ref="F718">SUM(IF(anno=A718,IF(distretto=E718,1)))</f>
        <v>2</v>
      </c>
      <c r="G718" s="1">
        <f t="array" ref="G718">SUM(IF(anno=A718,IF(distretto=E718,IF(punti=-1,1))))</f>
        <v>0</v>
      </c>
      <c r="H718" s="1">
        <f t="array" ref="H718">SUM(IF(anno=A718,IF(distretto=E718,punti)))+G718</f>
        <v>39.200000000000003</v>
      </c>
      <c r="I718" s="6">
        <v>3.0218242865137102</v>
      </c>
      <c r="J718" s="12">
        <f>H718/VLOOKUP(A718,anni!$A$1:$O$32,4,0)</f>
        <v>7.8265383540310676E-3</v>
      </c>
      <c r="K718" s="12">
        <f t="shared" si="136"/>
        <v>7.2225343070379594E-3</v>
      </c>
      <c r="L718" s="12">
        <f t="shared" si="137"/>
        <v>8.4802286803239701E-3</v>
      </c>
      <c r="M718" s="12">
        <f t="array" ref="M718">SUM(IF(NOT(ISERR(J718:L718)),J718:L718*$J$2:$L$2))/SUM(IF(NOT(ISERR(J718:L718)),$J$2:$L$2))</f>
        <v>7.7341520594155153E-3</v>
      </c>
      <c r="N718" s="1">
        <f>((300-VLOOKUP(A718,anni!$A$1:$O$32,8,0))*(M718-I718/300)+I718)/300*(300-VLOOKUP(A718,anni!$A$1:$O$32,7,0))</f>
        <v>2.4124522754970212</v>
      </c>
      <c r="O718" s="1">
        <f t="shared" si="138"/>
        <v>2.4124522754970212</v>
      </c>
      <c r="P718" s="9">
        <f>INT(MAX(1,O718)+1-VLOOKUP(A718,anni!$A$1:$O$32,5,0))</f>
        <v>2</v>
      </c>
      <c r="Q718" s="9">
        <f t="array" ref="Q718">SUM(IF(anno=A718,IF(distretto=E718,concorrenti!$T$3:$T$5991)))</f>
        <v>0</v>
      </c>
      <c r="R718" s="9">
        <f t="shared" si="139"/>
        <v>2</v>
      </c>
      <c r="S718" s="1">
        <f t="shared" si="140"/>
        <v>0</v>
      </c>
      <c r="T718" s="1">
        <f>1+INT($N718/VLOOKUP($A718,anni!$A$1:$J$35,10,0))+$Q718</f>
        <v>2</v>
      </c>
      <c r="U718" s="1">
        <f t="shared" si="135"/>
        <v>0</v>
      </c>
      <c r="X718" s="1">
        <v>18</v>
      </c>
      <c r="Y718" s="1">
        <v>17</v>
      </c>
      <c r="Z718" s="1">
        <f t="shared" si="141"/>
        <v>0.23904572186687872</v>
      </c>
      <c r="AB718" s="1">
        <v>2</v>
      </c>
      <c r="AC718" s="1">
        <f t="shared" si="142"/>
        <v>0</v>
      </c>
    </row>
    <row r="719" spans="1:29" x14ac:dyDescent="0.3">
      <c r="A719" s="3">
        <v>2009</v>
      </c>
      <c r="B719" s="3" t="str">
        <f>VLOOKUP($E719,accorpamenti!$A$2:$X$104,$A719-B$2,0)</f>
        <v>Ferrara</v>
      </c>
      <c r="C719" s="3" t="str">
        <f>VLOOKUP($E719,accorpamenti!$A$2:$X$104,$A719-C$2,0)</f>
        <v>Ferrara</v>
      </c>
      <c r="D719" s="3" t="str">
        <f>VLOOKUP($E719,accorpamenti!$A$2:$X$104,$A719-D$2,0)</f>
        <v>Ferrara</v>
      </c>
      <c r="E719" s="3" t="s">
        <v>89</v>
      </c>
      <c r="F719" s="1">
        <f t="array" ref="F719">SUM(IF(anno=A719,IF(distretto=E719,1)))</f>
        <v>2</v>
      </c>
      <c r="G719" s="1">
        <f t="array" ref="G719">SUM(IF(anno=A719,IF(distretto=E719,IF(punti=-1,1))))</f>
        <v>0</v>
      </c>
      <c r="H719" s="1">
        <f t="array" ref="H719">SUM(IF(anno=A719,IF(distretto=E719,punti)))+G719</f>
        <v>50.599999999999994</v>
      </c>
      <c r="I719" s="6">
        <v>1.5109121432568551</v>
      </c>
      <c r="J719" s="12">
        <f>H719/VLOOKUP(A719,anni!$A$1:$O$32,4,0)</f>
        <v>1.0102623487601325E-2</v>
      </c>
      <c r="K719" s="12">
        <f t="shared" si="136"/>
        <v>1.0111548029853141E-2</v>
      </c>
      <c r="L719" s="12">
        <f t="shared" si="137"/>
        <v>5.8599333015721816E-3</v>
      </c>
      <c r="M719" s="12">
        <f t="array" ref="M719">SUM(IF(NOT(ISERR(J719:L719)),J719:L719*$J$2:$L$2))/SUM(IF(NOT(ISERR(J719:L719)),$J$2:$L$2))</f>
        <v>9.3984833040137387E-3</v>
      </c>
      <c r="N719" s="1">
        <f>((300-VLOOKUP(A719,anni!$A$1:$O$32,8,0))*(M719-I719/300)+I719)/300*(300-VLOOKUP(A719,anni!$A$1:$O$32,7,0))</f>
        <v>2.4093072199100618</v>
      </c>
      <c r="O719" s="1">
        <f t="shared" si="138"/>
        <v>2.4093072199100618</v>
      </c>
      <c r="P719" s="9">
        <f>INT(MAX(1,O719)+1-VLOOKUP(A719,anni!$A$1:$O$32,5,0))</f>
        <v>2</v>
      </c>
      <c r="Q719" s="9">
        <f t="array" ref="Q719">SUM(IF(anno=A719,IF(distretto=E719,concorrenti!$T$3:$T$5991)))</f>
        <v>0</v>
      </c>
      <c r="R719" s="9">
        <f t="shared" si="139"/>
        <v>2</v>
      </c>
      <c r="S719" s="1">
        <f t="shared" si="140"/>
        <v>0</v>
      </c>
      <c r="T719" s="1">
        <f>1+INT($N719/VLOOKUP($A719,anni!$A$1:$J$35,10,0))+$Q719</f>
        <v>2</v>
      </c>
      <c r="U719" s="1">
        <f t="shared" si="135"/>
        <v>0</v>
      </c>
      <c r="X719" s="1">
        <v>9</v>
      </c>
      <c r="Y719" s="1">
        <v>9</v>
      </c>
      <c r="Z719" s="1">
        <f t="shared" si="141"/>
        <v>0</v>
      </c>
      <c r="AB719" s="1">
        <v>2</v>
      </c>
      <c r="AC719" s="1">
        <f t="shared" si="142"/>
        <v>0</v>
      </c>
    </row>
    <row r="720" spans="1:29" x14ac:dyDescent="0.3">
      <c r="A720" s="3">
        <v>2009</v>
      </c>
      <c r="B720" s="3" t="str">
        <f>VLOOKUP($E720,accorpamenti!$A$2:$X$104,$A720-B$2,0)</f>
        <v>Pesaro Urbino</v>
      </c>
      <c r="C720" s="3" t="str">
        <f>VLOOKUP($E720,accorpamenti!$A$2:$X$104,$A720-C$2,0)</f>
        <v>Pesaro Urbino</v>
      </c>
      <c r="D720" s="3" t="str">
        <f>VLOOKUP($E720,accorpamenti!$A$2:$X$104,$A720-D$2,0)</f>
        <v>Pesaro Urbino</v>
      </c>
      <c r="E720" s="3" t="s">
        <v>104</v>
      </c>
      <c r="F720" s="1">
        <f t="array" ref="F720">SUM(IF(anno=A720,IF(distretto=E720,1)))</f>
        <v>2</v>
      </c>
      <c r="G720" s="1">
        <f t="array" ref="G720">SUM(IF(anno=A720,IF(distretto=E720,IF(punti=-1,1))))</f>
        <v>0</v>
      </c>
      <c r="H720" s="1">
        <f t="array" ref="H720">SUM(IF(anno=A720,IF(distretto=E720,punti)))+G720</f>
        <v>39.799999999999997</v>
      </c>
      <c r="I720" s="6">
        <v>2.5181869054280916</v>
      </c>
      <c r="J720" s="12">
        <f>H720/VLOOKUP(A720,anni!$A$1:$O$32,4,0)</f>
        <v>7.9463323084295011E-3</v>
      </c>
      <c r="K720" s="12">
        <f t="shared" si="136"/>
        <v>6.8212824010914054E-3</v>
      </c>
      <c r="L720" s="12">
        <f t="shared" si="137"/>
        <v>9.8618389709385478E-3</v>
      </c>
      <c r="M720" s="12">
        <f t="array" ref="M720">SUM(IF(NOT(ISERR(J720:L720)),J720:L720*$J$2:$L$2))/SUM(IF(NOT(ISERR(J720:L720)),$J$2:$L$2))</f>
        <v>7.8905667830683115E-3</v>
      </c>
      <c r="N720" s="1">
        <f>((300-VLOOKUP(A720,anni!$A$1:$O$32,8,0))*(M720-I720/300)+I720)/300*(300-VLOOKUP(A720,anni!$A$1:$O$32,7,0))</f>
        <v>2.3247601107958129</v>
      </c>
      <c r="O720" s="1">
        <f t="shared" si="138"/>
        <v>2.3247601107958129</v>
      </c>
      <c r="P720" s="9">
        <f>INT(MAX(1,O720)+1-VLOOKUP(A720,anni!$A$1:$O$32,5,0))</f>
        <v>2</v>
      </c>
      <c r="Q720" s="9">
        <f t="array" ref="Q720">SUM(IF(anno=A720,IF(distretto=E720,concorrenti!$T$3:$T$5991)))</f>
        <v>0</v>
      </c>
      <c r="R720" s="9">
        <f t="shared" si="139"/>
        <v>2</v>
      </c>
      <c r="S720" s="1">
        <f t="shared" si="140"/>
        <v>0</v>
      </c>
      <c r="T720" s="1">
        <f>1+INT($N720/VLOOKUP($A720,anni!$A$1:$J$35,10,0))+$Q720</f>
        <v>2</v>
      </c>
      <c r="U720" s="1">
        <f t="shared" si="135"/>
        <v>0</v>
      </c>
      <c r="X720" s="1">
        <v>15</v>
      </c>
      <c r="Y720" s="1">
        <v>16</v>
      </c>
      <c r="Z720" s="1">
        <f t="shared" si="141"/>
        <v>-0.25400025400038101</v>
      </c>
      <c r="AB720" s="1">
        <v>2</v>
      </c>
      <c r="AC720" s="1">
        <f t="shared" si="142"/>
        <v>0</v>
      </c>
    </row>
    <row r="721" spans="1:29" x14ac:dyDescent="0.3">
      <c r="A721" s="3">
        <v>2009</v>
      </c>
      <c r="B721" s="3" t="str">
        <f>VLOOKUP($E721,accorpamenti!$A$2:$X$104,$A721-B$2,0)</f>
        <v>Forlì Cesena</v>
      </c>
      <c r="C721" s="3" t="str">
        <f>VLOOKUP($E721,accorpamenti!$A$2:$X$104,$A721-C$2,0)</f>
        <v>Forlì Cesena</v>
      </c>
      <c r="D721" s="3" t="str">
        <f>VLOOKUP($E721,accorpamenti!$A$2:$X$104,$A721-D$2,0)</f>
        <v>Forlì Cesena</v>
      </c>
      <c r="E721" s="3" t="s">
        <v>119</v>
      </c>
      <c r="F721" s="1">
        <f t="array" ref="F721">SUM(IF(anno=A721,IF(distretto=E721,1)))</f>
        <v>2</v>
      </c>
      <c r="G721" s="1">
        <f t="array" ref="G721">SUM(IF(anno=A721,IF(distretto=E721,IF(punti=-1,1))))</f>
        <v>0</v>
      </c>
      <c r="H721" s="1">
        <f t="array" ref="H721">SUM(IF(anno=A721,IF(distretto=E721,punti)))+G721</f>
        <v>47</v>
      </c>
      <c r="I721" s="6">
        <v>2.1824286513710129</v>
      </c>
      <c r="J721" s="12">
        <f>H721/VLOOKUP(A721,anni!$A$1:$O$32,4,0)</f>
        <v>9.3838597612107191E-3</v>
      </c>
      <c r="K721" s="12">
        <f t="shared" si="136"/>
        <v>6.1792793515769205E-3</v>
      </c>
      <c r="L721" s="12">
        <f t="shared" si="137"/>
        <v>7.3844687946641304E-3</v>
      </c>
      <c r="M721" s="12">
        <f t="array" ref="M721">SUM(IF(NOT(ISERR(J721:L721)),J721:L721*$J$2:$L$2))/SUM(IF(NOT(ISERR(J721:L721)),$J$2:$L$2))</f>
        <v>7.9824344635750204E-3</v>
      </c>
      <c r="N721" s="1">
        <f>((300-VLOOKUP(A721,anni!$A$1:$O$32,8,0))*(M721-I721/300)+I721)/300*(300-VLOOKUP(A721,anni!$A$1:$O$32,7,0))</f>
        <v>2.2635997532422283</v>
      </c>
      <c r="O721" s="1">
        <f t="shared" si="138"/>
        <v>2.2635997532422283</v>
      </c>
      <c r="P721" s="9">
        <f>INT(MAX(1,O721)+1-VLOOKUP(A721,anni!$A$1:$O$32,5,0))</f>
        <v>2</v>
      </c>
      <c r="Q721" s="9">
        <f t="array" ref="Q721">SUM(IF(anno=A721,IF(distretto=E721,concorrenti!$T$3:$T$5991)))</f>
        <v>0</v>
      </c>
      <c r="R721" s="9">
        <f t="shared" si="139"/>
        <v>2</v>
      </c>
      <c r="S721" s="1">
        <f t="shared" si="140"/>
        <v>0</v>
      </c>
      <c r="T721" s="1">
        <f>1+INT($N721/VLOOKUP($A721,anni!$A$1:$J$35,10,0))+$Q721</f>
        <v>2</v>
      </c>
      <c r="U721" s="1">
        <f t="shared" si="135"/>
        <v>0</v>
      </c>
      <c r="X721" s="1">
        <v>13</v>
      </c>
      <c r="Y721" s="1">
        <v>13</v>
      </c>
      <c r="Z721" s="1">
        <f t="shared" si="141"/>
        <v>0</v>
      </c>
      <c r="AB721" s="1">
        <v>2</v>
      </c>
      <c r="AC721" s="1">
        <f t="shared" si="142"/>
        <v>0</v>
      </c>
    </row>
    <row r="722" spans="1:29" x14ac:dyDescent="0.3">
      <c r="A722" s="3">
        <v>2009</v>
      </c>
      <c r="B722" s="3" t="str">
        <f>VLOOKUP($E722,accorpamenti!$A$2:$X$104,$A722-B$2,0)</f>
        <v>Reggio Calabria</v>
      </c>
      <c r="C722" s="3" t="str">
        <f>VLOOKUP($E722,accorpamenti!$A$2:$X$104,$A722-C$2,0)</f>
        <v>Reggio Calabria</v>
      </c>
      <c r="D722" s="3" t="str">
        <f>VLOOKUP($E722,accorpamenti!$A$2:$X$104,$A722-D$2,0)</f>
        <v>Reggio Calabria</v>
      </c>
      <c r="E722" s="3" t="s">
        <v>63</v>
      </c>
      <c r="F722" s="1">
        <f t="array" ref="F722">SUM(IF(anno=A722,IF(distretto=E722,1)))</f>
        <v>2</v>
      </c>
      <c r="G722" s="1">
        <f t="array" ref="G722">SUM(IF(anno=A722,IF(distretto=E722,IF(punti=-1,1))))</f>
        <v>0</v>
      </c>
      <c r="H722" s="1">
        <f t="array" ref="H722">SUM(IF(anno=A722,IF(distretto=E722,punti)))+G722</f>
        <v>31</v>
      </c>
      <c r="I722" s="6">
        <v>1.6787912702853944</v>
      </c>
      <c r="J722" s="12">
        <f>H722/VLOOKUP(A722,anni!$A$1:$O$32,4,0)</f>
        <v>6.1893543105857934E-3</v>
      </c>
      <c r="K722" s="12">
        <f t="shared" si="136"/>
        <v>1.1877056416017977E-2</v>
      </c>
      <c r="L722" s="12">
        <f t="shared" si="137"/>
        <v>6.5745593139590322E-3</v>
      </c>
      <c r="M722" s="12">
        <f t="array" ref="M722">SUM(IF(NOT(ISERR(J722:L722)),J722:L722*$J$2:$L$2))/SUM(IF(NOT(ISERR(J722:L722)),$J$2:$L$2))</f>
        <v>8.1494558462920624E-3</v>
      </c>
      <c r="N722" s="1">
        <f>((300-VLOOKUP(A722,anni!$A$1:$O$32,8,0))*(M722-I722/300)+I722)/300*(300-VLOOKUP(A722,anni!$A$1:$O$32,7,0))</f>
        <v>2.1782145368874941</v>
      </c>
      <c r="O722" s="1">
        <f t="shared" si="138"/>
        <v>2.1782145368874941</v>
      </c>
      <c r="P722" s="9">
        <f>INT(MAX(1,O722)+1-VLOOKUP(A722,anni!$A$1:$O$32,5,0))</f>
        <v>2</v>
      </c>
      <c r="Q722" s="9">
        <f t="array" ref="Q722">SUM(IF(anno=A722,IF(distretto=E722,concorrenti!$T$3:$T$5991)))</f>
        <v>0</v>
      </c>
      <c r="R722" s="9">
        <f t="shared" si="139"/>
        <v>2</v>
      </c>
      <c r="S722" s="1">
        <f t="shared" si="140"/>
        <v>0</v>
      </c>
      <c r="T722" s="1">
        <f>1+INT($N722/VLOOKUP($A722,anni!$A$1:$J$35,10,0))+$Q722</f>
        <v>2</v>
      </c>
      <c r="U722" s="1">
        <f t="shared" si="135"/>
        <v>0</v>
      </c>
      <c r="X722" s="1">
        <v>10</v>
      </c>
      <c r="Y722" s="1">
        <v>16</v>
      </c>
      <c r="Z722" s="1">
        <f t="shared" si="141"/>
        <v>-1.6641005886756874</v>
      </c>
      <c r="AB722" s="1">
        <v>2</v>
      </c>
      <c r="AC722" s="1">
        <f t="shared" si="142"/>
        <v>0</v>
      </c>
    </row>
    <row r="723" spans="1:29" x14ac:dyDescent="0.3">
      <c r="A723" s="3">
        <v>2009</v>
      </c>
      <c r="B723" s="3" t="str">
        <f>VLOOKUP($E723,accorpamenti!$A$2:$X$104,$A723-B$2,0)</f>
        <v>Pistoia</v>
      </c>
      <c r="C723" s="3" t="str">
        <f>VLOOKUP($E723,accorpamenti!$A$2:$X$104,$A723-C$2,0)</f>
        <v>Pistoia</v>
      </c>
      <c r="D723" s="3" t="str">
        <f>VLOOKUP($E723,accorpamenti!$A$2:$X$104,$A723-D$2,0)</f>
        <v>Pistoia</v>
      </c>
      <c r="E723" s="3" t="s">
        <v>77</v>
      </c>
      <c r="F723" s="1">
        <f t="array" ref="F723">SUM(IF(anno=A723,IF(distretto=E723,1)))</f>
        <v>2</v>
      </c>
      <c r="G723" s="1">
        <f t="array" ref="G723">SUM(IF(anno=A723,IF(distretto=E723,IF(punti=-1,1))))</f>
        <v>1</v>
      </c>
      <c r="H723" s="1">
        <f t="array" ref="H723">SUM(IF(anno=A723,IF(distretto=E723,punti)))+G723</f>
        <v>24</v>
      </c>
      <c r="I723" s="6">
        <v>2.0145495243424736</v>
      </c>
      <c r="J723" s="12">
        <f>H723/VLOOKUP(A723,anni!$A$1:$O$32,4,0)</f>
        <v>4.7917581759373881E-3</v>
      </c>
      <c r="K723" s="12">
        <f t="shared" si="136"/>
        <v>1.2840060990289705E-2</v>
      </c>
      <c r="L723" s="12">
        <f t="shared" si="137"/>
        <v>6.2887089090042916E-3</v>
      </c>
      <c r="M723" s="12">
        <f t="array" ref="M723">SUM(IF(NOT(ISERR(J723:L723)),J723:L723*$J$2:$L$2))/SUM(IF(NOT(ISERR(J723:L723)),$J$2:$L$2))</f>
        <v>7.7240175695659774E-3</v>
      </c>
      <c r="N723" s="1">
        <f>((300-VLOOKUP(A723,anni!$A$1:$O$32,8,0))*(M723-I723/300)+I723)/300*(300-VLOOKUP(A723,anni!$A$1:$O$32,7,0))</f>
        <v>2.1668232897633644</v>
      </c>
      <c r="O723" s="1">
        <f t="shared" si="138"/>
        <v>2.1668232897633644</v>
      </c>
      <c r="P723" s="9">
        <f>INT(MAX(1,O723)+1-VLOOKUP(A723,anni!$A$1:$O$32,5,0))</f>
        <v>2</v>
      </c>
      <c r="Q723" s="9">
        <f t="array" ref="Q723">SUM(IF(anno=A723,IF(distretto=E723,concorrenti!$T$3:$T$5991)))</f>
        <v>0</v>
      </c>
      <c r="R723" s="9">
        <f t="shared" si="139"/>
        <v>2</v>
      </c>
      <c r="S723" s="1">
        <f t="shared" si="140"/>
        <v>0</v>
      </c>
      <c r="T723" s="1">
        <f>1+INT($N723/VLOOKUP($A723,anni!$A$1:$J$35,10,0))+$Q723</f>
        <v>2</v>
      </c>
      <c r="U723" s="1">
        <f t="shared" si="135"/>
        <v>0</v>
      </c>
      <c r="X723" s="1">
        <v>12</v>
      </c>
      <c r="Y723" s="1">
        <v>13</v>
      </c>
      <c r="Z723" s="1">
        <f t="shared" si="141"/>
        <v>-0.28284271247461901</v>
      </c>
      <c r="AB723" s="1">
        <v>2</v>
      </c>
      <c r="AC723" s="1">
        <f t="shared" si="142"/>
        <v>0</v>
      </c>
    </row>
    <row r="724" spans="1:29" x14ac:dyDescent="0.3">
      <c r="A724" s="3">
        <v>2009</v>
      </c>
      <c r="B724" s="3" t="str">
        <f>VLOOKUP($E724,accorpamenti!$A$2:$X$104,$A724-B$2,0)</f>
        <v>Pordenone</v>
      </c>
      <c r="C724" s="3" t="str">
        <f>VLOOKUP($E724,accorpamenti!$A$2:$X$104,$A724-C$2,0)</f>
        <v>Pordenone</v>
      </c>
      <c r="D724" s="3" t="str">
        <f>VLOOKUP($E724,accorpamenti!$A$2:$X$104,$A724-D$2,0)</f>
        <v>Pordenone</v>
      </c>
      <c r="E724" s="3" t="s">
        <v>91</v>
      </c>
      <c r="F724" s="1">
        <f t="array" ref="F724">SUM(IF(anno=A724,IF(distretto=E724,1)))</f>
        <v>2</v>
      </c>
      <c r="G724" s="1">
        <f t="array" ref="G724">SUM(IF(anno=A724,IF(distretto=E724,IF(punti=-1,1))))</f>
        <v>0</v>
      </c>
      <c r="H724" s="1">
        <f t="array" ref="H724">SUM(IF(anno=A724,IF(distretto=E724,punti)))+G724</f>
        <v>35</v>
      </c>
      <c r="I724" s="6">
        <v>1.6787912702853944</v>
      </c>
      <c r="J724" s="12">
        <f>H724/VLOOKUP(A724,anni!$A$1:$O$32,4,0)</f>
        <v>6.9879806732420242E-3</v>
      </c>
      <c r="K724" s="12">
        <f t="shared" si="136"/>
        <v>8.0250381189310663E-3</v>
      </c>
      <c r="L724" s="12">
        <f t="shared" si="137"/>
        <v>1.0338256312529782E-2</v>
      </c>
      <c r="M724" s="12">
        <f t="array" ref="M724">SUM(IF(NOT(ISERR(J724:L724)),J724:L724*$J$2:$L$2))/SUM(IF(NOT(ISERR(J724:L724)),$J$2:$L$2))</f>
        <v>7.8920457616863324E-3</v>
      </c>
      <c r="N724" s="1">
        <f>((300-VLOOKUP(A724,anni!$A$1:$O$32,8,0))*(M724-I724/300)+I724)/300*(300-VLOOKUP(A724,anni!$A$1:$O$32,7,0))</f>
        <v>2.1222278434857476</v>
      </c>
      <c r="O724" s="1">
        <f t="shared" si="138"/>
        <v>2.1222278434857476</v>
      </c>
      <c r="P724" s="9">
        <f>INT(MAX(1,O724)+1-VLOOKUP(A724,anni!$A$1:$O$32,5,0))</f>
        <v>2</v>
      </c>
      <c r="Q724" s="9">
        <f t="array" ref="Q724">SUM(IF(anno=A724,IF(distretto=E724,concorrenti!$T$3:$T$5991)))</f>
        <v>0</v>
      </c>
      <c r="R724" s="9">
        <f t="shared" si="139"/>
        <v>2</v>
      </c>
      <c r="S724" s="1">
        <f t="shared" si="140"/>
        <v>0</v>
      </c>
      <c r="T724" s="1">
        <f>1+INT($N724/VLOOKUP($A724,anni!$A$1:$J$35,10,0))+$Q724</f>
        <v>2</v>
      </c>
      <c r="U724" s="1">
        <f t="shared" si="135"/>
        <v>0</v>
      </c>
      <c r="X724" s="1">
        <v>10</v>
      </c>
      <c r="Y724" s="1">
        <v>9</v>
      </c>
      <c r="Z724" s="1">
        <f t="shared" si="141"/>
        <v>0.32444284226152509</v>
      </c>
      <c r="AB724" s="1">
        <v>2</v>
      </c>
      <c r="AC724" s="1">
        <f t="shared" si="142"/>
        <v>0</v>
      </c>
    </row>
    <row r="725" spans="1:29" x14ac:dyDescent="0.3">
      <c r="A725" s="3">
        <v>2009</v>
      </c>
      <c r="B725" s="3" t="str">
        <f>VLOOKUP($E725,accorpamenti!$A$2:$X$104,$A725-B$2,0)</f>
        <v>Rovigo</v>
      </c>
      <c r="C725" s="3" t="str">
        <f>VLOOKUP($E725,accorpamenti!$A$2:$X$104,$A725-C$2,0)</f>
        <v>Rovigo</v>
      </c>
      <c r="D725" s="3" t="str">
        <f>VLOOKUP($E725,accorpamenti!$A$2:$X$104,$A725-D$2,0)</f>
        <v>Rovigo</v>
      </c>
      <c r="E725" s="3" t="s">
        <v>126</v>
      </c>
      <c r="F725" s="1">
        <f t="array" ref="F725">SUM(IF(anno=A725,IF(distretto=E725,1)))</f>
        <v>2</v>
      </c>
      <c r="G725" s="1">
        <f t="array" ref="G725">SUM(IF(anno=A725,IF(distretto=E725,IF(punti=-1,1))))</f>
        <v>0</v>
      </c>
      <c r="H725" s="1">
        <f t="array" ref="H725">SUM(IF(anno=A725,IF(distretto=E725,punti)))+G725</f>
        <v>43</v>
      </c>
      <c r="I725" s="6">
        <v>1.846670397313934</v>
      </c>
      <c r="J725" s="12">
        <f>H725/VLOOKUP(A725,anni!$A$1:$O$32,4,0)</f>
        <v>8.5852333985544874E-3</v>
      </c>
      <c r="K725" s="12">
        <f t="shared" si="136"/>
        <v>4.8150228713586393E-3</v>
      </c>
      <c r="L725" s="12">
        <f t="shared" si="137"/>
        <v>9.0519294902334495E-3</v>
      </c>
      <c r="M725" s="12">
        <f t="array" ref="M725">SUM(IF(NOT(ISERR(J725:L725)),J725:L725*$J$2:$L$2))/SUM(IF(NOT(ISERR(J725:L725)),$J$2:$L$2))</f>
        <v>7.4062792381023659E-3</v>
      </c>
      <c r="N725" s="1">
        <f>((300-VLOOKUP(A725,anni!$A$1:$O$32,8,0))*(M725-I725/300)+I725)/300*(300-VLOOKUP(A725,anni!$A$1:$O$32,7,0))</f>
        <v>2.0571444136381318</v>
      </c>
      <c r="O725" s="1">
        <f t="shared" si="138"/>
        <v>2.0571444136381318</v>
      </c>
      <c r="P725" s="9">
        <f>INT(MAX(1,O725)+1-VLOOKUP(A725,anni!$A$1:$O$32,5,0))</f>
        <v>2</v>
      </c>
      <c r="Q725" s="9">
        <f t="array" ref="Q725">SUM(IF(anno=A725,IF(distretto=E725,concorrenti!$T$3:$T$5991)))</f>
        <v>0</v>
      </c>
      <c r="R725" s="9">
        <f t="shared" si="139"/>
        <v>2</v>
      </c>
      <c r="S725" s="1">
        <f t="shared" si="140"/>
        <v>0</v>
      </c>
      <c r="T725" s="1">
        <f>1+INT($N725/VLOOKUP($A725,anni!$A$1:$J$35,10,0))+$Q725</f>
        <v>2</v>
      </c>
      <c r="U725" s="1">
        <f t="shared" si="135"/>
        <v>0</v>
      </c>
      <c r="X725" s="1">
        <v>11</v>
      </c>
      <c r="Y725" s="1">
        <v>12</v>
      </c>
      <c r="Z725" s="1">
        <f t="shared" si="141"/>
        <v>-0.29488391230979427</v>
      </c>
      <c r="AB725" s="1">
        <v>2</v>
      </c>
      <c r="AC725" s="1">
        <f t="shared" si="142"/>
        <v>0</v>
      </c>
    </row>
    <row r="726" spans="1:29" x14ac:dyDescent="0.3">
      <c r="A726" s="3">
        <v>2009</v>
      </c>
      <c r="B726" s="3" t="str">
        <f>VLOOKUP($E726,accorpamenti!$A$2:$X$104,$A726-B$2,0)</f>
        <v>Piacenza</v>
      </c>
      <c r="C726" s="3" t="str">
        <f>VLOOKUP($E726,accorpamenti!$A$2:$X$104,$A726-C$2,0)</f>
        <v>Piacenza</v>
      </c>
      <c r="D726" s="3" t="str">
        <f>VLOOKUP($E726,accorpamenti!$A$2:$X$104,$A726-D$2,0)</f>
        <v>Piacenza</v>
      </c>
      <c r="E726" s="3" t="s">
        <v>90</v>
      </c>
      <c r="F726" s="1">
        <f t="array" ref="F726">SUM(IF(anno=A726,IF(distretto=E726,1)))</f>
        <v>2</v>
      </c>
      <c r="G726" s="1">
        <f t="array" ref="G726">SUM(IF(anno=A726,IF(distretto=E726,IF(punti=-1,1))))</f>
        <v>0</v>
      </c>
      <c r="H726" s="1">
        <f t="array" ref="H726">SUM(IF(anno=A726,IF(distretto=E726,punti)))+G726</f>
        <v>31.6</v>
      </c>
      <c r="I726" s="6">
        <v>1.0072747621712368</v>
      </c>
      <c r="J726" s="12">
        <f>H726/VLOOKUP(A726,anni!$A$1:$O$32,4,0)</f>
        <v>6.3091482649842278E-3</v>
      </c>
      <c r="K726" s="12">
        <f t="shared" si="136"/>
        <v>8.8275419308241725E-3</v>
      </c>
      <c r="L726" s="12">
        <f t="shared" si="137"/>
        <v>1.1672224868985238E-2</v>
      </c>
      <c r="M726" s="12">
        <f t="array" ref="M726">SUM(IF(NOT(ISERR(J726:L726)),J726:L726*$J$2:$L$2))/SUM(IF(NOT(ISERR(J726:L726)),$J$2:$L$2))</f>
        <v>8.0424589209310438E-3</v>
      </c>
      <c r="N726" s="1">
        <f>((300-VLOOKUP(A726,anni!$A$1:$O$32,8,0))*(M726-I726/300)+I726)/300*(300-VLOOKUP(A726,anni!$A$1:$O$32,7,0))</f>
        <v>1.9926595494938839</v>
      </c>
      <c r="O726" s="1">
        <f t="shared" si="138"/>
        <v>1.9926595494938839</v>
      </c>
      <c r="P726" s="9">
        <f>INT(MAX(1,O726)+1-VLOOKUP(A726,anni!$A$1:$O$32,5,0))</f>
        <v>2</v>
      </c>
      <c r="Q726" s="9">
        <f t="array" ref="Q726">SUM(IF(anno=A726,IF(distretto=E726,concorrenti!$T$3:$T$5991)))</f>
        <v>0</v>
      </c>
      <c r="R726" s="9">
        <f t="shared" si="139"/>
        <v>2</v>
      </c>
      <c r="S726" s="1">
        <f t="shared" si="140"/>
        <v>0</v>
      </c>
      <c r="T726" s="1">
        <f>1+INT($N726/VLOOKUP($A726,anni!$A$1:$J$35,10,0))+$Q726</f>
        <v>2</v>
      </c>
      <c r="U726" s="1">
        <f t="shared" ref="U726:U789" si="143">T726-$F726</f>
        <v>0</v>
      </c>
      <c r="X726" s="1">
        <v>6</v>
      </c>
      <c r="Y726" s="1">
        <v>9</v>
      </c>
      <c r="Z726" s="1">
        <f t="shared" si="141"/>
        <v>-1.0954451150103321</v>
      </c>
      <c r="AB726" s="1">
        <v>2</v>
      </c>
      <c r="AC726" s="1">
        <f t="shared" si="142"/>
        <v>0</v>
      </c>
    </row>
    <row r="727" spans="1:29" x14ac:dyDescent="0.3">
      <c r="A727" s="3">
        <v>2009</v>
      </c>
      <c r="B727" s="3" t="str">
        <f>VLOOKUP($E727,accorpamenti!$A$2:$X$104,$A727-B$2,0)</f>
        <v>Bolzano</v>
      </c>
      <c r="C727" s="3" t="str">
        <f>VLOOKUP($E727,accorpamenti!$A$2:$X$104,$A727-C$2,0)</f>
        <v>Bolzano</v>
      </c>
      <c r="D727" s="3" t="str">
        <f>VLOOKUP($E727,accorpamenti!$A$2:$X$104,$A727-D$2,0)</f>
        <v>Bolzano</v>
      </c>
      <c r="E727" s="3" t="s">
        <v>128</v>
      </c>
      <c r="F727" s="1">
        <f t="array" ref="F727">SUM(IF(anno=A727,IF(distretto=E727,1)))</f>
        <v>2</v>
      </c>
      <c r="G727" s="1">
        <f t="array" ref="G727">SUM(IF(anno=A727,IF(distretto=E727,IF(punti=-1,1))))</f>
        <v>0</v>
      </c>
      <c r="H727" s="1">
        <f t="array" ref="H727">SUM(IF(anno=A727,IF(distretto=E727,punti)))+G727</f>
        <v>23.799999999999997</v>
      </c>
      <c r="I727" s="6">
        <v>3.0218242865137102</v>
      </c>
      <c r="J727" s="12">
        <f>H727/VLOOKUP(A727,anni!$A$1:$O$32,4,0)</f>
        <v>4.7518268578045763E-3</v>
      </c>
      <c r="K727" s="12">
        <f t="shared" si="136"/>
        <v>6.0990289703876091E-3</v>
      </c>
      <c r="L727" s="12">
        <f t="shared" si="137"/>
        <v>4.4783230109576013E-3</v>
      </c>
      <c r="M727" s="12">
        <f t="array" ref="M727">SUM(IF(NOT(ISERR(J727:L727)),J727:L727*$J$2:$L$2))/SUM(IF(NOT(ISERR(J727:L727)),$J$2:$L$2))</f>
        <v>5.1553102541910915E-3</v>
      </c>
      <c r="N727" s="1">
        <f>((300-VLOOKUP(A727,anni!$A$1:$O$32,8,0))*(M727-I727/300)+I727)/300*(300-VLOOKUP(A727,anni!$A$1:$O$32,7,0))</f>
        <v>1.8515541828607092</v>
      </c>
      <c r="O727" s="1">
        <f t="shared" si="138"/>
        <v>1.8515541828607092</v>
      </c>
      <c r="P727" s="9">
        <f>INT(MAX(1,O727)+1-VLOOKUP(A727,anni!$A$1:$O$32,5,0))</f>
        <v>2</v>
      </c>
      <c r="Q727" s="9">
        <f t="array" ref="Q727">SUM(IF(anno=A727,IF(distretto=E727,concorrenti!$T$3:$T$5991)))</f>
        <v>0</v>
      </c>
      <c r="R727" s="9">
        <f t="shared" si="139"/>
        <v>2</v>
      </c>
      <c r="S727" s="1">
        <f t="shared" si="140"/>
        <v>0</v>
      </c>
      <c r="T727" s="1">
        <f>1+INT($N727/VLOOKUP($A727,anni!$A$1:$J$35,10,0))+$Q727</f>
        <v>2</v>
      </c>
      <c r="U727" s="1">
        <f t="shared" si="143"/>
        <v>0</v>
      </c>
      <c r="X727" s="1">
        <v>18</v>
      </c>
      <c r="Y727" s="1">
        <v>18</v>
      </c>
      <c r="Z727" s="1">
        <f t="shared" si="141"/>
        <v>0</v>
      </c>
      <c r="AB727" s="1">
        <v>2</v>
      </c>
      <c r="AC727" s="1">
        <f t="shared" si="142"/>
        <v>0</v>
      </c>
    </row>
    <row r="728" spans="1:29" x14ac:dyDescent="0.3">
      <c r="A728" s="3">
        <v>2009</v>
      </c>
      <c r="B728" s="3" t="str">
        <f>VLOOKUP($E728,accorpamenti!$A$2:$X$104,$A728-B$2,0)</f>
        <v>Siracusa</v>
      </c>
      <c r="C728" s="3" t="str">
        <f>VLOOKUP($E728,accorpamenti!$A$2:$X$104,$A728-C$2,0)</f>
        <v>Siracusa</v>
      </c>
      <c r="D728" s="3" t="str">
        <f>VLOOKUP($E728,accorpamenti!$A$2:$X$104,$A728-D$2,0)</f>
        <v>Siracusa</v>
      </c>
      <c r="E728" s="3" t="s">
        <v>139</v>
      </c>
      <c r="F728" s="1">
        <f t="array" ref="F728">SUM(IF(anno=A728,IF(distretto=E728,1)))</f>
        <v>2</v>
      </c>
      <c r="G728" s="1">
        <f t="array" ref="G728">SUM(IF(anno=A728,IF(distretto=E728,IF(punti=-1,1))))</f>
        <v>0</v>
      </c>
      <c r="H728" s="1">
        <f t="array" ref="H728">SUM(IF(anno=A728,IF(distretto=E728,punti)))+G728</f>
        <v>20</v>
      </c>
      <c r="I728" s="6">
        <v>4.5327364297705648</v>
      </c>
      <c r="J728" s="12">
        <f>H728/VLOOKUP(A728,anni!$A$1:$O$32,4,0)</f>
        <v>3.9931318132811564E-3</v>
      </c>
      <c r="K728" s="12">
        <f t="shared" si="136"/>
        <v>2.6482625792472515E-3</v>
      </c>
      <c r="L728" s="12">
        <f t="shared" si="137"/>
        <v>3.4778465936160098E-3</v>
      </c>
      <c r="M728" s="12">
        <f t="array" ref="M728">SUM(IF(NOT(ISERR(J728:L728)),J728:L728*$J$2:$L$2))/SUM(IF(NOT(ISERR(J728:L728)),$J$2:$L$2))</f>
        <v>3.4589611986589972E-3</v>
      </c>
      <c r="N728" s="1">
        <f>((300-VLOOKUP(A728,anni!$A$1:$O$32,8,0))*(M728-I728/300)+I728)/300*(300-VLOOKUP(A728,anni!$A$1:$O$32,7,0))</f>
        <v>1.8477353645695513</v>
      </c>
      <c r="O728" s="1">
        <f t="shared" si="138"/>
        <v>1.8477353645695513</v>
      </c>
      <c r="P728" s="9">
        <f>INT(MAX(1,O728)+1-VLOOKUP(A728,anni!$A$1:$O$32,5,0))</f>
        <v>2</v>
      </c>
      <c r="Q728" s="9">
        <f t="array" ref="Q728">SUM(IF(anno=A728,IF(distretto=E728,concorrenti!$T$3:$T$5991)))</f>
        <v>0</v>
      </c>
      <c r="R728" s="9">
        <f t="shared" si="139"/>
        <v>2</v>
      </c>
      <c r="S728" s="1">
        <f t="shared" si="140"/>
        <v>0</v>
      </c>
      <c r="T728" s="1">
        <f>1+INT($N728/VLOOKUP($A728,anni!$A$1:$J$35,10,0))+$Q728</f>
        <v>2</v>
      </c>
      <c r="U728" s="1">
        <f t="shared" si="143"/>
        <v>0</v>
      </c>
      <c r="X728" s="1">
        <v>27</v>
      </c>
      <c r="Y728" s="1">
        <v>27</v>
      </c>
      <c r="Z728" s="1">
        <f t="shared" si="141"/>
        <v>0</v>
      </c>
      <c r="AB728" s="1">
        <v>2</v>
      </c>
      <c r="AC728" s="1">
        <f t="shared" si="142"/>
        <v>0</v>
      </c>
    </row>
    <row r="729" spans="1:29" x14ac:dyDescent="0.3">
      <c r="A729" s="3">
        <v>2009</v>
      </c>
      <c r="B729" s="3" t="str">
        <f>VLOOKUP($E729,accorpamenti!$A$2:$X$104,$A729-B$2,0)</f>
        <v>Benevento</v>
      </c>
      <c r="C729" s="3" t="str">
        <f>VLOOKUP($E729,accorpamenti!$A$2:$X$104,$A729-C$2,0)</f>
        <v>Benevento</v>
      </c>
      <c r="D729" s="3" t="str">
        <f>VLOOKUP($E729,accorpamenti!$A$2:$X$104,$A729-D$2,0)</f>
        <v>Benevento</v>
      </c>
      <c r="E729" s="3" t="s">
        <v>143</v>
      </c>
      <c r="F729" s="1">
        <f t="array" ref="F729">SUM(IF(anno=A729,IF(distretto=E729,1)))</f>
        <v>2</v>
      </c>
      <c r="G729" s="1">
        <f t="array" ref="G729">SUM(IF(anno=A729,IF(distretto=E729,IF(punti=-1,1))))</f>
        <v>0</v>
      </c>
      <c r="H729" s="1">
        <f t="array" ref="H729">SUM(IF(anno=A729,IF(distretto=E729,punti)))+G729</f>
        <v>30.799999999999997</v>
      </c>
      <c r="I729" s="6">
        <v>2.3503077783995523</v>
      </c>
      <c r="J729" s="12">
        <f>H729/VLOOKUP(A729,anni!$A$1:$O$32,4,0)</f>
        <v>6.1494229924529808E-3</v>
      </c>
      <c r="K729" s="12">
        <f t="shared" si="136"/>
        <v>1.4445068614075917E-3</v>
      </c>
      <c r="L729" s="12">
        <f t="shared" si="137"/>
        <v>1.3482610767031928E-2</v>
      </c>
      <c r="M729" s="12">
        <f t="array" ref="M729">SUM(IF(NOT(ISERR(J729:L729)),J729:L729*$J$2:$L$2))/SUM(IF(NOT(ISERR(J729:L729)),$J$2:$L$2))</f>
        <v>5.8033155778676746E-3</v>
      </c>
      <c r="N729" s="1">
        <f>((300-VLOOKUP(A729,anni!$A$1:$O$32,8,0))*(M729-I729/300)+I729)/300*(300-VLOOKUP(A729,anni!$A$1:$O$32,7,0))</f>
        <v>1.8302121846327777</v>
      </c>
      <c r="O729" s="1">
        <f t="shared" si="138"/>
        <v>1.8302121846327777</v>
      </c>
      <c r="P729" s="9">
        <f>INT(MAX(1,O729)+1-VLOOKUP(A729,anni!$A$1:$O$32,5,0))</f>
        <v>2</v>
      </c>
      <c r="Q729" s="9">
        <f t="array" ref="Q729">SUM(IF(anno=A729,IF(distretto=E729,concorrenti!$T$3:$T$5991)))</f>
        <v>0</v>
      </c>
      <c r="R729" s="9">
        <f t="shared" si="139"/>
        <v>2</v>
      </c>
      <c r="S729" s="1">
        <f t="shared" si="140"/>
        <v>0</v>
      </c>
      <c r="T729" s="1">
        <f>1+INT($N729/VLOOKUP($A729,anni!$A$1:$J$35,10,0))+$Q729</f>
        <v>2</v>
      </c>
      <c r="U729" s="1">
        <f t="shared" si="143"/>
        <v>0</v>
      </c>
      <c r="X729" s="1">
        <v>14</v>
      </c>
      <c r="Y729" s="1">
        <v>15</v>
      </c>
      <c r="Z729" s="1">
        <f t="shared" si="141"/>
        <v>-0.26261286571944509</v>
      </c>
      <c r="AB729" s="1">
        <v>2</v>
      </c>
      <c r="AC729" s="1">
        <f t="shared" si="142"/>
        <v>0</v>
      </c>
    </row>
    <row r="730" spans="1:29" x14ac:dyDescent="0.3">
      <c r="A730" s="3">
        <v>2009</v>
      </c>
      <c r="B730" s="3" t="str">
        <f>VLOOKUP($E730,accorpamenti!$A$2:$X$104,$A730-B$2,0)</f>
        <v>Messina</v>
      </c>
      <c r="C730" s="3" t="str">
        <f>VLOOKUP($E730,accorpamenti!$A$2:$X$104,$A730-C$2,0)</f>
        <v>Messina</v>
      </c>
      <c r="D730" s="3" t="str">
        <f>VLOOKUP($E730,accorpamenti!$A$2:$X$104,$A730-D$2,0)</f>
        <v>Messina</v>
      </c>
      <c r="E730" s="3" t="s">
        <v>124</v>
      </c>
      <c r="F730" s="1">
        <f t="array" ref="F730">SUM(IF(anno=A730,IF(distretto=E730,1)))</f>
        <v>2</v>
      </c>
      <c r="G730" s="1">
        <f t="array" ref="G730">SUM(IF(anno=A730,IF(distretto=E730,IF(punti=-1,1))))</f>
        <v>0</v>
      </c>
      <c r="H730" s="1">
        <f t="array" ref="H730">SUM(IF(anno=A730,IF(distretto=E730,punti)))+G730</f>
        <v>21.599999999999998</v>
      </c>
      <c r="I730" s="6">
        <v>3.693340794627868</v>
      </c>
      <c r="J730" s="12">
        <f>H730/VLOOKUP(A730,anni!$A$1:$O$32,4,0)</f>
        <v>4.3125823583436487E-3</v>
      </c>
      <c r="K730" s="12">
        <f t="shared" si="136"/>
        <v>3.2902656287617364E-3</v>
      </c>
      <c r="L730" s="12">
        <f t="shared" si="137"/>
        <v>5.5264411624583168E-3</v>
      </c>
      <c r="M730" s="12">
        <f t="array" ref="M730">SUM(IF(NOT(ISERR(J730:L730)),J730:L730*$J$2:$L$2))/SUM(IF(NOT(ISERR(J730:L730)),$J$2:$L$2))</f>
        <v>4.1741199158354557E-3</v>
      </c>
      <c r="N730" s="1">
        <f>((300-VLOOKUP(A730,anni!$A$1:$O$32,8,0))*(M730-I730/300)+I730)/300*(300-VLOOKUP(A730,anni!$A$1:$O$32,7,0))</f>
        <v>1.8004284403959465</v>
      </c>
      <c r="O730" s="1">
        <f t="shared" si="138"/>
        <v>1.8004284403959465</v>
      </c>
      <c r="P730" s="9">
        <f>INT(MAX(1,O730)+1-VLOOKUP(A730,anni!$A$1:$O$32,5,0))</f>
        <v>2</v>
      </c>
      <c r="Q730" s="9">
        <f t="array" ref="Q730">SUM(IF(anno=A730,IF(distretto=E730,concorrenti!$T$3:$T$5991)))</f>
        <v>0</v>
      </c>
      <c r="R730" s="9">
        <f t="shared" si="139"/>
        <v>2</v>
      </c>
      <c r="S730" s="1">
        <f t="shared" si="140"/>
        <v>0</v>
      </c>
      <c r="T730" s="1">
        <f>1+INT($N730/VLOOKUP($A730,anni!$A$1:$J$35,10,0))+$Q730</f>
        <v>2</v>
      </c>
      <c r="U730" s="1">
        <f t="shared" si="143"/>
        <v>0</v>
      </c>
      <c r="X730" s="1">
        <v>22</v>
      </c>
      <c r="Y730" s="1">
        <v>20</v>
      </c>
      <c r="Z730" s="1">
        <f t="shared" si="141"/>
        <v>0.43643578047198478</v>
      </c>
      <c r="AB730" s="1">
        <v>2</v>
      </c>
      <c r="AC730" s="1">
        <f t="shared" si="142"/>
        <v>0</v>
      </c>
    </row>
    <row r="731" spans="1:29" x14ac:dyDescent="0.3">
      <c r="A731" s="3">
        <v>2009</v>
      </c>
      <c r="B731" s="3" t="str">
        <f>VLOOKUP($E731,accorpamenti!$A$2:$X$104,$A731-B$2,0)</f>
        <v>Caltanissetta</v>
      </c>
      <c r="C731" s="3" t="str">
        <f>VLOOKUP($E731,accorpamenti!$A$2:$X$104,$A731-C$2,0)</f>
        <v>Caltanissetta</v>
      </c>
      <c r="D731" s="3" t="str">
        <f>VLOOKUP($E731,accorpamenti!$A$2:$X$104,$A731-D$2,0)</f>
        <v>Caltanissetta</v>
      </c>
      <c r="E731" s="3" t="s">
        <v>129</v>
      </c>
      <c r="F731" s="1">
        <f t="array" ref="F731">SUM(IF(anno=A731,IF(distretto=E731,1)))</f>
        <v>2</v>
      </c>
      <c r="G731" s="1">
        <f t="array" ref="G731">SUM(IF(anno=A731,IF(distretto=E731,IF(punti=-1,1))))</f>
        <v>0</v>
      </c>
      <c r="H731" s="1">
        <f t="array" ref="H731">SUM(IF(anno=A731,IF(distretto=E731,punti)))+G731</f>
        <v>34.799999999999997</v>
      </c>
      <c r="I731" s="6">
        <v>2.0145495243424736</v>
      </c>
      <c r="J731" s="12">
        <f>H731/VLOOKUP(A731,anni!$A$1:$O$32,4,0)</f>
        <v>6.9480493551092124E-3</v>
      </c>
      <c r="K731" s="12">
        <f t="shared" si="136"/>
        <v>3.450766391140358E-3</v>
      </c>
      <c r="L731" s="12">
        <f t="shared" si="137"/>
        <v>7.4321105288232547E-3</v>
      </c>
      <c r="M731" s="12">
        <f t="array" ref="M731">SUM(IF(NOT(ISERR(J731:L731)),J731:L731*$J$2:$L$2))/SUM(IF(NOT(ISERR(J731:L731)),$J$2:$L$2))</f>
        <v>5.8629652294052677E-3</v>
      </c>
      <c r="N731" s="1">
        <f>((300-VLOOKUP(A731,anni!$A$1:$O$32,8,0))*(M731-I731/300)+I731)/300*(300-VLOOKUP(A731,anni!$A$1:$O$32,7,0))</f>
        <v>1.7620444057784101</v>
      </c>
      <c r="O731" s="1">
        <f t="shared" si="138"/>
        <v>1.7620444057784101</v>
      </c>
      <c r="P731" s="9">
        <f>INT(MAX(1,O731)+1-VLOOKUP(A731,anni!$A$1:$O$32,5,0))</f>
        <v>2</v>
      </c>
      <c r="Q731" s="9">
        <f t="array" ref="Q731">SUM(IF(anno=A731,IF(distretto=E731,concorrenti!$T$3:$T$5991)))</f>
        <v>0</v>
      </c>
      <c r="R731" s="9">
        <f t="shared" si="139"/>
        <v>2</v>
      </c>
      <c r="S731" s="1">
        <f t="shared" si="140"/>
        <v>0</v>
      </c>
      <c r="T731" s="1">
        <f>1+INT($N731/VLOOKUP($A731,anni!$A$1:$J$35,10,0))+$Q731</f>
        <v>2</v>
      </c>
      <c r="U731" s="1">
        <f t="shared" si="143"/>
        <v>0</v>
      </c>
      <c r="X731" s="1">
        <v>12</v>
      </c>
      <c r="Y731" s="1">
        <v>12</v>
      </c>
      <c r="Z731" s="1">
        <f t="shared" si="141"/>
        <v>0</v>
      </c>
      <c r="AB731" s="1">
        <v>2</v>
      </c>
      <c r="AC731" s="1">
        <f t="shared" si="142"/>
        <v>0</v>
      </c>
    </row>
    <row r="732" spans="1:29" x14ac:dyDescent="0.3">
      <c r="A732" s="3">
        <v>2009</v>
      </c>
      <c r="B732" s="3" t="str">
        <f>VLOOKUP($E732,accorpamenti!$A$2:$X$104,$A732-B$2,0)</f>
        <v>Teramo</v>
      </c>
      <c r="C732" s="3" t="str">
        <f>VLOOKUP($E732,accorpamenti!$A$2:$X$104,$A732-C$2,0)</f>
        <v>Teramo</v>
      </c>
      <c r="D732" s="3" t="str">
        <f>VLOOKUP($E732,accorpamenti!$A$2:$X$104,$A732-D$2,0)</f>
        <v>Teramo</v>
      </c>
      <c r="E732" s="3" t="s">
        <v>98</v>
      </c>
      <c r="F732" s="1">
        <f t="array" ref="F732">SUM(IF(anno=A732,IF(distretto=E732,1)))</f>
        <v>2</v>
      </c>
      <c r="G732" s="1">
        <f t="array" ref="G732">SUM(IF(anno=A732,IF(distretto=E732,IF(punti=-1,1))))</f>
        <v>0</v>
      </c>
      <c r="H732" s="1">
        <f t="array" ref="H732">SUM(IF(anno=A732,IF(distretto=E732,punti)))+G732</f>
        <v>31</v>
      </c>
      <c r="I732" s="6">
        <v>1.0072747621712368</v>
      </c>
      <c r="J732" s="12">
        <f>H732/VLOOKUP(A732,anni!$A$1:$O$32,4,0)</f>
        <v>6.1893543105857934E-3</v>
      </c>
      <c r="K732" s="12">
        <f t="shared" si="136"/>
        <v>6.8212824010914054E-3</v>
      </c>
      <c r="L732" s="12">
        <f t="shared" si="137"/>
        <v>8.2420200095283513E-3</v>
      </c>
      <c r="M732" s="12">
        <f t="array" ref="M732">SUM(IF(NOT(ISERR(J732:L732)),J732:L732*$J$2:$L$2))/SUM(IF(NOT(ISERR(J732:L732)),$J$2:$L$2))</f>
        <v>6.7421079572447572E-3</v>
      </c>
      <c r="N732" s="1">
        <f>((300-VLOOKUP(A732,anni!$A$1:$O$32,8,0))*(M732-I732/300)+I732)/300*(300-VLOOKUP(A732,anni!$A$1:$O$32,7,0))</f>
        <v>1.7098332148921171</v>
      </c>
      <c r="O732" s="1">
        <f t="shared" si="138"/>
        <v>1.7098332148921171</v>
      </c>
      <c r="P732" s="9">
        <f>INT(MAX(1,O732)+1-VLOOKUP(A732,anni!$A$1:$O$32,5,0))</f>
        <v>2</v>
      </c>
      <c r="Q732" s="9">
        <f t="array" ref="Q732">SUM(IF(anno=A732,IF(distretto=E732,concorrenti!$T$3:$T$5991)))</f>
        <v>0</v>
      </c>
      <c r="R732" s="9">
        <f t="shared" si="139"/>
        <v>2</v>
      </c>
      <c r="S732" s="1">
        <f t="shared" si="140"/>
        <v>0</v>
      </c>
      <c r="T732" s="1">
        <f>1+INT($N732/VLOOKUP($A732,anni!$A$1:$J$35,10,0))+$Q732</f>
        <v>2</v>
      </c>
      <c r="U732" s="1">
        <f t="shared" si="143"/>
        <v>0</v>
      </c>
      <c r="X732" s="1">
        <v>6</v>
      </c>
      <c r="Y732" s="1">
        <v>7</v>
      </c>
      <c r="Z732" s="1">
        <f t="shared" si="141"/>
        <v>-0.39223227027636809</v>
      </c>
      <c r="AB732" s="1">
        <v>2</v>
      </c>
      <c r="AC732" s="1">
        <f t="shared" si="142"/>
        <v>0</v>
      </c>
    </row>
    <row r="733" spans="1:29" x14ac:dyDescent="0.3">
      <c r="A733" s="3">
        <v>2009</v>
      </c>
      <c r="B733" s="3" t="str">
        <f>VLOOKUP($E733,accorpamenti!$A$2:$X$104,$A733-B$2,0)</f>
        <v>Chieti</v>
      </c>
      <c r="C733" s="3" t="str">
        <f>VLOOKUP($E733,accorpamenti!$A$2:$X$104,$A733-C$2,0)</f>
        <v>Chieti</v>
      </c>
      <c r="D733" s="3" t="str">
        <f>VLOOKUP($E733,accorpamenti!$A$2:$X$104,$A733-D$2,0)</f>
        <v>Chieti</v>
      </c>
      <c r="E733" s="3" t="s">
        <v>113</v>
      </c>
      <c r="F733" s="1">
        <f t="array" ref="F733">SUM(IF(anno=A733,IF(distretto=E733,1)))</f>
        <v>2</v>
      </c>
      <c r="G733" s="1">
        <f t="array" ref="G733">SUM(IF(anno=A733,IF(distretto=E733,IF(punti=-1,1))))</f>
        <v>0</v>
      </c>
      <c r="H733" s="1">
        <f t="array" ref="H733">SUM(IF(anno=A733,IF(distretto=E733,punti)))+G733</f>
        <v>22</v>
      </c>
      <c r="I733" s="6">
        <v>2.5181869054280916</v>
      </c>
      <c r="J733" s="12">
        <f>H733/VLOOKUP(A733,anni!$A$1:$O$32,4,0)</f>
        <v>4.3924449946092722E-3</v>
      </c>
      <c r="K733" s="12">
        <f t="shared" si="136"/>
        <v>4.4137709654120862E-3</v>
      </c>
      <c r="L733" s="12">
        <f t="shared" si="137"/>
        <v>8.3373034778465999E-3</v>
      </c>
      <c r="M733" s="12">
        <f t="array" ref="M733">SUM(IF(NOT(ISERR(J733:L733)),J733:L733*$J$2:$L$2))/SUM(IF(NOT(ISERR(J733:L733)),$J$2:$L$2))</f>
        <v>5.0570300654164315E-3</v>
      </c>
      <c r="N733" s="1">
        <f>((300-VLOOKUP(A733,anni!$A$1:$O$32,8,0))*(M733-I733/300)+I733)/300*(300-VLOOKUP(A733,anni!$A$1:$O$32,7,0))</f>
        <v>1.7084658747065293</v>
      </c>
      <c r="O733" s="1">
        <f t="shared" si="138"/>
        <v>1.7084658747065293</v>
      </c>
      <c r="P733" s="9">
        <f>INT(MAX(1,O733)+1-VLOOKUP(A733,anni!$A$1:$O$32,5,0))</f>
        <v>2</v>
      </c>
      <c r="Q733" s="9">
        <f t="array" ref="Q733">SUM(IF(anno=A733,IF(distretto=E733,concorrenti!$T$3:$T$5991)))</f>
        <v>0</v>
      </c>
      <c r="R733" s="9">
        <f t="shared" si="139"/>
        <v>2</v>
      </c>
      <c r="S733" s="1">
        <f t="shared" si="140"/>
        <v>0</v>
      </c>
      <c r="T733" s="1">
        <f>1+INT($N733/VLOOKUP($A733,anni!$A$1:$J$35,10,0))+$Q733</f>
        <v>2</v>
      </c>
      <c r="U733" s="1">
        <f t="shared" si="143"/>
        <v>0</v>
      </c>
      <c r="X733" s="1">
        <v>15</v>
      </c>
      <c r="Y733" s="1">
        <v>15</v>
      </c>
      <c r="Z733" s="1">
        <f t="shared" si="141"/>
        <v>0</v>
      </c>
      <c r="AB733" s="1">
        <v>2</v>
      </c>
      <c r="AC733" s="1">
        <f t="shared" si="142"/>
        <v>0</v>
      </c>
    </row>
    <row r="734" spans="1:29" x14ac:dyDescent="0.3">
      <c r="A734" s="3">
        <v>2009</v>
      </c>
      <c r="B734" s="3" t="str">
        <f>VLOOKUP($E734,accorpamenti!$A$2:$X$104,$A734-B$2,0)</f>
        <v>Verbania</v>
      </c>
      <c r="C734" s="3" t="str">
        <f>VLOOKUP($E734,accorpamenti!$A$2:$X$104,$A734-C$2,0)</f>
        <v>Verbania</v>
      </c>
      <c r="D734" s="3" t="str">
        <f>VLOOKUP($E734,accorpamenti!$A$2:$X$104,$A734-D$2,0)</f>
        <v>Verbania</v>
      </c>
      <c r="E734" s="3" t="s">
        <v>46</v>
      </c>
      <c r="F734" s="1">
        <f t="array" ref="F734">SUM(IF(anno=A734,IF(distretto=E734,1)))</f>
        <v>2</v>
      </c>
      <c r="G734" s="1">
        <f t="array" ref="G734">SUM(IF(anno=A734,IF(distretto=E734,IF(punti=-1,1))))</f>
        <v>0</v>
      </c>
      <c r="H734" s="1">
        <f t="array" ref="H734">SUM(IF(anno=A734,IF(distretto=E734,punti)))+G734</f>
        <v>16.600000000000001</v>
      </c>
      <c r="I734" s="6">
        <v>1.1751538891997761</v>
      </c>
      <c r="J734" s="12">
        <f>H734/VLOOKUP(A734,anni!$A$1:$O$32,4,0)</f>
        <v>3.3142994050233605E-3</v>
      </c>
      <c r="K734" s="12">
        <f t="shared" si="136"/>
        <v>1.4043816708129365E-2</v>
      </c>
      <c r="L734" s="12">
        <f t="shared" si="137"/>
        <v>1.1434016198189621E-3</v>
      </c>
      <c r="M734" s="12">
        <f t="array" ref="M734">SUM(IF(NOT(ISERR(J734:L734)),J734:L734*$J$2:$L$2))/SUM(IF(NOT(ISERR(J734:L734)),$J$2:$L$2))</f>
        <v>6.5289888751912965E-3</v>
      </c>
      <c r="N734" s="1">
        <f>((300-VLOOKUP(A734,anni!$A$1:$O$32,8,0))*(M734-I734/300)+I734)/300*(300-VLOOKUP(A734,anni!$A$1:$O$32,7,0))</f>
        <v>1.7040506035773864</v>
      </c>
      <c r="O734" s="1">
        <f t="shared" si="138"/>
        <v>1.7040506035773864</v>
      </c>
      <c r="P734" s="9">
        <f>INT(MAX(1,O734)+1-VLOOKUP(A734,anni!$A$1:$O$32,5,0))</f>
        <v>2</v>
      </c>
      <c r="Q734" s="9">
        <f t="array" ref="Q734">SUM(IF(anno=A734,IF(distretto=E734,concorrenti!$T$3:$T$5991)))</f>
        <v>0</v>
      </c>
      <c r="R734" s="9">
        <f t="shared" si="139"/>
        <v>2</v>
      </c>
      <c r="S734" s="1">
        <f t="shared" si="140"/>
        <v>0</v>
      </c>
      <c r="T734" s="1">
        <f>1+INT($N734/VLOOKUP($A734,anni!$A$1:$J$35,10,0))+$Q734</f>
        <v>2</v>
      </c>
      <c r="U734" s="1">
        <f t="shared" si="143"/>
        <v>0</v>
      </c>
      <c r="X734" s="1">
        <v>7</v>
      </c>
      <c r="Y734" s="1">
        <v>8</v>
      </c>
      <c r="Z734" s="1">
        <f t="shared" si="141"/>
        <v>-0.36514837167011072</v>
      </c>
      <c r="AB734" s="1">
        <v>2</v>
      </c>
      <c r="AC734" s="1">
        <f t="shared" si="142"/>
        <v>0</v>
      </c>
    </row>
    <row r="735" spans="1:29" x14ac:dyDescent="0.3">
      <c r="A735" s="3">
        <v>2009</v>
      </c>
      <c r="B735" s="3" t="str">
        <f>VLOOKUP($E735,accorpamenti!$A$2:$X$104,$A735-B$2,0)</f>
        <v>Lodi</v>
      </c>
      <c r="C735" s="3" t="str">
        <f>VLOOKUP($E735,accorpamenti!$A$2:$X$104,$A735-C$2,0)</f>
        <v>Lodi</v>
      </c>
      <c r="D735" s="3" t="str">
        <f>VLOOKUP($E735,accorpamenti!$A$2:$X$104,$A735-D$2,0)</f>
        <v>Lodi</v>
      </c>
      <c r="E735" s="3" t="s">
        <v>97</v>
      </c>
      <c r="F735" s="1">
        <f t="array" ref="F735">SUM(IF(anno=A735,IF(distretto=E735,1)))</f>
        <v>2</v>
      </c>
      <c r="G735" s="1">
        <f t="array" ref="G735">SUM(IF(anno=A735,IF(distretto=E735,IF(punti=-1,1))))</f>
        <v>0</v>
      </c>
      <c r="H735" s="1">
        <f t="array" ref="H735">SUM(IF(anno=A735,IF(distretto=E735,punti)))+G735</f>
        <v>23.2</v>
      </c>
      <c r="I735" s="6">
        <v>1.0072747621712368</v>
      </c>
      <c r="J735" s="12">
        <f>H735/VLOOKUP(A735,anni!$A$1:$O$32,4,0)</f>
        <v>4.6320329034061419E-3</v>
      </c>
      <c r="K735" s="12">
        <f t="shared" si="136"/>
        <v>9.1485434555814132E-3</v>
      </c>
      <c r="L735" s="12">
        <f t="shared" si="137"/>
        <v>7.3844687946641304E-3</v>
      </c>
      <c r="M735" s="12">
        <f t="array" ref="M735">SUM(IF(NOT(ISERR(J735:L735)),J735:L735*$J$2:$L$2))/SUM(IF(NOT(ISERR(J735:L735)),$J$2:$L$2))</f>
        <v>6.5962757360075635E-3</v>
      </c>
      <c r="N735" s="1">
        <f>((300-VLOOKUP(A735,anni!$A$1:$O$32,8,0))*(M735-I735/300)+I735)/300*(300-VLOOKUP(A735,anni!$A$1:$O$32,7,0))</f>
        <v>1.6781147067730271</v>
      </c>
      <c r="O735" s="1">
        <f t="shared" si="138"/>
        <v>1.6781147067730271</v>
      </c>
      <c r="P735" s="9">
        <f>INT(MAX(1,O735)+1-VLOOKUP(A735,anni!$A$1:$O$32,5,0))</f>
        <v>2</v>
      </c>
      <c r="Q735" s="9">
        <f t="array" ref="Q735">SUM(IF(anno=A735,IF(distretto=E735,concorrenti!$T$3:$T$5991)))</f>
        <v>0</v>
      </c>
      <c r="R735" s="9">
        <f t="shared" si="139"/>
        <v>2</v>
      </c>
      <c r="S735" s="1">
        <f t="shared" si="140"/>
        <v>0</v>
      </c>
      <c r="T735" s="1">
        <f>1+INT($N735/VLOOKUP($A735,anni!$A$1:$J$35,10,0))+$Q735</f>
        <v>2</v>
      </c>
      <c r="U735" s="1">
        <f t="shared" si="143"/>
        <v>0</v>
      </c>
      <c r="X735" s="1">
        <v>6</v>
      </c>
      <c r="Y735" s="1">
        <v>7</v>
      </c>
      <c r="Z735" s="1">
        <f t="shared" si="141"/>
        <v>-0.39223227027636809</v>
      </c>
      <c r="AB735" s="1">
        <v>2</v>
      </c>
      <c r="AC735" s="1">
        <f t="shared" si="142"/>
        <v>0</v>
      </c>
    </row>
    <row r="736" spans="1:29" x14ac:dyDescent="0.3">
      <c r="A736" s="3">
        <v>2009</v>
      </c>
      <c r="B736" s="3" t="str">
        <f>VLOOKUP($E736,accorpamenti!$A$2:$X$104,$A736-B$2,0)</f>
        <v>Campobasso</v>
      </c>
      <c r="C736" s="3" t="str">
        <f>VLOOKUP($E736,accorpamenti!$A$2:$X$104,$A736-C$2,0)</f>
        <v>Campobasso</v>
      </c>
      <c r="D736" s="3" t="str">
        <f>VLOOKUP($E736,accorpamenti!$A$2:$X$104,$A736-D$2,0)</f>
        <v>Campobasso</v>
      </c>
      <c r="E736" s="3" t="s">
        <v>145</v>
      </c>
      <c r="F736" s="1">
        <f t="array" ref="F736">SUM(IF(anno=A736,IF(distretto=E736,1)))</f>
        <v>2</v>
      </c>
      <c r="G736" s="1">
        <f t="array" ref="G736">SUM(IF(anno=A736,IF(distretto=E736,IF(punti=-1,1))))</f>
        <v>0</v>
      </c>
      <c r="H736" s="1">
        <f t="array" ref="H736">SUM(IF(anno=A736,IF(distretto=E736,punti)))+G736</f>
        <v>35.599999999999994</v>
      </c>
      <c r="I736" s="6">
        <v>2.3503077783995523</v>
      </c>
      <c r="J736" s="12">
        <f>H736/VLOOKUP(A736,anni!$A$1:$O$32,4,0)</f>
        <v>7.1077746276404577E-3</v>
      </c>
      <c r="K736" s="12">
        <f t="shared" ref="K736:K799" si="144">SUMIFS($J$2:$J$1979,anno_2,A736-1,$C$2:$C$1979,B736)</f>
        <v>2.0865099109220768E-3</v>
      </c>
      <c r="L736" s="12">
        <f t="shared" ref="L736:L799" si="145">SUMIFS($J$2:$J$1979,anno_2,A736-2,$D$2:$D$1979,B736)</f>
        <v>4.7641734159123419E-3</v>
      </c>
      <c r="M736" s="12">
        <f t="array" ref="M736">SUM(IF(NOT(ISERR(J736:L736)),J736:L736*$J$2:$L$2))/SUM(IF(NOT(ISERR(J736:L736)),$J$2:$L$2))</f>
        <v>5.0434195201129782E-3</v>
      </c>
      <c r="N736" s="1">
        <f>((300-VLOOKUP(A736,anni!$A$1:$O$32,8,0))*(M736-I736/300)+I736)/300*(300-VLOOKUP(A736,anni!$A$1:$O$32,7,0))</f>
        <v>1.6649347920711313</v>
      </c>
      <c r="O736" s="1">
        <f t="shared" si="138"/>
        <v>1.6649347920711313</v>
      </c>
      <c r="P736" s="9">
        <f>INT(MAX(1,O736)+1-VLOOKUP(A736,anni!$A$1:$O$32,5,0))</f>
        <v>2</v>
      </c>
      <c r="Q736" s="9">
        <f t="array" ref="Q736">SUM(IF(anno=A736,IF(distretto=E736,concorrenti!$T$3:$T$5991)))</f>
        <v>0</v>
      </c>
      <c r="R736" s="9">
        <f t="shared" si="139"/>
        <v>2</v>
      </c>
      <c r="S736" s="1">
        <f t="shared" si="140"/>
        <v>0</v>
      </c>
      <c r="T736" s="1">
        <f>1+INT($N736/VLOOKUP($A736,anni!$A$1:$J$35,10,0))+$Q736</f>
        <v>2</v>
      </c>
      <c r="U736" s="1">
        <f t="shared" si="143"/>
        <v>0</v>
      </c>
      <c r="X736" s="1">
        <v>14</v>
      </c>
      <c r="Y736" s="1">
        <v>16</v>
      </c>
      <c r="Z736" s="1">
        <f t="shared" si="141"/>
        <v>-0.5163977794943222</v>
      </c>
      <c r="AB736" s="1">
        <v>2</v>
      </c>
      <c r="AC736" s="1">
        <f t="shared" si="142"/>
        <v>0</v>
      </c>
    </row>
    <row r="737" spans="1:29" x14ac:dyDescent="0.3">
      <c r="A737" s="3">
        <v>2009</v>
      </c>
      <c r="B737" s="3" t="str">
        <f>VLOOKUP($E737,accorpamenti!$A$2:$X$104,$A737-B$2,0)</f>
        <v>Catanzaro</v>
      </c>
      <c r="C737" s="3" t="str">
        <f>VLOOKUP($E737,accorpamenti!$A$2:$X$104,$A737-C$2,0)</f>
        <v>Catanzaro</v>
      </c>
      <c r="D737" s="3" t="str">
        <f>VLOOKUP($E737,accorpamenti!$A$2:$X$104,$A737-D$2,0)</f>
        <v>Catanzaro</v>
      </c>
      <c r="E737" s="3" t="s">
        <v>110</v>
      </c>
      <c r="F737" s="1">
        <f t="array" ref="F737">SUM(IF(anno=A737,IF(distretto=E737,1)))</f>
        <v>2</v>
      </c>
      <c r="G737" s="1">
        <f t="array" ref="G737">SUM(IF(anno=A737,IF(distretto=E737,IF(punti=-1,1))))</f>
        <v>0</v>
      </c>
      <c r="H737" s="1">
        <f t="array" ref="H737">SUM(IF(anno=A737,IF(distretto=E737,punti)))+G737</f>
        <v>32.4</v>
      </c>
      <c r="I737" s="6">
        <v>1.6787912702853944</v>
      </c>
      <c r="J737" s="12">
        <f>H737/VLOOKUP(A737,anni!$A$1:$O$32,4,0)</f>
        <v>6.468873537515474E-3</v>
      </c>
      <c r="K737" s="12">
        <f t="shared" si="144"/>
        <v>6.741032019902094E-3</v>
      </c>
      <c r="L737" s="12">
        <f t="shared" si="145"/>
        <v>2.3820867079561711E-4</v>
      </c>
      <c r="M737" s="12">
        <f t="array" ref="M737">SUM(IF(NOT(ISERR(J737:L737)),J737:L737*$J$2:$L$2))/SUM(IF(NOT(ISERR(J737:L737)),$J$2:$L$2))</f>
        <v>5.5211488871910385E-3</v>
      </c>
      <c r="N737" s="1">
        <f>((300-VLOOKUP(A737,anni!$A$1:$O$32,8,0))*(M737-I737/300)+I737)/300*(300-VLOOKUP(A737,anni!$A$1:$O$32,7,0))</f>
        <v>1.6065577732830212</v>
      </c>
      <c r="O737" s="1">
        <f t="shared" si="138"/>
        <v>1.6065577732830212</v>
      </c>
      <c r="P737" s="9">
        <f>INT(MAX(1,O737)+1-VLOOKUP(A737,anni!$A$1:$O$32,5,0))</f>
        <v>2</v>
      </c>
      <c r="Q737" s="9">
        <f t="array" ref="Q737">SUM(IF(anno=A737,IF(distretto=E737,concorrenti!$T$3:$T$5991)))</f>
        <v>0</v>
      </c>
      <c r="R737" s="9">
        <f t="shared" si="139"/>
        <v>2</v>
      </c>
      <c r="S737" s="1">
        <f t="shared" si="140"/>
        <v>0</v>
      </c>
      <c r="T737" s="1">
        <f>1+INT($N737/VLOOKUP($A737,anni!$A$1:$J$35,10,0))+$Q737</f>
        <v>2</v>
      </c>
      <c r="U737" s="1">
        <f t="shared" si="143"/>
        <v>0</v>
      </c>
      <c r="X737" s="1">
        <v>10</v>
      </c>
      <c r="Y737" s="1">
        <v>14</v>
      </c>
      <c r="Z737" s="1">
        <f t="shared" si="141"/>
        <v>-1.1547005383792517</v>
      </c>
      <c r="AB737" s="1">
        <v>2</v>
      </c>
      <c r="AC737" s="1">
        <f t="shared" si="142"/>
        <v>0</v>
      </c>
    </row>
    <row r="738" spans="1:29" x14ac:dyDescent="0.3">
      <c r="A738" s="3">
        <v>2009</v>
      </c>
      <c r="B738" s="3" t="str">
        <f>VLOOKUP($E738,accorpamenti!$A$2:$X$104,$A738-B$2,0)</f>
        <v>Caserta</v>
      </c>
      <c r="C738" s="3" t="str">
        <f>VLOOKUP($E738,accorpamenti!$A$2:$X$104,$A738-C$2,0)</f>
        <v>Caserta</v>
      </c>
      <c r="D738" s="3" t="str">
        <f>VLOOKUP($E738,accorpamenti!$A$2:$X$104,$A738-D$2,0)</f>
        <v>Caserta</v>
      </c>
      <c r="E738" s="3" t="s">
        <v>33</v>
      </c>
      <c r="F738" s="1">
        <f t="array" ref="F738">SUM(IF(anno=A738,IF(distretto=E738,1)))</f>
        <v>2</v>
      </c>
      <c r="G738" s="1">
        <f t="array" ref="G738">SUM(IF(anno=A738,IF(distretto=E738,IF(punti=-1,1))))</f>
        <v>1</v>
      </c>
      <c r="H738" s="1">
        <f t="array" ref="H738">SUM(IF(anno=A738,IF(distretto=E738,punti)))+G738</f>
        <v>3</v>
      </c>
      <c r="I738" s="6">
        <v>5.0363738108561833</v>
      </c>
      <c r="J738" s="12">
        <f>H738/VLOOKUP(A738,anni!$A$1:$O$32,4,0)</f>
        <v>5.9896977199217351E-4</v>
      </c>
      <c r="K738" s="12">
        <f t="shared" si="144"/>
        <v>9.6300457427172788E-4</v>
      </c>
      <c r="L738" s="12">
        <f t="shared" si="145"/>
        <v>2.4297284421152944E-3</v>
      </c>
      <c r="M738" s="12">
        <f t="array" ref="M738">SUM(IF(NOT(ISERR(J738:L738)),J738:L738*$J$2:$L$2))/SUM(IF(NOT(ISERR(J738:L738)),$J$2:$L$2))</f>
        <v>1.0254411511058784E-3</v>
      </c>
      <c r="N738" s="1">
        <f>((300-VLOOKUP(A738,anni!$A$1:$O$32,8,0))*(M738-I738/300)+I738)/300*(300-VLOOKUP(A738,anni!$A$1:$O$32,7,0))</f>
        <v>1.44015712132244</v>
      </c>
      <c r="O738" s="1">
        <f t="shared" si="138"/>
        <v>1.44015712132244</v>
      </c>
      <c r="P738" s="9">
        <f>INT(MAX(1,O738)+1-VLOOKUP(A738,anni!$A$1:$O$32,5,0))</f>
        <v>1</v>
      </c>
      <c r="Q738" s="9">
        <f t="array" ref="Q738">SUM(IF(anno=A738,IF(distretto=E738,concorrenti!$T$3:$T$5991)))</f>
        <v>0</v>
      </c>
      <c r="R738" s="9">
        <f t="shared" si="139"/>
        <v>1</v>
      </c>
      <c r="S738" s="1">
        <f t="shared" si="140"/>
        <v>-1</v>
      </c>
      <c r="T738" s="1">
        <f>1+INT($N738/VLOOKUP($A738,anni!$A$1:$J$35,10,0))+$Q738</f>
        <v>2</v>
      </c>
      <c r="U738" s="1">
        <f t="shared" si="143"/>
        <v>0</v>
      </c>
      <c r="X738" s="1">
        <v>30</v>
      </c>
      <c r="Y738" s="1">
        <v>27</v>
      </c>
      <c r="Z738" s="1">
        <f t="shared" si="141"/>
        <v>0.56195148694901642</v>
      </c>
      <c r="AB738" s="1">
        <v>1</v>
      </c>
      <c r="AC738" s="1">
        <f t="shared" si="142"/>
        <v>0</v>
      </c>
    </row>
    <row r="739" spans="1:29" x14ac:dyDescent="0.3">
      <c r="A739" s="3">
        <v>2009</v>
      </c>
      <c r="B739" s="3" t="str">
        <f>VLOOKUP($E739,accorpamenti!$A$2:$X$104,$A739-B$2,0)</f>
        <v>Ancona</v>
      </c>
      <c r="C739" s="3" t="str">
        <f>VLOOKUP($E739,accorpamenti!$A$2:$X$104,$A739-C$2,0)</f>
        <v>Ancona</v>
      </c>
      <c r="D739" s="3" t="str">
        <f>VLOOKUP($E739,accorpamenti!$A$2:$X$104,$A739-D$2,0)</f>
        <v>Ancona</v>
      </c>
      <c r="E739" s="3" t="s">
        <v>116</v>
      </c>
      <c r="F739" s="1">
        <f t="array" ref="F739">SUM(IF(anno=A739,IF(distretto=E739,1)))</f>
        <v>2</v>
      </c>
      <c r="G739" s="1">
        <f t="array" ref="G739">SUM(IF(anno=A739,IF(distretto=E739,IF(punti=-1,1))))</f>
        <v>1</v>
      </c>
      <c r="H739" s="1">
        <f t="array" ref="H739">SUM(IF(anno=A739,IF(distretto=E739,punti)))+G739</f>
        <v>13</v>
      </c>
      <c r="I739" s="6">
        <v>2.0145495243424736</v>
      </c>
      <c r="J739" s="12">
        <f>H739/VLOOKUP(A739,anni!$A$1:$O$32,4,0)</f>
        <v>2.5955356786327519E-3</v>
      </c>
      <c r="K739" s="12">
        <f t="shared" si="144"/>
        <v>5.3767755396838136E-3</v>
      </c>
      <c r="L739" s="12">
        <f t="shared" si="145"/>
        <v>5.2882324916626996E-3</v>
      </c>
      <c r="M739" s="12">
        <f t="array" ref="M739">SUM(IF(NOT(ISERR(J739:L739)),J739:L739*$J$2:$L$2))/SUM(IF(NOT(ISERR(J739:L739)),$J$2:$L$2))</f>
        <v>3.9713984344880967E-3</v>
      </c>
      <c r="N739" s="1">
        <f>((300-VLOOKUP(A739,anni!$A$1:$O$32,8,0))*(M739-I739/300)+I739)/300*(300-VLOOKUP(A739,anni!$A$1:$O$32,7,0))</f>
        <v>1.3506286278839257</v>
      </c>
      <c r="O739" s="1">
        <f t="shared" si="138"/>
        <v>1.3506286278839257</v>
      </c>
      <c r="P739" s="9">
        <f>INT(MAX(1,O739)+1-VLOOKUP(A739,anni!$A$1:$O$32,5,0))</f>
        <v>1</v>
      </c>
      <c r="Q739" s="9">
        <f t="array" ref="Q739">SUM(IF(anno=A739,IF(distretto=E739,concorrenti!$T$3:$T$5991)))</f>
        <v>0</v>
      </c>
      <c r="R739" s="9">
        <f t="shared" si="139"/>
        <v>1</v>
      </c>
      <c r="S739" s="1">
        <f t="shared" si="140"/>
        <v>-1</v>
      </c>
      <c r="T739" s="1">
        <f>1+INT($N739/VLOOKUP($A739,anni!$A$1:$J$35,10,0))+$Q739</f>
        <v>2</v>
      </c>
      <c r="U739" s="1">
        <f t="shared" si="143"/>
        <v>0</v>
      </c>
      <c r="X739" s="1">
        <v>12</v>
      </c>
      <c r="Y739" s="1">
        <v>14</v>
      </c>
      <c r="Z739" s="1">
        <f t="shared" si="141"/>
        <v>-0.55470019622522915</v>
      </c>
      <c r="AB739" s="1">
        <v>1</v>
      </c>
      <c r="AC739" s="1">
        <f t="shared" si="142"/>
        <v>0</v>
      </c>
    </row>
    <row r="740" spans="1:29" x14ac:dyDescent="0.3">
      <c r="A740" s="3">
        <v>2009</v>
      </c>
      <c r="B740" s="3" t="str">
        <f>VLOOKUP($E740,accorpamenti!$A$2:$X$104,$A740-B$2,0)</f>
        <v>Enna</v>
      </c>
      <c r="C740" s="3" t="str">
        <f>VLOOKUP($E740,accorpamenti!$A$2:$X$104,$A740-C$2,0)</f>
        <v>Enna</v>
      </c>
      <c r="D740" s="3" t="str">
        <f>VLOOKUP($E740,accorpamenti!$A$2:$X$104,$A740-D$2,0)</f>
        <v>Enna</v>
      </c>
      <c r="E740" s="3" t="s">
        <v>82</v>
      </c>
      <c r="F740" s="1">
        <f t="array" ref="F740">SUM(IF(anno=A740,IF(distretto=E740,1)))</f>
        <v>2</v>
      </c>
      <c r="G740" s="1">
        <f t="array" ref="G740">SUM(IF(anno=A740,IF(distretto=E740,IF(punti=-1,1))))</f>
        <v>0</v>
      </c>
      <c r="H740" s="1">
        <f t="array" ref="H740">SUM(IF(anno=A740,IF(distretto=E740,punti)))+G740</f>
        <v>0</v>
      </c>
      <c r="I740" s="6">
        <v>2.0145495243424736</v>
      </c>
      <c r="J740" s="12">
        <f>H740/VLOOKUP(A740,anni!$A$1:$O$32,4,0)</f>
        <v>0</v>
      </c>
      <c r="K740" s="12">
        <f t="shared" si="144"/>
        <v>8.8275419308241725E-3</v>
      </c>
      <c r="L740" s="12">
        <f t="shared" si="145"/>
        <v>5.0023820867079591E-3</v>
      </c>
      <c r="M740" s="12">
        <f t="array" ref="M740">SUM(IF(NOT(ISERR(J740:L740)),J740:L740*$J$2:$L$2))/SUM(IF(NOT(ISERR(J740:L740)),$J$2:$L$2))</f>
        <v>3.776244324726051E-3</v>
      </c>
      <c r="N740" s="1">
        <f>((300-VLOOKUP(A740,anni!$A$1:$O$32,8,0))*(M740-I740/300)+I740)/300*(300-VLOOKUP(A740,anni!$A$1:$O$32,7,0))</f>
        <v>1.3081826090106807</v>
      </c>
      <c r="O740" s="1">
        <f t="shared" si="138"/>
        <v>1.3081826090106807</v>
      </c>
      <c r="P740" s="9">
        <f>INT(MAX(1,O740)+1-VLOOKUP(A740,anni!$A$1:$O$32,5,0))</f>
        <v>1</v>
      </c>
      <c r="Q740" s="9">
        <f t="array" ref="Q740">SUM(IF(anno=A740,IF(distretto=E740,concorrenti!$T$3:$T$5991)))</f>
        <v>1</v>
      </c>
      <c r="R740" s="9">
        <f t="shared" si="139"/>
        <v>2</v>
      </c>
      <c r="S740" s="1">
        <f t="shared" si="140"/>
        <v>0</v>
      </c>
      <c r="T740" s="1">
        <f>1+INT($N740/VLOOKUP($A740,anni!$A$1:$J$35,10,0))+$Q740</f>
        <v>3</v>
      </c>
      <c r="U740" s="1">
        <f t="shared" si="143"/>
        <v>1</v>
      </c>
      <c r="X740" s="1">
        <v>12</v>
      </c>
      <c r="Y740" s="1">
        <v>11</v>
      </c>
      <c r="Z740" s="1">
        <f t="shared" si="141"/>
        <v>0.29488391230979427</v>
      </c>
      <c r="AB740" s="1">
        <v>2</v>
      </c>
      <c r="AC740" s="1">
        <f t="shared" si="142"/>
        <v>0</v>
      </c>
    </row>
    <row r="741" spans="1:29" x14ac:dyDescent="0.3">
      <c r="A741" s="3">
        <v>2009</v>
      </c>
      <c r="B741" s="3" t="str">
        <f>VLOOKUP($E741,accorpamenti!$A$2:$X$104,$A741-B$2,0)</f>
        <v>Livorno</v>
      </c>
      <c r="C741" s="3" t="str">
        <f>VLOOKUP($E741,accorpamenti!$A$2:$X$104,$A741-C$2,0)</f>
        <v>Livorno</v>
      </c>
      <c r="D741" s="3" t="str">
        <f>VLOOKUP($E741,accorpamenti!$A$2:$X$104,$A741-D$2,0)</f>
        <v>Livorno</v>
      </c>
      <c r="E741" s="3" t="s">
        <v>121</v>
      </c>
      <c r="F741" s="1">
        <f t="array" ref="F741">SUM(IF(anno=A741,IF(distretto=E741,1)))</f>
        <v>2</v>
      </c>
      <c r="G741" s="1">
        <f t="array" ref="G741">SUM(IF(anno=A741,IF(distretto=E741,IF(punti=-1,1))))</f>
        <v>0</v>
      </c>
      <c r="H741" s="1">
        <f t="array" ref="H741">SUM(IF(anno=A741,IF(distretto=E741,punti)))+G741</f>
        <v>16.799999999999997</v>
      </c>
      <c r="I741" s="6">
        <v>1.1751538891997761</v>
      </c>
      <c r="J741" s="12">
        <f>H741/VLOOKUP(A741,anni!$A$1:$O$32,4,0)</f>
        <v>3.3542307231561714E-3</v>
      </c>
      <c r="K741" s="12">
        <f t="shared" si="144"/>
        <v>5.3767755396838144E-3</v>
      </c>
      <c r="L741" s="12">
        <f t="shared" si="145"/>
        <v>9.0995712243925747E-3</v>
      </c>
      <c r="M741" s="12">
        <f t="array" ref="M741">SUM(IF(NOT(ISERR(J741:L741)),J741:L741*$J$2:$L$2))/SUM(IF(NOT(ISERR(J741:L741)),$J$2:$L$2))</f>
        <v>4.9859690788714535E-3</v>
      </c>
      <c r="N741" s="1">
        <f>((300-VLOOKUP(A741,anni!$A$1:$O$32,8,0))*(M741-I741/300)+I741)/300*(300-VLOOKUP(A741,anni!$A$1:$O$32,7,0))</f>
        <v>1.3684437978778203</v>
      </c>
      <c r="O741" s="1">
        <f t="shared" si="138"/>
        <v>1.3684437978778203</v>
      </c>
      <c r="P741" s="9">
        <f>INT(MAX(1,O741)+1-VLOOKUP(A741,anni!$A$1:$O$32,5,0))</f>
        <v>1</v>
      </c>
      <c r="Q741" s="9">
        <f t="array" ref="Q741">SUM(IF(anno=A741,IF(distretto=E741,concorrenti!$T$3:$T$5991)))</f>
        <v>0</v>
      </c>
      <c r="R741" s="9">
        <f t="shared" si="139"/>
        <v>1</v>
      </c>
      <c r="S741" s="1">
        <f t="shared" si="140"/>
        <v>-1</v>
      </c>
      <c r="T741" s="1">
        <f>1+INT($N741/VLOOKUP($A741,anni!$A$1:$J$35,10,0))+$Q741</f>
        <v>2</v>
      </c>
      <c r="U741" s="1">
        <f t="shared" si="143"/>
        <v>0</v>
      </c>
      <c r="X741" s="1">
        <v>7</v>
      </c>
      <c r="Y741" s="1">
        <v>8</v>
      </c>
      <c r="Z741" s="1">
        <f t="shared" si="141"/>
        <v>-0.36514837167011072</v>
      </c>
      <c r="AB741" s="1">
        <v>1</v>
      </c>
      <c r="AC741" s="1">
        <f t="shared" si="142"/>
        <v>0</v>
      </c>
    </row>
    <row r="742" spans="1:29" x14ac:dyDescent="0.3">
      <c r="A742" s="3">
        <v>2009</v>
      </c>
      <c r="B742" s="3" t="str">
        <f>VLOOKUP($E742,accorpamenti!$A$2:$X$104,$A742-B$2,0)</f>
        <v>Siena</v>
      </c>
      <c r="C742" s="3" t="str">
        <f>VLOOKUP($E742,accorpamenti!$A$2:$X$104,$A742-C$2,0)</f>
        <v>Siena</v>
      </c>
      <c r="D742" s="3" t="str">
        <f>VLOOKUP($E742,accorpamenti!$A$2:$X$104,$A742-D$2,0)</f>
        <v>Siena</v>
      </c>
      <c r="E742" s="3" t="s">
        <v>108</v>
      </c>
      <c r="F742" s="1">
        <f t="array" ref="F742">SUM(IF(anno=A742,IF(distretto=E742,1)))</f>
        <v>2</v>
      </c>
      <c r="G742" s="1">
        <f t="array" ref="G742">SUM(IF(anno=A742,IF(distretto=E742,IF(punti=-1,1))))</f>
        <v>0</v>
      </c>
      <c r="H742" s="1">
        <f t="array" ref="H742">SUM(IF(anno=A742,IF(distretto=E742,punti)))+G742</f>
        <v>18</v>
      </c>
      <c r="I742" s="6">
        <v>1.5109121432568551</v>
      </c>
      <c r="J742" s="12">
        <f>H742/VLOOKUP(A742,anni!$A$1:$O$32,4,0)</f>
        <v>3.593818631953041E-3</v>
      </c>
      <c r="K742" s="12">
        <f t="shared" si="144"/>
        <v>4.8150228713586393E-3</v>
      </c>
      <c r="L742" s="12">
        <f t="shared" si="145"/>
        <v>5.0976655550262059E-3</v>
      </c>
      <c r="M742" s="12">
        <f t="array" ref="M742">SUM(IF(NOT(ISERR(J742:L742)),J742:L742*$J$2:$L$2))/SUM(IF(NOT(ISERR(J742:L742)),$J$2:$L$2))</f>
        <v>4.2515278656004348E-3</v>
      </c>
      <c r="N742" s="1">
        <f>((300-VLOOKUP(A742,anni!$A$1:$O$32,8,0))*(M742-I742/300)+I742)/300*(300-VLOOKUP(A742,anni!$A$1:$O$32,7,0))</f>
        <v>1.2898444120551678</v>
      </c>
      <c r="O742" s="1">
        <f t="shared" si="138"/>
        <v>1.2898444120551678</v>
      </c>
      <c r="P742" s="9">
        <f>INT(MAX(1,O742)+1-VLOOKUP(A742,anni!$A$1:$O$32,5,0))</f>
        <v>1</v>
      </c>
      <c r="Q742" s="9">
        <f t="array" ref="Q742">SUM(IF(anno=A742,IF(distretto=E742,concorrenti!$T$3:$T$5991)))</f>
        <v>0</v>
      </c>
      <c r="R742" s="9">
        <f t="shared" si="139"/>
        <v>1</v>
      </c>
      <c r="S742" s="1">
        <f t="shared" si="140"/>
        <v>-1</v>
      </c>
      <c r="T742" s="1">
        <f>1+INT($N742/VLOOKUP($A742,anni!$A$1:$J$35,10,0))+$Q742</f>
        <v>2</v>
      </c>
      <c r="U742" s="1">
        <f t="shared" si="143"/>
        <v>0</v>
      </c>
      <c r="X742" s="1">
        <v>9</v>
      </c>
      <c r="Y742" s="1">
        <v>9</v>
      </c>
      <c r="Z742" s="1">
        <f t="shared" si="141"/>
        <v>0</v>
      </c>
      <c r="AB742" s="1">
        <v>1</v>
      </c>
      <c r="AC742" s="1">
        <f t="shared" si="142"/>
        <v>0</v>
      </c>
    </row>
    <row r="743" spans="1:29" x14ac:dyDescent="0.3">
      <c r="A743" s="3">
        <v>2009</v>
      </c>
      <c r="B743" s="3" t="str">
        <f>VLOOKUP($E743,accorpamenti!$A$2:$X$104,$A743-B$2,0)</f>
        <v>Viterbo</v>
      </c>
      <c r="C743" s="3" t="str">
        <f>VLOOKUP($E743,accorpamenti!$A$2:$X$104,$A743-C$2,0)</f>
        <v>Viterbo</v>
      </c>
      <c r="D743" s="3" t="str">
        <f>VLOOKUP($E743,accorpamenti!$A$2:$X$104,$A743-D$2,0)</f>
        <v>Viterbo</v>
      </c>
      <c r="E743" s="3" t="s">
        <v>111</v>
      </c>
      <c r="F743" s="1">
        <f t="array" ref="F743">SUM(IF(anno=A743,IF(distretto=E743,1)))</f>
        <v>2</v>
      </c>
      <c r="G743" s="1">
        <f t="array" ref="G743">SUM(IF(anno=A743,IF(distretto=E743,IF(punti=-1,1))))</f>
        <v>0</v>
      </c>
      <c r="H743" s="1">
        <f t="array" ref="H743">SUM(IF(anno=A743,IF(distretto=E743,punti)))+G743</f>
        <v>10.6</v>
      </c>
      <c r="I743" s="6">
        <v>1.5109121432568551</v>
      </c>
      <c r="J743" s="12">
        <f>H743/VLOOKUP(A743,anni!$A$1:$O$32,4,0)</f>
        <v>2.116359861039013E-3</v>
      </c>
      <c r="K743" s="12">
        <f t="shared" si="144"/>
        <v>4.4137709654120862E-3</v>
      </c>
      <c r="L743" s="12">
        <f t="shared" si="145"/>
        <v>1.0338256312529782E-2</v>
      </c>
      <c r="M743" s="12">
        <f t="array" ref="M743">SUM(IF(NOT(ISERR(J743:L743)),J743:L743*$J$2:$L$2))/SUM(IF(NOT(ISERR(J743:L743)),$J$2:$L$2))</f>
        <v>4.2524796377451657E-3</v>
      </c>
      <c r="N743" s="1">
        <f>((300-VLOOKUP(A743,anni!$A$1:$O$32,8,0))*(M743-I743/300)+I743)/300*(300-VLOOKUP(A743,anni!$A$1:$O$32,7,0))</f>
        <v>1.2900514224966468</v>
      </c>
      <c r="O743" s="1">
        <f t="shared" si="138"/>
        <v>1.2900514224966468</v>
      </c>
      <c r="P743" s="9">
        <f>INT(MAX(1,O743)+1-VLOOKUP(A743,anni!$A$1:$O$32,5,0))</f>
        <v>1</v>
      </c>
      <c r="Q743" s="9">
        <f t="array" ref="Q743">SUM(IF(anno=A743,IF(distretto=E743,concorrenti!$T$3:$T$5991)))</f>
        <v>0</v>
      </c>
      <c r="R743" s="9">
        <f t="shared" si="139"/>
        <v>1</v>
      </c>
      <c r="S743" s="1">
        <f t="shared" si="140"/>
        <v>-1</v>
      </c>
      <c r="T743" s="1">
        <f>1+INT($N743/VLOOKUP($A743,anni!$A$1:$J$35,10,0))+$Q743</f>
        <v>2</v>
      </c>
      <c r="U743" s="1">
        <f t="shared" si="143"/>
        <v>0</v>
      </c>
      <c r="X743" s="1">
        <v>9</v>
      </c>
      <c r="Y743" s="1">
        <v>9</v>
      </c>
      <c r="Z743" s="1">
        <f t="shared" si="141"/>
        <v>0</v>
      </c>
      <c r="AB743" s="1">
        <v>1</v>
      </c>
      <c r="AC743" s="1">
        <f t="shared" si="142"/>
        <v>0</v>
      </c>
    </row>
    <row r="744" spans="1:29" x14ac:dyDescent="0.3">
      <c r="A744" s="3">
        <v>2009</v>
      </c>
      <c r="B744" s="3" t="str">
        <f>VLOOKUP($E744,accorpamenti!$A$2:$X$104,$A744-B$2,0)</f>
        <v>Vercelli</v>
      </c>
      <c r="C744" s="3" t="str">
        <f>VLOOKUP($E744,accorpamenti!$A$2:$X$104,$A744-C$2,0)</f>
        <v>Vercelli</v>
      </c>
      <c r="D744" s="3" t="str">
        <f>VLOOKUP($E744,accorpamenti!$A$2:$X$104,$A744-D$2,0)</f>
        <v>Vercelli</v>
      </c>
      <c r="E744" s="3" t="s">
        <v>132</v>
      </c>
      <c r="F744" s="1">
        <f t="array" ref="F744">SUM(IF(anno=A744,IF(distretto=E744,1)))</f>
        <v>2</v>
      </c>
      <c r="G744" s="1">
        <f t="array" ref="G744">SUM(IF(anno=A744,IF(distretto=E744,IF(punti=-1,1))))</f>
        <v>0</v>
      </c>
      <c r="H744" s="1">
        <f t="array" ref="H744">SUM(IF(anno=A744,IF(distretto=E744,punti)))+G744</f>
        <v>16.799999999999997</v>
      </c>
      <c r="I744" s="6">
        <v>1.0072747621712368</v>
      </c>
      <c r="J744" s="12">
        <f>H744/VLOOKUP(A744,anni!$A$1:$O$32,4,0)</f>
        <v>3.3542307231561714E-3</v>
      </c>
      <c r="K744" s="12">
        <f t="shared" si="144"/>
        <v>1.6050076237862131E-3</v>
      </c>
      <c r="L744" s="12">
        <f t="shared" si="145"/>
        <v>1.2148642210576472E-2</v>
      </c>
      <c r="M744" s="12">
        <f t="array" ref="M744">SUM(IF(NOT(ISERR(J744:L744)),J744:L744*$J$2:$L$2))/SUM(IF(NOT(ISERR(J744:L744)),$J$2:$L$2))</f>
        <v>4.236891604602902E-3</v>
      </c>
      <c r="N744" s="1">
        <f>((300-VLOOKUP(A744,anni!$A$1:$O$32,8,0))*(M744-I744/300)+I744)/300*(300-VLOOKUP(A744,anni!$A$1:$O$32,7,0))</f>
        <v>1.1649486581925135</v>
      </c>
      <c r="O744" s="1">
        <f t="shared" si="138"/>
        <v>1.1649486581925135</v>
      </c>
      <c r="P744" s="9">
        <f>INT(MAX(1,O744)+1-VLOOKUP(A744,anni!$A$1:$O$32,5,0))</f>
        <v>1</v>
      </c>
      <c r="Q744" s="9">
        <f t="array" ref="Q744">SUM(IF(anno=A744,IF(distretto=E744,concorrenti!$T$3:$T$5991)))</f>
        <v>0</v>
      </c>
      <c r="R744" s="9">
        <f t="shared" si="139"/>
        <v>1</v>
      </c>
      <c r="S744" s="1">
        <f t="shared" si="140"/>
        <v>-1</v>
      </c>
      <c r="T744" s="1">
        <f>1+INT($N744/VLOOKUP($A744,anni!$A$1:$J$35,10,0))+$Q744</f>
        <v>1</v>
      </c>
      <c r="U744" s="1">
        <f t="shared" si="143"/>
        <v>-1</v>
      </c>
      <c r="X744" s="1">
        <v>6</v>
      </c>
      <c r="Y744" s="1">
        <v>7</v>
      </c>
      <c r="Z744" s="1">
        <f t="shared" si="141"/>
        <v>-0.39223227027636809</v>
      </c>
      <c r="AB744" s="1">
        <v>1</v>
      </c>
      <c r="AC744" s="1">
        <f t="shared" si="142"/>
        <v>0</v>
      </c>
    </row>
    <row r="745" spans="1:29" x14ac:dyDescent="0.3">
      <c r="A745" s="3">
        <v>2009</v>
      </c>
      <c r="B745" s="3" t="str">
        <f>VLOOKUP($E745,accorpamenti!$A$2:$X$104,$A745-B$2,0)</f>
        <v>Gorizia</v>
      </c>
      <c r="C745" s="3" t="str">
        <f>VLOOKUP($E745,accorpamenti!$A$2:$X$104,$A745-C$2,0)</f>
        <v>Gorizia</v>
      </c>
      <c r="D745" s="3" t="str">
        <f>VLOOKUP($E745,accorpamenti!$A$2:$X$104,$A745-D$2,0)</f>
        <v>Gorizia</v>
      </c>
      <c r="E745" s="3" t="s">
        <v>44</v>
      </c>
      <c r="F745" s="1">
        <f t="array" ref="F745">SUM(IF(anno=A745,IF(distretto=E745,1)))</f>
        <v>2</v>
      </c>
      <c r="G745" s="1">
        <f t="array" ref="G745">SUM(IF(anno=A745,IF(distretto=E745,IF(punti=-1,1))))</f>
        <v>0</v>
      </c>
      <c r="H745" s="1">
        <f t="array" ref="H745">SUM(IF(anno=A745,IF(distretto=E745,punti)))+G745</f>
        <v>5</v>
      </c>
      <c r="I745" s="6">
        <v>1.0072747621712368</v>
      </c>
      <c r="J745" s="12">
        <f>H745/VLOOKUP(A745,anni!$A$1:$O$32,4,0)</f>
        <v>9.982829533202891E-4</v>
      </c>
      <c r="K745" s="12">
        <f t="shared" si="144"/>
        <v>1.2037557178396598E-3</v>
      </c>
      <c r="L745" s="12">
        <f t="shared" si="145"/>
        <v>8.5755121486422148E-4</v>
      </c>
      <c r="M745" s="12">
        <f t="array" ref="M745">SUM(IF(NOT(ISERR(J745:L745)),J745:L745*$J$2:$L$2))/SUM(IF(NOT(ISERR(J745:L745)),$J$2:$L$2))</f>
        <v>1.0433185850840681E-3</v>
      </c>
      <c r="N745" s="1">
        <f>((300-VLOOKUP(A745,anni!$A$1:$O$32,8,0))*(M745-I745/300)+I745)/300*(300-VLOOKUP(A745,anni!$A$1:$O$32,7,0))</f>
        <v>0.47034652644716712</v>
      </c>
      <c r="O745" s="1">
        <f t="shared" si="138"/>
        <v>1</v>
      </c>
      <c r="P745" s="9">
        <f>INT(MAX(1,O745)+1-VLOOKUP(A745,anni!$A$1:$O$32,5,0))</f>
        <v>1</v>
      </c>
      <c r="Q745" s="9">
        <f t="array" ref="Q745">SUM(IF(anno=A745,IF(distretto=E745,concorrenti!$T$3:$T$5991)))</f>
        <v>1</v>
      </c>
      <c r="R745" s="9">
        <f t="shared" si="139"/>
        <v>2</v>
      </c>
      <c r="S745" s="1">
        <f t="shared" si="140"/>
        <v>0</v>
      </c>
      <c r="T745" s="1">
        <f>1+INT($N745/VLOOKUP($A745,anni!$A$1:$J$35,10,0))+$Q745</f>
        <v>2</v>
      </c>
      <c r="U745" s="1">
        <f t="shared" si="143"/>
        <v>0</v>
      </c>
      <c r="X745" s="1">
        <v>6</v>
      </c>
      <c r="Y745" s="1">
        <v>7</v>
      </c>
      <c r="Z745" s="1">
        <f t="shared" si="141"/>
        <v>-0.39223227027636809</v>
      </c>
      <c r="AB745" s="1">
        <v>2</v>
      </c>
      <c r="AC745" s="1">
        <f t="shared" si="142"/>
        <v>0</v>
      </c>
    </row>
    <row r="746" spans="1:29" x14ac:dyDescent="0.3">
      <c r="A746" s="3">
        <v>2009</v>
      </c>
      <c r="B746" s="3" t="str">
        <f>VLOOKUP($E746,accorpamenti!$A$2:$X$104,$A746-B$2,0)</f>
        <v>Macerata</v>
      </c>
      <c r="C746" s="3" t="str">
        <f>VLOOKUP($E746,accorpamenti!$A$2:$X$104,$A746-C$2,0)</f>
        <v>Macerata</v>
      </c>
      <c r="D746" s="3" t="str">
        <f>VLOOKUP($E746,accorpamenti!$A$2:$X$104,$A746-D$2,0)</f>
        <v>Macerata</v>
      </c>
      <c r="E746" s="3" t="s">
        <v>102</v>
      </c>
      <c r="F746" s="1">
        <f t="array" ref="F746">SUM(IF(anno=A746,IF(distretto=E746,1)))</f>
        <v>1</v>
      </c>
      <c r="G746" s="1">
        <f t="array" ref="G746">SUM(IF(anno=A746,IF(distretto=E746,IF(punti=-1,1))))</f>
        <v>0</v>
      </c>
      <c r="H746" s="1">
        <f t="array" ref="H746">SUM(IF(anno=A746,IF(distretto=E746,punti)))+G746</f>
        <v>33.6</v>
      </c>
      <c r="I746" s="6">
        <v>1.3430330162283157</v>
      </c>
      <c r="J746" s="12">
        <f>H746/VLOOKUP(A746,anni!$A$1:$O$32,4,0)</f>
        <v>6.7084614463123436E-3</v>
      </c>
      <c r="K746" s="12">
        <f t="shared" si="144"/>
        <v>4.8150228713586393E-3</v>
      </c>
      <c r="L746" s="12">
        <f t="shared" si="145"/>
        <v>5.9552167698904276E-3</v>
      </c>
      <c r="M746" s="12">
        <f t="array" ref="M746">SUM(IF(NOT(ISERR(J746:L746)),J746:L746*$J$2:$L$2))/SUM(IF(NOT(ISERR(J746:L746)),$J$2:$L$2))</f>
        <v>5.9517744752574557E-3</v>
      </c>
      <c r="N746" s="1">
        <f>((300-VLOOKUP(A746,anni!$A$1:$O$32,8,0))*(M746-I746/300)+I746)/300*(300-VLOOKUP(A746,anni!$A$1:$O$32,7,0))</f>
        <v>1.6190772606236727</v>
      </c>
      <c r="O746" s="1">
        <f t="shared" si="138"/>
        <v>1.6190772606236727</v>
      </c>
      <c r="P746" s="9">
        <f>INT(MAX(1,O746)+1-VLOOKUP(A746,anni!$A$1:$O$32,5,0))</f>
        <v>2</v>
      </c>
      <c r="Q746" s="9">
        <f t="array" ref="Q746">SUM(IF(anno=A746,IF(distretto=E746,concorrenti!$T$3:$T$5991)))</f>
        <v>0</v>
      </c>
      <c r="R746" s="9">
        <f t="shared" si="139"/>
        <v>2</v>
      </c>
      <c r="S746" s="1">
        <f t="shared" si="140"/>
        <v>1</v>
      </c>
      <c r="T746" s="1">
        <f>1+INT($N746/VLOOKUP($A746,anni!$A$1:$J$35,10,0))+$Q746</f>
        <v>2</v>
      </c>
      <c r="U746" s="1">
        <f t="shared" si="143"/>
        <v>1</v>
      </c>
      <c r="X746" s="1">
        <v>8</v>
      </c>
      <c r="Y746" s="1">
        <v>9</v>
      </c>
      <c r="Z746" s="1">
        <f t="shared" si="141"/>
        <v>-0.34299717028501764</v>
      </c>
      <c r="AB746" s="1">
        <v>2</v>
      </c>
      <c r="AC746" s="1">
        <f t="shared" si="142"/>
        <v>0</v>
      </c>
    </row>
    <row r="747" spans="1:29" x14ac:dyDescent="0.3">
      <c r="A747" s="3">
        <v>2009</v>
      </c>
      <c r="B747" s="3" t="str">
        <f>VLOOKUP($E747,accorpamenti!$A$2:$X$104,$A747-B$2,0)</f>
        <v>Grosseto</v>
      </c>
      <c r="C747" s="3" t="str">
        <f>VLOOKUP($E747,accorpamenti!$A$2:$X$104,$A747-C$2,0)</f>
        <v>Grosseto</v>
      </c>
      <c r="D747" s="3" t="str">
        <f>VLOOKUP($E747,accorpamenti!$A$2:$X$104,$A747-D$2,0)</f>
        <v>Grosseto</v>
      </c>
      <c r="E747" s="3" t="s">
        <v>100</v>
      </c>
      <c r="F747" s="1">
        <f t="array" ref="F747">SUM(IF(anno=A747,IF(distretto=E747,1)))</f>
        <v>1</v>
      </c>
      <c r="G747" s="1">
        <f t="array" ref="G747">SUM(IF(anno=A747,IF(distretto=E747,IF(punti=-1,1))))</f>
        <v>0</v>
      </c>
      <c r="H747" s="1">
        <f t="array" ref="H747">SUM(IF(anno=A747,IF(distretto=E747,punti)))+G747</f>
        <v>30.6</v>
      </c>
      <c r="I747" s="6">
        <v>0.83939563514269722</v>
      </c>
      <c r="J747" s="12">
        <f>H747/VLOOKUP(A747,anni!$A$1:$O$32,4,0)</f>
        <v>6.1094916743201699E-3</v>
      </c>
      <c r="K747" s="12">
        <f t="shared" si="144"/>
        <v>4.8150228713586393E-3</v>
      </c>
      <c r="L747" s="12">
        <f t="shared" si="145"/>
        <v>4.5259647451167248E-3</v>
      </c>
      <c r="M747" s="12">
        <f t="array" ref="M747">SUM(IF(NOT(ISERR(J747:L747)),J747:L747*$J$2:$L$2))/SUM(IF(NOT(ISERR(J747:L747)),$J$2:$L$2))</f>
        <v>5.4140809184657522E-3</v>
      </c>
      <c r="N747" s="1">
        <f>((300-VLOOKUP(A747,anni!$A$1:$O$32,8,0))*(M747-I747/300)+I747)/300*(300-VLOOKUP(A747,anni!$A$1:$O$32,7,0))</f>
        <v>1.3804165449257861</v>
      </c>
      <c r="O747" s="1">
        <f t="shared" si="138"/>
        <v>1.3804165449257861</v>
      </c>
      <c r="P747" s="9">
        <f>INT(MAX(1,O747)+1-VLOOKUP(A747,anni!$A$1:$O$32,5,0))</f>
        <v>1</v>
      </c>
      <c r="Q747" s="9">
        <f t="array" ref="Q747">SUM(IF(anno=A747,IF(distretto=E747,concorrenti!$T$3:$T$5991)))</f>
        <v>0</v>
      </c>
      <c r="R747" s="9">
        <f t="shared" si="139"/>
        <v>1</v>
      </c>
      <c r="S747" s="1">
        <f t="shared" si="140"/>
        <v>0</v>
      </c>
      <c r="T747" s="1">
        <f>1+INT($N747/VLOOKUP($A747,anni!$A$1:$J$35,10,0))+$Q747</f>
        <v>2</v>
      </c>
      <c r="U747" s="1">
        <f t="shared" si="143"/>
        <v>1</v>
      </c>
      <c r="X747" s="1">
        <v>5</v>
      </c>
      <c r="Y747" s="1">
        <v>4</v>
      </c>
      <c r="Z747" s="1">
        <f t="shared" si="141"/>
        <v>0.47140452079103173</v>
      </c>
      <c r="AB747" s="1">
        <v>1</v>
      </c>
      <c r="AC747" s="1">
        <f t="shared" si="142"/>
        <v>0</v>
      </c>
    </row>
    <row r="748" spans="1:29" x14ac:dyDescent="0.3">
      <c r="A748" s="3">
        <v>2009</v>
      </c>
      <c r="B748" s="3" t="str">
        <f>VLOOKUP($E748,accorpamenti!$A$2:$X$104,$A748-B$2,0)</f>
        <v>Terni</v>
      </c>
      <c r="C748" s="3" t="str">
        <f>VLOOKUP($E748,accorpamenti!$A$2:$X$104,$A748-C$2,0)</f>
        <v>Terni</v>
      </c>
      <c r="D748" s="3" t="str">
        <f>VLOOKUP($E748,accorpamenti!$A$2:$X$104,$A748-D$2,0)</f>
        <v>Terni</v>
      </c>
      <c r="E748" s="3" t="s">
        <v>80</v>
      </c>
      <c r="F748" s="1">
        <f t="array" ref="F748">SUM(IF(anno=A748,IF(distretto=E748,1)))</f>
        <v>1</v>
      </c>
      <c r="G748" s="1">
        <f t="array" ref="G748">SUM(IF(anno=A748,IF(distretto=E748,IF(punti=-1,1))))</f>
        <v>0</v>
      </c>
      <c r="H748" s="1">
        <f t="array" ref="H748">SUM(IF(anno=A748,IF(distretto=E748,punti)))+G748</f>
        <v>23</v>
      </c>
      <c r="I748" s="6">
        <v>0.83939563514269722</v>
      </c>
      <c r="J748" s="12">
        <f>H748/VLOOKUP(A748,anni!$A$1:$O$32,4,0)</f>
        <v>4.5921015852733301E-3</v>
      </c>
      <c r="K748" s="12">
        <f t="shared" si="144"/>
        <v>7.2225343070379594E-3</v>
      </c>
      <c r="L748" s="12">
        <f t="shared" si="145"/>
        <v>1.4292520247737026E-3</v>
      </c>
      <c r="M748" s="12">
        <f t="array" ref="M748">SUM(IF(NOT(ISERR(J748:L748)),J748:L748*$J$2:$L$2))/SUM(IF(NOT(ISERR(J748:L748)),$J$2:$L$2))</f>
        <v>4.9417708991116019E-3</v>
      </c>
      <c r="N748" s="1">
        <f>((300-VLOOKUP(A748,anni!$A$1:$O$32,8,0))*(M748-I748/300)+I748)/300*(300-VLOOKUP(A748,anni!$A$1:$O$32,7,0))</f>
        <v>1.2776891157162584</v>
      </c>
      <c r="O748" s="1">
        <f t="shared" si="138"/>
        <v>1.2776891157162584</v>
      </c>
      <c r="P748" s="9">
        <f>INT(MAX(1,O748)+1-VLOOKUP(A748,anni!$A$1:$O$32,5,0))</f>
        <v>1</v>
      </c>
      <c r="Q748" s="9">
        <f t="array" ref="Q748">SUM(IF(anno=A748,IF(distretto=E748,concorrenti!$T$3:$T$5991)))</f>
        <v>0</v>
      </c>
      <c r="R748" s="9">
        <f t="shared" si="139"/>
        <v>1</v>
      </c>
      <c r="S748" s="1">
        <f t="shared" si="140"/>
        <v>0</v>
      </c>
      <c r="T748" s="1">
        <f>1+INT($N748/VLOOKUP($A748,anni!$A$1:$J$35,10,0))+$Q748</f>
        <v>2</v>
      </c>
      <c r="U748" s="1">
        <f t="shared" si="143"/>
        <v>1</v>
      </c>
      <c r="X748" s="1">
        <v>5</v>
      </c>
      <c r="Y748" s="1">
        <v>5</v>
      </c>
      <c r="Z748" s="1">
        <f t="shared" si="141"/>
        <v>0</v>
      </c>
      <c r="AB748" s="1">
        <v>1</v>
      </c>
      <c r="AC748" s="1">
        <f t="shared" si="142"/>
        <v>0</v>
      </c>
    </row>
    <row r="749" spans="1:29" x14ac:dyDescent="0.3">
      <c r="A749" s="3">
        <v>2009</v>
      </c>
      <c r="B749" s="3" t="str">
        <f>VLOOKUP($E749,accorpamenti!$A$2:$X$104,$A749-B$2,0)</f>
        <v>Oristano</v>
      </c>
      <c r="C749" s="3" t="str">
        <f>VLOOKUP($E749,accorpamenti!$A$2:$X$104,$A749-C$2,0)</f>
        <v>Oristano</v>
      </c>
      <c r="D749" s="3" t="str">
        <f>VLOOKUP($E749,accorpamenti!$A$2:$X$104,$A749-D$2,0)</f>
        <v>Oristano</v>
      </c>
      <c r="E749" s="3" t="s">
        <v>131</v>
      </c>
      <c r="F749" s="1">
        <f t="array" ref="F749">SUM(IF(anno=A749,IF(distretto=E749,1)))</f>
        <v>1</v>
      </c>
      <c r="G749" s="1">
        <f t="array" ref="G749">SUM(IF(anno=A749,IF(distretto=E749,IF(punti=-1,1))))</f>
        <v>0</v>
      </c>
      <c r="H749" s="1">
        <f t="array" ref="H749">SUM(IF(anno=A749,IF(distretto=E749,punti)))+G749</f>
        <v>22.400000000000002</v>
      </c>
      <c r="I749" s="6">
        <v>1.5109121432568551</v>
      </c>
      <c r="J749" s="12">
        <f>H749/VLOOKUP(A749,anni!$A$1:$O$32,4,0)</f>
        <v>4.4723076308748957E-3</v>
      </c>
      <c r="K749" s="12">
        <f t="shared" si="144"/>
        <v>3.6112671535189797E-3</v>
      </c>
      <c r="L749" s="12">
        <f t="shared" si="145"/>
        <v>3.7636969985707504E-3</v>
      </c>
      <c r="M749" s="12">
        <f t="array" ref="M749">SUM(IF(NOT(ISERR(J749:L749)),J749:L749*$J$2:$L$2))/SUM(IF(NOT(ISERR(J749:L749)),$J$2:$L$2))</f>
        <v>4.0671923663722328E-3</v>
      </c>
      <c r="N749" s="1">
        <f>((300-VLOOKUP(A749,anni!$A$1:$O$32,8,0))*(M749-I749/300)+I749)/300*(300-VLOOKUP(A749,anni!$A$1:$O$32,7,0))</f>
        <v>1.2497514409730339</v>
      </c>
      <c r="O749" s="1">
        <f t="shared" si="138"/>
        <v>1.2497514409730339</v>
      </c>
      <c r="P749" s="9">
        <f>INT(MAX(1,O749)+1-VLOOKUP(A749,anni!$A$1:$O$32,5,0))</f>
        <v>1</v>
      </c>
      <c r="Q749" s="9">
        <f t="array" ref="Q749">SUM(IF(anno=A749,IF(distretto=E749,concorrenti!$T$3:$T$5991)))</f>
        <v>0</v>
      </c>
      <c r="R749" s="9">
        <f t="shared" si="139"/>
        <v>1</v>
      </c>
      <c r="S749" s="1">
        <f t="shared" si="140"/>
        <v>0</v>
      </c>
      <c r="T749" s="1">
        <f>1+INT($N749/VLOOKUP($A749,anni!$A$1:$J$35,10,0))+$Q749</f>
        <v>2</v>
      </c>
      <c r="U749" s="1">
        <f t="shared" si="143"/>
        <v>1</v>
      </c>
      <c r="X749" s="1">
        <v>9</v>
      </c>
      <c r="Y749" s="1">
        <v>10</v>
      </c>
      <c r="Z749" s="1">
        <f t="shared" si="141"/>
        <v>-0.32444284226152509</v>
      </c>
      <c r="AB749" s="1">
        <v>1</v>
      </c>
      <c r="AC749" s="1">
        <f t="shared" si="142"/>
        <v>0</v>
      </c>
    </row>
    <row r="750" spans="1:29" x14ac:dyDescent="0.3">
      <c r="A750" s="3">
        <v>2009</v>
      </c>
      <c r="B750" s="3" t="str">
        <f>VLOOKUP($E750,accorpamenti!$A$2:$X$104,$A750-B$2,0)</f>
        <v>Ascoli Piceno</v>
      </c>
      <c r="C750" s="3" t="str">
        <f>VLOOKUP($E750,accorpamenti!$A$2:$X$104,$A750-C$2,0)</f>
        <v>Ascoli Piceno</v>
      </c>
      <c r="D750" s="3" t="str">
        <f>VLOOKUP($E750,accorpamenti!$A$2:$X$104,$A750-D$2,0)</f>
        <v>Ascoli Piceno</v>
      </c>
      <c r="E750" s="3" t="s">
        <v>117</v>
      </c>
      <c r="F750" s="1">
        <f t="array" ref="F750">SUM(IF(anno=A750,IF(distretto=E750,1)))</f>
        <v>1</v>
      </c>
      <c r="G750" s="1">
        <f t="array" ref="G750">SUM(IF(anno=A750,IF(distretto=E750,IF(punti=-1,1))))</f>
        <v>0</v>
      </c>
      <c r="H750" s="1">
        <f t="array" ref="H750">SUM(IF(anno=A750,IF(distretto=E750,punti)))+G750</f>
        <v>12</v>
      </c>
      <c r="I750" s="6">
        <v>1.5109121432568551</v>
      </c>
      <c r="J750" s="12">
        <f>H750/VLOOKUP(A750,anni!$A$1:$O$32,4,0)</f>
        <v>2.395879087968694E-3</v>
      </c>
      <c r="K750" s="12">
        <f t="shared" si="144"/>
        <v>4.8150228713586393E-3</v>
      </c>
      <c r="L750" s="12">
        <f t="shared" si="145"/>
        <v>7.4321105288232539E-3</v>
      </c>
      <c r="M750" s="12">
        <f t="array" ref="M750">SUM(IF(NOT(ISERR(J750:L750)),J750:L750*$J$2:$L$2))/SUM(IF(NOT(ISERR(J750:L750)),$J$2:$L$2))</f>
        <v>4.0416322559077697E-3</v>
      </c>
      <c r="N750" s="1">
        <f>((300-VLOOKUP(A750,anni!$A$1:$O$32,8,0))*(M750-I750/300)+I750)/300*(300-VLOOKUP(A750,anni!$A$1:$O$32,7,0))</f>
        <v>1.2441921169470131</v>
      </c>
      <c r="O750" s="1">
        <f t="shared" si="138"/>
        <v>1.2441921169470131</v>
      </c>
      <c r="P750" s="9">
        <f>INT(MAX(1,O750)+1-VLOOKUP(A750,anni!$A$1:$O$32,5,0))</f>
        <v>1</v>
      </c>
      <c r="Q750" s="9">
        <f t="array" ref="Q750">SUM(IF(anno=A750,IF(distretto=E750,concorrenti!$T$3:$T$5991)))</f>
        <v>0</v>
      </c>
      <c r="R750" s="9">
        <f t="shared" si="139"/>
        <v>1</v>
      </c>
      <c r="S750" s="1">
        <f t="shared" si="140"/>
        <v>0</v>
      </c>
      <c r="T750" s="1">
        <f>1+INT($N750/VLOOKUP($A750,anni!$A$1:$J$35,10,0))+$Q750</f>
        <v>2</v>
      </c>
      <c r="U750" s="1">
        <f t="shared" si="143"/>
        <v>1</v>
      </c>
      <c r="X750" s="1">
        <v>9</v>
      </c>
      <c r="Y750" s="1">
        <v>9</v>
      </c>
      <c r="Z750" s="1">
        <f t="shared" si="141"/>
        <v>0</v>
      </c>
      <c r="AB750" s="1">
        <v>1</v>
      </c>
      <c r="AC750" s="1">
        <f t="shared" si="142"/>
        <v>0</v>
      </c>
    </row>
    <row r="751" spans="1:29" x14ac:dyDescent="0.3">
      <c r="A751" s="3">
        <v>2009</v>
      </c>
      <c r="B751" s="3" t="str">
        <f>VLOOKUP($E751,accorpamenti!$A$2:$X$104,$A751-B$2,0)</f>
        <v>Cremona</v>
      </c>
      <c r="C751" s="3" t="str">
        <f>VLOOKUP($E751,accorpamenti!$A$2:$X$104,$A751-C$2,0)</f>
        <v>Cremona</v>
      </c>
      <c r="D751" s="3" t="str">
        <f>VLOOKUP($E751,accorpamenti!$A$2:$X$104,$A751-D$2,0)</f>
        <v>Cremona</v>
      </c>
      <c r="E751" s="3" t="s">
        <v>130</v>
      </c>
      <c r="F751" s="1">
        <f t="array" ref="F751">SUM(IF(anno=A751,IF(distretto=E751,1)))</f>
        <v>1</v>
      </c>
      <c r="G751" s="1">
        <f t="array" ref="G751">SUM(IF(anno=A751,IF(distretto=E751,IF(punti=-1,1))))</f>
        <v>0</v>
      </c>
      <c r="H751" s="1">
        <f t="array" ref="H751">SUM(IF(anno=A751,IF(distretto=E751,punti)))+G751</f>
        <v>17</v>
      </c>
      <c r="I751" s="6">
        <v>1.6787912702853944</v>
      </c>
      <c r="J751" s="12">
        <f>H751/VLOOKUP(A751,anni!$A$1:$O$32,4,0)</f>
        <v>3.3941620412889831E-3</v>
      </c>
      <c r="K751" s="12">
        <f t="shared" si="144"/>
        <v>3.8520182970869115E-3</v>
      </c>
      <c r="L751" s="12">
        <f t="shared" si="145"/>
        <v>5.0023820867079591E-3</v>
      </c>
      <c r="M751" s="12">
        <f t="array" ref="M751">SUM(IF(NOT(ISERR(J751:L751)),J751:L751*$J$2:$L$2))/SUM(IF(NOT(ISERR(J751:L751)),$J$2:$L$2))</f>
        <v>3.814817467458122E-3</v>
      </c>
      <c r="N751" s="1">
        <f>((300-VLOOKUP(A751,anni!$A$1:$O$32,8,0))*(M751-I751/300)+I751)/300*(300-VLOOKUP(A751,anni!$A$1:$O$32,7,0))</f>
        <v>1.2354306894911118</v>
      </c>
      <c r="O751" s="1">
        <f t="shared" si="138"/>
        <v>1.2354306894911118</v>
      </c>
      <c r="P751" s="9">
        <f>INT(MAX(1,O751)+1-VLOOKUP(A751,anni!$A$1:$O$32,5,0))</f>
        <v>1</v>
      </c>
      <c r="Q751" s="9">
        <f t="array" ref="Q751">SUM(IF(anno=A751,IF(distretto=E751,concorrenti!$T$3:$T$5991)))</f>
        <v>0</v>
      </c>
      <c r="R751" s="9">
        <f t="shared" si="139"/>
        <v>1</v>
      </c>
      <c r="S751" s="1">
        <f t="shared" si="140"/>
        <v>0</v>
      </c>
      <c r="T751" s="1">
        <f>1+INT($N751/VLOOKUP($A751,anni!$A$1:$J$35,10,0))+$Q751</f>
        <v>2</v>
      </c>
      <c r="U751" s="1">
        <f t="shared" si="143"/>
        <v>1</v>
      </c>
      <c r="X751" s="1">
        <v>10</v>
      </c>
      <c r="Y751" s="1">
        <v>11</v>
      </c>
      <c r="Z751" s="1">
        <f t="shared" si="141"/>
        <v>-0.30860669992418382</v>
      </c>
      <c r="AB751" s="1">
        <v>1</v>
      </c>
      <c r="AC751" s="1">
        <f t="shared" si="142"/>
        <v>0</v>
      </c>
    </row>
    <row r="752" spans="1:29" x14ac:dyDescent="0.3">
      <c r="A752" s="3">
        <v>2009</v>
      </c>
      <c r="B752" s="3" t="str">
        <f>VLOOKUP($E752,accorpamenti!$A$2:$X$104,$A752-B$2,0)</f>
        <v>Taranto</v>
      </c>
      <c r="C752" s="3" t="str">
        <f>VLOOKUP($E752,accorpamenti!$A$2:$X$104,$A752-C$2,0)</f>
        <v>Taranto</v>
      </c>
      <c r="D752" s="3" t="str">
        <f>VLOOKUP($E752,accorpamenti!$A$2:$X$104,$A752-D$2,0)</f>
        <v>Taranto</v>
      </c>
      <c r="E752" s="3" t="s">
        <v>115</v>
      </c>
      <c r="F752" s="1">
        <f t="array" ref="F752">SUM(IF(anno=A752,IF(distretto=E752,1)))</f>
        <v>1</v>
      </c>
      <c r="G752" s="1">
        <f t="array" ref="G752">SUM(IF(anno=A752,IF(distretto=E752,IF(punti=-1,1))))</f>
        <v>0</v>
      </c>
      <c r="H752" s="1">
        <f t="array" ref="H752">SUM(IF(anno=A752,IF(distretto=E752,punti)))+G752</f>
        <v>12.8</v>
      </c>
      <c r="I752" s="6">
        <v>2.3503077783995523</v>
      </c>
      <c r="J752" s="12">
        <f>H752/VLOOKUP(A752,anni!$A$1:$O$32,4,0)</f>
        <v>2.5556043604999406E-3</v>
      </c>
      <c r="K752" s="12">
        <f t="shared" si="144"/>
        <v>3.2100152475724262E-3</v>
      </c>
      <c r="L752" s="12">
        <f t="shared" si="145"/>
        <v>3.7636969985707504E-3</v>
      </c>
      <c r="M752" s="12">
        <f t="array" ref="M752">SUM(IF(NOT(ISERR(J752:L752)),J752:L752*$J$2:$L$2))/SUM(IF(NOT(ISERR(J752:L752)),$J$2:$L$2))</f>
        <v>2.9750900958692376E-3</v>
      </c>
      <c r="N752" s="1">
        <f>((300-VLOOKUP(A752,anni!$A$1:$O$32,8,0))*(M752-I752/300)+I752)/300*(300-VLOOKUP(A752,anni!$A$1:$O$32,7,0))</f>
        <v>1.2150731422981178</v>
      </c>
      <c r="O752" s="1">
        <f t="shared" si="138"/>
        <v>1.2150731422981178</v>
      </c>
      <c r="P752" s="9">
        <f>INT(MAX(1,O752)+1-VLOOKUP(A752,anni!$A$1:$O$32,5,0))</f>
        <v>1</v>
      </c>
      <c r="Q752" s="9">
        <f t="array" ref="Q752">SUM(IF(anno=A752,IF(distretto=E752,concorrenti!$T$3:$T$5991)))</f>
        <v>0</v>
      </c>
      <c r="R752" s="9">
        <f t="shared" si="139"/>
        <v>1</v>
      </c>
      <c r="S752" s="1">
        <f t="shared" si="140"/>
        <v>0</v>
      </c>
      <c r="T752" s="1">
        <f>1+INT($N752/VLOOKUP($A752,anni!$A$1:$J$35,10,0))+$Q752</f>
        <v>2</v>
      </c>
      <c r="U752" s="1">
        <f t="shared" si="143"/>
        <v>1</v>
      </c>
      <c r="X752" s="1">
        <v>14</v>
      </c>
      <c r="Y752" s="1">
        <v>14</v>
      </c>
      <c r="Z752" s="1">
        <f t="shared" si="141"/>
        <v>0</v>
      </c>
      <c r="AB752" s="1">
        <v>1</v>
      </c>
      <c r="AC752" s="1">
        <f t="shared" si="142"/>
        <v>0</v>
      </c>
    </row>
    <row r="753" spans="1:29" x14ac:dyDescent="0.3">
      <c r="A753" s="3">
        <v>2009</v>
      </c>
      <c r="B753" s="3" t="str">
        <f>VLOOKUP($E753,accorpamenti!$A$2:$X$104,$A753-B$2,0)</f>
        <v>Potenza</v>
      </c>
      <c r="C753" s="3" t="str">
        <f>VLOOKUP($E753,accorpamenti!$A$2:$X$104,$A753-C$2,0)</f>
        <v>Potenza</v>
      </c>
      <c r="D753" s="3" t="str">
        <f>VLOOKUP($E753,accorpamenti!$A$2:$X$104,$A753-D$2,0)</f>
        <v>Potenza</v>
      </c>
      <c r="E753" s="3" t="s">
        <v>107</v>
      </c>
      <c r="F753" s="1">
        <f t="array" ref="F753">SUM(IF(anno=A753,IF(distretto=E753,1)))</f>
        <v>1</v>
      </c>
      <c r="G753" s="1">
        <f t="array" ref="G753">SUM(IF(anno=A753,IF(distretto=E753,IF(punti=-1,1))))</f>
        <v>0</v>
      </c>
      <c r="H753" s="1">
        <f t="array" ref="H753">SUM(IF(anno=A753,IF(distretto=E753,punti)))+G753</f>
        <v>12</v>
      </c>
      <c r="I753" s="6">
        <v>2.3503077783995523</v>
      </c>
      <c r="J753" s="12">
        <f>H753/VLOOKUP(A753,anni!$A$1:$O$32,4,0)</f>
        <v>2.395879087968694E-3</v>
      </c>
      <c r="K753" s="12">
        <f t="shared" si="144"/>
        <v>4.4137709654120862E-3</v>
      </c>
      <c r="L753" s="12">
        <f t="shared" si="145"/>
        <v>1.6198189614101963E-3</v>
      </c>
      <c r="M753" s="12">
        <f t="array" ref="M753">SUM(IF(NOT(ISERR(J753:L753)),J753:L753*$J$2:$L$2))/SUM(IF(NOT(ISERR(J753:L753)),$J$2:$L$2))</f>
        <v>2.9391663593567418E-3</v>
      </c>
      <c r="N753" s="1">
        <f>((300-VLOOKUP(A753,anni!$A$1:$O$32,8,0))*(M753-I753/300)+I753)/300*(300-VLOOKUP(A753,anni!$A$1:$O$32,7,0))</f>
        <v>1.2072597296066498</v>
      </c>
      <c r="O753" s="1">
        <f t="shared" si="138"/>
        <v>1.2072597296066498</v>
      </c>
      <c r="P753" s="9">
        <f>INT(MAX(1,O753)+1-VLOOKUP(A753,anni!$A$1:$O$32,5,0))</f>
        <v>1</v>
      </c>
      <c r="Q753" s="9">
        <f t="array" ref="Q753">SUM(IF(anno=A753,IF(distretto=E753,concorrenti!$T$3:$T$5991)))</f>
        <v>0</v>
      </c>
      <c r="R753" s="9">
        <f t="shared" si="139"/>
        <v>1</v>
      </c>
      <c r="S753" s="1">
        <f t="shared" si="140"/>
        <v>0</v>
      </c>
      <c r="T753" s="1">
        <f>1+INT($N753/VLOOKUP($A753,anni!$A$1:$J$35,10,0))+$Q753</f>
        <v>1</v>
      </c>
      <c r="U753" s="1">
        <f t="shared" si="143"/>
        <v>0</v>
      </c>
      <c r="X753" s="1">
        <v>14</v>
      </c>
      <c r="Y753" s="1">
        <v>15</v>
      </c>
      <c r="Z753" s="1">
        <f t="shared" si="141"/>
        <v>-0.26261286571944509</v>
      </c>
      <c r="AB753" s="1">
        <v>1</v>
      </c>
      <c r="AC753" s="1">
        <f t="shared" si="142"/>
        <v>0</v>
      </c>
    </row>
    <row r="754" spans="1:29" x14ac:dyDescent="0.3">
      <c r="A754" s="3">
        <v>2009</v>
      </c>
      <c r="B754" s="3" t="str">
        <f>VLOOKUP($E754,accorpamenti!$A$2:$X$104,$A754-B$2,0)</f>
        <v>Savona</v>
      </c>
      <c r="C754" s="3" t="str">
        <f>VLOOKUP($E754,accorpamenti!$A$2:$X$104,$A754-C$2,0)</f>
        <v>Savona</v>
      </c>
      <c r="D754" s="3" t="str">
        <f>VLOOKUP($E754,accorpamenti!$A$2:$X$104,$A754-D$2,0)</f>
        <v>Savona</v>
      </c>
      <c r="E754" s="3" t="s">
        <v>138</v>
      </c>
      <c r="F754" s="1">
        <f t="array" ref="F754">SUM(IF(anno=A754,IF(distretto=E754,1)))</f>
        <v>1</v>
      </c>
      <c r="G754" s="1">
        <f t="array" ref="G754">SUM(IF(anno=A754,IF(distretto=E754,IF(punti=-1,1))))</f>
        <v>0</v>
      </c>
      <c r="H754" s="1">
        <f t="array" ref="H754">SUM(IF(anno=A754,IF(distretto=E754,punti)))+G754</f>
        <v>23</v>
      </c>
      <c r="I754" s="6">
        <v>0.83939563514269722</v>
      </c>
      <c r="J754" s="12">
        <f>H754/VLOOKUP(A754,anni!$A$1:$O$32,4,0)</f>
        <v>4.5921015852733301E-3</v>
      </c>
      <c r="K754" s="12">
        <f t="shared" si="144"/>
        <v>2.247010673300698E-3</v>
      </c>
      <c r="L754" s="12">
        <f t="shared" si="145"/>
        <v>8.6231538828013404E-3</v>
      </c>
      <c r="M754" s="12">
        <f t="array" ref="M754">SUM(IF(NOT(ISERR(J754:L754)),J754:L754*$J$2:$L$2))/SUM(IF(NOT(ISERR(J754:L754)),$J$2:$L$2))</f>
        <v>4.482246664203788E-3</v>
      </c>
      <c r="N754" s="1">
        <f>((300-VLOOKUP(A754,anni!$A$1:$O$32,8,0))*(M754-I754/300)+I754)/300*(300-VLOOKUP(A754,anni!$A$1:$O$32,7,0))</f>
        <v>1.1777425946238089</v>
      </c>
      <c r="O754" s="1">
        <f t="shared" si="138"/>
        <v>1.1777425946238089</v>
      </c>
      <c r="P754" s="9">
        <f>INT(MAX(1,O754)+1-VLOOKUP(A754,anni!$A$1:$O$32,5,0))</f>
        <v>1</v>
      </c>
      <c r="Q754" s="9">
        <f t="array" ref="Q754">SUM(IF(anno=A754,IF(distretto=E754,concorrenti!$T$3:$T$5991)))</f>
        <v>0</v>
      </c>
      <c r="R754" s="9">
        <f t="shared" si="139"/>
        <v>1</v>
      </c>
      <c r="S754" s="1">
        <f t="shared" si="140"/>
        <v>0</v>
      </c>
      <c r="T754" s="1">
        <f>1+INT($N754/VLOOKUP($A754,anni!$A$1:$J$35,10,0))+$Q754</f>
        <v>1</v>
      </c>
      <c r="U754" s="1">
        <f t="shared" si="143"/>
        <v>0</v>
      </c>
      <c r="X754" s="1">
        <v>5</v>
      </c>
      <c r="Y754" s="1">
        <v>6</v>
      </c>
      <c r="Z754" s="1">
        <f t="shared" si="141"/>
        <v>-0.42640143271122083</v>
      </c>
      <c r="AB754" s="1">
        <v>1</v>
      </c>
      <c r="AC754" s="1">
        <f t="shared" si="142"/>
        <v>0</v>
      </c>
    </row>
    <row r="755" spans="1:29" x14ac:dyDescent="0.3">
      <c r="A755" s="3">
        <v>2009</v>
      </c>
      <c r="B755" s="3" t="str">
        <f>VLOOKUP($E755,accorpamenti!$A$2:$X$104,$A755-B$2,0)</f>
        <v>Trapani</v>
      </c>
      <c r="C755" s="3" t="str">
        <f>VLOOKUP($E755,accorpamenti!$A$2:$X$104,$A755-C$2,0)</f>
        <v>Trapani</v>
      </c>
      <c r="D755" s="3" t="str">
        <f>VLOOKUP($E755,accorpamenti!$A$2:$X$104,$A755-D$2,0)</f>
        <v>Trapani</v>
      </c>
      <c r="E755" s="3" t="s">
        <v>109</v>
      </c>
      <c r="F755" s="1">
        <f t="array" ref="F755">SUM(IF(anno=A755,IF(distretto=E755,1)))</f>
        <v>1</v>
      </c>
      <c r="G755" s="1">
        <f t="array" ref="G755">SUM(IF(anno=A755,IF(distretto=E755,IF(punti=-1,1))))</f>
        <v>0</v>
      </c>
      <c r="H755" s="1">
        <f t="array" ref="H755">SUM(IF(anno=A755,IF(distretto=E755,punti)))+G755</f>
        <v>1</v>
      </c>
      <c r="I755" s="6">
        <v>2.1824286513710129</v>
      </c>
      <c r="J755" s="12">
        <f>H755/VLOOKUP(A755,anni!$A$1:$O$32,4,0)</f>
        <v>1.9965659066405785E-4</v>
      </c>
      <c r="K755" s="12">
        <f t="shared" si="144"/>
        <v>4.8150228713586393E-3</v>
      </c>
      <c r="L755" s="12">
        <f t="shared" si="145"/>
        <v>7.4321105288232539E-3</v>
      </c>
      <c r="M755" s="12">
        <f t="array" ref="M755">SUM(IF(NOT(ISERR(J755:L755)),J755:L755*$J$2:$L$2))/SUM(IF(NOT(ISERR(J755:L755)),$J$2:$L$2))</f>
        <v>2.9435210072554507E-3</v>
      </c>
      <c r="N755" s="1">
        <f>((300-VLOOKUP(A755,anni!$A$1:$O$32,8,0))*(M755-I755/300)+I755)/300*(300-VLOOKUP(A755,anni!$A$1:$O$32,7,0))</f>
        <v>1.1676360764927221</v>
      </c>
      <c r="O755" s="1">
        <f t="shared" si="138"/>
        <v>1.1676360764927221</v>
      </c>
      <c r="P755" s="9">
        <f>INT(MAX(1,O755)+1-VLOOKUP(A755,anni!$A$1:$O$32,5,0))</f>
        <v>1</v>
      </c>
      <c r="Q755" s="9">
        <f t="array" ref="Q755">SUM(IF(anno=A755,IF(distretto=E755,concorrenti!$T$3:$T$5991)))</f>
        <v>0</v>
      </c>
      <c r="R755" s="9">
        <f t="shared" si="139"/>
        <v>1</v>
      </c>
      <c r="S755" s="1">
        <f t="shared" si="140"/>
        <v>0</v>
      </c>
      <c r="T755" s="1">
        <f>1+INT($N755/VLOOKUP($A755,anni!$A$1:$J$35,10,0))+$Q755</f>
        <v>1</v>
      </c>
      <c r="U755" s="1">
        <f t="shared" si="143"/>
        <v>0</v>
      </c>
      <c r="X755" s="1">
        <v>13</v>
      </c>
      <c r="Y755" s="1">
        <v>11</v>
      </c>
      <c r="Z755" s="1">
        <f t="shared" si="141"/>
        <v>0.57735026918962584</v>
      </c>
      <c r="AB755" s="1">
        <v>1</v>
      </c>
      <c r="AC755" s="1">
        <f t="shared" si="142"/>
        <v>0</v>
      </c>
    </row>
    <row r="756" spans="1:29" x14ac:dyDescent="0.3">
      <c r="A756" s="3">
        <v>2009</v>
      </c>
      <c r="B756" s="3" t="str">
        <f>VLOOKUP($E756,accorpamenti!$A$2:$X$104,$A756-B$2,0)</f>
        <v>Frosinone</v>
      </c>
      <c r="C756" s="3" t="str">
        <f>VLOOKUP($E756,accorpamenti!$A$2:$X$104,$A756-C$2,0)</f>
        <v>Frosinone</v>
      </c>
      <c r="D756" s="3" t="str">
        <f>VLOOKUP($E756,accorpamenti!$A$2:$X$104,$A756-D$2,0)</f>
        <v>Frosinone</v>
      </c>
      <c r="E756" s="3" t="s">
        <v>146</v>
      </c>
      <c r="F756" s="1">
        <f t="array" ref="F756">SUM(IF(anno=A756,IF(distretto=E756,1)))</f>
        <v>1</v>
      </c>
      <c r="G756" s="1">
        <f t="array" ref="G756">SUM(IF(anno=A756,IF(distretto=E756,IF(punti=-1,1))))</f>
        <v>0</v>
      </c>
      <c r="H756" s="1">
        <f t="array" ref="H756">SUM(IF(anno=A756,IF(distretto=E756,punti)))+G756</f>
        <v>9</v>
      </c>
      <c r="I756" s="6">
        <v>2.8539451594851708</v>
      </c>
      <c r="J756" s="12">
        <f>H756/VLOOKUP(A756,anni!$A$1:$O$32,4,0)</f>
        <v>1.7969093159765205E-3</v>
      </c>
      <c r="K756" s="12">
        <f t="shared" si="144"/>
        <v>8.0250381189310655E-4</v>
      </c>
      <c r="L756" s="12">
        <f t="shared" si="145"/>
        <v>5.9552167698904276E-3</v>
      </c>
      <c r="M756" s="12">
        <f t="array" ref="M756">SUM(IF(NOT(ISERR(J756:L756)),J756:L756*$J$2:$L$2))/SUM(IF(NOT(ISERR(J756:L756)),$J$2:$L$2))</f>
        <v>2.1584920569343671E-3</v>
      </c>
      <c r="N756" s="1">
        <f>((300-VLOOKUP(A756,anni!$A$1:$O$32,8,0))*(M756-I756/300)+I756)/300*(300-VLOOKUP(A756,anni!$A$1:$O$32,7,0))</f>
        <v>1.1591754359254745</v>
      </c>
      <c r="O756" s="1">
        <f t="shared" si="138"/>
        <v>1.1591754359254745</v>
      </c>
      <c r="P756" s="9">
        <f>INT(MAX(1,O756)+1-VLOOKUP(A756,anni!$A$1:$O$32,5,0))</f>
        <v>1</v>
      </c>
      <c r="Q756" s="9">
        <f t="array" ref="Q756">SUM(IF(anno=A756,IF(distretto=E756,concorrenti!$T$3:$T$5991)))</f>
        <v>0</v>
      </c>
      <c r="R756" s="9">
        <f t="shared" si="139"/>
        <v>1</v>
      </c>
      <c r="S756" s="1">
        <f t="shared" si="140"/>
        <v>0</v>
      </c>
      <c r="T756" s="1">
        <f>1+INT($N756/VLOOKUP($A756,anni!$A$1:$J$35,10,0))+$Q756</f>
        <v>1</v>
      </c>
      <c r="U756" s="1">
        <f t="shared" si="143"/>
        <v>0</v>
      </c>
      <c r="X756" s="1">
        <v>17</v>
      </c>
      <c r="Y756" s="1">
        <v>15</v>
      </c>
      <c r="Z756" s="1">
        <f t="shared" si="141"/>
        <v>0.5</v>
      </c>
      <c r="AB756" s="1">
        <v>1</v>
      </c>
      <c r="AC756" s="1">
        <f t="shared" si="142"/>
        <v>0</v>
      </c>
    </row>
    <row r="757" spans="1:29" x14ac:dyDescent="0.3">
      <c r="A757" s="3">
        <v>2009</v>
      </c>
      <c r="B757" s="3" t="str">
        <f>VLOOKUP($E757,accorpamenti!$A$2:$X$104,$A757-B$2,0)</f>
        <v>Prato</v>
      </c>
      <c r="C757" s="3" t="str">
        <f>VLOOKUP($E757,accorpamenti!$A$2:$X$104,$A757-C$2,0)</f>
        <v>Prato</v>
      </c>
      <c r="D757" s="3" t="str">
        <f>VLOOKUP($E757,accorpamenti!$A$2:$X$104,$A757-D$2,0)</f>
        <v>Prato</v>
      </c>
      <c r="E757" s="3" t="s">
        <v>73</v>
      </c>
      <c r="F757" s="1">
        <f t="array" ref="F757">SUM(IF(anno=A757,IF(distretto=E757,1)))</f>
        <v>1</v>
      </c>
      <c r="G757" s="1">
        <f t="array" ref="G757">SUM(IF(anno=A757,IF(distretto=E757,IF(punti=-1,1))))</f>
        <v>0</v>
      </c>
      <c r="H757" s="1">
        <f t="array" ref="H757">SUM(IF(anno=A757,IF(distretto=E757,punti)))+G757</f>
        <v>11</v>
      </c>
      <c r="I757" s="6">
        <v>0.83939563514269722</v>
      </c>
      <c r="J757" s="12">
        <f>H757/VLOOKUP(A757,anni!$A$1:$O$32,4,0)</f>
        <v>2.1962224973046361E-3</v>
      </c>
      <c r="K757" s="12">
        <f t="shared" si="144"/>
        <v>6.4200304951448524E-3</v>
      </c>
      <c r="L757" s="12">
        <f t="shared" si="145"/>
        <v>4.9070986183897122E-3</v>
      </c>
      <c r="M757" s="12">
        <f t="array" ref="M757">SUM(IF(NOT(ISERR(J757:L757)),J757:L757*$J$2:$L$2))/SUM(IF(NOT(ISERR(J757:L757)),$J$2:$L$2))</f>
        <v>4.055971183432221E-3</v>
      </c>
      <c r="N757" s="1">
        <f>((300-VLOOKUP(A757,anni!$A$1:$O$32,8,0))*(M757-I757/300)+I757)/300*(300-VLOOKUP(A757,anni!$A$1:$O$32,7,0))</f>
        <v>1.0850276775559931</v>
      </c>
      <c r="O757" s="1">
        <f t="shared" si="138"/>
        <v>1.0850276775559931</v>
      </c>
      <c r="P757" s="9">
        <f>INT(MAX(1,O757)+1-VLOOKUP(A757,anni!$A$1:$O$32,5,0))</f>
        <v>1</v>
      </c>
      <c r="Q757" s="9">
        <f t="array" ref="Q757">SUM(IF(anno=A757,IF(distretto=E757,concorrenti!$T$3:$T$5991)))</f>
        <v>0</v>
      </c>
      <c r="R757" s="9">
        <f t="shared" si="139"/>
        <v>1</v>
      </c>
      <c r="S757" s="1">
        <f t="shared" si="140"/>
        <v>0</v>
      </c>
      <c r="T757" s="1">
        <f>1+INT($N757/VLOOKUP($A757,anni!$A$1:$J$35,10,0))+$Q757</f>
        <v>1</v>
      </c>
      <c r="U757" s="1">
        <f t="shared" si="143"/>
        <v>0</v>
      </c>
      <c r="X757" s="1">
        <v>5</v>
      </c>
      <c r="Y757" s="1">
        <v>4</v>
      </c>
      <c r="Z757" s="1">
        <f t="shared" si="141"/>
        <v>0.47140452079103173</v>
      </c>
      <c r="AB757" s="1">
        <v>1</v>
      </c>
      <c r="AC757" s="1">
        <f t="shared" si="142"/>
        <v>0</v>
      </c>
    </row>
    <row r="758" spans="1:29" x14ac:dyDescent="0.3">
      <c r="A758" s="3">
        <v>2009</v>
      </c>
      <c r="B758" s="3" t="str">
        <f>VLOOKUP($E758,accorpamenti!$A$2:$X$104,$A758-B$2,0)</f>
        <v>Nuoro</v>
      </c>
      <c r="C758" s="3" t="str">
        <f>VLOOKUP($E758,accorpamenti!$A$2:$X$104,$A758-C$2,0)</f>
        <v>Nuoro</v>
      </c>
      <c r="D758" s="3" t="str">
        <f>VLOOKUP($E758,accorpamenti!$A$2:$X$104,$A758-D$2,0)</f>
        <v>Nuoro</v>
      </c>
      <c r="E758" s="3" t="s">
        <v>125</v>
      </c>
      <c r="F758" s="1">
        <f t="array" ref="F758">SUM(IF(anno=A758,IF(distretto=E758,1)))</f>
        <v>1</v>
      </c>
      <c r="G758" s="1">
        <f t="array" ref="G758">SUM(IF(anno=A758,IF(distretto=E758,IF(punti=-1,1))))</f>
        <v>0</v>
      </c>
      <c r="H758" s="1">
        <f t="array" ref="H758">SUM(IF(anno=A758,IF(distretto=E758,punti)))+G758</f>
        <v>24</v>
      </c>
      <c r="I758" s="6">
        <v>1.3430330162283157</v>
      </c>
      <c r="J758" s="12">
        <f>H758/VLOOKUP(A758,anni!$A$1:$O$32,4,0)</f>
        <v>4.7917581759373881E-3</v>
      </c>
      <c r="K758" s="12">
        <f t="shared" si="144"/>
        <v>2.8890137228151833E-3</v>
      </c>
      <c r="L758" s="12">
        <f t="shared" si="145"/>
        <v>0</v>
      </c>
      <c r="M758" s="12">
        <f t="array" ref="M758">SUM(IF(NOT(ISERR(J758:L758)),J758:L758*$J$2:$L$2))/SUM(IF(NOT(ISERR(J758:L758)),$J$2:$L$2))</f>
        <v>3.3588836622404218E-3</v>
      </c>
      <c r="N758" s="1">
        <f>((300-VLOOKUP(A758,anni!$A$1:$O$32,8,0))*(M758-I758/300)+I758)/300*(300-VLOOKUP(A758,anni!$A$1:$O$32,7,0))</f>
        <v>1.055123508792468</v>
      </c>
      <c r="O758" s="1">
        <f t="shared" si="138"/>
        <v>1.055123508792468</v>
      </c>
      <c r="P758" s="9">
        <f>INT(MAX(1,O758)+1-VLOOKUP(A758,anni!$A$1:$O$32,5,0))</f>
        <v>1</v>
      </c>
      <c r="Q758" s="9">
        <f t="array" ref="Q758">SUM(IF(anno=A758,IF(distretto=E758,concorrenti!$T$3:$T$5991)))</f>
        <v>0</v>
      </c>
      <c r="R758" s="9">
        <f t="shared" si="139"/>
        <v>1</v>
      </c>
      <c r="S758" s="1">
        <f t="shared" si="140"/>
        <v>0</v>
      </c>
      <c r="T758" s="1">
        <f>1+INT($N758/VLOOKUP($A758,anni!$A$1:$J$35,10,0))+$Q758</f>
        <v>1</v>
      </c>
      <c r="U758" s="1">
        <f t="shared" si="143"/>
        <v>0</v>
      </c>
      <c r="X758" s="1">
        <v>8</v>
      </c>
      <c r="Y758" s="1">
        <v>6</v>
      </c>
      <c r="Z758" s="1">
        <f t="shared" si="141"/>
        <v>0.7559289460184544</v>
      </c>
      <c r="AB758" s="1">
        <v>1</v>
      </c>
      <c r="AC758" s="1">
        <f t="shared" si="142"/>
        <v>0</v>
      </c>
    </row>
    <row r="759" spans="1:29" x14ac:dyDescent="0.3">
      <c r="A759" s="3">
        <v>2009</v>
      </c>
      <c r="B759" s="3" t="str">
        <f>VLOOKUP($E759,accorpamenti!$A$2:$X$104,$A759-B$2,0)</f>
        <v>Ragusa</v>
      </c>
      <c r="C759" s="3" t="str">
        <f>VLOOKUP($E759,accorpamenti!$A$2:$X$104,$A759-C$2,0)</f>
        <v>Ragusa</v>
      </c>
      <c r="D759" s="3" t="str">
        <f>VLOOKUP($E759,accorpamenti!$A$2:$X$104,$A759-D$2,0)</f>
        <v>Ragusa</v>
      </c>
      <c r="E759" s="3" t="s">
        <v>122</v>
      </c>
      <c r="F759" s="1">
        <f t="array" ref="F759">SUM(IF(anno=A759,IF(distretto=E759,1)))</f>
        <v>1</v>
      </c>
      <c r="G759" s="1">
        <f t="array" ref="G759">SUM(IF(anno=A759,IF(distretto=E759,IF(punti=-1,1))))</f>
        <v>0</v>
      </c>
      <c r="H759" s="1">
        <f t="array" ref="H759">SUM(IF(anno=A759,IF(distretto=E759,punti)))+G759</f>
        <v>9</v>
      </c>
      <c r="I759" s="6">
        <v>1.6787912702853944</v>
      </c>
      <c r="J759" s="12">
        <f>H759/VLOOKUP(A759,anni!$A$1:$O$32,4,0)</f>
        <v>1.7969093159765205E-3</v>
      </c>
      <c r="K759" s="12">
        <f t="shared" si="144"/>
        <v>3.6112671535189797E-3</v>
      </c>
      <c r="L759" s="12">
        <f t="shared" si="145"/>
        <v>5.1453072891853302E-3</v>
      </c>
      <c r="M759" s="12">
        <f t="array" ref="M759">SUM(IF(NOT(ISERR(J759:L759)),J759:L759*$J$2:$L$2))/SUM(IF(NOT(ISERR(J759:L759)),$J$2:$L$2))</f>
        <v>2.9597615906921415E-3</v>
      </c>
      <c r="N759" s="1">
        <f>((300-VLOOKUP(A759,anni!$A$1:$O$32,8,0))*(M759-I759/300)+I759)/300*(300-VLOOKUP(A759,anni!$A$1:$O$32,7,0))</f>
        <v>1.0494560362945109</v>
      </c>
      <c r="O759" s="1">
        <f t="shared" si="138"/>
        <v>1.0494560362945109</v>
      </c>
      <c r="P759" s="9">
        <f>INT(MAX(1,O759)+1-VLOOKUP(A759,anni!$A$1:$O$32,5,0))</f>
        <v>1</v>
      </c>
      <c r="Q759" s="9">
        <f t="array" ref="Q759">SUM(IF(anno=A759,IF(distretto=E759,concorrenti!$T$3:$T$5991)))</f>
        <v>0</v>
      </c>
      <c r="R759" s="9">
        <f t="shared" si="139"/>
        <v>1</v>
      </c>
      <c r="S759" s="1">
        <f t="shared" si="140"/>
        <v>0</v>
      </c>
      <c r="T759" s="1">
        <f>1+INT($N759/VLOOKUP($A759,anni!$A$1:$J$35,10,0))+$Q759</f>
        <v>1</v>
      </c>
      <c r="U759" s="1">
        <f t="shared" si="143"/>
        <v>0</v>
      </c>
      <c r="X759" s="1">
        <v>10</v>
      </c>
      <c r="Y759" s="1">
        <v>11</v>
      </c>
      <c r="Z759" s="1">
        <f t="shared" si="141"/>
        <v>-0.30860669992418382</v>
      </c>
      <c r="AB759" s="1">
        <v>1</v>
      </c>
      <c r="AC759" s="1">
        <f t="shared" si="142"/>
        <v>0</v>
      </c>
    </row>
    <row r="760" spans="1:29" x14ac:dyDescent="0.3">
      <c r="A760" s="3">
        <v>2009</v>
      </c>
      <c r="B760" s="3" t="str">
        <f>VLOOKUP($E760,accorpamenti!$A$2:$X$104,$A760-B$2,0)</f>
        <v>Agrigento</v>
      </c>
      <c r="C760" s="3" t="str">
        <f>VLOOKUP($E760,accorpamenti!$A$2:$X$104,$A760-C$2,0)</f>
        <v>Agrigento</v>
      </c>
      <c r="D760" s="3" t="str">
        <f>VLOOKUP($E760,accorpamenti!$A$2:$X$104,$A760-D$2,0)</f>
        <v>Agrigento</v>
      </c>
      <c r="E760" s="3" t="s">
        <v>30</v>
      </c>
      <c r="F760" s="1">
        <f t="array" ref="F760">SUM(IF(anno=A760,IF(distretto=E760,1)))</f>
        <v>1</v>
      </c>
      <c r="G760" s="1">
        <f t="array" ref="G760">SUM(IF(anno=A760,IF(distretto=E760,IF(punti=-1,1))))</f>
        <v>0</v>
      </c>
      <c r="H760" s="1">
        <f t="array" ref="H760">SUM(IF(anno=A760,IF(distretto=E760,punti)))+G760</f>
        <v>12.8</v>
      </c>
      <c r="I760" s="6">
        <v>2.5181869054280916</v>
      </c>
      <c r="J760" s="12">
        <f>H760/VLOOKUP(A760,anni!$A$1:$O$32,4,0)</f>
        <v>2.5556043604999406E-3</v>
      </c>
      <c r="K760" s="12">
        <f t="shared" si="144"/>
        <v>0</v>
      </c>
      <c r="L760" s="12">
        <f t="shared" si="145"/>
        <v>2.000952834683184E-3</v>
      </c>
      <c r="M760" s="12">
        <f t="array" ref="M760">SUM(IF(NOT(ISERR(J760:L760)),J760:L760*$J$2:$L$2))/SUM(IF(NOT(ISERR(J760:L760)),$J$2:$L$2))</f>
        <v>1.6112943193638343E-3</v>
      </c>
      <c r="N760" s="1">
        <f>((300-VLOOKUP(A760,anni!$A$1:$O$32,8,0))*(M760-I760/300)+I760)/300*(300-VLOOKUP(A760,anni!$A$1:$O$32,7,0))</f>
        <v>0.95901834994008939</v>
      </c>
      <c r="O760" s="1">
        <f t="shared" si="138"/>
        <v>1</v>
      </c>
      <c r="P760" s="9">
        <f>INT(MAX(1,O760)+1-VLOOKUP(A760,anni!$A$1:$O$32,5,0))</f>
        <v>1</v>
      </c>
      <c r="Q760" s="9">
        <f t="array" ref="Q760">SUM(IF(anno=A760,IF(distretto=E760,concorrenti!$T$3:$T$5991)))</f>
        <v>0</v>
      </c>
      <c r="R760" s="9">
        <f t="shared" si="139"/>
        <v>1</v>
      </c>
      <c r="S760" s="1">
        <f t="shared" si="140"/>
        <v>0</v>
      </c>
      <c r="T760" s="1">
        <f>1+INT($N760/VLOOKUP($A760,anni!$A$1:$J$35,10,0))+$Q760</f>
        <v>1</v>
      </c>
      <c r="U760" s="1">
        <f t="shared" si="143"/>
        <v>0</v>
      </c>
      <c r="X760" s="1">
        <v>15</v>
      </c>
      <c r="Y760" s="1">
        <v>17</v>
      </c>
      <c r="Z760" s="1">
        <f t="shared" si="141"/>
        <v>-0.5</v>
      </c>
      <c r="AB760" s="1">
        <v>1</v>
      </c>
      <c r="AC760" s="1">
        <f t="shared" si="142"/>
        <v>0</v>
      </c>
    </row>
    <row r="761" spans="1:29" x14ac:dyDescent="0.3">
      <c r="A761" s="3">
        <v>2009</v>
      </c>
      <c r="B761" s="3" t="str">
        <f>VLOOKUP($E761,accorpamenti!$A$2:$X$104,$A761-B$2,0)</f>
        <v>Rimini</v>
      </c>
      <c r="C761" s="3" t="str">
        <f>VLOOKUP($E761,accorpamenti!$A$2:$X$104,$A761-C$2,0)</f>
        <v>Rimini</v>
      </c>
      <c r="D761" s="3" t="str">
        <f>VLOOKUP($E761,accorpamenti!$A$2:$X$104,$A761-D$2,0)</f>
        <v>Rimini</v>
      </c>
      <c r="E761" s="3" t="s">
        <v>137</v>
      </c>
      <c r="F761" s="1">
        <f t="array" ref="F761">SUM(IF(anno=A761,IF(distretto=E761,1)))</f>
        <v>1</v>
      </c>
      <c r="G761" s="1">
        <f t="array" ref="G761">SUM(IF(anno=A761,IF(distretto=E761,IF(punti=-1,1))))</f>
        <v>0</v>
      </c>
      <c r="H761" s="1">
        <f t="array" ref="H761">SUM(IF(anno=A761,IF(distretto=E761,punti)))+G761</f>
        <v>22.8</v>
      </c>
      <c r="I761" s="6">
        <v>1.3430330162283157</v>
      </c>
      <c r="J761" s="12">
        <f>H761/VLOOKUP(A761,anni!$A$1:$O$32,4,0)</f>
        <v>4.5521702671405193E-3</v>
      </c>
      <c r="K761" s="12">
        <f t="shared" si="144"/>
        <v>1.2037557178396598E-3</v>
      </c>
      <c r="L761" s="12">
        <f t="shared" si="145"/>
        <v>1.4292520247737026E-3</v>
      </c>
      <c r="M761" s="12">
        <f t="array" ref="M761">SUM(IF(NOT(ISERR(J761:L761)),J761:L761*$J$2:$L$2))/SUM(IF(NOT(ISERR(J761:L761)),$J$2:$L$2))</f>
        <v>2.9155457103124303E-3</v>
      </c>
      <c r="N761" s="1">
        <f>((300-VLOOKUP(A761,anni!$A$1:$O$32,8,0))*(M761-I761/300)+I761)/300*(300-VLOOKUP(A761,anni!$A$1:$O$32,7,0))</f>
        <v>0.95869750424812994</v>
      </c>
      <c r="O761" s="1">
        <f t="shared" si="138"/>
        <v>1</v>
      </c>
      <c r="P761" s="9">
        <f>INT(MAX(1,O761)+1-VLOOKUP(A761,anni!$A$1:$O$32,5,0))</f>
        <v>1</v>
      </c>
      <c r="Q761" s="9">
        <f t="array" ref="Q761">SUM(IF(anno=A761,IF(distretto=E761,concorrenti!$T$3:$T$5991)))</f>
        <v>0</v>
      </c>
      <c r="R761" s="9">
        <f t="shared" si="139"/>
        <v>1</v>
      </c>
      <c r="S761" s="1">
        <f t="shared" si="140"/>
        <v>0</v>
      </c>
      <c r="T761" s="1">
        <f>1+INT($N761/VLOOKUP($A761,anni!$A$1:$J$35,10,0))+$Q761</f>
        <v>1</v>
      </c>
      <c r="U761" s="1">
        <f t="shared" si="143"/>
        <v>0</v>
      </c>
      <c r="X761" s="1">
        <v>8</v>
      </c>
      <c r="Y761" s="1">
        <v>9</v>
      </c>
      <c r="Z761" s="1">
        <f t="shared" si="141"/>
        <v>-0.34299717028501764</v>
      </c>
      <c r="AB761" s="1">
        <v>1</v>
      </c>
      <c r="AC761" s="1">
        <f t="shared" si="142"/>
        <v>0</v>
      </c>
    </row>
    <row r="762" spans="1:29" x14ac:dyDescent="0.3">
      <c r="A762" s="3">
        <v>2009</v>
      </c>
      <c r="B762" s="3" t="str">
        <f>VLOOKUP($E762,accorpamenti!$A$2:$X$104,$A762-B$2,0)</f>
        <v>Sondrio</v>
      </c>
      <c r="C762" s="3" t="str">
        <f>VLOOKUP($E762,accorpamenti!$A$2:$X$104,$A762-C$2,0)</f>
        <v>Sondrio</v>
      </c>
      <c r="D762" s="3" t="str">
        <f>VLOOKUP($E762,accorpamenti!$A$2:$X$104,$A762-D$2,0)</f>
        <v>Sondrio</v>
      </c>
      <c r="E762" s="3" t="s">
        <v>123</v>
      </c>
      <c r="F762" s="1">
        <f t="array" ref="F762">SUM(IF(anno=A762,IF(distretto=E762,1)))</f>
        <v>1</v>
      </c>
      <c r="G762" s="1">
        <f t="array" ref="G762">SUM(IF(anno=A762,IF(distretto=E762,IF(punti=-1,1))))</f>
        <v>0</v>
      </c>
      <c r="H762" s="1">
        <f t="array" ref="H762">SUM(IF(anno=A762,IF(distretto=E762,punti)))+G762</f>
        <v>14</v>
      </c>
      <c r="I762" s="6">
        <v>0.5036373810856184</v>
      </c>
      <c r="J762" s="12">
        <f>H762/VLOOKUP(A762,anni!$A$1:$O$32,4,0)</f>
        <v>2.7951922692968098E-3</v>
      </c>
      <c r="K762" s="12">
        <f t="shared" si="144"/>
        <v>3.3705160099510478E-3</v>
      </c>
      <c r="L762" s="12">
        <f t="shared" si="145"/>
        <v>4.3353978084802311E-3</v>
      </c>
      <c r="M762" s="12">
        <f t="array" ref="M762">SUM(IF(NOT(ISERR(J762:L762)),J762:L762*$J$2:$L$2))/SUM(IF(NOT(ISERR(J762:L762)),$J$2:$L$2))</f>
        <v>3.243667772712126E-3</v>
      </c>
      <c r="N762" s="1">
        <f>((300-VLOOKUP(A762,anni!$A$1:$O$32,8,0))*(M762-I762/300)+I762)/300*(300-VLOOKUP(A762,anni!$A$1:$O$32,7,0))</f>
        <v>0.82721010766057856</v>
      </c>
      <c r="O762" s="1">
        <f t="shared" si="138"/>
        <v>1</v>
      </c>
      <c r="P762" s="9">
        <f>INT(MAX(1,O762)+1-VLOOKUP(A762,anni!$A$1:$O$32,5,0))</f>
        <v>1</v>
      </c>
      <c r="Q762" s="9">
        <f t="array" ref="Q762">SUM(IF(anno=A762,IF(distretto=E762,concorrenti!$T$3:$T$5991)))</f>
        <v>0</v>
      </c>
      <c r="R762" s="9">
        <f t="shared" si="139"/>
        <v>1</v>
      </c>
      <c r="S762" s="1">
        <f t="shared" si="140"/>
        <v>0</v>
      </c>
      <c r="T762" s="1">
        <f>1+INT($N762/VLOOKUP($A762,anni!$A$1:$J$35,10,0))+$Q762</f>
        <v>1</v>
      </c>
      <c r="U762" s="1">
        <f t="shared" si="143"/>
        <v>0</v>
      </c>
      <c r="X762" s="1">
        <v>3</v>
      </c>
      <c r="Y762" s="1">
        <v>4</v>
      </c>
      <c r="Z762" s="1">
        <f t="shared" si="141"/>
        <v>-0.53452248382484879</v>
      </c>
      <c r="AB762" s="1">
        <v>1</v>
      </c>
      <c r="AC762" s="1">
        <f t="shared" si="142"/>
        <v>0</v>
      </c>
    </row>
    <row r="763" spans="1:29" x14ac:dyDescent="0.3">
      <c r="A763" s="3">
        <v>2009</v>
      </c>
      <c r="B763" s="3" t="str">
        <f>VLOOKUP($E763,accorpamenti!$A$2:$X$104,$A763-B$2,0)</f>
        <v>Aosta</v>
      </c>
      <c r="C763" s="3" t="str">
        <f>VLOOKUP($E763,accorpamenti!$A$2:$X$104,$A763-C$2,0)</f>
        <v>Aosta</v>
      </c>
      <c r="D763" s="3" t="str">
        <f>VLOOKUP($E763,accorpamenti!$A$2:$X$104,$A763-D$2,0)</f>
        <v>Aosta</v>
      </c>
      <c r="E763" s="3" t="s">
        <v>133</v>
      </c>
      <c r="F763" s="1">
        <f t="array" ref="F763">SUM(IF(anno=A763,IF(distretto=E763,1)))</f>
        <v>1</v>
      </c>
      <c r="G763" s="1">
        <f t="array" ref="G763">SUM(IF(anno=A763,IF(distretto=E763,IF(punti=-1,1))))</f>
        <v>0</v>
      </c>
      <c r="H763" s="1">
        <f t="array" ref="H763">SUM(IF(anno=A763,IF(distretto=E763,punti)))+G763</f>
        <v>20.8</v>
      </c>
      <c r="I763" s="6">
        <v>0.33575825405707893</v>
      </c>
      <c r="J763" s="12">
        <f>H763/VLOOKUP(A763,anni!$A$1:$O$32,4,0)</f>
        <v>4.1528570858124034E-3</v>
      </c>
      <c r="K763" s="12">
        <f t="shared" si="144"/>
        <v>1.2037557178396598E-3</v>
      </c>
      <c r="L763" s="12">
        <f t="shared" si="145"/>
        <v>3.4302048594568859E-3</v>
      </c>
      <c r="M763" s="12">
        <f t="array" ref="M763">SUM(IF(NOT(ISERR(J763:L763)),J763:L763*$J$2:$L$2))/SUM(IF(NOT(ISERR(J763:L763)),$J$2:$L$2))</f>
        <v>3.0493812587622359E-3</v>
      </c>
      <c r="N763" s="1">
        <f>((300-VLOOKUP(A763,anni!$A$1:$O$32,8,0))*(M763-I763/300)+I763)/300*(300-VLOOKUP(A763,anni!$A$1:$O$32,7,0))</f>
        <v>0.74438200184458048</v>
      </c>
      <c r="O763" s="1">
        <f t="shared" ref="O763:O826" si="146">MAX(1,N763)</f>
        <v>1</v>
      </c>
      <c r="P763" s="9">
        <f>INT(MAX(1,O763)+1-VLOOKUP(A763,anni!$A$1:$O$32,5,0))</f>
        <v>1</v>
      </c>
      <c r="Q763" s="9">
        <f t="array" ref="Q763">SUM(IF(anno=A763,IF(distretto=E763,concorrenti!$T$3:$T$5991)))</f>
        <v>0</v>
      </c>
      <c r="R763" s="9">
        <f t="shared" ref="R763:R826" si="147">P763+Q763</f>
        <v>1</v>
      </c>
      <c r="S763" s="1">
        <f t="shared" ref="S763:S826" si="148">R763-F763</f>
        <v>0</v>
      </c>
      <c r="T763" s="1">
        <f>1+INT($N763/VLOOKUP($A763,anni!$A$1:$J$35,10,0))+$Q763</f>
        <v>1</v>
      </c>
      <c r="U763" s="1">
        <f t="shared" si="143"/>
        <v>0</v>
      </c>
      <c r="X763" s="1">
        <v>2</v>
      </c>
      <c r="Y763" s="1">
        <v>3</v>
      </c>
      <c r="Z763" s="1">
        <f t="shared" ref="Z763:Z774" si="149">-(Y763-X763)/SQRT(AVERAGE(X763:Y763))</f>
        <v>-0.63245553203367588</v>
      </c>
      <c r="AB763" s="1">
        <v>1</v>
      </c>
      <c r="AC763" s="1">
        <f t="shared" ref="AC763:AC826" si="150">R763-AB763</f>
        <v>0</v>
      </c>
    </row>
    <row r="764" spans="1:29" x14ac:dyDescent="0.3">
      <c r="A764" s="3">
        <v>2009</v>
      </c>
      <c r="B764" s="3" t="str">
        <f>VLOOKUP($E764,accorpamenti!$A$2:$X$104,$A764-B$2,0)</f>
        <v>Novara</v>
      </c>
      <c r="C764" s="3" t="str">
        <f>VLOOKUP($E764,accorpamenti!$A$2:$X$104,$A764-C$2,0)</f>
        <v>Novara</v>
      </c>
      <c r="D764" s="3" t="str">
        <f>VLOOKUP($E764,accorpamenti!$A$2:$X$104,$A764-D$2,0)</f>
        <v>Novara</v>
      </c>
      <c r="E764" s="3" t="s">
        <v>136</v>
      </c>
      <c r="F764" s="1">
        <f t="array" ref="F764">SUM(IF(anno=A764,IF(distretto=E764,1)))</f>
        <v>1</v>
      </c>
      <c r="G764" s="1">
        <f t="array" ref="G764">SUM(IF(anno=A764,IF(distretto=E764,IF(punti=-1,1))))</f>
        <v>0</v>
      </c>
      <c r="H764" s="1">
        <f t="array" ref="H764">SUM(IF(anno=A764,IF(distretto=E764,punti)))+G764</f>
        <v>9</v>
      </c>
      <c r="I764" s="6">
        <v>1.0072747621712368</v>
      </c>
      <c r="J764" s="12">
        <f>H764/VLOOKUP(A764,anni!$A$1:$O$32,4,0)</f>
        <v>1.7969093159765205E-3</v>
      </c>
      <c r="K764" s="12">
        <f t="shared" si="144"/>
        <v>1.4445068614075917E-3</v>
      </c>
      <c r="L764" s="12">
        <f t="shared" si="145"/>
        <v>3.8113387327298738E-3</v>
      </c>
      <c r="M764" s="12">
        <f t="array" ref="M764">SUM(IF(NOT(ISERR(J764:L764)),J764:L764*$J$2:$L$2))/SUM(IF(NOT(ISERR(J764:L764)),$J$2:$L$2))</f>
        <v>2.0151800672457698E-3</v>
      </c>
      <c r="N764" s="1">
        <f>((300-VLOOKUP(A764,anni!$A$1:$O$32,8,0))*(M764-I764/300)+I764)/300*(300-VLOOKUP(A764,anni!$A$1:$O$32,7,0))</f>
        <v>0.68172639881733732</v>
      </c>
      <c r="O764" s="1">
        <f t="shared" si="146"/>
        <v>1</v>
      </c>
      <c r="P764" s="9">
        <f>INT(MAX(1,O764)+1-VLOOKUP(A764,anni!$A$1:$O$32,5,0))</f>
        <v>1</v>
      </c>
      <c r="Q764" s="9">
        <f t="array" ref="Q764">SUM(IF(anno=A764,IF(distretto=E764,concorrenti!$T$3:$T$5991)))</f>
        <v>0</v>
      </c>
      <c r="R764" s="9">
        <f t="shared" si="147"/>
        <v>1</v>
      </c>
      <c r="S764" s="1">
        <f t="shared" si="148"/>
        <v>0</v>
      </c>
      <c r="T764" s="1">
        <f>1+INT($N764/VLOOKUP($A764,anni!$A$1:$J$35,10,0))+$Q764</f>
        <v>1</v>
      </c>
      <c r="U764" s="1">
        <f t="shared" si="143"/>
        <v>0</v>
      </c>
      <c r="X764" s="1">
        <v>6</v>
      </c>
      <c r="Y764" s="1">
        <v>7</v>
      </c>
      <c r="Z764" s="1">
        <f t="shared" si="149"/>
        <v>-0.39223227027636809</v>
      </c>
      <c r="AB764" s="1">
        <v>1</v>
      </c>
      <c r="AC764" s="1">
        <f t="shared" si="150"/>
        <v>0</v>
      </c>
    </row>
    <row r="765" spans="1:29" x14ac:dyDescent="0.3">
      <c r="A765" s="3">
        <v>2009</v>
      </c>
      <c r="B765" s="3" t="str">
        <f>VLOOKUP($E765,accorpamenti!$A$2:$X$104,$A765-B$2,0)</f>
        <v>L'Aquila</v>
      </c>
      <c r="C765" s="3" t="str">
        <f>VLOOKUP($E765,accorpamenti!$A$2:$X$104,$A765-C$2,0)</f>
        <v>L'Aquila</v>
      </c>
      <c r="D765" s="3" t="str">
        <f>VLOOKUP($E765,accorpamenti!$A$2:$X$104,$A765-D$2,0)</f>
        <v>L'Aquila</v>
      </c>
      <c r="E765" s="3" t="s">
        <v>151</v>
      </c>
      <c r="F765" s="1">
        <f t="array" ref="F765">SUM(IF(anno=A765,IF(distretto=E765,1)))</f>
        <v>1</v>
      </c>
      <c r="G765" s="1">
        <f t="array" ref="G765">SUM(IF(anno=A765,IF(distretto=E765,IF(punti=-1,1))))</f>
        <v>0</v>
      </c>
      <c r="H765" s="1">
        <f t="array" ref="H765">SUM(IF(anno=A765,IF(distretto=E765,punti)))+G765</f>
        <v>1</v>
      </c>
      <c r="I765" s="6">
        <v>1.0072747621712368</v>
      </c>
      <c r="J765" s="12">
        <f>H765/VLOOKUP(A765,anni!$A$1:$O$32,4,0)</f>
        <v>1.9965659066405785E-4</v>
      </c>
      <c r="K765" s="12">
        <f t="shared" si="144"/>
        <v>3.3705160099510478E-3</v>
      </c>
      <c r="L765" s="12">
        <f t="shared" si="145"/>
        <v>4.6688899475940951E-3</v>
      </c>
      <c r="M765" s="12">
        <f t="array" ref="M765">SUM(IF(NOT(ISERR(J765:L765)),J765:L765*$J$2:$L$2))/SUM(IF(NOT(ISERR(J765:L765)),$J$2:$L$2))</f>
        <v>2.0014819565813938E-3</v>
      </c>
      <c r="N765" s="1">
        <f>((300-VLOOKUP(A765,anni!$A$1:$O$32,8,0))*(M765-I765/300)+I765)/300*(300-VLOOKUP(A765,anni!$A$1:$O$32,7,0))</f>
        <v>0.67874705974783556</v>
      </c>
      <c r="O765" s="1">
        <f t="shared" si="146"/>
        <v>1</v>
      </c>
      <c r="P765" s="9">
        <f>INT(MAX(1,O765)+1-VLOOKUP(A765,anni!$A$1:$O$32,5,0))</f>
        <v>1</v>
      </c>
      <c r="Q765" s="9">
        <f t="array" ref="Q765">SUM(IF(anno=A765,IF(distretto=E765,concorrenti!$T$3:$T$5991)))</f>
        <v>0</v>
      </c>
      <c r="R765" s="9">
        <f t="shared" si="147"/>
        <v>1</v>
      </c>
      <c r="S765" s="1">
        <f t="shared" si="148"/>
        <v>0</v>
      </c>
      <c r="T765" s="1">
        <f>1+INT($N765/VLOOKUP($A765,anni!$A$1:$J$35,10,0))+$Q765</f>
        <v>1</v>
      </c>
      <c r="U765" s="1">
        <f t="shared" si="143"/>
        <v>0</v>
      </c>
      <c r="X765" s="1">
        <v>6</v>
      </c>
      <c r="Y765" s="1">
        <v>7</v>
      </c>
      <c r="Z765" s="1">
        <f t="shared" si="149"/>
        <v>-0.39223227027636809</v>
      </c>
      <c r="AB765" s="1">
        <v>1</v>
      </c>
      <c r="AC765" s="1">
        <f t="shared" si="150"/>
        <v>0</v>
      </c>
    </row>
    <row r="766" spans="1:29" x14ac:dyDescent="0.3">
      <c r="A766" s="3">
        <v>2009</v>
      </c>
      <c r="B766" s="3" t="str">
        <f>VLOOKUP($E766,accorpamenti!$A$2:$X$104,$A766-B$2,0)</f>
        <v>Matera</v>
      </c>
      <c r="C766" s="3" t="str">
        <f>VLOOKUP($E766,accorpamenti!$A$2:$X$104,$A766-C$2,0)</f>
        <v>Matera</v>
      </c>
      <c r="D766" s="3" t="str">
        <f>VLOOKUP($E766,accorpamenti!$A$2:$X$104,$A766-D$2,0)</f>
        <v>Matera</v>
      </c>
      <c r="E766" s="3" t="s">
        <v>141</v>
      </c>
      <c r="F766" s="1">
        <f t="array" ref="F766">SUM(IF(anno=A766,IF(distretto=E766,1)))</f>
        <v>1</v>
      </c>
      <c r="G766" s="1">
        <f t="array" ref="G766">SUM(IF(anno=A766,IF(distretto=E766,IF(punti=-1,1))))</f>
        <v>0</v>
      </c>
      <c r="H766" s="1">
        <f t="array" ref="H766">SUM(IF(anno=A766,IF(distretto=E766,punti)))+G766</f>
        <v>12</v>
      </c>
      <c r="I766" s="6">
        <v>1.3430330162283157</v>
      </c>
      <c r="J766" s="12">
        <f>H766/VLOOKUP(A766,anni!$A$1:$O$32,4,0)</f>
        <v>2.395879087968694E-3</v>
      </c>
      <c r="K766" s="12">
        <f t="shared" si="144"/>
        <v>8.0250381189310655E-4</v>
      </c>
      <c r="L766" s="12">
        <f t="shared" si="145"/>
        <v>9.5283468318246845E-4</v>
      </c>
      <c r="M766" s="12">
        <f t="array" ref="M766">SUM(IF(NOT(ISERR(J766:L766)),J766:L766*$J$2:$L$2))/SUM(IF(NOT(ISERR(J766:L766)),$J$2:$L$2))</f>
        <v>1.624246595145794E-3</v>
      </c>
      <c r="N766" s="1">
        <f>((300-VLOOKUP(A766,anni!$A$1:$O$32,8,0))*(M766-I766/300)+I766)/300*(300-VLOOKUP(A766,anni!$A$1:$O$32,7,0))</f>
        <v>0.67783994669938652</v>
      </c>
      <c r="O766" s="1">
        <f t="shared" si="146"/>
        <v>1</v>
      </c>
      <c r="P766" s="9">
        <f>INT(MAX(1,O766)+1-VLOOKUP(A766,anni!$A$1:$O$32,5,0))</f>
        <v>1</v>
      </c>
      <c r="Q766" s="9">
        <f t="array" ref="Q766">SUM(IF(anno=A766,IF(distretto=E766,concorrenti!$T$3:$T$5991)))</f>
        <v>0</v>
      </c>
      <c r="R766" s="9">
        <f t="shared" si="147"/>
        <v>1</v>
      </c>
      <c r="S766" s="1">
        <f t="shared" si="148"/>
        <v>0</v>
      </c>
      <c r="T766" s="1">
        <f>1+INT($N766/VLOOKUP($A766,anni!$A$1:$J$35,10,0))+$Q766</f>
        <v>1</v>
      </c>
      <c r="U766" s="1">
        <f t="shared" si="143"/>
        <v>0</v>
      </c>
      <c r="X766" s="1">
        <v>8</v>
      </c>
      <c r="Y766" s="1">
        <v>9</v>
      </c>
      <c r="Z766" s="1">
        <f t="shared" si="149"/>
        <v>-0.34299717028501764</v>
      </c>
      <c r="AB766" s="1">
        <v>1</v>
      </c>
      <c r="AC766" s="1">
        <f t="shared" si="150"/>
        <v>0</v>
      </c>
    </row>
    <row r="767" spans="1:29" x14ac:dyDescent="0.3">
      <c r="A767" s="3">
        <v>2009</v>
      </c>
      <c r="B767" s="3" t="str">
        <f>VLOOKUP($E767,accorpamenti!$A$2:$X$104,$A767-B$2,0)</f>
        <v>Ravenna</v>
      </c>
      <c r="C767" s="3" t="str">
        <f>VLOOKUP($E767,accorpamenti!$A$2:$X$104,$A767-C$2,0)</f>
        <v>Ravenna</v>
      </c>
      <c r="D767" s="3" t="str">
        <f>VLOOKUP($E767,accorpamenti!$A$2:$X$104,$A767-D$2,0)</f>
        <v>Ravenna</v>
      </c>
      <c r="E767" s="3" t="s">
        <v>147</v>
      </c>
      <c r="F767" s="1">
        <f t="array" ref="F767">SUM(IF(anno=A767,IF(distretto=E767,1)))</f>
        <v>1</v>
      </c>
      <c r="G767" s="1">
        <f t="array" ref="G767">SUM(IF(anno=A767,IF(distretto=E767,IF(punti=-1,1))))</f>
        <v>0</v>
      </c>
      <c r="H767" s="1">
        <f t="array" ref="H767">SUM(IF(anno=A767,IF(distretto=E767,punti)))+G767</f>
        <v>5</v>
      </c>
      <c r="I767" s="6">
        <v>1.1751538891997761</v>
      </c>
      <c r="J767" s="12">
        <f>H767/VLOOKUP(A767,anni!$A$1:$O$32,4,0)</f>
        <v>9.982829533202891E-4</v>
      </c>
      <c r="K767" s="12">
        <f t="shared" si="144"/>
        <v>4.8150228713586394E-4</v>
      </c>
      <c r="L767" s="12">
        <f t="shared" si="145"/>
        <v>6.3363506431634159E-3</v>
      </c>
      <c r="M767" s="12">
        <f t="array" ref="M767">SUM(IF(NOT(ISERR(J767:L767)),J767:L767*$J$2:$L$2))/SUM(IF(NOT(ISERR(J767:L767)),$J$2:$L$2))</f>
        <v>1.7157006795660019E-3</v>
      </c>
      <c r="N767" s="1">
        <f>((300-VLOOKUP(A767,anni!$A$1:$O$32,8,0))*(M767-I767/300)+I767)/300*(300-VLOOKUP(A767,anni!$A$1:$O$32,7,0))</f>
        <v>0.65716042102888472</v>
      </c>
      <c r="O767" s="1">
        <f t="shared" si="146"/>
        <v>1</v>
      </c>
      <c r="P767" s="9">
        <f>INT(MAX(1,O767)+1-VLOOKUP(A767,anni!$A$1:$O$32,5,0))</f>
        <v>1</v>
      </c>
      <c r="Q767" s="9">
        <f t="array" ref="Q767">SUM(IF(anno=A767,IF(distretto=E767,concorrenti!$T$3:$T$5991)))</f>
        <v>0</v>
      </c>
      <c r="R767" s="9">
        <f t="shared" si="147"/>
        <v>1</v>
      </c>
      <c r="S767" s="1">
        <f t="shared" si="148"/>
        <v>0</v>
      </c>
      <c r="T767" s="1">
        <f>1+INT($N767/VLOOKUP($A767,anni!$A$1:$J$35,10,0))+$Q767</f>
        <v>1</v>
      </c>
      <c r="U767" s="1">
        <f t="shared" si="143"/>
        <v>0</v>
      </c>
      <c r="X767" s="1">
        <v>7</v>
      </c>
      <c r="Y767" s="1">
        <v>7</v>
      </c>
      <c r="Z767" s="1">
        <f t="shared" si="149"/>
        <v>0</v>
      </c>
      <c r="AB767" s="1">
        <v>1</v>
      </c>
      <c r="AC767" s="1">
        <f t="shared" si="150"/>
        <v>0</v>
      </c>
    </row>
    <row r="768" spans="1:29" x14ac:dyDescent="0.3">
      <c r="A768" s="3">
        <v>2009</v>
      </c>
      <c r="B768" s="3" t="str">
        <f>VLOOKUP($E768,accorpamenti!$A$2:$X$104,$A768-B$2,0)</f>
        <v>La Spezia</v>
      </c>
      <c r="C768" s="3" t="str">
        <f>VLOOKUP($E768,accorpamenti!$A$2:$X$104,$A768-C$2,0)</f>
        <v>La Spezia</v>
      </c>
      <c r="D768" s="3" t="str">
        <f>VLOOKUP($E768,accorpamenti!$A$2:$X$104,$A768-D$2,0)</f>
        <v>La Spezia</v>
      </c>
      <c r="E768" s="3" t="s">
        <v>120</v>
      </c>
      <c r="F768" s="1">
        <f t="array" ref="F768">SUM(IF(anno=A768,IF(distretto=E768,1)))</f>
        <v>1</v>
      </c>
      <c r="G768" s="1">
        <f t="array" ref="G768">SUM(IF(anno=A768,IF(distretto=E768,IF(punti=-1,1))))</f>
        <v>0</v>
      </c>
      <c r="H768" s="1">
        <f t="array" ref="H768">SUM(IF(anno=A768,IF(distretto=E768,punti)))+G768</f>
        <v>8</v>
      </c>
      <c r="I768" s="6">
        <v>0.83939563514269722</v>
      </c>
      <c r="J768" s="12">
        <f>H768/VLOOKUP(A768,anni!$A$1:$O$32,4,0)</f>
        <v>1.5972527253124628E-3</v>
      </c>
      <c r="K768" s="12">
        <f t="shared" si="144"/>
        <v>2.8087633416258731E-3</v>
      </c>
      <c r="L768" s="12">
        <f t="shared" si="145"/>
        <v>2.8585040495474052E-3</v>
      </c>
      <c r="M768" s="12">
        <f t="array" ref="M768">SUM(IF(NOT(ISERR(J768:L768)),J768:L768*$J$2:$L$2))/SUM(IF(NOT(ISERR(J768:L768)),$J$2:$L$2))</f>
        <v>2.2112981514560899E-3</v>
      </c>
      <c r="N768" s="1">
        <f>((300-VLOOKUP(A768,anni!$A$1:$O$32,8,0))*(M768-I768/300)+I768)/300*(300-VLOOKUP(A768,anni!$A$1:$O$32,7,0))</f>
        <v>0.68381129310118483</v>
      </c>
      <c r="O768" s="1">
        <f t="shared" si="146"/>
        <v>1</v>
      </c>
      <c r="P768" s="9">
        <f>INT(MAX(1,O768)+1-VLOOKUP(A768,anni!$A$1:$O$32,5,0))</f>
        <v>1</v>
      </c>
      <c r="Q768" s="9">
        <f t="array" ref="Q768">SUM(IF(anno=A768,IF(distretto=E768,concorrenti!$T$3:$T$5991)))</f>
        <v>0</v>
      </c>
      <c r="R768" s="9">
        <f t="shared" si="147"/>
        <v>1</v>
      </c>
      <c r="S768" s="1">
        <f t="shared" si="148"/>
        <v>0</v>
      </c>
      <c r="T768" s="1">
        <f>1+INT($N768/VLOOKUP($A768,anni!$A$1:$J$35,10,0))+$Q768</f>
        <v>1</v>
      </c>
      <c r="U768" s="1">
        <f t="shared" si="143"/>
        <v>0</v>
      </c>
      <c r="X768" s="1">
        <v>5</v>
      </c>
      <c r="Y768" s="1">
        <v>4</v>
      </c>
      <c r="Z768" s="1">
        <f t="shared" si="149"/>
        <v>0.47140452079103173</v>
      </c>
      <c r="AB768" s="1">
        <v>1</v>
      </c>
      <c r="AC768" s="1">
        <f t="shared" si="150"/>
        <v>0</v>
      </c>
    </row>
    <row r="769" spans="1:29" x14ac:dyDescent="0.3">
      <c r="A769" s="3">
        <v>2009</v>
      </c>
      <c r="B769" s="3" t="str">
        <f>VLOOKUP($E769,accorpamenti!$A$2:$X$104,$A769-B$2,0)</f>
        <v>Imperia</v>
      </c>
      <c r="C769" s="3" t="str">
        <f>VLOOKUP($E769,accorpamenti!$A$2:$X$104,$A769-C$2,0)</f>
        <v>Imperia</v>
      </c>
      <c r="D769" s="3" t="str">
        <f>VLOOKUP($E769,accorpamenti!$A$2:$X$104,$A769-D$2,0)</f>
        <v>Imperia</v>
      </c>
      <c r="E769" s="3" t="s">
        <v>140</v>
      </c>
      <c r="F769" s="1">
        <f t="array" ref="F769">SUM(IF(anno=A769,IF(distretto=E769,1)))</f>
        <v>1</v>
      </c>
      <c r="G769" s="1">
        <f t="array" ref="G769">SUM(IF(anno=A769,IF(distretto=E769,IF(punti=-1,1))))</f>
        <v>0</v>
      </c>
      <c r="H769" s="1">
        <f t="array" ref="H769">SUM(IF(anno=A769,IF(distretto=E769,punti)))+G769</f>
        <v>8</v>
      </c>
      <c r="I769" s="6">
        <v>0.5036373810856184</v>
      </c>
      <c r="J769" s="12">
        <f>H769/VLOOKUP(A769,anni!$A$1:$O$32,4,0)</f>
        <v>1.5972527253124628E-3</v>
      </c>
      <c r="K769" s="12">
        <f t="shared" si="144"/>
        <v>1.123505336650349E-3</v>
      </c>
      <c r="L769" s="12">
        <f t="shared" si="145"/>
        <v>1.1910433539780855E-3</v>
      </c>
      <c r="M769" s="12">
        <f t="array" ref="M769">SUM(IF(NOT(ISERR(J769:L769)),J769:L769*$J$2:$L$2))/SUM(IF(NOT(ISERR(J769:L769)),$J$2:$L$2))</f>
        <v>1.3716353672026951E-3</v>
      </c>
      <c r="N769" s="1">
        <f>((300-VLOOKUP(A769,anni!$A$1:$O$32,8,0))*(M769-I769/300)+I769)/300*(300-VLOOKUP(A769,anni!$A$1:$O$32,7,0))</f>
        <v>0.42004305946227732</v>
      </c>
      <c r="O769" s="1">
        <f t="shared" si="146"/>
        <v>1</v>
      </c>
      <c r="P769" s="9">
        <f>INT(MAX(1,O769)+1-VLOOKUP(A769,anni!$A$1:$O$32,5,0))</f>
        <v>1</v>
      </c>
      <c r="Q769" s="9">
        <f t="array" ref="Q769">SUM(IF(anno=A769,IF(distretto=E769,concorrenti!$T$3:$T$5991)))</f>
        <v>0</v>
      </c>
      <c r="R769" s="9">
        <f t="shared" si="147"/>
        <v>1</v>
      </c>
      <c r="S769" s="1">
        <f t="shared" si="148"/>
        <v>0</v>
      </c>
      <c r="T769" s="1">
        <f>1+INT($N769/VLOOKUP($A769,anni!$A$1:$J$35,10,0))+$Q769</f>
        <v>1</v>
      </c>
      <c r="U769" s="1">
        <f t="shared" si="143"/>
        <v>0</v>
      </c>
      <c r="X769" s="1">
        <v>3</v>
      </c>
      <c r="Y769" s="1">
        <v>5</v>
      </c>
      <c r="Z769" s="1">
        <f t="shared" si="149"/>
        <v>-1</v>
      </c>
      <c r="AB769" s="1">
        <v>1</v>
      </c>
      <c r="AC769" s="1">
        <f t="shared" si="150"/>
        <v>0</v>
      </c>
    </row>
    <row r="770" spans="1:29" x14ac:dyDescent="0.3">
      <c r="A770" s="3">
        <v>2009</v>
      </c>
      <c r="B770" s="3" t="str">
        <f>VLOOKUP($E770,accorpamenti!$A$2:$X$104,$A770-B$2,0)</f>
        <v>Sassari</v>
      </c>
      <c r="C770" s="3" t="str">
        <f>VLOOKUP($E770,accorpamenti!$A$2:$X$104,$A770-C$2,0)</f>
        <v>Sassari</v>
      </c>
      <c r="D770" s="3" t="str">
        <f>VLOOKUP($E770,accorpamenti!$A$2:$X$104,$A770-D$2,0)</f>
        <v>Sassari</v>
      </c>
      <c r="E770" s="3" t="s">
        <v>150</v>
      </c>
      <c r="F770" s="1">
        <f t="array" ref="F770">SUM(IF(anno=A770,IF(distretto=E770,1)))</f>
        <v>1</v>
      </c>
      <c r="G770" s="1">
        <f t="array" ref="G770">SUM(IF(anno=A770,IF(distretto=E770,IF(punti=-1,1))))</f>
        <v>0</v>
      </c>
      <c r="H770" s="1">
        <f t="array" ref="H770">SUM(IF(anno=A770,IF(distretto=E770,punti)))+G770</f>
        <v>2.4</v>
      </c>
      <c r="I770" s="6">
        <v>1.5109121432568551</v>
      </c>
      <c r="J770" s="12">
        <f>H770/VLOOKUP(A770,anni!$A$1:$O$32,4,0)</f>
        <v>4.7917581759373878E-4</v>
      </c>
      <c r="K770" s="12">
        <f t="shared" si="144"/>
        <v>0</v>
      </c>
      <c r="L770" s="12">
        <f t="shared" si="145"/>
        <v>0</v>
      </c>
      <c r="M770" s="12">
        <f t="array" ref="M770">SUM(IF(NOT(ISERR(J770:L770)),J770:L770*$J$2:$L$2))/SUM(IF(NOT(ISERR(J770:L770)),$J$2:$L$2))</f>
        <v>2.3958790879686936E-4</v>
      </c>
      <c r="N770" s="1">
        <f>((300-VLOOKUP(A770,anni!$A$1:$O$32,8,0))*(M770-I770/300)+I770)/300*(300-VLOOKUP(A770,anni!$A$1:$O$32,7,0))</f>
        <v>0.41724747145039254</v>
      </c>
      <c r="O770" s="1">
        <f t="shared" si="146"/>
        <v>1</v>
      </c>
      <c r="P770" s="9">
        <f>INT(MAX(1,O770)+1-VLOOKUP(A770,anni!$A$1:$O$32,5,0))</f>
        <v>1</v>
      </c>
      <c r="Q770" s="9">
        <f t="array" ref="Q770">SUM(IF(anno=A770,IF(distretto=E770,concorrenti!$T$3:$T$5991)))</f>
        <v>0</v>
      </c>
      <c r="R770" s="9">
        <f t="shared" si="147"/>
        <v>1</v>
      </c>
      <c r="S770" s="1">
        <f t="shared" si="148"/>
        <v>0</v>
      </c>
      <c r="T770" s="1">
        <f>1+INT($N770/VLOOKUP($A770,anni!$A$1:$J$35,10,0))+$Q770</f>
        <v>1</v>
      </c>
      <c r="U770" s="1">
        <f t="shared" si="143"/>
        <v>0</v>
      </c>
      <c r="X770" s="1">
        <v>9</v>
      </c>
      <c r="Y770" s="1">
        <v>9</v>
      </c>
      <c r="Z770" s="1">
        <f t="shared" si="149"/>
        <v>0</v>
      </c>
      <c r="AB770" s="1">
        <v>1</v>
      </c>
      <c r="AC770" s="1">
        <f t="shared" si="150"/>
        <v>0</v>
      </c>
    </row>
    <row r="771" spans="1:29" x14ac:dyDescent="0.3">
      <c r="A771" s="3">
        <v>2009</v>
      </c>
      <c r="B771" s="3" t="str">
        <f>VLOOKUP($E771,accorpamenti!$A$2:$X$104,$A771-B$2,0)</f>
        <v>Crotone</v>
      </c>
      <c r="C771" s="3" t="str">
        <f>VLOOKUP($E771,accorpamenti!$A$2:$X$104,$A771-C$2,0)</f>
        <v>Crotone</v>
      </c>
      <c r="D771" s="3" t="str">
        <f>VLOOKUP($E771,accorpamenti!$A$2:$X$104,$A771-D$2,0)</f>
        <v>Crotone</v>
      </c>
      <c r="E771" s="3" t="s">
        <v>149</v>
      </c>
      <c r="F771" s="1">
        <f t="array" ref="F771">SUM(IF(anno=A771,IF(distretto=E771,1)))</f>
        <v>1</v>
      </c>
      <c r="G771" s="1">
        <f t="array" ref="G771">SUM(IF(anno=A771,IF(distretto=E771,IF(punti=-1,1))))</f>
        <v>0</v>
      </c>
      <c r="H771" s="1">
        <f t="array" ref="H771">SUM(IF(anno=A771,IF(distretto=E771,punti)))+G771</f>
        <v>0</v>
      </c>
      <c r="I771" s="6">
        <v>1.846670397313934</v>
      </c>
      <c r="J771" s="12">
        <f>H771/VLOOKUP(A771,anni!$A$1:$O$32,4,0)</f>
        <v>0</v>
      </c>
      <c r="K771" s="12">
        <f t="shared" si="144"/>
        <v>0</v>
      </c>
      <c r="L771" s="12">
        <f t="shared" si="145"/>
        <v>2.3820867079561711E-4</v>
      </c>
      <c r="M771" s="12">
        <f t="array" ref="M771">SUM(IF(NOT(ISERR(J771:L771)),J771:L771*$J$2:$L$2))/SUM(IF(NOT(ISERR(J771:L771)),$J$2:$L$2))</f>
        <v>3.9701445132602854E-5</v>
      </c>
      <c r="N771" s="1">
        <f>((300-VLOOKUP(A771,anni!$A$1:$O$32,8,0))*(M771-I771/300)+I771)/300*(300-VLOOKUP(A771,anni!$A$1:$O$32,7,0))</f>
        <v>0.45491374366720844</v>
      </c>
      <c r="O771" s="1">
        <f t="shared" si="146"/>
        <v>1</v>
      </c>
      <c r="P771" s="9">
        <f>INT(MAX(1,O771)+1-VLOOKUP(A771,anni!$A$1:$O$32,5,0))</f>
        <v>1</v>
      </c>
      <c r="Q771" s="9">
        <f t="array" ref="Q771">SUM(IF(anno=A771,IF(distretto=E771,concorrenti!$T$3:$T$5991)))</f>
        <v>0</v>
      </c>
      <c r="R771" s="9">
        <f t="shared" si="147"/>
        <v>1</v>
      </c>
      <c r="S771" s="1">
        <f t="shared" si="148"/>
        <v>0</v>
      </c>
      <c r="T771" s="1">
        <f>1+INT($N771/VLOOKUP($A771,anni!$A$1:$J$35,10,0))+$Q771</f>
        <v>1</v>
      </c>
      <c r="U771" s="1">
        <f t="shared" si="143"/>
        <v>0</v>
      </c>
      <c r="X771" s="1">
        <v>11</v>
      </c>
      <c r="Y771" s="1">
        <v>10</v>
      </c>
      <c r="Z771" s="1">
        <f t="shared" si="149"/>
        <v>0.30860669992418382</v>
      </c>
      <c r="AB771" s="1">
        <v>1</v>
      </c>
      <c r="AC771" s="1">
        <f t="shared" si="150"/>
        <v>0</v>
      </c>
    </row>
    <row r="772" spans="1:29" x14ac:dyDescent="0.3">
      <c r="A772" s="3">
        <v>2009</v>
      </c>
      <c r="B772" s="3" t="str">
        <f>VLOOKUP($E772,accorpamenti!$A$2:$X$104,$A772-B$2,0)</f>
        <v>Rieti</v>
      </c>
      <c r="C772" s="3" t="str">
        <f>VLOOKUP($E772,accorpamenti!$A$2:$X$104,$A772-C$2,0)</f>
        <v>Rieti</v>
      </c>
      <c r="D772" s="3" t="str">
        <f>VLOOKUP($E772,accorpamenti!$A$2:$X$104,$A772-D$2,0)</f>
        <v>Rieti</v>
      </c>
      <c r="E772" s="3" t="s">
        <v>148</v>
      </c>
      <c r="F772" s="1">
        <f t="array" ref="F772">SUM(IF(anno=A772,IF(distretto=E772,1)))</f>
        <v>1</v>
      </c>
      <c r="G772" s="1">
        <f t="array" ref="G772">SUM(IF(anno=A772,IF(distretto=E772,IF(punti=-1,1))))</f>
        <v>0</v>
      </c>
      <c r="H772" s="1">
        <f t="array" ref="H772">SUM(IF(anno=A772,IF(distretto=E772,punti)))+G772</f>
        <v>2.4</v>
      </c>
      <c r="I772" s="6">
        <v>0.67151650811415786</v>
      </c>
      <c r="J772" s="12">
        <f>H772/VLOOKUP(A772,anni!$A$1:$O$32,4,0)</f>
        <v>4.7917581759373878E-4</v>
      </c>
      <c r="K772" s="12">
        <f t="shared" si="144"/>
        <v>4.8150228713586394E-4</v>
      </c>
      <c r="L772" s="12">
        <f t="shared" si="145"/>
        <v>1.4292520247737026E-3</v>
      </c>
      <c r="M772" s="12">
        <f t="array" ref="M772">SUM(IF(NOT(ISERR(J772:L772)),J772:L772*$J$2:$L$2))/SUM(IF(NOT(ISERR(J772:L772)),$J$2:$L$2))</f>
        <v>6.382973419711077E-4</v>
      </c>
      <c r="N772" s="1">
        <f>((300-VLOOKUP(A772,anni!$A$1:$O$32,8,0))*(M772-I772/300)+I772)/300*(300-VLOOKUP(A772,anni!$A$1:$O$32,7,0))</f>
        <v>0.30111282800630407</v>
      </c>
      <c r="O772" s="1">
        <f t="shared" si="146"/>
        <v>1</v>
      </c>
      <c r="P772" s="9">
        <f>INT(MAX(1,O772)+1-VLOOKUP(A772,anni!$A$1:$O$32,5,0))</f>
        <v>1</v>
      </c>
      <c r="Q772" s="9">
        <f t="array" ref="Q772">SUM(IF(anno=A772,IF(distretto=E772,concorrenti!$T$3:$T$5991)))</f>
        <v>0</v>
      </c>
      <c r="R772" s="9">
        <f t="shared" si="147"/>
        <v>1</v>
      </c>
      <c r="S772" s="1">
        <f t="shared" si="148"/>
        <v>0</v>
      </c>
      <c r="T772" s="1">
        <f>1+INT($N772/VLOOKUP($A772,anni!$A$1:$J$35,10,0))+$Q772</f>
        <v>1</v>
      </c>
      <c r="U772" s="1">
        <f t="shared" si="143"/>
        <v>0</v>
      </c>
      <c r="X772" s="1">
        <v>4</v>
      </c>
      <c r="Y772" s="1">
        <v>5</v>
      </c>
      <c r="Z772" s="1">
        <f t="shared" si="149"/>
        <v>-0.47140452079103173</v>
      </c>
      <c r="AB772" s="1">
        <v>1</v>
      </c>
      <c r="AC772" s="1">
        <f t="shared" si="150"/>
        <v>0</v>
      </c>
    </row>
    <row r="773" spans="1:29" x14ac:dyDescent="0.3">
      <c r="A773" s="3">
        <v>2009</v>
      </c>
      <c r="B773" s="3" t="str">
        <f>VLOOKUP($E773,accorpamenti!$A$2:$X$104,$A773-B$2,0)</f>
        <v>Vibo Valentia</v>
      </c>
      <c r="C773" s="3" t="str">
        <f>VLOOKUP($E773,accorpamenti!$A$2:$X$104,$A773-C$2,0)</f>
        <v>Vibo Valentia</v>
      </c>
      <c r="D773" s="3" t="str">
        <f>VLOOKUP($E773,accorpamenti!$A$2:$X$104,$A773-D$2,0)</f>
        <v>Vibo Valentia</v>
      </c>
      <c r="E773" s="3" t="s">
        <v>142</v>
      </c>
      <c r="F773" s="1">
        <f t="array" ref="F773">SUM(IF(anno=A773,IF(distretto=E773,1)))</f>
        <v>1</v>
      </c>
      <c r="G773" s="1">
        <f t="array" ref="G773">SUM(IF(anno=A773,IF(distretto=E773,IF(punti=-1,1))))</f>
        <v>0</v>
      </c>
      <c r="H773" s="1">
        <f t="array" ref="H773">SUM(IF(anno=A773,IF(distretto=E773,punti)))+G773</f>
        <v>0</v>
      </c>
      <c r="I773" s="6">
        <v>1.3430330162283157</v>
      </c>
      <c r="J773" s="12">
        <f>H773/VLOOKUP(A773,anni!$A$1:$O$32,4,0)</f>
        <v>0</v>
      </c>
      <c r="K773" s="12">
        <f t="shared" si="144"/>
        <v>6.4200304951448533E-4</v>
      </c>
      <c r="L773" s="12">
        <f t="shared" si="145"/>
        <v>0</v>
      </c>
      <c r="M773" s="12">
        <f t="array" ref="M773">SUM(IF(NOT(ISERR(J773:L773)),J773:L773*$J$2:$L$2))/SUM(IF(NOT(ISERR(J773:L773)),$J$2:$L$2))</f>
        <v>2.1400101650482844E-4</v>
      </c>
      <c r="N773" s="1">
        <f>((300-VLOOKUP(A773,anni!$A$1:$O$32,8,0))*(M773-I773/300)+I773)/300*(300-VLOOKUP(A773,anni!$A$1:$O$32,7,0))</f>
        <v>0.37111153334497637</v>
      </c>
      <c r="O773" s="1">
        <f t="shared" si="146"/>
        <v>1</v>
      </c>
      <c r="P773" s="9">
        <f>INT(MAX(1,O773)+1-VLOOKUP(A773,anni!$A$1:$O$32,5,0))</f>
        <v>1</v>
      </c>
      <c r="Q773" s="9">
        <f t="array" ref="Q773">SUM(IF(anno=A773,IF(distretto=E773,concorrenti!$T$3:$T$5991)))</f>
        <v>0</v>
      </c>
      <c r="R773" s="9">
        <f t="shared" si="147"/>
        <v>1</v>
      </c>
      <c r="S773" s="1">
        <f t="shared" si="148"/>
        <v>0</v>
      </c>
      <c r="T773" s="1">
        <f>1+INT($N773/VLOOKUP($A773,anni!$A$1:$J$35,10,0))+$Q773</f>
        <v>1</v>
      </c>
      <c r="U773" s="1">
        <f t="shared" si="143"/>
        <v>0</v>
      </c>
      <c r="X773" s="1">
        <v>8</v>
      </c>
      <c r="Y773" s="1">
        <v>6</v>
      </c>
      <c r="Z773" s="1">
        <f t="shared" si="149"/>
        <v>0.7559289460184544</v>
      </c>
      <c r="AB773" s="1">
        <v>1</v>
      </c>
      <c r="AC773" s="1">
        <f t="shared" si="150"/>
        <v>0</v>
      </c>
    </row>
    <row r="774" spans="1:29" x14ac:dyDescent="0.3">
      <c r="A774" s="3">
        <v>2009</v>
      </c>
      <c r="B774" s="3" t="str">
        <f>VLOOKUP($E774,accorpamenti!$A$2:$X$104,$A774-B$2,0)</f>
        <v>Biella</v>
      </c>
      <c r="C774" s="3" t="str">
        <f>VLOOKUP($E774,accorpamenti!$A$2:$X$104,$A774-C$2,0)</f>
        <v>Biella</v>
      </c>
      <c r="D774" s="3" t="str">
        <f>VLOOKUP($E774,accorpamenti!$A$2:$X$104,$A774-D$2,0)</f>
        <v>Biella</v>
      </c>
      <c r="E774" s="3" t="s">
        <v>144</v>
      </c>
      <c r="F774" s="1">
        <f t="array" ref="F774">SUM(IF(anno=A774,IF(distretto=E774,1)))</f>
        <v>1</v>
      </c>
      <c r="G774" s="1">
        <f t="array" ref="G774">SUM(IF(anno=A774,IF(distretto=E774,IF(punti=-1,1))))</f>
        <v>0</v>
      </c>
      <c r="H774" s="1">
        <f t="array" ref="H774">SUM(IF(anno=A774,IF(distretto=E774,punti)))+G774</f>
        <v>0</v>
      </c>
      <c r="I774" s="6">
        <v>0.83939563514269722</v>
      </c>
      <c r="J774" s="12">
        <f>H774/VLOOKUP(A774,anni!$A$1:$O$32,4,0)</f>
        <v>0</v>
      </c>
      <c r="K774" s="12">
        <f t="shared" si="144"/>
        <v>5.617526683251745E-4</v>
      </c>
      <c r="L774" s="12">
        <f t="shared" si="145"/>
        <v>2.382086707956171E-3</v>
      </c>
      <c r="M774" s="12">
        <f t="array" ref="M774">SUM(IF(NOT(ISERR(J774:L774)),J774:L774*$J$2:$L$2))/SUM(IF(NOT(ISERR(J774:L774)),$J$2:$L$2))</f>
        <v>5.8426534076775336E-4</v>
      </c>
      <c r="N774" s="1">
        <f>((300-VLOOKUP(A774,anni!$A$1:$O$32,8,0))*(M774-I774/300)+I774)/300*(300-VLOOKUP(A774,anni!$A$1:$O$32,7,0))</f>
        <v>0.32993165677647157</v>
      </c>
      <c r="O774" s="1">
        <f t="shared" si="146"/>
        <v>1</v>
      </c>
      <c r="P774" s="9">
        <f>INT(MAX(1,O774)+1-VLOOKUP(A774,anni!$A$1:$O$32,5,0))</f>
        <v>1</v>
      </c>
      <c r="Q774" s="9">
        <f t="array" ref="Q774">SUM(IF(anno=A774,IF(distretto=E774,concorrenti!$T$3:$T$5991)))</f>
        <v>0</v>
      </c>
      <c r="R774" s="9">
        <f t="shared" si="147"/>
        <v>1</v>
      </c>
      <c r="S774" s="1">
        <f t="shared" si="148"/>
        <v>0</v>
      </c>
      <c r="T774" s="1">
        <f>1+INT($N774/VLOOKUP($A774,anni!$A$1:$J$35,10,0))+$Q774</f>
        <v>1</v>
      </c>
      <c r="U774" s="1">
        <f t="shared" si="143"/>
        <v>0</v>
      </c>
      <c r="X774" s="1">
        <v>5</v>
      </c>
      <c r="Y774" s="1">
        <v>3</v>
      </c>
      <c r="Z774" s="1">
        <f t="shared" si="149"/>
        <v>1</v>
      </c>
      <c r="AB774" s="1">
        <v>1</v>
      </c>
      <c r="AC774" s="1">
        <f t="shared" si="150"/>
        <v>0</v>
      </c>
    </row>
    <row r="775" spans="1:29" x14ac:dyDescent="0.3">
      <c r="A775" s="3">
        <v>2008</v>
      </c>
      <c r="B775" s="3" t="str">
        <f>VLOOKUP($E775,accorpamenti!$A$2:$X$104,$A775-B$2,0)</f>
        <v>Roma</v>
      </c>
      <c r="C775" s="3" t="str">
        <f>VLOOKUP($E775,accorpamenti!$A$2:$X$104,$A775-C$2,0)</f>
        <v>Roma</v>
      </c>
      <c r="D775" s="3" t="str">
        <f>VLOOKUP($E775,accorpamenti!$A$2:$X$104,$A775-D$2,0)</f>
        <v>Roma</v>
      </c>
      <c r="E775" s="3" t="s">
        <v>40</v>
      </c>
      <c r="F775" s="1">
        <f t="array" ref="F775">SUM(IF(anno=A775,IF(distretto=E775,1)))</f>
        <v>15</v>
      </c>
      <c r="G775" s="1">
        <f t="array" ref="G775">SUM(IF(anno=A775,IF(distretto=E775,IF(punti=-1,1))))</f>
        <v>0</v>
      </c>
      <c r="H775" s="1">
        <f t="array" ref="H775">SUM(IF(anno=A775,IF(distretto=E775,punti)))+G775</f>
        <v>169</v>
      </c>
      <c r="I775" s="6">
        <v>22.767857142857142</v>
      </c>
      <c r="J775" s="12">
        <f>H775/VLOOKUP(A775,anni!$A$1:$O$32,4,0)</f>
        <v>6.7811572104967507E-2</v>
      </c>
      <c r="K775" s="12">
        <f t="shared" si="144"/>
        <v>6.3554073368270653E-2</v>
      </c>
      <c r="L775" s="12">
        <f t="shared" si="145"/>
        <v>6.1151561173895558E-2</v>
      </c>
      <c r="M775" s="12">
        <f t="array" ref="M775">SUM(IF(NOT(ISERR(J775:L775)),J775:L775*$J$2:$L$2))/SUM(IF(NOT(ISERR(J775:L775)),$J$2:$L$2))</f>
        <v>6.5282404037556571E-2</v>
      </c>
      <c r="N775" s="1">
        <f>((300-VLOOKUP(A775,anni!$A$1:$O$32,8,0))*(M775-I775/300)+I775)/300*(300-VLOOKUP(A775,anni!$A$1:$O$32,7,0))</f>
        <v>19.819935860925149</v>
      </c>
      <c r="O775" s="1">
        <f t="shared" si="146"/>
        <v>19.819935860925149</v>
      </c>
      <c r="P775" s="9">
        <f>INT(MAX(1,O775)+1-VLOOKUP(A775,anni!$A$1:$O$32,5,0))</f>
        <v>20</v>
      </c>
      <c r="Q775" s="9">
        <f t="array" ref="Q775">SUM(IF(anno=A775,IF(distretto=E775,concorrenti!$T$3:$T$5991)))</f>
        <v>1</v>
      </c>
      <c r="R775" s="9">
        <f t="shared" si="147"/>
        <v>21</v>
      </c>
      <c r="S775" s="1">
        <f t="shared" si="148"/>
        <v>6</v>
      </c>
      <c r="T775" s="1">
        <f>1+INT($N775/VLOOKUP($A775,anni!$A$1:$J$35,10,0))+$Q775</f>
        <v>17</v>
      </c>
      <c r="U775" s="1">
        <f t="shared" si="143"/>
        <v>2</v>
      </c>
      <c r="X775" s="1">
        <v>136</v>
      </c>
      <c r="AB775" s="1">
        <v>21</v>
      </c>
      <c r="AC775" s="1">
        <f t="shared" si="150"/>
        <v>0</v>
      </c>
    </row>
    <row r="776" spans="1:29" x14ac:dyDescent="0.3">
      <c r="A776" s="3">
        <v>2008</v>
      </c>
      <c r="B776" s="3" t="str">
        <f>VLOOKUP($E776,accorpamenti!$A$2:$X$104,$A776-B$2,0)</f>
        <v>Torino</v>
      </c>
      <c r="C776" s="3" t="str">
        <f>VLOOKUP($E776,accorpamenti!$A$2:$X$104,$A776-C$2,0)</f>
        <v>Torino</v>
      </c>
      <c r="D776" s="3" t="str">
        <f>VLOOKUP($E776,accorpamenti!$A$2:$X$104,$A776-D$2,0)</f>
        <v>Torino</v>
      </c>
      <c r="E776" s="3" t="s">
        <v>49</v>
      </c>
      <c r="F776" s="1">
        <f t="array" ref="F776">SUM(IF(anno=A776,IF(distretto=E776,1)))</f>
        <v>10</v>
      </c>
      <c r="G776" s="1">
        <f t="array" ref="G776">SUM(IF(anno=A776,IF(distretto=E776,IF(punti=-1,1))))</f>
        <v>0</v>
      </c>
      <c r="H776" s="1">
        <f t="array" ref="H776">SUM(IF(anno=A776,IF(distretto=E776,punti)))+G776</f>
        <v>96.199999999999989</v>
      </c>
      <c r="I776" s="6">
        <v>11.383928571428571</v>
      </c>
      <c r="J776" s="12">
        <f>H776/VLOOKUP(A776,anni!$A$1:$O$32,4,0)</f>
        <v>3.8600433352058421E-2</v>
      </c>
      <c r="K776" s="12">
        <f t="shared" si="144"/>
        <v>2.6631729394949993E-2</v>
      </c>
      <c r="L776" s="12">
        <f t="shared" si="145"/>
        <v>4.1005940947871529E-2</v>
      </c>
      <c r="M776" s="12">
        <f t="array" ref="M776">SUM(IF(NOT(ISERR(J776:L776)),J776:L776*$J$2:$L$2))/SUM(IF(NOT(ISERR(J776:L776)),$J$2:$L$2))</f>
        <v>3.5011783298991128E-2</v>
      </c>
      <c r="N776" s="1">
        <f>((300-VLOOKUP(A776,anni!$A$1:$O$32,8,0))*(M776-I776/300)+I776)/300*(300-VLOOKUP(A776,anni!$A$1:$O$32,7,0))</f>
        <v>10.365119536263439</v>
      </c>
      <c r="O776" s="1">
        <f t="shared" si="146"/>
        <v>10.365119536263439</v>
      </c>
      <c r="P776" s="9">
        <f>INT(MAX(1,O776)+1-VLOOKUP(A776,anni!$A$1:$O$32,5,0))</f>
        <v>10</v>
      </c>
      <c r="Q776" s="9">
        <f t="array" ref="Q776">SUM(IF(anno=A776,IF(distretto=E776,concorrenti!$T$3:$T$5991)))</f>
        <v>2</v>
      </c>
      <c r="R776" s="9">
        <f t="shared" si="147"/>
        <v>12</v>
      </c>
      <c r="S776" s="1">
        <f t="shared" si="148"/>
        <v>2</v>
      </c>
      <c r="T776" s="1">
        <f>1+INT($N776/VLOOKUP($A776,anni!$A$1:$J$35,10,0))+$Q776</f>
        <v>11</v>
      </c>
      <c r="U776" s="1">
        <f t="shared" si="143"/>
        <v>1</v>
      </c>
      <c r="X776" s="1">
        <v>68</v>
      </c>
      <c r="AB776" s="1">
        <v>12</v>
      </c>
      <c r="AC776" s="1">
        <f t="shared" si="150"/>
        <v>0</v>
      </c>
    </row>
    <row r="777" spans="1:29" x14ac:dyDescent="0.3">
      <c r="A777" s="3">
        <v>2008</v>
      </c>
      <c r="B777" s="3" t="str">
        <f>VLOOKUP($E777,accorpamenti!$A$2:$X$104,$A777-B$2,0)</f>
        <v>Milano</v>
      </c>
      <c r="C777" s="3" t="str">
        <f>VLOOKUP($E777,accorpamenti!$A$2:$X$104,$A777-C$2,0)</f>
        <v>Milano</v>
      </c>
      <c r="D777" s="3" t="str">
        <f>VLOOKUP($E777,accorpamenti!$A$2:$X$104,$A777-D$2,0)</f>
        <v>Milano</v>
      </c>
      <c r="E777" s="3" t="s">
        <v>41</v>
      </c>
      <c r="F777" s="1">
        <f t="array" ref="F777">SUM(IF(anno=A777,IF(distretto=E777,1)))</f>
        <v>9</v>
      </c>
      <c r="G777" s="1">
        <f t="array" ref="G777">SUM(IF(anno=A777,IF(distretto=E777,IF(punti=-1,1))))</f>
        <v>0</v>
      </c>
      <c r="H777" s="1">
        <f t="array" ref="H777">SUM(IF(anno=A777,IF(distretto=E777,punti)))+G777</f>
        <v>149.79999999999998</v>
      </c>
      <c r="I777" s="6">
        <v>9.5424107142857135</v>
      </c>
      <c r="J777" s="12">
        <f>H777/VLOOKUP(A777,anni!$A$1:$O$32,4,0)</f>
        <v>6.0107535510793675E-2</v>
      </c>
      <c r="K777" s="12">
        <f t="shared" si="144"/>
        <v>3.053835159599811E-2</v>
      </c>
      <c r="L777" s="12">
        <f t="shared" si="145"/>
        <v>3.8147138964577658E-2</v>
      </c>
      <c r="M777" s="12">
        <f t="array" ref="M777">SUM(IF(NOT(ISERR(J777:L777)),J777:L777*$J$2:$L$2))/SUM(IF(NOT(ISERR(J777:L777)),$J$2:$L$2))</f>
        <v>4.6591074781492485E-2</v>
      </c>
      <c r="N777" s="1">
        <f>((300-VLOOKUP(A777,anni!$A$1:$O$32,8,0))*(M777-I777/300)+I777)/300*(300-VLOOKUP(A777,anni!$A$1:$O$32,7,0))</f>
        <v>11.999057786617985</v>
      </c>
      <c r="O777" s="1">
        <f t="shared" si="146"/>
        <v>11.999057786617985</v>
      </c>
      <c r="P777" s="9">
        <f>INT(MAX(1,O777)+1-VLOOKUP(A777,anni!$A$1:$O$32,5,0))</f>
        <v>12</v>
      </c>
      <c r="Q777" s="9">
        <f t="array" ref="Q777">SUM(IF(anno=A777,IF(distretto=E777,concorrenti!$T$3:$T$5991)))</f>
        <v>0</v>
      </c>
      <c r="R777" s="9">
        <f t="shared" si="147"/>
        <v>12</v>
      </c>
      <c r="S777" s="1">
        <f t="shared" si="148"/>
        <v>3</v>
      </c>
      <c r="T777" s="1">
        <f>1+INT($N777/VLOOKUP($A777,anni!$A$1:$J$35,10,0))+$Q777</f>
        <v>10</v>
      </c>
      <c r="U777" s="1">
        <f t="shared" si="143"/>
        <v>1</v>
      </c>
      <c r="X777" s="1">
        <v>57</v>
      </c>
      <c r="AB777" s="1">
        <v>12</v>
      </c>
      <c r="AC777" s="1">
        <f t="shared" si="150"/>
        <v>0</v>
      </c>
    </row>
    <row r="778" spans="1:29" x14ac:dyDescent="0.3">
      <c r="A778" s="3">
        <v>2008</v>
      </c>
      <c r="B778" s="3" t="str">
        <f>VLOOKUP($E778,accorpamenti!$A$2:$X$104,$A778-B$2,0)</f>
        <v>Napoli</v>
      </c>
      <c r="C778" s="3" t="str">
        <f>VLOOKUP($E778,accorpamenti!$A$2:$X$104,$A778-C$2,0)</f>
        <v>Napoli</v>
      </c>
      <c r="D778" s="3" t="str">
        <f>VLOOKUP($E778,accorpamenti!$A$2:$X$104,$A778-D$2,0)</f>
        <v>Napoli</v>
      </c>
      <c r="E778" s="3" t="s">
        <v>95</v>
      </c>
      <c r="F778" s="1">
        <f t="array" ref="F778">SUM(IF(anno=A778,IF(distretto=E778,1)))</f>
        <v>8</v>
      </c>
      <c r="G778" s="1">
        <f t="array" ref="G778">SUM(IF(anno=A778,IF(distretto=E778,IF(punti=-1,1))))</f>
        <v>0</v>
      </c>
      <c r="H778" s="1">
        <f t="array" ref="H778">SUM(IF(anno=A778,IF(distretto=E778,punti)))+G778</f>
        <v>61.999999999999993</v>
      </c>
      <c r="I778" s="6">
        <v>13.560267857142858</v>
      </c>
      <c r="J778" s="12">
        <f>H778/VLOOKUP(A778,anni!$A$1:$O$32,4,0)</f>
        <v>2.4877618168686302E-2</v>
      </c>
      <c r="K778" s="12">
        <f t="shared" si="144"/>
        <v>2.0867079561696061E-2</v>
      </c>
      <c r="L778" s="12">
        <f t="shared" si="145"/>
        <v>2.0056282664046094E-2</v>
      </c>
      <c r="M778" s="12">
        <f t="array" ref="M778">SUM(IF(NOT(ISERR(J778:L778)),J778:L778*$J$2:$L$2))/SUM(IF(NOT(ISERR(J778:L778)),$J$2:$L$2))</f>
        <v>2.2737216048916185E-2</v>
      </c>
      <c r="N778" s="1">
        <f>((300-VLOOKUP(A778,anni!$A$1:$O$32,8,0))*(M778-I778/300)+I778)/300*(300-VLOOKUP(A778,anni!$A$1:$O$32,7,0))</f>
        <v>8.7048311956776221</v>
      </c>
      <c r="O778" s="1">
        <f t="shared" si="146"/>
        <v>8.7048311956776221</v>
      </c>
      <c r="P778" s="9">
        <f>INT(MAX(1,O778)+1-VLOOKUP(A778,anni!$A$1:$O$32,5,0))</f>
        <v>9</v>
      </c>
      <c r="Q778" s="9">
        <f t="array" ref="Q778">SUM(IF(anno=A778,IF(distretto=E778,concorrenti!$T$3:$T$5991)))</f>
        <v>0</v>
      </c>
      <c r="R778" s="9">
        <f t="shared" si="147"/>
        <v>9</v>
      </c>
      <c r="S778" s="1">
        <f t="shared" si="148"/>
        <v>1</v>
      </c>
      <c r="T778" s="1">
        <f>1+INT($N778/VLOOKUP($A778,anni!$A$1:$J$35,10,0))+$Q778</f>
        <v>8</v>
      </c>
      <c r="U778" s="1">
        <f t="shared" si="143"/>
        <v>0</v>
      </c>
      <c r="X778" s="1">
        <v>81</v>
      </c>
      <c r="AB778" s="1">
        <v>9</v>
      </c>
      <c r="AC778" s="1">
        <f t="shared" si="150"/>
        <v>0</v>
      </c>
    </row>
    <row r="779" spans="1:29" x14ac:dyDescent="0.3">
      <c r="A779" s="3">
        <v>2008</v>
      </c>
      <c r="B779" s="3" t="str">
        <f>VLOOKUP($E779,accorpamenti!$A$2:$X$104,$A779-B$2,0)</f>
        <v>Bari</v>
      </c>
      <c r="C779" s="3" t="str">
        <f>VLOOKUP($E779,accorpamenti!$A$2:$X$104,$A779-C$2,0)</f>
        <v>Bari</v>
      </c>
      <c r="D779" s="3" t="str">
        <f>VLOOKUP($E779,accorpamenti!$A$2:$X$104,$A779-D$2,0)</f>
        <v>Bari</v>
      </c>
      <c r="E779" s="3" t="s">
        <v>55</v>
      </c>
      <c r="F779" s="1">
        <f t="array" ref="F779">SUM(IF(anno=A779,IF(distretto=E779,1)))</f>
        <v>7</v>
      </c>
      <c r="G779" s="1">
        <f t="array" ref="G779">SUM(IF(anno=A779,IF(distretto=E779,IF(punti=-1,1))))</f>
        <v>0</v>
      </c>
      <c r="H779" s="1">
        <f t="array" ref="H779">SUM(IF(anno=A779,IF(distretto=E779,punti)))+G779</f>
        <v>36.199999999999996</v>
      </c>
      <c r="I779" s="6">
        <v>8.7053571428571423</v>
      </c>
      <c r="J779" s="12">
        <f>H779/VLOOKUP(A779,anni!$A$1:$O$32,4,0)</f>
        <v>1.4525318995265227E-2</v>
      </c>
      <c r="K779" s="12">
        <f t="shared" si="144"/>
        <v>1.3816102906145792E-2</v>
      </c>
      <c r="L779" s="12">
        <f t="shared" si="145"/>
        <v>2.0904989502836466E-2</v>
      </c>
      <c r="M779" s="12">
        <f t="array" ref="M779">SUM(IF(NOT(ISERR(J779:L779)),J779:L779*$J$2:$L$2))/SUM(IF(NOT(ISERR(J779:L779)),$J$2:$L$2))</f>
        <v>1.5352192050153956E-2</v>
      </c>
      <c r="N779" s="1">
        <f>((300-VLOOKUP(A779,anni!$A$1:$O$32,8,0))*(M779-I779/300)+I779)/300*(300-VLOOKUP(A779,anni!$A$1:$O$32,7,0))</f>
        <v>5.7333351593438469</v>
      </c>
      <c r="O779" s="1">
        <f t="shared" si="146"/>
        <v>5.7333351593438469</v>
      </c>
      <c r="P779" s="9">
        <f>INT(MAX(1,O779)+1-VLOOKUP(A779,anni!$A$1:$O$32,5,0))</f>
        <v>6</v>
      </c>
      <c r="Q779" s="9">
        <f t="array" ref="Q779">SUM(IF(anno=A779,IF(distretto=E779,concorrenti!$T$3:$T$5991)))</f>
        <v>1</v>
      </c>
      <c r="R779" s="9">
        <f t="shared" si="147"/>
        <v>7</v>
      </c>
      <c r="S779" s="1">
        <f t="shared" si="148"/>
        <v>0</v>
      </c>
      <c r="T779" s="1">
        <f>1+INT($N779/VLOOKUP($A779,anni!$A$1:$J$35,10,0))+$Q779</f>
        <v>6</v>
      </c>
      <c r="U779" s="1">
        <f t="shared" si="143"/>
        <v>-1</v>
      </c>
      <c r="X779" s="1">
        <v>52</v>
      </c>
      <c r="AB779" s="1">
        <v>7</v>
      </c>
      <c r="AC779" s="1">
        <f t="shared" si="150"/>
        <v>0</v>
      </c>
    </row>
    <row r="780" spans="1:29" x14ac:dyDescent="0.3">
      <c r="A780" s="3">
        <v>2008</v>
      </c>
      <c r="B780" s="3" t="str">
        <f>VLOOKUP($E780,accorpamenti!$A$2:$X$104,$A780-B$2,0)</f>
        <v>Catania</v>
      </c>
      <c r="C780" s="3" t="str">
        <f>VLOOKUP($E780,accorpamenti!$A$2:$X$104,$A780-C$2,0)</f>
        <v>Catania</v>
      </c>
      <c r="D780" s="3" t="str">
        <f>VLOOKUP($E780,accorpamenti!$A$2:$X$104,$A780-D$2,0)</f>
        <v>Catania</v>
      </c>
      <c r="E780" s="3" t="s">
        <v>75</v>
      </c>
      <c r="F780" s="1">
        <f t="array" ref="F780">SUM(IF(anno=A780,IF(distretto=E780,1)))</f>
        <v>6</v>
      </c>
      <c r="G780" s="1">
        <f t="array" ref="G780">SUM(IF(anno=A780,IF(distretto=E780,IF(punti=-1,1))))</f>
        <v>0</v>
      </c>
      <c r="H780" s="1">
        <f t="array" ref="H780">SUM(IF(anno=A780,IF(distretto=E780,punti)))+G780</f>
        <v>39.6</v>
      </c>
      <c r="I780" s="6">
        <v>7.03125</v>
      </c>
      <c r="J780" s="12">
        <f>H780/VLOOKUP(A780,anni!$A$1:$O$32,4,0)</f>
        <v>1.588957547548351E-2</v>
      </c>
      <c r="K780" s="12">
        <f t="shared" si="144"/>
        <v>1.7198666031443557E-2</v>
      </c>
      <c r="L780" s="12">
        <f t="shared" si="145"/>
        <v>2.2111046589538573E-2</v>
      </c>
      <c r="M780" s="12">
        <f t="array" ref="M780">SUM(IF(NOT(ISERR(J780:L780)),J780:L780*$J$2:$L$2))/SUM(IF(NOT(ISERR(J780:L780)),$J$2:$L$2))</f>
        <v>1.7362850846479372E-2</v>
      </c>
      <c r="N780" s="1">
        <f>((300-VLOOKUP(A780,anni!$A$1:$O$32,8,0))*(M780-I780/300)+I780)/300*(300-VLOOKUP(A780,anni!$A$1:$O$32,7,0))</f>
        <v>5.5836673625240394</v>
      </c>
      <c r="O780" s="1">
        <f t="shared" si="146"/>
        <v>5.5836673625240394</v>
      </c>
      <c r="P780" s="9">
        <f>INT(MAX(1,O780)+1-VLOOKUP(A780,anni!$A$1:$O$32,5,0))</f>
        <v>6</v>
      </c>
      <c r="Q780" s="9">
        <f t="array" ref="Q780">SUM(IF(anno=A780,IF(distretto=E780,concorrenti!$T$3:$T$5991)))</f>
        <v>0</v>
      </c>
      <c r="R780" s="9">
        <f t="shared" si="147"/>
        <v>6</v>
      </c>
      <c r="S780" s="1">
        <f t="shared" si="148"/>
        <v>0</v>
      </c>
      <c r="T780" s="1">
        <f>1+INT($N780/VLOOKUP($A780,anni!$A$1:$J$35,10,0))+$Q780</f>
        <v>5</v>
      </c>
      <c r="U780" s="1">
        <f t="shared" si="143"/>
        <v>-1</v>
      </c>
      <c r="X780" s="1">
        <v>42</v>
      </c>
      <c r="AB780" s="1">
        <v>5</v>
      </c>
      <c r="AC780" s="1">
        <f t="shared" si="150"/>
        <v>1</v>
      </c>
    </row>
    <row r="781" spans="1:29" x14ac:dyDescent="0.3">
      <c r="A781" s="3">
        <v>2008</v>
      </c>
      <c r="B781" s="3" t="str">
        <f>VLOOKUP($E781,accorpamenti!$A$2:$X$104,$A781-B$2,0)</f>
        <v>Genova</v>
      </c>
      <c r="C781" s="3" t="str">
        <f>VLOOKUP($E781,accorpamenti!$A$2:$X$104,$A781-C$2,0)</f>
        <v>Genova</v>
      </c>
      <c r="D781" s="3" t="str">
        <f>VLOOKUP($E781,accorpamenti!$A$2:$X$104,$A781-D$2,0)</f>
        <v>Genova</v>
      </c>
      <c r="E781" s="3" t="s">
        <v>51</v>
      </c>
      <c r="F781" s="1">
        <f t="array" ref="F781">SUM(IF(anno=A781,IF(distretto=E781,1)))</f>
        <v>5</v>
      </c>
      <c r="G781" s="1">
        <f t="array" ref="G781">SUM(IF(anno=A781,IF(distretto=E781,IF(punti=-1,1))))</f>
        <v>0</v>
      </c>
      <c r="H781" s="1">
        <f t="array" ref="H781">SUM(IF(anno=A781,IF(distretto=E781,punti)))+G781</f>
        <v>77</v>
      </c>
      <c r="I781" s="6">
        <v>4.3526785714285712</v>
      </c>
      <c r="J781" s="12">
        <f>H781/VLOOKUP(A781,anni!$A$1:$O$32,4,0)</f>
        <v>3.0896396757884602E-2</v>
      </c>
      <c r="K781" s="12">
        <f t="shared" si="144"/>
        <v>2.1105288232491675E-2</v>
      </c>
      <c r="L781" s="12">
        <f t="shared" si="145"/>
        <v>2.7739312994148387E-2</v>
      </c>
      <c r="M781" s="12">
        <f t="array" ref="M781">SUM(IF(NOT(ISERR(J781:L781)),J781:L781*$J$2:$L$2))/SUM(IF(NOT(ISERR(J781:L781)),$J$2:$L$2))</f>
        <v>2.7106513288797592E-2</v>
      </c>
      <c r="N781" s="1">
        <f>((300-VLOOKUP(A781,anni!$A$1:$O$32,8,0))*(M781-I781/300)+I781)/300*(300-VLOOKUP(A781,anni!$A$1:$O$32,7,0))</f>
        <v>6.5973076943062798</v>
      </c>
      <c r="O781" s="1">
        <f t="shared" si="146"/>
        <v>6.5973076943062798</v>
      </c>
      <c r="P781" s="9">
        <f>INT(MAX(1,O781)+1-VLOOKUP(A781,anni!$A$1:$O$32,5,0))</f>
        <v>7</v>
      </c>
      <c r="Q781" s="9">
        <f t="array" ref="Q781">SUM(IF(anno=A781,IF(distretto=E781,concorrenti!$T$3:$T$5991)))</f>
        <v>0</v>
      </c>
      <c r="R781" s="9">
        <f t="shared" si="147"/>
        <v>7</v>
      </c>
      <c r="S781" s="1">
        <f t="shared" si="148"/>
        <v>2</v>
      </c>
      <c r="T781" s="1">
        <f>1+INT($N781/VLOOKUP($A781,anni!$A$1:$J$35,10,0))+$Q781</f>
        <v>6</v>
      </c>
      <c r="U781" s="1">
        <f t="shared" si="143"/>
        <v>1</v>
      </c>
      <c r="X781" s="1">
        <v>26</v>
      </c>
      <c r="AB781" s="1">
        <v>7</v>
      </c>
      <c r="AC781" s="1">
        <f t="shared" si="150"/>
        <v>0</v>
      </c>
    </row>
    <row r="782" spans="1:29" x14ac:dyDescent="0.3">
      <c r="A782" s="3">
        <v>2008</v>
      </c>
      <c r="B782" s="3" t="str">
        <f>VLOOKUP($E782,accorpamenti!$A$2:$X$104,$A782-B$2,0)</f>
        <v>Vicenza</v>
      </c>
      <c r="C782" s="3" t="str">
        <f>VLOOKUP($E782,accorpamenti!$A$2:$X$104,$A782-C$2,0)</f>
        <v>Vicenza</v>
      </c>
      <c r="D782" s="3" t="str">
        <f>VLOOKUP($E782,accorpamenti!$A$2:$X$104,$A782-D$2,0)</f>
        <v>Vicenza</v>
      </c>
      <c r="E782" s="3" t="s">
        <v>93</v>
      </c>
      <c r="F782" s="1">
        <f t="array" ref="F782">SUM(IF(anno=A782,IF(distretto=E782,1)))</f>
        <v>5</v>
      </c>
      <c r="G782" s="1">
        <f t="array" ref="G782">SUM(IF(anno=A782,IF(distretto=E782,IF(punti=-1,1))))</f>
        <v>0</v>
      </c>
      <c r="H782" s="1">
        <f t="array" ref="H782">SUM(IF(anno=A782,IF(distretto=E782,punti)))+G782</f>
        <v>45.199999999999996</v>
      </c>
      <c r="I782" s="6">
        <v>5.0223214285714288</v>
      </c>
      <c r="J782" s="12">
        <f>H782/VLOOKUP(A782,anni!$A$1:$O$32,4,0)</f>
        <v>1.8136586148784207E-2</v>
      </c>
      <c r="K782" s="12">
        <f t="shared" si="144"/>
        <v>2.4011434016198204E-2</v>
      </c>
      <c r="L782" s="12">
        <f t="shared" si="145"/>
        <v>2.4701835886898643E-2</v>
      </c>
      <c r="M782" s="12">
        <f t="array" ref="M782">SUM(IF(NOT(ISERR(J782:L782)),J782:L782*$J$2:$L$2))/SUM(IF(NOT(ISERR(J782:L782)),$J$2:$L$2))</f>
        <v>2.118907706094128E-2</v>
      </c>
      <c r="N782" s="1">
        <f>((300-VLOOKUP(A782,anni!$A$1:$O$32,8,0))*(M782-I782/300)+I782)/300*(300-VLOOKUP(A782,anni!$A$1:$O$32,7,0))</f>
        <v>5.6754456528435835</v>
      </c>
      <c r="O782" s="1">
        <f t="shared" si="146"/>
        <v>5.6754456528435835</v>
      </c>
      <c r="P782" s="9">
        <f>INT(MAX(1,O782)+1-VLOOKUP(A782,anni!$A$1:$O$32,5,0))</f>
        <v>6</v>
      </c>
      <c r="Q782" s="9">
        <f t="array" ref="Q782">SUM(IF(anno=A782,IF(distretto=E782,concorrenti!$T$3:$T$5991)))</f>
        <v>0</v>
      </c>
      <c r="R782" s="9">
        <f t="shared" si="147"/>
        <v>6</v>
      </c>
      <c r="S782" s="1">
        <f t="shared" si="148"/>
        <v>1</v>
      </c>
      <c r="T782" s="1">
        <f>1+INT($N782/VLOOKUP($A782,anni!$A$1:$J$35,10,0))+$Q782</f>
        <v>5</v>
      </c>
      <c r="U782" s="1">
        <f t="shared" si="143"/>
        <v>0</v>
      </c>
      <c r="X782" s="1">
        <v>30</v>
      </c>
      <c r="AB782" s="1">
        <v>6</v>
      </c>
      <c r="AC782" s="1">
        <f t="shared" si="150"/>
        <v>0</v>
      </c>
    </row>
    <row r="783" spans="1:29" x14ac:dyDescent="0.3">
      <c r="A783" s="3">
        <v>2008</v>
      </c>
      <c r="B783" s="3" t="str">
        <f>VLOOKUP($E783,accorpamenti!$A$2:$X$104,$A783-B$2,0)</f>
        <v>Lecce</v>
      </c>
      <c r="C783" s="3" t="str">
        <f>VLOOKUP($E783,accorpamenti!$A$2:$X$104,$A783-C$2,0)</f>
        <v>Lecce</v>
      </c>
      <c r="D783" s="3" t="str">
        <f>VLOOKUP($E783,accorpamenti!$A$2:$X$104,$A783-D$2,0)</f>
        <v>Lecce</v>
      </c>
      <c r="E783" s="3" t="s">
        <v>38</v>
      </c>
      <c r="F783" s="1">
        <f t="array" ref="F783">SUM(IF(anno=A783,IF(distretto=E783,1)))</f>
        <v>5</v>
      </c>
      <c r="G783" s="1">
        <f t="array" ref="G783">SUM(IF(anno=A783,IF(distretto=E783,IF(punti=-1,1))))</f>
        <v>1</v>
      </c>
      <c r="H783" s="1">
        <f t="array" ref="H783">SUM(IF(anno=A783,IF(distretto=E783,punti)))+G783</f>
        <v>53.4</v>
      </c>
      <c r="I783" s="6">
        <v>5.0223214285714288</v>
      </c>
      <c r="J783" s="12">
        <f>H783/VLOOKUP(A783,anni!$A$1:$O$32,4,0)</f>
        <v>2.1426851777545945E-2</v>
      </c>
      <c r="K783" s="12">
        <f t="shared" si="144"/>
        <v>2.1105288232491675E-2</v>
      </c>
      <c r="L783" s="12">
        <f t="shared" si="145"/>
        <v>1.9252244606244695E-2</v>
      </c>
      <c r="M783" s="12">
        <f t="array" ref="M783">SUM(IF(NOT(ISERR(J783:L783)),J783:L783*$J$2:$L$2))/SUM(IF(NOT(ISERR(J783:L783)),$J$2:$L$2))</f>
        <v>2.0957229400644314E-2</v>
      </c>
      <c r="N783" s="1">
        <f>((300-VLOOKUP(A783,anni!$A$1:$O$32,8,0))*(M783-I783/300)+I783)/300*(300-VLOOKUP(A783,anni!$A$1:$O$32,7,0))</f>
        <v>5.6309309020665665</v>
      </c>
      <c r="O783" s="1">
        <f t="shared" si="146"/>
        <v>5.6309309020665665</v>
      </c>
      <c r="P783" s="9">
        <f>INT(MAX(1,O783)+1-VLOOKUP(A783,anni!$A$1:$O$32,5,0))</f>
        <v>6</v>
      </c>
      <c r="Q783" s="9">
        <f t="array" ref="Q783">SUM(IF(anno=A783,IF(distretto=E783,concorrenti!$T$3:$T$5991)))</f>
        <v>0</v>
      </c>
      <c r="R783" s="9">
        <f t="shared" si="147"/>
        <v>6</v>
      </c>
      <c r="S783" s="1">
        <f t="shared" si="148"/>
        <v>1</v>
      </c>
      <c r="T783" s="1">
        <f>1+INT($N783/VLOOKUP($A783,anni!$A$1:$J$35,10,0))+$Q783</f>
        <v>5</v>
      </c>
      <c r="U783" s="1">
        <f t="shared" si="143"/>
        <v>0</v>
      </c>
      <c r="X783" s="1">
        <v>30</v>
      </c>
      <c r="AB783" s="1">
        <v>6</v>
      </c>
      <c r="AC783" s="1">
        <f t="shared" si="150"/>
        <v>0</v>
      </c>
    </row>
    <row r="784" spans="1:29" x14ac:dyDescent="0.3">
      <c r="A784" s="3">
        <v>2008</v>
      </c>
      <c r="B784" s="3" t="str">
        <f>VLOOKUP($E784,accorpamenti!$A$2:$X$104,$A784-B$2,0)</f>
        <v>Verona</v>
      </c>
      <c r="C784" s="3" t="str">
        <f>VLOOKUP($E784,accorpamenti!$A$2:$X$104,$A784-C$2,0)</f>
        <v>Verona</v>
      </c>
      <c r="D784" s="3" t="str">
        <f>VLOOKUP($E784,accorpamenti!$A$2:$X$104,$A784-D$2,0)</f>
        <v>Verona</v>
      </c>
      <c r="E784" s="3" t="s">
        <v>71</v>
      </c>
      <c r="F784" s="1">
        <f t="array" ref="F784">SUM(IF(anno=A784,IF(distretto=E784,1)))</f>
        <v>5</v>
      </c>
      <c r="G784" s="1">
        <f t="array" ref="G784">SUM(IF(anno=A784,IF(distretto=E784,IF(punti=-1,1))))</f>
        <v>0</v>
      </c>
      <c r="H784" s="1">
        <f t="array" ref="H784">SUM(IF(anno=A784,IF(distretto=E784,punti)))+G784</f>
        <v>54.4</v>
      </c>
      <c r="I784" s="6">
        <v>4.8549107142857144</v>
      </c>
      <c r="J784" s="12">
        <f>H784/VLOOKUP(A784,anni!$A$1:$O$32,4,0)</f>
        <v>2.1828103683492497E-2</v>
      </c>
      <c r="K784" s="12">
        <f t="shared" si="144"/>
        <v>1.9437827536922355E-2</v>
      </c>
      <c r="L784" s="12">
        <f t="shared" si="145"/>
        <v>2.148568365569303E-2</v>
      </c>
      <c r="M784" s="12">
        <f t="array" ref="M784">SUM(IF(NOT(ISERR(J784:L784)),J784:L784*$J$2:$L$2))/SUM(IF(NOT(ISERR(J784:L784)),$J$2:$L$2))</f>
        <v>2.097427496333587E-2</v>
      </c>
      <c r="N784" s="1">
        <f>((300-VLOOKUP(A784,anni!$A$1:$O$32,8,0))*(M784-I784/300)+I784)/300*(300-VLOOKUP(A784,anni!$A$1:$O$32,7,0))</f>
        <v>5.580632221531916</v>
      </c>
      <c r="O784" s="1">
        <f t="shared" si="146"/>
        <v>5.580632221531916</v>
      </c>
      <c r="P784" s="9">
        <f>INT(MAX(1,O784)+1-VLOOKUP(A784,anni!$A$1:$O$32,5,0))</f>
        <v>6</v>
      </c>
      <c r="Q784" s="9">
        <f t="array" ref="Q784">SUM(IF(anno=A784,IF(distretto=E784,concorrenti!$T$3:$T$5991)))</f>
        <v>0</v>
      </c>
      <c r="R784" s="9">
        <f t="shared" si="147"/>
        <v>6</v>
      </c>
      <c r="S784" s="1">
        <f t="shared" si="148"/>
        <v>1</v>
      </c>
      <c r="T784" s="1">
        <f>1+INT($N784/VLOOKUP($A784,anni!$A$1:$J$35,10,0))+$Q784</f>
        <v>5</v>
      </c>
      <c r="U784" s="1">
        <f t="shared" si="143"/>
        <v>0</v>
      </c>
      <c r="X784" s="1">
        <v>29</v>
      </c>
      <c r="AB784" s="1">
        <v>5</v>
      </c>
      <c r="AC784" s="1">
        <f t="shared" si="150"/>
        <v>1</v>
      </c>
    </row>
    <row r="785" spans="1:29" x14ac:dyDescent="0.3">
      <c r="A785" s="3">
        <v>2008</v>
      </c>
      <c r="B785" s="3" t="str">
        <f>VLOOKUP($E785,accorpamenti!$A$2:$X$104,$A785-B$2,0)</f>
        <v>Brescia</v>
      </c>
      <c r="C785" s="3" t="str">
        <f>VLOOKUP($E785,accorpamenti!$A$2:$X$104,$A785-C$2,0)</f>
        <v>Brescia</v>
      </c>
      <c r="D785" s="3" t="str">
        <f>VLOOKUP($E785,accorpamenti!$A$2:$X$104,$A785-D$2,0)</f>
        <v>Brescia</v>
      </c>
      <c r="E785" s="3" t="s">
        <v>42</v>
      </c>
      <c r="F785" s="1">
        <f t="array" ref="F785">SUM(IF(anno=A785,IF(distretto=E785,1)))</f>
        <v>5</v>
      </c>
      <c r="G785" s="1">
        <f t="array" ref="G785">SUM(IF(anno=A785,IF(distretto=E785,IF(punti=-1,1))))</f>
        <v>0</v>
      </c>
      <c r="H785" s="1">
        <f t="array" ref="H785">SUM(IF(anno=A785,IF(distretto=E785,punti)))+G785</f>
        <v>73.2</v>
      </c>
      <c r="I785" s="6">
        <v>4.3526785714285712</v>
      </c>
      <c r="J785" s="12">
        <f>H785/VLOOKUP(A785,anni!$A$1:$O$32,4,0)</f>
        <v>2.9371639515287699E-2</v>
      </c>
      <c r="K785" s="12">
        <f t="shared" si="144"/>
        <v>9.6236303001429307E-3</v>
      </c>
      <c r="L785" s="12">
        <f t="shared" si="145"/>
        <v>1.134587037119757E-2</v>
      </c>
      <c r="M785" s="12">
        <f t="array" ref="M785">SUM(IF(NOT(ISERR(J785:L785)),J785:L785*$J$2:$L$2))/SUM(IF(NOT(ISERR(J785:L785)),$J$2:$L$2))</f>
        <v>1.9784674919557755E-2</v>
      </c>
      <c r="N785" s="1">
        <f>((300-VLOOKUP(A785,anni!$A$1:$O$32,8,0))*(M785-I785/300)+I785)/300*(300-VLOOKUP(A785,anni!$A$1:$O$32,7,0))</f>
        <v>5.1915147274122315</v>
      </c>
      <c r="O785" s="1">
        <f t="shared" si="146"/>
        <v>5.1915147274122315</v>
      </c>
      <c r="P785" s="9">
        <f>INT(MAX(1,O785)+1-VLOOKUP(A785,anni!$A$1:$O$32,5,0))</f>
        <v>5</v>
      </c>
      <c r="Q785" s="9">
        <f t="array" ref="Q785">SUM(IF(anno=A785,IF(distretto=E785,concorrenti!$T$3:$T$5991)))</f>
        <v>1</v>
      </c>
      <c r="R785" s="9">
        <f t="shared" si="147"/>
        <v>6</v>
      </c>
      <c r="S785" s="1">
        <f t="shared" si="148"/>
        <v>1</v>
      </c>
      <c r="T785" s="1">
        <f>1+INT($N785/VLOOKUP($A785,anni!$A$1:$J$35,10,0))+$Q785</f>
        <v>6</v>
      </c>
      <c r="U785" s="1">
        <f t="shared" si="143"/>
        <v>1</v>
      </c>
      <c r="X785" s="1">
        <v>26</v>
      </c>
      <c r="AB785" s="1">
        <v>6</v>
      </c>
      <c r="AC785" s="1">
        <f t="shared" si="150"/>
        <v>0</v>
      </c>
    </row>
    <row r="786" spans="1:29" x14ac:dyDescent="0.3">
      <c r="A786" s="3">
        <v>2008</v>
      </c>
      <c r="B786" s="3" t="str">
        <f>VLOOKUP($E786,accorpamenti!$A$2:$X$104,$A786-B$2,0)</f>
        <v>Treviso</v>
      </c>
      <c r="C786" s="3" t="str">
        <f>VLOOKUP($E786,accorpamenti!$A$2:$X$104,$A786-C$2,0)</f>
        <v>Treviso</v>
      </c>
      <c r="D786" s="3" t="str">
        <f>VLOOKUP($E786,accorpamenti!$A$2:$X$104,$A786-D$2,0)</f>
        <v>Treviso</v>
      </c>
      <c r="E786" s="3" t="s">
        <v>57</v>
      </c>
      <c r="F786" s="1">
        <f t="array" ref="F786">SUM(IF(anno=A786,IF(distretto=E786,1)))</f>
        <v>5</v>
      </c>
      <c r="G786" s="1">
        <f t="array" ref="G786">SUM(IF(anno=A786,IF(distretto=E786,IF(punti=-1,1))))</f>
        <v>0</v>
      </c>
      <c r="H786" s="1">
        <f t="array" ref="H786">SUM(IF(anno=A786,IF(distretto=E786,punti)))+G786</f>
        <v>38.4</v>
      </c>
      <c r="I786" s="6">
        <v>4.0178571428571423</v>
      </c>
      <c r="J786" s="12">
        <f>H786/VLOOKUP(A786,anni!$A$1:$O$32,4,0)</f>
        <v>1.5408073188347646E-2</v>
      </c>
      <c r="K786" s="12">
        <f t="shared" si="144"/>
        <v>2.4154359218675578E-2</v>
      </c>
      <c r="L786" s="12">
        <f t="shared" si="145"/>
        <v>2.4478491981953808E-2</v>
      </c>
      <c r="M786" s="12">
        <f t="array" ref="M786">SUM(IF(NOT(ISERR(J786:L786)),J786:L786*$J$2:$L$2))/SUM(IF(NOT(ISERR(J786:L786)),$J$2:$L$2))</f>
        <v>1.9835238330724651E-2</v>
      </c>
      <c r="N786" s="1">
        <f>((300-VLOOKUP(A786,anni!$A$1:$O$32,8,0))*(M786-I786/300)+I786)/300*(300-VLOOKUP(A786,anni!$A$1:$O$32,7,0))</f>
        <v>5.0940800452134178</v>
      </c>
      <c r="O786" s="1">
        <f t="shared" si="146"/>
        <v>5.0940800452134178</v>
      </c>
      <c r="P786" s="9">
        <f>INT(MAX(1,O786)+1-VLOOKUP(A786,anni!$A$1:$O$32,5,0))</f>
        <v>5</v>
      </c>
      <c r="Q786" s="9">
        <f t="array" ref="Q786">SUM(IF(anno=A786,IF(distretto=E786,concorrenti!$T$3:$T$5991)))</f>
        <v>2</v>
      </c>
      <c r="R786" s="9">
        <f t="shared" si="147"/>
        <v>7</v>
      </c>
      <c r="S786" s="1">
        <f t="shared" si="148"/>
        <v>2</v>
      </c>
      <c r="T786" s="1">
        <f>1+INT($N786/VLOOKUP($A786,anni!$A$1:$J$35,10,0))+$Q786</f>
        <v>7</v>
      </c>
      <c r="U786" s="1">
        <f t="shared" si="143"/>
        <v>2</v>
      </c>
      <c r="X786" s="1">
        <v>24</v>
      </c>
      <c r="AB786" s="1">
        <v>7</v>
      </c>
      <c r="AC786" s="1">
        <f t="shared" si="150"/>
        <v>0</v>
      </c>
    </row>
    <row r="787" spans="1:29" x14ac:dyDescent="0.3">
      <c r="A787" s="3">
        <v>2008</v>
      </c>
      <c r="B787" s="3" t="str">
        <f>VLOOKUP($E787,accorpamenti!$A$2:$X$104,$A787-B$2,0)</f>
        <v>Firenze</v>
      </c>
      <c r="C787" s="3" t="str">
        <f>VLOOKUP($E787,accorpamenti!$A$2:$X$104,$A787-C$2,0)</f>
        <v>Firenze</v>
      </c>
      <c r="D787" s="3" t="str">
        <f>VLOOKUP($E787,accorpamenti!$A$2:$X$104,$A787-D$2,0)</f>
        <v>Firenze</v>
      </c>
      <c r="E787" s="3" t="s">
        <v>118</v>
      </c>
      <c r="F787" s="1">
        <f t="array" ref="F787">SUM(IF(anno=A787,IF(distretto=E787,1)))</f>
        <v>5</v>
      </c>
      <c r="G787" s="1">
        <f t="array" ref="G787">SUM(IF(anno=A787,IF(distretto=E787,IF(punti=-1,1))))</f>
        <v>0</v>
      </c>
      <c r="H787" s="1">
        <f t="array" ref="H787">SUM(IF(anno=A787,IF(distretto=E787,punti)))+G787</f>
        <v>26.799999999999997</v>
      </c>
      <c r="I787" s="6">
        <v>4.8549107142857144</v>
      </c>
      <c r="J787" s="12">
        <f>H787/VLOOKUP(A787,anni!$A$1:$O$32,4,0)</f>
        <v>1.0753551079367627E-2</v>
      </c>
      <c r="K787" s="12">
        <f t="shared" si="144"/>
        <v>2.0343020485945704E-2</v>
      </c>
      <c r="L787" s="12">
        <f t="shared" si="145"/>
        <v>1.9430919730200561E-2</v>
      </c>
      <c r="M787" s="12">
        <f t="array" ref="M787">SUM(IF(NOT(ISERR(J787:L787)),J787:L787*$J$2:$L$2))/SUM(IF(NOT(ISERR(J787:L787)),$J$2:$L$2))</f>
        <v>1.5396268990032476E-2</v>
      </c>
      <c r="N787" s="1">
        <f>((300-VLOOKUP(A787,anni!$A$1:$O$32,8,0))*(M787-I787/300)+I787)/300*(300-VLOOKUP(A787,anni!$A$1:$O$32,7,0))</f>
        <v>4.5096550746576636</v>
      </c>
      <c r="O787" s="1">
        <f t="shared" si="146"/>
        <v>4.5096550746576636</v>
      </c>
      <c r="P787" s="9">
        <f>INT(MAX(1,O787)+1-VLOOKUP(A787,anni!$A$1:$O$32,5,0))</f>
        <v>4</v>
      </c>
      <c r="Q787" s="9">
        <f t="array" ref="Q787">SUM(IF(anno=A787,IF(distretto=E787,concorrenti!$T$3:$T$5991)))</f>
        <v>0</v>
      </c>
      <c r="R787" s="9">
        <f t="shared" si="147"/>
        <v>4</v>
      </c>
      <c r="S787" s="1">
        <f t="shared" si="148"/>
        <v>-1</v>
      </c>
      <c r="T787" s="1">
        <f>1+INT($N787/VLOOKUP($A787,anni!$A$1:$J$35,10,0))+$Q787</f>
        <v>4</v>
      </c>
      <c r="U787" s="1">
        <f t="shared" si="143"/>
        <v>-1</v>
      </c>
      <c r="X787" s="1">
        <v>29</v>
      </c>
      <c r="AB787" s="1">
        <v>4</v>
      </c>
      <c r="AC787" s="1">
        <f t="shared" si="150"/>
        <v>0</v>
      </c>
    </row>
    <row r="788" spans="1:29" x14ac:dyDescent="0.3">
      <c r="A788" s="3">
        <v>2008</v>
      </c>
      <c r="B788" s="3" t="str">
        <f>VLOOKUP($E788,accorpamenti!$A$2:$X$104,$A788-B$2,0)</f>
        <v>Cosenza</v>
      </c>
      <c r="C788" s="3" t="str">
        <f>VLOOKUP($E788,accorpamenti!$A$2:$X$104,$A788-C$2,0)</f>
        <v>Cosenza</v>
      </c>
      <c r="D788" s="3" t="str">
        <f>VLOOKUP($E788,accorpamenti!$A$2:$X$104,$A788-D$2,0)</f>
        <v>Cosenza</v>
      </c>
      <c r="E788" s="3" t="s">
        <v>134</v>
      </c>
      <c r="F788" s="1">
        <f t="array" ref="F788">SUM(IF(anno=A788,IF(distretto=E788,1)))</f>
        <v>5</v>
      </c>
      <c r="G788" s="1">
        <f t="array" ref="G788">SUM(IF(anno=A788,IF(distretto=E788,IF(punti=-1,1))))</f>
        <v>0</v>
      </c>
      <c r="H788" s="1">
        <f t="array" ref="H788">SUM(IF(anno=A788,IF(distretto=E788,punti)))+G788</f>
        <v>9</v>
      </c>
      <c r="I788" s="6">
        <v>7.5334821428571432</v>
      </c>
      <c r="J788" s="12">
        <f>H788/VLOOKUP(A788,anni!$A$1:$O$32,4,0)</f>
        <v>3.6112671535189797E-3</v>
      </c>
      <c r="K788" s="12">
        <f t="shared" si="144"/>
        <v>7.5750357313006242E-3</v>
      </c>
      <c r="L788" s="12">
        <f t="shared" si="145"/>
        <v>1.3043284048778307E-2</v>
      </c>
      <c r="M788" s="12">
        <f t="array" ref="M788">SUM(IF(NOT(ISERR(J788:L788)),J788:L788*$J$2:$L$2))/SUM(IF(NOT(ISERR(J788:L788)),$J$2:$L$2))</f>
        <v>6.5045261619894159E-3</v>
      </c>
      <c r="N788" s="1">
        <f>((300-VLOOKUP(A788,anni!$A$1:$O$32,8,0))*(M788-I788/300)+I788)/300*(300-VLOOKUP(A788,anni!$A$1:$O$32,7,0))</f>
        <v>3.6595833088162535</v>
      </c>
      <c r="O788" s="1">
        <f t="shared" si="146"/>
        <v>3.6595833088162535</v>
      </c>
      <c r="P788" s="9">
        <f>INT(MAX(1,O788)+1-VLOOKUP(A788,anni!$A$1:$O$32,5,0))</f>
        <v>4</v>
      </c>
      <c r="Q788" s="9">
        <f t="array" ref="Q788">SUM(IF(anno=A788,IF(distretto=E788,concorrenti!$T$3:$T$5991)))</f>
        <v>0</v>
      </c>
      <c r="R788" s="9">
        <f t="shared" si="147"/>
        <v>4</v>
      </c>
      <c r="S788" s="1">
        <f t="shared" si="148"/>
        <v>-1</v>
      </c>
      <c r="T788" s="1">
        <f>1+INT($N788/VLOOKUP($A788,anni!$A$1:$J$35,10,0))+$Q788</f>
        <v>3</v>
      </c>
      <c r="U788" s="1">
        <f t="shared" si="143"/>
        <v>-2</v>
      </c>
      <c r="X788" s="1">
        <v>45</v>
      </c>
      <c r="AB788" s="1">
        <v>4</v>
      </c>
      <c r="AC788" s="1">
        <f t="shared" si="150"/>
        <v>0</v>
      </c>
    </row>
    <row r="789" spans="1:29" x14ac:dyDescent="0.3">
      <c r="A789" s="3">
        <v>2008</v>
      </c>
      <c r="B789" s="3" t="str">
        <f>VLOOKUP($E789,accorpamenti!$A$2:$X$104,$A789-B$2,0)</f>
        <v>Padova</v>
      </c>
      <c r="C789" s="3" t="str">
        <f>VLOOKUP($E789,accorpamenti!$A$2:$X$104,$A789-C$2,0)</f>
        <v>Padova</v>
      </c>
      <c r="D789" s="3" t="str">
        <f>VLOOKUP($E789,accorpamenti!$A$2:$X$104,$A789-D$2,0)</f>
        <v>Padova</v>
      </c>
      <c r="E789" s="3" t="s">
        <v>66</v>
      </c>
      <c r="F789" s="1">
        <f t="array" ref="F789">SUM(IF(anno=A789,IF(distretto=E789,1)))</f>
        <v>4</v>
      </c>
      <c r="G789" s="1">
        <f t="array" ref="G789">SUM(IF(anno=A789,IF(distretto=E789,IF(punti=-1,1))))</f>
        <v>0</v>
      </c>
      <c r="H789" s="1">
        <f t="array" ref="H789">SUM(IF(anno=A789,IF(distretto=E789,punti)))+G789</f>
        <v>60.8</v>
      </c>
      <c r="I789" s="6">
        <v>2.6785714285714284</v>
      </c>
      <c r="J789" s="12">
        <f>H789/VLOOKUP(A789,anni!$A$1:$O$32,4,0)</f>
        <v>2.4396115881550436E-2</v>
      </c>
      <c r="K789" s="12">
        <f t="shared" si="144"/>
        <v>1.7770366841353035E-2</v>
      </c>
      <c r="L789" s="12">
        <f t="shared" si="145"/>
        <v>2.0279626568990933E-2</v>
      </c>
      <c r="M789" s="12">
        <f t="array" ref="M789">SUM(IF(NOT(ISERR(J789:L789)),J789:L789*$J$2:$L$2))/SUM(IF(NOT(ISERR(J789:L789)),$J$2:$L$2))</f>
        <v>2.1501451316058049E-2</v>
      </c>
      <c r="N789" s="1">
        <f>((300-VLOOKUP(A789,anni!$A$1:$O$32,8,0))*(M789-I789/300)+I789)/300*(300-VLOOKUP(A789,anni!$A$1:$O$32,7,0))</f>
        <v>4.9854215098260024</v>
      </c>
      <c r="O789" s="1">
        <f t="shared" si="146"/>
        <v>4.9854215098260024</v>
      </c>
      <c r="P789" s="9">
        <f>INT(MAX(1,O789)+1-VLOOKUP(A789,anni!$A$1:$O$32,5,0))</f>
        <v>5</v>
      </c>
      <c r="Q789" s="9">
        <f t="array" ref="Q789">SUM(IF(anno=A789,IF(distretto=E789,concorrenti!$T$3:$T$5991)))</f>
        <v>0</v>
      </c>
      <c r="R789" s="9">
        <f t="shared" si="147"/>
        <v>5</v>
      </c>
      <c r="S789" s="1">
        <f t="shared" si="148"/>
        <v>1</v>
      </c>
      <c r="T789" s="1">
        <f>1+INT($N789/VLOOKUP($A789,anni!$A$1:$J$35,10,0))+$Q789</f>
        <v>5</v>
      </c>
      <c r="U789" s="1">
        <f t="shared" si="143"/>
        <v>1</v>
      </c>
      <c r="X789" s="1">
        <v>16</v>
      </c>
      <c r="AB789" s="1">
        <v>5</v>
      </c>
      <c r="AC789" s="1">
        <f t="shared" si="150"/>
        <v>0</v>
      </c>
    </row>
    <row r="790" spans="1:29" x14ac:dyDescent="0.3">
      <c r="A790" s="3">
        <v>2008</v>
      </c>
      <c r="B790" s="3" t="str">
        <f>VLOOKUP($E790,accorpamenti!$A$2:$X$104,$A790-B$2,0)</f>
        <v>Varese</v>
      </c>
      <c r="C790" s="3" t="str">
        <f>VLOOKUP($E790,accorpamenti!$A$2:$X$104,$A790-C$2,0)</f>
        <v>Varese</v>
      </c>
      <c r="D790" s="3" t="str">
        <f>VLOOKUP($E790,accorpamenti!$A$2:$X$104,$A790-D$2,0)</f>
        <v>Varese</v>
      </c>
      <c r="E790" s="3" t="s">
        <v>94</v>
      </c>
      <c r="F790" s="1">
        <f t="array" ref="F790">SUM(IF(anno=A790,IF(distretto=E790,1)))</f>
        <v>4</v>
      </c>
      <c r="G790" s="1">
        <f t="array" ref="G790">SUM(IF(anno=A790,IF(distretto=E790,IF(punti=-1,1))))</f>
        <v>0</v>
      </c>
      <c r="H790" s="1">
        <f t="array" ref="H790">SUM(IF(anno=A790,IF(distretto=E790,punti)))+G790</f>
        <v>40.4</v>
      </c>
      <c r="I790" s="6">
        <v>2.6785714285714284</v>
      </c>
      <c r="J790" s="12">
        <f>H790/VLOOKUP(A790,anni!$A$1:$O$32,4,0)</f>
        <v>1.6210577000240752E-2</v>
      </c>
      <c r="K790" s="12">
        <f t="shared" si="144"/>
        <v>1.2148642210576472E-2</v>
      </c>
      <c r="L790" s="12">
        <f t="shared" si="145"/>
        <v>2.0726314378880596E-2</v>
      </c>
      <c r="M790" s="12">
        <f t="array" ref="M790">SUM(IF(NOT(ISERR(J790:L790)),J790:L790*$J$2:$L$2))/SUM(IF(NOT(ISERR(J790:L790)),$J$2:$L$2))</f>
        <v>1.56092216334593E-2</v>
      </c>
      <c r="N790" s="1">
        <f>((300-VLOOKUP(A790,anni!$A$1:$O$32,8,0))*(M790-I790/300)+I790)/300*(300-VLOOKUP(A790,anni!$A$1:$O$32,7,0))</f>
        <v>3.8541134107670425</v>
      </c>
      <c r="O790" s="1">
        <f t="shared" si="146"/>
        <v>3.8541134107670425</v>
      </c>
      <c r="P790" s="9">
        <f>INT(MAX(1,O790)+1-VLOOKUP(A790,anni!$A$1:$O$32,5,0))</f>
        <v>4</v>
      </c>
      <c r="Q790" s="9">
        <f t="array" ref="Q790">SUM(IF(anno=A790,IF(distretto=E790,concorrenti!$T$3:$T$5991)))</f>
        <v>0</v>
      </c>
      <c r="R790" s="9">
        <f t="shared" si="147"/>
        <v>4</v>
      </c>
      <c r="S790" s="1">
        <f t="shared" si="148"/>
        <v>0</v>
      </c>
      <c r="T790" s="1">
        <f>1+INT($N790/VLOOKUP($A790,anni!$A$1:$J$35,10,0))+$Q790</f>
        <v>4</v>
      </c>
      <c r="U790" s="1">
        <f t="shared" ref="U790:U853" si="151">T790-$F790</f>
        <v>0</v>
      </c>
      <c r="X790" s="1">
        <v>16</v>
      </c>
      <c r="AB790" s="1">
        <v>4</v>
      </c>
      <c r="AC790" s="1">
        <f t="shared" si="150"/>
        <v>0</v>
      </c>
    </row>
    <row r="791" spans="1:29" x14ac:dyDescent="0.3">
      <c r="A791" s="3">
        <v>2008</v>
      </c>
      <c r="B791" s="3" t="str">
        <f>VLOOKUP($E791,accorpamenti!$A$2:$X$104,$A791-B$2,0)</f>
        <v>Bologna</v>
      </c>
      <c r="C791" s="3" t="str">
        <f>VLOOKUP($E791,accorpamenti!$A$2:$X$104,$A791-C$2,0)</f>
        <v>Bologna</v>
      </c>
      <c r="D791" s="3" t="str">
        <f>VLOOKUP($E791,accorpamenti!$A$2:$X$104,$A791-D$2,0)</f>
        <v>Bologna</v>
      </c>
      <c r="E791" s="3" t="s">
        <v>70</v>
      </c>
      <c r="F791" s="1">
        <f t="array" ref="F791">SUM(IF(anno=A791,IF(distretto=E791,1)))</f>
        <v>4</v>
      </c>
      <c r="G791" s="1">
        <f t="array" ref="G791">SUM(IF(anno=A791,IF(distretto=E791,IF(punti=-1,1))))</f>
        <v>0</v>
      </c>
      <c r="H791" s="1">
        <f t="array" ref="H791">SUM(IF(anno=A791,IF(distretto=E791,punti)))+G791</f>
        <v>36.799999999999997</v>
      </c>
      <c r="I791" s="6">
        <v>3.0133928571428572</v>
      </c>
      <c r="J791" s="12">
        <f>H791/VLOOKUP(A791,anni!$A$1:$O$32,4,0)</f>
        <v>1.4766070138833159E-2</v>
      </c>
      <c r="K791" s="12">
        <f t="shared" si="144"/>
        <v>1.1719866603144363E-2</v>
      </c>
      <c r="L791" s="12">
        <f t="shared" si="145"/>
        <v>1.6125429937017013E-2</v>
      </c>
      <c r="M791" s="12">
        <f t="array" ref="M791">SUM(IF(NOT(ISERR(J791:L791)),J791:L791*$J$2:$L$2))/SUM(IF(NOT(ISERR(J791:L791)),$J$2:$L$2))</f>
        <v>1.3977228926634203E-2</v>
      </c>
      <c r="N791" s="1">
        <f>((300-VLOOKUP(A791,anni!$A$1:$O$32,8,0))*(M791-I791/300)+I791)/300*(300-VLOOKUP(A791,anni!$A$1:$O$32,7,0))</f>
        <v>3.6479136681994815</v>
      </c>
      <c r="O791" s="1">
        <f t="shared" si="146"/>
        <v>3.6479136681994815</v>
      </c>
      <c r="P791" s="9">
        <f>INT(MAX(1,O791)+1-VLOOKUP(A791,anni!$A$1:$O$32,5,0))</f>
        <v>4</v>
      </c>
      <c r="Q791" s="9">
        <f t="array" ref="Q791">SUM(IF(anno=A791,IF(distretto=E791,concorrenti!$T$3:$T$5991)))</f>
        <v>0</v>
      </c>
      <c r="R791" s="9">
        <f t="shared" si="147"/>
        <v>4</v>
      </c>
      <c r="S791" s="1">
        <f t="shared" si="148"/>
        <v>0</v>
      </c>
      <c r="T791" s="1">
        <f>1+INT($N791/VLOOKUP($A791,anni!$A$1:$J$35,10,0))+$Q791</f>
        <v>3</v>
      </c>
      <c r="U791" s="1">
        <f t="shared" si="151"/>
        <v>-1</v>
      </c>
      <c r="X791" s="1">
        <v>18</v>
      </c>
      <c r="AB791" s="1">
        <v>4</v>
      </c>
      <c r="AC791" s="1">
        <f t="shared" si="150"/>
        <v>0</v>
      </c>
    </row>
    <row r="792" spans="1:29" x14ac:dyDescent="0.3">
      <c r="A792" s="3">
        <v>2008</v>
      </c>
      <c r="B792" s="3" t="str">
        <f>VLOOKUP($E792,accorpamenti!$A$2:$X$104,$A792-B$2,0)</f>
        <v>Venezia</v>
      </c>
      <c r="C792" s="3" t="str">
        <f>VLOOKUP($E792,accorpamenti!$A$2:$X$104,$A792-C$2,0)</f>
        <v>Venezia</v>
      </c>
      <c r="D792" s="3" t="str">
        <f>VLOOKUP($E792,accorpamenti!$A$2:$X$104,$A792-D$2,0)</f>
        <v>Venezia</v>
      </c>
      <c r="E792" s="3" t="s">
        <v>85</v>
      </c>
      <c r="F792" s="1">
        <f t="array" ref="F792">SUM(IF(anno=A792,IF(distretto=E792,1)))</f>
        <v>4</v>
      </c>
      <c r="G792" s="1">
        <f t="array" ref="G792">SUM(IF(anno=A792,IF(distretto=E792,IF(punti=-1,1))))</f>
        <v>0</v>
      </c>
      <c r="H792" s="1">
        <f t="array" ref="H792">SUM(IF(anno=A792,IF(distretto=E792,punti)))+G792</f>
        <v>23.4</v>
      </c>
      <c r="I792" s="6">
        <v>3.1808035714285716</v>
      </c>
      <c r="J792" s="12">
        <f>H792/VLOOKUP(A792,anni!$A$1:$O$32,4,0)</f>
        <v>9.3892945991493459E-3</v>
      </c>
      <c r="K792" s="12">
        <f t="shared" si="144"/>
        <v>1.7389232968080051E-2</v>
      </c>
      <c r="L792" s="12">
        <f t="shared" si="145"/>
        <v>1.9654263635145393E-2</v>
      </c>
      <c r="M792" s="12">
        <f t="array" ref="M792">SUM(IF(NOT(ISERR(J792:L792)),J792:L792*$J$2:$L$2))/SUM(IF(NOT(ISERR(J792:L792)),$J$2:$L$2))</f>
        <v>1.3766768894792253E-2</v>
      </c>
      <c r="N792" s="1">
        <f>((300-VLOOKUP(A792,anni!$A$1:$O$32,8,0))*(M792-I792/300)+I792)/300*(300-VLOOKUP(A792,anni!$A$1:$O$32,7,0))</f>
        <v>3.6610767706572553</v>
      </c>
      <c r="O792" s="1">
        <f t="shared" si="146"/>
        <v>3.6610767706572553</v>
      </c>
      <c r="P792" s="9">
        <f>INT(MAX(1,O792)+1-VLOOKUP(A792,anni!$A$1:$O$32,5,0))</f>
        <v>4</v>
      </c>
      <c r="Q792" s="9">
        <f t="array" ref="Q792">SUM(IF(anno=A792,IF(distretto=E792,concorrenti!$T$3:$T$5991)))</f>
        <v>0</v>
      </c>
      <c r="R792" s="9">
        <f t="shared" si="147"/>
        <v>4</v>
      </c>
      <c r="S792" s="1">
        <f t="shared" si="148"/>
        <v>0</v>
      </c>
      <c r="T792" s="1">
        <f>1+INT($N792/VLOOKUP($A792,anni!$A$1:$J$35,10,0))+$Q792</f>
        <v>3</v>
      </c>
      <c r="U792" s="1">
        <f t="shared" si="151"/>
        <v>-1</v>
      </c>
      <c r="X792" s="1">
        <v>19</v>
      </c>
      <c r="AB792" s="1">
        <v>4</v>
      </c>
      <c r="AC792" s="1">
        <f t="shared" si="150"/>
        <v>0</v>
      </c>
    </row>
    <row r="793" spans="1:29" x14ac:dyDescent="0.3">
      <c r="A793" s="3">
        <v>2008</v>
      </c>
      <c r="B793" s="3" t="str">
        <f>VLOOKUP($E793,accorpamenti!$A$2:$X$104,$A793-B$2,0)</f>
        <v>Salerno</v>
      </c>
      <c r="C793" s="3" t="str">
        <f>VLOOKUP($E793,accorpamenti!$A$2:$X$104,$A793-C$2,0)</f>
        <v>Salerno</v>
      </c>
      <c r="D793" s="3" t="str">
        <f>VLOOKUP($E793,accorpamenti!$A$2:$X$104,$A793-D$2,0)</f>
        <v>Salerno</v>
      </c>
      <c r="E793" s="3" t="s">
        <v>61</v>
      </c>
      <c r="F793" s="1">
        <f t="array" ref="F793">SUM(IF(anno=A793,IF(distretto=E793,1)))</f>
        <v>4</v>
      </c>
      <c r="G793" s="1">
        <f t="array" ref="G793">SUM(IF(anno=A793,IF(distretto=E793,IF(punti=-1,1))))</f>
        <v>0</v>
      </c>
      <c r="H793" s="1">
        <f t="array" ref="H793">SUM(IF(anno=A793,IF(distretto=E793,punti)))+G793</f>
        <v>27.4</v>
      </c>
      <c r="I793" s="6">
        <v>5.6919642857142856</v>
      </c>
      <c r="J793" s="12">
        <f>H793/VLOOKUP(A793,anni!$A$1:$O$32,4,0)</f>
        <v>1.099430222293556E-2</v>
      </c>
      <c r="K793" s="12">
        <f t="shared" si="144"/>
        <v>8.8613625535969576E-3</v>
      </c>
      <c r="L793" s="12">
        <f t="shared" si="145"/>
        <v>9.782463036583729E-3</v>
      </c>
      <c r="M793" s="12">
        <f t="array" ref="M793">SUM(IF(NOT(ISERR(J793:L793)),J793:L793*$J$2:$L$2))/SUM(IF(NOT(ISERR(J793:L793)),$J$2:$L$2))</f>
        <v>1.008134913543072E-2</v>
      </c>
      <c r="N793" s="1">
        <f>((300-VLOOKUP(A793,anni!$A$1:$O$32,8,0))*(M793-I793/300)+I793)/300*(300-VLOOKUP(A793,anni!$A$1:$O$32,7,0))</f>
        <v>3.7570476054312696</v>
      </c>
      <c r="O793" s="1">
        <f t="shared" si="146"/>
        <v>3.7570476054312696</v>
      </c>
      <c r="P793" s="9">
        <f>INT(MAX(1,O793)+1-VLOOKUP(A793,anni!$A$1:$O$32,5,0))</f>
        <v>4</v>
      </c>
      <c r="Q793" s="9">
        <f t="array" ref="Q793">SUM(IF(anno=A793,IF(distretto=E793,concorrenti!$T$3:$T$5991)))</f>
        <v>0</v>
      </c>
      <c r="R793" s="9">
        <f t="shared" si="147"/>
        <v>4</v>
      </c>
      <c r="S793" s="1">
        <f t="shared" si="148"/>
        <v>0</v>
      </c>
      <c r="T793" s="1">
        <f>1+INT($N793/VLOOKUP($A793,anni!$A$1:$J$35,10,0))+$Q793</f>
        <v>4</v>
      </c>
      <c r="U793" s="1">
        <f t="shared" si="151"/>
        <v>0</v>
      </c>
      <c r="X793" s="1">
        <v>34</v>
      </c>
      <c r="AB793" s="1">
        <v>4</v>
      </c>
      <c r="AC793" s="1">
        <f t="shared" si="150"/>
        <v>0</v>
      </c>
    </row>
    <row r="794" spans="1:29" x14ac:dyDescent="0.3">
      <c r="A794" s="3">
        <v>2008</v>
      </c>
      <c r="B794" s="3" t="str">
        <f>VLOOKUP($E794,accorpamenti!$A$2:$X$104,$A794-B$2,0)</f>
        <v>Udine</v>
      </c>
      <c r="C794" s="3" t="str">
        <f>VLOOKUP($E794,accorpamenti!$A$2:$X$104,$A794-C$2,0)</f>
        <v>Udine</v>
      </c>
      <c r="D794" s="3" t="str">
        <f>VLOOKUP($E794,accorpamenti!$A$2:$X$104,$A794-D$2,0)</f>
        <v>Udine</v>
      </c>
      <c r="E794" s="3" t="s">
        <v>58</v>
      </c>
      <c r="F794" s="1">
        <f t="array" ref="F794">SUM(IF(anno=A794,IF(distretto=E794,1)))</f>
        <v>4</v>
      </c>
      <c r="G794" s="1">
        <f t="array" ref="G794">SUM(IF(anno=A794,IF(distretto=E794,IF(punti=-1,1))))</f>
        <v>0</v>
      </c>
      <c r="H794" s="1">
        <f t="array" ref="H794">SUM(IF(anno=A794,IF(distretto=E794,punti)))+G794</f>
        <v>27.8</v>
      </c>
      <c r="I794" s="6">
        <v>2.6785714285714284</v>
      </c>
      <c r="J794" s="12">
        <f>H794/VLOOKUP(A794,anni!$A$1:$O$32,4,0)</f>
        <v>1.1154802985314181E-2</v>
      </c>
      <c r="K794" s="12">
        <f t="shared" si="144"/>
        <v>1.4626012386850891E-2</v>
      </c>
      <c r="L794" s="12">
        <f t="shared" si="145"/>
        <v>1.6170098718005985E-2</v>
      </c>
      <c r="M794" s="12">
        <f t="array" ref="M794">SUM(IF(NOT(ISERR(J794:L794)),J794:L794*$J$2:$L$2))/SUM(IF(NOT(ISERR(J794:L794)),$J$2:$L$2))</f>
        <v>1.3147755407941717E-2</v>
      </c>
      <c r="N794" s="1">
        <f>((300-VLOOKUP(A794,anni!$A$1:$O$32,8,0))*(M794-I794/300)+I794)/300*(300-VLOOKUP(A794,anni!$A$1:$O$32,7,0))</f>
        <v>3.3815118954676664</v>
      </c>
      <c r="O794" s="1">
        <f t="shared" si="146"/>
        <v>3.3815118954676664</v>
      </c>
      <c r="P794" s="9">
        <f>INT(MAX(1,O794)+1-VLOOKUP(A794,anni!$A$1:$O$32,5,0))</f>
        <v>3</v>
      </c>
      <c r="Q794" s="9">
        <f t="array" ref="Q794">SUM(IF(anno=A794,IF(distretto=E794,concorrenti!$T$3:$T$5991)))</f>
        <v>1</v>
      </c>
      <c r="R794" s="9">
        <f t="shared" si="147"/>
        <v>4</v>
      </c>
      <c r="S794" s="1">
        <f t="shared" si="148"/>
        <v>0</v>
      </c>
      <c r="T794" s="1">
        <f>1+INT($N794/VLOOKUP($A794,anni!$A$1:$J$35,10,0))+$Q794</f>
        <v>4</v>
      </c>
      <c r="U794" s="1">
        <f t="shared" si="151"/>
        <v>0</v>
      </c>
      <c r="X794" s="1">
        <v>16</v>
      </c>
      <c r="AB794" s="1">
        <v>4</v>
      </c>
      <c r="AC794" s="1">
        <f t="shared" si="150"/>
        <v>0</v>
      </c>
    </row>
    <row r="795" spans="1:29" x14ac:dyDescent="0.3">
      <c r="A795" s="3">
        <v>2008</v>
      </c>
      <c r="B795" s="3" t="str">
        <f>VLOOKUP($E795,accorpamenti!$A$2:$X$104,$A795-B$2,0)</f>
        <v>Bergamo</v>
      </c>
      <c r="C795" s="3" t="str">
        <f>VLOOKUP($E795,accorpamenti!$A$2:$X$104,$A795-C$2,0)</f>
        <v>Bergamo</v>
      </c>
      <c r="D795" s="3" t="str">
        <f>VLOOKUP($E795,accorpamenti!$A$2:$X$104,$A795-D$2,0)</f>
        <v>Bergamo</v>
      </c>
      <c r="E795" s="3" t="s">
        <v>35</v>
      </c>
      <c r="F795" s="1">
        <f t="array" ref="F795">SUM(IF(anno=A795,IF(distretto=E795,1)))</f>
        <v>4</v>
      </c>
      <c r="G795" s="1">
        <f t="array" ref="G795">SUM(IF(anno=A795,IF(distretto=E795,IF(punti=-1,1))))</f>
        <v>1</v>
      </c>
      <c r="H795" s="1">
        <f t="array" ref="H795">SUM(IF(anno=A795,IF(distretto=E795,punti)))+G795</f>
        <v>17.2</v>
      </c>
      <c r="I795" s="6">
        <v>3.515625</v>
      </c>
      <c r="J795" s="12">
        <f>H795/VLOOKUP(A795,anni!$A$1:$O$32,4,0)</f>
        <v>6.9015327822807161E-3</v>
      </c>
      <c r="K795" s="12">
        <f t="shared" si="144"/>
        <v>1.9533111005240602E-2</v>
      </c>
      <c r="L795" s="12">
        <f t="shared" si="145"/>
        <v>6.9236610532898545E-3</v>
      </c>
      <c r="M795" s="12">
        <f t="array" ref="M795">SUM(IF(NOT(ISERR(J795:L795)),J795:L795*$J$2:$L$2))/SUM(IF(NOT(ISERR(J795:L795)),$J$2:$L$2))</f>
        <v>1.1115746901768869E-2</v>
      </c>
      <c r="N795" s="1">
        <f>((300-VLOOKUP(A795,anni!$A$1:$O$32,8,0))*(M795-I795/300)+I795)/300*(300-VLOOKUP(A795,anni!$A$1:$O$32,7,0))</f>
        <v>3.2592234051396227</v>
      </c>
      <c r="O795" s="1">
        <f t="shared" si="146"/>
        <v>3.2592234051396227</v>
      </c>
      <c r="P795" s="9">
        <f>INT(MAX(1,O795)+1-VLOOKUP(A795,anni!$A$1:$O$32,5,0))</f>
        <v>3</v>
      </c>
      <c r="Q795" s="9">
        <f t="array" ref="Q795">SUM(IF(anno=A795,IF(distretto=E795,concorrenti!$T$3:$T$5991)))</f>
        <v>1</v>
      </c>
      <c r="R795" s="9">
        <f t="shared" si="147"/>
        <v>4</v>
      </c>
      <c r="S795" s="1">
        <f t="shared" si="148"/>
        <v>0</v>
      </c>
      <c r="T795" s="1">
        <f>1+INT($N795/VLOOKUP($A795,anni!$A$1:$J$35,10,0))+$Q795</f>
        <v>4</v>
      </c>
      <c r="U795" s="1">
        <f t="shared" si="151"/>
        <v>0</v>
      </c>
      <c r="X795" s="1">
        <v>21</v>
      </c>
      <c r="AB795" s="1">
        <v>4</v>
      </c>
      <c r="AC795" s="1">
        <f t="shared" si="150"/>
        <v>0</v>
      </c>
    </row>
    <row r="796" spans="1:29" x14ac:dyDescent="0.3">
      <c r="A796" s="3">
        <v>2008</v>
      </c>
      <c r="B796" s="3" t="str">
        <f>VLOOKUP($E796,accorpamenti!$A$2:$X$104,$A796-B$2,0)</f>
        <v>Cagliari</v>
      </c>
      <c r="C796" s="3" t="str">
        <f>VLOOKUP($E796,accorpamenti!$A$2:$X$104,$A796-C$2,0)</f>
        <v>Cagliari</v>
      </c>
      <c r="D796" s="3" t="str">
        <f>VLOOKUP($E796,accorpamenti!$A$2:$X$104,$A796-D$2,0)</f>
        <v>Cagliari</v>
      </c>
      <c r="E796" s="3" t="s">
        <v>87</v>
      </c>
      <c r="F796" s="1">
        <f t="array" ref="F796">SUM(IF(anno=A796,IF(distretto=E796,1)))</f>
        <v>4</v>
      </c>
      <c r="G796" s="1">
        <f t="array" ref="G796">SUM(IF(anno=A796,IF(distretto=E796,IF(punti=-1,1))))</f>
        <v>0</v>
      </c>
      <c r="H796" s="1">
        <f t="array" ref="H796">SUM(IF(anno=A796,IF(distretto=E796,punti)))+G796</f>
        <v>22.4</v>
      </c>
      <c r="I796" s="6">
        <v>4.6875</v>
      </c>
      <c r="J796" s="12">
        <f>H796/VLOOKUP(A796,anni!$A$1:$O$32,4,0)</f>
        <v>8.9880426932027919E-3</v>
      </c>
      <c r="K796" s="12">
        <f t="shared" si="144"/>
        <v>1.029061457837066E-2</v>
      </c>
      <c r="L796" s="12">
        <f t="shared" si="145"/>
        <v>8.4870683879036939E-3</v>
      </c>
      <c r="M796" s="12">
        <f t="array" ref="M796">SUM(IF(NOT(ISERR(J796:L796)),J796:L796*$J$2:$L$2))/SUM(IF(NOT(ISERR(J796:L796)),$J$2:$L$2))</f>
        <v>9.3387376040422326E-3</v>
      </c>
      <c r="N796" s="1">
        <f>((300-VLOOKUP(A796,anni!$A$1:$O$32,8,0))*(M796-I796/300)+I796)/300*(300-VLOOKUP(A796,anni!$A$1:$O$32,7,0))</f>
        <v>3.2930376199761087</v>
      </c>
      <c r="O796" s="1">
        <f t="shared" si="146"/>
        <v>3.2930376199761087</v>
      </c>
      <c r="P796" s="9">
        <f>INT(MAX(1,O796)+1-VLOOKUP(A796,anni!$A$1:$O$32,5,0))</f>
        <v>3</v>
      </c>
      <c r="Q796" s="9">
        <f t="array" ref="Q796">SUM(IF(anno=A796,IF(distretto=E796,concorrenti!$T$3:$T$5991)))</f>
        <v>0</v>
      </c>
      <c r="R796" s="9">
        <f t="shared" si="147"/>
        <v>3</v>
      </c>
      <c r="S796" s="1">
        <f t="shared" si="148"/>
        <v>-1</v>
      </c>
      <c r="T796" s="1">
        <f>1+INT($N796/VLOOKUP($A796,anni!$A$1:$J$35,10,0))+$Q796</f>
        <v>3</v>
      </c>
      <c r="U796" s="1">
        <f t="shared" si="151"/>
        <v>-1</v>
      </c>
      <c r="X796" s="1">
        <v>28</v>
      </c>
      <c r="AB796" s="1">
        <v>3</v>
      </c>
      <c r="AC796" s="1">
        <f t="shared" si="150"/>
        <v>0</v>
      </c>
    </row>
    <row r="797" spans="1:29" x14ac:dyDescent="0.3">
      <c r="A797" s="3">
        <v>2008</v>
      </c>
      <c r="B797" s="3" t="str">
        <f>VLOOKUP($E797,accorpamenti!$A$2:$X$104,$A797-B$2,0)</f>
        <v>Trento</v>
      </c>
      <c r="C797" s="3" t="str">
        <f>VLOOKUP($E797,accorpamenti!$A$2:$X$104,$A797-C$2,0)</f>
        <v>Trento</v>
      </c>
      <c r="D797" s="3" t="str">
        <f>VLOOKUP($E797,accorpamenti!$A$2:$X$104,$A797-D$2,0)</f>
        <v>Trento</v>
      </c>
      <c r="E797" s="3" t="s">
        <v>60</v>
      </c>
      <c r="F797" s="1">
        <f t="array" ref="F797">SUM(IF(anno=A797,IF(distretto=E797,1)))</f>
        <v>4</v>
      </c>
      <c r="G797" s="1">
        <f t="array" ref="G797">SUM(IF(anno=A797,IF(distretto=E797,IF(punti=-1,1))))</f>
        <v>0</v>
      </c>
      <c r="H797" s="1">
        <f t="array" ref="H797">SUM(IF(anno=A797,IF(distretto=E797,punti)))+G797</f>
        <v>12.6</v>
      </c>
      <c r="I797" s="6">
        <v>3.1808035714285716</v>
      </c>
      <c r="J797" s="12">
        <f>H797/VLOOKUP(A797,anni!$A$1:$O$32,4,0)</f>
        <v>5.0557740149265711E-3</v>
      </c>
      <c r="K797" s="12">
        <f t="shared" si="144"/>
        <v>8.1467365412101062E-3</v>
      </c>
      <c r="L797" s="12">
        <f t="shared" si="145"/>
        <v>1.5410729441193548E-2</v>
      </c>
      <c r="M797" s="12">
        <f t="array" ref="M797">SUM(IF(NOT(ISERR(J797:L797)),J797:L797*$J$2:$L$2))/SUM(IF(NOT(ISERR(J797:L797)),$J$2:$L$2))</f>
        <v>7.8119207613989118E-3</v>
      </c>
      <c r="N797" s="1">
        <f>((300-VLOOKUP(A797,anni!$A$1:$O$32,8,0))*(M797-I797/300)+I797)/300*(300-VLOOKUP(A797,anni!$A$1:$O$32,7,0))</f>
        <v>2.5177459290457338</v>
      </c>
      <c r="O797" s="1">
        <f t="shared" si="146"/>
        <v>2.5177459290457338</v>
      </c>
      <c r="P797" s="9">
        <f>INT(MAX(1,O797)+1-VLOOKUP(A797,anni!$A$1:$O$32,5,0))</f>
        <v>2</v>
      </c>
      <c r="Q797" s="9">
        <f t="array" ref="Q797">SUM(IF(anno=A797,IF(distretto=E797,concorrenti!$T$3:$T$5991)))</f>
        <v>1</v>
      </c>
      <c r="R797" s="9">
        <f t="shared" si="147"/>
        <v>3</v>
      </c>
      <c r="S797" s="1">
        <f t="shared" si="148"/>
        <v>-1</v>
      </c>
      <c r="T797" s="1">
        <f>1+INT($N797/VLOOKUP($A797,anni!$A$1:$J$35,10,0))+$Q797</f>
        <v>4</v>
      </c>
      <c r="U797" s="1">
        <f t="shared" si="151"/>
        <v>0</v>
      </c>
      <c r="X797" s="1">
        <v>19</v>
      </c>
      <c r="AB797" s="1">
        <v>3</v>
      </c>
      <c r="AC797" s="1">
        <f t="shared" si="150"/>
        <v>0</v>
      </c>
    </row>
    <row r="798" spans="1:29" x14ac:dyDescent="0.3">
      <c r="A798" s="3">
        <v>2008</v>
      </c>
      <c r="B798" s="3" t="str">
        <f>VLOOKUP($E798,accorpamenti!$A$2:$X$104,$A798-B$2,0)</f>
        <v>Avellino</v>
      </c>
      <c r="C798" s="3" t="str">
        <f>VLOOKUP($E798,accorpamenti!$A$2:$X$104,$A798-C$2,0)</f>
        <v>Avellino</v>
      </c>
      <c r="D798" s="3" t="str">
        <f>VLOOKUP($E798,accorpamenti!$A$2:$X$104,$A798-D$2,0)</f>
        <v>Avellino</v>
      </c>
      <c r="E798" s="3" t="s">
        <v>127</v>
      </c>
      <c r="F798" s="1">
        <f t="array" ref="F798">SUM(IF(anno=A798,IF(distretto=E798,1)))</f>
        <v>4</v>
      </c>
      <c r="G798" s="1">
        <f t="array" ref="G798">SUM(IF(anno=A798,IF(distretto=E798,IF(punti=-1,1))))</f>
        <v>0</v>
      </c>
      <c r="H798" s="1">
        <f t="array" ref="H798">SUM(IF(anno=A798,IF(distretto=E798,punti)))+G798</f>
        <v>5</v>
      </c>
      <c r="I798" s="6">
        <v>4.0178571428571423</v>
      </c>
      <c r="J798" s="12">
        <f>H798/VLOOKUP(A798,anni!$A$1:$O$32,4,0)</f>
        <v>2.0062595297327666E-3</v>
      </c>
      <c r="K798" s="12">
        <f t="shared" si="144"/>
        <v>1.2386850881372089E-2</v>
      </c>
      <c r="L798" s="12">
        <f t="shared" si="145"/>
        <v>9.5144503506499299E-3</v>
      </c>
      <c r="M798" s="12">
        <f t="array" ref="M798">SUM(IF(NOT(ISERR(J798:L798)),J798:L798*$J$2:$L$2))/SUM(IF(NOT(ISERR(J798:L798)),$J$2:$L$2))</f>
        <v>6.7178217837654012E-3</v>
      </c>
      <c r="N798" s="1">
        <f>((300-VLOOKUP(A798,anni!$A$1:$O$32,8,0))*(M798-I798/300)+I798)/300*(300-VLOOKUP(A798,anni!$A$1:$O$32,7,0))</f>
        <v>2.575536068197243</v>
      </c>
      <c r="O798" s="1">
        <f t="shared" si="146"/>
        <v>2.575536068197243</v>
      </c>
      <c r="P798" s="9">
        <f>INT(MAX(1,O798)+1-VLOOKUP(A798,anni!$A$1:$O$32,5,0))</f>
        <v>3</v>
      </c>
      <c r="Q798" s="9">
        <f t="array" ref="Q798">SUM(IF(anno=A798,IF(distretto=E798,concorrenti!$T$3:$T$5991)))</f>
        <v>0</v>
      </c>
      <c r="R798" s="9">
        <f t="shared" si="147"/>
        <v>3</v>
      </c>
      <c r="S798" s="1">
        <f t="shared" si="148"/>
        <v>-1</v>
      </c>
      <c r="T798" s="1">
        <f>1+INT($N798/VLOOKUP($A798,anni!$A$1:$J$35,10,0))+$Q798</f>
        <v>3</v>
      </c>
      <c r="U798" s="1">
        <f t="shared" si="151"/>
        <v>-1</v>
      </c>
      <c r="X798" s="1">
        <v>24</v>
      </c>
      <c r="AB798" s="1">
        <v>2</v>
      </c>
      <c r="AC798" s="1">
        <f t="shared" si="150"/>
        <v>1</v>
      </c>
    </row>
    <row r="799" spans="1:29" x14ac:dyDescent="0.3">
      <c r="A799" s="3">
        <v>2008</v>
      </c>
      <c r="B799" s="3" t="str">
        <f>VLOOKUP($E799,accorpamenti!$A$2:$X$104,$A799-B$2,0)</f>
        <v>Pescara</v>
      </c>
      <c r="C799" s="3" t="str">
        <f>VLOOKUP($E799,accorpamenti!$A$2:$X$104,$A799-C$2,0)</f>
        <v>Pescara</v>
      </c>
      <c r="D799" s="3" t="str">
        <f>VLOOKUP($E799,accorpamenti!$A$2:$X$104,$A799-D$2,0)</f>
        <v>Pescara</v>
      </c>
      <c r="E799" s="3" t="s">
        <v>54</v>
      </c>
      <c r="F799" s="1">
        <f t="array" ref="F799">SUM(IF(anno=A799,IF(distretto=E799,1)))</f>
        <v>3</v>
      </c>
      <c r="G799" s="1">
        <f t="array" ref="G799">SUM(IF(anno=A799,IF(distretto=E799,IF(punti=-1,1))))</f>
        <v>0</v>
      </c>
      <c r="H799" s="1">
        <f t="array" ref="H799">SUM(IF(anno=A799,IF(distretto=E799,punti)))+G799</f>
        <v>43</v>
      </c>
      <c r="I799" s="6">
        <v>2.1763392857142856</v>
      </c>
      <c r="J799" s="12">
        <f>H799/VLOOKUP(A799,anni!$A$1:$O$32,4,0)</f>
        <v>1.7253831955701789E-2</v>
      </c>
      <c r="K799" s="12">
        <f t="shared" si="144"/>
        <v>1.4530728918532644E-2</v>
      </c>
      <c r="L799" s="12">
        <f t="shared" si="145"/>
        <v>1.9118238263277791E-2</v>
      </c>
      <c r="M799" s="12">
        <f t="array" ref="M799">SUM(IF(NOT(ISERR(J799:L799)),J799:L799*$J$2:$L$2))/SUM(IF(NOT(ISERR(J799:L799)),$J$2:$L$2))</f>
        <v>1.6656865327908072E-2</v>
      </c>
      <c r="N799" s="1">
        <f>((300-VLOOKUP(A799,anni!$A$1:$O$32,8,0))*(M799-I799/300)+I799)/300*(300-VLOOKUP(A799,anni!$A$1:$O$32,7,0))</f>
        <v>3.8945467143869212</v>
      </c>
      <c r="O799" s="1">
        <f t="shared" si="146"/>
        <v>3.8945467143869212</v>
      </c>
      <c r="P799" s="9">
        <f>INT(MAX(1,O799)+1-VLOOKUP(A799,anni!$A$1:$O$32,5,0))</f>
        <v>4</v>
      </c>
      <c r="Q799" s="9">
        <f t="array" ref="Q799">SUM(IF(anno=A799,IF(distretto=E799,concorrenti!$T$3:$T$5991)))</f>
        <v>0</v>
      </c>
      <c r="R799" s="9">
        <f t="shared" si="147"/>
        <v>4</v>
      </c>
      <c r="S799" s="1">
        <f t="shared" si="148"/>
        <v>1</v>
      </c>
      <c r="T799" s="1">
        <f>1+INT($N799/VLOOKUP($A799,anni!$A$1:$J$35,10,0))+$Q799</f>
        <v>4</v>
      </c>
      <c r="U799" s="1">
        <f t="shared" si="151"/>
        <v>1</v>
      </c>
      <c r="X799" s="1">
        <v>13</v>
      </c>
      <c r="AB799" s="1">
        <v>4</v>
      </c>
      <c r="AC799" s="1">
        <f t="shared" si="150"/>
        <v>0</v>
      </c>
    </row>
    <row r="800" spans="1:29" x14ac:dyDescent="0.3">
      <c r="A800" s="3">
        <v>2008</v>
      </c>
      <c r="B800" s="3" t="str">
        <f>VLOOKUP($E800,accorpamenti!$A$2:$X$104,$A800-B$2,0)</f>
        <v>Latina</v>
      </c>
      <c r="C800" s="3" t="str">
        <f>VLOOKUP($E800,accorpamenti!$A$2:$X$104,$A800-C$2,0)</f>
        <v>Latina</v>
      </c>
      <c r="D800" s="3" t="str">
        <f>VLOOKUP($E800,accorpamenti!$A$2:$X$104,$A800-D$2,0)</f>
        <v>Latina</v>
      </c>
      <c r="E800" s="3" t="s">
        <v>65</v>
      </c>
      <c r="F800" s="1">
        <f t="array" ref="F800">SUM(IF(anno=A800,IF(distretto=E800,1)))</f>
        <v>3</v>
      </c>
      <c r="G800" s="1">
        <f t="array" ref="G800">SUM(IF(anno=A800,IF(distretto=E800,IF(punti=-1,1))))</f>
        <v>0</v>
      </c>
      <c r="H800" s="1">
        <f t="array" ref="H800">SUM(IF(anno=A800,IF(distretto=E800,punti)))+G800</f>
        <v>48.199999999999996</v>
      </c>
      <c r="I800" s="6">
        <v>4.0178571428571423</v>
      </c>
      <c r="J800" s="12">
        <f>H800/VLOOKUP(A800,anni!$A$1:$O$32,4,0)</f>
        <v>1.9340341866623867E-2</v>
      </c>
      <c r="K800" s="12">
        <f t="shared" ref="K800:K863" si="152">SUMIFS($J$2:$J$1979,anno_2,A800-1,$C$2:$C$1979,B800)</f>
        <v>7.2891853263458836E-3</v>
      </c>
      <c r="L800" s="12">
        <f t="shared" ref="L800:L863" si="153">SUMIFS($J$2:$J$1979,anno_2,A800-2,$D$2:$D$1979,B800)</f>
        <v>1.1703220619109302E-2</v>
      </c>
      <c r="M800" s="12">
        <f t="array" ref="M800">SUM(IF(NOT(ISERR(J800:L800)),J800:L800*$J$2:$L$2))/SUM(IF(NOT(ISERR(J800:L800)),$J$2:$L$2))</f>
        <v>1.405043614527878E-2</v>
      </c>
      <c r="N800" s="1">
        <f>((300-VLOOKUP(A800,anni!$A$1:$O$32,8,0))*(M800-I800/300)+I800)/300*(300-VLOOKUP(A800,anni!$A$1:$O$32,7,0))</f>
        <v>3.9833980256078116</v>
      </c>
      <c r="O800" s="1">
        <f t="shared" si="146"/>
        <v>3.9833980256078116</v>
      </c>
      <c r="P800" s="9">
        <f>INT(MAX(1,O800)+1-VLOOKUP(A800,anni!$A$1:$O$32,5,0))</f>
        <v>4</v>
      </c>
      <c r="Q800" s="9">
        <f t="array" ref="Q800">SUM(IF(anno=A800,IF(distretto=E800,concorrenti!$T$3:$T$5991)))</f>
        <v>0</v>
      </c>
      <c r="R800" s="9">
        <f t="shared" si="147"/>
        <v>4</v>
      </c>
      <c r="S800" s="1">
        <f t="shared" si="148"/>
        <v>1</v>
      </c>
      <c r="T800" s="1">
        <f>1+INT($N800/VLOOKUP($A800,anni!$A$1:$J$35,10,0))+$Q800</f>
        <v>4</v>
      </c>
      <c r="U800" s="1">
        <f t="shared" si="151"/>
        <v>1</v>
      </c>
      <c r="X800" s="1">
        <v>24</v>
      </c>
      <c r="AB800" s="1">
        <v>4</v>
      </c>
      <c r="AC800" s="1">
        <f t="shared" si="150"/>
        <v>0</v>
      </c>
    </row>
    <row r="801" spans="1:29" x14ac:dyDescent="0.3">
      <c r="A801" s="3">
        <v>2008</v>
      </c>
      <c r="B801" s="3" t="str">
        <f>VLOOKUP($E801,accorpamenti!$A$2:$X$104,$A801-B$2,0)</f>
        <v>Modena</v>
      </c>
      <c r="C801" s="3" t="str">
        <f>VLOOKUP($E801,accorpamenti!$A$2:$X$104,$A801-C$2,0)</f>
        <v>Modena</v>
      </c>
      <c r="D801" s="3" t="str">
        <f>VLOOKUP($E801,accorpamenti!$A$2:$X$104,$A801-D$2,0)</f>
        <v>Modena</v>
      </c>
      <c r="E801" s="3" t="s">
        <v>72</v>
      </c>
      <c r="F801" s="1">
        <f t="array" ref="F801">SUM(IF(anno=A801,IF(distretto=E801,1)))</f>
        <v>3</v>
      </c>
      <c r="G801" s="1">
        <f t="array" ref="G801">SUM(IF(anno=A801,IF(distretto=E801,IF(punti=-1,1))))</f>
        <v>0</v>
      </c>
      <c r="H801" s="1">
        <f t="array" ref="H801">SUM(IF(anno=A801,IF(distretto=E801,punti)))+G801</f>
        <v>40.799999999999997</v>
      </c>
      <c r="I801" s="6">
        <v>3.3482142857142856</v>
      </c>
      <c r="J801" s="12">
        <f>H801/VLOOKUP(A801,anni!$A$1:$O$32,4,0)</f>
        <v>1.6371077762619372E-2</v>
      </c>
      <c r="K801" s="12">
        <f t="shared" si="152"/>
        <v>1.6484040019056703E-2</v>
      </c>
      <c r="L801" s="12">
        <f t="shared" si="153"/>
        <v>6.3876356814222528E-3</v>
      </c>
      <c r="M801" s="12">
        <f t="array" ref="M801">SUM(IF(NOT(ISERR(J801:L801)),J801:L801*$J$2:$L$2))/SUM(IF(NOT(ISERR(J801:L801)),$J$2:$L$2))</f>
        <v>1.4744824834565629E-2</v>
      </c>
      <c r="N801" s="1">
        <f>((300-VLOOKUP(A801,anni!$A$1:$O$32,8,0))*(M801-I801/300)+I801)/300*(300-VLOOKUP(A801,anni!$A$1:$O$32,7,0))</f>
        <v>3.9024349396651723</v>
      </c>
      <c r="O801" s="1">
        <f t="shared" si="146"/>
        <v>3.9024349396651723</v>
      </c>
      <c r="P801" s="9">
        <f>INT(MAX(1,O801)+1-VLOOKUP(A801,anni!$A$1:$O$32,5,0))</f>
        <v>4</v>
      </c>
      <c r="Q801" s="9">
        <f t="array" ref="Q801">SUM(IF(anno=A801,IF(distretto=E801,concorrenti!$T$3:$T$5991)))</f>
        <v>0</v>
      </c>
      <c r="R801" s="9">
        <f t="shared" si="147"/>
        <v>4</v>
      </c>
      <c r="S801" s="1">
        <f t="shared" si="148"/>
        <v>1</v>
      </c>
      <c r="T801" s="1">
        <f>1+INT($N801/VLOOKUP($A801,anni!$A$1:$J$35,10,0))+$Q801</f>
        <v>4</v>
      </c>
      <c r="U801" s="1">
        <f t="shared" si="151"/>
        <v>1</v>
      </c>
      <c r="X801" s="1">
        <v>20</v>
      </c>
      <c r="AB801" s="1">
        <v>4</v>
      </c>
      <c r="AC801" s="1">
        <f t="shared" si="150"/>
        <v>0</v>
      </c>
    </row>
    <row r="802" spans="1:29" x14ac:dyDescent="0.3">
      <c r="A802" s="3">
        <v>2008</v>
      </c>
      <c r="B802" s="3" t="str">
        <f>VLOOKUP($E802,accorpamenti!$A$2:$X$104,$A802-B$2,0)</f>
        <v>Lucca</v>
      </c>
      <c r="C802" s="3" t="str">
        <f>VLOOKUP($E802,accorpamenti!$A$2:$X$104,$A802-C$2,0)</f>
        <v>Lucca</v>
      </c>
      <c r="D802" s="3" t="str">
        <f>VLOOKUP($E802,accorpamenti!$A$2:$X$104,$A802-D$2,0)</f>
        <v>Lucca</v>
      </c>
      <c r="E802" s="3" t="s">
        <v>48</v>
      </c>
      <c r="F802" s="1">
        <f t="array" ref="F802">SUM(IF(anno=A802,IF(distretto=E802,1)))</f>
        <v>3</v>
      </c>
      <c r="G802" s="1">
        <f t="array" ref="G802">SUM(IF(anno=A802,IF(distretto=E802,IF(punti=-1,1))))</f>
        <v>0</v>
      </c>
      <c r="H802" s="1">
        <f t="array" ref="H802">SUM(IF(anno=A802,IF(distretto=E802,punti)))+G802</f>
        <v>52.6</v>
      </c>
      <c r="I802" s="6">
        <v>2.34375</v>
      </c>
      <c r="J802" s="12">
        <f>H802/VLOOKUP(A802,anni!$A$1:$O$32,4,0)</f>
        <v>2.1105850252788702E-2</v>
      </c>
      <c r="K802" s="12">
        <f t="shared" si="152"/>
        <v>8.5278704144830918E-3</v>
      </c>
      <c r="L802" s="12">
        <f t="shared" si="153"/>
        <v>1.2641265019877605E-2</v>
      </c>
      <c r="M802" s="12">
        <f t="array" ref="M802">SUM(IF(NOT(ISERR(J802:L802)),J802:L802*$J$2:$L$2))/SUM(IF(NOT(ISERR(J802:L802)),$J$2:$L$2))</f>
        <v>1.5502426101201649E-2</v>
      </c>
      <c r="N802" s="1">
        <f>((300-VLOOKUP(A802,anni!$A$1:$O$32,8,0))*(M802-I802/300)+I802)/300*(300-VLOOKUP(A802,anni!$A$1:$O$32,7,0))</f>
        <v>3.7264658114307165</v>
      </c>
      <c r="O802" s="1">
        <f t="shared" si="146"/>
        <v>3.7264658114307165</v>
      </c>
      <c r="P802" s="9">
        <f>INT(MAX(1,O802)+1-VLOOKUP(A802,anni!$A$1:$O$32,5,0))</f>
        <v>4</v>
      </c>
      <c r="Q802" s="9">
        <f t="array" ref="Q802">SUM(IF(anno=A802,IF(distretto=E802,concorrenti!$T$3:$T$5991)))</f>
        <v>0</v>
      </c>
      <c r="R802" s="9">
        <f t="shared" si="147"/>
        <v>4</v>
      </c>
      <c r="S802" s="1">
        <f t="shared" si="148"/>
        <v>1</v>
      </c>
      <c r="T802" s="1">
        <f>1+INT($N802/VLOOKUP($A802,anni!$A$1:$J$35,10,0))+$Q802</f>
        <v>4</v>
      </c>
      <c r="U802" s="1">
        <f t="shared" si="151"/>
        <v>1</v>
      </c>
      <c r="X802" s="1">
        <v>14</v>
      </c>
      <c r="AB802" s="1">
        <v>4</v>
      </c>
      <c r="AC802" s="1">
        <f t="shared" si="150"/>
        <v>0</v>
      </c>
    </row>
    <row r="803" spans="1:29" x14ac:dyDescent="0.3">
      <c r="A803" s="3">
        <v>2008</v>
      </c>
      <c r="B803" s="3" t="str">
        <f>VLOOKUP($E803,accorpamenti!$A$2:$X$104,$A803-B$2,0)</f>
        <v>Reggio Emilia</v>
      </c>
      <c r="C803" s="3" t="str">
        <f>VLOOKUP($E803,accorpamenti!$A$2:$X$104,$A803-C$2,0)</f>
        <v>Reggio Emilia</v>
      </c>
      <c r="D803" s="3" t="str">
        <f>VLOOKUP($E803,accorpamenti!$A$2:$X$104,$A803-D$2,0)</f>
        <v>Reggio Emilia</v>
      </c>
      <c r="E803" s="3" t="s">
        <v>78</v>
      </c>
      <c r="F803" s="1">
        <f t="array" ref="F803">SUM(IF(anno=A803,IF(distretto=E803,1)))</f>
        <v>3</v>
      </c>
      <c r="G803" s="1">
        <f t="array" ref="G803">SUM(IF(anno=A803,IF(distretto=E803,IF(punti=-1,1))))</f>
        <v>0</v>
      </c>
      <c r="H803" s="1">
        <f t="array" ref="H803">SUM(IF(anno=A803,IF(distretto=E803,punti)))+G803</f>
        <v>36.799999999999997</v>
      </c>
      <c r="I803" s="6">
        <v>2.6785714285714284</v>
      </c>
      <c r="J803" s="12">
        <f>H803/VLOOKUP(A803,anni!$A$1:$O$32,4,0)</f>
        <v>1.4766070138833159E-2</v>
      </c>
      <c r="K803" s="12">
        <f t="shared" si="152"/>
        <v>1.6484040019056703E-2</v>
      </c>
      <c r="L803" s="12">
        <f t="shared" si="153"/>
        <v>9.9611381605395986E-3</v>
      </c>
      <c r="M803" s="12">
        <f t="array" ref="M803">SUM(IF(NOT(ISERR(J803:L803)),J803:L803*$J$2:$L$2))/SUM(IF(NOT(ISERR(J803:L803)),$J$2:$L$2))</f>
        <v>1.4537904769192082E-2</v>
      </c>
      <c r="N803" s="1">
        <f>((300-VLOOKUP(A803,anni!$A$1:$O$32,8,0))*(M803-I803/300)+I803)/300*(300-VLOOKUP(A803,anni!$A$1:$O$32,7,0))</f>
        <v>3.648420572827737</v>
      </c>
      <c r="O803" s="1">
        <f t="shared" si="146"/>
        <v>3.648420572827737</v>
      </c>
      <c r="P803" s="9">
        <f>INT(MAX(1,O803)+1-VLOOKUP(A803,anni!$A$1:$O$32,5,0))</f>
        <v>4</v>
      </c>
      <c r="Q803" s="9">
        <f t="array" ref="Q803">SUM(IF(anno=A803,IF(distretto=E803,concorrenti!$T$3:$T$5991)))</f>
        <v>0</v>
      </c>
      <c r="R803" s="9">
        <f t="shared" si="147"/>
        <v>4</v>
      </c>
      <c r="S803" s="1">
        <f t="shared" si="148"/>
        <v>1</v>
      </c>
      <c r="T803" s="1">
        <f>1+INT($N803/VLOOKUP($A803,anni!$A$1:$J$35,10,0))+$Q803</f>
        <v>3</v>
      </c>
      <c r="U803" s="1">
        <f t="shared" si="151"/>
        <v>0</v>
      </c>
      <c r="X803" s="1">
        <v>16</v>
      </c>
      <c r="AB803" s="1">
        <v>4</v>
      </c>
      <c r="AC803" s="1">
        <f t="shared" si="150"/>
        <v>0</v>
      </c>
    </row>
    <row r="804" spans="1:29" x14ac:dyDescent="0.3">
      <c r="A804" s="3">
        <v>2008</v>
      </c>
      <c r="B804" s="3" t="str">
        <f>VLOOKUP($E804,accorpamenti!$A$2:$X$104,$A804-B$2,0)</f>
        <v>Cuneo</v>
      </c>
      <c r="C804" s="3" t="str">
        <f>VLOOKUP($E804,accorpamenti!$A$2:$X$104,$A804-C$2,0)</f>
        <v>Cuneo</v>
      </c>
      <c r="D804" s="3" t="str">
        <f>VLOOKUP($E804,accorpamenti!$A$2:$X$104,$A804-D$2,0)</f>
        <v>Cuneo</v>
      </c>
      <c r="E804" s="3" t="s">
        <v>67</v>
      </c>
      <c r="F804" s="1">
        <f t="array" ref="F804">SUM(IF(anno=A804,IF(distretto=E804,1)))</f>
        <v>3</v>
      </c>
      <c r="G804" s="1">
        <f t="array" ref="G804">SUM(IF(anno=A804,IF(distretto=E804,IF(punti=-1,1))))</f>
        <v>0</v>
      </c>
      <c r="H804" s="1">
        <f t="array" ref="H804">SUM(IF(anno=A804,IF(distretto=E804,punti)))+G804</f>
        <v>42.599999999999994</v>
      </c>
      <c r="I804" s="6">
        <v>2.5111607142857144</v>
      </c>
      <c r="J804" s="12">
        <f>H804/VLOOKUP(A804,anni!$A$1:$O$32,4,0)</f>
        <v>1.7093331193323166E-2</v>
      </c>
      <c r="K804" s="12">
        <f t="shared" si="152"/>
        <v>1.1243449261553129E-2</v>
      </c>
      <c r="L804" s="12">
        <f t="shared" si="153"/>
        <v>1.3400634296690042E-2</v>
      </c>
      <c r="M804" s="12">
        <f t="array" ref="M804">SUM(IF(NOT(ISERR(J804:L804)),J804:L804*$J$2:$L$2))/SUM(IF(NOT(ISERR(J804:L804)),$J$2:$L$2))</f>
        <v>1.4527921066627633E-2</v>
      </c>
      <c r="N804" s="1">
        <f>((300-VLOOKUP(A804,anni!$A$1:$O$32,8,0))*(M804-I804/300)+I804)/300*(300-VLOOKUP(A804,anni!$A$1:$O$32,7,0))</f>
        <v>3.5929322733639344</v>
      </c>
      <c r="O804" s="1">
        <f t="shared" si="146"/>
        <v>3.5929322733639344</v>
      </c>
      <c r="P804" s="9">
        <f>INT(MAX(1,O804)+1-VLOOKUP(A804,anni!$A$1:$O$32,5,0))</f>
        <v>4</v>
      </c>
      <c r="Q804" s="9">
        <f t="array" ref="Q804">SUM(IF(anno=A804,IF(distretto=E804,concorrenti!$T$3:$T$5991)))</f>
        <v>0</v>
      </c>
      <c r="R804" s="9">
        <f t="shared" si="147"/>
        <v>4</v>
      </c>
      <c r="S804" s="1">
        <f t="shared" si="148"/>
        <v>1</v>
      </c>
      <c r="T804" s="1">
        <f>1+INT($N804/VLOOKUP($A804,anni!$A$1:$J$35,10,0))+$Q804</f>
        <v>3</v>
      </c>
      <c r="U804" s="1">
        <f t="shared" si="151"/>
        <v>0</v>
      </c>
      <c r="X804" s="1">
        <v>15</v>
      </c>
      <c r="AB804" s="1">
        <v>4</v>
      </c>
      <c r="AC804" s="1">
        <f t="shared" si="150"/>
        <v>0</v>
      </c>
    </row>
    <row r="805" spans="1:29" x14ac:dyDescent="0.3">
      <c r="A805" s="3">
        <v>2008</v>
      </c>
      <c r="B805" s="3" t="str">
        <f>VLOOKUP($E805,accorpamenti!$A$2:$X$104,$A805-B$2,0)</f>
        <v>Lecco</v>
      </c>
      <c r="C805" s="3" t="str">
        <f>VLOOKUP($E805,accorpamenti!$A$2:$X$104,$A805-C$2,0)</f>
        <v>Lecco</v>
      </c>
      <c r="D805" s="3" t="str">
        <f>VLOOKUP($E805,accorpamenti!$A$2:$X$104,$A805-D$2,0)</f>
        <v>Lecco</v>
      </c>
      <c r="E805" s="3" t="s">
        <v>64</v>
      </c>
      <c r="F805" s="1">
        <f t="array" ref="F805">SUM(IF(anno=A805,IF(distretto=E805,1)))</f>
        <v>3</v>
      </c>
      <c r="G805" s="1">
        <f t="array" ref="G805">SUM(IF(anno=A805,IF(distretto=E805,IF(punti=-1,1))))</f>
        <v>0</v>
      </c>
      <c r="H805" s="1">
        <f t="array" ref="H805">SUM(IF(anno=A805,IF(distretto=E805,punti)))+G805</f>
        <v>42</v>
      </c>
      <c r="I805" s="6">
        <v>1.171875</v>
      </c>
      <c r="J805" s="12">
        <f>H805/VLOOKUP(A805,anni!$A$1:$O$32,4,0)</f>
        <v>1.6852580049755237E-2</v>
      </c>
      <c r="K805" s="12">
        <f t="shared" si="152"/>
        <v>1.3911386374464039E-2</v>
      </c>
      <c r="L805" s="12">
        <f t="shared" si="153"/>
        <v>1.2105239648010005E-2</v>
      </c>
      <c r="M805" s="12">
        <f t="array" ref="M805">SUM(IF(NOT(ISERR(J805:L805)),J805:L805*$J$2:$L$2))/SUM(IF(NOT(ISERR(J805:L805)),$J$2:$L$2))</f>
        <v>1.5080958757700635E-2</v>
      </c>
      <c r="N805" s="1">
        <f>((300-VLOOKUP(A805,anni!$A$1:$O$32,8,0))*(M805-I805/300)+I805)/300*(300-VLOOKUP(A805,anni!$A$1:$O$32,7,0))</f>
        <v>3.2705440814785218</v>
      </c>
      <c r="O805" s="1">
        <f t="shared" si="146"/>
        <v>3.2705440814785218</v>
      </c>
      <c r="P805" s="9">
        <f>INT(MAX(1,O805)+1-VLOOKUP(A805,anni!$A$1:$O$32,5,0))</f>
        <v>3</v>
      </c>
      <c r="Q805" s="9">
        <f t="array" ref="Q805">SUM(IF(anno=A805,IF(distretto=E805,concorrenti!$T$3:$T$5991)))</f>
        <v>0</v>
      </c>
      <c r="R805" s="9">
        <f t="shared" si="147"/>
        <v>3</v>
      </c>
      <c r="S805" s="1">
        <f t="shared" si="148"/>
        <v>0</v>
      </c>
      <c r="T805" s="1">
        <f>1+INT($N805/VLOOKUP($A805,anni!$A$1:$J$35,10,0))+$Q805</f>
        <v>3</v>
      </c>
      <c r="U805" s="1">
        <f t="shared" si="151"/>
        <v>0</v>
      </c>
      <c r="X805" s="1">
        <v>7</v>
      </c>
      <c r="AB805" s="1">
        <v>3</v>
      </c>
      <c r="AC805" s="1">
        <f t="shared" si="150"/>
        <v>0</v>
      </c>
    </row>
    <row r="806" spans="1:29" x14ac:dyDescent="0.3">
      <c r="A806" s="3">
        <v>2008</v>
      </c>
      <c r="B806" s="3" t="str">
        <f>VLOOKUP($E806,accorpamenti!$A$2:$X$104,$A806-B$2,0)</f>
        <v>Perugia</v>
      </c>
      <c r="C806" s="3" t="str">
        <f>VLOOKUP($E806,accorpamenti!$A$2:$X$104,$A806-C$2,0)</f>
        <v>Perugia</v>
      </c>
      <c r="D806" s="3" t="str">
        <f>VLOOKUP($E806,accorpamenti!$A$2:$X$104,$A806-D$2,0)</f>
        <v>Perugia</v>
      </c>
      <c r="E806" s="3" t="s">
        <v>84</v>
      </c>
      <c r="F806" s="1">
        <f t="array" ref="F806">SUM(IF(anno=A806,IF(distretto=E806,1)))</f>
        <v>3</v>
      </c>
      <c r="G806" s="1">
        <f t="array" ref="G806">SUM(IF(anno=A806,IF(distretto=E806,IF(punti=-1,1))))</f>
        <v>0</v>
      </c>
      <c r="H806" s="1">
        <f t="array" ref="H806">SUM(IF(anno=A806,IF(distretto=E806,punti)))+G806</f>
        <v>33.4</v>
      </c>
      <c r="I806" s="6">
        <v>3.8504464285714284</v>
      </c>
      <c r="J806" s="12">
        <f>H806/VLOOKUP(A806,anni!$A$1:$O$32,4,0)</f>
        <v>1.3401813658614878E-2</v>
      </c>
      <c r="K806" s="12">
        <f t="shared" si="152"/>
        <v>1.0671748451643646E-2</v>
      </c>
      <c r="L806" s="12">
        <f t="shared" si="153"/>
        <v>9.782463036583729E-3</v>
      </c>
      <c r="M806" s="12">
        <f t="array" ref="M806">SUM(IF(NOT(ISERR(J806:L806)),J806:L806*$J$2:$L$2))/SUM(IF(NOT(ISERR(J806:L806)),$J$2:$L$2))</f>
        <v>1.1888566819285943E-2</v>
      </c>
      <c r="N806" s="1">
        <f>((300-VLOOKUP(A806,anni!$A$1:$O$32,8,0))*(M806-I806/300)+I806)/300*(300-VLOOKUP(A806,anni!$A$1:$O$32,7,0))</f>
        <v>3.5147476864457579</v>
      </c>
      <c r="O806" s="1">
        <f t="shared" si="146"/>
        <v>3.5147476864457579</v>
      </c>
      <c r="P806" s="9">
        <f>INT(MAX(1,O806)+1-VLOOKUP(A806,anni!$A$1:$O$32,5,0))</f>
        <v>3</v>
      </c>
      <c r="Q806" s="9">
        <f t="array" ref="Q806">SUM(IF(anno=A806,IF(distretto=E806,concorrenti!$T$3:$T$5991)))</f>
        <v>0</v>
      </c>
      <c r="R806" s="9">
        <f t="shared" si="147"/>
        <v>3</v>
      </c>
      <c r="S806" s="1">
        <f t="shared" si="148"/>
        <v>0</v>
      </c>
      <c r="T806" s="1">
        <f>1+INT($N806/VLOOKUP($A806,anni!$A$1:$J$35,10,0))+$Q806</f>
        <v>3</v>
      </c>
      <c r="U806" s="1">
        <f t="shared" si="151"/>
        <v>0</v>
      </c>
      <c r="X806" s="1">
        <v>23</v>
      </c>
      <c r="AB806" s="1">
        <v>3</v>
      </c>
      <c r="AC806" s="1">
        <f t="shared" si="150"/>
        <v>0</v>
      </c>
    </row>
    <row r="807" spans="1:29" x14ac:dyDescent="0.3">
      <c r="A807" s="3">
        <v>2008</v>
      </c>
      <c r="B807" s="3" t="str">
        <f>VLOOKUP($E807,accorpamenti!$A$2:$X$104,$A807-B$2,0)</f>
        <v>Trieste</v>
      </c>
      <c r="C807" s="3" t="str">
        <f>VLOOKUP($E807,accorpamenti!$A$2:$X$104,$A807-C$2,0)</f>
        <v>Trieste</v>
      </c>
      <c r="D807" s="3" t="str">
        <f>VLOOKUP($E807,accorpamenti!$A$2:$X$104,$A807-D$2,0)</f>
        <v>Trieste</v>
      </c>
      <c r="E807" s="3" t="s">
        <v>92</v>
      </c>
      <c r="F807" s="1">
        <f t="array" ref="F807">SUM(IF(anno=A807,IF(distretto=E807,1)))</f>
        <v>3</v>
      </c>
      <c r="G807" s="1">
        <f t="array" ref="G807">SUM(IF(anno=A807,IF(distretto=E807,IF(punti=-1,1))))</f>
        <v>0</v>
      </c>
      <c r="H807" s="1">
        <f t="array" ref="H807">SUM(IF(anno=A807,IF(distretto=E807,punti)))+G807</f>
        <v>26.4</v>
      </c>
      <c r="I807" s="6">
        <v>1.5066964285714286</v>
      </c>
      <c r="J807" s="12">
        <f>H807/VLOOKUP(A807,anni!$A$1:$O$32,4,0)</f>
        <v>1.0593050316989006E-2</v>
      </c>
      <c r="K807" s="12">
        <f t="shared" si="152"/>
        <v>1.7770366841353035E-2</v>
      </c>
      <c r="L807" s="12">
        <f t="shared" si="153"/>
        <v>1.4919372850314916E-2</v>
      </c>
      <c r="M807" s="12">
        <f t="array" ref="M807">SUM(IF(NOT(ISERR(J807:L807)),J807:L807*$J$2:$L$2))/SUM(IF(NOT(ISERR(J807:L807)),$J$2:$L$2))</f>
        <v>1.3706542913997999E-2</v>
      </c>
      <c r="N807" s="1">
        <f>((300-VLOOKUP(A807,anni!$A$1:$O$32,8,0))*(M807-I807/300)+I807)/300*(300-VLOOKUP(A807,anni!$A$1:$O$32,7,0))</f>
        <v>3.1137990966304727</v>
      </c>
      <c r="O807" s="1">
        <f t="shared" si="146"/>
        <v>3.1137990966304727</v>
      </c>
      <c r="P807" s="9">
        <f>INT(MAX(1,O807)+1-VLOOKUP(A807,anni!$A$1:$O$32,5,0))</f>
        <v>3</v>
      </c>
      <c r="Q807" s="9">
        <f t="array" ref="Q807">SUM(IF(anno=A807,IF(distretto=E807,concorrenti!$T$3:$T$5991)))</f>
        <v>0</v>
      </c>
      <c r="R807" s="9">
        <f t="shared" si="147"/>
        <v>3</v>
      </c>
      <c r="S807" s="1">
        <f t="shared" si="148"/>
        <v>0</v>
      </c>
      <c r="T807" s="1">
        <f>1+INT($N807/VLOOKUP($A807,anni!$A$1:$J$35,10,0))+$Q807</f>
        <v>3</v>
      </c>
      <c r="U807" s="1">
        <f t="shared" si="151"/>
        <v>0</v>
      </c>
      <c r="X807" s="1">
        <v>9</v>
      </c>
      <c r="AB807" s="1">
        <v>3</v>
      </c>
      <c r="AC807" s="1">
        <f t="shared" si="150"/>
        <v>0</v>
      </c>
    </row>
    <row r="808" spans="1:29" x14ac:dyDescent="0.3">
      <c r="A808" s="3">
        <v>2008</v>
      </c>
      <c r="B808" s="3" t="str">
        <f>VLOOKUP($E808,accorpamenti!$A$2:$X$104,$A808-B$2,0)</f>
        <v>Pisa</v>
      </c>
      <c r="C808" s="3" t="str">
        <f>VLOOKUP($E808,accorpamenti!$A$2:$X$104,$A808-C$2,0)</f>
        <v>Pisa</v>
      </c>
      <c r="D808" s="3" t="str">
        <f>VLOOKUP($E808,accorpamenti!$A$2:$X$104,$A808-D$2,0)</f>
        <v>Pisa</v>
      </c>
      <c r="E808" s="3" t="s">
        <v>105</v>
      </c>
      <c r="F808" s="1">
        <f t="array" ref="F808">SUM(IF(anno=A808,IF(distretto=E808,1)))</f>
        <v>3</v>
      </c>
      <c r="G808" s="1">
        <f t="array" ref="G808">SUM(IF(anno=A808,IF(distretto=E808,IF(punti=-1,1))))</f>
        <v>0</v>
      </c>
      <c r="H808" s="1">
        <f t="array" ref="H808">SUM(IF(anno=A808,IF(distretto=E808,punti)))+G808</f>
        <v>29.6</v>
      </c>
      <c r="I808" s="6">
        <v>2.0089285714285712</v>
      </c>
      <c r="J808" s="12">
        <f>H808/VLOOKUP(A808,anni!$A$1:$O$32,4,0)</f>
        <v>1.1877056416017977E-2</v>
      </c>
      <c r="K808" s="12">
        <f t="shared" si="152"/>
        <v>1.5721772272510731E-2</v>
      </c>
      <c r="L808" s="12">
        <f t="shared" si="153"/>
        <v>1.1747889400098268E-2</v>
      </c>
      <c r="M808" s="12">
        <f t="array" ref="M808">SUM(IF(NOT(ISERR(J808:L808)),J808:L808*$J$2:$L$2))/SUM(IF(NOT(ISERR(J808:L808)),$J$2:$L$2))</f>
        <v>1.3137100532195611E-2</v>
      </c>
      <c r="N808" s="1">
        <f>((300-VLOOKUP(A808,anni!$A$1:$O$32,8,0))*(M808-I808/300)+I808)/300*(300-VLOOKUP(A808,anni!$A$1:$O$32,7,0))</f>
        <v>3.1651804450386996</v>
      </c>
      <c r="O808" s="1">
        <f t="shared" si="146"/>
        <v>3.1651804450386996</v>
      </c>
      <c r="P808" s="9">
        <f>INT(MAX(1,O808)+1-VLOOKUP(A808,anni!$A$1:$O$32,5,0))</f>
        <v>3</v>
      </c>
      <c r="Q808" s="9">
        <f t="array" ref="Q808">SUM(IF(anno=A808,IF(distretto=E808,concorrenti!$T$3:$T$5991)))</f>
        <v>0</v>
      </c>
      <c r="R808" s="9">
        <f t="shared" si="147"/>
        <v>3</v>
      </c>
      <c r="S808" s="1">
        <f t="shared" si="148"/>
        <v>0</v>
      </c>
      <c r="T808" s="1">
        <f>1+INT($N808/VLOOKUP($A808,anni!$A$1:$J$35,10,0))+$Q808</f>
        <v>3</v>
      </c>
      <c r="U808" s="1">
        <f t="shared" si="151"/>
        <v>0</v>
      </c>
      <c r="X808" s="1">
        <v>12</v>
      </c>
      <c r="AB808" s="1">
        <v>3</v>
      </c>
      <c r="AC808" s="1">
        <f t="shared" si="150"/>
        <v>0</v>
      </c>
    </row>
    <row r="809" spans="1:29" x14ac:dyDescent="0.3">
      <c r="A809" s="3">
        <v>2008</v>
      </c>
      <c r="B809" s="3" t="str">
        <f>VLOOKUP($E809,accorpamenti!$A$2:$X$104,$A809-B$2,0)</f>
        <v>Pavia</v>
      </c>
      <c r="C809" s="3" t="str">
        <f>VLOOKUP($E809,accorpamenti!$A$2:$X$104,$A809-C$2,0)</f>
        <v>Pavia</v>
      </c>
      <c r="D809" s="3" t="str">
        <f>VLOOKUP($E809,accorpamenti!$A$2:$X$104,$A809-D$2,0)</f>
        <v>Pavia</v>
      </c>
      <c r="E809" s="3" t="s">
        <v>83</v>
      </c>
      <c r="F809" s="1">
        <f t="array" ref="F809">SUM(IF(anno=A809,IF(distretto=E809,1)))</f>
        <v>3</v>
      </c>
      <c r="G809" s="1">
        <f t="array" ref="G809">SUM(IF(anno=A809,IF(distretto=E809,IF(punti=-1,1))))</f>
        <v>0</v>
      </c>
      <c r="H809" s="1">
        <f t="array" ref="H809">SUM(IF(anno=A809,IF(distretto=E809,punti)))+G809</f>
        <v>24.6</v>
      </c>
      <c r="I809" s="6">
        <v>2.34375</v>
      </c>
      <c r="J809" s="12">
        <f>H809/VLOOKUP(A809,anni!$A$1:$O$32,4,0)</f>
        <v>9.8707968862852113E-3</v>
      </c>
      <c r="K809" s="12">
        <f t="shared" si="152"/>
        <v>1.3959028108623161E-2</v>
      </c>
      <c r="L809" s="12">
        <f t="shared" si="153"/>
        <v>1.3981328449546609E-2</v>
      </c>
      <c r="M809" s="12">
        <f t="array" ref="M809">SUM(IF(NOT(ISERR(J809:L809)),J809:L809*$J$2:$L$2))/SUM(IF(NOT(ISERR(J809:L809)),$J$2:$L$2))</f>
        <v>1.1918629220941427E-2</v>
      </c>
      <c r="N809" s="1">
        <f>((300-VLOOKUP(A809,anni!$A$1:$O$32,8,0))*(M809-I809/300)+I809)/300*(300-VLOOKUP(A809,anni!$A$1:$O$32,7,0))</f>
        <v>3.038376810420754</v>
      </c>
      <c r="O809" s="1">
        <f t="shared" si="146"/>
        <v>3.038376810420754</v>
      </c>
      <c r="P809" s="9">
        <f>INT(MAX(1,O809)+1-VLOOKUP(A809,anni!$A$1:$O$32,5,0))</f>
        <v>3</v>
      </c>
      <c r="Q809" s="9">
        <f t="array" ref="Q809">SUM(IF(anno=A809,IF(distretto=E809,concorrenti!$T$3:$T$5991)))</f>
        <v>0</v>
      </c>
      <c r="R809" s="9">
        <f t="shared" si="147"/>
        <v>3</v>
      </c>
      <c r="S809" s="1">
        <f t="shared" si="148"/>
        <v>0</v>
      </c>
      <c r="T809" s="1">
        <f>1+INT($N809/VLOOKUP($A809,anni!$A$1:$J$35,10,0))+$Q809</f>
        <v>3</v>
      </c>
      <c r="U809" s="1">
        <f t="shared" si="151"/>
        <v>0</v>
      </c>
      <c r="X809" s="1">
        <v>14</v>
      </c>
      <c r="AB809" s="1">
        <v>3</v>
      </c>
      <c r="AC809" s="1">
        <f t="shared" si="150"/>
        <v>0</v>
      </c>
    </row>
    <row r="810" spans="1:29" x14ac:dyDescent="0.3">
      <c r="A810" s="3">
        <v>2008</v>
      </c>
      <c r="B810" s="3" t="str">
        <f>VLOOKUP($E810,accorpamenti!$A$2:$X$104,$A810-B$2,0)</f>
        <v>Alessandria</v>
      </c>
      <c r="C810" s="3" t="str">
        <f>VLOOKUP($E810,accorpamenti!$A$2:$X$104,$A810-C$2,0)</f>
        <v>Alessandria</v>
      </c>
      <c r="D810" s="3" t="str">
        <f>VLOOKUP($E810,accorpamenti!$A$2:$X$104,$A810-D$2,0)</f>
        <v>Alessandria</v>
      </c>
      <c r="E810" s="3" t="s">
        <v>74</v>
      </c>
      <c r="F810" s="1">
        <f t="array" ref="F810">SUM(IF(anno=A810,IF(distretto=E810,1)))</f>
        <v>3</v>
      </c>
      <c r="G810" s="1">
        <f t="array" ref="G810">SUM(IF(anno=A810,IF(distretto=E810,IF(punti=-1,1))))</f>
        <v>0</v>
      </c>
      <c r="H810" s="1">
        <f t="array" ref="H810">SUM(IF(anno=A810,IF(distretto=E810,punti)))+G810</f>
        <v>25.8</v>
      </c>
      <c r="I810" s="6">
        <v>2.6785714285714284</v>
      </c>
      <c r="J810" s="12">
        <f>H810/VLOOKUP(A810,anni!$A$1:$O$32,4,0)</f>
        <v>1.0352299173421075E-2</v>
      </c>
      <c r="K810" s="12">
        <f t="shared" si="152"/>
        <v>1.1767508337303487E-2</v>
      </c>
      <c r="L810" s="12">
        <f t="shared" si="153"/>
        <v>1.1703220619109302E-2</v>
      </c>
      <c r="M810" s="12">
        <f t="array" ref="M810">SUM(IF(NOT(ISERR(J810:L810)),J810:L810*$J$2:$L$2))/SUM(IF(NOT(ISERR(J810:L810)),$J$2:$L$2))</f>
        <v>1.1049189135663251E-2</v>
      </c>
      <c r="N810" s="1">
        <f>((300-VLOOKUP(A810,anni!$A$1:$O$32,8,0))*(M810-I810/300)+I810)/300*(300-VLOOKUP(A810,anni!$A$1:$O$32,7,0))</f>
        <v>2.9785871711902012</v>
      </c>
      <c r="O810" s="1">
        <f t="shared" si="146"/>
        <v>2.9785871711902012</v>
      </c>
      <c r="P810" s="9">
        <f>INT(MAX(1,O810)+1-VLOOKUP(A810,anni!$A$1:$O$32,5,0))</f>
        <v>3</v>
      </c>
      <c r="Q810" s="9">
        <f t="array" ref="Q810">SUM(IF(anno=A810,IF(distretto=E810,concorrenti!$T$3:$T$5991)))</f>
        <v>0</v>
      </c>
      <c r="R810" s="9">
        <f t="shared" si="147"/>
        <v>3</v>
      </c>
      <c r="S810" s="1">
        <f t="shared" si="148"/>
        <v>0</v>
      </c>
      <c r="T810" s="1">
        <f>1+INT($N810/VLOOKUP($A810,anni!$A$1:$J$35,10,0))+$Q810</f>
        <v>3</v>
      </c>
      <c r="U810" s="1">
        <f t="shared" si="151"/>
        <v>0</v>
      </c>
      <c r="X810" s="1">
        <v>16</v>
      </c>
      <c r="AB810" s="1">
        <v>3</v>
      </c>
      <c r="AC810" s="1">
        <f t="shared" si="150"/>
        <v>0</v>
      </c>
    </row>
    <row r="811" spans="1:29" x14ac:dyDescent="0.3">
      <c r="A811" s="3">
        <v>2008</v>
      </c>
      <c r="B811" s="3" t="str">
        <f>VLOOKUP($E811,accorpamenti!$A$2:$X$104,$A811-B$2,0)</f>
        <v>Mantova</v>
      </c>
      <c r="C811" s="3" t="str">
        <f>VLOOKUP($E811,accorpamenti!$A$2:$X$104,$A811-C$2,0)</f>
        <v>Mantova</v>
      </c>
      <c r="D811" s="3" t="str">
        <f>VLOOKUP($E811,accorpamenti!$A$2:$X$104,$A811-D$2,0)</f>
        <v>Mantova</v>
      </c>
      <c r="E811" s="3" t="s">
        <v>103</v>
      </c>
      <c r="F811" s="1">
        <f t="array" ref="F811">SUM(IF(anno=A811,IF(distretto=E811,1)))</f>
        <v>3</v>
      </c>
      <c r="G811" s="1">
        <f t="array" ref="G811">SUM(IF(anno=A811,IF(distretto=E811,IF(punti=-1,1))))</f>
        <v>0</v>
      </c>
      <c r="H811" s="1">
        <f t="array" ref="H811">SUM(IF(anno=A811,IF(distretto=E811,punti)))+G811</f>
        <v>25.799999999999997</v>
      </c>
      <c r="I811" s="6">
        <v>2.1763392857142856</v>
      </c>
      <c r="J811" s="12">
        <f>H811/VLOOKUP(A811,anni!$A$1:$O$32,4,0)</f>
        <v>1.0352299173421073E-2</v>
      </c>
      <c r="K811" s="12">
        <f t="shared" si="152"/>
        <v>1.4530728918532644E-2</v>
      </c>
      <c r="L811" s="12">
        <f t="shared" si="153"/>
        <v>8.4423996069147248E-3</v>
      </c>
      <c r="M811" s="12">
        <f t="array" ref="M811">SUM(IF(NOT(ISERR(J811:L811)),J811:L811*$J$2:$L$2))/SUM(IF(NOT(ISERR(J811:L811)),$J$2:$L$2))</f>
        <v>1.1426792494040541E-2</v>
      </c>
      <c r="N811" s="1">
        <f>((300-VLOOKUP(A811,anni!$A$1:$O$32,8,0))*(M811-I811/300)+I811)/300*(300-VLOOKUP(A811,anni!$A$1:$O$32,7,0))</f>
        <v>2.8903727302843558</v>
      </c>
      <c r="O811" s="1">
        <f t="shared" si="146"/>
        <v>2.8903727302843558</v>
      </c>
      <c r="P811" s="9">
        <f>INT(MAX(1,O811)+1-VLOOKUP(A811,anni!$A$1:$O$32,5,0))</f>
        <v>3</v>
      </c>
      <c r="Q811" s="9">
        <f t="array" ref="Q811">SUM(IF(anno=A811,IF(distretto=E811,concorrenti!$T$3:$T$5991)))</f>
        <v>0</v>
      </c>
      <c r="R811" s="9">
        <f t="shared" si="147"/>
        <v>3</v>
      </c>
      <c r="S811" s="1">
        <f t="shared" si="148"/>
        <v>0</v>
      </c>
      <c r="T811" s="1">
        <f>1+INT($N811/VLOOKUP($A811,anni!$A$1:$J$35,10,0))+$Q811</f>
        <v>3</v>
      </c>
      <c r="U811" s="1">
        <f t="shared" si="151"/>
        <v>0</v>
      </c>
      <c r="X811" s="1">
        <v>13</v>
      </c>
      <c r="AB811" s="1">
        <v>3</v>
      </c>
      <c r="AC811" s="1">
        <f t="shared" si="150"/>
        <v>0</v>
      </c>
    </row>
    <row r="812" spans="1:29" x14ac:dyDescent="0.3">
      <c r="A812" s="3">
        <v>2008</v>
      </c>
      <c r="B812" s="3" t="str">
        <f>VLOOKUP($E812,accorpamenti!$A$2:$X$104,$A812-B$2,0)</f>
        <v>Palermo</v>
      </c>
      <c r="C812" s="3" t="str">
        <f>VLOOKUP($E812,accorpamenti!$A$2:$X$104,$A812-C$2,0)</f>
        <v>Palermo</v>
      </c>
      <c r="D812" s="3" t="str">
        <f>VLOOKUP($E812,accorpamenti!$A$2:$X$104,$A812-D$2,0)</f>
        <v>Palermo</v>
      </c>
      <c r="E812" s="3" t="s">
        <v>114</v>
      </c>
      <c r="F812" s="1">
        <f t="array" ref="F812">SUM(IF(anno=A812,IF(distretto=E812,1)))</f>
        <v>3</v>
      </c>
      <c r="G812" s="1">
        <f t="array" ref="G812">SUM(IF(anno=A812,IF(distretto=E812,IF(punti=-1,1))))</f>
        <v>0</v>
      </c>
      <c r="H812" s="1">
        <f t="array" ref="H812">SUM(IF(anno=A812,IF(distretto=E812,punti)))+G812</f>
        <v>17.8</v>
      </c>
      <c r="I812" s="6">
        <v>5.1897321428571432</v>
      </c>
      <c r="J812" s="12">
        <f>H812/VLOOKUP(A812,anni!$A$1:$O$32,4,0)</f>
        <v>7.1422839258486488E-3</v>
      </c>
      <c r="K812" s="12">
        <f t="shared" si="152"/>
        <v>9.0995712243925747E-3</v>
      </c>
      <c r="L812" s="12">
        <f t="shared" si="153"/>
        <v>7.2810113012015893E-3</v>
      </c>
      <c r="M812" s="12">
        <f t="array" ref="M812">SUM(IF(NOT(ISERR(J812:L812)),J812:L812*$J$2:$L$2))/SUM(IF(NOT(ISERR(J812:L812)),$J$2:$L$2))</f>
        <v>7.8178342545887815E-3</v>
      </c>
      <c r="N812" s="1">
        <f>((300-VLOOKUP(A812,anni!$A$1:$O$32,8,0))*(M812-I812/300)+I812)/300*(300-VLOOKUP(A812,anni!$A$1:$O$32,7,0))</f>
        <v>3.1617384625953324</v>
      </c>
      <c r="O812" s="1">
        <f t="shared" si="146"/>
        <v>3.1617384625953324</v>
      </c>
      <c r="P812" s="9">
        <f>INT(MAX(1,O812)+1-VLOOKUP(A812,anni!$A$1:$O$32,5,0))</f>
        <v>3</v>
      </c>
      <c r="Q812" s="9">
        <f t="array" ref="Q812">SUM(IF(anno=A812,IF(distretto=E812,concorrenti!$T$3:$T$5991)))</f>
        <v>0</v>
      </c>
      <c r="R812" s="9">
        <f t="shared" si="147"/>
        <v>3</v>
      </c>
      <c r="S812" s="1">
        <f t="shared" si="148"/>
        <v>0</v>
      </c>
      <c r="T812" s="1">
        <f>1+INT($N812/VLOOKUP($A812,anni!$A$1:$J$35,10,0))+$Q812</f>
        <v>3</v>
      </c>
      <c r="U812" s="1">
        <f t="shared" si="151"/>
        <v>0</v>
      </c>
      <c r="X812" s="1">
        <v>31</v>
      </c>
      <c r="AB812" s="1">
        <v>3</v>
      </c>
      <c r="AC812" s="1">
        <f t="shared" si="150"/>
        <v>0</v>
      </c>
    </row>
    <row r="813" spans="1:29" x14ac:dyDescent="0.3">
      <c r="A813" s="3">
        <v>2008</v>
      </c>
      <c r="B813" s="3" t="str">
        <f>VLOOKUP($E813,accorpamenti!$A$2:$X$104,$A813-B$2,0)</f>
        <v>Arezzo</v>
      </c>
      <c r="C813" s="3" t="str">
        <f>VLOOKUP($E813,accorpamenti!$A$2:$X$104,$A813-C$2,0)</f>
        <v>Arezzo</v>
      </c>
      <c r="D813" s="3" t="str">
        <f>VLOOKUP($E813,accorpamenti!$A$2:$X$104,$A813-D$2,0)</f>
        <v>Arezzo</v>
      </c>
      <c r="E813" s="3" t="s">
        <v>81</v>
      </c>
      <c r="F813" s="1">
        <f t="array" ref="F813">SUM(IF(anno=A813,IF(distretto=E813,1)))</f>
        <v>3</v>
      </c>
      <c r="G813" s="1">
        <f t="array" ref="G813">SUM(IF(anno=A813,IF(distretto=E813,IF(punti=-1,1))))</f>
        <v>0</v>
      </c>
      <c r="H813" s="1">
        <f t="array" ref="H813">SUM(IF(anno=A813,IF(distretto=E813,punti)))+G813</f>
        <v>35</v>
      </c>
      <c r="I813" s="6">
        <v>1.5066964285714286</v>
      </c>
      <c r="J813" s="12">
        <f>H813/VLOOKUP(A813,anni!$A$1:$O$32,4,0)</f>
        <v>1.4043816708129365E-2</v>
      </c>
      <c r="K813" s="12">
        <f t="shared" si="152"/>
        <v>9.7189137684611775E-3</v>
      </c>
      <c r="L813" s="12">
        <f t="shared" si="153"/>
        <v>7.5043552061464236E-3</v>
      </c>
      <c r="M813" s="12">
        <f t="array" ref="M813">SUM(IF(NOT(ISERR(J813:L813)),J813:L813*$J$2:$L$2))/SUM(IF(NOT(ISERR(J813:L813)),$J$2:$L$2))</f>
        <v>1.1512272144576147E-2</v>
      </c>
      <c r="N813" s="1">
        <f>((300-VLOOKUP(A813,anni!$A$1:$O$32,8,0))*(M813-I813/300)+I813)/300*(300-VLOOKUP(A813,anni!$A$1:$O$32,7,0))</f>
        <v>2.6924991089014774</v>
      </c>
      <c r="O813" s="1">
        <f t="shared" si="146"/>
        <v>2.6924991089014774</v>
      </c>
      <c r="P813" s="9">
        <f>INT(MAX(1,O813)+1-VLOOKUP(A813,anni!$A$1:$O$32,5,0))</f>
        <v>3</v>
      </c>
      <c r="Q813" s="9">
        <f t="array" ref="Q813">SUM(IF(anno=A813,IF(distretto=E813,concorrenti!$T$3:$T$5991)))</f>
        <v>0</v>
      </c>
      <c r="R813" s="9">
        <f t="shared" si="147"/>
        <v>3</v>
      </c>
      <c r="S813" s="1">
        <f t="shared" si="148"/>
        <v>0</v>
      </c>
      <c r="T813" s="1">
        <f>1+INT($N813/VLOOKUP($A813,anni!$A$1:$J$35,10,0))+$Q813</f>
        <v>3</v>
      </c>
      <c r="U813" s="1">
        <f t="shared" si="151"/>
        <v>0</v>
      </c>
      <c r="X813" s="1">
        <v>9</v>
      </c>
      <c r="AB813" s="1">
        <v>3</v>
      </c>
      <c r="AC813" s="1">
        <f t="shared" si="150"/>
        <v>0</v>
      </c>
    </row>
    <row r="814" spans="1:29" x14ac:dyDescent="0.3">
      <c r="A814" s="3">
        <v>2008</v>
      </c>
      <c r="B814" s="3" t="str">
        <f>VLOOKUP($E814,accorpamenti!$A$2:$X$104,$A814-B$2,0)</f>
        <v>Como</v>
      </c>
      <c r="C814" s="3" t="str">
        <f>VLOOKUP($E814,accorpamenti!$A$2:$X$104,$A814-C$2,0)</f>
        <v>Como</v>
      </c>
      <c r="D814" s="3" t="str">
        <f>VLOOKUP($E814,accorpamenti!$A$2:$X$104,$A814-D$2,0)</f>
        <v>Como</v>
      </c>
      <c r="E814" s="3" t="s">
        <v>88</v>
      </c>
      <c r="F814" s="1">
        <f t="array" ref="F814">SUM(IF(anno=A814,IF(distretto=E814,1)))</f>
        <v>3</v>
      </c>
      <c r="G814" s="1">
        <f t="array" ref="G814">SUM(IF(anno=A814,IF(distretto=E814,IF(punti=-1,1))))</f>
        <v>0</v>
      </c>
      <c r="H814" s="1">
        <f t="array" ref="H814">SUM(IF(anno=A814,IF(distretto=E814,punti)))+G814</f>
        <v>20.399999999999999</v>
      </c>
      <c r="I814" s="6">
        <v>2.0089285714285712</v>
      </c>
      <c r="J814" s="12">
        <f>H814/VLOOKUP(A814,anni!$A$1:$O$32,4,0)</f>
        <v>8.1855388813096858E-3</v>
      </c>
      <c r="K814" s="12">
        <f t="shared" si="152"/>
        <v>1.4721295855169137E-2</v>
      </c>
      <c r="L814" s="12">
        <f t="shared" si="153"/>
        <v>1.0452494751418231E-2</v>
      </c>
      <c r="M814" s="12">
        <f t="array" ref="M814">SUM(IF(NOT(ISERR(J814:L814)),J814:L814*$J$2:$L$2))/SUM(IF(NOT(ISERR(J814:L814)),$J$2:$L$2))</f>
        <v>1.0741950517614259E-2</v>
      </c>
      <c r="N814" s="1">
        <f>((300-VLOOKUP(A814,anni!$A$1:$O$32,8,0))*(M814-I814/300)+I814)/300*(300-VLOOKUP(A814,anni!$A$1:$O$32,7,0))</f>
        <v>2.7053116422390806</v>
      </c>
      <c r="O814" s="1">
        <f t="shared" si="146"/>
        <v>2.7053116422390806</v>
      </c>
      <c r="P814" s="9">
        <f>INT(MAX(1,O814)+1-VLOOKUP(A814,anni!$A$1:$O$32,5,0))</f>
        <v>3</v>
      </c>
      <c r="Q814" s="9">
        <f t="array" ref="Q814">SUM(IF(anno=A814,IF(distretto=E814,concorrenti!$T$3:$T$5991)))</f>
        <v>0</v>
      </c>
      <c r="R814" s="9">
        <f t="shared" si="147"/>
        <v>3</v>
      </c>
      <c r="S814" s="1">
        <f t="shared" si="148"/>
        <v>0</v>
      </c>
      <c r="T814" s="1">
        <f>1+INT($N814/VLOOKUP($A814,anni!$A$1:$J$35,10,0))+$Q814</f>
        <v>3</v>
      </c>
      <c r="U814" s="1">
        <f t="shared" si="151"/>
        <v>0</v>
      </c>
      <c r="X814" s="1">
        <v>12</v>
      </c>
      <c r="AB814" s="1">
        <v>3</v>
      </c>
      <c r="AC814" s="1">
        <f t="shared" si="150"/>
        <v>0</v>
      </c>
    </row>
    <row r="815" spans="1:29" x14ac:dyDescent="0.3">
      <c r="A815" s="3">
        <v>2008</v>
      </c>
      <c r="B815" s="3" t="str">
        <f>VLOOKUP($E815,accorpamenti!$A$2:$X$104,$A815-B$2,0)</f>
        <v>Parma</v>
      </c>
      <c r="C815" s="3" t="str">
        <f>VLOOKUP($E815,accorpamenti!$A$2:$X$104,$A815-C$2,0)</f>
        <v>Parma</v>
      </c>
      <c r="D815" s="3" t="str">
        <f>VLOOKUP($E815,accorpamenti!$A$2:$X$104,$A815-D$2,0)</f>
        <v>Parma</v>
      </c>
      <c r="E815" s="3" t="s">
        <v>76</v>
      </c>
      <c r="F815" s="1">
        <f t="array" ref="F815">SUM(IF(anno=A815,IF(distretto=E815,1)))</f>
        <v>3</v>
      </c>
      <c r="G815" s="1">
        <f t="array" ref="G815">SUM(IF(anno=A815,IF(distretto=E815,IF(punti=-1,1))))</f>
        <v>0</v>
      </c>
      <c r="H815" s="1">
        <f t="array" ref="H815">SUM(IF(anno=A815,IF(distretto=E815,punti)))+G815</f>
        <v>29</v>
      </c>
      <c r="I815" s="6">
        <v>1.6741071428571428</v>
      </c>
      <c r="J815" s="12">
        <f>H815/VLOOKUP(A815,anni!$A$1:$O$32,4,0)</f>
        <v>1.1636305272450045E-2</v>
      </c>
      <c r="K815" s="12">
        <f t="shared" si="152"/>
        <v>1.1481657932348746E-2</v>
      </c>
      <c r="L815" s="12">
        <f t="shared" si="153"/>
        <v>7.1023361772457215E-3</v>
      </c>
      <c r="M815" s="12">
        <f t="array" ref="M815">SUM(IF(NOT(ISERR(J815:L815)),J815:L815*$J$2:$L$2))/SUM(IF(NOT(ISERR(J815:L815)),$J$2:$L$2))</f>
        <v>1.0829094643215556E-2</v>
      </c>
      <c r="N815" s="1">
        <f>((300-VLOOKUP(A815,anni!$A$1:$O$32,8,0))*(M815-I815/300)+I815)/300*(300-VLOOKUP(A815,anni!$A$1:$O$32,7,0))</f>
        <v>2.6149004572116725</v>
      </c>
      <c r="O815" s="1">
        <f t="shared" si="146"/>
        <v>2.6149004572116725</v>
      </c>
      <c r="P815" s="9">
        <f>INT(MAX(1,O815)+1-VLOOKUP(A815,anni!$A$1:$O$32,5,0))</f>
        <v>3</v>
      </c>
      <c r="Q815" s="9">
        <f t="array" ref="Q815">SUM(IF(anno=A815,IF(distretto=E815,concorrenti!$T$3:$T$5991)))</f>
        <v>0</v>
      </c>
      <c r="R815" s="9">
        <f t="shared" si="147"/>
        <v>3</v>
      </c>
      <c r="S815" s="1">
        <f t="shared" si="148"/>
        <v>0</v>
      </c>
      <c r="T815" s="1">
        <f>1+INT($N815/VLOOKUP($A815,anni!$A$1:$J$35,10,0))+$Q815</f>
        <v>3</v>
      </c>
      <c r="U815" s="1">
        <f t="shared" si="151"/>
        <v>0</v>
      </c>
      <c r="X815" s="1">
        <v>10</v>
      </c>
      <c r="AB815" s="1">
        <v>3</v>
      </c>
      <c r="AC815" s="1">
        <f t="shared" si="150"/>
        <v>0</v>
      </c>
    </row>
    <row r="816" spans="1:29" x14ac:dyDescent="0.3">
      <c r="A816" s="3">
        <v>2008</v>
      </c>
      <c r="B816" s="3" t="str">
        <f>VLOOKUP($E816,accorpamenti!$A$2:$X$104,$A816-B$2,0)</f>
        <v>Belluno</v>
      </c>
      <c r="C816" s="3" t="str">
        <f>VLOOKUP($E816,accorpamenti!$A$2:$X$104,$A816-C$2,0)</f>
        <v>Belluno</v>
      </c>
      <c r="D816" s="3" t="str">
        <f>VLOOKUP($E816,accorpamenti!$A$2:$X$104,$A816-D$2,0)</f>
        <v>Belluno</v>
      </c>
      <c r="E816" s="3" t="s">
        <v>99</v>
      </c>
      <c r="F816" s="1">
        <f t="array" ref="F816">SUM(IF(anno=A816,IF(distretto=E816,1)))</f>
        <v>3</v>
      </c>
      <c r="G816" s="1">
        <f t="array" ref="G816">SUM(IF(anno=A816,IF(distretto=E816,IF(punti=-1,1))))</f>
        <v>0</v>
      </c>
      <c r="H816" s="1">
        <f t="array" ref="H816">SUM(IF(anno=A816,IF(distretto=E816,punti)))+G816</f>
        <v>28.2</v>
      </c>
      <c r="I816" s="6">
        <v>1.3392857142857142</v>
      </c>
      <c r="J816" s="12">
        <f>H816/VLOOKUP(A816,anni!$A$1:$O$32,4,0)</f>
        <v>1.1315303747692802E-2</v>
      </c>
      <c r="K816" s="12">
        <f t="shared" si="152"/>
        <v>1.1195807527394004E-2</v>
      </c>
      <c r="L816" s="12">
        <f t="shared" si="153"/>
        <v>8.9337561977933608E-3</v>
      </c>
      <c r="M816" s="12">
        <f t="array" ref="M816">SUM(IF(NOT(ISERR(J816:L816)),J816:L816*$J$2:$L$2))/SUM(IF(NOT(ISERR(J816:L816)),$J$2:$L$2))</f>
        <v>1.0878547082609963E-2</v>
      </c>
      <c r="N816" s="1">
        <f>((300-VLOOKUP(A816,anni!$A$1:$O$32,8,0))*(M816-I816/300)+I816)/300*(300-VLOOKUP(A816,anni!$A$1:$O$32,7,0))</f>
        <v>2.5172524684325417</v>
      </c>
      <c r="O816" s="1">
        <f t="shared" si="146"/>
        <v>2.5172524684325417</v>
      </c>
      <c r="P816" s="9">
        <f>INT(MAX(1,O816)+1-VLOOKUP(A816,anni!$A$1:$O$32,5,0))</f>
        <v>2</v>
      </c>
      <c r="Q816" s="9">
        <f t="array" ref="Q816">SUM(IF(anno=A816,IF(distretto=E816,concorrenti!$T$3:$T$5991)))</f>
        <v>0</v>
      </c>
      <c r="R816" s="9">
        <f t="shared" si="147"/>
        <v>2</v>
      </c>
      <c r="S816" s="1">
        <f t="shared" si="148"/>
        <v>-1</v>
      </c>
      <c r="T816" s="1">
        <f>1+INT($N816/VLOOKUP($A816,anni!$A$1:$J$35,10,0))+$Q816</f>
        <v>3</v>
      </c>
      <c r="U816" s="1">
        <f t="shared" si="151"/>
        <v>0</v>
      </c>
      <c r="X816" s="1">
        <v>8</v>
      </c>
      <c r="AB816" s="1">
        <v>2</v>
      </c>
      <c r="AC816" s="1">
        <f t="shared" si="150"/>
        <v>0</v>
      </c>
    </row>
    <row r="817" spans="1:29" x14ac:dyDescent="0.3">
      <c r="A817" s="3">
        <v>2008</v>
      </c>
      <c r="B817" s="3" t="str">
        <f>VLOOKUP($E817,accorpamenti!$A$2:$X$104,$A817-B$2,0)</f>
        <v>Foggia</v>
      </c>
      <c r="C817" s="3" t="str">
        <f>VLOOKUP($E817,accorpamenti!$A$2:$X$104,$A817-C$2,0)</f>
        <v>Foggia</v>
      </c>
      <c r="D817" s="3" t="str">
        <f>VLOOKUP($E817,accorpamenti!$A$2:$X$104,$A817-D$2,0)</f>
        <v>Foggia</v>
      </c>
      <c r="E817" s="3" t="s">
        <v>96</v>
      </c>
      <c r="F817" s="1">
        <f t="array" ref="F817">SUM(IF(anno=A817,IF(distretto=E817,1)))</f>
        <v>3</v>
      </c>
      <c r="G817" s="1">
        <f t="array" ref="G817">SUM(IF(anno=A817,IF(distretto=E817,IF(punti=-1,1))))</f>
        <v>0</v>
      </c>
      <c r="H817" s="1">
        <f t="array" ref="H817">SUM(IF(anno=A817,IF(distretto=E817,punti)))+G817</f>
        <v>12</v>
      </c>
      <c r="I817" s="6">
        <v>4.3526785714285712</v>
      </c>
      <c r="J817" s="12">
        <f>H817/VLOOKUP(A817,anni!$A$1:$O$32,4,0)</f>
        <v>4.8150228713586393E-3</v>
      </c>
      <c r="K817" s="12">
        <f t="shared" si="152"/>
        <v>1.0195331110052412E-2</v>
      </c>
      <c r="L817" s="12">
        <f t="shared" si="153"/>
        <v>7.5936927681243566E-3</v>
      </c>
      <c r="M817" s="12">
        <f t="array" ref="M817">SUM(IF(NOT(ISERR(J817:L817)),J817:L817*$J$2:$L$2))/SUM(IF(NOT(ISERR(J817:L817)),$J$2:$L$2))</f>
        <v>7.0715706003841826E-3</v>
      </c>
      <c r="N817" s="1">
        <f>((300-VLOOKUP(A817,anni!$A$1:$O$32,8,0))*(M817-I817/300)+I817)/300*(300-VLOOKUP(A817,anni!$A$1:$O$32,7,0))</f>
        <v>2.7505986981309061</v>
      </c>
      <c r="O817" s="1">
        <f t="shared" si="146"/>
        <v>2.7505986981309061</v>
      </c>
      <c r="P817" s="9">
        <f>INT(MAX(1,O817)+1-VLOOKUP(A817,anni!$A$1:$O$32,5,0))</f>
        <v>3</v>
      </c>
      <c r="Q817" s="9">
        <f t="array" ref="Q817">SUM(IF(anno=A817,IF(distretto=E817,concorrenti!$T$3:$T$5991)))</f>
        <v>0</v>
      </c>
      <c r="R817" s="9">
        <f t="shared" si="147"/>
        <v>3</v>
      </c>
      <c r="S817" s="1">
        <f t="shared" si="148"/>
        <v>0</v>
      </c>
      <c r="T817" s="1">
        <f>1+INT($N817/VLOOKUP($A817,anni!$A$1:$J$35,10,0))+$Q817</f>
        <v>3</v>
      </c>
      <c r="U817" s="1">
        <f t="shared" si="151"/>
        <v>0</v>
      </c>
      <c r="X817" s="1">
        <v>26</v>
      </c>
      <c r="AB817" s="1">
        <v>3</v>
      </c>
      <c r="AC817" s="1">
        <f t="shared" si="150"/>
        <v>0</v>
      </c>
    </row>
    <row r="818" spans="1:29" x14ac:dyDescent="0.3">
      <c r="A818" s="3">
        <v>2008</v>
      </c>
      <c r="B818" s="3" t="str">
        <f>VLOOKUP($E818,accorpamenti!$A$2:$X$104,$A818-B$2,0)</f>
        <v>Pesaro Urbino</v>
      </c>
      <c r="C818" s="3" t="str">
        <f>VLOOKUP($E818,accorpamenti!$A$2:$X$104,$A818-C$2,0)</f>
        <v>Pesaro Urbino</v>
      </c>
      <c r="D818" s="3" t="str">
        <f>VLOOKUP($E818,accorpamenti!$A$2:$X$104,$A818-D$2,0)</f>
        <v>Pesaro Urbino</v>
      </c>
      <c r="E818" s="3" t="s">
        <v>104</v>
      </c>
      <c r="F818" s="1">
        <f t="array" ref="F818">SUM(IF(anno=A818,IF(distretto=E818,1)))</f>
        <v>3</v>
      </c>
      <c r="G818" s="1">
        <f t="array" ref="G818">SUM(IF(anno=A818,IF(distretto=E818,IF(punti=-1,1))))</f>
        <v>0</v>
      </c>
      <c r="H818" s="1">
        <f t="array" ref="H818">SUM(IF(anno=A818,IF(distretto=E818,punti)))+G818</f>
        <v>17</v>
      </c>
      <c r="I818" s="6">
        <v>2.6785714285714284</v>
      </c>
      <c r="J818" s="12">
        <f>H818/VLOOKUP(A818,anni!$A$1:$O$32,4,0)</f>
        <v>6.8212824010914054E-3</v>
      </c>
      <c r="K818" s="12">
        <f t="shared" si="152"/>
        <v>9.8618389709385478E-3</v>
      </c>
      <c r="L818" s="12">
        <f t="shared" si="153"/>
        <v>8.3083932639478244E-3</v>
      </c>
      <c r="M818" s="12">
        <f t="array" ref="M818">SUM(IF(NOT(ISERR(J818:L818)),J818:L818*$J$2:$L$2))/SUM(IF(NOT(ISERR(J818:L818)),$J$2:$L$2))</f>
        <v>8.0826530681831887E-3</v>
      </c>
      <c r="N818" s="1">
        <f>((300-VLOOKUP(A818,anni!$A$1:$O$32,8,0))*(M818-I818/300)+I818)/300*(300-VLOOKUP(A818,anni!$A$1:$O$32,7,0))</f>
        <v>2.4090122462340293</v>
      </c>
      <c r="O818" s="1">
        <f t="shared" si="146"/>
        <v>2.4090122462340293</v>
      </c>
      <c r="P818" s="9">
        <f>INT(MAX(1,O818)+1-VLOOKUP(A818,anni!$A$1:$O$32,5,0))</f>
        <v>2</v>
      </c>
      <c r="Q818" s="9">
        <f t="array" ref="Q818">SUM(IF(anno=A818,IF(distretto=E818,concorrenti!$T$3:$T$5991)))</f>
        <v>0</v>
      </c>
      <c r="R818" s="9">
        <f t="shared" si="147"/>
        <v>2</v>
      </c>
      <c r="S818" s="1">
        <f t="shared" si="148"/>
        <v>-1</v>
      </c>
      <c r="T818" s="1">
        <f>1+INT($N818/VLOOKUP($A818,anni!$A$1:$J$35,10,0))+$Q818</f>
        <v>2</v>
      </c>
      <c r="U818" s="1">
        <f t="shared" si="151"/>
        <v>-1</v>
      </c>
      <c r="X818" s="1">
        <v>16</v>
      </c>
      <c r="AB818" s="1">
        <v>2</v>
      </c>
      <c r="AC818" s="1">
        <f t="shared" si="150"/>
        <v>0</v>
      </c>
    </row>
    <row r="819" spans="1:29" x14ac:dyDescent="0.3">
      <c r="A819" s="3">
        <v>2008</v>
      </c>
      <c r="B819" s="3" t="str">
        <f>VLOOKUP($E819,accorpamenti!$A$2:$X$104,$A819-B$2,0)</f>
        <v>Piacenza</v>
      </c>
      <c r="C819" s="3" t="str">
        <f>VLOOKUP($E819,accorpamenti!$A$2:$X$104,$A819-C$2,0)</f>
        <v>Piacenza</v>
      </c>
      <c r="D819" s="3" t="str">
        <f>VLOOKUP($E819,accorpamenti!$A$2:$X$104,$A819-D$2,0)</f>
        <v>Piacenza</v>
      </c>
      <c r="E819" s="3" t="s">
        <v>90</v>
      </c>
      <c r="F819" s="1">
        <f t="array" ref="F819">SUM(IF(anno=A819,IF(distretto=E819,1)))</f>
        <v>3</v>
      </c>
      <c r="G819" s="1">
        <f t="array" ref="G819">SUM(IF(anno=A819,IF(distretto=E819,IF(punti=-1,1))))</f>
        <v>0</v>
      </c>
      <c r="H819" s="1">
        <f t="array" ref="H819">SUM(IF(anno=A819,IF(distretto=E819,punti)))+G819</f>
        <v>22</v>
      </c>
      <c r="I819" s="6">
        <v>1.5066964285714286</v>
      </c>
      <c r="J819" s="12">
        <f>H819/VLOOKUP(A819,anni!$A$1:$O$32,4,0)</f>
        <v>8.8275419308241725E-3</v>
      </c>
      <c r="K819" s="12">
        <f t="shared" si="152"/>
        <v>1.1672224868985238E-2</v>
      </c>
      <c r="L819" s="12">
        <f t="shared" si="153"/>
        <v>5.092241032742216E-3</v>
      </c>
      <c r="M819" s="12">
        <f t="array" ref="M819">SUM(IF(NOT(ISERR(J819:L819)),J819:L819*$J$2:$L$2))/SUM(IF(NOT(ISERR(J819:L819)),$J$2:$L$2))</f>
        <v>9.1532194271975349E-3</v>
      </c>
      <c r="N819" s="1">
        <f>((300-VLOOKUP(A819,anni!$A$1:$O$32,8,0))*(M819-I819/300)+I819)/300*(300-VLOOKUP(A819,anni!$A$1:$O$32,7,0))</f>
        <v>2.2395609871647837</v>
      </c>
      <c r="O819" s="1">
        <f t="shared" si="146"/>
        <v>2.2395609871647837</v>
      </c>
      <c r="P819" s="9">
        <f>INT(MAX(1,O819)+1-VLOOKUP(A819,anni!$A$1:$O$32,5,0))</f>
        <v>2</v>
      </c>
      <c r="Q819" s="9">
        <f t="array" ref="Q819">SUM(IF(anno=A819,IF(distretto=E819,concorrenti!$T$3:$T$5991)))</f>
        <v>0</v>
      </c>
      <c r="R819" s="9">
        <f t="shared" si="147"/>
        <v>2</v>
      </c>
      <c r="S819" s="1">
        <f t="shared" si="148"/>
        <v>-1</v>
      </c>
      <c r="T819" s="1">
        <f>1+INT($N819/VLOOKUP($A819,anni!$A$1:$J$35,10,0))+$Q819</f>
        <v>2</v>
      </c>
      <c r="U819" s="1">
        <f t="shared" si="151"/>
        <v>-1</v>
      </c>
      <c r="X819" s="1">
        <v>9</v>
      </c>
      <c r="AB819" s="1">
        <v>2</v>
      </c>
      <c r="AC819" s="1">
        <f t="shared" si="150"/>
        <v>0</v>
      </c>
    </row>
    <row r="820" spans="1:29" x14ac:dyDescent="0.3">
      <c r="A820" s="3">
        <v>2008</v>
      </c>
      <c r="B820" s="3" t="str">
        <f>VLOOKUP($E820,accorpamenti!$A$2:$X$104,$A820-B$2,0)</f>
        <v>Bolzano</v>
      </c>
      <c r="C820" s="3" t="str">
        <f>VLOOKUP($E820,accorpamenti!$A$2:$X$104,$A820-C$2,0)</f>
        <v>Bolzano</v>
      </c>
      <c r="D820" s="3" t="str">
        <f>VLOOKUP($E820,accorpamenti!$A$2:$X$104,$A820-D$2,0)</f>
        <v>Bolzano</v>
      </c>
      <c r="E820" s="3" t="s">
        <v>128</v>
      </c>
      <c r="F820" s="1">
        <f t="array" ref="F820">SUM(IF(anno=A820,IF(distretto=E820,1)))</f>
        <v>3</v>
      </c>
      <c r="G820" s="1">
        <f t="array" ref="G820">SUM(IF(anno=A820,IF(distretto=E820,IF(punti=-1,1))))</f>
        <v>0</v>
      </c>
      <c r="H820" s="1">
        <f t="array" ref="H820">SUM(IF(anno=A820,IF(distretto=E820,punti)))+G820</f>
        <v>15.2</v>
      </c>
      <c r="I820" s="6">
        <v>3.0133928571428572</v>
      </c>
      <c r="J820" s="12">
        <f>H820/VLOOKUP(A820,anni!$A$1:$O$32,4,0)</f>
        <v>6.0990289703876091E-3</v>
      </c>
      <c r="K820" s="12">
        <f t="shared" si="152"/>
        <v>4.4783230109576013E-3</v>
      </c>
      <c r="L820" s="12">
        <f t="shared" si="153"/>
        <v>5.7176039665877516E-3</v>
      </c>
      <c r="M820" s="12">
        <f t="array" ref="M820">SUM(IF(NOT(ISERR(J820:L820)),J820:L820*$J$2:$L$2))/SUM(IF(NOT(ISERR(J820:L820)),$J$2:$L$2))</f>
        <v>5.495222816610963E-3</v>
      </c>
      <c r="N820" s="1">
        <f>((300-VLOOKUP(A820,anni!$A$1:$O$32,8,0))*(M820-I820/300)+I820)/300*(300-VLOOKUP(A820,anni!$A$1:$O$32,7,0))</f>
        <v>2.0193684950750188</v>
      </c>
      <c r="O820" s="1">
        <f t="shared" si="146"/>
        <v>2.0193684950750188</v>
      </c>
      <c r="P820" s="9">
        <f>INT(MAX(1,O820)+1-VLOOKUP(A820,anni!$A$1:$O$32,5,0))</f>
        <v>2</v>
      </c>
      <c r="Q820" s="9">
        <f t="array" ref="Q820">SUM(IF(anno=A820,IF(distretto=E820,concorrenti!$T$3:$T$5991)))</f>
        <v>0</v>
      </c>
      <c r="R820" s="9">
        <f t="shared" si="147"/>
        <v>2</v>
      </c>
      <c r="S820" s="1">
        <f t="shared" si="148"/>
        <v>-1</v>
      </c>
      <c r="T820" s="1">
        <f>1+INT($N820/VLOOKUP($A820,anni!$A$1:$J$35,10,0))+$Q820</f>
        <v>2</v>
      </c>
      <c r="U820" s="1">
        <f t="shared" si="151"/>
        <v>-1</v>
      </c>
      <c r="X820" s="1">
        <v>18</v>
      </c>
      <c r="AB820" s="1">
        <v>2</v>
      </c>
      <c r="AC820" s="1">
        <f t="shared" si="150"/>
        <v>0</v>
      </c>
    </row>
    <row r="821" spans="1:29" x14ac:dyDescent="0.3">
      <c r="A821" s="3">
        <v>2008</v>
      </c>
      <c r="B821" s="3" t="str">
        <f>VLOOKUP($E821,accorpamenti!$A$2:$X$104,$A821-B$2,0)</f>
        <v>Chieti</v>
      </c>
      <c r="C821" s="3" t="str">
        <f>VLOOKUP($E821,accorpamenti!$A$2:$X$104,$A821-C$2,0)</f>
        <v>Chieti</v>
      </c>
      <c r="D821" s="3" t="str">
        <f>VLOOKUP($E821,accorpamenti!$A$2:$X$104,$A821-D$2,0)</f>
        <v>Chieti</v>
      </c>
      <c r="E821" s="3" t="s">
        <v>113</v>
      </c>
      <c r="F821" s="1">
        <f t="array" ref="F821">SUM(IF(anno=A821,IF(distretto=E821,1)))</f>
        <v>3</v>
      </c>
      <c r="G821" s="1">
        <f t="array" ref="G821">SUM(IF(anno=A821,IF(distretto=E821,IF(punti=-1,1))))</f>
        <v>0</v>
      </c>
      <c r="H821" s="1">
        <f t="array" ref="H821">SUM(IF(anno=A821,IF(distretto=E821,punti)))+G821</f>
        <v>11</v>
      </c>
      <c r="I821" s="6">
        <v>2.5111607142857144</v>
      </c>
      <c r="J821" s="12">
        <f>H821/VLOOKUP(A821,anni!$A$1:$O$32,4,0)</f>
        <v>4.4137709654120862E-3</v>
      </c>
      <c r="K821" s="12">
        <f t="shared" si="152"/>
        <v>8.3373034778465999E-3</v>
      </c>
      <c r="L821" s="12">
        <f t="shared" si="153"/>
        <v>5.8516103095546512E-3</v>
      </c>
      <c r="M821" s="12">
        <f t="array" ref="M821">SUM(IF(NOT(ISERR(J821:L821)),J821:L821*$J$2:$L$2))/SUM(IF(NOT(ISERR(J821:L821)),$J$2:$L$2))</f>
        <v>5.9612550269140183E-3</v>
      </c>
      <c r="N821" s="1">
        <f>((300-VLOOKUP(A821,anni!$A$1:$O$32,8,0))*(M821-I821/300)+I821)/300*(300-VLOOKUP(A821,anni!$A$1:$O$32,7,0))</f>
        <v>1.9481323937389203</v>
      </c>
      <c r="O821" s="1">
        <f t="shared" si="146"/>
        <v>1.9481323937389203</v>
      </c>
      <c r="P821" s="9">
        <f>INT(MAX(1,O821)+1-VLOOKUP(A821,anni!$A$1:$O$32,5,0))</f>
        <v>2</v>
      </c>
      <c r="Q821" s="9">
        <f t="array" ref="Q821">SUM(IF(anno=A821,IF(distretto=E821,concorrenti!$T$3:$T$5991)))</f>
        <v>0</v>
      </c>
      <c r="R821" s="9">
        <f t="shared" si="147"/>
        <v>2</v>
      </c>
      <c r="S821" s="1">
        <f t="shared" si="148"/>
        <v>-1</v>
      </c>
      <c r="T821" s="1">
        <f>1+INT($N821/VLOOKUP($A821,anni!$A$1:$J$35,10,0))+$Q821</f>
        <v>2</v>
      </c>
      <c r="U821" s="1">
        <f t="shared" si="151"/>
        <v>-1</v>
      </c>
      <c r="X821" s="1">
        <v>15</v>
      </c>
      <c r="AB821" s="1">
        <v>2</v>
      </c>
      <c r="AC821" s="1">
        <f t="shared" si="150"/>
        <v>0</v>
      </c>
    </row>
    <row r="822" spans="1:29" x14ac:dyDescent="0.3">
      <c r="A822" s="3">
        <v>2008</v>
      </c>
      <c r="B822" s="3" t="str">
        <f>VLOOKUP($E822,accorpamenti!$A$2:$X$104,$A822-B$2,0)</f>
        <v>Benevento</v>
      </c>
      <c r="C822" s="3" t="str">
        <f>VLOOKUP($E822,accorpamenti!$A$2:$X$104,$A822-C$2,0)</f>
        <v>Benevento</v>
      </c>
      <c r="D822" s="3" t="str">
        <f>VLOOKUP($E822,accorpamenti!$A$2:$X$104,$A822-D$2,0)</f>
        <v>Benevento</v>
      </c>
      <c r="E822" s="3" t="s">
        <v>143</v>
      </c>
      <c r="F822" s="1">
        <f t="array" ref="F822">SUM(IF(anno=A822,IF(distretto=E822,1)))</f>
        <v>3</v>
      </c>
      <c r="G822" s="1">
        <f t="array" ref="G822">SUM(IF(anno=A822,IF(distretto=E822,IF(punti=-1,1))))</f>
        <v>0</v>
      </c>
      <c r="H822" s="1">
        <f t="array" ref="H822">SUM(IF(anno=A822,IF(distretto=E822,punti)))+G822</f>
        <v>3.5999999999999996</v>
      </c>
      <c r="I822" s="6">
        <v>2.5111607142857144</v>
      </c>
      <c r="J822" s="12">
        <f>H822/VLOOKUP(A822,anni!$A$1:$O$32,4,0)</f>
        <v>1.4445068614075917E-3</v>
      </c>
      <c r="K822" s="12">
        <f t="shared" si="152"/>
        <v>1.3482610767031928E-2</v>
      </c>
      <c r="L822" s="12">
        <f t="shared" si="153"/>
        <v>3.5735024791173444E-3</v>
      </c>
      <c r="M822" s="12">
        <f t="array" ref="M822">SUM(IF(NOT(ISERR(J822:L822)),J822:L822*$J$2:$L$2))/SUM(IF(NOT(ISERR(J822:L822)),$J$2:$L$2))</f>
        <v>5.8120407662339965E-3</v>
      </c>
      <c r="N822" s="1">
        <f>((300-VLOOKUP(A822,anni!$A$1:$O$32,8,0))*(M822-I822/300)+I822)/300*(300-VLOOKUP(A822,anni!$A$1:$O$32,7,0))</f>
        <v>1.9194832556883561</v>
      </c>
      <c r="O822" s="1">
        <f t="shared" si="146"/>
        <v>1.9194832556883561</v>
      </c>
      <c r="P822" s="9">
        <f>INT(MAX(1,O822)+1-VLOOKUP(A822,anni!$A$1:$O$32,5,0))</f>
        <v>2</v>
      </c>
      <c r="Q822" s="9">
        <f t="array" ref="Q822">SUM(IF(anno=A822,IF(distretto=E822,concorrenti!$T$3:$T$5991)))</f>
        <v>0</v>
      </c>
      <c r="R822" s="9">
        <f t="shared" si="147"/>
        <v>2</v>
      </c>
      <c r="S822" s="1">
        <f t="shared" si="148"/>
        <v>-1</v>
      </c>
      <c r="T822" s="1">
        <f>1+INT($N822/VLOOKUP($A822,anni!$A$1:$J$35,10,0))+$Q822</f>
        <v>2</v>
      </c>
      <c r="U822" s="1">
        <f t="shared" si="151"/>
        <v>-1</v>
      </c>
      <c r="X822" s="1">
        <v>15</v>
      </c>
      <c r="AB822" s="1">
        <v>2</v>
      </c>
      <c r="AC822" s="1">
        <f t="shared" si="150"/>
        <v>0</v>
      </c>
    </row>
    <row r="823" spans="1:29" x14ac:dyDescent="0.3">
      <c r="A823" s="3">
        <v>2008</v>
      </c>
      <c r="B823" s="3" t="str">
        <f>VLOOKUP($E823,accorpamenti!$A$2:$X$104,$A823-B$2,0)</f>
        <v>Siracusa</v>
      </c>
      <c r="C823" s="3" t="str">
        <f>VLOOKUP($E823,accorpamenti!$A$2:$X$104,$A823-C$2,0)</f>
        <v>Siracusa</v>
      </c>
      <c r="D823" s="3" t="str">
        <f>VLOOKUP($E823,accorpamenti!$A$2:$X$104,$A823-D$2,0)</f>
        <v>Siracusa</v>
      </c>
      <c r="E823" s="3" t="s">
        <v>139</v>
      </c>
      <c r="F823" s="1">
        <f t="array" ref="F823">SUM(IF(anno=A823,IF(distretto=E823,1)))</f>
        <v>3</v>
      </c>
      <c r="G823" s="1">
        <f t="array" ref="G823">SUM(IF(anno=A823,IF(distretto=E823,IF(punti=-1,1))))</f>
        <v>0</v>
      </c>
      <c r="H823" s="1">
        <f t="array" ref="H823">SUM(IF(anno=A823,IF(distretto=E823,punti)))+G823</f>
        <v>6.6</v>
      </c>
      <c r="I823" s="6">
        <v>4.5200892857142856</v>
      </c>
      <c r="J823" s="12">
        <f>H823/VLOOKUP(A823,anni!$A$1:$O$32,4,0)</f>
        <v>2.6482625792472515E-3</v>
      </c>
      <c r="K823" s="12">
        <f t="shared" si="152"/>
        <v>3.4778465936160098E-3</v>
      </c>
      <c r="L823" s="12">
        <f t="shared" si="153"/>
        <v>4.5115468798856469E-3</v>
      </c>
      <c r="M823" s="12">
        <f t="array" ref="M823">SUM(IF(NOT(ISERR(J823:L823)),J823:L823*$J$2:$L$2))/SUM(IF(NOT(ISERR(J823:L823)),$J$2:$L$2))</f>
        <v>3.2353379674765702E-3</v>
      </c>
      <c r="N823" s="1">
        <f>((300-VLOOKUP(A823,anni!$A$1:$O$32,8,0))*(M823-I823/300)+I823)/300*(300-VLOOKUP(A823,anni!$A$1:$O$32,7,0))</f>
        <v>2.0676134611840729</v>
      </c>
      <c r="O823" s="1">
        <f t="shared" si="146"/>
        <v>2.0676134611840729</v>
      </c>
      <c r="P823" s="9">
        <f>INT(MAX(1,O823)+1-VLOOKUP(A823,anni!$A$1:$O$32,5,0))</f>
        <v>2</v>
      </c>
      <c r="Q823" s="9">
        <f t="array" ref="Q823">SUM(IF(anno=A823,IF(distretto=E823,concorrenti!$T$3:$T$5991)))</f>
        <v>0</v>
      </c>
      <c r="R823" s="9">
        <f t="shared" si="147"/>
        <v>2</v>
      </c>
      <c r="S823" s="1">
        <f t="shared" si="148"/>
        <v>-1</v>
      </c>
      <c r="T823" s="1">
        <f>1+INT($N823/VLOOKUP($A823,anni!$A$1:$J$35,10,0))+$Q823</f>
        <v>2</v>
      </c>
      <c r="U823" s="1">
        <f t="shared" si="151"/>
        <v>-1</v>
      </c>
      <c r="X823" s="1">
        <v>27</v>
      </c>
      <c r="AB823" s="1">
        <v>2</v>
      </c>
      <c r="AC823" s="1">
        <f t="shared" si="150"/>
        <v>0</v>
      </c>
    </row>
    <row r="824" spans="1:29" x14ac:dyDescent="0.3">
      <c r="A824" s="3">
        <v>2008</v>
      </c>
      <c r="B824" s="3" t="str">
        <f>VLOOKUP($E824,accorpamenti!$A$2:$X$104,$A824-B$2,0)</f>
        <v>Caserta</v>
      </c>
      <c r="C824" s="3" t="str">
        <f>VLOOKUP($E824,accorpamenti!$A$2:$X$104,$A824-C$2,0)</f>
        <v>Caserta</v>
      </c>
      <c r="D824" s="3" t="str">
        <f>VLOOKUP($E824,accorpamenti!$A$2:$X$104,$A824-D$2,0)</f>
        <v>Caserta</v>
      </c>
      <c r="E824" s="3" t="s">
        <v>33</v>
      </c>
      <c r="F824" s="1">
        <f t="array" ref="F824">SUM(IF(anno=A824,IF(distretto=E824,1)))</f>
        <v>3</v>
      </c>
      <c r="G824" s="1">
        <f t="array" ref="G824">SUM(IF(anno=A824,IF(distretto=E824,IF(punti=-1,1))))</f>
        <v>1</v>
      </c>
      <c r="H824" s="1">
        <f t="array" ref="H824">SUM(IF(anno=A824,IF(distretto=E824,punti)))+G824</f>
        <v>2.4</v>
      </c>
      <c r="I824" s="6">
        <v>4.5200892857142856</v>
      </c>
      <c r="J824" s="12">
        <f>H824/VLOOKUP(A824,anni!$A$1:$O$32,4,0)</f>
        <v>9.6300457427172788E-4</v>
      </c>
      <c r="K824" s="12">
        <f t="shared" si="152"/>
        <v>2.4297284421152944E-3</v>
      </c>
      <c r="L824" s="12">
        <f t="shared" si="153"/>
        <v>4.9135659087863482E-3</v>
      </c>
      <c r="M824" s="12">
        <f t="array" ref="M824">SUM(IF(NOT(ISERR(J824:L824)),J824:L824*$J$2:$L$2))/SUM(IF(NOT(ISERR(J824:L824)),$J$2:$L$2))</f>
        <v>2.1103394193053536E-3</v>
      </c>
      <c r="N824" s="1">
        <f>((300-VLOOKUP(A824,anni!$A$1:$O$32,8,0))*(M824-I824/300)+I824)/300*(300-VLOOKUP(A824,anni!$A$1:$O$32,7,0))</f>
        <v>1.8516137399351993</v>
      </c>
      <c r="O824" s="1">
        <f t="shared" si="146"/>
        <v>1.8516137399351993</v>
      </c>
      <c r="P824" s="9">
        <f>INT(MAX(1,O824)+1-VLOOKUP(A824,anni!$A$1:$O$32,5,0))</f>
        <v>2</v>
      </c>
      <c r="Q824" s="9">
        <f t="array" ref="Q824">SUM(IF(anno=A824,IF(distretto=E824,concorrenti!$T$3:$T$5991)))</f>
        <v>0</v>
      </c>
      <c r="R824" s="9">
        <f t="shared" si="147"/>
        <v>2</v>
      </c>
      <c r="S824" s="1">
        <f t="shared" si="148"/>
        <v>-1</v>
      </c>
      <c r="T824" s="1">
        <f>1+INT($N824/VLOOKUP($A824,anni!$A$1:$J$35,10,0))+$Q824</f>
        <v>2</v>
      </c>
      <c r="U824" s="1">
        <f t="shared" si="151"/>
        <v>-1</v>
      </c>
      <c r="X824" s="1">
        <v>27</v>
      </c>
      <c r="AB824" s="1">
        <v>2</v>
      </c>
      <c r="AC824" s="1">
        <f t="shared" si="150"/>
        <v>0</v>
      </c>
    </row>
    <row r="825" spans="1:29" x14ac:dyDescent="0.3">
      <c r="A825" s="3">
        <v>2008</v>
      </c>
      <c r="B825" s="3" t="str">
        <f>VLOOKUP($E825,accorpamenti!$A$2:$X$104,$A825-B$2,0)</f>
        <v>Campobasso</v>
      </c>
      <c r="C825" s="3" t="str">
        <f>VLOOKUP($E825,accorpamenti!$A$2:$X$104,$A825-C$2,0)</f>
        <v>Campobasso</v>
      </c>
      <c r="D825" s="3" t="str">
        <f>VLOOKUP($E825,accorpamenti!$A$2:$X$104,$A825-D$2,0)</f>
        <v>Campobasso</v>
      </c>
      <c r="E825" s="3" t="s">
        <v>145</v>
      </c>
      <c r="F825" s="1">
        <f t="array" ref="F825">SUM(IF(anno=A825,IF(distretto=E825,1)))</f>
        <v>3</v>
      </c>
      <c r="G825" s="1">
        <f t="array" ref="G825">SUM(IF(anno=A825,IF(distretto=E825,IF(punti=-1,1))))</f>
        <v>0</v>
      </c>
      <c r="H825" s="1">
        <f t="array" ref="H825">SUM(IF(anno=A825,IF(distretto=E825,punti)))+G825</f>
        <v>5.1999999999999993</v>
      </c>
      <c r="I825" s="6">
        <v>2.6785714285714284</v>
      </c>
      <c r="J825" s="12">
        <f>H825/VLOOKUP(A825,anni!$A$1:$O$32,4,0)</f>
        <v>2.0865099109220768E-3</v>
      </c>
      <c r="K825" s="12">
        <f t="shared" si="152"/>
        <v>4.7641734159123419E-3</v>
      </c>
      <c r="L825" s="12">
        <f t="shared" si="153"/>
        <v>6.6556483673560537E-3</v>
      </c>
      <c r="M825" s="12">
        <f t="array" ref="M825">SUM(IF(NOT(ISERR(J825:L825)),J825:L825*$J$2:$L$2))/SUM(IF(NOT(ISERR(J825:L825)),$J$2:$L$2))</f>
        <v>3.7405874886578283E-3</v>
      </c>
      <c r="N825" s="1">
        <f>((300-VLOOKUP(A825,anni!$A$1:$O$32,8,0))*(M825-I825/300)+I825)/300*(300-VLOOKUP(A825,anni!$A$1:$O$32,7,0))</f>
        <v>1.57533565496516</v>
      </c>
      <c r="O825" s="1">
        <f t="shared" si="146"/>
        <v>1.57533565496516</v>
      </c>
      <c r="P825" s="9">
        <f>INT(MAX(1,O825)+1-VLOOKUP(A825,anni!$A$1:$O$32,5,0))</f>
        <v>1</v>
      </c>
      <c r="Q825" s="9">
        <f t="array" ref="Q825">SUM(IF(anno=A825,IF(distretto=E825,concorrenti!$T$3:$T$5991)))</f>
        <v>0</v>
      </c>
      <c r="R825" s="9">
        <f t="shared" si="147"/>
        <v>1</v>
      </c>
      <c r="S825" s="1">
        <f t="shared" si="148"/>
        <v>-2</v>
      </c>
      <c r="T825" s="1">
        <f>1+INT($N825/VLOOKUP($A825,anni!$A$1:$J$35,10,0))+$Q825</f>
        <v>2</v>
      </c>
      <c r="U825" s="1">
        <f t="shared" si="151"/>
        <v>-1</v>
      </c>
      <c r="X825" s="1">
        <v>16</v>
      </c>
      <c r="AB825" s="1">
        <v>1</v>
      </c>
      <c r="AC825" s="1">
        <f t="shared" si="150"/>
        <v>0</v>
      </c>
    </row>
    <row r="826" spans="1:29" x14ac:dyDescent="0.3">
      <c r="A826" s="3">
        <v>2008</v>
      </c>
      <c r="B826" s="3" t="str">
        <f>VLOOKUP($E826,accorpamenti!$A$2:$X$104,$A826-B$2,0)</f>
        <v>Asti</v>
      </c>
      <c r="C826" s="3" t="str">
        <f>VLOOKUP($E826,accorpamenti!$A$2:$X$104,$A826-C$2,0)</f>
        <v>Asti</v>
      </c>
      <c r="D826" s="3" t="str">
        <f>VLOOKUP($E826,accorpamenti!$A$2:$X$104,$A826-D$2,0)</f>
        <v>Asti</v>
      </c>
      <c r="E826" s="3" t="s">
        <v>68</v>
      </c>
      <c r="F826" s="1">
        <f t="array" ref="F826">SUM(IF(anno=A826,IF(distretto=E826,1)))</f>
        <v>2</v>
      </c>
      <c r="G826" s="1">
        <f t="array" ref="G826">SUM(IF(anno=A826,IF(distretto=E826,IF(punti=-1,1))))</f>
        <v>0</v>
      </c>
      <c r="H826" s="1">
        <f t="array" ref="H826">SUM(IF(anno=A826,IF(distretto=E826,punti)))+G826</f>
        <v>36.799999999999997</v>
      </c>
      <c r="I826" s="6">
        <v>1.0044642857142856</v>
      </c>
      <c r="J826" s="12">
        <f>H826/VLOOKUP(A826,anni!$A$1:$O$32,4,0)</f>
        <v>1.4766070138833159E-2</v>
      </c>
      <c r="K826" s="12">
        <f t="shared" si="152"/>
        <v>9.2901381610290667E-3</v>
      </c>
      <c r="L826" s="12">
        <f t="shared" si="153"/>
        <v>8.7104122928485274E-3</v>
      </c>
      <c r="M826" s="12">
        <f t="array" ref="M826">SUM(IF(NOT(ISERR(J826:L826)),J826:L826*$J$2:$L$2))/SUM(IF(NOT(ISERR(J826:L826)),$J$2:$L$2))</f>
        <v>1.1931483171901023E-2</v>
      </c>
      <c r="N826" s="1">
        <f>((300-VLOOKUP(A826,anni!$A$1:$O$32,8,0))*(M826-I826/300)+I826)/300*(300-VLOOKUP(A826,anni!$A$1:$O$32,7,0))</f>
        <v>2.6122733404335676</v>
      </c>
      <c r="O826" s="1">
        <f t="shared" si="146"/>
        <v>2.6122733404335676</v>
      </c>
      <c r="P826" s="9">
        <f>INT(MAX(1,O826)+1-VLOOKUP(A826,anni!$A$1:$O$32,5,0))</f>
        <v>3</v>
      </c>
      <c r="Q826" s="9">
        <f t="array" ref="Q826">SUM(IF(anno=A826,IF(distretto=E826,concorrenti!$T$3:$T$5991)))</f>
        <v>0</v>
      </c>
      <c r="R826" s="9">
        <f t="shared" si="147"/>
        <v>3</v>
      </c>
      <c r="S826" s="1">
        <f t="shared" si="148"/>
        <v>1</v>
      </c>
      <c r="T826" s="1">
        <f>1+INT($N826/VLOOKUP($A826,anni!$A$1:$J$35,10,0))+$Q826</f>
        <v>3</v>
      </c>
      <c r="U826" s="1">
        <f t="shared" si="151"/>
        <v>1</v>
      </c>
      <c r="X826" s="1">
        <v>6</v>
      </c>
      <c r="AB826" s="1">
        <v>3</v>
      </c>
      <c r="AC826" s="1">
        <f t="shared" si="150"/>
        <v>0</v>
      </c>
    </row>
    <row r="827" spans="1:29" x14ac:dyDescent="0.3">
      <c r="A827" s="3">
        <v>2008</v>
      </c>
      <c r="B827" s="3" t="str">
        <f>VLOOKUP($E827,accorpamenti!$A$2:$X$104,$A827-B$2,0)</f>
        <v>Pistoia</v>
      </c>
      <c r="C827" s="3" t="str">
        <f>VLOOKUP($E827,accorpamenti!$A$2:$X$104,$A827-C$2,0)</f>
        <v>Pistoia</v>
      </c>
      <c r="D827" s="3" t="str">
        <f>VLOOKUP($E827,accorpamenti!$A$2:$X$104,$A827-D$2,0)</f>
        <v>Pistoia</v>
      </c>
      <c r="E827" s="3" t="s">
        <v>77</v>
      </c>
      <c r="F827" s="1">
        <f t="array" ref="F827">SUM(IF(anno=A827,IF(distretto=E827,1)))</f>
        <v>2</v>
      </c>
      <c r="G827" s="1">
        <f t="array" ref="G827">SUM(IF(anno=A827,IF(distretto=E827,IF(punti=-1,1))))</f>
        <v>0</v>
      </c>
      <c r="H827" s="1">
        <f t="array" ref="H827">SUM(IF(anno=A827,IF(distretto=E827,punti)))+G827</f>
        <v>32</v>
      </c>
      <c r="I827" s="6">
        <v>2.1763392857142856</v>
      </c>
      <c r="J827" s="12">
        <f>H827/VLOOKUP(A827,anni!$A$1:$O$32,4,0)</f>
        <v>1.2840060990289705E-2</v>
      </c>
      <c r="K827" s="12">
        <f t="shared" si="152"/>
        <v>6.2887089090042916E-3</v>
      </c>
      <c r="L827" s="12">
        <f t="shared" si="153"/>
        <v>5.9856166525215516E-3</v>
      </c>
      <c r="M827" s="12">
        <f t="array" ref="M827">SUM(IF(NOT(ISERR(J827:L827)),J827:L827*$J$2:$L$2))/SUM(IF(NOT(ISERR(J827:L827)),$J$2:$L$2))</f>
        <v>9.5138695735665409E-3</v>
      </c>
      <c r="N827" s="1">
        <f>((300-VLOOKUP(A827,anni!$A$1:$O$32,8,0))*(M827-I827/300)+I827)/300*(300-VLOOKUP(A827,anni!$A$1:$O$32,7,0))</f>
        <v>2.5230915295533474</v>
      </c>
      <c r="O827" s="1">
        <f t="shared" ref="O827:O890" si="154">MAX(1,N827)</f>
        <v>2.5230915295533474</v>
      </c>
      <c r="P827" s="9">
        <f>INT(MAX(1,O827)+1-VLOOKUP(A827,anni!$A$1:$O$32,5,0))</f>
        <v>2</v>
      </c>
      <c r="Q827" s="9">
        <f t="array" ref="Q827">SUM(IF(anno=A827,IF(distretto=E827,concorrenti!$T$3:$T$5991)))</f>
        <v>0</v>
      </c>
      <c r="R827" s="9">
        <f t="shared" ref="R827:R890" si="155">P827+Q827</f>
        <v>2</v>
      </c>
      <c r="S827" s="1">
        <f t="shared" ref="S827:S890" si="156">R827-F827</f>
        <v>0</v>
      </c>
      <c r="T827" s="1">
        <f>1+INT($N827/VLOOKUP($A827,anni!$A$1:$J$35,10,0))+$Q827</f>
        <v>3</v>
      </c>
      <c r="U827" s="1">
        <f t="shared" si="151"/>
        <v>1</v>
      </c>
      <c r="X827" s="1">
        <v>13</v>
      </c>
      <c r="AB827" s="1">
        <v>2</v>
      </c>
      <c r="AC827" s="1">
        <f t="shared" ref="AC827:AC890" si="157">R827-AB827</f>
        <v>0</v>
      </c>
    </row>
    <row r="828" spans="1:29" x14ac:dyDescent="0.3">
      <c r="A828" s="3">
        <v>2008</v>
      </c>
      <c r="B828" s="3" t="str">
        <f>VLOOKUP($E828,accorpamenti!$A$2:$X$104,$A828-B$2,0)</f>
        <v>Reggio Calabria</v>
      </c>
      <c r="C828" s="3" t="str">
        <f>VLOOKUP($E828,accorpamenti!$A$2:$X$104,$A828-C$2,0)</f>
        <v>Reggio Calabria</v>
      </c>
      <c r="D828" s="3" t="str">
        <f>VLOOKUP($E828,accorpamenti!$A$2:$X$104,$A828-D$2,0)</f>
        <v>Reggio Calabria</v>
      </c>
      <c r="E828" s="3" t="s">
        <v>63</v>
      </c>
      <c r="F828" s="1">
        <f t="array" ref="F828">SUM(IF(anno=A828,IF(distretto=E828,1)))</f>
        <v>2</v>
      </c>
      <c r="G828" s="1">
        <f t="array" ref="G828">SUM(IF(anno=A828,IF(distretto=E828,IF(punti=-1,1))))</f>
        <v>0</v>
      </c>
      <c r="H828" s="1">
        <f t="array" ref="H828">SUM(IF(anno=A828,IF(distretto=E828,punti)))+G828</f>
        <v>29.6</v>
      </c>
      <c r="I828" s="6">
        <v>2.6785714285714284</v>
      </c>
      <c r="J828" s="12">
        <f>H828/VLOOKUP(A828,anni!$A$1:$O$32,4,0)</f>
        <v>1.1877056416017977E-2</v>
      </c>
      <c r="K828" s="12">
        <f t="shared" si="152"/>
        <v>6.5745593139590322E-3</v>
      </c>
      <c r="L828" s="12">
        <f t="shared" si="153"/>
        <v>1.8760888015366059E-3</v>
      </c>
      <c r="M828" s="12">
        <f t="array" ref="M828">SUM(IF(NOT(ISERR(J828:L828)),J828:L828*$J$2:$L$2))/SUM(IF(NOT(ISERR(J828:L828)),$J$2:$L$2))</f>
        <v>8.4427294462514329E-3</v>
      </c>
      <c r="N828" s="1">
        <f>((300-VLOOKUP(A828,anni!$A$1:$O$32,8,0))*(M828-I828/300)+I828)/300*(300-VLOOKUP(A828,anni!$A$1:$O$32,7,0))</f>
        <v>2.4781469108231327</v>
      </c>
      <c r="O828" s="1">
        <f t="shared" si="154"/>
        <v>2.4781469108231327</v>
      </c>
      <c r="P828" s="9">
        <f>INT(MAX(1,O828)+1-VLOOKUP(A828,anni!$A$1:$O$32,5,0))</f>
        <v>2</v>
      </c>
      <c r="Q828" s="9">
        <f t="array" ref="Q828">SUM(IF(anno=A828,IF(distretto=E828,concorrenti!$T$3:$T$5991)))</f>
        <v>0</v>
      </c>
      <c r="R828" s="9">
        <f t="shared" si="155"/>
        <v>2</v>
      </c>
      <c r="S828" s="1">
        <f t="shared" si="156"/>
        <v>0</v>
      </c>
      <c r="T828" s="1">
        <f>1+INT($N828/VLOOKUP($A828,anni!$A$1:$J$35,10,0))+$Q828</f>
        <v>2</v>
      </c>
      <c r="U828" s="1">
        <f t="shared" si="151"/>
        <v>0</v>
      </c>
      <c r="X828" s="1">
        <v>16</v>
      </c>
      <c r="AB828" s="1">
        <v>2</v>
      </c>
      <c r="AC828" s="1">
        <f t="shared" si="157"/>
        <v>0</v>
      </c>
    </row>
    <row r="829" spans="1:29" x14ac:dyDescent="0.3">
      <c r="A829" s="3">
        <v>2008</v>
      </c>
      <c r="B829" s="3" t="str">
        <f>VLOOKUP($E829,accorpamenti!$A$2:$X$104,$A829-B$2,0)</f>
        <v>Pordenone</v>
      </c>
      <c r="C829" s="3" t="str">
        <f>VLOOKUP($E829,accorpamenti!$A$2:$X$104,$A829-C$2,0)</f>
        <v>Pordenone</v>
      </c>
      <c r="D829" s="3" t="str">
        <f>VLOOKUP($E829,accorpamenti!$A$2:$X$104,$A829-D$2,0)</f>
        <v>Pordenone</v>
      </c>
      <c r="E829" s="3" t="s">
        <v>91</v>
      </c>
      <c r="F829" s="1">
        <f t="array" ref="F829">SUM(IF(anno=A829,IF(distretto=E829,1)))</f>
        <v>2</v>
      </c>
      <c r="G829" s="1">
        <f t="array" ref="G829">SUM(IF(anno=A829,IF(distretto=E829,IF(punti=-1,1))))</f>
        <v>0</v>
      </c>
      <c r="H829" s="1">
        <f t="array" ref="H829">SUM(IF(anno=A829,IF(distretto=E829,punti)))+G829</f>
        <v>20</v>
      </c>
      <c r="I829" s="6">
        <v>1.5066964285714286</v>
      </c>
      <c r="J829" s="12">
        <f>H829/VLOOKUP(A829,anni!$A$1:$O$32,4,0)</f>
        <v>8.0250381189310663E-3</v>
      </c>
      <c r="K829" s="12">
        <f t="shared" si="152"/>
        <v>1.0338256312529782E-2</v>
      </c>
      <c r="L829" s="12">
        <f t="shared" si="153"/>
        <v>1.0675838656363066E-2</v>
      </c>
      <c r="M829" s="12">
        <f t="array" ref="M829">SUM(IF(NOT(ISERR(J829:L829)),J829:L829*$J$2:$L$2))/SUM(IF(NOT(ISERR(J829:L829)),$J$2:$L$2))</f>
        <v>9.2379109397026388E-3</v>
      </c>
      <c r="N829" s="1">
        <f>((300-VLOOKUP(A829,anni!$A$1:$O$32,8,0))*(M829-I829/300)+I829)/300*(300-VLOOKUP(A829,anni!$A$1:$O$32,7,0))</f>
        <v>2.2558217575657635</v>
      </c>
      <c r="O829" s="1">
        <f t="shared" si="154"/>
        <v>2.2558217575657635</v>
      </c>
      <c r="P829" s="9">
        <f>INT(MAX(1,O829)+1-VLOOKUP(A829,anni!$A$1:$O$32,5,0))</f>
        <v>2</v>
      </c>
      <c r="Q829" s="9">
        <f t="array" ref="Q829">SUM(IF(anno=A829,IF(distretto=E829,concorrenti!$T$3:$T$5991)))</f>
        <v>0</v>
      </c>
      <c r="R829" s="9">
        <f t="shared" si="155"/>
        <v>2</v>
      </c>
      <c r="S829" s="1">
        <f t="shared" si="156"/>
        <v>0</v>
      </c>
      <c r="T829" s="1">
        <f>1+INT($N829/VLOOKUP($A829,anni!$A$1:$J$35,10,0))+$Q829</f>
        <v>2</v>
      </c>
      <c r="U829" s="1">
        <f t="shared" si="151"/>
        <v>0</v>
      </c>
      <c r="X829" s="1">
        <v>9</v>
      </c>
      <c r="AB829" s="1">
        <v>2</v>
      </c>
      <c r="AC829" s="1">
        <f t="shared" si="157"/>
        <v>0</v>
      </c>
    </row>
    <row r="830" spans="1:29" x14ac:dyDescent="0.3">
      <c r="A830" s="3">
        <v>2008</v>
      </c>
      <c r="B830" s="3" t="str">
        <f>VLOOKUP($E830,accorpamenti!$A$2:$X$104,$A830-B$2,0)</f>
        <v>Verbania</v>
      </c>
      <c r="C830" s="3" t="str">
        <f>VLOOKUP($E830,accorpamenti!$A$2:$X$104,$A830-C$2,0)</f>
        <v>Verbania</v>
      </c>
      <c r="D830" s="3" t="str">
        <f>VLOOKUP($E830,accorpamenti!$A$2:$X$104,$A830-D$2,0)</f>
        <v>Verbania</v>
      </c>
      <c r="E830" s="3" t="s">
        <v>46</v>
      </c>
      <c r="F830" s="1">
        <f t="array" ref="F830">SUM(IF(anno=A830,IF(distretto=E830,1)))</f>
        <v>2</v>
      </c>
      <c r="G830" s="1">
        <f t="array" ref="G830">SUM(IF(anno=A830,IF(distretto=E830,IF(punti=-1,1))))</f>
        <v>0</v>
      </c>
      <c r="H830" s="1">
        <f t="array" ref="H830">SUM(IF(anno=A830,IF(distretto=E830,punti)))+G830</f>
        <v>35</v>
      </c>
      <c r="I830" s="6">
        <v>1.3392857142857142</v>
      </c>
      <c r="J830" s="12">
        <f>H830/VLOOKUP(A830,anni!$A$1:$O$32,4,0)</f>
        <v>1.4043816708129365E-2</v>
      </c>
      <c r="K830" s="12">
        <f t="shared" si="152"/>
        <v>1.1434016198189621E-3</v>
      </c>
      <c r="L830" s="12">
        <f t="shared" si="153"/>
        <v>1.0631169875374099E-2</v>
      </c>
      <c r="M830" s="12">
        <f t="array" ref="M830">SUM(IF(NOT(ISERR(J830:L830)),J830:L830*$J$2:$L$2))/SUM(IF(NOT(ISERR(J830:L830)),$J$2:$L$2))</f>
        <v>9.1749038732333536E-3</v>
      </c>
      <c r="N830" s="1">
        <f>((300-VLOOKUP(A830,anni!$A$1:$O$32,8,0))*(M830-I830/300)+I830)/300*(300-VLOOKUP(A830,anni!$A$1:$O$32,7,0))</f>
        <v>2.1901529722322328</v>
      </c>
      <c r="O830" s="1">
        <f t="shared" si="154"/>
        <v>2.1901529722322328</v>
      </c>
      <c r="P830" s="9">
        <f>INT(MAX(1,O830)+1-VLOOKUP(A830,anni!$A$1:$O$32,5,0))</f>
        <v>2</v>
      </c>
      <c r="Q830" s="9">
        <f t="array" ref="Q830">SUM(IF(anno=A830,IF(distretto=E830,concorrenti!$T$3:$T$5991)))</f>
        <v>0</v>
      </c>
      <c r="R830" s="9">
        <f t="shared" si="155"/>
        <v>2</v>
      </c>
      <c r="S830" s="1">
        <f t="shared" si="156"/>
        <v>0</v>
      </c>
      <c r="T830" s="1">
        <f>1+INT($N830/VLOOKUP($A830,anni!$A$1:$J$35,10,0))+$Q830</f>
        <v>2</v>
      </c>
      <c r="U830" s="1">
        <f t="shared" si="151"/>
        <v>0</v>
      </c>
      <c r="X830" s="1">
        <v>8</v>
      </c>
      <c r="AB830" s="1">
        <v>2</v>
      </c>
      <c r="AC830" s="1">
        <f t="shared" si="157"/>
        <v>0</v>
      </c>
    </row>
    <row r="831" spans="1:29" x14ac:dyDescent="0.3">
      <c r="A831" s="3">
        <v>2008</v>
      </c>
      <c r="B831" s="3" t="str">
        <f>VLOOKUP($E831,accorpamenti!$A$2:$X$104,$A831-B$2,0)</f>
        <v>Brindisi</v>
      </c>
      <c r="C831" s="3" t="str">
        <f>VLOOKUP($E831,accorpamenti!$A$2:$X$104,$A831-C$2,0)</f>
        <v>Brindisi</v>
      </c>
      <c r="D831" s="3" t="str">
        <f>VLOOKUP($E831,accorpamenti!$A$2:$X$104,$A831-D$2,0)</f>
        <v>Brindisi</v>
      </c>
      <c r="E831" s="3" t="s">
        <v>112</v>
      </c>
      <c r="F831" s="1">
        <f t="array" ref="F831">SUM(IF(anno=A831,IF(distretto=E831,1)))</f>
        <v>2</v>
      </c>
      <c r="G831" s="1">
        <f t="array" ref="G831">SUM(IF(anno=A831,IF(distretto=E831,IF(punti=-1,1))))</f>
        <v>0</v>
      </c>
      <c r="H831" s="1">
        <f t="array" ref="H831">SUM(IF(anno=A831,IF(distretto=E831,punti)))+G831</f>
        <v>18</v>
      </c>
      <c r="I831" s="6">
        <v>2.8459821428571428</v>
      </c>
      <c r="J831" s="12">
        <f>H831/VLOOKUP(A831,anni!$A$1:$O$32,4,0)</f>
        <v>7.2225343070379594E-3</v>
      </c>
      <c r="K831" s="12">
        <f t="shared" si="152"/>
        <v>8.4802286803239701E-3</v>
      </c>
      <c r="L831" s="12">
        <f t="shared" si="153"/>
        <v>6.2536293384553524E-3</v>
      </c>
      <c r="M831" s="12">
        <f t="array" ref="M831">SUM(IF(NOT(ISERR(J831:L831)),J831:L831*$J$2:$L$2))/SUM(IF(NOT(ISERR(J831:L831)),$J$2:$L$2))</f>
        <v>7.4802816033695272E-3</v>
      </c>
      <c r="N831" s="1">
        <f>((300-VLOOKUP(A831,anni!$A$1:$O$32,8,0))*(M831-I831/300)+I831)/300*(300-VLOOKUP(A831,anni!$A$1:$O$32,7,0))</f>
        <v>2.3469283535612351</v>
      </c>
      <c r="O831" s="1">
        <f t="shared" si="154"/>
        <v>2.3469283535612351</v>
      </c>
      <c r="P831" s="9">
        <f>INT(MAX(1,O831)+1-VLOOKUP(A831,anni!$A$1:$O$32,5,0))</f>
        <v>2</v>
      </c>
      <c r="Q831" s="9">
        <f t="array" ref="Q831">SUM(IF(anno=A831,IF(distretto=E831,concorrenti!$T$3:$T$5991)))</f>
        <v>0</v>
      </c>
      <c r="R831" s="9">
        <f t="shared" si="155"/>
        <v>2</v>
      </c>
      <c r="S831" s="1">
        <f t="shared" si="156"/>
        <v>0</v>
      </c>
      <c r="T831" s="1">
        <f>1+INT($N831/VLOOKUP($A831,anni!$A$1:$J$35,10,0))+$Q831</f>
        <v>2</v>
      </c>
      <c r="U831" s="1">
        <f t="shared" si="151"/>
        <v>0</v>
      </c>
      <c r="X831" s="1">
        <v>17</v>
      </c>
      <c r="AB831" s="1">
        <v>2</v>
      </c>
      <c r="AC831" s="1">
        <f t="shared" si="157"/>
        <v>0</v>
      </c>
    </row>
    <row r="832" spans="1:29" x14ac:dyDescent="0.3">
      <c r="A832" s="3">
        <v>2008</v>
      </c>
      <c r="B832" s="3" t="str">
        <f>VLOOKUP($E832,accorpamenti!$A$2:$X$104,$A832-B$2,0)</f>
        <v>Massa Carrara</v>
      </c>
      <c r="C832" s="3" t="str">
        <f>VLOOKUP($E832,accorpamenti!$A$2:$X$104,$A832-C$2,0)</f>
        <v>Massa Carrara</v>
      </c>
      <c r="D832" s="3" t="str">
        <f>VLOOKUP($E832,accorpamenti!$A$2:$X$104,$A832-D$2,0)</f>
        <v>Massa Carrara</v>
      </c>
      <c r="E832" s="3" t="s">
        <v>52</v>
      </c>
      <c r="F832" s="1">
        <f t="array" ref="F832">SUM(IF(anno=A832,IF(distretto=E832,1)))</f>
        <v>2</v>
      </c>
      <c r="G832" s="1">
        <f t="array" ref="G832">SUM(IF(anno=A832,IF(distretto=E832,IF(punti=-1,1))))</f>
        <v>0</v>
      </c>
      <c r="H832" s="1">
        <f t="array" ref="H832">SUM(IF(anno=A832,IF(distretto=E832,punti)))+G832</f>
        <v>28</v>
      </c>
      <c r="I832" s="6">
        <v>1.3392857142857142</v>
      </c>
      <c r="J832" s="12">
        <f>H832/VLOOKUP(A832,anni!$A$1:$O$32,4,0)</f>
        <v>1.1235053366503493E-2</v>
      </c>
      <c r="K832" s="12">
        <f t="shared" si="152"/>
        <v>7.6703191996188701E-3</v>
      </c>
      <c r="L832" s="12">
        <f t="shared" si="153"/>
        <v>4.2882029749408135E-3</v>
      </c>
      <c r="M832" s="12">
        <f t="array" ref="M832">SUM(IF(NOT(ISERR(J832:L832)),J832:L832*$J$2:$L$2))/SUM(IF(NOT(ISERR(J832:L832)),$J$2:$L$2))</f>
        <v>8.8890002456148403E-3</v>
      </c>
      <c r="N832" s="1">
        <f>((300-VLOOKUP(A832,anni!$A$1:$O$32,8,0))*(M832-I832/300)+I832)/300*(300-VLOOKUP(A832,anni!$A$1:$O$32,7,0))</f>
        <v>2.1352594757294781</v>
      </c>
      <c r="O832" s="1">
        <f t="shared" si="154"/>
        <v>2.1352594757294781</v>
      </c>
      <c r="P832" s="9">
        <f>INT(MAX(1,O832)+1-VLOOKUP(A832,anni!$A$1:$O$32,5,0))</f>
        <v>2</v>
      </c>
      <c r="Q832" s="9">
        <f t="array" ref="Q832">SUM(IF(anno=A832,IF(distretto=E832,concorrenti!$T$3:$T$5991)))</f>
        <v>1</v>
      </c>
      <c r="R832" s="9">
        <f t="shared" si="155"/>
        <v>3</v>
      </c>
      <c r="S832" s="1">
        <f t="shared" si="156"/>
        <v>1</v>
      </c>
      <c r="T832" s="1">
        <f>1+INT($N832/VLOOKUP($A832,anni!$A$1:$J$35,10,0))+$Q832</f>
        <v>3</v>
      </c>
      <c r="U832" s="1">
        <f t="shared" si="151"/>
        <v>1</v>
      </c>
      <c r="X832" s="1">
        <v>8</v>
      </c>
      <c r="AB832" s="1">
        <v>3</v>
      </c>
      <c r="AC832" s="1">
        <f t="shared" si="157"/>
        <v>0</v>
      </c>
    </row>
    <row r="833" spans="1:29" x14ac:dyDescent="0.3">
      <c r="A833" s="3">
        <v>2008</v>
      </c>
      <c r="B833" s="3" t="str">
        <f>VLOOKUP($E833,accorpamenti!$A$2:$X$104,$A833-B$2,0)</f>
        <v>Lodi</v>
      </c>
      <c r="C833" s="3" t="str">
        <f>VLOOKUP($E833,accorpamenti!$A$2:$X$104,$A833-C$2,0)</f>
        <v>Lodi</v>
      </c>
      <c r="D833" s="3" t="str">
        <f>VLOOKUP($E833,accorpamenti!$A$2:$X$104,$A833-D$2,0)</f>
        <v>Lodi</v>
      </c>
      <c r="E833" s="3" t="s">
        <v>97</v>
      </c>
      <c r="F833" s="1">
        <f t="array" ref="F833">SUM(IF(anno=A833,IF(distretto=E833,1)))</f>
        <v>2</v>
      </c>
      <c r="G833" s="1">
        <f t="array" ref="G833">SUM(IF(anno=A833,IF(distretto=E833,IF(punti=-1,1))))</f>
        <v>0</v>
      </c>
      <c r="H833" s="1">
        <f t="array" ref="H833">SUM(IF(anno=A833,IF(distretto=E833,punti)))+G833</f>
        <v>22.799999999999997</v>
      </c>
      <c r="I833" s="6">
        <v>1.171875</v>
      </c>
      <c r="J833" s="12">
        <f>H833/VLOOKUP(A833,anni!$A$1:$O$32,4,0)</f>
        <v>9.1485434555814132E-3</v>
      </c>
      <c r="K833" s="12">
        <f t="shared" si="152"/>
        <v>7.3844687946641304E-3</v>
      </c>
      <c r="L833" s="12">
        <f t="shared" si="153"/>
        <v>8.174386920980924E-3</v>
      </c>
      <c r="M833" s="12">
        <f t="array" ref="M833">SUM(IF(NOT(ISERR(J833:L833)),J833:L833*$J$2:$L$2))/SUM(IF(NOT(ISERR(J833:L833)),$J$2:$L$2))</f>
        <v>8.3981591461755704E-3</v>
      </c>
      <c r="N833" s="1">
        <f>((300-VLOOKUP(A833,anni!$A$1:$O$32,8,0))*(M833-I833/300)+I833)/300*(300-VLOOKUP(A833,anni!$A$1:$O$32,7,0))</f>
        <v>1.9874465560657093</v>
      </c>
      <c r="O833" s="1">
        <f t="shared" si="154"/>
        <v>1.9874465560657093</v>
      </c>
      <c r="P833" s="9">
        <f>INT(MAX(1,O833)+1-VLOOKUP(A833,anni!$A$1:$O$32,5,0))</f>
        <v>2</v>
      </c>
      <c r="Q833" s="9">
        <f t="array" ref="Q833">SUM(IF(anno=A833,IF(distretto=E833,concorrenti!$T$3:$T$5991)))</f>
        <v>0</v>
      </c>
      <c r="R833" s="9">
        <f t="shared" si="155"/>
        <v>2</v>
      </c>
      <c r="S833" s="1">
        <f t="shared" si="156"/>
        <v>0</v>
      </c>
      <c r="T833" s="1">
        <f>1+INT($N833/VLOOKUP($A833,anni!$A$1:$J$35,10,0))+$Q833</f>
        <v>2</v>
      </c>
      <c r="U833" s="1">
        <f t="shared" si="151"/>
        <v>0</v>
      </c>
      <c r="X833" s="1">
        <v>7</v>
      </c>
      <c r="AB833" s="1">
        <v>2</v>
      </c>
      <c r="AC833" s="1">
        <f t="shared" si="157"/>
        <v>0</v>
      </c>
    </row>
    <row r="834" spans="1:29" x14ac:dyDescent="0.3">
      <c r="A834" s="3">
        <v>2008</v>
      </c>
      <c r="B834" s="3" t="str">
        <f>VLOOKUP($E834,accorpamenti!$A$2:$X$104,$A834-B$2,0)</f>
        <v>Ferrara</v>
      </c>
      <c r="C834" s="3" t="str">
        <f>VLOOKUP($E834,accorpamenti!$A$2:$X$104,$A834-C$2,0)</f>
        <v>Ferrara</v>
      </c>
      <c r="D834" s="3" t="str">
        <f>VLOOKUP($E834,accorpamenti!$A$2:$X$104,$A834-D$2,0)</f>
        <v>Ferrara</v>
      </c>
      <c r="E834" s="3" t="s">
        <v>89</v>
      </c>
      <c r="F834" s="1">
        <f t="array" ref="F834">SUM(IF(anno=A834,IF(distretto=E834,1)))</f>
        <v>2</v>
      </c>
      <c r="G834" s="1">
        <f t="array" ref="G834">SUM(IF(anno=A834,IF(distretto=E834,IF(punti=-1,1))))</f>
        <v>0</v>
      </c>
      <c r="H834" s="1">
        <f t="array" ref="H834">SUM(IF(anno=A834,IF(distretto=E834,punti)))+G834</f>
        <v>25.199999999999996</v>
      </c>
      <c r="I834" s="6">
        <v>1.5066964285714286</v>
      </c>
      <c r="J834" s="12">
        <f>H834/VLOOKUP(A834,anni!$A$1:$O$32,4,0)</f>
        <v>1.0111548029853141E-2</v>
      </c>
      <c r="K834" s="12">
        <f t="shared" si="152"/>
        <v>5.8599333015721816E-3</v>
      </c>
      <c r="L834" s="12">
        <f t="shared" si="153"/>
        <v>4.5115468798856478E-3</v>
      </c>
      <c r="M834" s="12">
        <f t="array" ref="M834">SUM(IF(NOT(ISERR(J834:L834)),J834:L834*$J$2:$L$2))/SUM(IF(NOT(ISERR(J834:L834)),$J$2:$L$2))</f>
        <v>7.7610095954315722E-3</v>
      </c>
      <c r="N834" s="1">
        <f>((300-VLOOKUP(A834,anni!$A$1:$O$32,8,0))*(M834-I834/300)+I834)/300*(300-VLOOKUP(A834,anni!$A$1:$O$32,7,0))</f>
        <v>1.9722566994657189</v>
      </c>
      <c r="O834" s="1">
        <f t="shared" si="154"/>
        <v>1.9722566994657189</v>
      </c>
      <c r="P834" s="9">
        <f>INT(MAX(1,O834)+1-VLOOKUP(A834,anni!$A$1:$O$32,5,0))</f>
        <v>2</v>
      </c>
      <c r="Q834" s="9">
        <f t="array" ref="Q834">SUM(IF(anno=A834,IF(distretto=E834,concorrenti!$T$3:$T$5991)))</f>
        <v>0</v>
      </c>
      <c r="R834" s="9">
        <f t="shared" si="155"/>
        <v>2</v>
      </c>
      <c r="S834" s="1">
        <f t="shared" si="156"/>
        <v>0</v>
      </c>
      <c r="T834" s="1">
        <f>1+INT($N834/VLOOKUP($A834,anni!$A$1:$J$35,10,0))+$Q834</f>
        <v>2</v>
      </c>
      <c r="U834" s="1">
        <f t="shared" si="151"/>
        <v>0</v>
      </c>
      <c r="X834" s="1">
        <v>9</v>
      </c>
      <c r="AB834" s="1">
        <v>2</v>
      </c>
      <c r="AC834" s="1">
        <f t="shared" si="157"/>
        <v>0</v>
      </c>
    </row>
    <row r="835" spans="1:29" x14ac:dyDescent="0.3">
      <c r="A835" s="3">
        <v>2008</v>
      </c>
      <c r="B835" s="3" t="str">
        <f>VLOOKUP($E835,accorpamenti!$A$2:$X$104,$A835-B$2,0)</f>
        <v>Rovigo</v>
      </c>
      <c r="C835" s="3" t="str">
        <f>VLOOKUP($E835,accorpamenti!$A$2:$X$104,$A835-C$2,0)</f>
        <v>Rovigo</v>
      </c>
      <c r="D835" s="3" t="str">
        <f>VLOOKUP($E835,accorpamenti!$A$2:$X$104,$A835-D$2,0)</f>
        <v>Rovigo</v>
      </c>
      <c r="E835" s="3" t="s">
        <v>126</v>
      </c>
      <c r="F835" s="1">
        <f t="array" ref="F835">SUM(IF(anno=A835,IF(distretto=E835,1)))</f>
        <v>2</v>
      </c>
      <c r="G835" s="1">
        <f t="array" ref="G835">SUM(IF(anno=A835,IF(distretto=E835,IF(punti=-1,1))))</f>
        <v>0</v>
      </c>
      <c r="H835" s="1">
        <f t="array" ref="H835">SUM(IF(anno=A835,IF(distretto=E835,punti)))+G835</f>
        <v>12</v>
      </c>
      <c r="I835" s="6">
        <v>2.0089285714285712</v>
      </c>
      <c r="J835" s="12">
        <f>H835/VLOOKUP(A835,anni!$A$1:$O$32,4,0)</f>
        <v>4.8150228713586393E-3</v>
      </c>
      <c r="K835" s="12">
        <f t="shared" si="152"/>
        <v>9.0519294902334495E-3</v>
      </c>
      <c r="L835" s="12">
        <f t="shared" si="153"/>
        <v>9.6484566936168303E-3</v>
      </c>
      <c r="M835" s="12">
        <f t="array" ref="M835">SUM(IF(NOT(ISERR(J835:L835)),J835:L835*$J$2:$L$2))/SUM(IF(NOT(ISERR(J835:L835)),$J$2:$L$2))</f>
        <v>7.0328973813599408E-3</v>
      </c>
      <c r="N835" s="1">
        <f>((300-VLOOKUP(A835,anni!$A$1:$O$32,8,0))*(M835-I835/300)+I835)/300*(300-VLOOKUP(A835,anni!$A$1:$O$32,7,0))</f>
        <v>1.9931734400782517</v>
      </c>
      <c r="O835" s="1">
        <f t="shared" si="154"/>
        <v>1.9931734400782517</v>
      </c>
      <c r="P835" s="9">
        <f>INT(MAX(1,O835)+1-VLOOKUP(A835,anni!$A$1:$O$32,5,0))</f>
        <v>2</v>
      </c>
      <c r="Q835" s="9">
        <f t="array" ref="Q835">SUM(IF(anno=A835,IF(distretto=E835,concorrenti!$T$3:$T$5991)))</f>
        <v>0</v>
      </c>
      <c r="R835" s="9">
        <f t="shared" si="155"/>
        <v>2</v>
      </c>
      <c r="S835" s="1">
        <f t="shared" si="156"/>
        <v>0</v>
      </c>
      <c r="T835" s="1">
        <f>1+INT($N835/VLOOKUP($A835,anni!$A$1:$J$35,10,0))+$Q835</f>
        <v>2</v>
      </c>
      <c r="U835" s="1">
        <f t="shared" si="151"/>
        <v>0</v>
      </c>
      <c r="X835" s="1">
        <v>12</v>
      </c>
      <c r="AB835" s="1">
        <v>2</v>
      </c>
      <c r="AC835" s="1">
        <f t="shared" si="157"/>
        <v>0</v>
      </c>
    </row>
    <row r="836" spans="1:29" x14ac:dyDescent="0.3">
      <c r="A836" s="3">
        <v>2008</v>
      </c>
      <c r="B836" s="3" t="str">
        <f>VLOOKUP($E836,accorpamenti!$A$2:$X$104,$A836-B$2,0)</f>
        <v>Enna</v>
      </c>
      <c r="C836" s="3" t="str">
        <f>VLOOKUP($E836,accorpamenti!$A$2:$X$104,$A836-C$2,0)</f>
        <v>Enna</v>
      </c>
      <c r="D836" s="3" t="str">
        <f>VLOOKUP($E836,accorpamenti!$A$2:$X$104,$A836-D$2,0)</f>
        <v>Enna</v>
      </c>
      <c r="E836" s="3" t="s">
        <v>82</v>
      </c>
      <c r="F836" s="1">
        <f t="array" ref="F836">SUM(IF(anno=A836,IF(distretto=E836,1)))</f>
        <v>2</v>
      </c>
      <c r="G836" s="1">
        <f t="array" ref="G836">SUM(IF(anno=A836,IF(distretto=E836,IF(punti=-1,1))))</f>
        <v>0</v>
      </c>
      <c r="H836" s="1">
        <f t="array" ref="H836">SUM(IF(anno=A836,IF(distretto=E836,punti)))+G836</f>
        <v>22</v>
      </c>
      <c r="I836" s="6">
        <v>1.8415178571428572</v>
      </c>
      <c r="J836" s="12">
        <f>H836/VLOOKUP(A836,anni!$A$1:$O$32,4,0)</f>
        <v>8.8275419308241725E-3</v>
      </c>
      <c r="K836" s="12">
        <f t="shared" si="152"/>
        <v>5.0023820867079591E-3</v>
      </c>
      <c r="L836" s="12">
        <f t="shared" si="153"/>
        <v>5.5835976236208503E-3</v>
      </c>
      <c r="M836" s="12">
        <f t="array" ref="M836">SUM(IF(NOT(ISERR(J836:L836)),J836:L836*$J$2:$L$2))/SUM(IF(NOT(ISERR(J836:L836)),$J$2:$L$2))</f>
        <v>7.0118312649182146E-3</v>
      </c>
      <c r="N836" s="1">
        <f>((300-VLOOKUP(A836,anni!$A$1:$O$32,8,0))*(M836-I836/300)+I836)/300*(300-VLOOKUP(A836,anni!$A$1:$O$32,7,0))</f>
        <v>1.9355573171500116</v>
      </c>
      <c r="O836" s="1">
        <f t="shared" si="154"/>
        <v>1.9355573171500116</v>
      </c>
      <c r="P836" s="9">
        <f>INT(MAX(1,O836)+1-VLOOKUP(A836,anni!$A$1:$O$32,5,0))</f>
        <v>2</v>
      </c>
      <c r="Q836" s="9">
        <f t="array" ref="Q836">SUM(IF(anno=A836,IF(distretto=E836,concorrenti!$T$3:$T$5991)))</f>
        <v>0</v>
      </c>
      <c r="R836" s="9">
        <f t="shared" si="155"/>
        <v>2</v>
      </c>
      <c r="S836" s="1">
        <f t="shared" si="156"/>
        <v>0</v>
      </c>
      <c r="T836" s="1">
        <f>1+INT($N836/VLOOKUP($A836,anni!$A$1:$J$35,10,0))+$Q836</f>
        <v>2</v>
      </c>
      <c r="U836" s="1">
        <f t="shared" si="151"/>
        <v>0</v>
      </c>
      <c r="X836" s="1">
        <v>11</v>
      </c>
      <c r="AB836" s="1">
        <v>2</v>
      </c>
      <c r="AC836" s="1">
        <f t="shared" si="157"/>
        <v>0</v>
      </c>
    </row>
    <row r="837" spans="1:29" x14ac:dyDescent="0.3">
      <c r="A837" s="3">
        <v>2008</v>
      </c>
      <c r="B837" s="3" t="str">
        <f>VLOOKUP($E837,accorpamenti!$A$2:$X$104,$A837-B$2,0)</f>
        <v>Forlì Cesena</v>
      </c>
      <c r="C837" s="3" t="str">
        <f>VLOOKUP($E837,accorpamenti!$A$2:$X$104,$A837-C$2,0)</f>
        <v>Forlì Cesena</v>
      </c>
      <c r="D837" s="3" t="str">
        <f>VLOOKUP($E837,accorpamenti!$A$2:$X$104,$A837-D$2,0)</f>
        <v>Forlì Cesena</v>
      </c>
      <c r="E837" s="3" t="s">
        <v>119</v>
      </c>
      <c r="F837" s="1">
        <f t="array" ref="F837">SUM(IF(anno=A837,IF(distretto=E837,1)))</f>
        <v>2</v>
      </c>
      <c r="G837" s="1">
        <f t="array" ref="G837">SUM(IF(anno=A837,IF(distretto=E837,IF(punti=-1,1))))</f>
        <v>0</v>
      </c>
      <c r="H837" s="1">
        <f t="array" ref="H837">SUM(IF(anno=A837,IF(distretto=E837,punti)))+G837</f>
        <v>15.4</v>
      </c>
      <c r="I837" s="6">
        <v>2.1763392857142856</v>
      </c>
      <c r="J837" s="12">
        <f>H837/VLOOKUP(A837,anni!$A$1:$O$32,4,0)</f>
        <v>6.1792793515769205E-3</v>
      </c>
      <c r="K837" s="12">
        <f t="shared" si="152"/>
        <v>7.3844687946641304E-3</v>
      </c>
      <c r="L837" s="12">
        <f t="shared" si="153"/>
        <v>5.6729351855987842E-3</v>
      </c>
      <c r="M837" s="12">
        <f t="array" ref="M837">SUM(IF(NOT(ISERR(J837:L837)),J837:L837*$J$2:$L$2))/SUM(IF(NOT(ISERR(J837:L837)),$J$2:$L$2))</f>
        <v>6.496618471609635E-3</v>
      </c>
      <c r="N837" s="1">
        <f>((300-VLOOKUP(A837,anni!$A$1:$O$32,8,0))*(M837-I837/300)+I837)/300*(300-VLOOKUP(A837,anni!$A$1:$O$32,7,0))</f>
        <v>1.9437793179776215</v>
      </c>
      <c r="O837" s="1">
        <f t="shared" si="154"/>
        <v>1.9437793179776215</v>
      </c>
      <c r="P837" s="9">
        <f>INT(MAX(1,O837)+1-VLOOKUP(A837,anni!$A$1:$O$32,5,0))</f>
        <v>2</v>
      </c>
      <c r="Q837" s="9">
        <f t="array" ref="Q837">SUM(IF(anno=A837,IF(distretto=E837,concorrenti!$T$3:$T$5991)))</f>
        <v>0</v>
      </c>
      <c r="R837" s="9">
        <f t="shared" si="155"/>
        <v>2</v>
      </c>
      <c r="S837" s="1">
        <f t="shared" si="156"/>
        <v>0</v>
      </c>
      <c r="T837" s="1">
        <f>1+INT($N837/VLOOKUP($A837,anni!$A$1:$J$35,10,0))+$Q837</f>
        <v>2</v>
      </c>
      <c r="U837" s="1">
        <f t="shared" si="151"/>
        <v>0</v>
      </c>
      <c r="X837" s="1">
        <v>13</v>
      </c>
      <c r="AB837" s="1">
        <v>2</v>
      </c>
      <c r="AC837" s="1">
        <f t="shared" si="157"/>
        <v>0</v>
      </c>
    </row>
    <row r="838" spans="1:29" x14ac:dyDescent="0.3">
      <c r="A838" s="3">
        <v>2008</v>
      </c>
      <c r="B838" s="3" t="str">
        <f>VLOOKUP($E838,accorpamenti!$A$2:$X$104,$A838-B$2,0)</f>
        <v>Teramo</v>
      </c>
      <c r="C838" s="3" t="str">
        <f>VLOOKUP($E838,accorpamenti!$A$2:$X$104,$A838-C$2,0)</f>
        <v>Teramo</v>
      </c>
      <c r="D838" s="3" t="str">
        <f>VLOOKUP($E838,accorpamenti!$A$2:$X$104,$A838-D$2,0)</f>
        <v>Teramo</v>
      </c>
      <c r="E838" s="3" t="s">
        <v>98</v>
      </c>
      <c r="F838" s="1">
        <f t="array" ref="F838">SUM(IF(anno=A838,IF(distretto=E838,1)))</f>
        <v>2</v>
      </c>
      <c r="G838" s="1">
        <f t="array" ref="G838">SUM(IF(anno=A838,IF(distretto=E838,IF(punti=-1,1))))</f>
        <v>0</v>
      </c>
      <c r="H838" s="1">
        <f t="array" ref="H838">SUM(IF(anno=A838,IF(distretto=E838,punti)))+G838</f>
        <v>17</v>
      </c>
      <c r="I838" s="6">
        <v>1.171875</v>
      </c>
      <c r="J838" s="12">
        <f>H838/VLOOKUP(A838,anni!$A$1:$O$32,4,0)</f>
        <v>6.8212824010914054E-3</v>
      </c>
      <c r="K838" s="12">
        <f t="shared" si="152"/>
        <v>8.2420200095283513E-3</v>
      </c>
      <c r="L838" s="12">
        <f t="shared" si="153"/>
        <v>6.7449859293339876E-3</v>
      </c>
      <c r="M838" s="12">
        <f t="array" ref="M838">SUM(IF(NOT(ISERR(J838:L838)),J838:L838*$J$2:$L$2))/SUM(IF(NOT(ISERR(J838:L838)),$J$2:$L$2))</f>
        <v>7.2821455252774841E-3</v>
      </c>
      <c r="N838" s="1">
        <f>((300-VLOOKUP(A838,anni!$A$1:$O$32,8,0))*(M838-I838/300)+I838)/300*(300-VLOOKUP(A838,anni!$A$1:$O$32,7,0))</f>
        <v>1.7731719408532767</v>
      </c>
      <c r="O838" s="1">
        <f t="shared" si="154"/>
        <v>1.7731719408532767</v>
      </c>
      <c r="P838" s="9">
        <f>INT(MAX(1,O838)+1-VLOOKUP(A838,anni!$A$1:$O$32,5,0))</f>
        <v>2</v>
      </c>
      <c r="Q838" s="9">
        <f t="array" ref="Q838">SUM(IF(anno=A838,IF(distretto=E838,concorrenti!$T$3:$T$5991)))</f>
        <v>0</v>
      </c>
      <c r="R838" s="9">
        <f t="shared" si="155"/>
        <v>2</v>
      </c>
      <c r="S838" s="1">
        <f t="shared" si="156"/>
        <v>0</v>
      </c>
      <c r="T838" s="1">
        <f>1+INT($N838/VLOOKUP($A838,anni!$A$1:$J$35,10,0))+$Q838</f>
        <v>2</v>
      </c>
      <c r="U838" s="1">
        <f t="shared" si="151"/>
        <v>0</v>
      </c>
      <c r="X838" s="1">
        <v>7</v>
      </c>
      <c r="AB838" s="1">
        <v>2</v>
      </c>
      <c r="AC838" s="1">
        <f t="shared" si="157"/>
        <v>0</v>
      </c>
    </row>
    <row r="839" spans="1:29" x14ac:dyDescent="0.3">
      <c r="A839" s="3">
        <v>2008</v>
      </c>
      <c r="B839" s="3" t="str">
        <f>VLOOKUP($E839,accorpamenti!$A$2:$X$104,$A839-B$2,0)</f>
        <v>Livorno</v>
      </c>
      <c r="C839" s="3" t="str">
        <f>VLOOKUP($E839,accorpamenti!$A$2:$X$104,$A839-C$2,0)</f>
        <v>Livorno</v>
      </c>
      <c r="D839" s="3" t="str">
        <f>VLOOKUP($E839,accorpamenti!$A$2:$X$104,$A839-D$2,0)</f>
        <v>Livorno</v>
      </c>
      <c r="E839" s="3" t="s">
        <v>121</v>
      </c>
      <c r="F839" s="1">
        <f t="array" ref="F839">SUM(IF(anno=A839,IF(distretto=E839,1)))</f>
        <v>2</v>
      </c>
      <c r="G839" s="1">
        <f t="array" ref="G839">SUM(IF(anno=A839,IF(distretto=E839,IF(punti=-1,1))))</f>
        <v>0</v>
      </c>
      <c r="H839" s="1">
        <f t="array" ref="H839">SUM(IF(anno=A839,IF(distretto=E839,punti)))+G839</f>
        <v>13.4</v>
      </c>
      <c r="I839" s="6">
        <v>1.3392857142857142</v>
      </c>
      <c r="J839" s="12">
        <f>H839/VLOOKUP(A839,anni!$A$1:$O$32,4,0)</f>
        <v>5.3767755396838144E-3</v>
      </c>
      <c r="K839" s="12">
        <f t="shared" si="152"/>
        <v>9.0995712243925747E-3</v>
      </c>
      <c r="L839" s="12">
        <f t="shared" si="153"/>
        <v>7.5043552061464236E-3</v>
      </c>
      <c r="M839" s="12">
        <f t="array" ref="M839">SUM(IF(NOT(ISERR(J839:L839)),J839:L839*$J$2:$L$2))/SUM(IF(NOT(ISERR(J839:L839)),$J$2:$L$2))</f>
        <v>6.9723040456638359E-3</v>
      </c>
      <c r="N839" s="1">
        <f>((300-VLOOKUP(A839,anni!$A$1:$O$32,8,0))*(M839-I839/300)+I839)/300*(300-VLOOKUP(A839,anni!$A$1:$O$32,7,0))</f>
        <v>1.7672538053388851</v>
      </c>
      <c r="O839" s="1">
        <f t="shared" si="154"/>
        <v>1.7672538053388851</v>
      </c>
      <c r="P839" s="9">
        <f>INT(MAX(1,O839)+1-VLOOKUP(A839,anni!$A$1:$O$32,5,0))</f>
        <v>2</v>
      </c>
      <c r="Q839" s="9">
        <f t="array" ref="Q839">SUM(IF(anno=A839,IF(distretto=E839,concorrenti!$T$3:$T$5991)))</f>
        <v>0</v>
      </c>
      <c r="R839" s="9">
        <f t="shared" si="155"/>
        <v>2</v>
      </c>
      <c r="S839" s="1">
        <f t="shared" si="156"/>
        <v>0</v>
      </c>
      <c r="T839" s="1">
        <f>1+INT($N839/VLOOKUP($A839,anni!$A$1:$J$35,10,0))+$Q839</f>
        <v>2</v>
      </c>
      <c r="U839" s="1">
        <f t="shared" si="151"/>
        <v>0</v>
      </c>
      <c r="X839" s="1">
        <v>8</v>
      </c>
      <c r="AB839" s="1">
        <v>2</v>
      </c>
      <c r="AC839" s="1">
        <f t="shared" si="157"/>
        <v>0</v>
      </c>
    </row>
    <row r="840" spans="1:29" x14ac:dyDescent="0.3">
      <c r="A840" s="3">
        <v>2008</v>
      </c>
      <c r="B840" s="3" t="str">
        <f>VLOOKUP($E840,accorpamenti!$A$2:$X$104,$A840-B$2,0)</f>
        <v>Viterbo</v>
      </c>
      <c r="C840" s="3" t="str">
        <f>VLOOKUP($E840,accorpamenti!$A$2:$X$104,$A840-C$2,0)</f>
        <v>Viterbo</v>
      </c>
      <c r="D840" s="3" t="str">
        <f>VLOOKUP($E840,accorpamenti!$A$2:$X$104,$A840-D$2,0)</f>
        <v>Viterbo</v>
      </c>
      <c r="E840" s="3" t="s">
        <v>111</v>
      </c>
      <c r="F840" s="1">
        <f t="array" ref="F840">SUM(IF(anno=A840,IF(distretto=E840,1)))</f>
        <v>2</v>
      </c>
      <c r="G840" s="1">
        <f t="array" ref="G840">SUM(IF(anno=A840,IF(distretto=E840,IF(punti=-1,1))))</f>
        <v>0</v>
      </c>
      <c r="H840" s="1">
        <f t="array" ref="H840">SUM(IF(anno=A840,IF(distretto=E840,punti)))+G840</f>
        <v>11</v>
      </c>
      <c r="I840" s="6">
        <v>1.5066964285714286</v>
      </c>
      <c r="J840" s="12">
        <f>H840/VLOOKUP(A840,anni!$A$1:$O$32,4,0)</f>
        <v>4.4137709654120862E-3</v>
      </c>
      <c r="K840" s="12">
        <f t="shared" si="152"/>
        <v>1.0338256312529782E-2</v>
      </c>
      <c r="L840" s="12">
        <f t="shared" si="153"/>
        <v>4.8242283468084143E-3</v>
      </c>
      <c r="M840" s="12">
        <f t="array" ref="M840">SUM(IF(NOT(ISERR(J840:L840)),J840:L840*$J$2:$L$2))/SUM(IF(NOT(ISERR(J840:L840)),$J$2:$L$2))</f>
        <v>6.457008978017373E-3</v>
      </c>
      <c r="N840" s="1">
        <f>((300-VLOOKUP(A840,anni!$A$1:$O$32,8,0))*(M840-I840/300)+I840)/300*(300-VLOOKUP(A840,anni!$A$1:$O$32,7,0))</f>
        <v>1.7218885809221927</v>
      </c>
      <c r="O840" s="1">
        <f t="shared" si="154"/>
        <v>1.7218885809221927</v>
      </c>
      <c r="P840" s="9">
        <f>INT(MAX(1,O840)+1-VLOOKUP(A840,anni!$A$1:$O$32,5,0))</f>
        <v>2</v>
      </c>
      <c r="Q840" s="9">
        <f t="array" ref="Q840">SUM(IF(anno=A840,IF(distretto=E840,concorrenti!$T$3:$T$5991)))</f>
        <v>0</v>
      </c>
      <c r="R840" s="9">
        <f t="shared" si="155"/>
        <v>2</v>
      </c>
      <c r="S840" s="1">
        <f t="shared" si="156"/>
        <v>0</v>
      </c>
      <c r="T840" s="1">
        <f>1+INT($N840/VLOOKUP($A840,anni!$A$1:$J$35,10,0))+$Q840</f>
        <v>2</v>
      </c>
      <c r="U840" s="1">
        <f t="shared" si="151"/>
        <v>0</v>
      </c>
      <c r="X840" s="1">
        <v>9</v>
      </c>
      <c r="AB840" s="1">
        <v>2</v>
      </c>
      <c r="AC840" s="1">
        <f t="shared" si="157"/>
        <v>0</v>
      </c>
    </row>
    <row r="841" spans="1:29" x14ac:dyDescent="0.3">
      <c r="A841" s="3">
        <v>2008</v>
      </c>
      <c r="B841" s="3" t="str">
        <f>VLOOKUP($E841,accorpamenti!$A$2:$X$104,$A841-B$2,0)</f>
        <v>Ancona</v>
      </c>
      <c r="C841" s="3" t="str">
        <f>VLOOKUP($E841,accorpamenti!$A$2:$X$104,$A841-C$2,0)</f>
        <v>Ancona</v>
      </c>
      <c r="D841" s="3" t="str">
        <f>VLOOKUP($E841,accorpamenti!$A$2:$X$104,$A841-D$2,0)</f>
        <v>Ancona</v>
      </c>
      <c r="E841" s="3" t="s">
        <v>116</v>
      </c>
      <c r="F841" s="1">
        <f t="array" ref="F841">SUM(IF(anno=A841,IF(distretto=E841,1)))</f>
        <v>2</v>
      </c>
      <c r="G841" s="1">
        <f t="array" ref="G841">SUM(IF(anno=A841,IF(distretto=E841,IF(punti=-1,1))))</f>
        <v>0</v>
      </c>
      <c r="H841" s="1">
        <f t="array" ref="H841">SUM(IF(anno=A841,IF(distretto=E841,punti)))+G841</f>
        <v>13.399999999999999</v>
      </c>
      <c r="I841" s="6">
        <v>2.34375</v>
      </c>
      <c r="J841" s="12">
        <f>H841/VLOOKUP(A841,anni!$A$1:$O$32,4,0)</f>
        <v>5.3767755396838136E-3</v>
      </c>
      <c r="K841" s="12">
        <f t="shared" si="152"/>
        <v>5.2882324916626996E-3</v>
      </c>
      <c r="L841" s="12">
        <f t="shared" si="153"/>
        <v>5.8962790905436177E-3</v>
      </c>
      <c r="M841" s="12">
        <f t="array" ref="M841">SUM(IF(NOT(ISERR(J841:L841)),J841:L841*$J$2:$L$2))/SUM(IF(NOT(ISERR(J841:L841)),$J$2:$L$2))</f>
        <v>5.4338451154867439E-3</v>
      </c>
      <c r="N841" s="1">
        <f>((300-VLOOKUP(A841,anni!$A$1:$O$32,8,0))*(M841-I841/300)+I841)/300*(300-VLOOKUP(A841,anni!$A$1:$O$32,7,0))</f>
        <v>1.7932982621734548</v>
      </c>
      <c r="O841" s="1">
        <f t="shared" si="154"/>
        <v>1.7932982621734548</v>
      </c>
      <c r="P841" s="9">
        <f>INT(MAX(1,O841)+1-VLOOKUP(A841,anni!$A$1:$O$32,5,0))</f>
        <v>2</v>
      </c>
      <c r="Q841" s="9">
        <f t="array" ref="Q841">SUM(IF(anno=A841,IF(distretto=E841,concorrenti!$T$3:$T$5991)))</f>
        <v>0</v>
      </c>
      <c r="R841" s="9">
        <f t="shared" si="155"/>
        <v>2</v>
      </c>
      <c r="S841" s="1">
        <f t="shared" si="156"/>
        <v>0</v>
      </c>
      <c r="T841" s="1">
        <f>1+INT($N841/VLOOKUP($A841,anni!$A$1:$J$35,10,0))+$Q841</f>
        <v>2</v>
      </c>
      <c r="U841" s="1">
        <f t="shared" si="151"/>
        <v>0</v>
      </c>
      <c r="X841" s="1">
        <v>14</v>
      </c>
      <c r="AB841" s="1">
        <v>2</v>
      </c>
      <c r="AC841" s="1">
        <f t="shared" si="157"/>
        <v>0</v>
      </c>
    </row>
    <row r="842" spans="1:29" x14ac:dyDescent="0.3">
      <c r="A842" s="3">
        <v>2008</v>
      </c>
      <c r="B842" s="3" t="str">
        <f>VLOOKUP($E842,accorpamenti!$A$2:$X$104,$A842-B$2,0)</f>
        <v>Vercelli</v>
      </c>
      <c r="C842" s="3" t="str">
        <f>VLOOKUP($E842,accorpamenti!$A$2:$X$104,$A842-C$2,0)</f>
        <v>Vercelli</v>
      </c>
      <c r="D842" s="3" t="str">
        <f>VLOOKUP($E842,accorpamenti!$A$2:$X$104,$A842-D$2,0)</f>
        <v>Vercelli</v>
      </c>
      <c r="E842" s="3" t="s">
        <v>132</v>
      </c>
      <c r="F842" s="1">
        <f t="array" ref="F842">SUM(IF(anno=A842,IF(distretto=E842,1)))</f>
        <v>2</v>
      </c>
      <c r="G842" s="1">
        <f t="array" ref="G842">SUM(IF(anno=A842,IF(distretto=E842,IF(punti=-1,1))))</f>
        <v>0</v>
      </c>
      <c r="H842" s="1">
        <f t="array" ref="H842">SUM(IF(anno=A842,IF(distretto=E842,punti)))+G842</f>
        <v>4</v>
      </c>
      <c r="I842" s="6">
        <v>1.171875</v>
      </c>
      <c r="J842" s="12">
        <f>H842/VLOOKUP(A842,anni!$A$1:$O$32,4,0)</f>
        <v>1.6050076237862131E-3</v>
      </c>
      <c r="K842" s="12">
        <f t="shared" si="152"/>
        <v>1.2148642210576472E-2</v>
      </c>
      <c r="L842" s="12">
        <f t="shared" si="153"/>
        <v>9.9164693795506312E-3</v>
      </c>
      <c r="M842" s="12">
        <f t="array" ref="M842">SUM(IF(NOT(ISERR(J842:L842)),J842:L842*$J$2:$L$2))/SUM(IF(NOT(ISERR(J842:L842)),$J$2:$L$2))</f>
        <v>6.5047961120103691E-3</v>
      </c>
      <c r="N842" s="1">
        <f>((300-VLOOKUP(A842,anni!$A$1:$O$32,8,0))*(M842-I842/300)+I842)/300*(300-VLOOKUP(A842,anni!$A$1:$O$32,7,0))</f>
        <v>1.6239208535059908</v>
      </c>
      <c r="O842" s="1">
        <f t="shared" si="154"/>
        <v>1.6239208535059908</v>
      </c>
      <c r="P842" s="9">
        <f>INT(MAX(1,O842)+1-VLOOKUP(A842,anni!$A$1:$O$32,5,0))</f>
        <v>2</v>
      </c>
      <c r="Q842" s="9">
        <f t="array" ref="Q842">SUM(IF(anno=A842,IF(distretto=E842,concorrenti!$T$3:$T$5991)))</f>
        <v>0</v>
      </c>
      <c r="R842" s="9">
        <f t="shared" si="155"/>
        <v>2</v>
      </c>
      <c r="S842" s="1">
        <f t="shared" si="156"/>
        <v>0</v>
      </c>
      <c r="T842" s="1">
        <f>1+INT($N842/VLOOKUP($A842,anni!$A$1:$J$35,10,0))+$Q842</f>
        <v>2</v>
      </c>
      <c r="U842" s="1">
        <f t="shared" si="151"/>
        <v>0</v>
      </c>
      <c r="X842" s="1">
        <v>7</v>
      </c>
      <c r="AB842" s="1">
        <v>2</v>
      </c>
      <c r="AC842" s="1">
        <f t="shared" si="157"/>
        <v>0</v>
      </c>
    </row>
    <row r="843" spans="1:29" x14ac:dyDescent="0.3">
      <c r="A843" s="3">
        <v>2008</v>
      </c>
      <c r="B843" s="3" t="str">
        <f>VLOOKUP($E843,accorpamenti!$A$2:$X$104,$A843-B$2,0)</f>
        <v>Messina</v>
      </c>
      <c r="C843" s="3" t="str">
        <f>VLOOKUP($E843,accorpamenti!$A$2:$X$104,$A843-C$2,0)</f>
        <v>Messina</v>
      </c>
      <c r="D843" s="3" t="str">
        <f>VLOOKUP($E843,accorpamenti!$A$2:$X$104,$A843-D$2,0)</f>
        <v>Messina</v>
      </c>
      <c r="E843" s="3" t="s">
        <v>124</v>
      </c>
      <c r="F843" s="1">
        <f t="array" ref="F843">SUM(IF(anno=A843,IF(distretto=E843,1)))</f>
        <v>2</v>
      </c>
      <c r="G843" s="1">
        <f t="array" ref="G843">SUM(IF(anno=A843,IF(distretto=E843,IF(punti=-1,1))))</f>
        <v>0</v>
      </c>
      <c r="H843" s="1">
        <f t="array" ref="H843">SUM(IF(anno=A843,IF(distretto=E843,punti)))+G843</f>
        <v>8.1999999999999993</v>
      </c>
      <c r="I843" s="6">
        <v>3.3482142857142856</v>
      </c>
      <c r="J843" s="12">
        <f>H843/VLOOKUP(A843,anni!$A$1:$O$32,4,0)</f>
        <v>3.2902656287617364E-3</v>
      </c>
      <c r="K843" s="12">
        <f t="shared" si="152"/>
        <v>5.5264411624583168E-3</v>
      </c>
      <c r="L843" s="12">
        <f t="shared" si="153"/>
        <v>3.484164917139411E-3</v>
      </c>
      <c r="M843" s="12">
        <f t="array" ref="M843">SUM(IF(NOT(ISERR(J843:L843)),J843:L843*$J$2:$L$2))/SUM(IF(NOT(ISERR(J843:L843)),$J$2:$L$2))</f>
        <v>4.0679740213902084E-3</v>
      </c>
      <c r="N843" s="1">
        <f>((300-VLOOKUP(A843,anni!$A$1:$O$32,8,0))*(M843-I843/300)+I843)/300*(300-VLOOKUP(A843,anni!$A$1:$O$32,7,0))</f>
        <v>1.8524795835354912</v>
      </c>
      <c r="O843" s="1">
        <f t="shared" si="154"/>
        <v>1.8524795835354912</v>
      </c>
      <c r="P843" s="9">
        <f>INT(MAX(1,O843)+1-VLOOKUP(A843,anni!$A$1:$O$32,5,0))</f>
        <v>2</v>
      </c>
      <c r="Q843" s="9">
        <f t="array" ref="Q843">SUM(IF(anno=A843,IF(distretto=E843,concorrenti!$T$3:$T$5991)))</f>
        <v>0</v>
      </c>
      <c r="R843" s="9">
        <f t="shared" si="155"/>
        <v>2</v>
      </c>
      <c r="S843" s="1">
        <f t="shared" si="156"/>
        <v>0</v>
      </c>
      <c r="T843" s="1">
        <f>1+INT($N843/VLOOKUP($A843,anni!$A$1:$J$35,10,0))+$Q843</f>
        <v>2</v>
      </c>
      <c r="U843" s="1">
        <f t="shared" si="151"/>
        <v>0</v>
      </c>
      <c r="X843" s="1">
        <v>20</v>
      </c>
      <c r="AB843" s="1">
        <v>2</v>
      </c>
      <c r="AC843" s="1">
        <f t="shared" si="157"/>
        <v>0</v>
      </c>
    </row>
    <row r="844" spans="1:29" x14ac:dyDescent="0.3">
      <c r="A844" s="3">
        <v>2008</v>
      </c>
      <c r="B844" s="3" t="str">
        <f>VLOOKUP($E844,accorpamenti!$A$2:$X$104,$A844-B$2,0)</f>
        <v>Siena</v>
      </c>
      <c r="C844" s="3" t="str">
        <f>VLOOKUP($E844,accorpamenti!$A$2:$X$104,$A844-C$2,0)</f>
        <v>Siena</v>
      </c>
      <c r="D844" s="3" t="str">
        <f>VLOOKUP($E844,accorpamenti!$A$2:$X$104,$A844-D$2,0)</f>
        <v>Siena</v>
      </c>
      <c r="E844" s="3" t="s">
        <v>108</v>
      </c>
      <c r="F844" s="1">
        <f t="array" ref="F844">SUM(IF(anno=A844,IF(distretto=E844,1)))</f>
        <v>2</v>
      </c>
      <c r="G844" s="1">
        <f t="array" ref="G844">SUM(IF(anno=A844,IF(distretto=E844,IF(punti=-1,1))))</f>
        <v>0</v>
      </c>
      <c r="H844" s="1">
        <f t="array" ref="H844">SUM(IF(anno=A844,IF(distretto=E844,punti)))+G844</f>
        <v>12</v>
      </c>
      <c r="I844" s="6">
        <v>1.5066964285714286</v>
      </c>
      <c r="J844" s="12">
        <f>H844/VLOOKUP(A844,anni!$A$1:$O$32,4,0)</f>
        <v>4.8150228713586393E-3</v>
      </c>
      <c r="K844" s="12">
        <f t="shared" si="152"/>
        <v>5.0976655550262059E-3</v>
      </c>
      <c r="L844" s="12">
        <f t="shared" si="153"/>
        <v>9.9164693795506312E-3</v>
      </c>
      <c r="M844" s="12">
        <f t="array" ref="M844">SUM(IF(NOT(ISERR(J844:L844)),J844:L844*$J$2:$L$2))/SUM(IF(NOT(ISERR(J844:L844)),$J$2:$L$2))</f>
        <v>5.7594781839464928E-3</v>
      </c>
      <c r="N844" s="1">
        <f>((300-VLOOKUP(A844,anni!$A$1:$O$32,8,0))*(M844-I844/300)+I844)/300*(300-VLOOKUP(A844,anni!$A$1:$O$32,7,0))</f>
        <v>1.5879626684605836</v>
      </c>
      <c r="O844" s="1">
        <f t="shared" si="154"/>
        <v>1.5879626684605836</v>
      </c>
      <c r="P844" s="9">
        <f>INT(MAX(1,O844)+1-VLOOKUP(A844,anni!$A$1:$O$32,5,0))</f>
        <v>2</v>
      </c>
      <c r="Q844" s="9">
        <f t="array" ref="Q844">SUM(IF(anno=A844,IF(distretto=E844,concorrenti!$T$3:$T$5991)))</f>
        <v>0</v>
      </c>
      <c r="R844" s="9">
        <f t="shared" si="155"/>
        <v>2</v>
      </c>
      <c r="S844" s="1">
        <f t="shared" si="156"/>
        <v>0</v>
      </c>
      <c r="T844" s="1">
        <f>1+INT($N844/VLOOKUP($A844,anni!$A$1:$J$35,10,0))+$Q844</f>
        <v>2</v>
      </c>
      <c r="U844" s="1">
        <f t="shared" si="151"/>
        <v>0</v>
      </c>
      <c r="X844" s="1">
        <v>9</v>
      </c>
      <c r="AB844" s="1">
        <v>2</v>
      </c>
      <c r="AC844" s="1">
        <f t="shared" si="157"/>
        <v>0</v>
      </c>
    </row>
    <row r="845" spans="1:29" x14ac:dyDescent="0.3">
      <c r="A845" s="3">
        <v>2008</v>
      </c>
      <c r="B845" s="3" t="str">
        <f>VLOOKUP($E845,accorpamenti!$A$2:$X$104,$A845-B$2,0)</f>
        <v>Ascoli Piceno</v>
      </c>
      <c r="C845" s="3" t="str">
        <f>VLOOKUP($E845,accorpamenti!$A$2:$X$104,$A845-C$2,0)</f>
        <v>Ascoli Piceno</v>
      </c>
      <c r="D845" s="3" t="str">
        <f>VLOOKUP($E845,accorpamenti!$A$2:$X$104,$A845-D$2,0)</f>
        <v>Ascoli Piceno</v>
      </c>
      <c r="E845" s="3" t="s">
        <v>117</v>
      </c>
      <c r="F845" s="1">
        <f t="array" ref="F845">SUM(IF(anno=A845,IF(distretto=E845,1)))</f>
        <v>2</v>
      </c>
      <c r="G845" s="1">
        <f t="array" ref="G845">SUM(IF(anno=A845,IF(distretto=E845,IF(punti=-1,1))))</f>
        <v>0</v>
      </c>
      <c r="H845" s="1">
        <f t="array" ref="H845">SUM(IF(anno=A845,IF(distretto=E845,punti)))+G845</f>
        <v>12</v>
      </c>
      <c r="I845" s="6">
        <v>1.5066964285714286</v>
      </c>
      <c r="J845" s="12">
        <f>H845/VLOOKUP(A845,anni!$A$1:$O$32,4,0)</f>
        <v>4.8150228713586393E-3</v>
      </c>
      <c r="K845" s="12">
        <f t="shared" si="152"/>
        <v>7.4321105288232539E-3</v>
      </c>
      <c r="L845" s="12">
        <f t="shared" si="153"/>
        <v>4.9135659087863482E-3</v>
      </c>
      <c r="M845" s="12">
        <f t="array" ref="M845">SUM(IF(NOT(ISERR(J845:L845)),J845:L845*$J$2:$L$2))/SUM(IF(NOT(ISERR(J845:L845)),$J$2:$L$2))</f>
        <v>5.7038092634181282E-3</v>
      </c>
      <c r="N845" s="1">
        <f>((300-VLOOKUP(A845,anni!$A$1:$O$32,8,0))*(M845-I845/300)+I845)/300*(300-VLOOKUP(A845,anni!$A$1:$O$32,7,0))</f>
        <v>1.5772742357191376</v>
      </c>
      <c r="O845" s="1">
        <f t="shared" si="154"/>
        <v>1.5772742357191376</v>
      </c>
      <c r="P845" s="9">
        <f>INT(MAX(1,O845)+1-VLOOKUP(A845,anni!$A$1:$O$32,5,0))</f>
        <v>2</v>
      </c>
      <c r="Q845" s="9">
        <f t="array" ref="Q845">SUM(IF(anno=A845,IF(distretto=E845,concorrenti!$T$3:$T$5991)))</f>
        <v>0</v>
      </c>
      <c r="R845" s="9">
        <f t="shared" si="155"/>
        <v>2</v>
      </c>
      <c r="S845" s="1">
        <f t="shared" si="156"/>
        <v>0</v>
      </c>
      <c r="T845" s="1">
        <f>1+INT($N845/VLOOKUP($A845,anni!$A$1:$J$35,10,0))+$Q845</f>
        <v>2</v>
      </c>
      <c r="U845" s="1">
        <f t="shared" si="151"/>
        <v>0</v>
      </c>
      <c r="X845" s="1">
        <v>9</v>
      </c>
      <c r="AB845" s="1">
        <v>1</v>
      </c>
      <c r="AC845" s="1">
        <f t="shared" si="157"/>
        <v>1</v>
      </c>
    </row>
    <row r="846" spans="1:29" x14ac:dyDescent="0.3">
      <c r="A846" s="3">
        <v>2008</v>
      </c>
      <c r="B846" s="3" t="str">
        <f>VLOOKUP($E846,accorpamenti!$A$2:$X$104,$A846-B$2,0)</f>
        <v>Catanzaro</v>
      </c>
      <c r="C846" s="3" t="str">
        <f>VLOOKUP($E846,accorpamenti!$A$2:$X$104,$A846-C$2,0)</f>
        <v>Catanzaro</v>
      </c>
      <c r="D846" s="3" t="str">
        <f>VLOOKUP($E846,accorpamenti!$A$2:$X$104,$A846-D$2,0)</f>
        <v>Catanzaro</v>
      </c>
      <c r="E846" s="3" t="s">
        <v>110</v>
      </c>
      <c r="F846" s="1">
        <f t="array" ref="F846">SUM(IF(anno=A846,IF(distretto=E846,1)))</f>
        <v>2</v>
      </c>
      <c r="G846" s="1">
        <f t="array" ref="G846">SUM(IF(anno=A846,IF(distretto=E846,IF(punti=-1,1))))</f>
        <v>0</v>
      </c>
      <c r="H846" s="1">
        <f t="array" ref="H846">SUM(IF(anno=A846,IF(distretto=E846,punti)))+G846</f>
        <v>16.799999999999997</v>
      </c>
      <c r="I846" s="6">
        <v>2.34375</v>
      </c>
      <c r="J846" s="12">
        <f>H846/VLOOKUP(A846,anni!$A$1:$O$32,4,0)</f>
        <v>6.741032019902094E-3</v>
      </c>
      <c r="K846" s="12">
        <f t="shared" si="152"/>
        <v>2.3820867079561711E-4</v>
      </c>
      <c r="L846" s="12">
        <f t="shared" si="153"/>
        <v>6.7003171483450211E-3</v>
      </c>
      <c r="M846" s="12">
        <f t="array" ref="M846">SUM(IF(NOT(ISERR(J846:L846)),J846:L846*$J$2:$L$2))/SUM(IF(NOT(ISERR(J846:L846)),$J$2:$L$2))</f>
        <v>4.5666384249404227E-3</v>
      </c>
      <c r="N846" s="1">
        <f>((300-VLOOKUP(A846,anni!$A$1:$O$32,8,0))*(M846-I846/300)+I846)/300*(300-VLOOKUP(A846,anni!$A$1:$O$32,7,0))</f>
        <v>1.6267945775885615</v>
      </c>
      <c r="O846" s="1">
        <f t="shared" si="154"/>
        <v>1.6267945775885615</v>
      </c>
      <c r="P846" s="9">
        <f>INT(MAX(1,O846)+1-VLOOKUP(A846,anni!$A$1:$O$32,5,0))</f>
        <v>2</v>
      </c>
      <c r="Q846" s="9">
        <f t="array" ref="Q846">SUM(IF(anno=A846,IF(distretto=E846,concorrenti!$T$3:$T$5991)))</f>
        <v>0</v>
      </c>
      <c r="R846" s="9">
        <f t="shared" si="155"/>
        <v>2</v>
      </c>
      <c r="S846" s="1">
        <f t="shared" si="156"/>
        <v>0</v>
      </c>
      <c r="T846" s="1">
        <f>1+INT($N846/VLOOKUP($A846,anni!$A$1:$J$35,10,0))+$Q846</f>
        <v>2</v>
      </c>
      <c r="U846" s="1">
        <f t="shared" si="151"/>
        <v>0</v>
      </c>
      <c r="X846" s="1">
        <v>14</v>
      </c>
      <c r="AB846" s="1">
        <v>2</v>
      </c>
      <c r="AC846" s="1">
        <f t="shared" si="157"/>
        <v>0</v>
      </c>
    </row>
    <row r="847" spans="1:29" x14ac:dyDescent="0.3">
      <c r="A847" s="3">
        <v>2008</v>
      </c>
      <c r="B847" s="3" t="str">
        <f>VLOOKUP($E847,accorpamenti!$A$2:$X$104,$A847-B$2,0)</f>
        <v>Caltanissetta</v>
      </c>
      <c r="C847" s="3" t="str">
        <f>VLOOKUP($E847,accorpamenti!$A$2:$X$104,$A847-C$2,0)</f>
        <v>Caltanissetta</v>
      </c>
      <c r="D847" s="3" t="str">
        <f>VLOOKUP($E847,accorpamenti!$A$2:$X$104,$A847-D$2,0)</f>
        <v>Caltanissetta</v>
      </c>
      <c r="E847" s="3" t="s">
        <v>129</v>
      </c>
      <c r="F847" s="1">
        <f t="array" ref="F847">SUM(IF(anno=A847,IF(distretto=E847,1)))</f>
        <v>2</v>
      </c>
      <c r="G847" s="1">
        <f t="array" ref="G847">SUM(IF(anno=A847,IF(distretto=E847,IF(punti=-1,1))))</f>
        <v>0</v>
      </c>
      <c r="H847" s="1">
        <f t="array" ref="H847">SUM(IF(anno=A847,IF(distretto=E847,punti)))+G847</f>
        <v>8.6</v>
      </c>
      <c r="I847" s="6">
        <v>2.0089285714285712</v>
      </c>
      <c r="J847" s="12">
        <f>H847/VLOOKUP(A847,anni!$A$1:$O$32,4,0)</f>
        <v>3.450766391140358E-3</v>
      </c>
      <c r="K847" s="12">
        <f t="shared" si="152"/>
        <v>7.4321105288232547E-3</v>
      </c>
      <c r="L847" s="12">
        <f t="shared" si="153"/>
        <v>4.243534193951847E-3</v>
      </c>
      <c r="M847" s="12">
        <f t="array" ref="M847">SUM(IF(NOT(ISERR(J847:L847)),J847:L847*$J$2:$L$2))/SUM(IF(NOT(ISERR(J847:L847)),$J$2:$L$2))</f>
        <v>4.9100090708365718E-3</v>
      </c>
      <c r="N847" s="1">
        <f>((300-VLOOKUP(A847,anni!$A$1:$O$32,8,0))*(M847-I847/300)+I847)/300*(300-VLOOKUP(A847,anni!$A$1:$O$32,7,0))</f>
        <v>1.5855788844577647</v>
      </c>
      <c r="O847" s="1">
        <f t="shared" si="154"/>
        <v>1.5855788844577647</v>
      </c>
      <c r="P847" s="9">
        <f>INT(MAX(1,O847)+1-VLOOKUP(A847,anni!$A$1:$O$32,5,0))</f>
        <v>2</v>
      </c>
      <c r="Q847" s="9">
        <f t="array" ref="Q847">SUM(IF(anno=A847,IF(distretto=E847,concorrenti!$T$3:$T$5991)))</f>
        <v>0</v>
      </c>
      <c r="R847" s="9">
        <f t="shared" si="155"/>
        <v>2</v>
      </c>
      <c r="S847" s="1">
        <f t="shared" si="156"/>
        <v>0</v>
      </c>
      <c r="T847" s="1">
        <f>1+INT($N847/VLOOKUP($A847,anni!$A$1:$J$35,10,0))+$Q847</f>
        <v>2</v>
      </c>
      <c r="U847" s="1">
        <f t="shared" si="151"/>
        <v>0</v>
      </c>
      <c r="X847" s="1">
        <v>12</v>
      </c>
      <c r="AB847" s="1">
        <v>2</v>
      </c>
      <c r="AC847" s="1">
        <f t="shared" si="157"/>
        <v>0</v>
      </c>
    </row>
    <row r="848" spans="1:29" x14ac:dyDescent="0.3">
      <c r="A848" s="3">
        <v>2008</v>
      </c>
      <c r="B848" s="3" t="str">
        <f>VLOOKUP($E848,accorpamenti!$A$2:$X$104,$A848-B$2,0)</f>
        <v>Macerata</v>
      </c>
      <c r="C848" s="3" t="str">
        <f>VLOOKUP($E848,accorpamenti!$A$2:$X$104,$A848-C$2,0)</f>
        <v>Macerata</v>
      </c>
      <c r="D848" s="3" t="str">
        <f>VLOOKUP($E848,accorpamenti!$A$2:$X$104,$A848-D$2,0)</f>
        <v>Macerata</v>
      </c>
      <c r="E848" s="3" t="s">
        <v>102</v>
      </c>
      <c r="F848" s="1">
        <f t="array" ref="F848">SUM(IF(anno=A848,IF(distretto=E848,1)))</f>
        <v>2</v>
      </c>
      <c r="G848" s="1">
        <f t="array" ref="G848">SUM(IF(anno=A848,IF(distretto=E848,IF(punti=-1,1))))</f>
        <v>0</v>
      </c>
      <c r="H848" s="1">
        <f t="array" ref="H848">SUM(IF(anno=A848,IF(distretto=E848,punti)))+G848</f>
        <v>12</v>
      </c>
      <c r="I848" s="6">
        <v>1.5066964285714286</v>
      </c>
      <c r="J848" s="12">
        <f>H848/VLOOKUP(A848,anni!$A$1:$O$32,4,0)</f>
        <v>4.8150228713586393E-3</v>
      </c>
      <c r="K848" s="12">
        <f t="shared" si="152"/>
        <v>5.9552167698904276E-3</v>
      </c>
      <c r="L848" s="12">
        <f t="shared" si="153"/>
        <v>5.4495912806539499E-3</v>
      </c>
      <c r="M848" s="12">
        <f t="array" ref="M848">SUM(IF(NOT(ISERR(J848:L848)),J848:L848*$J$2:$L$2))/SUM(IF(NOT(ISERR(J848:L848)),$J$2:$L$2))</f>
        <v>5.3008489057517864E-3</v>
      </c>
      <c r="N848" s="1">
        <f>((300-VLOOKUP(A848,anni!$A$1:$O$32,8,0))*(M848-I848/300)+I848)/300*(300-VLOOKUP(A848,anni!$A$1:$O$32,7,0))</f>
        <v>1.4999058470472</v>
      </c>
      <c r="O848" s="1">
        <f t="shared" si="154"/>
        <v>1.4999058470472</v>
      </c>
      <c r="P848" s="9">
        <f>INT(MAX(1,O848)+1-VLOOKUP(A848,anni!$A$1:$O$32,5,0))</f>
        <v>1</v>
      </c>
      <c r="Q848" s="9">
        <f t="array" ref="Q848">SUM(IF(anno=A848,IF(distretto=E848,concorrenti!$T$3:$T$5991)))</f>
        <v>0</v>
      </c>
      <c r="R848" s="9">
        <f t="shared" si="155"/>
        <v>1</v>
      </c>
      <c r="S848" s="1">
        <f t="shared" si="156"/>
        <v>-1</v>
      </c>
      <c r="T848" s="1">
        <f>1+INT($N848/VLOOKUP($A848,anni!$A$1:$J$35,10,0))+$Q848</f>
        <v>2</v>
      </c>
      <c r="U848" s="1">
        <f t="shared" si="151"/>
        <v>0</v>
      </c>
      <c r="X848" s="1">
        <v>9</v>
      </c>
      <c r="AB848" s="1">
        <v>1</v>
      </c>
      <c r="AC848" s="1">
        <f t="shared" si="157"/>
        <v>0</v>
      </c>
    </row>
    <row r="849" spans="1:29" x14ac:dyDescent="0.3">
      <c r="A849" s="3">
        <v>2008</v>
      </c>
      <c r="B849" s="3" t="str">
        <f>VLOOKUP($E849,accorpamenti!$A$2:$X$104,$A849-B$2,0)</f>
        <v>Trapani</v>
      </c>
      <c r="C849" s="3" t="str">
        <f>VLOOKUP($E849,accorpamenti!$A$2:$X$104,$A849-C$2,0)</f>
        <v>Trapani</v>
      </c>
      <c r="D849" s="3" t="str">
        <f>VLOOKUP($E849,accorpamenti!$A$2:$X$104,$A849-D$2,0)</f>
        <v>Trapani</v>
      </c>
      <c r="E849" s="3" t="s">
        <v>109</v>
      </c>
      <c r="F849" s="1">
        <f t="array" ref="F849">SUM(IF(anno=A849,IF(distretto=E849,1)))</f>
        <v>2</v>
      </c>
      <c r="G849" s="1">
        <f t="array" ref="G849">SUM(IF(anno=A849,IF(distretto=E849,IF(punti=-1,1))))</f>
        <v>0</v>
      </c>
      <c r="H849" s="1">
        <f t="array" ref="H849">SUM(IF(anno=A849,IF(distretto=E849,punti)))+G849</f>
        <v>12</v>
      </c>
      <c r="I849" s="6">
        <v>1.8415178571428572</v>
      </c>
      <c r="J849" s="12">
        <f>H849/VLOOKUP(A849,anni!$A$1:$O$32,4,0)</f>
        <v>4.8150228713586393E-3</v>
      </c>
      <c r="K849" s="12">
        <f t="shared" si="152"/>
        <v>7.4321105288232539E-3</v>
      </c>
      <c r="L849" s="12">
        <f t="shared" si="153"/>
        <v>0</v>
      </c>
      <c r="M849" s="12">
        <f t="array" ref="M849">SUM(IF(NOT(ISERR(J849:L849)),J849:L849*$J$2:$L$2))/SUM(IF(NOT(ISERR(J849:L849)),$J$2:$L$2))</f>
        <v>4.8848816119537375E-3</v>
      </c>
      <c r="N849" s="1">
        <f>((300-VLOOKUP(A849,anni!$A$1:$O$32,8,0))*(M849-I849/300)+I849)/300*(300-VLOOKUP(A849,anni!$A$1:$O$32,7,0))</f>
        <v>1.5271829837808319</v>
      </c>
      <c r="O849" s="1">
        <f t="shared" si="154"/>
        <v>1.5271829837808319</v>
      </c>
      <c r="P849" s="9">
        <f>INT(MAX(1,O849)+1-VLOOKUP(A849,anni!$A$1:$O$32,5,0))</f>
        <v>1</v>
      </c>
      <c r="Q849" s="9">
        <f t="array" ref="Q849">SUM(IF(anno=A849,IF(distretto=E849,concorrenti!$T$3:$T$5991)))</f>
        <v>0</v>
      </c>
      <c r="R849" s="9">
        <f t="shared" si="155"/>
        <v>1</v>
      </c>
      <c r="S849" s="1">
        <f t="shared" si="156"/>
        <v>-1</v>
      </c>
      <c r="T849" s="1">
        <f>1+INT($N849/VLOOKUP($A849,anni!$A$1:$J$35,10,0))+$Q849</f>
        <v>2</v>
      </c>
      <c r="U849" s="1">
        <f t="shared" si="151"/>
        <v>0</v>
      </c>
      <c r="X849" s="1">
        <v>11</v>
      </c>
      <c r="AB849" s="1">
        <v>1</v>
      </c>
      <c r="AC849" s="1">
        <f t="shared" si="157"/>
        <v>0</v>
      </c>
    </row>
    <row r="850" spans="1:29" x14ac:dyDescent="0.3">
      <c r="A850" s="3">
        <v>2008</v>
      </c>
      <c r="B850" s="3" t="str">
        <f>VLOOKUP($E850,accorpamenti!$A$2:$X$104,$A850-B$2,0)</f>
        <v>Potenza</v>
      </c>
      <c r="C850" s="3" t="str">
        <f>VLOOKUP($E850,accorpamenti!$A$2:$X$104,$A850-C$2,0)</f>
        <v>Potenza</v>
      </c>
      <c r="D850" s="3" t="str">
        <f>VLOOKUP($E850,accorpamenti!$A$2:$X$104,$A850-D$2,0)</f>
        <v>Potenza</v>
      </c>
      <c r="E850" s="3" t="s">
        <v>107</v>
      </c>
      <c r="F850" s="1">
        <f t="array" ref="F850">SUM(IF(anno=A850,IF(distretto=E850,1)))</f>
        <v>2</v>
      </c>
      <c r="G850" s="1">
        <f t="array" ref="G850">SUM(IF(anno=A850,IF(distretto=E850,IF(punti=-1,1))))</f>
        <v>0</v>
      </c>
      <c r="H850" s="1">
        <f t="array" ref="H850">SUM(IF(anno=A850,IF(distretto=E850,punti)))+G850</f>
        <v>11</v>
      </c>
      <c r="I850" s="6">
        <v>2.5111607142857144</v>
      </c>
      <c r="J850" s="12">
        <f>H850/VLOOKUP(A850,anni!$A$1:$O$32,4,0)</f>
        <v>4.4137709654120862E-3</v>
      </c>
      <c r="K850" s="12">
        <f t="shared" si="152"/>
        <v>1.6198189614101963E-3</v>
      </c>
      <c r="L850" s="12">
        <f t="shared" si="153"/>
        <v>7.3703488631795232E-3</v>
      </c>
      <c r="M850" s="12">
        <f t="array" ref="M850">SUM(IF(NOT(ISERR(J850:L850)),J850:L850*$J$2:$L$2))/SUM(IF(NOT(ISERR(J850:L850)),$J$2:$L$2))</f>
        <v>3.9752166137060289E-3</v>
      </c>
      <c r="N850" s="1">
        <f>((300-VLOOKUP(A850,anni!$A$1:$O$32,8,0))*(M850-I850/300)+I850)/300*(300-VLOOKUP(A850,anni!$A$1:$O$32,7,0))</f>
        <v>1.5668130184029863</v>
      </c>
      <c r="O850" s="1">
        <f t="shared" si="154"/>
        <v>1.5668130184029863</v>
      </c>
      <c r="P850" s="9">
        <f>INT(MAX(1,O850)+1-VLOOKUP(A850,anni!$A$1:$O$32,5,0))</f>
        <v>1</v>
      </c>
      <c r="Q850" s="9">
        <f t="array" ref="Q850">SUM(IF(anno=A850,IF(distretto=E850,concorrenti!$T$3:$T$5991)))</f>
        <v>0</v>
      </c>
      <c r="R850" s="9">
        <f t="shared" si="155"/>
        <v>1</v>
      </c>
      <c r="S850" s="1">
        <f t="shared" si="156"/>
        <v>-1</v>
      </c>
      <c r="T850" s="1">
        <f>1+INT($N850/VLOOKUP($A850,anni!$A$1:$J$35,10,0))+$Q850</f>
        <v>2</v>
      </c>
      <c r="U850" s="1">
        <f t="shared" si="151"/>
        <v>0</v>
      </c>
      <c r="X850" s="1">
        <v>15</v>
      </c>
      <c r="AB850" s="1">
        <v>1</v>
      </c>
      <c r="AC850" s="1">
        <f t="shared" si="157"/>
        <v>0</v>
      </c>
    </row>
    <row r="851" spans="1:29" x14ac:dyDescent="0.3">
      <c r="A851" s="3">
        <v>2008</v>
      </c>
      <c r="B851" s="3" t="str">
        <f>VLOOKUP($E851,accorpamenti!$A$2:$X$104,$A851-B$2,0)</f>
        <v>Ragusa</v>
      </c>
      <c r="C851" s="3" t="str">
        <f>VLOOKUP($E851,accorpamenti!$A$2:$X$104,$A851-C$2,0)</f>
        <v>Ragusa</v>
      </c>
      <c r="D851" s="3" t="str">
        <f>VLOOKUP($E851,accorpamenti!$A$2:$X$104,$A851-D$2,0)</f>
        <v>Ragusa</v>
      </c>
      <c r="E851" s="3" t="s">
        <v>122</v>
      </c>
      <c r="F851" s="1">
        <f t="array" ref="F851">SUM(IF(anno=A851,IF(distretto=E851,1)))</f>
        <v>2</v>
      </c>
      <c r="G851" s="1">
        <f t="array" ref="G851">SUM(IF(anno=A851,IF(distretto=E851,IF(punti=-1,1))))</f>
        <v>0</v>
      </c>
      <c r="H851" s="1">
        <f t="array" ref="H851">SUM(IF(anno=A851,IF(distretto=E851,punti)))+G851</f>
        <v>9</v>
      </c>
      <c r="I851" s="6">
        <v>1.8415178571428572</v>
      </c>
      <c r="J851" s="12">
        <f>H851/VLOOKUP(A851,anni!$A$1:$O$32,4,0)</f>
        <v>3.6112671535189797E-3</v>
      </c>
      <c r="K851" s="12">
        <f t="shared" si="152"/>
        <v>5.1453072891853302E-3</v>
      </c>
      <c r="L851" s="12">
        <f t="shared" si="153"/>
        <v>5.5389288426318829E-3</v>
      </c>
      <c r="M851" s="12">
        <f t="array" ref="M851">SUM(IF(NOT(ISERR(J851:L851)),J851:L851*$J$2:$L$2))/SUM(IF(NOT(ISERR(J851:L851)),$J$2:$L$2))</f>
        <v>4.4438908135932464E-3</v>
      </c>
      <c r="N851" s="1">
        <f>((300-VLOOKUP(A851,anni!$A$1:$O$32,8,0))*(M851-I851/300)+I851)/300*(300-VLOOKUP(A851,anni!$A$1:$O$32,7,0))</f>
        <v>1.4425127504956177</v>
      </c>
      <c r="O851" s="1">
        <f t="shared" si="154"/>
        <v>1.4425127504956177</v>
      </c>
      <c r="P851" s="9">
        <f>INT(MAX(1,O851)+1-VLOOKUP(A851,anni!$A$1:$O$32,5,0))</f>
        <v>1</v>
      </c>
      <c r="Q851" s="9">
        <f t="array" ref="Q851">SUM(IF(anno=A851,IF(distretto=E851,concorrenti!$T$3:$T$5991)))</f>
        <v>0</v>
      </c>
      <c r="R851" s="9">
        <f t="shared" si="155"/>
        <v>1</v>
      </c>
      <c r="S851" s="1">
        <f t="shared" si="156"/>
        <v>-1</v>
      </c>
      <c r="T851" s="1">
        <f>1+INT($N851/VLOOKUP($A851,anni!$A$1:$J$35,10,0))+$Q851</f>
        <v>2</v>
      </c>
      <c r="U851" s="1">
        <f t="shared" si="151"/>
        <v>0</v>
      </c>
      <c r="X851" s="1">
        <v>11</v>
      </c>
      <c r="AB851" s="1">
        <v>1</v>
      </c>
      <c r="AC851" s="1">
        <f t="shared" si="157"/>
        <v>0</v>
      </c>
    </row>
    <row r="852" spans="1:29" x14ac:dyDescent="0.3">
      <c r="A852" s="3">
        <v>2008</v>
      </c>
      <c r="B852" s="3" t="str">
        <f>VLOOKUP($E852,accorpamenti!$A$2:$X$104,$A852-B$2,0)</f>
        <v>Savona</v>
      </c>
      <c r="C852" s="3" t="str">
        <f>VLOOKUP($E852,accorpamenti!$A$2:$X$104,$A852-C$2,0)</f>
        <v>Savona</v>
      </c>
      <c r="D852" s="3" t="str">
        <f>VLOOKUP($E852,accorpamenti!$A$2:$X$104,$A852-D$2,0)</f>
        <v>Savona</v>
      </c>
      <c r="E852" s="3" t="s">
        <v>138</v>
      </c>
      <c r="F852" s="1">
        <f t="array" ref="F852">SUM(IF(anno=A852,IF(distretto=E852,1)))</f>
        <v>2</v>
      </c>
      <c r="G852" s="1">
        <f t="array" ref="G852">SUM(IF(anno=A852,IF(distretto=E852,IF(punti=-1,1))))</f>
        <v>0</v>
      </c>
      <c r="H852" s="1">
        <f t="array" ref="H852">SUM(IF(anno=A852,IF(distretto=E852,punti)))+G852</f>
        <v>5.6</v>
      </c>
      <c r="I852" s="6">
        <v>1.0044642857142856</v>
      </c>
      <c r="J852" s="12">
        <f>H852/VLOOKUP(A852,anni!$A$1:$O$32,4,0)</f>
        <v>2.247010673300698E-3</v>
      </c>
      <c r="K852" s="12">
        <f t="shared" si="152"/>
        <v>8.6231538828013404E-3</v>
      </c>
      <c r="L852" s="12">
        <f t="shared" si="153"/>
        <v>6.878992272300888E-3</v>
      </c>
      <c r="M852" s="12">
        <f t="array" ref="M852">SUM(IF(NOT(ISERR(J852:L852)),J852:L852*$J$2:$L$2))/SUM(IF(NOT(ISERR(J852:L852)),$J$2:$L$2))</f>
        <v>5.1443886763009438E-3</v>
      </c>
      <c r="N852" s="1">
        <f>((300-VLOOKUP(A852,anni!$A$1:$O$32,8,0))*(M852-I852/300)+I852)/300*(300-VLOOKUP(A852,anni!$A$1:$O$32,7,0))</f>
        <v>1.3091511972783525</v>
      </c>
      <c r="O852" s="1">
        <f t="shared" si="154"/>
        <v>1.3091511972783525</v>
      </c>
      <c r="P852" s="9">
        <f>INT(MAX(1,O852)+1-VLOOKUP(A852,anni!$A$1:$O$32,5,0))</f>
        <v>1</v>
      </c>
      <c r="Q852" s="9">
        <f t="array" ref="Q852">SUM(IF(anno=A852,IF(distretto=E852,concorrenti!$T$3:$T$5991)))</f>
        <v>0</v>
      </c>
      <c r="R852" s="9">
        <f t="shared" si="155"/>
        <v>1</v>
      </c>
      <c r="S852" s="1">
        <f t="shared" si="156"/>
        <v>-1</v>
      </c>
      <c r="T852" s="1">
        <f>1+INT($N852/VLOOKUP($A852,anni!$A$1:$J$35,10,0))+$Q852</f>
        <v>2</v>
      </c>
      <c r="U852" s="1">
        <f t="shared" si="151"/>
        <v>0</v>
      </c>
      <c r="X852" s="1">
        <v>6</v>
      </c>
      <c r="AB852" s="1">
        <v>1</v>
      </c>
      <c r="AC852" s="1">
        <f t="shared" si="157"/>
        <v>0</v>
      </c>
    </row>
    <row r="853" spans="1:29" x14ac:dyDescent="0.3">
      <c r="A853" s="3">
        <v>2008</v>
      </c>
      <c r="B853" s="3" t="str">
        <f>VLOOKUP($E853,accorpamenti!$A$2:$X$104,$A853-B$2,0)</f>
        <v>Cremona</v>
      </c>
      <c r="C853" s="3" t="str">
        <f>VLOOKUP($E853,accorpamenti!$A$2:$X$104,$A853-C$2,0)</f>
        <v>Cremona</v>
      </c>
      <c r="D853" s="3" t="str">
        <f>VLOOKUP($E853,accorpamenti!$A$2:$X$104,$A853-D$2,0)</f>
        <v>Cremona</v>
      </c>
      <c r="E853" s="3" t="s">
        <v>130</v>
      </c>
      <c r="F853" s="1">
        <f t="array" ref="F853">SUM(IF(anno=A853,IF(distretto=E853,1)))</f>
        <v>2</v>
      </c>
      <c r="G853" s="1">
        <f t="array" ref="G853">SUM(IF(anno=A853,IF(distretto=E853,IF(punti=-1,1))))</f>
        <v>0</v>
      </c>
      <c r="H853" s="1">
        <f t="array" ref="H853">SUM(IF(anno=A853,IF(distretto=E853,punti)))+G853</f>
        <v>9.6</v>
      </c>
      <c r="I853" s="6">
        <v>1.8415178571428572</v>
      </c>
      <c r="J853" s="12">
        <f>H853/VLOOKUP(A853,anni!$A$1:$O$32,4,0)</f>
        <v>3.8520182970869115E-3</v>
      </c>
      <c r="K853" s="12">
        <f t="shared" si="152"/>
        <v>5.0023820867079591E-3</v>
      </c>
      <c r="L853" s="12">
        <f t="shared" si="153"/>
        <v>3.484164917139411E-3</v>
      </c>
      <c r="M853" s="12">
        <f t="array" ref="M853">SUM(IF(NOT(ISERR(J853:L853)),J853:L853*$J$2:$L$2))/SUM(IF(NOT(ISERR(J853:L853)),$J$2:$L$2))</f>
        <v>4.1741639969693446E-3</v>
      </c>
      <c r="N853" s="1">
        <f>((300-VLOOKUP(A853,anni!$A$1:$O$32,8,0))*(M853-I853/300)+I853)/300*(300-VLOOKUP(A853,anni!$A$1:$O$32,7,0))</f>
        <v>1.3907252017038285</v>
      </c>
      <c r="O853" s="1">
        <f t="shared" si="154"/>
        <v>1.3907252017038285</v>
      </c>
      <c r="P853" s="9">
        <f>INT(MAX(1,O853)+1-VLOOKUP(A853,anni!$A$1:$O$32,5,0))</f>
        <v>1</v>
      </c>
      <c r="Q853" s="9">
        <f t="array" ref="Q853">SUM(IF(anno=A853,IF(distretto=E853,concorrenti!$T$3:$T$5991)))</f>
        <v>0</v>
      </c>
      <c r="R853" s="9">
        <f t="shared" si="155"/>
        <v>1</v>
      </c>
      <c r="S853" s="1">
        <f t="shared" si="156"/>
        <v>-1</v>
      </c>
      <c r="T853" s="1">
        <f>1+INT($N853/VLOOKUP($A853,anni!$A$1:$J$35,10,0))+$Q853</f>
        <v>2</v>
      </c>
      <c r="U853" s="1">
        <f t="shared" si="151"/>
        <v>0</v>
      </c>
      <c r="X853" s="1">
        <v>11</v>
      </c>
      <c r="AB853" s="1">
        <v>1</v>
      </c>
      <c r="AC853" s="1">
        <f t="shared" si="157"/>
        <v>0</v>
      </c>
    </row>
    <row r="854" spans="1:29" x14ac:dyDescent="0.3">
      <c r="A854" s="3">
        <v>2008</v>
      </c>
      <c r="B854" s="3" t="str">
        <f>VLOOKUP($E854,accorpamenti!$A$2:$X$104,$A854-B$2,0)</f>
        <v>Taranto</v>
      </c>
      <c r="C854" s="3" t="str">
        <f>VLOOKUP($E854,accorpamenti!$A$2:$X$104,$A854-C$2,0)</f>
        <v>Taranto</v>
      </c>
      <c r="D854" s="3" t="str">
        <f>VLOOKUP($E854,accorpamenti!$A$2:$X$104,$A854-D$2,0)</f>
        <v>Taranto</v>
      </c>
      <c r="E854" s="3" t="s">
        <v>115</v>
      </c>
      <c r="F854" s="1">
        <f t="array" ref="F854">SUM(IF(anno=A854,IF(distretto=E854,1)))</f>
        <v>2</v>
      </c>
      <c r="G854" s="1">
        <f t="array" ref="G854">SUM(IF(anno=A854,IF(distretto=E854,IF(punti=-1,1))))</f>
        <v>0</v>
      </c>
      <c r="H854" s="1">
        <f t="array" ref="H854">SUM(IF(anno=A854,IF(distretto=E854,punti)))+G854</f>
        <v>8</v>
      </c>
      <c r="I854" s="6">
        <v>2.34375</v>
      </c>
      <c r="J854" s="12">
        <f>H854/VLOOKUP(A854,anni!$A$1:$O$32,4,0)</f>
        <v>3.2100152475724262E-3</v>
      </c>
      <c r="K854" s="12">
        <f t="shared" si="152"/>
        <v>3.7636969985707504E-3</v>
      </c>
      <c r="L854" s="12">
        <f t="shared" si="153"/>
        <v>2.5907892973600745E-3</v>
      </c>
      <c r="M854" s="12">
        <f t="array" ref="M854">SUM(IF(NOT(ISERR(J854:L854)),J854:L854*$J$2:$L$2))/SUM(IF(NOT(ISERR(J854:L854)),$J$2:$L$2))</f>
        <v>3.2913715062031419E-3</v>
      </c>
      <c r="N854" s="1">
        <f>((300-VLOOKUP(A854,anni!$A$1:$O$32,8,0))*(M854-I854/300)+I854)/300*(300-VLOOKUP(A854,anni!$A$1:$O$32,7,0))</f>
        <v>1.3819433291910033</v>
      </c>
      <c r="O854" s="1">
        <f t="shared" si="154"/>
        <v>1.3819433291910033</v>
      </c>
      <c r="P854" s="9">
        <f>INT(MAX(1,O854)+1-VLOOKUP(A854,anni!$A$1:$O$32,5,0))</f>
        <v>1</v>
      </c>
      <c r="Q854" s="9">
        <f t="array" ref="Q854">SUM(IF(anno=A854,IF(distretto=E854,concorrenti!$T$3:$T$5991)))</f>
        <v>0</v>
      </c>
      <c r="R854" s="9">
        <f t="shared" si="155"/>
        <v>1</v>
      </c>
      <c r="S854" s="1">
        <f t="shared" si="156"/>
        <v>-1</v>
      </c>
      <c r="T854" s="1">
        <f>1+INT($N854/VLOOKUP($A854,anni!$A$1:$J$35,10,0))+$Q854</f>
        <v>2</v>
      </c>
      <c r="U854" s="1">
        <f t="shared" ref="U854:U917" si="158">T854-$F854</f>
        <v>0</v>
      </c>
      <c r="X854" s="1">
        <v>14</v>
      </c>
      <c r="AB854" s="1">
        <v>1</v>
      </c>
      <c r="AC854" s="1">
        <f t="shared" si="157"/>
        <v>0</v>
      </c>
    </row>
    <row r="855" spans="1:29" x14ac:dyDescent="0.3">
      <c r="A855" s="3">
        <v>2008</v>
      </c>
      <c r="B855" s="3" t="str">
        <f>VLOOKUP($E855,accorpamenti!$A$2:$X$104,$A855-B$2,0)</f>
        <v>Oristano</v>
      </c>
      <c r="C855" s="3" t="str">
        <f>VLOOKUP($E855,accorpamenti!$A$2:$X$104,$A855-C$2,0)</f>
        <v>Oristano</v>
      </c>
      <c r="D855" s="3" t="str">
        <f>VLOOKUP($E855,accorpamenti!$A$2:$X$104,$A855-D$2,0)</f>
        <v>Oristano</v>
      </c>
      <c r="E855" s="3" t="s">
        <v>131</v>
      </c>
      <c r="F855" s="1">
        <f t="array" ref="F855">SUM(IF(anno=A855,IF(distretto=E855,1)))</f>
        <v>2</v>
      </c>
      <c r="G855" s="1">
        <f t="array" ref="G855">SUM(IF(anno=A855,IF(distretto=E855,IF(punti=-1,1))))</f>
        <v>0</v>
      </c>
      <c r="H855" s="1">
        <f t="array" ref="H855">SUM(IF(anno=A855,IF(distretto=E855,punti)))+G855</f>
        <v>9</v>
      </c>
      <c r="I855" s="6">
        <v>1.6741071428571428</v>
      </c>
      <c r="J855" s="12">
        <f>H855/VLOOKUP(A855,anni!$A$1:$O$32,4,0)</f>
        <v>3.6112671535189797E-3</v>
      </c>
      <c r="K855" s="12">
        <f t="shared" si="152"/>
        <v>3.7636969985707504E-3</v>
      </c>
      <c r="L855" s="12">
        <f t="shared" si="153"/>
        <v>5.8516103095546512E-3</v>
      </c>
      <c r="M855" s="12">
        <f t="array" ref="M855">SUM(IF(NOT(ISERR(J855:L855)),J855:L855*$J$2:$L$2))/SUM(IF(NOT(ISERR(J855:L855)),$J$2:$L$2))</f>
        <v>4.0354676278755155E-3</v>
      </c>
      <c r="N855" s="1">
        <f>((300-VLOOKUP(A855,anni!$A$1:$O$32,8,0))*(M855-I855/300)+I855)/300*(300-VLOOKUP(A855,anni!$A$1:$O$32,7,0))</f>
        <v>1.3105240702663845</v>
      </c>
      <c r="O855" s="1">
        <f t="shared" si="154"/>
        <v>1.3105240702663845</v>
      </c>
      <c r="P855" s="9">
        <f>INT(MAX(1,O855)+1-VLOOKUP(A855,anni!$A$1:$O$32,5,0))</f>
        <v>1</v>
      </c>
      <c r="Q855" s="9">
        <f t="array" ref="Q855">SUM(IF(anno=A855,IF(distretto=E855,concorrenti!$T$3:$T$5991)))</f>
        <v>0</v>
      </c>
      <c r="R855" s="9">
        <f t="shared" si="155"/>
        <v>1</v>
      </c>
      <c r="S855" s="1">
        <f t="shared" si="156"/>
        <v>-1</v>
      </c>
      <c r="T855" s="1">
        <f>1+INT($N855/VLOOKUP($A855,anni!$A$1:$J$35,10,0))+$Q855</f>
        <v>2</v>
      </c>
      <c r="U855" s="1">
        <f t="shared" si="158"/>
        <v>0</v>
      </c>
      <c r="X855" s="1">
        <v>10</v>
      </c>
      <c r="AB855" s="1">
        <v>1</v>
      </c>
      <c r="AC855" s="1">
        <f t="shared" si="157"/>
        <v>0</v>
      </c>
    </row>
    <row r="856" spans="1:29" x14ac:dyDescent="0.3">
      <c r="A856" s="3">
        <v>2008</v>
      </c>
      <c r="B856" s="3" t="str">
        <f>VLOOKUP($E856,accorpamenti!$A$2:$X$104,$A856-B$2,0)</f>
        <v>Frosinone</v>
      </c>
      <c r="C856" s="3" t="str">
        <f>VLOOKUP($E856,accorpamenti!$A$2:$X$104,$A856-C$2,0)</f>
        <v>Frosinone</v>
      </c>
      <c r="D856" s="3" t="str">
        <f>VLOOKUP($E856,accorpamenti!$A$2:$X$104,$A856-D$2,0)</f>
        <v>Frosinone</v>
      </c>
      <c r="E856" s="3" t="s">
        <v>146</v>
      </c>
      <c r="F856" s="1">
        <f t="array" ref="F856">SUM(IF(anno=A856,IF(distretto=E856,1)))</f>
        <v>2</v>
      </c>
      <c r="G856" s="1">
        <f t="array" ref="G856">SUM(IF(anno=A856,IF(distretto=E856,IF(punti=-1,1))))</f>
        <v>0</v>
      </c>
      <c r="H856" s="1">
        <f t="array" ref="H856">SUM(IF(anno=A856,IF(distretto=E856,punti)))+G856</f>
        <v>2</v>
      </c>
      <c r="I856" s="6">
        <v>2.5111607142857144</v>
      </c>
      <c r="J856" s="12">
        <f>H856/VLOOKUP(A856,anni!$A$1:$O$32,4,0)</f>
        <v>8.0250381189310655E-4</v>
      </c>
      <c r="K856" s="12">
        <f t="shared" si="152"/>
        <v>5.9552167698904276E-3</v>
      </c>
      <c r="L856" s="12">
        <f t="shared" si="153"/>
        <v>2.8588019832938754E-3</v>
      </c>
      <c r="M856" s="12">
        <f t="array" ref="M856">SUM(IF(NOT(ISERR(J856:L856)),J856:L856*$J$2:$L$2))/SUM(IF(NOT(ISERR(J856:L856)),$J$2:$L$2))</f>
        <v>2.8627911597923421E-3</v>
      </c>
      <c r="N856" s="1">
        <f>((300-VLOOKUP(A856,anni!$A$1:$O$32,8,0))*(M856-I856/300)+I856)/300*(300-VLOOKUP(A856,anni!$A$1:$O$32,7,0))</f>
        <v>1.3532273312515586</v>
      </c>
      <c r="O856" s="1">
        <f t="shared" si="154"/>
        <v>1.3532273312515586</v>
      </c>
      <c r="P856" s="9">
        <f>INT(MAX(1,O856)+1-VLOOKUP(A856,anni!$A$1:$O$32,5,0))</f>
        <v>1</v>
      </c>
      <c r="Q856" s="9">
        <f t="array" ref="Q856">SUM(IF(anno=A856,IF(distretto=E856,concorrenti!$T$3:$T$5991)))</f>
        <v>0</v>
      </c>
      <c r="R856" s="9">
        <f t="shared" si="155"/>
        <v>1</v>
      </c>
      <c r="S856" s="1">
        <f t="shared" si="156"/>
        <v>-1</v>
      </c>
      <c r="T856" s="1">
        <f>1+INT($N856/VLOOKUP($A856,anni!$A$1:$J$35,10,0))+$Q856</f>
        <v>2</v>
      </c>
      <c r="U856" s="1">
        <f t="shared" si="158"/>
        <v>0</v>
      </c>
      <c r="X856" s="1">
        <v>15</v>
      </c>
      <c r="AB856" s="1">
        <v>1</v>
      </c>
      <c r="AC856" s="1">
        <f t="shared" si="157"/>
        <v>0</v>
      </c>
    </row>
    <row r="857" spans="1:29" x14ac:dyDescent="0.3">
      <c r="A857" s="3">
        <v>2008</v>
      </c>
      <c r="B857" s="3" t="str">
        <f>VLOOKUP($E857,accorpamenti!$A$2:$X$104,$A857-B$2,0)</f>
        <v>Agrigento</v>
      </c>
      <c r="C857" s="3" t="str">
        <f>VLOOKUP($E857,accorpamenti!$A$2:$X$104,$A857-C$2,0)</f>
        <v>Agrigento</v>
      </c>
      <c r="D857" s="3" t="str">
        <f>VLOOKUP($E857,accorpamenti!$A$2:$X$104,$A857-D$2,0)</f>
        <v>Agrigento</v>
      </c>
      <c r="E857" s="3" t="s">
        <v>30</v>
      </c>
      <c r="F857" s="1">
        <f t="array" ref="F857">SUM(IF(anno=A857,IF(distretto=E857,1)))</f>
        <v>2</v>
      </c>
      <c r="G857" s="1">
        <f t="array" ref="G857">SUM(IF(anno=A857,IF(distretto=E857,IF(punti=-1,1))))</f>
        <v>1</v>
      </c>
      <c r="H857" s="1">
        <f t="array" ref="H857">SUM(IF(anno=A857,IF(distretto=E857,punti)))+G857</f>
        <v>0</v>
      </c>
      <c r="I857" s="6">
        <v>2.8459821428571428</v>
      </c>
      <c r="J857" s="12">
        <f>H857/VLOOKUP(A857,anni!$A$1:$O$32,4,0)</f>
        <v>0</v>
      </c>
      <c r="K857" s="12">
        <f t="shared" si="152"/>
        <v>2.000952834683184E-3</v>
      </c>
      <c r="L857" s="12">
        <f t="shared" si="153"/>
        <v>1.7867512395586722E-3</v>
      </c>
      <c r="M857" s="12">
        <f t="array" ref="M857">SUM(IF(NOT(ISERR(J857:L857)),J857:L857*$J$2:$L$2))/SUM(IF(NOT(ISERR(J857:L857)),$J$2:$L$2))</f>
        <v>9.6477615148750666E-4</v>
      </c>
      <c r="N857" s="1">
        <f>((300-VLOOKUP(A857,anni!$A$1:$O$32,8,0))*(M857-I857/300)+I857)/300*(300-VLOOKUP(A857,anni!$A$1:$O$32,7,0))</f>
        <v>1.0959513067998872</v>
      </c>
      <c r="O857" s="1">
        <f t="shared" si="154"/>
        <v>1.0959513067998872</v>
      </c>
      <c r="P857" s="9">
        <f>INT(MAX(1,O857)+1-VLOOKUP(A857,anni!$A$1:$O$32,5,0))</f>
        <v>1</v>
      </c>
      <c r="Q857" s="9">
        <f t="array" ref="Q857">SUM(IF(anno=A857,IF(distretto=E857,concorrenti!$T$3:$T$5991)))</f>
        <v>0</v>
      </c>
      <c r="R857" s="9">
        <f t="shared" si="155"/>
        <v>1</v>
      </c>
      <c r="S857" s="1">
        <f t="shared" si="156"/>
        <v>-1</v>
      </c>
      <c r="T857" s="1">
        <f>1+INT($N857/VLOOKUP($A857,anni!$A$1:$J$35,10,0))+$Q857</f>
        <v>1</v>
      </c>
      <c r="U857" s="1">
        <f t="shared" si="158"/>
        <v>-1</v>
      </c>
      <c r="X857" s="1">
        <v>17</v>
      </c>
      <c r="AB857" s="1">
        <v>1</v>
      </c>
      <c r="AC857" s="1">
        <f t="shared" si="157"/>
        <v>0</v>
      </c>
    </row>
    <row r="858" spans="1:29" x14ac:dyDescent="0.3">
      <c r="A858" s="3">
        <v>2008</v>
      </c>
      <c r="B858" s="3" t="str">
        <f>VLOOKUP($E858,accorpamenti!$A$2:$X$104,$A858-B$2,0)</f>
        <v>Gorizia</v>
      </c>
      <c r="C858" s="3" t="str">
        <f>VLOOKUP($E858,accorpamenti!$A$2:$X$104,$A858-C$2,0)</f>
        <v>Gorizia</v>
      </c>
      <c r="D858" s="3" t="str">
        <f>VLOOKUP($E858,accorpamenti!$A$2:$X$104,$A858-D$2,0)</f>
        <v>Gorizia</v>
      </c>
      <c r="E858" s="3" t="s">
        <v>44</v>
      </c>
      <c r="F858" s="1">
        <f t="array" ref="F858">SUM(IF(anno=A858,IF(distretto=E858,1)))</f>
        <v>2</v>
      </c>
      <c r="G858" s="1">
        <f t="array" ref="G858">SUM(IF(anno=A858,IF(distretto=E858,IF(punti=-1,1))))</f>
        <v>0</v>
      </c>
      <c r="H858" s="1">
        <f t="array" ref="H858">SUM(IF(anno=A858,IF(distretto=E858,punti)))+G858</f>
        <v>3</v>
      </c>
      <c r="I858" s="6">
        <v>1.171875</v>
      </c>
      <c r="J858" s="12">
        <f>H858/VLOOKUP(A858,anni!$A$1:$O$32,4,0)</f>
        <v>1.2037557178396598E-3</v>
      </c>
      <c r="K858" s="12">
        <f t="shared" si="152"/>
        <v>8.5755121486422148E-4</v>
      </c>
      <c r="L858" s="12">
        <f t="shared" si="153"/>
        <v>2.6801268593380084E-3</v>
      </c>
      <c r="M858" s="12">
        <f t="array" ref="M858">SUM(IF(NOT(ISERR(J858:L858)),J858:L858*$J$2:$L$2))/SUM(IF(NOT(ISERR(J858:L858)),$J$2:$L$2))</f>
        <v>1.3344160737642384E-3</v>
      </c>
      <c r="N858" s="1">
        <f>((300-VLOOKUP(A858,anni!$A$1:$O$32,8,0))*(M858-I858/300)+I858)/300*(300-VLOOKUP(A858,anni!$A$1:$O$32,7,0))</f>
        <v>0.63120788616273371</v>
      </c>
      <c r="O858" s="1">
        <f t="shared" si="154"/>
        <v>1</v>
      </c>
      <c r="P858" s="9">
        <f>INT(MAX(1,O858)+1-VLOOKUP(A858,anni!$A$1:$O$32,5,0))</f>
        <v>1</v>
      </c>
      <c r="Q858" s="9">
        <f t="array" ref="Q858">SUM(IF(anno=A858,IF(distretto=E858,concorrenti!$T$3:$T$5991)))</f>
        <v>1</v>
      </c>
      <c r="R858" s="9">
        <f t="shared" si="155"/>
        <v>2</v>
      </c>
      <c r="S858" s="1">
        <f t="shared" si="156"/>
        <v>0</v>
      </c>
      <c r="T858" s="1">
        <f>1+INT($N858/VLOOKUP($A858,anni!$A$1:$J$35,10,0))+$Q858</f>
        <v>2</v>
      </c>
      <c r="U858" s="1">
        <f t="shared" si="158"/>
        <v>0</v>
      </c>
      <c r="X858" s="1">
        <v>7</v>
      </c>
      <c r="AB858" s="1">
        <v>2</v>
      </c>
      <c r="AC858" s="1">
        <f t="shared" si="157"/>
        <v>0</v>
      </c>
    </row>
    <row r="859" spans="1:29" x14ac:dyDescent="0.3">
      <c r="A859" s="3">
        <v>2008</v>
      </c>
      <c r="B859" s="3" t="str">
        <f>VLOOKUP($E859,accorpamenti!$A$2:$X$104,$A859-B$2,0)</f>
        <v>Prato</v>
      </c>
      <c r="C859" s="3" t="str">
        <f>VLOOKUP($E859,accorpamenti!$A$2:$X$104,$A859-C$2,0)</f>
        <v>Prato</v>
      </c>
      <c r="D859" s="3" t="str">
        <f>VLOOKUP($E859,accorpamenti!$A$2:$X$104,$A859-D$2,0)</f>
        <v>Prato</v>
      </c>
      <c r="E859" s="3" t="s">
        <v>73</v>
      </c>
      <c r="F859" s="1">
        <f t="array" ref="F859">SUM(IF(anno=A859,IF(distretto=E859,1)))</f>
        <v>1</v>
      </c>
      <c r="G859" s="1">
        <f t="array" ref="G859">SUM(IF(anno=A859,IF(distretto=E859,IF(punti=-1,1))))</f>
        <v>0</v>
      </c>
      <c r="H859" s="1">
        <f t="array" ref="H859">SUM(IF(anno=A859,IF(distretto=E859,punti)))+G859</f>
        <v>16</v>
      </c>
      <c r="I859" s="6">
        <v>0.6696428571428571</v>
      </c>
      <c r="J859" s="12">
        <f>H859/VLOOKUP(A859,anni!$A$1:$O$32,4,0)</f>
        <v>6.4200304951448524E-3</v>
      </c>
      <c r="K859" s="12">
        <f t="shared" si="152"/>
        <v>4.9070986183897122E-3</v>
      </c>
      <c r="L859" s="12">
        <f t="shared" si="153"/>
        <v>8.1297181399919583E-3</v>
      </c>
      <c r="M859" s="12">
        <f t="array" ref="M859">SUM(IF(NOT(ISERR(J859:L859)),J859:L859*$J$2:$L$2))/SUM(IF(NOT(ISERR(J859:L859)),$J$2:$L$2))</f>
        <v>6.2006678103676558E-3</v>
      </c>
      <c r="N859" s="1">
        <f>((300-VLOOKUP(A859,anni!$A$1:$O$32,8,0))*(M859-I859/300)+I859)/300*(300-VLOOKUP(A859,anni!$A$1:$O$32,7,0))</f>
        <v>1.4048139338763042</v>
      </c>
      <c r="O859" s="1">
        <f t="shared" si="154"/>
        <v>1.4048139338763042</v>
      </c>
      <c r="P859" s="9">
        <f>INT(MAX(1,O859)+1-VLOOKUP(A859,anni!$A$1:$O$32,5,0))</f>
        <v>1</v>
      </c>
      <c r="Q859" s="9">
        <f t="array" ref="Q859">SUM(IF(anno=A859,IF(distretto=E859,concorrenti!$T$3:$T$5991)))</f>
        <v>0</v>
      </c>
      <c r="R859" s="9">
        <f t="shared" si="155"/>
        <v>1</v>
      </c>
      <c r="S859" s="1">
        <f t="shared" si="156"/>
        <v>0</v>
      </c>
      <c r="T859" s="1">
        <f>1+INT($N859/VLOOKUP($A859,anni!$A$1:$J$35,10,0))+$Q859</f>
        <v>2</v>
      </c>
      <c r="U859" s="1">
        <f t="shared" si="158"/>
        <v>1</v>
      </c>
      <c r="X859" s="1">
        <v>4</v>
      </c>
      <c r="AB859" s="1">
        <v>1</v>
      </c>
      <c r="AC859" s="1">
        <f t="shared" si="157"/>
        <v>0</v>
      </c>
    </row>
    <row r="860" spans="1:29" x14ac:dyDescent="0.3">
      <c r="A860" s="3">
        <v>2008</v>
      </c>
      <c r="B860" s="3" t="str">
        <f>VLOOKUP($E860,accorpamenti!$A$2:$X$104,$A860-B$2,0)</f>
        <v>Grosseto</v>
      </c>
      <c r="C860" s="3" t="str">
        <f>VLOOKUP($E860,accorpamenti!$A$2:$X$104,$A860-C$2,0)</f>
        <v>Grosseto</v>
      </c>
      <c r="D860" s="3" t="str">
        <f>VLOOKUP($E860,accorpamenti!$A$2:$X$104,$A860-D$2,0)</f>
        <v>Grosseto</v>
      </c>
      <c r="E860" s="3" t="s">
        <v>100</v>
      </c>
      <c r="F860" s="1">
        <f t="array" ref="F860">SUM(IF(anno=A860,IF(distretto=E860,1)))</f>
        <v>1</v>
      </c>
      <c r="G860" s="1">
        <f t="array" ref="G860">SUM(IF(anno=A860,IF(distretto=E860,IF(punti=-1,1))))</f>
        <v>0</v>
      </c>
      <c r="H860" s="1">
        <f t="array" ref="H860">SUM(IF(anno=A860,IF(distretto=E860,punti)))+G860</f>
        <v>12</v>
      </c>
      <c r="I860" s="6">
        <v>0.6696428571428571</v>
      </c>
      <c r="J860" s="12">
        <f>H860/VLOOKUP(A860,anni!$A$1:$O$32,4,0)</f>
        <v>4.8150228713586393E-3</v>
      </c>
      <c r="K860" s="12">
        <f t="shared" si="152"/>
        <v>4.5259647451167248E-3</v>
      </c>
      <c r="L860" s="12">
        <f t="shared" si="153"/>
        <v>8.5764059498816287E-3</v>
      </c>
      <c r="M860" s="12">
        <f t="array" ref="M860">SUM(IF(NOT(ISERR(J860:L860)),J860:L860*$J$2:$L$2))/SUM(IF(NOT(ISERR(J860:L860)),$J$2:$L$2))</f>
        <v>5.3455673423651656E-3</v>
      </c>
      <c r="N860" s="1">
        <f>((300-VLOOKUP(A860,anni!$A$1:$O$32,8,0))*(M860-I860/300)+I860)/300*(300-VLOOKUP(A860,anni!$A$1:$O$32,7,0))</f>
        <v>1.2406346440198261</v>
      </c>
      <c r="O860" s="1">
        <f t="shared" si="154"/>
        <v>1.2406346440198261</v>
      </c>
      <c r="P860" s="9">
        <f>INT(MAX(1,O860)+1-VLOOKUP(A860,anni!$A$1:$O$32,5,0))</f>
        <v>1</v>
      </c>
      <c r="Q860" s="9">
        <f t="array" ref="Q860">SUM(IF(anno=A860,IF(distretto=E860,concorrenti!$T$3:$T$5991)))</f>
        <v>0</v>
      </c>
      <c r="R860" s="9">
        <f t="shared" si="155"/>
        <v>1</v>
      </c>
      <c r="S860" s="1">
        <f t="shared" si="156"/>
        <v>0</v>
      </c>
      <c r="T860" s="1">
        <f>1+INT($N860/VLOOKUP($A860,anni!$A$1:$J$35,10,0))+$Q860</f>
        <v>2</v>
      </c>
      <c r="U860" s="1">
        <f t="shared" si="158"/>
        <v>1</v>
      </c>
      <c r="X860" s="1">
        <v>4</v>
      </c>
      <c r="AB860" s="1">
        <v>1</v>
      </c>
      <c r="AC860" s="1">
        <f t="shared" si="157"/>
        <v>0</v>
      </c>
    </row>
    <row r="861" spans="1:29" x14ac:dyDescent="0.3">
      <c r="A861" s="3">
        <v>2008</v>
      </c>
      <c r="B861" s="3" t="str">
        <f>VLOOKUP($E861,accorpamenti!$A$2:$X$104,$A861-B$2,0)</f>
        <v>Terni</v>
      </c>
      <c r="C861" s="3" t="str">
        <f>VLOOKUP($E861,accorpamenti!$A$2:$X$104,$A861-C$2,0)</f>
        <v>Terni</v>
      </c>
      <c r="D861" s="3" t="str">
        <f>VLOOKUP($E861,accorpamenti!$A$2:$X$104,$A861-D$2,0)</f>
        <v>Terni</v>
      </c>
      <c r="E861" s="3" t="s">
        <v>80</v>
      </c>
      <c r="F861" s="1">
        <f t="array" ref="F861">SUM(IF(anno=A861,IF(distretto=E861,1)))</f>
        <v>1</v>
      </c>
      <c r="G861" s="1">
        <f t="array" ref="G861">SUM(IF(anno=A861,IF(distretto=E861,IF(punti=-1,1))))</f>
        <v>0</v>
      </c>
      <c r="H861" s="1">
        <f t="array" ref="H861">SUM(IF(anno=A861,IF(distretto=E861,punti)))+G861</f>
        <v>18</v>
      </c>
      <c r="I861" s="6">
        <v>0.8370535714285714</v>
      </c>
      <c r="J861" s="12">
        <f>H861/VLOOKUP(A861,anni!$A$1:$O$32,4,0)</f>
        <v>7.2225343070379594E-3</v>
      </c>
      <c r="K861" s="12">
        <f t="shared" si="152"/>
        <v>1.4292520247737026E-3</v>
      </c>
      <c r="L861" s="12">
        <f t="shared" si="153"/>
        <v>5.7176039665877516E-3</v>
      </c>
      <c r="M861" s="12">
        <f t="array" ref="M861">SUM(IF(NOT(ISERR(J861:L861)),J861:L861*$J$2:$L$2))/SUM(IF(NOT(ISERR(J861:L861)),$J$2:$L$2))</f>
        <v>5.0406184895415056E-3</v>
      </c>
      <c r="N861" s="1">
        <f>((300-VLOOKUP(A861,anni!$A$1:$O$32,8,0))*(M861-I861/300)+I861)/300*(300-VLOOKUP(A861,anni!$A$1:$O$32,7,0))</f>
        <v>1.2356558928491119</v>
      </c>
      <c r="O861" s="1">
        <f t="shared" si="154"/>
        <v>1.2356558928491119</v>
      </c>
      <c r="P861" s="9">
        <f>INT(MAX(1,O861)+1-VLOOKUP(A861,anni!$A$1:$O$32,5,0))</f>
        <v>1</v>
      </c>
      <c r="Q861" s="9">
        <f t="array" ref="Q861">SUM(IF(anno=A861,IF(distretto=E861,concorrenti!$T$3:$T$5991)))</f>
        <v>0</v>
      </c>
      <c r="R861" s="9">
        <f t="shared" si="155"/>
        <v>1</v>
      </c>
      <c r="S861" s="1">
        <f t="shared" si="156"/>
        <v>0</v>
      </c>
      <c r="T861" s="1">
        <f>1+INT($N861/VLOOKUP($A861,anni!$A$1:$J$35,10,0))+$Q861</f>
        <v>1</v>
      </c>
      <c r="U861" s="1">
        <f t="shared" si="158"/>
        <v>0</v>
      </c>
      <c r="X861" s="1">
        <v>5</v>
      </c>
      <c r="AB861" s="1">
        <v>1</v>
      </c>
      <c r="AC861" s="1">
        <f t="shared" si="157"/>
        <v>0</v>
      </c>
    </row>
    <row r="862" spans="1:29" x14ac:dyDescent="0.3">
      <c r="A862" s="3">
        <v>2008</v>
      </c>
      <c r="B862" s="3" t="str">
        <f>VLOOKUP($E862,accorpamenti!$A$2:$X$104,$A862-B$2,0)</f>
        <v>L'Aquila</v>
      </c>
      <c r="C862" s="3" t="str">
        <f>VLOOKUP($E862,accorpamenti!$A$2:$X$104,$A862-C$2,0)</f>
        <v>L'Aquila</v>
      </c>
      <c r="D862" s="3" t="str">
        <f>VLOOKUP($E862,accorpamenti!$A$2:$X$104,$A862-D$2,0)</f>
        <v>L'Aquila</v>
      </c>
      <c r="E862" s="3" t="s">
        <v>151</v>
      </c>
      <c r="F862" s="1">
        <f t="array" ref="F862">SUM(IF(anno=A862,IF(distretto=E862,1)))</f>
        <v>1</v>
      </c>
      <c r="G862" s="1">
        <f t="array" ref="G862">SUM(IF(anno=A862,IF(distretto=E862,IF(punti=-1,1))))</f>
        <v>0</v>
      </c>
      <c r="H862" s="1">
        <f t="array" ref="H862">SUM(IF(anno=A862,IF(distretto=E862,punti)))+G862</f>
        <v>8.4</v>
      </c>
      <c r="I862" s="6">
        <v>1.171875</v>
      </c>
      <c r="J862" s="12">
        <f>H862/VLOOKUP(A862,anni!$A$1:$O$32,4,0)</f>
        <v>3.3705160099510478E-3</v>
      </c>
      <c r="K862" s="12">
        <f t="shared" si="152"/>
        <v>4.6688899475940951E-3</v>
      </c>
      <c r="L862" s="12">
        <f t="shared" si="153"/>
        <v>2.2334390494483403E-4</v>
      </c>
      <c r="M862" s="12">
        <f t="array" ref="M862">SUM(IF(NOT(ISERR(J862:L862)),J862:L862*$J$2:$L$2))/SUM(IF(NOT(ISERR(J862:L862)),$J$2:$L$2))</f>
        <v>3.2787786383310282E-3</v>
      </c>
      <c r="N862" s="1">
        <f>((300-VLOOKUP(A862,anni!$A$1:$O$32,8,0))*(M862-I862/300)+I862)/300*(300-VLOOKUP(A862,anni!$A$1:$O$32,7,0))</f>
        <v>1.0045254985595573</v>
      </c>
      <c r="O862" s="1">
        <f t="shared" si="154"/>
        <v>1.0045254985595573</v>
      </c>
      <c r="P862" s="9">
        <f>INT(MAX(1,O862)+1-VLOOKUP(A862,anni!$A$1:$O$32,5,0))</f>
        <v>1</v>
      </c>
      <c r="Q862" s="9">
        <f t="array" ref="Q862">SUM(IF(anno=A862,IF(distretto=E862,concorrenti!$T$3:$T$5991)))</f>
        <v>0</v>
      </c>
      <c r="R862" s="9">
        <f t="shared" si="155"/>
        <v>1</v>
      </c>
      <c r="S862" s="1">
        <f t="shared" si="156"/>
        <v>0</v>
      </c>
      <c r="T862" s="1">
        <f>1+INT($N862/VLOOKUP($A862,anni!$A$1:$J$35,10,0))+$Q862</f>
        <v>1</v>
      </c>
      <c r="U862" s="1">
        <f t="shared" si="158"/>
        <v>0</v>
      </c>
      <c r="X862" s="1">
        <v>7</v>
      </c>
      <c r="AB862" s="1">
        <v>1</v>
      </c>
      <c r="AC862" s="1">
        <f t="shared" si="157"/>
        <v>0</v>
      </c>
    </row>
    <row r="863" spans="1:29" x14ac:dyDescent="0.3">
      <c r="A863" s="3">
        <v>2008</v>
      </c>
      <c r="B863" s="3" t="str">
        <f>VLOOKUP($E863,accorpamenti!$A$2:$X$104,$A863-B$2,0)</f>
        <v>Ravenna</v>
      </c>
      <c r="C863" s="3" t="str">
        <f>VLOOKUP($E863,accorpamenti!$A$2:$X$104,$A863-C$2,0)</f>
        <v>Ravenna</v>
      </c>
      <c r="D863" s="3" t="str">
        <f>VLOOKUP($E863,accorpamenti!$A$2:$X$104,$A863-D$2,0)</f>
        <v>Ravenna</v>
      </c>
      <c r="E863" s="3" t="s">
        <v>147</v>
      </c>
      <c r="F863" s="1">
        <f t="array" ref="F863">SUM(IF(anno=A863,IF(distretto=E863,1)))</f>
        <v>1</v>
      </c>
      <c r="G863" s="1">
        <f t="array" ref="G863">SUM(IF(anno=A863,IF(distretto=E863,IF(punti=-1,1))))</f>
        <v>0</v>
      </c>
      <c r="H863" s="1">
        <f t="array" ref="H863">SUM(IF(anno=A863,IF(distretto=E863,punti)))+G863</f>
        <v>1.2</v>
      </c>
      <c r="I863" s="6">
        <v>1.171875</v>
      </c>
      <c r="J863" s="12">
        <f>H863/VLOOKUP(A863,anni!$A$1:$O$32,4,0)</f>
        <v>4.8150228713586394E-4</v>
      </c>
      <c r="K863" s="12">
        <f t="shared" si="152"/>
        <v>6.3363506431634159E-3</v>
      </c>
      <c r="L863" s="12">
        <f t="shared" si="153"/>
        <v>4.6455532228525482E-3</v>
      </c>
      <c r="M863" s="12">
        <f t="array" ref="M863">SUM(IF(NOT(ISERR(J863:L863)),J863:L863*$J$2:$L$2))/SUM(IF(NOT(ISERR(J863:L863)),$J$2:$L$2))</f>
        <v>3.1271268950978288E-3</v>
      </c>
      <c r="N863" s="1">
        <f>((300-VLOOKUP(A863,anni!$A$1:$O$32,8,0))*(M863-I863/300)+I863)/300*(300-VLOOKUP(A863,anni!$A$1:$O$32,7,0))</f>
        <v>0.97540836385878316</v>
      </c>
      <c r="O863" s="1">
        <f t="shared" si="154"/>
        <v>1</v>
      </c>
      <c r="P863" s="9">
        <f>INT(MAX(1,O863)+1-VLOOKUP(A863,anni!$A$1:$O$32,5,0))</f>
        <v>1</v>
      </c>
      <c r="Q863" s="9">
        <f t="array" ref="Q863">SUM(IF(anno=A863,IF(distretto=E863,concorrenti!$T$3:$T$5991)))</f>
        <v>0</v>
      </c>
      <c r="R863" s="9">
        <f t="shared" si="155"/>
        <v>1</v>
      </c>
      <c r="S863" s="1">
        <f t="shared" si="156"/>
        <v>0</v>
      </c>
      <c r="T863" s="1">
        <f>1+INT($N863/VLOOKUP($A863,anni!$A$1:$J$35,10,0))+$Q863</f>
        <v>1</v>
      </c>
      <c r="U863" s="1">
        <f t="shared" si="158"/>
        <v>0</v>
      </c>
      <c r="X863" s="1">
        <v>7</v>
      </c>
      <c r="AB863" s="1">
        <v>1</v>
      </c>
      <c r="AC863" s="1">
        <f t="shared" si="157"/>
        <v>0</v>
      </c>
    </row>
    <row r="864" spans="1:29" x14ac:dyDescent="0.3">
      <c r="A864" s="3">
        <v>2008</v>
      </c>
      <c r="B864" s="3" t="str">
        <f>VLOOKUP($E864,accorpamenti!$A$2:$X$104,$A864-B$2,0)</f>
        <v>Sondrio</v>
      </c>
      <c r="C864" s="3" t="str">
        <f>VLOOKUP($E864,accorpamenti!$A$2:$X$104,$A864-C$2,0)</f>
        <v>Sondrio</v>
      </c>
      <c r="D864" s="3" t="str">
        <f>VLOOKUP($E864,accorpamenti!$A$2:$X$104,$A864-D$2,0)</f>
        <v>Sondrio</v>
      </c>
      <c r="E864" s="3" t="s">
        <v>123</v>
      </c>
      <c r="F864" s="1">
        <f t="array" ref="F864">SUM(IF(anno=A864,IF(distretto=E864,1)))</f>
        <v>1</v>
      </c>
      <c r="G864" s="1">
        <f t="array" ref="G864">SUM(IF(anno=A864,IF(distretto=E864,IF(punti=-1,1))))</f>
        <v>0</v>
      </c>
      <c r="H864" s="1">
        <f t="array" ref="H864">SUM(IF(anno=A864,IF(distretto=E864,punti)))+G864</f>
        <v>8.4</v>
      </c>
      <c r="I864" s="6">
        <v>0.6696428571428571</v>
      </c>
      <c r="J864" s="12">
        <f>H864/VLOOKUP(A864,anni!$A$1:$O$32,4,0)</f>
        <v>3.3705160099510478E-3</v>
      </c>
      <c r="K864" s="12">
        <f t="shared" ref="K864:K927" si="159">SUMIFS($J$2:$J$1979,anno_2,A864-1,$C$2:$C$1979,B864)</f>
        <v>4.3353978084802311E-3</v>
      </c>
      <c r="L864" s="12">
        <f t="shared" ref="L864:L927" si="160">SUMIFS($J$2:$J$1979,anno_2,A864-2,$D$2:$D$1979,B864)</f>
        <v>3.2161522312056097E-3</v>
      </c>
      <c r="M864" s="12">
        <f t="array" ref="M864">SUM(IF(NOT(ISERR(J864:L864)),J864:L864*$J$2:$L$2))/SUM(IF(NOT(ISERR(J864:L864)),$J$2:$L$2))</f>
        <v>3.6664159796698692E-3</v>
      </c>
      <c r="N864" s="1">
        <f>((300-VLOOKUP(A864,anni!$A$1:$O$32,8,0))*(M864-I864/300)+I864)/300*(300-VLOOKUP(A864,anni!$A$1:$O$32,7,0))</f>
        <v>0.91823758238232922</v>
      </c>
      <c r="O864" s="1">
        <f t="shared" si="154"/>
        <v>1</v>
      </c>
      <c r="P864" s="9">
        <f>INT(MAX(1,O864)+1-VLOOKUP(A864,anni!$A$1:$O$32,5,0))</f>
        <v>1</v>
      </c>
      <c r="Q864" s="9">
        <f t="array" ref="Q864">SUM(IF(anno=A864,IF(distretto=E864,concorrenti!$T$3:$T$5991)))</f>
        <v>0</v>
      </c>
      <c r="R864" s="9">
        <f t="shared" si="155"/>
        <v>1</v>
      </c>
      <c r="S864" s="1">
        <f t="shared" si="156"/>
        <v>0</v>
      </c>
      <c r="T864" s="1">
        <f>1+INT($N864/VLOOKUP($A864,anni!$A$1:$J$35,10,0))+$Q864</f>
        <v>1</v>
      </c>
      <c r="U864" s="1">
        <f t="shared" si="158"/>
        <v>0</v>
      </c>
      <c r="X864" s="1">
        <v>4</v>
      </c>
      <c r="AB864" s="1">
        <v>1</v>
      </c>
      <c r="AC864" s="1">
        <f t="shared" si="157"/>
        <v>0</v>
      </c>
    </row>
    <row r="865" spans="1:29" x14ac:dyDescent="0.3">
      <c r="A865" s="3">
        <v>2008</v>
      </c>
      <c r="B865" s="3" t="str">
        <f>VLOOKUP($E865,accorpamenti!$A$2:$X$104,$A865-B$2,0)</f>
        <v>Novara</v>
      </c>
      <c r="C865" s="3" t="str">
        <f>VLOOKUP($E865,accorpamenti!$A$2:$X$104,$A865-C$2,0)</f>
        <v>Novara</v>
      </c>
      <c r="D865" s="3" t="str">
        <f>VLOOKUP($E865,accorpamenti!$A$2:$X$104,$A865-D$2,0)</f>
        <v>Novara</v>
      </c>
      <c r="E865" s="3" t="s">
        <v>136</v>
      </c>
      <c r="F865" s="1">
        <f t="array" ref="F865">SUM(IF(anno=A865,IF(distretto=E865,1)))</f>
        <v>1</v>
      </c>
      <c r="G865" s="1">
        <f t="array" ref="G865">SUM(IF(anno=A865,IF(distretto=E865,IF(punti=-1,1))))</f>
        <v>0</v>
      </c>
      <c r="H865" s="1">
        <f t="array" ref="H865">SUM(IF(anno=A865,IF(distretto=E865,punti)))+G865</f>
        <v>3.5999999999999996</v>
      </c>
      <c r="I865" s="6">
        <v>1.171875</v>
      </c>
      <c r="J865" s="12">
        <f>H865/VLOOKUP(A865,anni!$A$1:$O$32,4,0)</f>
        <v>1.4445068614075917E-3</v>
      </c>
      <c r="K865" s="12">
        <f t="shared" si="159"/>
        <v>3.8113387327298738E-3</v>
      </c>
      <c r="L865" s="12">
        <f t="shared" si="160"/>
        <v>2.6801268593380084E-3</v>
      </c>
      <c r="M865" s="12">
        <f t="array" ref="M865">SUM(IF(NOT(ISERR(J865:L865)),J865:L865*$J$2:$L$2))/SUM(IF(NOT(ISERR(J865:L865)),$J$2:$L$2))</f>
        <v>2.4393874848367553E-3</v>
      </c>
      <c r="N865" s="1">
        <f>((300-VLOOKUP(A865,anni!$A$1:$O$32,8,0))*(M865-I865/300)+I865)/300*(300-VLOOKUP(A865,anni!$A$1:$O$32,7,0))</f>
        <v>0.84336239708865701</v>
      </c>
      <c r="O865" s="1">
        <f t="shared" si="154"/>
        <v>1</v>
      </c>
      <c r="P865" s="9">
        <f>INT(MAX(1,O865)+1-VLOOKUP(A865,anni!$A$1:$O$32,5,0))</f>
        <v>1</v>
      </c>
      <c r="Q865" s="9">
        <f t="array" ref="Q865">SUM(IF(anno=A865,IF(distretto=E865,concorrenti!$T$3:$T$5991)))</f>
        <v>0</v>
      </c>
      <c r="R865" s="9">
        <f t="shared" si="155"/>
        <v>1</v>
      </c>
      <c r="S865" s="1">
        <f t="shared" si="156"/>
        <v>0</v>
      </c>
      <c r="T865" s="1">
        <f>1+INT($N865/VLOOKUP($A865,anni!$A$1:$J$35,10,0))+$Q865</f>
        <v>1</v>
      </c>
      <c r="U865" s="1">
        <f t="shared" si="158"/>
        <v>0</v>
      </c>
      <c r="X865" s="1">
        <v>7</v>
      </c>
      <c r="AB865" s="1">
        <v>1</v>
      </c>
      <c r="AC865" s="1">
        <f t="shared" si="157"/>
        <v>0</v>
      </c>
    </row>
    <row r="866" spans="1:29" x14ac:dyDescent="0.3">
      <c r="A866" s="3">
        <v>2008</v>
      </c>
      <c r="B866" s="3" t="str">
        <f>VLOOKUP($E866,accorpamenti!$A$2:$X$104,$A866-B$2,0)</f>
        <v>La Spezia</v>
      </c>
      <c r="C866" s="3" t="str">
        <f>VLOOKUP($E866,accorpamenti!$A$2:$X$104,$A866-C$2,0)</f>
        <v>La Spezia</v>
      </c>
      <c r="D866" s="3" t="str">
        <f>VLOOKUP($E866,accorpamenti!$A$2:$X$104,$A866-D$2,0)</f>
        <v>La Spezia</v>
      </c>
      <c r="E866" s="3" t="s">
        <v>120</v>
      </c>
      <c r="F866" s="1">
        <f t="array" ref="F866">SUM(IF(anno=A866,IF(distretto=E866,1)))</f>
        <v>1</v>
      </c>
      <c r="G866" s="1">
        <f t="array" ref="G866">SUM(IF(anno=A866,IF(distretto=E866,IF(punti=-1,1))))</f>
        <v>0</v>
      </c>
      <c r="H866" s="1">
        <f t="array" ref="H866">SUM(IF(anno=A866,IF(distretto=E866,punti)))+G866</f>
        <v>7</v>
      </c>
      <c r="I866" s="6">
        <v>0.6696428571428571</v>
      </c>
      <c r="J866" s="12">
        <f>H866/VLOOKUP(A866,anni!$A$1:$O$32,4,0)</f>
        <v>2.8087633416258731E-3</v>
      </c>
      <c r="K866" s="12">
        <f t="shared" si="159"/>
        <v>2.8585040495474052E-3</v>
      </c>
      <c r="L866" s="12">
        <f t="shared" si="160"/>
        <v>5.3602537186760169E-4</v>
      </c>
      <c r="M866" s="12">
        <f t="array" ref="M866">SUM(IF(NOT(ISERR(J866:L866)),J866:L866*$J$2:$L$2))/SUM(IF(NOT(ISERR(J866:L866)),$J$2:$L$2))</f>
        <v>2.446553915973339E-3</v>
      </c>
      <c r="N866" s="1">
        <f>((300-VLOOKUP(A866,anni!$A$1:$O$32,8,0))*(M866-I866/300)+I866)/300*(300-VLOOKUP(A866,anni!$A$1:$O$32,7,0))</f>
        <v>0.68402406615259537</v>
      </c>
      <c r="O866" s="1">
        <f t="shared" si="154"/>
        <v>1</v>
      </c>
      <c r="P866" s="9">
        <f>INT(MAX(1,O866)+1-VLOOKUP(A866,anni!$A$1:$O$32,5,0))</f>
        <v>1</v>
      </c>
      <c r="Q866" s="9">
        <f t="array" ref="Q866">SUM(IF(anno=A866,IF(distretto=E866,concorrenti!$T$3:$T$5991)))</f>
        <v>0</v>
      </c>
      <c r="R866" s="9">
        <f t="shared" si="155"/>
        <v>1</v>
      </c>
      <c r="S866" s="1">
        <f t="shared" si="156"/>
        <v>0</v>
      </c>
      <c r="T866" s="1">
        <f>1+INT($N866/VLOOKUP($A866,anni!$A$1:$J$35,10,0))+$Q866</f>
        <v>1</v>
      </c>
      <c r="U866" s="1">
        <f t="shared" si="158"/>
        <v>0</v>
      </c>
      <c r="X866" s="1">
        <v>4</v>
      </c>
      <c r="AB866" s="1">
        <v>1</v>
      </c>
      <c r="AC866" s="1">
        <f t="shared" si="157"/>
        <v>0</v>
      </c>
    </row>
    <row r="867" spans="1:29" x14ac:dyDescent="0.3">
      <c r="A867" s="3">
        <v>2008</v>
      </c>
      <c r="B867" s="3" t="str">
        <f>VLOOKUP($E867,accorpamenti!$A$2:$X$104,$A867-B$2,0)</f>
        <v>Aosta</v>
      </c>
      <c r="C867" s="3" t="str">
        <f>VLOOKUP($E867,accorpamenti!$A$2:$X$104,$A867-C$2,0)</f>
        <v>Aosta</v>
      </c>
      <c r="D867" s="3" t="str">
        <f>VLOOKUP($E867,accorpamenti!$A$2:$X$104,$A867-D$2,0)</f>
        <v>Aosta</v>
      </c>
      <c r="E867" s="3" t="s">
        <v>133</v>
      </c>
      <c r="F867" s="1">
        <f t="array" ref="F867">SUM(IF(anno=A867,IF(distretto=E867,1)))</f>
        <v>1</v>
      </c>
      <c r="G867" s="1">
        <f t="array" ref="G867">SUM(IF(anno=A867,IF(distretto=E867,IF(punti=-1,1))))</f>
        <v>0</v>
      </c>
      <c r="H867" s="1">
        <f t="array" ref="H867">SUM(IF(anno=A867,IF(distretto=E867,punti)))+G867</f>
        <v>3</v>
      </c>
      <c r="I867" s="6">
        <v>0.50223214285714279</v>
      </c>
      <c r="J867" s="12">
        <f>H867/VLOOKUP(A867,anni!$A$1:$O$32,4,0)</f>
        <v>1.2037557178396598E-3</v>
      </c>
      <c r="K867" s="12">
        <f t="shared" si="159"/>
        <v>3.4302048594568859E-3</v>
      </c>
      <c r="L867" s="12">
        <f t="shared" si="160"/>
        <v>4.9135659087863482E-3</v>
      </c>
      <c r="M867" s="12">
        <f t="array" ref="M867">SUM(IF(NOT(ISERR(J867:L867)),J867:L867*$J$2:$L$2))/SUM(IF(NOT(ISERR(J867:L867)),$J$2:$L$2))</f>
        <v>2.5642071302031831E-3</v>
      </c>
      <c r="N867" s="1">
        <f>((300-VLOOKUP(A867,anni!$A$1:$O$32,8,0))*(M867-I867/300)+I867)/300*(300-VLOOKUP(A867,anni!$A$1:$O$32,7,0))</f>
        <v>0.65304205471329679</v>
      </c>
      <c r="O867" s="1">
        <f t="shared" si="154"/>
        <v>1</v>
      </c>
      <c r="P867" s="9">
        <f>INT(MAX(1,O867)+1-VLOOKUP(A867,anni!$A$1:$O$32,5,0))</f>
        <v>1</v>
      </c>
      <c r="Q867" s="9">
        <f t="array" ref="Q867">SUM(IF(anno=A867,IF(distretto=E867,concorrenti!$T$3:$T$5991)))</f>
        <v>0</v>
      </c>
      <c r="R867" s="9">
        <f t="shared" si="155"/>
        <v>1</v>
      </c>
      <c r="S867" s="1">
        <f t="shared" si="156"/>
        <v>0</v>
      </c>
      <c r="T867" s="1">
        <f>1+INT($N867/VLOOKUP($A867,anni!$A$1:$J$35,10,0))+$Q867</f>
        <v>1</v>
      </c>
      <c r="U867" s="1">
        <f t="shared" si="158"/>
        <v>0</v>
      </c>
      <c r="X867" s="1">
        <v>3</v>
      </c>
      <c r="AB867" s="1">
        <v>1</v>
      </c>
      <c r="AC867" s="1">
        <f t="shared" si="157"/>
        <v>0</v>
      </c>
    </row>
    <row r="868" spans="1:29" x14ac:dyDescent="0.3">
      <c r="A868" s="3">
        <v>2008</v>
      </c>
      <c r="B868" s="3" t="str">
        <f>VLOOKUP($E868,accorpamenti!$A$2:$X$104,$A868-B$2,0)</f>
        <v>Rimini</v>
      </c>
      <c r="C868" s="3" t="str">
        <f>VLOOKUP($E868,accorpamenti!$A$2:$X$104,$A868-C$2,0)</f>
        <v>Rimini</v>
      </c>
      <c r="D868" s="3" t="str">
        <f>VLOOKUP($E868,accorpamenti!$A$2:$X$104,$A868-D$2,0)</f>
        <v>Rimini</v>
      </c>
      <c r="E868" s="3" t="s">
        <v>137</v>
      </c>
      <c r="F868" s="1">
        <f t="array" ref="F868">SUM(IF(anno=A868,IF(distretto=E868,1)))</f>
        <v>1</v>
      </c>
      <c r="G868" s="1">
        <f t="array" ref="G868">SUM(IF(anno=A868,IF(distretto=E868,IF(punti=-1,1))))</f>
        <v>0</v>
      </c>
      <c r="H868" s="1">
        <f t="array" ref="H868">SUM(IF(anno=A868,IF(distretto=E868,punti)))+G868</f>
        <v>3</v>
      </c>
      <c r="I868" s="6">
        <v>1.5066964285714286</v>
      </c>
      <c r="J868" s="12">
        <f>H868/VLOOKUP(A868,anni!$A$1:$O$32,4,0)</f>
        <v>1.2037557178396598E-3</v>
      </c>
      <c r="K868" s="12">
        <f t="shared" si="159"/>
        <v>1.4292520247737026E-3</v>
      </c>
      <c r="L868" s="12">
        <f t="shared" si="160"/>
        <v>0</v>
      </c>
      <c r="M868" s="12">
        <f t="array" ref="M868">SUM(IF(NOT(ISERR(J868:L868)),J868:L868*$J$2:$L$2))/SUM(IF(NOT(ISERR(J868:L868)),$J$2:$L$2))</f>
        <v>1.0782952005110641E-3</v>
      </c>
      <c r="N868" s="1">
        <f>((300-VLOOKUP(A868,anni!$A$1:$O$32,8,0))*(M868-I868/300)+I868)/300*(300-VLOOKUP(A868,anni!$A$1:$O$32,7,0))</f>
        <v>0.68917553564098144</v>
      </c>
      <c r="O868" s="1">
        <f t="shared" si="154"/>
        <v>1</v>
      </c>
      <c r="P868" s="9">
        <f>INT(MAX(1,O868)+1-VLOOKUP(A868,anni!$A$1:$O$32,5,0))</f>
        <v>1</v>
      </c>
      <c r="Q868" s="9">
        <f t="array" ref="Q868">SUM(IF(anno=A868,IF(distretto=E868,concorrenti!$T$3:$T$5991)))</f>
        <v>0</v>
      </c>
      <c r="R868" s="9">
        <f t="shared" si="155"/>
        <v>1</v>
      </c>
      <c r="S868" s="1">
        <f t="shared" si="156"/>
        <v>0</v>
      </c>
      <c r="T868" s="1">
        <f>1+INT($N868/VLOOKUP($A868,anni!$A$1:$J$35,10,0))+$Q868</f>
        <v>1</v>
      </c>
      <c r="U868" s="1">
        <f t="shared" si="158"/>
        <v>0</v>
      </c>
      <c r="X868" s="1">
        <v>9</v>
      </c>
      <c r="AB868" s="1">
        <v>1</v>
      </c>
      <c r="AC868" s="1">
        <f t="shared" si="157"/>
        <v>0</v>
      </c>
    </row>
    <row r="869" spans="1:29" x14ac:dyDescent="0.3">
      <c r="A869" s="3">
        <v>2008</v>
      </c>
      <c r="B869" s="3" t="str">
        <f>VLOOKUP($E869,accorpamenti!$A$2:$X$104,$A869-B$2,0)</f>
        <v>Nuoro</v>
      </c>
      <c r="C869" s="3" t="str">
        <f>VLOOKUP($E869,accorpamenti!$A$2:$X$104,$A869-C$2,0)</f>
        <v>Nuoro</v>
      </c>
      <c r="D869" s="3" t="str">
        <f>VLOOKUP($E869,accorpamenti!$A$2:$X$104,$A869-D$2,0)</f>
        <v>Nuoro</v>
      </c>
      <c r="E869" s="3" t="s">
        <v>125</v>
      </c>
      <c r="F869" s="1">
        <f t="array" ref="F869">SUM(IF(anno=A869,IF(distretto=E869,1)))</f>
        <v>1</v>
      </c>
      <c r="G869" s="1">
        <f t="array" ref="G869">SUM(IF(anno=A869,IF(distretto=E869,IF(punti=-1,1))))</f>
        <v>0</v>
      </c>
      <c r="H869" s="1">
        <f t="array" ref="H869">SUM(IF(anno=A869,IF(distretto=E869,punti)))+G869</f>
        <v>7.1999999999999993</v>
      </c>
      <c r="I869" s="6">
        <v>1.0044642857142856</v>
      </c>
      <c r="J869" s="12">
        <f>H869/VLOOKUP(A869,anni!$A$1:$O$32,4,0)</f>
        <v>2.8890137228151833E-3</v>
      </c>
      <c r="K869" s="12">
        <f t="shared" si="159"/>
        <v>0</v>
      </c>
      <c r="L869" s="12">
        <f t="shared" si="160"/>
        <v>0</v>
      </c>
      <c r="M869" s="12">
        <f t="array" ref="M869">SUM(IF(NOT(ISERR(J869:L869)),J869:L869*$J$2:$L$2))/SUM(IF(NOT(ISERR(J869:L869)),$J$2:$L$2))</f>
        <v>1.4445068614075917E-3</v>
      </c>
      <c r="N869" s="1">
        <f>((300-VLOOKUP(A869,anni!$A$1:$O$32,8,0))*(M869-I869/300)+I869)/300*(300-VLOOKUP(A869,anni!$A$1:$O$32,7,0))</f>
        <v>0.59877388881882909</v>
      </c>
      <c r="O869" s="1">
        <f t="shared" si="154"/>
        <v>1</v>
      </c>
      <c r="P869" s="9">
        <f>INT(MAX(1,O869)+1-VLOOKUP(A869,anni!$A$1:$O$32,5,0))</f>
        <v>1</v>
      </c>
      <c r="Q869" s="9">
        <f t="array" ref="Q869">SUM(IF(anno=A869,IF(distretto=E869,concorrenti!$T$3:$T$5991)))</f>
        <v>0</v>
      </c>
      <c r="R869" s="9">
        <f t="shared" si="155"/>
        <v>1</v>
      </c>
      <c r="S869" s="1">
        <f t="shared" si="156"/>
        <v>0</v>
      </c>
      <c r="T869" s="1">
        <f>1+INT($N869/VLOOKUP($A869,anni!$A$1:$J$35,10,0))+$Q869</f>
        <v>1</v>
      </c>
      <c r="U869" s="1">
        <f t="shared" si="158"/>
        <v>0</v>
      </c>
      <c r="X869" s="1">
        <v>6</v>
      </c>
      <c r="AB869" s="1">
        <v>1</v>
      </c>
      <c r="AC869" s="1">
        <f t="shared" si="157"/>
        <v>0</v>
      </c>
    </row>
    <row r="870" spans="1:29" x14ac:dyDescent="0.3">
      <c r="A870" s="3">
        <v>2008</v>
      </c>
      <c r="B870" s="3" t="str">
        <f>VLOOKUP($E870,accorpamenti!$A$2:$X$104,$A870-B$2,0)</f>
        <v>Imperia</v>
      </c>
      <c r="C870" s="3" t="str">
        <f>VLOOKUP($E870,accorpamenti!$A$2:$X$104,$A870-C$2,0)</f>
        <v>Imperia</v>
      </c>
      <c r="D870" s="3" t="str">
        <f>VLOOKUP($E870,accorpamenti!$A$2:$X$104,$A870-D$2,0)</f>
        <v>Imperia</v>
      </c>
      <c r="E870" s="3" t="s">
        <v>140</v>
      </c>
      <c r="F870" s="1">
        <f t="array" ref="F870">SUM(IF(anno=A870,IF(distretto=E870,1)))</f>
        <v>1</v>
      </c>
      <c r="G870" s="1">
        <f t="array" ref="G870">SUM(IF(anno=A870,IF(distretto=E870,IF(punti=-1,1))))</f>
        <v>0</v>
      </c>
      <c r="H870" s="1">
        <f t="array" ref="H870">SUM(IF(anno=A870,IF(distretto=E870,punti)))+G870</f>
        <v>2.8</v>
      </c>
      <c r="I870" s="6">
        <v>0.8370535714285714</v>
      </c>
      <c r="J870" s="12">
        <f>H870/VLOOKUP(A870,anni!$A$1:$O$32,4,0)</f>
        <v>1.123505336650349E-3</v>
      </c>
      <c r="K870" s="12">
        <f t="shared" si="159"/>
        <v>1.1910433539780855E-3</v>
      </c>
      <c r="L870" s="12">
        <f t="shared" si="160"/>
        <v>3.3501585741725105E-3</v>
      </c>
      <c r="M870" s="12">
        <f t="array" ref="M870">SUM(IF(NOT(ISERR(J870:L870)),J870:L870*$J$2:$L$2))/SUM(IF(NOT(ISERR(J870:L870)),$J$2:$L$2))</f>
        <v>1.5171268820132883E-3</v>
      </c>
      <c r="N870" s="1">
        <f>((300-VLOOKUP(A870,anni!$A$1:$O$32,8,0))*(M870-I870/300)+I870)/300*(300-VLOOKUP(A870,anni!$A$1:$O$32,7,0))</f>
        <v>0.55914550420369413</v>
      </c>
      <c r="O870" s="1">
        <f t="shared" si="154"/>
        <v>1</v>
      </c>
      <c r="P870" s="9">
        <f>INT(MAX(1,O870)+1-VLOOKUP(A870,anni!$A$1:$O$32,5,0))</f>
        <v>1</v>
      </c>
      <c r="Q870" s="9">
        <f t="array" ref="Q870">SUM(IF(anno=A870,IF(distretto=E870,concorrenti!$T$3:$T$5991)))</f>
        <v>0</v>
      </c>
      <c r="R870" s="9">
        <f t="shared" si="155"/>
        <v>1</v>
      </c>
      <c r="S870" s="1">
        <f t="shared" si="156"/>
        <v>0</v>
      </c>
      <c r="T870" s="1">
        <f>1+INT($N870/VLOOKUP($A870,anni!$A$1:$J$35,10,0))+$Q870</f>
        <v>1</v>
      </c>
      <c r="U870" s="1">
        <f t="shared" si="158"/>
        <v>0</v>
      </c>
      <c r="X870" s="1">
        <v>5</v>
      </c>
      <c r="AB870" s="1">
        <v>1</v>
      </c>
      <c r="AC870" s="1">
        <f t="shared" si="157"/>
        <v>0</v>
      </c>
    </row>
    <row r="871" spans="1:29" x14ac:dyDescent="0.3">
      <c r="A871" s="3">
        <v>2008</v>
      </c>
      <c r="B871" s="3" t="str">
        <f>VLOOKUP($E871,accorpamenti!$A$2:$X$104,$A871-B$2,0)</f>
        <v>Matera</v>
      </c>
      <c r="C871" s="3" t="str">
        <f>VLOOKUP($E871,accorpamenti!$A$2:$X$104,$A871-C$2,0)</f>
        <v>Matera</v>
      </c>
      <c r="D871" s="3" t="str">
        <f>VLOOKUP($E871,accorpamenti!$A$2:$X$104,$A871-D$2,0)</f>
        <v>Matera</v>
      </c>
      <c r="E871" s="3" t="s">
        <v>141</v>
      </c>
      <c r="F871" s="1">
        <f t="array" ref="F871">SUM(IF(anno=A871,IF(distretto=E871,1)))</f>
        <v>1</v>
      </c>
      <c r="G871" s="1">
        <f t="array" ref="G871">SUM(IF(anno=A871,IF(distretto=E871,IF(punti=-1,1))))</f>
        <v>0</v>
      </c>
      <c r="H871" s="1">
        <f t="array" ref="H871">SUM(IF(anno=A871,IF(distretto=E871,punti)))+G871</f>
        <v>2</v>
      </c>
      <c r="I871" s="6">
        <v>1.5066964285714286</v>
      </c>
      <c r="J871" s="12">
        <f>H871/VLOOKUP(A871,anni!$A$1:$O$32,4,0)</f>
        <v>8.0250381189310655E-4</v>
      </c>
      <c r="K871" s="12">
        <f t="shared" si="159"/>
        <v>9.5283468318246845E-4</v>
      </c>
      <c r="L871" s="12">
        <f t="shared" si="160"/>
        <v>0</v>
      </c>
      <c r="M871" s="12">
        <f t="array" ref="M871">SUM(IF(NOT(ISERR(J871:L871)),J871:L871*$J$2:$L$2))/SUM(IF(NOT(ISERR(J871:L871)),$J$2:$L$2))</f>
        <v>7.1886346700737605E-4</v>
      </c>
      <c r="N871" s="1">
        <f>((300-VLOOKUP(A871,anni!$A$1:$O$32,8,0))*(M871-I871/300)+I871)/300*(300-VLOOKUP(A871,anni!$A$1:$O$32,7,0))</f>
        <v>0.62016464280827344</v>
      </c>
      <c r="O871" s="1">
        <f t="shared" si="154"/>
        <v>1</v>
      </c>
      <c r="P871" s="9">
        <f>INT(MAX(1,O871)+1-VLOOKUP(A871,anni!$A$1:$O$32,5,0))</f>
        <v>1</v>
      </c>
      <c r="Q871" s="9">
        <f t="array" ref="Q871">SUM(IF(anno=A871,IF(distretto=E871,concorrenti!$T$3:$T$5991)))</f>
        <v>0</v>
      </c>
      <c r="R871" s="9">
        <f t="shared" si="155"/>
        <v>1</v>
      </c>
      <c r="S871" s="1">
        <f t="shared" si="156"/>
        <v>0</v>
      </c>
      <c r="T871" s="1">
        <f>1+INT($N871/VLOOKUP($A871,anni!$A$1:$J$35,10,0))+$Q871</f>
        <v>1</v>
      </c>
      <c r="U871" s="1">
        <f t="shared" si="158"/>
        <v>0</v>
      </c>
      <c r="X871" s="1">
        <v>9</v>
      </c>
      <c r="AB871" s="1">
        <v>1</v>
      </c>
      <c r="AC871" s="1">
        <f t="shared" si="157"/>
        <v>0</v>
      </c>
    </row>
    <row r="872" spans="1:29" x14ac:dyDescent="0.3">
      <c r="A872" s="3">
        <v>2008</v>
      </c>
      <c r="B872" s="3" t="str">
        <f>VLOOKUP($E872,accorpamenti!$A$2:$X$104,$A872-B$2,0)</f>
        <v>Crotone</v>
      </c>
      <c r="C872" s="3" t="str">
        <f>VLOOKUP($E872,accorpamenti!$A$2:$X$104,$A872-C$2,0)</f>
        <v>Crotone</v>
      </c>
      <c r="D872" s="3" t="str">
        <f>VLOOKUP($E872,accorpamenti!$A$2:$X$104,$A872-D$2,0)</f>
        <v>Crotone</v>
      </c>
      <c r="E872" s="3" t="s">
        <v>149</v>
      </c>
      <c r="F872" s="1">
        <f t="array" ref="F872">SUM(IF(anno=A872,IF(distretto=E872,1)))</f>
        <v>1</v>
      </c>
      <c r="G872" s="1">
        <f t="array" ref="G872">SUM(IF(anno=A872,IF(distretto=E872,IF(punti=-1,1))))</f>
        <v>0</v>
      </c>
      <c r="H872" s="1">
        <f t="array" ref="H872">SUM(IF(anno=A872,IF(distretto=E872,punti)))+G872</f>
        <v>0</v>
      </c>
      <c r="I872" s="6">
        <v>1.6741071428571428</v>
      </c>
      <c r="J872" s="12">
        <f>H872/VLOOKUP(A872,anni!$A$1:$O$32,4,0)</f>
        <v>0</v>
      </c>
      <c r="K872" s="12">
        <f t="shared" si="159"/>
        <v>2.3820867079561711E-4</v>
      </c>
      <c r="L872" s="12">
        <f t="shared" si="160"/>
        <v>2.5014517353821411E-3</v>
      </c>
      <c r="M872" s="12">
        <f t="array" ref="M872">SUM(IF(NOT(ISERR(J872:L872)),J872:L872*$J$2:$L$2))/SUM(IF(NOT(ISERR(J872:L872)),$J$2:$L$2))</f>
        <v>4.9631151282889592E-4</v>
      </c>
      <c r="N872" s="1">
        <f>((300-VLOOKUP(A872,anni!$A$1:$O$32,8,0))*(M872-I872/300)+I872)/300*(300-VLOOKUP(A872,anni!$A$1:$O$32,7,0))</f>
        <v>0.63100609617743375</v>
      </c>
      <c r="O872" s="1">
        <f t="shared" si="154"/>
        <v>1</v>
      </c>
      <c r="P872" s="9">
        <f>INT(MAX(1,O872)+1-VLOOKUP(A872,anni!$A$1:$O$32,5,0))</f>
        <v>1</v>
      </c>
      <c r="Q872" s="9">
        <f t="array" ref="Q872">SUM(IF(anno=A872,IF(distretto=E872,concorrenti!$T$3:$T$5991)))</f>
        <v>0</v>
      </c>
      <c r="R872" s="9">
        <f t="shared" si="155"/>
        <v>1</v>
      </c>
      <c r="S872" s="1">
        <f t="shared" si="156"/>
        <v>0</v>
      </c>
      <c r="T872" s="1">
        <f>1+INT($N872/VLOOKUP($A872,anni!$A$1:$J$35,10,0))+$Q872</f>
        <v>1</v>
      </c>
      <c r="U872" s="1">
        <f t="shared" si="158"/>
        <v>0</v>
      </c>
      <c r="X872" s="1">
        <v>10</v>
      </c>
      <c r="AB872" s="1">
        <v>1</v>
      </c>
      <c r="AC872" s="1">
        <f t="shared" si="157"/>
        <v>0</v>
      </c>
    </row>
    <row r="873" spans="1:29" x14ac:dyDescent="0.3">
      <c r="A873" s="3">
        <v>2008</v>
      </c>
      <c r="B873" s="3" t="str">
        <f>VLOOKUP($E873,accorpamenti!$A$2:$X$104,$A873-B$2,0)</f>
        <v>Biella</v>
      </c>
      <c r="C873" s="3" t="str">
        <f>VLOOKUP($E873,accorpamenti!$A$2:$X$104,$A873-C$2,0)</f>
        <v>Biella</v>
      </c>
      <c r="D873" s="3" t="str">
        <f>VLOOKUP($E873,accorpamenti!$A$2:$X$104,$A873-D$2,0)</f>
        <v>Biella</v>
      </c>
      <c r="E873" s="3" t="s">
        <v>144</v>
      </c>
      <c r="F873" s="1">
        <f t="array" ref="F873">SUM(IF(anno=A873,IF(distretto=E873,1)))</f>
        <v>1</v>
      </c>
      <c r="G873" s="1">
        <f t="array" ref="G873">SUM(IF(anno=A873,IF(distretto=E873,IF(punti=-1,1))))</f>
        <v>0</v>
      </c>
      <c r="H873" s="1">
        <f t="array" ref="H873">SUM(IF(anno=A873,IF(distretto=E873,punti)))+G873</f>
        <v>1.4</v>
      </c>
      <c r="I873" s="6">
        <v>0.50223214285714279</v>
      </c>
      <c r="J873" s="12">
        <f>H873/VLOOKUP(A873,anni!$A$1:$O$32,4,0)</f>
        <v>5.617526683251745E-4</v>
      </c>
      <c r="K873" s="12">
        <f t="shared" si="159"/>
        <v>2.382086707956171E-3</v>
      </c>
      <c r="L873" s="12">
        <f t="shared" si="160"/>
        <v>4.2882029749408135E-3</v>
      </c>
      <c r="M873" s="12">
        <f t="array" ref="M873">SUM(IF(NOT(ISERR(J873:L873)),J873:L873*$J$2:$L$2))/SUM(IF(NOT(ISERR(J873:L873)),$J$2:$L$2))</f>
        <v>1.789605732638113E-3</v>
      </c>
      <c r="N873" s="1">
        <f>((300-VLOOKUP(A873,anni!$A$1:$O$32,8,0))*(M873-I873/300)+I873)/300*(300-VLOOKUP(A873,anni!$A$1:$O$32,7,0))</f>
        <v>0.50431858638080351</v>
      </c>
      <c r="O873" s="1">
        <f t="shared" si="154"/>
        <v>1</v>
      </c>
      <c r="P873" s="9">
        <f>INT(MAX(1,O873)+1-VLOOKUP(A873,anni!$A$1:$O$32,5,0))</f>
        <v>1</v>
      </c>
      <c r="Q873" s="9">
        <f t="array" ref="Q873">SUM(IF(anno=A873,IF(distretto=E873,concorrenti!$T$3:$T$5991)))</f>
        <v>0</v>
      </c>
      <c r="R873" s="9">
        <f t="shared" si="155"/>
        <v>1</v>
      </c>
      <c r="S873" s="1">
        <f t="shared" si="156"/>
        <v>0</v>
      </c>
      <c r="T873" s="1">
        <f>1+INT($N873/VLOOKUP($A873,anni!$A$1:$J$35,10,0))+$Q873</f>
        <v>1</v>
      </c>
      <c r="U873" s="1">
        <f t="shared" si="158"/>
        <v>0</v>
      </c>
      <c r="X873" s="1">
        <v>3</v>
      </c>
      <c r="AB873" s="1">
        <v>1</v>
      </c>
      <c r="AC873" s="1">
        <f t="shared" si="157"/>
        <v>0</v>
      </c>
    </row>
    <row r="874" spans="1:29" x14ac:dyDescent="0.3">
      <c r="A874" s="3">
        <v>2008</v>
      </c>
      <c r="B874" s="3" t="str">
        <f>VLOOKUP($E874,accorpamenti!$A$2:$X$104,$A874-B$2,0)</f>
        <v>Sassari</v>
      </c>
      <c r="C874" s="3" t="str">
        <f>VLOOKUP($E874,accorpamenti!$A$2:$X$104,$A874-C$2,0)</f>
        <v>Sassari</v>
      </c>
      <c r="D874" s="3" t="str">
        <f>VLOOKUP($E874,accorpamenti!$A$2:$X$104,$A874-D$2,0)</f>
        <v>Sassari</v>
      </c>
      <c r="E874" s="3" t="s">
        <v>150</v>
      </c>
      <c r="F874" s="1">
        <f t="array" ref="F874">SUM(IF(anno=A874,IF(distretto=E874,1)))</f>
        <v>1</v>
      </c>
      <c r="G874" s="1">
        <f t="array" ref="G874">SUM(IF(anno=A874,IF(distretto=E874,IF(punti=-1,1))))</f>
        <v>0</v>
      </c>
      <c r="H874" s="1">
        <f t="array" ref="H874">SUM(IF(anno=A874,IF(distretto=E874,punti)))+G874</f>
        <v>0</v>
      </c>
      <c r="I874" s="6">
        <v>1.5066964285714286</v>
      </c>
      <c r="J874" s="12">
        <f>H874/VLOOKUP(A874,anni!$A$1:$O$32,4,0)</f>
        <v>0</v>
      </c>
      <c r="K874" s="12">
        <f t="shared" si="159"/>
        <v>0</v>
      </c>
      <c r="L874" s="12">
        <f t="shared" si="160"/>
        <v>3.2608210121945762E-3</v>
      </c>
      <c r="M874" s="12">
        <f t="array" ref="M874">SUM(IF(NOT(ISERR(J874:L874)),J874:L874*$J$2:$L$2))/SUM(IF(NOT(ISERR(J874:L874)),$J$2:$L$2))</f>
        <v>5.4347016869909603E-4</v>
      </c>
      <c r="N874" s="1">
        <f>((300-VLOOKUP(A874,anni!$A$1:$O$32,8,0))*(M874-I874/300)+I874)/300*(300-VLOOKUP(A874,anni!$A$1:$O$32,7,0))</f>
        <v>0.58648912953308352</v>
      </c>
      <c r="O874" s="1">
        <f t="shared" si="154"/>
        <v>1</v>
      </c>
      <c r="P874" s="9">
        <f>INT(MAX(1,O874)+1-VLOOKUP(A874,anni!$A$1:$O$32,5,0))</f>
        <v>1</v>
      </c>
      <c r="Q874" s="9">
        <f t="array" ref="Q874">SUM(IF(anno=A874,IF(distretto=E874,concorrenti!$T$3:$T$5991)))</f>
        <v>0</v>
      </c>
      <c r="R874" s="9">
        <f t="shared" si="155"/>
        <v>1</v>
      </c>
      <c r="S874" s="1">
        <f t="shared" si="156"/>
        <v>0</v>
      </c>
      <c r="T874" s="1">
        <f>1+INT($N874/VLOOKUP($A874,anni!$A$1:$J$35,10,0))+$Q874</f>
        <v>1</v>
      </c>
      <c r="U874" s="1">
        <f t="shared" si="158"/>
        <v>0</v>
      </c>
      <c r="X874" s="1">
        <v>9</v>
      </c>
      <c r="AB874" s="1">
        <v>1</v>
      </c>
      <c r="AC874" s="1">
        <f t="shared" si="157"/>
        <v>0</v>
      </c>
    </row>
    <row r="875" spans="1:29" x14ac:dyDescent="0.3">
      <c r="A875" s="3">
        <v>2008</v>
      </c>
      <c r="B875" s="3" t="str">
        <f>VLOOKUP($E875,accorpamenti!$A$2:$X$104,$A875-B$2,0)</f>
        <v>Rieti</v>
      </c>
      <c r="C875" s="3" t="str">
        <f>VLOOKUP($E875,accorpamenti!$A$2:$X$104,$A875-C$2,0)</f>
        <v>Rieti</v>
      </c>
      <c r="D875" s="3" t="str">
        <f>VLOOKUP($E875,accorpamenti!$A$2:$X$104,$A875-D$2,0)</f>
        <v>Rieti</v>
      </c>
      <c r="E875" s="3" t="s">
        <v>148</v>
      </c>
      <c r="F875" s="1">
        <f t="array" ref="F875">SUM(IF(anno=A875,IF(distretto=E875,1)))</f>
        <v>1</v>
      </c>
      <c r="G875" s="1">
        <f t="array" ref="G875">SUM(IF(anno=A875,IF(distretto=E875,IF(punti=-1,1))))</f>
        <v>0</v>
      </c>
      <c r="H875" s="1">
        <f t="array" ref="H875">SUM(IF(anno=A875,IF(distretto=E875,punti)))+G875</f>
        <v>1.2</v>
      </c>
      <c r="I875" s="6">
        <v>0.8370535714285714</v>
      </c>
      <c r="J875" s="12">
        <f>H875/VLOOKUP(A875,anni!$A$1:$O$32,4,0)</f>
        <v>4.8150228713586394E-4</v>
      </c>
      <c r="K875" s="12">
        <f t="shared" si="159"/>
        <v>1.4292520247737026E-3</v>
      </c>
      <c r="L875" s="12">
        <f t="shared" si="160"/>
        <v>0</v>
      </c>
      <c r="M875" s="12">
        <f t="array" ref="M875">SUM(IF(NOT(ISERR(J875:L875)),J875:L875*$J$2:$L$2))/SUM(IF(NOT(ISERR(J875:L875)),$J$2:$L$2))</f>
        <v>7.1716848515916611E-4</v>
      </c>
      <c r="N875" s="1">
        <f>((300-VLOOKUP(A875,anni!$A$1:$O$32,8,0))*(M875-I875/300)+I875)/300*(300-VLOOKUP(A875,anni!$A$1:$O$32,7,0))</f>
        <v>0.40555349200770274</v>
      </c>
      <c r="O875" s="1">
        <f t="shared" si="154"/>
        <v>1</v>
      </c>
      <c r="P875" s="9">
        <f>INT(MAX(1,O875)+1-VLOOKUP(A875,anni!$A$1:$O$32,5,0))</f>
        <v>1</v>
      </c>
      <c r="Q875" s="9">
        <f t="array" ref="Q875">SUM(IF(anno=A875,IF(distretto=E875,concorrenti!$T$3:$T$5991)))</f>
        <v>0</v>
      </c>
      <c r="R875" s="9">
        <f t="shared" si="155"/>
        <v>1</v>
      </c>
      <c r="S875" s="1">
        <f t="shared" si="156"/>
        <v>0</v>
      </c>
      <c r="T875" s="1">
        <f>1+INT($N875/VLOOKUP($A875,anni!$A$1:$J$35,10,0))+$Q875</f>
        <v>1</v>
      </c>
      <c r="U875" s="1">
        <f t="shared" si="158"/>
        <v>0</v>
      </c>
      <c r="X875" s="1">
        <v>5</v>
      </c>
      <c r="AB875" s="1">
        <v>1</v>
      </c>
      <c r="AC875" s="1">
        <f t="shared" si="157"/>
        <v>0</v>
      </c>
    </row>
    <row r="876" spans="1:29" x14ac:dyDescent="0.3">
      <c r="A876" s="3">
        <v>2008</v>
      </c>
      <c r="B876" s="3" t="str">
        <f>VLOOKUP($E876,accorpamenti!$A$2:$X$104,$A876-B$2,0)</f>
        <v>Vibo Valentia</v>
      </c>
      <c r="C876" s="3" t="str">
        <f>VLOOKUP($E876,accorpamenti!$A$2:$X$104,$A876-C$2,0)</f>
        <v>Vibo Valentia</v>
      </c>
      <c r="D876" s="3" t="str">
        <f>VLOOKUP($E876,accorpamenti!$A$2:$X$104,$A876-D$2,0)</f>
        <v>Vibo Valentia</v>
      </c>
      <c r="E876" s="3" t="s">
        <v>142</v>
      </c>
      <c r="F876" s="1">
        <f t="array" ref="F876">SUM(IF(anno=A876,IF(distretto=E876,1)))</f>
        <v>1</v>
      </c>
      <c r="G876" s="1">
        <f t="array" ref="G876">SUM(IF(anno=A876,IF(distretto=E876,IF(punti=-1,1))))</f>
        <v>0</v>
      </c>
      <c r="H876" s="1">
        <f t="array" ref="H876">SUM(IF(anno=A876,IF(distretto=E876,punti)))+G876</f>
        <v>1.6</v>
      </c>
      <c r="I876" s="6">
        <v>1.0044642857142856</v>
      </c>
      <c r="J876" s="12">
        <f>H876/VLOOKUP(A876,anni!$A$1:$O$32,4,0)</f>
        <v>6.4200304951448533E-4</v>
      </c>
      <c r="K876" s="12">
        <f t="shared" si="159"/>
        <v>0</v>
      </c>
      <c r="L876" s="12">
        <f t="shared" si="160"/>
        <v>0</v>
      </c>
      <c r="M876" s="12">
        <f t="array" ref="M876">SUM(IF(NOT(ISERR(J876:L876)),J876:L876*$J$2:$L$2))/SUM(IF(NOT(ISERR(J876:L876)),$J$2:$L$2))</f>
        <v>3.2100152475724266E-4</v>
      </c>
      <c r="N876" s="1">
        <f>((300-VLOOKUP(A876,anni!$A$1:$O$32,8,0))*(M876-I876/300)+I876)/300*(300-VLOOKUP(A876,anni!$A$1:$O$32,7,0))</f>
        <v>0.383060864181962</v>
      </c>
      <c r="O876" s="1">
        <f t="shared" si="154"/>
        <v>1</v>
      </c>
      <c r="P876" s="9">
        <f>INT(MAX(1,O876)+1-VLOOKUP(A876,anni!$A$1:$O$32,5,0))</f>
        <v>1</v>
      </c>
      <c r="Q876" s="9">
        <f t="array" ref="Q876">SUM(IF(anno=A876,IF(distretto=E876,concorrenti!$T$3:$T$5991)))</f>
        <v>0</v>
      </c>
      <c r="R876" s="9">
        <f t="shared" si="155"/>
        <v>1</v>
      </c>
      <c r="S876" s="1">
        <f t="shared" si="156"/>
        <v>0</v>
      </c>
      <c r="T876" s="1">
        <f>1+INT($N876/VLOOKUP($A876,anni!$A$1:$J$35,10,0))+$Q876</f>
        <v>1</v>
      </c>
      <c r="U876" s="1">
        <f t="shared" si="158"/>
        <v>0</v>
      </c>
      <c r="X876" s="1">
        <v>6</v>
      </c>
      <c r="AB876" s="1">
        <v>1</v>
      </c>
      <c r="AC876" s="1">
        <f t="shared" si="157"/>
        <v>0</v>
      </c>
    </row>
    <row r="877" spans="1:29" x14ac:dyDescent="0.3">
      <c r="A877" s="3">
        <v>2007</v>
      </c>
      <c r="B877" s="3" t="str">
        <f>VLOOKUP($E877,accorpamenti!$A$2:$X$104,$A877-B$2,0)</f>
        <v>Roma</v>
      </c>
      <c r="C877" s="3" t="str">
        <f>VLOOKUP($E877,accorpamenti!$A$2:$X$104,$A877-C$2,0)</f>
        <v>Roma</v>
      </c>
      <c r="D877" s="3" t="str">
        <f>VLOOKUP($E877,accorpamenti!$A$2:$X$104,$A877-D$2,0)</f>
        <v>Roma</v>
      </c>
      <c r="E877" s="3" t="s">
        <v>40</v>
      </c>
      <c r="F877" s="1">
        <f t="array" ref="F877">SUM(IF(anno=A877,IF(distretto=E877,1)))</f>
        <v>14</v>
      </c>
      <c r="G877" s="1">
        <f t="array" ref="G877">SUM(IF(anno=A877,IF(distretto=E877,IF(punti=-1,1))))</f>
        <v>0</v>
      </c>
      <c r="H877" s="1">
        <f t="array" ref="H877">SUM(IF(anno=A877,IF(distretto=E877,punti)))+G877</f>
        <v>266.8</v>
      </c>
      <c r="I877" s="6">
        <v>22.539312754804893</v>
      </c>
      <c r="J877" s="12">
        <f>H877/VLOOKUP(A877,anni!$A$1:$O$32,4,0)</f>
        <v>6.3554073368270653E-2</v>
      </c>
      <c r="K877" s="12">
        <f t="shared" si="159"/>
        <v>6.1151561173895558E-2</v>
      </c>
      <c r="L877" s="12">
        <f t="shared" si="160"/>
        <v>4.7578048963090522E-2</v>
      </c>
      <c r="M877" s="12">
        <f t="array" ref="M877">SUM(IF(NOT(ISERR(J877:L877)),J877:L877*$J$2:$L$2))/SUM(IF(NOT(ISERR(J877:L877)),$J$2:$L$2))</f>
        <v>6.009056523594894E-2</v>
      </c>
      <c r="N877" s="1">
        <f>((300-VLOOKUP(A877,anni!$A$1:$O$32,8,0))*(M877-I877/300)+I877)/300*(300-VLOOKUP(A877,anni!$A$1:$O$32,7,0))</f>
        <v>18.554656433851846</v>
      </c>
      <c r="O877" s="1">
        <f t="shared" si="154"/>
        <v>18.554656433851846</v>
      </c>
      <c r="P877" s="9">
        <f>INT(MAX(1,O877)+1-VLOOKUP(A877,anni!$A$1:$O$32,5,0))</f>
        <v>19</v>
      </c>
      <c r="Q877" s="9">
        <f t="array" ref="Q877">SUM(IF(anno=A877,IF(distretto=E877,concorrenti!$T$3:$T$5991)))</f>
        <v>1</v>
      </c>
      <c r="R877" s="9">
        <f t="shared" si="155"/>
        <v>20</v>
      </c>
      <c r="S877" s="1">
        <f t="shared" si="156"/>
        <v>6</v>
      </c>
      <c r="T877" s="1">
        <f>1+INT($N877/VLOOKUP($A877,anni!$A$1:$J$35,10,0))+$Q877</f>
        <v>17</v>
      </c>
      <c r="U877" s="1">
        <f t="shared" si="158"/>
        <v>3</v>
      </c>
      <c r="AB877" s="1">
        <v>20</v>
      </c>
      <c r="AC877" s="1">
        <f t="shared" si="157"/>
        <v>0</v>
      </c>
    </row>
    <row r="878" spans="1:29" x14ac:dyDescent="0.3">
      <c r="A878" s="3">
        <v>2007</v>
      </c>
      <c r="B878" s="3" t="str">
        <f>VLOOKUP($E878,accorpamenti!$A$2:$X$104,$A878-B$2,0)</f>
        <v>Milano</v>
      </c>
      <c r="C878" s="3" t="str">
        <f>VLOOKUP($E878,accorpamenti!$A$2:$X$104,$A878-C$2,0)</f>
        <v>Milano</v>
      </c>
      <c r="D878" s="3" t="str">
        <f>VLOOKUP($E878,accorpamenti!$A$2:$X$104,$A878-D$2,0)</f>
        <v>Milano</v>
      </c>
      <c r="E878" s="3" t="s">
        <v>41</v>
      </c>
      <c r="F878" s="1">
        <f t="array" ref="F878">SUM(IF(anno=A878,IF(distretto=E878,1)))</f>
        <v>9</v>
      </c>
      <c r="G878" s="1">
        <f t="array" ref="G878">SUM(IF(anno=A878,IF(distretto=E878,IF(punti=-1,1))))</f>
        <v>1</v>
      </c>
      <c r="H878" s="1">
        <f t="array" ref="H878">SUM(IF(anno=A878,IF(distretto=E878,punti)))+G878</f>
        <v>128.19999999999999</v>
      </c>
      <c r="I878" s="6">
        <v>10.133954571927781</v>
      </c>
      <c r="J878" s="12">
        <f>H878/VLOOKUP(A878,anni!$A$1:$O$32,4,0)</f>
        <v>3.053835159599811E-2</v>
      </c>
      <c r="K878" s="12">
        <f t="shared" si="159"/>
        <v>3.8147138964577658E-2</v>
      </c>
      <c r="L878" s="12">
        <f t="shared" si="160"/>
        <v>3.548701055626264E-2</v>
      </c>
      <c r="M878" s="12">
        <f t="array" ref="M878">SUM(IF(NOT(ISERR(J878:L878)),J878:L878*$J$2:$L$2))/SUM(IF(NOT(ISERR(J878:L878)),$J$2:$L$2))</f>
        <v>3.389939054556871E-2</v>
      </c>
      <c r="N878" s="1">
        <f>((300-VLOOKUP(A878,anni!$A$1:$O$32,8,0))*(M878-I878/300)+I878)/300*(300-VLOOKUP(A878,anni!$A$1:$O$32,7,0))</f>
        <v>9.6499698181018516</v>
      </c>
      <c r="O878" s="1">
        <f t="shared" si="154"/>
        <v>9.6499698181018516</v>
      </c>
      <c r="P878" s="9">
        <f>INT(MAX(1,O878)+1-VLOOKUP(A878,anni!$A$1:$O$32,5,0))</f>
        <v>10</v>
      </c>
      <c r="Q878" s="9">
        <f t="array" ref="Q878">SUM(IF(anno=A878,IF(distretto=E878,concorrenti!$T$3:$T$5991)))</f>
        <v>1</v>
      </c>
      <c r="R878" s="9">
        <f t="shared" si="155"/>
        <v>11</v>
      </c>
      <c r="S878" s="1">
        <f t="shared" si="156"/>
        <v>2</v>
      </c>
      <c r="T878" s="1">
        <f>1+INT($N878/VLOOKUP($A878,anni!$A$1:$J$35,10,0))+$Q878</f>
        <v>9</v>
      </c>
      <c r="U878" s="1">
        <f t="shared" si="158"/>
        <v>0</v>
      </c>
      <c r="AB878" s="1">
        <v>11</v>
      </c>
      <c r="AC878" s="1">
        <f t="shared" si="157"/>
        <v>0</v>
      </c>
    </row>
    <row r="879" spans="1:29" x14ac:dyDescent="0.3">
      <c r="A879" s="3">
        <v>2007</v>
      </c>
      <c r="B879" s="3" t="str">
        <f>VLOOKUP($E879,accorpamenti!$A$2:$X$104,$A879-B$2,0)</f>
        <v>Torino</v>
      </c>
      <c r="C879" s="3" t="str">
        <f>VLOOKUP($E879,accorpamenti!$A$2:$X$104,$A879-C$2,0)</f>
        <v>Torino</v>
      </c>
      <c r="D879" s="3" t="str">
        <f>VLOOKUP($E879,accorpamenti!$A$2:$X$104,$A879-D$2,0)</f>
        <v>Torino</v>
      </c>
      <c r="E879" s="3" t="s">
        <v>49</v>
      </c>
      <c r="F879" s="1">
        <f t="array" ref="F879">SUM(IF(anno=A879,IF(distretto=E879,1)))</f>
        <v>9</v>
      </c>
      <c r="G879" s="1">
        <f t="array" ref="G879">SUM(IF(anno=A879,IF(distretto=E879,IF(punti=-1,1))))</f>
        <v>0</v>
      </c>
      <c r="H879" s="1">
        <f t="array" ref="H879">SUM(IF(anno=A879,IF(distretto=E879,punti)))+G879</f>
        <v>111.8</v>
      </c>
      <c r="I879" s="6">
        <v>11.706464764123472</v>
      </c>
      <c r="J879" s="12">
        <f>H879/VLOOKUP(A879,anni!$A$1:$O$32,4,0)</f>
        <v>2.6631729394949993E-2</v>
      </c>
      <c r="K879" s="12">
        <f t="shared" si="159"/>
        <v>4.1005940947871529E-2</v>
      </c>
      <c r="L879" s="12">
        <f t="shared" si="160"/>
        <v>4.3797259863741861E-2</v>
      </c>
      <c r="M879" s="12">
        <f t="array" ref="M879">SUM(IF(NOT(ISERR(J879:L879)),J879:L879*$J$2:$L$2))/SUM(IF(NOT(ISERR(J879:L879)),$J$2:$L$2))</f>
        <v>3.4284054990722478E-2</v>
      </c>
      <c r="N879" s="1">
        <f>((300-VLOOKUP(A879,anni!$A$1:$O$32,8,0))*(M879-I879/300)+I879)/300*(300-VLOOKUP(A879,anni!$A$1:$O$32,7,0))</f>
        <v>10.221017623543037</v>
      </c>
      <c r="O879" s="1">
        <f t="shared" si="154"/>
        <v>10.221017623543037</v>
      </c>
      <c r="P879" s="9">
        <f>INT(MAX(1,O879)+1-VLOOKUP(A879,anni!$A$1:$O$32,5,0))</f>
        <v>10</v>
      </c>
      <c r="Q879" s="9">
        <f t="array" ref="Q879">SUM(IF(anno=A879,IF(distretto=E879,concorrenti!$T$3:$T$5991)))</f>
        <v>2</v>
      </c>
      <c r="R879" s="9">
        <f t="shared" si="155"/>
        <v>12</v>
      </c>
      <c r="S879" s="1">
        <f t="shared" si="156"/>
        <v>3</v>
      </c>
      <c r="T879" s="1">
        <f>1+INT($N879/VLOOKUP($A879,anni!$A$1:$J$35,10,0))+$Q879</f>
        <v>11</v>
      </c>
      <c r="U879" s="1">
        <f t="shared" si="158"/>
        <v>2</v>
      </c>
      <c r="AB879" s="1">
        <v>12</v>
      </c>
      <c r="AC879" s="1">
        <f t="shared" si="157"/>
        <v>0</v>
      </c>
    </row>
    <row r="880" spans="1:29" x14ac:dyDescent="0.3">
      <c r="A880" s="3">
        <v>2007</v>
      </c>
      <c r="B880" s="3" t="str">
        <f>VLOOKUP($E880,accorpamenti!$A$2:$X$104,$A880-B$2,0)</f>
        <v>Napoli</v>
      </c>
      <c r="C880" s="3" t="str">
        <f>VLOOKUP($E880,accorpamenti!$A$2:$X$104,$A880-C$2,0)</f>
        <v>Napoli</v>
      </c>
      <c r="D880" s="3" t="str">
        <f>VLOOKUP($E880,accorpamenti!$A$2:$X$104,$A880-D$2,0)</f>
        <v>Napoli</v>
      </c>
      <c r="E880" s="3" t="s">
        <v>95</v>
      </c>
      <c r="F880" s="1">
        <f t="array" ref="F880">SUM(IF(anno=A880,IF(distretto=E880,1)))</f>
        <v>8</v>
      </c>
      <c r="G880" s="1">
        <f t="array" ref="G880">SUM(IF(anno=A880,IF(distretto=E880,IF(punti=-1,1))))</f>
        <v>1</v>
      </c>
      <c r="H880" s="1">
        <f t="array" ref="H880">SUM(IF(anno=A880,IF(distretto=E880,punti)))+G880</f>
        <v>87.600000000000009</v>
      </c>
      <c r="I880" s="6">
        <v>12.580081537565521</v>
      </c>
      <c r="J880" s="12">
        <f>H880/VLOOKUP(A880,anni!$A$1:$O$32,4,0)</f>
        <v>2.0867079561696061E-2</v>
      </c>
      <c r="K880" s="12">
        <f t="shared" si="159"/>
        <v>2.0056282664046094E-2</v>
      </c>
      <c r="L880" s="12">
        <f t="shared" si="160"/>
        <v>2.1299693044845403E-2</v>
      </c>
      <c r="M880" s="12">
        <f t="array" ref="M880">SUM(IF(NOT(ISERR(J880:L880)),J880:L880*$J$2:$L$2))/SUM(IF(NOT(ISERR(J880:L880)),$J$2:$L$2))</f>
        <v>2.0668916176337628E-2</v>
      </c>
      <c r="N880" s="1">
        <f>((300-VLOOKUP(A880,anni!$A$1:$O$32,8,0))*(M880-I880/300)+I880)/300*(300-VLOOKUP(A880,anni!$A$1:$O$32,7,0))</f>
        <v>7.9107865603998979</v>
      </c>
      <c r="O880" s="1">
        <f t="shared" si="154"/>
        <v>7.9107865603998979</v>
      </c>
      <c r="P880" s="9">
        <f>INT(MAX(1,O880)+1-VLOOKUP(A880,anni!$A$1:$O$32,5,0))</f>
        <v>8</v>
      </c>
      <c r="Q880" s="9">
        <f t="array" ref="Q880">SUM(IF(anno=A880,IF(distretto=E880,concorrenti!$T$3:$T$5991)))</f>
        <v>0</v>
      </c>
      <c r="R880" s="9">
        <f t="shared" si="155"/>
        <v>8</v>
      </c>
      <c r="S880" s="1">
        <f t="shared" si="156"/>
        <v>0</v>
      </c>
      <c r="T880" s="1">
        <f>1+INT($N880/VLOOKUP($A880,anni!$A$1:$J$35,10,0))+$Q880</f>
        <v>7</v>
      </c>
      <c r="U880" s="1">
        <f t="shared" si="158"/>
        <v>-1</v>
      </c>
      <c r="AB880" s="1">
        <v>8</v>
      </c>
      <c r="AC880" s="1">
        <f t="shared" si="157"/>
        <v>0</v>
      </c>
    </row>
    <row r="881" spans="1:29" x14ac:dyDescent="0.3">
      <c r="A881" s="3">
        <v>2007</v>
      </c>
      <c r="B881" s="3" t="str">
        <f>VLOOKUP($E881,accorpamenti!$A$2:$X$104,$A881-B$2,0)</f>
        <v>Catania</v>
      </c>
      <c r="C881" s="3" t="str">
        <f>VLOOKUP($E881,accorpamenti!$A$2:$X$104,$A881-C$2,0)</f>
        <v>Catania</v>
      </c>
      <c r="D881" s="3" t="str">
        <f>VLOOKUP($E881,accorpamenti!$A$2:$X$104,$A881-D$2,0)</f>
        <v>Catania</v>
      </c>
      <c r="E881" s="3" t="s">
        <v>75</v>
      </c>
      <c r="F881" s="1">
        <f t="array" ref="F881">SUM(IF(anno=A881,IF(distretto=E881,1)))</f>
        <v>6</v>
      </c>
      <c r="G881" s="1">
        <f t="array" ref="G881">SUM(IF(anno=A881,IF(distretto=E881,IF(punti=-1,1))))</f>
        <v>0</v>
      </c>
      <c r="H881" s="1">
        <f t="array" ref="H881">SUM(IF(anno=A881,IF(distretto=E881,punti)))+G881</f>
        <v>72.2</v>
      </c>
      <c r="I881" s="6">
        <v>6.8142108328479907</v>
      </c>
      <c r="J881" s="12">
        <f>H881/VLOOKUP(A881,anni!$A$1:$O$32,4,0)</f>
        <v>1.7198666031443557E-2</v>
      </c>
      <c r="K881" s="12">
        <f t="shared" si="159"/>
        <v>2.2111046589538573E-2</v>
      </c>
      <c r="L881" s="12">
        <f t="shared" si="160"/>
        <v>1.8941379052182378E-2</v>
      </c>
      <c r="M881" s="12">
        <f t="array" ref="M881">SUM(IF(NOT(ISERR(J881:L881)),J881:L881*$J$2:$L$2))/SUM(IF(NOT(ISERR(J881:L881)),$J$2:$L$2))</f>
        <v>1.9126578387598365E-2</v>
      </c>
      <c r="N881" s="1">
        <f>((300-VLOOKUP(A881,anni!$A$1:$O$32,8,0))*(M881-I881/300)+I881)/300*(300-VLOOKUP(A881,anni!$A$1:$O$32,7,0))</f>
        <v>5.7918833240455525</v>
      </c>
      <c r="O881" s="1">
        <f t="shared" si="154"/>
        <v>5.7918833240455525</v>
      </c>
      <c r="P881" s="9">
        <f>INT(MAX(1,O881)+1-VLOOKUP(A881,anni!$A$1:$O$32,5,0))</f>
        <v>6</v>
      </c>
      <c r="Q881" s="9">
        <f t="array" ref="Q881">SUM(IF(anno=A881,IF(distretto=E881,concorrenti!$T$3:$T$5991)))</f>
        <v>0</v>
      </c>
      <c r="R881" s="9">
        <f t="shared" si="155"/>
        <v>6</v>
      </c>
      <c r="S881" s="1">
        <f t="shared" si="156"/>
        <v>0</v>
      </c>
      <c r="T881" s="1">
        <f>1+INT($N881/VLOOKUP($A881,anni!$A$1:$J$35,10,0))+$Q881</f>
        <v>5</v>
      </c>
      <c r="U881" s="1">
        <f t="shared" si="158"/>
        <v>-1</v>
      </c>
      <c r="AB881" s="1">
        <v>6</v>
      </c>
      <c r="AC881" s="1">
        <f t="shared" si="157"/>
        <v>0</v>
      </c>
    </row>
    <row r="882" spans="1:29" x14ac:dyDescent="0.3">
      <c r="A882" s="3">
        <v>2007</v>
      </c>
      <c r="B882" s="3" t="str">
        <f>VLOOKUP($E882,accorpamenti!$A$2:$X$104,$A882-B$2,0)</f>
        <v>Bari</v>
      </c>
      <c r="C882" s="3" t="str">
        <f>VLOOKUP($E882,accorpamenti!$A$2:$X$104,$A882-C$2,0)</f>
        <v>Bari</v>
      </c>
      <c r="D882" s="3" t="str">
        <f>VLOOKUP($E882,accorpamenti!$A$2:$X$104,$A882-D$2,0)</f>
        <v>Bari</v>
      </c>
      <c r="E882" s="3" t="s">
        <v>55</v>
      </c>
      <c r="F882" s="1">
        <f t="array" ref="F882">SUM(IF(anno=A882,IF(distretto=E882,1)))</f>
        <v>6</v>
      </c>
      <c r="G882" s="1">
        <f t="array" ref="G882">SUM(IF(anno=A882,IF(distretto=E882,IF(punti=-1,1))))</f>
        <v>0</v>
      </c>
      <c r="H882" s="1">
        <f t="array" ref="H882">SUM(IF(anno=A882,IF(distretto=E882,punti)))+G882</f>
        <v>58</v>
      </c>
      <c r="I882" s="6">
        <v>8.9108910891089099</v>
      </c>
      <c r="J882" s="12">
        <f>H882/VLOOKUP(A882,anni!$A$1:$O$32,4,0)</f>
        <v>1.3816102906145792E-2</v>
      </c>
      <c r="K882" s="12">
        <f t="shared" si="159"/>
        <v>2.0904989502836466E-2</v>
      </c>
      <c r="L882" s="12">
        <f t="shared" si="160"/>
        <v>1.6770232836714832E-2</v>
      </c>
      <c r="M882" s="12">
        <f t="array" ref="M882">SUM(IF(NOT(ISERR(J882:L882)),J882:L882*$J$2:$L$2))/SUM(IF(NOT(ISERR(J882:L882)),$J$2:$L$2))</f>
        <v>1.6671420093470859E-2</v>
      </c>
      <c r="N882" s="1">
        <f>((300-VLOOKUP(A882,anni!$A$1:$O$32,8,0))*(M882-I882/300)+I882)/300*(300-VLOOKUP(A882,anni!$A$1:$O$32,7,0))</f>
        <v>5.9893519959772847</v>
      </c>
      <c r="O882" s="1">
        <f t="shared" si="154"/>
        <v>5.9893519959772847</v>
      </c>
      <c r="P882" s="9">
        <f>INT(MAX(1,O882)+1-VLOOKUP(A882,anni!$A$1:$O$32,5,0))</f>
        <v>6</v>
      </c>
      <c r="Q882" s="9">
        <f t="array" ref="Q882">SUM(IF(anno=A882,IF(distretto=E882,concorrenti!$T$3:$T$5991)))</f>
        <v>1</v>
      </c>
      <c r="R882" s="9">
        <f t="shared" si="155"/>
        <v>7</v>
      </c>
      <c r="S882" s="1">
        <f t="shared" si="156"/>
        <v>1</v>
      </c>
      <c r="T882" s="1">
        <f>1+INT($N882/VLOOKUP($A882,anni!$A$1:$J$35,10,0))+$Q882</f>
        <v>6</v>
      </c>
      <c r="U882" s="1">
        <f t="shared" si="158"/>
        <v>0</v>
      </c>
      <c r="AB882" s="1">
        <v>7</v>
      </c>
      <c r="AC882" s="1">
        <f t="shared" si="157"/>
        <v>0</v>
      </c>
    </row>
    <row r="883" spans="1:29" x14ac:dyDescent="0.3">
      <c r="A883" s="3">
        <v>2007</v>
      </c>
      <c r="B883" s="3" t="str">
        <f>VLOOKUP($E883,accorpamenti!$A$2:$X$104,$A883-B$2,0)</f>
        <v>Vicenza</v>
      </c>
      <c r="C883" s="3" t="str">
        <f>VLOOKUP($E883,accorpamenti!$A$2:$X$104,$A883-C$2,0)</f>
        <v>Vicenza</v>
      </c>
      <c r="D883" s="3" t="str">
        <f>VLOOKUP($E883,accorpamenti!$A$2:$X$104,$A883-D$2,0)</f>
        <v>Vicenza</v>
      </c>
      <c r="E883" s="3" t="s">
        <v>93</v>
      </c>
      <c r="F883" s="1">
        <f t="array" ref="F883">SUM(IF(anno=A883,IF(distretto=E883,1)))</f>
        <v>5</v>
      </c>
      <c r="G883" s="1">
        <f t="array" ref="G883">SUM(IF(anno=A883,IF(distretto=E883,IF(punti=-1,1))))</f>
        <v>0</v>
      </c>
      <c r="H883" s="1">
        <f t="array" ref="H883">SUM(IF(anno=A883,IF(distretto=E883,punti)))+G883</f>
        <v>100.8</v>
      </c>
      <c r="I883" s="6">
        <v>5.0669772859638904</v>
      </c>
      <c r="J883" s="12">
        <f>H883/VLOOKUP(A883,anni!$A$1:$O$32,4,0)</f>
        <v>2.4011434016198204E-2</v>
      </c>
      <c r="K883" s="12">
        <f t="shared" si="159"/>
        <v>2.4701835886898643E-2</v>
      </c>
      <c r="L883" s="12">
        <f t="shared" si="160"/>
        <v>2.3208804372239277E-2</v>
      </c>
      <c r="M883" s="12">
        <f t="array" ref="M883">SUM(IF(NOT(ISERR(J883:L883)),J883:L883*$J$2:$L$2))/SUM(IF(NOT(ISERR(J883:L883)),$J$2:$L$2))</f>
        <v>2.4107796365771861E-2</v>
      </c>
      <c r="N883" s="1">
        <f>((300-VLOOKUP(A883,anni!$A$1:$O$32,8,0))*(M883-I883/300)+I883)/300*(300-VLOOKUP(A883,anni!$A$1:$O$32,7,0))</f>
        <v>6.1850241167185516</v>
      </c>
      <c r="O883" s="1">
        <f t="shared" si="154"/>
        <v>6.1850241167185516</v>
      </c>
      <c r="P883" s="9">
        <f>INT(MAX(1,O883)+1-VLOOKUP(A883,anni!$A$1:$O$32,5,0))</f>
        <v>6</v>
      </c>
      <c r="Q883" s="9">
        <f t="array" ref="Q883">SUM(IF(anno=A883,IF(distretto=E883,concorrenti!$T$3:$T$5991)))</f>
        <v>0</v>
      </c>
      <c r="R883" s="9">
        <f t="shared" si="155"/>
        <v>6</v>
      </c>
      <c r="S883" s="1">
        <f t="shared" si="156"/>
        <v>1</v>
      </c>
      <c r="T883" s="1">
        <f>1+INT($N883/VLOOKUP($A883,anni!$A$1:$J$35,10,0))+$Q883</f>
        <v>6</v>
      </c>
      <c r="U883" s="1">
        <f t="shared" si="158"/>
        <v>1</v>
      </c>
      <c r="AB883" s="1">
        <v>6</v>
      </c>
      <c r="AC883" s="1">
        <f t="shared" si="157"/>
        <v>0</v>
      </c>
    </row>
    <row r="884" spans="1:29" x14ac:dyDescent="0.3">
      <c r="A884" s="3">
        <v>2007</v>
      </c>
      <c r="B884" s="3" t="str">
        <f>VLOOKUP($E884,accorpamenti!$A$2:$X$104,$A884-B$2,0)</f>
        <v>Treviso</v>
      </c>
      <c r="C884" s="3" t="str">
        <f>VLOOKUP($E884,accorpamenti!$A$2:$X$104,$A884-C$2,0)</f>
        <v>Treviso</v>
      </c>
      <c r="D884" s="3" t="str">
        <f>VLOOKUP($E884,accorpamenti!$A$2:$X$104,$A884-D$2,0)</f>
        <v>Treviso</v>
      </c>
      <c r="E884" s="3" t="s">
        <v>57</v>
      </c>
      <c r="F884" s="1">
        <f t="array" ref="F884">SUM(IF(anno=A884,IF(distretto=E884,1)))</f>
        <v>5</v>
      </c>
      <c r="G884" s="1">
        <f t="array" ref="G884">SUM(IF(anno=A884,IF(distretto=E884,IF(punti=-1,1))))</f>
        <v>0</v>
      </c>
      <c r="H884" s="1">
        <f t="array" ref="H884">SUM(IF(anno=A884,IF(distretto=E884,punti)))+G884</f>
        <v>101.4</v>
      </c>
      <c r="I884" s="6">
        <v>3.84391380314502</v>
      </c>
      <c r="J884" s="12">
        <f>H884/VLOOKUP(A884,anni!$A$1:$O$32,4,0)</f>
        <v>2.4154359218675578E-2</v>
      </c>
      <c r="K884" s="12">
        <f t="shared" si="159"/>
        <v>2.4478491981953808E-2</v>
      </c>
      <c r="L884" s="12">
        <f t="shared" si="160"/>
        <v>2.7925432357565325E-2</v>
      </c>
      <c r="M884" s="12">
        <f t="array" ref="M884">SUM(IF(NOT(ISERR(J884:L884)),J884:L884*$J$2:$L$2))/SUM(IF(NOT(ISERR(J884:L884)),$J$2:$L$2))</f>
        <v>2.4890915662916614E-2</v>
      </c>
      <c r="N884" s="1">
        <f>((300-VLOOKUP(A884,anni!$A$1:$O$32,8,0))*(M884-I884/300)+I884)/300*(300-VLOOKUP(A884,anni!$A$1:$O$32,7,0))</f>
        <v>5.9465133469500788</v>
      </c>
      <c r="O884" s="1">
        <f t="shared" si="154"/>
        <v>5.9465133469500788</v>
      </c>
      <c r="P884" s="9">
        <f>INT(MAX(1,O884)+1-VLOOKUP(A884,anni!$A$1:$O$32,5,0))</f>
        <v>6</v>
      </c>
      <c r="Q884" s="9">
        <f t="array" ref="Q884">SUM(IF(anno=A884,IF(distretto=E884,concorrenti!$T$3:$T$5991)))</f>
        <v>0</v>
      </c>
      <c r="R884" s="9">
        <f t="shared" si="155"/>
        <v>6</v>
      </c>
      <c r="S884" s="1">
        <f t="shared" si="156"/>
        <v>1</v>
      </c>
      <c r="T884" s="1">
        <f>1+INT($N884/VLOOKUP($A884,anni!$A$1:$J$35,10,0))+$Q884</f>
        <v>5</v>
      </c>
      <c r="U884" s="1">
        <f t="shared" si="158"/>
        <v>0</v>
      </c>
      <c r="AB884" s="1">
        <v>6</v>
      </c>
      <c r="AC884" s="1">
        <f t="shared" si="157"/>
        <v>0</v>
      </c>
    </row>
    <row r="885" spans="1:29" x14ac:dyDescent="0.3">
      <c r="A885" s="3">
        <v>2007</v>
      </c>
      <c r="B885" s="3" t="str">
        <f>VLOOKUP($E885,accorpamenti!$A$2:$X$104,$A885-B$2,0)</f>
        <v>Genova</v>
      </c>
      <c r="C885" s="3" t="str">
        <f>VLOOKUP($E885,accorpamenti!$A$2:$X$104,$A885-C$2,0)</f>
        <v>Genova</v>
      </c>
      <c r="D885" s="3" t="str">
        <f>VLOOKUP($E885,accorpamenti!$A$2:$X$104,$A885-D$2,0)</f>
        <v>Genova</v>
      </c>
      <c r="E885" s="3" t="s">
        <v>51</v>
      </c>
      <c r="F885" s="1">
        <f t="array" ref="F885">SUM(IF(anno=A885,IF(distretto=E885,1)))</f>
        <v>5</v>
      </c>
      <c r="G885" s="1">
        <f t="array" ref="G885">SUM(IF(anno=A885,IF(distretto=E885,IF(punti=-1,1))))</f>
        <v>0</v>
      </c>
      <c r="H885" s="1">
        <f t="array" ref="H885">SUM(IF(anno=A885,IF(distretto=E885,punti)))+G885</f>
        <v>88.6</v>
      </c>
      <c r="I885" s="6">
        <v>4.3680838672102507</v>
      </c>
      <c r="J885" s="12">
        <f>H885/VLOOKUP(A885,anni!$A$1:$O$32,4,0)</f>
        <v>2.1105288232491675E-2</v>
      </c>
      <c r="K885" s="12">
        <f t="shared" si="159"/>
        <v>2.7739312994148387E-2</v>
      </c>
      <c r="L885" s="12">
        <f t="shared" si="160"/>
        <v>1.7631204611814034E-2</v>
      </c>
      <c r="M885" s="12">
        <f t="array" ref="M885">SUM(IF(NOT(ISERR(J885:L885)),J885:L885*$J$2:$L$2))/SUM(IF(NOT(ISERR(J885:L885)),$J$2:$L$2))</f>
        <v>2.2737615882930971E-2</v>
      </c>
      <c r="N885" s="1">
        <f>((300-VLOOKUP(A885,anni!$A$1:$O$32,8,0))*(M885-I885/300)+I885)/300*(300-VLOOKUP(A885,anni!$A$1:$O$32,7,0))</f>
        <v>5.7033735757067978</v>
      </c>
      <c r="O885" s="1">
        <f t="shared" si="154"/>
        <v>5.7033735757067978</v>
      </c>
      <c r="P885" s="9">
        <f>INT(MAX(1,O885)+1-VLOOKUP(A885,anni!$A$1:$O$32,5,0))</f>
        <v>6</v>
      </c>
      <c r="Q885" s="9">
        <f t="array" ref="Q885">SUM(IF(anno=A885,IF(distretto=E885,concorrenti!$T$3:$T$5991)))</f>
        <v>1</v>
      </c>
      <c r="R885" s="9">
        <f t="shared" si="155"/>
        <v>7</v>
      </c>
      <c r="S885" s="1">
        <f t="shared" si="156"/>
        <v>2</v>
      </c>
      <c r="T885" s="1">
        <f>1+INT($N885/VLOOKUP($A885,anni!$A$1:$J$35,10,0))+$Q885</f>
        <v>6</v>
      </c>
      <c r="U885" s="1">
        <f t="shared" si="158"/>
        <v>1</v>
      </c>
      <c r="AB885" s="1">
        <v>7</v>
      </c>
      <c r="AC885" s="1">
        <f t="shared" si="157"/>
        <v>0</v>
      </c>
    </row>
    <row r="886" spans="1:29" x14ac:dyDescent="0.3">
      <c r="A886" s="3">
        <v>2007</v>
      </c>
      <c r="B886" s="3" t="str">
        <f>VLOOKUP($E886,accorpamenti!$A$2:$X$104,$A886-B$2,0)</f>
        <v>Firenze</v>
      </c>
      <c r="C886" s="3" t="str">
        <f>VLOOKUP($E886,accorpamenti!$A$2:$X$104,$A886-C$2,0)</f>
        <v>Firenze</v>
      </c>
      <c r="D886" s="3" t="str">
        <f>VLOOKUP($E886,accorpamenti!$A$2:$X$104,$A886-D$2,0)</f>
        <v>Firenze</v>
      </c>
      <c r="E886" s="3" t="s">
        <v>118</v>
      </c>
      <c r="F886" s="1">
        <f t="array" ref="F886">SUM(IF(anno=A886,IF(distretto=E886,1)))</f>
        <v>5</v>
      </c>
      <c r="G886" s="1">
        <f t="array" ref="G886">SUM(IF(anno=A886,IF(distretto=E886,IF(punti=-1,1))))</f>
        <v>0</v>
      </c>
      <c r="H886" s="1">
        <f t="array" ref="H886">SUM(IF(anno=A886,IF(distretto=E886,punti)))+G886</f>
        <v>85.4</v>
      </c>
      <c r="I886" s="6">
        <v>5.7658707047175302</v>
      </c>
      <c r="J886" s="12">
        <f>H886/VLOOKUP(A886,anni!$A$1:$O$32,4,0)</f>
        <v>2.0343020485945704E-2</v>
      </c>
      <c r="K886" s="12">
        <f t="shared" si="159"/>
        <v>1.9430919730200561E-2</v>
      </c>
      <c r="L886" s="12">
        <f t="shared" si="160"/>
        <v>2.2535000374335559E-2</v>
      </c>
      <c r="M886" s="12">
        <f t="array" ref="M886">SUM(IF(NOT(ISERR(J886:L886)),J886:L886*$J$2:$L$2))/SUM(IF(NOT(ISERR(J886:L886)),$J$2:$L$2))</f>
        <v>2.0404316882095635E-2</v>
      </c>
      <c r="N886" s="1">
        <f>((300-VLOOKUP(A886,anni!$A$1:$O$32,8,0))*(M886-I886/300)+I886)/300*(300-VLOOKUP(A886,anni!$A$1:$O$32,7,0))</f>
        <v>5.7026792640920556</v>
      </c>
      <c r="O886" s="1">
        <f t="shared" si="154"/>
        <v>5.7026792640920556</v>
      </c>
      <c r="P886" s="9">
        <f>INT(MAX(1,O886)+1-VLOOKUP(A886,anni!$A$1:$O$32,5,0))</f>
        <v>6</v>
      </c>
      <c r="Q886" s="9">
        <f t="array" ref="Q886">SUM(IF(anno=A886,IF(distretto=E886,concorrenti!$T$3:$T$5991)))</f>
        <v>0</v>
      </c>
      <c r="R886" s="9">
        <f t="shared" si="155"/>
        <v>6</v>
      </c>
      <c r="S886" s="1">
        <f t="shared" si="156"/>
        <v>1</v>
      </c>
      <c r="T886" s="1">
        <f>1+INT($N886/VLOOKUP($A886,anni!$A$1:$J$35,10,0))+$Q886</f>
        <v>5</v>
      </c>
      <c r="U886" s="1">
        <f t="shared" si="158"/>
        <v>0</v>
      </c>
      <c r="AB886" s="1">
        <v>6</v>
      </c>
      <c r="AC886" s="1">
        <f t="shared" si="157"/>
        <v>0</v>
      </c>
    </row>
    <row r="887" spans="1:29" x14ac:dyDescent="0.3">
      <c r="A887" s="3">
        <v>2007</v>
      </c>
      <c r="B887" s="3" t="str">
        <f>VLOOKUP($E887,accorpamenti!$A$2:$X$104,$A887-B$2,0)</f>
        <v>Verona</v>
      </c>
      <c r="C887" s="3" t="str">
        <f>VLOOKUP($E887,accorpamenti!$A$2:$X$104,$A887-C$2,0)</f>
        <v>Verona</v>
      </c>
      <c r="D887" s="3" t="str">
        <f>VLOOKUP($E887,accorpamenti!$A$2:$X$104,$A887-D$2,0)</f>
        <v>Verona</v>
      </c>
      <c r="E887" s="3" t="s">
        <v>71</v>
      </c>
      <c r="F887" s="1">
        <f t="array" ref="F887">SUM(IF(anno=A887,IF(distretto=E887,1)))</f>
        <v>5</v>
      </c>
      <c r="G887" s="1">
        <f t="array" ref="G887">SUM(IF(anno=A887,IF(distretto=E887,IF(punti=-1,1))))</f>
        <v>0</v>
      </c>
      <c r="H887" s="1">
        <f t="array" ref="H887">SUM(IF(anno=A887,IF(distretto=E887,punti)))+G887</f>
        <v>81.599999999999994</v>
      </c>
      <c r="I887" s="6">
        <v>4.5428072218986602</v>
      </c>
      <c r="J887" s="12">
        <f>H887/VLOOKUP(A887,anni!$A$1:$O$32,4,0)</f>
        <v>1.9437827536922355E-2</v>
      </c>
      <c r="K887" s="12">
        <f t="shared" si="159"/>
        <v>2.148568365569303E-2</v>
      </c>
      <c r="L887" s="12">
        <f t="shared" si="160"/>
        <v>2.0401287714307111E-2</v>
      </c>
      <c r="M887" s="12">
        <f t="array" ref="M887">SUM(IF(NOT(ISERR(J887:L887)),J887:L887*$J$2:$L$2))/SUM(IF(NOT(ISERR(J887:L887)),$J$2:$L$2))</f>
        <v>2.0281022939410035E-2</v>
      </c>
      <c r="N887" s="1">
        <f>((300-VLOOKUP(A887,anni!$A$1:$O$32,8,0))*(M887-I887/300)+I887)/300*(300-VLOOKUP(A887,anni!$A$1:$O$32,7,0))</f>
        <v>5.2919499787558166</v>
      </c>
      <c r="O887" s="1">
        <f t="shared" si="154"/>
        <v>5.2919499787558166</v>
      </c>
      <c r="P887" s="9">
        <f>INT(MAX(1,O887)+1-VLOOKUP(A887,anni!$A$1:$O$32,5,0))</f>
        <v>5</v>
      </c>
      <c r="Q887" s="9">
        <f t="array" ref="Q887">SUM(IF(anno=A887,IF(distretto=E887,concorrenti!$T$3:$T$5991)))</f>
        <v>0</v>
      </c>
      <c r="R887" s="9">
        <f t="shared" si="155"/>
        <v>5</v>
      </c>
      <c r="S887" s="1">
        <f t="shared" si="156"/>
        <v>0</v>
      </c>
      <c r="T887" s="1">
        <f>1+INT($N887/VLOOKUP($A887,anni!$A$1:$J$35,10,0))+$Q887</f>
        <v>5</v>
      </c>
      <c r="U887" s="1">
        <f t="shared" si="158"/>
        <v>0</v>
      </c>
      <c r="AB887" s="1">
        <v>5</v>
      </c>
      <c r="AC887" s="1">
        <f t="shared" si="157"/>
        <v>0</v>
      </c>
    </row>
    <row r="888" spans="1:29" x14ac:dyDescent="0.3">
      <c r="A888" s="3">
        <v>2007</v>
      </c>
      <c r="B888" s="3" t="str">
        <f>VLOOKUP($E888,accorpamenti!$A$2:$X$104,$A888-B$2,0)</f>
        <v>Cosenza</v>
      </c>
      <c r="C888" s="3" t="str">
        <f>VLOOKUP($E888,accorpamenti!$A$2:$X$104,$A888-C$2,0)</f>
        <v>Cosenza</v>
      </c>
      <c r="D888" s="3" t="str">
        <f>VLOOKUP($E888,accorpamenti!$A$2:$X$104,$A888-D$2,0)</f>
        <v>Cosenza</v>
      </c>
      <c r="E888" s="3" t="s">
        <v>134</v>
      </c>
      <c r="F888" s="1">
        <f t="array" ref="F888">SUM(IF(anno=A888,IF(distretto=E888,1)))</f>
        <v>5</v>
      </c>
      <c r="G888" s="1">
        <f t="array" ref="G888">SUM(IF(anno=A888,IF(distretto=E888,IF(punti=-1,1))))</f>
        <v>0</v>
      </c>
      <c r="H888" s="1">
        <f t="array" ref="H888">SUM(IF(anno=A888,IF(distretto=E888,punti)))+G888</f>
        <v>31.8</v>
      </c>
      <c r="I888" s="6">
        <v>8.0372743156668616</v>
      </c>
      <c r="J888" s="12">
        <f>H888/VLOOKUP(A888,anni!$A$1:$O$32,4,0)</f>
        <v>7.5750357313006242E-3</v>
      </c>
      <c r="K888" s="12">
        <f t="shared" si="159"/>
        <v>1.3043284048778307E-2</v>
      </c>
      <c r="L888" s="12">
        <f t="shared" si="160"/>
        <v>1.3700681290708994E-2</v>
      </c>
      <c r="M888" s="12">
        <f t="array" ref="M888">SUM(IF(NOT(ISERR(J888:L888)),J888:L888*$J$2:$L$2))/SUM(IF(NOT(ISERR(J888:L888)),$J$2:$L$2))</f>
        <v>1.0418726097027911E-2</v>
      </c>
      <c r="N888" s="1">
        <f>((300-VLOOKUP(A888,anni!$A$1:$O$32,8,0))*(M888-I888/300)+I888)/300*(300-VLOOKUP(A888,anni!$A$1:$O$32,7,0))</f>
        <v>4.5246948250631434</v>
      </c>
      <c r="O888" s="1">
        <f t="shared" si="154"/>
        <v>4.5246948250631434</v>
      </c>
      <c r="P888" s="9">
        <f>INT(MAX(1,O888)+1-VLOOKUP(A888,anni!$A$1:$O$32,5,0))</f>
        <v>5</v>
      </c>
      <c r="Q888" s="9">
        <f t="array" ref="Q888">SUM(IF(anno=A888,IF(distretto=E888,concorrenti!$T$3:$T$5991)))</f>
        <v>0</v>
      </c>
      <c r="R888" s="9">
        <f t="shared" si="155"/>
        <v>5</v>
      </c>
      <c r="S888" s="1">
        <f t="shared" si="156"/>
        <v>0</v>
      </c>
      <c r="T888" s="1">
        <f>1+INT($N888/VLOOKUP($A888,anni!$A$1:$J$35,10,0))+$Q888</f>
        <v>4</v>
      </c>
      <c r="U888" s="1">
        <f t="shared" si="158"/>
        <v>-1</v>
      </c>
      <c r="AB888" s="1">
        <v>4</v>
      </c>
      <c r="AC888" s="1">
        <f t="shared" si="157"/>
        <v>1</v>
      </c>
    </row>
    <row r="889" spans="1:29" x14ac:dyDescent="0.3">
      <c r="A889" s="3">
        <v>2007</v>
      </c>
      <c r="B889" s="3" t="str">
        <f>VLOOKUP($E889,accorpamenti!$A$2:$X$104,$A889-B$2,0)</f>
        <v>Lecce</v>
      </c>
      <c r="C889" s="3" t="str">
        <f>VLOOKUP($E889,accorpamenti!$A$2:$X$104,$A889-C$2,0)</f>
        <v>Lecce</v>
      </c>
      <c r="D889" s="3" t="str">
        <f>VLOOKUP($E889,accorpamenti!$A$2:$X$104,$A889-D$2,0)</f>
        <v>Lecce</v>
      </c>
      <c r="E889" s="3" t="s">
        <v>38</v>
      </c>
      <c r="F889" s="1">
        <f t="array" ref="F889">SUM(IF(anno=A889,IF(distretto=E889,1)))</f>
        <v>4</v>
      </c>
      <c r="G889" s="1">
        <f t="array" ref="G889">SUM(IF(anno=A889,IF(distretto=E889,IF(punti=-1,1))))</f>
        <v>0</v>
      </c>
      <c r="H889" s="1">
        <f t="array" ref="H889">SUM(IF(anno=A889,IF(distretto=E889,punti)))+G889</f>
        <v>88.6</v>
      </c>
      <c r="I889" s="6">
        <v>5.2417006406523008</v>
      </c>
      <c r="J889" s="12">
        <f>H889/VLOOKUP(A889,anni!$A$1:$O$32,4,0)</f>
        <v>2.1105288232491675E-2</v>
      </c>
      <c r="K889" s="12">
        <f t="shared" si="159"/>
        <v>1.9252244606244695E-2</v>
      </c>
      <c r="L889" s="12">
        <f t="shared" si="160"/>
        <v>1.9128546829377854E-2</v>
      </c>
      <c r="M889" s="12">
        <f t="array" ref="M889">SUM(IF(NOT(ISERR(J889:L889)),J889:L889*$J$2:$L$2))/SUM(IF(NOT(ISERR(J889:L889)),$J$2:$L$2))</f>
        <v>2.0158150123223712E-2</v>
      </c>
      <c r="N889" s="1">
        <f>((300-VLOOKUP(A889,anni!$A$1:$O$32,8,0))*(M889-I889/300)+I889)/300*(300-VLOOKUP(A889,anni!$A$1:$O$32,7,0))</f>
        <v>5.4899203929524001</v>
      </c>
      <c r="O889" s="1">
        <f t="shared" si="154"/>
        <v>5.4899203929524001</v>
      </c>
      <c r="P889" s="9">
        <f>INT(MAX(1,O889)+1-VLOOKUP(A889,anni!$A$1:$O$32,5,0))</f>
        <v>5</v>
      </c>
      <c r="Q889" s="9">
        <f t="array" ref="Q889">SUM(IF(anno=A889,IF(distretto=E889,concorrenti!$T$3:$T$5991)))</f>
        <v>0</v>
      </c>
      <c r="R889" s="9">
        <f t="shared" si="155"/>
        <v>5</v>
      </c>
      <c r="S889" s="1">
        <f t="shared" si="156"/>
        <v>1</v>
      </c>
      <c r="T889" s="1">
        <f>1+INT($N889/VLOOKUP($A889,anni!$A$1:$J$35,10,0))+$Q889</f>
        <v>5</v>
      </c>
      <c r="U889" s="1">
        <f t="shared" si="158"/>
        <v>1</v>
      </c>
      <c r="AB889" s="1">
        <v>5</v>
      </c>
      <c r="AC889" s="1">
        <f t="shared" si="157"/>
        <v>0</v>
      </c>
    </row>
    <row r="890" spans="1:29" x14ac:dyDescent="0.3">
      <c r="A890" s="3">
        <v>2007</v>
      </c>
      <c r="B890" s="3" t="str">
        <f>VLOOKUP($E890,accorpamenti!$A$2:$X$104,$A890-B$2,0)</f>
        <v>Padova</v>
      </c>
      <c r="C890" s="3" t="str">
        <f>VLOOKUP($E890,accorpamenti!$A$2:$X$104,$A890-C$2,0)</f>
        <v>Padova</v>
      </c>
      <c r="D890" s="3" t="str">
        <f>VLOOKUP($E890,accorpamenti!$A$2:$X$104,$A890-D$2,0)</f>
        <v>Padova</v>
      </c>
      <c r="E890" s="3" t="s">
        <v>66</v>
      </c>
      <c r="F890" s="1">
        <f t="array" ref="F890">SUM(IF(anno=A890,IF(distretto=E890,1)))</f>
        <v>4</v>
      </c>
      <c r="G890" s="1">
        <f t="array" ref="G890">SUM(IF(anno=A890,IF(distretto=E890,IF(punti=-1,1))))</f>
        <v>0</v>
      </c>
      <c r="H890" s="1">
        <f t="array" ref="H890">SUM(IF(anno=A890,IF(distretto=E890,punti)))+G890</f>
        <v>74.599999999999994</v>
      </c>
      <c r="I890" s="6">
        <v>3.1450203843913802</v>
      </c>
      <c r="J890" s="12">
        <f>H890/VLOOKUP(A890,anni!$A$1:$O$32,4,0)</f>
        <v>1.7770366841353035E-2</v>
      </c>
      <c r="K890" s="12">
        <f t="shared" si="159"/>
        <v>2.0279626568990933E-2</v>
      </c>
      <c r="L890" s="12">
        <f t="shared" si="160"/>
        <v>1.7593771056374937E-2</v>
      </c>
      <c r="M890" s="12">
        <f t="array" ref="M890">SUM(IF(NOT(ISERR(J890:L890)),J890:L890*$J$2:$L$2))/SUM(IF(NOT(ISERR(J890:L890)),$J$2:$L$2))</f>
        <v>1.8577354119735986E-2</v>
      </c>
      <c r="N890" s="1">
        <f>((300-VLOOKUP(A890,anni!$A$1:$O$32,8,0))*(M890-I890/300)+I890)/300*(300-VLOOKUP(A890,anni!$A$1:$O$32,7,0))</f>
        <v>4.5256204044737744</v>
      </c>
      <c r="O890" s="1">
        <f t="shared" si="154"/>
        <v>4.5256204044737744</v>
      </c>
      <c r="P890" s="9">
        <f>INT(MAX(1,O890)+1-VLOOKUP(A890,anni!$A$1:$O$32,5,0))</f>
        <v>5</v>
      </c>
      <c r="Q890" s="9">
        <f t="array" ref="Q890">SUM(IF(anno=A890,IF(distretto=E890,concorrenti!$T$3:$T$5991)))</f>
        <v>0</v>
      </c>
      <c r="R890" s="9">
        <f t="shared" si="155"/>
        <v>5</v>
      </c>
      <c r="S890" s="1">
        <f t="shared" si="156"/>
        <v>1</v>
      </c>
      <c r="T890" s="1">
        <f>1+INT($N890/VLOOKUP($A890,anni!$A$1:$J$35,10,0))+$Q890</f>
        <v>4</v>
      </c>
      <c r="U890" s="1">
        <f t="shared" si="158"/>
        <v>0</v>
      </c>
      <c r="AB890" s="1">
        <v>5</v>
      </c>
      <c r="AC890" s="1">
        <f t="shared" si="157"/>
        <v>0</v>
      </c>
    </row>
    <row r="891" spans="1:29" x14ac:dyDescent="0.3">
      <c r="A891" s="3">
        <v>2007</v>
      </c>
      <c r="B891" s="3" t="str">
        <f>VLOOKUP($E891,accorpamenti!$A$2:$X$104,$A891-B$2,0)</f>
        <v>Venezia</v>
      </c>
      <c r="C891" s="3" t="str">
        <f>VLOOKUP($E891,accorpamenti!$A$2:$X$104,$A891-C$2,0)</f>
        <v>Venezia</v>
      </c>
      <c r="D891" s="3" t="str">
        <f>VLOOKUP($E891,accorpamenti!$A$2:$X$104,$A891-D$2,0)</f>
        <v>Venezia</v>
      </c>
      <c r="E891" s="3" t="s">
        <v>85</v>
      </c>
      <c r="F891" s="1">
        <f t="array" ref="F891">SUM(IF(anno=A891,IF(distretto=E891,1)))</f>
        <v>4</v>
      </c>
      <c r="G891" s="1">
        <f t="array" ref="G891">SUM(IF(anno=A891,IF(distretto=E891,IF(punti=-1,1))))</f>
        <v>0</v>
      </c>
      <c r="H891" s="1">
        <f t="array" ref="H891">SUM(IF(anno=A891,IF(distretto=E891,punti)))+G891</f>
        <v>73</v>
      </c>
      <c r="I891" s="6">
        <v>3.1450203843913802</v>
      </c>
      <c r="J891" s="12">
        <f>H891/VLOOKUP(A891,anni!$A$1:$O$32,4,0)</f>
        <v>1.7389232968080051E-2</v>
      </c>
      <c r="K891" s="12">
        <f t="shared" si="159"/>
        <v>1.9654263635145393E-2</v>
      </c>
      <c r="L891" s="12">
        <f t="shared" si="160"/>
        <v>1.048139552294677E-2</v>
      </c>
      <c r="M891" s="12">
        <f t="array" ref="M891">SUM(IF(NOT(ISERR(J891:L891)),J891:L891*$J$2:$L$2))/SUM(IF(NOT(ISERR(J891:L891)),$J$2:$L$2))</f>
        <v>1.699293694957962E-2</v>
      </c>
      <c r="N891" s="1">
        <f>((300-VLOOKUP(A891,anni!$A$1:$O$32,8,0))*(M891-I891/300)+I891)/300*(300-VLOOKUP(A891,anni!$A$1:$O$32,7,0))</f>
        <v>4.2245811421440651</v>
      </c>
      <c r="O891" s="1">
        <f t="shared" ref="O891:O954" si="161">MAX(1,N891)</f>
        <v>4.2245811421440651</v>
      </c>
      <c r="P891" s="9">
        <f>INT(MAX(1,O891)+1-VLOOKUP(A891,anni!$A$1:$O$32,5,0))</f>
        <v>4</v>
      </c>
      <c r="Q891" s="9">
        <f t="array" ref="Q891">SUM(IF(anno=A891,IF(distretto=E891,concorrenti!$T$3:$T$5991)))</f>
        <v>0</v>
      </c>
      <c r="R891" s="9">
        <f t="shared" ref="R891:R954" si="162">P891+Q891</f>
        <v>4</v>
      </c>
      <c r="S891" s="1">
        <f t="shared" ref="S891:S954" si="163">R891-F891</f>
        <v>0</v>
      </c>
      <c r="T891" s="1">
        <f>1+INT($N891/VLOOKUP($A891,anni!$A$1:$J$35,10,0))+$Q891</f>
        <v>4</v>
      </c>
      <c r="U891" s="1">
        <f t="shared" si="158"/>
        <v>0</v>
      </c>
      <c r="AB891" s="1">
        <v>4</v>
      </c>
      <c r="AC891" s="1">
        <f t="shared" ref="AC891:AC954" si="164">R891-AB891</f>
        <v>0</v>
      </c>
    </row>
    <row r="892" spans="1:29" x14ac:dyDescent="0.3">
      <c r="A892" s="3">
        <v>2007</v>
      </c>
      <c r="B892" s="3" t="str">
        <f>VLOOKUP($E892,accorpamenti!$A$2:$X$104,$A892-B$2,0)</f>
        <v>Varese</v>
      </c>
      <c r="C892" s="3" t="str">
        <f>VLOOKUP($E892,accorpamenti!$A$2:$X$104,$A892-C$2,0)</f>
        <v>Varese</v>
      </c>
      <c r="D892" s="3" t="str">
        <f>VLOOKUP($E892,accorpamenti!$A$2:$X$104,$A892-D$2,0)</f>
        <v>Varese</v>
      </c>
      <c r="E892" s="3" t="s">
        <v>94</v>
      </c>
      <c r="F892" s="1">
        <f t="array" ref="F892">SUM(IF(anno=A892,IF(distretto=E892,1)))</f>
        <v>4</v>
      </c>
      <c r="G892" s="1">
        <f t="array" ref="G892">SUM(IF(anno=A892,IF(distretto=E892,IF(punti=-1,1))))</f>
        <v>0</v>
      </c>
      <c r="H892" s="1">
        <f t="array" ref="H892">SUM(IF(anno=A892,IF(distretto=E892,punti)))+G892</f>
        <v>51</v>
      </c>
      <c r="I892" s="6">
        <v>2.7955736750145603</v>
      </c>
      <c r="J892" s="12">
        <f>H892/VLOOKUP(A892,anni!$A$1:$O$32,4,0)</f>
        <v>1.2148642210576472E-2</v>
      </c>
      <c r="K892" s="12">
        <f t="shared" si="159"/>
        <v>2.0726314378880596E-2</v>
      </c>
      <c r="L892" s="12">
        <f t="shared" si="160"/>
        <v>1.4262184622295428E-2</v>
      </c>
      <c r="M892" s="12">
        <f t="array" ref="M892">SUM(IF(NOT(ISERR(J892:L892)),J892:L892*$J$2:$L$2))/SUM(IF(NOT(ISERR(J892:L892)),$J$2:$L$2))</f>
        <v>1.5360123335297673E-2</v>
      </c>
      <c r="N892" s="1">
        <f>((300-VLOOKUP(A892,anni!$A$1:$O$32,8,0))*(M892-I892/300)+I892)/300*(300-VLOOKUP(A892,anni!$A$1:$O$32,7,0))</f>
        <v>3.8036884307945025</v>
      </c>
      <c r="O892" s="1">
        <f t="shared" si="161"/>
        <v>3.8036884307945025</v>
      </c>
      <c r="P892" s="9">
        <f>INT(MAX(1,O892)+1-VLOOKUP(A892,anni!$A$1:$O$32,5,0))</f>
        <v>4</v>
      </c>
      <c r="Q892" s="9">
        <f t="array" ref="Q892">SUM(IF(anno=A892,IF(distretto=E892,concorrenti!$T$3:$T$5991)))</f>
        <v>1</v>
      </c>
      <c r="R892" s="9">
        <f t="shared" si="162"/>
        <v>5</v>
      </c>
      <c r="S892" s="1">
        <f t="shared" si="163"/>
        <v>1</v>
      </c>
      <c r="T892" s="1">
        <f>1+INT($N892/VLOOKUP($A892,anni!$A$1:$J$35,10,0))+$Q892</f>
        <v>5</v>
      </c>
      <c r="U892" s="1">
        <f t="shared" si="158"/>
        <v>1</v>
      </c>
      <c r="AB892" s="1">
        <v>5</v>
      </c>
      <c r="AC892" s="1">
        <f t="shared" si="164"/>
        <v>0</v>
      </c>
    </row>
    <row r="893" spans="1:29" x14ac:dyDescent="0.3">
      <c r="A893" s="3">
        <v>2007</v>
      </c>
      <c r="B893" s="3" t="str">
        <f>VLOOKUP($E893,accorpamenti!$A$2:$X$104,$A893-B$2,0)</f>
        <v>Udine</v>
      </c>
      <c r="C893" s="3" t="str">
        <f>VLOOKUP($E893,accorpamenti!$A$2:$X$104,$A893-C$2,0)</f>
        <v>Udine</v>
      </c>
      <c r="D893" s="3" t="str">
        <f>VLOOKUP($E893,accorpamenti!$A$2:$X$104,$A893-D$2,0)</f>
        <v>Udine</v>
      </c>
      <c r="E893" s="3" t="s">
        <v>58</v>
      </c>
      <c r="F893" s="1">
        <f t="array" ref="F893">SUM(IF(anno=A893,IF(distretto=E893,1)))</f>
        <v>4</v>
      </c>
      <c r="G893" s="1">
        <f t="array" ref="G893">SUM(IF(anno=A893,IF(distretto=E893,IF(punti=-1,1))))</f>
        <v>0</v>
      </c>
      <c r="H893" s="1">
        <f t="array" ref="H893">SUM(IF(anno=A893,IF(distretto=E893,punti)))+G893</f>
        <v>61.4</v>
      </c>
      <c r="I893" s="6">
        <v>3.1450203843913802</v>
      </c>
      <c r="J893" s="12">
        <f>H893/VLOOKUP(A893,anni!$A$1:$O$32,4,0)</f>
        <v>1.4626012386850891E-2</v>
      </c>
      <c r="K893" s="12">
        <f t="shared" si="159"/>
        <v>1.6170098718005985E-2</v>
      </c>
      <c r="L893" s="12">
        <f t="shared" si="160"/>
        <v>1.6395897282323876E-2</v>
      </c>
      <c r="M893" s="12">
        <f t="array" ref="M893">SUM(IF(NOT(ISERR(J893:L893)),J893:L893*$J$2:$L$2))/SUM(IF(NOT(ISERR(J893:L893)),$J$2:$L$2))</f>
        <v>1.543568864648142E-2</v>
      </c>
      <c r="N893" s="1">
        <f>((300-VLOOKUP(A893,anni!$A$1:$O$32,8,0))*(M893-I893/300)+I893)/300*(300-VLOOKUP(A893,anni!$A$1:$O$32,7,0))</f>
        <v>3.9287039645554067</v>
      </c>
      <c r="O893" s="1">
        <f t="shared" si="161"/>
        <v>3.9287039645554067</v>
      </c>
      <c r="P893" s="9">
        <f>INT(MAX(1,O893)+1-VLOOKUP(A893,anni!$A$1:$O$32,5,0))</f>
        <v>4</v>
      </c>
      <c r="Q893" s="9">
        <f t="array" ref="Q893">SUM(IF(anno=A893,IF(distretto=E893,concorrenti!$T$3:$T$5991)))</f>
        <v>1</v>
      </c>
      <c r="R893" s="9">
        <f t="shared" si="162"/>
        <v>5</v>
      </c>
      <c r="S893" s="1">
        <f t="shared" si="163"/>
        <v>1</v>
      </c>
      <c r="T893" s="1">
        <f>1+INT($N893/VLOOKUP($A893,anni!$A$1:$J$35,10,0))+$Q893</f>
        <v>5</v>
      </c>
      <c r="U893" s="1">
        <f t="shared" si="158"/>
        <v>1</v>
      </c>
      <c r="AB893" s="1">
        <v>5</v>
      </c>
      <c r="AC893" s="1">
        <f t="shared" si="164"/>
        <v>0</v>
      </c>
    </row>
    <row r="894" spans="1:29" x14ac:dyDescent="0.3">
      <c r="A894" s="3">
        <v>2007</v>
      </c>
      <c r="B894" s="3" t="str">
        <f>VLOOKUP($E894,accorpamenti!$A$2:$X$104,$A894-B$2,0)</f>
        <v>Bologna</v>
      </c>
      <c r="C894" s="3" t="str">
        <f>VLOOKUP($E894,accorpamenti!$A$2:$X$104,$A894-C$2,0)</f>
        <v>Bologna</v>
      </c>
      <c r="D894" s="3" t="str">
        <f>VLOOKUP($E894,accorpamenti!$A$2:$X$104,$A894-D$2,0)</f>
        <v>Bologna</v>
      </c>
      <c r="E894" s="3" t="s">
        <v>70</v>
      </c>
      <c r="F894" s="1">
        <f t="array" ref="F894">SUM(IF(anno=A894,IF(distretto=E894,1)))</f>
        <v>4</v>
      </c>
      <c r="G894" s="1">
        <f t="array" ref="G894">SUM(IF(anno=A894,IF(distretto=E894,IF(punti=-1,1))))</f>
        <v>0</v>
      </c>
      <c r="H894" s="1">
        <f t="array" ref="H894">SUM(IF(anno=A894,IF(distretto=E894,punti)))+G894</f>
        <v>49.2</v>
      </c>
      <c r="I894" s="6">
        <v>3.3197437390797901</v>
      </c>
      <c r="J894" s="12">
        <f>H894/VLOOKUP(A894,anni!$A$1:$O$32,4,0)</f>
        <v>1.1719866603144363E-2</v>
      </c>
      <c r="K894" s="12">
        <f t="shared" si="159"/>
        <v>1.6125429937017013E-2</v>
      </c>
      <c r="L894" s="12">
        <f t="shared" si="160"/>
        <v>2.2347832597140078E-2</v>
      </c>
      <c r="M894" s="12">
        <f t="array" ref="M894">SUM(IF(NOT(ISERR(J894:L894)),J894:L894*$J$2:$L$2))/SUM(IF(NOT(ISERR(J894:L894)),$J$2:$L$2))</f>
        <v>1.4959715380101199E-2</v>
      </c>
      <c r="N894" s="1">
        <f>((300-VLOOKUP(A894,anni!$A$1:$O$32,8,0))*(M894-I894/300)+I894)/300*(300-VLOOKUP(A894,anni!$A$1:$O$32,7,0))</f>
        <v>3.8935981062611615</v>
      </c>
      <c r="O894" s="1">
        <f t="shared" si="161"/>
        <v>3.8935981062611615</v>
      </c>
      <c r="P894" s="9">
        <f>INT(MAX(1,O894)+1-VLOOKUP(A894,anni!$A$1:$O$32,5,0))</f>
        <v>4</v>
      </c>
      <c r="Q894" s="9">
        <f t="array" ref="Q894">SUM(IF(anno=A894,IF(distretto=E894,concorrenti!$T$3:$T$5991)))</f>
        <v>0</v>
      </c>
      <c r="R894" s="9">
        <f t="shared" si="162"/>
        <v>4</v>
      </c>
      <c r="S894" s="1">
        <f t="shared" si="163"/>
        <v>0</v>
      </c>
      <c r="T894" s="1">
        <f>1+INT($N894/VLOOKUP($A894,anni!$A$1:$J$35,10,0))+$Q894</f>
        <v>4</v>
      </c>
      <c r="U894" s="1">
        <f t="shared" si="158"/>
        <v>0</v>
      </c>
      <c r="AB894" s="1">
        <v>4</v>
      </c>
      <c r="AC894" s="1">
        <f t="shared" si="164"/>
        <v>0</v>
      </c>
    </row>
    <row r="895" spans="1:29" x14ac:dyDescent="0.3">
      <c r="A895" s="3">
        <v>2007</v>
      </c>
      <c r="B895" s="3" t="str">
        <f>VLOOKUP($E895,accorpamenti!$A$2:$X$104,$A895-B$2,0)</f>
        <v>Pescara</v>
      </c>
      <c r="C895" s="3" t="str">
        <f>VLOOKUP($E895,accorpamenti!$A$2:$X$104,$A895-C$2,0)</f>
        <v>Pescara</v>
      </c>
      <c r="D895" s="3" t="str">
        <f>VLOOKUP($E895,accorpamenti!$A$2:$X$104,$A895-D$2,0)</f>
        <v>Pescara</v>
      </c>
      <c r="E895" s="3" t="s">
        <v>54</v>
      </c>
      <c r="F895" s="1">
        <f t="array" ref="F895">SUM(IF(anno=A895,IF(distretto=E895,1)))</f>
        <v>4</v>
      </c>
      <c r="G895" s="1">
        <f t="array" ref="G895">SUM(IF(anno=A895,IF(distretto=E895,IF(punti=-1,1))))</f>
        <v>0</v>
      </c>
      <c r="H895" s="1">
        <f t="array" ref="H895">SUM(IF(anno=A895,IF(distretto=E895,punti)))+G895</f>
        <v>61</v>
      </c>
      <c r="I895" s="6">
        <v>1.92195690157251</v>
      </c>
      <c r="J895" s="12">
        <f>H895/VLOOKUP(A895,anni!$A$1:$O$32,4,0)</f>
        <v>1.4530728918532644E-2</v>
      </c>
      <c r="K895" s="12">
        <f t="shared" si="159"/>
        <v>1.9118238263277791E-2</v>
      </c>
      <c r="L895" s="12">
        <f t="shared" si="160"/>
        <v>7.599011754136408E-3</v>
      </c>
      <c r="M895" s="12">
        <f t="array" ref="M895">SUM(IF(NOT(ISERR(J895:L895)),J895:L895*$J$2:$L$2))/SUM(IF(NOT(ISERR(J895:L895)),$J$2:$L$2))</f>
        <v>1.4904612506048321E-2</v>
      </c>
      <c r="N895" s="1">
        <f>((300-VLOOKUP(A895,anni!$A$1:$O$32,8,0))*(M895-I895/300)+I895)/300*(300-VLOOKUP(A895,anni!$A$1:$O$32,7,0))</f>
        <v>3.4404960616471425</v>
      </c>
      <c r="O895" s="1">
        <f t="shared" si="161"/>
        <v>3.4404960616471425</v>
      </c>
      <c r="P895" s="9">
        <f>INT(MAX(1,O895)+1-VLOOKUP(A895,anni!$A$1:$O$32,5,0))</f>
        <v>3</v>
      </c>
      <c r="Q895" s="9">
        <f t="array" ref="Q895">SUM(IF(anno=A895,IF(distretto=E895,concorrenti!$T$3:$T$5991)))</f>
        <v>0</v>
      </c>
      <c r="R895" s="9">
        <f t="shared" si="162"/>
        <v>3</v>
      </c>
      <c r="S895" s="1">
        <f t="shared" si="163"/>
        <v>-1</v>
      </c>
      <c r="T895" s="1">
        <f>1+INT($N895/VLOOKUP($A895,anni!$A$1:$J$35,10,0))+$Q895</f>
        <v>3</v>
      </c>
      <c r="U895" s="1">
        <f t="shared" si="158"/>
        <v>-1</v>
      </c>
      <c r="AB895" s="1">
        <v>3</v>
      </c>
      <c r="AC895" s="1">
        <f t="shared" si="164"/>
        <v>0</v>
      </c>
    </row>
    <row r="896" spans="1:29" x14ac:dyDescent="0.3">
      <c r="A896" s="3">
        <v>2007</v>
      </c>
      <c r="B896" s="3" t="str">
        <f>VLOOKUP($E896,accorpamenti!$A$2:$X$104,$A896-B$2,0)</f>
        <v>Bergamo</v>
      </c>
      <c r="C896" s="3" t="str">
        <f>VLOOKUP($E896,accorpamenti!$A$2:$X$104,$A896-C$2,0)</f>
        <v>Bergamo</v>
      </c>
      <c r="D896" s="3" t="str">
        <f>VLOOKUP($E896,accorpamenti!$A$2:$X$104,$A896-D$2,0)</f>
        <v>Bergamo</v>
      </c>
      <c r="E896" s="3" t="s">
        <v>35</v>
      </c>
      <c r="F896" s="1">
        <f t="array" ref="F896">SUM(IF(anno=A896,IF(distretto=E896,1)))</f>
        <v>4</v>
      </c>
      <c r="G896" s="1">
        <f t="array" ref="G896">SUM(IF(anno=A896,IF(distretto=E896,IF(punti=-1,1))))</f>
        <v>0</v>
      </c>
      <c r="H896" s="1">
        <f t="array" ref="H896">SUM(IF(anno=A896,IF(distretto=E896,punti)))+G896</f>
        <v>82</v>
      </c>
      <c r="I896" s="6">
        <v>3.3197437390797901</v>
      </c>
      <c r="J896" s="12">
        <f>H896/VLOOKUP(A896,anni!$A$1:$O$32,4,0)</f>
        <v>1.9533111005240602E-2</v>
      </c>
      <c r="K896" s="12">
        <f t="shared" si="159"/>
        <v>6.9236610532898545E-3</v>
      </c>
      <c r="L896" s="12">
        <f t="shared" si="160"/>
        <v>1.474882084300367E-2</v>
      </c>
      <c r="M896" s="12">
        <f t="array" ref="M896">SUM(IF(NOT(ISERR(J896:L896)),J896:L896*$J$2:$L$2))/SUM(IF(NOT(ISERR(J896:L896)),$J$2:$L$2))</f>
        <v>1.4532579327550865E-2</v>
      </c>
      <c r="N896" s="1">
        <f>((300-VLOOKUP(A896,anni!$A$1:$O$32,8,0))*(M896-I896/300)+I896)/300*(300-VLOOKUP(A896,anni!$A$1:$O$32,7,0))</f>
        <v>3.8124422562765976</v>
      </c>
      <c r="O896" s="1">
        <f t="shared" si="161"/>
        <v>3.8124422562765976</v>
      </c>
      <c r="P896" s="9">
        <f>INT(MAX(1,O896)+1-VLOOKUP(A896,anni!$A$1:$O$32,5,0))</f>
        <v>4</v>
      </c>
      <c r="Q896" s="9">
        <f t="array" ref="Q896">SUM(IF(anno=A896,IF(distretto=E896,concorrenti!$T$3:$T$5991)))</f>
        <v>0</v>
      </c>
      <c r="R896" s="9">
        <f t="shared" si="162"/>
        <v>4</v>
      </c>
      <c r="S896" s="1">
        <f t="shared" si="163"/>
        <v>0</v>
      </c>
      <c r="T896" s="1">
        <f>1+INT($N896/VLOOKUP($A896,anni!$A$1:$J$35,10,0))+$Q896</f>
        <v>4</v>
      </c>
      <c r="U896" s="1">
        <f t="shared" si="158"/>
        <v>0</v>
      </c>
      <c r="AB896" s="1">
        <v>4</v>
      </c>
      <c r="AC896" s="1">
        <f t="shared" si="164"/>
        <v>0</v>
      </c>
    </row>
    <row r="897" spans="1:29" x14ac:dyDescent="0.3">
      <c r="A897" s="3">
        <v>2007</v>
      </c>
      <c r="B897" s="3" t="str">
        <f>VLOOKUP($E897,accorpamenti!$A$2:$X$104,$A897-B$2,0)</f>
        <v>Brescia</v>
      </c>
      <c r="C897" s="3" t="str">
        <f>VLOOKUP($E897,accorpamenti!$A$2:$X$104,$A897-C$2,0)</f>
        <v>Brescia</v>
      </c>
      <c r="D897" s="3" t="str">
        <f>VLOOKUP($E897,accorpamenti!$A$2:$X$104,$A897-D$2,0)</f>
        <v>Brescia</v>
      </c>
      <c r="E897" s="3" t="s">
        <v>42</v>
      </c>
      <c r="F897" s="1">
        <f t="array" ref="F897">SUM(IF(anno=A897,IF(distretto=E897,1)))</f>
        <v>4</v>
      </c>
      <c r="G897" s="1">
        <f t="array" ref="G897">SUM(IF(anno=A897,IF(distretto=E897,IF(punti=-1,1))))</f>
        <v>0</v>
      </c>
      <c r="H897" s="1">
        <f t="array" ref="H897">SUM(IF(anno=A897,IF(distretto=E897,punti)))+G897</f>
        <v>40.4</v>
      </c>
      <c r="I897" s="6">
        <v>4.3680838672102507</v>
      </c>
      <c r="J897" s="12">
        <f>H897/VLOOKUP(A897,anni!$A$1:$O$32,4,0)</f>
        <v>9.6236303001429307E-3</v>
      </c>
      <c r="K897" s="12">
        <f t="shared" si="159"/>
        <v>1.134587037119757E-2</v>
      </c>
      <c r="L897" s="12">
        <f t="shared" si="160"/>
        <v>1.5497491951785583E-2</v>
      </c>
      <c r="M897" s="12">
        <f t="array" ref="M897">SUM(IF(NOT(ISERR(J897:L897)),J897:L897*$J$2:$L$2))/SUM(IF(NOT(ISERR(J897:L897)),$J$2:$L$2))</f>
        <v>1.1176687265768252E-2</v>
      </c>
      <c r="N897" s="1">
        <f>((300-VLOOKUP(A897,anni!$A$1:$O$32,8,0))*(M897-I897/300)+I897)/300*(300-VLOOKUP(A897,anni!$A$1:$O$32,7,0))</f>
        <v>3.5067971384458811</v>
      </c>
      <c r="O897" s="1">
        <f t="shared" si="161"/>
        <v>3.5067971384458811</v>
      </c>
      <c r="P897" s="9">
        <f>INT(MAX(1,O897)+1-VLOOKUP(A897,anni!$A$1:$O$32,5,0))</f>
        <v>4</v>
      </c>
      <c r="Q897" s="9">
        <f t="array" ref="Q897">SUM(IF(anno=A897,IF(distretto=E897,concorrenti!$T$3:$T$5991)))</f>
        <v>2</v>
      </c>
      <c r="R897" s="9">
        <f t="shared" si="162"/>
        <v>6</v>
      </c>
      <c r="S897" s="1">
        <f t="shared" si="163"/>
        <v>2</v>
      </c>
      <c r="T897" s="1">
        <f>1+INT($N897/VLOOKUP($A897,anni!$A$1:$J$35,10,0))+$Q897</f>
        <v>5</v>
      </c>
      <c r="U897" s="1">
        <f t="shared" si="158"/>
        <v>1</v>
      </c>
      <c r="AB897" s="1">
        <v>5</v>
      </c>
      <c r="AC897" s="1">
        <f t="shared" si="164"/>
        <v>1</v>
      </c>
    </row>
    <row r="898" spans="1:29" x14ac:dyDescent="0.3">
      <c r="A898" s="3">
        <v>2007</v>
      </c>
      <c r="B898" s="3" t="str">
        <f>VLOOKUP($E898,accorpamenti!$A$2:$X$104,$A898-B$2,0)</f>
        <v>Avellino</v>
      </c>
      <c r="C898" s="3" t="str">
        <f>VLOOKUP($E898,accorpamenti!$A$2:$X$104,$A898-C$2,0)</f>
        <v>Avellino</v>
      </c>
      <c r="D898" s="3" t="str">
        <f>VLOOKUP($E898,accorpamenti!$A$2:$X$104,$A898-D$2,0)</f>
        <v>Avellino</v>
      </c>
      <c r="E898" s="3" t="s">
        <v>127</v>
      </c>
      <c r="F898" s="1">
        <f t="array" ref="F898">SUM(IF(anno=A898,IF(distretto=E898,1)))</f>
        <v>4</v>
      </c>
      <c r="G898" s="1">
        <f t="array" ref="G898">SUM(IF(anno=A898,IF(distretto=E898,IF(punti=-1,1))))</f>
        <v>0</v>
      </c>
      <c r="H898" s="1">
        <f t="array" ref="H898">SUM(IF(anno=A898,IF(distretto=E898,punti)))+G898</f>
        <v>52</v>
      </c>
      <c r="I898" s="6">
        <v>4.1933605125218403</v>
      </c>
      <c r="J898" s="12">
        <f>H898/VLOOKUP(A898,anni!$A$1:$O$32,4,0)</f>
        <v>1.2386850881372089E-2</v>
      </c>
      <c r="K898" s="12">
        <f t="shared" si="159"/>
        <v>9.5144503506499299E-3</v>
      </c>
      <c r="L898" s="12">
        <f t="shared" si="160"/>
        <v>1.0705996855581342E-2</v>
      </c>
      <c r="M898" s="12">
        <f t="array" ref="M898">SUM(IF(NOT(ISERR(J898:L898)),J898:L898*$J$2:$L$2))/SUM(IF(NOT(ISERR(J898:L898)),$J$2:$L$2))</f>
        <v>1.1149241700166243E-2</v>
      </c>
      <c r="N898" s="1">
        <f>((300-VLOOKUP(A898,anni!$A$1:$O$32,8,0))*(M898-I898/300)+I898)/300*(300-VLOOKUP(A898,anni!$A$1:$O$32,7,0))</f>
        <v>3.4462534186635021</v>
      </c>
      <c r="O898" s="1">
        <f t="shared" si="161"/>
        <v>3.4462534186635021</v>
      </c>
      <c r="P898" s="9">
        <f>INT(MAX(1,O898)+1-VLOOKUP(A898,anni!$A$1:$O$32,5,0))</f>
        <v>3</v>
      </c>
      <c r="Q898" s="9">
        <f t="array" ref="Q898">SUM(IF(anno=A898,IF(distretto=E898,concorrenti!$T$3:$T$5991)))</f>
        <v>0</v>
      </c>
      <c r="R898" s="9">
        <f t="shared" si="162"/>
        <v>3</v>
      </c>
      <c r="S898" s="1">
        <f t="shared" si="163"/>
        <v>-1</v>
      </c>
      <c r="T898" s="1">
        <f>1+INT($N898/VLOOKUP($A898,anni!$A$1:$J$35,10,0))+$Q898</f>
        <v>3</v>
      </c>
      <c r="U898" s="1">
        <f t="shared" si="158"/>
        <v>-1</v>
      </c>
      <c r="AB898" s="1">
        <v>3</v>
      </c>
      <c r="AC898" s="1">
        <f t="shared" si="164"/>
        <v>0</v>
      </c>
    </row>
    <row r="899" spans="1:29" x14ac:dyDescent="0.3">
      <c r="A899" s="3">
        <v>2007</v>
      </c>
      <c r="B899" s="3" t="str">
        <f>VLOOKUP($E899,accorpamenti!$A$2:$X$104,$A899-B$2,0)</f>
        <v>Trento</v>
      </c>
      <c r="C899" s="3" t="str">
        <f>VLOOKUP($E899,accorpamenti!$A$2:$X$104,$A899-C$2,0)</f>
        <v>Trento</v>
      </c>
      <c r="D899" s="3" t="str">
        <f>VLOOKUP($E899,accorpamenti!$A$2:$X$104,$A899-D$2,0)</f>
        <v>Trento</v>
      </c>
      <c r="E899" s="3" t="s">
        <v>60</v>
      </c>
      <c r="F899" s="1">
        <f t="array" ref="F899">SUM(IF(anno=A899,IF(distretto=E899,1)))</f>
        <v>4</v>
      </c>
      <c r="G899" s="1">
        <f t="array" ref="G899">SUM(IF(anno=A899,IF(distretto=E899,IF(punti=-1,1))))</f>
        <v>0</v>
      </c>
      <c r="H899" s="1">
        <f t="array" ref="H899">SUM(IF(anno=A899,IF(distretto=E899,punti)))+G899</f>
        <v>34.200000000000003</v>
      </c>
      <c r="I899" s="6">
        <v>3.3197437390797901</v>
      </c>
      <c r="J899" s="12">
        <f>H899/VLOOKUP(A899,anni!$A$1:$O$32,4,0)</f>
        <v>8.1467365412101062E-3</v>
      </c>
      <c r="K899" s="12">
        <f t="shared" si="159"/>
        <v>1.5410729441193548E-2</v>
      </c>
      <c r="L899" s="12">
        <f t="shared" si="160"/>
        <v>1.7968106610765894E-2</v>
      </c>
      <c r="M899" s="12">
        <f t="array" ref="M899">SUM(IF(NOT(ISERR(J899:L899)),J899:L899*$J$2:$L$2))/SUM(IF(NOT(ISERR(J899:L899)),$J$2:$L$2))</f>
        <v>1.2204962519463883E-2</v>
      </c>
      <c r="N899" s="1">
        <f>((300-VLOOKUP(A899,anni!$A$1:$O$32,8,0))*(M899-I899/300)+I899)/300*(300-VLOOKUP(A899,anni!$A$1:$O$32,7,0))</f>
        <v>3.3701950627400712</v>
      </c>
      <c r="O899" s="1">
        <f t="shared" si="161"/>
        <v>3.3701950627400712</v>
      </c>
      <c r="P899" s="9">
        <f>INT(MAX(1,O899)+1-VLOOKUP(A899,anni!$A$1:$O$32,5,0))</f>
        <v>3</v>
      </c>
      <c r="Q899" s="9">
        <f t="array" ref="Q899">SUM(IF(anno=A899,IF(distretto=E899,concorrenti!$T$3:$T$5991)))</f>
        <v>1</v>
      </c>
      <c r="R899" s="9">
        <f t="shared" si="162"/>
        <v>4</v>
      </c>
      <c r="S899" s="1">
        <f t="shared" si="163"/>
        <v>0</v>
      </c>
      <c r="T899" s="1">
        <f>1+INT($N899/VLOOKUP($A899,anni!$A$1:$J$35,10,0))+$Q899</f>
        <v>4</v>
      </c>
      <c r="U899" s="1">
        <f t="shared" si="158"/>
        <v>0</v>
      </c>
      <c r="AB899" s="1">
        <v>4</v>
      </c>
      <c r="AC899" s="1">
        <f t="shared" si="164"/>
        <v>0</v>
      </c>
    </row>
    <row r="900" spans="1:29" x14ac:dyDescent="0.3">
      <c r="A900" s="3">
        <v>2007</v>
      </c>
      <c r="B900" s="3" t="str">
        <f>VLOOKUP($E900,accorpamenti!$A$2:$X$104,$A900-B$2,0)</f>
        <v>Salerno</v>
      </c>
      <c r="C900" s="3" t="str">
        <f>VLOOKUP($E900,accorpamenti!$A$2:$X$104,$A900-C$2,0)</f>
        <v>Salerno</v>
      </c>
      <c r="D900" s="3" t="str">
        <f>VLOOKUP($E900,accorpamenti!$A$2:$X$104,$A900-D$2,0)</f>
        <v>Salerno</v>
      </c>
      <c r="E900" s="3" t="s">
        <v>61</v>
      </c>
      <c r="F900" s="1">
        <f t="array" ref="F900">SUM(IF(anno=A900,IF(distretto=E900,1)))</f>
        <v>4</v>
      </c>
      <c r="G900" s="1">
        <f t="array" ref="G900">SUM(IF(anno=A900,IF(distretto=E900,IF(punti=-1,1))))</f>
        <v>0</v>
      </c>
      <c r="H900" s="1">
        <f t="array" ref="H900">SUM(IF(anno=A900,IF(distretto=E900,punti)))+G900</f>
        <v>37.200000000000003</v>
      </c>
      <c r="I900" s="6">
        <v>5.5911473500291207</v>
      </c>
      <c r="J900" s="12">
        <f>H900/VLOOKUP(A900,anni!$A$1:$O$32,4,0)</f>
        <v>8.8613625535969576E-3</v>
      </c>
      <c r="K900" s="12">
        <f t="shared" si="159"/>
        <v>9.782463036583729E-3</v>
      </c>
      <c r="L900" s="12">
        <f t="shared" si="160"/>
        <v>8.1230815302837465E-3</v>
      </c>
      <c r="M900" s="12">
        <f t="array" ref="M900">SUM(IF(NOT(ISERR(J900:L900)),J900:L900*$J$2:$L$2))/SUM(IF(NOT(ISERR(J900:L900)),$J$2:$L$2))</f>
        <v>9.045349210707012E-3</v>
      </c>
      <c r="N900" s="1">
        <f>((300-VLOOKUP(A900,anni!$A$1:$O$32,8,0))*(M900-I900/300)+I900)/300*(300-VLOOKUP(A900,anni!$A$1:$O$32,7,0))</f>
        <v>3.4891463442102206</v>
      </c>
      <c r="O900" s="1">
        <f t="shared" si="161"/>
        <v>3.4891463442102206</v>
      </c>
      <c r="P900" s="9">
        <f>INT(MAX(1,O900)+1-VLOOKUP(A900,anni!$A$1:$O$32,5,0))</f>
        <v>3</v>
      </c>
      <c r="Q900" s="9">
        <f t="array" ref="Q900">SUM(IF(anno=A900,IF(distretto=E900,concorrenti!$T$3:$T$5991)))</f>
        <v>0</v>
      </c>
      <c r="R900" s="9">
        <f t="shared" si="162"/>
        <v>3</v>
      </c>
      <c r="S900" s="1">
        <f t="shared" si="163"/>
        <v>-1</v>
      </c>
      <c r="T900" s="1">
        <f>1+INT($N900/VLOOKUP($A900,anni!$A$1:$J$35,10,0))+$Q900</f>
        <v>3</v>
      </c>
      <c r="U900" s="1">
        <f t="shared" si="158"/>
        <v>-1</v>
      </c>
      <c r="AB900" s="1">
        <v>3</v>
      </c>
      <c r="AC900" s="1">
        <f t="shared" si="164"/>
        <v>0</v>
      </c>
    </row>
    <row r="901" spans="1:29" x14ac:dyDescent="0.3">
      <c r="A901" s="3">
        <v>2007</v>
      </c>
      <c r="B901" s="3" t="str">
        <f>VLOOKUP($E901,accorpamenti!$A$2:$X$104,$A901-B$2,0)</f>
        <v>Cagliari</v>
      </c>
      <c r="C901" s="3" t="str">
        <f>VLOOKUP($E901,accorpamenti!$A$2:$X$104,$A901-C$2,0)</f>
        <v>Cagliari</v>
      </c>
      <c r="D901" s="3" t="str">
        <f>VLOOKUP($E901,accorpamenti!$A$2:$X$104,$A901-D$2,0)</f>
        <v>Cagliari</v>
      </c>
      <c r="E901" s="3" t="s">
        <v>87</v>
      </c>
      <c r="F901" s="1">
        <f t="array" ref="F901">SUM(IF(anno=A901,IF(distretto=E901,1)))</f>
        <v>4</v>
      </c>
      <c r="G901" s="1">
        <f t="array" ref="G901">SUM(IF(anno=A901,IF(distretto=E901,IF(punti=-1,1))))</f>
        <v>0</v>
      </c>
      <c r="H901" s="1">
        <f t="array" ref="H901">SUM(IF(anno=A901,IF(distretto=E901,punti)))+G901</f>
        <v>43.2</v>
      </c>
      <c r="I901" s="6">
        <v>4.1933605125218403</v>
      </c>
      <c r="J901" s="12">
        <f>H901/VLOOKUP(A901,anni!$A$1:$O$32,4,0)</f>
        <v>1.029061457837066E-2</v>
      </c>
      <c r="K901" s="12">
        <f t="shared" si="159"/>
        <v>8.4870683879036939E-3</v>
      </c>
      <c r="L901" s="12">
        <f t="shared" si="160"/>
        <v>1.4037583289660854E-2</v>
      </c>
      <c r="M901" s="12">
        <f t="array" ref="M901">SUM(IF(NOT(ISERR(J901:L901)),J901:L901*$J$2:$L$2))/SUM(IF(NOT(ISERR(J901:L901)),$J$2:$L$2))</f>
        <v>1.0313927300096705E-2</v>
      </c>
      <c r="N901" s="1">
        <f>((300-VLOOKUP(A901,anni!$A$1:$O$32,8,0))*(M901-I901/300)+I901)/300*(300-VLOOKUP(A901,anni!$A$1:$O$32,7,0))</f>
        <v>3.28754368265029</v>
      </c>
      <c r="O901" s="1">
        <f t="shared" si="161"/>
        <v>3.28754368265029</v>
      </c>
      <c r="P901" s="9">
        <f>INT(MAX(1,O901)+1-VLOOKUP(A901,anni!$A$1:$O$32,5,0))</f>
        <v>3</v>
      </c>
      <c r="Q901" s="9">
        <f t="array" ref="Q901">SUM(IF(anno=A901,IF(distretto=E901,concorrenti!$T$3:$T$5991)))</f>
        <v>0</v>
      </c>
      <c r="R901" s="9">
        <f t="shared" si="162"/>
        <v>3</v>
      </c>
      <c r="S901" s="1">
        <f t="shared" si="163"/>
        <v>-1</v>
      </c>
      <c r="T901" s="1">
        <f>1+INT($N901/VLOOKUP($A901,anni!$A$1:$J$35,10,0))+$Q901</f>
        <v>3</v>
      </c>
      <c r="U901" s="1">
        <f t="shared" si="158"/>
        <v>-1</v>
      </c>
      <c r="AB901" s="1">
        <v>3</v>
      </c>
      <c r="AC901" s="1">
        <f t="shared" si="164"/>
        <v>0</v>
      </c>
    </row>
    <row r="902" spans="1:29" x14ac:dyDescent="0.3">
      <c r="A902" s="3">
        <v>2007</v>
      </c>
      <c r="B902" s="3" t="str">
        <f>VLOOKUP($E902,accorpamenti!$A$2:$X$104,$A902-B$2,0)</f>
        <v>Trieste</v>
      </c>
      <c r="C902" s="3" t="str">
        <f>VLOOKUP($E902,accorpamenti!$A$2:$X$104,$A902-C$2,0)</f>
        <v>Trieste</v>
      </c>
      <c r="D902" s="3" t="str">
        <f>VLOOKUP($E902,accorpamenti!$A$2:$X$104,$A902-D$2,0)</f>
        <v>Trieste</v>
      </c>
      <c r="E902" s="3" t="s">
        <v>92</v>
      </c>
      <c r="F902" s="1">
        <f t="array" ref="F902">SUM(IF(anno=A902,IF(distretto=E902,1)))</f>
        <v>3</v>
      </c>
      <c r="G902" s="1">
        <f t="array" ref="G902">SUM(IF(anno=A902,IF(distretto=E902,IF(punti=-1,1))))</f>
        <v>0</v>
      </c>
      <c r="H902" s="1">
        <f t="array" ref="H902">SUM(IF(anno=A902,IF(distretto=E902,punti)))+G902</f>
        <v>74.599999999999994</v>
      </c>
      <c r="I902" s="6">
        <v>1.92195690157251</v>
      </c>
      <c r="J902" s="12">
        <f>H902/VLOOKUP(A902,anni!$A$1:$O$32,4,0)</f>
        <v>1.7770366841353035E-2</v>
      </c>
      <c r="K902" s="12">
        <f t="shared" si="159"/>
        <v>1.4919372850314916E-2</v>
      </c>
      <c r="L902" s="12">
        <f t="shared" si="160"/>
        <v>1.2577674627536123E-2</v>
      </c>
      <c r="M902" s="12">
        <f t="array" ref="M902">SUM(IF(NOT(ISERR(J902:L902)),J902:L902*$J$2:$L$2))/SUM(IF(NOT(ISERR(J902:L902)),$J$2:$L$2))</f>
        <v>1.5954586808704176E-2</v>
      </c>
      <c r="N902" s="1">
        <f>((300-VLOOKUP(A902,anni!$A$1:$O$32,8,0))*(M902-I902/300)+I902)/300*(300-VLOOKUP(A902,anni!$A$1:$O$32,7,0))</f>
        <v>3.6399911791517554</v>
      </c>
      <c r="O902" s="1">
        <f t="shared" si="161"/>
        <v>3.6399911791517554</v>
      </c>
      <c r="P902" s="9">
        <f>INT(MAX(1,O902)+1-VLOOKUP(A902,anni!$A$1:$O$32,5,0))</f>
        <v>4</v>
      </c>
      <c r="Q902" s="9">
        <f t="array" ref="Q902">SUM(IF(anno=A902,IF(distretto=E902,concorrenti!$T$3:$T$5991)))</f>
        <v>0</v>
      </c>
      <c r="R902" s="9">
        <f t="shared" si="162"/>
        <v>4</v>
      </c>
      <c r="S902" s="1">
        <f t="shared" si="163"/>
        <v>1</v>
      </c>
      <c r="T902" s="1">
        <f>1+INT($N902/VLOOKUP($A902,anni!$A$1:$J$35,10,0))+$Q902</f>
        <v>4</v>
      </c>
      <c r="U902" s="1">
        <f t="shared" si="158"/>
        <v>1</v>
      </c>
      <c r="AB902" s="1">
        <v>4</v>
      </c>
      <c r="AC902" s="1">
        <f t="shared" si="164"/>
        <v>0</v>
      </c>
    </row>
    <row r="903" spans="1:29" x14ac:dyDescent="0.3">
      <c r="A903" s="3">
        <v>2007</v>
      </c>
      <c r="B903" s="3" t="str">
        <f>VLOOKUP($E903,accorpamenti!$A$2:$X$104,$A903-B$2,0)</f>
        <v>Pavia</v>
      </c>
      <c r="C903" s="3" t="str">
        <f>VLOOKUP($E903,accorpamenti!$A$2:$X$104,$A903-C$2,0)</f>
        <v>Pavia</v>
      </c>
      <c r="D903" s="3" t="str">
        <f>VLOOKUP($E903,accorpamenti!$A$2:$X$104,$A903-D$2,0)</f>
        <v>Pavia</v>
      </c>
      <c r="E903" s="3" t="s">
        <v>83</v>
      </c>
      <c r="F903" s="1">
        <f t="array" ref="F903">SUM(IF(anno=A903,IF(distretto=E903,1)))</f>
        <v>3</v>
      </c>
      <c r="G903" s="1">
        <f t="array" ref="G903">SUM(IF(anno=A903,IF(distretto=E903,IF(punti=-1,1))))</f>
        <v>0</v>
      </c>
      <c r="H903" s="1">
        <f t="array" ref="H903">SUM(IF(anno=A903,IF(distretto=E903,punti)))+G903</f>
        <v>58.599999999999994</v>
      </c>
      <c r="I903" s="6">
        <v>2.4461269656377405</v>
      </c>
      <c r="J903" s="12">
        <f>H903/VLOOKUP(A903,anni!$A$1:$O$32,4,0)</f>
        <v>1.3959028108623161E-2</v>
      </c>
      <c r="K903" s="12">
        <f t="shared" si="159"/>
        <v>1.3981328449546609E-2</v>
      </c>
      <c r="L903" s="12">
        <f t="shared" si="160"/>
        <v>8.6471513064310859E-3</v>
      </c>
      <c r="M903" s="12">
        <f t="array" ref="M903">SUM(IF(NOT(ISERR(J903:L903)),J903:L903*$J$2:$L$2))/SUM(IF(NOT(ISERR(J903:L903)),$J$2:$L$2))</f>
        <v>1.3081148755232296E-2</v>
      </c>
      <c r="N903" s="1">
        <f>((300-VLOOKUP(A903,anni!$A$1:$O$32,8,0))*(M903-I903/300)+I903)/300*(300-VLOOKUP(A903,anni!$A$1:$O$32,7,0))</f>
        <v>3.2600251359460874</v>
      </c>
      <c r="O903" s="1">
        <f t="shared" si="161"/>
        <v>3.2600251359460874</v>
      </c>
      <c r="P903" s="9">
        <f>INT(MAX(1,O903)+1-VLOOKUP(A903,anni!$A$1:$O$32,5,0))</f>
        <v>3</v>
      </c>
      <c r="Q903" s="9">
        <f t="array" ref="Q903">SUM(IF(anno=A903,IF(distretto=E903,concorrenti!$T$3:$T$5991)))</f>
        <v>0</v>
      </c>
      <c r="R903" s="9">
        <f t="shared" si="162"/>
        <v>3</v>
      </c>
      <c r="S903" s="1">
        <f t="shared" si="163"/>
        <v>0</v>
      </c>
      <c r="T903" s="1">
        <f>1+INT($N903/VLOOKUP($A903,anni!$A$1:$J$35,10,0))+$Q903</f>
        <v>3</v>
      </c>
      <c r="U903" s="1">
        <f t="shared" si="158"/>
        <v>0</v>
      </c>
      <c r="AB903" s="1">
        <v>3</v>
      </c>
      <c r="AC903" s="1">
        <f t="shared" si="164"/>
        <v>0</v>
      </c>
    </row>
    <row r="904" spans="1:29" x14ac:dyDescent="0.3">
      <c r="A904" s="3">
        <v>2007</v>
      </c>
      <c r="B904" s="3" t="str">
        <f>VLOOKUP($E904,accorpamenti!$A$2:$X$104,$A904-B$2,0)</f>
        <v>Pisa</v>
      </c>
      <c r="C904" s="3" t="str">
        <f>VLOOKUP($E904,accorpamenti!$A$2:$X$104,$A904-C$2,0)</f>
        <v>Pisa</v>
      </c>
      <c r="D904" s="3" t="str">
        <f>VLOOKUP($E904,accorpamenti!$A$2:$X$104,$A904-D$2,0)</f>
        <v>Pisa</v>
      </c>
      <c r="E904" s="3" t="s">
        <v>105</v>
      </c>
      <c r="F904" s="1">
        <f t="array" ref="F904">SUM(IF(anno=A904,IF(distretto=E904,1)))</f>
        <v>3</v>
      </c>
      <c r="G904" s="1">
        <f t="array" ref="G904">SUM(IF(anno=A904,IF(distretto=E904,IF(punti=-1,1))))</f>
        <v>0</v>
      </c>
      <c r="H904" s="1">
        <f t="array" ref="H904">SUM(IF(anno=A904,IF(distretto=E904,punti)))+G904</f>
        <v>66</v>
      </c>
      <c r="I904" s="6">
        <v>2.0966802562609201</v>
      </c>
      <c r="J904" s="12">
        <f>H904/VLOOKUP(A904,anni!$A$1:$O$32,4,0)</f>
        <v>1.5721772272510731E-2</v>
      </c>
      <c r="K904" s="12">
        <f t="shared" si="159"/>
        <v>1.1747889400098268E-2</v>
      </c>
      <c r="L904" s="12">
        <f t="shared" si="160"/>
        <v>1.5497491951785583E-2</v>
      </c>
      <c r="M904" s="12">
        <f t="array" ref="M904">SUM(IF(NOT(ISERR(J904:L904)),J904:L904*$J$2:$L$2))/SUM(IF(NOT(ISERR(J904:L904)),$J$2:$L$2))</f>
        <v>1.4359764594919054E-2</v>
      </c>
      <c r="N904" s="1">
        <f>((300-VLOOKUP(A904,anni!$A$1:$O$32,8,0))*(M904-I904/300)+I904)/300*(300-VLOOKUP(A904,anni!$A$1:$O$32,7,0))</f>
        <v>3.3923040208505784</v>
      </c>
      <c r="O904" s="1">
        <f t="shared" si="161"/>
        <v>3.3923040208505784</v>
      </c>
      <c r="P904" s="9">
        <f>INT(MAX(1,O904)+1-VLOOKUP(A904,anni!$A$1:$O$32,5,0))</f>
        <v>3</v>
      </c>
      <c r="Q904" s="9">
        <f t="array" ref="Q904">SUM(IF(anno=A904,IF(distretto=E904,concorrenti!$T$3:$T$5991)))</f>
        <v>0</v>
      </c>
      <c r="R904" s="9">
        <f t="shared" si="162"/>
        <v>3</v>
      </c>
      <c r="S904" s="1">
        <f t="shared" si="163"/>
        <v>0</v>
      </c>
      <c r="T904" s="1">
        <f>1+INT($N904/VLOOKUP($A904,anni!$A$1:$J$35,10,0))+$Q904</f>
        <v>3</v>
      </c>
      <c r="U904" s="1">
        <f t="shared" si="158"/>
        <v>0</v>
      </c>
      <c r="AB904" s="1">
        <v>3</v>
      </c>
      <c r="AC904" s="1">
        <f t="shared" si="164"/>
        <v>0</v>
      </c>
    </row>
    <row r="905" spans="1:29" x14ac:dyDescent="0.3">
      <c r="A905" s="3">
        <v>2007</v>
      </c>
      <c r="B905" s="3" t="str">
        <f>VLOOKUP($E905,accorpamenti!$A$2:$X$104,$A905-B$2,0)</f>
        <v>Modena</v>
      </c>
      <c r="C905" s="3" t="str">
        <f>VLOOKUP($E905,accorpamenti!$A$2:$X$104,$A905-C$2,0)</f>
        <v>Modena</v>
      </c>
      <c r="D905" s="3" t="str">
        <f>VLOOKUP($E905,accorpamenti!$A$2:$X$104,$A905-D$2,0)</f>
        <v>Modena</v>
      </c>
      <c r="E905" s="3" t="s">
        <v>72</v>
      </c>
      <c r="F905" s="1">
        <f t="array" ref="F905">SUM(IF(anno=A905,IF(distretto=E905,1)))</f>
        <v>3</v>
      </c>
      <c r="G905" s="1">
        <f t="array" ref="G905">SUM(IF(anno=A905,IF(distretto=E905,IF(punti=-1,1))))</f>
        <v>0</v>
      </c>
      <c r="H905" s="1">
        <f t="array" ref="H905">SUM(IF(anno=A905,IF(distretto=E905,punti)))+G905</f>
        <v>69.199999999999989</v>
      </c>
      <c r="I905" s="6">
        <v>3.3197437390797901</v>
      </c>
      <c r="J905" s="12">
        <f>H905/VLOOKUP(A905,anni!$A$1:$O$32,4,0)</f>
        <v>1.6484040019056703E-2</v>
      </c>
      <c r="K905" s="12">
        <f t="shared" si="159"/>
        <v>6.3876356814222528E-3</v>
      </c>
      <c r="L905" s="12">
        <f t="shared" si="160"/>
        <v>1.3363779291757133E-2</v>
      </c>
      <c r="M905" s="12">
        <f t="array" ref="M905">SUM(IF(NOT(ISERR(J905:L905)),J905:L905*$J$2:$L$2))/SUM(IF(NOT(ISERR(J905:L905)),$J$2:$L$2))</f>
        <v>1.2598528451961959E-2</v>
      </c>
      <c r="N905" s="1">
        <f>((300-VLOOKUP(A905,anni!$A$1:$O$32,8,0))*(M905-I905/300)+I905)/300*(300-VLOOKUP(A905,anni!$A$1:$O$32,7,0))</f>
        <v>3.4449725899147055</v>
      </c>
      <c r="O905" s="1">
        <f t="shared" si="161"/>
        <v>3.4449725899147055</v>
      </c>
      <c r="P905" s="9">
        <f>INT(MAX(1,O905)+1-VLOOKUP(A905,anni!$A$1:$O$32,5,0))</f>
        <v>3</v>
      </c>
      <c r="Q905" s="9">
        <f t="array" ref="Q905">SUM(IF(anno=A905,IF(distretto=E905,concorrenti!$T$3:$T$5991)))</f>
        <v>0</v>
      </c>
      <c r="R905" s="9">
        <f t="shared" si="162"/>
        <v>3</v>
      </c>
      <c r="S905" s="1">
        <f t="shared" si="163"/>
        <v>0</v>
      </c>
      <c r="T905" s="1">
        <f>1+INT($N905/VLOOKUP($A905,anni!$A$1:$J$35,10,0))+$Q905</f>
        <v>3</v>
      </c>
      <c r="U905" s="1">
        <f t="shared" si="158"/>
        <v>0</v>
      </c>
      <c r="AB905" s="1">
        <v>3</v>
      </c>
      <c r="AC905" s="1">
        <f t="shared" si="164"/>
        <v>0</v>
      </c>
    </row>
    <row r="906" spans="1:29" x14ac:dyDescent="0.3">
      <c r="A906" s="3">
        <v>2007</v>
      </c>
      <c r="B906" s="3" t="str">
        <f>VLOOKUP($E906,accorpamenti!$A$2:$X$104,$A906-B$2,0)</f>
        <v>Reggio Emilia</v>
      </c>
      <c r="C906" s="3" t="str">
        <f>VLOOKUP($E906,accorpamenti!$A$2:$X$104,$A906-C$2,0)</f>
        <v>Reggio Emilia</v>
      </c>
      <c r="D906" s="3" t="str">
        <f>VLOOKUP($E906,accorpamenti!$A$2:$X$104,$A906-D$2,0)</f>
        <v>Reggio Emilia</v>
      </c>
      <c r="E906" s="3" t="s">
        <v>78</v>
      </c>
      <c r="F906" s="1">
        <f t="array" ref="F906">SUM(IF(anno=A906,IF(distretto=E906,1)))</f>
        <v>3</v>
      </c>
      <c r="G906" s="1">
        <f t="array" ref="G906">SUM(IF(anno=A906,IF(distretto=E906,IF(punti=-1,1))))</f>
        <v>0</v>
      </c>
      <c r="H906" s="1">
        <f t="array" ref="H906">SUM(IF(anno=A906,IF(distretto=E906,punti)))+G906</f>
        <v>69.199999999999989</v>
      </c>
      <c r="I906" s="6">
        <v>2.4461269656377405</v>
      </c>
      <c r="J906" s="12">
        <f>H906/VLOOKUP(A906,anni!$A$1:$O$32,4,0)</f>
        <v>1.6484040019056703E-2</v>
      </c>
      <c r="K906" s="12">
        <f t="shared" si="159"/>
        <v>9.9611381605395986E-3</v>
      </c>
      <c r="L906" s="12">
        <f t="shared" si="160"/>
        <v>5.9893688702552976E-3</v>
      </c>
      <c r="M906" s="12">
        <f t="array" ref="M906">SUM(IF(NOT(ISERR(J906:L906)),J906:L906*$J$2:$L$2))/SUM(IF(NOT(ISERR(J906:L906)),$J$2:$L$2))</f>
        <v>1.2560627541417431E-2</v>
      </c>
      <c r="N906" s="1">
        <f>((300-VLOOKUP(A906,anni!$A$1:$O$32,8,0))*(M906-I906/300)+I906)/300*(300-VLOOKUP(A906,anni!$A$1:$O$32,7,0))</f>
        <v>3.1611261053212627</v>
      </c>
      <c r="O906" s="1">
        <f t="shared" si="161"/>
        <v>3.1611261053212627</v>
      </c>
      <c r="P906" s="9">
        <f>INT(MAX(1,O906)+1-VLOOKUP(A906,anni!$A$1:$O$32,5,0))</f>
        <v>3</v>
      </c>
      <c r="Q906" s="9">
        <f t="array" ref="Q906">SUM(IF(anno=A906,IF(distretto=E906,concorrenti!$T$3:$T$5991)))</f>
        <v>0</v>
      </c>
      <c r="R906" s="9">
        <f t="shared" si="162"/>
        <v>3</v>
      </c>
      <c r="S906" s="1">
        <f t="shared" si="163"/>
        <v>0</v>
      </c>
      <c r="T906" s="1">
        <f>1+INT($N906/VLOOKUP($A906,anni!$A$1:$J$35,10,0))+$Q906</f>
        <v>3</v>
      </c>
      <c r="U906" s="1">
        <f t="shared" si="158"/>
        <v>0</v>
      </c>
      <c r="AB906" s="1">
        <v>3</v>
      </c>
      <c r="AC906" s="1">
        <f t="shared" si="164"/>
        <v>0</v>
      </c>
    </row>
    <row r="907" spans="1:29" x14ac:dyDescent="0.3">
      <c r="A907" s="3">
        <v>2007</v>
      </c>
      <c r="B907" s="3" t="str">
        <f>VLOOKUP($E907,accorpamenti!$A$2:$X$104,$A907-B$2,0)</f>
        <v>Como</v>
      </c>
      <c r="C907" s="3" t="str">
        <f>VLOOKUP($E907,accorpamenti!$A$2:$X$104,$A907-C$2,0)</f>
        <v>Como</v>
      </c>
      <c r="D907" s="3" t="str">
        <f>VLOOKUP($E907,accorpamenti!$A$2:$X$104,$A907-D$2,0)</f>
        <v>Como</v>
      </c>
      <c r="E907" s="3" t="s">
        <v>88</v>
      </c>
      <c r="F907" s="1">
        <f t="array" ref="F907">SUM(IF(anno=A907,IF(distretto=E907,1)))</f>
        <v>3</v>
      </c>
      <c r="G907" s="1">
        <f t="array" ref="G907">SUM(IF(anno=A907,IF(distretto=E907,IF(punti=-1,1))))</f>
        <v>0</v>
      </c>
      <c r="H907" s="1">
        <f t="array" ref="H907">SUM(IF(anno=A907,IF(distretto=E907,punti)))+G907</f>
        <v>61.8</v>
      </c>
      <c r="I907" s="6">
        <v>2.0966802562609201</v>
      </c>
      <c r="J907" s="12">
        <f>H907/VLOOKUP(A907,anni!$A$1:$O$32,4,0)</f>
        <v>1.4721295855169137E-2</v>
      </c>
      <c r="K907" s="12">
        <f t="shared" si="159"/>
        <v>1.0452494751418231E-2</v>
      </c>
      <c r="L907" s="12">
        <f t="shared" si="160"/>
        <v>9.5829901924084759E-3</v>
      </c>
      <c r="M907" s="12">
        <f t="array" ref="M907">SUM(IF(NOT(ISERR(J907:L907)),J907:L907*$J$2:$L$2))/SUM(IF(NOT(ISERR(J907:L907)),$J$2:$L$2))</f>
        <v>1.2441977876792057E-2</v>
      </c>
      <c r="N907" s="1">
        <f>((300-VLOOKUP(A907,anni!$A$1:$O$32,8,0))*(M907-I907/300)+I907)/300*(300-VLOOKUP(A907,anni!$A$1:$O$32,7,0))</f>
        <v>3.0279245444064489</v>
      </c>
      <c r="O907" s="1">
        <f t="shared" si="161"/>
        <v>3.0279245444064489</v>
      </c>
      <c r="P907" s="9">
        <f>INT(MAX(1,O907)+1-VLOOKUP(A907,anni!$A$1:$O$32,5,0))</f>
        <v>3</v>
      </c>
      <c r="Q907" s="9">
        <f t="array" ref="Q907">SUM(IF(anno=A907,IF(distretto=E907,concorrenti!$T$3:$T$5991)))</f>
        <v>0</v>
      </c>
      <c r="R907" s="9">
        <f t="shared" si="162"/>
        <v>3</v>
      </c>
      <c r="S907" s="1">
        <f t="shared" si="163"/>
        <v>0</v>
      </c>
      <c r="T907" s="1">
        <f>1+INT($N907/VLOOKUP($A907,anni!$A$1:$J$35,10,0))+$Q907</f>
        <v>3</v>
      </c>
      <c r="U907" s="1">
        <f t="shared" si="158"/>
        <v>0</v>
      </c>
      <c r="AB907" s="1">
        <v>3</v>
      </c>
      <c r="AC907" s="1">
        <f t="shared" si="164"/>
        <v>0</v>
      </c>
    </row>
    <row r="908" spans="1:29" x14ac:dyDescent="0.3">
      <c r="A908" s="3">
        <v>2007</v>
      </c>
      <c r="B908" s="3" t="str">
        <f>VLOOKUP($E908,accorpamenti!$A$2:$X$104,$A908-B$2,0)</f>
        <v>Perugia</v>
      </c>
      <c r="C908" s="3" t="str">
        <f>VLOOKUP($E908,accorpamenti!$A$2:$X$104,$A908-C$2,0)</f>
        <v>Perugia</v>
      </c>
      <c r="D908" s="3" t="str">
        <f>VLOOKUP($E908,accorpamenti!$A$2:$X$104,$A908-D$2,0)</f>
        <v>Perugia</v>
      </c>
      <c r="E908" s="3" t="s">
        <v>84</v>
      </c>
      <c r="F908" s="1">
        <f t="array" ref="F908">SUM(IF(anno=A908,IF(distretto=E908,1)))</f>
        <v>3</v>
      </c>
      <c r="G908" s="1">
        <f t="array" ref="G908">SUM(IF(anno=A908,IF(distretto=E908,IF(punti=-1,1))))</f>
        <v>0</v>
      </c>
      <c r="H908" s="1">
        <f t="array" ref="H908">SUM(IF(anno=A908,IF(distretto=E908,punti)))+G908</f>
        <v>44.8</v>
      </c>
      <c r="I908" s="6">
        <v>3.4944670937682001</v>
      </c>
      <c r="J908" s="12">
        <f>H908/VLOOKUP(A908,anni!$A$1:$O$32,4,0)</f>
        <v>1.0671748451643646E-2</v>
      </c>
      <c r="K908" s="12">
        <f t="shared" si="159"/>
        <v>9.782463036583729E-3</v>
      </c>
      <c r="L908" s="12">
        <f t="shared" si="160"/>
        <v>1.3625814179830805E-2</v>
      </c>
      <c r="M908" s="12">
        <f t="array" ref="M908">SUM(IF(NOT(ISERR(J908:L908)),J908:L908*$J$2:$L$2))/SUM(IF(NOT(ISERR(J908:L908)),$J$2:$L$2))</f>
        <v>1.08676642679882E-2</v>
      </c>
      <c r="N908" s="1">
        <f>((300-VLOOKUP(A908,anni!$A$1:$O$32,8,0))*(M908-I908/300)+I908)/300*(300-VLOOKUP(A908,anni!$A$1:$O$32,7,0))</f>
        <v>3.1714374572776878</v>
      </c>
      <c r="O908" s="1">
        <f t="shared" si="161"/>
        <v>3.1714374572776878</v>
      </c>
      <c r="P908" s="9">
        <f>INT(MAX(1,O908)+1-VLOOKUP(A908,anni!$A$1:$O$32,5,0))</f>
        <v>3</v>
      </c>
      <c r="Q908" s="9">
        <f t="array" ref="Q908">SUM(IF(anno=A908,IF(distretto=E908,concorrenti!$T$3:$T$5991)))</f>
        <v>0</v>
      </c>
      <c r="R908" s="9">
        <f t="shared" si="162"/>
        <v>3</v>
      </c>
      <c r="S908" s="1">
        <f t="shared" si="163"/>
        <v>0</v>
      </c>
      <c r="T908" s="1">
        <f>1+INT($N908/VLOOKUP($A908,anni!$A$1:$J$35,10,0))+$Q908</f>
        <v>3</v>
      </c>
      <c r="U908" s="1">
        <f t="shared" si="158"/>
        <v>0</v>
      </c>
      <c r="AB908" s="1">
        <v>3</v>
      </c>
      <c r="AC908" s="1">
        <f t="shared" si="164"/>
        <v>0</v>
      </c>
    </row>
    <row r="909" spans="1:29" x14ac:dyDescent="0.3">
      <c r="A909" s="3">
        <v>2007</v>
      </c>
      <c r="B909" s="3" t="str">
        <f>VLOOKUP($E909,accorpamenti!$A$2:$X$104,$A909-B$2,0)</f>
        <v>Lecco</v>
      </c>
      <c r="C909" s="3" t="str">
        <f>VLOOKUP($E909,accorpamenti!$A$2:$X$104,$A909-C$2,0)</f>
        <v>Lecco</v>
      </c>
      <c r="D909" s="3" t="str">
        <f>VLOOKUP($E909,accorpamenti!$A$2:$X$104,$A909-D$2,0)</f>
        <v>Lecco</v>
      </c>
      <c r="E909" s="3" t="s">
        <v>64</v>
      </c>
      <c r="F909" s="1">
        <f t="array" ref="F909">SUM(IF(anno=A909,IF(distretto=E909,1)))</f>
        <v>3</v>
      </c>
      <c r="G909" s="1">
        <f t="array" ref="G909">SUM(IF(anno=A909,IF(distretto=E909,IF(punti=-1,1))))</f>
        <v>0</v>
      </c>
      <c r="H909" s="1">
        <f t="array" ref="H909">SUM(IF(anno=A909,IF(distretto=E909,punti)))+G909</f>
        <v>58.4</v>
      </c>
      <c r="I909" s="6">
        <v>1.2230634828188702</v>
      </c>
      <c r="J909" s="12">
        <f>H909/VLOOKUP(A909,anni!$A$1:$O$32,4,0)</f>
        <v>1.3911386374464039E-2</v>
      </c>
      <c r="K909" s="12">
        <f t="shared" si="159"/>
        <v>1.2105239648010005E-2</v>
      </c>
      <c r="L909" s="12">
        <f t="shared" si="160"/>
        <v>1.4187317511417238E-2</v>
      </c>
      <c r="M909" s="12">
        <f t="array" ref="M909">SUM(IF(NOT(ISERR(J909:L909)),J909:L909*$J$2:$L$2))/SUM(IF(NOT(ISERR(J909:L909)),$J$2:$L$2))</f>
        <v>1.3355325988471561E-2</v>
      </c>
      <c r="N909" s="1">
        <f>((300-VLOOKUP(A909,anni!$A$1:$O$32,8,0))*(M909-I909/300)+I909)/300*(300-VLOOKUP(A909,anni!$A$1:$O$32,7,0))</f>
        <v>2.9248153740355725</v>
      </c>
      <c r="O909" s="1">
        <f t="shared" si="161"/>
        <v>2.9248153740355725</v>
      </c>
      <c r="P909" s="9">
        <f>INT(MAX(1,O909)+1-VLOOKUP(A909,anni!$A$1:$O$32,5,0))</f>
        <v>3</v>
      </c>
      <c r="Q909" s="9">
        <f t="array" ref="Q909">SUM(IF(anno=A909,IF(distretto=E909,concorrenti!$T$3:$T$5991)))</f>
        <v>0</v>
      </c>
      <c r="R909" s="9">
        <f t="shared" si="162"/>
        <v>3</v>
      </c>
      <c r="S909" s="1">
        <f t="shared" si="163"/>
        <v>0</v>
      </c>
      <c r="T909" s="1">
        <f>1+INT($N909/VLOOKUP($A909,anni!$A$1:$J$35,10,0))+$Q909</f>
        <v>3</v>
      </c>
      <c r="U909" s="1">
        <f t="shared" si="158"/>
        <v>0</v>
      </c>
      <c r="AB909" s="1">
        <v>3</v>
      </c>
      <c r="AC909" s="1">
        <f t="shared" si="164"/>
        <v>0</v>
      </c>
    </row>
    <row r="910" spans="1:29" x14ac:dyDescent="0.3">
      <c r="A910" s="3">
        <v>2007</v>
      </c>
      <c r="B910" s="3" t="str">
        <f>VLOOKUP($E910,accorpamenti!$A$2:$X$104,$A910-B$2,0)</f>
        <v>Cuneo</v>
      </c>
      <c r="C910" s="3" t="str">
        <f>VLOOKUP($E910,accorpamenti!$A$2:$X$104,$A910-C$2,0)</f>
        <v>Cuneo</v>
      </c>
      <c r="D910" s="3" t="str">
        <f>VLOOKUP($E910,accorpamenti!$A$2:$X$104,$A910-D$2,0)</f>
        <v>Cuneo</v>
      </c>
      <c r="E910" s="3" t="s">
        <v>67</v>
      </c>
      <c r="F910" s="1">
        <f t="array" ref="F910">SUM(IF(anno=A910,IF(distretto=E910,1)))</f>
        <v>3</v>
      </c>
      <c r="G910" s="1">
        <f t="array" ref="G910">SUM(IF(anno=A910,IF(distretto=E910,IF(punti=-1,1))))</f>
        <v>0</v>
      </c>
      <c r="H910" s="1">
        <f t="array" ref="H910">SUM(IF(anno=A910,IF(distretto=E910,punti)))+G910</f>
        <v>47.2</v>
      </c>
      <c r="I910" s="6">
        <v>2.4461269656377405</v>
      </c>
      <c r="J910" s="12">
        <f>H910/VLOOKUP(A910,anni!$A$1:$O$32,4,0)</f>
        <v>1.1243449261553129E-2</v>
      </c>
      <c r="K910" s="12">
        <f t="shared" si="159"/>
        <v>1.3400634296690042E-2</v>
      </c>
      <c r="L910" s="12">
        <f t="shared" si="160"/>
        <v>1.1155199520850492E-2</v>
      </c>
      <c r="M910" s="12">
        <f t="array" ref="M910">SUM(IF(NOT(ISERR(J910:L910)),J910:L910*$J$2:$L$2))/SUM(IF(NOT(ISERR(J910:L910)),$J$2:$L$2))</f>
        <v>1.1947802649814994E-2</v>
      </c>
      <c r="N910" s="1">
        <f>((300-VLOOKUP(A910,anni!$A$1:$O$32,8,0))*(M910-I910/300)+I910)/300*(300-VLOOKUP(A910,anni!$A$1:$O$32,7,0))</f>
        <v>3.0446893759167999</v>
      </c>
      <c r="O910" s="1">
        <f t="shared" si="161"/>
        <v>3.0446893759167999</v>
      </c>
      <c r="P910" s="9">
        <f>INT(MAX(1,O910)+1-VLOOKUP(A910,anni!$A$1:$O$32,5,0))</f>
        <v>3</v>
      </c>
      <c r="Q910" s="9">
        <f t="array" ref="Q910">SUM(IF(anno=A910,IF(distretto=E910,concorrenti!$T$3:$T$5991)))</f>
        <v>0</v>
      </c>
      <c r="R910" s="9">
        <f t="shared" si="162"/>
        <v>3</v>
      </c>
      <c r="S910" s="1">
        <f t="shared" si="163"/>
        <v>0</v>
      </c>
      <c r="T910" s="1">
        <f>1+INT($N910/VLOOKUP($A910,anni!$A$1:$J$35,10,0))+$Q910</f>
        <v>3</v>
      </c>
      <c r="U910" s="1">
        <f t="shared" si="158"/>
        <v>0</v>
      </c>
      <c r="AB910" s="1">
        <v>3</v>
      </c>
      <c r="AC910" s="1">
        <f t="shared" si="164"/>
        <v>0</v>
      </c>
    </row>
    <row r="911" spans="1:29" x14ac:dyDescent="0.3">
      <c r="A911" s="3">
        <v>2007</v>
      </c>
      <c r="B911" s="3" t="str">
        <f>VLOOKUP($E911,accorpamenti!$A$2:$X$104,$A911-B$2,0)</f>
        <v>Alessandria</v>
      </c>
      <c r="C911" s="3" t="str">
        <f>VLOOKUP($E911,accorpamenti!$A$2:$X$104,$A911-C$2,0)</f>
        <v>Alessandria</v>
      </c>
      <c r="D911" s="3" t="str">
        <f>VLOOKUP($E911,accorpamenti!$A$2:$X$104,$A911-D$2,0)</f>
        <v>Alessandria</v>
      </c>
      <c r="E911" s="3" t="s">
        <v>74</v>
      </c>
      <c r="F911" s="1">
        <f t="array" ref="F911">SUM(IF(anno=A911,IF(distretto=E911,1)))</f>
        <v>3</v>
      </c>
      <c r="G911" s="1">
        <f t="array" ref="G911">SUM(IF(anno=A911,IF(distretto=E911,IF(punti=-1,1))))</f>
        <v>0</v>
      </c>
      <c r="H911" s="1">
        <f t="array" ref="H911">SUM(IF(anno=A911,IF(distretto=E911,punti)))+G911</f>
        <v>49.400000000000006</v>
      </c>
      <c r="I911" s="6">
        <v>2.7955736750145603</v>
      </c>
      <c r="J911" s="12">
        <f>H911/VLOOKUP(A911,anni!$A$1:$O$32,4,0)</f>
        <v>1.1767508337303487E-2</v>
      </c>
      <c r="K911" s="12">
        <f t="shared" si="159"/>
        <v>1.1703220619109302E-2</v>
      </c>
      <c r="L911" s="12">
        <f t="shared" si="160"/>
        <v>9.1712210825784252E-3</v>
      </c>
      <c r="M911" s="12">
        <f t="array" ref="M911">SUM(IF(NOT(ISERR(J911:L911)),J911:L911*$J$2:$L$2))/SUM(IF(NOT(ISERR(J911:L911)),$J$2:$L$2))</f>
        <v>1.1313364555451249E-2</v>
      </c>
      <c r="N911" s="1">
        <f>((300-VLOOKUP(A911,anni!$A$1:$O$32,8,0))*(M911-I911/300)+I911)/300*(300-VLOOKUP(A911,anni!$A$1:$O$32,7,0))</f>
        <v>3.0348042626236813</v>
      </c>
      <c r="O911" s="1">
        <f t="shared" si="161"/>
        <v>3.0348042626236813</v>
      </c>
      <c r="P911" s="9">
        <f>INT(MAX(1,O911)+1-VLOOKUP(A911,anni!$A$1:$O$32,5,0))</f>
        <v>3</v>
      </c>
      <c r="Q911" s="9">
        <f t="array" ref="Q911">SUM(IF(anno=A911,IF(distretto=E911,concorrenti!$T$3:$T$5991)))</f>
        <v>0</v>
      </c>
      <c r="R911" s="9">
        <f t="shared" si="162"/>
        <v>3</v>
      </c>
      <c r="S911" s="1">
        <f t="shared" si="163"/>
        <v>0</v>
      </c>
      <c r="T911" s="1">
        <f>1+INT($N911/VLOOKUP($A911,anni!$A$1:$J$35,10,0))+$Q911</f>
        <v>3</v>
      </c>
      <c r="U911" s="1">
        <f t="shared" si="158"/>
        <v>0</v>
      </c>
      <c r="AB911" s="1">
        <v>3</v>
      </c>
      <c r="AC911" s="1">
        <f t="shared" si="164"/>
        <v>0</v>
      </c>
    </row>
    <row r="912" spans="1:29" x14ac:dyDescent="0.3">
      <c r="A912" s="3">
        <v>2007</v>
      </c>
      <c r="B912" s="3" t="str">
        <f>VLOOKUP($E912,accorpamenti!$A$2:$X$104,$A912-B$2,0)</f>
        <v>Mantova</v>
      </c>
      <c r="C912" s="3" t="str">
        <f>VLOOKUP($E912,accorpamenti!$A$2:$X$104,$A912-C$2,0)</f>
        <v>Mantova</v>
      </c>
      <c r="D912" s="3" t="str">
        <f>VLOOKUP($E912,accorpamenti!$A$2:$X$104,$A912-D$2,0)</f>
        <v>Mantova</v>
      </c>
      <c r="E912" s="3" t="s">
        <v>103</v>
      </c>
      <c r="F912" s="1">
        <f t="array" ref="F912">SUM(IF(anno=A912,IF(distretto=E912,1)))</f>
        <v>3</v>
      </c>
      <c r="G912" s="1">
        <f t="array" ref="G912">SUM(IF(anno=A912,IF(distretto=E912,IF(punti=-1,1))))</f>
        <v>0</v>
      </c>
      <c r="H912" s="1">
        <f t="array" ref="H912">SUM(IF(anno=A912,IF(distretto=E912,punti)))+G912</f>
        <v>61</v>
      </c>
      <c r="I912" s="6">
        <v>1.92195690157251</v>
      </c>
      <c r="J912" s="12">
        <f>H912/VLOOKUP(A912,anni!$A$1:$O$32,4,0)</f>
        <v>1.4530728918532644E-2</v>
      </c>
      <c r="K912" s="12">
        <f t="shared" si="159"/>
        <v>8.4423996069147248E-3</v>
      </c>
      <c r="L912" s="12">
        <f t="shared" si="160"/>
        <v>1.0369094856629483E-2</v>
      </c>
      <c r="M912" s="12">
        <f t="array" ref="M912">SUM(IF(NOT(ISERR(J912:L912)),J912:L912*$J$2:$L$2))/SUM(IF(NOT(ISERR(J912:L912)),$J$2:$L$2))</f>
        <v>1.1807680137676144E-2</v>
      </c>
      <c r="N912" s="1">
        <f>((300-VLOOKUP(A912,anni!$A$1:$O$32,8,0))*(M912-I912/300)+I912)/300*(300-VLOOKUP(A912,anni!$A$1:$O$32,7,0))</f>
        <v>2.8520789116564287</v>
      </c>
      <c r="O912" s="1">
        <f t="shared" si="161"/>
        <v>2.8520789116564287</v>
      </c>
      <c r="P912" s="9">
        <f>INT(MAX(1,O912)+1-VLOOKUP(A912,anni!$A$1:$O$32,5,0))</f>
        <v>3</v>
      </c>
      <c r="Q912" s="9">
        <f t="array" ref="Q912">SUM(IF(anno=A912,IF(distretto=E912,concorrenti!$T$3:$T$5991)))</f>
        <v>0</v>
      </c>
      <c r="R912" s="9">
        <f t="shared" si="162"/>
        <v>3</v>
      </c>
      <c r="S912" s="1">
        <f t="shared" si="163"/>
        <v>0</v>
      </c>
      <c r="T912" s="1">
        <f>1+INT($N912/VLOOKUP($A912,anni!$A$1:$J$35,10,0))+$Q912</f>
        <v>3</v>
      </c>
      <c r="U912" s="1">
        <f t="shared" si="158"/>
        <v>0</v>
      </c>
      <c r="AB912" s="1">
        <v>3</v>
      </c>
      <c r="AC912" s="1">
        <f t="shared" si="164"/>
        <v>0</v>
      </c>
    </row>
    <row r="913" spans="1:29" x14ac:dyDescent="0.3">
      <c r="A913" s="3">
        <v>2007</v>
      </c>
      <c r="B913" s="3" t="str">
        <f>VLOOKUP($E913,accorpamenti!$A$2:$X$104,$A913-B$2,0)</f>
        <v>Foggia</v>
      </c>
      <c r="C913" s="3" t="str">
        <f>VLOOKUP($E913,accorpamenti!$A$2:$X$104,$A913-C$2,0)</f>
        <v>Foggia</v>
      </c>
      <c r="D913" s="3" t="str">
        <f>VLOOKUP($E913,accorpamenti!$A$2:$X$104,$A913-D$2,0)</f>
        <v>Foggia</v>
      </c>
      <c r="E913" s="3" t="s">
        <v>96</v>
      </c>
      <c r="F913" s="1">
        <f t="array" ref="F913">SUM(IF(anno=A913,IF(distretto=E913,1)))</f>
        <v>3</v>
      </c>
      <c r="G913" s="1">
        <f t="array" ref="G913">SUM(IF(anno=A913,IF(distretto=E913,IF(punti=-1,1))))</f>
        <v>0</v>
      </c>
      <c r="H913" s="1">
        <f t="array" ref="H913">SUM(IF(anno=A913,IF(distretto=E913,punti)))+G913</f>
        <v>42.8</v>
      </c>
      <c r="I913" s="6">
        <v>4.3680838672102507</v>
      </c>
      <c r="J913" s="12">
        <f>H913/VLOOKUP(A913,anni!$A$1:$O$32,4,0)</f>
        <v>1.0195331110052412E-2</v>
      </c>
      <c r="K913" s="12">
        <f t="shared" si="159"/>
        <v>7.5936927681243566E-3</v>
      </c>
      <c r="L913" s="12">
        <f t="shared" si="160"/>
        <v>7.7487459758927924E-3</v>
      </c>
      <c r="M913" s="12">
        <f t="array" ref="M913">SUM(IF(NOT(ISERR(J913:L913)),J913:L913*$J$2:$L$2))/SUM(IF(NOT(ISERR(J913:L913)),$J$2:$L$2))</f>
        <v>8.9203541403831237E-3</v>
      </c>
      <c r="N913" s="1">
        <f>((300-VLOOKUP(A913,anni!$A$1:$O$32,8,0))*(M913-I913/300)+I913)/300*(300-VLOOKUP(A913,anni!$A$1:$O$32,7,0))</f>
        <v>3.078093844622706</v>
      </c>
      <c r="O913" s="1">
        <f t="shared" si="161"/>
        <v>3.078093844622706</v>
      </c>
      <c r="P913" s="9">
        <f>INT(MAX(1,O913)+1-VLOOKUP(A913,anni!$A$1:$O$32,5,0))</f>
        <v>3</v>
      </c>
      <c r="Q913" s="9">
        <f t="array" ref="Q913">SUM(IF(anno=A913,IF(distretto=E913,concorrenti!$T$3:$T$5991)))</f>
        <v>0</v>
      </c>
      <c r="R913" s="9">
        <f t="shared" si="162"/>
        <v>3</v>
      </c>
      <c r="S913" s="1">
        <f t="shared" si="163"/>
        <v>0</v>
      </c>
      <c r="T913" s="1">
        <f>1+INT($N913/VLOOKUP($A913,anni!$A$1:$J$35,10,0))+$Q913</f>
        <v>3</v>
      </c>
      <c r="U913" s="1">
        <f t="shared" si="158"/>
        <v>0</v>
      </c>
      <c r="AB913" s="1">
        <v>3</v>
      </c>
      <c r="AC913" s="1">
        <f t="shared" si="164"/>
        <v>0</v>
      </c>
    </row>
    <row r="914" spans="1:29" x14ac:dyDescent="0.3">
      <c r="A914" s="3">
        <v>2007</v>
      </c>
      <c r="B914" s="3" t="str">
        <f>VLOOKUP($E914,accorpamenti!$A$2:$X$104,$A914-B$2,0)</f>
        <v>Lucca</v>
      </c>
      <c r="C914" s="3" t="str">
        <f>VLOOKUP($E914,accorpamenti!$A$2:$X$104,$A914-C$2,0)</f>
        <v>Lucca</v>
      </c>
      <c r="D914" s="3" t="str">
        <f>VLOOKUP($E914,accorpamenti!$A$2:$X$104,$A914-D$2,0)</f>
        <v>Lucca</v>
      </c>
      <c r="E914" s="3" t="s">
        <v>48</v>
      </c>
      <c r="F914" s="1">
        <f t="array" ref="F914">SUM(IF(anno=A914,IF(distretto=E914,1)))</f>
        <v>3</v>
      </c>
      <c r="G914" s="1">
        <f t="array" ref="G914">SUM(IF(anno=A914,IF(distretto=E914,IF(punti=-1,1))))</f>
        <v>0</v>
      </c>
      <c r="H914" s="1">
        <f t="array" ref="H914">SUM(IF(anno=A914,IF(distretto=E914,punti)))+G914</f>
        <v>35.799999999999997</v>
      </c>
      <c r="I914" s="6">
        <v>2.2714036109493301</v>
      </c>
      <c r="J914" s="12">
        <f>H914/VLOOKUP(A914,anni!$A$1:$O$32,4,0)</f>
        <v>8.5278704144830918E-3</v>
      </c>
      <c r="K914" s="12">
        <f t="shared" si="159"/>
        <v>1.2641265019877605E-2</v>
      </c>
      <c r="L914" s="12">
        <f t="shared" si="160"/>
        <v>7.7861795313318872E-3</v>
      </c>
      <c r="M914" s="12">
        <f t="array" ref="M914">SUM(IF(NOT(ISERR(J914:L914)),J914:L914*$J$2:$L$2))/SUM(IF(NOT(ISERR(J914:L914)),$J$2:$L$2))</f>
        <v>9.7753868024227277E-3</v>
      </c>
      <c r="N914" s="1">
        <f>((300-VLOOKUP(A914,anni!$A$1:$O$32,8,0))*(M914-I914/300)+I914)/300*(300-VLOOKUP(A914,anni!$A$1:$O$32,7,0))</f>
        <v>2.5766013025942729</v>
      </c>
      <c r="O914" s="1">
        <f t="shared" si="161"/>
        <v>2.5766013025942729</v>
      </c>
      <c r="P914" s="9">
        <f>INT(MAX(1,O914)+1-VLOOKUP(A914,anni!$A$1:$O$32,5,0))</f>
        <v>3</v>
      </c>
      <c r="Q914" s="9">
        <f t="array" ref="Q914">SUM(IF(anno=A914,IF(distretto=E914,concorrenti!$T$3:$T$5991)))</f>
        <v>1</v>
      </c>
      <c r="R914" s="9">
        <f t="shared" si="162"/>
        <v>4</v>
      </c>
      <c r="S914" s="1">
        <f t="shared" si="163"/>
        <v>1</v>
      </c>
      <c r="T914" s="1">
        <f>1+INT($N914/VLOOKUP($A914,anni!$A$1:$J$35,10,0))+$Q914</f>
        <v>4</v>
      </c>
      <c r="U914" s="1">
        <f t="shared" si="158"/>
        <v>1</v>
      </c>
      <c r="AB914" s="1">
        <v>4</v>
      </c>
      <c r="AC914" s="1">
        <f t="shared" si="164"/>
        <v>0</v>
      </c>
    </row>
    <row r="915" spans="1:29" x14ac:dyDescent="0.3">
      <c r="A915" s="3">
        <v>2007</v>
      </c>
      <c r="B915" s="3" t="str">
        <f>VLOOKUP($E915,accorpamenti!$A$2:$X$104,$A915-B$2,0)</f>
        <v>Latina</v>
      </c>
      <c r="C915" s="3" t="str">
        <f>VLOOKUP($E915,accorpamenti!$A$2:$X$104,$A915-C$2,0)</f>
        <v>Latina</v>
      </c>
      <c r="D915" s="3" t="str">
        <f>VLOOKUP($E915,accorpamenti!$A$2:$X$104,$A915-D$2,0)</f>
        <v>Latina</v>
      </c>
      <c r="E915" s="3" t="s">
        <v>65</v>
      </c>
      <c r="F915" s="1">
        <f t="array" ref="F915">SUM(IF(anno=A915,IF(distretto=E915,1)))</f>
        <v>3</v>
      </c>
      <c r="G915" s="1">
        <f t="array" ref="G915">SUM(IF(anno=A915,IF(distretto=E915,IF(punti=-1,1))))</f>
        <v>0</v>
      </c>
      <c r="H915" s="1">
        <f t="array" ref="H915">SUM(IF(anno=A915,IF(distretto=E915,punti)))+G915</f>
        <v>30.599999999999998</v>
      </c>
      <c r="I915" s="6">
        <v>3.84391380314502</v>
      </c>
      <c r="J915" s="12">
        <f>H915/VLOOKUP(A915,anni!$A$1:$O$32,4,0)</f>
        <v>7.2891853263458836E-3</v>
      </c>
      <c r="K915" s="12">
        <f t="shared" si="159"/>
        <v>1.1703220619109302E-2</v>
      </c>
      <c r="L915" s="12">
        <f t="shared" si="160"/>
        <v>6.5508722018417318E-3</v>
      </c>
      <c r="M915" s="12">
        <f t="array" ref="M915">SUM(IF(NOT(ISERR(J915:L915)),J915:L915*$J$2:$L$2))/SUM(IF(NOT(ISERR(J915:L915)),$J$2:$L$2))</f>
        <v>8.6374782365163296E-3</v>
      </c>
      <c r="N915" s="1">
        <f>((300-VLOOKUP(A915,anni!$A$1:$O$32,8,0))*(M915-I915/300)+I915)/300*(300-VLOOKUP(A915,anni!$A$1:$O$32,7,0))</f>
        <v>2.8583602359340254</v>
      </c>
      <c r="O915" s="1">
        <f t="shared" si="161"/>
        <v>2.8583602359340254</v>
      </c>
      <c r="P915" s="9">
        <f>INT(MAX(1,O915)+1-VLOOKUP(A915,anni!$A$1:$O$32,5,0))</f>
        <v>3</v>
      </c>
      <c r="Q915" s="9">
        <f t="array" ref="Q915">SUM(IF(anno=A915,IF(distretto=E915,concorrenti!$T$3:$T$5991)))</f>
        <v>0</v>
      </c>
      <c r="R915" s="9">
        <f t="shared" si="162"/>
        <v>3</v>
      </c>
      <c r="S915" s="1">
        <f t="shared" si="163"/>
        <v>0</v>
      </c>
      <c r="T915" s="1">
        <f>1+INT($N915/VLOOKUP($A915,anni!$A$1:$J$35,10,0))+$Q915</f>
        <v>3</v>
      </c>
      <c r="U915" s="1">
        <f t="shared" si="158"/>
        <v>0</v>
      </c>
      <c r="AB915" s="1">
        <v>3</v>
      </c>
      <c r="AC915" s="1">
        <f t="shared" si="164"/>
        <v>0</v>
      </c>
    </row>
    <row r="916" spans="1:29" x14ac:dyDescent="0.3">
      <c r="A916" s="3">
        <v>2007</v>
      </c>
      <c r="B916" s="3" t="str">
        <f>VLOOKUP($E916,accorpamenti!$A$2:$X$104,$A916-B$2,0)</f>
        <v>Benevento</v>
      </c>
      <c r="C916" s="3" t="str">
        <f>VLOOKUP($E916,accorpamenti!$A$2:$X$104,$A916-C$2,0)</f>
        <v>Benevento</v>
      </c>
      <c r="D916" s="3" t="str">
        <f>VLOOKUP($E916,accorpamenti!$A$2:$X$104,$A916-D$2,0)</f>
        <v>Benevento</v>
      </c>
      <c r="E916" s="3" t="s">
        <v>143</v>
      </c>
      <c r="F916" s="1">
        <f t="array" ref="F916">SUM(IF(anno=A916,IF(distretto=E916,1)))</f>
        <v>3</v>
      </c>
      <c r="G916" s="1">
        <f t="array" ref="G916">SUM(IF(anno=A916,IF(distretto=E916,IF(punti=-1,1))))</f>
        <v>0</v>
      </c>
      <c r="H916" s="1">
        <f t="array" ref="H916">SUM(IF(anno=A916,IF(distretto=E916,punti)))+G916</f>
        <v>56.6</v>
      </c>
      <c r="I916" s="6">
        <v>2.4461269656377405</v>
      </c>
      <c r="J916" s="12">
        <f>H916/VLOOKUP(A916,anni!$A$1:$O$32,4,0)</f>
        <v>1.3482610767031928E-2</v>
      </c>
      <c r="K916" s="12">
        <f t="shared" si="159"/>
        <v>3.5735024791173444E-3</v>
      </c>
      <c r="L916" s="12">
        <f t="shared" si="160"/>
        <v>1.1754136407876021E-2</v>
      </c>
      <c r="M916" s="12">
        <f t="array" ref="M916">SUM(IF(NOT(ISERR(J916:L916)),J916:L916*$J$2:$L$2))/SUM(IF(NOT(ISERR(J916:L916)),$J$2:$L$2))</f>
        <v>9.8914956112010829E-3</v>
      </c>
      <c r="N916" s="1">
        <f>((300-VLOOKUP(A916,anni!$A$1:$O$32,8,0))*(M916-I916/300)+I916)/300*(300-VLOOKUP(A916,anni!$A$1:$O$32,7,0))</f>
        <v>2.6539910385801568</v>
      </c>
      <c r="O916" s="1">
        <f t="shared" si="161"/>
        <v>2.6539910385801568</v>
      </c>
      <c r="P916" s="9">
        <f>INT(MAX(1,O916)+1-VLOOKUP(A916,anni!$A$1:$O$32,5,0))</f>
        <v>3</v>
      </c>
      <c r="Q916" s="9">
        <f t="array" ref="Q916">SUM(IF(anno=A916,IF(distretto=E916,concorrenti!$T$3:$T$5991)))</f>
        <v>0</v>
      </c>
      <c r="R916" s="9">
        <f t="shared" si="162"/>
        <v>3</v>
      </c>
      <c r="S916" s="1">
        <f t="shared" si="163"/>
        <v>0</v>
      </c>
      <c r="T916" s="1">
        <f>1+INT($N916/VLOOKUP($A916,anni!$A$1:$J$35,10,0))+$Q916</f>
        <v>3</v>
      </c>
      <c r="U916" s="1">
        <f t="shared" si="158"/>
        <v>0</v>
      </c>
      <c r="AB916" s="1">
        <v>3</v>
      </c>
      <c r="AC916" s="1">
        <f t="shared" si="164"/>
        <v>0</v>
      </c>
    </row>
    <row r="917" spans="1:29" x14ac:dyDescent="0.3">
      <c r="A917" s="3">
        <v>2007</v>
      </c>
      <c r="B917" s="3" t="str">
        <f>VLOOKUP($E917,accorpamenti!$A$2:$X$104,$A917-B$2,0)</f>
        <v>Pordenone</v>
      </c>
      <c r="C917" s="3" t="str">
        <f>VLOOKUP($E917,accorpamenti!$A$2:$X$104,$A917-C$2,0)</f>
        <v>Pordenone</v>
      </c>
      <c r="D917" s="3" t="str">
        <f>VLOOKUP($E917,accorpamenti!$A$2:$X$104,$A917-D$2,0)</f>
        <v>Pordenone</v>
      </c>
      <c r="E917" s="3" t="s">
        <v>91</v>
      </c>
      <c r="F917" s="1">
        <f t="array" ref="F917">SUM(IF(anno=A917,IF(distretto=E917,1)))</f>
        <v>3</v>
      </c>
      <c r="G917" s="1">
        <f t="array" ref="G917">SUM(IF(anno=A917,IF(distretto=E917,IF(punti=-1,1))))</f>
        <v>0</v>
      </c>
      <c r="H917" s="1">
        <f t="array" ref="H917">SUM(IF(anno=A917,IF(distretto=E917,punti)))+G917</f>
        <v>43.4</v>
      </c>
      <c r="I917" s="6">
        <v>1.5725101921956901</v>
      </c>
      <c r="J917" s="12">
        <f>H917/VLOOKUP(A917,anni!$A$1:$O$32,4,0)</f>
        <v>1.0338256312529782E-2</v>
      </c>
      <c r="K917" s="12">
        <f t="shared" si="159"/>
        <v>1.0675838656363066E-2</v>
      </c>
      <c r="L917" s="12">
        <f t="shared" si="160"/>
        <v>1.0855731077337727E-2</v>
      </c>
      <c r="M917" s="12">
        <f t="array" ref="M917">SUM(IF(NOT(ISERR(J917:L917)),J917:L917*$J$2:$L$2))/SUM(IF(NOT(ISERR(J917:L917)),$J$2:$L$2))</f>
        <v>1.0537029554608867E-2</v>
      </c>
      <c r="N917" s="1">
        <f>((300-VLOOKUP(A917,anni!$A$1:$O$32,8,0))*(M917-I917/300)+I917)/300*(300-VLOOKUP(A917,anni!$A$1:$O$32,7,0))</f>
        <v>2.4999971762376538</v>
      </c>
      <c r="O917" s="1">
        <f t="shared" si="161"/>
        <v>2.4999971762376538</v>
      </c>
      <c r="P917" s="9">
        <f>INT(MAX(1,O917)+1-VLOOKUP(A917,anni!$A$1:$O$32,5,0))</f>
        <v>2</v>
      </c>
      <c r="Q917" s="9">
        <f t="array" ref="Q917">SUM(IF(anno=A917,IF(distretto=E917,concorrenti!$T$3:$T$5991)))</f>
        <v>0</v>
      </c>
      <c r="R917" s="9">
        <f t="shared" si="162"/>
        <v>2</v>
      </c>
      <c r="S917" s="1">
        <f t="shared" si="163"/>
        <v>-1</v>
      </c>
      <c r="T917" s="1">
        <f>1+INT($N917/VLOOKUP($A917,anni!$A$1:$J$35,10,0))+$Q917</f>
        <v>3</v>
      </c>
      <c r="U917" s="1">
        <f t="shared" si="158"/>
        <v>0</v>
      </c>
      <c r="AB917" s="1">
        <v>2</v>
      </c>
      <c r="AC917" s="1">
        <f t="shared" si="164"/>
        <v>0</v>
      </c>
    </row>
    <row r="918" spans="1:29" x14ac:dyDescent="0.3">
      <c r="A918" s="3">
        <v>2007</v>
      </c>
      <c r="B918" s="3" t="str">
        <f>VLOOKUP($E918,accorpamenti!$A$2:$X$104,$A918-B$2,0)</f>
        <v>Pesaro Urbino</v>
      </c>
      <c r="C918" s="3" t="str">
        <f>VLOOKUP($E918,accorpamenti!$A$2:$X$104,$A918-C$2,0)</f>
        <v>Pesaro Urbino</v>
      </c>
      <c r="D918" s="3" t="str">
        <f>VLOOKUP($E918,accorpamenti!$A$2:$X$104,$A918-D$2,0)</f>
        <v>Pesaro Urbino</v>
      </c>
      <c r="E918" s="3" t="s">
        <v>104</v>
      </c>
      <c r="F918" s="1">
        <f t="array" ref="F918">SUM(IF(anno=A918,IF(distretto=E918,1)))</f>
        <v>3</v>
      </c>
      <c r="G918" s="1">
        <f t="array" ref="G918">SUM(IF(anno=A918,IF(distretto=E918,IF(punti=-1,1))))</f>
        <v>0</v>
      </c>
      <c r="H918" s="1">
        <f t="array" ref="H918">SUM(IF(anno=A918,IF(distretto=E918,punti)))+G918</f>
        <v>41.4</v>
      </c>
      <c r="I918" s="6">
        <v>2.9702970297029703</v>
      </c>
      <c r="J918" s="12">
        <f>H918/VLOOKUP(A918,anni!$A$1:$O$32,4,0)</f>
        <v>9.8618389709385478E-3</v>
      </c>
      <c r="K918" s="12">
        <f t="shared" si="159"/>
        <v>8.3083932639478244E-3</v>
      </c>
      <c r="L918" s="12">
        <f t="shared" si="160"/>
        <v>5.8396346484989158E-3</v>
      </c>
      <c r="M918" s="12">
        <f t="array" ref="M918">SUM(IF(NOT(ISERR(J918:L918)),J918:L918*$J$2:$L$2))/SUM(IF(NOT(ISERR(J918:L918)),$J$2:$L$2))</f>
        <v>8.6736563482017002E-3</v>
      </c>
      <c r="N918" s="1">
        <f>((300-VLOOKUP(A918,anni!$A$1:$O$32,8,0))*(M918-I918/300)+I918)/300*(300-VLOOKUP(A918,anni!$A$1:$O$32,7,0))</f>
        <v>2.5885887655642632</v>
      </c>
      <c r="O918" s="1">
        <f t="shared" si="161"/>
        <v>2.5885887655642632</v>
      </c>
      <c r="P918" s="9">
        <f>INT(MAX(1,O918)+1-VLOOKUP(A918,anni!$A$1:$O$32,5,0))</f>
        <v>3</v>
      </c>
      <c r="Q918" s="9">
        <f t="array" ref="Q918">SUM(IF(anno=A918,IF(distretto=E918,concorrenti!$T$3:$T$5991)))</f>
        <v>0</v>
      </c>
      <c r="R918" s="9">
        <f t="shared" si="162"/>
        <v>3</v>
      </c>
      <c r="S918" s="1">
        <f t="shared" si="163"/>
        <v>0</v>
      </c>
      <c r="T918" s="1">
        <f>1+INT($N918/VLOOKUP($A918,anni!$A$1:$J$35,10,0))+$Q918</f>
        <v>3</v>
      </c>
      <c r="U918" s="1">
        <f t="shared" ref="U918:U981" si="165">T918-$F918</f>
        <v>0</v>
      </c>
      <c r="AB918" s="1">
        <v>3</v>
      </c>
      <c r="AC918" s="1">
        <f t="shared" si="164"/>
        <v>0</v>
      </c>
    </row>
    <row r="919" spans="1:29" x14ac:dyDescent="0.3">
      <c r="A919" s="3">
        <v>2007</v>
      </c>
      <c r="B919" s="3" t="str">
        <f>VLOOKUP($E919,accorpamenti!$A$2:$X$104,$A919-B$2,0)</f>
        <v>Palermo</v>
      </c>
      <c r="C919" s="3" t="str">
        <f>VLOOKUP($E919,accorpamenti!$A$2:$X$104,$A919-C$2,0)</f>
        <v>Palermo</v>
      </c>
      <c r="D919" s="3" t="str">
        <f>VLOOKUP($E919,accorpamenti!$A$2:$X$104,$A919-D$2,0)</f>
        <v>Palermo</v>
      </c>
      <c r="E919" s="3" t="s">
        <v>114</v>
      </c>
      <c r="F919" s="1">
        <f t="array" ref="F919">SUM(IF(anno=A919,IF(distretto=E919,1)))</f>
        <v>3</v>
      </c>
      <c r="G919" s="1">
        <f t="array" ref="G919">SUM(IF(anno=A919,IF(distretto=E919,IF(punti=-1,1))))</f>
        <v>0</v>
      </c>
      <c r="H919" s="1">
        <f t="array" ref="H919">SUM(IF(anno=A919,IF(distretto=E919,punti)))+G919</f>
        <v>38.200000000000003</v>
      </c>
      <c r="I919" s="6">
        <v>3.3197437390797901</v>
      </c>
      <c r="J919" s="12">
        <f>H919/VLOOKUP(A919,anni!$A$1:$O$32,4,0)</f>
        <v>9.0995712243925747E-3</v>
      </c>
      <c r="K919" s="12">
        <f t="shared" si="159"/>
        <v>7.2810113012015893E-3</v>
      </c>
      <c r="L919" s="12">
        <f t="shared" si="160"/>
        <v>7.6364453095755036E-3</v>
      </c>
      <c r="M919" s="12">
        <f t="array" ref="M919">SUM(IF(NOT(ISERR(J919:L919)),J919:L919*$J$2:$L$2))/SUM(IF(NOT(ISERR(J919:L919)),$J$2:$L$2))</f>
        <v>8.2495302641927334E-3</v>
      </c>
      <c r="N919" s="1">
        <f>((300-VLOOKUP(A919,anni!$A$1:$O$32,8,0))*(M919-I919/300)+I919)/300*(300-VLOOKUP(A919,anni!$A$1:$O$32,7,0))</f>
        <v>2.6186629342385528</v>
      </c>
      <c r="O919" s="1">
        <f t="shared" si="161"/>
        <v>2.6186629342385528</v>
      </c>
      <c r="P919" s="9">
        <f>INT(MAX(1,O919)+1-VLOOKUP(A919,anni!$A$1:$O$32,5,0))</f>
        <v>3</v>
      </c>
      <c r="Q919" s="9">
        <f t="array" ref="Q919">SUM(IF(anno=A919,IF(distretto=E919,concorrenti!$T$3:$T$5991)))</f>
        <v>0</v>
      </c>
      <c r="R919" s="9">
        <f t="shared" si="162"/>
        <v>3</v>
      </c>
      <c r="S919" s="1">
        <f t="shared" si="163"/>
        <v>0</v>
      </c>
      <c r="T919" s="1">
        <f>1+INT($N919/VLOOKUP($A919,anni!$A$1:$J$35,10,0))+$Q919</f>
        <v>3</v>
      </c>
      <c r="U919" s="1">
        <f t="shared" si="165"/>
        <v>0</v>
      </c>
      <c r="AB919" s="1">
        <v>3</v>
      </c>
      <c r="AC919" s="1">
        <f t="shared" si="164"/>
        <v>0</v>
      </c>
    </row>
    <row r="920" spans="1:29" x14ac:dyDescent="0.3">
      <c r="A920" s="3">
        <v>2007</v>
      </c>
      <c r="B920" s="3" t="str">
        <f>VLOOKUP($E920,accorpamenti!$A$2:$X$104,$A920-B$2,0)</f>
        <v>Arezzo</v>
      </c>
      <c r="C920" s="3" t="str">
        <f>VLOOKUP($E920,accorpamenti!$A$2:$X$104,$A920-C$2,0)</f>
        <v>Arezzo</v>
      </c>
      <c r="D920" s="3" t="str">
        <f>VLOOKUP($E920,accorpamenti!$A$2:$X$104,$A920-D$2,0)</f>
        <v>Arezzo</v>
      </c>
      <c r="E920" s="3" t="s">
        <v>81</v>
      </c>
      <c r="F920" s="1">
        <f t="array" ref="F920">SUM(IF(anno=A920,IF(distretto=E920,1)))</f>
        <v>3</v>
      </c>
      <c r="G920" s="1">
        <f t="array" ref="G920">SUM(IF(anno=A920,IF(distretto=E920,IF(punti=-1,1))))</f>
        <v>0</v>
      </c>
      <c r="H920" s="1">
        <f t="array" ref="H920">SUM(IF(anno=A920,IF(distretto=E920,punti)))+G920</f>
        <v>40.799999999999997</v>
      </c>
      <c r="I920" s="6">
        <v>1.7472335468841</v>
      </c>
      <c r="J920" s="12">
        <f>H920/VLOOKUP(A920,anni!$A$1:$O$32,4,0)</f>
        <v>9.7189137684611775E-3</v>
      </c>
      <c r="K920" s="12">
        <f t="shared" si="159"/>
        <v>7.5043552061464236E-3</v>
      </c>
      <c r="L920" s="12">
        <f t="shared" si="160"/>
        <v>1.4187317511417236E-2</v>
      </c>
      <c r="M920" s="12">
        <f t="array" ref="M920">SUM(IF(NOT(ISERR(J920:L920)),J920:L920*$J$2:$L$2))/SUM(IF(NOT(ISERR(J920:L920)),$J$2:$L$2))</f>
        <v>9.7254615381822691E-3</v>
      </c>
      <c r="N920" s="1">
        <f>((300-VLOOKUP(A920,anni!$A$1:$O$32,8,0))*(M920-I920/300)+I920)/300*(300-VLOOKUP(A920,anni!$A$1:$O$32,7,0))</f>
        <v>2.4011283154345957</v>
      </c>
      <c r="O920" s="1">
        <f t="shared" si="161"/>
        <v>2.4011283154345957</v>
      </c>
      <c r="P920" s="9">
        <f>INT(MAX(1,O920)+1-VLOOKUP(A920,anni!$A$1:$O$32,5,0))</f>
        <v>2</v>
      </c>
      <c r="Q920" s="9">
        <f t="array" ref="Q920">SUM(IF(anno=A920,IF(distretto=E920,concorrenti!$T$3:$T$5991)))</f>
        <v>0</v>
      </c>
      <c r="R920" s="9">
        <f t="shared" si="162"/>
        <v>2</v>
      </c>
      <c r="S920" s="1">
        <f t="shared" si="163"/>
        <v>-1</v>
      </c>
      <c r="T920" s="1">
        <f>1+INT($N920/VLOOKUP($A920,anni!$A$1:$J$35,10,0))+$Q920</f>
        <v>2</v>
      </c>
      <c r="U920" s="1">
        <f t="shared" si="165"/>
        <v>-1</v>
      </c>
      <c r="AB920" s="1">
        <v>2</v>
      </c>
      <c r="AC920" s="1">
        <f t="shared" si="164"/>
        <v>0</v>
      </c>
    </row>
    <row r="921" spans="1:29" x14ac:dyDescent="0.3">
      <c r="A921" s="3">
        <v>2007</v>
      </c>
      <c r="B921" s="3" t="str">
        <f>VLOOKUP($E921,accorpamenti!$A$2:$X$104,$A921-B$2,0)</f>
        <v>Chieti</v>
      </c>
      <c r="C921" s="3" t="str">
        <f>VLOOKUP($E921,accorpamenti!$A$2:$X$104,$A921-C$2,0)</f>
        <v>Chieti</v>
      </c>
      <c r="D921" s="3" t="str">
        <f>VLOOKUP($E921,accorpamenti!$A$2:$X$104,$A921-D$2,0)</f>
        <v>Chieti</v>
      </c>
      <c r="E921" s="3" t="s">
        <v>113</v>
      </c>
      <c r="F921" s="1">
        <f t="array" ref="F921">SUM(IF(anno=A921,IF(distretto=E921,1)))</f>
        <v>3</v>
      </c>
      <c r="G921" s="1">
        <f t="array" ref="G921">SUM(IF(anno=A921,IF(distretto=E921,IF(punti=-1,1))))</f>
        <v>0</v>
      </c>
      <c r="H921" s="1">
        <f t="array" ref="H921">SUM(IF(anno=A921,IF(distretto=E921,punti)))+G921</f>
        <v>35</v>
      </c>
      <c r="I921" s="6">
        <v>2.4461269656377405</v>
      </c>
      <c r="J921" s="12">
        <f>H921/VLOOKUP(A921,anni!$A$1:$O$32,4,0)</f>
        <v>8.3373034778465999E-3</v>
      </c>
      <c r="K921" s="12">
        <f t="shared" si="159"/>
        <v>5.8516103095546512E-3</v>
      </c>
      <c r="L921" s="12">
        <f t="shared" si="160"/>
        <v>1.0893164632776823E-2</v>
      </c>
      <c r="M921" s="12">
        <f t="array" ref="M921">SUM(IF(NOT(ISERR(J921:L921)),J921:L921*$J$2:$L$2))/SUM(IF(NOT(ISERR(J921:L921)),$J$2:$L$2))</f>
        <v>7.9347159475709871E-3</v>
      </c>
      <c r="N921" s="1">
        <f>((300-VLOOKUP(A921,anni!$A$1:$O$32,8,0))*(M921-I921/300)+I921)/300*(300-VLOOKUP(A921,anni!$A$1:$O$32,7,0))</f>
        <v>2.2822029024904387</v>
      </c>
      <c r="O921" s="1">
        <f t="shared" si="161"/>
        <v>2.2822029024904387</v>
      </c>
      <c r="P921" s="9">
        <f>INT(MAX(1,O921)+1-VLOOKUP(A921,anni!$A$1:$O$32,5,0))</f>
        <v>2</v>
      </c>
      <c r="Q921" s="9">
        <f t="array" ref="Q921">SUM(IF(anno=A921,IF(distretto=E921,concorrenti!$T$3:$T$5991)))</f>
        <v>0</v>
      </c>
      <c r="R921" s="9">
        <f t="shared" si="162"/>
        <v>2</v>
      </c>
      <c r="S921" s="1">
        <f t="shared" si="163"/>
        <v>-1</v>
      </c>
      <c r="T921" s="1">
        <f>1+INT($N921/VLOOKUP($A921,anni!$A$1:$J$35,10,0))+$Q921</f>
        <v>2</v>
      </c>
      <c r="U921" s="1">
        <f t="shared" si="165"/>
        <v>-1</v>
      </c>
      <c r="AB921" s="1">
        <v>2</v>
      </c>
      <c r="AC921" s="1">
        <f t="shared" si="164"/>
        <v>0</v>
      </c>
    </row>
    <row r="922" spans="1:29" x14ac:dyDescent="0.3">
      <c r="A922" s="3">
        <v>2007</v>
      </c>
      <c r="B922" s="3" t="str">
        <f>VLOOKUP($E922,accorpamenti!$A$2:$X$104,$A922-B$2,0)</f>
        <v>Brindisi</v>
      </c>
      <c r="C922" s="3" t="str">
        <f>VLOOKUP($E922,accorpamenti!$A$2:$X$104,$A922-C$2,0)</f>
        <v>Brindisi</v>
      </c>
      <c r="D922" s="3" t="str">
        <f>VLOOKUP($E922,accorpamenti!$A$2:$X$104,$A922-D$2,0)</f>
        <v>Brindisi</v>
      </c>
      <c r="E922" s="3" t="s">
        <v>112</v>
      </c>
      <c r="F922" s="1">
        <f t="array" ref="F922">SUM(IF(anno=A922,IF(distretto=E922,1)))</f>
        <v>3</v>
      </c>
      <c r="G922" s="1">
        <f t="array" ref="G922">SUM(IF(anno=A922,IF(distretto=E922,IF(punti=-1,1))))</f>
        <v>0</v>
      </c>
      <c r="H922" s="1">
        <f t="array" ref="H922">SUM(IF(anno=A922,IF(distretto=E922,punti)))+G922</f>
        <v>35.6</v>
      </c>
      <c r="I922" s="6">
        <v>2.6208503203261504</v>
      </c>
      <c r="J922" s="12">
        <f>H922/VLOOKUP(A922,anni!$A$1:$O$32,4,0)</f>
        <v>8.4802286803239701E-3</v>
      </c>
      <c r="K922" s="12">
        <f t="shared" si="159"/>
        <v>6.2536293384553524E-3</v>
      </c>
      <c r="L922" s="12">
        <f t="shared" si="160"/>
        <v>6.9626413116717842E-3</v>
      </c>
      <c r="M922" s="12">
        <f t="array" ref="M922">SUM(IF(NOT(ISERR(J922:L922)),J922:L922*$J$2:$L$2))/SUM(IF(NOT(ISERR(J922:L922)),$J$2:$L$2))</f>
        <v>7.4850976715923993E-3</v>
      </c>
      <c r="N922" s="1">
        <f>((300-VLOOKUP(A922,anni!$A$1:$O$32,8,0))*(M922-I922/300)+I922)/300*(300-VLOOKUP(A922,anni!$A$1:$O$32,7,0))</f>
        <v>2.2521044923725038</v>
      </c>
      <c r="O922" s="1">
        <f t="shared" si="161"/>
        <v>2.2521044923725038</v>
      </c>
      <c r="P922" s="9">
        <f>INT(MAX(1,O922)+1-VLOOKUP(A922,anni!$A$1:$O$32,5,0))</f>
        <v>2</v>
      </c>
      <c r="Q922" s="9">
        <f t="array" ref="Q922">SUM(IF(anno=A922,IF(distretto=E922,concorrenti!$T$3:$T$5991)))</f>
        <v>0</v>
      </c>
      <c r="R922" s="9">
        <f t="shared" si="162"/>
        <v>2</v>
      </c>
      <c r="S922" s="1">
        <f t="shared" si="163"/>
        <v>-1</v>
      </c>
      <c r="T922" s="1">
        <f>1+INT($N922/VLOOKUP($A922,anni!$A$1:$J$35,10,0))+$Q922</f>
        <v>2</v>
      </c>
      <c r="U922" s="1">
        <f t="shared" si="165"/>
        <v>-1</v>
      </c>
      <c r="AB922" s="1">
        <v>2</v>
      </c>
      <c r="AC922" s="1">
        <f t="shared" si="164"/>
        <v>0</v>
      </c>
    </row>
    <row r="923" spans="1:29" x14ac:dyDescent="0.3">
      <c r="A923" s="3">
        <v>2007</v>
      </c>
      <c r="B923" s="3" t="str">
        <f>VLOOKUP($E923,accorpamenti!$A$2:$X$104,$A923-B$2,0)</f>
        <v>Piacenza</v>
      </c>
      <c r="C923" s="3" t="str">
        <f>VLOOKUP($E923,accorpamenti!$A$2:$X$104,$A923-C$2,0)</f>
        <v>Piacenza</v>
      </c>
      <c r="D923" s="3" t="str">
        <f>VLOOKUP($E923,accorpamenti!$A$2:$X$104,$A923-D$2,0)</f>
        <v>Piacenza</v>
      </c>
      <c r="E923" s="3" t="s">
        <v>90</v>
      </c>
      <c r="F923" s="1">
        <f t="array" ref="F923">SUM(IF(anno=A923,IF(distretto=E923,1)))</f>
        <v>3</v>
      </c>
      <c r="G923" s="1">
        <f t="array" ref="G923">SUM(IF(anno=A923,IF(distretto=E923,IF(punti=-1,1))))</f>
        <v>0</v>
      </c>
      <c r="H923" s="1">
        <f t="array" ref="H923">SUM(IF(anno=A923,IF(distretto=E923,punti)))+G923</f>
        <v>49</v>
      </c>
      <c r="I923" s="6">
        <v>1.5725101921956901</v>
      </c>
      <c r="J923" s="12">
        <f>H923/VLOOKUP(A923,anni!$A$1:$O$32,4,0)</f>
        <v>1.1672224868985238E-2</v>
      </c>
      <c r="K923" s="12">
        <f t="shared" si="159"/>
        <v>5.092241032742216E-3</v>
      </c>
      <c r="L923" s="12">
        <f t="shared" si="160"/>
        <v>5.0535299842779076E-3</v>
      </c>
      <c r="M923" s="12">
        <f t="array" ref="M923">SUM(IF(NOT(ISERR(J923:L923)),J923:L923*$J$2:$L$2))/SUM(IF(NOT(ISERR(J923:L923)),$J$2:$L$2))</f>
        <v>8.3757811094530097E-3</v>
      </c>
      <c r="N923" s="1">
        <f>((300-VLOOKUP(A923,anni!$A$1:$O$32,8,0))*(M923-I923/300)+I923)/300*(300-VLOOKUP(A923,anni!$A$1:$O$32,7,0))</f>
        <v>2.0893599716580402</v>
      </c>
      <c r="O923" s="1">
        <f t="shared" si="161"/>
        <v>2.0893599716580402</v>
      </c>
      <c r="P923" s="9">
        <f>INT(MAX(1,O923)+1-VLOOKUP(A923,anni!$A$1:$O$32,5,0))</f>
        <v>2</v>
      </c>
      <c r="Q923" s="9">
        <f t="array" ref="Q923">SUM(IF(anno=A923,IF(distretto=E923,concorrenti!$T$3:$T$5991)))</f>
        <v>0</v>
      </c>
      <c r="R923" s="9">
        <f t="shared" si="162"/>
        <v>2</v>
      </c>
      <c r="S923" s="1">
        <f t="shared" si="163"/>
        <v>-1</v>
      </c>
      <c r="T923" s="1">
        <f>1+INT($N923/VLOOKUP($A923,anni!$A$1:$J$35,10,0))+$Q923</f>
        <v>2</v>
      </c>
      <c r="U923" s="1">
        <f t="shared" si="165"/>
        <v>-1</v>
      </c>
      <c r="AB923" s="1">
        <v>2</v>
      </c>
      <c r="AC923" s="1">
        <f t="shared" si="164"/>
        <v>0</v>
      </c>
    </row>
    <row r="924" spans="1:29" x14ac:dyDescent="0.3">
      <c r="A924" s="3">
        <v>2007</v>
      </c>
      <c r="B924" s="3" t="str">
        <f>VLOOKUP($E924,accorpamenti!$A$2:$X$104,$A924-B$2,0)</f>
        <v>Siena</v>
      </c>
      <c r="C924" s="3" t="str">
        <f>VLOOKUP($E924,accorpamenti!$A$2:$X$104,$A924-C$2,0)</f>
        <v>Siena</v>
      </c>
      <c r="D924" s="3" t="str">
        <f>VLOOKUP($E924,accorpamenti!$A$2:$X$104,$A924-D$2,0)</f>
        <v>Siena</v>
      </c>
      <c r="E924" s="3" t="s">
        <v>108</v>
      </c>
      <c r="F924" s="1">
        <f t="array" ref="F924">SUM(IF(anno=A924,IF(distretto=E924,1)))</f>
        <v>3</v>
      </c>
      <c r="G924" s="1">
        <f t="array" ref="G924">SUM(IF(anno=A924,IF(distretto=E924,IF(punti=-1,1))))</f>
        <v>0</v>
      </c>
      <c r="H924" s="1">
        <f t="array" ref="H924">SUM(IF(anno=A924,IF(distretto=E924,punti)))+G924</f>
        <v>21.4</v>
      </c>
      <c r="I924" s="6">
        <v>1.5725101921956901</v>
      </c>
      <c r="J924" s="12">
        <f>H924/VLOOKUP(A924,anni!$A$1:$O$32,4,0)</f>
        <v>5.0976655550262059E-3</v>
      </c>
      <c r="K924" s="12">
        <f t="shared" si="159"/>
        <v>9.9164693795506312E-3</v>
      </c>
      <c r="L924" s="12">
        <f t="shared" si="160"/>
        <v>1.4374485288612715E-2</v>
      </c>
      <c r="M924" s="12">
        <f t="array" ref="M924">SUM(IF(NOT(ISERR(J924:L924)),J924:L924*$J$2:$L$2))/SUM(IF(NOT(ISERR(J924:L924)),$J$2:$L$2))</f>
        <v>8.2500701187987659E-3</v>
      </c>
      <c r="N924" s="1">
        <f>((300-VLOOKUP(A924,anni!$A$1:$O$32,8,0))*(M924-I924/300)+I924)/300*(300-VLOOKUP(A924,anni!$A$1:$O$32,7,0))</f>
        <v>2.0654748834337342</v>
      </c>
      <c r="O924" s="1">
        <f t="shared" si="161"/>
        <v>2.0654748834337342</v>
      </c>
      <c r="P924" s="9">
        <f>INT(MAX(1,O924)+1-VLOOKUP(A924,anni!$A$1:$O$32,5,0))</f>
        <v>2</v>
      </c>
      <c r="Q924" s="9">
        <f t="array" ref="Q924">SUM(IF(anno=A924,IF(distretto=E924,concorrenti!$T$3:$T$5991)))</f>
        <v>0</v>
      </c>
      <c r="R924" s="9">
        <f t="shared" si="162"/>
        <v>2</v>
      </c>
      <c r="S924" s="1">
        <f t="shared" si="163"/>
        <v>-1</v>
      </c>
      <c r="T924" s="1">
        <f>1+INT($N924/VLOOKUP($A924,anni!$A$1:$J$35,10,0))+$Q924</f>
        <v>2</v>
      </c>
      <c r="U924" s="1">
        <f t="shared" si="165"/>
        <v>-1</v>
      </c>
      <c r="AB924" s="1">
        <v>2</v>
      </c>
      <c r="AC924" s="1">
        <f t="shared" si="164"/>
        <v>0</v>
      </c>
    </row>
    <row r="925" spans="1:29" x14ac:dyDescent="0.3">
      <c r="A925" s="3">
        <v>2007</v>
      </c>
      <c r="B925" s="3" t="str">
        <f>VLOOKUP($E925,accorpamenti!$A$2:$X$104,$A925-B$2,0)</f>
        <v>Ancona</v>
      </c>
      <c r="C925" s="3" t="str">
        <f>VLOOKUP($E925,accorpamenti!$A$2:$X$104,$A925-C$2,0)</f>
        <v>Ancona</v>
      </c>
      <c r="D925" s="3" t="str">
        <f>VLOOKUP($E925,accorpamenti!$A$2:$X$104,$A925-D$2,0)</f>
        <v>Ancona</v>
      </c>
      <c r="E925" s="3" t="s">
        <v>116</v>
      </c>
      <c r="F925" s="1">
        <f t="array" ref="F925">SUM(IF(anno=A925,IF(distretto=E925,1)))</f>
        <v>3</v>
      </c>
      <c r="G925" s="1">
        <f t="array" ref="G925">SUM(IF(anno=A925,IF(distretto=E925,IF(punti=-1,1))))</f>
        <v>0</v>
      </c>
      <c r="H925" s="1">
        <f t="array" ref="H925">SUM(IF(anno=A925,IF(distretto=E925,punti)))+G925</f>
        <v>22.2</v>
      </c>
      <c r="I925" s="6">
        <v>2.4461269656377405</v>
      </c>
      <c r="J925" s="12">
        <f>H925/VLOOKUP(A925,anni!$A$1:$O$32,4,0)</f>
        <v>5.2882324916626996E-3</v>
      </c>
      <c r="K925" s="12">
        <f t="shared" si="159"/>
        <v>5.8962790905436177E-3</v>
      </c>
      <c r="L925" s="12">
        <f t="shared" si="160"/>
        <v>1.2353073294901552E-2</v>
      </c>
      <c r="M925" s="12">
        <f t="array" ref="M925">SUM(IF(NOT(ISERR(J925:L925)),J925:L925*$J$2:$L$2))/SUM(IF(NOT(ISERR(J925:L925)),$J$2:$L$2))</f>
        <v>6.6683881584961475E-3</v>
      </c>
      <c r="N925" s="1">
        <f>((300-VLOOKUP(A925,anni!$A$1:$O$32,8,0))*(M925-I925/300)+I925)/300*(300-VLOOKUP(A925,anni!$A$1:$O$32,7,0))</f>
        <v>2.0416006225662193</v>
      </c>
      <c r="O925" s="1">
        <f t="shared" si="161"/>
        <v>2.0416006225662193</v>
      </c>
      <c r="P925" s="9">
        <f>INT(MAX(1,O925)+1-VLOOKUP(A925,anni!$A$1:$O$32,5,0))</f>
        <v>2</v>
      </c>
      <c r="Q925" s="9">
        <f t="array" ref="Q925">SUM(IF(anno=A925,IF(distretto=E925,concorrenti!$T$3:$T$5991)))</f>
        <v>0</v>
      </c>
      <c r="R925" s="9">
        <f t="shared" si="162"/>
        <v>2</v>
      </c>
      <c r="S925" s="1">
        <f t="shared" si="163"/>
        <v>-1</v>
      </c>
      <c r="T925" s="1">
        <f>1+INT($N925/VLOOKUP($A925,anni!$A$1:$J$35,10,0))+$Q925</f>
        <v>2</v>
      </c>
      <c r="U925" s="1">
        <f t="shared" si="165"/>
        <v>-1</v>
      </c>
      <c r="AB925" s="1">
        <v>2</v>
      </c>
      <c r="AC925" s="1">
        <f t="shared" si="164"/>
        <v>0</v>
      </c>
    </row>
    <row r="926" spans="1:29" x14ac:dyDescent="0.3">
      <c r="A926" s="3">
        <v>2007</v>
      </c>
      <c r="B926" s="3" t="str">
        <f>VLOOKUP($E926,accorpamenti!$A$2:$X$104,$A926-B$2,0)</f>
        <v>Siracusa</v>
      </c>
      <c r="C926" s="3" t="str">
        <f>VLOOKUP($E926,accorpamenti!$A$2:$X$104,$A926-C$2,0)</f>
        <v>Siracusa</v>
      </c>
      <c r="D926" s="3" t="str">
        <f>VLOOKUP($E926,accorpamenti!$A$2:$X$104,$A926-D$2,0)</f>
        <v>Siracusa</v>
      </c>
      <c r="E926" s="3" t="s">
        <v>139</v>
      </c>
      <c r="F926" s="1">
        <f t="array" ref="F926">SUM(IF(anno=A926,IF(distretto=E926,1)))</f>
        <v>3</v>
      </c>
      <c r="G926" s="1">
        <f t="array" ref="G926">SUM(IF(anno=A926,IF(distretto=E926,IF(punti=-1,1))))</f>
        <v>0</v>
      </c>
      <c r="H926" s="1">
        <f t="array" ref="H926">SUM(IF(anno=A926,IF(distretto=E926,punti)))+G926</f>
        <v>14.6</v>
      </c>
      <c r="I926" s="6">
        <v>4.8922539312754809</v>
      </c>
      <c r="J926" s="12">
        <f>H926/VLOOKUP(A926,anni!$A$1:$O$32,4,0)</f>
        <v>3.4778465936160098E-3</v>
      </c>
      <c r="K926" s="12">
        <f t="shared" si="159"/>
        <v>4.5115468798856469E-3</v>
      </c>
      <c r="L926" s="12">
        <f t="shared" si="160"/>
        <v>3.9679568765441349E-3</v>
      </c>
      <c r="M926" s="12">
        <f t="array" ref="M926">SUM(IF(NOT(ISERR(J926:L926)),J926:L926*$J$2:$L$2))/SUM(IF(NOT(ISERR(J926:L926)),$J$2:$L$2))</f>
        <v>3.904098402860576E-3</v>
      </c>
      <c r="N926" s="1">
        <f>((300-VLOOKUP(A926,anni!$A$1:$O$32,8,0))*(M926-I926/300)+I926)/300*(300-VLOOKUP(A926,anni!$A$1:$O$32,7,0))</f>
        <v>2.2909924414474117</v>
      </c>
      <c r="O926" s="1">
        <f t="shared" si="161"/>
        <v>2.2909924414474117</v>
      </c>
      <c r="P926" s="9">
        <f>INT(MAX(1,O926)+1-VLOOKUP(A926,anni!$A$1:$O$32,5,0))</f>
        <v>2</v>
      </c>
      <c r="Q926" s="9">
        <f t="array" ref="Q926">SUM(IF(anno=A926,IF(distretto=E926,concorrenti!$T$3:$T$5991)))</f>
        <v>0</v>
      </c>
      <c r="R926" s="9">
        <f t="shared" si="162"/>
        <v>2</v>
      </c>
      <c r="S926" s="1">
        <f t="shared" si="163"/>
        <v>-1</v>
      </c>
      <c r="T926" s="1">
        <f>1+INT($N926/VLOOKUP($A926,anni!$A$1:$J$35,10,0))+$Q926</f>
        <v>2</v>
      </c>
      <c r="U926" s="1">
        <f t="shared" si="165"/>
        <v>-1</v>
      </c>
      <c r="AB926" s="1">
        <v>2</v>
      </c>
      <c r="AC926" s="1">
        <f t="shared" si="164"/>
        <v>0</v>
      </c>
    </row>
    <row r="927" spans="1:29" x14ac:dyDescent="0.3">
      <c r="A927" s="3">
        <v>2007</v>
      </c>
      <c r="B927" s="3" t="str">
        <f>VLOOKUP($E927,accorpamenti!$A$2:$X$104,$A927-B$2,0)</f>
        <v>Bolzano</v>
      </c>
      <c r="C927" s="3" t="str">
        <f>VLOOKUP($E927,accorpamenti!$A$2:$X$104,$A927-C$2,0)</f>
        <v>Bolzano</v>
      </c>
      <c r="D927" s="3" t="str">
        <f>VLOOKUP($E927,accorpamenti!$A$2:$X$104,$A927-D$2,0)</f>
        <v>Bolzano</v>
      </c>
      <c r="E927" s="3" t="s">
        <v>128</v>
      </c>
      <c r="F927" s="1">
        <f t="array" ref="F927">SUM(IF(anno=A927,IF(distretto=E927,1)))</f>
        <v>3</v>
      </c>
      <c r="G927" s="1">
        <f t="array" ref="G927">SUM(IF(anno=A927,IF(distretto=E927,IF(punti=-1,1))))</f>
        <v>0</v>
      </c>
      <c r="H927" s="1">
        <f t="array" ref="H927">SUM(IF(anno=A927,IF(distretto=E927,punti)))+G927</f>
        <v>18.799999999999997</v>
      </c>
      <c r="I927" s="6">
        <v>3.3197437390797901</v>
      </c>
      <c r="J927" s="12">
        <f>H927/VLOOKUP(A927,anni!$A$1:$O$32,4,0)</f>
        <v>4.4783230109576013E-3</v>
      </c>
      <c r="K927" s="12">
        <f t="shared" si="159"/>
        <v>5.7176039665877516E-3</v>
      </c>
      <c r="L927" s="12">
        <f t="shared" si="160"/>
        <v>7.3744104215018348E-3</v>
      </c>
      <c r="M927" s="12">
        <f t="array" ref="M927">SUM(IF(NOT(ISERR(J927:L927)),J927:L927*$J$2:$L$2))/SUM(IF(NOT(ISERR(J927:L927)),$J$2:$L$2))</f>
        <v>5.374097897925023E-3</v>
      </c>
      <c r="N927" s="1">
        <f>((300-VLOOKUP(A927,anni!$A$1:$O$32,8,0))*(M927-I927/300)+I927)/300*(300-VLOOKUP(A927,anni!$A$1:$O$32,7,0))</f>
        <v>2.0723307846476882</v>
      </c>
      <c r="O927" s="1">
        <f t="shared" si="161"/>
        <v>2.0723307846476882</v>
      </c>
      <c r="P927" s="9">
        <f>INT(MAX(1,O927)+1-VLOOKUP(A927,anni!$A$1:$O$32,5,0))</f>
        <v>2</v>
      </c>
      <c r="Q927" s="9">
        <f t="array" ref="Q927">SUM(IF(anno=A927,IF(distretto=E927,concorrenti!$T$3:$T$5991)))</f>
        <v>0</v>
      </c>
      <c r="R927" s="9">
        <f t="shared" si="162"/>
        <v>2</v>
      </c>
      <c r="S927" s="1">
        <f t="shared" si="163"/>
        <v>-1</v>
      </c>
      <c r="T927" s="1">
        <f>1+INT($N927/VLOOKUP($A927,anni!$A$1:$J$35,10,0))+$Q927</f>
        <v>2</v>
      </c>
      <c r="U927" s="1">
        <f t="shared" si="165"/>
        <v>-1</v>
      </c>
      <c r="AB927" s="1">
        <v>2</v>
      </c>
      <c r="AC927" s="1">
        <f t="shared" si="164"/>
        <v>0</v>
      </c>
    </row>
    <row r="928" spans="1:29" x14ac:dyDescent="0.3">
      <c r="A928" s="3">
        <v>2007</v>
      </c>
      <c r="B928" s="3" t="str">
        <f>VLOOKUP($E928,accorpamenti!$A$2:$X$104,$A928-B$2,0)</f>
        <v>Caserta</v>
      </c>
      <c r="C928" s="3" t="str">
        <f>VLOOKUP($E928,accorpamenti!$A$2:$X$104,$A928-C$2,0)</f>
        <v>Caserta</v>
      </c>
      <c r="D928" s="3" t="str">
        <f>VLOOKUP($E928,accorpamenti!$A$2:$X$104,$A928-D$2,0)</f>
        <v>Caserta</v>
      </c>
      <c r="E928" s="3" t="s">
        <v>33</v>
      </c>
      <c r="F928" s="1">
        <f t="array" ref="F928">SUM(IF(anno=A928,IF(distretto=E928,1)))</f>
        <v>3</v>
      </c>
      <c r="G928" s="1">
        <f t="array" ref="G928">SUM(IF(anno=A928,IF(distretto=E928,IF(punti=-1,1))))</f>
        <v>0</v>
      </c>
      <c r="H928" s="1">
        <f t="array" ref="H928">SUM(IF(anno=A928,IF(distretto=E928,punti)))+G928</f>
        <v>10.199999999999999</v>
      </c>
      <c r="I928" s="6">
        <v>4.1933605125218403</v>
      </c>
      <c r="J928" s="12">
        <f>H928/VLOOKUP(A928,anni!$A$1:$O$32,4,0)</f>
        <v>2.4297284421152944E-3</v>
      </c>
      <c r="K928" s="12">
        <f t="shared" ref="K928:K991" si="166">SUMIFS($J$2:$J$1979,anno_2,A928-1,$C$2:$C$1979,B928)</f>
        <v>4.9135659087863482E-3</v>
      </c>
      <c r="L928" s="12">
        <f t="shared" ref="L928:L991" si="167">SUMIFS($J$2:$J$1979,anno_2,A928-2,$D$2:$D$1979,B928)</f>
        <v>5.6150333158643418E-3</v>
      </c>
      <c r="M928" s="12">
        <f t="array" ref="M928">SUM(IF(NOT(ISERR(J928:L928)),J928:L928*$J$2:$L$2))/SUM(IF(NOT(ISERR(J928:L928)),$J$2:$L$2))</f>
        <v>3.7885584099638194E-3</v>
      </c>
      <c r="N928" s="1">
        <f>((300-VLOOKUP(A928,anni!$A$1:$O$32,8,0))*(M928-I928/300)+I928)/300*(300-VLOOKUP(A928,anni!$A$1:$O$32,7,0))</f>
        <v>2.0477235935250415</v>
      </c>
      <c r="O928" s="1">
        <f t="shared" si="161"/>
        <v>2.0477235935250415</v>
      </c>
      <c r="P928" s="9">
        <f>INT(MAX(1,O928)+1-VLOOKUP(A928,anni!$A$1:$O$32,5,0))</f>
        <v>2</v>
      </c>
      <c r="Q928" s="9">
        <f t="array" ref="Q928">SUM(IF(anno=A928,IF(distretto=E928,concorrenti!$T$3:$T$5991)))</f>
        <v>0</v>
      </c>
      <c r="R928" s="9">
        <f t="shared" si="162"/>
        <v>2</v>
      </c>
      <c r="S928" s="1">
        <f t="shared" si="163"/>
        <v>-1</v>
      </c>
      <c r="T928" s="1">
        <f>1+INT($N928/VLOOKUP($A928,anni!$A$1:$J$35,10,0))+$Q928</f>
        <v>2</v>
      </c>
      <c r="U928" s="1">
        <f t="shared" si="165"/>
        <v>-1</v>
      </c>
      <c r="AB928" s="1">
        <v>2</v>
      </c>
      <c r="AC928" s="1">
        <f t="shared" si="164"/>
        <v>0</v>
      </c>
    </row>
    <row r="929" spans="1:29" x14ac:dyDescent="0.3">
      <c r="A929" s="3">
        <v>2007</v>
      </c>
      <c r="B929" s="3" t="str">
        <f>VLOOKUP($E929,accorpamenti!$A$2:$X$104,$A929-B$2,0)</f>
        <v>Belluno</v>
      </c>
      <c r="C929" s="3" t="str">
        <f>VLOOKUP($E929,accorpamenti!$A$2:$X$104,$A929-C$2,0)</f>
        <v>Belluno</v>
      </c>
      <c r="D929" s="3" t="str">
        <f>VLOOKUP($E929,accorpamenti!$A$2:$X$104,$A929-D$2,0)</f>
        <v>Belluno</v>
      </c>
      <c r="E929" s="3" t="s">
        <v>99</v>
      </c>
      <c r="F929" s="1">
        <f t="array" ref="F929">SUM(IF(anno=A929,IF(distretto=E929,1)))</f>
        <v>2</v>
      </c>
      <c r="G929" s="1">
        <f t="array" ref="G929">SUM(IF(anno=A929,IF(distretto=E929,IF(punti=-1,1))))</f>
        <v>0</v>
      </c>
      <c r="H929" s="1">
        <f t="array" ref="H929">SUM(IF(anno=A929,IF(distretto=E929,punti)))+G929</f>
        <v>47</v>
      </c>
      <c r="I929" s="6">
        <v>1.5725101921956901</v>
      </c>
      <c r="J929" s="12">
        <f>H929/VLOOKUP(A929,anni!$A$1:$O$32,4,0)</f>
        <v>1.1195807527394004E-2</v>
      </c>
      <c r="K929" s="12">
        <f t="shared" si="166"/>
        <v>8.9337561977933608E-3</v>
      </c>
      <c r="L929" s="12">
        <f t="shared" si="167"/>
        <v>1.1492101519802352E-2</v>
      </c>
      <c r="M929" s="12">
        <f t="array" ref="M929">SUM(IF(NOT(ISERR(J929:L929)),J929:L929*$J$2:$L$2))/SUM(IF(NOT(ISERR(J929:L929)),$J$2:$L$2))</f>
        <v>1.0491172749595179E-2</v>
      </c>
      <c r="N929" s="1">
        <f>((300-VLOOKUP(A929,anni!$A$1:$O$32,8,0))*(M929-I929/300)+I929)/300*(300-VLOOKUP(A929,anni!$A$1:$O$32,7,0))</f>
        <v>2.4912843832850524</v>
      </c>
      <c r="O929" s="1">
        <f t="shared" si="161"/>
        <v>2.4912843832850524</v>
      </c>
      <c r="P929" s="9">
        <f>INT(MAX(1,O929)+1-VLOOKUP(A929,anni!$A$1:$O$32,5,0))</f>
        <v>2</v>
      </c>
      <c r="Q929" s="9">
        <f t="array" ref="Q929">SUM(IF(anno=A929,IF(distretto=E929,concorrenti!$T$3:$T$5991)))</f>
        <v>0</v>
      </c>
      <c r="R929" s="9">
        <f t="shared" si="162"/>
        <v>2</v>
      </c>
      <c r="S929" s="1">
        <f t="shared" si="163"/>
        <v>0</v>
      </c>
      <c r="T929" s="1">
        <f>1+INT($N929/VLOOKUP($A929,anni!$A$1:$J$35,10,0))+$Q929</f>
        <v>3</v>
      </c>
      <c r="U929" s="1">
        <f t="shared" si="165"/>
        <v>1</v>
      </c>
      <c r="AB929" s="1">
        <v>2</v>
      </c>
      <c r="AC929" s="1">
        <f t="shared" si="164"/>
        <v>0</v>
      </c>
    </row>
    <row r="930" spans="1:29" x14ac:dyDescent="0.3">
      <c r="A930" s="3">
        <v>2007</v>
      </c>
      <c r="B930" s="3" t="str">
        <f>VLOOKUP($E930,accorpamenti!$A$2:$X$104,$A930-B$2,0)</f>
        <v>Parma</v>
      </c>
      <c r="C930" s="3" t="str">
        <f>VLOOKUP($E930,accorpamenti!$A$2:$X$104,$A930-C$2,0)</f>
        <v>Parma</v>
      </c>
      <c r="D930" s="3" t="str">
        <f>VLOOKUP($E930,accorpamenti!$A$2:$X$104,$A930-D$2,0)</f>
        <v>Parma</v>
      </c>
      <c r="E930" s="3" t="s">
        <v>76</v>
      </c>
      <c r="F930" s="1">
        <f t="array" ref="F930">SUM(IF(anno=A930,IF(distretto=E930,1)))</f>
        <v>2</v>
      </c>
      <c r="G930" s="1">
        <f t="array" ref="G930">SUM(IF(anno=A930,IF(distretto=E930,IF(punti=-1,1))))</f>
        <v>0</v>
      </c>
      <c r="H930" s="1">
        <f t="array" ref="H930">SUM(IF(anno=A930,IF(distretto=E930,punti)))+G930</f>
        <v>48.2</v>
      </c>
      <c r="I930" s="6">
        <v>2.2714036109493301</v>
      </c>
      <c r="J930" s="12">
        <f>H930/VLOOKUP(A930,anni!$A$1:$O$32,4,0)</f>
        <v>1.1481657932348746E-2</v>
      </c>
      <c r="K930" s="12">
        <f t="shared" si="166"/>
        <v>7.1023361772457215E-3</v>
      </c>
      <c r="L930" s="12">
        <f t="shared" si="167"/>
        <v>8.0482144194055569E-3</v>
      </c>
      <c r="M930" s="12">
        <f t="array" ref="M930">SUM(IF(NOT(ISERR(J930:L930)),J930:L930*$J$2:$L$2))/SUM(IF(NOT(ISERR(J930:L930)),$J$2:$L$2))</f>
        <v>9.4496434284905406E-3</v>
      </c>
      <c r="N930" s="1">
        <f>((300-VLOOKUP(A930,anni!$A$1:$O$32,8,0))*(M930-I930/300)+I930)/300*(300-VLOOKUP(A930,anni!$A$1:$O$32,7,0))</f>
        <v>2.5147100615471571</v>
      </c>
      <c r="O930" s="1">
        <f t="shared" si="161"/>
        <v>2.5147100615471571</v>
      </c>
      <c r="P930" s="9">
        <f>INT(MAX(1,O930)+1-VLOOKUP(A930,anni!$A$1:$O$32,5,0))</f>
        <v>3</v>
      </c>
      <c r="Q930" s="9">
        <f t="array" ref="Q930">SUM(IF(anno=A930,IF(distretto=E930,concorrenti!$T$3:$T$5991)))</f>
        <v>0</v>
      </c>
      <c r="R930" s="9">
        <f t="shared" si="162"/>
        <v>3</v>
      </c>
      <c r="S930" s="1">
        <f t="shared" si="163"/>
        <v>1</v>
      </c>
      <c r="T930" s="1">
        <f>1+INT($N930/VLOOKUP($A930,anni!$A$1:$J$35,10,0))+$Q930</f>
        <v>3</v>
      </c>
      <c r="U930" s="1">
        <f t="shared" si="165"/>
        <v>1</v>
      </c>
      <c r="AB930" s="1">
        <v>2</v>
      </c>
      <c r="AC930" s="1">
        <f t="shared" si="164"/>
        <v>1</v>
      </c>
    </row>
    <row r="931" spans="1:29" x14ac:dyDescent="0.3">
      <c r="A931" s="3">
        <v>2007</v>
      </c>
      <c r="B931" s="3" t="str">
        <f>VLOOKUP($E931,accorpamenti!$A$2:$X$104,$A931-B$2,0)</f>
        <v>Vercelli</v>
      </c>
      <c r="C931" s="3" t="str">
        <f>VLOOKUP($E931,accorpamenti!$A$2:$X$104,$A931-C$2,0)</f>
        <v>Vercelli</v>
      </c>
      <c r="D931" s="3" t="str">
        <f>VLOOKUP($E931,accorpamenti!$A$2:$X$104,$A931-D$2,0)</f>
        <v>Vercelli</v>
      </c>
      <c r="E931" s="3" t="s">
        <v>132</v>
      </c>
      <c r="F931" s="1">
        <f t="array" ref="F931">SUM(IF(anno=A931,IF(distretto=E931,1)))</f>
        <v>2</v>
      </c>
      <c r="G931" s="1">
        <f t="array" ref="G931">SUM(IF(anno=A931,IF(distretto=E931,IF(punti=-1,1))))</f>
        <v>0</v>
      </c>
      <c r="H931" s="1">
        <f t="array" ref="H931">SUM(IF(anno=A931,IF(distretto=E931,punti)))+G931</f>
        <v>51</v>
      </c>
      <c r="I931" s="6">
        <v>1.3977868375072802</v>
      </c>
      <c r="J931" s="12">
        <f>H931/VLOOKUP(A931,anni!$A$1:$O$32,4,0)</f>
        <v>1.2148642210576472E-2</v>
      </c>
      <c r="K931" s="12">
        <f t="shared" si="166"/>
        <v>9.9164693795506312E-3</v>
      </c>
      <c r="L931" s="12">
        <f t="shared" si="167"/>
        <v>4.3048588754959951E-3</v>
      </c>
      <c r="M931" s="12">
        <f t="array" ref="M931">SUM(IF(NOT(ISERR(J931:L931)),J931:L931*$J$2:$L$2))/SUM(IF(NOT(ISERR(J931:L931)),$J$2:$L$2))</f>
        <v>1.0097287377721113E-2</v>
      </c>
      <c r="N931" s="1">
        <f>((300-VLOOKUP(A931,anni!$A$1:$O$32,8,0))*(M931-I931/300)+I931)/300*(300-VLOOKUP(A931,anni!$A$1:$O$32,7,0))</f>
        <v>2.3611171003109832</v>
      </c>
      <c r="O931" s="1">
        <f t="shared" si="161"/>
        <v>2.3611171003109832</v>
      </c>
      <c r="P931" s="9">
        <f>INT(MAX(1,O931)+1-VLOOKUP(A931,anni!$A$1:$O$32,5,0))</f>
        <v>2</v>
      </c>
      <c r="Q931" s="9">
        <f t="array" ref="Q931">SUM(IF(anno=A931,IF(distretto=E931,concorrenti!$T$3:$T$5991)))</f>
        <v>0</v>
      </c>
      <c r="R931" s="9">
        <f t="shared" si="162"/>
        <v>2</v>
      </c>
      <c r="S931" s="1">
        <f t="shared" si="163"/>
        <v>0</v>
      </c>
      <c r="T931" s="1">
        <f>1+INT($N931/VLOOKUP($A931,anni!$A$1:$J$35,10,0))+$Q931</f>
        <v>2</v>
      </c>
      <c r="U931" s="1">
        <f t="shared" si="165"/>
        <v>0</v>
      </c>
      <c r="AB931" s="1">
        <v>2</v>
      </c>
      <c r="AC931" s="1">
        <f t="shared" si="164"/>
        <v>0</v>
      </c>
    </row>
    <row r="932" spans="1:29" x14ac:dyDescent="0.3">
      <c r="A932" s="3">
        <v>2007</v>
      </c>
      <c r="B932" s="3" t="str">
        <f>VLOOKUP($E932,accorpamenti!$A$2:$X$104,$A932-B$2,0)</f>
        <v>Rovigo</v>
      </c>
      <c r="C932" s="3" t="str">
        <f>VLOOKUP($E932,accorpamenti!$A$2:$X$104,$A932-C$2,0)</f>
        <v>Rovigo</v>
      </c>
      <c r="D932" s="3" t="str">
        <f>VLOOKUP($E932,accorpamenti!$A$2:$X$104,$A932-D$2,0)</f>
        <v>Rovigo</v>
      </c>
      <c r="E932" s="3" t="s">
        <v>126</v>
      </c>
      <c r="F932" s="1">
        <f t="array" ref="F932">SUM(IF(anno=A932,IF(distretto=E932,1)))</f>
        <v>2</v>
      </c>
      <c r="G932" s="1">
        <f t="array" ref="G932">SUM(IF(anno=A932,IF(distretto=E932,IF(punti=-1,1))))</f>
        <v>0</v>
      </c>
      <c r="H932" s="1">
        <f t="array" ref="H932">SUM(IF(anno=A932,IF(distretto=E932,punti)))+G932</f>
        <v>38</v>
      </c>
      <c r="I932" s="6">
        <v>1.5725101921956901</v>
      </c>
      <c r="J932" s="12">
        <f>H932/VLOOKUP(A932,anni!$A$1:$O$32,4,0)</f>
        <v>9.0519294902334495E-3</v>
      </c>
      <c r="K932" s="12">
        <f t="shared" si="166"/>
        <v>9.6484566936168303E-3</v>
      </c>
      <c r="L932" s="12">
        <f t="shared" si="167"/>
        <v>7.6364453095755036E-3</v>
      </c>
      <c r="M932" s="12">
        <f t="array" ref="M932">SUM(IF(NOT(ISERR(J932:L932)),J932:L932*$J$2:$L$2))/SUM(IF(NOT(ISERR(J932:L932)),$J$2:$L$2))</f>
        <v>9.0148578612515851E-3</v>
      </c>
      <c r="N932" s="1">
        <f>((300-VLOOKUP(A932,anni!$A$1:$O$32,8,0))*(M932-I932/300)+I932)/300*(300-VLOOKUP(A932,anni!$A$1:$O$32,7,0))</f>
        <v>2.21078455449977</v>
      </c>
      <c r="O932" s="1">
        <f t="shared" si="161"/>
        <v>2.21078455449977</v>
      </c>
      <c r="P932" s="9">
        <f>INT(MAX(1,O932)+1-VLOOKUP(A932,anni!$A$1:$O$32,5,0))</f>
        <v>2</v>
      </c>
      <c r="Q932" s="9">
        <f t="array" ref="Q932">SUM(IF(anno=A932,IF(distretto=E932,concorrenti!$T$3:$T$5991)))</f>
        <v>0</v>
      </c>
      <c r="R932" s="9">
        <f t="shared" si="162"/>
        <v>2</v>
      </c>
      <c r="S932" s="1">
        <f t="shared" si="163"/>
        <v>0</v>
      </c>
      <c r="T932" s="1">
        <f>1+INT($N932/VLOOKUP($A932,anni!$A$1:$J$35,10,0))+$Q932</f>
        <v>2</v>
      </c>
      <c r="U932" s="1">
        <f t="shared" si="165"/>
        <v>0</v>
      </c>
      <c r="AB932" s="1">
        <v>2</v>
      </c>
      <c r="AC932" s="1">
        <f t="shared" si="164"/>
        <v>0</v>
      </c>
    </row>
    <row r="933" spans="1:29" x14ac:dyDescent="0.3">
      <c r="A933" s="3">
        <v>2007</v>
      </c>
      <c r="B933" s="3" t="str">
        <f>VLOOKUP($E933,accorpamenti!$A$2:$X$104,$A933-B$2,0)</f>
        <v>Asti</v>
      </c>
      <c r="C933" s="3" t="str">
        <f>VLOOKUP($E933,accorpamenti!$A$2:$X$104,$A933-C$2,0)</f>
        <v>Asti</v>
      </c>
      <c r="D933" s="3" t="str">
        <f>VLOOKUP($E933,accorpamenti!$A$2:$X$104,$A933-D$2,0)</f>
        <v>Asti</v>
      </c>
      <c r="E933" s="3" t="s">
        <v>68</v>
      </c>
      <c r="F933" s="1">
        <f t="array" ref="F933">SUM(IF(anno=A933,IF(distretto=E933,1)))</f>
        <v>2</v>
      </c>
      <c r="G933" s="1">
        <f t="array" ref="G933">SUM(IF(anno=A933,IF(distretto=E933,IF(punti=-1,1))))</f>
        <v>0</v>
      </c>
      <c r="H933" s="1">
        <f t="array" ref="H933">SUM(IF(anno=A933,IF(distretto=E933,punti)))+G933</f>
        <v>39</v>
      </c>
      <c r="I933" s="6">
        <v>1.0483401281304601</v>
      </c>
      <c r="J933" s="12">
        <f>H933/VLOOKUP(A933,anni!$A$1:$O$32,4,0)</f>
        <v>9.2901381610290667E-3</v>
      </c>
      <c r="K933" s="12">
        <f t="shared" si="166"/>
        <v>8.7104122928485274E-3</v>
      </c>
      <c r="L933" s="12">
        <f t="shared" si="167"/>
        <v>1.0743430411020438E-2</v>
      </c>
      <c r="M933" s="12">
        <f t="array" ref="M933">SUM(IF(NOT(ISERR(J933:L933)),J933:L933*$J$2:$L$2))/SUM(IF(NOT(ISERR(J933:L933)),$J$2:$L$2))</f>
        <v>9.339111579967448E-3</v>
      </c>
      <c r="N933" s="1">
        <f>((300-VLOOKUP(A933,anni!$A$1:$O$32,8,0))*(M933-I933/300)+I933)/300*(300-VLOOKUP(A933,anni!$A$1:$O$32,7,0))</f>
        <v>2.1064055741017937</v>
      </c>
      <c r="O933" s="1">
        <f t="shared" si="161"/>
        <v>2.1064055741017937</v>
      </c>
      <c r="P933" s="9">
        <f>INT(MAX(1,O933)+1-VLOOKUP(A933,anni!$A$1:$O$32,5,0))</f>
        <v>2</v>
      </c>
      <c r="Q933" s="9">
        <f t="array" ref="Q933">SUM(IF(anno=A933,IF(distretto=E933,concorrenti!$T$3:$T$5991)))</f>
        <v>0</v>
      </c>
      <c r="R933" s="9">
        <f t="shared" si="162"/>
        <v>2</v>
      </c>
      <c r="S933" s="1">
        <f t="shared" si="163"/>
        <v>0</v>
      </c>
      <c r="T933" s="1">
        <f>1+INT($N933/VLOOKUP($A933,anni!$A$1:$J$35,10,0))+$Q933</f>
        <v>2</v>
      </c>
      <c r="U933" s="1">
        <f t="shared" si="165"/>
        <v>0</v>
      </c>
      <c r="AB933" s="1">
        <v>2</v>
      </c>
      <c r="AC933" s="1">
        <f t="shared" si="164"/>
        <v>0</v>
      </c>
    </row>
    <row r="934" spans="1:29" x14ac:dyDescent="0.3">
      <c r="A934" s="3">
        <v>2007</v>
      </c>
      <c r="B934" s="3" t="str">
        <f>VLOOKUP($E934,accorpamenti!$A$2:$X$104,$A934-B$2,0)</f>
        <v>Livorno</v>
      </c>
      <c r="C934" s="3" t="str">
        <f>VLOOKUP($E934,accorpamenti!$A$2:$X$104,$A934-C$2,0)</f>
        <v>Livorno</v>
      </c>
      <c r="D934" s="3" t="str">
        <f>VLOOKUP($E934,accorpamenti!$A$2:$X$104,$A934-D$2,0)</f>
        <v>Livorno</v>
      </c>
      <c r="E934" s="3" t="s">
        <v>121</v>
      </c>
      <c r="F934" s="1">
        <f t="array" ref="F934">SUM(IF(anno=A934,IF(distretto=E934,1)))</f>
        <v>2</v>
      </c>
      <c r="G934" s="1">
        <f t="array" ref="G934">SUM(IF(anno=A934,IF(distretto=E934,IF(punti=-1,1))))</f>
        <v>0</v>
      </c>
      <c r="H934" s="1">
        <f t="array" ref="H934">SUM(IF(anno=A934,IF(distretto=E934,punti)))+G934</f>
        <v>38.200000000000003</v>
      </c>
      <c r="I934" s="6">
        <v>1.3977868375072802</v>
      </c>
      <c r="J934" s="12">
        <f>H934/VLOOKUP(A934,anni!$A$1:$O$32,4,0)</f>
        <v>9.0995712243925747E-3</v>
      </c>
      <c r="K934" s="12">
        <f t="shared" si="166"/>
        <v>7.5043552061464236E-3</v>
      </c>
      <c r="L934" s="12">
        <f t="shared" si="167"/>
        <v>8.9840533053829469E-3</v>
      </c>
      <c r="M934" s="12">
        <f t="array" ref="M934">SUM(IF(NOT(ISERR(J934:L934)),J934:L934*$J$2:$L$2))/SUM(IF(NOT(ISERR(J934:L934)),$J$2:$L$2))</f>
        <v>8.548579565142253E-3</v>
      </c>
      <c r="N934" s="1">
        <f>((300-VLOOKUP(A934,anni!$A$1:$O$32,8,0))*(M934-I934/300)+I934)/300*(300-VLOOKUP(A934,anni!$A$1:$O$32,7,0))</f>
        <v>2.066862615921</v>
      </c>
      <c r="O934" s="1">
        <f t="shared" si="161"/>
        <v>2.066862615921</v>
      </c>
      <c r="P934" s="9">
        <f>INT(MAX(1,O934)+1-VLOOKUP(A934,anni!$A$1:$O$32,5,0))</f>
        <v>2</v>
      </c>
      <c r="Q934" s="9">
        <f t="array" ref="Q934">SUM(IF(anno=A934,IF(distretto=E934,concorrenti!$T$3:$T$5991)))</f>
        <v>0</v>
      </c>
      <c r="R934" s="9">
        <f t="shared" si="162"/>
        <v>2</v>
      </c>
      <c r="S934" s="1">
        <f t="shared" si="163"/>
        <v>0</v>
      </c>
      <c r="T934" s="1">
        <f>1+INT($N934/VLOOKUP($A934,anni!$A$1:$J$35,10,0))+$Q934</f>
        <v>2</v>
      </c>
      <c r="U934" s="1">
        <f t="shared" si="165"/>
        <v>0</v>
      </c>
      <c r="AB934" s="1">
        <v>2</v>
      </c>
      <c r="AC934" s="1">
        <f t="shared" si="164"/>
        <v>0</v>
      </c>
    </row>
    <row r="935" spans="1:29" x14ac:dyDescent="0.3">
      <c r="A935" s="3">
        <v>2007</v>
      </c>
      <c r="B935" s="3" t="str">
        <f>VLOOKUP($E935,accorpamenti!$A$2:$X$104,$A935-B$2,0)</f>
        <v>Lodi</v>
      </c>
      <c r="C935" s="3" t="str">
        <f>VLOOKUP($E935,accorpamenti!$A$2:$X$104,$A935-C$2,0)</f>
        <v>Lodi</v>
      </c>
      <c r="D935" s="3" t="str">
        <f>VLOOKUP($E935,accorpamenti!$A$2:$X$104,$A935-D$2,0)</f>
        <v>Lodi</v>
      </c>
      <c r="E935" s="3" t="s">
        <v>97</v>
      </c>
      <c r="F935" s="1">
        <f t="array" ref="F935">SUM(IF(anno=A935,IF(distretto=E935,1)))</f>
        <v>2</v>
      </c>
      <c r="G935" s="1">
        <f t="array" ref="G935">SUM(IF(anno=A935,IF(distretto=E935,IF(punti=-1,1))))</f>
        <v>0</v>
      </c>
      <c r="H935" s="1">
        <f t="array" ref="H935">SUM(IF(anno=A935,IF(distretto=E935,punti)))+G935</f>
        <v>31</v>
      </c>
      <c r="I935" s="6">
        <v>1.3977868375072802</v>
      </c>
      <c r="J935" s="12">
        <f>H935/VLOOKUP(A935,anni!$A$1:$O$32,4,0)</f>
        <v>7.3844687946641304E-3</v>
      </c>
      <c r="K935" s="12">
        <f t="shared" si="166"/>
        <v>8.174386920980924E-3</v>
      </c>
      <c r="L935" s="12">
        <f t="shared" si="167"/>
        <v>4.2674253200568994E-3</v>
      </c>
      <c r="M935" s="12">
        <f t="array" ref="M935">SUM(IF(NOT(ISERR(J935:L935)),J935:L935*$J$2:$L$2))/SUM(IF(NOT(ISERR(J935:L935)),$J$2:$L$2))</f>
        <v>7.1282675910018566E-3</v>
      </c>
      <c r="N935" s="1">
        <f>((300-VLOOKUP(A935,anni!$A$1:$O$32,8,0))*(M935-I935/300)+I935)/300*(300-VLOOKUP(A935,anni!$A$1:$O$32,7,0))</f>
        <v>1.7970033408343249</v>
      </c>
      <c r="O935" s="1">
        <f t="shared" si="161"/>
        <v>1.7970033408343249</v>
      </c>
      <c r="P935" s="9">
        <f>INT(MAX(1,O935)+1-VLOOKUP(A935,anni!$A$1:$O$32,5,0))</f>
        <v>2</v>
      </c>
      <c r="Q935" s="9">
        <f t="array" ref="Q935">SUM(IF(anno=A935,IF(distretto=E935,concorrenti!$T$3:$T$5991)))</f>
        <v>0</v>
      </c>
      <c r="R935" s="9">
        <f t="shared" si="162"/>
        <v>2</v>
      </c>
      <c r="S935" s="1">
        <f t="shared" si="163"/>
        <v>0</v>
      </c>
      <c r="T935" s="1">
        <f>1+INT($N935/VLOOKUP($A935,anni!$A$1:$J$35,10,0))+$Q935</f>
        <v>2</v>
      </c>
      <c r="U935" s="1">
        <f t="shared" si="165"/>
        <v>0</v>
      </c>
      <c r="AB935" s="1">
        <v>2</v>
      </c>
      <c r="AC935" s="1">
        <f t="shared" si="164"/>
        <v>0</v>
      </c>
    </row>
    <row r="936" spans="1:29" x14ac:dyDescent="0.3">
      <c r="A936" s="3">
        <v>2007</v>
      </c>
      <c r="B936" s="3" t="str">
        <f>VLOOKUP($E936,accorpamenti!$A$2:$X$104,$A936-B$2,0)</f>
        <v>Viterbo</v>
      </c>
      <c r="C936" s="3" t="str">
        <f>VLOOKUP($E936,accorpamenti!$A$2:$X$104,$A936-C$2,0)</f>
        <v>Viterbo</v>
      </c>
      <c r="D936" s="3" t="str">
        <f>VLOOKUP($E936,accorpamenti!$A$2:$X$104,$A936-D$2,0)</f>
        <v>Viterbo</v>
      </c>
      <c r="E936" s="3" t="s">
        <v>111</v>
      </c>
      <c r="F936" s="1">
        <f t="array" ref="F936">SUM(IF(anno=A936,IF(distretto=E936,1)))</f>
        <v>2</v>
      </c>
      <c r="G936" s="1">
        <f t="array" ref="G936">SUM(IF(anno=A936,IF(distretto=E936,IF(punti=-1,1))))</f>
        <v>0</v>
      </c>
      <c r="H936" s="1">
        <f t="array" ref="H936">SUM(IF(anno=A936,IF(distretto=E936,punti)))+G936</f>
        <v>43.4</v>
      </c>
      <c r="I936" s="6">
        <v>1.5725101921956901</v>
      </c>
      <c r="J936" s="12">
        <f>H936/VLOOKUP(A936,anni!$A$1:$O$32,4,0)</f>
        <v>1.0338256312529782E-2</v>
      </c>
      <c r="K936" s="12">
        <f t="shared" si="166"/>
        <v>4.8242283468084143E-3</v>
      </c>
      <c r="L936" s="12">
        <f t="shared" si="167"/>
        <v>4.1925582091787081E-3</v>
      </c>
      <c r="M936" s="12">
        <f t="array" ref="M936">SUM(IF(NOT(ISERR(J936:L936)),J936:L936*$J$2:$L$2))/SUM(IF(NOT(ISERR(J936:L936)),$J$2:$L$2))</f>
        <v>7.4759639733974802E-3</v>
      </c>
      <c r="N936" s="1">
        <f>((300-VLOOKUP(A936,anni!$A$1:$O$32,8,0))*(M936-I936/300)+I936)/300*(300-VLOOKUP(A936,anni!$A$1:$O$32,7,0))</f>
        <v>1.9183947158074897</v>
      </c>
      <c r="O936" s="1">
        <f t="shared" si="161"/>
        <v>1.9183947158074897</v>
      </c>
      <c r="P936" s="9">
        <f>INT(MAX(1,O936)+1-VLOOKUP(A936,anni!$A$1:$O$32,5,0))</f>
        <v>2</v>
      </c>
      <c r="Q936" s="9">
        <f t="array" ref="Q936">SUM(IF(anno=A936,IF(distretto=E936,concorrenti!$T$3:$T$5991)))</f>
        <v>0</v>
      </c>
      <c r="R936" s="9">
        <f t="shared" si="162"/>
        <v>2</v>
      </c>
      <c r="S936" s="1">
        <f t="shared" si="163"/>
        <v>0</v>
      </c>
      <c r="T936" s="1">
        <f>1+INT($N936/VLOOKUP($A936,anni!$A$1:$J$35,10,0))+$Q936</f>
        <v>2</v>
      </c>
      <c r="U936" s="1">
        <f t="shared" si="165"/>
        <v>0</v>
      </c>
      <c r="AB936" s="1">
        <v>2</v>
      </c>
      <c r="AC936" s="1">
        <f t="shared" si="164"/>
        <v>0</v>
      </c>
    </row>
    <row r="937" spans="1:29" x14ac:dyDescent="0.3">
      <c r="A937" s="3">
        <v>2007</v>
      </c>
      <c r="B937" s="3" t="str">
        <f>VLOOKUP($E937,accorpamenti!$A$2:$X$104,$A937-B$2,0)</f>
        <v>Forlì Cesena</v>
      </c>
      <c r="C937" s="3" t="str">
        <f>VLOOKUP($E937,accorpamenti!$A$2:$X$104,$A937-C$2,0)</f>
        <v>Forlì Cesena</v>
      </c>
      <c r="D937" s="3" t="str">
        <f>VLOOKUP($E937,accorpamenti!$A$2:$X$104,$A937-D$2,0)</f>
        <v>Forlì Cesena</v>
      </c>
      <c r="E937" s="3" t="s">
        <v>119</v>
      </c>
      <c r="F937" s="1">
        <f t="array" ref="F937">SUM(IF(anno=A937,IF(distretto=E937,1)))</f>
        <v>2</v>
      </c>
      <c r="G937" s="1">
        <f t="array" ref="G937">SUM(IF(anno=A937,IF(distretto=E937,IF(punti=-1,1))))</f>
        <v>0</v>
      </c>
      <c r="H937" s="1">
        <f t="array" ref="H937">SUM(IF(anno=A937,IF(distretto=E937,punti)))+G937</f>
        <v>31</v>
      </c>
      <c r="I937" s="6">
        <v>2.0966802562609201</v>
      </c>
      <c r="J937" s="12">
        <f>H937/VLOOKUP(A937,anni!$A$1:$O$32,4,0)</f>
        <v>7.3844687946641304E-3</v>
      </c>
      <c r="K937" s="12">
        <f t="shared" si="166"/>
        <v>5.6729351855987842E-3</v>
      </c>
      <c r="L937" s="12">
        <f t="shared" si="167"/>
        <v>6.3637044246462535E-3</v>
      </c>
      <c r="M937" s="12">
        <f t="array" ref="M937">SUM(IF(NOT(ISERR(J937:L937)),J937:L937*$J$2:$L$2))/SUM(IF(NOT(ISERR(J937:L937)),$J$2:$L$2))</f>
        <v>6.6438301966393687E-3</v>
      </c>
      <c r="N937" s="1">
        <f>((300-VLOOKUP(A937,anni!$A$1:$O$32,8,0))*(M937-I937/300)+I937)/300*(300-VLOOKUP(A937,anni!$A$1:$O$32,7,0))</f>
        <v>1.9262764851774383</v>
      </c>
      <c r="O937" s="1">
        <f t="shared" si="161"/>
        <v>1.9262764851774383</v>
      </c>
      <c r="P937" s="9">
        <f>INT(MAX(1,O937)+1-VLOOKUP(A937,anni!$A$1:$O$32,5,0))</f>
        <v>2</v>
      </c>
      <c r="Q937" s="9">
        <f t="array" ref="Q937">SUM(IF(anno=A937,IF(distretto=E937,concorrenti!$T$3:$T$5991)))</f>
        <v>0</v>
      </c>
      <c r="R937" s="9">
        <f t="shared" si="162"/>
        <v>2</v>
      </c>
      <c r="S937" s="1">
        <f t="shared" si="163"/>
        <v>0</v>
      </c>
      <c r="T937" s="1">
        <f>1+INT($N937/VLOOKUP($A937,anni!$A$1:$J$35,10,0))+$Q937</f>
        <v>2</v>
      </c>
      <c r="U937" s="1">
        <f t="shared" si="165"/>
        <v>0</v>
      </c>
      <c r="AB937" s="1">
        <v>2</v>
      </c>
      <c r="AC937" s="1">
        <f t="shared" si="164"/>
        <v>0</v>
      </c>
    </row>
    <row r="938" spans="1:29" x14ac:dyDescent="0.3">
      <c r="A938" s="3">
        <v>2007</v>
      </c>
      <c r="B938" s="3" t="str">
        <f>VLOOKUP($E938,accorpamenti!$A$2:$X$104,$A938-B$2,0)</f>
        <v>Savona</v>
      </c>
      <c r="C938" s="3" t="str">
        <f>VLOOKUP($E938,accorpamenti!$A$2:$X$104,$A938-C$2,0)</f>
        <v>Savona</v>
      </c>
      <c r="D938" s="3" t="str">
        <f>VLOOKUP($E938,accorpamenti!$A$2:$X$104,$A938-D$2,0)</f>
        <v>Savona</v>
      </c>
      <c r="E938" s="3" t="s">
        <v>138</v>
      </c>
      <c r="F938" s="1">
        <f t="array" ref="F938">SUM(IF(anno=A938,IF(distretto=E938,1)))</f>
        <v>2</v>
      </c>
      <c r="G938" s="1">
        <f t="array" ref="G938">SUM(IF(anno=A938,IF(distretto=E938,IF(punti=-1,1))))</f>
        <v>0</v>
      </c>
      <c r="H938" s="1">
        <f t="array" ref="H938">SUM(IF(anno=A938,IF(distretto=E938,punti)))+G938</f>
        <v>36.200000000000003</v>
      </c>
      <c r="I938" s="6">
        <v>1.2230634828188702</v>
      </c>
      <c r="J938" s="12">
        <f>H938/VLOOKUP(A938,anni!$A$1:$O$32,4,0)</f>
        <v>8.6231538828013404E-3</v>
      </c>
      <c r="K938" s="12">
        <f t="shared" si="166"/>
        <v>6.878992272300888E-3</v>
      </c>
      <c r="L938" s="12">
        <f t="shared" si="167"/>
        <v>4.9412293179606206E-3</v>
      </c>
      <c r="M938" s="12">
        <f t="array" ref="M938">SUM(IF(NOT(ISERR(J938:L938)),J938:L938*$J$2:$L$2))/SUM(IF(NOT(ISERR(J938:L938)),$J$2:$L$2))</f>
        <v>7.4281125851610695E-3</v>
      </c>
      <c r="N938" s="1">
        <f>((300-VLOOKUP(A938,anni!$A$1:$O$32,8,0))*(M938-I938/300)+I938)/300*(300-VLOOKUP(A938,anni!$A$1:$O$32,7,0))</f>
        <v>1.7986448274065789</v>
      </c>
      <c r="O938" s="1">
        <f t="shared" si="161"/>
        <v>1.7986448274065789</v>
      </c>
      <c r="P938" s="9">
        <f>INT(MAX(1,O938)+1-VLOOKUP(A938,anni!$A$1:$O$32,5,0))</f>
        <v>2</v>
      </c>
      <c r="Q938" s="9">
        <f t="array" ref="Q938">SUM(IF(anno=A938,IF(distretto=E938,concorrenti!$T$3:$T$5991)))</f>
        <v>0</v>
      </c>
      <c r="R938" s="9">
        <f t="shared" si="162"/>
        <v>2</v>
      </c>
      <c r="S938" s="1">
        <f t="shared" si="163"/>
        <v>0</v>
      </c>
      <c r="T938" s="1">
        <f>1+INT($N938/VLOOKUP($A938,anni!$A$1:$J$35,10,0))+$Q938</f>
        <v>2</v>
      </c>
      <c r="U938" s="1">
        <f t="shared" si="165"/>
        <v>0</v>
      </c>
      <c r="AB938" s="1">
        <v>2</v>
      </c>
      <c r="AC938" s="1">
        <f t="shared" si="164"/>
        <v>0</v>
      </c>
    </row>
    <row r="939" spans="1:29" x14ac:dyDescent="0.3">
      <c r="A939" s="3">
        <v>2007</v>
      </c>
      <c r="B939" s="3" t="str">
        <f>VLOOKUP($E939,accorpamenti!$A$2:$X$104,$A939-B$2,0)</f>
        <v>Pistoia</v>
      </c>
      <c r="C939" s="3" t="str">
        <f>VLOOKUP($E939,accorpamenti!$A$2:$X$104,$A939-C$2,0)</f>
        <v>Pistoia</v>
      </c>
      <c r="D939" s="3" t="str">
        <f>VLOOKUP($E939,accorpamenti!$A$2:$X$104,$A939-D$2,0)</f>
        <v>Pistoia</v>
      </c>
      <c r="E939" s="3" t="s">
        <v>77</v>
      </c>
      <c r="F939" s="1">
        <f t="array" ref="F939">SUM(IF(anno=A939,IF(distretto=E939,1)))</f>
        <v>2</v>
      </c>
      <c r="G939" s="1">
        <f t="array" ref="G939">SUM(IF(anno=A939,IF(distretto=E939,IF(punti=-1,1))))</f>
        <v>0</v>
      </c>
      <c r="H939" s="1">
        <f t="array" ref="H939">SUM(IF(anno=A939,IF(distretto=E939,punti)))+G939</f>
        <v>26.4</v>
      </c>
      <c r="I939" s="6">
        <v>1.92195690157251</v>
      </c>
      <c r="J939" s="12">
        <f>H939/VLOOKUP(A939,anni!$A$1:$O$32,4,0)</f>
        <v>6.2887089090042916E-3</v>
      </c>
      <c r="K939" s="12">
        <f t="shared" si="166"/>
        <v>5.9856166525215516E-3</v>
      </c>
      <c r="L939" s="12">
        <f t="shared" si="167"/>
        <v>8.1979486411619378E-3</v>
      </c>
      <c r="M939" s="12">
        <f t="array" ref="M939">SUM(IF(NOT(ISERR(J939:L939)),J939:L939*$J$2:$L$2))/SUM(IF(NOT(ISERR(J939:L939)),$J$2:$L$2))</f>
        <v>6.5058847788696528E-3</v>
      </c>
      <c r="N939" s="1">
        <f>((300-VLOOKUP(A939,anni!$A$1:$O$32,8,0))*(M939-I939/300)+I939)/300*(300-VLOOKUP(A939,anni!$A$1:$O$32,7,0))</f>
        <v>1.8447377934831954</v>
      </c>
      <c r="O939" s="1">
        <f t="shared" si="161"/>
        <v>1.8447377934831954</v>
      </c>
      <c r="P939" s="9">
        <f>INT(MAX(1,O939)+1-VLOOKUP(A939,anni!$A$1:$O$32,5,0))</f>
        <v>2</v>
      </c>
      <c r="Q939" s="9">
        <f t="array" ref="Q939">SUM(IF(anno=A939,IF(distretto=E939,concorrenti!$T$3:$T$5991)))</f>
        <v>0</v>
      </c>
      <c r="R939" s="9">
        <f t="shared" si="162"/>
        <v>2</v>
      </c>
      <c r="S939" s="1">
        <f t="shared" si="163"/>
        <v>0</v>
      </c>
      <c r="T939" s="1">
        <f>1+INT($N939/VLOOKUP($A939,anni!$A$1:$J$35,10,0))+$Q939</f>
        <v>2</v>
      </c>
      <c r="U939" s="1">
        <f t="shared" si="165"/>
        <v>0</v>
      </c>
      <c r="AB939" s="1">
        <v>2</v>
      </c>
      <c r="AC939" s="1">
        <f t="shared" si="164"/>
        <v>0</v>
      </c>
    </row>
    <row r="940" spans="1:29" x14ac:dyDescent="0.3">
      <c r="A940" s="3">
        <v>2007</v>
      </c>
      <c r="B940" s="3" t="str">
        <f>VLOOKUP($E940,accorpamenti!$A$2:$X$104,$A940-B$2,0)</f>
        <v>Campobasso</v>
      </c>
      <c r="C940" s="3" t="str">
        <f>VLOOKUP($E940,accorpamenti!$A$2:$X$104,$A940-C$2,0)</f>
        <v>Campobasso</v>
      </c>
      <c r="D940" s="3" t="str">
        <f>VLOOKUP($E940,accorpamenti!$A$2:$X$104,$A940-D$2,0)</f>
        <v>Campobasso</v>
      </c>
      <c r="E940" s="3" t="s">
        <v>145</v>
      </c>
      <c r="F940" s="1">
        <f t="array" ref="F940">SUM(IF(anno=A940,IF(distretto=E940,1)))</f>
        <v>2</v>
      </c>
      <c r="G940" s="1">
        <f t="array" ref="G940">SUM(IF(anno=A940,IF(distretto=E940,IF(punti=-1,1))))</f>
        <v>0</v>
      </c>
      <c r="H940" s="1">
        <f t="array" ref="H940">SUM(IF(anno=A940,IF(distretto=E940,punti)))+G940</f>
        <v>20</v>
      </c>
      <c r="I940" s="6">
        <v>3.1450203843913802</v>
      </c>
      <c r="J940" s="12">
        <f>H940/VLOOKUP(A940,anni!$A$1:$O$32,4,0)</f>
        <v>4.7641734159123419E-3</v>
      </c>
      <c r="K940" s="12">
        <f t="shared" si="166"/>
        <v>6.6556483673560537E-3</v>
      </c>
      <c r="L940" s="12">
        <f t="shared" si="167"/>
        <v>2.6203488807366926E-3</v>
      </c>
      <c r="M940" s="12">
        <f t="array" ref="M940">SUM(IF(NOT(ISERR(J940:L940)),J940:L940*$J$2:$L$2))/SUM(IF(NOT(ISERR(J940:L940)),$J$2:$L$2))</f>
        <v>5.0373609771976373E-3</v>
      </c>
      <c r="N940" s="1">
        <f>((300-VLOOKUP(A940,anni!$A$1:$O$32,8,0))*(M940-I940/300)+I940)/300*(300-VLOOKUP(A940,anni!$A$1:$O$32,7,0))</f>
        <v>1.9530217073914877</v>
      </c>
      <c r="O940" s="1">
        <f t="shared" si="161"/>
        <v>1.9530217073914877</v>
      </c>
      <c r="P940" s="9">
        <f>INT(MAX(1,O940)+1-VLOOKUP(A940,anni!$A$1:$O$32,5,0))</f>
        <v>2</v>
      </c>
      <c r="Q940" s="9">
        <f t="array" ref="Q940">SUM(IF(anno=A940,IF(distretto=E940,concorrenti!$T$3:$T$5991)))</f>
        <v>0</v>
      </c>
      <c r="R940" s="9">
        <f t="shared" si="162"/>
        <v>2</v>
      </c>
      <c r="S940" s="1">
        <f t="shared" si="163"/>
        <v>0</v>
      </c>
      <c r="T940" s="1">
        <f>1+INT($N940/VLOOKUP($A940,anni!$A$1:$J$35,10,0))+$Q940</f>
        <v>2</v>
      </c>
      <c r="U940" s="1">
        <f t="shared" si="165"/>
        <v>0</v>
      </c>
      <c r="AB940" s="1">
        <v>2</v>
      </c>
      <c r="AC940" s="1">
        <f t="shared" si="164"/>
        <v>0</v>
      </c>
    </row>
    <row r="941" spans="1:29" x14ac:dyDescent="0.3">
      <c r="A941" s="3">
        <v>2007</v>
      </c>
      <c r="B941" s="3" t="str">
        <f>VLOOKUP($E941,accorpamenti!$A$2:$X$104,$A941-B$2,0)</f>
        <v>Teramo</v>
      </c>
      <c r="C941" s="3" t="str">
        <f>VLOOKUP($E941,accorpamenti!$A$2:$X$104,$A941-C$2,0)</f>
        <v>Teramo</v>
      </c>
      <c r="D941" s="3" t="str">
        <f>VLOOKUP($E941,accorpamenti!$A$2:$X$104,$A941-D$2,0)</f>
        <v>Teramo</v>
      </c>
      <c r="E941" s="3" t="s">
        <v>98</v>
      </c>
      <c r="F941" s="1">
        <f t="array" ref="F941">SUM(IF(anno=A941,IF(distretto=E941,1)))</f>
        <v>2</v>
      </c>
      <c r="G941" s="1">
        <f t="array" ref="G941">SUM(IF(anno=A941,IF(distretto=E941,IF(punti=-1,1))))</f>
        <v>0</v>
      </c>
      <c r="H941" s="1">
        <f t="array" ref="H941">SUM(IF(anno=A941,IF(distretto=E941,punti)))+G941</f>
        <v>34.599999999999994</v>
      </c>
      <c r="I941" s="6">
        <v>1.2230634828188702</v>
      </c>
      <c r="J941" s="12">
        <f>H941/VLOOKUP(A941,anni!$A$1:$O$32,4,0)</f>
        <v>8.2420200095283513E-3</v>
      </c>
      <c r="K941" s="12">
        <f t="shared" si="166"/>
        <v>6.7449859293339876E-3</v>
      </c>
      <c r="L941" s="12">
        <f t="shared" si="167"/>
        <v>4.6791944298869509E-3</v>
      </c>
      <c r="M941" s="12">
        <f t="array" ref="M941">SUM(IF(NOT(ISERR(J941:L941)),J941:L941*$J$2:$L$2))/SUM(IF(NOT(ISERR(J941:L941)),$J$2:$L$2))</f>
        <v>7.1492043861899959E-3</v>
      </c>
      <c r="N941" s="1">
        <f>((300-VLOOKUP(A941,anni!$A$1:$O$32,8,0))*(M941-I941/300)+I941)/300*(300-VLOOKUP(A941,anni!$A$1:$O$32,7,0))</f>
        <v>1.7456522696020746</v>
      </c>
      <c r="O941" s="1">
        <f t="shared" si="161"/>
        <v>1.7456522696020746</v>
      </c>
      <c r="P941" s="9">
        <f>INT(MAX(1,O941)+1-VLOOKUP(A941,anni!$A$1:$O$32,5,0))</f>
        <v>2</v>
      </c>
      <c r="Q941" s="9">
        <f t="array" ref="Q941">SUM(IF(anno=A941,IF(distretto=E941,concorrenti!$T$3:$T$5991)))</f>
        <v>0</v>
      </c>
      <c r="R941" s="9">
        <f t="shared" si="162"/>
        <v>2</v>
      </c>
      <c r="S941" s="1">
        <f t="shared" si="163"/>
        <v>0</v>
      </c>
      <c r="T941" s="1">
        <f>1+INT($N941/VLOOKUP($A941,anni!$A$1:$J$35,10,0))+$Q941</f>
        <v>2</v>
      </c>
      <c r="U941" s="1">
        <f t="shared" si="165"/>
        <v>0</v>
      </c>
      <c r="AB941" s="1">
        <v>2</v>
      </c>
      <c r="AC941" s="1">
        <f t="shared" si="164"/>
        <v>0</v>
      </c>
    </row>
    <row r="942" spans="1:29" x14ac:dyDescent="0.3">
      <c r="A942" s="3">
        <v>2007</v>
      </c>
      <c r="B942" s="3" t="str">
        <f>VLOOKUP($E942,accorpamenti!$A$2:$X$104,$A942-B$2,0)</f>
        <v>Macerata</v>
      </c>
      <c r="C942" s="3" t="str">
        <f>VLOOKUP($E942,accorpamenti!$A$2:$X$104,$A942-C$2,0)</f>
        <v>Macerata</v>
      </c>
      <c r="D942" s="3" t="str">
        <f>VLOOKUP($E942,accorpamenti!$A$2:$X$104,$A942-D$2,0)</f>
        <v>Macerata</v>
      </c>
      <c r="E942" s="3" t="s">
        <v>102</v>
      </c>
      <c r="F942" s="1">
        <f t="array" ref="F942">SUM(IF(anno=A942,IF(distretto=E942,1)))</f>
        <v>2</v>
      </c>
      <c r="G942" s="1">
        <f t="array" ref="G942">SUM(IF(anno=A942,IF(distretto=E942,IF(punti=-1,1))))</f>
        <v>0</v>
      </c>
      <c r="H942" s="1">
        <f t="array" ref="H942">SUM(IF(anno=A942,IF(distretto=E942,punti)))+G942</f>
        <v>25</v>
      </c>
      <c r="I942" s="6">
        <v>1.7472335468841</v>
      </c>
      <c r="J942" s="12">
        <f>H942/VLOOKUP(A942,anni!$A$1:$O$32,4,0)</f>
        <v>5.9552167698904276E-3</v>
      </c>
      <c r="K942" s="12">
        <f t="shared" si="166"/>
        <v>5.4495912806539499E-3</v>
      </c>
      <c r="L942" s="12">
        <f t="shared" si="167"/>
        <v>7.7113124204536958E-3</v>
      </c>
      <c r="M942" s="12">
        <f t="array" ref="M942">SUM(IF(NOT(ISERR(J942:L942)),J942:L942*$J$2:$L$2))/SUM(IF(NOT(ISERR(J942:L942)),$J$2:$L$2))</f>
        <v>6.0793575485721466E-3</v>
      </c>
      <c r="N942" s="1">
        <f>((300-VLOOKUP(A942,anni!$A$1:$O$32,8,0))*(M942-I942/300)+I942)/300*(300-VLOOKUP(A942,anni!$A$1:$O$32,7,0))</f>
        <v>1.7083685574086729</v>
      </c>
      <c r="O942" s="1">
        <f t="shared" si="161"/>
        <v>1.7083685574086729</v>
      </c>
      <c r="P942" s="9">
        <f>INT(MAX(1,O942)+1-VLOOKUP(A942,anni!$A$1:$O$32,5,0))</f>
        <v>2</v>
      </c>
      <c r="Q942" s="9">
        <f t="array" ref="Q942">SUM(IF(anno=A942,IF(distretto=E942,concorrenti!$T$3:$T$5991)))</f>
        <v>0</v>
      </c>
      <c r="R942" s="9">
        <f t="shared" si="162"/>
        <v>2</v>
      </c>
      <c r="S942" s="1">
        <f t="shared" si="163"/>
        <v>0</v>
      </c>
      <c r="T942" s="1">
        <f>1+INT($N942/VLOOKUP($A942,anni!$A$1:$J$35,10,0))+$Q942</f>
        <v>2</v>
      </c>
      <c r="U942" s="1">
        <f t="shared" si="165"/>
        <v>0</v>
      </c>
      <c r="AB942" s="1">
        <v>2</v>
      </c>
      <c r="AC942" s="1">
        <f t="shared" si="164"/>
        <v>0</v>
      </c>
    </row>
    <row r="943" spans="1:29" x14ac:dyDescent="0.3">
      <c r="A943" s="3">
        <v>2007</v>
      </c>
      <c r="B943" s="3" t="str">
        <f>VLOOKUP($E943,accorpamenti!$A$2:$X$104,$A943-B$2,0)</f>
        <v>Ascoli Piceno</v>
      </c>
      <c r="C943" s="3" t="str">
        <f>VLOOKUP($E943,accorpamenti!$A$2:$X$104,$A943-C$2,0)</f>
        <v>Ascoli Piceno</v>
      </c>
      <c r="D943" s="3" t="str">
        <f>VLOOKUP($E943,accorpamenti!$A$2:$X$104,$A943-D$2,0)</f>
        <v>Ascoli Piceno</v>
      </c>
      <c r="E943" s="3" t="s">
        <v>117</v>
      </c>
      <c r="F943" s="1">
        <f t="array" ref="F943">SUM(IF(anno=A943,IF(distretto=E943,1)))</f>
        <v>2</v>
      </c>
      <c r="G943" s="1">
        <f t="array" ref="G943">SUM(IF(anno=A943,IF(distretto=E943,IF(punti=-1,1))))</f>
        <v>0</v>
      </c>
      <c r="H943" s="1">
        <f t="array" ref="H943">SUM(IF(anno=A943,IF(distretto=E943,punti)))+G943</f>
        <v>31.2</v>
      </c>
      <c r="I943" s="6">
        <v>1.5725101921956901</v>
      </c>
      <c r="J943" s="12">
        <f>H943/VLOOKUP(A943,anni!$A$1:$O$32,4,0)</f>
        <v>7.4321105288232539E-3</v>
      </c>
      <c r="K943" s="12">
        <f t="shared" si="166"/>
        <v>4.9135659087863482E-3</v>
      </c>
      <c r="L943" s="12">
        <f t="shared" si="167"/>
        <v>5.2032642060342894E-3</v>
      </c>
      <c r="M943" s="12">
        <f t="array" ref="M943">SUM(IF(NOT(ISERR(J943:L943)),J943:L943*$J$2:$L$2))/SUM(IF(NOT(ISERR(J943:L943)),$J$2:$L$2))</f>
        <v>6.2211212683461236E-3</v>
      </c>
      <c r="N943" s="1">
        <f>((300-VLOOKUP(A943,anni!$A$1:$O$32,8,0))*(M943-I943/300)+I943)/300*(300-VLOOKUP(A943,anni!$A$1:$O$32,7,0))</f>
        <v>1.679974601847732</v>
      </c>
      <c r="O943" s="1">
        <f t="shared" si="161"/>
        <v>1.679974601847732</v>
      </c>
      <c r="P943" s="9">
        <f>INT(MAX(1,O943)+1-VLOOKUP(A943,anni!$A$1:$O$32,5,0))</f>
        <v>2</v>
      </c>
      <c r="Q943" s="9">
        <f t="array" ref="Q943">SUM(IF(anno=A943,IF(distretto=E943,concorrenti!$T$3:$T$5991)))</f>
        <v>0</v>
      </c>
      <c r="R943" s="9">
        <f t="shared" si="162"/>
        <v>2</v>
      </c>
      <c r="S943" s="1">
        <f t="shared" si="163"/>
        <v>0</v>
      </c>
      <c r="T943" s="1">
        <f>1+INT($N943/VLOOKUP($A943,anni!$A$1:$J$35,10,0))+$Q943</f>
        <v>2</v>
      </c>
      <c r="U943" s="1">
        <f t="shared" si="165"/>
        <v>0</v>
      </c>
      <c r="AB943" s="1">
        <v>2</v>
      </c>
      <c r="AC943" s="1">
        <f t="shared" si="164"/>
        <v>0</v>
      </c>
    </row>
    <row r="944" spans="1:29" x14ac:dyDescent="0.3">
      <c r="A944" s="3">
        <v>2007</v>
      </c>
      <c r="B944" s="3" t="str">
        <f>VLOOKUP($E944,accorpamenti!$A$2:$X$104,$A944-B$2,0)</f>
        <v>Messina</v>
      </c>
      <c r="C944" s="3" t="str">
        <f>VLOOKUP($E944,accorpamenti!$A$2:$X$104,$A944-C$2,0)</f>
        <v>Messina</v>
      </c>
      <c r="D944" s="3" t="str">
        <f>VLOOKUP($E944,accorpamenti!$A$2:$X$104,$A944-D$2,0)</f>
        <v>Messina</v>
      </c>
      <c r="E944" s="3" t="s">
        <v>124</v>
      </c>
      <c r="F944" s="1">
        <f t="array" ref="F944">SUM(IF(anno=A944,IF(distretto=E944,1)))</f>
        <v>2</v>
      </c>
      <c r="G944" s="1">
        <f t="array" ref="G944">SUM(IF(anno=A944,IF(distretto=E944,IF(punti=-1,1))))</f>
        <v>0</v>
      </c>
      <c r="H944" s="1">
        <f t="array" ref="H944">SUM(IF(anno=A944,IF(distretto=E944,punti)))+G944</f>
        <v>23.2</v>
      </c>
      <c r="I944" s="6">
        <v>2.7955736750145603</v>
      </c>
      <c r="J944" s="12">
        <f>H944/VLOOKUP(A944,anni!$A$1:$O$32,4,0)</f>
        <v>5.5264411624583168E-3</v>
      </c>
      <c r="K944" s="12">
        <f t="shared" si="166"/>
        <v>3.484164917139411E-3</v>
      </c>
      <c r="L944" s="12">
        <f t="shared" si="167"/>
        <v>5.2406977614733851E-3</v>
      </c>
      <c r="M944" s="12">
        <f t="array" ref="M944">SUM(IF(NOT(ISERR(J944:L944)),J944:L944*$J$2:$L$2))/SUM(IF(NOT(ISERR(J944:L944)),$J$2:$L$2))</f>
        <v>4.7980585138545258E-3</v>
      </c>
      <c r="N944" s="1">
        <f>((300-VLOOKUP(A944,anni!$A$1:$O$32,8,0))*(M944-I944/300)+I944)/300*(300-VLOOKUP(A944,anni!$A$1:$O$32,7,0))</f>
        <v>1.7968961147203042</v>
      </c>
      <c r="O944" s="1">
        <f t="shared" si="161"/>
        <v>1.7968961147203042</v>
      </c>
      <c r="P944" s="9">
        <f>INT(MAX(1,O944)+1-VLOOKUP(A944,anni!$A$1:$O$32,5,0))</f>
        <v>2</v>
      </c>
      <c r="Q944" s="9">
        <f t="array" ref="Q944">SUM(IF(anno=A944,IF(distretto=E944,concorrenti!$T$3:$T$5991)))</f>
        <v>0</v>
      </c>
      <c r="R944" s="9">
        <f t="shared" si="162"/>
        <v>2</v>
      </c>
      <c r="S944" s="1">
        <f t="shared" si="163"/>
        <v>0</v>
      </c>
      <c r="T944" s="1">
        <f>1+INT($N944/VLOOKUP($A944,anni!$A$1:$J$35,10,0))+$Q944</f>
        <v>2</v>
      </c>
      <c r="U944" s="1">
        <f t="shared" si="165"/>
        <v>0</v>
      </c>
      <c r="AB944" s="1">
        <v>2</v>
      </c>
      <c r="AC944" s="1">
        <f t="shared" si="164"/>
        <v>0</v>
      </c>
    </row>
    <row r="945" spans="1:29" x14ac:dyDescent="0.3">
      <c r="A945" s="3">
        <v>2007</v>
      </c>
      <c r="B945" s="3" t="str">
        <f>VLOOKUP($E945,accorpamenti!$A$2:$X$104,$A945-B$2,0)</f>
        <v>Ragusa</v>
      </c>
      <c r="C945" s="3" t="str">
        <f>VLOOKUP($E945,accorpamenti!$A$2:$X$104,$A945-C$2,0)</f>
        <v>Ragusa</v>
      </c>
      <c r="D945" s="3" t="str">
        <f>VLOOKUP($E945,accorpamenti!$A$2:$X$104,$A945-D$2,0)</f>
        <v>Ragusa</v>
      </c>
      <c r="E945" s="3" t="s">
        <v>122</v>
      </c>
      <c r="F945" s="1">
        <f t="array" ref="F945">SUM(IF(anno=A945,IF(distretto=E945,1)))</f>
        <v>2</v>
      </c>
      <c r="G945" s="1">
        <f t="array" ref="G945">SUM(IF(anno=A945,IF(distretto=E945,IF(punti=-1,1))))</f>
        <v>0</v>
      </c>
      <c r="H945" s="1">
        <f t="array" ref="H945">SUM(IF(anno=A945,IF(distretto=E945,punti)))+G945</f>
        <v>21.6</v>
      </c>
      <c r="I945" s="6">
        <v>1.7472335468841</v>
      </c>
      <c r="J945" s="12">
        <f>H945/VLOOKUP(A945,anni!$A$1:$O$32,4,0)</f>
        <v>5.1453072891853302E-3</v>
      </c>
      <c r="K945" s="12">
        <f t="shared" si="166"/>
        <v>5.5389288426318829E-3</v>
      </c>
      <c r="L945" s="12">
        <f t="shared" si="167"/>
        <v>9.4706895260911889E-3</v>
      </c>
      <c r="M945" s="12">
        <f t="array" ref="M945">SUM(IF(NOT(ISERR(J945:L945)),J945:L945*$J$2:$L$2))/SUM(IF(NOT(ISERR(J945:L945)),$J$2:$L$2))</f>
        <v>5.9974115131518242E-3</v>
      </c>
      <c r="N945" s="1">
        <f>((300-VLOOKUP(A945,anni!$A$1:$O$32,8,0))*(M945-I945/300)+I945)/300*(300-VLOOKUP(A945,anni!$A$1:$O$32,7,0))</f>
        <v>1.6927988106788117</v>
      </c>
      <c r="O945" s="1">
        <f t="shared" si="161"/>
        <v>1.6927988106788117</v>
      </c>
      <c r="P945" s="9">
        <f>INT(MAX(1,O945)+1-VLOOKUP(A945,anni!$A$1:$O$32,5,0))</f>
        <v>2</v>
      </c>
      <c r="Q945" s="9">
        <f t="array" ref="Q945">SUM(IF(anno=A945,IF(distretto=E945,concorrenti!$T$3:$T$5991)))</f>
        <v>0</v>
      </c>
      <c r="R945" s="9">
        <f t="shared" si="162"/>
        <v>2</v>
      </c>
      <c r="S945" s="1">
        <f t="shared" si="163"/>
        <v>0</v>
      </c>
      <c r="T945" s="1">
        <f>1+INT($N945/VLOOKUP($A945,anni!$A$1:$J$35,10,0))+$Q945</f>
        <v>2</v>
      </c>
      <c r="U945" s="1">
        <f t="shared" si="165"/>
        <v>0</v>
      </c>
      <c r="AB945" s="1">
        <v>2</v>
      </c>
      <c r="AC945" s="1">
        <f t="shared" si="164"/>
        <v>0</v>
      </c>
    </row>
    <row r="946" spans="1:29" x14ac:dyDescent="0.3">
      <c r="A946" s="3">
        <v>2007</v>
      </c>
      <c r="B946" s="3" t="str">
        <f>VLOOKUP($E946,accorpamenti!$A$2:$X$104,$A946-B$2,0)</f>
        <v>Massa Carrara</v>
      </c>
      <c r="C946" s="3" t="str">
        <f>VLOOKUP($E946,accorpamenti!$A$2:$X$104,$A946-C$2,0)</f>
        <v>Massa Carrara</v>
      </c>
      <c r="D946" s="3" t="str">
        <f>VLOOKUP($E946,accorpamenti!$A$2:$X$104,$A946-D$2,0)</f>
        <v>Massa Carrara</v>
      </c>
      <c r="E946" s="3" t="s">
        <v>52</v>
      </c>
      <c r="F946" s="1">
        <f t="array" ref="F946">SUM(IF(anno=A946,IF(distretto=E946,1)))</f>
        <v>2</v>
      </c>
      <c r="G946" s="1">
        <f t="array" ref="G946">SUM(IF(anno=A946,IF(distretto=E946,IF(punti=-1,1))))</f>
        <v>0</v>
      </c>
      <c r="H946" s="1">
        <f t="array" ref="H946">SUM(IF(anno=A946,IF(distretto=E946,punti)))+G946</f>
        <v>32.199999999999996</v>
      </c>
      <c r="I946" s="6">
        <v>1.3977868375072802</v>
      </c>
      <c r="J946" s="12">
        <f>H946/VLOOKUP(A946,anni!$A$1:$O$32,4,0)</f>
        <v>7.6703191996188701E-3</v>
      </c>
      <c r="K946" s="12">
        <f t="shared" si="166"/>
        <v>4.2882029749408135E-3</v>
      </c>
      <c r="L946" s="12">
        <f t="shared" si="167"/>
        <v>6.064235981133489E-3</v>
      </c>
      <c r="M946" s="12">
        <f t="array" ref="M946">SUM(IF(NOT(ISERR(J946:L946)),J946:L946*$J$2:$L$2))/SUM(IF(NOT(ISERR(J946:L946)),$J$2:$L$2))</f>
        <v>6.2752665883119537E-3</v>
      </c>
      <c r="N946" s="1">
        <f>((300-VLOOKUP(A946,anni!$A$1:$O$32,8,0))*(M946-I946/300)+I946)/300*(300-VLOOKUP(A946,anni!$A$1:$O$32,7,0))</f>
        <v>1.6349331503232429</v>
      </c>
      <c r="O946" s="1">
        <f t="shared" si="161"/>
        <v>1.6349331503232429</v>
      </c>
      <c r="P946" s="9">
        <f>INT(MAX(1,O946)+1-VLOOKUP(A946,anni!$A$1:$O$32,5,0))</f>
        <v>2</v>
      </c>
      <c r="Q946" s="9">
        <f t="array" ref="Q946">SUM(IF(anno=A946,IF(distretto=E946,concorrenti!$T$3:$T$5991)))</f>
        <v>1</v>
      </c>
      <c r="R946" s="9">
        <f t="shared" si="162"/>
        <v>3</v>
      </c>
      <c r="S946" s="1">
        <f t="shared" si="163"/>
        <v>1</v>
      </c>
      <c r="T946" s="1">
        <f>1+INT($N946/VLOOKUP($A946,anni!$A$1:$J$35,10,0))+$Q946</f>
        <v>3</v>
      </c>
      <c r="U946" s="1">
        <f t="shared" si="165"/>
        <v>1</v>
      </c>
      <c r="AB946" s="1">
        <v>3</v>
      </c>
      <c r="AC946" s="1">
        <f t="shared" si="164"/>
        <v>0</v>
      </c>
    </row>
    <row r="947" spans="1:29" x14ac:dyDescent="0.3">
      <c r="A947" s="3">
        <v>2007</v>
      </c>
      <c r="B947" s="3" t="str">
        <f>VLOOKUP($E947,accorpamenti!$A$2:$X$104,$A947-B$2,0)</f>
        <v>Enna</v>
      </c>
      <c r="C947" s="3" t="str">
        <f>VLOOKUP($E947,accorpamenti!$A$2:$X$104,$A947-C$2,0)</f>
        <v>Enna</v>
      </c>
      <c r="D947" s="3" t="str">
        <f>VLOOKUP($E947,accorpamenti!$A$2:$X$104,$A947-D$2,0)</f>
        <v>Enna</v>
      </c>
      <c r="E947" s="3" t="s">
        <v>82</v>
      </c>
      <c r="F947" s="1">
        <f t="array" ref="F947">SUM(IF(anno=A947,IF(distretto=E947,1)))</f>
        <v>2</v>
      </c>
      <c r="G947" s="1">
        <f t="array" ref="G947">SUM(IF(anno=A947,IF(distretto=E947,IF(punti=-1,1))))</f>
        <v>0</v>
      </c>
      <c r="H947" s="1">
        <f t="array" ref="H947">SUM(IF(anno=A947,IF(distretto=E947,punti)))+G947</f>
        <v>21</v>
      </c>
      <c r="I947" s="6">
        <v>2.0966802562609201</v>
      </c>
      <c r="J947" s="12">
        <f>H947/VLOOKUP(A947,anni!$A$1:$O$32,4,0)</f>
        <v>5.0023820867079591E-3</v>
      </c>
      <c r="K947" s="12">
        <f t="shared" si="166"/>
        <v>5.5835976236208503E-3</v>
      </c>
      <c r="L947" s="12">
        <f t="shared" si="167"/>
        <v>5.6150333158643418E-3</v>
      </c>
      <c r="M947" s="12">
        <f t="array" ref="M947">SUM(IF(NOT(ISERR(J947:L947)),J947:L947*$J$2:$L$2))/SUM(IF(NOT(ISERR(J947:L947)),$J$2:$L$2))</f>
        <v>5.2982291372049859E-3</v>
      </c>
      <c r="N947" s="1">
        <f>((300-VLOOKUP(A947,anni!$A$1:$O$32,8,0))*(M947-I947/300)+I947)/300*(300-VLOOKUP(A947,anni!$A$1:$O$32,7,0))</f>
        <v>1.6706122838849056</v>
      </c>
      <c r="O947" s="1">
        <f t="shared" si="161"/>
        <v>1.6706122838849056</v>
      </c>
      <c r="P947" s="9">
        <f>INT(MAX(1,O947)+1-VLOOKUP(A947,anni!$A$1:$O$32,5,0))</f>
        <v>2</v>
      </c>
      <c r="Q947" s="9">
        <f t="array" ref="Q947">SUM(IF(anno=A947,IF(distretto=E947,concorrenti!$T$3:$T$5991)))</f>
        <v>0</v>
      </c>
      <c r="R947" s="9">
        <f t="shared" si="162"/>
        <v>2</v>
      </c>
      <c r="S947" s="1">
        <f t="shared" si="163"/>
        <v>0</v>
      </c>
      <c r="T947" s="1">
        <f>1+INT($N947/VLOOKUP($A947,anni!$A$1:$J$35,10,0))+$Q947</f>
        <v>2</v>
      </c>
      <c r="U947" s="1">
        <f t="shared" si="165"/>
        <v>0</v>
      </c>
      <c r="AB947" s="1">
        <v>2</v>
      </c>
      <c r="AC947" s="1">
        <f t="shared" si="164"/>
        <v>0</v>
      </c>
    </row>
    <row r="948" spans="1:29" x14ac:dyDescent="0.3">
      <c r="A948" s="3">
        <v>2007</v>
      </c>
      <c r="B948" s="3" t="str">
        <f>VLOOKUP($E948,accorpamenti!$A$2:$X$104,$A948-B$2,0)</f>
        <v>Verbania</v>
      </c>
      <c r="C948" s="3" t="str">
        <f>VLOOKUP($E948,accorpamenti!$A$2:$X$104,$A948-C$2,0)</f>
        <v>Verbania</v>
      </c>
      <c r="D948" s="3" t="str">
        <f>VLOOKUP($E948,accorpamenti!$A$2:$X$104,$A948-D$2,0)</f>
        <v>Verbania</v>
      </c>
      <c r="E948" s="3" t="s">
        <v>46</v>
      </c>
      <c r="F948" s="1">
        <f t="array" ref="F948">SUM(IF(anno=A948,IF(distretto=E948,1)))</f>
        <v>2</v>
      </c>
      <c r="G948" s="1">
        <f t="array" ref="G948">SUM(IF(anno=A948,IF(distretto=E948,IF(punti=-1,1))))</f>
        <v>0</v>
      </c>
      <c r="H948" s="1">
        <f t="array" ref="H948">SUM(IF(anno=A948,IF(distretto=E948,punti)))+G948</f>
        <v>4.8</v>
      </c>
      <c r="I948" s="6">
        <v>1.3977868375072802</v>
      </c>
      <c r="J948" s="12">
        <f>H948/VLOOKUP(A948,anni!$A$1:$O$32,4,0)</f>
        <v>1.1434016198189621E-3</v>
      </c>
      <c r="K948" s="12">
        <f t="shared" si="166"/>
        <v>1.0631169875374099E-2</v>
      </c>
      <c r="L948" s="12">
        <f t="shared" si="167"/>
        <v>2.9198173242494575E-3</v>
      </c>
      <c r="M948" s="12">
        <f t="array" ref="M948">SUM(IF(NOT(ISERR(J948:L948)),J948:L948*$J$2:$L$2))/SUM(IF(NOT(ISERR(J948:L948)),$J$2:$L$2))</f>
        <v>4.6020603224090906E-3</v>
      </c>
      <c r="N948" s="1">
        <f>((300-VLOOKUP(A948,anni!$A$1:$O$32,8,0))*(M948-I948/300)+I948)/300*(300-VLOOKUP(A948,anni!$A$1:$O$32,7,0))</f>
        <v>1.3170239598016993</v>
      </c>
      <c r="O948" s="1">
        <f t="shared" si="161"/>
        <v>1.3170239598016993</v>
      </c>
      <c r="P948" s="9">
        <f>INT(MAX(1,O948)+1-VLOOKUP(A948,anni!$A$1:$O$32,5,0))</f>
        <v>1</v>
      </c>
      <c r="Q948" s="9">
        <f t="array" ref="Q948">SUM(IF(anno=A948,IF(distretto=E948,concorrenti!$T$3:$T$5991)))</f>
        <v>1</v>
      </c>
      <c r="R948" s="9">
        <f t="shared" si="162"/>
        <v>2</v>
      </c>
      <c r="S948" s="1">
        <f t="shared" si="163"/>
        <v>0</v>
      </c>
      <c r="T948" s="1">
        <f>1+INT($N948/VLOOKUP($A948,anni!$A$1:$J$35,10,0))+$Q948</f>
        <v>3</v>
      </c>
      <c r="U948" s="1">
        <f t="shared" si="165"/>
        <v>1</v>
      </c>
      <c r="AB948" s="1">
        <v>2</v>
      </c>
      <c r="AC948" s="1">
        <f t="shared" si="164"/>
        <v>0</v>
      </c>
    </row>
    <row r="949" spans="1:29" x14ac:dyDescent="0.3">
      <c r="A949" s="3">
        <v>2007</v>
      </c>
      <c r="B949" s="3" t="str">
        <f>VLOOKUP($E949,accorpamenti!$A$2:$X$104,$A949-B$2,0)</f>
        <v>Frosinone</v>
      </c>
      <c r="C949" s="3" t="str">
        <f>VLOOKUP($E949,accorpamenti!$A$2:$X$104,$A949-C$2,0)</f>
        <v>Frosinone</v>
      </c>
      <c r="D949" s="3" t="str">
        <f>VLOOKUP($E949,accorpamenti!$A$2:$X$104,$A949-D$2,0)</f>
        <v>Frosinone</v>
      </c>
      <c r="E949" s="3" t="s">
        <v>146</v>
      </c>
      <c r="F949" s="1">
        <f t="array" ref="F949">SUM(IF(anno=A949,IF(distretto=E949,1)))</f>
        <v>2</v>
      </c>
      <c r="G949" s="1">
        <f t="array" ref="G949">SUM(IF(anno=A949,IF(distretto=E949,IF(punti=-1,1))))</f>
        <v>0</v>
      </c>
      <c r="H949" s="1">
        <f t="array" ref="H949">SUM(IF(anno=A949,IF(distretto=E949,punti)))+G949</f>
        <v>25</v>
      </c>
      <c r="I949" s="6">
        <v>2.6208503203261504</v>
      </c>
      <c r="J949" s="12">
        <f>H949/VLOOKUP(A949,anni!$A$1:$O$32,4,0)</f>
        <v>5.9552167698904276E-3</v>
      </c>
      <c r="K949" s="12">
        <f t="shared" si="166"/>
        <v>2.8588019832938754E-3</v>
      </c>
      <c r="L949" s="12">
        <f t="shared" si="167"/>
        <v>3.1818522123231267E-3</v>
      </c>
      <c r="M949" s="12">
        <f t="array" ref="M949">SUM(IF(NOT(ISERR(J949:L949)),J949:L949*$J$2:$L$2))/SUM(IF(NOT(ISERR(J949:L949)),$J$2:$L$2))</f>
        <v>4.4608510814303599E-3</v>
      </c>
      <c r="N949" s="1">
        <f>((300-VLOOKUP(A949,anni!$A$1:$O$32,8,0))*(M949-I949/300)+I949)/300*(300-VLOOKUP(A949,anni!$A$1:$O$32,7,0))</f>
        <v>1.6774976402417157</v>
      </c>
      <c r="O949" s="1">
        <f t="shared" si="161"/>
        <v>1.6774976402417157</v>
      </c>
      <c r="P949" s="9">
        <f>INT(MAX(1,O949)+1-VLOOKUP(A949,anni!$A$1:$O$32,5,0))</f>
        <v>2</v>
      </c>
      <c r="Q949" s="9">
        <f t="array" ref="Q949">SUM(IF(anno=A949,IF(distretto=E949,concorrenti!$T$3:$T$5991)))</f>
        <v>0</v>
      </c>
      <c r="R949" s="9">
        <f t="shared" si="162"/>
        <v>2</v>
      </c>
      <c r="S949" s="1">
        <f t="shared" si="163"/>
        <v>0</v>
      </c>
      <c r="T949" s="1">
        <f>1+INT($N949/VLOOKUP($A949,anni!$A$1:$J$35,10,0))+$Q949</f>
        <v>2</v>
      </c>
      <c r="U949" s="1">
        <f t="shared" si="165"/>
        <v>0</v>
      </c>
      <c r="AB949" s="1">
        <v>2</v>
      </c>
      <c r="AC949" s="1">
        <f t="shared" si="164"/>
        <v>0</v>
      </c>
    </row>
    <row r="950" spans="1:29" x14ac:dyDescent="0.3">
      <c r="A950" s="3">
        <v>2007</v>
      </c>
      <c r="B950" s="3" t="str">
        <f>VLOOKUP($E950,accorpamenti!$A$2:$X$104,$A950-B$2,0)</f>
        <v>Caltanissetta</v>
      </c>
      <c r="C950" s="3" t="str">
        <f>VLOOKUP($E950,accorpamenti!$A$2:$X$104,$A950-C$2,0)</f>
        <v>Caltanissetta</v>
      </c>
      <c r="D950" s="3" t="str">
        <f>VLOOKUP($E950,accorpamenti!$A$2:$X$104,$A950-D$2,0)</f>
        <v>Caltanissetta</v>
      </c>
      <c r="E950" s="3" t="s">
        <v>129</v>
      </c>
      <c r="F950" s="1">
        <f t="array" ref="F950">SUM(IF(anno=A950,IF(distretto=E950,1)))</f>
        <v>2</v>
      </c>
      <c r="G950" s="1">
        <f t="array" ref="G950">SUM(IF(anno=A950,IF(distretto=E950,IF(punti=-1,1))))</f>
        <v>0</v>
      </c>
      <c r="H950" s="1">
        <f t="array" ref="H950">SUM(IF(anno=A950,IF(distretto=E950,punti)))+G950</f>
        <v>31.200000000000003</v>
      </c>
      <c r="I950" s="6">
        <v>1.7472335468841</v>
      </c>
      <c r="J950" s="12">
        <f>H950/VLOOKUP(A950,anni!$A$1:$O$32,4,0)</f>
        <v>7.4321105288232547E-3</v>
      </c>
      <c r="K950" s="12">
        <f t="shared" si="166"/>
        <v>4.243534193951847E-3</v>
      </c>
      <c r="L950" s="12">
        <f t="shared" si="167"/>
        <v>4.4920266526914733E-4</v>
      </c>
      <c r="M950" s="12">
        <f t="array" ref="M950">SUM(IF(NOT(ISERR(J950:L950)),J950:L950*$J$2:$L$2))/SUM(IF(NOT(ISERR(J950:L950)),$J$2:$L$2))</f>
        <v>5.2054337732737677E-3</v>
      </c>
      <c r="N950" s="1">
        <f>((300-VLOOKUP(A950,anni!$A$1:$O$32,8,0))*(M950-I950/300)+I950)/300*(300-VLOOKUP(A950,anni!$A$1:$O$32,7,0))</f>
        <v>1.542323040101981</v>
      </c>
      <c r="O950" s="1">
        <f t="shared" si="161"/>
        <v>1.542323040101981</v>
      </c>
      <c r="P950" s="9">
        <f>INT(MAX(1,O950)+1-VLOOKUP(A950,anni!$A$1:$O$32,5,0))</f>
        <v>2</v>
      </c>
      <c r="Q950" s="9">
        <f t="array" ref="Q950">SUM(IF(anno=A950,IF(distretto=E950,concorrenti!$T$3:$T$5991)))</f>
        <v>0</v>
      </c>
      <c r="R950" s="9">
        <f t="shared" si="162"/>
        <v>2</v>
      </c>
      <c r="S950" s="1">
        <f t="shared" si="163"/>
        <v>0</v>
      </c>
      <c r="T950" s="1">
        <f>1+INT($N950/VLOOKUP($A950,anni!$A$1:$J$35,10,0))+$Q950</f>
        <v>2</v>
      </c>
      <c r="U950" s="1">
        <f t="shared" si="165"/>
        <v>0</v>
      </c>
      <c r="AB950" s="1">
        <v>2</v>
      </c>
      <c r="AC950" s="1">
        <f t="shared" si="164"/>
        <v>0</v>
      </c>
    </row>
    <row r="951" spans="1:29" x14ac:dyDescent="0.3">
      <c r="A951" s="3">
        <v>2007</v>
      </c>
      <c r="B951" s="3" t="str">
        <f>VLOOKUP($E951,accorpamenti!$A$2:$X$104,$A951-B$2,0)</f>
        <v>Trapani</v>
      </c>
      <c r="C951" s="3" t="str">
        <f>VLOOKUP($E951,accorpamenti!$A$2:$X$104,$A951-C$2,0)</f>
        <v>Trapani</v>
      </c>
      <c r="D951" s="3" t="str">
        <f>VLOOKUP($E951,accorpamenti!$A$2:$X$104,$A951-D$2,0)</f>
        <v>Trapani</v>
      </c>
      <c r="E951" s="3" t="s">
        <v>109</v>
      </c>
      <c r="F951" s="1">
        <f t="array" ref="F951">SUM(IF(anno=A951,IF(distretto=E951,1)))</f>
        <v>2</v>
      </c>
      <c r="G951" s="1">
        <f t="array" ref="G951">SUM(IF(anno=A951,IF(distretto=E951,IF(punti=-1,1))))</f>
        <v>0</v>
      </c>
      <c r="H951" s="1">
        <f t="array" ref="H951">SUM(IF(anno=A951,IF(distretto=E951,punti)))+G951</f>
        <v>31.2</v>
      </c>
      <c r="I951" s="6">
        <v>2.0966802562609201</v>
      </c>
      <c r="J951" s="12">
        <f>H951/VLOOKUP(A951,anni!$A$1:$O$32,4,0)</f>
        <v>7.4321105288232539E-3</v>
      </c>
      <c r="K951" s="12">
        <f t="shared" si="166"/>
        <v>0</v>
      </c>
      <c r="L951" s="12">
        <f t="shared" si="167"/>
        <v>6.0268024256943942E-3</v>
      </c>
      <c r="M951" s="12">
        <f t="array" ref="M951">SUM(IF(NOT(ISERR(J951:L951)),J951:L951*$J$2:$L$2))/SUM(IF(NOT(ISERR(J951:L951)),$J$2:$L$2))</f>
        <v>4.7205223353606928E-3</v>
      </c>
      <c r="N951" s="1">
        <f>((300-VLOOKUP(A951,anni!$A$1:$O$32,8,0))*(M951-I951/300)+I951)/300*(300-VLOOKUP(A951,anni!$A$1:$O$32,7,0))</f>
        <v>1.5608479915344897</v>
      </c>
      <c r="O951" s="1">
        <f t="shared" si="161"/>
        <v>1.5608479915344897</v>
      </c>
      <c r="P951" s="9">
        <f>INT(MAX(1,O951)+1-VLOOKUP(A951,anni!$A$1:$O$32,5,0))</f>
        <v>2</v>
      </c>
      <c r="Q951" s="9">
        <f t="array" ref="Q951">SUM(IF(anno=A951,IF(distretto=E951,concorrenti!$T$3:$T$5991)))</f>
        <v>0</v>
      </c>
      <c r="R951" s="9">
        <f t="shared" si="162"/>
        <v>2</v>
      </c>
      <c r="S951" s="1">
        <f t="shared" si="163"/>
        <v>0</v>
      </c>
      <c r="T951" s="1">
        <f>1+INT($N951/VLOOKUP($A951,anni!$A$1:$J$35,10,0))+$Q951</f>
        <v>2</v>
      </c>
      <c r="U951" s="1">
        <f t="shared" si="165"/>
        <v>0</v>
      </c>
      <c r="AB951" s="1">
        <v>2</v>
      </c>
      <c r="AC951" s="1">
        <f t="shared" si="164"/>
        <v>0</v>
      </c>
    </row>
    <row r="952" spans="1:29" x14ac:dyDescent="0.3">
      <c r="A952" s="3">
        <v>2007</v>
      </c>
      <c r="B952" s="3" t="str">
        <f>VLOOKUP($E952,accorpamenti!$A$2:$X$104,$A952-B$2,0)</f>
        <v>Grosseto</v>
      </c>
      <c r="C952" s="3" t="str">
        <f>VLOOKUP($E952,accorpamenti!$A$2:$X$104,$A952-C$2,0)</f>
        <v>Grosseto</v>
      </c>
      <c r="D952" s="3" t="str">
        <f>VLOOKUP($E952,accorpamenti!$A$2:$X$104,$A952-D$2,0)</f>
        <v>Grosseto</v>
      </c>
      <c r="E952" s="3" t="s">
        <v>100</v>
      </c>
      <c r="F952" s="1">
        <f t="array" ref="F952">SUM(IF(anno=A952,IF(distretto=E952,1)))</f>
        <v>2</v>
      </c>
      <c r="G952" s="1">
        <f t="array" ref="G952">SUM(IF(anno=A952,IF(distretto=E952,IF(punti=-1,1))))</f>
        <v>0</v>
      </c>
      <c r="H952" s="1">
        <f t="array" ref="H952">SUM(IF(anno=A952,IF(distretto=E952,punti)))+G952</f>
        <v>19</v>
      </c>
      <c r="I952" s="6">
        <v>0.87361677344205002</v>
      </c>
      <c r="J952" s="12">
        <f>H952/VLOOKUP(A952,anni!$A$1:$O$32,4,0)</f>
        <v>4.5259647451167248E-3</v>
      </c>
      <c r="K952" s="12">
        <f t="shared" si="166"/>
        <v>8.5764059498816287E-3</v>
      </c>
      <c r="L952" s="12">
        <f t="shared" si="167"/>
        <v>4.1176910983005167E-3</v>
      </c>
      <c r="M952" s="12">
        <f t="array" ref="M952">SUM(IF(NOT(ISERR(J952:L952)),J952:L952*$J$2:$L$2))/SUM(IF(NOT(ISERR(J952:L952)),$J$2:$L$2))</f>
        <v>5.8080662055689904E-3</v>
      </c>
      <c r="N952" s="1">
        <f>((300-VLOOKUP(A952,anni!$A$1:$O$32,8,0))*(M952-I952/300)+I952)/300*(300-VLOOKUP(A952,anni!$A$1:$O$32,7,0))</f>
        <v>1.3801778906480908</v>
      </c>
      <c r="O952" s="1">
        <f t="shared" si="161"/>
        <v>1.3801778906480908</v>
      </c>
      <c r="P952" s="9">
        <f>INT(MAX(1,O952)+1-VLOOKUP(A952,anni!$A$1:$O$32,5,0))</f>
        <v>1</v>
      </c>
      <c r="Q952" s="9">
        <f t="array" ref="Q952">SUM(IF(anno=A952,IF(distretto=E952,concorrenti!$T$3:$T$5991)))</f>
        <v>0</v>
      </c>
      <c r="R952" s="9">
        <f t="shared" si="162"/>
        <v>1</v>
      </c>
      <c r="S952" s="1">
        <f t="shared" si="163"/>
        <v>-1</v>
      </c>
      <c r="T952" s="1">
        <f>1+INT($N952/VLOOKUP($A952,anni!$A$1:$J$35,10,0))+$Q952</f>
        <v>2</v>
      </c>
      <c r="U952" s="1">
        <f t="shared" si="165"/>
        <v>0</v>
      </c>
      <c r="AB952" s="1">
        <v>1</v>
      </c>
      <c r="AC952" s="1">
        <f t="shared" si="164"/>
        <v>0</v>
      </c>
    </row>
    <row r="953" spans="1:29" x14ac:dyDescent="0.3">
      <c r="A953" s="3">
        <v>2007</v>
      </c>
      <c r="B953" s="3" t="str">
        <f>VLOOKUP($E953,accorpamenti!$A$2:$X$104,$A953-B$2,0)</f>
        <v>Potenza</v>
      </c>
      <c r="C953" s="3" t="str">
        <f>VLOOKUP($E953,accorpamenti!$A$2:$X$104,$A953-C$2,0)</f>
        <v>Potenza</v>
      </c>
      <c r="D953" s="3" t="str">
        <f>VLOOKUP($E953,accorpamenti!$A$2:$X$104,$A953-D$2,0)</f>
        <v>Potenza</v>
      </c>
      <c r="E953" s="3" t="s">
        <v>107</v>
      </c>
      <c r="F953" s="1">
        <f t="array" ref="F953">SUM(IF(anno=A953,IF(distretto=E953,1)))</f>
        <v>2</v>
      </c>
      <c r="G953" s="1">
        <f t="array" ref="G953">SUM(IF(anno=A953,IF(distretto=E953,IF(punti=-1,1))))</f>
        <v>0</v>
      </c>
      <c r="H953" s="1">
        <f t="array" ref="H953">SUM(IF(anno=A953,IF(distretto=E953,punti)))+G953</f>
        <v>6.8</v>
      </c>
      <c r="I953" s="6">
        <v>2.0966802562609201</v>
      </c>
      <c r="J953" s="12">
        <f>H953/VLOOKUP(A953,anni!$A$1:$O$32,4,0)</f>
        <v>1.6198189614101963E-3</v>
      </c>
      <c r="K953" s="12">
        <f t="shared" si="166"/>
        <v>7.3703488631795232E-3</v>
      </c>
      <c r="L953" s="12">
        <f t="shared" si="167"/>
        <v>7.1872426443063573E-3</v>
      </c>
      <c r="M953" s="12">
        <f t="array" ref="M953">SUM(IF(NOT(ISERR(J953:L953)),J953:L953*$J$2:$L$2))/SUM(IF(NOT(ISERR(J953:L953)),$J$2:$L$2))</f>
        <v>4.4645662091493321E-3</v>
      </c>
      <c r="N953" s="1">
        <f>((300-VLOOKUP(A953,anni!$A$1:$O$32,8,0))*(M953-I953/300)+I953)/300*(300-VLOOKUP(A953,anni!$A$1:$O$32,7,0))</f>
        <v>1.5122163275543312</v>
      </c>
      <c r="O953" s="1">
        <f t="shared" si="161"/>
        <v>1.5122163275543312</v>
      </c>
      <c r="P953" s="9">
        <f>INT(MAX(1,O953)+1-VLOOKUP(A953,anni!$A$1:$O$32,5,0))</f>
        <v>2</v>
      </c>
      <c r="Q953" s="9">
        <f t="array" ref="Q953">SUM(IF(anno=A953,IF(distretto=E953,concorrenti!$T$3:$T$5991)))</f>
        <v>0</v>
      </c>
      <c r="R953" s="9">
        <f t="shared" si="162"/>
        <v>2</v>
      </c>
      <c r="S953" s="1">
        <f t="shared" si="163"/>
        <v>0</v>
      </c>
      <c r="T953" s="1">
        <f>1+INT($N953/VLOOKUP($A953,anni!$A$1:$J$35,10,0))+$Q953</f>
        <v>2</v>
      </c>
      <c r="U953" s="1">
        <f t="shared" si="165"/>
        <v>0</v>
      </c>
      <c r="AB953" s="1">
        <v>1</v>
      </c>
      <c r="AC953" s="1">
        <f t="shared" si="164"/>
        <v>1</v>
      </c>
    </row>
    <row r="954" spans="1:29" x14ac:dyDescent="0.3">
      <c r="A954" s="3">
        <v>2007</v>
      </c>
      <c r="B954" s="3" t="str">
        <f>VLOOKUP($E954,accorpamenti!$A$2:$X$104,$A954-B$2,0)</f>
        <v>Ravenna</v>
      </c>
      <c r="C954" s="3" t="str">
        <f>VLOOKUP($E954,accorpamenti!$A$2:$X$104,$A954-C$2,0)</f>
        <v>Ravenna</v>
      </c>
      <c r="D954" s="3" t="str">
        <f>VLOOKUP($E954,accorpamenti!$A$2:$X$104,$A954-D$2,0)</f>
        <v>Ravenna</v>
      </c>
      <c r="E954" s="3" t="s">
        <v>147</v>
      </c>
      <c r="F954" s="1">
        <f t="array" ref="F954">SUM(IF(anno=A954,IF(distretto=E954,1)))</f>
        <v>2</v>
      </c>
      <c r="G954" s="1">
        <f t="array" ref="G954">SUM(IF(anno=A954,IF(distretto=E954,IF(punti=-1,1))))</f>
        <v>0</v>
      </c>
      <c r="H954" s="1">
        <f t="array" ref="H954">SUM(IF(anno=A954,IF(distretto=E954,punti)))+G954</f>
        <v>26.6</v>
      </c>
      <c r="I954" s="6">
        <v>1.2230634828188702</v>
      </c>
      <c r="J954" s="12">
        <f>H954/VLOOKUP(A954,anni!$A$1:$O$32,4,0)</f>
        <v>6.3363506431634159E-3</v>
      </c>
      <c r="K954" s="12">
        <f t="shared" si="166"/>
        <v>4.6455532228525482E-3</v>
      </c>
      <c r="L954" s="12">
        <f t="shared" si="167"/>
        <v>3.8930897656659436E-3</v>
      </c>
      <c r="M954" s="12">
        <f t="array" ref="M954">SUM(IF(NOT(ISERR(J954:L954)),J954:L954*$J$2:$L$2))/SUM(IF(NOT(ISERR(J954:L954)),$J$2:$L$2))</f>
        <v>5.3655413568102148E-3</v>
      </c>
      <c r="N954" s="1">
        <f>((300-VLOOKUP(A954,anni!$A$1:$O$32,8,0))*(M954-I954/300)+I954)/300*(300-VLOOKUP(A954,anni!$A$1:$O$32,7,0))</f>
        <v>1.4067562940199165</v>
      </c>
      <c r="O954" s="1">
        <f t="shared" si="161"/>
        <v>1.4067562940199165</v>
      </c>
      <c r="P954" s="9">
        <f>INT(MAX(1,O954)+1-VLOOKUP(A954,anni!$A$1:$O$32,5,0))</f>
        <v>1</v>
      </c>
      <c r="Q954" s="9">
        <f t="array" ref="Q954">SUM(IF(anno=A954,IF(distretto=E954,concorrenti!$T$3:$T$5991)))</f>
        <v>0</v>
      </c>
      <c r="R954" s="9">
        <f t="shared" si="162"/>
        <v>1</v>
      </c>
      <c r="S954" s="1">
        <f t="shared" si="163"/>
        <v>-1</v>
      </c>
      <c r="T954" s="1">
        <f>1+INT($N954/VLOOKUP($A954,anni!$A$1:$J$35,10,0))+$Q954</f>
        <v>2</v>
      </c>
      <c r="U954" s="1">
        <f t="shared" si="165"/>
        <v>0</v>
      </c>
      <c r="AB954" s="1">
        <v>1</v>
      </c>
      <c r="AC954" s="1">
        <f t="shared" si="164"/>
        <v>0</v>
      </c>
    </row>
    <row r="955" spans="1:29" x14ac:dyDescent="0.3">
      <c r="A955" s="3">
        <v>2007</v>
      </c>
      <c r="B955" s="3" t="str">
        <f>VLOOKUP($E955,accorpamenti!$A$2:$X$104,$A955-B$2,0)</f>
        <v>Cremona</v>
      </c>
      <c r="C955" s="3" t="str">
        <f>VLOOKUP($E955,accorpamenti!$A$2:$X$104,$A955-C$2,0)</f>
        <v>Cremona</v>
      </c>
      <c r="D955" s="3" t="str">
        <f>VLOOKUP($E955,accorpamenti!$A$2:$X$104,$A955-D$2,0)</f>
        <v>Cremona</v>
      </c>
      <c r="E955" s="3" t="s">
        <v>130</v>
      </c>
      <c r="F955" s="1">
        <f t="array" ref="F955">SUM(IF(anno=A955,IF(distretto=E955,1)))</f>
        <v>2</v>
      </c>
      <c r="G955" s="1">
        <f t="array" ref="G955">SUM(IF(anno=A955,IF(distretto=E955,IF(punti=-1,1))))</f>
        <v>0</v>
      </c>
      <c r="H955" s="1">
        <f t="array" ref="H955">SUM(IF(anno=A955,IF(distretto=E955,punti)))+G955</f>
        <v>21</v>
      </c>
      <c r="I955" s="6">
        <v>1.92195690157251</v>
      </c>
      <c r="J955" s="12">
        <f>H955/VLOOKUP(A955,anni!$A$1:$O$32,4,0)</f>
        <v>5.0023820867079591E-3</v>
      </c>
      <c r="K955" s="12">
        <f t="shared" si="166"/>
        <v>3.484164917139411E-3</v>
      </c>
      <c r="L955" s="12">
        <f t="shared" si="167"/>
        <v>4.8289286516433336E-3</v>
      </c>
      <c r="M955" s="12">
        <f t="array" ref="M955">SUM(IF(NOT(ISERR(J955:L955)),J955:L955*$J$2:$L$2))/SUM(IF(NOT(ISERR(J955:L955)),$J$2:$L$2))</f>
        <v>4.4674007910076715E-3</v>
      </c>
      <c r="N955" s="1">
        <f>((300-VLOOKUP(A955,anni!$A$1:$O$32,8,0))*(M955-I955/300)+I955)/300*(300-VLOOKUP(A955,anni!$A$1:$O$32,7,0))</f>
        <v>1.4574258357894188</v>
      </c>
      <c r="O955" s="1">
        <f t="shared" ref="O955:O1018" si="168">MAX(1,N955)</f>
        <v>1.4574258357894188</v>
      </c>
      <c r="P955" s="9">
        <f>INT(MAX(1,O955)+1-VLOOKUP(A955,anni!$A$1:$O$32,5,0))</f>
        <v>1</v>
      </c>
      <c r="Q955" s="9">
        <f t="array" ref="Q955">SUM(IF(anno=A955,IF(distretto=E955,concorrenti!$T$3:$T$5991)))</f>
        <v>0</v>
      </c>
      <c r="R955" s="9">
        <f t="shared" ref="R955:R1018" si="169">P955+Q955</f>
        <v>1</v>
      </c>
      <c r="S955" s="1">
        <f t="shared" ref="S955:S1018" si="170">R955-F955</f>
        <v>-1</v>
      </c>
      <c r="T955" s="1">
        <f>1+INT($N955/VLOOKUP($A955,anni!$A$1:$J$35,10,0))+$Q955</f>
        <v>2</v>
      </c>
      <c r="U955" s="1">
        <f t="shared" si="165"/>
        <v>0</v>
      </c>
      <c r="AB955" s="1">
        <v>1</v>
      </c>
      <c r="AC955" s="1">
        <f t="shared" ref="AC955:AC1018" si="171">R955-AB955</f>
        <v>0</v>
      </c>
    </row>
    <row r="956" spans="1:29" x14ac:dyDescent="0.3">
      <c r="A956" s="3">
        <v>2007</v>
      </c>
      <c r="B956" s="3" t="str">
        <f>VLOOKUP($E956,accorpamenti!$A$2:$X$104,$A956-B$2,0)</f>
        <v>Oristano</v>
      </c>
      <c r="C956" s="3" t="str">
        <f>VLOOKUP($E956,accorpamenti!$A$2:$X$104,$A956-C$2,0)</f>
        <v>Oristano</v>
      </c>
      <c r="D956" s="3" t="str">
        <f>VLOOKUP($E956,accorpamenti!$A$2:$X$104,$A956-D$2,0)</f>
        <v>Oristano</v>
      </c>
      <c r="E956" s="3" t="s">
        <v>131</v>
      </c>
      <c r="F956" s="1">
        <f t="array" ref="F956">SUM(IF(anno=A956,IF(distretto=E956,1)))</f>
        <v>2</v>
      </c>
      <c r="G956" s="1">
        <f t="array" ref="G956">SUM(IF(anno=A956,IF(distretto=E956,IF(punti=-1,1))))</f>
        <v>0</v>
      </c>
      <c r="H956" s="1">
        <f t="array" ref="H956">SUM(IF(anno=A956,IF(distretto=E956,punti)))+G956</f>
        <v>15.799999999999999</v>
      </c>
      <c r="I956" s="6">
        <v>1.92195690157251</v>
      </c>
      <c r="J956" s="12">
        <f>H956/VLOOKUP(A956,anni!$A$1:$O$32,4,0)</f>
        <v>3.7636969985707504E-3</v>
      </c>
      <c r="K956" s="12">
        <f t="shared" si="166"/>
        <v>5.8516103095546512E-3</v>
      </c>
      <c r="L956" s="12">
        <f t="shared" si="167"/>
        <v>2.9946844351276488E-3</v>
      </c>
      <c r="M956" s="12">
        <f t="array" ref="M956">SUM(IF(NOT(ISERR(J956:L956)),J956:L956*$J$2:$L$2))/SUM(IF(NOT(ISERR(J956:L956)),$J$2:$L$2))</f>
        <v>4.3314993416581999E-3</v>
      </c>
      <c r="N956" s="1">
        <f>((300-VLOOKUP(A956,anni!$A$1:$O$32,8,0))*(M956-I956/300)+I956)/300*(300-VLOOKUP(A956,anni!$A$1:$O$32,7,0))</f>
        <v>1.4316045604130194</v>
      </c>
      <c r="O956" s="1">
        <f t="shared" si="168"/>
        <v>1.4316045604130194</v>
      </c>
      <c r="P956" s="9">
        <f>INT(MAX(1,O956)+1-VLOOKUP(A956,anni!$A$1:$O$32,5,0))</f>
        <v>1</v>
      </c>
      <c r="Q956" s="9">
        <f t="array" ref="Q956">SUM(IF(anno=A956,IF(distretto=E956,concorrenti!$T$3:$T$5991)))</f>
        <v>0</v>
      </c>
      <c r="R956" s="9">
        <f t="shared" si="169"/>
        <v>1</v>
      </c>
      <c r="S956" s="1">
        <f t="shared" si="170"/>
        <v>-1</v>
      </c>
      <c r="T956" s="1">
        <f>1+INT($N956/VLOOKUP($A956,anni!$A$1:$J$35,10,0))+$Q956</f>
        <v>2</v>
      </c>
      <c r="U956" s="1">
        <f t="shared" si="165"/>
        <v>0</v>
      </c>
      <c r="AB956" s="1">
        <v>1</v>
      </c>
      <c r="AC956" s="1">
        <f t="shared" si="171"/>
        <v>0</v>
      </c>
    </row>
    <row r="957" spans="1:29" x14ac:dyDescent="0.3">
      <c r="A957" s="3">
        <v>2007</v>
      </c>
      <c r="B957" s="3" t="str">
        <f>VLOOKUP($E957,accorpamenti!$A$2:$X$104,$A957-B$2,0)</f>
        <v>Prato</v>
      </c>
      <c r="C957" s="3" t="str">
        <f>VLOOKUP($E957,accorpamenti!$A$2:$X$104,$A957-C$2,0)</f>
        <v>Prato</v>
      </c>
      <c r="D957" s="3" t="str">
        <f>VLOOKUP($E957,accorpamenti!$A$2:$X$104,$A957-D$2,0)</f>
        <v>Prato</v>
      </c>
      <c r="E957" s="3" t="s">
        <v>73</v>
      </c>
      <c r="F957" s="1">
        <f t="array" ref="F957">SUM(IF(anno=A957,IF(distretto=E957,1)))</f>
        <v>2</v>
      </c>
      <c r="G957" s="1">
        <f t="array" ref="G957">SUM(IF(anno=A957,IF(distretto=E957,IF(punti=-1,1))))</f>
        <v>0</v>
      </c>
      <c r="H957" s="1">
        <f t="array" ref="H957">SUM(IF(anno=A957,IF(distretto=E957,punti)))+G957</f>
        <v>20.599999999999998</v>
      </c>
      <c r="I957" s="6">
        <v>0.52417006406523003</v>
      </c>
      <c r="J957" s="12">
        <f>H957/VLOOKUP(A957,anni!$A$1:$O$32,4,0)</f>
        <v>4.9070986183897122E-3</v>
      </c>
      <c r="K957" s="12">
        <f t="shared" si="166"/>
        <v>8.1297181399919583E-3</v>
      </c>
      <c r="L957" s="12">
        <f t="shared" si="167"/>
        <v>3.8182226547877518E-3</v>
      </c>
      <c r="M957" s="12">
        <f t="array" ref="M957">SUM(IF(NOT(ISERR(J957:L957)),J957:L957*$J$2:$L$2))/SUM(IF(NOT(ISERR(J957:L957)),$J$2:$L$2))</f>
        <v>5.7998257983234679E-3</v>
      </c>
      <c r="N957" s="1">
        <f>((300-VLOOKUP(A957,anni!$A$1:$O$32,8,0))*(M957-I957/300)+I957)/300*(300-VLOOKUP(A957,anni!$A$1:$O$32,7,0))</f>
        <v>1.2679540886354483</v>
      </c>
      <c r="O957" s="1">
        <f t="shared" si="168"/>
        <v>1.2679540886354483</v>
      </c>
      <c r="P957" s="9">
        <f>INT(MAX(1,O957)+1-VLOOKUP(A957,anni!$A$1:$O$32,5,0))</f>
        <v>1</v>
      </c>
      <c r="Q957" s="9">
        <f t="array" ref="Q957">SUM(IF(anno=A957,IF(distretto=E957,concorrenti!$T$3:$T$5991)))</f>
        <v>0</v>
      </c>
      <c r="R957" s="9">
        <f t="shared" si="169"/>
        <v>1</v>
      </c>
      <c r="S957" s="1">
        <f t="shared" si="170"/>
        <v>-1</v>
      </c>
      <c r="T957" s="1">
        <f>1+INT($N957/VLOOKUP($A957,anni!$A$1:$J$35,10,0))+$Q957</f>
        <v>2</v>
      </c>
      <c r="U957" s="1">
        <f t="shared" si="165"/>
        <v>0</v>
      </c>
      <c r="AB957" s="1">
        <v>1</v>
      </c>
      <c r="AC957" s="1">
        <f t="shared" si="171"/>
        <v>0</v>
      </c>
    </row>
    <row r="958" spans="1:29" x14ac:dyDescent="0.3">
      <c r="A958" s="3">
        <v>2007</v>
      </c>
      <c r="B958" s="3" t="str">
        <f>VLOOKUP($E958,accorpamenti!$A$2:$X$104,$A958-B$2,0)</f>
        <v>Ferrara</v>
      </c>
      <c r="C958" s="3" t="str">
        <f>VLOOKUP($E958,accorpamenti!$A$2:$X$104,$A958-C$2,0)</f>
        <v>Ferrara</v>
      </c>
      <c r="D958" s="3" t="str">
        <f>VLOOKUP($E958,accorpamenti!$A$2:$X$104,$A958-D$2,0)</f>
        <v>Ferrara</v>
      </c>
      <c r="E958" s="3" t="s">
        <v>89</v>
      </c>
      <c r="F958" s="1">
        <f t="array" ref="F958">SUM(IF(anno=A958,IF(distretto=E958,1)))</f>
        <v>2</v>
      </c>
      <c r="G958" s="1">
        <f t="array" ref="G958">SUM(IF(anno=A958,IF(distretto=E958,IF(punti=-1,1))))</f>
        <v>0</v>
      </c>
      <c r="H958" s="1">
        <f t="array" ref="H958">SUM(IF(anno=A958,IF(distretto=E958,punti)))+G958</f>
        <v>24.6</v>
      </c>
      <c r="I958" s="6">
        <v>1.2230634828188702</v>
      </c>
      <c r="J958" s="12">
        <f>H958/VLOOKUP(A958,anni!$A$1:$O$32,4,0)</f>
        <v>5.8599333015721816E-3</v>
      </c>
      <c r="K958" s="12">
        <f t="shared" si="166"/>
        <v>4.5115468798856478E-3</v>
      </c>
      <c r="L958" s="12">
        <f t="shared" si="167"/>
        <v>2.6203488807366926E-3</v>
      </c>
      <c r="M958" s="12">
        <f t="array" ref="M958">SUM(IF(NOT(ISERR(J958:L958)),J958:L958*$J$2:$L$2))/SUM(IF(NOT(ISERR(J958:L958)),$J$2:$L$2))</f>
        <v>4.870540424204089E-3</v>
      </c>
      <c r="N958" s="1">
        <f>((300-VLOOKUP(A958,anni!$A$1:$O$32,8,0))*(M958-I958/300)+I958)/300*(300-VLOOKUP(A958,anni!$A$1:$O$32,7,0))</f>
        <v>1.3127061168247525</v>
      </c>
      <c r="O958" s="1">
        <f t="shared" si="168"/>
        <v>1.3127061168247525</v>
      </c>
      <c r="P958" s="9">
        <f>INT(MAX(1,O958)+1-VLOOKUP(A958,anni!$A$1:$O$32,5,0))</f>
        <v>1</v>
      </c>
      <c r="Q958" s="9">
        <f t="array" ref="Q958">SUM(IF(anno=A958,IF(distretto=E958,concorrenti!$T$3:$T$5991)))</f>
        <v>0</v>
      </c>
      <c r="R958" s="9">
        <f t="shared" si="169"/>
        <v>1</v>
      </c>
      <c r="S958" s="1">
        <f t="shared" si="170"/>
        <v>-1</v>
      </c>
      <c r="T958" s="1">
        <f>1+INT($N958/VLOOKUP($A958,anni!$A$1:$J$35,10,0))+$Q958</f>
        <v>2</v>
      </c>
      <c r="U958" s="1">
        <f t="shared" si="165"/>
        <v>0</v>
      </c>
      <c r="AB958" s="1">
        <v>1</v>
      </c>
      <c r="AC958" s="1">
        <f t="shared" si="171"/>
        <v>0</v>
      </c>
    </row>
    <row r="959" spans="1:29" x14ac:dyDescent="0.3">
      <c r="A959" s="3">
        <v>2007</v>
      </c>
      <c r="B959" s="3" t="str">
        <f>VLOOKUP($E959,accorpamenti!$A$2:$X$104,$A959-B$2,0)</f>
        <v>Taranto</v>
      </c>
      <c r="C959" s="3" t="str">
        <f>VLOOKUP($E959,accorpamenti!$A$2:$X$104,$A959-C$2,0)</f>
        <v>Taranto</v>
      </c>
      <c r="D959" s="3" t="str">
        <f>VLOOKUP($E959,accorpamenti!$A$2:$X$104,$A959-D$2,0)</f>
        <v>Taranto</v>
      </c>
      <c r="E959" s="3" t="s">
        <v>115</v>
      </c>
      <c r="F959" s="1">
        <f t="array" ref="F959">SUM(IF(anno=A959,IF(distretto=E959,1)))</f>
        <v>2</v>
      </c>
      <c r="G959" s="1">
        <f t="array" ref="G959">SUM(IF(anno=A959,IF(distretto=E959,IF(punti=-1,1))))</f>
        <v>0</v>
      </c>
      <c r="H959" s="1">
        <f t="array" ref="H959">SUM(IF(anno=A959,IF(distretto=E959,punti)))+G959</f>
        <v>15.799999999999999</v>
      </c>
      <c r="I959" s="6">
        <v>2.2714036109493301</v>
      </c>
      <c r="J959" s="12">
        <f>H959/VLOOKUP(A959,anni!$A$1:$O$32,4,0)</f>
        <v>3.7636969985707504E-3</v>
      </c>
      <c r="K959" s="12">
        <f t="shared" si="166"/>
        <v>2.5907892973600745E-3</v>
      </c>
      <c r="L959" s="12">
        <f t="shared" si="167"/>
        <v>5.0909635397170033E-3</v>
      </c>
      <c r="M959" s="12">
        <f t="array" ref="M959">SUM(IF(NOT(ISERR(J959:L959)),J959:L959*$J$2:$L$2))/SUM(IF(NOT(ISERR(J959:L959)),$J$2:$L$2))</f>
        <v>3.5939388550249008E-3</v>
      </c>
      <c r="N959" s="1">
        <f>((300-VLOOKUP(A959,anni!$A$1:$O$32,8,0))*(M959-I959/300)+I959)/300*(300-VLOOKUP(A959,anni!$A$1:$O$32,7,0))</f>
        <v>1.4021261925886859</v>
      </c>
      <c r="O959" s="1">
        <f t="shared" si="168"/>
        <v>1.4021261925886859</v>
      </c>
      <c r="P959" s="9">
        <f>INT(MAX(1,O959)+1-VLOOKUP(A959,anni!$A$1:$O$32,5,0))</f>
        <v>1</v>
      </c>
      <c r="Q959" s="9">
        <f t="array" ref="Q959">SUM(IF(anno=A959,IF(distretto=E959,concorrenti!$T$3:$T$5991)))</f>
        <v>0</v>
      </c>
      <c r="R959" s="9">
        <f t="shared" si="169"/>
        <v>1</v>
      </c>
      <c r="S959" s="1">
        <f t="shared" si="170"/>
        <v>-1</v>
      </c>
      <c r="T959" s="1">
        <f>1+INT($N959/VLOOKUP($A959,anni!$A$1:$J$35,10,0))+$Q959</f>
        <v>2</v>
      </c>
      <c r="U959" s="1">
        <f t="shared" si="165"/>
        <v>0</v>
      </c>
      <c r="AB959" s="1">
        <v>1</v>
      </c>
      <c r="AC959" s="1">
        <f t="shared" si="171"/>
        <v>0</v>
      </c>
    </row>
    <row r="960" spans="1:29" x14ac:dyDescent="0.3">
      <c r="A960" s="3">
        <v>2007</v>
      </c>
      <c r="B960" s="3" t="str">
        <f>VLOOKUP($E960,accorpamenti!$A$2:$X$104,$A960-B$2,0)</f>
        <v>Agrigento</v>
      </c>
      <c r="C960" s="3" t="str">
        <f>VLOOKUP($E960,accorpamenti!$A$2:$X$104,$A960-C$2,0)</f>
        <v>Agrigento</v>
      </c>
      <c r="D960" s="3" t="str">
        <f>VLOOKUP($E960,accorpamenti!$A$2:$X$104,$A960-D$2,0)</f>
        <v>Agrigento</v>
      </c>
      <c r="E960" s="3" t="s">
        <v>30</v>
      </c>
      <c r="F960" s="1">
        <f t="array" ref="F960">SUM(IF(anno=A960,IF(distretto=E960,1)))</f>
        <v>2</v>
      </c>
      <c r="G960" s="1">
        <f t="array" ref="G960">SUM(IF(anno=A960,IF(distretto=E960,IF(punti=-1,1))))</f>
        <v>0</v>
      </c>
      <c r="H960" s="1">
        <f t="array" ref="H960">SUM(IF(anno=A960,IF(distretto=E960,punti)))+G960</f>
        <v>8.4</v>
      </c>
      <c r="I960" s="6">
        <v>2.9702970297029703</v>
      </c>
      <c r="J960" s="12">
        <f>H960/VLOOKUP(A960,anni!$A$1:$O$32,4,0)</f>
        <v>2.000952834683184E-3</v>
      </c>
      <c r="K960" s="12">
        <f t="shared" si="166"/>
        <v>1.7867512395586722E-3</v>
      </c>
      <c r="L960" s="12">
        <f t="shared" si="167"/>
        <v>5.9893688702552976E-3</v>
      </c>
      <c r="M960" s="12">
        <f t="array" ref="M960">SUM(IF(NOT(ISERR(J960:L960)),J960:L960*$J$2:$L$2))/SUM(IF(NOT(ISERR(J960:L960)),$J$2:$L$2))</f>
        <v>2.5942883089036992E-3</v>
      </c>
      <c r="N960" s="1">
        <f>((300-VLOOKUP(A960,anni!$A$1:$O$32,8,0))*(M960-I960/300)+I960)/300*(300-VLOOKUP(A960,anni!$A$1:$O$32,7,0))</f>
        <v>1.4335088380976435</v>
      </c>
      <c r="O960" s="1">
        <f t="shared" si="168"/>
        <v>1.4335088380976435</v>
      </c>
      <c r="P960" s="9">
        <f>INT(MAX(1,O960)+1-VLOOKUP(A960,anni!$A$1:$O$32,5,0))</f>
        <v>1</v>
      </c>
      <c r="Q960" s="9">
        <f t="array" ref="Q960">SUM(IF(anno=A960,IF(distretto=E960,concorrenti!$T$3:$T$5991)))</f>
        <v>0</v>
      </c>
      <c r="R960" s="9">
        <f t="shared" si="169"/>
        <v>1</v>
      </c>
      <c r="S960" s="1">
        <f t="shared" si="170"/>
        <v>-1</v>
      </c>
      <c r="T960" s="1">
        <f>1+INT($N960/VLOOKUP($A960,anni!$A$1:$J$35,10,0))+$Q960</f>
        <v>2</v>
      </c>
      <c r="U960" s="1">
        <f t="shared" si="165"/>
        <v>0</v>
      </c>
      <c r="AB960" s="1">
        <v>1</v>
      </c>
      <c r="AC960" s="1">
        <f t="shared" si="171"/>
        <v>0</v>
      </c>
    </row>
    <row r="961" spans="1:29" x14ac:dyDescent="0.3">
      <c r="A961" s="3">
        <v>2007</v>
      </c>
      <c r="B961" s="3" t="str">
        <f>VLOOKUP($E961,accorpamenti!$A$2:$X$104,$A961-B$2,0)</f>
        <v>Catanzaro</v>
      </c>
      <c r="C961" s="3" t="str">
        <f>VLOOKUP($E961,accorpamenti!$A$2:$X$104,$A961-C$2,0)</f>
        <v>Catanzaro</v>
      </c>
      <c r="D961" s="3" t="str">
        <f>VLOOKUP($E961,accorpamenti!$A$2:$X$104,$A961-D$2,0)</f>
        <v>Catanzaro</v>
      </c>
      <c r="E961" s="3" t="s">
        <v>110</v>
      </c>
      <c r="F961" s="1">
        <f t="array" ref="F961">SUM(IF(anno=A961,IF(distretto=E961,1)))</f>
        <v>2</v>
      </c>
      <c r="G961" s="1">
        <f t="array" ref="G961">SUM(IF(anno=A961,IF(distretto=E961,IF(punti=-1,1))))</f>
        <v>0</v>
      </c>
      <c r="H961" s="1">
        <f t="array" ref="H961">SUM(IF(anno=A961,IF(distretto=E961,punti)))+G961</f>
        <v>1</v>
      </c>
      <c r="I961" s="6">
        <v>1.5725101921956901</v>
      </c>
      <c r="J961" s="12">
        <f>H961/VLOOKUP(A961,anni!$A$1:$O$32,4,0)</f>
        <v>2.3820867079561711E-4</v>
      </c>
      <c r="K961" s="12">
        <f t="shared" si="166"/>
        <v>6.7003171483450211E-3</v>
      </c>
      <c r="L961" s="12">
        <f t="shared" si="167"/>
        <v>7.1872426443063573E-3</v>
      </c>
      <c r="M961" s="12">
        <f t="array" ref="M961">SUM(IF(NOT(ISERR(J961:L961)),J961:L961*$J$2:$L$2))/SUM(IF(NOT(ISERR(J961:L961)),$J$2:$L$2))</f>
        <v>3.5504171588972085E-3</v>
      </c>
      <c r="N961" s="1">
        <f>((300-VLOOKUP(A961,anni!$A$1:$O$32,8,0))*(M961-I961/300)+I961)/300*(300-VLOOKUP(A961,anni!$A$1:$O$32,7,0))</f>
        <v>1.1725408210524384</v>
      </c>
      <c r="O961" s="1">
        <f t="shared" si="168"/>
        <v>1.1725408210524384</v>
      </c>
      <c r="P961" s="9">
        <f>INT(MAX(1,O961)+1-VLOOKUP(A961,anni!$A$1:$O$32,5,0))</f>
        <v>1</v>
      </c>
      <c r="Q961" s="9">
        <f t="array" ref="Q961">SUM(IF(anno=A961,IF(distretto=E961,concorrenti!$T$3:$T$5991)))</f>
        <v>0</v>
      </c>
      <c r="R961" s="9">
        <f t="shared" si="169"/>
        <v>1</v>
      </c>
      <c r="S961" s="1">
        <f t="shared" si="170"/>
        <v>-1</v>
      </c>
      <c r="T961" s="1">
        <f>1+INT($N961/VLOOKUP($A961,anni!$A$1:$J$35,10,0))+$Q961</f>
        <v>1</v>
      </c>
      <c r="U961" s="1">
        <f t="shared" si="165"/>
        <v>-1</v>
      </c>
      <c r="AB961" s="1">
        <v>1</v>
      </c>
      <c r="AC961" s="1">
        <f t="shared" si="171"/>
        <v>0</v>
      </c>
    </row>
    <row r="962" spans="1:29" x14ac:dyDescent="0.3">
      <c r="A962" s="3">
        <v>2007</v>
      </c>
      <c r="B962" s="3" t="str">
        <f>VLOOKUP($E962,accorpamenti!$A$2:$X$104,$A962-B$2,0)</f>
        <v>Gorizia</v>
      </c>
      <c r="C962" s="3" t="str">
        <f>VLOOKUP($E962,accorpamenti!$A$2:$X$104,$A962-C$2,0)</f>
        <v>Gorizia</v>
      </c>
      <c r="D962" s="3" t="str">
        <f>VLOOKUP($E962,accorpamenti!$A$2:$X$104,$A962-D$2,0)</f>
        <v>Gorizia</v>
      </c>
      <c r="E962" s="3" t="s">
        <v>44</v>
      </c>
      <c r="F962" s="1">
        <f t="array" ref="F962">SUM(IF(anno=A962,IF(distretto=E962,1)))</f>
        <v>2</v>
      </c>
      <c r="G962" s="1">
        <f t="array" ref="G962">SUM(IF(anno=A962,IF(distretto=E962,IF(punti=-1,1))))</f>
        <v>0</v>
      </c>
      <c r="H962" s="1">
        <f t="array" ref="H962">SUM(IF(anno=A962,IF(distretto=E962,punti)))+G962</f>
        <v>3.5999999999999996</v>
      </c>
      <c r="I962" s="6">
        <v>1.2230634828188702</v>
      </c>
      <c r="J962" s="12">
        <f>H962/VLOOKUP(A962,anni!$A$1:$O$32,4,0)</f>
        <v>8.5755121486422148E-4</v>
      </c>
      <c r="K962" s="12">
        <f t="shared" si="166"/>
        <v>2.6801268593380084E-3</v>
      </c>
      <c r="L962" s="12">
        <f t="shared" si="167"/>
        <v>6.064235981133489E-3</v>
      </c>
      <c r="M962" s="12">
        <f t="array" ref="M962">SUM(IF(NOT(ISERR(J962:L962)),J962:L962*$J$2:$L$2))/SUM(IF(NOT(ISERR(J962:L962)),$J$2:$L$2))</f>
        <v>2.3328572240670282E-3</v>
      </c>
      <c r="N962" s="1">
        <f>((300-VLOOKUP(A962,anni!$A$1:$O$32,8,0))*(M962-I962/300)+I962)/300*(300-VLOOKUP(A962,anni!$A$1:$O$32,7,0))</f>
        <v>0.83054630879871094</v>
      </c>
      <c r="O962" s="1">
        <f t="shared" si="168"/>
        <v>1</v>
      </c>
      <c r="P962" s="9">
        <f>INT(MAX(1,O962)+1-VLOOKUP(A962,anni!$A$1:$O$32,5,0))</f>
        <v>1</v>
      </c>
      <c r="Q962" s="9">
        <f t="array" ref="Q962">SUM(IF(anno=A962,IF(distretto=E962,concorrenti!$T$3:$T$5991)))</f>
        <v>1</v>
      </c>
      <c r="R962" s="9">
        <f t="shared" si="169"/>
        <v>2</v>
      </c>
      <c r="S962" s="1">
        <f t="shared" si="170"/>
        <v>0</v>
      </c>
      <c r="T962" s="1">
        <f>1+INT($N962/VLOOKUP($A962,anni!$A$1:$J$35,10,0))+$Q962</f>
        <v>2</v>
      </c>
      <c r="U962" s="1">
        <f t="shared" si="165"/>
        <v>0</v>
      </c>
      <c r="AB962" s="1">
        <v>2</v>
      </c>
      <c r="AC962" s="1">
        <f t="shared" si="171"/>
        <v>0</v>
      </c>
    </row>
    <row r="963" spans="1:29" x14ac:dyDescent="0.3">
      <c r="A963" s="3">
        <v>2007</v>
      </c>
      <c r="B963" s="3" t="str">
        <f>VLOOKUP($E963,accorpamenti!$A$2:$X$104,$A963-B$2,0)</f>
        <v>Imperia</v>
      </c>
      <c r="C963" s="3" t="str">
        <f>VLOOKUP($E963,accorpamenti!$A$2:$X$104,$A963-C$2,0)</f>
        <v>Imperia</v>
      </c>
      <c r="D963" s="3" t="str">
        <f>VLOOKUP($E963,accorpamenti!$A$2:$X$104,$A963-D$2,0)</f>
        <v>Imperia</v>
      </c>
      <c r="E963" s="3" t="s">
        <v>140</v>
      </c>
      <c r="F963" s="1">
        <f t="array" ref="F963">SUM(IF(anno=A963,IF(distretto=E963,1)))</f>
        <v>2</v>
      </c>
      <c r="G963" s="1">
        <f t="array" ref="G963">SUM(IF(anno=A963,IF(distretto=E963,IF(punti=-1,1))))</f>
        <v>0</v>
      </c>
      <c r="H963" s="1">
        <f t="array" ref="H963">SUM(IF(anno=A963,IF(distretto=E963,punti)))+G963</f>
        <v>5</v>
      </c>
      <c r="I963" s="6">
        <v>1.0483401281304601</v>
      </c>
      <c r="J963" s="12">
        <f>H963/VLOOKUP(A963,anni!$A$1:$O$32,4,0)</f>
        <v>1.1910433539780855E-3</v>
      </c>
      <c r="K963" s="12">
        <f t="shared" si="166"/>
        <v>3.3501585741725105E-3</v>
      </c>
      <c r="L963" s="12">
        <f t="shared" si="167"/>
        <v>3.556187766714083E-3</v>
      </c>
      <c r="M963" s="12">
        <f t="array" ref="M963">SUM(IF(NOT(ISERR(J963:L963)),J963:L963*$J$2:$L$2))/SUM(IF(NOT(ISERR(J963:L963)),$J$2:$L$2))</f>
        <v>2.3049391628322271E-3</v>
      </c>
      <c r="N963" s="1">
        <f>((300-VLOOKUP(A963,anni!$A$1:$O$32,8,0))*(M963-I963/300)+I963)/300*(300-VLOOKUP(A963,anni!$A$1:$O$32,7,0))</f>
        <v>0.76991281484610219</v>
      </c>
      <c r="O963" s="1">
        <f t="shared" si="168"/>
        <v>1</v>
      </c>
      <c r="P963" s="9">
        <f>INT(MAX(1,O963)+1-VLOOKUP(A963,anni!$A$1:$O$32,5,0))</f>
        <v>1</v>
      </c>
      <c r="Q963" s="9">
        <f t="array" ref="Q963">SUM(IF(anno=A963,IF(distretto=E963,concorrenti!$T$3:$T$5991)))</f>
        <v>0</v>
      </c>
      <c r="R963" s="9">
        <f t="shared" si="169"/>
        <v>1</v>
      </c>
      <c r="S963" s="1">
        <f t="shared" si="170"/>
        <v>-1</v>
      </c>
      <c r="T963" s="1">
        <f>1+INT($N963/VLOOKUP($A963,anni!$A$1:$J$35,10,0))+$Q963</f>
        <v>1</v>
      </c>
      <c r="U963" s="1">
        <f t="shared" si="165"/>
        <v>-1</v>
      </c>
      <c r="AB963" s="1">
        <v>1</v>
      </c>
      <c r="AC963" s="1">
        <f t="shared" si="171"/>
        <v>0</v>
      </c>
    </row>
    <row r="964" spans="1:29" x14ac:dyDescent="0.3">
      <c r="A964" s="3">
        <v>2007</v>
      </c>
      <c r="B964" s="3" t="str">
        <f>VLOOKUP($E964,accorpamenti!$A$2:$X$104,$A964-B$2,0)</f>
        <v>Reggio Calabria</v>
      </c>
      <c r="C964" s="3" t="str">
        <f>VLOOKUP($E964,accorpamenti!$A$2:$X$104,$A964-C$2,0)</f>
        <v>Reggio Calabria</v>
      </c>
      <c r="D964" s="3" t="str">
        <f>VLOOKUP($E964,accorpamenti!$A$2:$X$104,$A964-D$2,0)</f>
        <v>Reggio Calabria</v>
      </c>
      <c r="E964" s="3" t="s">
        <v>63</v>
      </c>
      <c r="F964" s="1">
        <f t="array" ref="F964">SUM(IF(anno=A964,IF(distretto=E964,1)))</f>
        <v>1</v>
      </c>
      <c r="G964" s="1">
        <f t="array" ref="G964">SUM(IF(anno=A964,IF(distretto=E964,IF(punti=-1,1))))</f>
        <v>0</v>
      </c>
      <c r="H964" s="1">
        <f t="array" ref="H964">SUM(IF(anno=A964,IF(distretto=E964,punti)))+G964</f>
        <v>27.599999999999998</v>
      </c>
      <c r="I964" s="6">
        <v>2.6208503203261504</v>
      </c>
      <c r="J964" s="12">
        <f>H964/VLOOKUP(A964,anni!$A$1:$O$32,4,0)</f>
        <v>6.5745593139590322E-3</v>
      </c>
      <c r="K964" s="12">
        <f t="shared" si="166"/>
        <v>1.8760888015366059E-3</v>
      </c>
      <c r="L964" s="12">
        <f t="shared" si="167"/>
        <v>6.7380399790372097E-4</v>
      </c>
      <c r="M964" s="12">
        <f t="array" ref="M964">SUM(IF(NOT(ISERR(J964:L964)),J964:L964*$J$2:$L$2))/SUM(IF(NOT(ISERR(J964:L964)),$J$2:$L$2))</f>
        <v>4.0249432571423382E-3</v>
      </c>
      <c r="N964" s="1">
        <f>((300-VLOOKUP(A964,anni!$A$1:$O$32,8,0))*(M964-I964/300)+I964)/300*(300-VLOOKUP(A964,anni!$A$1:$O$32,7,0))</f>
        <v>1.5946751536269921</v>
      </c>
      <c r="O964" s="1">
        <f t="shared" si="168"/>
        <v>1.5946751536269921</v>
      </c>
      <c r="P964" s="9">
        <f>INT(MAX(1,O964)+1-VLOOKUP(A964,anni!$A$1:$O$32,5,0))</f>
        <v>2</v>
      </c>
      <c r="Q964" s="9">
        <f t="array" ref="Q964">SUM(IF(anno=A964,IF(distretto=E964,concorrenti!$T$3:$T$5991)))</f>
        <v>0</v>
      </c>
      <c r="R964" s="9">
        <f t="shared" si="169"/>
        <v>2</v>
      </c>
      <c r="S964" s="1">
        <f t="shared" si="170"/>
        <v>1</v>
      </c>
      <c r="T964" s="1">
        <f>1+INT($N964/VLOOKUP($A964,anni!$A$1:$J$35,10,0))+$Q964</f>
        <v>2</v>
      </c>
      <c r="U964" s="1">
        <f t="shared" si="165"/>
        <v>1</v>
      </c>
      <c r="AB964" s="1">
        <v>2</v>
      </c>
      <c r="AC964" s="1">
        <f t="shared" si="171"/>
        <v>0</v>
      </c>
    </row>
    <row r="965" spans="1:29" x14ac:dyDescent="0.3">
      <c r="A965" s="3">
        <v>2007</v>
      </c>
      <c r="B965" s="3" t="str">
        <f>VLOOKUP($E965,accorpamenti!$A$2:$X$104,$A965-B$2,0)</f>
        <v>Terni</v>
      </c>
      <c r="C965" s="3" t="str">
        <f>VLOOKUP($E965,accorpamenti!$A$2:$X$104,$A965-C$2,0)</f>
        <v>Terni</v>
      </c>
      <c r="D965" s="3" t="str">
        <f>VLOOKUP($E965,accorpamenti!$A$2:$X$104,$A965-D$2,0)</f>
        <v>Terni</v>
      </c>
      <c r="E965" s="3" t="s">
        <v>80</v>
      </c>
      <c r="F965" s="1">
        <f t="array" ref="F965">SUM(IF(anno=A965,IF(distretto=E965,1)))</f>
        <v>1</v>
      </c>
      <c r="G965" s="1">
        <f t="array" ref="G965">SUM(IF(anno=A965,IF(distretto=E965,IF(punti=-1,1))))</f>
        <v>0</v>
      </c>
      <c r="H965" s="1">
        <f t="array" ref="H965">SUM(IF(anno=A965,IF(distretto=E965,punti)))+G965</f>
        <v>6</v>
      </c>
      <c r="I965" s="6">
        <v>1.0483401281304601</v>
      </c>
      <c r="J965" s="12">
        <f>H965/VLOOKUP(A965,anni!$A$1:$O$32,4,0)</f>
        <v>1.4292520247737026E-3</v>
      </c>
      <c r="K965" s="12">
        <f t="shared" si="166"/>
        <v>5.7176039665877516E-3</v>
      </c>
      <c r="L965" s="12">
        <f t="shared" si="167"/>
        <v>6.5883057572808284E-3</v>
      </c>
      <c r="M965" s="12">
        <f t="array" ref="M965">SUM(IF(NOT(ISERR(J965:L965)),J965:L965*$J$2:$L$2))/SUM(IF(NOT(ISERR(J965:L965)),$J$2:$L$2))</f>
        <v>3.7185449607962397E-3</v>
      </c>
      <c r="N965" s="1">
        <f>((300-VLOOKUP(A965,anni!$A$1:$O$32,8,0))*(M965-I965/300)+I965)/300*(300-VLOOKUP(A965,anni!$A$1:$O$32,7,0))</f>
        <v>1.0384979164592645</v>
      </c>
      <c r="O965" s="1">
        <f t="shared" si="168"/>
        <v>1.0384979164592645</v>
      </c>
      <c r="P965" s="9">
        <f>INT(MAX(1,O965)+1-VLOOKUP(A965,anni!$A$1:$O$32,5,0))</f>
        <v>1</v>
      </c>
      <c r="Q965" s="9">
        <f t="array" ref="Q965">SUM(IF(anno=A965,IF(distretto=E965,concorrenti!$T$3:$T$5991)))</f>
        <v>0</v>
      </c>
      <c r="R965" s="9">
        <f t="shared" si="169"/>
        <v>1</v>
      </c>
      <c r="S965" s="1">
        <f t="shared" si="170"/>
        <v>0</v>
      </c>
      <c r="T965" s="1">
        <f>1+INT($N965/VLOOKUP($A965,anni!$A$1:$J$35,10,0))+$Q965</f>
        <v>1</v>
      </c>
      <c r="U965" s="1">
        <f t="shared" si="165"/>
        <v>0</v>
      </c>
      <c r="AB965" s="1">
        <v>1</v>
      </c>
      <c r="AC965" s="1">
        <f t="shared" si="171"/>
        <v>0</v>
      </c>
    </row>
    <row r="966" spans="1:29" x14ac:dyDescent="0.3">
      <c r="A966" s="3">
        <v>2007</v>
      </c>
      <c r="B966" s="3" t="str">
        <f>VLOOKUP($E966,accorpamenti!$A$2:$X$104,$A966-B$2,0)</f>
        <v>Aosta</v>
      </c>
      <c r="C966" s="3" t="str">
        <f>VLOOKUP($E966,accorpamenti!$A$2:$X$104,$A966-C$2,0)</f>
        <v>Aosta</v>
      </c>
      <c r="D966" s="3" t="str">
        <f>VLOOKUP($E966,accorpamenti!$A$2:$X$104,$A966-D$2,0)</f>
        <v>Aosta</v>
      </c>
      <c r="E966" s="3" t="s">
        <v>133</v>
      </c>
      <c r="F966" s="1">
        <f t="array" ref="F966">SUM(IF(anno=A966,IF(distretto=E966,1)))</f>
        <v>1</v>
      </c>
      <c r="G966" s="1">
        <f t="array" ref="G966">SUM(IF(anno=A966,IF(distretto=E966,IF(punti=-1,1))))</f>
        <v>0</v>
      </c>
      <c r="H966" s="1">
        <f t="array" ref="H966">SUM(IF(anno=A966,IF(distretto=E966,punti)))+G966</f>
        <v>14.399999999999999</v>
      </c>
      <c r="I966" s="6">
        <v>0.52417006406523003</v>
      </c>
      <c r="J966" s="12">
        <f>H966/VLOOKUP(A966,anni!$A$1:$O$32,4,0)</f>
        <v>3.4302048594568859E-3</v>
      </c>
      <c r="K966" s="12">
        <f t="shared" si="166"/>
        <v>4.9135659087863482E-3</v>
      </c>
      <c r="L966" s="12">
        <f t="shared" si="167"/>
        <v>5.1658306505951938E-3</v>
      </c>
      <c r="M966" s="12">
        <f t="array" ref="M966">SUM(IF(NOT(ISERR(J966:L966)),J966:L966*$J$2:$L$2))/SUM(IF(NOT(ISERR(J966:L966)),$J$2:$L$2))</f>
        <v>4.2139295077564245E-3</v>
      </c>
      <c r="N966" s="1">
        <f>((300-VLOOKUP(A966,anni!$A$1:$O$32,8,0))*(M966-I966/300)+I966)/300*(300-VLOOKUP(A966,anni!$A$1:$O$32,7,0))</f>
        <v>0.96663379342771028</v>
      </c>
      <c r="O966" s="1">
        <f t="shared" si="168"/>
        <v>1</v>
      </c>
      <c r="P966" s="9">
        <f>INT(MAX(1,O966)+1-VLOOKUP(A966,anni!$A$1:$O$32,5,0))</f>
        <v>1</v>
      </c>
      <c r="Q966" s="9">
        <f t="array" ref="Q966">SUM(IF(anno=A966,IF(distretto=E966,concorrenti!$T$3:$T$5991)))</f>
        <v>0</v>
      </c>
      <c r="R966" s="9">
        <f t="shared" si="169"/>
        <v>1</v>
      </c>
      <c r="S966" s="1">
        <f t="shared" si="170"/>
        <v>0</v>
      </c>
      <c r="T966" s="1">
        <f>1+INT($N966/VLOOKUP($A966,anni!$A$1:$J$35,10,0))+$Q966</f>
        <v>1</v>
      </c>
      <c r="U966" s="1">
        <f t="shared" si="165"/>
        <v>0</v>
      </c>
      <c r="AB966" s="1">
        <v>1</v>
      </c>
      <c r="AC966" s="1">
        <f t="shared" si="171"/>
        <v>0</v>
      </c>
    </row>
    <row r="967" spans="1:29" x14ac:dyDescent="0.3">
      <c r="A967" s="3">
        <v>2007</v>
      </c>
      <c r="B967" s="3" t="str">
        <f>VLOOKUP($E967,accorpamenti!$A$2:$X$104,$A967-B$2,0)</f>
        <v>Sondrio</v>
      </c>
      <c r="C967" s="3" t="str">
        <f>VLOOKUP($E967,accorpamenti!$A$2:$X$104,$A967-C$2,0)</f>
        <v>Sondrio</v>
      </c>
      <c r="D967" s="3" t="str">
        <f>VLOOKUP($E967,accorpamenti!$A$2:$X$104,$A967-D$2,0)</f>
        <v>Sondrio</v>
      </c>
      <c r="E967" s="3" t="s">
        <v>123</v>
      </c>
      <c r="F967" s="1">
        <f t="array" ref="F967">SUM(IF(anno=A967,IF(distretto=E967,1)))</f>
        <v>1</v>
      </c>
      <c r="G967" s="1">
        <f t="array" ref="G967">SUM(IF(anno=A967,IF(distretto=E967,IF(punti=-1,1))))</f>
        <v>0</v>
      </c>
      <c r="H967" s="1">
        <f t="array" ref="H967">SUM(IF(anno=A967,IF(distretto=E967,punti)))+G967</f>
        <v>18.2</v>
      </c>
      <c r="I967" s="6">
        <v>0.87361677344205002</v>
      </c>
      <c r="J967" s="12">
        <f>H967/VLOOKUP(A967,anni!$A$1:$O$32,4,0)</f>
        <v>4.3353978084802311E-3</v>
      </c>
      <c r="K967" s="12">
        <f t="shared" si="166"/>
        <v>3.2161522312056097E-3</v>
      </c>
      <c r="L967" s="12">
        <f t="shared" si="167"/>
        <v>3.3690199895186051E-3</v>
      </c>
      <c r="M967" s="12">
        <f t="array" ref="M967">SUM(IF(NOT(ISERR(J967:L967)),J967:L967*$J$2:$L$2))/SUM(IF(NOT(ISERR(J967:L967)),$J$2:$L$2))</f>
        <v>3.8012529795617526E-3</v>
      </c>
      <c r="N967" s="1">
        <f>((300-VLOOKUP(A967,anni!$A$1:$O$32,8,0))*(M967-I967/300)+I967)/300*(300-VLOOKUP(A967,anni!$A$1:$O$32,7,0))</f>
        <v>0.99888337770671543</v>
      </c>
      <c r="O967" s="1">
        <f t="shared" si="168"/>
        <v>1</v>
      </c>
      <c r="P967" s="9">
        <f>INT(MAX(1,O967)+1-VLOOKUP(A967,anni!$A$1:$O$32,5,0))</f>
        <v>1</v>
      </c>
      <c r="Q967" s="9">
        <f t="array" ref="Q967">SUM(IF(anno=A967,IF(distretto=E967,concorrenti!$T$3:$T$5991)))</f>
        <v>0</v>
      </c>
      <c r="R967" s="9">
        <f t="shared" si="169"/>
        <v>1</v>
      </c>
      <c r="S967" s="1">
        <f t="shared" si="170"/>
        <v>0</v>
      </c>
      <c r="T967" s="1">
        <f>1+INT($N967/VLOOKUP($A967,anni!$A$1:$J$35,10,0))+$Q967</f>
        <v>1</v>
      </c>
      <c r="U967" s="1">
        <f t="shared" si="165"/>
        <v>0</v>
      </c>
      <c r="AB967" s="1">
        <v>1</v>
      </c>
      <c r="AC967" s="1">
        <f t="shared" si="171"/>
        <v>0</v>
      </c>
    </row>
    <row r="968" spans="1:29" x14ac:dyDescent="0.3">
      <c r="A968" s="3">
        <v>2007</v>
      </c>
      <c r="B968" s="3" t="str">
        <f>VLOOKUP($E968,accorpamenti!$A$2:$X$104,$A968-B$2,0)</f>
        <v>Novara</v>
      </c>
      <c r="C968" s="3" t="str">
        <f>VLOOKUP($E968,accorpamenti!$A$2:$X$104,$A968-C$2,0)</f>
        <v>Novara</v>
      </c>
      <c r="D968" s="3" t="str">
        <f>VLOOKUP($E968,accorpamenti!$A$2:$X$104,$A968-D$2,0)</f>
        <v>Novara</v>
      </c>
      <c r="E968" s="3" t="s">
        <v>136</v>
      </c>
      <c r="F968" s="1">
        <f t="array" ref="F968">SUM(IF(anno=A968,IF(distretto=E968,1)))</f>
        <v>1</v>
      </c>
      <c r="G968" s="1">
        <f t="array" ref="G968">SUM(IF(anno=A968,IF(distretto=E968,IF(punti=-1,1))))</f>
        <v>0</v>
      </c>
      <c r="H968" s="1">
        <f t="array" ref="H968">SUM(IF(anno=A968,IF(distretto=E968,punti)))+G968</f>
        <v>16</v>
      </c>
      <c r="I968" s="6">
        <v>1.2230634828188702</v>
      </c>
      <c r="J968" s="12">
        <f>H968/VLOOKUP(A968,anni!$A$1:$O$32,4,0)</f>
        <v>3.8113387327298738E-3</v>
      </c>
      <c r="K968" s="12">
        <f t="shared" si="166"/>
        <v>2.6801268593380084E-3</v>
      </c>
      <c r="L968" s="12">
        <f t="shared" si="167"/>
        <v>2.4331811035412146E-3</v>
      </c>
      <c r="M968" s="12">
        <f t="array" ref="M968">SUM(IF(NOT(ISERR(J968:L968)),J968:L968*$J$2:$L$2))/SUM(IF(NOT(ISERR(J968:L968)),$J$2:$L$2))</f>
        <v>3.2045751700678087E-3</v>
      </c>
      <c r="N968" s="1">
        <f>((300-VLOOKUP(A968,anni!$A$1:$O$32,8,0))*(M968-I968/300)+I968)/300*(300-VLOOKUP(A968,anni!$A$1:$O$32,7,0))</f>
        <v>0.99617271853885914</v>
      </c>
      <c r="O968" s="1">
        <f t="shared" si="168"/>
        <v>1</v>
      </c>
      <c r="P968" s="9">
        <f>INT(MAX(1,O968)+1-VLOOKUP(A968,anni!$A$1:$O$32,5,0))</f>
        <v>1</v>
      </c>
      <c r="Q968" s="9">
        <f t="array" ref="Q968">SUM(IF(anno=A968,IF(distretto=E968,concorrenti!$T$3:$T$5991)))</f>
        <v>0</v>
      </c>
      <c r="R968" s="9">
        <f t="shared" si="169"/>
        <v>1</v>
      </c>
      <c r="S968" s="1">
        <f t="shared" si="170"/>
        <v>0</v>
      </c>
      <c r="T968" s="1">
        <f>1+INT($N968/VLOOKUP($A968,anni!$A$1:$J$35,10,0))+$Q968</f>
        <v>1</v>
      </c>
      <c r="U968" s="1">
        <f t="shared" si="165"/>
        <v>0</v>
      </c>
      <c r="AB968" s="1">
        <v>1</v>
      </c>
      <c r="AC968" s="1">
        <f t="shared" si="171"/>
        <v>0</v>
      </c>
    </row>
    <row r="969" spans="1:29" x14ac:dyDescent="0.3">
      <c r="A969" s="3">
        <v>2007</v>
      </c>
      <c r="B969" s="3" t="str">
        <f>VLOOKUP($E969,accorpamenti!$A$2:$X$104,$A969-B$2,0)</f>
        <v>L'Aquila</v>
      </c>
      <c r="C969" s="3" t="str">
        <f>VLOOKUP($E969,accorpamenti!$A$2:$X$104,$A969-C$2,0)</f>
        <v>L'Aquila</v>
      </c>
      <c r="D969" s="3" t="str">
        <f>VLOOKUP($E969,accorpamenti!$A$2:$X$104,$A969-D$2,0)</f>
        <v>L'Aquila</v>
      </c>
      <c r="E969" s="3" t="s">
        <v>151</v>
      </c>
      <c r="F969" s="1">
        <f t="array" ref="F969">SUM(IF(anno=A969,IF(distretto=E969,1)))</f>
        <v>1</v>
      </c>
      <c r="G969" s="1">
        <f t="array" ref="G969">SUM(IF(anno=A969,IF(distretto=E969,IF(punti=-1,1))))</f>
        <v>0</v>
      </c>
      <c r="H969" s="1">
        <f t="array" ref="H969">SUM(IF(anno=A969,IF(distretto=E969,punti)))+G969</f>
        <v>19.599999999999998</v>
      </c>
      <c r="I969" s="6">
        <v>1.0483401281304601</v>
      </c>
      <c r="J969" s="12">
        <f>H969/VLOOKUP(A969,anni!$A$1:$O$32,4,0)</f>
        <v>4.6688899475940951E-3</v>
      </c>
      <c r="K969" s="12">
        <f t="shared" si="166"/>
        <v>2.2334390494483403E-4</v>
      </c>
      <c r="L969" s="12">
        <f t="shared" si="167"/>
        <v>1.8716777719547805E-3</v>
      </c>
      <c r="M969" s="12">
        <f t="array" ref="M969">SUM(IF(NOT(ISERR(J969:L969)),J969:L969*$J$2:$L$2))/SUM(IF(NOT(ISERR(J969:L969)),$J$2:$L$2))</f>
        <v>2.7208392374377891E-3</v>
      </c>
      <c r="N969" s="1">
        <f>((300-VLOOKUP(A969,anni!$A$1:$O$32,8,0))*(M969-I969/300)+I969)/300*(300-VLOOKUP(A969,anni!$A$1:$O$32,7,0))</f>
        <v>0.84893382902115899</v>
      </c>
      <c r="O969" s="1">
        <f t="shared" si="168"/>
        <v>1</v>
      </c>
      <c r="P969" s="9">
        <f>INT(MAX(1,O969)+1-VLOOKUP(A969,anni!$A$1:$O$32,5,0))</f>
        <v>1</v>
      </c>
      <c r="Q969" s="9">
        <f t="array" ref="Q969">SUM(IF(anno=A969,IF(distretto=E969,concorrenti!$T$3:$T$5991)))</f>
        <v>0</v>
      </c>
      <c r="R969" s="9">
        <f t="shared" si="169"/>
        <v>1</v>
      </c>
      <c r="S969" s="1">
        <f t="shared" si="170"/>
        <v>0</v>
      </c>
      <c r="T969" s="1">
        <f>1+INT($N969/VLOOKUP($A969,anni!$A$1:$J$35,10,0))+$Q969</f>
        <v>1</v>
      </c>
      <c r="U969" s="1">
        <f t="shared" si="165"/>
        <v>0</v>
      </c>
      <c r="AB969" s="1">
        <v>1</v>
      </c>
      <c r="AC969" s="1">
        <f t="shared" si="171"/>
        <v>0</v>
      </c>
    </row>
    <row r="970" spans="1:29" x14ac:dyDescent="0.3">
      <c r="A970" s="3">
        <v>2007</v>
      </c>
      <c r="B970" s="3" t="str">
        <f>VLOOKUP($E970,accorpamenti!$A$2:$X$104,$A970-B$2,0)</f>
        <v>Biella</v>
      </c>
      <c r="C970" s="3" t="str">
        <f>VLOOKUP($E970,accorpamenti!$A$2:$X$104,$A970-C$2,0)</f>
        <v>Biella</v>
      </c>
      <c r="D970" s="3" t="str">
        <f>VLOOKUP($E970,accorpamenti!$A$2:$X$104,$A970-D$2,0)</f>
        <v>Biella</v>
      </c>
      <c r="E970" s="3" t="s">
        <v>144</v>
      </c>
      <c r="F970" s="1">
        <f t="array" ref="F970">SUM(IF(anno=A970,IF(distretto=E970,1)))</f>
        <v>1</v>
      </c>
      <c r="G970" s="1">
        <f t="array" ref="G970">SUM(IF(anno=A970,IF(distretto=E970,IF(punti=-1,1))))</f>
        <v>0</v>
      </c>
      <c r="H970" s="1">
        <f t="array" ref="H970">SUM(IF(anno=A970,IF(distretto=E970,punti)))+G970</f>
        <v>10</v>
      </c>
      <c r="I970" s="6">
        <v>0.52417006406523003</v>
      </c>
      <c r="J970" s="12">
        <f>H970/VLOOKUP(A970,anni!$A$1:$O$32,4,0)</f>
        <v>2.382086707956171E-3</v>
      </c>
      <c r="K970" s="12">
        <f t="shared" si="166"/>
        <v>4.2882029749408135E-3</v>
      </c>
      <c r="L970" s="12">
        <f t="shared" si="167"/>
        <v>3.3690199895186051E-3</v>
      </c>
      <c r="M970" s="12">
        <f t="array" ref="M970">SUM(IF(NOT(ISERR(J970:L970)),J970:L970*$J$2:$L$2))/SUM(IF(NOT(ISERR(J970:L970)),$J$2:$L$2))</f>
        <v>3.181947677211458E-3</v>
      </c>
      <c r="N970" s="1">
        <f>((300-VLOOKUP(A970,anni!$A$1:$O$32,8,0))*(M970-I970/300)+I970)/300*(300-VLOOKUP(A970,anni!$A$1:$O$32,7,0))</f>
        <v>0.77055724562416661</v>
      </c>
      <c r="O970" s="1">
        <f t="shared" si="168"/>
        <v>1</v>
      </c>
      <c r="P970" s="9">
        <f>INT(MAX(1,O970)+1-VLOOKUP(A970,anni!$A$1:$O$32,5,0))</f>
        <v>1</v>
      </c>
      <c r="Q970" s="9">
        <f t="array" ref="Q970">SUM(IF(anno=A970,IF(distretto=E970,concorrenti!$T$3:$T$5991)))</f>
        <v>0</v>
      </c>
      <c r="R970" s="9">
        <f t="shared" si="169"/>
        <v>1</v>
      </c>
      <c r="S970" s="1">
        <f t="shared" si="170"/>
        <v>0</v>
      </c>
      <c r="T970" s="1">
        <f>1+INT($N970/VLOOKUP($A970,anni!$A$1:$J$35,10,0))+$Q970</f>
        <v>1</v>
      </c>
      <c r="U970" s="1">
        <f t="shared" si="165"/>
        <v>0</v>
      </c>
      <c r="AB970" s="1">
        <v>1</v>
      </c>
      <c r="AC970" s="1">
        <f t="shared" si="171"/>
        <v>0</v>
      </c>
    </row>
    <row r="971" spans="1:29" x14ac:dyDescent="0.3">
      <c r="A971" s="3">
        <v>2007</v>
      </c>
      <c r="B971" s="3" t="str">
        <f>VLOOKUP($E971,accorpamenti!$A$2:$X$104,$A971-B$2,0)</f>
        <v>Sassari</v>
      </c>
      <c r="C971" s="3" t="str">
        <f>VLOOKUP($E971,accorpamenti!$A$2:$X$104,$A971-C$2,0)</f>
        <v>Sassari</v>
      </c>
      <c r="D971" s="3" t="str">
        <f>VLOOKUP($E971,accorpamenti!$A$2:$X$104,$A971-D$2,0)</f>
        <v>Sassari</v>
      </c>
      <c r="E971" s="3" t="s">
        <v>150</v>
      </c>
      <c r="F971" s="1">
        <f t="array" ref="F971">SUM(IF(anno=A971,IF(distretto=E971,1)))</f>
        <v>1</v>
      </c>
      <c r="G971" s="1">
        <f t="array" ref="G971">SUM(IF(anno=A971,IF(distretto=E971,IF(punti=-1,1))))</f>
        <v>0</v>
      </c>
      <c r="H971" s="1">
        <f t="array" ref="H971">SUM(IF(anno=A971,IF(distretto=E971,punti)))+G971</f>
        <v>0</v>
      </c>
      <c r="I971" s="6">
        <v>1.2230634828188702</v>
      </c>
      <c r="J971" s="12">
        <f>H971/VLOOKUP(A971,anni!$A$1:$O$32,4,0)</f>
        <v>0</v>
      </c>
      <c r="K971" s="12">
        <f t="shared" si="166"/>
        <v>3.2608210121945762E-3</v>
      </c>
      <c r="L971" s="12">
        <f t="shared" si="167"/>
        <v>4.4920266526914734E-3</v>
      </c>
      <c r="M971" s="12">
        <f t="array" ref="M971">SUM(IF(NOT(ISERR(J971:L971)),J971:L971*$J$2:$L$2))/SUM(IF(NOT(ISERR(J971:L971)),$J$2:$L$2))</f>
        <v>1.8356114461801042E-3</v>
      </c>
      <c r="N971" s="1">
        <f>((300-VLOOKUP(A971,anni!$A$1:$O$32,8,0))*(M971-I971/300)+I971)/300*(300-VLOOKUP(A971,anni!$A$1:$O$32,7,0))</f>
        <v>0.73606961100019541</v>
      </c>
      <c r="O971" s="1">
        <f t="shared" si="168"/>
        <v>1</v>
      </c>
      <c r="P971" s="9">
        <f>INT(MAX(1,O971)+1-VLOOKUP(A971,anni!$A$1:$O$32,5,0))</f>
        <v>1</v>
      </c>
      <c r="Q971" s="9">
        <f t="array" ref="Q971">SUM(IF(anno=A971,IF(distretto=E971,concorrenti!$T$3:$T$5991)))</f>
        <v>0</v>
      </c>
      <c r="R971" s="9">
        <f t="shared" si="169"/>
        <v>1</v>
      </c>
      <c r="S971" s="1">
        <f t="shared" si="170"/>
        <v>0</v>
      </c>
      <c r="T971" s="1">
        <f>1+INT($N971/VLOOKUP($A971,anni!$A$1:$J$35,10,0))+$Q971</f>
        <v>1</v>
      </c>
      <c r="U971" s="1">
        <f t="shared" si="165"/>
        <v>0</v>
      </c>
      <c r="AB971" s="1">
        <v>1</v>
      </c>
      <c r="AC971" s="1">
        <f t="shared" si="171"/>
        <v>0</v>
      </c>
    </row>
    <row r="972" spans="1:29" x14ac:dyDescent="0.3">
      <c r="A972" s="3">
        <v>2007</v>
      </c>
      <c r="B972" s="3" t="str">
        <f>VLOOKUP($E972,accorpamenti!$A$2:$X$104,$A972-B$2,0)</f>
        <v>La Spezia</v>
      </c>
      <c r="C972" s="3" t="str">
        <f>VLOOKUP($E972,accorpamenti!$A$2:$X$104,$A972-C$2,0)</f>
        <v>La Spezia</v>
      </c>
      <c r="D972" s="3" t="str">
        <f>VLOOKUP($E972,accorpamenti!$A$2:$X$104,$A972-D$2,0)</f>
        <v>La Spezia</v>
      </c>
      <c r="E972" s="3" t="s">
        <v>120</v>
      </c>
      <c r="F972" s="1">
        <f t="array" ref="F972">SUM(IF(anno=A972,IF(distretto=E972,1)))</f>
        <v>1</v>
      </c>
      <c r="G972" s="1">
        <f t="array" ref="G972">SUM(IF(anno=A972,IF(distretto=E972,IF(punti=-1,1))))</f>
        <v>0</v>
      </c>
      <c r="H972" s="1">
        <f t="array" ref="H972">SUM(IF(anno=A972,IF(distretto=E972,punti)))+G972</f>
        <v>12</v>
      </c>
      <c r="I972" s="6">
        <v>0.69889341875364008</v>
      </c>
      <c r="J972" s="12">
        <f>H972/VLOOKUP(A972,anni!$A$1:$O$32,4,0)</f>
        <v>2.8585040495474052E-3</v>
      </c>
      <c r="K972" s="12">
        <f t="shared" si="166"/>
        <v>5.3602537186760169E-4</v>
      </c>
      <c r="L972" s="12">
        <f t="shared" si="167"/>
        <v>3.9305233211050393E-3</v>
      </c>
      <c r="M972" s="12">
        <f t="array" ref="M972">SUM(IF(NOT(ISERR(J972:L972)),J972:L972*$J$2:$L$2))/SUM(IF(NOT(ISERR(J972:L972)),$J$2:$L$2))</f>
        <v>2.2630143689137427E-3</v>
      </c>
      <c r="N972" s="1">
        <f>((300-VLOOKUP(A972,anni!$A$1:$O$32,8,0))*(M972-I972/300)+I972)/300*(300-VLOOKUP(A972,anni!$A$1:$O$32,7,0))</f>
        <v>0.65128897936559715</v>
      </c>
      <c r="O972" s="1">
        <f t="shared" si="168"/>
        <v>1</v>
      </c>
      <c r="P972" s="9">
        <f>INT(MAX(1,O972)+1-VLOOKUP(A972,anni!$A$1:$O$32,5,0))</f>
        <v>1</v>
      </c>
      <c r="Q972" s="9">
        <f t="array" ref="Q972">SUM(IF(anno=A972,IF(distretto=E972,concorrenti!$T$3:$T$5991)))</f>
        <v>0</v>
      </c>
      <c r="R972" s="9">
        <f t="shared" si="169"/>
        <v>1</v>
      </c>
      <c r="S972" s="1">
        <f t="shared" si="170"/>
        <v>0</v>
      </c>
      <c r="T972" s="1">
        <f>1+INT($N972/VLOOKUP($A972,anni!$A$1:$J$35,10,0))+$Q972</f>
        <v>1</v>
      </c>
      <c r="U972" s="1">
        <f t="shared" si="165"/>
        <v>0</v>
      </c>
      <c r="AB972" s="1">
        <v>1</v>
      </c>
      <c r="AC972" s="1">
        <f t="shared" si="171"/>
        <v>0</v>
      </c>
    </row>
    <row r="973" spans="1:29" x14ac:dyDescent="0.3">
      <c r="A973" s="3">
        <v>2007</v>
      </c>
      <c r="B973" s="3" t="str">
        <f>VLOOKUP($E973,accorpamenti!$A$2:$X$104,$A973-B$2,0)</f>
        <v>Crotone</v>
      </c>
      <c r="C973" s="3" t="str">
        <f>VLOOKUP($E973,accorpamenti!$A$2:$X$104,$A973-C$2,0)</f>
        <v>Crotone</v>
      </c>
      <c r="D973" s="3" t="str">
        <f>VLOOKUP($E973,accorpamenti!$A$2:$X$104,$A973-D$2,0)</f>
        <v>Crotone</v>
      </c>
      <c r="E973" s="3" t="s">
        <v>149</v>
      </c>
      <c r="F973" s="1">
        <f t="array" ref="F973">SUM(IF(anno=A973,IF(distretto=E973,1)))</f>
        <v>1</v>
      </c>
      <c r="G973" s="1">
        <f t="array" ref="G973">SUM(IF(anno=A973,IF(distretto=E973,IF(punti=-1,1))))</f>
        <v>0</v>
      </c>
      <c r="H973" s="1">
        <f t="array" ref="H973">SUM(IF(anno=A973,IF(distretto=E973,punti)))+G973</f>
        <v>1</v>
      </c>
      <c r="I973" s="6">
        <v>1.3977868375072802</v>
      </c>
      <c r="J973" s="12">
        <f>H973/VLOOKUP(A973,anni!$A$1:$O$32,4,0)</f>
        <v>2.3820867079561711E-4</v>
      </c>
      <c r="K973" s="12">
        <f t="shared" si="166"/>
        <v>2.5014517353821411E-3</v>
      </c>
      <c r="L973" s="12">
        <f t="shared" si="167"/>
        <v>2.2460133263457367E-4</v>
      </c>
      <c r="M973" s="12">
        <f t="array" ref="M973">SUM(IF(NOT(ISERR(J973:L973)),J973:L973*$J$2:$L$2))/SUM(IF(NOT(ISERR(J973:L973)),$J$2:$L$2))</f>
        <v>9.9035513596428459E-4</v>
      </c>
      <c r="N973" s="1">
        <f>((300-VLOOKUP(A973,anni!$A$1:$O$32,8,0))*(M973-I973/300)+I973)/300*(300-VLOOKUP(A973,anni!$A$1:$O$32,7,0))</f>
        <v>0.63079997437718605</v>
      </c>
      <c r="O973" s="1">
        <f t="shared" si="168"/>
        <v>1</v>
      </c>
      <c r="P973" s="9">
        <f>INT(MAX(1,O973)+1-VLOOKUP(A973,anni!$A$1:$O$32,5,0))</f>
        <v>1</v>
      </c>
      <c r="Q973" s="9">
        <f t="array" ref="Q973">SUM(IF(anno=A973,IF(distretto=E973,concorrenti!$T$3:$T$5991)))</f>
        <v>0</v>
      </c>
      <c r="R973" s="9">
        <f t="shared" si="169"/>
        <v>1</v>
      </c>
      <c r="S973" s="1">
        <f t="shared" si="170"/>
        <v>0</v>
      </c>
      <c r="T973" s="1">
        <f>1+INT($N973/VLOOKUP($A973,anni!$A$1:$J$35,10,0))+$Q973</f>
        <v>1</v>
      </c>
      <c r="U973" s="1">
        <f t="shared" si="165"/>
        <v>0</v>
      </c>
      <c r="AB973" s="1">
        <v>1</v>
      </c>
      <c r="AC973" s="1">
        <f t="shared" si="171"/>
        <v>0</v>
      </c>
    </row>
    <row r="974" spans="1:29" x14ac:dyDescent="0.3">
      <c r="A974" s="3">
        <v>2007</v>
      </c>
      <c r="B974" s="3" t="str">
        <f>VLOOKUP($E974,accorpamenti!$A$2:$X$104,$A974-B$2,0)</f>
        <v>Matera</v>
      </c>
      <c r="C974" s="3" t="str">
        <f>VLOOKUP($E974,accorpamenti!$A$2:$X$104,$A974-C$2,0)</f>
        <v>Matera</v>
      </c>
      <c r="D974" s="3" t="str">
        <f>VLOOKUP($E974,accorpamenti!$A$2:$X$104,$A974-D$2,0)</f>
        <v>Matera</v>
      </c>
      <c r="E974" s="3" t="s">
        <v>141</v>
      </c>
      <c r="F974" s="1">
        <f t="array" ref="F974">SUM(IF(anno=A974,IF(distretto=E974,1)))</f>
        <v>1</v>
      </c>
      <c r="G974" s="1">
        <f t="array" ref="G974">SUM(IF(anno=A974,IF(distretto=E974,IF(punti=-1,1))))</f>
        <v>0</v>
      </c>
      <c r="H974" s="1">
        <f t="array" ref="H974">SUM(IF(anno=A974,IF(distretto=E974,punti)))+G974</f>
        <v>4</v>
      </c>
      <c r="I974" s="6">
        <v>1.3977868375072802</v>
      </c>
      <c r="J974" s="12">
        <f>H974/VLOOKUP(A974,anni!$A$1:$O$32,4,0)</f>
        <v>9.5283468318246845E-4</v>
      </c>
      <c r="K974" s="12">
        <f t="shared" si="166"/>
        <v>0</v>
      </c>
      <c r="L974" s="12">
        <f t="shared" si="167"/>
        <v>2.9946844351276488E-3</v>
      </c>
      <c r="M974" s="12">
        <f t="array" ref="M974">SUM(IF(NOT(ISERR(J974:L974)),J974:L974*$J$2:$L$2))/SUM(IF(NOT(ISERR(J974:L974)),$J$2:$L$2))</f>
        <v>9.7553141411250901E-4</v>
      </c>
      <c r="N974" s="1">
        <f>((300-VLOOKUP(A974,anni!$A$1:$O$32,8,0))*(M974-I974/300)+I974)/300*(300-VLOOKUP(A974,anni!$A$1:$O$32,7,0))</f>
        <v>0.62798346722534881</v>
      </c>
      <c r="O974" s="1">
        <f t="shared" si="168"/>
        <v>1</v>
      </c>
      <c r="P974" s="9">
        <f>INT(MAX(1,O974)+1-VLOOKUP(A974,anni!$A$1:$O$32,5,0))</f>
        <v>1</v>
      </c>
      <c r="Q974" s="9">
        <f t="array" ref="Q974">SUM(IF(anno=A974,IF(distretto=E974,concorrenti!$T$3:$T$5991)))</f>
        <v>0</v>
      </c>
      <c r="R974" s="9">
        <f t="shared" si="169"/>
        <v>1</v>
      </c>
      <c r="S974" s="1">
        <f t="shared" si="170"/>
        <v>0</v>
      </c>
      <c r="T974" s="1">
        <f>1+INT($N974/VLOOKUP($A974,anni!$A$1:$J$35,10,0))+$Q974</f>
        <v>1</v>
      </c>
      <c r="U974" s="1">
        <f t="shared" si="165"/>
        <v>0</v>
      </c>
      <c r="AB974" s="1">
        <v>1</v>
      </c>
      <c r="AC974" s="1">
        <f t="shared" si="171"/>
        <v>0</v>
      </c>
    </row>
    <row r="975" spans="1:29" x14ac:dyDescent="0.3">
      <c r="A975" s="3">
        <v>2007</v>
      </c>
      <c r="B975" s="3" t="str">
        <f>VLOOKUP($E975,accorpamenti!$A$2:$X$104,$A975-B$2,0)</f>
        <v>Rimini</v>
      </c>
      <c r="C975" s="3" t="str">
        <f>VLOOKUP($E975,accorpamenti!$A$2:$X$104,$A975-C$2,0)</f>
        <v>Rimini</v>
      </c>
      <c r="D975" s="3" t="str">
        <f>VLOOKUP($E975,accorpamenti!$A$2:$X$104,$A975-D$2,0)</f>
        <v>Rimini</v>
      </c>
      <c r="E975" s="3" t="s">
        <v>137</v>
      </c>
      <c r="F975" s="1">
        <f t="array" ref="F975">SUM(IF(anno=A975,IF(distretto=E975,1)))</f>
        <v>1</v>
      </c>
      <c r="G975" s="1">
        <f t="array" ref="G975">SUM(IF(anno=A975,IF(distretto=E975,IF(punti=-1,1))))</f>
        <v>0</v>
      </c>
      <c r="H975" s="1">
        <f t="array" ref="H975">SUM(IF(anno=A975,IF(distretto=E975,punti)))+G975</f>
        <v>6</v>
      </c>
      <c r="I975" s="6">
        <v>0.87361677344205002</v>
      </c>
      <c r="J975" s="12">
        <f>H975/VLOOKUP(A975,anni!$A$1:$O$32,4,0)</f>
        <v>1.4292520247737026E-3</v>
      </c>
      <c r="K975" s="12">
        <f t="shared" si="166"/>
        <v>0</v>
      </c>
      <c r="L975" s="12">
        <f t="shared" si="167"/>
        <v>2.0588455491502584E-3</v>
      </c>
      <c r="M975" s="12">
        <f t="array" ref="M975">SUM(IF(NOT(ISERR(J975:L975)),J975:L975*$J$2:$L$2))/SUM(IF(NOT(ISERR(J975:L975)),$J$2:$L$2))</f>
        <v>1.0577669372452277E-3</v>
      </c>
      <c r="N975" s="1">
        <f>((300-VLOOKUP(A975,anni!$A$1:$O$32,8,0))*(M975-I975/300)+I975)/300*(300-VLOOKUP(A975,anni!$A$1:$O$32,7,0))</f>
        <v>0.47762102966657571</v>
      </c>
      <c r="O975" s="1">
        <f t="shared" si="168"/>
        <v>1</v>
      </c>
      <c r="P975" s="9">
        <f>INT(MAX(1,O975)+1-VLOOKUP(A975,anni!$A$1:$O$32,5,0))</f>
        <v>1</v>
      </c>
      <c r="Q975" s="9">
        <f t="array" ref="Q975">SUM(IF(anno=A975,IF(distretto=E975,concorrenti!$T$3:$T$5991)))</f>
        <v>0</v>
      </c>
      <c r="R975" s="9">
        <f t="shared" si="169"/>
        <v>1</v>
      </c>
      <c r="S975" s="1">
        <f t="shared" si="170"/>
        <v>0</v>
      </c>
      <c r="T975" s="1">
        <f>1+INT($N975/VLOOKUP($A975,anni!$A$1:$J$35,10,0))+$Q975</f>
        <v>1</v>
      </c>
      <c r="U975" s="1">
        <f t="shared" si="165"/>
        <v>0</v>
      </c>
      <c r="AB975" s="1">
        <v>1</v>
      </c>
      <c r="AC975" s="1">
        <f t="shared" si="171"/>
        <v>0</v>
      </c>
    </row>
    <row r="976" spans="1:29" x14ac:dyDescent="0.3">
      <c r="A976" s="3">
        <v>2007</v>
      </c>
      <c r="B976" s="3" t="str">
        <f>VLOOKUP($E976,accorpamenti!$A$2:$X$104,$A976-B$2,0)</f>
        <v>Rieti</v>
      </c>
      <c r="C976" s="3" t="str">
        <f>VLOOKUP($E976,accorpamenti!$A$2:$X$104,$A976-C$2,0)</f>
        <v>Rieti</v>
      </c>
      <c r="D976" s="3" t="str">
        <f>VLOOKUP($E976,accorpamenti!$A$2:$X$104,$A976-D$2,0)</f>
        <v>Rieti</v>
      </c>
      <c r="E976" s="3" t="s">
        <v>148</v>
      </c>
      <c r="F976" s="1">
        <f t="array" ref="F976">SUM(IF(anno=A976,IF(distretto=E976,1)))</f>
        <v>1</v>
      </c>
      <c r="G976" s="1">
        <f t="array" ref="G976">SUM(IF(anno=A976,IF(distretto=E976,IF(punti=-1,1))))</f>
        <v>0</v>
      </c>
      <c r="H976" s="1">
        <f t="array" ref="H976">SUM(IF(anno=A976,IF(distretto=E976,punti)))+G976</f>
        <v>6</v>
      </c>
      <c r="I976" s="6">
        <v>0.87361677344205002</v>
      </c>
      <c r="J976" s="12">
        <f>H976/VLOOKUP(A976,anni!$A$1:$O$32,4,0)</f>
        <v>1.4292520247737026E-3</v>
      </c>
      <c r="K976" s="12">
        <f t="shared" si="166"/>
        <v>0</v>
      </c>
      <c r="L976" s="12">
        <f t="shared" si="167"/>
        <v>1.3476079958074419E-3</v>
      </c>
      <c r="M976" s="12">
        <f t="array" ref="M976">SUM(IF(NOT(ISERR(J976:L976)),J976:L976*$J$2:$L$2))/SUM(IF(NOT(ISERR(J976:L976)),$J$2:$L$2))</f>
        <v>9.3922734502142489E-4</v>
      </c>
      <c r="N976" s="1">
        <f>((300-VLOOKUP(A976,anni!$A$1:$O$32,8,0))*(M976-I976/300)+I976)/300*(300-VLOOKUP(A976,anni!$A$1:$O$32,7,0))</f>
        <v>0.45509850714405331</v>
      </c>
      <c r="O976" s="1">
        <f t="shared" si="168"/>
        <v>1</v>
      </c>
      <c r="P976" s="9">
        <f>INT(MAX(1,O976)+1-VLOOKUP(A976,anni!$A$1:$O$32,5,0))</f>
        <v>1</v>
      </c>
      <c r="Q976" s="9">
        <f t="array" ref="Q976">SUM(IF(anno=A976,IF(distretto=E976,concorrenti!$T$3:$T$5991)))</f>
        <v>0</v>
      </c>
      <c r="R976" s="9">
        <f t="shared" si="169"/>
        <v>1</v>
      </c>
      <c r="S976" s="1">
        <f t="shared" si="170"/>
        <v>0</v>
      </c>
      <c r="T976" s="1">
        <f>1+INT($N976/VLOOKUP($A976,anni!$A$1:$J$35,10,0))+$Q976</f>
        <v>1</v>
      </c>
      <c r="U976" s="1">
        <f t="shared" si="165"/>
        <v>0</v>
      </c>
      <c r="AB976" s="1">
        <v>1</v>
      </c>
      <c r="AC976" s="1">
        <f t="shared" si="171"/>
        <v>0</v>
      </c>
    </row>
    <row r="977" spans="1:29" x14ac:dyDescent="0.3">
      <c r="A977" s="3">
        <v>2007</v>
      </c>
      <c r="B977" s="3" t="str">
        <f>VLOOKUP($E977,accorpamenti!$A$2:$X$104,$A977-B$2,0)</f>
        <v>Vibo Valentia</v>
      </c>
      <c r="C977" s="3" t="str">
        <f>VLOOKUP($E977,accorpamenti!$A$2:$X$104,$A977-C$2,0)</f>
        <v>Vibo Valentia</v>
      </c>
      <c r="D977" s="3" t="str">
        <f>VLOOKUP($E977,accorpamenti!$A$2:$X$104,$A977-D$2,0)</f>
        <v>Vibo Valentia</v>
      </c>
      <c r="E977" s="3" t="s">
        <v>142</v>
      </c>
      <c r="F977" s="1">
        <f t="array" ref="F977">SUM(IF(anno=A977,IF(distretto=E977,1)))</f>
        <v>1</v>
      </c>
      <c r="G977" s="1">
        <f t="array" ref="G977">SUM(IF(anno=A977,IF(distretto=E977,IF(punti=-1,1))))</f>
        <v>0</v>
      </c>
      <c r="H977" s="1">
        <f t="array" ref="H977">SUM(IF(anno=A977,IF(distretto=E977,punti)))+G977</f>
        <v>0</v>
      </c>
      <c r="I977" s="6">
        <v>1.2230634828188702</v>
      </c>
      <c r="J977" s="12">
        <f>H977/VLOOKUP(A977,anni!$A$1:$O$32,4,0)</f>
        <v>0</v>
      </c>
      <c r="K977" s="12">
        <f t="shared" si="166"/>
        <v>0</v>
      </c>
      <c r="L977" s="12">
        <f t="shared" si="167"/>
        <v>1.6845099947593025E-3</v>
      </c>
      <c r="M977" s="12">
        <f t="array" ref="M977">SUM(IF(NOT(ISERR(J977:L977)),J977:L977*$J$2:$L$2))/SUM(IF(NOT(ISERR(J977:L977)),$J$2:$L$2))</f>
        <v>2.8075166579321709E-4</v>
      </c>
      <c r="N977" s="1">
        <f>((300-VLOOKUP(A977,anni!$A$1:$O$32,8,0))*(M977-I977/300)+I977)/300*(300-VLOOKUP(A977,anni!$A$1:$O$32,7,0))</f>
        <v>0.44064625272668678</v>
      </c>
      <c r="O977" s="1">
        <f t="shared" si="168"/>
        <v>1</v>
      </c>
      <c r="P977" s="9">
        <f>INT(MAX(1,O977)+1-VLOOKUP(A977,anni!$A$1:$O$32,5,0))</f>
        <v>1</v>
      </c>
      <c r="Q977" s="9">
        <f t="array" ref="Q977">SUM(IF(anno=A977,IF(distretto=E977,concorrenti!$T$3:$T$5991)))</f>
        <v>0</v>
      </c>
      <c r="R977" s="9">
        <f t="shared" si="169"/>
        <v>1</v>
      </c>
      <c r="S977" s="1">
        <f t="shared" si="170"/>
        <v>0</v>
      </c>
      <c r="T977" s="1">
        <f>1+INT($N977/VLOOKUP($A977,anni!$A$1:$J$35,10,0))+$Q977</f>
        <v>1</v>
      </c>
      <c r="U977" s="1">
        <f t="shared" si="165"/>
        <v>0</v>
      </c>
      <c r="AB977" s="1">
        <v>1</v>
      </c>
      <c r="AC977" s="1">
        <f t="shared" si="171"/>
        <v>0</v>
      </c>
    </row>
    <row r="978" spans="1:29" x14ac:dyDescent="0.3">
      <c r="A978" s="3">
        <v>2007</v>
      </c>
      <c r="B978" s="3" t="str">
        <f>VLOOKUP($E978,accorpamenti!$A$2:$X$104,$A978-B$2,0)</f>
        <v>Nuoro</v>
      </c>
      <c r="C978" s="3" t="str">
        <f>VLOOKUP($E978,accorpamenti!$A$2:$X$104,$A978-C$2,0)</f>
        <v>Nuoro</v>
      </c>
      <c r="D978" s="3" t="str">
        <f>VLOOKUP($E978,accorpamenti!$A$2:$X$104,$A978-D$2,0)</f>
        <v>Nuoro</v>
      </c>
      <c r="E978" s="3" t="s">
        <v>125</v>
      </c>
      <c r="F978" s="1">
        <f t="array" ref="F978">SUM(IF(anno=A978,IF(distretto=E978,1)))</f>
        <v>1</v>
      </c>
      <c r="G978" s="1">
        <f t="array" ref="G978">SUM(IF(anno=A978,IF(distretto=E978,IF(punti=-1,1))))</f>
        <v>0</v>
      </c>
      <c r="H978" s="1">
        <f t="array" ref="H978">SUM(IF(anno=A978,IF(distretto=E978,punti)))+G978</f>
        <v>0</v>
      </c>
      <c r="I978" s="6">
        <v>0.69889341875364008</v>
      </c>
      <c r="J978" s="12">
        <f>H978/VLOOKUP(A978,anni!$A$1:$O$32,4,0)</f>
        <v>0</v>
      </c>
      <c r="K978" s="12">
        <f t="shared" si="166"/>
        <v>0</v>
      </c>
      <c r="L978" s="12">
        <f t="shared" si="167"/>
        <v>2.8075166579321709E-3</v>
      </c>
      <c r="M978" s="12">
        <f t="array" ref="M978">SUM(IF(NOT(ISERR(J978:L978)),J978:L978*$J$2:$L$2))/SUM(IF(NOT(ISERR(J978:L978)),$J$2:$L$2))</f>
        <v>4.6791944298869517E-4</v>
      </c>
      <c r="N978" s="1">
        <f>((300-VLOOKUP(A978,anni!$A$1:$O$32,8,0))*(M978-I978/300)+I978)/300*(300-VLOOKUP(A978,anni!$A$1:$O$32,7,0))</f>
        <v>0.31022094343983808</v>
      </c>
      <c r="O978" s="1">
        <f t="shared" si="168"/>
        <v>1</v>
      </c>
      <c r="P978" s="9">
        <f>INT(MAX(1,O978)+1-VLOOKUP(A978,anni!$A$1:$O$32,5,0))</f>
        <v>1</v>
      </c>
      <c r="Q978" s="9">
        <f t="array" ref="Q978">SUM(IF(anno=A978,IF(distretto=E978,concorrenti!$T$3:$T$5991)))</f>
        <v>0</v>
      </c>
      <c r="R978" s="9">
        <f t="shared" si="169"/>
        <v>1</v>
      </c>
      <c r="S978" s="1">
        <f t="shared" si="170"/>
        <v>0</v>
      </c>
      <c r="T978" s="1">
        <f>1+INT($N978/VLOOKUP($A978,anni!$A$1:$J$35,10,0))+$Q978</f>
        <v>1</v>
      </c>
      <c r="U978" s="1">
        <f t="shared" si="165"/>
        <v>0</v>
      </c>
      <c r="AB978" s="1">
        <v>1</v>
      </c>
      <c r="AC978" s="1">
        <f t="shared" si="171"/>
        <v>0</v>
      </c>
    </row>
    <row r="979" spans="1:29" x14ac:dyDescent="0.3">
      <c r="A979" s="3">
        <v>2006</v>
      </c>
      <c r="B979" s="3" t="str">
        <f>VLOOKUP($E979,accorpamenti!$A$2:$X$104,$A979-B$2,0)</f>
        <v>Roma</v>
      </c>
      <c r="C979" s="3" t="str">
        <f>VLOOKUP($E979,accorpamenti!$A$2:$X$104,$A979-C$2,0)</f>
        <v>Roma</v>
      </c>
      <c r="D979" s="3" t="str">
        <f>VLOOKUP($E979,accorpamenti!$A$2:$X$104,$A979-D$2,0)</f>
        <v>Roma</v>
      </c>
      <c r="E979" s="3" t="s">
        <v>40</v>
      </c>
      <c r="F979" s="1">
        <f t="array" ref="F979">SUM(IF(anno=A979,IF(distretto=E979,1)))</f>
        <v>12</v>
      </c>
      <c r="G979" s="1">
        <f t="array" ref="G979">SUM(IF(anno=A979,IF(distretto=E979,IF(punti=-1,1))))</f>
        <v>0</v>
      </c>
      <c r="H979" s="1">
        <f t="array" ref="H979">SUM(IF(anno=A979,IF(distretto=E979,punti)))+G979</f>
        <v>273.8</v>
      </c>
      <c r="I979" s="6">
        <v>22.539312754804893</v>
      </c>
      <c r="J979" s="12">
        <f>H979/VLOOKUP(A979,anni!$A$1:$O$32,4,0)</f>
        <v>6.1151561173895558E-2</v>
      </c>
      <c r="K979" s="12">
        <f t="shared" si="166"/>
        <v>4.7578048963090522E-2</v>
      </c>
      <c r="L979" s="12">
        <f t="shared" si="167"/>
        <v>3.9909845528008345E-2</v>
      </c>
      <c r="M979" s="12">
        <f t="array" ref="M979">SUM(IF(NOT(ISERR(J979:L979)),J979:L979*$J$2:$L$2))/SUM(IF(NOT(ISERR(J979:L979)),$J$2:$L$2))</f>
        <v>5.3086771162646013E-2</v>
      </c>
      <c r="N979" s="1">
        <f>((300-VLOOKUP(A979,anni!$A$1:$O$32,8,0))*(M979-I979/300)+I979)/300*(300-VLOOKUP(A979,anni!$A$1:$O$32,7,0))</f>
        <v>17.526109867993139</v>
      </c>
      <c r="O979" s="1">
        <f t="shared" si="168"/>
        <v>17.526109867993139</v>
      </c>
      <c r="P979" s="9">
        <f>INT(MAX(1,O979)+1-VLOOKUP(A979,anni!$A$1:$O$32,5,0))</f>
        <v>18</v>
      </c>
      <c r="Q979" s="9">
        <f t="array" ref="Q979">SUM(IF(anno=A979,IF(distretto=E979,concorrenti!$T$3:$T$5991)))</f>
        <v>0</v>
      </c>
      <c r="R979" s="9">
        <f t="shared" si="169"/>
        <v>18</v>
      </c>
      <c r="S979" s="1">
        <f t="shared" si="170"/>
        <v>6</v>
      </c>
      <c r="T979" s="1">
        <f>1+INT($N979/VLOOKUP($A979,anni!$A$1:$J$35,10,0))+$Q979</f>
        <v>15</v>
      </c>
      <c r="U979" s="1">
        <f t="shared" si="165"/>
        <v>3</v>
      </c>
      <c r="AB979" s="1">
        <v>18</v>
      </c>
      <c r="AC979" s="1">
        <f t="shared" si="171"/>
        <v>0</v>
      </c>
    </row>
    <row r="980" spans="1:29" x14ac:dyDescent="0.3">
      <c r="A980" s="3">
        <v>2006</v>
      </c>
      <c r="B980" s="3" t="str">
        <f>VLOOKUP($E980,accorpamenti!$A$2:$X$104,$A980-B$2,0)</f>
        <v>Torino</v>
      </c>
      <c r="C980" s="3" t="str">
        <f>VLOOKUP($E980,accorpamenti!$A$2:$X$104,$A980-C$2,0)</f>
        <v>Torino</v>
      </c>
      <c r="D980" s="3" t="str">
        <f>VLOOKUP($E980,accorpamenti!$A$2:$X$104,$A980-D$2,0)</f>
        <v>Torino</v>
      </c>
      <c r="E980" s="3" t="s">
        <v>49</v>
      </c>
      <c r="F980" s="1">
        <f t="array" ref="F980">SUM(IF(anno=A980,IF(distretto=E980,1)))</f>
        <v>10</v>
      </c>
      <c r="G980" s="1">
        <f t="array" ref="G980">SUM(IF(anno=A980,IF(distretto=E980,IF(punti=-1,1))))</f>
        <v>0</v>
      </c>
      <c r="H980" s="1">
        <f t="array" ref="H980">SUM(IF(anno=A980,IF(distretto=E980,punti)))+G980</f>
        <v>183.6</v>
      </c>
      <c r="I980" s="6">
        <v>11.706464764123472</v>
      </c>
      <c r="J980" s="12">
        <f>H980/VLOOKUP(A980,anni!$A$1:$O$32,4,0)</f>
        <v>4.1005940947871529E-2</v>
      </c>
      <c r="K980" s="12">
        <f t="shared" si="166"/>
        <v>4.3797259863741861E-2</v>
      </c>
      <c r="L980" s="12">
        <f t="shared" si="167"/>
        <v>4.1833873893683676E-2</v>
      </c>
      <c r="M980" s="12">
        <f t="array" ref="M980">SUM(IF(NOT(ISERR(J980:L980)),J980:L980*$J$2:$L$2))/SUM(IF(NOT(ISERR(J980:L980)),$J$2:$L$2))</f>
        <v>4.2074369410797001E-2</v>
      </c>
      <c r="N980" s="1">
        <f>((300-VLOOKUP(A980,anni!$A$1:$O$32,8,0))*(M980-I980/300)+I980)/300*(300-VLOOKUP(A980,anni!$A$1:$O$32,7,0))</f>
        <v>11.906461176749428</v>
      </c>
      <c r="O980" s="1">
        <f t="shared" si="168"/>
        <v>11.906461176749428</v>
      </c>
      <c r="P980" s="9">
        <f>INT(MAX(1,O980)+1-VLOOKUP(A980,anni!$A$1:$O$32,5,0))</f>
        <v>12</v>
      </c>
      <c r="Q980" s="9">
        <f t="array" ref="Q980">SUM(IF(anno=A980,IF(distretto=E980,concorrenti!$T$3:$T$5991)))</f>
        <v>1</v>
      </c>
      <c r="R980" s="9">
        <f t="shared" si="169"/>
        <v>13</v>
      </c>
      <c r="S980" s="1">
        <f t="shared" si="170"/>
        <v>3</v>
      </c>
      <c r="T980" s="1">
        <f>1+INT($N980/VLOOKUP($A980,anni!$A$1:$J$35,10,0))+$Q980</f>
        <v>11</v>
      </c>
      <c r="U980" s="1">
        <f t="shared" si="165"/>
        <v>1</v>
      </c>
      <c r="AB980" s="1">
        <v>13</v>
      </c>
      <c r="AC980" s="1">
        <f t="shared" si="171"/>
        <v>0</v>
      </c>
    </row>
    <row r="981" spans="1:29" x14ac:dyDescent="0.3">
      <c r="A981" s="3">
        <v>2006</v>
      </c>
      <c r="B981" s="3" t="str">
        <f>VLOOKUP($E981,accorpamenti!$A$2:$X$104,$A981-B$2,0)</f>
        <v>Milano</v>
      </c>
      <c r="C981" s="3" t="str">
        <f>VLOOKUP($E981,accorpamenti!$A$2:$X$104,$A981-C$2,0)</f>
        <v>Milano</v>
      </c>
      <c r="D981" s="3" t="str">
        <f>VLOOKUP($E981,accorpamenti!$A$2:$X$104,$A981-D$2,0)</f>
        <v>Milano</v>
      </c>
      <c r="E981" s="3" t="s">
        <v>41</v>
      </c>
      <c r="F981" s="1">
        <f t="array" ref="F981">SUM(IF(anno=A981,IF(distretto=E981,1)))</f>
        <v>10</v>
      </c>
      <c r="G981" s="1">
        <f t="array" ref="G981">SUM(IF(anno=A981,IF(distretto=E981,IF(punti=-1,1))))</f>
        <v>0</v>
      </c>
      <c r="H981" s="1">
        <f t="array" ref="H981">SUM(IF(anno=A981,IF(distretto=E981,punti)))+G981</f>
        <v>170.8</v>
      </c>
      <c r="I981" s="6">
        <v>10.133954571927781</v>
      </c>
      <c r="J981" s="12">
        <f>H981/VLOOKUP(A981,anni!$A$1:$O$32,4,0)</f>
        <v>3.8147138964577658E-2</v>
      </c>
      <c r="K981" s="12">
        <f t="shared" si="166"/>
        <v>3.548701055626264E-2</v>
      </c>
      <c r="L981" s="12">
        <f t="shared" si="167"/>
        <v>3.1993843109229828E-2</v>
      </c>
      <c r="M981" s="12">
        <f t="array" ref="M981">SUM(IF(NOT(ISERR(J981:L981)),J981:L981*$J$2:$L$2))/SUM(IF(NOT(ISERR(J981:L981)),$J$2:$L$2))</f>
        <v>3.6234880185914677E-2</v>
      </c>
      <c r="N981" s="1">
        <f>((300-VLOOKUP(A981,anni!$A$1:$O$32,8,0))*(M981-I981/300)+I981)/300*(300-VLOOKUP(A981,anni!$A$1:$O$32,7,0))</f>
        <v>10.270795531342454</v>
      </c>
      <c r="O981" s="1">
        <f t="shared" si="168"/>
        <v>10.270795531342454</v>
      </c>
      <c r="P981" s="9">
        <f>INT(MAX(1,O981)+1-VLOOKUP(A981,anni!$A$1:$O$32,5,0))</f>
        <v>10</v>
      </c>
      <c r="Q981" s="9">
        <f t="array" ref="Q981">SUM(IF(anno=A981,IF(distretto=E981,concorrenti!$T$3:$T$5991)))</f>
        <v>1</v>
      </c>
      <c r="R981" s="9">
        <f t="shared" si="169"/>
        <v>11</v>
      </c>
      <c r="S981" s="1">
        <f t="shared" si="170"/>
        <v>1</v>
      </c>
      <c r="T981" s="1">
        <f>1+INT($N981/VLOOKUP($A981,anni!$A$1:$J$35,10,0))+$Q981</f>
        <v>10</v>
      </c>
      <c r="U981" s="1">
        <f t="shared" si="165"/>
        <v>0</v>
      </c>
      <c r="AB981" s="1">
        <v>11</v>
      </c>
      <c r="AC981" s="1">
        <f t="shared" si="171"/>
        <v>0</v>
      </c>
    </row>
    <row r="982" spans="1:29" x14ac:dyDescent="0.3">
      <c r="A982" s="3">
        <v>2006</v>
      </c>
      <c r="B982" s="3" t="str">
        <f>VLOOKUP($E982,accorpamenti!$A$2:$X$104,$A982-B$2,0)</f>
        <v>Napoli</v>
      </c>
      <c r="C982" s="3" t="str">
        <f>VLOOKUP($E982,accorpamenti!$A$2:$X$104,$A982-C$2,0)</f>
        <v>Napoli</v>
      </c>
      <c r="D982" s="3" t="str">
        <f>VLOOKUP($E982,accorpamenti!$A$2:$X$104,$A982-D$2,0)</f>
        <v>Napoli</v>
      </c>
      <c r="E982" s="3" t="s">
        <v>95</v>
      </c>
      <c r="F982" s="1">
        <f t="array" ref="F982">SUM(IF(anno=A982,IF(distretto=E982,1)))</f>
        <v>8</v>
      </c>
      <c r="G982" s="1">
        <f t="array" ref="G982">SUM(IF(anno=A982,IF(distretto=E982,IF(punti=-1,1))))</f>
        <v>0</v>
      </c>
      <c r="H982" s="1">
        <f t="array" ref="H982">SUM(IF(anno=A982,IF(distretto=E982,punti)))+G982</f>
        <v>89.8</v>
      </c>
      <c r="I982" s="6">
        <v>12.580081537565521</v>
      </c>
      <c r="J982" s="12">
        <f>H982/VLOOKUP(A982,anni!$A$1:$O$32,4,0)</f>
        <v>2.0056282664046094E-2</v>
      </c>
      <c r="K982" s="12">
        <f t="shared" si="166"/>
        <v>2.1299693044845403E-2</v>
      </c>
      <c r="L982" s="12">
        <f t="shared" si="167"/>
        <v>2.0339728437139239E-2</v>
      </c>
      <c r="M982" s="12">
        <f t="array" ref="M982">SUM(IF(NOT(ISERR(J982:L982)),J982:L982*$J$2:$L$2))/SUM(IF(NOT(ISERR(J982:L982)),$J$2:$L$2))</f>
        <v>2.0517993753161389E-2</v>
      </c>
      <c r="N982" s="1">
        <f>((300-VLOOKUP(A982,anni!$A$1:$O$32,8,0))*(M982-I982/300)+I982)/300*(300-VLOOKUP(A982,anni!$A$1:$O$32,7,0))</f>
        <v>8.020393954382314</v>
      </c>
      <c r="O982" s="1">
        <f t="shared" si="168"/>
        <v>8.020393954382314</v>
      </c>
      <c r="P982" s="9">
        <f>INT(MAX(1,O982)+1-VLOOKUP(A982,anni!$A$1:$O$32,5,0))</f>
        <v>8</v>
      </c>
      <c r="Q982" s="9">
        <f t="array" ref="Q982">SUM(IF(anno=A982,IF(distretto=E982,concorrenti!$T$3:$T$5991)))</f>
        <v>0</v>
      </c>
      <c r="R982" s="9">
        <f t="shared" si="169"/>
        <v>8</v>
      </c>
      <c r="S982" s="1">
        <f t="shared" si="170"/>
        <v>0</v>
      </c>
      <c r="T982" s="1">
        <f>1+INT($N982/VLOOKUP($A982,anni!$A$1:$J$35,10,0))+$Q982</f>
        <v>7</v>
      </c>
      <c r="U982" s="1">
        <f t="shared" ref="U982:U1045" si="172">T982-$F982</f>
        <v>-1</v>
      </c>
      <c r="AB982" s="1">
        <v>8</v>
      </c>
      <c r="AC982" s="1">
        <f t="shared" si="171"/>
        <v>0</v>
      </c>
    </row>
    <row r="983" spans="1:29" x14ac:dyDescent="0.3">
      <c r="A983" s="3">
        <v>2006</v>
      </c>
      <c r="B983" s="3" t="str">
        <f>VLOOKUP($E983,accorpamenti!$A$2:$X$104,$A983-B$2,0)</f>
        <v>Catania</v>
      </c>
      <c r="C983" s="3" t="str">
        <f>VLOOKUP($E983,accorpamenti!$A$2:$X$104,$A983-C$2,0)</f>
        <v>Catania</v>
      </c>
      <c r="D983" s="3" t="str">
        <f>VLOOKUP($E983,accorpamenti!$A$2:$X$104,$A983-D$2,0)</f>
        <v>Catania</v>
      </c>
      <c r="E983" s="3" t="s">
        <v>75</v>
      </c>
      <c r="F983" s="1">
        <f t="array" ref="F983">SUM(IF(anno=A983,IF(distretto=E983,1)))</f>
        <v>7</v>
      </c>
      <c r="G983" s="1">
        <f t="array" ref="G983">SUM(IF(anno=A983,IF(distretto=E983,IF(punti=-1,1))))</f>
        <v>1</v>
      </c>
      <c r="H983" s="1">
        <f t="array" ref="H983">SUM(IF(anno=A983,IF(distretto=E983,punti)))+G983</f>
        <v>99.000000000000014</v>
      </c>
      <c r="I983" s="6">
        <v>6.8142108328479907</v>
      </c>
      <c r="J983" s="12">
        <f>H983/VLOOKUP(A983,anni!$A$1:$O$32,4,0)</f>
        <v>2.2111046589538573E-2</v>
      </c>
      <c r="K983" s="12">
        <f t="shared" si="166"/>
        <v>1.8941379052182378E-2</v>
      </c>
      <c r="L983" s="12">
        <f t="shared" si="167"/>
        <v>2.8695508768072111E-2</v>
      </c>
      <c r="M983" s="12">
        <f t="array" ref="M983">SUM(IF(NOT(ISERR(J983:L983)),J983:L983*$J$2:$L$2))/SUM(IF(NOT(ISERR(J983:L983)),$J$2:$L$2))</f>
        <v>2.2151901106842096E-2</v>
      </c>
      <c r="N983" s="1">
        <f>((300-VLOOKUP(A983,anni!$A$1:$O$32,8,0))*(M983-I983/300)+I983)/300*(300-VLOOKUP(A983,anni!$A$1:$O$32,7,0))</f>
        <v>6.4783910379071568</v>
      </c>
      <c r="O983" s="1">
        <f t="shared" si="168"/>
        <v>6.4783910379071568</v>
      </c>
      <c r="P983" s="9">
        <f>INT(MAX(1,O983)+1-VLOOKUP(A983,anni!$A$1:$O$32,5,0))</f>
        <v>6</v>
      </c>
      <c r="Q983" s="9">
        <f t="array" ref="Q983">SUM(IF(anno=A983,IF(distretto=E983,concorrenti!$T$3:$T$5991)))</f>
        <v>0</v>
      </c>
      <c r="R983" s="9">
        <f t="shared" si="169"/>
        <v>6</v>
      </c>
      <c r="S983" s="1">
        <f t="shared" si="170"/>
        <v>-1</v>
      </c>
      <c r="T983" s="1">
        <f>1+INT($N983/VLOOKUP($A983,anni!$A$1:$J$35,10,0))+$Q983</f>
        <v>6</v>
      </c>
      <c r="U983" s="1">
        <f t="shared" si="172"/>
        <v>-1</v>
      </c>
      <c r="AB983" s="1">
        <v>6</v>
      </c>
      <c r="AC983" s="1">
        <f t="shared" si="171"/>
        <v>0</v>
      </c>
    </row>
    <row r="984" spans="1:29" x14ac:dyDescent="0.3">
      <c r="A984" s="3">
        <v>2006</v>
      </c>
      <c r="B984" s="3" t="str">
        <f>VLOOKUP($E984,accorpamenti!$A$2:$X$104,$A984-B$2,0)</f>
        <v>Bari</v>
      </c>
      <c r="C984" s="3" t="str">
        <f>VLOOKUP($E984,accorpamenti!$A$2:$X$104,$A984-C$2,0)</f>
        <v>Bari</v>
      </c>
      <c r="D984" s="3" t="str">
        <f>VLOOKUP($E984,accorpamenti!$A$2:$X$104,$A984-D$2,0)</f>
        <v>Bari</v>
      </c>
      <c r="E984" s="3" t="s">
        <v>55</v>
      </c>
      <c r="F984" s="1">
        <f t="array" ref="F984">SUM(IF(anno=A984,IF(distretto=E984,1)))</f>
        <v>6</v>
      </c>
      <c r="G984" s="1">
        <f t="array" ref="G984">SUM(IF(anno=A984,IF(distretto=E984,IF(punti=-1,1))))</f>
        <v>0</v>
      </c>
      <c r="H984" s="1">
        <f t="array" ref="H984">SUM(IF(anno=A984,IF(distretto=E984,punti)))+G984</f>
        <v>93.600000000000009</v>
      </c>
      <c r="I984" s="6">
        <v>8.9108910891089099</v>
      </c>
      <c r="J984" s="12">
        <f>H984/VLOOKUP(A984,anni!$A$1:$O$32,4,0)</f>
        <v>2.0904989502836466E-2</v>
      </c>
      <c r="K984" s="12">
        <f t="shared" si="166"/>
        <v>1.6770232836714832E-2</v>
      </c>
      <c r="L984" s="12">
        <f t="shared" si="167"/>
        <v>1.984497828596558E-2</v>
      </c>
      <c r="M984" s="12">
        <f t="array" ref="M984">SUM(IF(NOT(ISERR(J984:L984)),J984:L984*$J$2:$L$2))/SUM(IF(NOT(ISERR(J984:L984)),$J$2:$L$2))</f>
        <v>1.9350068744650773E-2</v>
      </c>
      <c r="N984" s="1">
        <f>((300-VLOOKUP(A984,anni!$A$1:$O$32,8,0))*(M984-I984/300)+I984)/300*(300-VLOOKUP(A984,anni!$A$1:$O$32,7,0))</f>
        <v>6.6123004193453543</v>
      </c>
      <c r="O984" s="1">
        <f t="shared" si="168"/>
        <v>6.6123004193453543</v>
      </c>
      <c r="P984" s="9">
        <f>INT(MAX(1,O984)+1-VLOOKUP(A984,anni!$A$1:$O$32,5,0))</f>
        <v>7</v>
      </c>
      <c r="Q984" s="9">
        <f t="array" ref="Q984">SUM(IF(anno=A984,IF(distretto=E984,concorrenti!$T$3:$T$5991)))</f>
        <v>0</v>
      </c>
      <c r="R984" s="9">
        <f t="shared" si="169"/>
        <v>7</v>
      </c>
      <c r="S984" s="1">
        <f t="shared" si="170"/>
        <v>1</v>
      </c>
      <c r="T984" s="1">
        <f>1+INT($N984/VLOOKUP($A984,anni!$A$1:$J$35,10,0))+$Q984</f>
        <v>6</v>
      </c>
      <c r="U984" s="1">
        <f t="shared" si="172"/>
        <v>0</v>
      </c>
      <c r="AB984" s="1">
        <v>7</v>
      </c>
      <c r="AC984" s="1">
        <f t="shared" si="171"/>
        <v>0</v>
      </c>
    </row>
    <row r="985" spans="1:29" x14ac:dyDescent="0.3">
      <c r="A985" s="3">
        <v>2006</v>
      </c>
      <c r="B985" s="3" t="str">
        <f>VLOOKUP($E985,accorpamenti!$A$2:$X$104,$A985-B$2,0)</f>
        <v>Treviso</v>
      </c>
      <c r="C985" s="3" t="str">
        <f>VLOOKUP($E985,accorpamenti!$A$2:$X$104,$A985-C$2,0)</f>
        <v>Treviso</v>
      </c>
      <c r="D985" s="3" t="str">
        <f>VLOOKUP($E985,accorpamenti!$A$2:$X$104,$A985-D$2,0)</f>
        <v>Treviso</v>
      </c>
      <c r="E985" s="3" t="s">
        <v>57</v>
      </c>
      <c r="F985" s="1">
        <f t="array" ref="F985">SUM(IF(anno=A985,IF(distretto=E985,1)))</f>
        <v>5</v>
      </c>
      <c r="G985" s="1">
        <f t="array" ref="G985">SUM(IF(anno=A985,IF(distretto=E985,IF(punti=-1,1))))</f>
        <v>0</v>
      </c>
      <c r="H985" s="1">
        <f t="array" ref="H985">SUM(IF(anno=A985,IF(distretto=E985,punti)))+G985</f>
        <v>109.6</v>
      </c>
      <c r="I985" s="6">
        <v>3.84391380314502</v>
      </c>
      <c r="J985" s="12">
        <f>H985/VLOOKUP(A985,anni!$A$1:$O$32,4,0)</f>
        <v>2.4478491981953808E-2</v>
      </c>
      <c r="K985" s="12">
        <f t="shared" si="166"/>
        <v>2.7925432357565325E-2</v>
      </c>
      <c r="L985" s="12">
        <f t="shared" si="167"/>
        <v>2.737617503160903E-2</v>
      </c>
      <c r="M985" s="12">
        <f t="array" ref="M985">SUM(IF(NOT(ISERR(J985:L985)),J985:L985*$J$2:$L$2))/SUM(IF(NOT(ISERR(J985:L985)),$J$2:$L$2))</f>
        <v>2.6110419282100183E-2</v>
      </c>
      <c r="N985" s="1">
        <f>((300-VLOOKUP(A985,anni!$A$1:$O$32,8,0))*(M985-I985/300)+I985)/300*(300-VLOOKUP(A985,anni!$A$1:$O$32,7,0))</f>
        <v>6.2866088422194304</v>
      </c>
      <c r="O985" s="1">
        <f t="shared" si="168"/>
        <v>6.2866088422194304</v>
      </c>
      <c r="P985" s="9">
        <f>INT(MAX(1,O985)+1-VLOOKUP(A985,anni!$A$1:$O$32,5,0))</f>
        <v>6</v>
      </c>
      <c r="Q985" s="9">
        <f t="array" ref="Q985">SUM(IF(anno=A985,IF(distretto=E985,concorrenti!$T$3:$T$5991)))</f>
        <v>0</v>
      </c>
      <c r="R985" s="9">
        <f t="shared" si="169"/>
        <v>6</v>
      </c>
      <c r="S985" s="1">
        <f t="shared" si="170"/>
        <v>1</v>
      </c>
      <c r="T985" s="1">
        <f>1+INT($N985/VLOOKUP($A985,anni!$A$1:$J$35,10,0))+$Q985</f>
        <v>6</v>
      </c>
      <c r="U985" s="1">
        <f t="shared" si="172"/>
        <v>1</v>
      </c>
      <c r="AB985" s="1">
        <v>6</v>
      </c>
      <c r="AC985" s="1">
        <f t="shared" si="171"/>
        <v>0</v>
      </c>
    </row>
    <row r="986" spans="1:29" x14ac:dyDescent="0.3">
      <c r="A986" s="3">
        <v>2006</v>
      </c>
      <c r="B986" s="3" t="str">
        <f>VLOOKUP($E986,accorpamenti!$A$2:$X$104,$A986-B$2,0)</f>
        <v>Vicenza</v>
      </c>
      <c r="C986" s="3" t="str">
        <f>VLOOKUP($E986,accorpamenti!$A$2:$X$104,$A986-C$2,0)</f>
        <v>Vicenza</v>
      </c>
      <c r="D986" s="3" t="str">
        <f>VLOOKUP($E986,accorpamenti!$A$2:$X$104,$A986-D$2,0)</f>
        <v>Vicenza</v>
      </c>
      <c r="E986" s="3" t="s">
        <v>93</v>
      </c>
      <c r="F986" s="1">
        <f t="array" ref="F986">SUM(IF(anno=A986,IF(distretto=E986,1)))</f>
        <v>5</v>
      </c>
      <c r="G986" s="1">
        <f t="array" ref="G986">SUM(IF(anno=A986,IF(distretto=E986,IF(punti=-1,1))))</f>
        <v>0</v>
      </c>
      <c r="H986" s="1">
        <f t="array" ref="H986">SUM(IF(anno=A986,IF(distretto=E986,punti)))+G986</f>
        <v>110.6</v>
      </c>
      <c r="I986" s="6">
        <v>5.0669772859638904</v>
      </c>
      <c r="J986" s="12">
        <f>H986/VLOOKUP(A986,anni!$A$1:$O$32,4,0)</f>
        <v>2.4701835886898643E-2</v>
      </c>
      <c r="K986" s="12">
        <f t="shared" si="166"/>
        <v>2.3208804372239277E-2</v>
      </c>
      <c r="L986" s="12">
        <f t="shared" si="167"/>
        <v>1.7646088725193774E-2</v>
      </c>
      <c r="M986" s="12">
        <f t="array" ref="M986">SUM(IF(NOT(ISERR(J986:L986)),J986:L986*$J$2:$L$2))/SUM(IF(NOT(ISERR(J986:L986)),$J$2:$L$2))</f>
        <v>2.3028200855061378E-2</v>
      </c>
      <c r="N986" s="1">
        <f>((300-VLOOKUP(A986,anni!$A$1:$O$32,8,0))*(M986-I986/300)+I986)/300*(300-VLOOKUP(A986,anni!$A$1:$O$32,7,0))</f>
        <v>6.084811513011342</v>
      </c>
      <c r="O986" s="1">
        <f t="shared" si="168"/>
        <v>6.084811513011342</v>
      </c>
      <c r="P986" s="9">
        <f>INT(MAX(1,O986)+1-VLOOKUP(A986,anni!$A$1:$O$32,5,0))</f>
        <v>6</v>
      </c>
      <c r="Q986" s="9">
        <f t="array" ref="Q986">SUM(IF(anno=A986,IF(distretto=E986,concorrenti!$T$3:$T$5991)))</f>
        <v>0</v>
      </c>
      <c r="R986" s="9">
        <f t="shared" si="169"/>
        <v>6</v>
      </c>
      <c r="S986" s="1">
        <f t="shared" si="170"/>
        <v>1</v>
      </c>
      <c r="T986" s="1">
        <f>1+INT($N986/VLOOKUP($A986,anni!$A$1:$J$35,10,0))+$Q986</f>
        <v>5</v>
      </c>
      <c r="U986" s="1">
        <f t="shared" si="172"/>
        <v>0</v>
      </c>
      <c r="AB986" s="1">
        <v>6</v>
      </c>
      <c r="AC986" s="1">
        <f t="shared" si="171"/>
        <v>0</v>
      </c>
    </row>
    <row r="987" spans="1:29" x14ac:dyDescent="0.3">
      <c r="A987" s="3">
        <v>2006</v>
      </c>
      <c r="B987" s="3" t="str">
        <f>VLOOKUP($E987,accorpamenti!$A$2:$X$104,$A987-B$2,0)</f>
        <v>Genova</v>
      </c>
      <c r="C987" s="3" t="str">
        <f>VLOOKUP($E987,accorpamenti!$A$2:$X$104,$A987-C$2,0)</f>
        <v>Genova</v>
      </c>
      <c r="D987" s="3" t="str">
        <f>VLOOKUP($E987,accorpamenti!$A$2:$X$104,$A987-D$2,0)</f>
        <v>Genova</v>
      </c>
      <c r="E987" s="3" t="s">
        <v>51</v>
      </c>
      <c r="F987" s="1">
        <f t="array" ref="F987">SUM(IF(anno=A987,IF(distretto=E987,1)))</f>
        <v>5</v>
      </c>
      <c r="G987" s="1">
        <f t="array" ref="G987">SUM(IF(anno=A987,IF(distretto=E987,IF(punti=-1,1))))</f>
        <v>0</v>
      </c>
      <c r="H987" s="1">
        <f t="array" ref="H987">SUM(IF(anno=A987,IF(distretto=E987,punti)))+G987</f>
        <v>124.2</v>
      </c>
      <c r="I987" s="6">
        <v>4.3680838672102507</v>
      </c>
      <c r="J987" s="12">
        <f>H987/VLOOKUP(A987,anni!$A$1:$O$32,4,0)</f>
        <v>2.7739312994148387E-2</v>
      </c>
      <c r="K987" s="12">
        <f t="shared" si="166"/>
        <v>1.7631204611814034E-2</v>
      </c>
      <c r="L987" s="12">
        <f t="shared" si="167"/>
        <v>1.0444725413666096E-2</v>
      </c>
      <c r="M987" s="12">
        <f t="array" ref="M987">SUM(IF(NOT(ISERR(J987:L987)),J987:L987*$J$2:$L$2))/SUM(IF(NOT(ISERR(J987:L987)),$J$2:$L$2))</f>
        <v>2.1487512269956554E-2</v>
      </c>
      <c r="N987" s="1">
        <f>((300-VLOOKUP(A987,anni!$A$1:$O$32,8,0))*(M987-I987/300)+I987)/300*(300-VLOOKUP(A987,anni!$A$1:$O$32,7,0))</f>
        <v>5.561746062737126</v>
      </c>
      <c r="O987" s="1">
        <f t="shared" si="168"/>
        <v>5.561746062737126</v>
      </c>
      <c r="P987" s="9">
        <f>INT(MAX(1,O987)+1-VLOOKUP(A987,anni!$A$1:$O$32,5,0))</f>
        <v>6</v>
      </c>
      <c r="Q987" s="9">
        <f t="array" ref="Q987">SUM(IF(anno=A987,IF(distretto=E987,concorrenti!$T$3:$T$5991)))</f>
        <v>0</v>
      </c>
      <c r="R987" s="9">
        <f t="shared" si="169"/>
        <v>6</v>
      </c>
      <c r="S987" s="1">
        <f t="shared" si="170"/>
        <v>1</v>
      </c>
      <c r="T987" s="1">
        <f>1+INT($N987/VLOOKUP($A987,anni!$A$1:$J$35,10,0))+$Q987</f>
        <v>5</v>
      </c>
      <c r="U987" s="1">
        <f t="shared" si="172"/>
        <v>0</v>
      </c>
      <c r="AB987" s="1">
        <v>6</v>
      </c>
      <c r="AC987" s="1">
        <f t="shared" si="171"/>
        <v>0</v>
      </c>
    </row>
    <row r="988" spans="1:29" x14ac:dyDescent="0.3">
      <c r="A988" s="3">
        <v>2006</v>
      </c>
      <c r="B988" s="3" t="str">
        <f>VLOOKUP($E988,accorpamenti!$A$2:$X$104,$A988-B$2,0)</f>
        <v>Firenze</v>
      </c>
      <c r="C988" s="3" t="str">
        <f>VLOOKUP($E988,accorpamenti!$A$2:$X$104,$A988-C$2,0)</f>
        <v>Firenze</v>
      </c>
      <c r="D988" s="3" t="str">
        <f>VLOOKUP($E988,accorpamenti!$A$2:$X$104,$A988-D$2,0)</f>
        <v>Firenze</v>
      </c>
      <c r="E988" s="3" t="s">
        <v>118</v>
      </c>
      <c r="F988" s="1">
        <f t="array" ref="F988">SUM(IF(anno=A988,IF(distretto=E988,1)))</f>
        <v>5</v>
      </c>
      <c r="G988" s="1">
        <f t="array" ref="G988">SUM(IF(anno=A988,IF(distretto=E988,IF(punti=-1,1))))</f>
        <v>0</v>
      </c>
      <c r="H988" s="1">
        <f t="array" ref="H988">SUM(IF(anno=A988,IF(distretto=E988,punti)))+G988</f>
        <v>87</v>
      </c>
      <c r="I988" s="6">
        <v>5.7658707047175302</v>
      </c>
      <c r="J988" s="12">
        <f>H988/VLOOKUP(A988,anni!$A$1:$O$32,4,0)</f>
        <v>1.9430919730200561E-2</v>
      </c>
      <c r="K988" s="12">
        <f t="shared" si="166"/>
        <v>2.2535000374335559E-2</v>
      </c>
      <c r="L988" s="12">
        <f t="shared" si="167"/>
        <v>2.5617063382991585E-2</v>
      </c>
      <c r="M988" s="12">
        <f t="array" ref="M988">SUM(IF(NOT(ISERR(J988:L988)),J988:L988*$J$2:$L$2))/SUM(IF(NOT(ISERR(J988:L988)),$J$2:$L$2))</f>
        <v>2.1496637220377396E-2</v>
      </c>
      <c r="N988" s="1">
        <f>((300-VLOOKUP(A988,anni!$A$1:$O$32,8,0))*(M988-I988/300)+I988)/300*(300-VLOOKUP(A988,anni!$A$1:$O$32,7,0))</f>
        <v>6.0139082007930558</v>
      </c>
      <c r="O988" s="1">
        <f t="shared" si="168"/>
        <v>6.0139082007930558</v>
      </c>
      <c r="P988" s="9">
        <f>INT(MAX(1,O988)+1-VLOOKUP(A988,anni!$A$1:$O$32,5,0))</f>
        <v>6</v>
      </c>
      <c r="Q988" s="9">
        <f t="array" ref="Q988">SUM(IF(anno=A988,IF(distretto=E988,concorrenti!$T$3:$T$5991)))</f>
        <v>0</v>
      </c>
      <c r="R988" s="9">
        <f t="shared" si="169"/>
        <v>6</v>
      </c>
      <c r="S988" s="1">
        <f t="shared" si="170"/>
        <v>1</v>
      </c>
      <c r="T988" s="1">
        <f>1+INT($N988/VLOOKUP($A988,anni!$A$1:$J$35,10,0))+$Q988</f>
        <v>5</v>
      </c>
      <c r="U988" s="1">
        <f t="shared" si="172"/>
        <v>0</v>
      </c>
      <c r="AB988" s="1">
        <v>6</v>
      </c>
      <c r="AC988" s="1">
        <f t="shared" si="171"/>
        <v>0</v>
      </c>
    </row>
    <row r="989" spans="1:29" x14ac:dyDescent="0.3">
      <c r="A989" s="3">
        <v>2006</v>
      </c>
      <c r="B989" s="3" t="str">
        <f>VLOOKUP($E989,accorpamenti!$A$2:$X$104,$A989-B$2,0)</f>
        <v>Verona</v>
      </c>
      <c r="C989" s="3" t="str">
        <f>VLOOKUP($E989,accorpamenti!$A$2:$X$104,$A989-C$2,0)</f>
        <v>Verona</v>
      </c>
      <c r="D989" s="3" t="str">
        <f>VLOOKUP($E989,accorpamenti!$A$2:$X$104,$A989-D$2,0)</f>
        <v>Verona</v>
      </c>
      <c r="E989" s="3" t="s">
        <v>71</v>
      </c>
      <c r="F989" s="1">
        <f t="array" ref="F989">SUM(IF(anno=A989,IF(distretto=E989,1)))</f>
        <v>5</v>
      </c>
      <c r="G989" s="1">
        <f t="array" ref="G989">SUM(IF(anno=A989,IF(distretto=E989,IF(punti=-1,1))))</f>
        <v>0</v>
      </c>
      <c r="H989" s="1">
        <f t="array" ref="H989">SUM(IF(anno=A989,IF(distretto=E989,punti)))+G989</f>
        <v>96.199999999999989</v>
      </c>
      <c r="I989" s="6">
        <v>4.5428072218986602</v>
      </c>
      <c r="J989" s="12">
        <f>H989/VLOOKUP(A989,anni!$A$1:$O$32,4,0)</f>
        <v>2.148568365569303E-2</v>
      </c>
      <c r="K989" s="12">
        <f t="shared" si="166"/>
        <v>2.0401287714307111E-2</v>
      </c>
      <c r="L989" s="12">
        <f t="shared" si="167"/>
        <v>1.456764334011324E-2</v>
      </c>
      <c r="M989" s="12">
        <f t="array" ref="M989">SUM(IF(NOT(ISERR(J989:L989)),J989:L989*$J$2:$L$2))/SUM(IF(NOT(ISERR(J989:L989)),$J$2:$L$2))</f>
        <v>1.9971211622634422E-2</v>
      </c>
      <c r="N989" s="1">
        <f>((300-VLOOKUP(A989,anni!$A$1:$O$32,8,0))*(M989-I989/300)+I989)/300*(300-VLOOKUP(A989,anni!$A$1:$O$32,7,0))</f>
        <v>5.3248943518766687</v>
      </c>
      <c r="O989" s="1">
        <f t="shared" si="168"/>
        <v>5.3248943518766687</v>
      </c>
      <c r="P989" s="9">
        <f>INT(MAX(1,O989)+1-VLOOKUP(A989,anni!$A$1:$O$32,5,0))</f>
        <v>5</v>
      </c>
      <c r="Q989" s="9">
        <f t="array" ref="Q989">SUM(IF(anno=A989,IF(distretto=E989,concorrenti!$T$3:$T$5991)))</f>
        <v>0</v>
      </c>
      <c r="R989" s="9">
        <f t="shared" si="169"/>
        <v>5</v>
      </c>
      <c r="S989" s="1">
        <f t="shared" si="170"/>
        <v>0</v>
      </c>
      <c r="T989" s="1">
        <f>1+INT($N989/VLOOKUP($A989,anni!$A$1:$J$35,10,0))+$Q989</f>
        <v>5</v>
      </c>
      <c r="U989" s="1">
        <f t="shared" si="172"/>
        <v>0</v>
      </c>
      <c r="AB989" s="1">
        <v>5</v>
      </c>
      <c r="AC989" s="1">
        <f t="shared" si="171"/>
        <v>0</v>
      </c>
    </row>
    <row r="990" spans="1:29" x14ac:dyDescent="0.3">
      <c r="A990" s="3">
        <v>2006</v>
      </c>
      <c r="B990" s="3" t="str">
        <f>VLOOKUP($E990,accorpamenti!$A$2:$X$104,$A990-B$2,0)</f>
        <v>Varese</v>
      </c>
      <c r="C990" s="3" t="str">
        <f>VLOOKUP($E990,accorpamenti!$A$2:$X$104,$A990-C$2,0)</f>
        <v>Varese</v>
      </c>
      <c r="D990" s="3" t="str">
        <f>VLOOKUP($E990,accorpamenti!$A$2:$X$104,$A990-D$2,0)</f>
        <v>Varese</v>
      </c>
      <c r="E990" s="3" t="s">
        <v>94</v>
      </c>
      <c r="F990" s="1">
        <f t="array" ref="F990">SUM(IF(anno=A990,IF(distretto=E990,1)))</f>
        <v>5</v>
      </c>
      <c r="G990" s="1">
        <f t="array" ref="G990">SUM(IF(anno=A990,IF(distretto=E990,IF(punti=-1,1))))</f>
        <v>0</v>
      </c>
      <c r="H990" s="1">
        <f t="array" ref="H990">SUM(IF(anno=A990,IF(distretto=E990,punti)))+G990</f>
        <v>92.8</v>
      </c>
      <c r="I990" s="6">
        <v>2.7955736750145603</v>
      </c>
      <c r="J990" s="12">
        <f>H990/VLOOKUP(A990,anni!$A$1:$O$32,4,0)</f>
        <v>2.0726314378880596E-2</v>
      </c>
      <c r="K990" s="12">
        <f t="shared" si="166"/>
        <v>1.4262184622295428E-2</v>
      </c>
      <c r="L990" s="12">
        <f t="shared" si="167"/>
        <v>1.3193337364630858E-2</v>
      </c>
      <c r="M990" s="12">
        <f t="array" ref="M990">SUM(IF(NOT(ISERR(J990:L990)),J990:L990*$J$2:$L$2))/SUM(IF(NOT(ISERR(J990:L990)),$J$2:$L$2))</f>
        <v>1.7316108290977249E-2</v>
      </c>
      <c r="N990" s="1">
        <f>((300-VLOOKUP(A990,anni!$A$1:$O$32,8,0))*(M990-I990/300)+I990)/300*(300-VLOOKUP(A990,anni!$A$1:$O$32,7,0))</f>
        <v>4.2485768982047372</v>
      </c>
      <c r="O990" s="1">
        <f t="shared" si="168"/>
        <v>4.2485768982047372</v>
      </c>
      <c r="P990" s="9">
        <f>INT(MAX(1,O990)+1-VLOOKUP(A990,anni!$A$1:$O$32,5,0))</f>
        <v>4</v>
      </c>
      <c r="Q990" s="9">
        <f t="array" ref="Q990">SUM(IF(anno=A990,IF(distretto=E990,concorrenti!$T$3:$T$5991)))</f>
        <v>1</v>
      </c>
      <c r="R990" s="9">
        <f t="shared" si="169"/>
        <v>5</v>
      </c>
      <c r="S990" s="1">
        <f t="shared" si="170"/>
        <v>0</v>
      </c>
      <c r="T990" s="1">
        <f>1+INT($N990/VLOOKUP($A990,anni!$A$1:$J$35,10,0))+$Q990</f>
        <v>5</v>
      </c>
      <c r="U990" s="1">
        <f t="shared" si="172"/>
        <v>0</v>
      </c>
      <c r="AB990" s="1">
        <v>6</v>
      </c>
      <c r="AC990" s="1">
        <f t="shared" si="171"/>
        <v>-1</v>
      </c>
    </row>
    <row r="991" spans="1:29" x14ac:dyDescent="0.3">
      <c r="A991" s="3">
        <v>2006</v>
      </c>
      <c r="B991" s="3" t="str">
        <f>VLOOKUP($E991,accorpamenti!$A$2:$X$104,$A991-B$2,0)</f>
        <v>Cosenza</v>
      </c>
      <c r="C991" s="3" t="str">
        <f>VLOOKUP($E991,accorpamenti!$A$2:$X$104,$A991-C$2,0)</f>
        <v>Cosenza</v>
      </c>
      <c r="D991" s="3" t="str">
        <f>VLOOKUP($E991,accorpamenti!$A$2:$X$104,$A991-D$2,0)</f>
        <v>Cosenza</v>
      </c>
      <c r="E991" s="3" t="s">
        <v>134</v>
      </c>
      <c r="F991" s="1">
        <f t="array" ref="F991">SUM(IF(anno=A991,IF(distretto=E991,1)))</f>
        <v>5</v>
      </c>
      <c r="G991" s="1">
        <f t="array" ref="G991">SUM(IF(anno=A991,IF(distretto=E991,IF(punti=-1,1))))</f>
        <v>0</v>
      </c>
      <c r="H991" s="1">
        <f t="array" ref="H991">SUM(IF(anno=A991,IF(distretto=E991,punti)))+G991</f>
        <v>58.4</v>
      </c>
      <c r="I991" s="6">
        <v>8.0372743156668616</v>
      </c>
      <c r="J991" s="12">
        <f>H991/VLOOKUP(A991,anni!$A$1:$O$32,4,0)</f>
        <v>1.3043284048778307E-2</v>
      </c>
      <c r="K991" s="12">
        <f t="shared" si="166"/>
        <v>1.3700681290708994E-2</v>
      </c>
      <c r="L991" s="12">
        <f t="shared" si="167"/>
        <v>1.2753559452476497E-2</v>
      </c>
      <c r="M991" s="12">
        <f t="array" ref="M991">SUM(IF(NOT(ISERR(J991:L991)),J991:L991*$J$2:$L$2))/SUM(IF(NOT(ISERR(J991:L991)),$J$2:$L$2))</f>
        <v>1.3214129030038236E-2</v>
      </c>
      <c r="N991" s="1">
        <f>((300-VLOOKUP(A991,anni!$A$1:$O$32,8,0))*(M991-I991/300)+I991)/300*(300-VLOOKUP(A991,anni!$A$1:$O$32,7,0))</f>
        <v>5.144520003077826</v>
      </c>
      <c r="O991" s="1">
        <f t="shared" si="168"/>
        <v>5.144520003077826</v>
      </c>
      <c r="P991" s="9">
        <f>INT(MAX(1,O991)+1-VLOOKUP(A991,anni!$A$1:$O$32,5,0))</f>
        <v>5</v>
      </c>
      <c r="Q991" s="9">
        <f t="array" ref="Q991">SUM(IF(anno=A991,IF(distretto=E991,concorrenti!$T$3:$T$5991)))</f>
        <v>0</v>
      </c>
      <c r="R991" s="9">
        <f t="shared" si="169"/>
        <v>5</v>
      </c>
      <c r="S991" s="1">
        <f t="shared" si="170"/>
        <v>0</v>
      </c>
      <c r="T991" s="1">
        <f>1+INT($N991/VLOOKUP($A991,anni!$A$1:$J$35,10,0))+$Q991</f>
        <v>5</v>
      </c>
      <c r="U991" s="1">
        <f t="shared" si="172"/>
        <v>0</v>
      </c>
      <c r="AB991" s="1">
        <v>5</v>
      </c>
      <c r="AC991" s="1">
        <f t="shared" si="171"/>
        <v>0</v>
      </c>
    </row>
    <row r="992" spans="1:29" x14ac:dyDescent="0.3">
      <c r="A992" s="3">
        <v>2006</v>
      </c>
      <c r="B992" s="3" t="str">
        <f>VLOOKUP($E992,accorpamenti!$A$2:$X$104,$A992-B$2,0)</f>
        <v>Lecce</v>
      </c>
      <c r="C992" s="3" t="str">
        <f>VLOOKUP($E992,accorpamenti!$A$2:$X$104,$A992-C$2,0)</f>
        <v>Lecce</v>
      </c>
      <c r="D992" s="3" t="str">
        <f>VLOOKUP($E992,accorpamenti!$A$2:$X$104,$A992-D$2,0)</f>
        <v>Lecce</v>
      </c>
      <c r="E992" s="3" t="s">
        <v>38</v>
      </c>
      <c r="F992" s="1">
        <f t="array" ref="F992">SUM(IF(anno=A992,IF(distretto=E992,1)))</f>
        <v>4</v>
      </c>
      <c r="G992" s="1">
        <f t="array" ref="G992">SUM(IF(anno=A992,IF(distretto=E992,IF(punti=-1,1))))</f>
        <v>0</v>
      </c>
      <c r="H992" s="1">
        <f t="array" ref="H992">SUM(IF(anno=A992,IF(distretto=E992,punti)))+G992</f>
        <v>86.2</v>
      </c>
      <c r="I992" s="6">
        <v>5.2417006406523008</v>
      </c>
      <c r="J992" s="12">
        <f>H992/VLOOKUP(A992,anni!$A$1:$O$32,4,0)</f>
        <v>1.9252244606244695E-2</v>
      </c>
      <c r="K992" s="12">
        <f t="shared" ref="K992:K1055" si="173">SUMIFS($J$2:$J$1979,anno_2,A992-1,$C$2:$C$1979,B992)</f>
        <v>1.9128546829377854E-2</v>
      </c>
      <c r="L992" s="12">
        <f t="shared" ref="L992:L1055" si="174">SUMIFS($J$2:$J$1979,anno_2,A992-2,$D$2:$D$1979,B992)</f>
        <v>1.7865977681270954E-2</v>
      </c>
      <c r="M992" s="12">
        <f t="array" ref="M992">SUM(IF(NOT(ISERR(J992:L992)),J992:L992*$J$2:$L$2))/SUM(IF(NOT(ISERR(J992:L992)),$J$2:$L$2))</f>
        <v>1.8979967526460126E-2</v>
      </c>
      <c r="N992" s="1">
        <f>((300-VLOOKUP(A992,anni!$A$1:$O$32,8,0))*(M992-I992/300)+I992)/300*(300-VLOOKUP(A992,anni!$A$1:$O$32,7,0))</f>
        <v>5.3584528171035881</v>
      </c>
      <c r="O992" s="1">
        <f t="shared" si="168"/>
        <v>5.3584528171035881</v>
      </c>
      <c r="P992" s="9">
        <f>INT(MAX(1,O992)+1-VLOOKUP(A992,anni!$A$1:$O$32,5,0))</f>
        <v>5</v>
      </c>
      <c r="Q992" s="9">
        <f t="array" ref="Q992">SUM(IF(anno=A992,IF(distretto=E992,concorrenti!$T$3:$T$5991)))</f>
        <v>0</v>
      </c>
      <c r="R992" s="9">
        <f t="shared" si="169"/>
        <v>5</v>
      </c>
      <c r="S992" s="1">
        <f t="shared" si="170"/>
        <v>1</v>
      </c>
      <c r="T992" s="1">
        <f>1+INT($N992/VLOOKUP($A992,anni!$A$1:$J$35,10,0))+$Q992</f>
        <v>5</v>
      </c>
      <c r="U992" s="1">
        <f t="shared" si="172"/>
        <v>1</v>
      </c>
      <c r="AB992" s="1">
        <v>5</v>
      </c>
      <c r="AC992" s="1">
        <f t="shared" si="171"/>
        <v>0</v>
      </c>
    </row>
    <row r="993" spans="1:29" x14ac:dyDescent="0.3">
      <c r="A993" s="3">
        <v>2006</v>
      </c>
      <c r="B993" s="3" t="str">
        <f>VLOOKUP($E993,accorpamenti!$A$2:$X$104,$A993-B$2,0)</f>
        <v>Padova</v>
      </c>
      <c r="C993" s="3" t="str">
        <f>VLOOKUP($E993,accorpamenti!$A$2:$X$104,$A993-C$2,0)</f>
        <v>Padova</v>
      </c>
      <c r="D993" s="3" t="str">
        <f>VLOOKUP($E993,accorpamenti!$A$2:$X$104,$A993-D$2,0)</f>
        <v>Padova</v>
      </c>
      <c r="E993" s="3" t="s">
        <v>66</v>
      </c>
      <c r="F993" s="1">
        <f t="array" ref="F993">SUM(IF(anno=A993,IF(distretto=E993,1)))</f>
        <v>4</v>
      </c>
      <c r="G993" s="1">
        <f t="array" ref="G993">SUM(IF(anno=A993,IF(distretto=E993,IF(punti=-1,1))))</f>
        <v>0</v>
      </c>
      <c r="H993" s="1">
        <f t="array" ref="H993">SUM(IF(anno=A993,IF(distretto=E993,punti)))+G993</f>
        <v>90.800000000000011</v>
      </c>
      <c r="I993" s="6">
        <v>3.1450203843913802</v>
      </c>
      <c r="J993" s="12">
        <f>H993/VLOOKUP(A993,anni!$A$1:$O$32,4,0)</f>
        <v>2.0279626568990933E-2</v>
      </c>
      <c r="K993" s="12">
        <f t="shared" si="173"/>
        <v>1.7593771056374937E-2</v>
      </c>
      <c r="L993" s="12">
        <f t="shared" si="174"/>
        <v>1.8140838876367429E-2</v>
      </c>
      <c r="M993" s="12">
        <f t="array" ref="M993">SUM(IF(NOT(ISERR(J993:L993)),J993:L993*$J$2:$L$2))/SUM(IF(NOT(ISERR(J993:L993)),$J$2:$L$2))</f>
        <v>1.9027876782681686E-2</v>
      </c>
      <c r="N993" s="1">
        <f>((300-VLOOKUP(A993,anni!$A$1:$O$32,8,0))*(M993-I993/300)+I993)/300*(300-VLOOKUP(A993,anni!$A$1:$O$32,7,0))</f>
        <v>4.6921183018445705</v>
      </c>
      <c r="O993" s="1">
        <f t="shared" si="168"/>
        <v>4.6921183018445705</v>
      </c>
      <c r="P993" s="9">
        <f>INT(MAX(1,O993)+1-VLOOKUP(A993,anni!$A$1:$O$32,5,0))</f>
        <v>5</v>
      </c>
      <c r="Q993" s="9">
        <f t="array" ref="Q993">SUM(IF(anno=A993,IF(distretto=E993,concorrenti!$T$3:$T$5991)))</f>
        <v>0</v>
      </c>
      <c r="R993" s="9">
        <f t="shared" si="169"/>
        <v>5</v>
      </c>
      <c r="S993" s="1">
        <f t="shared" si="170"/>
        <v>1</v>
      </c>
      <c r="T993" s="1">
        <f>1+INT($N993/VLOOKUP($A993,anni!$A$1:$J$35,10,0))+$Q993</f>
        <v>4</v>
      </c>
      <c r="U993" s="1">
        <f t="shared" si="172"/>
        <v>0</v>
      </c>
      <c r="AB993" s="1">
        <v>5</v>
      </c>
      <c r="AC993" s="1">
        <f t="shared" si="171"/>
        <v>0</v>
      </c>
    </row>
    <row r="994" spans="1:29" x14ac:dyDescent="0.3">
      <c r="A994" s="3">
        <v>2006</v>
      </c>
      <c r="B994" s="3" t="str">
        <f>VLOOKUP($E994,accorpamenti!$A$2:$X$104,$A994-B$2,0)</f>
        <v>Bologna</v>
      </c>
      <c r="C994" s="3" t="str">
        <f>VLOOKUP($E994,accorpamenti!$A$2:$X$104,$A994-C$2,0)</f>
        <v>Bologna</v>
      </c>
      <c r="D994" s="3" t="str">
        <f>VLOOKUP($E994,accorpamenti!$A$2:$X$104,$A994-D$2,0)</f>
        <v>Bologna</v>
      </c>
      <c r="E994" s="3" t="s">
        <v>70</v>
      </c>
      <c r="F994" s="1">
        <f t="array" ref="F994">SUM(IF(anno=A994,IF(distretto=E994,1)))</f>
        <v>4</v>
      </c>
      <c r="G994" s="1">
        <f t="array" ref="G994">SUM(IF(anno=A994,IF(distretto=E994,IF(punti=-1,1))))</f>
        <v>0</v>
      </c>
      <c r="H994" s="1">
        <f t="array" ref="H994">SUM(IF(anno=A994,IF(distretto=E994,punti)))+G994</f>
        <v>72.199999999999989</v>
      </c>
      <c r="I994" s="6">
        <v>3.3197437390797901</v>
      </c>
      <c r="J994" s="12">
        <f>H994/VLOOKUP(A994,anni!$A$1:$O$32,4,0)</f>
        <v>1.6125429937017013E-2</v>
      </c>
      <c r="K994" s="12">
        <f t="shared" si="173"/>
        <v>2.2347832597140078E-2</v>
      </c>
      <c r="L994" s="12">
        <f t="shared" si="174"/>
        <v>1.8415700071463908E-2</v>
      </c>
      <c r="M994" s="12">
        <f t="array" ref="M994">SUM(IF(NOT(ISERR(J994:L994)),J994:L994*$J$2:$L$2))/SUM(IF(NOT(ISERR(J994:L994)),$J$2:$L$2))</f>
        <v>1.8581275846132516E-2</v>
      </c>
      <c r="N994" s="1">
        <f>((300-VLOOKUP(A994,anni!$A$1:$O$32,8,0))*(M994-I994/300)+I994)/300*(300-VLOOKUP(A994,anni!$A$1:$O$32,7,0))</f>
        <v>4.6620752017335523</v>
      </c>
      <c r="O994" s="1">
        <f t="shared" si="168"/>
        <v>4.6620752017335523</v>
      </c>
      <c r="P994" s="9">
        <f>INT(MAX(1,O994)+1-VLOOKUP(A994,anni!$A$1:$O$32,5,0))</f>
        <v>5</v>
      </c>
      <c r="Q994" s="9">
        <f t="array" ref="Q994">SUM(IF(anno=A994,IF(distretto=E994,concorrenti!$T$3:$T$5991)))</f>
        <v>0</v>
      </c>
      <c r="R994" s="9">
        <f t="shared" si="169"/>
        <v>5</v>
      </c>
      <c r="S994" s="1">
        <f t="shared" si="170"/>
        <v>1</v>
      </c>
      <c r="T994" s="1">
        <f>1+INT($N994/VLOOKUP($A994,anni!$A$1:$J$35,10,0))+$Q994</f>
        <v>4</v>
      </c>
      <c r="U994" s="1">
        <f t="shared" si="172"/>
        <v>0</v>
      </c>
      <c r="AB994" s="1">
        <v>5</v>
      </c>
      <c r="AC994" s="1">
        <f t="shared" si="171"/>
        <v>0</v>
      </c>
    </row>
    <row r="995" spans="1:29" x14ac:dyDescent="0.3">
      <c r="A995" s="3">
        <v>2006</v>
      </c>
      <c r="B995" s="3" t="str">
        <f>VLOOKUP($E995,accorpamenti!$A$2:$X$104,$A995-B$2,0)</f>
        <v>Venezia</v>
      </c>
      <c r="C995" s="3" t="str">
        <f>VLOOKUP($E995,accorpamenti!$A$2:$X$104,$A995-C$2,0)</f>
        <v>Venezia</v>
      </c>
      <c r="D995" s="3" t="str">
        <f>VLOOKUP($E995,accorpamenti!$A$2:$X$104,$A995-D$2,0)</f>
        <v>Venezia</v>
      </c>
      <c r="E995" s="3" t="s">
        <v>85</v>
      </c>
      <c r="F995" s="1">
        <f t="array" ref="F995">SUM(IF(anno=A995,IF(distretto=E995,1)))</f>
        <v>4</v>
      </c>
      <c r="G995" s="1">
        <f t="array" ref="G995">SUM(IF(anno=A995,IF(distretto=E995,IF(punti=-1,1))))</f>
        <v>0</v>
      </c>
      <c r="H995" s="1">
        <f t="array" ref="H995">SUM(IF(anno=A995,IF(distretto=E995,punti)))+G995</f>
        <v>88</v>
      </c>
      <c r="I995" s="6">
        <v>3.1450203843913802</v>
      </c>
      <c r="J995" s="12">
        <f>H995/VLOOKUP(A995,anni!$A$1:$O$32,4,0)</f>
        <v>1.9654263635145393E-2</v>
      </c>
      <c r="K995" s="12">
        <f t="shared" si="173"/>
        <v>1.048139552294677E-2</v>
      </c>
      <c r="L995" s="12">
        <f t="shared" si="174"/>
        <v>7.036446594469792E-3</v>
      </c>
      <c r="M995" s="12">
        <f t="array" ref="M995">SUM(IF(NOT(ISERR(J995:L995)),J995:L995*$J$2:$L$2))/SUM(IF(NOT(ISERR(J995:L995)),$J$2:$L$2))</f>
        <v>1.4493671424299919E-2</v>
      </c>
      <c r="N995" s="1">
        <f>((300-VLOOKUP(A995,anni!$A$1:$O$32,8,0))*(M995-I995/300)+I995)/300*(300-VLOOKUP(A995,anni!$A$1:$O$32,7,0))</f>
        <v>3.8155052658907622</v>
      </c>
      <c r="O995" s="1">
        <f t="shared" si="168"/>
        <v>3.8155052658907622</v>
      </c>
      <c r="P995" s="9">
        <f>INT(MAX(1,O995)+1-VLOOKUP(A995,anni!$A$1:$O$32,5,0))</f>
        <v>4</v>
      </c>
      <c r="Q995" s="9">
        <f t="array" ref="Q995">SUM(IF(anno=A995,IF(distretto=E995,concorrenti!$T$3:$T$5991)))</f>
        <v>0</v>
      </c>
      <c r="R995" s="9">
        <f t="shared" si="169"/>
        <v>4</v>
      </c>
      <c r="S995" s="1">
        <f t="shared" si="170"/>
        <v>0</v>
      </c>
      <c r="T995" s="1">
        <f>1+INT($N995/VLOOKUP($A995,anni!$A$1:$J$35,10,0))+$Q995</f>
        <v>4</v>
      </c>
      <c r="U995" s="1">
        <f t="shared" si="172"/>
        <v>0</v>
      </c>
      <c r="AB995" s="1">
        <v>4</v>
      </c>
      <c r="AC995" s="1">
        <f t="shared" si="171"/>
        <v>0</v>
      </c>
    </row>
    <row r="996" spans="1:29" x14ac:dyDescent="0.3">
      <c r="A996" s="3">
        <v>2006</v>
      </c>
      <c r="B996" s="3" t="str">
        <f>VLOOKUP($E996,accorpamenti!$A$2:$X$104,$A996-B$2,0)</f>
        <v>Trento</v>
      </c>
      <c r="C996" s="3" t="str">
        <f>VLOOKUP($E996,accorpamenti!$A$2:$X$104,$A996-C$2,0)</f>
        <v>Trento</v>
      </c>
      <c r="D996" s="3" t="str">
        <f>VLOOKUP($E996,accorpamenti!$A$2:$X$104,$A996-D$2,0)</f>
        <v>Trento</v>
      </c>
      <c r="E996" s="3" t="s">
        <v>60</v>
      </c>
      <c r="F996" s="1">
        <f t="array" ref="F996">SUM(IF(anno=A996,IF(distretto=E996,1)))</f>
        <v>4</v>
      </c>
      <c r="G996" s="1">
        <f t="array" ref="G996">SUM(IF(anno=A996,IF(distretto=E996,IF(punti=-1,1))))</f>
        <v>0</v>
      </c>
      <c r="H996" s="1">
        <f t="array" ref="H996">SUM(IF(anno=A996,IF(distretto=E996,punti)))+G996</f>
        <v>69</v>
      </c>
      <c r="I996" s="6">
        <v>3.3197437390797901</v>
      </c>
      <c r="J996" s="12">
        <f>H996/VLOOKUP(A996,anni!$A$1:$O$32,4,0)</f>
        <v>1.5410729441193548E-2</v>
      </c>
      <c r="K996" s="12">
        <f t="shared" si="173"/>
        <v>1.7968106610765894E-2</v>
      </c>
      <c r="L996" s="12">
        <f t="shared" si="174"/>
        <v>2.5067340992798632E-2</v>
      </c>
      <c r="M996" s="12">
        <f t="array" ref="M996">SUM(IF(NOT(ISERR(J996:L996)),J996:L996*$J$2:$L$2))/SUM(IF(NOT(ISERR(J996:L996)),$J$2:$L$2))</f>
        <v>1.7872623756318508E-2</v>
      </c>
      <c r="N996" s="1">
        <f>((300-VLOOKUP(A996,anni!$A$1:$O$32,8,0))*(M996-I996/300)+I996)/300*(300-VLOOKUP(A996,anni!$A$1:$O$32,7,0))</f>
        <v>4.5250691310361777</v>
      </c>
      <c r="O996" s="1">
        <f t="shared" si="168"/>
        <v>4.5250691310361777</v>
      </c>
      <c r="P996" s="9">
        <f>INT(MAX(1,O996)+1-VLOOKUP(A996,anni!$A$1:$O$32,5,0))</f>
        <v>5</v>
      </c>
      <c r="Q996" s="9">
        <f t="array" ref="Q996">SUM(IF(anno=A996,IF(distretto=E996,concorrenti!$T$3:$T$5991)))</f>
        <v>0</v>
      </c>
      <c r="R996" s="9">
        <f t="shared" si="169"/>
        <v>5</v>
      </c>
      <c r="S996" s="1">
        <f t="shared" si="170"/>
        <v>1</v>
      </c>
      <c r="T996" s="1">
        <f>1+INT($N996/VLOOKUP($A996,anni!$A$1:$J$35,10,0))+$Q996</f>
        <v>4</v>
      </c>
      <c r="U996" s="1">
        <f t="shared" si="172"/>
        <v>0</v>
      </c>
      <c r="AB996" s="1">
        <v>4</v>
      </c>
      <c r="AC996" s="1">
        <f t="shared" si="171"/>
        <v>1</v>
      </c>
    </row>
    <row r="997" spans="1:29" x14ac:dyDescent="0.3">
      <c r="A997" s="3">
        <v>2006</v>
      </c>
      <c r="B997" s="3" t="str">
        <f>VLOOKUP($E997,accorpamenti!$A$2:$X$104,$A997-B$2,0)</f>
        <v>Udine</v>
      </c>
      <c r="C997" s="3" t="str">
        <f>VLOOKUP($E997,accorpamenti!$A$2:$X$104,$A997-C$2,0)</f>
        <v>Udine</v>
      </c>
      <c r="D997" s="3" t="str">
        <f>VLOOKUP($E997,accorpamenti!$A$2:$X$104,$A997-D$2,0)</f>
        <v>Udine</v>
      </c>
      <c r="E997" s="3" t="s">
        <v>58</v>
      </c>
      <c r="F997" s="1">
        <f t="array" ref="F997">SUM(IF(anno=A997,IF(distretto=E997,1)))</f>
        <v>4</v>
      </c>
      <c r="G997" s="1">
        <f t="array" ref="G997">SUM(IF(anno=A997,IF(distretto=E997,IF(punti=-1,1))))</f>
        <v>0</v>
      </c>
      <c r="H997" s="1">
        <f t="array" ref="H997">SUM(IF(anno=A997,IF(distretto=E997,punti)))+G997</f>
        <v>72.400000000000006</v>
      </c>
      <c r="I997" s="6">
        <v>3.1450203843913802</v>
      </c>
      <c r="J997" s="12">
        <f>H997/VLOOKUP(A997,anni!$A$1:$O$32,4,0)</f>
        <v>1.6170098718005985E-2</v>
      </c>
      <c r="K997" s="12">
        <f t="shared" si="173"/>
        <v>1.6395897282323876E-2</v>
      </c>
      <c r="L997" s="12">
        <f t="shared" si="174"/>
        <v>1.247869825738002E-2</v>
      </c>
      <c r="M997" s="12">
        <f t="array" ref="M997">SUM(IF(NOT(ISERR(J997:L997)),J997:L997*$J$2:$L$2))/SUM(IF(NOT(ISERR(J997:L997)),$J$2:$L$2))</f>
        <v>1.5630131496007619E-2</v>
      </c>
      <c r="N997" s="1">
        <f>((300-VLOOKUP(A997,anni!$A$1:$O$32,8,0))*(M997-I997/300)+I997)/300*(300-VLOOKUP(A997,anni!$A$1:$O$32,7,0))</f>
        <v>4.0352208797542515</v>
      </c>
      <c r="O997" s="1">
        <f t="shared" si="168"/>
        <v>4.0352208797542515</v>
      </c>
      <c r="P997" s="9">
        <f>INT(MAX(1,O997)+1-VLOOKUP(A997,anni!$A$1:$O$32,5,0))</f>
        <v>4</v>
      </c>
      <c r="Q997" s="9">
        <f t="array" ref="Q997">SUM(IF(anno=A997,IF(distretto=E997,concorrenti!$T$3:$T$5991)))</f>
        <v>0</v>
      </c>
      <c r="R997" s="9">
        <f t="shared" si="169"/>
        <v>4</v>
      </c>
      <c r="S997" s="1">
        <f t="shared" si="170"/>
        <v>0</v>
      </c>
      <c r="T997" s="1">
        <f>1+INT($N997/VLOOKUP($A997,anni!$A$1:$J$35,10,0))+$Q997</f>
        <v>4</v>
      </c>
      <c r="U997" s="1">
        <f t="shared" si="172"/>
        <v>0</v>
      </c>
      <c r="AB997" s="1">
        <v>4</v>
      </c>
      <c r="AC997" s="1">
        <f t="shared" si="171"/>
        <v>0</v>
      </c>
    </row>
    <row r="998" spans="1:29" x14ac:dyDescent="0.3">
      <c r="A998" s="3">
        <v>2006</v>
      </c>
      <c r="B998" s="3" t="str">
        <f>VLOOKUP($E998,accorpamenti!$A$2:$X$104,$A998-B$2,0)</f>
        <v>Brescia</v>
      </c>
      <c r="C998" s="3" t="str">
        <f>VLOOKUP($E998,accorpamenti!$A$2:$X$104,$A998-C$2,0)</f>
        <v>Brescia</v>
      </c>
      <c r="D998" s="3" t="str">
        <f>VLOOKUP($E998,accorpamenti!$A$2:$X$104,$A998-D$2,0)</f>
        <v>Brescia</v>
      </c>
      <c r="E998" s="3" t="s">
        <v>42</v>
      </c>
      <c r="F998" s="1">
        <f t="array" ref="F998">SUM(IF(anno=A998,IF(distretto=E998,1)))</f>
        <v>4</v>
      </c>
      <c r="G998" s="1">
        <f t="array" ref="G998">SUM(IF(anno=A998,IF(distretto=E998,IF(punti=-1,1))))</f>
        <v>0</v>
      </c>
      <c r="H998" s="1">
        <f t="array" ref="H998">SUM(IF(anno=A998,IF(distretto=E998,punti)))+G998</f>
        <v>50.800000000000004</v>
      </c>
      <c r="I998" s="6">
        <v>4.3680838672102507</v>
      </c>
      <c r="J998" s="12">
        <f>H998/VLOOKUP(A998,anni!$A$1:$O$32,4,0)</f>
        <v>1.134587037119757E-2</v>
      </c>
      <c r="K998" s="12">
        <f t="shared" si="173"/>
        <v>1.5497491951785583E-2</v>
      </c>
      <c r="L998" s="12">
        <f t="shared" si="174"/>
        <v>1.6271782749711392E-2</v>
      </c>
      <c r="M998" s="12">
        <f t="array" ref="M998">SUM(IF(NOT(ISERR(J998:L998)),J998:L998*$J$2:$L$2))/SUM(IF(NOT(ISERR(J998:L998)),$J$2:$L$2))</f>
        <v>1.3550729627812544E-2</v>
      </c>
      <c r="N998" s="1">
        <f>((300-VLOOKUP(A998,anni!$A$1:$O$32,8,0))*(M998-I998/300)+I998)/300*(300-VLOOKUP(A998,anni!$A$1:$O$32,7,0))</f>
        <v>4.0273014185892837</v>
      </c>
      <c r="O998" s="1">
        <f t="shared" si="168"/>
        <v>4.0273014185892837</v>
      </c>
      <c r="P998" s="9">
        <f>INT(MAX(1,O998)+1-VLOOKUP(A998,anni!$A$1:$O$32,5,0))</f>
        <v>4</v>
      </c>
      <c r="Q998" s="9">
        <f t="array" ref="Q998">SUM(IF(anno=A998,IF(distretto=E998,concorrenti!$T$3:$T$5991)))</f>
        <v>1</v>
      </c>
      <c r="R998" s="9">
        <f t="shared" si="169"/>
        <v>5</v>
      </c>
      <c r="S998" s="1">
        <f t="shared" si="170"/>
        <v>1</v>
      </c>
      <c r="T998" s="1">
        <f>1+INT($N998/VLOOKUP($A998,anni!$A$1:$J$35,10,0))+$Q998</f>
        <v>5</v>
      </c>
      <c r="U998" s="1">
        <f t="shared" si="172"/>
        <v>1</v>
      </c>
      <c r="AB998" s="1">
        <v>5</v>
      </c>
      <c r="AC998" s="1">
        <f t="shared" si="171"/>
        <v>0</v>
      </c>
    </row>
    <row r="999" spans="1:29" x14ac:dyDescent="0.3">
      <c r="A999" s="3">
        <v>2006</v>
      </c>
      <c r="B999" s="3" t="str">
        <f>VLOOKUP($E999,accorpamenti!$A$2:$X$104,$A999-B$2,0)</f>
        <v>Salerno</v>
      </c>
      <c r="C999" s="3" t="str">
        <f>VLOOKUP($E999,accorpamenti!$A$2:$X$104,$A999-C$2,0)</f>
        <v>Salerno</v>
      </c>
      <c r="D999" s="3" t="str">
        <f>VLOOKUP($E999,accorpamenti!$A$2:$X$104,$A999-D$2,0)</f>
        <v>Salerno</v>
      </c>
      <c r="E999" s="3" t="s">
        <v>61</v>
      </c>
      <c r="F999" s="1">
        <f t="array" ref="F999">SUM(IF(anno=A999,IF(distretto=E999,1)))</f>
        <v>4</v>
      </c>
      <c r="G999" s="1">
        <f t="array" ref="G999">SUM(IF(anno=A999,IF(distretto=E999,IF(punti=-1,1))))</f>
        <v>0</v>
      </c>
      <c r="H999" s="1">
        <f t="array" ref="H999">SUM(IF(anno=A999,IF(distretto=E999,punti)))+G999</f>
        <v>43.8</v>
      </c>
      <c r="I999" s="6">
        <v>5.5911473500291207</v>
      </c>
      <c r="J999" s="12">
        <f>H999/VLOOKUP(A999,anni!$A$1:$O$32,4,0)</f>
        <v>9.782463036583729E-3</v>
      </c>
      <c r="K999" s="12">
        <f t="shared" si="173"/>
        <v>8.1230815302837465E-3</v>
      </c>
      <c r="L999" s="12">
        <f t="shared" si="174"/>
        <v>1.3688087515804515E-2</v>
      </c>
      <c r="M999" s="12">
        <f t="array" ref="M999">SUM(IF(NOT(ISERR(J999:L999)),J999:L999*$J$2:$L$2))/SUM(IF(NOT(ISERR(J999:L999)),$J$2:$L$2))</f>
        <v>9.8802732810205334E-3</v>
      </c>
      <c r="N999" s="1">
        <f>((300-VLOOKUP(A999,anni!$A$1:$O$32,8,0))*(M999-I999/300)+I999)/300*(300-VLOOKUP(A999,anni!$A$1:$O$32,7,0))</f>
        <v>3.7117780915622416</v>
      </c>
      <c r="O999" s="1">
        <f t="shared" si="168"/>
        <v>3.7117780915622416</v>
      </c>
      <c r="P999" s="9">
        <f>INT(MAX(1,O999)+1-VLOOKUP(A999,anni!$A$1:$O$32,5,0))</f>
        <v>4</v>
      </c>
      <c r="Q999" s="9">
        <f t="array" ref="Q999">SUM(IF(anno=A999,IF(distretto=E999,concorrenti!$T$3:$T$5991)))</f>
        <v>0</v>
      </c>
      <c r="R999" s="9">
        <f t="shared" si="169"/>
        <v>4</v>
      </c>
      <c r="S999" s="1">
        <f t="shared" si="170"/>
        <v>0</v>
      </c>
      <c r="T999" s="1">
        <f>1+INT($N999/VLOOKUP($A999,anni!$A$1:$J$35,10,0))+$Q999</f>
        <v>4</v>
      </c>
      <c r="U999" s="1">
        <f t="shared" si="172"/>
        <v>0</v>
      </c>
      <c r="AB999" s="1">
        <v>4</v>
      </c>
      <c r="AC999" s="1">
        <f t="shared" si="171"/>
        <v>0</v>
      </c>
    </row>
    <row r="1000" spans="1:29" x14ac:dyDescent="0.3">
      <c r="A1000" s="3">
        <v>2006</v>
      </c>
      <c r="B1000" s="3" t="str">
        <f>VLOOKUP($E1000,accorpamenti!$A$2:$X$104,$A1000-B$2,0)</f>
        <v>Cagliari</v>
      </c>
      <c r="C1000" s="3" t="str">
        <f>VLOOKUP($E1000,accorpamenti!$A$2:$X$104,$A1000-C$2,0)</f>
        <v>Cagliari</v>
      </c>
      <c r="D1000" s="3" t="str">
        <f>VLOOKUP($E1000,accorpamenti!$A$2:$X$104,$A1000-D$2,0)</f>
        <v>Cagliari</v>
      </c>
      <c r="E1000" s="3" t="s">
        <v>87</v>
      </c>
      <c r="F1000" s="1">
        <f t="array" ref="F1000">SUM(IF(anno=A1000,IF(distretto=E1000,1)))</f>
        <v>4</v>
      </c>
      <c r="G1000" s="1">
        <f t="array" ref="G1000">SUM(IF(anno=A1000,IF(distretto=E1000,IF(punti=-1,1))))</f>
        <v>0</v>
      </c>
      <c r="H1000" s="1">
        <f t="array" ref="H1000">SUM(IF(anno=A1000,IF(distretto=E1000,punti)))+G1000</f>
        <v>38</v>
      </c>
      <c r="I1000" s="6">
        <v>4.1933605125218403</v>
      </c>
      <c r="J1000" s="12">
        <f>H1000/VLOOKUP(A1000,anni!$A$1:$O$32,4,0)</f>
        <v>8.4870683879036939E-3</v>
      </c>
      <c r="K1000" s="12">
        <f t="shared" si="173"/>
        <v>1.4037583289660854E-2</v>
      </c>
      <c r="L1000" s="12">
        <f t="shared" si="174"/>
        <v>8.4657248089714671E-3</v>
      </c>
      <c r="M1000" s="12">
        <f t="array" ref="M1000">SUM(IF(NOT(ISERR(J1000:L1000)),J1000:L1000*$J$2:$L$2))/SUM(IF(NOT(ISERR(J1000:L1000)),$J$2:$L$2))</f>
        <v>1.0333682758667376E-2</v>
      </c>
      <c r="N1000" s="1">
        <f>((300-VLOOKUP(A1000,anni!$A$1:$O$32,8,0))*(M1000-I1000/300)+I1000)/300*(300-VLOOKUP(A1000,anni!$A$1:$O$32,7,0))</f>
        <v>3.3490392762660637</v>
      </c>
      <c r="O1000" s="1">
        <f t="shared" si="168"/>
        <v>3.3490392762660637</v>
      </c>
      <c r="P1000" s="9">
        <f>INT(MAX(1,O1000)+1-VLOOKUP(A1000,anni!$A$1:$O$32,5,0))</f>
        <v>3</v>
      </c>
      <c r="Q1000" s="9">
        <f t="array" ref="Q1000">SUM(IF(anno=A1000,IF(distretto=E1000,concorrenti!$T$3:$T$5991)))</f>
        <v>0</v>
      </c>
      <c r="R1000" s="9">
        <f t="shared" si="169"/>
        <v>3</v>
      </c>
      <c r="S1000" s="1">
        <f t="shared" si="170"/>
        <v>-1</v>
      </c>
      <c r="T1000" s="1">
        <f>1+INT($N1000/VLOOKUP($A1000,anni!$A$1:$J$35,10,0))+$Q1000</f>
        <v>3</v>
      </c>
      <c r="U1000" s="1">
        <f t="shared" si="172"/>
        <v>-1</v>
      </c>
      <c r="AB1000" s="1">
        <v>4</v>
      </c>
      <c r="AC1000" s="1">
        <f t="shared" si="171"/>
        <v>-1</v>
      </c>
    </row>
    <row r="1001" spans="1:29" x14ac:dyDescent="0.3">
      <c r="A1001" s="3">
        <v>2006</v>
      </c>
      <c r="B1001" s="3" t="str">
        <f>VLOOKUP($E1001,accorpamenti!$A$2:$X$104,$A1001-B$2,0)</f>
        <v>Arezzo</v>
      </c>
      <c r="C1001" s="3" t="str">
        <f>VLOOKUP($E1001,accorpamenti!$A$2:$X$104,$A1001-C$2,0)</f>
        <v>Arezzo</v>
      </c>
      <c r="D1001" s="3" t="str">
        <f>VLOOKUP($E1001,accorpamenti!$A$2:$X$104,$A1001-D$2,0)</f>
        <v>Arezzo</v>
      </c>
      <c r="E1001" s="3" t="s">
        <v>81</v>
      </c>
      <c r="F1001" s="1">
        <f t="array" ref="F1001">SUM(IF(anno=A1001,IF(distretto=E1001,1)))</f>
        <v>4</v>
      </c>
      <c r="G1001" s="1">
        <f t="array" ref="G1001">SUM(IF(anno=A1001,IF(distretto=E1001,IF(punti=-1,1))))</f>
        <v>2</v>
      </c>
      <c r="H1001" s="1">
        <f t="array" ref="H1001">SUM(IF(anno=A1001,IF(distretto=E1001,punti)))+G1001</f>
        <v>33.6</v>
      </c>
      <c r="I1001" s="6">
        <v>1.7472335468841</v>
      </c>
      <c r="J1001" s="12">
        <f>H1001/VLOOKUP(A1001,anni!$A$1:$O$32,4,0)</f>
        <v>7.5043552061464236E-3</v>
      </c>
      <c r="K1001" s="12">
        <f t="shared" si="173"/>
        <v>1.4187317511417236E-2</v>
      </c>
      <c r="L1001" s="12">
        <f t="shared" si="174"/>
        <v>1.8140838876367429E-2</v>
      </c>
      <c r="M1001" s="12">
        <f t="array" ref="M1001">SUM(IF(NOT(ISERR(J1001:L1001)),J1001:L1001*$J$2:$L$2))/SUM(IF(NOT(ISERR(J1001:L1001)),$J$2:$L$2))</f>
        <v>1.1504756586273529E-2</v>
      </c>
      <c r="N1001" s="1">
        <f>((300-VLOOKUP(A1001,anni!$A$1:$O$32,8,0))*(M1001-I1001/300)+I1001)/300*(300-VLOOKUP(A1001,anni!$A$1:$O$32,7,0))</f>
        <v>2.787250416231092</v>
      </c>
      <c r="O1001" s="1">
        <f t="shared" si="168"/>
        <v>2.787250416231092</v>
      </c>
      <c r="P1001" s="9">
        <f>INT(MAX(1,O1001)+1-VLOOKUP(A1001,anni!$A$1:$O$32,5,0))</f>
        <v>3</v>
      </c>
      <c r="Q1001" s="9">
        <f t="array" ref="Q1001">SUM(IF(anno=A1001,IF(distretto=E1001,concorrenti!$T$3:$T$5991)))</f>
        <v>0</v>
      </c>
      <c r="R1001" s="9">
        <f t="shared" si="169"/>
        <v>3</v>
      </c>
      <c r="S1001" s="1">
        <f t="shared" si="170"/>
        <v>-1</v>
      </c>
      <c r="T1001" s="1">
        <f>1+INT($N1001/VLOOKUP($A1001,anni!$A$1:$J$35,10,0))+$Q1001</f>
        <v>3</v>
      </c>
      <c r="U1001" s="1">
        <f t="shared" si="172"/>
        <v>-1</v>
      </c>
      <c r="AB1001" s="1">
        <v>3</v>
      </c>
      <c r="AC1001" s="1">
        <f t="shared" si="171"/>
        <v>0</v>
      </c>
    </row>
    <row r="1002" spans="1:29" x14ac:dyDescent="0.3">
      <c r="A1002" s="3">
        <v>2006</v>
      </c>
      <c r="B1002" s="3" t="str">
        <f>VLOOKUP($E1002,accorpamenti!$A$2:$X$104,$A1002-B$2,0)</f>
        <v>Pescara</v>
      </c>
      <c r="C1002" s="3" t="str">
        <f>VLOOKUP($E1002,accorpamenti!$A$2:$X$104,$A1002-C$2,0)</f>
        <v>Pescara</v>
      </c>
      <c r="D1002" s="3" t="str">
        <f>VLOOKUP($E1002,accorpamenti!$A$2:$X$104,$A1002-D$2,0)</f>
        <v>Pescara</v>
      </c>
      <c r="E1002" s="3" t="s">
        <v>54</v>
      </c>
      <c r="F1002" s="1">
        <f t="array" ref="F1002">SUM(IF(anno=A1002,IF(distretto=E1002,1)))</f>
        <v>3</v>
      </c>
      <c r="G1002" s="1">
        <f t="array" ref="G1002">SUM(IF(anno=A1002,IF(distretto=E1002,IF(punti=-1,1))))</f>
        <v>0</v>
      </c>
      <c r="H1002" s="1">
        <f t="array" ref="H1002">SUM(IF(anno=A1002,IF(distretto=E1002,punti)))+G1002</f>
        <v>85.6</v>
      </c>
      <c r="I1002" s="6">
        <v>1.92195690157251</v>
      </c>
      <c r="J1002" s="12">
        <f>H1002/VLOOKUP(A1002,anni!$A$1:$O$32,4,0)</f>
        <v>1.9118238263277791E-2</v>
      </c>
      <c r="K1002" s="12">
        <f t="shared" si="173"/>
        <v>7.599011754136408E-3</v>
      </c>
      <c r="L1002" s="12">
        <f t="shared" si="174"/>
        <v>7.6961134627013339E-3</v>
      </c>
      <c r="M1002" s="12">
        <f t="array" ref="M1002">SUM(IF(NOT(ISERR(J1002:L1002)),J1002:L1002*$J$2:$L$2))/SUM(IF(NOT(ISERR(J1002:L1002)),$J$2:$L$2))</f>
        <v>1.3374808626801253E-2</v>
      </c>
      <c r="N1002" s="1">
        <f>((300-VLOOKUP(A1002,anni!$A$1:$O$32,8,0))*(M1002-I1002/300)+I1002)/300*(300-VLOOKUP(A1002,anni!$A$1:$O$32,7,0))</f>
        <v>3.2050935583549403</v>
      </c>
      <c r="O1002" s="1">
        <f t="shared" si="168"/>
        <v>3.2050935583549403</v>
      </c>
      <c r="P1002" s="9">
        <f>INT(MAX(1,O1002)+1-VLOOKUP(A1002,anni!$A$1:$O$32,5,0))</f>
        <v>3</v>
      </c>
      <c r="Q1002" s="9">
        <f t="array" ref="Q1002">SUM(IF(anno=A1002,IF(distretto=E1002,concorrenti!$T$3:$T$5991)))</f>
        <v>0</v>
      </c>
      <c r="R1002" s="9">
        <f t="shared" si="169"/>
        <v>3</v>
      </c>
      <c r="S1002" s="1">
        <f t="shared" si="170"/>
        <v>0</v>
      </c>
      <c r="T1002" s="1">
        <f>1+INT($N1002/VLOOKUP($A1002,anni!$A$1:$J$35,10,0))+$Q1002</f>
        <v>3</v>
      </c>
      <c r="U1002" s="1">
        <f t="shared" si="172"/>
        <v>0</v>
      </c>
      <c r="AB1002" s="1">
        <v>4</v>
      </c>
      <c r="AC1002" s="1">
        <f t="shared" si="171"/>
        <v>-1</v>
      </c>
    </row>
    <row r="1003" spans="1:29" x14ac:dyDescent="0.3">
      <c r="A1003" s="3">
        <v>2006</v>
      </c>
      <c r="B1003" s="3" t="str">
        <f>VLOOKUP($E1003,accorpamenti!$A$2:$X$104,$A1003-B$2,0)</f>
        <v>Pavia</v>
      </c>
      <c r="C1003" s="3" t="str">
        <f>VLOOKUP($E1003,accorpamenti!$A$2:$X$104,$A1003-C$2,0)</f>
        <v>Pavia</v>
      </c>
      <c r="D1003" s="3" t="str">
        <f>VLOOKUP($E1003,accorpamenti!$A$2:$X$104,$A1003-D$2,0)</f>
        <v>Pavia</v>
      </c>
      <c r="E1003" s="3" t="s">
        <v>83</v>
      </c>
      <c r="F1003" s="1">
        <f t="array" ref="F1003">SUM(IF(anno=A1003,IF(distretto=E1003,1)))</f>
        <v>3</v>
      </c>
      <c r="G1003" s="1">
        <f t="array" ref="G1003">SUM(IF(anno=A1003,IF(distretto=E1003,IF(punti=-1,1))))</f>
        <v>0</v>
      </c>
      <c r="H1003" s="1">
        <f t="array" ref="H1003">SUM(IF(anno=A1003,IF(distretto=E1003,punti)))+G1003</f>
        <v>62.599999999999994</v>
      </c>
      <c r="I1003" s="6">
        <v>2.4461269656377405</v>
      </c>
      <c r="J1003" s="12">
        <f>H1003/VLOOKUP(A1003,anni!$A$1:$O$32,4,0)</f>
        <v>1.3981328449546609E-2</v>
      </c>
      <c r="K1003" s="12">
        <f t="shared" si="173"/>
        <v>8.6471513064310859E-3</v>
      </c>
      <c r="L1003" s="12">
        <f t="shared" si="174"/>
        <v>1.7865977681270954E-2</v>
      </c>
      <c r="M1003" s="12">
        <f t="array" ref="M1003">SUM(IF(NOT(ISERR(J1003:L1003)),J1003:L1003*$J$2:$L$2))/SUM(IF(NOT(ISERR(J1003:L1003)),$J$2:$L$2))</f>
        <v>1.2850710940462159E-2</v>
      </c>
      <c r="N1003" s="1">
        <f>((300-VLOOKUP(A1003,anni!$A$1:$O$32,8,0))*(M1003-I1003/300)+I1003)/300*(300-VLOOKUP(A1003,anni!$A$1:$O$32,7,0))</f>
        <v>3.2726672485281778</v>
      </c>
      <c r="O1003" s="1">
        <f t="shared" si="168"/>
        <v>3.2726672485281778</v>
      </c>
      <c r="P1003" s="9">
        <f>INT(MAX(1,O1003)+1-VLOOKUP(A1003,anni!$A$1:$O$32,5,0))</f>
        <v>3</v>
      </c>
      <c r="Q1003" s="9">
        <f t="array" ref="Q1003">SUM(IF(anno=A1003,IF(distretto=E1003,concorrenti!$T$3:$T$5991)))</f>
        <v>0</v>
      </c>
      <c r="R1003" s="9">
        <f t="shared" si="169"/>
        <v>3</v>
      </c>
      <c r="S1003" s="1">
        <f t="shared" si="170"/>
        <v>0</v>
      </c>
      <c r="T1003" s="1">
        <f>1+INT($N1003/VLOOKUP($A1003,anni!$A$1:$J$35,10,0))+$Q1003</f>
        <v>3</v>
      </c>
      <c r="U1003" s="1">
        <f t="shared" si="172"/>
        <v>0</v>
      </c>
      <c r="AB1003" s="1">
        <v>3</v>
      </c>
      <c r="AC1003" s="1">
        <f t="shared" si="171"/>
        <v>0</v>
      </c>
    </row>
    <row r="1004" spans="1:29" x14ac:dyDescent="0.3">
      <c r="A1004" s="3">
        <v>2006</v>
      </c>
      <c r="B1004" s="3" t="str">
        <f>VLOOKUP($E1004,accorpamenti!$A$2:$X$104,$A1004-B$2,0)</f>
        <v>Pisa</v>
      </c>
      <c r="C1004" s="3" t="str">
        <f>VLOOKUP($E1004,accorpamenti!$A$2:$X$104,$A1004-C$2,0)</f>
        <v>Pisa</v>
      </c>
      <c r="D1004" s="3" t="str">
        <f>VLOOKUP($E1004,accorpamenti!$A$2:$X$104,$A1004-D$2,0)</f>
        <v>Pisa</v>
      </c>
      <c r="E1004" s="3" t="s">
        <v>105</v>
      </c>
      <c r="F1004" s="1">
        <f t="array" ref="F1004">SUM(IF(anno=A1004,IF(distretto=E1004,1)))</f>
        <v>3</v>
      </c>
      <c r="G1004" s="1">
        <f t="array" ref="G1004">SUM(IF(anno=A1004,IF(distretto=E1004,IF(punti=-1,1))))</f>
        <v>0</v>
      </c>
      <c r="H1004" s="1">
        <f t="array" ref="H1004">SUM(IF(anno=A1004,IF(distretto=E1004,punti)))+G1004</f>
        <v>52.599999999999994</v>
      </c>
      <c r="I1004" s="6">
        <v>2.0966802562609201</v>
      </c>
      <c r="J1004" s="12">
        <f>H1004/VLOOKUP(A1004,anni!$A$1:$O$32,4,0)</f>
        <v>1.1747889400098268E-2</v>
      </c>
      <c r="K1004" s="12">
        <f t="shared" si="173"/>
        <v>1.5497491951785583E-2</v>
      </c>
      <c r="L1004" s="12">
        <f t="shared" si="174"/>
        <v>1.4842504535209716E-2</v>
      </c>
      <c r="M1004" s="12">
        <f t="array" ref="M1004">SUM(IF(NOT(ISERR(J1004:L1004)),J1004:L1004*$J$2:$L$2))/SUM(IF(NOT(ISERR(J1004:L1004)),$J$2:$L$2))</f>
        <v>1.3513526106512614E-2</v>
      </c>
      <c r="N1004" s="1">
        <f>((300-VLOOKUP(A1004,anni!$A$1:$O$32,8,0))*(M1004-I1004/300)+I1004)/300*(300-VLOOKUP(A1004,anni!$A$1:$O$32,7,0))</f>
        <v>3.2882120187209574</v>
      </c>
      <c r="O1004" s="1">
        <f t="shared" si="168"/>
        <v>3.2882120187209574</v>
      </c>
      <c r="P1004" s="9">
        <f>INT(MAX(1,O1004)+1-VLOOKUP(A1004,anni!$A$1:$O$32,5,0))</f>
        <v>3</v>
      </c>
      <c r="Q1004" s="9">
        <f t="array" ref="Q1004">SUM(IF(anno=A1004,IF(distretto=E1004,concorrenti!$T$3:$T$5991)))</f>
        <v>1</v>
      </c>
      <c r="R1004" s="9">
        <f t="shared" si="169"/>
        <v>4</v>
      </c>
      <c r="S1004" s="1">
        <f t="shared" si="170"/>
        <v>1</v>
      </c>
      <c r="T1004" s="1">
        <f>1+INT($N1004/VLOOKUP($A1004,anni!$A$1:$J$35,10,0))+$Q1004</f>
        <v>4</v>
      </c>
      <c r="U1004" s="1">
        <f t="shared" si="172"/>
        <v>1</v>
      </c>
      <c r="AB1004" s="1">
        <v>5</v>
      </c>
      <c r="AC1004" s="1">
        <f t="shared" si="171"/>
        <v>-1</v>
      </c>
    </row>
    <row r="1005" spans="1:29" x14ac:dyDescent="0.3">
      <c r="A1005" s="3">
        <v>2006</v>
      </c>
      <c r="B1005" s="3" t="str">
        <f>VLOOKUP($E1005,accorpamenti!$A$2:$X$104,$A1005-B$2,0)</f>
        <v>Trieste</v>
      </c>
      <c r="C1005" s="3" t="str">
        <f>VLOOKUP($E1005,accorpamenti!$A$2:$X$104,$A1005-C$2,0)</f>
        <v>Trieste</v>
      </c>
      <c r="D1005" s="3" t="str">
        <f>VLOOKUP($E1005,accorpamenti!$A$2:$X$104,$A1005-D$2,0)</f>
        <v>Trieste</v>
      </c>
      <c r="E1005" s="3" t="s">
        <v>92</v>
      </c>
      <c r="F1005" s="1">
        <f t="array" ref="F1005">SUM(IF(anno=A1005,IF(distretto=E1005,1)))</f>
        <v>3</v>
      </c>
      <c r="G1005" s="1">
        <f t="array" ref="G1005">SUM(IF(anno=A1005,IF(distretto=E1005,IF(punti=-1,1))))</f>
        <v>0</v>
      </c>
      <c r="H1005" s="1">
        <f t="array" ref="H1005">SUM(IF(anno=A1005,IF(distretto=E1005,punti)))+G1005</f>
        <v>66.800000000000011</v>
      </c>
      <c r="I1005" s="6">
        <v>1.92195690157251</v>
      </c>
      <c r="J1005" s="12">
        <f>H1005/VLOOKUP(A1005,anni!$A$1:$O$32,4,0)</f>
        <v>1.4919372850314916E-2</v>
      </c>
      <c r="K1005" s="12">
        <f t="shared" si="173"/>
        <v>1.2577674627536123E-2</v>
      </c>
      <c r="L1005" s="12">
        <f t="shared" si="174"/>
        <v>1.3468198559727335E-2</v>
      </c>
      <c r="M1005" s="12">
        <f t="array" ref="M1005">SUM(IF(NOT(ISERR(J1005:L1005)),J1005:L1005*$J$2:$L$2))/SUM(IF(NOT(ISERR(J1005:L1005)),$J$2:$L$2))</f>
        <v>1.3896944394290721E-2</v>
      </c>
      <c r="N1005" s="1">
        <f>((300-VLOOKUP(A1005,anni!$A$1:$O$32,8,0))*(M1005-I1005/300)+I1005)/300*(300-VLOOKUP(A1005,anni!$A$1:$O$32,7,0))</f>
        <v>3.3060398067362371</v>
      </c>
      <c r="O1005" s="1">
        <f t="shared" si="168"/>
        <v>3.3060398067362371</v>
      </c>
      <c r="P1005" s="9">
        <f>INT(MAX(1,O1005)+1-VLOOKUP(A1005,anni!$A$1:$O$32,5,0))</f>
        <v>3</v>
      </c>
      <c r="Q1005" s="9">
        <f t="array" ref="Q1005">SUM(IF(anno=A1005,IF(distretto=E1005,concorrenti!$T$3:$T$5991)))</f>
        <v>0</v>
      </c>
      <c r="R1005" s="9">
        <f t="shared" si="169"/>
        <v>3</v>
      </c>
      <c r="S1005" s="1">
        <f t="shared" si="170"/>
        <v>0</v>
      </c>
      <c r="T1005" s="1">
        <f>1+INT($N1005/VLOOKUP($A1005,anni!$A$1:$J$35,10,0))+$Q1005</f>
        <v>3</v>
      </c>
      <c r="U1005" s="1">
        <f t="shared" si="172"/>
        <v>0</v>
      </c>
      <c r="AB1005" s="1">
        <v>3</v>
      </c>
      <c r="AC1005" s="1">
        <f t="shared" si="171"/>
        <v>0</v>
      </c>
    </row>
    <row r="1006" spans="1:29" x14ac:dyDescent="0.3">
      <c r="A1006" s="3">
        <v>2006</v>
      </c>
      <c r="B1006" s="3" t="str">
        <f>VLOOKUP($E1006,accorpamenti!$A$2:$X$104,$A1006-B$2,0)</f>
        <v>Cuneo</v>
      </c>
      <c r="C1006" s="3" t="str">
        <f>VLOOKUP($E1006,accorpamenti!$A$2:$X$104,$A1006-C$2,0)</f>
        <v>Cuneo</v>
      </c>
      <c r="D1006" s="3" t="str">
        <f>VLOOKUP($E1006,accorpamenti!$A$2:$X$104,$A1006-D$2,0)</f>
        <v>Cuneo</v>
      </c>
      <c r="E1006" s="3" t="s">
        <v>67</v>
      </c>
      <c r="F1006" s="1">
        <f t="array" ref="F1006">SUM(IF(anno=A1006,IF(distretto=E1006,1)))</f>
        <v>3</v>
      </c>
      <c r="G1006" s="1">
        <f t="array" ref="G1006">SUM(IF(anno=A1006,IF(distretto=E1006,IF(punti=-1,1))))</f>
        <v>0</v>
      </c>
      <c r="H1006" s="1">
        <f t="array" ref="H1006">SUM(IF(anno=A1006,IF(distretto=E1006,punti)))+G1006</f>
        <v>60</v>
      </c>
      <c r="I1006" s="6">
        <v>2.4461269656377405</v>
      </c>
      <c r="J1006" s="12">
        <f>H1006/VLOOKUP(A1006,anni!$A$1:$O$32,4,0)</f>
        <v>1.3400634296690042E-2</v>
      </c>
      <c r="K1006" s="12">
        <f t="shared" si="173"/>
        <v>1.1155199520850492E-2</v>
      </c>
      <c r="L1006" s="12">
        <f t="shared" si="174"/>
        <v>1.6601616183827165E-2</v>
      </c>
      <c r="M1006" s="12">
        <f t="array" ref="M1006">SUM(IF(NOT(ISERR(J1006:L1006)),J1006:L1006*$J$2:$L$2))/SUM(IF(NOT(ISERR(J1006:L1006)),$J$2:$L$2))</f>
        <v>1.3185653019266379E-2</v>
      </c>
      <c r="N1006" s="1">
        <f>((300-VLOOKUP(A1006,anni!$A$1:$O$32,8,0))*(M1006-I1006/300)+I1006)/300*(300-VLOOKUP(A1006,anni!$A$1:$O$32,7,0))</f>
        <v>3.3374227170969939</v>
      </c>
      <c r="O1006" s="1">
        <f t="shared" si="168"/>
        <v>3.3374227170969939</v>
      </c>
      <c r="P1006" s="9">
        <f>INT(MAX(1,O1006)+1-VLOOKUP(A1006,anni!$A$1:$O$32,5,0))</f>
        <v>3</v>
      </c>
      <c r="Q1006" s="9">
        <f t="array" ref="Q1006">SUM(IF(anno=A1006,IF(distretto=E1006,concorrenti!$T$3:$T$5991)))</f>
        <v>0</v>
      </c>
      <c r="R1006" s="9">
        <f t="shared" si="169"/>
        <v>3</v>
      </c>
      <c r="S1006" s="1">
        <f t="shared" si="170"/>
        <v>0</v>
      </c>
      <c r="T1006" s="1">
        <f>1+INT($N1006/VLOOKUP($A1006,anni!$A$1:$J$35,10,0))+$Q1006</f>
        <v>3</v>
      </c>
      <c r="U1006" s="1">
        <f t="shared" si="172"/>
        <v>0</v>
      </c>
      <c r="AB1006" s="1">
        <v>3</v>
      </c>
      <c r="AC1006" s="1">
        <f t="shared" si="171"/>
        <v>0</v>
      </c>
    </row>
    <row r="1007" spans="1:29" x14ac:dyDescent="0.3">
      <c r="A1007" s="3">
        <v>2006</v>
      </c>
      <c r="B1007" s="3" t="str">
        <f>VLOOKUP($E1007,accorpamenti!$A$2:$X$104,$A1007-B$2,0)</f>
        <v>Lucca</v>
      </c>
      <c r="C1007" s="3" t="str">
        <f>VLOOKUP($E1007,accorpamenti!$A$2:$X$104,$A1007-C$2,0)</f>
        <v>Lucca</v>
      </c>
      <c r="D1007" s="3" t="str">
        <f>VLOOKUP($E1007,accorpamenti!$A$2:$X$104,$A1007-D$2,0)</f>
        <v>Lucca</v>
      </c>
      <c r="E1007" s="3" t="s">
        <v>48</v>
      </c>
      <c r="F1007" s="1">
        <f t="array" ref="F1007">SUM(IF(anno=A1007,IF(distretto=E1007,1)))</f>
        <v>3</v>
      </c>
      <c r="G1007" s="1">
        <f t="array" ref="G1007">SUM(IF(anno=A1007,IF(distretto=E1007,IF(punti=-1,1))))</f>
        <v>1</v>
      </c>
      <c r="H1007" s="1">
        <f t="array" ref="H1007">SUM(IF(anno=A1007,IF(distretto=E1007,punti)))+G1007</f>
        <v>56.599999999999994</v>
      </c>
      <c r="I1007" s="6">
        <v>2.2714036109493301</v>
      </c>
      <c r="J1007" s="12">
        <f>H1007/VLOOKUP(A1007,anni!$A$1:$O$32,4,0)</f>
        <v>1.2641265019877605E-2</v>
      </c>
      <c r="K1007" s="12">
        <f t="shared" si="173"/>
        <v>7.7861795313318872E-3</v>
      </c>
      <c r="L1007" s="12">
        <f t="shared" si="174"/>
        <v>9.0704194381837147E-3</v>
      </c>
      <c r="M1007" s="12">
        <f t="array" ref="M1007">SUM(IF(NOT(ISERR(J1007:L1007)),J1007:L1007*$J$2:$L$2))/SUM(IF(NOT(ISERR(J1007:L1007)),$J$2:$L$2))</f>
        <v>1.0427762260080053E-2</v>
      </c>
      <c r="N1007" s="1">
        <f>((300-VLOOKUP(A1007,anni!$A$1:$O$32,8,0))*(M1007-I1007/300)+I1007)/300*(300-VLOOKUP(A1007,anni!$A$1:$O$32,7,0))</f>
        <v>2.7479307560324835</v>
      </c>
      <c r="O1007" s="1">
        <f t="shared" si="168"/>
        <v>2.7479307560324835</v>
      </c>
      <c r="P1007" s="9">
        <f>INT(MAX(1,O1007)+1-VLOOKUP(A1007,anni!$A$1:$O$32,5,0))</f>
        <v>3</v>
      </c>
      <c r="Q1007" s="9">
        <f t="array" ref="Q1007">SUM(IF(anno=A1007,IF(distretto=E1007,concorrenti!$T$3:$T$5991)))</f>
        <v>0</v>
      </c>
      <c r="R1007" s="9">
        <f t="shared" si="169"/>
        <v>3</v>
      </c>
      <c r="S1007" s="1">
        <f t="shared" si="170"/>
        <v>0</v>
      </c>
      <c r="T1007" s="1">
        <f>1+INT($N1007/VLOOKUP($A1007,anni!$A$1:$J$35,10,0))+$Q1007</f>
        <v>3</v>
      </c>
      <c r="U1007" s="1">
        <f t="shared" si="172"/>
        <v>0</v>
      </c>
      <c r="AB1007" s="1">
        <v>3</v>
      </c>
      <c r="AC1007" s="1">
        <f t="shared" si="171"/>
        <v>0</v>
      </c>
    </row>
    <row r="1008" spans="1:29" x14ac:dyDescent="0.3">
      <c r="A1008" s="3">
        <v>2006</v>
      </c>
      <c r="B1008" s="3" t="str">
        <f>VLOOKUP($E1008,accorpamenti!$A$2:$X$104,$A1008-B$2,0)</f>
        <v>Avellino</v>
      </c>
      <c r="C1008" s="3" t="str">
        <f>VLOOKUP($E1008,accorpamenti!$A$2:$X$104,$A1008-C$2,0)</f>
        <v>Avellino</v>
      </c>
      <c r="D1008" s="3" t="str">
        <f>VLOOKUP($E1008,accorpamenti!$A$2:$X$104,$A1008-D$2,0)</f>
        <v>Avellino</v>
      </c>
      <c r="E1008" s="3" t="s">
        <v>127</v>
      </c>
      <c r="F1008" s="1">
        <f t="array" ref="F1008">SUM(IF(anno=A1008,IF(distretto=E1008,1)))</f>
        <v>3</v>
      </c>
      <c r="G1008" s="1">
        <f t="array" ref="G1008">SUM(IF(anno=A1008,IF(distretto=E1008,IF(punti=-1,1))))</f>
        <v>0</v>
      </c>
      <c r="H1008" s="1">
        <f t="array" ref="H1008">SUM(IF(anno=A1008,IF(distretto=E1008,punti)))+G1008</f>
        <v>42.6</v>
      </c>
      <c r="I1008" s="6">
        <v>4.1933605125218403</v>
      </c>
      <c r="J1008" s="12">
        <f>H1008/VLOOKUP(A1008,anni!$A$1:$O$32,4,0)</f>
        <v>9.5144503506499299E-3</v>
      </c>
      <c r="K1008" s="12">
        <f t="shared" si="173"/>
        <v>1.0705996855581342E-2</v>
      </c>
      <c r="L1008" s="12">
        <f t="shared" si="174"/>
        <v>1.2643614974437906E-2</v>
      </c>
      <c r="M1008" s="12">
        <f t="array" ref="M1008">SUM(IF(NOT(ISERR(J1008:L1008)),J1008:L1008*$J$2:$L$2))/SUM(IF(NOT(ISERR(J1008:L1008)),$J$2:$L$2))</f>
        <v>1.0433159956258396E-2</v>
      </c>
      <c r="N1008" s="1">
        <f>((300-VLOOKUP(A1008,anni!$A$1:$O$32,8,0))*(M1008-I1008/300)+I1008)/300*(300-VLOOKUP(A1008,anni!$A$1:$O$32,7,0))</f>
        <v>3.3682715344669942</v>
      </c>
      <c r="O1008" s="1">
        <f t="shared" si="168"/>
        <v>3.3682715344669942</v>
      </c>
      <c r="P1008" s="9">
        <f>INT(MAX(1,O1008)+1-VLOOKUP(A1008,anni!$A$1:$O$32,5,0))</f>
        <v>3</v>
      </c>
      <c r="Q1008" s="9">
        <f t="array" ref="Q1008">SUM(IF(anno=A1008,IF(distretto=E1008,concorrenti!$T$3:$T$5991)))</f>
        <v>0</v>
      </c>
      <c r="R1008" s="9">
        <f t="shared" si="169"/>
        <v>3</v>
      </c>
      <c r="S1008" s="1">
        <f t="shared" si="170"/>
        <v>0</v>
      </c>
      <c r="T1008" s="1">
        <f>1+INT($N1008/VLOOKUP($A1008,anni!$A$1:$J$35,10,0))+$Q1008</f>
        <v>3</v>
      </c>
      <c r="U1008" s="1">
        <f t="shared" si="172"/>
        <v>0</v>
      </c>
      <c r="AB1008" s="1">
        <v>3</v>
      </c>
      <c r="AC1008" s="1">
        <f t="shared" si="171"/>
        <v>0</v>
      </c>
    </row>
    <row r="1009" spans="1:29" x14ac:dyDescent="0.3">
      <c r="A1009" s="3">
        <v>2006</v>
      </c>
      <c r="B1009" s="3" t="str">
        <f>VLOOKUP($E1009,accorpamenti!$A$2:$X$104,$A1009-B$2,0)</f>
        <v>Perugia</v>
      </c>
      <c r="C1009" s="3" t="str">
        <f>VLOOKUP($E1009,accorpamenti!$A$2:$X$104,$A1009-C$2,0)</f>
        <v>Perugia</v>
      </c>
      <c r="D1009" s="3" t="str">
        <f>VLOOKUP($E1009,accorpamenti!$A$2:$X$104,$A1009-D$2,0)</f>
        <v>Perugia</v>
      </c>
      <c r="E1009" s="3" t="s">
        <v>84</v>
      </c>
      <c r="F1009" s="1">
        <f t="array" ref="F1009">SUM(IF(anno=A1009,IF(distretto=E1009,1)))</f>
        <v>3</v>
      </c>
      <c r="G1009" s="1">
        <f t="array" ref="G1009">SUM(IF(anno=A1009,IF(distretto=E1009,IF(punti=-1,1))))</f>
        <v>0</v>
      </c>
      <c r="H1009" s="1">
        <f t="array" ref="H1009">SUM(IF(anno=A1009,IF(distretto=E1009,punti)))+G1009</f>
        <v>43.8</v>
      </c>
      <c r="I1009" s="6">
        <v>3.4944670937682001</v>
      </c>
      <c r="J1009" s="12">
        <f>H1009/VLOOKUP(A1009,anni!$A$1:$O$32,4,0)</f>
        <v>9.782463036583729E-3</v>
      </c>
      <c r="K1009" s="12">
        <f t="shared" si="173"/>
        <v>1.3625814179830805E-2</v>
      </c>
      <c r="L1009" s="12">
        <f t="shared" si="174"/>
        <v>9.8950030234731447E-3</v>
      </c>
      <c r="M1009" s="12">
        <f t="array" ref="M1009">SUM(IF(NOT(ISERR(J1009:L1009)),J1009:L1009*$J$2:$L$2))/SUM(IF(NOT(ISERR(J1009:L1009)),$J$2:$L$2))</f>
        <v>1.1082336748814323E-2</v>
      </c>
      <c r="N1009" s="1">
        <f>((300-VLOOKUP(A1009,anni!$A$1:$O$32,8,0))*(M1009-I1009/300)+I1009)/300*(300-VLOOKUP(A1009,anni!$A$1:$O$32,7,0))</f>
        <v>3.2685800572071892</v>
      </c>
      <c r="O1009" s="1">
        <f t="shared" si="168"/>
        <v>3.2685800572071892</v>
      </c>
      <c r="P1009" s="9">
        <f>INT(MAX(1,O1009)+1-VLOOKUP(A1009,anni!$A$1:$O$32,5,0))</f>
        <v>3</v>
      </c>
      <c r="Q1009" s="9">
        <f t="array" ref="Q1009">SUM(IF(anno=A1009,IF(distretto=E1009,concorrenti!$T$3:$T$5991)))</f>
        <v>0</v>
      </c>
      <c r="R1009" s="9">
        <f t="shared" si="169"/>
        <v>3</v>
      </c>
      <c r="S1009" s="1">
        <f t="shared" si="170"/>
        <v>0</v>
      </c>
      <c r="T1009" s="1">
        <f>1+INT($N1009/VLOOKUP($A1009,anni!$A$1:$J$35,10,0))+$Q1009</f>
        <v>3</v>
      </c>
      <c r="U1009" s="1">
        <f t="shared" si="172"/>
        <v>0</v>
      </c>
      <c r="AB1009" s="1">
        <v>3</v>
      </c>
      <c r="AC1009" s="1">
        <f t="shared" si="171"/>
        <v>0</v>
      </c>
    </row>
    <row r="1010" spans="1:29" x14ac:dyDescent="0.3">
      <c r="A1010" s="3">
        <v>2006</v>
      </c>
      <c r="B1010" s="3" t="str">
        <f>VLOOKUP($E1010,accorpamenti!$A$2:$X$104,$A1010-B$2,0)</f>
        <v>Lecco</v>
      </c>
      <c r="C1010" s="3" t="str">
        <f>VLOOKUP($E1010,accorpamenti!$A$2:$X$104,$A1010-C$2,0)</f>
        <v>Lecco</v>
      </c>
      <c r="D1010" s="3" t="str">
        <f>VLOOKUP($E1010,accorpamenti!$A$2:$X$104,$A1010-D$2,0)</f>
        <v>Lecco</v>
      </c>
      <c r="E1010" s="3" t="s">
        <v>64</v>
      </c>
      <c r="F1010" s="1">
        <f t="array" ref="F1010">SUM(IF(anno=A1010,IF(distretto=E1010,1)))</f>
        <v>3</v>
      </c>
      <c r="G1010" s="1">
        <f t="array" ref="G1010">SUM(IF(anno=A1010,IF(distretto=E1010,IF(punti=-1,1))))</f>
        <v>0</v>
      </c>
      <c r="H1010" s="1">
        <f t="array" ref="H1010">SUM(IF(anno=A1010,IF(distretto=E1010,punti)))+G1010</f>
        <v>54.2</v>
      </c>
      <c r="I1010" s="6">
        <v>1.2230634828188702</v>
      </c>
      <c r="J1010" s="12">
        <f>H1010/VLOOKUP(A1010,anni!$A$1:$O$32,4,0)</f>
        <v>1.2105239648010005E-2</v>
      </c>
      <c r="K1010" s="12">
        <f t="shared" si="173"/>
        <v>1.4187317511417238E-2</v>
      </c>
      <c r="L1010" s="12">
        <f t="shared" si="174"/>
        <v>1.3083392886592269E-2</v>
      </c>
      <c r="M1010" s="12">
        <f t="array" ref="M1010">SUM(IF(NOT(ISERR(J1010:L1010)),J1010:L1010*$J$2:$L$2))/SUM(IF(NOT(ISERR(J1010:L1010)),$J$2:$L$2))</f>
        <v>1.2962291142242795E-2</v>
      </c>
      <c r="N1010" s="1">
        <f>((300-VLOOKUP(A1010,anni!$A$1:$O$32,8,0))*(M1010-I1010/300)+I1010)/300*(300-VLOOKUP(A1010,anni!$A$1:$O$32,7,0))</f>
        <v>2.900141187519687</v>
      </c>
      <c r="O1010" s="1">
        <f t="shared" si="168"/>
        <v>2.900141187519687</v>
      </c>
      <c r="P1010" s="9">
        <f>INT(MAX(1,O1010)+1-VLOOKUP(A1010,anni!$A$1:$O$32,5,0))</f>
        <v>3</v>
      </c>
      <c r="Q1010" s="9">
        <f t="array" ref="Q1010">SUM(IF(anno=A1010,IF(distretto=E1010,concorrenti!$T$3:$T$5991)))</f>
        <v>0</v>
      </c>
      <c r="R1010" s="9">
        <f t="shared" si="169"/>
        <v>3</v>
      </c>
      <c r="S1010" s="1">
        <f t="shared" si="170"/>
        <v>0</v>
      </c>
      <c r="T1010" s="1">
        <f>1+INT($N1010/VLOOKUP($A1010,anni!$A$1:$J$35,10,0))+$Q1010</f>
        <v>3</v>
      </c>
      <c r="U1010" s="1">
        <f t="shared" si="172"/>
        <v>0</v>
      </c>
      <c r="AB1010" s="1">
        <v>3</v>
      </c>
      <c r="AC1010" s="1">
        <f t="shared" si="171"/>
        <v>0</v>
      </c>
    </row>
    <row r="1011" spans="1:29" x14ac:dyDescent="0.3">
      <c r="A1011" s="3">
        <v>2006</v>
      </c>
      <c r="B1011" s="3" t="str">
        <f>VLOOKUP($E1011,accorpamenti!$A$2:$X$104,$A1011-B$2,0)</f>
        <v>Latina</v>
      </c>
      <c r="C1011" s="3" t="str">
        <f>VLOOKUP($E1011,accorpamenti!$A$2:$X$104,$A1011-C$2,0)</f>
        <v>Latina</v>
      </c>
      <c r="D1011" s="3" t="str">
        <f>VLOOKUP($E1011,accorpamenti!$A$2:$X$104,$A1011-D$2,0)</f>
        <v>Latina</v>
      </c>
      <c r="E1011" s="3" t="s">
        <v>65</v>
      </c>
      <c r="F1011" s="1">
        <f t="array" ref="F1011">SUM(IF(anno=A1011,IF(distretto=E1011,1)))</f>
        <v>3</v>
      </c>
      <c r="G1011" s="1">
        <f t="array" ref="G1011">SUM(IF(anno=A1011,IF(distretto=E1011,IF(punti=-1,1))))</f>
        <v>0</v>
      </c>
      <c r="H1011" s="1">
        <f t="array" ref="H1011">SUM(IF(anno=A1011,IF(distretto=E1011,punti)))+G1011</f>
        <v>52.4</v>
      </c>
      <c r="I1011" s="6">
        <v>3.84391380314502</v>
      </c>
      <c r="J1011" s="12">
        <f>H1011/VLOOKUP(A1011,anni!$A$1:$O$32,4,0)</f>
        <v>1.1703220619109302E-2</v>
      </c>
      <c r="K1011" s="12">
        <f t="shared" si="173"/>
        <v>6.5508722018417318E-3</v>
      </c>
      <c r="L1011" s="12">
        <f t="shared" si="174"/>
        <v>8.0259468968171058E-3</v>
      </c>
      <c r="M1011" s="12">
        <f t="array" ref="M1011">SUM(IF(NOT(ISERR(J1011:L1011)),J1011:L1011*$J$2:$L$2))/SUM(IF(NOT(ISERR(J1011:L1011)),$J$2:$L$2))</f>
        <v>9.3728921929714121E-3</v>
      </c>
      <c r="N1011" s="1">
        <f>((300-VLOOKUP(A1011,anni!$A$1:$O$32,8,0))*(M1011-I1011/300)+I1011)/300*(300-VLOOKUP(A1011,anni!$A$1:$O$32,7,0))</f>
        <v>3.0506869383212014</v>
      </c>
      <c r="O1011" s="1">
        <f t="shared" si="168"/>
        <v>3.0506869383212014</v>
      </c>
      <c r="P1011" s="9">
        <f>INT(MAX(1,O1011)+1-VLOOKUP(A1011,anni!$A$1:$O$32,5,0))</f>
        <v>3</v>
      </c>
      <c r="Q1011" s="9">
        <f t="array" ref="Q1011">SUM(IF(anno=A1011,IF(distretto=E1011,concorrenti!$T$3:$T$5991)))</f>
        <v>0</v>
      </c>
      <c r="R1011" s="9">
        <f t="shared" si="169"/>
        <v>3</v>
      </c>
      <c r="S1011" s="1">
        <f t="shared" si="170"/>
        <v>0</v>
      </c>
      <c r="T1011" s="1">
        <f>1+INT($N1011/VLOOKUP($A1011,anni!$A$1:$J$35,10,0))+$Q1011</f>
        <v>3</v>
      </c>
      <c r="U1011" s="1">
        <f t="shared" si="172"/>
        <v>0</v>
      </c>
      <c r="AB1011" s="1">
        <v>3</v>
      </c>
      <c r="AC1011" s="1">
        <f t="shared" si="171"/>
        <v>0</v>
      </c>
    </row>
    <row r="1012" spans="1:29" x14ac:dyDescent="0.3">
      <c r="A1012" s="3">
        <v>2006</v>
      </c>
      <c r="B1012" s="3" t="str">
        <f>VLOOKUP($E1012,accorpamenti!$A$2:$X$104,$A1012-B$2,0)</f>
        <v>Bergamo</v>
      </c>
      <c r="C1012" s="3" t="str">
        <f>VLOOKUP($E1012,accorpamenti!$A$2:$X$104,$A1012-C$2,0)</f>
        <v>Bergamo</v>
      </c>
      <c r="D1012" s="3" t="str">
        <f>VLOOKUP($E1012,accorpamenti!$A$2:$X$104,$A1012-D$2,0)</f>
        <v>Bergamo</v>
      </c>
      <c r="E1012" s="3" t="s">
        <v>35</v>
      </c>
      <c r="F1012" s="1">
        <f t="array" ref="F1012">SUM(IF(anno=A1012,IF(distretto=E1012,1)))</f>
        <v>3</v>
      </c>
      <c r="G1012" s="1">
        <f t="array" ref="G1012">SUM(IF(anno=A1012,IF(distretto=E1012,IF(punti=-1,1))))</f>
        <v>0</v>
      </c>
      <c r="H1012" s="1">
        <f t="array" ref="H1012">SUM(IF(anno=A1012,IF(distretto=E1012,punti)))+G1012</f>
        <v>31</v>
      </c>
      <c r="I1012" s="6">
        <v>3.3197437390797901</v>
      </c>
      <c r="J1012" s="12">
        <f>H1012/VLOOKUP(A1012,anni!$A$1:$O$32,4,0)</f>
        <v>6.9236610532898545E-3</v>
      </c>
      <c r="K1012" s="12">
        <f t="shared" si="173"/>
        <v>1.474882084300367E-2</v>
      </c>
      <c r="L1012" s="12">
        <f t="shared" si="174"/>
        <v>1.0334780935627504E-2</v>
      </c>
      <c r="M1012" s="12">
        <f t="array" ref="M1012">SUM(IF(NOT(ISERR(J1012:L1012)),J1012:L1012*$J$2:$L$2))/SUM(IF(NOT(ISERR(J1012:L1012)),$J$2:$L$2))</f>
        <v>1.0100567630250733E-2</v>
      </c>
      <c r="N1012" s="1">
        <f>((300-VLOOKUP(A1012,anni!$A$1:$O$32,8,0))*(M1012-I1012/300)+I1012)/300*(300-VLOOKUP(A1012,anni!$A$1:$O$32,7,0))</f>
        <v>3.0224716133297402</v>
      </c>
      <c r="O1012" s="1">
        <f t="shared" si="168"/>
        <v>3.0224716133297402</v>
      </c>
      <c r="P1012" s="9">
        <f>INT(MAX(1,O1012)+1-VLOOKUP(A1012,anni!$A$1:$O$32,5,0))</f>
        <v>3</v>
      </c>
      <c r="Q1012" s="9">
        <f t="array" ref="Q1012">SUM(IF(anno=A1012,IF(distretto=E1012,concorrenti!$T$3:$T$5991)))</f>
        <v>1</v>
      </c>
      <c r="R1012" s="9">
        <f t="shared" si="169"/>
        <v>4</v>
      </c>
      <c r="S1012" s="1">
        <f t="shared" si="170"/>
        <v>1</v>
      </c>
      <c r="T1012" s="1">
        <f>1+INT($N1012/VLOOKUP($A1012,anni!$A$1:$J$35,10,0))+$Q1012</f>
        <v>4</v>
      </c>
      <c r="U1012" s="1">
        <f t="shared" si="172"/>
        <v>1</v>
      </c>
      <c r="AB1012" s="1">
        <v>4</v>
      </c>
      <c r="AC1012" s="1">
        <f t="shared" si="171"/>
        <v>0</v>
      </c>
    </row>
    <row r="1013" spans="1:29" x14ac:dyDescent="0.3">
      <c r="A1013" s="3">
        <v>2006</v>
      </c>
      <c r="B1013" s="3" t="str">
        <f>VLOOKUP($E1013,accorpamenti!$A$2:$X$104,$A1013-B$2,0)</f>
        <v>Alessandria</v>
      </c>
      <c r="C1013" s="3" t="str">
        <f>VLOOKUP($E1013,accorpamenti!$A$2:$X$104,$A1013-C$2,0)</f>
        <v>Alessandria</v>
      </c>
      <c r="D1013" s="3" t="str">
        <f>VLOOKUP($E1013,accorpamenti!$A$2:$X$104,$A1013-D$2,0)</f>
        <v>Alessandria</v>
      </c>
      <c r="E1013" s="3" t="s">
        <v>74</v>
      </c>
      <c r="F1013" s="1">
        <f t="array" ref="F1013">SUM(IF(anno=A1013,IF(distretto=E1013,1)))</f>
        <v>3</v>
      </c>
      <c r="G1013" s="1">
        <f t="array" ref="G1013">SUM(IF(anno=A1013,IF(distretto=E1013,IF(punti=-1,1))))</f>
        <v>0</v>
      </c>
      <c r="H1013" s="1">
        <f t="array" ref="H1013">SUM(IF(anno=A1013,IF(distretto=E1013,punti)))+G1013</f>
        <v>52.4</v>
      </c>
      <c r="I1013" s="6">
        <v>2.7955736750145603</v>
      </c>
      <c r="J1013" s="12">
        <f>H1013/VLOOKUP(A1013,anni!$A$1:$O$32,4,0)</f>
        <v>1.1703220619109302E-2</v>
      </c>
      <c r="K1013" s="12">
        <f t="shared" si="173"/>
        <v>9.1712210825784252E-3</v>
      </c>
      <c r="L1013" s="12">
        <f t="shared" si="174"/>
        <v>7.4762245066241533E-3</v>
      </c>
      <c r="M1013" s="12">
        <f t="array" ref="M1013">SUM(IF(NOT(ISERR(J1013:L1013)),J1013:L1013*$J$2:$L$2))/SUM(IF(NOT(ISERR(J1013:L1013)),$J$2:$L$2))</f>
        <v>1.015472142151815E-2</v>
      </c>
      <c r="N1013" s="1">
        <f>((300-VLOOKUP(A1013,anni!$A$1:$O$32,8,0))*(M1013-I1013/300)+I1013)/300*(300-VLOOKUP(A1013,anni!$A$1:$O$32,7,0))</f>
        <v>2.8640421034426451</v>
      </c>
      <c r="O1013" s="1">
        <f t="shared" si="168"/>
        <v>2.8640421034426451</v>
      </c>
      <c r="P1013" s="9">
        <f>INT(MAX(1,O1013)+1-VLOOKUP(A1013,anni!$A$1:$O$32,5,0))</f>
        <v>3</v>
      </c>
      <c r="Q1013" s="9">
        <f t="array" ref="Q1013">SUM(IF(anno=A1013,IF(distretto=E1013,concorrenti!$T$3:$T$5991)))</f>
        <v>0</v>
      </c>
      <c r="R1013" s="9">
        <f t="shared" si="169"/>
        <v>3</v>
      </c>
      <c r="S1013" s="1">
        <f t="shared" si="170"/>
        <v>0</v>
      </c>
      <c r="T1013" s="1">
        <f>1+INT($N1013/VLOOKUP($A1013,anni!$A$1:$J$35,10,0))+$Q1013</f>
        <v>3</v>
      </c>
      <c r="U1013" s="1">
        <f t="shared" si="172"/>
        <v>0</v>
      </c>
      <c r="AB1013" s="1">
        <v>3</v>
      </c>
      <c r="AC1013" s="1">
        <f t="shared" si="171"/>
        <v>0</v>
      </c>
    </row>
    <row r="1014" spans="1:29" x14ac:dyDescent="0.3">
      <c r="A1014" s="3">
        <v>2006</v>
      </c>
      <c r="B1014" s="3" t="str">
        <f>VLOOKUP($E1014,accorpamenti!$A$2:$X$104,$A1014-B$2,0)</f>
        <v>Modena</v>
      </c>
      <c r="C1014" s="3" t="str">
        <f>VLOOKUP($E1014,accorpamenti!$A$2:$X$104,$A1014-C$2,0)</f>
        <v>Modena</v>
      </c>
      <c r="D1014" s="3" t="str">
        <f>VLOOKUP($E1014,accorpamenti!$A$2:$X$104,$A1014-D$2,0)</f>
        <v>Modena</v>
      </c>
      <c r="E1014" s="3" t="s">
        <v>72</v>
      </c>
      <c r="F1014" s="1">
        <f t="array" ref="F1014">SUM(IF(anno=A1014,IF(distretto=E1014,1)))</f>
        <v>3</v>
      </c>
      <c r="G1014" s="1">
        <f t="array" ref="G1014">SUM(IF(anno=A1014,IF(distretto=E1014,IF(punti=-1,1))))</f>
        <v>1</v>
      </c>
      <c r="H1014" s="1">
        <f t="array" ref="H1014">SUM(IF(anno=A1014,IF(distretto=E1014,punti)))+G1014</f>
        <v>28.599999999999998</v>
      </c>
      <c r="I1014" s="6">
        <v>3.3197437390797901</v>
      </c>
      <c r="J1014" s="12">
        <f>H1014/VLOOKUP(A1014,anni!$A$1:$O$32,4,0)</f>
        <v>6.3876356814222528E-3</v>
      </c>
      <c r="K1014" s="12">
        <f t="shared" si="173"/>
        <v>1.3363779291757133E-2</v>
      </c>
      <c r="L1014" s="12">
        <f t="shared" si="174"/>
        <v>1.1104392281897642E-2</v>
      </c>
      <c r="M1014" s="12">
        <f t="array" ref="M1014">SUM(IF(NOT(ISERR(J1014:L1014)),J1014:L1014*$J$2:$L$2))/SUM(IF(NOT(ISERR(J1014:L1014)),$J$2:$L$2))</f>
        <v>9.4991429849464442E-3</v>
      </c>
      <c r="N1014" s="1">
        <f>((300-VLOOKUP(A1014,anni!$A$1:$O$32,8,0))*(M1014-I1014/300)+I1014)/300*(300-VLOOKUP(A1014,anni!$A$1:$O$32,7,0))</f>
        <v>2.9061961819042446</v>
      </c>
      <c r="O1014" s="1">
        <f t="shared" si="168"/>
        <v>2.9061961819042446</v>
      </c>
      <c r="P1014" s="9">
        <f>INT(MAX(1,O1014)+1-VLOOKUP(A1014,anni!$A$1:$O$32,5,0))</f>
        <v>3</v>
      </c>
      <c r="Q1014" s="9">
        <f t="array" ref="Q1014">SUM(IF(anno=A1014,IF(distretto=E1014,concorrenti!$T$3:$T$5991)))</f>
        <v>0</v>
      </c>
      <c r="R1014" s="9">
        <f t="shared" si="169"/>
        <v>3</v>
      </c>
      <c r="S1014" s="1">
        <f t="shared" si="170"/>
        <v>0</v>
      </c>
      <c r="T1014" s="1">
        <f>1+INT($N1014/VLOOKUP($A1014,anni!$A$1:$J$35,10,0))+$Q1014</f>
        <v>3</v>
      </c>
      <c r="U1014" s="1">
        <f t="shared" si="172"/>
        <v>0</v>
      </c>
      <c r="AB1014" s="1">
        <v>3</v>
      </c>
      <c r="AC1014" s="1">
        <f t="shared" si="171"/>
        <v>0</v>
      </c>
    </row>
    <row r="1015" spans="1:29" x14ac:dyDescent="0.3">
      <c r="A1015" s="3">
        <v>2006</v>
      </c>
      <c r="B1015" s="3" t="str">
        <f>VLOOKUP($E1015,accorpamenti!$A$2:$X$104,$A1015-B$2,0)</f>
        <v>Siena</v>
      </c>
      <c r="C1015" s="3" t="str">
        <f>VLOOKUP($E1015,accorpamenti!$A$2:$X$104,$A1015-C$2,0)</f>
        <v>Siena</v>
      </c>
      <c r="D1015" s="3" t="str">
        <f>VLOOKUP($E1015,accorpamenti!$A$2:$X$104,$A1015-D$2,0)</f>
        <v>Siena</v>
      </c>
      <c r="E1015" s="3" t="s">
        <v>108</v>
      </c>
      <c r="F1015" s="1">
        <f t="array" ref="F1015">SUM(IF(anno=A1015,IF(distretto=E1015,1)))</f>
        <v>3</v>
      </c>
      <c r="G1015" s="1">
        <f t="array" ref="G1015">SUM(IF(anno=A1015,IF(distretto=E1015,IF(punti=-1,1))))</f>
        <v>0</v>
      </c>
      <c r="H1015" s="1">
        <f t="array" ref="H1015">SUM(IF(anno=A1015,IF(distretto=E1015,punti)))+G1015</f>
        <v>44.4</v>
      </c>
      <c r="I1015" s="6">
        <v>1.5725101921956901</v>
      </c>
      <c r="J1015" s="12">
        <f>H1015/VLOOKUP(A1015,anni!$A$1:$O$32,4,0)</f>
        <v>9.9164693795506312E-3</v>
      </c>
      <c r="K1015" s="12">
        <f t="shared" si="173"/>
        <v>1.4374485288612715E-2</v>
      </c>
      <c r="L1015" s="12">
        <f t="shared" si="174"/>
        <v>9.4552251113187834E-3</v>
      </c>
      <c r="M1015" s="12">
        <f t="array" ref="M1015">SUM(IF(NOT(ISERR(J1015:L1015)),J1015:L1015*$J$2:$L$2))/SUM(IF(NOT(ISERR(J1015:L1015)),$J$2:$L$2))</f>
        <v>1.1325600637866017E-2</v>
      </c>
      <c r="N1015" s="1">
        <f>((300-VLOOKUP(A1015,anni!$A$1:$O$32,8,0))*(M1015-I1015/300)+I1015)/300*(300-VLOOKUP(A1015,anni!$A$1:$O$32,7,0))</f>
        <v>2.6963138519171523</v>
      </c>
      <c r="O1015" s="1">
        <f t="shared" si="168"/>
        <v>2.6963138519171523</v>
      </c>
      <c r="P1015" s="9">
        <f>INT(MAX(1,O1015)+1-VLOOKUP(A1015,anni!$A$1:$O$32,5,0))</f>
        <v>3</v>
      </c>
      <c r="Q1015" s="9">
        <f t="array" ref="Q1015">SUM(IF(anno=A1015,IF(distretto=E1015,concorrenti!$T$3:$T$5991)))</f>
        <v>0</v>
      </c>
      <c r="R1015" s="9">
        <f t="shared" si="169"/>
        <v>3</v>
      </c>
      <c r="S1015" s="1">
        <f t="shared" si="170"/>
        <v>0</v>
      </c>
      <c r="T1015" s="1">
        <f>1+INT($N1015/VLOOKUP($A1015,anni!$A$1:$J$35,10,0))+$Q1015</f>
        <v>3</v>
      </c>
      <c r="U1015" s="1">
        <f t="shared" si="172"/>
        <v>0</v>
      </c>
      <c r="AB1015" s="1">
        <v>3</v>
      </c>
      <c r="AC1015" s="1">
        <f t="shared" si="171"/>
        <v>0</v>
      </c>
    </row>
    <row r="1016" spans="1:29" x14ac:dyDescent="0.3">
      <c r="A1016" s="3">
        <v>2006</v>
      </c>
      <c r="B1016" s="3" t="str">
        <f>VLOOKUP($E1016,accorpamenti!$A$2:$X$104,$A1016-B$2,0)</f>
        <v>Foggia</v>
      </c>
      <c r="C1016" s="3" t="str">
        <f>VLOOKUP($E1016,accorpamenti!$A$2:$X$104,$A1016-C$2,0)</f>
        <v>Foggia</v>
      </c>
      <c r="D1016" s="3" t="str">
        <f>VLOOKUP($E1016,accorpamenti!$A$2:$X$104,$A1016-D$2,0)</f>
        <v>Foggia</v>
      </c>
      <c r="E1016" s="3" t="s">
        <v>96</v>
      </c>
      <c r="F1016" s="1">
        <f t="array" ref="F1016">SUM(IF(anno=A1016,IF(distretto=E1016,1)))</f>
        <v>3</v>
      </c>
      <c r="G1016" s="1">
        <f t="array" ref="G1016">SUM(IF(anno=A1016,IF(distretto=E1016,IF(punti=-1,1))))</f>
        <v>1</v>
      </c>
      <c r="H1016" s="1">
        <f t="array" ref="H1016">SUM(IF(anno=A1016,IF(distretto=E1016,punti)))+G1016</f>
        <v>34</v>
      </c>
      <c r="I1016" s="6">
        <v>4.3680838672102507</v>
      </c>
      <c r="J1016" s="12">
        <f>H1016/VLOOKUP(A1016,anni!$A$1:$O$32,4,0)</f>
        <v>7.5936927681243566E-3</v>
      </c>
      <c r="K1016" s="12">
        <f t="shared" si="173"/>
        <v>7.7487459758927924E-3</v>
      </c>
      <c r="L1016" s="12">
        <f t="shared" si="174"/>
        <v>8.7955582430872398E-3</v>
      </c>
      <c r="M1016" s="12">
        <f t="array" ref="M1016">SUM(IF(NOT(ISERR(J1016:L1016)),J1016:L1016*$J$2:$L$2))/SUM(IF(NOT(ISERR(J1016:L1016)),$J$2:$L$2))</f>
        <v>7.8456880832076491E-3</v>
      </c>
      <c r="N1016" s="1">
        <f>((300-VLOOKUP(A1016,anni!$A$1:$O$32,8,0))*(M1016-I1016/300)+I1016)/300*(300-VLOOKUP(A1016,anni!$A$1:$O$32,7,0))</f>
        <v>2.9243267199656708</v>
      </c>
      <c r="O1016" s="1">
        <f t="shared" si="168"/>
        <v>2.9243267199656708</v>
      </c>
      <c r="P1016" s="9">
        <f>INT(MAX(1,O1016)+1-VLOOKUP(A1016,anni!$A$1:$O$32,5,0))</f>
        <v>3</v>
      </c>
      <c r="Q1016" s="9">
        <f t="array" ref="Q1016">SUM(IF(anno=A1016,IF(distretto=E1016,concorrenti!$T$3:$T$5991)))</f>
        <v>0</v>
      </c>
      <c r="R1016" s="9">
        <f t="shared" si="169"/>
        <v>3</v>
      </c>
      <c r="S1016" s="1">
        <f t="shared" si="170"/>
        <v>0</v>
      </c>
      <c r="T1016" s="1">
        <f>1+INT($N1016/VLOOKUP($A1016,anni!$A$1:$J$35,10,0))+$Q1016</f>
        <v>3</v>
      </c>
      <c r="U1016" s="1">
        <f t="shared" si="172"/>
        <v>0</v>
      </c>
      <c r="AB1016" s="1">
        <v>3</v>
      </c>
      <c r="AC1016" s="1">
        <f t="shared" si="171"/>
        <v>0</v>
      </c>
    </row>
    <row r="1017" spans="1:29" x14ac:dyDescent="0.3">
      <c r="A1017" s="3">
        <v>2006</v>
      </c>
      <c r="B1017" s="3" t="str">
        <f>VLOOKUP($E1017,accorpamenti!$A$2:$X$104,$A1017-B$2,0)</f>
        <v>Pordenone</v>
      </c>
      <c r="C1017" s="3" t="str">
        <f>VLOOKUP($E1017,accorpamenti!$A$2:$X$104,$A1017-C$2,0)</f>
        <v>Pordenone</v>
      </c>
      <c r="D1017" s="3" t="str">
        <f>VLOOKUP($E1017,accorpamenti!$A$2:$X$104,$A1017-D$2,0)</f>
        <v>Pordenone</v>
      </c>
      <c r="E1017" s="3" t="s">
        <v>91</v>
      </c>
      <c r="F1017" s="1">
        <f t="array" ref="F1017">SUM(IF(anno=A1017,IF(distretto=E1017,1)))</f>
        <v>3</v>
      </c>
      <c r="G1017" s="1">
        <f t="array" ref="G1017">SUM(IF(anno=A1017,IF(distretto=E1017,IF(punti=-1,1))))</f>
        <v>0</v>
      </c>
      <c r="H1017" s="1">
        <f t="array" ref="H1017">SUM(IF(anno=A1017,IF(distretto=E1017,punti)))+G1017</f>
        <v>47.8</v>
      </c>
      <c r="I1017" s="6">
        <v>1.5725101921956901</v>
      </c>
      <c r="J1017" s="12">
        <f>H1017/VLOOKUP(A1017,anni!$A$1:$O$32,4,0)</f>
        <v>1.0675838656363066E-2</v>
      </c>
      <c r="K1017" s="12">
        <f t="shared" si="173"/>
        <v>1.0855731077337727E-2</v>
      </c>
      <c r="L1017" s="12">
        <f t="shared" si="174"/>
        <v>1.1709086911109886E-2</v>
      </c>
      <c r="M1017" s="12">
        <f t="array" ref="M1017">SUM(IF(NOT(ISERR(J1017:L1017)),J1017:L1017*$J$2:$L$2))/SUM(IF(NOT(ISERR(J1017:L1017)),$J$2:$L$2))</f>
        <v>1.0908010839145756E-2</v>
      </c>
      <c r="N1017" s="1">
        <f>((300-VLOOKUP(A1017,anni!$A$1:$O$32,8,0))*(M1017-I1017/300)+I1017)/300*(300-VLOOKUP(A1017,anni!$A$1:$O$32,7,0))</f>
        <v>2.6155798241645685</v>
      </c>
      <c r="O1017" s="1">
        <f t="shared" si="168"/>
        <v>2.6155798241645685</v>
      </c>
      <c r="P1017" s="9">
        <f>INT(MAX(1,O1017)+1-VLOOKUP(A1017,anni!$A$1:$O$32,5,0))</f>
        <v>3</v>
      </c>
      <c r="Q1017" s="9">
        <f t="array" ref="Q1017">SUM(IF(anno=A1017,IF(distretto=E1017,concorrenti!$T$3:$T$5991)))</f>
        <v>0</v>
      </c>
      <c r="R1017" s="9">
        <f t="shared" si="169"/>
        <v>3</v>
      </c>
      <c r="S1017" s="1">
        <f t="shared" si="170"/>
        <v>0</v>
      </c>
      <c r="T1017" s="1">
        <f>1+INT($N1017/VLOOKUP($A1017,anni!$A$1:$J$35,10,0))+$Q1017</f>
        <v>3</v>
      </c>
      <c r="U1017" s="1">
        <f t="shared" si="172"/>
        <v>0</v>
      </c>
      <c r="AB1017" s="1">
        <v>3</v>
      </c>
      <c r="AC1017" s="1">
        <f t="shared" si="171"/>
        <v>0</v>
      </c>
    </row>
    <row r="1018" spans="1:29" x14ac:dyDescent="0.3">
      <c r="A1018" s="3">
        <v>2006</v>
      </c>
      <c r="B1018" s="3" t="str">
        <f>VLOOKUP($E1018,accorpamenti!$A$2:$X$104,$A1018-B$2,0)</f>
        <v>Mantova</v>
      </c>
      <c r="C1018" s="3" t="str">
        <f>VLOOKUP($E1018,accorpamenti!$A$2:$X$104,$A1018-C$2,0)</f>
        <v>Mantova</v>
      </c>
      <c r="D1018" s="3" t="str">
        <f>VLOOKUP($E1018,accorpamenti!$A$2:$X$104,$A1018-D$2,0)</f>
        <v>Mantova</v>
      </c>
      <c r="E1018" s="3" t="s">
        <v>103</v>
      </c>
      <c r="F1018" s="1">
        <f t="array" ref="F1018">SUM(IF(anno=A1018,IF(distretto=E1018,1)))</f>
        <v>3</v>
      </c>
      <c r="G1018" s="1">
        <f t="array" ref="G1018">SUM(IF(anno=A1018,IF(distretto=E1018,IF(punti=-1,1))))</f>
        <v>0</v>
      </c>
      <c r="H1018" s="1">
        <f t="array" ref="H1018">SUM(IF(anno=A1018,IF(distretto=E1018,punti)))+G1018</f>
        <v>37.799999999999997</v>
      </c>
      <c r="I1018" s="6">
        <v>1.92195690157251</v>
      </c>
      <c r="J1018" s="12">
        <f>H1018/VLOOKUP(A1018,anni!$A$1:$O$32,4,0)</f>
        <v>8.4423996069147248E-3</v>
      </c>
      <c r="K1018" s="12">
        <f t="shared" si="173"/>
        <v>1.0369094856629483E-2</v>
      </c>
      <c r="L1018" s="12">
        <f t="shared" si="174"/>
        <v>1.3248309603650154E-2</v>
      </c>
      <c r="M1018" s="12">
        <f t="array" ref="M1018">SUM(IF(NOT(ISERR(J1018:L1018)),J1018:L1018*$J$2:$L$2))/SUM(IF(NOT(ISERR(J1018:L1018)),$J$2:$L$2))</f>
        <v>9.8856163562755506E-3</v>
      </c>
      <c r="N1018" s="1">
        <f>((300-VLOOKUP(A1018,anni!$A$1:$O$32,8,0))*(M1018-I1018/300)+I1018)/300*(300-VLOOKUP(A1018,anni!$A$1:$O$32,7,0))</f>
        <v>2.530516386053304</v>
      </c>
      <c r="O1018" s="1">
        <f t="shared" si="168"/>
        <v>2.530516386053304</v>
      </c>
      <c r="P1018" s="9">
        <f>INT(MAX(1,O1018)+1-VLOOKUP(A1018,anni!$A$1:$O$32,5,0))</f>
        <v>3</v>
      </c>
      <c r="Q1018" s="9">
        <f t="array" ref="Q1018">SUM(IF(anno=A1018,IF(distretto=E1018,concorrenti!$T$3:$T$5991)))</f>
        <v>1</v>
      </c>
      <c r="R1018" s="9">
        <f t="shared" si="169"/>
        <v>4</v>
      </c>
      <c r="S1018" s="1">
        <f t="shared" si="170"/>
        <v>1</v>
      </c>
      <c r="T1018" s="1">
        <f>1+INT($N1018/VLOOKUP($A1018,anni!$A$1:$J$35,10,0))+$Q1018</f>
        <v>4</v>
      </c>
      <c r="U1018" s="1">
        <f t="shared" si="172"/>
        <v>1</v>
      </c>
      <c r="AB1018" s="1">
        <v>3</v>
      </c>
      <c r="AC1018" s="1">
        <f t="shared" si="171"/>
        <v>1</v>
      </c>
    </row>
    <row r="1019" spans="1:29" x14ac:dyDescent="0.3">
      <c r="A1019" s="3">
        <v>2006</v>
      </c>
      <c r="B1019" s="3" t="str">
        <f>VLOOKUP($E1019,accorpamenti!$A$2:$X$104,$A1019-B$2,0)</f>
        <v>Ancona</v>
      </c>
      <c r="C1019" s="3" t="str">
        <f>VLOOKUP($E1019,accorpamenti!$A$2:$X$104,$A1019-C$2,0)</f>
        <v>Ancona</v>
      </c>
      <c r="D1019" s="3" t="str">
        <f>VLOOKUP($E1019,accorpamenti!$A$2:$X$104,$A1019-D$2,0)</f>
        <v>Ancona</v>
      </c>
      <c r="E1019" s="3" t="s">
        <v>116</v>
      </c>
      <c r="F1019" s="1">
        <f t="array" ref="F1019">SUM(IF(anno=A1019,IF(distretto=E1019,1)))</f>
        <v>3</v>
      </c>
      <c r="G1019" s="1">
        <f t="array" ref="G1019">SUM(IF(anno=A1019,IF(distretto=E1019,IF(punti=-1,1))))</f>
        <v>0</v>
      </c>
      <c r="H1019" s="1">
        <f t="array" ref="H1019">SUM(IF(anno=A1019,IF(distretto=E1019,punti)))+G1019</f>
        <v>26.4</v>
      </c>
      <c r="I1019" s="6">
        <v>2.4461269656377405</v>
      </c>
      <c r="J1019" s="12">
        <f>H1019/VLOOKUP(A1019,anni!$A$1:$O$32,4,0)</f>
        <v>5.8962790905436177E-3</v>
      </c>
      <c r="K1019" s="12">
        <f t="shared" si="173"/>
        <v>1.2353073294901552E-2</v>
      </c>
      <c r="L1019" s="12">
        <f t="shared" si="174"/>
        <v>1.1544170194052001E-2</v>
      </c>
      <c r="M1019" s="12">
        <f t="array" ref="M1019">SUM(IF(NOT(ISERR(J1019:L1019)),J1019:L1019*$J$2:$L$2))/SUM(IF(NOT(ISERR(J1019:L1019)),$J$2:$L$2))</f>
        <v>8.9898590092476593E-3</v>
      </c>
      <c r="N1019" s="1">
        <f>((300-VLOOKUP(A1019,anni!$A$1:$O$32,8,0))*(M1019-I1019/300)+I1019)/300*(300-VLOOKUP(A1019,anni!$A$1:$O$32,7,0))</f>
        <v>2.5262358751600416</v>
      </c>
      <c r="O1019" s="1">
        <f t="shared" ref="O1019:O1082" si="175">MAX(1,N1019)</f>
        <v>2.5262358751600416</v>
      </c>
      <c r="P1019" s="9">
        <f>INT(MAX(1,O1019)+1-VLOOKUP(A1019,anni!$A$1:$O$32,5,0))</f>
        <v>3</v>
      </c>
      <c r="Q1019" s="9">
        <f t="array" ref="Q1019">SUM(IF(anno=A1019,IF(distretto=E1019,concorrenti!$T$3:$T$5991)))</f>
        <v>0</v>
      </c>
      <c r="R1019" s="9">
        <f t="shared" ref="R1019:R1082" si="176">P1019+Q1019</f>
        <v>3</v>
      </c>
      <c r="S1019" s="1">
        <f t="shared" ref="S1019:S1082" si="177">R1019-F1019</f>
        <v>0</v>
      </c>
      <c r="T1019" s="1">
        <f>1+INT($N1019/VLOOKUP($A1019,anni!$A$1:$J$35,10,0))+$Q1019</f>
        <v>3</v>
      </c>
      <c r="U1019" s="1">
        <f t="shared" si="172"/>
        <v>0</v>
      </c>
      <c r="AB1019" s="1">
        <v>2</v>
      </c>
      <c r="AC1019" s="1">
        <f t="shared" ref="AC1019:AC1082" si="178">R1019-AB1019</f>
        <v>1</v>
      </c>
    </row>
    <row r="1020" spans="1:29" x14ac:dyDescent="0.3">
      <c r="A1020" s="3">
        <v>2006</v>
      </c>
      <c r="B1020" s="3" t="str">
        <f>VLOOKUP($E1020,accorpamenti!$A$2:$X$104,$A1020-B$2,0)</f>
        <v>Palermo</v>
      </c>
      <c r="C1020" s="3" t="str">
        <f>VLOOKUP($E1020,accorpamenti!$A$2:$X$104,$A1020-C$2,0)</f>
        <v>Palermo</v>
      </c>
      <c r="D1020" s="3" t="str">
        <f>VLOOKUP($E1020,accorpamenti!$A$2:$X$104,$A1020-D$2,0)</f>
        <v>Palermo</v>
      </c>
      <c r="E1020" s="3" t="s">
        <v>114</v>
      </c>
      <c r="F1020" s="1">
        <f t="array" ref="F1020">SUM(IF(anno=A1020,IF(distretto=E1020,1)))</f>
        <v>3</v>
      </c>
      <c r="G1020" s="1">
        <f t="array" ref="G1020">SUM(IF(anno=A1020,IF(distretto=E1020,IF(punti=-1,1))))</f>
        <v>0</v>
      </c>
      <c r="H1020" s="1">
        <f t="array" ref="H1020">SUM(IF(anno=A1020,IF(distretto=E1020,punti)))+G1020</f>
        <v>32.6</v>
      </c>
      <c r="I1020" s="6">
        <v>3.3197437390797901</v>
      </c>
      <c r="J1020" s="12">
        <f>H1020/VLOOKUP(A1020,anni!$A$1:$O$32,4,0)</f>
        <v>7.2810113012015893E-3</v>
      </c>
      <c r="K1020" s="12">
        <f t="shared" si="173"/>
        <v>7.6364453095755036E-3</v>
      </c>
      <c r="L1020" s="12">
        <f t="shared" si="174"/>
        <v>6.596668682315429E-3</v>
      </c>
      <c r="M1020" s="12">
        <f t="array" ref="M1020">SUM(IF(NOT(ISERR(J1020:L1020)),J1020:L1020*$J$2:$L$2))/SUM(IF(NOT(ISERR(J1020:L1020)),$J$2:$L$2))</f>
        <v>7.2854322008452004E-3</v>
      </c>
      <c r="N1020" s="1">
        <f>((300-VLOOKUP(A1020,anni!$A$1:$O$32,8,0))*(M1020-I1020/300)+I1020)/300*(300-VLOOKUP(A1020,anni!$A$1:$O$32,7,0))</f>
        <v>2.4782120969780048</v>
      </c>
      <c r="O1020" s="1">
        <f t="shared" si="175"/>
        <v>2.4782120969780048</v>
      </c>
      <c r="P1020" s="9">
        <f>INT(MAX(1,O1020)+1-VLOOKUP(A1020,anni!$A$1:$O$32,5,0))</f>
        <v>2</v>
      </c>
      <c r="Q1020" s="9">
        <f t="array" ref="Q1020">SUM(IF(anno=A1020,IF(distretto=E1020,concorrenti!$T$3:$T$5991)))</f>
        <v>0</v>
      </c>
      <c r="R1020" s="9">
        <f t="shared" si="176"/>
        <v>2</v>
      </c>
      <c r="S1020" s="1">
        <f t="shared" si="177"/>
        <v>-1</v>
      </c>
      <c r="T1020" s="1">
        <f>1+INT($N1020/VLOOKUP($A1020,anni!$A$1:$J$35,10,0))+$Q1020</f>
        <v>3</v>
      </c>
      <c r="U1020" s="1">
        <f t="shared" si="172"/>
        <v>0</v>
      </c>
      <c r="AB1020" s="1">
        <v>2</v>
      </c>
      <c r="AC1020" s="1">
        <f t="shared" si="178"/>
        <v>0</v>
      </c>
    </row>
    <row r="1021" spans="1:29" x14ac:dyDescent="0.3">
      <c r="A1021" s="3">
        <v>2006</v>
      </c>
      <c r="B1021" s="3" t="str">
        <f>VLOOKUP($E1021,accorpamenti!$A$2:$X$104,$A1021-B$2,0)</f>
        <v>Chieti</v>
      </c>
      <c r="C1021" s="3" t="str">
        <f>VLOOKUP($E1021,accorpamenti!$A$2:$X$104,$A1021-C$2,0)</f>
        <v>Chieti</v>
      </c>
      <c r="D1021" s="3" t="str">
        <f>VLOOKUP($E1021,accorpamenti!$A$2:$X$104,$A1021-D$2,0)</f>
        <v>Chieti</v>
      </c>
      <c r="E1021" s="3" t="s">
        <v>113</v>
      </c>
      <c r="F1021" s="1">
        <f t="array" ref="F1021">SUM(IF(anno=A1021,IF(distretto=E1021,1)))</f>
        <v>3</v>
      </c>
      <c r="G1021" s="1">
        <f t="array" ref="G1021">SUM(IF(anno=A1021,IF(distretto=E1021,IF(punti=-1,1))))</f>
        <v>0</v>
      </c>
      <c r="H1021" s="1">
        <f t="array" ref="H1021">SUM(IF(anno=A1021,IF(distretto=E1021,punti)))+G1021</f>
        <v>26.2</v>
      </c>
      <c r="I1021" s="6">
        <v>2.4461269656377405</v>
      </c>
      <c r="J1021" s="12">
        <f>H1021/VLOOKUP(A1021,anni!$A$1:$O$32,4,0)</f>
        <v>5.8516103095546512E-3</v>
      </c>
      <c r="K1021" s="12">
        <f t="shared" si="173"/>
        <v>1.0893164632776823E-2</v>
      </c>
      <c r="L1021" s="12">
        <f t="shared" si="174"/>
        <v>1.0609642130723983E-2</v>
      </c>
      <c r="M1021" s="12">
        <f t="array" ref="M1021">SUM(IF(NOT(ISERR(J1021:L1021)),J1021:L1021*$J$2:$L$2))/SUM(IF(NOT(ISERR(J1021:L1021)),$J$2:$L$2))</f>
        <v>8.3251337208235972E-3</v>
      </c>
      <c r="N1021" s="1">
        <f>((300-VLOOKUP(A1021,anni!$A$1:$O$32,8,0))*(M1021-I1021/300)+I1021)/300*(300-VLOOKUP(A1021,anni!$A$1:$O$32,7,0))</f>
        <v>2.3977223193980559</v>
      </c>
      <c r="O1021" s="1">
        <f t="shared" si="175"/>
        <v>2.3977223193980559</v>
      </c>
      <c r="P1021" s="9">
        <f>INT(MAX(1,O1021)+1-VLOOKUP(A1021,anni!$A$1:$O$32,5,0))</f>
        <v>2</v>
      </c>
      <c r="Q1021" s="9">
        <f t="array" ref="Q1021">SUM(IF(anno=A1021,IF(distretto=E1021,concorrenti!$T$3:$T$5991)))</f>
        <v>0</v>
      </c>
      <c r="R1021" s="9">
        <f t="shared" si="176"/>
        <v>2</v>
      </c>
      <c r="S1021" s="1">
        <f t="shared" si="177"/>
        <v>-1</v>
      </c>
      <c r="T1021" s="1">
        <f>1+INT($N1021/VLOOKUP($A1021,anni!$A$1:$J$35,10,0))+$Q1021</f>
        <v>2</v>
      </c>
      <c r="U1021" s="1">
        <f t="shared" si="172"/>
        <v>-1</v>
      </c>
      <c r="AB1021" s="1">
        <v>2</v>
      </c>
      <c r="AC1021" s="1">
        <f t="shared" si="178"/>
        <v>0</v>
      </c>
    </row>
    <row r="1022" spans="1:29" x14ac:dyDescent="0.3">
      <c r="A1022" s="3">
        <v>2006</v>
      </c>
      <c r="B1022" s="3" t="str">
        <f>VLOOKUP($E1022,accorpamenti!$A$2:$X$104,$A1022-B$2,0)</f>
        <v>Bolzano</v>
      </c>
      <c r="C1022" s="3" t="str">
        <f>VLOOKUP($E1022,accorpamenti!$A$2:$X$104,$A1022-C$2,0)</f>
        <v>Bolzano</v>
      </c>
      <c r="D1022" s="3" t="str">
        <f>VLOOKUP($E1022,accorpamenti!$A$2:$X$104,$A1022-D$2,0)</f>
        <v>Bolzano</v>
      </c>
      <c r="E1022" s="3" t="s">
        <v>128</v>
      </c>
      <c r="F1022" s="1">
        <f t="array" ref="F1022">SUM(IF(anno=A1022,IF(distretto=E1022,1)))</f>
        <v>3</v>
      </c>
      <c r="G1022" s="1">
        <f t="array" ref="G1022">SUM(IF(anno=A1022,IF(distretto=E1022,IF(punti=-1,1))))</f>
        <v>1</v>
      </c>
      <c r="H1022" s="1">
        <f t="array" ref="H1022">SUM(IF(anno=A1022,IF(distretto=E1022,punti)))+G1022</f>
        <v>25.6</v>
      </c>
      <c r="I1022" s="6">
        <v>3.3197437390797901</v>
      </c>
      <c r="J1022" s="12">
        <f>H1022/VLOOKUP(A1022,anni!$A$1:$O$32,4,0)</f>
        <v>5.7176039665877516E-3</v>
      </c>
      <c r="K1022" s="12">
        <f t="shared" si="173"/>
        <v>7.3744104215018348E-3</v>
      </c>
      <c r="L1022" s="12">
        <f t="shared" si="174"/>
        <v>1.016986421856962E-2</v>
      </c>
      <c r="M1022" s="12">
        <f t="array" ref="M1022">SUM(IF(NOT(ISERR(J1022:L1022)),J1022:L1022*$J$2:$L$2))/SUM(IF(NOT(ISERR(J1022:L1022)),$J$2:$L$2))</f>
        <v>7.0119161602227578E-3</v>
      </c>
      <c r="N1022" s="1">
        <f>((300-VLOOKUP(A1022,anni!$A$1:$O$32,8,0))*(M1022-I1022/300)+I1022)/300*(300-VLOOKUP(A1022,anni!$A$1:$O$32,7,0))</f>
        <v>2.4253323291243323</v>
      </c>
      <c r="O1022" s="1">
        <f t="shared" si="175"/>
        <v>2.4253323291243323</v>
      </c>
      <c r="P1022" s="9">
        <f>INT(MAX(1,O1022)+1-VLOOKUP(A1022,anni!$A$1:$O$32,5,0))</f>
        <v>2</v>
      </c>
      <c r="Q1022" s="9">
        <f t="array" ref="Q1022">SUM(IF(anno=A1022,IF(distretto=E1022,concorrenti!$T$3:$T$5991)))</f>
        <v>0</v>
      </c>
      <c r="R1022" s="9">
        <f t="shared" si="176"/>
        <v>2</v>
      </c>
      <c r="S1022" s="1">
        <f t="shared" si="177"/>
        <v>-1</v>
      </c>
      <c r="T1022" s="1">
        <f>1+INT($N1022/VLOOKUP($A1022,anni!$A$1:$J$35,10,0))+$Q1022</f>
        <v>2</v>
      </c>
      <c r="U1022" s="1">
        <f t="shared" si="172"/>
        <v>-1</v>
      </c>
      <c r="AB1022" s="1">
        <v>2</v>
      </c>
      <c r="AC1022" s="1">
        <f t="shared" si="178"/>
        <v>0</v>
      </c>
    </row>
    <row r="1023" spans="1:29" x14ac:dyDescent="0.3">
      <c r="A1023" s="3">
        <v>2006</v>
      </c>
      <c r="B1023" s="3" t="str">
        <f>VLOOKUP($E1023,accorpamenti!$A$2:$X$104,$A1023-B$2,0)</f>
        <v>Pesaro Urbino</v>
      </c>
      <c r="C1023" s="3" t="str">
        <f>VLOOKUP($E1023,accorpamenti!$A$2:$X$104,$A1023-C$2,0)</f>
        <v>Pesaro Urbino</v>
      </c>
      <c r="D1023" s="3" t="str">
        <f>VLOOKUP($E1023,accorpamenti!$A$2:$X$104,$A1023-D$2,0)</f>
        <v>Pesaro Urbino</v>
      </c>
      <c r="E1023" s="3" t="s">
        <v>104</v>
      </c>
      <c r="F1023" s="1">
        <f t="array" ref="F1023">SUM(IF(anno=A1023,IF(distretto=E1023,1)))</f>
        <v>3</v>
      </c>
      <c r="G1023" s="1">
        <f t="array" ref="G1023">SUM(IF(anno=A1023,IF(distretto=E1023,IF(punti=-1,1))))</f>
        <v>0</v>
      </c>
      <c r="H1023" s="1">
        <f t="array" ref="H1023">SUM(IF(anno=A1023,IF(distretto=E1023,punti)))+G1023</f>
        <v>37.199999999999996</v>
      </c>
      <c r="I1023" s="6">
        <v>2.9702970297029703</v>
      </c>
      <c r="J1023" s="12">
        <f>H1023/VLOOKUP(A1023,anni!$A$1:$O$32,4,0)</f>
        <v>8.3083932639478244E-3</v>
      </c>
      <c r="K1023" s="12">
        <f t="shared" si="173"/>
        <v>5.8396346484989158E-3</v>
      </c>
      <c r="L1023" s="12">
        <f t="shared" si="174"/>
        <v>5.7720850970260007E-3</v>
      </c>
      <c r="M1023" s="12">
        <f t="array" ref="M1023">SUM(IF(NOT(ISERR(J1023:L1023)),J1023:L1023*$J$2:$L$2))/SUM(IF(NOT(ISERR(J1023:L1023)),$J$2:$L$2))</f>
        <v>7.0627556976445511E-3</v>
      </c>
      <c r="N1023" s="1">
        <f>((300-VLOOKUP(A1023,anni!$A$1:$O$32,8,0))*(M1023-I1023/300)+I1023)/300*(300-VLOOKUP(A1023,anni!$A$1:$O$32,7,0))</f>
        <v>2.3225618111155701</v>
      </c>
      <c r="O1023" s="1">
        <f t="shared" si="175"/>
        <v>2.3225618111155701</v>
      </c>
      <c r="P1023" s="9">
        <f>INT(MAX(1,O1023)+1-VLOOKUP(A1023,anni!$A$1:$O$32,5,0))</f>
        <v>2</v>
      </c>
      <c r="Q1023" s="9">
        <f t="array" ref="Q1023">SUM(IF(anno=A1023,IF(distretto=E1023,concorrenti!$T$3:$T$5991)))</f>
        <v>0</v>
      </c>
      <c r="R1023" s="9">
        <f t="shared" si="176"/>
        <v>2</v>
      </c>
      <c r="S1023" s="1">
        <f t="shared" si="177"/>
        <v>-1</v>
      </c>
      <c r="T1023" s="1">
        <f>1+INT($N1023/VLOOKUP($A1023,anni!$A$1:$J$35,10,0))+$Q1023</f>
        <v>2</v>
      </c>
      <c r="U1023" s="1">
        <f t="shared" si="172"/>
        <v>-1</v>
      </c>
      <c r="AB1023" s="1">
        <v>2</v>
      </c>
      <c r="AC1023" s="1">
        <f t="shared" si="178"/>
        <v>0</v>
      </c>
    </row>
    <row r="1024" spans="1:29" x14ac:dyDescent="0.3">
      <c r="A1024" s="3">
        <v>2006</v>
      </c>
      <c r="B1024" s="3" t="str">
        <f>VLOOKUP($E1024,accorpamenti!$A$2:$X$104,$A1024-B$2,0)</f>
        <v>Siracusa</v>
      </c>
      <c r="C1024" s="3" t="str">
        <f>VLOOKUP($E1024,accorpamenti!$A$2:$X$104,$A1024-C$2,0)</f>
        <v>Siracusa</v>
      </c>
      <c r="D1024" s="3" t="str">
        <f>VLOOKUP($E1024,accorpamenti!$A$2:$X$104,$A1024-D$2,0)</f>
        <v>Siracusa</v>
      </c>
      <c r="E1024" s="3" t="s">
        <v>139</v>
      </c>
      <c r="F1024" s="1">
        <f t="array" ref="F1024">SUM(IF(anno=A1024,IF(distretto=E1024,1)))</f>
        <v>3</v>
      </c>
      <c r="G1024" s="1">
        <f t="array" ref="G1024">SUM(IF(anno=A1024,IF(distretto=E1024,IF(punti=-1,1))))</f>
        <v>0</v>
      </c>
      <c r="H1024" s="1">
        <f t="array" ref="H1024">SUM(IF(anno=A1024,IF(distretto=E1024,punti)))+G1024</f>
        <v>20.2</v>
      </c>
      <c r="I1024" s="6">
        <v>4.8922539312754809</v>
      </c>
      <c r="J1024" s="12">
        <f>H1024/VLOOKUP(A1024,anni!$A$1:$O$32,4,0)</f>
        <v>4.5115468798856469E-3</v>
      </c>
      <c r="K1024" s="12">
        <f t="shared" si="173"/>
        <v>3.9679568765441349E-3</v>
      </c>
      <c r="L1024" s="12">
        <f t="shared" si="174"/>
        <v>8.0259468968171058E-3</v>
      </c>
      <c r="M1024" s="12">
        <f t="array" ref="M1024">SUM(IF(NOT(ISERR(J1024:L1024)),J1024:L1024*$J$2:$L$2))/SUM(IF(NOT(ISERR(J1024:L1024)),$J$2:$L$2))</f>
        <v>4.9160835482603858E-3</v>
      </c>
      <c r="N1024" s="1">
        <f>((300-VLOOKUP(A1024,anni!$A$1:$O$32,8,0))*(M1024-I1024/300)+I1024)/300*(300-VLOOKUP(A1024,anni!$A$1:$O$32,7,0))</f>
        <v>2.5268357527413294</v>
      </c>
      <c r="O1024" s="1">
        <f t="shared" si="175"/>
        <v>2.5268357527413294</v>
      </c>
      <c r="P1024" s="9">
        <f>INT(MAX(1,O1024)+1-VLOOKUP(A1024,anni!$A$1:$O$32,5,0))</f>
        <v>3</v>
      </c>
      <c r="Q1024" s="9">
        <f t="array" ref="Q1024">SUM(IF(anno=A1024,IF(distretto=E1024,concorrenti!$T$3:$T$5991)))</f>
        <v>0</v>
      </c>
      <c r="R1024" s="9">
        <f t="shared" si="176"/>
        <v>3</v>
      </c>
      <c r="S1024" s="1">
        <f t="shared" si="177"/>
        <v>0</v>
      </c>
      <c r="T1024" s="1">
        <f>1+INT($N1024/VLOOKUP($A1024,anni!$A$1:$J$35,10,0))+$Q1024</f>
        <v>3</v>
      </c>
      <c r="U1024" s="1">
        <f t="shared" si="172"/>
        <v>0</v>
      </c>
      <c r="AB1024" s="1">
        <v>2</v>
      </c>
      <c r="AC1024" s="1">
        <f t="shared" si="178"/>
        <v>1</v>
      </c>
    </row>
    <row r="1025" spans="1:29" x14ac:dyDescent="0.3">
      <c r="A1025" s="3">
        <v>2006</v>
      </c>
      <c r="B1025" s="3" t="str">
        <f>VLOOKUP($E1025,accorpamenti!$A$2:$X$104,$A1025-B$2,0)</f>
        <v>Caserta</v>
      </c>
      <c r="C1025" s="3" t="str">
        <f>VLOOKUP($E1025,accorpamenti!$A$2:$X$104,$A1025-C$2,0)</f>
        <v>Caserta</v>
      </c>
      <c r="D1025" s="3" t="str">
        <f>VLOOKUP($E1025,accorpamenti!$A$2:$X$104,$A1025-D$2,0)</f>
        <v>Caserta</v>
      </c>
      <c r="E1025" s="3" t="s">
        <v>33</v>
      </c>
      <c r="F1025" s="1">
        <f t="array" ref="F1025">SUM(IF(anno=A1025,IF(distretto=E1025,1)))</f>
        <v>3</v>
      </c>
      <c r="G1025" s="1">
        <f t="array" ref="G1025">SUM(IF(anno=A1025,IF(distretto=E1025,IF(punti=-1,1))))</f>
        <v>1</v>
      </c>
      <c r="H1025" s="1">
        <f t="array" ref="H1025">SUM(IF(anno=A1025,IF(distretto=E1025,punti)))+G1025</f>
        <v>22</v>
      </c>
      <c r="I1025" s="6">
        <v>4.1933605125218403</v>
      </c>
      <c r="J1025" s="12">
        <f>H1025/VLOOKUP(A1025,anni!$A$1:$O$32,4,0)</f>
        <v>4.9135659087863482E-3</v>
      </c>
      <c r="K1025" s="12">
        <f t="shared" si="173"/>
        <v>5.6150333158643418E-3</v>
      </c>
      <c r="L1025" s="12">
        <f t="shared" si="174"/>
        <v>7.9160024187785154E-3</v>
      </c>
      <c r="M1025" s="12">
        <f t="array" ref="M1025">SUM(IF(NOT(ISERR(J1025:L1025)),J1025:L1025*$J$2:$L$2))/SUM(IF(NOT(ISERR(J1025:L1025)),$J$2:$L$2))</f>
        <v>5.6477944628110406E-3</v>
      </c>
      <c r="N1025" s="1">
        <f>((300-VLOOKUP(A1025,anni!$A$1:$O$32,8,0))*(M1025-I1025/300)+I1025)/300*(300-VLOOKUP(A1025,anni!$A$1:$O$32,7,0))</f>
        <v>2.443100872400505</v>
      </c>
      <c r="O1025" s="1">
        <f t="shared" si="175"/>
        <v>2.443100872400505</v>
      </c>
      <c r="P1025" s="9">
        <f>INT(MAX(1,O1025)+1-VLOOKUP(A1025,anni!$A$1:$O$32,5,0))</f>
        <v>2</v>
      </c>
      <c r="Q1025" s="9">
        <f t="array" ref="Q1025">SUM(IF(anno=A1025,IF(distretto=E1025,concorrenti!$T$3:$T$5991)))</f>
        <v>0</v>
      </c>
      <c r="R1025" s="9">
        <f t="shared" si="176"/>
        <v>2</v>
      </c>
      <c r="S1025" s="1">
        <f t="shared" si="177"/>
        <v>-1</v>
      </c>
      <c r="T1025" s="1">
        <f>1+INT($N1025/VLOOKUP($A1025,anni!$A$1:$J$35,10,0))+$Q1025</f>
        <v>2</v>
      </c>
      <c r="U1025" s="1">
        <f t="shared" si="172"/>
        <v>-1</v>
      </c>
      <c r="AB1025" s="1">
        <v>2</v>
      </c>
      <c r="AC1025" s="1">
        <f t="shared" si="178"/>
        <v>0</v>
      </c>
    </row>
    <row r="1026" spans="1:29" x14ac:dyDescent="0.3">
      <c r="A1026" s="3">
        <v>2006</v>
      </c>
      <c r="B1026" s="3" t="str">
        <f>VLOOKUP($E1026,accorpamenti!$A$2:$X$104,$A1026-B$2,0)</f>
        <v>Como</v>
      </c>
      <c r="C1026" s="3" t="str">
        <f>VLOOKUP($E1026,accorpamenti!$A$2:$X$104,$A1026-C$2,0)</f>
        <v>Como</v>
      </c>
      <c r="D1026" s="3" t="str">
        <f>VLOOKUP($E1026,accorpamenti!$A$2:$X$104,$A1026-D$2,0)</f>
        <v>Como</v>
      </c>
      <c r="E1026" s="3" t="s">
        <v>88</v>
      </c>
      <c r="F1026" s="1">
        <f t="array" ref="F1026">SUM(IF(anno=A1026,IF(distretto=E1026,1)))</f>
        <v>2</v>
      </c>
      <c r="G1026" s="1">
        <f t="array" ref="G1026">SUM(IF(anno=A1026,IF(distretto=E1026,IF(punti=-1,1))))</f>
        <v>0</v>
      </c>
      <c r="H1026" s="1">
        <f t="array" ref="H1026">SUM(IF(anno=A1026,IF(distretto=E1026,punti)))+G1026</f>
        <v>46.8</v>
      </c>
      <c r="I1026" s="6">
        <v>2.0966802562609201</v>
      </c>
      <c r="J1026" s="12">
        <f>H1026/VLOOKUP(A1026,anni!$A$1:$O$32,4,0)</f>
        <v>1.0452494751418231E-2</v>
      </c>
      <c r="K1026" s="12">
        <f t="shared" si="173"/>
        <v>9.5829901924084759E-3</v>
      </c>
      <c r="L1026" s="12">
        <f t="shared" si="174"/>
        <v>9.7850585454345544E-3</v>
      </c>
      <c r="M1026" s="12">
        <f t="array" ref="M1026">SUM(IF(NOT(ISERR(J1026:L1026)),J1026:L1026*$J$2:$L$2))/SUM(IF(NOT(ISERR(J1026:L1026)),$J$2:$L$2))</f>
        <v>1.0051420530751034E-2</v>
      </c>
      <c r="N1026" s="1">
        <f>((300-VLOOKUP(A1026,anni!$A$1:$O$32,8,0))*(M1026-I1026/300)+I1026)/300*(300-VLOOKUP(A1026,anni!$A$1:$O$32,7,0))</f>
        <v>2.6188716074070522</v>
      </c>
      <c r="O1026" s="1">
        <f t="shared" si="175"/>
        <v>2.6188716074070522</v>
      </c>
      <c r="P1026" s="9">
        <f>INT(MAX(1,O1026)+1-VLOOKUP(A1026,anni!$A$1:$O$32,5,0))</f>
        <v>3</v>
      </c>
      <c r="Q1026" s="9">
        <f t="array" ref="Q1026">SUM(IF(anno=A1026,IF(distretto=E1026,concorrenti!$T$3:$T$5991)))</f>
        <v>0</v>
      </c>
      <c r="R1026" s="9">
        <f t="shared" si="176"/>
        <v>3</v>
      </c>
      <c r="S1026" s="1">
        <f t="shared" si="177"/>
        <v>1</v>
      </c>
      <c r="T1026" s="1">
        <f>1+INT($N1026/VLOOKUP($A1026,anni!$A$1:$J$35,10,0))+$Q1026</f>
        <v>3</v>
      </c>
      <c r="U1026" s="1">
        <f t="shared" si="172"/>
        <v>1</v>
      </c>
      <c r="AB1026" s="1">
        <v>3</v>
      </c>
      <c r="AC1026" s="1">
        <f t="shared" si="178"/>
        <v>0</v>
      </c>
    </row>
    <row r="1027" spans="1:29" x14ac:dyDescent="0.3">
      <c r="A1027" s="3">
        <v>2006</v>
      </c>
      <c r="B1027" s="3" t="str">
        <f>VLOOKUP($E1027,accorpamenti!$A$2:$X$104,$A1027-B$2,0)</f>
        <v>Verbania</v>
      </c>
      <c r="C1027" s="3" t="str">
        <f>VLOOKUP($E1027,accorpamenti!$A$2:$X$104,$A1027-C$2,0)</f>
        <v>Verbania</v>
      </c>
      <c r="D1027" s="3" t="str">
        <f>VLOOKUP($E1027,accorpamenti!$A$2:$X$104,$A1027-D$2,0)</f>
        <v>Verbania</v>
      </c>
      <c r="E1027" s="3" t="s">
        <v>46</v>
      </c>
      <c r="F1027" s="1">
        <f t="array" ref="F1027">SUM(IF(anno=A1027,IF(distretto=E1027,1)))</f>
        <v>2</v>
      </c>
      <c r="G1027" s="1">
        <f t="array" ref="G1027">SUM(IF(anno=A1027,IF(distretto=E1027,IF(punti=-1,1))))</f>
        <v>0</v>
      </c>
      <c r="H1027" s="1">
        <f t="array" ref="H1027">SUM(IF(anno=A1027,IF(distretto=E1027,punti)))+G1027</f>
        <v>47.599999999999994</v>
      </c>
      <c r="I1027" s="6">
        <v>1.3977868375072802</v>
      </c>
      <c r="J1027" s="12">
        <f>H1027/VLOOKUP(A1027,anni!$A$1:$O$32,4,0)</f>
        <v>1.0631169875374099E-2</v>
      </c>
      <c r="K1027" s="12">
        <f t="shared" si="173"/>
        <v>2.9198173242494575E-3</v>
      </c>
      <c r="L1027" s="12">
        <f t="shared" si="174"/>
        <v>7.6961134627013339E-3</v>
      </c>
      <c r="M1027" s="12">
        <f t="array" ref="M1027">SUM(IF(NOT(ISERR(J1027:L1027)),J1027:L1027*$J$2:$L$2))/SUM(IF(NOT(ISERR(J1027:L1027)),$J$2:$L$2))</f>
        <v>7.5715429562204237E-3</v>
      </c>
      <c r="N1027" s="1">
        <f>((300-VLOOKUP(A1027,anni!$A$1:$O$32,8,0))*(M1027-I1027/300)+I1027)/300*(300-VLOOKUP(A1027,anni!$A$1:$O$32,7,0))</f>
        <v>1.9142296191771833</v>
      </c>
      <c r="O1027" s="1">
        <f t="shared" si="175"/>
        <v>1.9142296191771833</v>
      </c>
      <c r="P1027" s="9">
        <f>INT(MAX(1,O1027)+1-VLOOKUP(A1027,anni!$A$1:$O$32,5,0))</f>
        <v>2</v>
      </c>
      <c r="Q1027" s="9">
        <f t="array" ref="Q1027">SUM(IF(anno=A1027,IF(distretto=E1027,concorrenti!$T$3:$T$5991)))</f>
        <v>0</v>
      </c>
      <c r="R1027" s="9">
        <f t="shared" si="176"/>
        <v>2</v>
      </c>
      <c r="S1027" s="1">
        <f t="shared" si="177"/>
        <v>0</v>
      </c>
      <c r="T1027" s="1">
        <f>1+INT($N1027/VLOOKUP($A1027,anni!$A$1:$J$35,10,0))+$Q1027</f>
        <v>2</v>
      </c>
      <c r="U1027" s="1">
        <f t="shared" si="172"/>
        <v>0</v>
      </c>
      <c r="AB1027" s="1">
        <v>2</v>
      </c>
      <c r="AC1027" s="1">
        <f t="shared" si="178"/>
        <v>0</v>
      </c>
    </row>
    <row r="1028" spans="1:29" x14ac:dyDescent="0.3">
      <c r="A1028" s="3">
        <v>2006</v>
      </c>
      <c r="B1028" s="3" t="str">
        <f>VLOOKUP($E1028,accorpamenti!$A$2:$X$104,$A1028-B$2,0)</f>
        <v>Belluno</v>
      </c>
      <c r="C1028" s="3" t="str">
        <f>VLOOKUP($E1028,accorpamenti!$A$2:$X$104,$A1028-C$2,0)</f>
        <v>Belluno</v>
      </c>
      <c r="D1028" s="3" t="str">
        <f>VLOOKUP($E1028,accorpamenti!$A$2:$X$104,$A1028-D$2,0)</f>
        <v>Belluno</v>
      </c>
      <c r="E1028" s="3" t="s">
        <v>99</v>
      </c>
      <c r="F1028" s="1">
        <f t="array" ref="F1028">SUM(IF(anno=A1028,IF(distretto=E1028,1)))</f>
        <v>2</v>
      </c>
      <c r="G1028" s="1">
        <f t="array" ref="G1028">SUM(IF(anno=A1028,IF(distretto=E1028,IF(punti=-1,1))))</f>
        <v>0</v>
      </c>
      <c r="H1028" s="1">
        <f t="array" ref="H1028">SUM(IF(anno=A1028,IF(distretto=E1028,punti)))+G1028</f>
        <v>40</v>
      </c>
      <c r="I1028" s="6">
        <v>1.5725101921956901</v>
      </c>
      <c r="J1028" s="12">
        <f>H1028/VLOOKUP(A1028,anni!$A$1:$O$32,4,0)</f>
        <v>8.9337561977933608E-3</v>
      </c>
      <c r="K1028" s="12">
        <f t="shared" si="173"/>
        <v>1.1492101519802352E-2</v>
      </c>
      <c r="L1028" s="12">
        <f t="shared" si="174"/>
        <v>1.0554669891704688E-2</v>
      </c>
      <c r="M1028" s="12">
        <f t="array" ref="M1028">SUM(IF(NOT(ISERR(J1028:L1028)),J1028:L1028*$J$2:$L$2))/SUM(IF(NOT(ISERR(J1028:L1028)),$J$2:$L$2))</f>
        <v>1.0056690254114911E-2</v>
      </c>
      <c r="N1028" s="1">
        <f>((300-VLOOKUP(A1028,anni!$A$1:$O$32,8,0))*(M1028-I1028/300)+I1028)/300*(300-VLOOKUP(A1028,anni!$A$1:$O$32,7,0))</f>
        <v>2.450991177725272</v>
      </c>
      <c r="O1028" s="1">
        <f t="shared" si="175"/>
        <v>2.450991177725272</v>
      </c>
      <c r="P1028" s="9">
        <f>INT(MAX(1,O1028)+1-VLOOKUP(A1028,anni!$A$1:$O$32,5,0))</f>
        <v>2</v>
      </c>
      <c r="Q1028" s="9">
        <f t="array" ref="Q1028">SUM(IF(anno=A1028,IF(distretto=E1028,concorrenti!$T$3:$T$5991)))</f>
        <v>0</v>
      </c>
      <c r="R1028" s="9">
        <f t="shared" si="176"/>
        <v>2</v>
      </c>
      <c r="S1028" s="1">
        <f t="shared" si="177"/>
        <v>0</v>
      </c>
      <c r="T1028" s="1">
        <f>1+INT($N1028/VLOOKUP($A1028,anni!$A$1:$J$35,10,0))+$Q1028</f>
        <v>3</v>
      </c>
      <c r="U1028" s="1">
        <f t="shared" si="172"/>
        <v>1</v>
      </c>
      <c r="AB1028" s="1">
        <v>2</v>
      </c>
      <c r="AC1028" s="1">
        <f t="shared" si="178"/>
        <v>0</v>
      </c>
    </row>
    <row r="1029" spans="1:29" x14ac:dyDescent="0.3">
      <c r="A1029" s="3">
        <v>2006</v>
      </c>
      <c r="B1029" s="3" t="str">
        <f>VLOOKUP($E1029,accorpamenti!$A$2:$X$104,$A1029-B$2,0)</f>
        <v>Reggio Emilia</v>
      </c>
      <c r="C1029" s="3" t="str">
        <f>VLOOKUP($E1029,accorpamenti!$A$2:$X$104,$A1029-C$2,0)</f>
        <v>Reggio Emilia</v>
      </c>
      <c r="D1029" s="3" t="str">
        <f>VLOOKUP($E1029,accorpamenti!$A$2:$X$104,$A1029-D$2,0)</f>
        <v>Reggio Emilia</v>
      </c>
      <c r="E1029" s="3" t="s">
        <v>78</v>
      </c>
      <c r="F1029" s="1">
        <f t="array" ref="F1029">SUM(IF(anno=A1029,IF(distretto=E1029,1)))</f>
        <v>2</v>
      </c>
      <c r="G1029" s="1">
        <f t="array" ref="G1029">SUM(IF(anno=A1029,IF(distretto=E1029,IF(punti=-1,1))))</f>
        <v>0</v>
      </c>
      <c r="H1029" s="1">
        <f t="array" ref="H1029">SUM(IF(anno=A1029,IF(distretto=E1029,punti)))+G1029</f>
        <v>44.6</v>
      </c>
      <c r="I1029" s="6">
        <v>2.4461269656377405</v>
      </c>
      <c r="J1029" s="12">
        <f>H1029/VLOOKUP(A1029,anni!$A$1:$O$32,4,0)</f>
        <v>9.9611381605395986E-3</v>
      </c>
      <c r="K1029" s="12">
        <f t="shared" si="173"/>
        <v>5.9893688702552976E-3</v>
      </c>
      <c r="L1029" s="12">
        <f t="shared" si="174"/>
        <v>1.1654114672090593E-2</v>
      </c>
      <c r="M1029" s="12">
        <f t="array" ref="M1029">SUM(IF(NOT(ISERR(J1029:L1029)),J1029:L1029*$J$2:$L$2))/SUM(IF(NOT(ISERR(J1029:L1029)),$J$2:$L$2))</f>
        <v>8.9193778157033304E-3</v>
      </c>
      <c r="N1029" s="1">
        <f>((300-VLOOKUP(A1029,anni!$A$1:$O$32,8,0))*(M1029-I1029/300)+I1029)/300*(300-VLOOKUP(A1029,anni!$A$1:$O$32,7,0))</f>
        <v>2.512609511074805</v>
      </c>
      <c r="O1029" s="1">
        <f t="shared" si="175"/>
        <v>2.512609511074805</v>
      </c>
      <c r="P1029" s="9">
        <f>INT(MAX(1,O1029)+1-VLOOKUP(A1029,anni!$A$1:$O$32,5,0))</f>
        <v>2</v>
      </c>
      <c r="Q1029" s="9">
        <f t="array" ref="Q1029">SUM(IF(anno=A1029,IF(distretto=E1029,concorrenti!$T$3:$T$5991)))</f>
        <v>0</v>
      </c>
      <c r="R1029" s="9">
        <f t="shared" si="176"/>
        <v>2</v>
      </c>
      <c r="S1029" s="1">
        <f t="shared" si="177"/>
        <v>0</v>
      </c>
      <c r="T1029" s="1">
        <f>1+INT($N1029/VLOOKUP($A1029,anni!$A$1:$J$35,10,0))+$Q1029</f>
        <v>3</v>
      </c>
      <c r="U1029" s="1">
        <f t="shared" si="172"/>
        <v>1</v>
      </c>
      <c r="AB1029" s="1">
        <v>2</v>
      </c>
      <c r="AC1029" s="1">
        <f t="shared" si="178"/>
        <v>0</v>
      </c>
    </row>
    <row r="1030" spans="1:29" x14ac:dyDescent="0.3">
      <c r="A1030" s="3">
        <v>2006</v>
      </c>
      <c r="B1030" s="3" t="str">
        <f>VLOOKUP($E1030,accorpamenti!$A$2:$X$104,$A1030-B$2,0)</f>
        <v>Lodi</v>
      </c>
      <c r="C1030" s="3" t="str">
        <f>VLOOKUP($E1030,accorpamenti!$A$2:$X$104,$A1030-C$2,0)</f>
        <v>Lodi</v>
      </c>
      <c r="D1030" s="3" t="str">
        <f>VLOOKUP($E1030,accorpamenti!$A$2:$X$104,$A1030-D$2,0)</f>
        <v>Lodi</v>
      </c>
      <c r="E1030" s="3" t="s">
        <v>97</v>
      </c>
      <c r="F1030" s="1">
        <f t="array" ref="F1030">SUM(IF(anno=A1030,IF(distretto=E1030,1)))</f>
        <v>2</v>
      </c>
      <c r="G1030" s="1">
        <f t="array" ref="G1030">SUM(IF(anno=A1030,IF(distretto=E1030,IF(punti=-1,1))))</f>
        <v>0</v>
      </c>
      <c r="H1030" s="1">
        <f t="array" ref="H1030">SUM(IF(anno=A1030,IF(distretto=E1030,punti)))+G1030</f>
        <v>36.599999999999994</v>
      </c>
      <c r="I1030" s="6">
        <v>1.3977868375072802</v>
      </c>
      <c r="J1030" s="12">
        <f>H1030/VLOOKUP(A1030,anni!$A$1:$O$32,4,0)</f>
        <v>8.174386920980924E-3</v>
      </c>
      <c r="K1030" s="12">
        <f t="shared" si="173"/>
        <v>4.2674253200568994E-3</v>
      </c>
      <c r="L1030" s="12">
        <f t="shared" si="174"/>
        <v>6.1568907701610668E-3</v>
      </c>
      <c r="M1030" s="12">
        <f t="array" ref="M1030">SUM(IF(NOT(ISERR(J1030:L1030)),J1030:L1030*$J$2:$L$2))/SUM(IF(NOT(ISERR(J1030:L1030)),$J$2:$L$2))</f>
        <v>6.5358170288696065E-3</v>
      </c>
      <c r="N1030" s="1">
        <f>((300-VLOOKUP(A1030,anni!$A$1:$O$32,8,0))*(M1030-I1030/300)+I1030)/300*(300-VLOOKUP(A1030,anni!$A$1:$O$32,7,0))</f>
        <v>1.7139892732226922</v>
      </c>
      <c r="O1030" s="1">
        <f t="shared" si="175"/>
        <v>1.7139892732226922</v>
      </c>
      <c r="P1030" s="9">
        <f>INT(MAX(1,O1030)+1-VLOOKUP(A1030,anni!$A$1:$O$32,5,0))</f>
        <v>2</v>
      </c>
      <c r="Q1030" s="9">
        <f t="array" ref="Q1030">SUM(IF(anno=A1030,IF(distretto=E1030,concorrenti!$T$3:$T$5991)))</f>
        <v>0</v>
      </c>
      <c r="R1030" s="9">
        <f t="shared" si="176"/>
        <v>2</v>
      </c>
      <c r="S1030" s="1">
        <f t="shared" si="177"/>
        <v>0</v>
      </c>
      <c r="T1030" s="1">
        <f>1+INT($N1030/VLOOKUP($A1030,anni!$A$1:$J$35,10,0))+$Q1030</f>
        <v>2</v>
      </c>
      <c r="U1030" s="1">
        <f t="shared" si="172"/>
        <v>0</v>
      </c>
      <c r="AB1030" s="1">
        <v>2</v>
      </c>
      <c r="AC1030" s="1">
        <f t="shared" si="178"/>
        <v>0</v>
      </c>
    </row>
    <row r="1031" spans="1:29" x14ac:dyDescent="0.3">
      <c r="A1031" s="3">
        <v>2006</v>
      </c>
      <c r="B1031" s="3" t="str">
        <f>VLOOKUP($E1031,accorpamenti!$A$2:$X$104,$A1031-B$2,0)</f>
        <v>Asti</v>
      </c>
      <c r="C1031" s="3" t="str">
        <f>VLOOKUP($E1031,accorpamenti!$A$2:$X$104,$A1031-C$2,0)</f>
        <v>Asti</v>
      </c>
      <c r="D1031" s="3" t="str">
        <f>VLOOKUP($E1031,accorpamenti!$A$2:$X$104,$A1031-D$2,0)</f>
        <v>Asti</v>
      </c>
      <c r="E1031" s="3" t="s">
        <v>68</v>
      </c>
      <c r="F1031" s="1">
        <f t="array" ref="F1031">SUM(IF(anno=A1031,IF(distretto=E1031,1)))</f>
        <v>2</v>
      </c>
      <c r="G1031" s="1">
        <f t="array" ref="G1031">SUM(IF(anno=A1031,IF(distretto=E1031,IF(punti=-1,1))))</f>
        <v>0</v>
      </c>
      <c r="H1031" s="1">
        <f t="array" ref="H1031">SUM(IF(anno=A1031,IF(distretto=E1031,punti)))+G1031</f>
        <v>39</v>
      </c>
      <c r="I1031" s="6">
        <v>1.0483401281304601</v>
      </c>
      <c r="J1031" s="12">
        <f>H1031/VLOOKUP(A1031,anni!$A$1:$O$32,4,0)</f>
        <v>8.7104122928485274E-3</v>
      </c>
      <c r="K1031" s="12">
        <f t="shared" si="173"/>
        <v>1.0743430411020438E-2</v>
      </c>
      <c r="L1031" s="12">
        <f t="shared" si="174"/>
        <v>6.5416964432961329E-3</v>
      </c>
      <c r="M1031" s="12">
        <f t="array" ref="M1031">SUM(IF(NOT(ISERR(J1031:L1031)),J1031:L1031*$J$2:$L$2))/SUM(IF(NOT(ISERR(J1031:L1031)),$J$2:$L$2))</f>
        <v>9.0266323573137668E-3</v>
      </c>
      <c r="N1031" s="1">
        <f>((300-VLOOKUP(A1031,anni!$A$1:$O$32,8,0))*(M1031-I1031/300)+I1031)/300*(300-VLOOKUP(A1031,anni!$A$1:$O$32,7,0))</f>
        <v>2.0829474081449204</v>
      </c>
      <c r="O1031" s="1">
        <f t="shared" si="175"/>
        <v>2.0829474081449204</v>
      </c>
      <c r="P1031" s="9">
        <f>INT(MAX(1,O1031)+1-VLOOKUP(A1031,anni!$A$1:$O$32,5,0))</f>
        <v>2</v>
      </c>
      <c r="Q1031" s="9">
        <f t="array" ref="Q1031">SUM(IF(anno=A1031,IF(distretto=E1031,concorrenti!$T$3:$T$5991)))</f>
        <v>0</v>
      </c>
      <c r="R1031" s="9">
        <f t="shared" si="176"/>
        <v>2</v>
      </c>
      <c r="S1031" s="1">
        <f t="shared" si="177"/>
        <v>0</v>
      </c>
      <c r="T1031" s="1">
        <f>1+INT($N1031/VLOOKUP($A1031,anni!$A$1:$J$35,10,0))+$Q1031</f>
        <v>2</v>
      </c>
      <c r="U1031" s="1">
        <f t="shared" si="172"/>
        <v>0</v>
      </c>
      <c r="AB1031" s="1">
        <v>2</v>
      </c>
      <c r="AC1031" s="1">
        <f t="shared" si="178"/>
        <v>0</v>
      </c>
    </row>
    <row r="1032" spans="1:29" x14ac:dyDescent="0.3">
      <c r="A1032" s="3">
        <v>2006</v>
      </c>
      <c r="B1032" s="3" t="str">
        <f>VLOOKUP($E1032,accorpamenti!$A$2:$X$104,$A1032-B$2,0)</f>
        <v>Ragusa</v>
      </c>
      <c r="C1032" s="3" t="str">
        <f>VLOOKUP($E1032,accorpamenti!$A$2:$X$104,$A1032-C$2,0)</f>
        <v>Ragusa</v>
      </c>
      <c r="D1032" s="3" t="str">
        <f>VLOOKUP($E1032,accorpamenti!$A$2:$X$104,$A1032-D$2,0)</f>
        <v>Ragusa</v>
      </c>
      <c r="E1032" s="3" t="s">
        <v>122</v>
      </c>
      <c r="F1032" s="1">
        <f t="array" ref="F1032">SUM(IF(anno=A1032,IF(distretto=E1032,1)))</f>
        <v>2</v>
      </c>
      <c r="G1032" s="1">
        <f t="array" ref="G1032">SUM(IF(anno=A1032,IF(distretto=E1032,IF(punti=-1,1))))</f>
        <v>0</v>
      </c>
      <c r="H1032" s="1">
        <f t="array" ref="H1032">SUM(IF(anno=A1032,IF(distretto=E1032,punti)))+G1032</f>
        <v>24.799999999999997</v>
      </c>
      <c r="I1032" s="6">
        <v>1.7472335468841</v>
      </c>
      <c r="J1032" s="12">
        <f>H1032/VLOOKUP(A1032,anni!$A$1:$O$32,4,0)</f>
        <v>5.5389288426318829E-3</v>
      </c>
      <c r="K1032" s="12">
        <f t="shared" si="173"/>
        <v>9.4706895260911889E-3</v>
      </c>
      <c r="L1032" s="12">
        <f t="shared" si="174"/>
        <v>1.3413226320708039E-2</v>
      </c>
      <c r="M1032" s="12">
        <f t="array" ref="M1032">SUM(IF(NOT(ISERR(J1032:L1032)),J1032:L1032*$J$2:$L$2))/SUM(IF(NOT(ISERR(J1032:L1032)),$J$2:$L$2))</f>
        <v>8.1618986501310106E-3</v>
      </c>
      <c r="N1032" s="1">
        <f>((300-VLOOKUP(A1032,anni!$A$1:$O$32,8,0))*(M1032-I1032/300)+I1032)/300*(300-VLOOKUP(A1032,anni!$A$1:$O$32,7,0))</f>
        <v>2.1409645485768722</v>
      </c>
      <c r="O1032" s="1">
        <f t="shared" si="175"/>
        <v>2.1409645485768722</v>
      </c>
      <c r="P1032" s="9">
        <f>INT(MAX(1,O1032)+1-VLOOKUP(A1032,anni!$A$1:$O$32,5,0))</f>
        <v>2</v>
      </c>
      <c r="Q1032" s="9">
        <f t="array" ref="Q1032">SUM(IF(anno=A1032,IF(distretto=E1032,concorrenti!$T$3:$T$5991)))</f>
        <v>0</v>
      </c>
      <c r="R1032" s="9">
        <f t="shared" si="176"/>
        <v>2</v>
      </c>
      <c r="S1032" s="1">
        <f t="shared" si="177"/>
        <v>0</v>
      </c>
      <c r="T1032" s="1">
        <f>1+INT($N1032/VLOOKUP($A1032,anni!$A$1:$J$35,10,0))+$Q1032</f>
        <v>2</v>
      </c>
      <c r="U1032" s="1">
        <f t="shared" si="172"/>
        <v>0</v>
      </c>
      <c r="AB1032" s="1">
        <v>2</v>
      </c>
      <c r="AC1032" s="1">
        <f t="shared" si="178"/>
        <v>0</v>
      </c>
    </row>
    <row r="1033" spans="1:29" x14ac:dyDescent="0.3">
      <c r="A1033" s="3">
        <v>2006</v>
      </c>
      <c r="B1033" s="3" t="str">
        <f>VLOOKUP($E1033,accorpamenti!$A$2:$X$104,$A1033-B$2,0)</f>
        <v>Rovigo</v>
      </c>
      <c r="C1033" s="3" t="str">
        <f>VLOOKUP($E1033,accorpamenti!$A$2:$X$104,$A1033-C$2,0)</f>
        <v>Rovigo</v>
      </c>
      <c r="D1033" s="3" t="str">
        <f>VLOOKUP($E1033,accorpamenti!$A$2:$X$104,$A1033-D$2,0)</f>
        <v>Rovigo</v>
      </c>
      <c r="E1033" s="3" t="s">
        <v>126</v>
      </c>
      <c r="F1033" s="1">
        <f t="array" ref="F1033">SUM(IF(anno=A1033,IF(distretto=E1033,1)))</f>
        <v>2</v>
      </c>
      <c r="G1033" s="1">
        <f t="array" ref="G1033">SUM(IF(anno=A1033,IF(distretto=E1033,IF(punti=-1,1))))</f>
        <v>0</v>
      </c>
      <c r="H1033" s="1">
        <f t="array" ref="H1033">SUM(IF(anno=A1033,IF(distretto=E1033,punti)))+G1033</f>
        <v>43.2</v>
      </c>
      <c r="I1033" s="6">
        <v>1.5725101921956901</v>
      </c>
      <c r="J1033" s="12">
        <f>H1033/VLOOKUP(A1033,anni!$A$1:$O$32,4,0)</f>
        <v>9.6484566936168303E-3</v>
      </c>
      <c r="K1033" s="12">
        <f t="shared" si="173"/>
        <v>7.6364453095755036E-3</v>
      </c>
      <c r="L1033" s="12">
        <f t="shared" si="174"/>
        <v>2.6386674729261717E-3</v>
      </c>
      <c r="M1033" s="12">
        <f t="array" ref="M1033">SUM(IF(NOT(ISERR(J1033:L1033)),J1033:L1033*$J$2:$L$2))/SUM(IF(NOT(ISERR(J1033:L1033)),$J$2:$L$2))</f>
        <v>7.8094880288212785E-3</v>
      </c>
      <c r="N1033" s="1">
        <f>((300-VLOOKUP(A1033,anni!$A$1:$O$32,8,0))*(M1033-I1033/300)+I1033)/300*(300-VLOOKUP(A1033,anni!$A$1:$O$32,7,0))</f>
        <v>2.0165320808351699</v>
      </c>
      <c r="O1033" s="1">
        <f t="shared" si="175"/>
        <v>2.0165320808351699</v>
      </c>
      <c r="P1033" s="9">
        <f>INT(MAX(1,O1033)+1-VLOOKUP(A1033,anni!$A$1:$O$32,5,0))</f>
        <v>2</v>
      </c>
      <c r="Q1033" s="9">
        <f t="array" ref="Q1033">SUM(IF(anno=A1033,IF(distretto=E1033,concorrenti!$T$3:$T$5991)))</f>
        <v>0</v>
      </c>
      <c r="R1033" s="9">
        <f t="shared" si="176"/>
        <v>2</v>
      </c>
      <c r="S1033" s="1">
        <f t="shared" si="177"/>
        <v>0</v>
      </c>
      <c r="T1033" s="1">
        <f>1+INT($N1033/VLOOKUP($A1033,anni!$A$1:$J$35,10,0))+$Q1033</f>
        <v>2</v>
      </c>
      <c r="U1033" s="1">
        <f t="shared" si="172"/>
        <v>0</v>
      </c>
      <c r="AB1033" s="1">
        <v>2</v>
      </c>
      <c r="AC1033" s="1">
        <f t="shared" si="178"/>
        <v>0</v>
      </c>
    </row>
    <row r="1034" spans="1:29" x14ac:dyDescent="0.3">
      <c r="A1034" s="3">
        <v>2006</v>
      </c>
      <c r="B1034" s="3" t="str">
        <f>VLOOKUP($E1034,accorpamenti!$A$2:$X$104,$A1034-B$2,0)</f>
        <v>Parma</v>
      </c>
      <c r="C1034" s="3" t="str">
        <f>VLOOKUP($E1034,accorpamenti!$A$2:$X$104,$A1034-C$2,0)</f>
        <v>Parma</v>
      </c>
      <c r="D1034" s="3" t="str">
        <f>VLOOKUP($E1034,accorpamenti!$A$2:$X$104,$A1034-D$2,0)</f>
        <v>Parma</v>
      </c>
      <c r="E1034" s="3" t="s">
        <v>76</v>
      </c>
      <c r="F1034" s="1">
        <f t="array" ref="F1034">SUM(IF(anno=A1034,IF(distretto=E1034,1)))</f>
        <v>2</v>
      </c>
      <c r="G1034" s="1">
        <f t="array" ref="G1034">SUM(IF(anno=A1034,IF(distretto=E1034,IF(punti=-1,1))))</f>
        <v>0</v>
      </c>
      <c r="H1034" s="1">
        <f t="array" ref="H1034">SUM(IF(anno=A1034,IF(distretto=E1034,punti)))+G1034</f>
        <v>31.799999999999997</v>
      </c>
      <c r="I1034" s="6">
        <v>2.2714036109493301</v>
      </c>
      <c r="J1034" s="12">
        <f>H1034/VLOOKUP(A1034,anni!$A$1:$O$32,4,0)</f>
        <v>7.1023361772457215E-3</v>
      </c>
      <c r="K1034" s="12">
        <f t="shared" si="173"/>
        <v>8.0482144194055569E-3</v>
      </c>
      <c r="L1034" s="12">
        <f t="shared" si="174"/>
        <v>4.3977791215436199E-3</v>
      </c>
      <c r="M1034" s="12">
        <f t="array" ref="M1034">SUM(IF(NOT(ISERR(J1034:L1034)),J1034:L1034*$J$2:$L$2))/SUM(IF(NOT(ISERR(J1034:L1034)),$J$2:$L$2))</f>
        <v>6.9668694153486492E-3</v>
      </c>
      <c r="N1034" s="1">
        <f>((300-VLOOKUP(A1034,anni!$A$1:$O$32,8,0))*(M1034-I1034/300)+I1034)/300*(300-VLOOKUP(A1034,anni!$A$1:$O$32,7,0))</f>
        <v>2.0788248060510788</v>
      </c>
      <c r="O1034" s="1">
        <f t="shared" si="175"/>
        <v>2.0788248060510788</v>
      </c>
      <c r="P1034" s="9">
        <f>INT(MAX(1,O1034)+1-VLOOKUP(A1034,anni!$A$1:$O$32,5,0))</f>
        <v>2</v>
      </c>
      <c r="Q1034" s="9">
        <f t="array" ref="Q1034">SUM(IF(anno=A1034,IF(distretto=E1034,concorrenti!$T$3:$T$5991)))</f>
        <v>0</v>
      </c>
      <c r="R1034" s="9">
        <f t="shared" si="176"/>
        <v>2</v>
      </c>
      <c r="S1034" s="1">
        <f t="shared" si="177"/>
        <v>0</v>
      </c>
      <c r="T1034" s="1">
        <f>1+INT($N1034/VLOOKUP($A1034,anni!$A$1:$J$35,10,0))+$Q1034</f>
        <v>2</v>
      </c>
      <c r="U1034" s="1">
        <f t="shared" si="172"/>
        <v>0</v>
      </c>
      <c r="AB1034" s="1">
        <v>2</v>
      </c>
      <c r="AC1034" s="1">
        <f t="shared" si="178"/>
        <v>0</v>
      </c>
    </row>
    <row r="1035" spans="1:29" x14ac:dyDescent="0.3">
      <c r="A1035" s="3">
        <v>2006</v>
      </c>
      <c r="B1035" s="3" t="str">
        <f>VLOOKUP($E1035,accorpamenti!$A$2:$X$104,$A1035-B$2,0)</f>
        <v>Potenza</v>
      </c>
      <c r="C1035" s="3" t="str">
        <f>VLOOKUP($E1035,accorpamenti!$A$2:$X$104,$A1035-C$2,0)</f>
        <v>Potenza</v>
      </c>
      <c r="D1035" s="3" t="str">
        <f>VLOOKUP($E1035,accorpamenti!$A$2:$X$104,$A1035-D$2,0)</f>
        <v>Potenza</v>
      </c>
      <c r="E1035" s="3" t="s">
        <v>107</v>
      </c>
      <c r="F1035" s="1">
        <f t="array" ref="F1035">SUM(IF(anno=A1035,IF(distretto=E1035,1)))</f>
        <v>2</v>
      </c>
      <c r="G1035" s="1">
        <f t="array" ref="G1035">SUM(IF(anno=A1035,IF(distretto=E1035,IF(punti=-1,1))))</f>
        <v>0</v>
      </c>
      <c r="H1035" s="1">
        <f t="array" ref="H1035">SUM(IF(anno=A1035,IF(distretto=E1035,punti)))+G1035</f>
        <v>33</v>
      </c>
      <c r="I1035" s="6">
        <v>2.0966802562609201</v>
      </c>
      <c r="J1035" s="12">
        <f>H1035/VLOOKUP(A1035,anni!$A$1:$O$32,4,0)</f>
        <v>7.3703488631795232E-3</v>
      </c>
      <c r="K1035" s="12">
        <f t="shared" si="173"/>
        <v>7.1872426443063573E-3</v>
      </c>
      <c r="L1035" s="12">
        <f t="shared" si="174"/>
        <v>6.0469462921224773E-3</v>
      </c>
      <c r="M1035" s="12">
        <f t="array" ref="M1035">SUM(IF(NOT(ISERR(J1035:L1035)),J1035:L1035*$J$2:$L$2))/SUM(IF(NOT(ISERR(J1035:L1035)),$J$2:$L$2))</f>
        <v>7.0887463617122929E-3</v>
      </c>
      <c r="N1035" s="1">
        <f>((300-VLOOKUP(A1035,anni!$A$1:$O$32,8,0))*(M1035-I1035/300)+I1035)/300*(300-VLOOKUP(A1035,anni!$A$1:$O$32,7,0))</f>
        <v>2.0460879347262289</v>
      </c>
      <c r="O1035" s="1">
        <f t="shared" si="175"/>
        <v>2.0460879347262289</v>
      </c>
      <c r="P1035" s="9">
        <f>INT(MAX(1,O1035)+1-VLOOKUP(A1035,anni!$A$1:$O$32,5,0))</f>
        <v>2</v>
      </c>
      <c r="Q1035" s="9">
        <f t="array" ref="Q1035">SUM(IF(anno=A1035,IF(distretto=E1035,concorrenti!$T$3:$T$5991)))</f>
        <v>0</v>
      </c>
      <c r="R1035" s="9">
        <f t="shared" si="176"/>
        <v>2</v>
      </c>
      <c r="S1035" s="1">
        <f t="shared" si="177"/>
        <v>0</v>
      </c>
      <c r="T1035" s="1">
        <f>1+INT($N1035/VLOOKUP($A1035,anni!$A$1:$J$35,10,0))+$Q1035</f>
        <v>2</v>
      </c>
      <c r="U1035" s="1">
        <f t="shared" si="172"/>
        <v>0</v>
      </c>
      <c r="AB1035" s="1">
        <v>2</v>
      </c>
      <c r="AC1035" s="1">
        <f t="shared" si="178"/>
        <v>0</v>
      </c>
    </row>
    <row r="1036" spans="1:29" x14ac:dyDescent="0.3">
      <c r="A1036" s="3">
        <v>2006</v>
      </c>
      <c r="B1036" s="3" t="str">
        <f>VLOOKUP($E1036,accorpamenti!$A$2:$X$104,$A1036-B$2,0)</f>
        <v>Brindisi</v>
      </c>
      <c r="C1036" s="3" t="str">
        <f>VLOOKUP($E1036,accorpamenti!$A$2:$X$104,$A1036-C$2,0)</f>
        <v>Brindisi</v>
      </c>
      <c r="D1036" s="3" t="str">
        <f>VLOOKUP($E1036,accorpamenti!$A$2:$X$104,$A1036-D$2,0)</f>
        <v>Brindisi</v>
      </c>
      <c r="E1036" s="3" t="s">
        <v>112</v>
      </c>
      <c r="F1036" s="1">
        <f t="array" ref="F1036">SUM(IF(anno=A1036,IF(distretto=E1036,1)))</f>
        <v>2</v>
      </c>
      <c r="G1036" s="1">
        <f t="array" ref="G1036">SUM(IF(anno=A1036,IF(distretto=E1036,IF(punti=-1,1))))</f>
        <v>0</v>
      </c>
      <c r="H1036" s="1">
        <f t="array" ref="H1036">SUM(IF(anno=A1036,IF(distretto=E1036,punti)))+G1036</f>
        <v>28</v>
      </c>
      <c r="I1036" s="6">
        <v>2.6208503203261504</v>
      </c>
      <c r="J1036" s="12">
        <f>H1036/VLOOKUP(A1036,anni!$A$1:$O$32,4,0)</f>
        <v>6.2536293384553524E-3</v>
      </c>
      <c r="K1036" s="12">
        <f t="shared" si="173"/>
        <v>6.9626413116717842E-3</v>
      </c>
      <c r="L1036" s="12">
        <f t="shared" si="174"/>
        <v>5.6071683799681143E-3</v>
      </c>
      <c r="M1036" s="12">
        <f t="array" ref="M1036">SUM(IF(NOT(ISERR(J1036:L1036)),J1036:L1036*$J$2:$L$2))/SUM(IF(NOT(ISERR(J1036:L1036)),$J$2:$L$2))</f>
        <v>6.3822231697796238E-3</v>
      </c>
      <c r="N1036" s="1">
        <f>((300-VLOOKUP(A1036,anni!$A$1:$O$32,8,0))*(M1036-I1036/300)+I1036)/300*(300-VLOOKUP(A1036,anni!$A$1:$O$32,7,0))</f>
        <v>2.0783926938180426</v>
      </c>
      <c r="O1036" s="1">
        <f t="shared" si="175"/>
        <v>2.0783926938180426</v>
      </c>
      <c r="P1036" s="9">
        <f>INT(MAX(1,O1036)+1-VLOOKUP(A1036,anni!$A$1:$O$32,5,0))</f>
        <v>2</v>
      </c>
      <c r="Q1036" s="9">
        <f t="array" ref="Q1036">SUM(IF(anno=A1036,IF(distretto=E1036,concorrenti!$T$3:$T$5991)))</f>
        <v>0</v>
      </c>
      <c r="R1036" s="9">
        <f t="shared" si="176"/>
        <v>2</v>
      </c>
      <c r="S1036" s="1">
        <f t="shared" si="177"/>
        <v>0</v>
      </c>
      <c r="T1036" s="1">
        <f>1+INT($N1036/VLOOKUP($A1036,anni!$A$1:$J$35,10,0))+$Q1036</f>
        <v>2</v>
      </c>
      <c r="U1036" s="1">
        <f t="shared" si="172"/>
        <v>0</v>
      </c>
      <c r="AB1036" s="1">
        <v>2</v>
      </c>
      <c r="AC1036" s="1">
        <f t="shared" si="178"/>
        <v>0</v>
      </c>
    </row>
    <row r="1037" spans="1:29" x14ac:dyDescent="0.3">
      <c r="A1037" s="3">
        <v>2006</v>
      </c>
      <c r="B1037" s="3" t="str">
        <f>VLOOKUP($E1037,accorpamenti!$A$2:$X$104,$A1037-B$2,0)</f>
        <v>Pistoia</v>
      </c>
      <c r="C1037" s="3" t="str">
        <f>VLOOKUP($E1037,accorpamenti!$A$2:$X$104,$A1037-C$2,0)</f>
        <v>Pistoia</v>
      </c>
      <c r="D1037" s="3" t="str">
        <f>VLOOKUP($E1037,accorpamenti!$A$2:$X$104,$A1037-D$2,0)</f>
        <v>Pistoia</v>
      </c>
      <c r="E1037" s="3" t="s">
        <v>77</v>
      </c>
      <c r="F1037" s="1">
        <f t="array" ref="F1037">SUM(IF(anno=A1037,IF(distretto=E1037,1)))</f>
        <v>2</v>
      </c>
      <c r="G1037" s="1">
        <f t="array" ref="G1037">SUM(IF(anno=A1037,IF(distretto=E1037,IF(punti=-1,1))))</f>
        <v>0</v>
      </c>
      <c r="H1037" s="1">
        <f t="array" ref="H1037">SUM(IF(anno=A1037,IF(distretto=E1037,punti)))+G1037</f>
        <v>26.799999999999997</v>
      </c>
      <c r="I1037" s="6">
        <v>1.92195690157251</v>
      </c>
      <c r="J1037" s="12">
        <f>H1037/VLOOKUP(A1037,anni!$A$1:$O$32,4,0)</f>
        <v>5.9856166525215516E-3</v>
      </c>
      <c r="K1037" s="12">
        <f t="shared" si="173"/>
        <v>8.1979486411619378E-3</v>
      </c>
      <c r="L1037" s="12">
        <f t="shared" si="174"/>
        <v>8.4657248089714671E-3</v>
      </c>
      <c r="M1037" s="12">
        <f t="array" ref="M1037">SUM(IF(NOT(ISERR(J1037:L1037)),J1037:L1037*$J$2:$L$2))/SUM(IF(NOT(ISERR(J1037:L1037)),$J$2:$L$2))</f>
        <v>7.1364120081433323E-3</v>
      </c>
      <c r="N1037" s="1">
        <f>((300-VLOOKUP(A1037,anni!$A$1:$O$32,8,0))*(M1037-I1037/300)+I1037)/300*(300-VLOOKUP(A1037,anni!$A$1:$O$32,7,0))</f>
        <v>1.9990035454144086</v>
      </c>
      <c r="O1037" s="1">
        <f t="shared" si="175"/>
        <v>1.9990035454144086</v>
      </c>
      <c r="P1037" s="9">
        <f>INT(MAX(1,O1037)+1-VLOOKUP(A1037,anni!$A$1:$O$32,5,0))</f>
        <v>2</v>
      </c>
      <c r="Q1037" s="9">
        <f t="array" ref="Q1037">SUM(IF(anno=A1037,IF(distretto=E1037,concorrenti!$T$3:$T$5991)))</f>
        <v>0</v>
      </c>
      <c r="R1037" s="9">
        <f t="shared" si="176"/>
        <v>2</v>
      </c>
      <c r="S1037" s="1">
        <f t="shared" si="177"/>
        <v>0</v>
      </c>
      <c r="T1037" s="1">
        <f>1+INT($N1037/VLOOKUP($A1037,anni!$A$1:$J$35,10,0))+$Q1037</f>
        <v>2</v>
      </c>
      <c r="U1037" s="1">
        <f t="shared" si="172"/>
        <v>0</v>
      </c>
      <c r="AB1037" s="1">
        <v>2</v>
      </c>
      <c r="AC1037" s="1">
        <f t="shared" si="178"/>
        <v>0</v>
      </c>
    </row>
    <row r="1038" spans="1:29" x14ac:dyDescent="0.3">
      <c r="A1038" s="3">
        <v>2006</v>
      </c>
      <c r="B1038" s="3" t="str">
        <f>VLOOKUP($E1038,accorpamenti!$A$2:$X$104,$A1038-B$2,0)</f>
        <v>Livorno</v>
      </c>
      <c r="C1038" s="3" t="str">
        <f>VLOOKUP($E1038,accorpamenti!$A$2:$X$104,$A1038-C$2,0)</f>
        <v>Livorno</v>
      </c>
      <c r="D1038" s="3" t="str">
        <f>VLOOKUP($E1038,accorpamenti!$A$2:$X$104,$A1038-D$2,0)</f>
        <v>Livorno</v>
      </c>
      <c r="E1038" s="3" t="s">
        <v>121</v>
      </c>
      <c r="F1038" s="1">
        <f t="array" ref="F1038">SUM(IF(anno=A1038,IF(distretto=E1038,1)))</f>
        <v>2</v>
      </c>
      <c r="G1038" s="1">
        <f t="array" ref="G1038">SUM(IF(anno=A1038,IF(distretto=E1038,IF(punti=-1,1))))</f>
        <v>0</v>
      </c>
      <c r="H1038" s="1">
        <f t="array" ref="H1038">SUM(IF(anno=A1038,IF(distretto=E1038,punti)))+G1038</f>
        <v>33.6</v>
      </c>
      <c r="I1038" s="6">
        <v>1.3977868375072802</v>
      </c>
      <c r="J1038" s="12">
        <f>H1038/VLOOKUP(A1038,anni!$A$1:$O$32,4,0)</f>
        <v>7.5043552061464236E-3</v>
      </c>
      <c r="K1038" s="12">
        <f t="shared" si="173"/>
        <v>8.9840533053829469E-3</v>
      </c>
      <c r="L1038" s="12">
        <f t="shared" si="174"/>
        <v>5.4972239019295249E-3</v>
      </c>
      <c r="M1038" s="12">
        <f t="array" ref="M1038">SUM(IF(NOT(ISERR(J1038:L1038)),J1038:L1038*$J$2:$L$2))/SUM(IF(NOT(ISERR(J1038:L1038)),$J$2:$L$2))</f>
        <v>7.6630660218557816E-3</v>
      </c>
      <c r="N1038" s="1">
        <f>((300-VLOOKUP(A1038,anni!$A$1:$O$32,8,0))*(M1038-I1038/300)+I1038)/300*(300-VLOOKUP(A1038,anni!$A$1:$O$32,7,0))</f>
        <v>1.9319240785333525</v>
      </c>
      <c r="O1038" s="1">
        <f t="shared" si="175"/>
        <v>1.9319240785333525</v>
      </c>
      <c r="P1038" s="9">
        <f>INT(MAX(1,O1038)+1-VLOOKUP(A1038,anni!$A$1:$O$32,5,0))</f>
        <v>2</v>
      </c>
      <c r="Q1038" s="9">
        <f t="array" ref="Q1038">SUM(IF(anno=A1038,IF(distretto=E1038,concorrenti!$T$3:$T$5991)))</f>
        <v>0</v>
      </c>
      <c r="R1038" s="9">
        <f t="shared" si="176"/>
        <v>2</v>
      </c>
      <c r="S1038" s="1">
        <f t="shared" si="177"/>
        <v>0</v>
      </c>
      <c r="T1038" s="1">
        <f>1+INT($N1038/VLOOKUP($A1038,anni!$A$1:$J$35,10,0))+$Q1038</f>
        <v>2</v>
      </c>
      <c r="U1038" s="1">
        <f t="shared" si="172"/>
        <v>0</v>
      </c>
      <c r="AB1038" s="1">
        <v>2</v>
      </c>
      <c r="AC1038" s="1">
        <f t="shared" si="178"/>
        <v>0</v>
      </c>
    </row>
    <row r="1039" spans="1:29" x14ac:dyDescent="0.3">
      <c r="A1039" s="3">
        <v>2006</v>
      </c>
      <c r="B1039" s="3" t="str">
        <f>VLOOKUP($E1039,accorpamenti!$A$2:$X$104,$A1039-B$2,0)</f>
        <v>Benevento</v>
      </c>
      <c r="C1039" s="3" t="str">
        <f>VLOOKUP($E1039,accorpamenti!$A$2:$X$104,$A1039-C$2,0)</f>
        <v>Benevento</v>
      </c>
      <c r="D1039" s="3" t="str">
        <f>VLOOKUP($E1039,accorpamenti!$A$2:$X$104,$A1039-D$2,0)</f>
        <v>Benevento</v>
      </c>
      <c r="E1039" s="3" t="s">
        <v>143</v>
      </c>
      <c r="F1039" s="1">
        <f t="array" ref="F1039">SUM(IF(anno=A1039,IF(distretto=E1039,1)))</f>
        <v>2</v>
      </c>
      <c r="G1039" s="1">
        <f t="array" ref="G1039">SUM(IF(anno=A1039,IF(distretto=E1039,IF(punti=-1,1))))</f>
        <v>0</v>
      </c>
      <c r="H1039" s="1">
        <f t="array" ref="H1039">SUM(IF(anno=A1039,IF(distretto=E1039,punti)))+G1039</f>
        <v>16</v>
      </c>
      <c r="I1039" s="6">
        <v>2.4461269656377405</v>
      </c>
      <c r="J1039" s="12">
        <f>H1039/VLOOKUP(A1039,anni!$A$1:$O$32,4,0)</f>
        <v>3.5735024791173444E-3</v>
      </c>
      <c r="K1039" s="12">
        <f t="shared" si="173"/>
        <v>1.1754136407876021E-2</v>
      </c>
      <c r="L1039" s="12">
        <f t="shared" si="174"/>
        <v>4.782584794678686E-3</v>
      </c>
      <c r="M1039" s="12">
        <f t="array" ref="M1039">SUM(IF(NOT(ISERR(J1039:L1039)),J1039:L1039*$J$2:$L$2))/SUM(IF(NOT(ISERR(J1039:L1039)),$J$2:$L$2))</f>
        <v>6.5018941746304605E-3</v>
      </c>
      <c r="N1039" s="1">
        <f>((300-VLOOKUP(A1039,anni!$A$1:$O$32,8,0))*(M1039-I1039/300)+I1039)/300*(300-VLOOKUP(A1039,anni!$A$1:$O$32,7,0))</f>
        <v>2.0452293404673831</v>
      </c>
      <c r="O1039" s="1">
        <f t="shared" si="175"/>
        <v>2.0452293404673831</v>
      </c>
      <c r="P1039" s="9">
        <f>INT(MAX(1,O1039)+1-VLOOKUP(A1039,anni!$A$1:$O$32,5,0))</f>
        <v>2</v>
      </c>
      <c r="Q1039" s="9">
        <f t="array" ref="Q1039">SUM(IF(anno=A1039,IF(distretto=E1039,concorrenti!$T$3:$T$5991)))</f>
        <v>1</v>
      </c>
      <c r="R1039" s="9">
        <f t="shared" si="176"/>
        <v>3</v>
      </c>
      <c r="S1039" s="1">
        <f t="shared" si="177"/>
        <v>1</v>
      </c>
      <c r="T1039" s="1">
        <f>1+INT($N1039/VLOOKUP($A1039,anni!$A$1:$J$35,10,0))+$Q1039</f>
        <v>3</v>
      </c>
      <c r="U1039" s="1">
        <f t="shared" si="172"/>
        <v>1</v>
      </c>
      <c r="AB1039" s="1">
        <v>3</v>
      </c>
      <c r="AC1039" s="1">
        <f t="shared" si="178"/>
        <v>0</v>
      </c>
    </row>
    <row r="1040" spans="1:29" x14ac:dyDescent="0.3">
      <c r="A1040" s="3">
        <v>2006</v>
      </c>
      <c r="B1040" s="3" t="str">
        <f>VLOOKUP($E1040,accorpamenti!$A$2:$X$104,$A1040-B$2,0)</f>
        <v>Forlì Cesena</v>
      </c>
      <c r="C1040" s="3" t="str">
        <f>VLOOKUP($E1040,accorpamenti!$A$2:$X$104,$A1040-C$2,0)</f>
        <v>Forlì Cesena</v>
      </c>
      <c r="D1040" s="3" t="str">
        <f>VLOOKUP($E1040,accorpamenti!$A$2:$X$104,$A1040-D$2,0)</f>
        <v>Forlì Cesena</v>
      </c>
      <c r="E1040" s="3" t="s">
        <v>119</v>
      </c>
      <c r="F1040" s="1">
        <f t="array" ref="F1040">SUM(IF(anno=A1040,IF(distretto=E1040,1)))</f>
        <v>2</v>
      </c>
      <c r="G1040" s="1">
        <f t="array" ref="G1040">SUM(IF(anno=A1040,IF(distretto=E1040,IF(punti=-1,1))))</f>
        <v>0</v>
      </c>
      <c r="H1040" s="1">
        <f t="array" ref="H1040">SUM(IF(anno=A1040,IF(distretto=E1040,punti)))+G1040</f>
        <v>25.4</v>
      </c>
      <c r="I1040" s="6">
        <v>2.0966802562609201</v>
      </c>
      <c r="J1040" s="12">
        <f>H1040/VLOOKUP(A1040,anni!$A$1:$O$32,4,0)</f>
        <v>5.6729351855987842E-3</v>
      </c>
      <c r="K1040" s="12">
        <f t="shared" si="173"/>
        <v>6.3637044246462535E-3</v>
      </c>
      <c r="L1040" s="12">
        <f t="shared" si="174"/>
        <v>8.0259468968171058E-3</v>
      </c>
      <c r="M1040" s="12">
        <f t="array" ref="M1040">SUM(IF(NOT(ISERR(J1040:L1040)),J1040:L1040*$J$2:$L$2))/SUM(IF(NOT(ISERR(J1040:L1040)),$J$2:$L$2))</f>
        <v>6.2953602171509941E-3</v>
      </c>
      <c r="N1040" s="1">
        <f>((300-VLOOKUP(A1040,anni!$A$1:$O$32,8,0))*(M1040-I1040/300)+I1040)/300*(300-VLOOKUP(A1040,anni!$A$1:$O$32,7,0))</f>
        <v>1.8926999467777108</v>
      </c>
      <c r="O1040" s="1">
        <f t="shared" si="175"/>
        <v>1.8926999467777108</v>
      </c>
      <c r="P1040" s="9">
        <f>INT(MAX(1,O1040)+1-VLOOKUP(A1040,anni!$A$1:$O$32,5,0))</f>
        <v>2</v>
      </c>
      <c r="Q1040" s="9">
        <f t="array" ref="Q1040">SUM(IF(anno=A1040,IF(distretto=E1040,concorrenti!$T$3:$T$5991)))</f>
        <v>0</v>
      </c>
      <c r="R1040" s="9">
        <f t="shared" si="176"/>
        <v>2</v>
      </c>
      <c r="S1040" s="1">
        <f t="shared" si="177"/>
        <v>0</v>
      </c>
      <c r="T1040" s="1">
        <f>1+INT($N1040/VLOOKUP($A1040,anni!$A$1:$J$35,10,0))+$Q1040</f>
        <v>2</v>
      </c>
      <c r="U1040" s="1">
        <f t="shared" si="172"/>
        <v>0</v>
      </c>
      <c r="AB1040" s="1">
        <v>2</v>
      </c>
      <c r="AC1040" s="1">
        <f t="shared" si="178"/>
        <v>0</v>
      </c>
    </row>
    <row r="1041" spans="1:29" x14ac:dyDescent="0.3">
      <c r="A1041" s="3">
        <v>2006</v>
      </c>
      <c r="B1041" s="3" t="str">
        <f>VLOOKUP($E1041,accorpamenti!$A$2:$X$104,$A1041-B$2,0)</f>
        <v>Vercelli</v>
      </c>
      <c r="C1041" s="3" t="str">
        <f>VLOOKUP($E1041,accorpamenti!$A$2:$X$104,$A1041-C$2,0)</f>
        <v>Vercelli</v>
      </c>
      <c r="D1041" s="3" t="str">
        <f>VLOOKUP($E1041,accorpamenti!$A$2:$X$104,$A1041-D$2,0)</f>
        <v>Vercelli</v>
      </c>
      <c r="E1041" s="3" t="s">
        <v>132</v>
      </c>
      <c r="F1041" s="1">
        <f t="array" ref="F1041">SUM(IF(anno=A1041,IF(distretto=E1041,1)))</f>
        <v>2</v>
      </c>
      <c r="G1041" s="1">
        <f t="array" ref="G1041">SUM(IF(anno=A1041,IF(distretto=E1041,IF(punti=-1,1))))</f>
        <v>0</v>
      </c>
      <c r="H1041" s="1">
        <f t="array" ref="H1041">SUM(IF(anno=A1041,IF(distretto=E1041,punti)))+G1041</f>
        <v>44.4</v>
      </c>
      <c r="I1041" s="6">
        <v>1.3977868375072802</v>
      </c>
      <c r="J1041" s="12">
        <f>H1041/VLOOKUP(A1041,anni!$A$1:$O$32,4,0)</f>
        <v>9.9164693795506312E-3</v>
      </c>
      <c r="K1041" s="12">
        <f t="shared" si="173"/>
        <v>4.3048588754959951E-3</v>
      </c>
      <c r="L1041" s="12">
        <f t="shared" si="174"/>
        <v>3.0784453850805338E-3</v>
      </c>
      <c r="M1041" s="12">
        <f t="array" ref="M1041">SUM(IF(NOT(ISERR(J1041:L1041)),J1041:L1041*$J$2:$L$2))/SUM(IF(NOT(ISERR(J1041:L1041)),$J$2:$L$2))</f>
        <v>6.9062618791207358E-3</v>
      </c>
      <c r="N1041" s="1">
        <f>((300-VLOOKUP(A1041,anni!$A$1:$O$32,8,0))*(M1041-I1041/300)+I1041)/300*(300-VLOOKUP(A1041,anni!$A$1:$O$32,7,0))</f>
        <v>1.7856086109379101</v>
      </c>
      <c r="O1041" s="1">
        <f t="shared" si="175"/>
        <v>1.7856086109379101</v>
      </c>
      <c r="P1041" s="9">
        <f>INT(MAX(1,O1041)+1-VLOOKUP(A1041,anni!$A$1:$O$32,5,0))</f>
        <v>2</v>
      </c>
      <c r="Q1041" s="9">
        <f t="array" ref="Q1041">SUM(IF(anno=A1041,IF(distretto=E1041,concorrenti!$T$3:$T$5991)))</f>
        <v>0</v>
      </c>
      <c r="R1041" s="9">
        <f t="shared" si="176"/>
        <v>2</v>
      </c>
      <c r="S1041" s="1">
        <f t="shared" si="177"/>
        <v>0</v>
      </c>
      <c r="T1041" s="1">
        <f>1+INT($N1041/VLOOKUP($A1041,anni!$A$1:$J$35,10,0))+$Q1041</f>
        <v>2</v>
      </c>
      <c r="U1041" s="1">
        <f t="shared" si="172"/>
        <v>0</v>
      </c>
      <c r="AB1041" s="1">
        <v>2</v>
      </c>
      <c r="AC1041" s="1">
        <f t="shared" si="178"/>
        <v>0</v>
      </c>
    </row>
    <row r="1042" spans="1:29" x14ac:dyDescent="0.3">
      <c r="A1042" s="3">
        <v>2006</v>
      </c>
      <c r="B1042" s="3" t="str">
        <f>VLOOKUP($E1042,accorpamenti!$A$2:$X$104,$A1042-B$2,0)</f>
        <v>Campobasso</v>
      </c>
      <c r="C1042" s="3" t="str">
        <f>VLOOKUP($E1042,accorpamenti!$A$2:$X$104,$A1042-C$2,0)</f>
        <v>Campobasso</v>
      </c>
      <c r="D1042" s="3" t="str">
        <f>VLOOKUP($E1042,accorpamenti!$A$2:$X$104,$A1042-D$2,0)</f>
        <v>Campobasso</v>
      </c>
      <c r="E1042" s="3" t="s">
        <v>145</v>
      </c>
      <c r="F1042" s="1">
        <f t="array" ref="F1042">SUM(IF(anno=A1042,IF(distretto=E1042,1)))</f>
        <v>2</v>
      </c>
      <c r="G1042" s="1">
        <f t="array" ref="G1042">SUM(IF(anno=A1042,IF(distretto=E1042,IF(punti=-1,1))))</f>
        <v>0</v>
      </c>
      <c r="H1042" s="1">
        <f t="array" ref="H1042">SUM(IF(anno=A1042,IF(distretto=E1042,punti)))+G1042</f>
        <v>29.799999999999997</v>
      </c>
      <c r="I1042" s="6">
        <v>3.1450203843913802</v>
      </c>
      <c r="J1042" s="12">
        <f>H1042/VLOOKUP(A1042,anni!$A$1:$O$32,4,0)</f>
        <v>6.6556483673560537E-3</v>
      </c>
      <c r="K1042" s="12">
        <f t="shared" si="173"/>
        <v>2.6203488807366926E-3</v>
      </c>
      <c r="L1042" s="12">
        <f t="shared" si="174"/>
        <v>3.848056731350667E-3</v>
      </c>
      <c r="M1042" s="12">
        <f t="array" ref="M1042">SUM(IF(NOT(ISERR(J1042:L1042)),J1042:L1042*$J$2:$L$2))/SUM(IF(NOT(ISERR(J1042:L1042)),$J$2:$L$2))</f>
        <v>4.8426165991487021E-3</v>
      </c>
      <c r="N1042" s="1">
        <f>((300-VLOOKUP(A1042,anni!$A$1:$O$32,8,0))*(M1042-I1042/300)+I1042)/300*(300-VLOOKUP(A1042,anni!$A$1:$O$32,7,0))</f>
        <v>1.9496346663615269</v>
      </c>
      <c r="O1042" s="1">
        <f t="shared" si="175"/>
        <v>1.9496346663615269</v>
      </c>
      <c r="P1042" s="9">
        <f>INT(MAX(1,O1042)+1-VLOOKUP(A1042,anni!$A$1:$O$32,5,0))</f>
        <v>2</v>
      </c>
      <c r="Q1042" s="9">
        <f t="array" ref="Q1042">SUM(IF(anno=A1042,IF(distretto=E1042,concorrenti!$T$3:$T$5991)))</f>
        <v>0</v>
      </c>
      <c r="R1042" s="9">
        <f t="shared" si="176"/>
        <v>2</v>
      </c>
      <c r="S1042" s="1">
        <f t="shared" si="177"/>
        <v>0</v>
      </c>
      <c r="T1042" s="1">
        <f>1+INT($N1042/VLOOKUP($A1042,anni!$A$1:$J$35,10,0))+$Q1042</f>
        <v>2</v>
      </c>
      <c r="U1042" s="1">
        <f t="shared" si="172"/>
        <v>0</v>
      </c>
      <c r="AB1042" s="1">
        <v>2</v>
      </c>
      <c r="AC1042" s="1">
        <f t="shared" si="178"/>
        <v>0</v>
      </c>
    </row>
    <row r="1043" spans="1:29" x14ac:dyDescent="0.3">
      <c r="A1043" s="3">
        <v>2006</v>
      </c>
      <c r="B1043" s="3" t="str">
        <f>VLOOKUP($E1043,accorpamenti!$A$2:$X$104,$A1043-B$2,0)</f>
        <v>Macerata</v>
      </c>
      <c r="C1043" s="3" t="str">
        <f>VLOOKUP($E1043,accorpamenti!$A$2:$X$104,$A1043-C$2,0)</f>
        <v>Macerata</v>
      </c>
      <c r="D1043" s="3" t="str">
        <f>VLOOKUP($E1043,accorpamenti!$A$2:$X$104,$A1043-D$2,0)</f>
        <v>Macerata</v>
      </c>
      <c r="E1043" s="3" t="s">
        <v>102</v>
      </c>
      <c r="F1043" s="1">
        <f t="array" ref="F1043">SUM(IF(anno=A1043,IF(distretto=E1043,1)))</f>
        <v>2</v>
      </c>
      <c r="G1043" s="1">
        <f t="array" ref="G1043">SUM(IF(anno=A1043,IF(distretto=E1043,IF(punti=-1,1))))</f>
        <v>0</v>
      </c>
      <c r="H1043" s="1">
        <f t="array" ref="H1043">SUM(IF(anno=A1043,IF(distretto=E1043,punti)))+G1043</f>
        <v>24.4</v>
      </c>
      <c r="I1043" s="6">
        <v>1.7472335468841</v>
      </c>
      <c r="J1043" s="12">
        <f>H1043/VLOOKUP(A1043,anni!$A$1:$O$32,4,0)</f>
        <v>5.4495912806539499E-3</v>
      </c>
      <c r="K1043" s="12">
        <f t="shared" si="173"/>
        <v>7.7113124204536958E-3</v>
      </c>
      <c r="L1043" s="12">
        <f t="shared" si="174"/>
        <v>6.211863009180362E-3</v>
      </c>
      <c r="M1043" s="12">
        <f t="array" ref="M1043">SUM(IF(NOT(ISERR(J1043:L1043)),J1043:L1043*$J$2:$L$2))/SUM(IF(NOT(ISERR(J1043:L1043)),$J$2:$L$2))</f>
        <v>6.3305436153416007E-3</v>
      </c>
      <c r="N1043" s="1">
        <f>((300-VLOOKUP(A1043,anni!$A$1:$O$32,8,0))*(M1043-I1043/300)+I1043)/300*(300-VLOOKUP(A1043,anni!$A$1:$O$32,7,0))</f>
        <v>1.7869025751842529</v>
      </c>
      <c r="O1043" s="1">
        <f t="shared" si="175"/>
        <v>1.7869025751842529</v>
      </c>
      <c r="P1043" s="9">
        <f>INT(MAX(1,O1043)+1-VLOOKUP(A1043,anni!$A$1:$O$32,5,0))</f>
        <v>2</v>
      </c>
      <c r="Q1043" s="9">
        <f t="array" ref="Q1043">SUM(IF(anno=A1043,IF(distretto=E1043,concorrenti!$T$3:$T$5991)))</f>
        <v>0</v>
      </c>
      <c r="R1043" s="9">
        <f t="shared" si="176"/>
        <v>2</v>
      </c>
      <c r="S1043" s="1">
        <f t="shared" si="177"/>
        <v>0</v>
      </c>
      <c r="T1043" s="1">
        <f>1+INT($N1043/VLOOKUP($A1043,anni!$A$1:$J$35,10,0))+$Q1043</f>
        <v>2</v>
      </c>
      <c r="U1043" s="1">
        <f t="shared" si="172"/>
        <v>0</v>
      </c>
      <c r="AB1043" s="1">
        <v>2</v>
      </c>
      <c r="AC1043" s="1">
        <f t="shared" si="178"/>
        <v>0</v>
      </c>
    </row>
    <row r="1044" spans="1:29" x14ac:dyDescent="0.3">
      <c r="A1044" s="3">
        <v>2006</v>
      </c>
      <c r="B1044" s="3" t="str">
        <f>VLOOKUP($E1044,accorpamenti!$A$2:$X$104,$A1044-B$2,0)</f>
        <v>Piacenza</v>
      </c>
      <c r="C1044" s="3" t="str">
        <f>VLOOKUP($E1044,accorpamenti!$A$2:$X$104,$A1044-C$2,0)</f>
        <v>Piacenza</v>
      </c>
      <c r="D1044" s="3" t="str">
        <f>VLOOKUP($E1044,accorpamenti!$A$2:$X$104,$A1044-D$2,0)</f>
        <v>Piacenza</v>
      </c>
      <c r="E1044" s="3" t="s">
        <v>90</v>
      </c>
      <c r="F1044" s="1">
        <f t="array" ref="F1044">SUM(IF(anno=A1044,IF(distretto=E1044,1)))</f>
        <v>2</v>
      </c>
      <c r="G1044" s="1">
        <f t="array" ref="G1044">SUM(IF(anno=A1044,IF(distretto=E1044,IF(punti=-1,1))))</f>
        <v>0</v>
      </c>
      <c r="H1044" s="1">
        <f t="array" ref="H1044">SUM(IF(anno=A1044,IF(distretto=E1044,punti)))+G1044</f>
        <v>22.8</v>
      </c>
      <c r="I1044" s="6">
        <v>1.5725101921956901</v>
      </c>
      <c r="J1044" s="12">
        <f>H1044/VLOOKUP(A1044,anni!$A$1:$O$32,4,0)</f>
        <v>5.092241032742216E-3</v>
      </c>
      <c r="K1044" s="12">
        <f t="shared" si="173"/>
        <v>5.0535299842779076E-3</v>
      </c>
      <c r="L1044" s="12">
        <f t="shared" si="174"/>
        <v>1.1214336759936229E-2</v>
      </c>
      <c r="M1044" s="12">
        <f t="array" ref="M1044">SUM(IF(NOT(ISERR(J1044:L1044)),J1044:L1044*$J$2:$L$2))/SUM(IF(NOT(ISERR(J1044:L1044)),$J$2:$L$2))</f>
        <v>6.0996866377864487E-3</v>
      </c>
      <c r="N1044" s="1">
        <f>((300-VLOOKUP(A1044,anni!$A$1:$O$32,8,0))*(M1044-I1044/300)+I1044)/300*(300-VLOOKUP(A1044,anni!$A$1:$O$32,7,0))</f>
        <v>1.6859704785684357</v>
      </c>
      <c r="O1044" s="1">
        <f t="shared" si="175"/>
        <v>1.6859704785684357</v>
      </c>
      <c r="P1044" s="9">
        <f>INT(MAX(1,O1044)+1-VLOOKUP(A1044,anni!$A$1:$O$32,5,0))</f>
        <v>2</v>
      </c>
      <c r="Q1044" s="9">
        <f t="array" ref="Q1044">SUM(IF(anno=A1044,IF(distretto=E1044,concorrenti!$T$3:$T$5991)))</f>
        <v>1</v>
      </c>
      <c r="R1044" s="9">
        <f t="shared" si="176"/>
        <v>3</v>
      </c>
      <c r="S1044" s="1">
        <f t="shared" si="177"/>
        <v>1</v>
      </c>
      <c r="T1044" s="1">
        <f>1+INT($N1044/VLOOKUP($A1044,anni!$A$1:$J$35,10,0))+$Q1044</f>
        <v>3</v>
      </c>
      <c r="U1044" s="1">
        <f t="shared" si="172"/>
        <v>1</v>
      </c>
      <c r="AB1044" s="1">
        <v>3</v>
      </c>
      <c r="AC1044" s="1">
        <f t="shared" si="178"/>
        <v>0</v>
      </c>
    </row>
    <row r="1045" spans="1:29" x14ac:dyDescent="0.3">
      <c r="A1045" s="3">
        <v>2006</v>
      </c>
      <c r="B1045" s="3" t="str">
        <f>VLOOKUP($E1045,accorpamenti!$A$2:$X$104,$A1045-B$2,0)</f>
        <v>Ascoli Piceno</v>
      </c>
      <c r="C1045" s="3" t="str">
        <f>VLOOKUP($E1045,accorpamenti!$A$2:$X$104,$A1045-C$2,0)</f>
        <v>Ascoli Piceno</v>
      </c>
      <c r="D1045" s="3" t="str">
        <f>VLOOKUP($E1045,accorpamenti!$A$2:$X$104,$A1045-D$2,0)</f>
        <v>Ascoli Piceno</v>
      </c>
      <c r="E1045" s="3" t="s">
        <v>117</v>
      </c>
      <c r="F1045" s="1">
        <f t="array" ref="F1045">SUM(IF(anno=A1045,IF(distretto=E1045,1)))</f>
        <v>2</v>
      </c>
      <c r="G1045" s="1">
        <f t="array" ref="G1045">SUM(IF(anno=A1045,IF(distretto=E1045,IF(punti=-1,1))))</f>
        <v>0</v>
      </c>
      <c r="H1045" s="1">
        <f t="array" ref="H1045">SUM(IF(anno=A1045,IF(distretto=E1045,punti)))+G1045</f>
        <v>22</v>
      </c>
      <c r="I1045" s="6">
        <v>1.5725101921956901</v>
      </c>
      <c r="J1045" s="12">
        <f>H1045/VLOOKUP(A1045,anni!$A$1:$O$32,4,0)</f>
        <v>4.9135659087863482E-3</v>
      </c>
      <c r="K1045" s="12">
        <f t="shared" si="173"/>
        <v>5.2032642060342894E-3</v>
      </c>
      <c r="L1045" s="12">
        <f t="shared" si="174"/>
        <v>1.1379253476994117E-2</v>
      </c>
      <c r="M1045" s="12">
        <f t="array" ref="M1045">SUM(IF(NOT(ISERR(J1045:L1045)),J1045:L1045*$J$2:$L$2))/SUM(IF(NOT(ISERR(J1045:L1045)),$J$2:$L$2))</f>
        <v>6.0877466025702903E-3</v>
      </c>
      <c r="N1045" s="1">
        <f>((300-VLOOKUP(A1045,anni!$A$1:$O$32,8,0))*(M1045-I1045/300)+I1045)/300*(300-VLOOKUP(A1045,anni!$A$1:$O$32,7,0))</f>
        <v>1.6836620717599784</v>
      </c>
      <c r="O1045" s="1">
        <f t="shared" si="175"/>
        <v>1.6836620717599784</v>
      </c>
      <c r="P1045" s="9">
        <f>INT(MAX(1,O1045)+1-VLOOKUP(A1045,anni!$A$1:$O$32,5,0))</f>
        <v>2</v>
      </c>
      <c r="Q1045" s="9">
        <f t="array" ref="Q1045">SUM(IF(anno=A1045,IF(distretto=E1045,concorrenti!$T$3:$T$5991)))</f>
        <v>0</v>
      </c>
      <c r="R1045" s="9">
        <f t="shared" si="176"/>
        <v>2</v>
      </c>
      <c r="S1045" s="1">
        <f t="shared" si="177"/>
        <v>0</v>
      </c>
      <c r="T1045" s="1">
        <f>1+INT($N1045/VLOOKUP($A1045,anni!$A$1:$J$35,10,0))+$Q1045</f>
        <v>2</v>
      </c>
      <c r="U1045" s="1">
        <f t="shared" si="172"/>
        <v>0</v>
      </c>
      <c r="AB1045" s="1">
        <v>2</v>
      </c>
      <c r="AC1045" s="1">
        <f t="shared" si="178"/>
        <v>0</v>
      </c>
    </row>
    <row r="1046" spans="1:29" x14ac:dyDescent="0.3">
      <c r="A1046" s="3">
        <v>2006</v>
      </c>
      <c r="B1046" s="3" t="str">
        <f>VLOOKUP($E1046,accorpamenti!$A$2:$X$104,$A1046-B$2,0)</f>
        <v>Catanzaro</v>
      </c>
      <c r="C1046" s="3" t="str">
        <f>VLOOKUP($E1046,accorpamenti!$A$2:$X$104,$A1046-C$2,0)</f>
        <v>Catanzaro</v>
      </c>
      <c r="D1046" s="3" t="str">
        <f>VLOOKUP($E1046,accorpamenti!$A$2:$X$104,$A1046-D$2,0)</f>
        <v>Catanzaro</v>
      </c>
      <c r="E1046" s="3" t="s">
        <v>110</v>
      </c>
      <c r="F1046" s="1">
        <f t="array" ref="F1046">SUM(IF(anno=A1046,IF(distretto=E1046,1)))</f>
        <v>2</v>
      </c>
      <c r="G1046" s="1">
        <f t="array" ref="G1046">SUM(IF(anno=A1046,IF(distretto=E1046,IF(punti=-1,1))))</f>
        <v>0</v>
      </c>
      <c r="H1046" s="1">
        <f t="array" ref="H1046">SUM(IF(anno=A1046,IF(distretto=E1046,punti)))+G1046</f>
        <v>30</v>
      </c>
      <c r="I1046" s="6">
        <v>1.5725101921956901</v>
      </c>
      <c r="J1046" s="12">
        <f>H1046/VLOOKUP(A1046,anni!$A$1:$O$32,4,0)</f>
        <v>6.7003171483450211E-3</v>
      </c>
      <c r="K1046" s="12">
        <f t="shared" si="173"/>
        <v>7.1872426443063573E-3</v>
      </c>
      <c r="L1046" s="12">
        <f t="shared" si="174"/>
        <v>9.3452806332801916E-4</v>
      </c>
      <c r="M1046" s="12">
        <f t="array" ref="M1046">SUM(IF(NOT(ISERR(J1046:L1046)),J1046:L1046*$J$2:$L$2))/SUM(IF(NOT(ISERR(J1046:L1046)),$J$2:$L$2))</f>
        <v>5.9016607994959664E-3</v>
      </c>
      <c r="N1046" s="1">
        <f>((300-VLOOKUP(A1046,anni!$A$1:$O$32,8,0))*(M1046-I1046/300)+I1046)/300*(300-VLOOKUP(A1046,anni!$A$1:$O$32,7,0))</f>
        <v>1.6476854831656091</v>
      </c>
      <c r="O1046" s="1">
        <f t="shared" si="175"/>
        <v>1.6476854831656091</v>
      </c>
      <c r="P1046" s="9">
        <f>INT(MAX(1,O1046)+1-VLOOKUP(A1046,anni!$A$1:$O$32,5,0))</f>
        <v>2</v>
      </c>
      <c r="Q1046" s="9">
        <f t="array" ref="Q1046">SUM(IF(anno=A1046,IF(distretto=E1046,concorrenti!$T$3:$T$5991)))</f>
        <v>0</v>
      </c>
      <c r="R1046" s="9">
        <f t="shared" si="176"/>
        <v>2</v>
      </c>
      <c r="S1046" s="1">
        <f t="shared" si="177"/>
        <v>0</v>
      </c>
      <c r="T1046" s="1">
        <f>1+INT($N1046/VLOOKUP($A1046,anni!$A$1:$J$35,10,0))+$Q1046</f>
        <v>2</v>
      </c>
      <c r="U1046" s="1">
        <f t="shared" ref="U1046:U1109" si="179">T1046-$F1046</f>
        <v>0</v>
      </c>
      <c r="AB1046" s="1">
        <v>2</v>
      </c>
      <c r="AC1046" s="1">
        <f t="shared" si="178"/>
        <v>0</v>
      </c>
    </row>
    <row r="1047" spans="1:29" x14ac:dyDescent="0.3">
      <c r="A1047" s="3">
        <v>2006</v>
      </c>
      <c r="B1047" s="3" t="str">
        <f>VLOOKUP($E1047,accorpamenti!$A$2:$X$104,$A1047-B$2,0)</f>
        <v>Messina</v>
      </c>
      <c r="C1047" s="3" t="str">
        <f>VLOOKUP($E1047,accorpamenti!$A$2:$X$104,$A1047-C$2,0)</f>
        <v>Messina</v>
      </c>
      <c r="D1047" s="3" t="str">
        <f>VLOOKUP($E1047,accorpamenti!$A$2:$X$104,$A1047-D$2,0)</f>
        <v>Messina</v>
      </c>
      <c r="E1047" s="3" t="s">
        <v>124</v>
      </c>
      <c r="F1047" s="1">
        <f t="array" ref="F1047">SUM(IF(anno=A1047,IF(distretto=E1047,1)))</f>
        <v>2</v>
      </c>
      <c r="G1047" s="1">
        <f t="array" ref="G1047">SUM(IF(anno=A1047,IF(distretto=E1047,IF(punti=-1,1))))</f>
        <v>0</v>
      </c>
      <c r="H1047" s="1">
        <f t="array" ref="H1047">SUM(IF(anno=A1047,IF(distretto=E1047,punti)))+G1047</f>
        <v>15.6</v>
      </c>
      <c r="I1047" s="6">
        <v>2.7955736750145603</v>
      </c>
      <c r="J1047" s="12">
        <f>H1047/VLOOKUP(A1047,anni!$A$1:$O$32,4,0)</f>
        <v>3.484164917139411E-3</v>
      </c>
      <c r="K1047" s="12">
        <f t="shared" si="173"/>
        <v>5.2406977614733851E-3</v>
      </c>
      <c r="L1047" s="12">
        <f t="shared" si="174"/>
        <v>5.9919740531031822E-3</v>
      </c>
      <c r="M1047" s="12">
        <f t="array" ref="M1047">SUM(IF(NOT(ISERR(J1047:L1047)),J1047:L1047*$J$2:$L$2))/SUM(IF(NOT(ISERR(J1047:L1047)),$J$2:$L$2))</f>
        <v>4.4876440545780312E-3</v>
      </c>
      <c r="N1047" s="1">
        <f>((300-VLOOKUP(A1047,anni!$A$1:$O$32,8,0))*(M1047-I1047/300)+I1047)/300*(300-VLOOKUP(A1047,anni!$A$1:$O$32,7,0))</f>
        <v>1.7684071458342219</v>
      </c>
      <c r="O1047" s="1">
        <f t="shared" si="175"/>
        <v>1.7684071458342219</v>
      </c>
      <c r="P1047" s="9">
        <f>INT(MAX(1,O1047)+1-VLOOKUP(A1047,anni!$A$1:$O$32,5,0))</f>
        <v>2</v>
      </c>
      <c r="Q1047" s="9">
        <f t="array" ref="Q1047">SUM(IF(anno=A1047,IF(distretto=E1047,concorrenti!$T$3:$T$5991)))</f>
        <v>0</v>
      </c>
      <c r="R1047" s="9">
        <f t="shared" si="176"/>
        <v>2</v>
      </c>
      <c r="S1047" s="1">
        <f t="shared" si="177"/>
        <v>0</v>
      </c>
      <c r="T1047" s="1">
        <f>1+INT($N1047/VLOOKUP($A1047,anni!$A$1:$J$35,10,0))+$Q1047</f>
        <v>2</v>
      </c>
      <c r="U1047" s="1">
        <f t="shared" si="179"/>
        <v>0</v>
      </c>
      <c r="AB1047" s="1">
        <v>2</v>
      </c>
      <c r="AC1047" s="1">
        <f t="shared" si="178"/>
        <v>0</v>
      </c>
    </row>
    <row r="1048" spans="1:29" x14ac:dyDescent="0.3">
      <c r="A1048" s="3">
        <v>2006</v>
      </c>
      <c r="B1048" s="3" t="str">
        <f>VLOOKUP($E1048,accorpamenti!$A$2:$X$104,$A1048-B$2,0)</f>
        <v>Grosseto</v>
      </c>
      <c r="C1048" s="3" t="str">
        <f>VLOOKUP($E1048,accorpamenti!$A$2:$X$104,$A1048-C$2,0)</f>
        <v>Grosseto</v>
      </c>
      <c r="D1048" s="3" t="str">
        <f>VLOOKUP($E1048,accorpamenti!$A$2:$X$104,$A1048-D$2,0)</f>
        <v>Grosseto</v>
      </c>
      <c r="E1048" s="3" t="s">
        <v>100</v>
      </c>
      <c r="F1048" s="1">
        <f t="array" ref="F1048">SUM(IF(anno=A1048,IF(distretto=E1048,1)))</f>
        <v>2</v>
      </c>
      <c r="G1048" s="1">
        <f t="array" ref="G1048">SUM(IF(anno=A1048,IF(distretto=E1048,IF(punti=-1,1))))</f>
        <v>0</v>
      </c>
      <c r="H1048" s="1">
        <f t="array" ref="H1048">SUM(IF(anno=A1048,IF(distretto=E1048,punti)))+G1048</f>
        <v>38.400000000000006</v>
      </c>
      <c r="I1048" s="6">
        <v>0.87361677344205002</v>
      </c>
      <c r="J1048" s="12">
        <f>H1048/VLOOKUP(A1048,anni!$A$1:$O$32,4,0)</f>
        <v>8.5764059498816287E-3</v>
      </c>
      <c r="K1048" s="12">
        <f t="shared" si="173"/>
        <v>4.1176910983005167E-3</v>
      </c>
      <c r="L1048" s="12">
        <f t="shared" si="174"/>
        <v>5.2773349458523442E-3</v>
      </c>
      <c r="M1048" s="12">
        <f t="array" ref="M1048">SUM(IF(NOT(ISERR(J1048:L1048)),J1048:L1048*$J$2:$L$2))/SUM(IF(NOT(ISERR(J1048:L1048)),$J$2:$L$2))</f>
        <v>6.540322498683044E-3</v>
      </c>
      <c r="N1048" s="1">
        <f>((300-VLOOKUP(A1048,anni!$A$1:$O$32,8,0))*(M1048-I1048/300)+I1048)/300*(300-VLOOKUP(A1048,anni!$A$1:$O$32,7,0))</f>
        <v>1.5459610878544936</v>
      </c>
      <c r="O1048" s="1">
        <f t="shared" si="175"/>
        <v>1.5459610878544936</v>
      </c>
      <c r="P1048" s="9">
        <f>INT(MAX(1,O1048)+1-VLOOKUP(A1048,anni!$A$1:$O$32,5,0))</f>
        <v>2</v>
      </c>
      <c r="Q1048" s="9">
        <f t="array" ref="Q1048">SUM(IF(anno=A1048,IF(distretto=E1048,concorrenti!$T$3:$T$5991)))</f>
        <v>0</v>
      </c>
      <c r="R1048" s="9">
        <f t="shared" si="176"/>
        <v>2</v>
      </c>
      <c r="S1048" s="1">
        <f t="shared" si="177"/>
        <v>0</v>
      </c>
      <c r="T1048" s="1">
        <f>1+INT($N1048/VLOOKUP($A1048,anni!$A$1:$J$35,10,0))+$Q1048</f>
        <v>2</v>
      </c>
      <c r="U1048" s="1">
        <f t="shared" si="179"/>
        <v>0</v>
      </c>
      <c r="AB1048" s="1">
        <v>2</v>
      </c>
      <c r="AC1048" s="1">
        <f t="shared" si="178"/>
        <v>0</v>
      </c>
    </row>
    <row r="1049" spans="1:29" x14ac:dyDescent="0.3">
      <c r="A1049" s="3">
        <v>2006</v>
      </c>
      <c r="B1049" s="3" t="str">
        <f>VLOOKUP($E1049,accorpamenti!$A$2:$X$104,$A1049-B$2,0)</f>
        <v>Enna</v>
      </c>
      <c r="C1049" s="3" t="str">
        <f>VLOOKUP($E1049,accorpamenti!$A$2:$X$104,$A1049-C$2,0)</f>
        <v>Enna</v>
      </c>
      <c r="D1049" s="3" t="str">
        <f>VLOOKUP($E1049,accorpamenti!$A$2:$X$104,$A1049-D$2,0)</f>
        <v>Enna</v>
      </c>
      <c r="E1049" s="3" t="s">
        <v>82</v>
      </c>
      <c r="F1049" s="1">
        <f t="array" ref="F1049">SUM(IF(anno=A1049,IF(distretto=E1049,1)))</f>
        <v>2</v>
      </c>
      <c r="G1049" s="1">
        <f t="array" ref="G1049">SUM(IF(anno=A1049,IF(distretto=E1049,IF(punti=-1,1))))</f>
        <v>0</v>
      </c>
      <c r="H1049" s="1">
        <f t="array" ref="H1049">SUM(IF(anno=A1049,IF(distretto=E1049,punti)))+G1049</f>
        <v>25</v>
      </c>
      <c r="I1049" s="6">
        <v>2.0966802562609201</v>
      </c>
      <c r="J1049" s="12">
        <f>H1049/VLOOKUP(A1049,anni!$A$1:$O$32,4,0)</f>
        <v>5.5835976236208503E-3</v>
      </c>
      <c r="K1049" s="12">
        <f t="shared" si="173"/>
        <v>5.6150333158643418E-3</v>
      </c>
      <c r="L1049" s="12">
        <f t="shared" si="174"/>
        <v>3.0234731460612387E-3</v>
      </c>
      <c r="M1049" s="12">
        <f t="array" ref="M1049">SUM(IF(NOT(ISERR(J1049:L1049)),J1049:L1049*$J$2:$L$2))/SUM(IF(NOT(ISERR(J1049:L1049)),$J$2:$L$2))</f>
        <v>5.1673887747754116E-3</v>
      </c>
      <c r="N1049" s="1">
        <f>((300-VLOOKUP(A1049,anni!$A$1:$O$32,8,0))*(M1049-I1049/300)+I1049)/300*(300-VLOOKUP(A1049,anni!$A$1:$O$32,7,0))</f>
        <v>1.6746254679184316</v>
      </c>
      <c r="O1049" s="1">
        <f t="shared" si="175"/>
        <v>1.6746254679184316</v>
      </c>
      <c r="P1049" s="9">
        <f>INT(MAX(1,O1049)+1-VLOOKUP(A1049,anni!$A$1:$O$32,5,0))</f>
        <v>2</v>
      </c>
      <c r="Q1049" s="9">
        <f t="array" ref="Q1049">SUM(IF(anno=A1049,IF(distretto=E1049,concorrenti!$T$3:$T$5991)))</f>
        <v>0</v>
      </c>
      <c r="R1049" s="9">
        <f t="shared" si="176"/>
        <v>2</v>
      </c>
      <c r="S1049" s="1">
        <f t="shared" si="177"/>
        <v>0</v>
      </c>
      <c r="T1049" s="1">
        <f>1+INT($N1049/VLOOKUP($A1049,anni!$A$1:$J$35,10,0))+$Q1049</f>
        <v>2</v>
      </c>
      <c r="U1049" s="1">
        <f t="shared" si="179"/>
        <v>0</v>
      </c>
      <c r="AB1049" s="1">
        <v>2</v>
      </c>
      <c r="AC1049" s="1">
        <f t="shared" si="178"/>
        <v>0</v>
      </c>
    </row>
    <row r="1050" spans="1:29" x14ac:dyDescent="0.3">
      <c r="A1050" s="3">
        <v>2006</v>
      </c>
      <c r="B1050" s="3" t="str">
        <f>VLOOKUP($E1050,accorpamenti!$A$2:$X$104,$A1050-B$2,0)</f>
        <v>Teramo</v>
      </c>
      <c r="C1050" s="3" t="str">
        <f>VLOOKUP($E1050,accorpamenti!$A$2:$X$104,$A1050-C$2,0)</f>
        <v>Teramo</v>
      </c>
      <c r="D1050" s="3" t="str">
        <f>VLOOKUP($E1050,accorpamenti!$A$2:$X$104,$A1050-D$2,0)</f>
        <v>Teramo</v>
      </c>
      <c r="E1050" s="3" t="s">
        <v>98</v>
      </c>
      <c r="F1050" s="1">
        <f t="array" ref="F1050">SUM(IF(anno=A1050,IF(distretto=E1050,1)))</f>
        <v>2</v>
      </c>
      <c r="G1050" s="1">
        <f t="array" ref="G1050">SUM(IF(anno=A1050,IF(distretto=E1050,IF(punti=-1,1))))</f>
        <v>0</v>
      </c>
      <c r="H1050" s="1">
        <f t="array" ref="H1050">SUM(IF(anno=A1050,IF(distretto=E1050,punti)))+G1050</f>
        <v>30.2</v>
      </c>
      <c r="I1050" s="6">
        <v>1.2230634828188702</v>
      </c>
      <c r="J1050" s="12">
        <f>H1050/VLOOKUP(A1050,anni!$A$1:$O$32,4,0)</f>
        <v>6.7449859293339876E-3</v>
      </c>
      <c r="K1050" s="12">
        <f t="shared" si="173"/>
        <v>4.6791944298869509E-3</v>
      </c>
      <c r="L1050" s="12">
        <f t="shared" si="174"/>
        <v>5.7720850970260007E-3</v>
      </c>
      <c r="M1050" s="12">
        <f t="array" ref="M1050">SUM(IF(NOT(ISERR(J1050:L1050)),J1050:L1050*$J$2:$L$2))/SUM(IF(NOT(ISERR(J1050:L1050)),$J$2:$L$2))</f>
        <v>5.8942386241336445E-3</v>
      </c>
      <c r="N1050" s="1">
        <f>((300-VLOOKUP(A1050,anni!$A$1:$O$32,8,0))*(M1050-I1050/300)+I1050)/300*(300-VLOOKUP(A1050,anni!$A$1:$O$32,7,0))</f>
        <v>1.5336510340185849</v>
      </c>
      <c r="O1050" s="1">
        <f t="shared" si="175"/>
        <v>1.5336510340185849</v>
      </c>
      <c r="P1050" s="9">
        <f>INT(MAX(1,O1050)+1-VLOOKUP(A1050,anni!$A$1:$O$32,5,0))</f>
        <v>2</v>
      </c>
      <c r="Q1050" s="9">
        <f t="array" ref="Q1050">SUM(IF(anno=A1050,IF(distretto=E1050,concorrenti!$T$3:$T$5991)))</f>
        <v>0</v>
      </c>
      <c r="R1050" s="9">
        <f t="shared" si="176"/>
        <v>2</v>
      </c>
      <c r="S1050" s="1">
        <f t="shared" si="177"/>
        <v>0</v>
      </c>
      <c r="T1050" s="1">
        <f>1+INT($N1050/VLOOKUP($A1050,anni!$A$1:$J$35,10,0))+$Q1050</f>
        <v>2</v>
      </c>
      <c r="U1050" s="1">
        <f t="shared" si="179"/>
        <v>0</v>
      </c>
      <c r="AB1050" s="1">
        <v>1</v>
      </c>
      <c r="AC1050" s="1">
        <f t="shared" si="178"/>
        <v>1</v>
      </c>
    </row>
    <row r="1051" spans="1:29" x14ac:dyDescent="0.3">
      <c r="A1051" s="3">
        <v>2006</v>
      </c>
      <c r="B1051" s="3" t="str">
        <f>VLOOKUP($E1051,accorpamenti!$A$2:$X$104,$A1051-B$2,0)</f>
        <v>Cremona</v>
      </c>
      <c r="C1051" s="3" t="str">
        <f>VLOOKUP($E1051,accorpamenti!$A$2:$X$104,$A1051-C$2,0)</f>
        <v>Cremona</v>
      </c>
      <c r="D1051" s="3" t="str">
        <f>VLOOKUP($E1051,accorpamenti!$A$2:$X$104,$A1051-D$2,0)</f>
        <v>Cremona</v>
      </c>
      <c r="E1051" s="3" t="s">
        <v>130</v>
      </c>
      <c r="F1051" s="1">
        <f t="array" ref="F1051">SUM(IF(anno=A1051,IF(distretto=E1051,1)))</f>
        <v>2</v>
      </c>
      <c r="G1051" s="1">
        <f t="array" ref="G1051">SUM(IF(anno=A1051,IF(distretto=E1051,IF(punti=-1,1))))</f>
        <v>1</v>
      </c>
      <c r="H1051" s="1">
        <f t="array" ref="H1051">SUM(IF(anno=A1051,IF(distretto=E1051,punti)))+G1051</f>
        <v>15.6</v>
      </c>
      <c r="I1051" s="6">
        <v>1.92195690157251</v>
      </c>
      <c r="J1051" s="12">
        <f>H1051/VLOOKUP(A1051,anni!$A$1:$O$32,4,0)</f>
        <v>3.484164917139411E-3</v>
      </c>
      <c r="K1051" s="12">
        <f t="shared" si="173"/>
        <v>4.8289286516433336E-3</v>
      </c>
      <c r="L1051" s="12">
        <f t="shared" si="174"/>
        <v>1.1104392281897642E-2</v>
      </c>
      <c r="M1051" s="12">
        <f t="array" ref="M1051">SUM(IF(NOT(ISERR(J1051:L1051)),J1051:L1051*$J$2:$L$2))/SUM(IF(NOT(ISERR(J1051:L1051)),$J$2:$L$2))</f>
        <v>5.2024573894337567E-3</v>
      </c>
      <c r="N1051" s="1">
        <f>((300-VLOOKUP(A1051,anni!$A$1:$O$32,8,0))*(M1051-I1051/300)+I1051)/300*(300-VLOOKUP(A1051,anni!$A$1:$O$32,7,0))</f>
        <v>1.6251056524638907</v>
      </c>
      <c r="O1051" s="1">
        <f t="shared" si="175"/>
        <v>1.6251056524638907</v>
      </c>
      <c r="P1051" s="9">
        <f>INT(MAX(1,O1051)+1-VLOOKUP(A1051,anni!$A$1:$O$32,5,0))</f>
        <v>2</v>
      </c>
      <c r="Q1051" s="9">
        <f t="array" ref="Q1051">SUM(IF(anno=A1051,IF(distretto=E1051,concorrenti!$T$3:$T$5991)))</f>
        <v>0</v>
      </c>
      <c r="R1051" s="9">
        <f t="shared" si="176"/>
        <v>2</v>
      </c>
      <c r="S1051" s="1">
        <f t="shared" si="177"/>
        <v>0</v>
      </c>
      <c r="T1051" s="1">
        <f>1+INT($N1051/VLOOKUP($A1051,anni!$A$1:$J$35,10,0))+$Q1051</f>
        <v>2</v>
      </c>
      <c r="U1051" s="1">
        <f t="shared" si="179"/>
        <v>0</v>
      </c>
      <c r="AB1051" s="1">
        <v>2</v>
      </c>
      <c r="AC1051" s="1">
        <f t="shared" si="178"/>
        <v>0</v>
      </c>
    </row>
    <row r="1052" spans="1:29" x14ac:dyDescent="0.3">
      <c r="A1052" s="3">
        <v>2006</v>
      </c>
      <c r="B1052" s="3" t="str">
        <f>VLOOKUP($E1052,accorpamenti!$A$2:$X$104,$A1052-B$2,0)</f>
        <v>Savona</v>
      </c>
      <c r="C1052" s="3" t="str">
        <f>VLOOKUP($E1052,accorpamenti!$A$2:$X$104,$A1052-C$2,0)</f>
        <v>Savona</v>
      </c>
      <c r="D1052" s="3" t="str">
        <f>VLOOKUP($E1052,accorpamenti!$A$2:$X$104,$A1052-D$2,0)</f>
        <v>Savona</v>
      </c>
      <c r="E1052" s="3" t="s">
        <v>138</v>
      </c>
      <c r="F1052" s="1">
        <f t="array" ref="F1052">SUM(IF(anno=A1052,IF(distretto=E1052,1)))</f>
        <v>2</v>
      </c>
      <c r="G1052" s="1">
        <f t="array" ref="G1052">SUM(IF(anno=A1052,IF(distretto=E1052,IF(punti=-1,1))))</f>
        <v>0</v>
      </c>
      <c r="H1052" s="1">
        <f t="array" ref="H1052">SUM(IF(anno=A1052,IF(distretto=E1052,punti)))+G1052</f>
        <v>30.8</v>
      </c>
      <c r="I1052" s="6">
        <v>1.2230634828188702</v>
      </c>
      <c r="J1052" s="12">
        <f>H1052/VLOOKUP(A1052,anni!$A$1:$O$32,4,0)</f>
        <v>6.878992272300888E-3</v>
      </c>
      <c r="K1052" s="12">
        <f t="shared" si="173"/>
        <v>4.9412293179606206E-3</v>
      </c>
      <c r="L1052" s="12">
        <f t="shared" si="174"/>
        <v>4.2328624044857335E-3</v>
      </c>
      <c r="M1052" s="12">
        <f t="array" ref="M1052">SUM(IF(NOT(ISERR(J1052:L1052)),J1052:L1052*$J$2:$L$2))/SUM(IF(NOT(ISERR(J1052:L1052)),$J$2:$L$2))</f>
        <v>5.7920496428849402E-3</v>
      </c>
      <c r="N1052" s="1">
        <f>((300-VLOOKUP(A1052,anni!$A$1:$O$32,8,0))*(M1052-I1052/300)+I1052)/300*(300-VLOOKUP(A1052,anni!$A$1:$O$32,7,0))</f>
        <v>1.5138944976438355</v>
      </c>
      <c r="O1052" s="1">
        <f t="shared" si="175"/>
        <v>1.5138944976438355</v>
      </c>
      <c r="P1052" s="9">
        <f>INT(MAX(1,O1052)+1-VLOOKUP(A1052,anni!$A$1:$O$32,5,0))</f>
        <v>1</v>
      </c>
      <c r="Q1052" s="9">
        <f t="array" ref="Q1052">SUM(IF(anno=A1052,IF(distretto=E1052,concorrenti!$T$3:$T$5991)))</f>
        <v>0</v>
      </c>
      <c r="R1052" s="9">
        <f t="shared" si="176"/>
        <v>1</v>
      </c>
      <c r="S1052" s="1">
        <f t="shared" si="177"/>
        <v>-1</v>
      </c>
      <c r="T1052" s="1">
        <f>1+INT($N1052/VLOOKUP($A1052,anni!$A$1:$J$35,10,0))+$Q1052</f>
        <v>2</v>
      </c>
      <c r="U1052" s="1">
        <f t="shared" si="179"/>
        <v>0</v>
      </c>
      <c r="AB1052" s="1">
        <v>1</v>
      </c>
      <c r="AC1052" s="1">
        <f t="shared" si="178"/>
        <v>0</v>
      </c>
    </row>
    <row r="1053" spans="1:29" x14ac:dyDescent="0.3">
      <c r="A1053" s="3">
        <v>2006</v>
      </c>
      <c r="B1053" s="3" t="str">
        <f>VLOOKUP($E1053,accorpamenti!$A$2:$X$104,$A1053-B$2,0)</f>
        <v>Agrigento</v>
      </c>
      <c r="C1053" s="3" t="str">
        <f>VLOOKUP($E1053,accorpamenti!$A$2:$X$104,$A1053-C$2,0)</f>
        <v>Agrigento</v>
      </c>
      <c r="D1053" s="3" t="str">
        <f>VLOOKUP($E1053,accorpamenti!$A$2:$X$104,$A1053-D$2,0)</f>
        <v>Agrigento</v>
      </c>
      <c r="E1053" s="3" t="s">
        <v>30</v>
      </c>
      <c r="F1053" s="1">
        <f t="array" ref="F1053">SUM(IF(anno=A1053,IF(distretto=E1053,1)))</f>
        <v>2</v>
      </c>
      <c r="G1053" s="1">
        <f t="array" ref="G1053">SUM(IF(anno=A1053,IF(distretto=E1053,IF(punti=-1,1))))</f>
        <v>0</v>
      </c>
      <c r="H1053" s="1">
        <f t="array" ref="H1053">SUM(IF(anno=A1053,IF(distretto=E1053,punti)))+G1053</f>
        <v>8</v>
      </c>
      <c r="I1053" s="6">
        <v>2.9702970297029703</v>
      </c>
      <c r="J1053" s="12">
        <f>H1053/VLOOKUP(A1053,anni!$A$1:$O$32,4,0)</f>
        <v>1.7867512395586722E-3</v>
      </c>
      <c r="K1053" s="12">
        <f t="shared" si="173"/>
        <v>5.9893688702552976E-3</v>
      </c>
      <c r="L1053" s="12">
        <f t="shared" si="174"/>
        <v>5.4972239019295249E-3</v>
      </c>
      <c r="M1053" s="12">
        <f t="array" ref="M1053">SUM(IF(NOT(ISERR(J1053:L1053)),J1053:L1053*$J$2:$L$2))/SUM(IF(NOT(ISERR(J1053:L1053)),$J$2:$L$2))</f>
        <v>3.8060358935193563E-3</v>
      </c>
      <c r="N1053" s="1">
        <f>((300-VLOOKUP(A1053,anni!$A$1:$O$32,8,0))*(M1053-I1053/300)+I1053)/300*(300-VLOOKUP(A1053,anni!$A$1:$O$32,7,0))</f>
        <v>1.6929293156513658</v>
      </c>
      <c r="O1053" s="1">
        <f t="shared" si="175"/>
        <v>1.6929293156513658</v>
      </c>
      <c r="P1053" s="9">
        <f>INT(MAX(1,O1053)+1-VLOOKUP(A1053,anni!$A$1:$O$32,5,0))</f>
        <v>2</v>
      </c>
      <c r="Q1053" s="9">
        <f t="array" ref="Q1053">SUM(IF(anno=A1053,IF(distretto=E1053,concorrenti!$T$3:$T$5991)))</f>
        <v>0</v>
      </c>
      <c r="R1053" s="9">
        <f t="shared" si="176"/>
        <v>2</v>
      </c>
      <c r="S1053" s="1">
        <f t="shared" si="177"/>
        <v>0</v>
      </c>
      <c r="T1053" s="1">
        <f>1+INT($N1053/VLOOKUP($A1053,anni!$A$1:$J$35,10,0))+$Q1053</f>
        <v>2</v>
      </c>
      <c r="U1053" s="1">
        <f t="shared" si="179"/>
        <v>0</v>
      </c>
      <c r="AB1053" s="1">
        <v>2</v>
      </c>
      <c r="AC1053" s="1">
        <f t="shared" si="178"/>
        <v>0</v>
      </c>
    </row>
    <row r="1054" spans="1:29" x14ac:dyDescent="0.3">
      <c r="A1054" s="3">
        <v>2006</v>
      </c>
      <c r="B1054" s="3" t="str">
        <f>VLOOKUP($E1054,accorpamenti!$A$2:$X$104,$A1054-B$2,0)</f>
        <v>Oristano</v>
      </c>
      <c r="C1054" s="3" t="str">
        <f>VLOOKUP($E1054,accorpamenti!$A$2:$X$104,$A1054-C$2,0)</f>
        <v>Oristano</v>
      </c>
      <c r="D1054" s="3" t="str">
        <f>VLOOKUP($E1054,accorpamenti!$A$2:$X$104,$A1054-D$2,0)</f>
        <v>Oristano</v>
      </c>
      <c r="E1054" s="3" t="s">
        <v>131</v>
      </c>
      <c r="F1054" s="1">
        <f t="array" ref="F1054">SUM(IF(anno=A1054,IF(distretto=E1054,1)))</f>
        <v>2</v>
      </c>
      <c r="G1054" s="1">
        <f t="array" ref="G1054">SUM(IF(anno=A1054,IF(distretto=E1054,IF(punti=-1,1))))</f>
        <v>0</v>
      </c>
      <c r="H1054" s="1">
        <f t="array" ref="H1054">SUM(IF(anno=A1054,IF(distretto=E1054,punti)))+G1054</f>
        <v>26.2</v>
      </c>
      <c r="I1054" s="6">
        <v>1.92195690157251</v>
      </c>
      <c r="J1054" s="12">
        <f>H1054/VLOOKUP(A1054,anni!$A$1:$O$32,4,0)</f>
        <v>5.8516103095546512E-3</v>
      </c>
      <c r="K1054" s="12">
        <f t="shared" si="173"/>
        <v>2.9946844351276488E-3</v>
      </c>
      <c r="L1054" s="12">
        <f t="shared" si="174"/>
        <v>4.3977791215436199E-3</v>
      </c>
      <c r="M1054" s="12">
        <f t="array" ref="M1054">SUM(IF(NOT(ISERR(J1054:L1054)),J1054:L1054*$J$2:$L$2))/SUM(IF(NOT(ISERR(J1054:L1054)),$J$2:$L$2))</f>
        <v>4.6569964867438111E-3</v>
      </c>
      <c r="N1054" s="1">
        <f>((300-VLOOKUP(A1054,anni!$A$1:$O$32,8,0))*(M1054-I1054/300)+I1054)/300*(300-VLOOKUP(A1054,anni!$A$1:$O$32,7,0))</f>
        <v>1.5196498779438343</v>
      </c>
      <c r="O1054" s="1">
        <f t="shared" si="175"/>
        <v>1.5196498779438343</v>
      </c>
      <c r="P1054" s="9">
        <f>INT(MAX(1,O1054)+1-VLOOKUP(A1054,anni!$A$1:$O$32,5,0))</f>
        <v>2</v>
      </c>
      <c r="Q1054" s="9">
        <f t="array" ref="Q1054">SUM(IF(anno=A1054,IF(distretto=E1054,concorrenti!$T$3:$T$5991)))</f>
        <v>0</v>
      </c>
      <c r="R1054" s="9">
        <f t="shared" si="176"/>
        <v>2</v>
      </c>
      <c r="S1054" s="1">
        <f t="shared" si="177"/>
        <v>0</v>
      </c>
      <c r="T1054" s="1">
        <f>1+INT($N1054/VLOOKUP($A1054,anni!$A$1:$J$35,10,0))+$Q1054</f>
        <v>2</v>
      </c>
      <c r="U1054" s="1">
        <f t="shared" si="179"/>
        <v>0</v>
      </c>
      <c r="AB1054" s="1">
        <v>1</v>
      </c>
      <c r="AC1054" s="1">
        <f t="shared" si="178"/>
        <v>1</v>
      </c>
    </row>
    <row r="1055" spans="1:29" x14ac:dyDescent="0.3">
      <c r="A1055" s="3">
        <v>2006</v>
      </c>
      <c r="B1055" s="3" t="str">
        <f>VLOOKUP($E1055,accorpamenti!$A$2:$X$104,$A1055-B$2,0)</f>
        <v>Ferrara</v>
      </c>
      <c r="C1055" s="3" t="str">
        <f>VLOOKUP($E1055,accorpamenti!$A$2:$X$104,$A1055-C$2,0)</f>
        <v>Ferrara</v>
      </c>
      <c r="D1055" s="3" t="str">
        <f>VLOOKUP($E1055,accorpamenti!$A$2:$X$104,$A1055-D$2,0)</f>
        <v>Ferrara</v>
      </c>
      <c r="E1055" s="3" t="s">
        <v>89</v>
      </c>
      <c r="F1055" s="1">
        <f t="array" ref="F1055">SUM(IF(anno=A1055,IF(distretto=E1055,1)))</f>
        <v>2</v>
      </c>
      <c r="G1055" s="1">
        <f t="array" ref="G1055">SUM(IF(anno=A1055,IF(distretto=E1055,IF(punti=-1,1))))</f>
        <v>0</v>
      </c>
      <c r="H1055" s="1">
        <f t="array" ref="H1055">SUM(IF(anno=A1055,IF(distretto=E1055,punti)))+G1055</f>
        <v>20.200000000000003</v>
      </c>
      <c r="I1055" s="6">
        <v>1.2230634828188702</v>
      </c>
      <c r="J1055" s="12">
        <f>H1055/VLOOKUP(A1055,anni!$A$1:$O$32,4,0)</f>
        <v>4.5115468798856478E-3</v>
      </c>
      <c r="K1055" s="12">
        <f t="shared" si="173"/>
        <v>2.6203488807366926E-3</v>
      </c>
      <c r="L1055" s="12">
        <f t="shared" si="174"/>
        <v>1.3578143037765927E-2</v>
      </c>
      <c r="M1055" s="12">
        <f t="array" ref="M1055">SUM(IF(NOT(ISERR(J1055:L1055)),J1055:L1055*$J$2:$L$2))/SUM(IF(NOT(ISERR(J1055:L1055)),$J$2:$L$2))</f>
        <v>5.3922469064827091E-3</v>
      </c>
      <c r="N1055" s="1">
        <f>((300-VLOOKUP(A1055,anni!$A$1:$O$32,8,0))*(M1055-I1055/300)+I1055)/300*(300-VLOOKUP(A1055,anni!$A$1:$O$32,7,0))</f>
        <v>1.4365993019394041</v>
      </c>
      <c r="O1055" s="1">
        <f t="shared" si="175"/>
        <v>1.4365993019394041</v>
      </c>
      <c r="P1055" s="9">
        <f>INT(MAX(1,O1055)+1-VLOOKUP(A1055,anni!$A$1:$O$32,5,0))</f>
        <v>1</v>
      </c>
      <c r="Q1055" s="9">
        <f t="array" ref="Q1055">SUM(IF(anno=A1055,IF(distretto=E1055,concorrenti!$T$3:$T$5991)))</f>
        <v>0</v>
      </c>
      <c r="R1055" s="9">
        <f t="shared" si="176"/>
        <v>1</v>
      </c>
      <c r="S1055" s="1">
        <f t="shared" si="177"/>
        <v>-1</v>
      </c>
      <c r="T1055" s="1">
        <f>1+INT($N1055/VLOOKUP($A1055,anni!$A$1:$J$35,10,0))+$Q1055</f>
        <v>2</v>
      </c>
      <c r="U1055" s="1">
        <f t="shared" si="179"/>
        <v>0</v>
      </c>
      <c r="AB1055" s="1">
        <v>1</v>
      </c>
      <c r="AC1055" s="1">
        <f t="shared" si="178"/>
        <v>0</v>
      </c>
    </row>
    <row r="1056" spans="1:29" x14ac:dyDescent="0.3">
      <c r="A1056" s="3">
        <v>2006</v>
      </c>
      <c r="B1056" s="3" t="str">
        <f>VLOOKUP($E1056,accorpamenti!$A$2:$X$104,$A1056-B$2,0)</f>
        <v>Terni</v>
      </c>
      <c r="C1056" s="3" t="str">
        <f>VLOOKUP($E1056,accorpamenti!$A$2:$X$104,$A1056-C$2,0)</f>
        <v>Terni</v>
      </c>
      <c r="D1056" s="3" t="str">
        <f>VLOOKUP($E1056,accorpamenti!$A$2:$X$104,$A1056-D$2,0)</f>
        <v>Terni</v>
      </c>
      <c r="E1056" s="3" t="s">
        <v>80</v>
      </c>
      <c r="F1056" s="1">
        <f t="array" ref="F1056">SUM(IF(anno=A1056,IF(distretto=E1056,1)))</f>
        <v>2</v>
      </c>
      <c r="G1056" s="1">
        <f t="array" ref="G1056">SUM(IF(anno=A1056,IF(distretto=E1056,IF(punti=-1,1))))</f>
        <v>0</v>
      </c>
      <c r="H1056" s="1">
        <f t="array" ref="H1056">SUM(IF(anno=A1056,IF(distretto=E1056,punti)))+G1056</f>
        <v>25.6</v>
      </c>
      <c r="I1056" s="6">
        <v>1.0483401281304601</v>
      </c>
      <c r="J1056" s="12">
        <f>H1056/VLOOKUP(A1056,anni!$A$1:$O$32,4,0)</f>
        <v>5.7176039665877516E-3</v>
      </c>
      <c r="K1056" s="12">
        <f t="shared" ref="K1056:K1119" si="180">SUMIFS($J$2:$J$1979,anno_2,A1056-1,$C$2:$C$1979,B1056)</f>
        <v>6.5883057572808284E-3</v>
      </c>
      <c r="L1056" s="12">
        <f t="shared" ref="L1056:L1119" si="181">SUMIFS($J$2:$J$1979,anno_2,A1056-2,$D$2:$D$1979,B1056)</f>
        <v>2.1988895607718099E-3</v>
      </c>
      <c r="M1056" s="12">
        <f t="array" ref="M1056">SUM(IF(NOT(ISERR(J1056:L1056)),J1056:L1056*$J$2:$L$2))/SUM(IF(NOT(ISERR(J1056:L1056)),$J$2:$L$2))</f>
        <v>5.4213854958494526E-3</v>
      </c>
      <c r="N1056" s="1">
        <f>((300-VLOOKUP(A1056,anni!$A$1:$O$32,8,0))*(M1056-I1056/300)+I1056)/300*(300-VLOOKUP(A1056,anni!$A$1:$O$32,7,0))</f>
        <v>1.3859330149284868</v>
      </c>
      <c r="O1056" s="1">
        <f t="shared" si="175"/>
        <v>1.3859330149284868</v>
      </c>
      <c r="P1056" s="9">
        <f>INT(MAX(1,O1056)+1-VLOOKUP(A1056,anni!$A$1:$O$32,5,0))</f>
        <v>1</v>
      </c>
      <c r="Q1056" s="9">
        <f t="array" ref="Q1056">SUM(IF(anno=A1056,IF(distretto=E1056,concorrenti!$T$3:$T$5991)))</f>
        <v>0</v>
      </c>
      <c r="R1056" s="9">
        <f t="shared" si="176"/>
        <v>1</v>
      </c>
      <c r="S1056" s="1">
        <f t="shared" si="177"/>
        <v>-1</v>
      </c>
      <c r="T1056" s="1">
        <f>1+INT($N1056/VLOOKUP($A1056,anni!$A$1:$J$35,10,0))+$Q1056</f>
        <v>2</v>
      </c>
      <c r="U1056" s="1">
        <f t="shared" si="179"/>
        <v>0</v>
      </c>
      <c r="AB1056" s="1">
        <v>1</v>
      </c>
      <c r="AC1056" s="1">
        <f t="shared" si="178"/>
        <v>0</v>
      </c>
    </row>
    <row r="1057" spans="1:29" x14ac:dyDescent="0.3">
      <c r="A1057" s="3">
        <v>2006</v>
      </c>
      <c r="B1057" s="3" t="str">
        <f>VLOOKUP($E1057,accorpamenti!$A$2:$X$104,$A1057-B$2,0)</f>
        <v>Prato</v>
      </c>
      <c r="C1057" s="3" t="str">
        <f>VLOOKUP($E1057,accorpamenti!$A$2:$X$104,$A1057-C$2,0)</f>
        <v>Prato</v>
      </c>
      <c r="D1057" s="3" t="str">
        <f>VLOOKUP($E1057,accorpamenti!$A$2:$X$104,$A1057-D$2,0)</f>
        <v>Prato</v>
      </c>
      <c r="E1057" s="3" t="s">
        <v>73</v>
      </c>
      <c r="F1057" s="1">
        <f t="array" ref="F1057">SUM(IF(anno=A1057,IF(distretto=E1057,1)))</f>
        <v>2</v>
      </c>
      <c r="G1057" s="1">
        <f t="array" ref="G1057">SUM(IF(anno=A1057,IF(distretto=E1057,IF(punti=-1,1))))</f>
        <v>0</v>
      </c>
      <c r="H1057" s="1">
        <f t="array" ref="H1057">SUM(IF(anno=A1057,IF(distretto=E1057,punti)))+G1057</f>
        <v>36.4</v>
      </c>
      <c r="I1057" s="6">
        <v>0.52417006406523003</v>
      </c>
      <c r="J1057" s="12">
        <f>H1057/VLOOKUP(A1057,anni!$A$1:$O$32,4,0)</f>
        <v>8.1297181399919583E-3</v>
      </c>
      <c r="K1057" s="12">
        <f t="shared" si="180"/>
        <v>3.8182226547877518E-3</v>
      </c>
      <c r="L1057" s="12">
        <f t="shared" si="181"/>
        <v>2.7486119509647624E-3</v>
      </c>
      <c r="M1057" s="12">
        <f t="array" ref="M1057">SUM(IF(NOT(ISERR(J1057:L1057)),J1057:L1057*$J$2:$L$2))/SUM(IF(NOT(ISERR(J1057:L1057)),$J$2:$L$2))</f>
        <v>5.7957019467526905E-3</v>
      </c>
      <c r="N1057" s="1">
        <f>((300-VLOOKUP(A1057,anni!$A$1:$O$32,8,0))*(M1057-I1057/300)+I1057)/300*(300-VLOOKUP(A1057,anni!$A$1:$O$32,7,0))</f>
        <v>1.2894016192376498</v>
      </c>
      <c r="O1057" s="1">
        <f t="shared" si="175"/>
        <v>1.2894016192376498</v>
      </c>
      <c r="P1057" s="9">
        <f>INT(MAX(1,O1057)+1-VLOOKUP(A1057,anni!$A$1:$O$32,5,0))</f>
        <v>1</v>
      </c>
      <c r="Q1057" s="9">
        <f t="array" ref="Q1057">SUM(IF(anno=A1057,IF(distretto=E1057,concorrenti!$T$3:$T$5991)))</f>
        <v>0</v>
      </c>
      <c r="R1057" s="9">
        <f t="shared" si="176"/>
        <v>1</v>
      </c>
      <c r="S1057" s="1">
        <f t="shared" si="177"/>
        <v>-1</v>
      </c>
      <c r="T1057" s="1">
        <f>1+INT($N1057/VLOOKUP($A1057,anni!$A$1:$J$35,10,0))+$Q1057</f>
        <v>2</v>
      </c>
      <c r="U1057" s="1">
        <f t="shared" si="179"/>
        <v>0</v>
      </c>
      <c r="AB1057" s="1">
        <v>1</v>
      </c>
      <c r="AC1057" s="1">
        <f t="shared" si="178"/>
        <v>0</v>
      </c>
    </row>
    <row r="1058" spans="1:29" x14ac:dyDescent="0.3">
      <c r="A1058" s="3">
        <v>2006</v>
      </c>
      <c r="B1058" s="3" t="str">
        <f>VLOOKUP($E1058,accorpamenti!$A$2:$X$104,$A1058-B$2,0)</f>
        <v>Frosinone</v>
      </c>
      <c r="C1058" s="3" t="str">
        <f>VLOOKUP($E1058,accorpamenti!$A$2:$X$104,$A1058-C$2,0)</f>
        <v>Frosinone</v>
      </c>
      <c r="D1058" s="3" t="str">
        <f>VLOOKUP($E1058,accorpamenti!$A$2:$X$104,$A1058-D$2,0)</f>
        <v>Frosinone</v>
      </c>
      <c r="E1058" s="3" t="s">
        <v>146</v>
      </c>
      <c r="F1058" s="1">
        <f t="array" ref="F1058">SUM(IF(anno=A1058,IF(distretto=E1058,1)))</f>
        <v>2</v>
      </c>
      <c r="G1058" s="1">
        <f t="array" ref="G1058">SUM(IF(anno=A1058,IF(distretto=E1058,IF(punti=-1,1))))</f>
        <v>0</v>
      </c>
      <c r="H1058" s="1">
        <f t="array" ref="H1058">SUM(IF(anno=A1058,IF(distretto=E1058,punti)))+G1058</f>
        <v>12.799999999999999</v>
      </c>
      <c r="I1058" s="6">
        <v>2.6208503203261504</v>
      </c>
      <c r="J1058" s="12">
        <f>H1058/VLOOKUP(A1058,anni!$A$1:$O$32,4,0)</f>
        <v>2.8588019832938754E-3</v>
      </c>
      <c r="K1058" s="12">
        <f t="shared" si="180"/>
        <v>3.1818522123231267E-3</v>
      </c>
      <c r="L1058" s="12">
        <f t="shared" si="181"/>
        <v>5.7720850970260007E-3</v>
      </c>
      <c r="M1058" s="12">
        <f t="array" ref="M1058">SUM(IF(NOT(ISERR(J1058:L1058)),J1058:L1058*$J$2:$L$2))/SUM(IF(NOT(ISERR(J1058:L1058)),$J$2:$L$2))</f>
        <v>3.4520325785923137E-3</v>
      </c>
      <c r="N1058" s="1">
        <f>((300-VLOOKUP(A1058,anni!$A$1:$O$32,8,0))*(M1058-I1058/300)+I1058)/300*(300-VLOOKUP(A1058,anni!$A$1:$O$32,7,0))</f>
        <v>1.511889179521829</v>
      </c>
      <c r="O1058" s="1">
        <f t="shared" si="175"/>
        <v>1.511889179521829</v>
      </c>
      <c r="P1058" s="9">
        <f>INT(MAX(1,O1058)+1-VLOOKUP(A1058,anni!$A$1:$O$32,5,0))</f>
        <v>1</v>
      </c>
      <c r="Q1058" s="9">
        <f t="array" ref="Q1058">SUM(IF(anno=A1058,IF(distretto=E1058,concorrenti!$T$3:$T$5991)))</f>
        <v>0</v>
      </c>
      <c r="R1058" s="9">
        <f t="shared" si="176"/>
        <v>1</v>
      </c>
      <c r="S1058" s="1">
        <f t="shared" si="177"/>
        <v>-1</v>
      </c>
      <c r="T1058" s="1">
        <f>1+INT($N1058/VLOOKUP($A1058,anni!$A$1:$J$35,10,0))+$Q1058</f>
        <v>2</v>
      </c>
      <c r="U1058" s="1">
        <f t="shared" si="179"/>
        <v>0</v>
      </c>
      <c r="AB1058" s="1">
        <v>1</v>
      </c>
      <c r="AC1058" s="1">
        <f t="shared" si="178"/>
        <v>0</v>
      </c>
    </row>
    <row r="1059" spans="1:29" x14ac:dyDescent="0.3">
      <c r="A1059" s="3">
        <v>2006</v>
      </c>
      <c r="B1059" s="3" t="str">
        <f>VLOOKUP($E1059,accorpamenti!$A$2:$X$104,$A1059-B$2,0)</f>
        <v>Massa Carrara</v>
      </c>
      <c r="C1059" s="3" t="str">
        <f>VLOOKUP($E1059,accorpamenti!$A$2:$X$104,$A1059-C$2,0)</f>
        <v>Massa Carrara</v>
      </c>
      <c r="D1059" s="3" t="str">
        <f>VLOOKUP($E1059,accorpamenti!$A$2:$X$104,$A1059-D$2,0)</f>
        <v>Massa Carrara</v>
      </c>
      <c r="E1059" s="3" t="s">
        <v>52</v>
      </c>
      <c r="F1059" s="1">
        <f t="array" ref="F1059">SUM(IF(anno=A1059,IF(distretto=E1059,1)))</f>
        <v>2</v>
      </c>
      <c r="G1059" s="1">
        <f t="array" ref="G1059">SUM(IF(anno=A1059,IF(distretto=E1059,IF(punti=-1,1))))</f>
        <v>0</v>
      </c>
      <c r="H1059" s="1">
        <f t="array" ref="H1059">SUM(IF(anno=A1059,IF(distretto=E1059,punti)))+G1059</f>
        <v>19.2</v>
      </c>
      <c r="I1059" s="6">
        <v>1.3977868375072802</v>
      </c>
      <c r="J1059" s="12">
        <f>H1059/VLOOKUP(A1059,anni!$A$1:$O$32,4,0)</f>
        <v>4.2882029749408135E-3</v>
      </c>
      <c r="K1059" s="12">
        <f t="shared" si="180"/>
        <v>6.064235981133489E-3</v>
      </c>
      <c r="L1059" s="12">
        <f t="shared" si="181"/>
        <v>3.0234731460612387E-3</v>
      </c>
      <c r="M1059" s="12">
        <f t="array" ref="M1059">SUM(IF(NOT(ISERR(J1059:L1059)),J1059:L1059*$J$2:$L$2))/SUM(IF(NOT(ISERR(J1059:L1059)),$J$2:$L$2))</f>
        <v>4.6694256721917758E-3</v>
      </c>
      <c r="N1059" s="1">
        <f>((300-VLOOKUP(A1059,anni!$A$1:$O$32,8,0))*(M1059-I1059/300)+I1059)/300*(300-VLOOKUP(A1059,anni!$A$1:$O$32,7,0))</f>
        <v>1.3531536109316447</v>
      </c>
      <c r="O1059" s="1">
        <f t="shared" si="175"/>
        <v>1.3531536109316447</v>
      </c>
      <c r="P1059" s="9">
        <f>INT(MAX(1,O1059)+1-VLOOKUP(A1059,anni!$A$1:$O$32,5,0))</f>
        <v>1</v>
      </c>
      <c r="Q1059" s="9">
        <f t="array" ref="Q1059">SUM(IF(anno=A1059,IF(distretto=E1059,concorrenti!$T$3:$T$5991)))</f>
        <v>0</v>
      </c>
      <c r="R1059" s="9">
        <f t="shared" si="176"/>
        <v>1</v>
      </c>
      <c r="S1059" s="1">
        <f t="shared" si="177"/>
        <v>-1</v>
      </c>
      <c r="T1059" s="1">
        <f>1+INT($N1059/VLOOKUP($A1059,anni!$A$1:$J$35,10,0))+$Q1059</f>
        <v>2</v>
      </c>
      <c r="U1059" s="1">
        <f t="shared" si="179"/>
        <v>0</v>
      </c>
      <c r="AB1059" s="1">
        <v>1</v>
      </c>
      <c r="AC1059" s="1">
        <f t="shared" si="178"/>
        <v>0</v>
      </c>
    </row>
    <row r="1060" spans="1:29" x14ac:dyDescent="0.3">
      <c r="A1060" s="3">
        <v>2006</v>
      </c>
      <c r="B1060" s="3" t="str">
        <f>VLOOKUP($E1060,accorpamenti!$A$2:$X$104,$A1060-B$2,0)</f>
        <v>Ravenna</v>
      </c>
      <c r="C1060" s="3" t="str">
        <f>VLOOKUP($E1060,accorpamenti!$A$2:$X$104,$A1060-C$2,0)</f>
        <v>Ravenna</v>
      </c>
      <c r="D1060" s="3" t="str">
        <f>VLOOKUP($E1060,accorpamenti!$A$2:$X$104,$A1060-D$2,0)</f>
        <v>Ravenna</v>
      </c>
      <c r="E1060" s="3" t="s">
        <v>147</v>
      </c>
      <c r="F1060" s="1">
        <f t="array" ref="F1060">SUM(IF(anno=A1060,IF(distretto=E1060,1)))</f>
        <v>2</v>
      </c>
      <c r="G1060" s="1">
        <f t="array" ref="G1060">SUM(IF(anno=A1060,IF(distretto=E1060,IF(punti=-1,1))))</f>
        <v>0</v>
      </c>
      <c r="H1060" s="1">
        <f t="array" ref="H1060">SUM(IF(anno=A1060,IF(distretto=E1060,punti)))+G1060</f>
        <v>20.8</v>
      </c>
      <c r="I1060" s="6">
        <v>1.2230634828188702</v>
      </c>
      <c r="J1060" s="12">
        <f>H1060/VLOOKUP(A1060,anni!$A$1:$O$32,4,0)</f>
        <v>4.6455532228525482E-3</v>
      </c>
      <c r="K1060" s="12">
        <f t="shared" si="180"/>
        <v>3.8930897656659436E-3</v>
      </c>
      <c r="L1060" s="12">
        <f t="shared" si="181"/>
        <v>5.4972239019295249E-3</v>
      </c>
      <c r="M1060" s="12">
        <f t="array" ref="M1060">SUM(IF(NOT(ISERR(J1060:L1060)),J1060:L1060*$J$2:$L$2))/SUM(IF(NOT(ISERR(J1060:L1060)),$J$2:$L$2))</f>
        <v>4.536677183636509E-3</v>
      </c>
      <c r="N1060" s="1">
        <f>((300-VLOOKUP(A1060,anni!$A$1:$O$32,8,0))*(M1060-I1060/300)+I1060)/300*(300-VLOOKUP(A1060,anni!$A$1:$O$32,7,0))</f>
        <v>1.2711891555224721</v>
      </c>
      <c r="O1060" s="1">
        <f t="shared" si="175"/>
        <v>1.2711891555224721</v>
      </c>
      <c r="P1060" s="9">
        <f>INT(MAX(1,O1060)+1-VLOOKUP(A1060,anni!$A$1:$O$32,5,0))</f>
        <v>1</v>
      </c>
      <c r="Q1060" s="9">
        <f t="array" ref="Q1060">SUM(IF(anno=A1060,IF(distretto=E1060,concorrenti!$T$3:$T$5991)))</f>
        <v>0</v>
      </c>
      <c r="R1060" s="9">
        <f t="shared" si="176"/>
        <v>1</v>
      </c>
      <c r="S1060" s="1">
        <f t="shared" si="177"/>
        <v>-1</v>
      </c>
      <c r="T1060" s="1">
        <f>1+INT($N1060/VLOOKUP($A1060,anni!$A$1:$J$35,10,0))+$Q1060</f>
        <v>2</v>
      </c>
      <c r="U1060" s="1">
        <f t="shared" si="179"/>
        <v>0</v>
      </c>
      <c r="AB1060" s="1">
        <v>1</v>
      </c>
      <c r="AC1060" s="1">
        <f t="shared" si="178"/>
        <v>0</v>
      </c>
    </row>
    <row r="1061" spans="1:29" x14ac:dyDescent="0.3">
      <c r="A1061" s="3">
        <v>2006</v>
      </c>
      <c r="B1061" s="3" t="str">
        <f>VLOOKUP($E1061,accorpamenti!$A$2:$X$104,$A1061-B$2,0)</f>
        <v>Taranto</v>
      </c>
      <c r="C1061" s="3" t="str">
        <f>VLOOKUP($E1061,accorpamenti!$A$2:$X$104,$A1061-C$2,0)</f>
        <v>Taranto</v>
      </c>
      <c r="D1061" s="3" t="str">
        <f>VLOOKUP($E1061,accorpamenti!$A$2:$X$104,$A1061-D$2,0)</f>
        <v>Taranto</v>
      </c>
      <c r="E1061" s="3" t="s">
        <v>115</v>
      </c>
      <c r="F1061" s="1">
        <f t="array" ref="F1061">SUM(IF(anno=A1061,IF(distretto=E1061,1)))</f>
        <v>2</v>
      </c>
      <c r="G1061" s="1">
        <f t="array" ref="G1061">SUM(IF(anno=A1061,IF(distretto=E1061,IF(punti=-1,1))))</f>
        <v>0</v>
      </c>
      <c r="H1061" s="1">
        <f t="array" ref="H1061">SUM(IF(anno=A1061,IF(distretto=E1061,punti)))+G1061</f>
        <v>11.6</v>
      </c>
      <c r="I1061" s="6">
        <v>2.2714036109493301</v>
      </c>
      <c r="J1061" s="12">
        <f>H1061/VLOOKUP(A1061,anni!$A$1:$O$32,4,0)</f>
        <v>2.5907892973600745E-3</v>
      </c>
      <c r="K1061" s="12">
        <f t="shared" si="180"/>
        <v>5.0909635397170033E-3</v>
      </c>
      <c r="L1061" s="12">
        <f t="shared" si="181"/>
        <v>0</v>
      </c>
      <c r="M1061" s="12">
        <f t="array" ref="M1061">SUM(IF(NOT(ISERR(J1061:L1061)),J1061:L1061*$J$2:$L$2))/SUM(IF(NOT(ISERR(J1061:L1061)),$J$2:$L$2))</f>
        <v>2.9923824952523717E-3</v>
      </c>
      <c r="N1061" s="1">
        <f>((300-VLOOKUP(A1061,anni!$A$1:$O$32,8,0))*(M1061-I1061/300)+I1061)/300*(300-VLOOKUP(A1061,anni!$A$1:$O$32,7,0))</f>
        <v>1.3104240014991315</v>
      </c>
      <c r="O1061" s="1">
        <f t="shared" si="175"/>
        <v>1.3104240014991315</v>
      </c>
      <c r="P1061" s="9">
        <f>INT(MAX(1,O1061)+1-VLOOKUP(A1061,anni!$A$1:$O$32,5,0))</f>
        <v>1</v>
      </c>
      <c r="Q1061" s="9">
        <f t="array" ref="Q1061">SUM(IF(anno=A1061,IF(distretto=E1061,concorrenti!$T$3:$T$5991)))</f>
        <v>0</v>
      </c>
      <c r="R1061" s="9">
        <f t="shared" si="176"/>
        <v>1</v>
      </c>
      <c r="S1061" s="1">
        <f t="shared" si="177"/>
        <v>-1</v>
      </c>
      <c r="T1061" s="1">
        <f>1+INT($N1061/VLOOKUP($A1061,anni!$A$1:$J$35,10,0))+$Q1061</f>
        <v>2</v>
      </c>
      <c r="U1061" s="1">
        <f t="shared" si="179"/>
        <v>0</v>
      </c>
      <c r="AB1061" s="1">
        <v>1</v>
      </c>
      <c r="AC1061" s="1">
        <f t="shared" si="178"/>
        <v>0</v>
      </c>
    </row>
    <row r="1062" spans="1:29" x14ac:dyDescent="0.3">
      <c r="A1062" s="3">
        <v>2006</v>
      </c>
      <c r="B1062" s="3" t="str">
        <f>VLOOKUP($E1062,accorpamenti!$A$2:$X$104,$A1062-B$2,0)</f>
        <v>Gorizia</v>
      </c>
      <c r="C1062" s="3" t="str">
        <f>VLOOKUP($E1062,accorpamenti!$A$2:$X$104,$A1062-C$2,0)</f>
        <v>Gorizia</v>
      </c>
      <c r="D1062" s="3" t="str">
        <f>VLOOKUP($E1062,accorpamenti!$A$2:$X$104,$A1062-D$2,0)</f>
        <v>Gorizia</v>
      </c>
      <c r="E1062" s="3" t="s">
        <v>44</v>
      </c>
      <c r="F1062" s="1">
        <f t="array" ref="F1062">SUM(IF(anno=A1062,IF(distretto=E1062,1)))</f>
        <v>2</v>
      </c>
      <c r="G1062" s="1">
        <f t="array" ref="G1062">SUM(IF(anno=A1062,IF(distretto=E1062,IF(punti=-1,1))))</f>
        <v>0</v>
      </c>
      <c r="H1062" s="1">
        <f t="array" ref="H1062">SUM(IF(anno=A1062,IF(distretto=E1062,punti)))+G1062</f>
        <v>12</v>
      </c>
      <c r="I1062" s="6">
        <v>1.2230634828188702</v>
      </c>
      <c r="J1062" s="12">
        <f>H1062/VLOOKUP(A1062,anni!$A$1:$O$32,4,0)</f>
        <v>2.6801268593380084E-3</v>
      </c>
      <c r="K1062" s="12">
        <f t="shared" si="180"/>
        <v>6.064235981133489E-3</v>
      </c>
      <c r="L1062" s="12">
        <f t="shared" si="181"/>
        <v>4.837557033697982E-3</v>
      </c>
      <c r="M1062" s="12">
        <f t="array" ref="M1062">SUM(IF(NOT(ISERR(J1062:L1062)),J1062:L1062*$J$2:$L$2))/SUM(IF(NOT(ISERR(J1062:L1062)),$J$2:$L$2))</f>
        <v>4.1677349289964971E-3</v>
      </c>
      <c r="N1062" s="1">
        <f>((300-VLOOKUP(A1062,anni!$A$1:$O$32,8,0))*(M1062-I1062/300)+I1062)/300*(300-VLOOKUP(A1062,anni!$A$1:$O$32,7,0))</f>
        <v>1.1998603196254032</v>
      </c>
      <c r="O1062" s="1">
        <f t="shared" si="175"/>
        <v>1.1998603196254032</v>
      </c>
      <c r="P1062" s="9">
        <f>INT(MAX(1,O1062)+1-VLOOKUP(A1062,anni!$A$1:$O$32,5,0))</f>
        <v>1</v>
      </c>
      <c r="Q1062" s="9">
        <f t="array" ref="Q1062">SUM(IF(anno=A1062,IF(distretto=E1062,concorrenti!$T$3:$T$5991)))</f>
        <v>1</v>
      </c>
      <c r="R1062" s="9">
        <f t="shared" si="176"/>
        <v>2</v>
      </c>
      <c r="S1062" s="1">
        <f t="shared" si="177"/>
        <v>0</v>
      </c>
      <c r="T1062" s="1">
        <f>1+INT($N1062/VLOOKUP($A1062,anni!$A$1:$J$35,10,0))+$Q1062</f>
        <v>2</v>
      </c>
      <c r="U1062" s="1">
        <f t="shared" si="179"/>
        <v>0</v>
      </c>
      <c r="AB1062" s="1">
        <v>2</v>
      </c>
      <c r="AC1062" s="1">
        <f t="shared" si="178"/>
        <v>0</v>
      </c>
    </row>
    <row r="1063" spans="1:29" x14ac:dyDescent="0.3">
      <c r="A1063" s="3">
        <v>2006</v>
      </c>
      <c r="B1063" s="3" t="str">
        <f>VLOOKUP($E1063,accorpamenti!$A$2:$X$104,$A1063-B$2,0)</f>
        <v>Trapani</v>
      </c>
      <c r="C1063" s="3" t="str">
        <f>VLOOKUP($E1063,accorpamenti!$A$2:$X$104,$A1063-C$2,0)</f>
        <v>Trapani</v>
      </c>
      <c r="D1063" s="3" t="str">
        <f>VLOOKUP($E1063,accorpamenti!$A$2:$X$104,$A1063-D$2,0)</f>
        <v>Trapani</v>
      </c>
      <c r="E1063" s="3" t="s">
        <v>109</v>
      </c>
      <c r="F1063" s="1">
        <f t="array" ref="F1063">SUM(IF(anno=A1063,IF(distretto=E1063,1)))</f>
        <v>2</v>
      </c>
      <c r="G1063" s="1">
        <f t="array" ref="G1063">SUM(IF(anno=A1063,IF(distretto=E1063,IF(punti=-1,1))))</f>
        <v>0</v>
      </c>
      <c r="H1063" s="1">
        <f t="array" ref="H1063">SUM(IF(anno=A1063,IF(distretto=E1063,punti)))+G1063</f>
        <v>0</v>
      </c>
      <c r="I1063" s="6">
        <v>2.0966802562609201</v>
      </c>
      <c r="J1063" s="12">
        <f>H1063/VLOOKUP(A1063,anni!$A$1:$O$32,4,0)</f>
        <v>0</v>
      </c>
      <c r="K1063" s="12">
        <f t="shared" si="180"/>
        <v>6.0268024256943942E-3</v>
      </c>
      <c r="L1063" s="12">
        <f t="shared" si="181"/>
        <v>4.3977791215436199E-3</v>
      </c>
      <c r="M1063" s="12">
        <f t="array" ref="M1063">SUM(IF(NOT(ISERR(J1063:L1063)),J1063:L1063*$J$2:$L$2))/SUM(IF(NOT(ISERR(J1063:L1063)),$J$2:$L$2))</f>
        <v>2.7418973288220682E-3</v>
      </c>
      <c r="N1063" s="1">
        <f>((300-VLOOKUP(A1063,anni!$A$1:$O$32,8,0))*(M1063-I1063/300)+I1063)/300*(300-VLOOKUP(A1063,anni!$A$1:$O$32,7,0))</f>
        <v>1.2056971217007855</v>
      </c>
      <c r="O1063" s="1">
        <f t="shared" si="175"/>
        <v>1.2056971217007855</v>
      </c>
      <c r="P1063" s="9">
        <f>INT(MAX(1,O1063)+1-VLOOKUP(A1063,anni!$A$1:$O$32,5,0))</f>
        <v>1</v>
      </c>
      <c r="Q1063" s="9">
        <f t="array" ref="Q1063">SUM(IF(anno=A1063,IF(distretto=E1063,concorrenti!$T$3:$T$5991)))</f>
        <v>0</v>
      </c>
      <c r="R1063" s="9">
        <f t="shared" si="176"/>
        <v>1</v>
      </c>
      <c r="S1063" s="1">
        <f t="shared" si="177"/>
        <v>-1</v>
      </c>
      <c r="T1063" s="1">
        <f>1+INT($N1063/VLOOKUP($A1063,anni!$A$1:$J$35,10,0))+$Q1063</f>
        <v>1</v>
      </c>
      <c r="U1063" s="1">
        <f t="shared" si="179"/>
        <v>-1</v>
      </c>
      <c r="AB1063" s="1">
        <v>1</v>
      </c>
      <c r="AC1063" s="1">
        <f t="shared" si="178"/>
        <v>0</v>
      </c>
    </row>
    <row r="1064" spans="1:29" x14ac:dyDescent="0.3">
      <c r="A1064" s="3">
        <v>2006</v>
      </c>
      <c r="B1064" s="3" t="str">
        <f>VLOOKUP($E1064,accorpamenti!$A$2:$X$104,$A1064-B$2,0)</f>
        <v>Caltanissetta</v>
      </c>
      <c r="C1064" s="3" t="str">
        <f>VLOOKUP($E1064,accorpamenti!$A$2:$X$104,$A1064-C$2,0)</f>
        <v>Caltanissetta</v>
      </c>
      <c r="D1064" s="3" t="str">
        <f>VLOOKUP($E1064,accorpamenti!$A$2:$X$104,$A1064-D$2,0)</f>
        <v>Caltanissetta</v>
      </c>
      <c r="E1064" s="3" t="s">
        <v>129</v>
      </c>
      <c r="F1064" s="1">
        <f t="array" ref="F1064">SUM(IF(anno=A1064,IF(distretto=E1064,1)))</f>
        <v>2</v>
      </c>
      <c r="G1064" s="1">
        <f t="array" ref="G1064">SUM(IF(anno=A1064,IF(distretto=E1064,IF(punti=-1,1))))</f>
        <v>0</v>
      </c>
      <c r="H1064" s="1">
        <f t="array" ref="H1064">SUM(IF(anno=A1064,IF(distretto=E1064,punti)))+G1064</f>
        <v>19</v>
      </c>
      <c r="I1064" s="6">
        <v>1.7472335468841</v>
      </c>
      <c r="J1064" s="12">
        <f>H1064/VLOOKUP(A1064,anni!$A$1:$O$32,4,0)</f>
        <v>4.243534193951847E-3</v>
      </c>
      <c r="K1064" s="12">
        <f t="shared" si="180"/>
        <v>4.4920266526914733E-4</v>
      </c>
      <c r="L1064" s="12">
        <f t="shared" si="181"/>
        <v>3.2433621021384198E-3</v>
      </c>
      <c r="M1064" s="12">
        <f t="array" ref="M1064">SUM(IF(NOT(ISERR(J1064:L1064)),J1064:L1064*$J$2:$L$2))/SUM(IF(NOT(ISERR(J1064:L1064)),$J$2:$L$2))</f>
        <v>2.8120616690887092E-3</v>
      </c>
      <c r="N1064" s="1">
        <f>((300-VLOOKUP(A1064,anni!$A$1:$O$32,8,0))*(M1064-I1064/300)+I1064)/300*(300-VLOOKUP(A1064,anni!$A$1:$O$32,7,0))</f>
        <v>1.106662732242027</v>
      </c>
      <c r="O1064" s="1">
        <f t="shared" si="175"/>
        <v>1.106662732242027</v>
      </c>
      <c r="P1064" s="9">
        <f>INT(MAX(1,O1064)+1-VLOOKUP(A1064,anni!$A$1:$O$32,5,0))</f>
        <v>1</v>
      </c>
      <c r="Q1064" s="9">
        <f t="array" ref="Q1064">SUM(IF(anno=A1064,IF(distretto=E1064,concorrenti!$T$3:$T$5991)))</f>
        <v>0</v>
      </c>
      <c r="R1064" s="9">
        <f t="shared" si="176"/>
        <v>1</v>
      </c>
      <c r="S1064" s="1">
        <f t="shared" si="177"/>
        <v>-1</v>
      </c>
      <c r="T1064" s="1">
        <f>1+INT($N1064/VLOOKUP($A1064,anni!$A$1:$J$35,10,0))+$Q1064</f>
        <v>1</v>
      </c>
      <c r="U1064" s="1">
        <f t="shared" si="179"/>
        <v>-1</v>
      </c>
      <c r="AB1064" s="1">
        <v>1</v>
      </c>
      <c r="AC1064" s="1">
        <f t="shared" si="178"/>
        <v>0</v>
      </c>
    </row>
    <row r="1065" spans="1:29" x14ac:dyDescent="0.3">
      <c r="A1065" s="3">
        <v>2006</v>
      </c>
      <c r="B1065" s="3" t="str">
        <f>VLOOKUP($E1065,accorpamenti!$A$2:$X$104,$A1065-B$2,0)</f>
        <v>Imperia</v>
      </c>
      <c r="C1065" s="3" t="str">
        <f>VLOOKUP($E1065,accorpamenti!$A$2:$X$104,$A1065-C$2,0)</f>
        <v>Imperia</v>
      </c>
      <c r="D1065" s="3" t="str">
        <f>VLOOKUP($E1065,accorpamenti!$A$2:$X$104,$A1065-D$2,0)</f>
        <v>Imperia</v>
      </c>
      <c r="E1065" s="3" t="s">
        <v>140</v>
      </c>
      <c r="F1065" s="1">
        <f t="array" ref="F1065">SUM(IF(anno=A1065,IF(distretto=E1065,1)))</f>
        <v>2</v>
      </c>
      <c r="G1065" s="1">
        <f t="array" ref="G1065">SUM(IF(anno=A1065,IF(distretto=E1065,IF(punti=-1,1))))</f>
        <v>1</v>
      </c>
      <c r="H1065" s="1">
        <f t="array" ref="H1065">SUM(IF(anno=A1065,IF(distretto=E1065,punti)))+G1065</f>
        <v>15</v>
      </c>
      <c r="I1065" s="6">
        <v>1.0483401281304601</v>
      </c>
      <c r="J1065" s="12">
        <f>H1065/VLOOKUP(A1065,anni!$A$1:$O$32,4,0)</f>
        <v>3.3501585741725105E-3</v>
      </c>
      <c r="K1065" s="12">
        <f t="shared" si="180"/>
        <v>3.556187766714083E-3</v>
      </c>
      <c r="L1065" s="12">
        <f t="shared" si="181"/>
        <v>3.6281677752734859E-3</v>
      </c>
      <c r="M1065" s="12">
        <f t="array" ref="M1065">SUM(IF(NOT(ISERR(J1065:L1065)),J1065:L1065*$J$2:$L$2))/SUM(IF(NOT(ISERR(J1065:L1065)),$J$2:$L$2))</f>
        <v>3.4651698385365307E-3</v>
      </c>
      <c r="N1065" s="1">
        <f>((300-VLOOKUP(A1065,anni!$A$1:$O$32,8,0))*(M1065-I1065/300)+I1065)/300*(300-VLOOKUP(A1065,anni!$A$1:$O$32,7,0))</f>
        <v>1.0077313211813219</v>
      </c>
      <c r="O1065" s="1">
        <f t="shared" si="175"/>
        <v>1.0077313211813219</v>
      </c>
      <c r="P1065" s="9">
        <f>INT(MAX(1,O1065)+1-VLOOKUP(A1065,anni!$A$1:$O$32,5,0))</f>
        <v>1</v>
      </c>
      <c r="Q1065" s="9">
        <f t="array" ref="Q1065">SUM(IF(anno=A1065,IF(distretto=E1065,concorrenti!$T$3:$T$5991)))</f>
        <v>0</v>
      </c>
      <c r="R1065" s="9">
        <f t="shared" si="176"/>
        <v>1</v>
      </c>
      <c r="S1065" s="1">
        <f t="shared" si="177"/>
        <v>-1</v>
      </c>
      <c r="T1065" s="1">
        <f>1+INT($N1065/VLOOKUP($A1065,anni!$A$1:$J$35,10,0))+$Q1065</f>
        <v>1</v>
      </c>
      <c r="U1065" s="1">
        <f t="shared" si="179"/>
        <v>-1</v>
      </c>
      <c r="AB1065" s="1">
        <v>1</v>
      </c>
      <c r="AC1065" s="1">
        <f t="shared" si="178"/>
        <v>0</v>
      </c>
    </row>
    <row r="1066" spans="1:29" x14ac:dyDescent="0.3">
      <c r="A1066" s="3">
        <v>2006</v>
      </c>
      <c r="B1066" s="3" t="str">
        <f>VLOOKUP($E1066,accorpamenti!$A$2:$X$104,$A1066-B$2,0)</f>
        <v>Sassari</v>
      </c>
      <c r="C1066" s="3" t="str">
        <f>VLOOKUP($E1066,accorpamenti!$A$2:$X$104,$A1066-C$2,0)</f>
        <v>Sassari</v>
      </c>
      <c r="D1066" s="3" t="str">
        <f>VLOOKUP($E1066,accorpamenti!$A$2:$X$104,$A1066-D$2,0)</f>
        <v>Sassari</v>
      </c>
      <c r="E1066" s="3" t="s">
        <v>150</v>
      </c>
      <c r="F1066" s="1">
        <f t="array" ref="F1066">SUM(IF(anno=A1066,IF(distretto=E1066,1)))</f>
        <v>2</v>
      </c>
      <c r="G1066" s="1">
        <f t="array" ref="G1066">SUM(IF(anno=A1066,IF(distretto=E1066,IF(punti=-1,1))))</f>
        <v>0</v>
      </c>
      <c r="H1066" s="1">
        <f t="array" ref="H1066">SUM(IF(anno=A1066,IF(distretto=E1066,punti)))+G1066</f>
        <v>14.599999999999998</v>
      </c>
      <c r="I1066" s="6">
        <v>1.2230634828188702</v>
      </c>
      <c r="J1066" s="12">
        <f>H1066/VLOOKUP(A1066,anni!$A$1:$O$32,4,0)</f>
        <v>3.2608210121945762E-3</v>
      </c>
      <c r="K1066" s="12">
        <f t="shared" si="180"/>
        <v>4.4920266526914734E-3</v>
      </c>
      <c r="L1066" s="12">
        <f t="shared" si="181"/>
        <v>3.2983343411577146E-4</v>
      </c>
      <c r="M1066" s="12">
        <f t="array" ref="M1066">SUM(IF(NOT(ISERR(J1066:L1066)),J1066:L1066*$J$2:$L$2))/SUM(IF(NOT(ISERR(J1066:L1066)),$J$2:$L$2))</f>
        <v>3.1827249626804077E-3</v>
      </c>
      <c r="N1066" s="1">
        <f>((300-VLOOKUP(A1066,anni!$A$1:$O$32,8,0))*(M1066-I1066/300)+I1066)/300*(300-VLOOKUP(A1066,anni!$A$1:$O$32,7,0))</f>
        <v>1.0094250594709593</v>
      </c>
      <c r="O1066" s="1">
        <f t="shared" si="175"/>
        <v>1.0094250594709593</v>
      </c>
      <c r="P1066" s="9">
        <f>INT(MAX(1,O1066)+1-VLOOKUP(A1066,anni!$A$1:$O$32,5,0))</f>
        <v>1</v>
      </c>
      <c r="Q1066" s="9">
        <f t="array" ref="Q1066">SUM(IF(anno=A1066,IF(distretto=E1066,concorrenti!$T$3:$T$5991)))</f>
        <v>0</v>
      </c>
      <c r="R1066" s="9">
        <f t="shared" si="176"/>
        <v>1</v>
      </c>
      <c r="S1066" s="1">
        <f t="shared" si="177"/>
        <v>-1</v>
      </c>
      <c r="T1066" s="1">
        <f>1+INT($N1066/VLOOKUP($A1066,anni!$A$1:$J$35,10,0))+$Q1066</f>
        <v>1</v>
      </c>
      <c r="U1066" s="1">
        <f t="shared" si="179"/>
        <v>-1</v>
      </c>
      <c r="AB1066" s="1">
        <v>1</v>
      </c>
      <c r="AC1066" s="1">
        <f t="shared" si="178"/>
        <v>0</v>
      </c>
    </row>
    <row r="1067" spans="1:29" x14ac:dyDescent="0.3">
      <c r="A1067" s="3">
        <v>2006</v>
      </c>
      <c r="B1067" s="3" t="str">
        <f>VLOOKUP($E1067,accorpamenti!$A$2:$X$104,$A1067-B$2,0)</f>
        <v>Novara</v>
      </c>
      <c r="C1067" s="3" t="str">
        <f>VLOOKUP($E1067,accorpamenti!$A$2:$X$104,$A1067-C$2,0)</f>
        <v>Novara</v>
      </c>
      <c r="D1067" s="3" t="str">
        <f>VLOOKUP($E1067,accorpamenti!$A$2:$X$104,$A1067-D$2,0)</f>
        <v>Novara</v>
      </c>
      <c r="E1067" s="3" t="s">
        <v>136</v>
      </c>
      <c r="F1067" s="1">
        <f t="array" ref="F1067">SUM(IF(anno=A1067,IF(distretto=E1067,1)))</f>
        <v>2</v>
      </c>
      <c r="G1067" s="1">
        <f t="array" ref="G1067">SUM(IF(anno=A1067,IF(distretto=E1067,IF(punti=-1,1))))</f>
        <v>1</v>
      </c>
      <c r="H1067" s="1">
        <f t="array" ref="H1067">SUM(IF(anno=A1067,IF(distretto=E1067,punti)))+G1067</f>
        <v>12</v>
      </c>
      <c r="I1067" s="6">
        <v>1.2230634828188702</v>
      </c>
      <c r="J1067" s="12">
        <f>H1067/VLOOKUP(A1067,anni!$A$1:$O$32,4,0)</f>
        <v>2.6801268593380084E-3</v>
      </c>
      <c r="K1067" s="12">
        <f t="shared" si="180"/>
        <v>2.4331811035412146E-3</v>
      </c>
      <c r="L1067" s="12">
        <f t="shared" si="181"/>
        <v>2.9135286680226479E-3</v>
      </c>
      <c r="M1067" s="12">
        <f t="array" ref="M1067">SUM(IF(NOT(ISERR(J1067:L1067)),J1067:L1067*$J$2:$L$2))/SUM(IF(NOT(ISERR(J1067:L1067)),$J$2:$L$2))</f>
        <v>2.6367119088531836E-3</v>
      </c>
      <c r="N1067" s="1">
        <f>((300-VLOOKUP(A1067,anni!$A$1:$O$32,8,0))*(M1067-I1067/300)+I1067)/300*(300-VLOOKUP(A1067,anni!$A$1:$O$32,7,0))</f>
        <v>0.90386253573102937</v>
      </c>
      <c r="O1067" s="1">
        <f t="shared" si="175"/>
        <v>1</v>
      </c>
      <c r="P1067" s="9">
        <f>INT(MAX(1,O1067)+1-VLOOKUP(A1067,anni!$A$1:$O$32,5,0))</f>
        <v>1</v>
      </c>
      <c r="Q1067" s="9">
        <f t="array" ref="Q1067">SUM(IF(anno=A1067,IF(distretto=E1067,concorrenti!$T$3:$T$5991)))</f>
        <v>0</v>
      </c>
      <c r="R1067" s="9">
        <f t="shared" si="176"/>
        <v>1</v>
      </c>
      <c r="S1067" s="1">
        <f t="shared" si="177"/>
        <v>-1</v>
      </c>
      <c r="T1067" s="1">
        <f>1+INT($N1067/VLOOKUP($A1067,anni!$A$1:$J$35,10,0))+$Q1067</f>
        <v>1</v>
      </c>
      <c r="U1067" s="1">
        <f t="shared" si="179"/>
        <v>-1</v>
      </c>
      <c r="AB1067" s="1">
        <v>1</v>
      </c>
      <c r="AC1067" s="1">
        <f t="shared" si="178"/>
        <v>0</v>
      </c>
    </row>
    <row r="1068" spans="1:29" x14ac:dyDescent="0.3">
      <c r="A1068" s="3">
        <v>2006</v>
      </c>
      <c r="B1068" s="3" t="str">
        <f>VLOOKUP($E1068,accorpamenti!$A$2:$X$104,$A1068-B$2,0)</f>
        <v>Viterbo</v>
      </c>
      <c r="C1068" s="3" t="str">
        <f>VLOOKUP($E1068,accorpamenti!$A$2:$X$104,$A1068-C$2,0)</f>
        <v>Viterbo</v>
      </c>
      <c r="D1068" s="3" t="str">
        <f>VLOOKUP($E1068,accorpamenti!$A$2:$X$104,$A1068-D$2,0)</f>
        <v>Viterbo</v>
      </c>
      <c r="E1068" s="3" t="s">
        <v>111</v>
      </c>
      <c r="F1068" s="1">
        <f t="array" ref="F1068">SUM(IF(anno=A1068,IF(distretto=E1068,1)))</f>
        <v>1</v>
      </c>
      <c r="G1068" s="1">
        <f t="array" ref="G1068">SUM(IF(anno=A1068,IF(distretto=E1068,IF(punti=-1,1))))</f>
        <v>0</v>
      </c>
      <c r="H1068" s="1">
        <f t="array" ref="H1068">SUM(IF(anno=A1068,IF(distretto=E1068,punti)))+G1068</f>
        <v>21.599999999999998</v>
      </c>
      <c r="I1068" s="6">
        <v>1.5725101921956901</v>
      </c>
      <c r="J1068" s="12">
        <f>H1068/VLOOKUP(A1068,anni!$A$1:$O$32,4,0)</f>
        <v>4.8242283468084143E-3</v>
      </c>
      <c r="K1068" s="12">
        <f t="shared" si="180"/>
        <v>4.1925582091787081E-3</v>
      </c>
      <c r="L1068" s="12">
        <f t="shared" si="181"/>
        <v>3.9580012093892569E-3</v>
      </c>
      <c r="M1068" s="12">
        <f t="array" ref="M1068">SUM(IF(NOT(ISERR(J1068:L1068)),J1068:L1068*$J$2:$L$2))/SUM(IF(NOT(ISERR(J1068:L1068)),$J$2:$L$2))</f>
        <v>4.4693004446953186E-3</v>
      </c>
      <c r="N1068" s="1">
        <f>((300-VLOOKUP(A1068,anni!$A$1:$O$32,8,0))*(M1068-I1068/300)+I1068)/300*(300-VLOOKUP(A1068,anni!$A$1:$O$32,7,0))</f>
        <v>1.3707624812374841</v>
      </c>
      <c r="O1068" s="1">
        <f t="shared" si="175"/>
        <v>1.3707624812374841</v>
      </c>
      <c r="P1068" s="9">
        <f>INT(MAX(1,O1068)+1-VLOOKUP(A1068,anni!$A$1:$O$32,5,0))</f>
        <v>1</v>
      </c>
      <c r="Q1068" s="9">
        <f t="array" ref="Q1068">SUM(IF(anno=A1068,IF(distretto=E1068,concorrenti!$T$3:$T$5991)))</f>
        <v>0</v>
      </c>
      <c r="R1068" s="9">
        <f t="shared" si="176"/>
        <v>1</v>
      </c>
      <c r="S1068" s="1">
        <f t="shared" si="177"/>
        <v>0</v>
      </c>
      <c r="T1068" s="1">
        <f>1+INT($N1068/VLOOKUP($A1068,anni!$A$1:$J$35,10,0))+$Q1068</f>
        <v>2</v>
      </c>
      <c r="U1068" s="1">
        <f t="shared" si="179"/>
        <v>1</v>
      </c>
      <c r="AB1068" s="1">
        <v>1</v>
      </c>
      <c r="AC1068" s="1">
        <f t="shared" si="178"/>
        <v>0</v>
      </c>
    </row>
    <row r="1069" spans="1:29" x14ac:dyDescent="0.3">
      <c r="A1069" s="3">
        <v>2006</v>
      </c>
      <c r="B1069" s="3" t="str">
        <f>VLOOKUP($E1069,accorpamenti!$A$2:$X$104,$A1069-B$2,0)</f>
        <v>Aosta</v>
      </c>
      <c r="C1069" s="3" t="str">
        <f>VLOOKUP($E1069,accorpamenti!$A$2:$X$104,$A1069-C$2,0)</f>
        <v>Aosta</v>
      </c>
      <c r="D1069" s="3" t="str">
        <f>VLOOKUP($E1069,accorpamenti!$A$2:$X$104,$A1069-D$2,0)</f>
        <v>Aosta</v>
      </c>
      <c r="E1069" s="3" t="s">
        <v>133</v>
      </c>
      <c r="F1069" s="1">
        <f t="array" ref="F1069">SUM(IF(anno=A1069,IF(distretto=E1069,1)))</f>
        <v>1</v>
      </c>
      <c r="G1069" s="1">
        <f t="array" ref="G1069">SUM(IF(anno=A1069,IF(distretto=E1069,IF(punti=-1,1))))</f>
        <v>0</v>
      </c>
      <c r="H1069" s="1">
        <f t="array" ref="H1069">SUM(IF(anno=A1069,IF(distretto=E1069,punti)))+G1069</f>
        <v>22</v>
      </c>
      <c r="I1069" s="6">
        <v>0.52417006406523003</v>
      </c>
      <c r="J1069" s="12">
        <f>H1069/VLOOKUP(A1069,anni!$A$1:$O$32,4,0)</f>
        <v>4.9135659087863482E-3</v>
      </c>
      <c r="K1069" s="12">
        <f t="shared" si="180"/>
        <v>5.1658306505951938E-3</v>
      </c>
      <c r="L1069" s="12">
        <f t="shared" si="181"/>
        <v>3.848056731350667E-3</v>
      </c>
      <c r="M1069" s="12">
        <f t="array" ref="M1069">SUM(IF(NOT(ISERR(J1069:L1069)),J1069:L1069*$J$2:$L$2))/SUM(IF(NOT(ISERR(J1069:L1069)),$J$2:$L$2))</f>
        <v>4.8200692931500162E-3</v>
      </c>
      <c r="N1069" s="1">
        <f>((300-VLOOKUP(A1069,anni!$A$1:$O$32,8,0))*(M1069-I1069/300)+I1069)/300*(300-VLOOKUP(A1069,anni!$A$1:$O$32,7,0))</f>
        <v>1.1007793062077995</v>
      </c>
      <c r="O1069" s="1">
        <f t="shared" si="175"/>
        <v>1.1007793062077995</v>
      </c>
      <c r="P1069" s="9">
        <f>INT(MAX(1,O1069)+1-VLOOKUP(A1069,anni!$A$1:$O$32,5,0))</f>
        <v>1</v>
      </c>
      <c r="Q1069" s="9">
        <f t="array" ref="Q1069">SUM(IF(anno=A1069,IF(distretto=E1069,concorrenti!$T$3:$T$5991)))</f>
        <v>0</v>
      </c>
      <c r="R1069" s="9">
        <f t="shared" si="176"/>
        <v>1</v>
      </c>
      <c r="S1069" s="1">
        <f t="shared" si="177"/>
        <v>0</v>
      </c>
      <c r="T1069" s="1">
        <f>1+INT($N1069/VLOOKUP($A1069,anni!$A$1:$J$35,10,0))+$Q1069</f>
        <v>1</v>
      </c>
      <c r="U1069" s="1">
        <f t="shared" si="179"/>
        <v>0</v>
      </c>
      <c r="AB1069" s="1">
        <v>1</v>
      </c>
      <c r="AC1069" s="1">
        <f t="shared" si="178"/>
        <v>0</v>
      </c>
    </row>
    <row r="1070" spans="1:29" x14ac:dyDescent="0.3">
      <c r="A1070" s="3">
        <v>2006</v>
      </c>
      <c r="B1070" s="3" t="str">
        <f>VLOOKUP($E1070,accorpamenti!$A$2:$X$104,$A1070-B$2,0)</f>
        <v>Reggio Calabria</v>
      </c>
      <c r="C1070" s="3" t="str">
        <f>VLOOKUP($E1070,accorpamenti!$A$2:$X$104,$A1070-C$2,0)</f>
        <v>Reggio Calabria</v>
      </c>
      <c r="D1070" s="3" t="str">
        <f>VLOOKUP($E1070,accorpamenti!$A$2:$X$104,$A1070-D$2,0)</f>
        <v>Reggio Calabria</v>
      </c>
      <c r="E1070" s="3" t="s">
        <v>63</v>
      </c>
      <c r="F1070" s="1">
        <f t="array" ref="F1070">SUM(IF(anno=A1070,IF(distretto=E1070,1)))</f>
        <v>1</v>
      </c>
      <c r="G1070" s="1">
        <f t="array" ref="G1070">SUM(IF(anno=A1070,IF(distretto=E1070,IF(punti=-1,1))))</f>
        <v>0</v>
      </c>
      <c r="H1070" s="1">
        <f t="array" ref="H1070">SUM(IF(anno=A1070,IF(distretto=E1070,punti)))+G1070</f>
        <v>8.4</v>
      </c>
      <c r="I1070" s="6">
        <v>2.6208503203261504</v>
      </c>
      <c r="J1070" s="12">
        <f>H1070/VLOOKUP(A1070,anni!$A$1:$O$32,4,0)</f>
        <v>1.8760888015366059E-3</v>
      </c>
      <c r="K1070" s="12">
        <f t="shared" si="180"/>
        <v>6.7380399790372097E-4</v>
      </c>
      <c r="L1070" s="12">
        <f t="shared" si="181"/>
        <v>2.4737507558682862E-3</v>
      </c>
      <c r="M1070" s="12">
        <f t="array" ref="M1070">SUM(IF(NOT(ISERR(J1070:L1070)),J1070:L1070*$J$2:$L$2))/SUM(IF(NOT(ISERR(J1070:L1070)),$J$2:$L$2))</f>
        <v>1.5749375260475911E-3</v>
      </c>
      <c r="N1070" s="1">
        <f>((300-VLOOKUP(A1070,anni!$A$1:$O$32,8,0))*(M1070-I1070/300)+I1070)/300*(300-VLOOKUP(A1070,anni!$A$1:$O$32,7,0))</f>
        <v>1.1489841360298494</v>
      </c>
      <c r="O1070" s="1">
        <f t="shared" si="175"/>
        <v>1.1489841360298494</v>
      </c>
      <c r="P1070" s="9">
        <f>INT(MAX(1,O1070)+1-VLOOKUP(A1070,anni!$A$1:$O$32,5,0))</f>
        <v>1</v>
      </c>
      <c r="Q1070" s="9">
        <f t="array" ref="Q1070">SUM(IF(anno=A1070,IF(distretto=E1070,concorrenti!$T$3:$T$5991)))</f>
        <v>0</v>
      </c>
      <c r="R1070" s="9">
        <f t="shared" si="176"/>
        <v>1</v>
      </c>
      <c r="S1070" s="1">
        <f t="shared" si="177"/>
        <v>0</v>
      </c>
      <c r="T1070" s="1">
        <f>1+INT($N1070/VLOOKUP($A1070,anni!$A$1:$J$35,10,0))+$Q1070</f>
        <v>1</v>
      </c>
      <c r="U1070" s="1">
        <f t="shared" si="179"/>
        <v>0</v>
      </c>
      <c r="AB1070" s="1">
        <v>1</v>
      </c>
      <c r="AC1070" s="1">
        <f t="shared" si="178"/>
        <v>0</v>
      </c>
    </row>
    <row r="1071" spans="1:29" x14ac:dyDescent="0.3">
      <c r="A1071" s="3">
        <v>2006</v>
      </c>
      <c r="B1071" s="3" t="str">
        <f>VLOOKUP($E1071,accorpamenti!$A$2:$X$104,$A1071-B$2,0)</f>
        <v>Sondrio</v>
      </c>
      <c r="C1071" s="3" t="str">
        <f>VLOOKUP($E1071,accorpamenti!$A$2:$X$104,$A1071-C$2,0)</f>
        <v>Sondrio</v>
      </c>
      <c r="D1071" s="3" t="str">
        <f>VLOOKUP($E1071,accorpamenti!$A$2:$X$104,$A1071-D$2,0)</f>
        <v>Sondrio</v>
      </c>
      <c r="E1071" s="3" t="s">
        <v>123</v>
      </c>
      <c r="F1071" s="1">
        <f t="array" ref="F1071">SUM(IF(anno=A1071,IF(distretto=E1071,1)))</f>
        <v>1</v>
      </c>
      <c r="G1071" s="1">
        <f t="array" ref="G1071">SUM(IF(anno=A1071,IF(distretto=E1071,IF(punti=-1,1))))</f>
        <v>0</v>
      </c>
      <c r="H1071" s="1">
        <f t="array" ref="H1071">SUM(IF(anno=A1071,IF(distretto=E1071,punti)))+G1071</f>
        <v>14.399999999999999</v>
      </c>
      <c r="I1071" s="6">
        <v>0.87361677344205002</v>
      </c>
      <c r="J1071" s="12">
        <f>H1071/VLOOKUP(A1071,anni!$A$1:$O$32,4,0)</f>
        <v>3.2161522312056097E-3</v>
      </c>
      <c r="K1071" s="12">
        <f t="shared" si="180"/>
        <v>3.3690199895186051E-3</v>
      </c>
      <c r="L1071" s="12">
        <f t="shared" si="181"/>
        <v>3.9580012093892577E-3</v>
      </c>
      <c r="M1071" s="12">
        <f t="array" ref="M1071">SUM(IF(NOT(ISERR(J1071:L1071)),J1071:L1071*$J$2:$L$2))/SUM(IF(NOT(ISERR(J1071:L1071)),$J$2:$L$2))</f>
        <v>3.3907496470072158E-3</v>
      </c>
      <c r="N1071" s="1">
        <f>((300-VLOOKUP(A1071,anni!$A$1:$O$32,8,0))*(M1071-I1071/300)+I1071)/300*(300-VLOOKUP(A1071,anni!$A$1:$O$32,7,0))</f>
        <v>0.93704366986383336</v>
      </c>
      <c r="O1071" s="1">
        <f t="shared" si="175"/>
        <v>1</v>
      </c>
      <c r="P1071" s="9">
        <f>INT(MAX(1,O1071)+1-VLOOKUP(A1071,anni!$A$1:$O$32,5,0))</f>
        <v>1</v>
      </c>
      <c r="Q1071" s="9">
        <f t="array" ref="Q1071">SUM(IF(anno=A1071,IF(distretto=E1071,concorrenti!$T$3:$T$5991)))</f>
        <v>0</v>
      </c>
      <c r="R1071" s="9">
        <f t="shared" si="176"/>
        <v>1</v>
      </c>
      <c r="S1071" s="1">
        <f t="shared" si="177"/>
        <v>0</v>
      </c>
      <c r="T1071" s="1">
        <f>1+INT($N1071/VLOOKUP($A1071,anni!$A$1:$J$35,10,0))+$Q1071</f>
        <v>1</v>
      </c>
      <c r="U1071" s="1">
        <f t="shared" si="179"/>
        <v>0</v>
      </c>
      <c r="AB1071" s="1">
        <v>1</v>
      </c>
      <c r="AC1071" s="1">
        <f t="shared" si="178"/>
        <v>0</v>
      </c>
    </row>
    <row r="1072" spans="1:29" x14ac:dyDescent="0.3">
      <c r="A1072" s="3">
        <v>2006</v>
      </c>
      <c r="B1072" s="3" t="str">
        <f>VLOOKUP($E1072,accorpamenti!$A$2:$X$104,$A1072-B$2,0)</f>
        <v>Biella</v>
      </c>
      <c r="C1072" s="3" t="str">
        <f>VLOOKUP($E1072,accorpamenti!$A$2:$X$104,$A1072-C$2,0)</f>
        <v>Biella</v>
      </c>
      <c r="D1072" s="3" t="str">
        <f>VLOOKUP($E1072,accorpamenti!$A$2:$X$104,$A1072-D$2,0)</f>
        <v>Biella</v>
      </c>
      <c r="E1072" s="3" t="s">
        <v>144</v>
      </c>
      <c r="F1072" s="1">
        <f t="array" ref="F1072">SUM(IF(anno=A1072,IF(distretto=E1072,1)))</f>
        <v>1</v>
      </c>
      <c r="G1072" s="1">
        <f t="array" ref="G1072">SUM(IF(anno=A1072,IF(distretto=E1072,IF(punti=-1,1))))</f>
        <v>0</v>
      </c>
      <c r="H1072" s="1">
        <f t="array" ref="H1072">SUM(IF(anno=A1072,IF(distretto=E1072,punti)))+G1072</f>
        <v>19.2</v>
      </c>
      <c r="I1072" s="6">
        <v>0.52417006406523003</v>
      </c>
      <c r="J1072" s="12">
        <f>H1072/VLOOKUP(A1072,anni!$A$1:$O$32,4,0)</f>
        <v>4.2882029749408135E-3</v>
      </c>
      <c r="K1072" s="12">
        <f t="shared" si="180"/>
        <v>3.3690199895186051E-3</v>
      </c>
      <c r="L1072" s="12">
        <f t="shared" si="181"/>
        <v>1.9240283656753335E-3</v>
      </c>
      <c r="M1072" s="12">
        <f t="array" ref="M1072">SUM(IF(NOT(ISERR(J1072:L1072)),J1072:L1072*$J$2:$L$2))/SUM(IF(NOT(ISERR(J1072:L1072)),$J$2:$L$2))</f>
        <v>3.5877795449224975E-3</v>
      </c>
      <c r="N1072" s="1">
        <f>((300-VLOOKUP(A1072,anni!$A$1:$O$32,8,0))*(M1072-I1072/300)+I1072)/300*(300-VLOOKUP(A1072,anni!$A$1:$O$32,7,0))</f>
        <v>0.86253662155047917</v>
      </c>
      <c r="O1072" s="1">
        <f t="shared" si="175"/>
        <v>1</v>
      </c>
      <c r="P1072" s="9">
        <f>INT(MAX(1,O1072)+1-VLOOKUP(A1072,anni!$A$1:$O$32,5,0))</f>
        <v>1</v>
      </c>
      <c r="Q1072" s="9">
        <f t="array" ref="Q1072">SUM(IF(anno=A1072,IF(distretto=E1072,concorrenti!$T$3:$T$5991)))</f>
        <v>0</v>
      </c>
      <c r="R1072" s="9">
        <f t="shared" si="176"/>
        <v>1</v>
      </c>
      <c r="S1072" s="1">
        <f t="shared" si="177"/>
        <v>0</v>
      </c>
      <c r="T1072" s="1">
        <f>1+INT($N1072/VLOOKUP($A1072,anni!$A$1:$J$35,10,0))+$Q1072</f>
        <v>1</v>
      </c>
      <c r="U1072" s="1">
        <f t="shared" si="179"/>
        <v>0</v>
      </c>
      <c r="AB1072" s="1">
        <v>1</v>
      </c>
      <c r="AC1072" s="1">
        <f t="shared" si="178"/>
        <v>0</v>
      </c>
    </row>
    <row r="1073" spans="1:29" x14ac:dyDescent="0.3">
      <c r="A1073" s="3">
        <v>2006</v>
      </c>
      <c r="B1073" s="3" t="str">
        <f>VLOOKUP($E1073,accorpamenti!$A$2:$X$104,$A1073-B$2,0)</f>
        <v>Crotone</v>
      </c>
      <c r="C1073" s="3" t="str">
        <f>VLOOKUP($E1073,accorpamenti!$A$2:$X$104,$A1073-C$2,0)</f>
        <v>Crotone</v>
      </c>
      <c r="D1073" s="3" t="str">
        <f>VLOOKUP($E1073,accorpamenti!$A$2:$X$104,$A1073-D$2,0)</f>
        <v>Crotone</v>
      </c>
      <c r="E1073" s="3" t="s">
        <v>149</v>
      </c>
      <c r="F1073" s="1">
        <f t="array" ref="F1073">SUM(IF(anno=A1073,IF(distretto=E1073,1)))</f>
        <v>1</v>
      </c>
      <c r="G1073" s="1">
        <f t="array" ref="G1073">SUM(IF(anno=A1073,IF(distretto=E1073,IF(punti=-1,1))))</f>
        <v>0</v>
      </c>
      <c r="H1073" s="1">
        <f t="array" ref="H1073">SUM(IF(anno=A1073,IF(distretto=E1073,punti)))+G1073</f>
        <v>11.2</v>
      </c>
      <c r="I1073" s="6">
        <v>1.3977868375072802</v>
      </c>
      <c r="J1073" s="12">
        <f>H1073/VLOOKUP(A1073,anni!$A$1:$O$32,4,0)</f>
        <v>2.5014517353821411E-3</v>
      </c>
      <c r="K1073" s="12">
        <f t="shared" si="180"/>
        <v>2.2460133263457367E-4</v>
      </c>
      <c r="L1073" s="12">
        <f t="shared" si="181"/>
        <v>1.3743059754823812E-3</v>
      </c>
      <c r="M1073" s="12">
        <f t="array" ref="M1073">SUM(IF(NOT(ISERR(J1073:L1073)),J1073:L1073*$J$2:$L$2))/SUM(IF(NOT(ISERR(J1073:L1073)),$J$2:$L$2))</f>
        <v>1.5546439744829922E-3</v>
      </c>
      <c r="N1073" s="1">
        <f>((300-VLOOKUP(A1073,anni!$A$1:$O$32,8,0))*(M1073-I1073/300)+I1073)/300*(300-VLOOKUP(A1073,anni!$A$1:$O$32,7,0))</f>
        <v>0.75096248270794652</v>
      </c>
      <c r="O1073" s="1">
        <f t="shared" si="175"/>
        <v>1</v>
      </c>
      <c r="P1073" s="9">
        <f>INT(MAX(1,O1073)+1-VLOOKUP(A1073,anni!$A$1:$O$32,5,0))</f>
        <v>1</v>
      </c>
      <c r="Q1073" s="9">
        <f t="array" ref="Q1073">SUM(IF(anno=A1073,IF(distretto=E1073,concorrenti!$T$3:$T$5991)))</f>
        <v>0</v>
      </c>
      <c r="R1073" s="9">
        <f t="shared" si="176"/>
        <v>1</v>
      </c>
      <c r="S1073" s="1">
        <f t="shared" si="177"/>
        <v>0</v>
      </c>
      <c r="T1073" s="1">
        <f>1+INT($N1073/VLOOKUP($A1073,anni!$A$1:$J$35,10,0))+$Q1073</f>
        <v>1</v>
      </c>
      <c r="U1073" s="1">
        <f t="shared" si="179"/>
        <v>0</v>
      </c>
      <c r="AB1073" s="1">
        <v>1</v>
      </c>
      <c r="AC1073" s="1">
        <f t="shared" si="178"/>
        <v>0</v>
      </c>
    </row>
    <row r="1074" spans="1:29" x14ac:dyDescent="0.3">
      <c r="A1074" s="3">
        <v>2006</v>
      </c>
      <c r="B1074" s="3" t="str">
        <f>VLOOKUP($E1074,accorpamenti!$A$2:$X$104,$A1074-B$2,0)</f>
        <v>La Spezia</v>
      </c>
      <c r="C1074" s="3" t="str">
        <f>VLOOKUP($E1074,accorpamenti!$A$2:$X$104,$A1074-C$2,0)</f>
        <v>La Spezia</v>
      </c>
      <c r="D1074" s="3" t="str">
        <f>VLOOKUP($E1074,accorpamenti!$A$2:$X$104,$A1074-D$2,0)</f>
        <v>La Spezia</v>
      </c>
      <c r="E1074" s="3" t="s">
        <v>120</v>
      </c>
      <c r="F1074" s="1">
        <f t="array" ref="F1074">SUM(IF(anno=A1074,IF(distretto=E1074,1)))</f>
        <v>1</v>
      </c>
      <c r="G1074" s="1">
        <f t="array" ref="G1074">SUM(IF(anno=A1074,IF(distretto=E1074,IF(punti=-1,1))))</f>
        <v>0</v>
      </c>
      <c r="H1074" s="1">
        <f t="array" ref="H1074">SUM(IF(anno=A1074,IF(distretto=E1074,punti)))+G1074</f>
        <v>2.4</v>
      </c>
      <c r="I1074" s="6">
        <v>0.69889341875364008</v>
      </c>
      <c r="J1074" s="12">
        <f>H1074/VLOOKUP(A1074,anni!$A$1:$O$32,4,0)</f>
        <v>5.3602537186760169E-4</v>
      </c>
      <c r="K1074" s="12">
        <f t="shared" si="180"/>
        <v>3.9305233211050393E-3</v>
      </c>
      <c r="L1074" s="12">
        <f t="shared" si="181"/>
        <v>5.2773349458523433E-3</v>
      </c>
      <c r="M1074" s="12">
        <f t="array" ref="M1074">SUM(IF(NOT(ISERR(J1074:L1074)),J1074:L1074*$J$2:$L$2))/SUM(IF(NOT(ISERR(J1074:L1074)),$J$2:$L$2))</f>
        <v>2.4577429506108714E-3</v>
      </c>
      <c r="N1074" s="1">
        <f>((300-VLOOKUP(A1074,anni!$A$1:$O$32,8,0))*(M1074-I1074/300)+I1074)/300*(300-VLOOKUP(A1074,anni!$A$1:$O$32,7,0))</f>
        <v>0.70036262760538592</v>
      </c>
      <c r="O1074" s="1">
        <f t="shared" si="175"/>
        <v>1</v>
      </c>
      <c r="P1074" s="9">
        <f>INT(MAX(1,O1074)+1-VLOOKUP(A1074,anni!$A$1:$O$32,5,0))</f>
        <v>1</v>
      </c>
      <c r="Q1074" s="9">
        <f t="array" ref="Q1074">SUM(IF(anno=A1074,IF(distretto=E1074,concorrenti!$T$3:$T$5991)))</f>
        <v>0</v>
      </c>
      <c r="R1074" s="9">
        <f t="shared" si="176"/>
        <v>1</v>
      </c>
      <c r="S1074" s="1">
        <f t="shared" si="177"/>
        <v>0</v>
      </c>
      <c r="T1074" s="1">
        <f>1+INT($N1074/VLOOKUP($A1074,anni!$A$1:$J$35,10,0))+$Q1074</f>
        <v>1</v>
      </c>
      <c r="U1074" s="1">
        <f t="shared" si="179"/>
        <v>0</v>
      </c>
      <c r="AB1074" s="1">
        <v>1</v>
      </c>
      <c r="AC1074" s="1">
        <f t="shared" si="178"/>
        <v>0</v>
      </c>
    </row>
    <row r="1075" spans="1:29" x14ac:dyDescent="0.3">
      <c r="A1075" s="3">
        <v>2006</v>
      </c>
      <c r="B1075" s="3" t="str">
        <f>VLOOKUP($E1075,accorpamenti!$A$2:$X$104,$A1075-B$2,0)</f>
        <v>Matera</v>
      </c>
      <c r="C1075" s="3" t="str">
        <f>VLOOKUP($E1075,accorpamenti!$A$2:$X$104,$A1075-C$2,0)</f>
        <v>Matera</v>
      </c>
      <c r="D1075" s="3" t="str">
        <f>VLOOKUP($E1075,accorpamenti!$A$2:$X$104,$A1075-D$2,0)</f>
        <v>Matera</v>
      </c>
      <c r="E1075" s="3" t="s">
        <v>141</v>
      </c>
      <c r="F1075" s="1">
        <f t="array" ref="F1075">SUM(IF(anno=A1075,IF(distretto=E1075,1)))</f>
        <v>1</v>
      </c>
      <c r="G1075" s="1">
        <f t="array" ref="G1075">SUM(IF(anno=A1075,IF(distretto=E1075,IF(punti=-1,1))))</f>
        <v>1</v>
      </c>
      <c r="H1075" s="1">
        <f t="array" ref="H1075">SUM(IF(anno=A1075,IF(distretto=E1075,punti)))+G1075</f>
        <v>0</v>
      </c>
      <c r="I1075" s="6">
        <v>1.3977868375072802</v>
      </c>
      <c r="J1075" s="12">
        <f>H1075/VLOOKUP(A1075,anni!$A$1:$O$32,4,0)</f>
        <v>0</v>
      </c>
      <c r="K1075" s="12">
        <f t="shared" si="180"/>
        <v>2.9946844351276488E-3</v>
      </c>
      <c r="L1075" s="12">
        <f t="shared" si="181"/>
        <v>2.3088340388104003E-3</v>
      </c>
      <c r="M1075" s="12">
        <f t="array" ref="M1075">SUM(IF(NOT(ISERR(J1075:L1075)),J1075:L1075*$J$2:$L$2))/SUM(IF(NOT(ISERR(J1075:L1075)),$J$2:$L$2))</f>
        <v>1.3830338181776165E-3</v>
      </c>
      <c r="N1075" s="1">
        <f>((300-VLOOKUP(A1075,anni!$A$1:$O$32,8,0))*(M1075-I1075/300)+I1075)/300*(300-VLOOKUP(A1075,anni!$A$1:$O$32,7,0))</f>
        <v>0.71778451915557395</v>
      </c>
      <c r="O1075" s="1">
        <f t="shared" si="175"/>
        <v>1</v>
      </c>
      <c r="P1075" s="9">
        <f>INT(MAX(1,O1075)+1-VLOOKUP(A1075,anni!$A$1:$O$32,5,0))</f>
        <v>1</v>
      </c>
      <c r="Q1075" s="9">
        <f t="array" ref="Q1075">SUM(IF(anno=A1075,IF(distretto=E1075,concorrenti!$T$3:$T$5991)))</f>
        <v>0</v>
      </c>
      <c r="R1075" s="9">
        <f t="shared" si="176"/>
        <v>1</v>
      </c>
      <c r="S1075" s="1">
        <f t="shared" si="177"/>
        <v>0</v>
      </c>
      <c r="T1075" s="1">
        <f>1+INT($N1075/VLOOKUP($A1075,anni!$A$1:$J$35,10,0))+$Q1075</f>
        <v>1</v>
      </c>
      <c r="U1075" s="1">
        <f t="shared" si="179"/>
        <v>0</v>
      </c>
      <c r="AB1075" s="1">
        <v>1</v>
      </c>
      <c r="AC1075" s="1">
        <f t="shared" si="178"/>
        <v>0</v>
      </c>
    </row>
    <row r="1076" spans="1:29" x14ac:dyDescent="0.3">
      <c r="A1076" s="3">
        <v>2006</v>
      </c>
      <c r="B1076" s="3" t="str">
        <f>VLOOKUP($E1076,accorpamenti!$A$2:$X$104,$A1076-B$2,0)</f>
        <v>L'Aquila</v>
      </c>
      <c r="C1076" s="3" t="str">
        <f>VLOOKUP($E1076,accorpamenti!$A$2:$X$104,$A1076-C$2,0)</f>
        <v>L'Aquila</v>
      </c>
      <c r="D1076" s="3" t="str">
        <f>VLOOKUP($E1076,accorpamenti!$A$2:$X$104,$A1076-D$2,0)</f>
        <v>L'Aquila</v>
      </c>
      <c r="E1076" s="3" t="s">
        <v>151</v>
      </c>
      <c r="F1076" s="1">
        <f t="array" ref="F1076">SUM(IF(anno=A1076,IF(distretto=E1076,1)))</f>
        <v>1</v>
      </c>
      <c r="G1076" s="1">
        <f t="array" ref="G1076">SUM(IF(anno=A1076,IF(distretto=E1076,IF(punti=-1,1))))</f>
        <v>0</v>
      </c>
      <c r="H1076" s="1">
        <f t="array" ref="H1076">SUM(IF(anno=A1076,IF(distretto=E1076,punti)))+G1076</f>
        <v>1</v>
      </c>
      <c r="I1076" s="6">
        <v>1.0483401281304601</v>
      </c>
      <c r="J1076" s="12">
        <f>H1076/VLOOKUP(A1076,anni!$A$1:$O$32,4,0)</f>
        <v>2.2334390494483403E-4</v>
      </c>
      <c r="K1076" s="12">
        <f t="shared" si="180"/>
        <v>1.8716777719547805E-3</v>
      </c>
      <c r="L1076" s="12">
        <f t="shared" si="181"/>
        <v>2.4737507558682862E-3</v>
      </c>
      <c r="M1076" s="12">
        <f t="array" ref="M1076">SUM(IF(NOT(ISERR(J1076:L1076)),J1076:L1076*$J$2:$L$2))/SUM(IF(NOT(ISERR(J1076:L1076)),$J$2:$L$2))</f>
        <v>1.1478563357687247E-3</v>
      </c>
      <c r="N1076" s="1">
        <f>((300-VLOOKUP(A1076,anni!$A$1:$O$32,8,0))*(M1076-I1076/300)+I1076)/300*(300-VLOOKUP(A1076,anni!$A$1:$O$32,7,0))</f>
        <v>0.55971737731287952</v>
      </c>
      <c r="O1076" s="1">
        <f t="shared" si="175"/>
        <v>1</v>
      </c>
      <c r="P1076" s="9">
        <f>INT(MAX(1,O1076)+1-VLOOKUP(A1076,anni!$A$1:$O$32,5,0))</f>
        <v>1</v>
      </c>
      <c r="Q1076" s="9">
        <f t="array" ref="Q1076">SUM(IF(anno=A1076,IF(distretto=E1076,concorrenti!$T$3:$T$5991)))</f>
        <v>0</v>
      </c>
      <c r="R1076" s="9">
        <f t="shared" si="176"/>
        <v>1</v>
      </c>
      <c r="S1076" s="1">
        <f t="shared" si="177"/>
        <v>0</v>
      </c>
      <c r="T1076" s="1">
        <f>1+INT($N1076/VLOOKUP($A1076,anni!$A$1:$J$35,10,0))+$Q1076</f>
        <v>1</v>
      </c>
      <c r="U1076" s="1">
        <f t="shared" si="179"/>
        <v>0</v>
      </c>
      <c r="AB1076" s="1">
        <v>1</v>
      </c>
      <c r="AC1076" s="1">
        <f t="shared" si="178"/>
        <v>0</v>
      </c>
    </row>
    <row r="1077" spans="1:29" x14ac:dyDescent="0.3">
      <c r="A1077" s="3">
        <v>2006</v>
      </c>
      <c r="B1077" s="3" t="str">
        <f>VLOOKUP($E1077,accorpamenti!$A$2:$X$104,$A1077-B$2,0)</f>
        <v>Vibo Valentia</v>
      </c>
      <c r="C1077" s="3" t="str">
        <f>VLOOKUP($E1077,accorpamenti!$A$2:$X$104,$A1077-C$2,0)</f>
        <v>Vibo Valentia</v>
      </c>
      <c r="D1077" s="3" t="str">
        <f>VLOOKUP($E1077,accorpamenti!$A$2:$X$104,$A1077-D$2,0)</f>
        <v>Vibo Valentia</v>
      </c>
      <c r="E1077" s="3" t="s">
        <v>142</v>
      </c>
      <c r="F1077" s="1">
        <f t="array" ref="F1077">SUM(IF(anno=A1077,IF(distretto=E1077,1)))</f>
        <v>1</v>
      </c>
      <c r="G1077" s="1">
        <f t="array" ref="G1077">SUM(IF(anno=A1077,IF(distretto=E1077,IF(punti=-1,1))))</f>
        <v>1</v>
      </c>
      <c r="H1077" s="1">
        <f t="array" ref="H1077">SUM(IF(anno=A1077,IF(distretto=E1077,punti)))+G1077</f>
        <v>0</v>
      </c>
      <c r="I1077" s="6">
        <v>1.2230634828188702</v>
      </c>
      <c r="J1077" s="12">
        <f>H1077/VLOOKUP(A1077,anni!$A$1:$O$32,4,0)</f>
        <v>0</v>
      </c>
      <c r="K1077" s="12">
        <f t="shared" si="180"/>
        <v>1.6845099947593025E-3</v>
      </c>
      <c r="L1077" s="12">
        <f t="shared" si="181"/>
        <v>2.1988895607718099E-3</v>
      </c>
      <c r="M1077" s="12">
        <f t="array" ref="M1077">SUM(IF(NOT(ISERR(J1077:L1077)),J1077:L1077*$J$2:$L$2))/SUM(IF(NOT(ISERR(J1077:L1077)),$J$2:$L$2))</f>
        <v>9.2798492504840254E-4</v>
      </c>
      <c r="N1077" s="1">
        <f>((300-VLOOKUP(A1077,anni!$A$1:$O$32,8,0))*(M1077-I1077/300)+I1077)/300*(300-VLOOKUP(A1077,anni!$A$1:$O$32,7,0))</f>
        <v>0.57350865219543834</v>
      </c>
      <c r="O1077" s="1">
        <f t="shared" si="175"/>
        <v>1</v>
      </c>
      <c r="P1077" s="9">
        <f>INT(MAX(1,O1077)+1-VLOOKUP(A1077,anni!$A$1:$O$32,5,0))</f>
        <v>1</v>
      </c>
      <c r="Q1077" s="9">
        <f t="array" ref="Q1077">SUM(IF(anno=A1077,IF(distretto=E1077,concorrenti!$T$3:$T$5991)))</f>
        <v>0</v>
      </c>
      <c r="R1077" s="9">
        <f t="shared" si="176"/>
        <v>1</v>
      </c>
      <c r="S1077" s="1">
        <f t="shared" si="177"/>
        <v>0</v>
      </c>
      <c r="T1077" s="1">
        <f>1+INT($N1077/VLOOKUP($A1077,anni!$A$1:$J$35,10,0))+$Q1077</f>
        <v>1</v>
      </c>
      <c r="U1077" s="1">
        <f t="shared" si="179"/>
        <v>0</v>
      </c>
      <c r="AB1077" s="1">
        <v>1</v>
      </c>
      <c r="AC1077" s="1">
        <f t="shared" si="178"/>
        <v>0</v>
      </c>
    </row>
    <row r="1078" spans="1:29" x14ac:dyDescent="0.3">
      <c r="A1078" s="3">
        <v>2006</v>
      </c>
      <c r="B1078" s="3" t="str">
        <f>VLOOKUP($E1078,accorpamenti!$A$2:$X$104,$A1078-B$2,0)</f>
        <v>Rimini</v>
      </c>
      <c r="C1078" s="3" t="str">
        <f>VLOOKUP($E1078,accorpamenti!$A$2:$X$104,$A1078-C$2,0)</f>
        <v>Rimini</v>
      </c>
      <c r="D1078" s="3" t="str">
        <f>VLOOKUP($E1078,accorpamenti!$A$2:$X$104,$A1078-D$2,0)</f>
        <v>Rimini</v>
      </c>
      <c r="E1078" s="3" t="s">
        <v>137</v>
      </c>
      <c r="F1078" s="1">
        <f t="array" ref="F1078">SUM(IF(anno=A1078,IF(distretto=E1078,1)))</f>
        <v>1</v>
      </c>
      <c r="G1078" s="1">
        <f t="array" ref="G1078">SUM(IF(anno=A1078,IF(distretto=E1078,IF(punti=-1,1))))</f>
        <v>1</v>
      </c>
      <c r="H1078" s="1">
        <f t="array" ref="H1078">SUM(IF(anno=A1078,IF(distretto=E1078,punti)))+G1078</f>
        <v>0</v>
      </c>
      <c r="I1078" s="6">
        <v>0.87361677344205002</v>
      </c>
      <c r="J1078" s="12">
        <f>H1078/VLOOKUP(A1078,anni!$A$1:$O$32,4,0)</f>
        <v>0</v>
      </c>
      <c r="K1078" s="12">
        <f t="shared" si="180"/>
        <v>2.0588455491502584E-3</v>
      </c>
      <c r="L1078" s="12">
        <f t="shared" si="181"/>
        <v>3.5731955362541907E-3</v>
      </c>
      <c r="M1078" s="12">
        <f t="array" ref="M1078">SUM(IF(NOT(ISERR(J1078:L1078)),J1078:L1078*$J$2:$L$2))/SUM(IF(NOT(ISERR(J1078:L1078)),$J$2:$L$2))</f>
        <v>1.2818144390924512E-3</v>
      </c>
      <c r="N1078" s="1">
        <f>((300-VLOOKUP(A1078,anni!$A$1:$O$32,8,0))*(M1078-I1078/300)+I1078)/300*(300-VLOOKUP(A1078,anni!$A$1:$O$32,7,0))</f>
        <v>0.52931619633364546</v>
      </c>
      <c r="O1078" s="1">
        <f t="shared" si="175"/>
        <v>1</v>
      </c>
      <c r="P1078" s="9">
        <f>INT(MAX(1,O1078)+1-VLOOKUP(A1078,anni!$A$1:$O$32,5,0))</f>
        <v>1</v>
      </c>
      <c r="Q1078" s="9">
        <f t="array" ref="Q1078">SUM(IF(anno=A1078,IF(distretto=E1078,concorrenti!$T$3:$T$5991)))</f>
        <v>0</v>
      </c>
      <c r="R1078" s="9">
        <f t="shared" si="176"/>
        <v>1</v>
      </c>
      <c r="S1078" s="1">
        <f t="shared" si="177"/>
        <v>0</v>
      </c>
      <c r="T1078" s="1">
        <f>1+INT($N1078/VLOOKUP($A1078,anni!$A$1:$J$35,10,0))+$Q1078</f>
        <v>1</v>
      </c>
      <c r="U1078" s="1">
        <f t="shared" si="179"/>
        <v>0</v>
      </c>
      <c r="AB1078" s="1">
        <v>1</v>
      </c>
      <c r="AC1078" s="1">
        <f t="shared" si="178"/>
        <v>0</v>
      </c>
    </row>
    <row r="1079" spans="1:29" x14ac:dyDescent="0.3">
      <c r="A1079" s="3">
        <v>2006</v>
      </c>
      <c r="B1079" s="3" t="str">
        <f>VLOOKUP($E1079,accorpamenti!$A$2:$X$104,$A1079-B$2,0)</f>
        <v>Nuoro</v>
      </c>
      <c r="C1079" s="3" t="str">
        <f>VLOOKUP($E1079,accorpamenti!$A$2:$X$104,$A1079-C$2,0)</f>
        <v>Nuoro</v>
      </c>
      <c r="D1079" s="3" t="str">
        <f>VLOOKUP($E1079,accorpamenti!$A$2:$X$104,$A1079-D$2,0)</f>
        <v>Nuoro</v>
      </c>
      <c r="E1079" s="3" t="s">
        <v>125</v>
      </c>
      <c r="F1079" s="1">
        <f t="array" ref="F1079">SUM(IF(anno=A1079,IF(distretto=E1079,1)))</f>
        <v>1</v>
      </c>
      <c r="G1079" s="1">
        <f t="array" ref="G1079">SUM(IF(anno=A1079,IF(distretto=E1079,IF(punti=-1,1))))</f>
        <v>1</v>
      </c>
      <c r="H1079" s="1">
        <f t="array" ref="H1079">SUM(IF(anno=A1079,IF(distretto=E1079,punti)))+G1079</f>
        <v>0</v>
      </c>
      <c r="I1079" s="6">
        <v>0.69889341875364008</v>
      </c>
      <c r="J1079" s="12">
        <f>H1079/VLOOKUP(A1079,anni!$A$1:$O$32,4,0)</f>
        <v>0</v>
      </c>
      <c r="K1079" s="12">
        <f t="shared" si="180"/>
        <v>2.8075166579321709E-3</v>
      </c>
      <c r="L1079" s="12">
        <f t="shared" si="181"/>
        <v>1.9240283656753335E-3</v>
      </c>
      <c r="M1079" s="12">
        <f t="array" ref="M1079">SUM(IF(NOT(ISERR(J1079:L1079)),J1079:L1079*$J$2:$L$2))/SUM(IF(NOT(ISERR(J1079:L1079)),$J$2:$L$2))</f>
        <v>1.2565102802566126E-3</v>
      </c>
      <c r="N1079" s="1">
        <f>((300-VLOOKUP(A1079,anni!$A$1:$O$32,8,0))*(M1079-I1079/300)+I1079)/300*(300-VLOOKUP(A1079,anni!$A$1:$O$32,7,0))</f>
        <v>0.4681243113368958</v>
      </c>
      <c r="O1079" s="1">
        <f t="shared" si="175"/>
        <v>1</v>
      </c>
      <c r="P1079" s="9">
        <f>INT(MAX(1,O1079)+1-VLOOKUP(A1079,anni!$A$1:$O$32,5,0))</f>
        <v>1</v>
      </c>
      <c r="Q1079" s="9">
        <f t="array" ref="Q1079">SUM(IF(anno=A1079,IF(distretto=E1079,concorrenti!$T$3:$T$5991)))</f>
        <v>0</v>
      </c>
      <c r="R1079" s="9">
        <f t="shared" si="176"/>
        <v>1</v>
      </c>
      <c r="S1079" s="1">
        <f t="shared" si="177"/>
        <v>0</v>
      </c>
      <c r="T1079" s="1">
        <f>1+INT($N1079/VLOOKUP($A1079,anni!$A$1:$J$35,10,0))+$Q1079</f>
        <v>1</v>
      </c>
      <c r="U1079" s="1">
        <f t="shared" si="179"/>
        <v>0</v>
      </c>
      <c r="AB1079" s="1">
        <v>1</v>
      </c>
      <c r="AC1079" s="1">
        <f t="shared" si="178"/>
        <v>0</v>
      </c>
    </row>
    <row r="1080" spans="1:29" x14ac:dyDescent="0.3">
      <c r="A1080" s="3">
        <v>2006</v>
      </c>
      <c r="B1080" s="3" t="str">
        <f>VLOOKUP($E1080,accorpamenti!$A$2:$X$104,$A1080-B$2,0)</f>
        <v>Rieti</v>
      </c>
      <c r="C1080" s="3" t="str">
        <f>VLOOKUP($E1080,accorpamenti!$A$2:$X$104,$A1080-C$2,0)</f>
        <v>Rieti</v>
      </c>
      <c r="D1080" s="3" t="str">
        <f>VLOOKUP($E1080,accorpamenti!$A$2:$X$104,$A1080-D$2,0)</f>
        <v>Rieti</v>
      </c>
      <c r="E1080" s="3" t="s">
        <v>148</v>
      </c>
      <c r="F1080" s="1">
        <f t="array" ref="F1080">SUM(IF(anno=A1080,IF(distretto=E1080,1)))</f>
        <v>1</v>
      </c>
      <c r="G1080" s="1">
        <f t="array" ref="G1080">SUM(IF(anno=A1080,IF(distretto=E1080,IF(punti=-1,1))))</f>
        <v>1</v>
      </c>
      <c r="H1080" s="1">
        <f t="array" ref="H1080">SUM(IF(anno=A1080,IF(distretto=E1080,punti)))+G1080</f>
        <v>0</v>
      </c>
      <c r="I1080" s="6">
        <v>0.87361677344205002</v>
      </c>
      <c r="J1080" s="12">
        <f>H1080/VLOOKUP(A1080,anni!$A$1:$O$32,4,0)</f>
        <v>0</v>
      </c>
      <c r="K1080" s="12">
        <f t="shared" si="180"/>
        <v>1.3476079958074419E-3</v>
      </c>
      <c r="L1080" s="12">
        <f t="shared" si="181"/>
        <v>3.5731955362541907E-3</v>
      </c>
      <c r="M1080" s="12">
        <f t="array" ref="M1080">SUM(IF(NOT(ISERR(J1080:L1080)),J1080:L1080*$J$2:$L$2))/SUM(IF(NOT(ISERR(J1080:L1080)),$J$2:$L$2))</f>
        <v>1.0447352546448458E-3</v>
      </c>
      <c r="N1080" s="1">
        <f>((300-VLOOKUP(A1080,anni!$A$1:$O$32,8,0))*(M1080-I1080/300)+I1080)/300*(300-VLOOKUP(A1080,anni!$A$1:$O$32,7,0))</f>
        <v>0.48348088734044187</v>
      </c>
      <c r="O1080" s="1">
        <f t="shared" si="175"/>
        <v>1</v>
      </c>
      <c r="P1080" s="9">
        <f>INT(MAX(1,O1080)+1-VLOOKUP(A1080,anni!$A$1:$O$32,5,0))</f>
        <v>1</v>
      </c>
      <c r="Q1080" s="9">
        <f t="array" ref="Q1080">SUM(IF(anno=A1080,IF(distretto=E1080,concorrenti!$T$3:$T$5991)))</f>
        <v>0</v>
      </c>
      <c r="R1080" s="9">
        <f t="shared" si="176"/>
        <v>1</v>
      </c>
      <c r="S1080" s="1">
        <f t="shared" si="177"/>
        <v>0</v>
      </c>
      <c r="T1080" s="1">
        <f>1+INT($N1080/VLOOKUP($A1080,anni!$A$1:$J$35,10,0))+$Q1080</f>
        <v>1</v>
      </c>
      <c r="U1080" s="1">
        <f t="shared" si="179"/>
        <v>0</v>
      </c>
      <c r="AB1080" s="1">
        <v>1</v>
      </c>
      <c r="AC1080" s="1">
        <f t="shared" si="178"/>
        <v>0</v>
      </c>
    </row>
    <row r="1081" spans="1:29" x14ac:dyDescent="0.3">
      <c r="A1081" s="3">
        <v>2005</v>
      </c>
      <c r="B1081" s="3" t="str">
        <f>VLOOKUP($E1081,accorpamenti!$A$2:$X$104,$A1081-B$2,0)</f>
        <v>Roma</v>
      </c>
      <c r="C1081" s="3" t="str">
        <f>VLOOKUP($E1081,accorpamenti!$A$2:$X$104,$A1081-C$2,0)</f>
        <v>Roma</v>
      </c>
      <c r="D1081" s="3" t="str">
        <f>VLOOKUP($E1081,accorpamenti!$A$2:$X$104,$A1081-D$2,0)</f>
        <v>Roma</v>
      </c>
      <c r="E1081" s="3" t="s">
        <v>40</v>
      </c>
      <c r="F1081" s="1">
        <f t="array" ref="F1081">SUM(IF(anno=A1081,IF(distretto=E1081,1)))</f>
        <v>13</v>
      </c>
      <c r="G1081" s="1">
        <f t="array" ref="G1081">SUM(IF(anno=A1081,IF(distretto=E1081,IF(punti=-1,1))))</f>
        <v>0</v>
      </c>
      <c r="H1081" s="1">
        <f t="array" ref="H1081">SUM(IF(anno=A1081,IF(distretto=E1081,punti)))+G1081</f>
        <v>254.2</v>
      </c>
      <c r="I1081" s="6">
        <v>22.539312754804893</v>
      </c>
      <c r="J1081" s="12">
        <f>H1081/VLOOKUP(A1081,anni!$A$1:$O$32,4,0)</f>
        <v>4.7578048963090522E-2</v>
      </c>
      <c r="K1081" s="12">
        <f t="shared" si="180"/>
        <v>3.9909845528008345E-2</v>
      </c>
      <c r="L1081" s="12">
        <f t="shared" si="181"/>
        <v>4.1635259167294818E-2</v>
      </c>
      <c r="M1081" s="12">
        <f t="array" ref="M1081">SUM(IF(NOT(ISERR(J1081:L1081)),J1081:L1081*$J$2:$L$2))/SUM(IF(NOT(ISERR(J1081:L1081)),$J$2:$L$2))</f>
        <v>4.4031516185430504E-2</v>
      </c>
      <c r="N1081" s="1">
        <f>((300-VLOOKUP(A1081,anni!$A$1:$O$32,8,0))*(M1081-I1081/300)+I1081)/300*(300-VLOOKUP(A1081,anni!$A$1:$O$32,7,0))</f>
        <v>15.775427239064806</v>
      </c>
      <c r="O1081" s="1">
        <f t="shared" si="175"/>
        <v>15.775427239064806</v>
      </c>
      <c r="P1081" s="9">
        <f>INT(MAX(1,O1081)+1-VLOOKUP(A1081,anni!$A$1:$O$32,5,0))</f>
        <v>16</v>
      </c>
      <c r="Q1081" s="9">
        <f t="array" ref="Q1081">SUM(IF(anno=A1081,IF(distretto=E1081,concorrenti!$T$3:$T$5991)))</f>
        <v>1</v>
      </c>
      <c r="R1081" s="9">
        <f t="shared" si="176"/>
        <v>17</v>
      </c>
      <c r="S1081" s="1">
        <f t="shared" si="177"/>
        <v>4</v>
      </c>
      <c r="T1081" s="1">
        <f>1+INT($N1081/VLOOKUP($A1081,anni!$A$1:$J$35,10,0))+$Q1081</f>
        <v>14</v>
      </c>
      <c r="U1081" s="1">
        <f t="shared" si="179"/>
        <v>1</v>
      </c>
      <c r="AB1081" s="1">
        <v>18</v>
      </c>
      <c r="AC1081" s="1">
        <f t="shared" si="178"/>
        <v>-1</v>
      </c>
    </row>
    <row r="1082" spans="1:29" x14ac:dyDescent="0.3">
      <c r="A1082" s="3">
        <v>2005</v>
      </c>
      <c r="B1082" s="3" t="str">
        <f>VLOOKUP($E1082,accorpamenti!$A$2:$X$104,$A1082-B$2,0)</f>
        <v>Milano</v>
      </c>
      <c r="C1082" s="3" t="str">
        <f>VLOOKUP($E1082,accorpamenti!$A$2:$X$104,$A1082-C$2,0)</f>
        <v>Milano</v>
      </c>
      <c r="D1082" s="3" t="str">
        <f>VLOOKUP($E1082,accorpamenti!$A$2:$X$104,$A1082-D$2,0)</f>
        <v>Milano</v>
      </c>
      <c r="E1082" s="3" t="s">
        <v>41</v>
      </c>
      <c r="F1082" s="1">
        <f t="array" ref="F1082">SUM(IF(anno=A1082,IF(distretto=E1082,1)))</f>
        <v>10</v>
      </c>
      <c r="G1082" s="1">
        <f t="array" ref="G1082">SUM(IF(anno=A1082,IF(distretto=E1082,IF(punti=-1,1))))</f>
        <v>1</v>
      </c>
      <c r="H1082" s="1">
        <f t="array" ref="H1082">SUM(IF(anno=A1082,IF(distretto=E1082,punti)))+G1082</f>
        <v>189.6</v>
      </c>
      <c r="I1082" s="6">
        <v>10.133954571927781</v>
      </c>
      <c r="J1082" s="12">
        <f>H1082/VLOOKUP(A1082,anni!$A$1:$O$32,4,0)</f>
        <v>3.548701055626264E-2</v>
      </c>
      <c r="K1082" s="12">
        <f t="shared" si="180"/>
        <v>3.1993843109229828E-2</v>
      </c>
      <c r="L1082" s="12">
        <f t="shared" si="181"/>
        <v>3.4806899303862021E-2</v>
      </c>
      <c r="M1082" s="12">
        <f t="array" ref="M1082">SUM(IF(NOT(ISERR(J1082:L1082)),J1082:L1082*$J$2:$L$2))/SUM(IF(NOT(ISERR(J1082:L1082)),$J$2:$L$2))</f>
        <v>3.4209269531851598E-2</v>
      </c>
      <c r="N1082" s="1">
        <f>((300-VLOOKUP(A1082,anni!$A$1:$O$32,8,0))*(M1082-I1082/300)+I1082)/300*(300-VLOOKUP(A1082,anni!$A$1:$O$32,7,0))</f>
        <v>9.8791774715569254</v>
      </c>
      <c r="O1082" s="1">
        <f t="shared" si="175"/>
        <v>9.8791774715569254</v>
      </c>
      <c r="P1082" s="9">
        <f>INT(MAX(1,O1082)+1-VLOOKUP(A1082,anni!$A$1:$O$32,5,0))</f>
        <v>10</v>
      </c>
      <c r="Q1082" s="9">
        <f t="array" ref="Q1082">SUM(IF(anno=A1082,IF(distretto=E1082,concorrenti!$T$3:$T$5991)))</f>
        <v>2</v>
      </c>
      <c r="R1082" s="9">
        <f t="shared" si="176"/>
        <v>12</v>
      </c>
      <c r="S1082" s="1">
        <f t="shared" si="177"/>
        <v>2</v>
      </c>
      <c r="T1082" s="1">
        <f>1+INT($N1082/VLOOKUP($A1082,anni!$A$1:$J$35,10,0))+$Q1082</f>
        <v>11</v>
      </c>
      <c r="U1082" s="1">
        <f t="shared" si="179"/>
        <v>1</v>
      </c>
      <c r="AB1082" s="1">
        <v>13</v>
      </c>
      <c r="AC1082" s="1">
        <f t="shared" si="178"/>
        <v>-1</v>
      </c>
    </row>
    <row r="1083" spans="1:29" x14ac:dyDescent="0.3">
      <c r="A1083" s="3">
        <v>2005</v>
      </c>
      <c r="B1083" s="3" t="str">
        <f>VLOOKUP($E1083,accorpamenti!$A$2:$X$104,$A1083-B$2,0)</f>
        <v>Torino</v>
      </c>
      <c r="C1083" s="3" t="str">
        <f>VLOOKUP($E1083,accorpamenti!$A$2:$X$104,$A1083-C$2,0)</f>
        <v>Torino</v>
      </c>
      <c r="D1083" s="3" t="str">
        <f>VLOOKUP($E1083,accorpamenti!$A$2:$X$104,$A1083-D$2,0)</f>
        <v>Torino</v>
      </c>
      <c r="E1083" s="3" t="s">
        <v>49</v>
      </c>
      <c r="F1083" s="1">
        <f t="array" ref="F1083">SUM(IF(anno=A1083,IF(distretto=E1083,1)))</f>
        <v>9</v>
      </c>
      <c r="G1083" s="1">
        <f t="array" ref="G1083">SUM(IF(anno=A1083,IF(distretto=E1083,IF(punti=-1,1))))</f>
        <v>0</v>
      </c>
      <c r="H1083" s="1">
        <f t="array" ref="H1083">SUM(IF(anno=A1083,IF(distretto=E1083,punti)))+G1083</f>
        <v>233.99999999999997</v>
      </c>
      <c r="I1083" s="6">
        <v>11.706464764123472</v>
      </c>
      <c r="J1083" s="12">
        <f>H1083/VLOOKUP(A1083,anni!$A$1:$O$32,4,0)</f>
        <v>4.3797259863741861E-2</v>
      </c>
      <c r="K1083" s="12">
        <f t="shared" si="180"/>
        <v>4.1833873893683676E-2</v>
      </c>
      <c r="L1083" s="12">
        <f t="shared" si="181"/>
        <v>3.9684299206314021E-2</v>
      </c>
      <c r="M1083" s="12">
        <f t="array" ref="M1083">SUM(IF(NOT(ISERR(J1083:L1083)),J1083:L1083*$J$2:$L$2))/SUM(IF(NOT(ISERR(J1083:L1083)),$J$2:$L$2))</f>
        <v>4.2457304430817827E-2</v>
      </c>
      <c r="N1083" s="1">
        <f>((300-VLOOKUP(A1083,anni!$A$1:$O$32,8,0))*(M1083-I1083/300)+I1083)/300*(300-VLOOKUP(A1083,anni!$A$1:$O$32,7,0))</f>
        <v>11.98049528062012</v>
      </c>
      <c r="O1083" s="1">
        <f t="shared" ref="O1083:O1146" si="182">MAX(1,N1083)</f>
        <v>11.98049528062012</v>
      </c>
      <c r="P1083" s="9">
        <f>INT(MAX(1,O1083)+1-VLOOKUP(A1083,anni!$A$1:$O$32,5,0))</f>
        <v>12</v>
      </c>
      <c r="Q1083" s="9">
        <f t="array" ref="Q1083">SUM(IF(anno=A1083,IF(distretto=E1083,concorrenti!$T$3:$T$5991)))</f>
        <v>0</v>
      </c>
      <c r="R1083" s="9">
        <f t="shared" ref="R1083:R1146" si="183">P1083+Q1083</f>
        <v>12</v>
      </c>
      <c r="S1083" s="1">
        <f t="shared" ref="S1083:S1146" si="184">R1083-F1083</f>
        <v>3</v>
      </c>
      <c r="T1083" s="1">
        <f>1+INT($N1083/VLOOKUP($A1083,anni!$A$1:$J$35,10,0))+$Q1083</f>
        <v>10</v>
      </c>
      <c r="U1083" s="1">
        <f t="shared" si="179"/>
        <v>1</v>
      </c>
      <c r="AB1083" s="1">
        <v>12</v>
      </c>
      <c r="AC1083" s="1">
        <f t="shared" ref="AC1083:AC1146" si="185">R1083-AB1083</f>
        <v>0</v>
      </c>
    </row>
    <row r="1084" spans="1:29" x14ac:dyDescent="0.3">
      <c r="A1084" s="3">
        <v>2005</v>
      </c>
      <c r="B1084" s="3" t="str">
        <f>VLOOKUP($E1084,accorpamenti!$A$2:$X$104,$A1084-B$2,0)</f>
        <v>Napoli</v>
      </c>
      <c r="C1084" s="3" t="str">
        <f>VLOOKUP($E1084,accorpamenti!$A$2:$X$104,$A1084-C$2,0)</f>
        <v>Napoli</v>
      </c>
      <c r="D1084" s="3" t="str">
        <f>VLOOKUP($E1084,accorpamenti!$A$2:$X$104,$A1084-D$2,0)</f>
        <v>Napoli</v>
      </c>
      <c r="E1084" s="3" t="s">
        <v>95</v>
      </c>
      <c r="F1084" s="1">
        <f t="array" ref="F1084">SUM(IF(anno=A1084,IF(distretto=E1084,1)))</f>
        <v>8</v>
      </c>
      <c r="G1084" s="1">
        <f t="array" ref="G1084">SUM(IF(anno=A1084,IF(distretto=E1084,IF(punti=-1,1))))</f>
        <v>0</v>
      </c>
      <c r="H1084" s="1">
        <f t="array" ref="H1084">SUM(IF(anno=A1084,IF(distretto=E1084,punti)))+G1084</f>
        <v>113.80000000000001</v>
      </c>
      <c r="I1084" s="6">
        <v>12.580081537565521</v>
      </c>
      <c r="J1084" s="12">
        <f>H1084/VLOOKUP(A1084,anni!$A$1:$O$32,4,0)</f>
        <v>2.1299693044845403E-2</v>
      </c>
      <c r="K1084" s="12">
        <f t="shared" si="180"/>
        <v>2.0339728437139239E-2</v>
      </c>
      <c r="L1084" s="12">
        <f t="shared" si="181"/>
        <v>2.2613399547732012E-2</v>
      </c>
      <c r="M1084" s="12">
        <f t="array" ref="M1084">SUM(IF(NOT(ISERR(J1084:L1084)),J1084:L1084*$J$2:$L$2))/SUM(IF(NOT(ISERR(J1084:L1084)),$J$2:$L$2))</f>
        <v>2.1198655926091117E-2</v>
      </c>
      <c r="N1084" s="1">
        <f>((300-VLOOKUP(A1084,anni!$A$1:$O$32,8,0))*(M1084-I1084/300)+I1084)/300*(300-VLOOKUP(A1084,anni!$A$1:$O$32,7,0))</f>
        <v>8.1519886411487299</v>
      </c>
      <c r="O1084" s="1">
        <f t="shared" si="182"/>
        <v>8.1519886411487299</v>
      </c>
      <c r="P1084" s="9">
        <f>INT(MAX(1,O1084)+1-VLOOKUP(A1084,anni!$A$1:$O$32,5,0))</f>
        <v>8</v>
      </c>
      <c r="Q1084" s="9">
        <f t="array" ref="Q1084">SUM(IF(anno=A1084,IF(distretto=E1084,concorrenti!$T$3:$T$5991)))</f>
        <v>0</v>
      </c>
      <c r="R1084" s="9">
        <f t="shared" si="183"/>
        <v>8</v>
      </c>
      <c r="S1084" s="1">
        <f t="shared" si="184"/>
        <v>0</v>
      </c>
      <c r="T1084" s="1">
        <f>1+INT($N1084/VLOOKUP($A1084,anni!$A$1:$J$35,10,0))+$Q1084</f>
        <v>7</v>
      </c>
      <c r="U1084" s="1">
        <f t="shared" si="179"/>
        <v>-1</v>
      </c>
      <c r="AB1084" s="1">
        <v>8</v>
      </c>
      <c r="AC1084" s="1">
        <f t="shared" si="185"/>
        <v>0</v>
      </c>
    </row>
    <row r="1085" spans="1:29" x14ac:dyDescent="0.3">
      <c r="A1085" s="3">
        <v>2005</v>
      </c>
      <c r="B1085" s="3" t="str">
        <f>VLOOKUP($E1085,accorpamenti!$A$2:$X$104,$A1085-B$2,0)</f>
        <v>Catania</v>
      </c>
      <c r="C1085" s="3" t="str">
        <f>VLOOKUP($E1085,accorpamenti!$A$2:$X$104,$A1085-C$2,0)</f>
        <v>Catania</v>
      </c>
      <c r="D1085" s="3" t="str">
        <f>VLOOKUP($E1085,accorpamenti!$A$2:$X$104,$A1085-D$2,0)</f>
        <v>Catania</v>
      </c>
      <c r="E1085" s="3" t="s">
        <v>75</v>
      </c>
      <c r="F1085" s="1">
        <f t="array" ref="F1085">SUM(IF(anno=A1085,IF(distretto=E1085,1)))</f>
        <v>7</v>
      </c>
      <c r="G1085" s="1">
        <f t="array" ref="G1085">SUM(IF(anno=A1085,IF(distretto=E1085,IF(punti=-1,1))))</f>
        <v>1</v>
      </c>
      <c r="H1085" s="1">
        <f t="array" ref="H1085">SUM(IF(anno=A1085,IF(distretto=E1085,punti)))+G1085</f>
        <v>101.19999999999999</v>
      </c>
      <c r="I1085" s="6">
        <v>6.8142108328479907</v>
      </c>
      <c r="J1085" s="12">
        <f>H1085/VLOOKUP(A1085,anni!$A$1:$O$32,4,0)</f>
        <v>1.8941379052182378E-2</v>
      </c>
      <c r="K1085" s="12">
        <f t="shared" si="180"/>
        <v>2.8695508768072111E-2</v>
      </c>
      <c r="L1085" s="12">
        <f t="shared" si="181"/>
        <v>2.7712499445750011E-2</v>
      </c>
      <c r="M1085" s="12">
        <f t="array" ref="M1085">SUM(IF(NOT(ISERR(J1085:L1085)),J1085:L1085*$J$2:$L$2))/SUM(IF(NOT(ISERR(J1085:L1085)),$J$2:$L$2))</f>
        <v>2.3654609023073564E-2</v>
      </c>
      <c r="N1085" s="1">
        <f>((300-VLOOKUP(A1085,anni!$A$1:$O$32,8,0))*(M1085-I1085/300)+I1085)/300*(300-VLOOKUP(A1085,anni!$A$1:$O$32,7,0))</f>
        <v>6.768914568378575</v>
      </c>
      <c r="O1085" s="1">
        <f t="shared" si="182"/>
        <v>6.768914568378575</v>
      </c>
      <c r="P1085" s="9">
        <f>INT(MAX(1,O1085)+1-VLOOKUP(A1085,anni!$A$1:$O$32,5,0))</f>
        <v>7</v>
      </c>
      <c r="Q1085" s="9">
        <f t="array" ref="Q1085">SUM(IF(anno=A1085,IF(distretto=E1085,concorrenti!$T$3:$T$5991)))</f>
        <v>0</v>
      </c>
      <c r="R1085" s="9">
        <f t="shared" si="183"/>
        <v>7</v>
      </c>
      <c r="S1085" s="1">
        <f t="shared" si="184"/>
        <v>0</v>
      </c>
      <c r="T1085" s="1">
        <f>1+INT($N1085/VLOOKUP($A1085,anni!$A$1:$J$35,10,0))+$Q1085</f>
        <v>6</v>
      </c>
      <c r="U1085" s="1">
        <f t="shared" si="179"/>
        <v>-1</v>
      </c>
      <c r="AB1085" s="1">
        <v>7</v>
      </c>
      <c r="AC1085" s="1">
        <f t="shared" si="185"/>
        <v>0</v>
      </c>
    </row>
    <row r="1086" spans="1:29" x14ac:dyDescent="0.3">
      <c r="A1086" s="3">
        <v>2005</v>
      </c>
      <c r="B1086" s="3" t="str">
        <f>VLOOKUP($E1086,accorpamenti!$A$2:$X$104,$A1086-B$2,0)</f>
        <v>Bari</v>
      </c>
      <c r="C1086" s="3" t="str">
        <f>VLOOKUP($E1086,accorpamenti!$A$2:$X$104,$A1086-C$2,0)</f>
        <v>Bari</v>
      </c>
      <c r="D1086" s="3" t="str">
        <f>VLOOKUP($E1086,accorpamenti!$A$2:$X$104,$A1086-D$2,0)</f>
        <v>Bari</v>
      </c>
      <c r="E1086" s="3" t="s">
        <v>55</v>
      </c>
      <c r="F1086" s="1">
        <f t="array" ref="F1086">SUM(IF(anno=A1086,IF(distretto=E1086,1)))</f>
        <v>6</v>
      </c>
      <c r="G1086" s="1">
        <f t="array" ref="G1086">SUM(IF(anno=A1086,IF(distretto=E1086,IF(punti=-1,1))))</f>
        <v>0</v>
      </c>
      <c r="H1086" s="1">
        <f t="array" ref="H1086">SUM(IF(anno=A1086,IF(distretto=E1086,punti)))+G1086</f>
        <v>89.6</v>
      </c>
      <c r="I1086" s="6">
        <v>8.9108910891089099</v>
      </c>
      <c r="J1086" s="12">
        <f>H1086/VLOOKUP(A1086,anni!$A$1:$O$32,4,0)</f>
        <v>1.6770232836714832E-2</v>
      </c>
      <c r="K1086" s="12">
        <f t="shared" si="180"/>
        <v>1.984497828596558E-2</v>
      </c>
      <c r="L1086" s="12">
        <f t="shared" si="181"/>
        <v>2.0662439586751211E-2</v>
      </c>
      <c r="M1086" s="12">
        <f t="array" ref="M1086">SUM(IF(NOT(ISERR(J1086:L1086)),J1086:L1086*$J$2:$L$2))/SUM(IF(NOT(ISERR(J1086:L1086)),$J$2:$L$2))</f>
        <v>1.8443849111471147E-2</v>
      </c>
      <c r="N1086" s="1">
        <f>((300-VLOOKUP(A1086,anni!$A$1:$O$32,8,0))*(M1086-I1086/300)+I1086)/300*(300-VLOOKUP(A1086,anni!$A$1:$O$32,7,0))</f>
        <v>6.4370979569306259</v>
      </c>
      <c r="O1086" s="1">
        <f t="shared" si="182"/>
        <v>6.4370979569306259</v>
      </c>
      <c r="P1086" s="9">
        <f>INT(MAX(1,O1086)+1-VLOOKUP(A1086,anni!$A$1:$O$32,5,0))</f>
        <v>6</v>
      </c>
      <c r="Q1086" s="9">
        <f t="array" ref="Q1086">SUM(IF(anno=A1086,IF(distretto=E1086,concorrenti!$T$3:$T$5991)))</f>
        <v>0</v>
      </c>
      <c r="R1086" s="9">
        <f t="shared" si="183"/>
        <v>6</v>
      </c>
      <c r="S1086" s="1">
        <f t="shared" si="184"/>
        <v>0</v>
      </c>
      <c r="T1086" s="1">
        <f>1+INT($N1086/VLOOKUP($A1086,anni!$A$1:$J$35,10,0))+$Q1086</f>
        <v>6</v>
      </c>
      <c r="U1086" s="1">
        <f t="shared" si="179"/>
        <v>0</v>
      </c>
      <c r="AB1086" s="1">
        <v>6</v>
      </c>
      <c r="AC1086" s="1">
        <f t="shared" si="185"/>
        <v>0</v>
      </c>
    </row>
    <row r="1087" spans="1:29" x14ac:dyDescent="0.3">
      <c r="A1087" s="3">
        <v>2005</v>
      </c>
      <c r="B1087" s="3" t="str">
        <f>VLOOKUP($E1087,accorpamenti!$A$2:$X$104,$A1087-B$2,0)</f>
        <v>Treviso</v>
      </c>
      <c r="C1087" s="3" t="str">
        <f>VLOOKUP($E1087,accorpamenti!$A$2:$X$104,$A1087-C$2,0)</f>
        <v>Treviso</v>
      </c>
      <c r="D1087" s="3" t="str">
        <f>VLOOKUP($E1087,accorpamenti!$A$2:$X$104,$A1087-D$2,0)</f>
        <v>Treviso</v>
      </c>
      <c r="E1087" s="3" t="s">
        <v>57</v>
      </c>
      <c r="F1087" s="1">
        <f t="array" ref="F1087">SUM(IF(anno=A1087,IF(distretto=E1087,1)))</f>
        <v>5</v>
      </c>
      <c r="G1087" s="1">
        <f t="array" ref="G1087">SUM(IF(anno=A1087,IF(distretto=E1087,IF(punti=-1,1))))</f>
        <v>0</v>
      </c>
      <c r="H1087" s="1">
        <f t="array" ref="H1087">SUM(IF(anno=A1087,IF(distretto=E1087,punti)))+G1087</f>
        <v>149.19999999999999</v>
      </c>
      <c r="I1087" s="6">
        <v>3.84391380314502</v>
      </c>
      <c r="J1087" s="12">
        <f>H1087/VLOOKUP(A1087,anni!$A$1:$O$32,4,0)</f>
        <v>2.7925432357565325E-2</v>
      </c>
      <c r="K1087" s="12">
        <f t="shared" si="180"/>
        <v>2.737617503160903E-2</v>
      </c>
      <c r="L1087" s="12">
        <f t="shared" si="181"/>
        <v>1.9952999600940012E-2</v>
      </c>
      <c r="M1087" s="12">
        <f t="array" ref="M1087">SUM(IF(NOT(ISERR(J1087:L1087)),J1087:L1087*$J$2:$L$2))/SUM(IF(NOT(ISERR(J1087:L1087)),$J$2:$L$2))</f>
        <v>2.6413607789475674E-2</v>
      </c>
      <c r="N1087" s="1">
        <f>((300-VLOOKUP(A1087,anni!$A$1:$O$32,8,0))*(M1087-I1087/300)+I1087)/300*(300-VLOOKUP(A1087,anni!$A$1:$O$32,7,0))</f>
        <v>6.3452252869786925</v>
      </c>
      <c r="O1087" s="1">
        <f t="shared" si="182"/>
        <v>6.3452252869786925</v>
      </c>
      <c r="P1087" s="9">
        <f>INT(MAX(1,O1087)+1-VLOOKUP(A1087,anni!$A$1:$O$32,5,0))</f>
        <v>6</v>
      </c>
      <c r="Q1087" s="9">
        <f t="array" ref="Q1087">SUM(IF(anno=A1087,IF(distretto=E1087,concorrenti!$T$3:$T$5991)))</f>
        <v>0</v>
      </c>
      <c r="R1087" s="9">
        <f t="shared" si="183"/>
        <v>6</v>
      </c>
      <c r="S1087" s="1">
        <f t="shared" si="184"/>
        <v>1</v>
      </c>
      <c r="T1087" s="1">
        <f>1+INT($N1087/VLOOKUP($A1087,anni!$A$1:$J$35,10,0))+$Q1087</f>
        <v>6</v>
      </c>
      <c r="U1087" s="1">
        <f t="shared" si="179"/>
        <v>1</v>
      </c>
      <c r="AB1087" s="1">
        <v>6</v>
      </c>
      <c r="AC1087" s="1">
        <f t="shared" si="185"/>
        <v>0</v>
      </c>
    </row>
    <row r="1088" spans="1:29" x14ac:dyDescent="0.3">
      <c r="A1088" s="3">
        <v>2005</v>
      </c>
      <c r="B1088" s="3" t="str">
        <f>VLOOKUP($E1088,accorpamenti!$A$2:$X$104,$A1088-B$2,0)</f>
        <v>Firenze</v>
      </c>
      <c r="C1088" s="3" t="str">
        <f>VLOOKUP($E1088,accorpamenti!$A$2:$X$104,$A1088-C$2,0)</f>
        <v>Firenze</v>
      </c>
      <c r="D1088" s="3" t="str">
        <f>VLOOKUP($E1088,accorpamenti!$A$2:$X$104,$A1088-D$2,0)</f>
        <v>Firenze</v>
      </c>
      <c r="E1088" s="3" t="s">
        <v>118</v>
      </c>
      <c r="F1088" s="1">
        <f t="array" ref="F1088">SUM(IF(anno=A1088,IF(distretto=E1088,1)))</f>
        <v>5</v>
      </c>
      <c r="G1088" s="1">
        <f t="array" ref="G1088">SUM(IF(anno=A1088,IF(distretto=E1088,IF(punti=-1,1))))</f>
        <v>0</v>
      </c>
      <c r="H1088" s="1">
        <f t="array" ref="H1088">SUM(IF(anno=A1088,IF(distretto=E1088,punti)))+G1088</f>
        <v>120.4</v>
      </c>
      <c r="I1088" s="6">
        <v>5.7658707047175302</v>
      </c>
      <c r="J1088" s="12">
        <f>H1088/VLOOKUP(A1088,anni!$A$1:$O$32,4,0)</f>
        <v>2.2535000374335559E-2</v>
      </c>
      <c r="K1088" s="12">
        <f t="shared" si="180"/>
        <v>2.5617063382991585E-2</v>
      </c>
      <c r="L1088" s="12">
        <f t="shared" si="181"/>
        <v>2.0928479581430411E-2</v>
      </c>
      <c r="M1088" s="12">
        <f t="array" ref="M1088">SUM(IF(NOT(ISERR(J1088:L1088)),J1088:L1088*$J$2:$L$2))/SUM(IF(NOT(ISERR(J1088:L1088)),$J$2:$L$2))</f>
        <v>2.3294601245070042E-2</v>
      </c>
      <c r="N1088" s="1">
        <f>((300-VLOOKUP(A1088,anni!$A$1:$O$32,8,0))*(M1088-I1088/300)+I1088)/300*(300-VLOOKUP(A1088,anni!$A$1:$O$32,7,0))</f>
        <v>6.3615145789003016</v>
      </c>
      <c r="O1088" s="1">
        <f t="shared" si="182"/>
        <v>6.3615145789003016</v>
      </c>
      <c r="P1088" s="9">
        <f>INT(MAX(1,O1088)+1-VLOOKUP(A1088,anni!$A$1:$O$32,5,0))</f>
        <v>6</v>
      </c>
      <c r="Q1088" s="9">
        <f t="array" ref="Q1088">SUM(IF(anno=A1088,IF(distretto=E1088,concorrenti!$T$3:$T$5991)))</f>
        <v>0</v>
      </c>
      <c r="R1088" s="9">
        <f t="shared" si="183"/>
        <v>6</v>
      </c>
      <c r="S1088" s="1">
        <f t="shared" si="184"/>
        <v>1</v>
      </c>
      <c r="T1088" s="1">
        <f>1+INT($N1088/VLOOKUP($A1088,anni!$A$1:$J$35,10,0))+$Q1088</f>
        <v>6</v>
      </c>
      <c r="U1088" s="1">
        <f t="shared" si="179"/>
        <v>1</v>
      </c>
      <c r="AB1088" s="1">
        <v>6</v>
      </c>
      <c r="AC1088" s="1">
        <f t="shared" si="185"/>
        <v>0</v>
      </c>
    </row>
    <row r="1089" spans="1:29" x14ac:dyDescent="0.3">
      <c r="A1089" s="3">
        <v>2005</v>
      </c>
      <c r="B1089" s="3" t="str">
        <f>VLOOKUP($E1089,accorpamenti!$A$2:$X$104,$A1089-B$2,0)</f>
        <v>Verona</v>
      </c>
      <c r="C1089" s="3" t="str">
        <f>VLOOKUP($E1089,accorpamenti!$A$2:$X$104,$A1089-C$2,0)</f>
        <v>Verona</v>
      </c>
      <c r="D1089" s="3" t="str">
        <f>VLOOKUP($E1089,accorpamenti!$A$2:$X$104,$A1089-D$2,0)</f>
        <v>Verona</v>
      </c>
      <c r="E1089" s="3" t="s">
        <v>71</v>
      </c>
      <c r="F1089" s="1">
        <f t="array" ref="F1089">SUM(IF(anno=A1089,IF(distretto=E1089,1)))</f>
        <v>5</v>
      </c>
      <c r="G1089" s="1">
        <f t="array" ref="G1089">SUM(IF(anno=A1089,IF(distretto=E1089,IF(punti=-1,1))))</f>
        <v>0</v>
      </c>
      <c r="H1089" s="1">
        <f t="array" ref="H1089">SUM(IF(anno=A1089,IF(distretto=E1089,punti)))+G1089</f>
        <v>109.00000000000001</v>
      </c>
      <c r="I1089" s="6">
        <v>4.5428072218986602</v>
      </c>
      <c r="J1089" s="12">
        <f>H1089/VLOOKUP(A1089,anni!$A$1:$O$32,4,0)</f>
        <v>2.0401287714307111E-2</v>
      </c>
      <c r="K1089" s="12">
        <f t="shared" si="180"/>
        <v>1.456764334011324E-2</v>
      </c>
      <c r="L1089" s="12">
        <f t="shared" si="181"/>
        <v>1.9332239613355211E-2</v>
      </c>
      <c r="M1089" s="12">
        <f t="array" ref="M1089">SUM(IF(NOT(ISERR(J1089:L1089)),J1089:L1089*$J$2:$L$2))/SUM(IF(NOT(ISERR(J1089:L1089)),$J$2:$L$2))</f>
        <v>1.8278564906083837E-2</v>
      </c>
      <c r="N1089" s="1">
        <f>((300-VLOOKUP(A1089,anni!$A$1:$O$32,8,0))*(M1089-I1089/300)+I1089)/300*(300-VLOOKUP(A1089,anni!$A$1:$O$32,7,0))</f>
        <v>4.9976493200102219</v>
      </c>
      <c r="O1089" s="1">
        <f t="shared" si="182"/>
        <v>4.9976493200102219</v>
      </c>
      <c r="P1089" s="9">
        <f>INT(MAX(1,O1089)+1-VLOOKUP(A1089,anni!$A$1:$O$32,5,0))</f>
        <v>5</v>
      </c>
      <c r="Q1089" s="9">
        <f t="array" ref="Q1089">SUM(IF(anno=A1089,IF(distretto=E1089,concorrenti!$T$3:$T$5991)))</f>
        <v>0</v>
      </c>
      <c r="R1089" s="9">
        <f t="shared" si="183"/>
        <v>5</v>
      </c>
      <c r="S1089" s="1">
        <f t="shared" si="184"/>
        <v>0</v>
      </c>
      <c r="T1089" s="1">
        <f>1+INT($N1089/VLOOKUP($A1089,anni!$A$1:$J$35,10,0))+$Q1089</f>
        <v>5</v>
      </c>
      <c r="U1089" s="1">
        <f t="shared" si="179"/>
        <v>0</v>
      </c>
      <c r="AB1089" s="1">
        <v>6</v>
      </c>
      <c r="AC1089" s="1">
        <f t="shared" si="185"/>
        <v>-1</v>
      </c>
    </row>
    <row r="1090" spans="1:29" x14ac:dyDescent="0.3">
      <c r="A1090" s="3">
        <v>2005</v>
      </c>
      <c r="B1090" s="3" t="str">
        <f>VLOOKUP($E1090,accorpamenti!$A$2:$X$104,$A1090-B$2,0)</f>
        <v>Varese</v>
      </c>
      <c r="C1090" s="3" t="str">
        <f>VLOOKUP($E1090,accorpamenti!$A$2:$X$104,$A1090-C$2,0)</f>
        <v>Varese</v>
      </c>
      <c r="D1090" s="3" t="str">
        <f>VLOOKUP($E1090,accorpamenti!$A$2:$X$104,$A1090-D$2,0)</f>
        <v>Varese</v>
      </c>
      <c r="E1090" s="3" t="s">
        <v>94</v>
      </c>
      <c r="F1090" s="1">
        <f t="array" ref="F1090">SUM(IF(anno=A1090,IF(distretto=E1090,1)))</f>
        <v>5</v>
      </c>
      <c r="G1090" s="1">
        <f t="array" ref="G1090">SUM(IF(anno=A1090,IF(distretto=E1090,IF(punti=-1,1))))</f>
        <v>0</v>
      </c>
      <c r="H1090" s="1">
        <f t="array" ref="H1090">SUM(IF(anno=A1090,IF(distretto=E1090,punti)))+G1090</f>
        <v>76.2</v>
      </c>
      <c r="I1090" s="6">
        <v>2.7955736750145603</v>
      </c>
      <c r="J1090" s="12">
        <f>H1090/VLOOKUP(A1090,anni!$A$1:$O$32,4,0)</f>
        <v>1.4262184622295428E-2</v>
      </c>
      <c r="K1090" s="12">
        <f t="shared" si="180"/>
        <v>1.3193337364630858E-2</v>
      </c>
      <c r="L1090" s="12">
        <f t="shared" si="181"/>
        <v>1.6627499667450009E-2</v>
      </c>
      <c r="M1090" s="12">
        <f t="array" ref="M1090">SUM(IF(NOT(ISERR(J1090:L1090)),J1090:L1090*$J$2:$L$2))/SUM(IF(NOT(ISERR(J1090:L1090)),$J$2:$L$2))</f>
        <v>1.4300121377266333E-2</v>
      </c>
      <c r="N1090" s="1">
        <f>((300-VLOOKUP(A1090,anni!$A$1:$O$32,8,0))*(M1090-I1090/300)+I1090)/300*(300-VLOOKUP(A1090,anni!$A$1:$O$32,7,0))</f>
        <v>3.6654860948872936</v>
      </c>
      <c r="O1090" s="1">
        <f t="shared" si="182"/>
        <v>3.6654860948872936</v>
      </c>
      <c r="P1090" s="9">
        <f>INT(MAX(1,O1090)+1-VLOOKUP(A1090,anni!$A$1:$O$32,5,0))</f>
        <v>4</v>
      </c>
      <c r="Q1090" s="9">
        <f t="array" ref="Q1090">SUM(IF(anno=A1090,IF(distretto=E1090,concorrenti!$T$3:$T$5991)))</f>
        <v>1</v>
      </c>
      <c r="R1090" s="9">
        <f t="shared" si="183"/>
        <v>5</v>
      </c>
      <c r="S1090" s="1">
        <f t="shared" si="184"/>
        <v>0</v>
      </c>
      <c r="T1090" s="1">
        <f>1+INT($N1090/VLOOKUP($A1090,anni!$A$1:$J$35,10,0))+$Q1090</f>
        <v>4</v>
      </c>
      <c r="U1090" s="1">
        <f t="shared" si="179"/>
        <v>-1</v>
      </c>
      <c r="AB1090" s="1">
        <v>5</v>
      </c>
      <c r="AC1090" s="1">
        <f t="shared" si="185"/>
        <v>0</v>
      </c>
    </row>
    <row r="1091" spans="1:29" x14ac:dyDescent="0.3">
      <c r="A1091" s="3">
        <v>2005</v>
      </c>
      <c r="B1091" s="3" t="str">
        <f>VLOOKUP($E1091,accorpamenti!$A$2:$X$104,$A1091-B$2,0)</f>
        <v>Vicenza</v>
      </c>
      <c r="C1091" s="3" t="str">
        <f>VLOOKUP($E1091,accorpamenti!$A$2:$X$104,$A1091-C$2,0)</f>
        <v>Vicenza</v>
      </c>
      <c r="D1091" s="3" t="str">
        <f>VLOOKUP($E1091,accorpamenti!$A$2:$X$104,$A1091-D$2,0)</f>
        <v>Vicenza</v>
      </c>
      <c r="E1091" s="3" t="s">
        <v>93</v>
      </c>
      <c r="F1091" s="1">
        <f t="array" ref="F1091">SUM(IF(anno=A1091,IF(distretto=E1091,1)))</f>
        <v>5</v>
      </c>
      <c r="G1091" s="1">
        <f t="array" ref="G1091">SUM(IF(anno=A1091,IF(distretto=E1091,IF(punti=-1,1))))</f>
        <v>0</v>
      </c>
      <c r="H1091" s="1">
        <f t="array" ref="H1091">SUM(IF(anno=A1091,IF(distretto=E1091,punti)))+G1091</f>
        <v>124</v>
      </c>
      <c r="I1091" s="6">
        <v>5.0669772859638904</v>
      </c>
      <c r="J1091" s="12">
        <f>H1091/VLOOKUP(A1091,anni!$A$1:$O$32,4,0)</f>
        <v>2.3208804372239277E-2</v>
      </c>
      <c r="K1091" s="12">
        <f t="shared" si="180"/>
        <v>1.7646088725193774E-2</v>
      </c>
      <c r="L1091" s="12">
        <f t="shared" si="181"/>
        <v>1.9243559615128809E-2</v>
      </c>
      <c r="M1091" s="12">
        <f t="array" ref="M1091">SUM(IF(NOT(ISERR(J1091:L1091)),J1091:L1091*$J$2:$L$2))/SUM(IF(NOT(ISERR(J1091:L1091)),$J$2:$L$2))</f>
        <v>2.0693691697039027E-2</v>
      </c>
      <c r="N1091" s="1">
        <f>((300-VLOOKUP(A1091,anni!$A$1:$O$32,8,0))*(M1091-I1091/300)+I1091)/300*(300-VLOOKUP(A1091,anni!$A$1:$O$32,7,0))</f>
        <v>5.6334730757936882</v>
      </c>
      <c r="O1091" s="1">
        <f t="shared" si="182"/>
        <v>5.6334730757936882</v>
      </c>
      <c r="P1091" s="9">
        <f>INT(MAX(1,O1091)+1-VLOOKUP(A1091,anni!$A$1:$O$32,5,0))</f>
        <v>6</v>
      </c>
      <c r="Q1091" s="9">
        <f t="array" ref="Q1091">SUM(IF(anno=A1091,IF(distretto=E1091,concorrenti!$T$3:$T$5991)))</f>
        <v>0</v>
      </c>
      <c r="R1091" s="9">
        <f t="shared" si="183"/>
        <v>6</v>
      </c>
      <c r="S1091" s="1">
        <f t="shared" si="184"/>
        <v>1</v>
      </c>
      <c r="T1091" s="1">
        <f>1+INT($N1091/VLOOKUP($A1091,anni!$A$1:$J$35,10,0))+$Q1091</f>
        <v>5</v>
      </c>
      <c r="U1091" s="1">
        <f t="shared" si="179"/>
        <v>0</v>
      </c>
      <c r="AB1091" s="1">
        <v>5</v>
      </c>
      <c r="AC1091" s="1">
        <f t="shared" si="185"/>
        <v>1</v>
      </c>
    </row>
    <row r="1092" spans="1:29" x14ac:dyDescent="0.3">
      <c r="A1092" s="3">
        <v>2005</v>
      </c>
      <c r="B1092" s="3" t="str">
        <f>VLOOKUP($E1092,accorpamenti!$A$2:$X$104,$A1092-B$2,0)</f>
        <v>Lecce</v>
      </c>
      <c r="C1092" s="3" t="str">
        <f>VLOOKUP($E1092,accorpamenti!$A$2:$X$104,$A1092-C$2,0)</f>
        <v>Lecce</v>
      </c>
      <c r="D1092" s="3" t="str">
        <f>VLOOKUP($E1092,accorpamenti!$A$2:$X$104,$A1092-D$2,0)</f>
        <v>Lecce</v>
      </c>
      <c r="E1092" s="3" t="s">
        <v>38</v>
      </c>
      <c r="F1092" s="1">
        <f t="array" ref="F1092">SUM(IF(anno=A1092,IF(distretto=E1092,1)))</f>
        <v>5</v>
      </c>
      <c r="G1092" s="1">
        <f t="array" ref="G1092">SUM(IF(anno=A1092,IF(distretto=E1092,IF(punti=-1,1))))</f>
        <v>0</v>
      </c>
      <c r="H1092" s="1">
        <f t="array" ref="H1092">SUM(IF(anno=A1092,IF(distretto=E1092,punti)))+G1092</f>
        <v>102.19999999999999</v>
      </c>
      <c r="I1092" s="6">
        <v>5.2417006406523008</v>
      </c>
      <c r="J1092" s="12">
        <f>H1092/VLOOKUP(A1092,anni!$A$1:$O$32,4,0)</f>
        <v>1.9128546829377854E-2</v>
      </c>
      <c r="K1092" s="12">
        <f t="shared" si="180"/>
        <v>1.7865977681270954E-2</v>
      </c>
      <c r="L1092" s="12">
        <f t="shared" si="181"/>
        <v>2.208131955837361E-2</v>
      </c>
      <c r="M1092" s="12">
        <f t="array" ref="M1092">SUM(IF(NOT(ISERR(J1092:L1092)),J1092:L1092*$J$2:$L$2))/SUM(IF(NOT(ISERR(J1092:L1092)),$J$2:$L$2))</f>
        <v>1.9199819234841514E-2</v>
      </c>
      <c r="N1092" s="1">
        <f>((300-VLOOKUP(A1092,anni!$A$1:$O$32,8,0))*(M1092-I1092/300)+I1092)/300*(300-VLOOKUP(A1092,anni!$A$1:$O$32,7,0))</f>
        <v>5.4009574807239895</v>
      </c>
      <c r="O1092" s="1">
        <f t="shared" si="182"/>
        <v>5.4009574807239895</v>
      </c>
      <c r="P1092" s="9">
        <f>INT(MAX(1,O1092)+1-VLOOKUP(A1092,anni!$A$1:$O$32,5,0))</f>
        <v>5</v>
      </c>
      <c r="Q1092" s="9">
        <f t="array" ref="Q1092">SUM(IF(anno=A1092,IF(distretto=E1092,concorrenti!$T$3:$T$5991)))</f>
        <v>0</v>
      </c>
      <c r="R1092" s="9">
        <f t="shared" si="183"/>
        <v>5</v>
      </c>
      <c r="S1092" s="1">
        <f t="shared" si="184"/>
        <v>0</v>
      </c>
      <c r="T1092" s="1">
        <f>1+INT($N1092/VLOOKUP($A1092,anni!$A$1:$J$35,10,0))+$Q1092</f>
        <v>5</v>
      </c>
      <c r="U1092" s="1">
        <f t="shared" si="179"/>
        <v>0</v>
      </c>
      <c r="AB1092" s="1">
        <v>5</v>
      </c>
      <c r="AC1092" s="1">
        <f t="shared" si="185"/>
        <v>0</v>
      </c>
    </row>
    <row r="1093" spans="1:29" x14ac:dyDescent="0.3">
      <c r="A1093" s="3">
        <v>2005</v>
      </c>
      <c r="B1093" s="3" t="str">
        <f>VLOOKUP($E1093,accorpamenti!$A$2:$X$104,$A1093-B$2,0)</f>
        <v>Trento</v>
      </c>
      <c r="C1093" s="3" t="str">
        <f>VLOOKUP($E1093,accorpamenti!$A$2:$X$104,$A1093-C$2,0)</f>
        <v>Trento</v>
      </c>
      <c r="D1093" s="3" t="str">
        <f>VLOOKUP($E1093,accorpamenti!$A$2:$X$104,$A1093-D$2,0)</f>
        <v>Trento</v>
      </c>
      <c r="E1093" s="3" t="s">
        <v>60</v>
      </c>
      <c r="F1093" s="1">
        <f t="array" ref="F1093">SUM(IF(anno=A1093,IF(distretto=E1093,1)))</f>
        <v>5</v>
      </c>
      <c r="G1093" s="1">
        <f t="array" ref="G1093">SUM(IF(anno=A1093,IF(distretto=E1093,IF(punti=-1,1))))</f>
        <v>0</v>
      </c>
      <c r="H1093" s="1">
        <f t="array" ref="H1093">SUM(IF(anno=A1093,IF(distretto=E1093,punti)))+G1093</f>
        <v>96</v>
      </c>
      <c r="I1093" s="6">
        <v>3.3197437390797901</v>
      </c>
      <c r="J1093" s="12">
        <f>H1093/VLOOKUP(A1093,anni!$A$1:$O$32,4,0)</f>
        <v>1.7968106610765894E-2</v>
      </c>
      <c r="K1093" s="12">
        <f t="shared" si="180"/>
        <v>2.5067340992798632E-2</v>
      </c>
      <c r="L1093" s="12">
        <f t="shared" si="181"/>
        <v>1.6937879661242407E-2</v>
      </c>
      <c r="M1093" s="12">
        <f t="array" ref="M1093">SUM(IF(NOT(ISERR(J1093:L1093)),J1093:L1093*$J$2:$L$2))/SUM(IF(NOT(ISERR(J1093:L1093)),$J$2:$L$2))</f>
        <v>2.0162813579856224E-2</v>
      </c>
      <c r="N1093" s="1">
        <f>((300-VLOOKUP(A1093,anni!$A$1:$O$32,8,0))*(M1093-I1093/300)+I1093)/300*(300-VLOOKUP(A1093,anni!$A$1:$O$32,7,0))</f>
        <v>4.9678391635868024</v>
      </c>
      <c r="O1093" s="1">
        <f t="shared" si="182"/>
        <v>4.9678391635868024</v>
      </c>
      <c r="P1093" s="9">
        <f>INT(MAX(1,O1093)+1-VLOOKUP(A1093,anni!$A$1:$O$32,5,0))</f>
        <v>5</v>
      </c>
      <c r="Q1093" s="9">
        <f t="array" ref="Q1093">SUM(IF(anno=A1093,IF(distretto=E1093,concorrenti!$T$3:$T$5991)))</f>
        <v>0</v>
      </c>
      <c r="R1093" s="9">
        <f t="shared" si="183"/>
        <v>5</v>
      </c>
      <c r="S1093" s="1">
        <f t="shared" si="184"/>
        <v>0</v>
      </c>
      <c r="T1093" s="1">
        <f>1+INT($N1093/VLOOKUP($A1093,anni!$A$1:$J$35,10,0))+$Q1093</f>
        <v>5</v>
      </c>
      <c r="U1093" s="1">
        <f t="shared" si="179"/>
        <v>0</v>
      </c>
      <c r="AB1093" s="1">
        <v>5</v>
      </c>
      <c r="AC1093" s="1">
        <f t="shared" si="185"/>
        <v>0</v>
      </c>
    </row>
    <row r="1094" spans="1:29" x14ac:dyDescent="0.3">
      <c r="A1094" s="3">
        <v>2005</v>
      </c>
      <c r="B1094" s="3" t="str">
        <f>VLOOKUP($E1094,accorpamenti!$A$2:$X$104,$A1094-B$2,0)</f>
        <v>Genova</v>
      </c>
      <c r="C1094" s="3" t="str">
        <f>VLOOKUP($E1094,accorpamenti!$A$2:$X$104,$A1094-C$2,0)</f>
        <v>Genova</v>
      </c>
      <c r="D1094" s="3" t="str">
        <f>VLOOKUP($E1094,accorpamenti!$A$2:$X$104,$A1094-D$2,0)</f>
        <v>Genova</v>
      </c>
      <c r="E1094" s="3" t="s">
        <v>51</v>
      </c>
      <c r="F1094" s="1">
        <f t="array" ref="F1094">SUM(IF(anno=A1094,IF(distretto=E1094,1)))</f>
        <v>5</v>
      </c>
      <c r="G1094" s="1">
        <f t="array" ref="G1094">SUM(IF(anno=A1094,IF(distretto=E1094,IF(punti=-1,1))))</f>
        <v>1</v>
      </c>
      <c r="H1094" s="1">
        <f t="array" ref="H1094">SUM(IF(anno=A1094,IF(distretto=E1094,punti)))+G1094</f>
        <v>94.2</v>
      </c>
      <c r="I1094" s="6">
        <v>4.3680838672102507</v>
      </c>
      <c r="J1094" s="12">
        <f>H1094/VLOOKUP(A1094,anni!$A$1:$O$32,4,0)</f>
        <v>1.7631204611814034E-2</v>
      </c>
      <c r="K1094" s="12">
        <f t="shared" si="180"/>
        <v>1.0444725413666096E-2</v>
      </c>
      <c r="L1094" s="12">
        <f t="shared" si="181"/>
        <v>2.141621957167561E-2</v>
      </c>
      <c r="M1094" s="12">
        <f t="array" ref="M1094">SUM(IF(NOT(ISERR(J1094:L1094)),J1094:L1094*$J$2:$L$2))/SUM(IF(NOT(ISERR(J1094:L1094)),$J$2:$L$2))</f>
        <v>1.5866547372408318E-2</v>
      </c>
      <c r="N1094" s="1">
        <f>((300-VLOOKUP(A1094,anni!$A$1:$O$32,8,0))*(M1094-I1094/300)+I1094)/300*(300-VLOOKUP(A1094,anni!$A$1:$O$32,7,0))</f>
        <v>4.4750261825444664</v>
      </c>
      <c r="O1094" s="1">
        <f t="shared" si="182"/>
        <v>4.4750261825444664</v>
      </c>
      <c r="P1094" s="9">
        <f>INT(MAX(1,O1094)+1-VLOOKUP(A1094,anni!$A$1:$O$32,5,0))</f>
        <v>4</v>
      </c>
      <c r="Q1094" s="9">
        <f t="array" ref="Q1094">SUM(IF(anno=A1094,IF(distretto=E1094,concorrenti!$T$3:$T$5991)))</f>
        <v>0</v>
      </c>
      <c r="R1094" s="9">
        <f t="shared" si="183"/>
        <v>4</v>
      </c>
      <c r="S1094" s="1">
        <f t="shared" si="184"/>
        <v>-1</v>
      </c>
      <c r="T1094" s="1">
        <f>1+INT($N1094/VLOOKUP($A1094,anni!$A$1:$J$35,10,0))+$Q1094</f>
        <v>4</v>
      </c>
      <c r="U1094" s="1">
        <f t="shared" si="179"/>
        <v>-1</v>
      </c>
      <c r="AB1094" s="1">
        <v>5</v>
      </c>
      <c r="AC1094" s="1">
        <f t="shared" si="185"/>
        <v>-1</v>
      </c>
    </row>
    <row r="1095" spans="1:29" x14ac:dyDescent="0.3">
      <c r="A1095" s="3">
        <v>2005</v>
      </c>
      <c r="B1095" s="3" t="str">
        <f>VLOOKUP($E1095,accorpamenti!$A$2:$X$104,$A1095-B$2,0)</f>
        <v>Cosenza</v>
      </c>
      <c r="C1095" s="3" t="str">
        <f>VLOOKUP($E1095,accorpamenti!$A$2:$X$104,$A1095-C$2,0)</f>
        <v>Cosenza</v>
      </c>
      <c r="D1095" s="3" t="str">
        <f>VLOOKUP($E1095,accorpamenti!$A$2:$X$104,$A1095-D$2,0)</f>
        <v>Cosenza</v>
      </c>
      <c r="E1095" s="3" t="s">
        <v>134</v>
      </c>
      <c r="F1095" s="1">
        <f t="array" ref="F1095">SUM(IF(anno=A1095,IF(distretto=E1095,1)))</f>
        <v>5</v>
      </c>
      <c r="G1095" s="1">
        <f t="array" ref="G1095">SUM(IF(anno=A1095,IF(distretto=E1095,IF(punti=-1,1))))</f>
        <v>0</v>
      </c>
      <c r="H1095" s="1">
        <f t="array" ref="H1095">SUM(IF(anno=A1095,IF(distretto=E1095,punti)))+G1095</f>
        <v>73.2</v>
      </c>
      <c r="I1095" s="6">
        <v>8.0372743156668616</v>
      </c>
      <c r="J1095" s="12">
        <f>H1095/VLOOKUP(A1095,anni!$A$1:$O$32,4,0)</f>
        <v>1.3700681290708994E-2</v>
      </c>
      <c r="K1095" s="12">
        <f t="shared" si="180"/>
        <v>1.2753559452476497E-2</v>
      </c>
      <c r="L1095" s="12">
        <f t="shared" si="181"/>
        <v>5.4538198909236035E-3</v>
      </c>
      <c r="M1095" s="12">
        <f t="array" ref="M1095">SUM(IF(NOT(ISERR(J1095:L1095)),J1095:L1095*$J$2:$L$2))/SUM(IF(NOT(ISERR(J1095:L1095)),$J$2:$L$2))</f>
        <v>1.201049711133393E-2</v>
      </c>
      <c r="N1095" s="1">
        <f>((300-VLOOKUP(A1095,anni!$A$1:$O$32,8,0))*(M1095-I1095/300)+I1095)/300*(300-VLOOKUP(A1095,anni!$A$1:$O$32,7,0))</f>
        <v>4.9118178321283263</v>
      </c>
      <c r="O1095" s="1">
        <f t="shared" si="182"/>
        <v>4.9118178321283263</v>
      </c>
      <c r="P1095" s="9">
        <f>INT(MAX(1,O1095)+1-VLOOKUP(A1095,anni!$A$1:$O$32,5,0))</f>
        <v>5</v>
      </c>
      <c r="Q1095" s="9">
        <f t="array" ref="Q1095">SUM(IF(anno=A1095,IF(distretto=E1095,concorrenti!$T$3:$T$5991)))</f>
        <v>0</v>
      </c>
      <c r="R1095" s="9">
        <f t="shared" si="183"/>
        <v>5</v>
      </c>
      <c r="S1095" s="1">
        <f t="shared" si="184"/>
        <v>0</v>
      </c>
      <c r="T1095" s="1">
        <f>1+INT($N1095/VLOOKUP($A1095,anni!$A$1:$J$35,10,0))+$Q1095</f>
        <v>4</v>
      </c>
      <c r="U1095" s="1">
        <f t="shared" si="179"/>
        <v>-1</v>
      </c>
      <c r="AB1095" s="1">
        <v>5</v>
      </c>
      <c r="AC1095" s="1">
        <f t="shared" si="185"/>
        <v>0</v>
      </c>
    </row>
    <row r="1096" spans="1:29" x14ac:dyDescent="0.3">
      <c r="A1096" s="3">
        <v>2005</v>
      </c>
      <c r="B1096" s="3" t="str">
        <f>VLOOKUP($E1096,accorpamenti!$A$2:$X$104,$A1096-B$2,0)</f>
        <v>Arezzo</v>
      </c>
      <c r="C1096" s="3" t="str">
        <f>VLOOKUP($E1096,accorpamenti!$A$2:$X$104,$A1096-C$2,0)</f>
        <v>Arezzo</v>
      </c>
      <c r="D1096" s="3" t="str">
        <f>VLOOKUP($E1096,accorpamenti!$A$2:$X$104,$A1096-D$2,0)</f>
        <v>Arezzo</v>
      </c>
      <c r="E1096" s="3" t="s">
        <v>81</v>
      </c>
      <c r="F1096" s="1">
        <f t="array" ref="F1096">SUM(IF(anno=A1096,IF(distretto=E1096,1)))</f>
        <v>5</v>
      </c>
      <c r="G1096" s="1">
        <f t="array" ref="G1096">SUM(IF(anno=A1096,IF(distretto=E1096,IF(punti=-1,1))))</f>
        <v>0</v>
      </c>
      <c r="H1096" s="1">
        <f t="array" ref="H1096">SUM(IF(anno=A1096,IF(distretto=E1096,punti)))+G1096</f>
        <v>75.8</v>
      </c>
      <c r="I1096" s="6">
        <v>1.7472335468841</v>
      </c>
      <c r="J1096" s="12">
        <f>H1096/VLOOKUP(A1096,anni!$A$1:$O$32,4,0)</f>
        <v>1.4187317511417236E-2</v>
      </c>
      <c r="K1096" s="12">
        <f t="shared" si="180"/>
        <v>1.8140838876367429E-2</v>
      </c>
      <c r="L1096" s="12">
        <f t="shared" si="181"/>
        <v>5.1434398971312023E-3</v>
      </c>
      <c r="M1096" s="12">
        <f t="array" ref="M1096">SUM(IF(NOT(ISERR(J1096:L1096)),J1096:L1096*$J$2:$L$2))/SUM(IF(NOT(ISERR(J1096:L1096)),$J$2:$L$2))</f>
        <v>1.3997845030686296E-2</v>
      </c>
      <c r="N1096" s="1">
        <f>((300-VLOOKUP(A1096,anni!$A$1:$O$32,8,0))*(M1096-I1096/300)+I1096)/300*(300-VLOOKUP(A1096,anni!$A$1:$O$32,7,0))</f>
        <v>3.2692475154842273</v>
      </c>
      <c r="O1096" s="1">
        <f t="shared" si="182"/>
        <v>3.2692475154842273</v>
      </c>
      <c r="P1096" s="9">
        <f>INT(MAX(1,O1096)+1-VLOOKUP(A1096,anni!$A$1:$O$32,5,0))</f>
        <v>3</v>
      </c>
      <c r="Q1096" s="9">
        <f t="array" ref="Q1096">SUM(IF(anno=A1096,IF(distretto=E1096,concorrenti!$T$3:$T$5991)))</f>
        <v>0</v>
      </c>
      <c r="R1096" s="9">
        <f t="shared" si="183"/>
        <v>3</v>
      </c>
      <c r="S1096" s="1">
        <f t="shared" si="184"/>
        <v>-2</v>
      </c>
      <c r="T1096" s="1">
        <f>1+INT($N1096/VLOOKUP($A1096,anni!$A$1:$J$35,10,0))+$Q1096</f>
        <v>3</v>
      </c>
      <c r="U1096" s="1">
        <f t="shared" si="179"/>
        <v>-2</v>
      </c>
      <c r="AB1096" s="1">
        <v>4</v>
      </c>
      <c r="AC1096" s="1">
        <f t="shared" si="185"/>
        <v>-1</v>
      </c>
    </row>
    <row r="1097" spans="1:29" x14ac:dyDescent="0.3">
      <c r="A1097" s="3">
        <v>2005</v>
      </c>
      <c r="B1097" s="3" t="str">
        <f>VLOOKUP($E1097,accorpamenti!$A$2:$X$104,$A1097-B$2,0)</f>
        <v>Bologna</v>
      </c>
      <c r="C1097" s="3" t="str">
        <f>VLOOKUP($E1097,accorpamenti!$A$2:$X$104,$A1097-C$2,0)</f>
        <v>Bologna</v>
      </c>
      <c r="D1097" s="3" t="str">
        <f>VLOOKUP($E1097,accorpamenti!$A$2:$X$104,$A1097-D$2,0)</f>
        <v>Bologna</v>
      </c>
      <c r="E1097" s="3" t="s">
        <v>70</v>
      </c>
      <c r="F1097" s="1">
        <f t="array" ref="F1097">SUM(IF(anno=A1097,IF(distretto=E1097,1)))</f>
        <v>4</v>
      </c>
      <c r="G1097" s="1">
        <f t="array" ref="G1097">SUM(IF(anno=A1097,IF(distretto=E1097,IF(punti=-1,1))))</f>
        <v>0</v>
      </c>
      <c r="H1097" s="1">
        <f t="array" ref="H1097">SUM(IF(anno=A1097,IF(distretto=E1097,punti)))+G1097</f>
        <v>119.39999999999999</v>
      </c>
      <c r="I1097" s="6">
        <v>3.3197437390797901</v>
      </c>
      <c r="J1097" s="12">
        <f>H1097/VLOOKUP(A1097,anni!$A$1:$O$32,4,0)</f>
        <v>2.2347832597140078E-2</v>
      </c>
      <c r="K1097" s="12">
        <f t="shared" si="180"/>
        <v>1.8415700071463908E-2</v>
      </c>
      <c r="L1097" s="12">
        <f t="shared" si="181"/>
        <v>2.0174699596506012E-2</v>
      </c>
      <c r="M1097" s="12">
        <f t="array" ref="M1097">SUM(IF(NOT(ISERR(J1097:L1097)),J1097:L1097*$J$2:$L$2))/SUM(IF(NOT(ISERR(J1097:L1097)),$J$2:$L$2))</f>
        <v>2.0674932921809015E-2</v>
      </c>
      <c r="N1097" s="1">
        <f>((300-VLOOKUP(A1097,anni!$A$1:$O$32,8,0))*(M1097-I1097/300)+I1097)/300*(300-VLOOKUP(A1097,anni!$A$1:$O$32,7,0))</f>
        <v>5.0668489030310084</v>
      </c>
      <c r="O1097" s="1">
        <f t="shared" si="182"/>
        <v>5.0668489030310084</v>
      </c>
      <c r="P1097" s="9">
        <f>INT(MAX(1,O1097)+1-VLOOKUP(A1097,anni!$A$1:$O$32,5,0))</f>
        <v>5</v>
      </c>
      <c r="Q1097" s="9">
        <f t="array" ref="Q1097">SUM(IF(anno=A1097,IF(distretto=E1097,concorrenti!$T$3:$T$5991)))</f>
        <v>0</v>
      </c>
      <c r="R1097" s="9">
        <f t="shared" si="183"/>
        <v>5</v>
      </c>
      <c r="S1097" s="1">
        <f t="shared" si="184"/>
        <v>1</v>
      </c>
      <c r="T1097" s="1">
        <f>1+INT($N1097/VLOOKUP($A1097,anni!$A$1:$J$35,10,0))+$Q1097</f>
        <v>5</v>
      </c>
      <c r="U1097" s="1">
        <f t="shared" si="179"/>
        <v>1</v>
      </c>
      <c r="AB1097" s="1">
        <v>5</v>
      </c>
      <c r="AC1097" s="1">
        <f t="shared" si="185"/>
        <v>0</v>
      </c>
    </row>
    <row r="1098" spans="1:29" x14ac:dyDescent="0.3">
      <c r="A1098" s="3">
        <v>2005</v>
      </c>
      <c r="B1098" s="3" t="str">
        <f>VLOOKUP($E1098,accorpamenti!$A$2:$X$104,$A1098-B$2,0)</f>
        <v>Udine</v>
      </c>
      <c r="C1098" s="3" t="str">
        <f>VLOOKUP($E1098,accorpamenti!$A$2:$X$104,$A1098-C$2,0)</f>
        <v>Udine</v>
      </c>
      <c r="D1098" s="3" t="str">
        <f>VLOOKUP($E1098,accorpamenti!$A$2:$X$104,$A1098-D$2,0)</f>
        <v>Udine</v>
      </c>
      <c r="E1098" s="3" t="s">
        <v>58</v>
      </c>
      <c r="F1098" s="1">
        <f t="array" ref="F1098">SUM(IF(anno=A1098,IF(distretto=E1098,1)))</f>
        <v>4</v>
      </c>
      <c r="G1098" s="1">
        <f t="array" ref="G1098">SUM(IF(anno=A1098,IF(distretto=E1098,IF(punti=-1,1))))</f>
        <v>0</v>
      </c>
      <c r="H1098" s="1">
        <f t="array" ref="H1098">SUM(IF(anno=A1098,IF(distretto=E1098,punti)))+G1098</f>
        <v>87.6</v>
      </c>
      <c r="I1098" s="6">
        <v>3.1450203843913802</v>
      </c>
      <c r="J1098" s="12">
        <f>H1098/VLOOKUP(A1098,anni!$A$1:$O$32,4,0)</f>
        <v>1.6395897282323876E-2</v>
      </c>
      <c r="K1098" s="12">
        <f t="shared" si="180"/>
        <v>1.247869825738002E-2</v>
      </c>
      <c r="L1098" s="12">
        <f t="shared" si="181"/>
        <v>1.2592559748148806E-2</v>
      </c>
      <c r="M1098" s="12">
        <f t="array" ref="M1098">SUM(IF(NOT(ISERR(J1098:L1098)),J1098:L1098*$J$2:$L$2))/SUM(IF(NOT(ISERR(J1098:L1098)),$J$2:$L$2))</f>
        <v>1.4456274684980079E-2</v>
      </c>
      <c r="N1098" s="1">
        <f>((300-VLOOKUP(A1098,anni!$A$1:$O$32,8,0))*(M1098-I1098/300)+I1098)/300*(300-VLOOKUP(A1098,anni!$A$1:$O$32,7,0))</f>
        <v>3.8082752296222599</v>
      </c>
      <c r="O1098" s="1">
        <f t="shared" si="182"/>
        <v>3.8082752296222599</v>
      </c>
      <c r="P1098" s="9">
        <f>INT(MAX(1,O1098)+1-VLOOKUP(A1098,anni!$A$1:$O$32,5,0))</f>
        <v>4</v>
      </c>
      <c r="Q1098" s="9">
        <f t="array" ref="Q1098">SUM(IF(anno=A1098,IF(distretto=E1098,concorrenti!$T$3:$T$5991)))</f>
        <v>0</v>
      </c>
      <c r="R1098" s="9">
        <f t="shared" si="183"/>
        <v>4</v>
      </c>
      <c r="S1098" s="1">
        <f t="shared" si="184"/>
        <v>0</v>
      </c>
      <c r="T1098" s="1">
        <f>1+INT($N1098/VLOOKUP($A1098,anni!$A$1:$J$35,10,0))+$Q1098</f>
        <v>4</v>
      </c>
      <c r="U1098" s="1">
        <f t="shared" si="179"/>
        <v>0</v>
      </c>
      <c r="AB1098" s="1">
        <v>4</v>
      </c>
      <c r="AC1098" s="1">
        <f t="shared" si="185"/>
        <v>0</v>
      </c>
    </row>
    <row r="1099" spans="1:29" x14ac:dyDescent="0.3">
      <c r="A1099" s="3">
        <v>2005</v>
      </c>
      <c r="B1099" s="3" t="str">
        <f>VLOOKUP($E1099,accorpamenti!$A$2:$X$104,$A1099-B$2,0)</f>
        <v>Padova</v>
      </c>
      <c r="C1099" s="3" t="str">
        <f>VLOOKUP($E1099,accorpamenti!$A$2:$X$104,$A1099-C$2,0)</f>
        <v>Padova</v>
      </c>
      <c r="D1099" s="3" t="str">
        <f>VLOOKUP($E1099,accorpamenti!$A$2:$X$104,$A1099-D$2,0)</f>
        <v>Padova</v>
      </c>
      <c r="E1099" s="3" t="s">
        <v>66</v>
      </c>
      <c r="F1099" s="1">
        <f t="array" ref="F1099">SUM(IF(anno=A1099,IF(distretto=E1099,1)))</f>
        <v>4</v>
      </c>
      <c r="G1099" s="1">
        <f t="array" ref="G1099">SUM(IF(anno=A1099,IF(distretto=E1099,IF(punti=-1,1))))</f>
        <v>0</v>
      </c>
      <c r="H1099" s="1">
        <f t="array" ref="H1099">SUM(IF(anno=A1099,IF(distretto=E1099,punti)))+G1099</f>
        <v>94</v>
      </c>
      <c r="I1099" s="6">
        <v>3.1450203843913802</v>
      </c>
      <c r="J1099" s="12">
        <f>H1099/VLOOKUP(A1099,anni!$A$1:$O$32,4,0)</f>
        <v>1.7593771056374937E-2</v>
      </c>
      <c r="K1099" s="12">
        <f t="shared" si="180"/>
        <v>1.8140838876367429E-2</v>
      </c>
      <c r="L1099" s="12">
        <f t="shared" si="181"/>
        <v>1.8445439631091212E-2</v>
      </c>
      <c r="M1099" s="12">
        <f t="array" ref="M1099">SUM(IF(NOT(ISERR(J1099:L1099)),J1099:L1099*$J$2:$L$2))/SUM(IF(NOT(ISERR(J1099:L1099)),$J$2:$L$2))</f>
        <v>1.7918071758825146E-2</v>
      </c>
      <c r="N1099" s="1">
        <f>((300-VLOOKUP(A1099,anni!$A$1:$O$32,8,0))*(M1099-I1099/300)+I1099)/300*(300-VLOOKUP(A1099,anni!$A$1:$O$32,7,0))</f>
        <v>4.4775559972323062</v>
      </c>
      <c r="O1099" s="1">
        <f t="shared" si="182"/>
        <v>4.4775559972323062</v>
      </c>
      <c r="P1099" s="9">
        <f>INT(MAX(1,O1099)+1-VLOOKUP(A1099,anni!$A$1:$O$32,5,0))</f>
        <v>4</v>
      </c>
      <c r="Q1099" s="9">
        <f t="array" ref="Q1099">SUM(IF(anno=A1099,IF(distretto=E1099,concorrenti!$T$3:$T$5991)))</f>
        <v>0</v>
      </c>
      <c r="R1099" s="9">
        <f t="shared" si="183"/>
        <v>4</v>
      </c>
      <c r="S1099" s="1">
        <f t="shared" si="184"/>
        <v>0</v>
      </c>
      <c r="T1099" s="1">
        <f>1+INT($N1099/VLOOKUP($A1099,anni!$A$1:$J$35,10,0))+$Q1099</f>
        <v>4</v>
      </c>
      <c r="U1099" s="1">
        <f t="shared" si="179"/>
        <v>0</v>
      </c>
      <c r="AB1099" s="1">
        <v>4</v>
      </c>
      <c r="AC1099" s="1">
        <f t="shared" si="185"/>
        <v>0</v>
      </c>
    </row>
    <row r="1100" spans="1:29" x14ac:dyDescent="0.3">
      <c r="A1100" s="3">
        <v>2005</v>
      </c>
      <c r="B1100" s="3" t="str">
        <f>VLOOKUP($E1100,accorpamenti!$A$2:$X$104,$A1100-B$2,0)</f>
        <v>Pisa</v>
      </c>
      <c r="C1100" s="3" t="str">
        <f>VLOOKUP($E1100,accorpamenti!$A$2:$X$104,$A1100-C$2,0)</f>
        <v>Pisa</v>
      </c>
      <c r="D1100" s="3" t="str">
        <f>VLOOKUP($E1100,accorpamenti!$A$2:$X$104,$A1100-D$2,0)</f>
        <v>Pisa</v>
      </c>
      <c r="E1100" s="3" t="s">
        <v>105</v>
      </c>
      <c r="F1100" s="1">
        <f t="array" ref="F1100">SUM(IF(anno=A1100,IF(distretto=E1100,1)))</f>
        <v>4</v>
      </c>
      <c r="G1100" s="1">
        <f t="array" ref="G1100">SUM(IF(anno=A1100,IF(distretto=E1100,IF(punti=-1,1))))</f>
        <v>0</v>
      </c>
      <c r="H1100" s="1">
        <f t="array" ref="H1100">SUM(IF(anno=A1100,IF(distretto=E1100,punti)))+G1100</f>
        <v>82.8</v>
      </c>
      <c r="I1100" s="6">
        <v>2.0966802562609201</v>
      </c>
      <c r="J1100" s="12">
        <f>H1100/VLOOKUP(A1100,anni!$A$1:$O$32,4,0)</f>
        <v>1.5497491951785583E-2</v>
      </c>
      <c r="K1100" s="12">
        <f t="shared" si="180"/>
        <v>1.4842504535209716E-2</v>
      </c>
      <c r="L1100" s="12">
        <f t="shared" si="181"/>
        <v>1.6095419678091607E-2</v>
      </c>
      <c r="M1100" s="12">
        <f t="array" ref="M1100">SUM(IF(NOT(ISERR(J1100:L1100)),J1100:L1100*$J$2:$L$2))/SUM(IF(NOT(ISERR(J1100:L1100)),$J$2:$L$2))</f>
        <v>1.5378817433977966E-2</v>
      </c>
      <c r="N1100" s="1">
        <f>((300-VLOOKUP(A1100,anni!$A$1:$O$32,8,0))*(M1100-I1100/300)+I1100)/300*(300-VLOOKUP(A1100,anni!$A$1:$O$32,7,0))</f>
        <v>3.648835008697592</v>
      </c>
      <c r="O1100" s="1">
        <f t="shared" si="182"/>
        <v>3.648835008697592</v>
      </c>
      <c r="P1100" s="9">
        <f>INT(MAX(1,O1100)+1-VLOOKUP(A1100,anni!$A$1:$O$32,5,0))</f>
        <v>4</v>
      </c>
      <c r="Q1100" s="9">
        <f t="array" ref="Q1100">SUM(IF(anno=A1100,IF(distretto=E1100,concorrenti!$T$3:$T$5991)))</f>
        <v>0</v>
      </c>
      <c r="R1100" s="9">
        <f t="shared" si="183"/>
        <v>4</v>
      </c>
      <c r="S1100" s="1">
        <f t="shared" si="184"/>
        <v>0</v>
      </c>
      <c r="T1100" s="1">
        <f>1+INT($N1100/VLOOKUP($A1100,anni!$A$1:$J$35,10,0))+$Q1100</f>
        <v>3</v>
      </c>
      <c r="U1100" s="1">
        <f t="shared" si="179"/>
        <v>-1</v>
      </c>
      <c r="AB1100" s="1">
        <v>4</v>
      </c>
      <c r="AC1100" s="1">
        <f t="shared" si="185"/>
        <v>0</v>
      </c>
    </row>
    <row r="1101" spans="1:29" x14ac:dyDescent="0.3">
      <c r="A1101" s="3">
        <v>2005</v>
      </c>
      <c r="B1101" s="3" t="str">
        <f>VLOOKUP($E1101,accorpamenti!$A$2:$X$104,$A1101-B$2,0)</f>
        <v>Brescia</v>
      </c>
      <c r="C1101" s="3" t="str">
        <f>VLOOKUP($E1101,accorpamenti!$A$2:$X$104,$A1101-C$2,0)</f>
        <v>Brescia</v>
      </c>
      <c r="D1101" s="3" t="str">
        <f>VLOOKUP($E1101,accorpamenti!$A$2:$X$104,$A1101-D$2,0)</f>
        <v>Brescia</v>
      </c>
      <c r="E1101" s="3" t="s">
        <v>42</v>
      </c>
      <c r="F1101" s="1">
        <f t="array" ref="F1101">SUM(IF(anno=A1101,IF(distretto=E1101,1)))</f>
        <v>4</v>
      </c>
      <c r="G1101" s="1">
        <f t="array" ref="G1101">SUM(IF(anno=A1101,IF(distretto=E1101,IF(punti=-1,1))))</f>
        <v>0</v>
      </c>
      <c r="H1101" s="1">
        <f t="array" ref="H1101">SUM(IF(anno=A1101,IF(distretto=E1101,punti)))+G1101</f>
        <v>82.8</v>
      </c>
      <c r="I1101" s="6">
        <v>4.3680838672102507</v>
      </c>
      <c r="J1101" s="12">
        <f>H1101/VLOOKUP(A1101,anni!$A$1:$O$32,4,0)</f>
        <v>1.5497491951785583E-2</v>
      </c>
      <c r="K1101" s="12">
        <f t="shared" si="180"/>
        <v>1.6271782749711392E-2</v>
      </c>
      <c r="L1101" s="12">
        <f t="shared" si="181"/>
        <v>1.4454839710903205E-2</v>
      </c>
      <c r="M1101" s="12">
        <f t="array" ref="M1101">SUM(IF(NOT(ISERR(J1101:L1101)),J1101:L1101*$J$2:$L$2))/SUM(IF(NOT(ISERR(J1101:L1101)),$J$2:$L$2))</f>
        <v>1.5581813510947125E-2</v>
      </c>
      <c r="N1101" s="1">
        <f>((300-VLOOKUP(A1101,anni!$A$1:$O$32,8,0))*(M1101-I1101/300)+I1101)/300*(300-VLOOKUP(A1101,anni!$A$1:$O$32,7,0))</f>
        <v>4.4199776359953029</v>
      </c>
      <c r="O1101" s="1">
        <f t="shared" si="182"/>
        <v>4.4199776359953029</v>
      </c>
      <c r="P1101" s="9">
        <f>INT(MAX(1,O1101)+1-VLOOKUP(A1101,anni!$A$1:$O$32,5,0))</f>
        <v>4</v>
      </c>
      <c r="Q1101" s="9">
        <f t="array" ref="Q1101">SUM(IF(anno=A1101,IF(distretto=E1101,concorrenti!$T$3:$T$5991)))</f>
        <v>0</v>
      </c>
      <c r="R1101" s="9">
        <f t="shared" si="183"/>
        <v>4</v>
      </c>
      <c r="S1101" s="1">
        <f t="shared" si="184"/>
        <v>0</v>
      </c>
      <c r="T1101" s="1">
        <f>1+INT($N1101/VLOOKUP($A1101,anni!$A$1:$J$35,10,0))+$Q1101</f>
        <v>4</v>
      </c>
      <c r="U1101" s="1">
        <f t="shared" si="179"/>
        <v>0</v>
      </c>
      <c r="AB1101" s="1">
        <v>4</v>
      </c>
      <c r="AC1101" s="1">
        <f t="shared" si="185"/>
        <v>0</v>
      </c>
    </row>
    <row r="1102" spans="1:29" x14ac:dyDescent="0.3">
      <c r="A1102" s="3">
        <v>2005</v>
      </c>
      <c r="B1102" s="3" t="str">
        <f>VLOOKUP($E1102,accorpamenti!$A$2:$X$104,$A1102-B$2,0)</f>
        <v>Bergamo</v>
      </c>
      <c r="C1102" s="3" t="str">
        <f>VLOOKUP($E1102,accorpamenti!$A$2:$X$104,$A1102-C$2,0)</f>
        <v>Bergamo</v>
      </c>
      <c r="D1102" s="3" t="str">
        <f>VLOOKUP($E1102,accorpamenti!$A$2:$X$104,$A1102-D$2,0)</f>
        <v>Bergamo</v>
      </c>
      <c r="E1102" s="3" t="s">
        <v>35</v>
      </c>
      <c r="F1102" s="1">
        <f t="array" ref="F1102">SUM(IF(anno=A1102,IF(distretto=E1102,1)))</f>
        <v>4</v>
      </c>
      <c r="G1102" s="1">
        <f t="array" ref="G1102">SUM(IF(anno=A1102,IF(distretto=E1102,IF(punti=-1,1))))</f>
        <v>0</v>
      </c>
      <c r="H1102" s="1">
        <f t="array" ref="H1102">SUM(IF(anno=A1102,IF(distretto=E1102,punti)))+G1102</f>
        <v>78.8</v>
      </c>
      <c r="I1102" s="6">
        <v>3.3197437390797901</v>
      </c>
      <c r="J1102" s="12">
        <f>H1102/VLOOKUP(A1102,anni!$A$1:$O$32,4,0)</f>
        <v>1.474882084300367E-2</v>
      </c>
      <c r="K1102" s="12">
        <f t="shared" si="180"/>
        <v>1.0334780935627504E-2</v>
      </c>
      <c r="L1102" s="12">
        <f t="shared" si="181"/>
        <v>2.2169999556600012E-2</v>
      </c>
      <c r="M1102" s="12">
        <f t="array" ref="M1102">SUM(IF(NOT(ISERR(J1102:L1102)),J1102:L1102*$J$2:$L$2))/SUM(IF(NOT(ISERR(J1102:L1102)),$J$2:$L$2))</f>
        <v>1.4514337326144338E-2</v>
      </c>
      <c r="N1102" s="1">
        <f>((300-VLOOKUP(A1102,anni!$A$1:$O$32,8,0))*(M1102-I1102/300)+I1102)/300*(300-VLOOKUP(A1102,anni!$A$1:$O$32,7,0))</f>
        <v>3.8758004212025043</v>
      </c>
      <c r="O1102" s="1">
        <f t="shared" si="182"/>
        <v>3.8758004212025043</v>
      </c>
      <c r="P1102" s="9">
        <f>INT(MAX(1,O1102)+1-VLOOKUP(A1102,anni!$A$1:$O$32,5,0))</f>
        <v>4</v>
      </c>
      <c r="Q1102" s="9">
        <f t="array" ref="Q1102">SUM(IF(anno=A1102,IF(distretto=E1102,concorrenti!$T$3:$T$5991)))</f>
        <v>0</v>
      </c>
      <c r="R1102" s="9">
        <f t="shared" si="183"/>
        <v>4</v>
      </c>
      <c r="S1102" s="1">
        <f t="shared" si="184"/>
        <v>0</v>
      </c>
      <c r="T1102" s="1">
        <f>1+INT($N1102/VLOOKUP($A1102,anni!$A$1:$J$35,10,0))+$Q1102</f>
        <v>4</v>
      </c>
      <c r="U1102" s="1">
        <f t="shared" si="179"/>
        <v>0</v>
      </c>
      <c r="AB1102" s="1">
        <v>4</v>
      </c>
      <c r="AC1102" s="1">
        <f t="shared" si="185"/>
        <v>0</v>
      </c>
    </row>
    <row r="1103" spans="1:29" x14ac:dyDescent="0.3">
      <c r="A1103" s="3">
        <v>2005</v>
      </c>
      <c r="B1103" s="3" t="str">
        <f>VLOOKUP($E1103,accorpamenti!$A$2:$X$104,$A1103-B$2,0)</f>
        <v>Salerno</v>
      </c>
      <c r="C1103" s="3" t="str">
        <f>VLOOKUP($E1103,accorpamenti!$A$2:$X$104,$A1103-C$2,0)</f>
        <v>Salerno</v>
      </c>
      <c r="D1103" s="3" t="str">
        <f>VLOOKUP($E1103,accorpamenti!$A$2:$X$104,$A1103-D$2,0)</f>
        <v>Salerno</v>
      </c>
      <c r="E1103" s="3" t="s">
        <v>61</v>
      </c>
      <c r="F1103" s="1">
        <f t="array" ref="F1103">SUM(IF(anno=A1103,IF(distretto=E1103,1)))</f>
        <v>4</v>
      </c>
      <c r="G1103" s="1">
        <f t="array" ref="G1103">SUM(IF(anno=A1103,IF(distretto=E1103,IF(punti=-1,1))))</f>
        <v>0</v>
      </c>
      <c r="H1103" s="1">
        <f t="array" ref="H1103">SUM(IF(anno=A1103,IF(distretto=E1103,punti)))+G1103</f>
        <v>43.4</v>
      </c>
      <c r="I1103" s="6">
        <v>5.5911473500291207</v>
      </c>
      <c r="J1103" s="12">
        <f>H1103/VLOOKUP(A1103,anni!$A$1:$O$32,4,0)</f>
        <v>8.1230815302837465E-3</v>
      </c>
      <c r="K1103" s="12">
        <f t="shared" si="180"/>
        <v>1.3688087515804515E-2</v>
      </c>
      <c r="L1103" s="12">
        <f t="shared" si="181"/>
        <v>9.6217798075644047E-3</v>
      </c>
      <c r="M1103" s="12">
        <f t="array" ref="M1103">SUM(IF(NOT(ISERR(J1103:L1103)),J1103:L1103*$J$2:$L$2))/SUM(IF(NOT(ISERR(J1103:L1103)),$J$2:$L$2))</f>
        <v>1.0227866571670781E-2</v>
      </c>
      <c r="N1103" s="1">
        <f>((300-VLOOKUP(A1103,anni!$A$1:$O$32,8,0))*(M1103-I1103/300)+I1103)/300*(300-VLOOKUP(A1103,anni!$A$1:$O$32,7,0))</f>
        <v>3.7789794610879563</v>
      </c>
      <c r="O1103" s="1">
        <f t="shared" si="182"/>
        <v>3.7789794610879563</v>
      </c>
      <c r="P1103" s="9">
        <f>INT(MAX(1,O1103)+1-VLOOKUP(A1103,anni!$A$1:$O$32,5,0))</f>
        <v>4</v>
      </c>
      <c r="Q1103" s="9">
        <f t="array" ref="Q1103">SUM(IF(anno=A1103,IF(distretto=E1103,concorrenti!$T$3:$T$5991)))</f>
        <v>0</v>
      </c>
      <c r="R1103" s="9">
        <f t="shared" si="183"/>
        <v>4</v>
      </c>
      <c r="S1103" s="1">
        <f t="shared" si="184"/>
        <v>0</v>
      </c>
      <c r="T1103" s="1">
        <f>1+INT($N1103/VLOOKUP($A1103,anni!$A$1:$J$35,10,0))+$Q1103</f>
        <v>4</v>
      </c>
      <c r="U1103" s="1">
        <f t="shared" si="179"/>
        <v>0</v>
      </c>
      <c r="AB1103" s="1">
        <v>4</v>
      </c>
      <c r="AC1103" s="1">
        <f t="shared" si="185"/>
        <v>0</v>
      </c>
    </row>
    <row r="1104" spans="1:29" x14ac:dyDescent="0.3">
      <c r="A1104" s="3">
        <v>2005</v>
      </c>
      <c r="B1104" s="3" t="str">
        <f>VLOOKUP($E1104,accorpamenti!$A$2:$X$104,$A1104-B$2,0)</f>
        <v>Modena</v>
      </c>
      <c r="C1104" s="3" t="str">
        <f>VLOOKUP($E1104,accorpamenti!$A$2:$X$104,$A1104-C$2,0)</f>
        <v>Modena</v>
      </c>
      <c r="D1104" s="3" t="str">
        <f>VLOOKUP($E1104,accorpamenti!$A$2:$X$104,$A1104-D$2,0)</f>
        <v>Modena</v>
      </c>
      <c r="E1104" s="3" t="s">
        <v>72</v>
      </c>
      <c r="F1104" s="1">
        <f t="array" ref="F1104">SUM(IF(anno=A1104,IF(distretto=E1104,1)))</f>
        <v>4</v>
      </c>
      <c r="G1104" s="1">
        <f t="array" ref="G1104">SUM(IF(anno=A1104,IF(distretto=E1104,IF(punti=-1,1))))</f>
        <v>0</v>
      </c>
      <c r="H1104" s="1">
        <f t="array" ref="H1104">SUM(IF(anno=A1104,IF(distretto=E1104,punti)))+G1104</f>
        <v>71.400000000000006</v>
      </c>
      <c r="I1104" s="6">
        <v>3.3197437390797901</v>
      </c>
      <c r="J1104" s="12">
        <f>H1104/VLOOKUP(A1104,anni!$A$1:$O$32,4,0)</f>
        <v>1.3363779291757133E-2</v>
      </c>
      <c r="K1104" s="12">
        <f t="shared" si="180"/>
        <v>1.1104392281897642E-2</v>
      </c>
      <c r="L1104" s="12">
        <f t="shared" si="181"/>
        <v>1.1705759765884807E-2</v>
      </c>
      <c r="M1104" s="12">
        <f t="array" ref="M1104">SUM(IF(NOT(ISERR(J1104:L1104)),J1104:L1104*$J$2:$L$2))/SUM(IF(NOT(ISERR(J1104:L1104)),$J$2:$L$2))</f>
        <v>1.233431370082525E-2</v>
      </c>
      <c r="N1104" s="1">
        <f>((300-VLOOKUP(A1104,anni!$A$1:$O$32,8,0))*(M1104-I1104/300)+I1104)/300*(300-VLOOKUP(A1104,anni!$A$1:$O$32,7,0))</f>
        <v>3.4543291869741473</v>
      </c>
      <c r="O1104" s="1">
        <f t="shared" si="182"/>
        <v>3.4543291869741473</v>
      </c>
      <c r="P1104" s="9">
        <f>INT(MAX(1,O1104)+1-VLOOKUP(A1104,anni!$A$1:$O$32,5,0))</f>
        <v>3</v>
      </c>
      <c r="Q1104" s="9">
        <f t="array" ref="Q1104">SUM(IF(anno=A1104,IF(distretto=E1104,concorrenti!$T$3:$T$5991)))</f>
        <v>0</v>
      </c>
      <c r="R1104" s="9">
        <f t="shared" si="183"/>
        <v>3</v>
      </c>
      <c r="S1104" s="1">
        <f t="shared" si="184"/>
        <v>-1</v>
      </c>
      <c r="T1104" s="1">
        <f>1+INT($N1104/VLOOKUP($A1104,anni!$A$1:$J$35,10,0))+$Q1104</f>
        <v>3</v>
      </c>
      <c r="U1104" s="1">
        <f t="shared" si="179"/>
        <v>-1</v>
      </c>
      <c r="AB1104" s="1">
        <v>3</v>
      </c>
      <c r="AC1104" s="1">
        <f t="shared" si="185"/>
        <v>0</v>
      </c>
    </row>
    <row r="1105" spans="1:29" x14ac:dyDescent="0.3">
      <c r="A1105" s="3">
        <v>2005</v>
      </c>
      <c r="B1105" s="3" t="str">
        <f>VLOOKUP($E1105,accorpamenti!$A$2:$X$104,$A1105-B$2,0)</f>
        <v>Cuneo</v>
      </c>
      <c r="C1105" s="3" t="str">
        <f>VLOOKUP($E1105,accorpamenti!$A$2:$X$104,$A1105-C$2,0)</f>
        <v>Cuneo</v>
      </c>
      <c r="D1105" s="3" t="str">
        <f>VLOOKUP($E1105,accorpamenti!$A$2:$X$104,$A1105-D$2,0)</f>
        <v>Cuneo</v>
      </c>
      <c r="E1105" s="3" t="s">
        <v>67</v>
      </c>
      <c r="F1105" s="1">
        <f t="array" ref="F1105">SUM(IF(anno=A1105,IF(distretto=E1105,1)))</f>
        <v>4</v>
      </c>
      <c r="G1105" s="1">
        <f t="array" ref="G1105">SUM(IF(anno=A1105,IF(distretto=E1105,IF(punti=-1,1))))</f>
        <v>1</v>
      </c>
      <c r="H1105" s="1">
        <f t="array" ref="H1105">SUM(IF(anno=A1105,IF(distretto=E1105,punti)))+G1105</f>
        <v>59.6</v>
      </c>
      <c r="I1105" s="6">
        <v>2.4461269656377405</v>
      </c>
      <c r="J1105" s="12">
        <f>H1105/VLOOKUP(A1105,anni!$A$1:$O$32,4,0)</f>
        <v>1.1155199520850492E-2</v>
      </c>
      <c r="K1105" s="12">
        <f t="shared" si="180"/>
        <v>1.6601616183827165E-2</v>
      </c>
      <c r="L1105" s="12">
        <f t="shared" si="181"/>
        <v>1.3124639737507205E-2</v>
      </c>
      <c r="M1105" s="12">
        <f t="array" ref="M1105">SUM(IF(NOT(ISERR(J1105:L1105)),J1105:L1105*$J$2:$L$2))/SUM(IF(NOT(ISERR(J1105:L1105)),$J$2:$L$2))</f>
        <v>1.329891177795217E-2</v>
      </c>
      <c r="N1105" s="1">
        <f>((300-VLOOKUP(A1105,anni!$A$1:$O$32,8,0))*(M1105-I1105/300)+I1105)/300*(300-VLOOKUP(A1105,anni!$A$1:$O$32,7,0))</f>
        <v>3.3593194104429136</v>
      </c>
      <c r="O1105" s="1">
        <f t="shared" si="182"/>
        <v>3.3593194104429136</v>
      </c>
      <c r="P1105" s="9">
        <f>INT(MAX(1,O1105)+1-VLOOKUP(A1105,anni!$A$1:$O$32,5,0))</f>
        <v>3</v>
      </c>
      <c r="Q1105" s="9">
        <f t="array" ref="Q1105">SUM(IF(anno=A1105,IF(distretto=E1105,concorrenti!$T$3:$T$5991)))</f>
        <v>0</v>
      </c>
      <c r="R1105" s="9">
        <f t="shared" si="183"/>
        <v>3</v>
      </c>
      <c r="S1105" s="1">
        <f t="shared" si="184"/>
        <v>-1</v>
      </c>
      <c r="T1105" s="1">
        <f>1+INT($N1105/VLOOKUP($A1105,anni!$A$1:$J$35,10,0))+$Q1105</f>
        <v>3</v>
      </c>
      <c r="U1105" s="1">
        <f t="shared" si="179"/>
        <v>-1</v>
      </c>
      <c r="AB1105" s="1">
        <v>3</v>
      </c>
      <c r="AC1105" s="1">
        <f t="shared" si="185"/>
        <v>0</v>
      </c>
    </row>
    <row r="1106" spans="1:29" x14ac:dyDescent="0.3">
      <c r="A1106" s="3">
        <v>2005</v>
      </c>
      <c r="B1106" s="3" t="str">
        <f>VLOOKUP($E1106,accorpamenti!$A$2:$X$104,$A1106-B$2,0)</f>
        <v>Ancona</v>
      </c>
      <c r="C1106" s="3" t="str">
        <f>VLOOKUP($E1106,accorpamenti!$A$2:$X$104,$A1106-C$2,0)</f>
        <v>Ancona</v>
      </c>
      <c r="D1106" s="3" t="str">
        <f>VLOOKUP($E1106,accorpamenti!$A$2:$X$104,$A1106-D$2,0)</f>
        <v>Ancona</v>
      </c>
      <c r="E1106" s="3" t="s">
        <v>116</v>
      </c>
      <c r="F1106" s="1">
        <f t="array" ref="F1106">SUM(IF(anno=A1106,IF(distretto=E1106,1)))</f>
        <v>4</v>
      </c>
      <c r="G1106" s="1">
        <f t="array" ref="G1106">SUM(IF(anno=A1106,IF(distretto=E1106,IF(punti=-1,1))))</f>
        <v>0</v>
      </c>
      <c r="H1106" s="1">
        <f t="array" ref="H1106">SUM(IF(anno=A1106,IF(distretto=E1106,punti)))+G1106</f>
        <v>66</v>
      </c>
      <c r="I1106" s="6">
        <v>2.4461269656377405</v>
      </c>
      <c r="J1106" s="12">
        <f>H1106/VLOOKUP(A1106,anni!$A$1:$O$32,4,0)</f>
        <v>1.2353073294901552E-2</v>
      </c>
      <c r="K1106" s="12">
        <f t="shared" si="180"/>
        <v>1.1544170194052001E-2</v>
      </c>
      <c r="L1106" s="12">
        <f t="shared" si="181"/>
        <v>1.7869019642619607E-2</v>
      </c>
      <c r="M1106" s="12">
        <f t="array" ref="M1106">SUM(IF(NOT(ISERR(J1106:L1106)),J1106:L1106*$J$2:$L$2))/SUM(IF(NOT(ISERR(J1106:L1106)),$J$2:$L$2))</f>
        <v>1.3002763319238045E-2</v>
      </c>
      <c r="N1106" s="1">
        <f>((300-VLOOKUP(A1106,anni!$A$1:$O$32,8,0))*(M1106-I1106/300)+I1106)/300*(300-VLOOKUP(A1106,anni!$A$1:$O$32,7,0))</f>
        <v>3.3020640417581828</v>
      </c>
      <c r="O1106" s="1">
        <f t="shared" si="182"/>
        <v>3.3020640417581828</v>
      </c>
      <c r="P1106" s="9">
        <f>INT(MAX(1,O1106)+1-VLOOKUP(A1106,anni!$A$1:$O$32,5,0))</f>
        <v>3</v>
      </c>
      <c r="Q1106" s="9">
        <f t="array" ref="Q1106">SUM(IF(anno=A1106,IF(distretto=E1106,concorrenti!$T$3:$T$5991)))</f>
        <v>0</v>
      </c>
      <c r="R1106" s="9">
        <f t="shared" si="183"/>
        <v>3</v>
      </c>
      <c r="S1106" s="1">
        <f t="shared" si="184"/>
        <v>-1</v>
      </c>
      <c r="T1106" s="1">
        <f>1+INT($N1106/VLOOKUP($A1106,anni!$A$1:$J$35,10,0))+$Q1106</f>
        <v>3</v>
      </c>
      <c r="U1106" s="1">
        <f t="shared" si="179"/>
        <v>-1</v>
      </c>
      <c r="AB1106" s="1">
        <v>3</v>
      </c>
      <c r="AC1106" s="1">
        <f t="shared" si="185"/>
        <v>0</v>
      </c>
    </row>
    <row r="1107" spans="1:29" x14ac:dyDescent="0.3">
      <c r="A1107" s="3">
        <v>2005</v>
      </c>
      <c r="B1107" s="3" t="str">
        <f>VLOOKUP($E1107,accorpamenti!$A$2:$X$104,$A1107-B$2,0)</f>
        <v>Lecco</v>
      </c>
      <c r="C1107" s="3" t="str">
        <f>VLOOKUP($E1107,accorpamenti!$A$2:$X$104,$A1107-C$2,0)</f>
        <v>Lecco</v>
      </c>
      <c r="D1107" s="3" t="str">
        <f>VLOOKUP($E1107,accorpamenti!$A$2:$X$104,$A1107-D$2,0)</f>
        <v>Lecco</v>
      </c>
      <c r="E1107" s="3" t="s">
        <v>64</v>
      </c>
      <c r="F1107" s="1">
        <f t="array" ref="F1107">SUM(IF(anno=A1107,IF(distretto=E1107,1)))</f>
        <v>4</v>
      </c>
      <c r="G1107" s="1">
        <f t="array" ref="G1107">SUM(IF(anno=A1107,IF(distretto=E1107,IF(punti=-1,1))))</f>
        <v>0</v>
      </c>
      <c r="H1107" s="1">
        <f t="array" ref="H1107">SUM(IF(anno=A1107,IF(distretto=E1107,punti)))+G1107</f>
        <v>75.800000000000011</v>
      </c>
      <c r="I1107" s="6">
        <v>1.2230634828188702</v>
      </c>
      <c r="J1107" s="12">
        <f>H1107/VLOOKUP(A1107,anni!$A$1:$O$32,4,0)</f>
        <v>1.4187317511417238E-2</v>
      </c>
      <c r="K1107" s="12">
        <f t="shared" si="180"/>
        <v>1.3083392886592269E-2</v>
      </c>
      <c r="L1107" s="12">
        <f t="shared" si="181"/>
        <v>1.0419899791602006E-2</v>
      </c>
      <c r="M1107" s="12">
        <f t="array" ref="M1107">SUM(IF(NOT(ISERR(J1107:L1107)),J1107:L1107*$J$2:$L$2))/SUM(IF(NOT(ISERR(J1107:L1107)),$J$2:$L$2))</f>
        <v>1.3191439683173043E-2</v>
      </c>
      <c r="N1107" s="1">
        <f>((300-VLOOKUP(A1107,anni!$A$1:$O$32,8,0))*(M1107-I1107/300)+I1107)/300*(300-VLOOKUP(A1107,anni!$A$1:$O$32,7,0))</f>
        <v>2.9444432387662016</v>
      </c>
      <c r="O1107" s="1">
        <f t="shared" si="182"/>
        <v>2.9444432387662016</v>
      </c>
      <c r="P1107" s="9">
        <f>INT(MAX(1,O1107)+1-VLOOKUP(A1107,anni!$A$1:$O$32,5,0))</f>
        <v>3</v>
      </c>
      <c r="Q1107" s="9">
        <f t="array" ref="Q1107">SUM(IF(anno=A1107,IF(distretto=E1107,concorrenti!$T$3:$T$5991)))</f>
        <v>0</v>
      </c>
      <c r="R1107" s="9">
        <f t="shared" si="183"/>
        <v>3</v>
      </c>
      <c r="S1107" s="1">
        <f t="shared" si="184"/>
        <v>-1</v>
      </c>
      <c r="T1107" s="1">
        <f>1+INT($N1107/VLOOKUP($A1107,anni!$A$1:$J$35,10,0))+$Q1107</f>
        <v>3</v>
      </c>
      <c r="U1107" s="1">
        <f t="shared" si="179"/>
        <v>-1</v>
      </c>
      <c r="AB1107" s="1">
        <v>3</v>
      </c>
      <c r="AC1107" s="1">
        <f t="shared" si="185"/>
        <v>0</v>
      </c>
    </row>
    <row r="1108" spans="1:29" x14ac:dyDescent="0.3">
      <c r="A1108" s="3">
        <v>2005</v>
      </c>
      <c r="B1108" s="3" t="str">
        <f>VLOOKUP($E1108,accorpamenti!$A$2:$X$104,$A1108-B$2,0)</f>
        <v>Trieste</v>
      </c>
      <c r="C1108" s="3" t="str">
        <f>VLOOKUP($E1108,accorpamenti!$A$2:$X$104,$A1108-C$2,0)</f>
        <v>Trieste</v>
      </c>
      <c r="D1108" s="3" t="str">
        <f>VLOOKUP($E1108,accorpamenti!$A$2:$X$104,$A1108-D$2,0)</f>
        <v>Trieste</v>
      </c>
      <c r="E1108" s="3" t="s">
        <v>92</v>
      </c>
      <c r="F1108" s="1">
        <f t="array" ref="F1108">SUM(IF(anno=A1108,IF(distretto=E1108,1)))</f>
        <v>4</v>
      </c>
      <c r="G1108" s="1">
        <f t="array" ref="G1108">SUM(IF(anno=A1108,IF(distretto=E1108,IF(punti=-1,1))))</f>
        <v>0</v>
      </c>
      <c r="H1108" s="1">
        <f t="array" ref="H1108">SUM(IF(anno=A1108,IF(distretto=E1108,punti)))+G1108</f>
        <v>67.199999999999989</v>
      </c>
      <c r="I1108" s="6">
        <v>1.92195690157251</v>
      </c>
      <c r="J1108" s="12">
        <f>H1108/VLOOKUP(A1108,anni!$A$1:$O$32,4,0)</f>
        <v>1.2577674627536123E-2</v>
      </c>
      <c r="K1108" s="12">
        <f t="shared" si="180"/>
        <v>1.3468198559727335E-2</v>
      </c>
      <c r="L1108" s="12">
        <f t="shared" si="181"/>
        <v>1.658315966833681E-2</v>
      </c>
      <c r="M1108" s="12">
        <f t="array" ref="M1108">SUM(IF(NOT(ISERR(J1108:L1108)),J1108:L1108*$J$2:$L$2))/SUM(IF(NOT(ISERR(J1108:L1108)),$J$2:$L$2))</f>
        <v>1.3542096778399973E-2</v>
      </c>
      <c r="N1108" s="1">
        <f>((300-VLOOKUP(A1108,anni!$A$1:$O$32,8,0))*(M1108-I1108/300)+I1108)/300*(300-VLOOKUP(A1108,anni!$A$1:$O$32,7,0))</f>
        <v>3.237435934330692</v>
      </c>
      <c r="O1108" s="1">
        <f t="shared" si="182"/>
        <v>3.237435934330692</v>
      </c>
      <c r="P1108" s="9">
        <f>INT(MAX(1,O1108)+1-VLOOKUP(A1108,anni!$A$1:$O$32,5,0))</f>
        <v>3</v>
      </c>
      <c r="Q1108" s="9">
        <f t="array" ref="Q1108">SUM(IF(anno=A1108,IF(distretto=E1108,concorrenti!$T$3:$T$5991)))</f>
        <v>0</v>
      </c>
      <c r="R1108" s="9">
        <f t="shared" si="183"/>
        <v>3</v>
      </c>
      <c r="S1108" s="1">
        <f t="shared" si="184"/>
        <v>-1</v>
      </c>
      <c r="T1108" s="1">
        <f>1+INT($N1108/VLOOKUP($A1108,anni!$A$1:$J$35,10,0))+$Q1108</f>
        <v>3</v>
      </c>
      <c r="U1108" s="1">
        <f t="shared" si="179"/>
        <v>-1</v>
      </c>
      <c r="AB1108" s="1">
        <v>3</v>
      </c>
      <c r="AC1108" s="1">
        <f t="shared" si="185"/>
        <v>0</v>
      </c>
    </row>
    <row r="1109" spans="1:29" x14ac:dyDescent="0.3">
      <c r="A1109" s="3">
        <v>2005</v>
      </c>
      <c r="B1109" s="3" t="str">
        <f>VLOOKUP($E1109,accorpamenti!$A$2:$X$104,$A1109-B$2,0)</f>
        <v>Venezia</v>
      </c>
      <c r="C1109" s="3" t="str">
        <f>VLOOKUP($E1109,accorpamenti!$A$2:$X$104,$A1109-C$2,0)</f>
        <v>Venezia</v>
      </c>
      <c r="D1109" s="3" t="str">
        <f>VLOOKUP($E1109,accorpamenti!$A$2:$X$104,$A1109-D$2,0)</f>
        <v>Venezia</v>
      </c>
      <c r="E1109" s="3" t="s">
        <v>85</v>
      </c>
      <c r="F1109" s="1">
        <f t="array" ref="F1109">SUM(IF(anno=A1109,IF(distretto=E1109,1)))</f>
        <v>3</v>
      </c>
      <c r="G1109" s="1">
        <f t="array" ref="G1109">SUM(IF(anno=A1109,IF(distretto=E1109,IF(punti=-1,1))))</f>
        <v>0</v>
      </c>
      <c r="H1109" s="1">
        <f t="array" ref="H1109">SUM(IF(anno=A1109,IF(distretto=E1109,punti)))+G1109</f>
        <v>56</v>
      </c>
      <c r="I1109" s="6">
        <v>3.1450203843913802</v>
      </c>
      <c r="J1109" s="12">
        <f>H1109/VLOOKUP(A1109,anni!$A$1:$O$32,4,0)</f>
        <v>1.048139552294677E-2</v>
      </c>
      <c r="K1109" s="12">
        <f t="shared" si="180"/>
        <v>7.036446594469792E-3</v>
      </c>
      <c r="L1109" s="12">
        <f t="shared" si="181"/>
        <v>1.3922759721544806E-2</v>
      </c>
      <c r="M1109" s="12">
        <f t="array" ref="M1109">SUM(IF(NOT(ISERR(J1109:L1109)),J1109:L1109*$J$2:$L$2))/SUM(IF(NOT(ISERR(J1109:L1109)),$J$2:$L$2))</f>
        <v>9.9066399132207838E-3</v>
      </c>
      <c r="N1109" s="1">
        <f>((300-VLOOKUP(A1109,anni!$A$1:$O$32,8,0))*(M1109-I1109/300)+I1109)/300*(300-VLOOKUP(A1109,anni!$A$1:$O$32,7,0))</f>
        <v>2.9286791737487965</v>
      </c>
      <c r="O1109" s="1">
        <f t="shared" si="182"/>
        <v>2.9286791737487965</v>
      </c>
      <c r="P1109" s="9">
        <f>INT(MAX(1,O1109)+1-VLOOKUP(A1109,anni!$A$1:$O$32,5,0))</f>
        <v>3</v>
      </c>
      <c r="Q1109" s="9">
        <f t="array" ref="Q1109">SUM(IF(anno=A1109,IF(distretto=E1109,concorrenti!$T$3:$T$5991)))</f>
        <v>1</v>
      </c>
      <c r="R1109" s="9">
        <f t="shared" si="183"/>
        <v>4</v>
      </c>
      <c r="S1109" s="1">
        <f t="shared" si="184"/>
        <v>1</v>
      </c>
      <c r="T1109" s="1">
        <f>1+INT($N1109/VLOOKUP($A1109,anni!$A$1:$J$35,10,0))+$Q1109</f>
        <v>4</v>
      </c>
      <c r="U1109" s="1">
        <f t="shared" si="179"/>
        <v>1</v>
      </c>
      <c r="AB1109" s="1">
        <v>4</v>
      </c>
      <c r="AC1109" s="1">
        <f t="shared" si="185"/>
        <v>0</v>
      </c>
    </row>
    <row r="1110" spans="1:29" x14ac:dyDescent="0.3">
      <c r="A1110" s="3">
        <v>2005</v>
      </c>
      <c r="B1110" s="3" t="str">
        <f>VLOOKUP($E1110,accorpamenti!$A$2:$X$104,$A1110-B$2,0)</f>
        <v>Cagliari</v>
      </c>
      <c r="C1110" s="3" t="str">
        <f>VLOOKUP($E1110,accorpamenti!$A$2:$X$104,$A1110-C$2,0)</f>
        <v>Cagliari</v>
      </c>
      <c r="D1110" s="3" t="str">
        <f>VLOOKUP($E1110,accorpamenti!$A$2:$X$104,$A1110-D$2,0)</f>
        <v>Cagliari</v>
      </c>
      <c r="E1110" s="3" t="s">
        <v>87</v>
      </c>
      <c r="F1110" s="1">
        <f t="array" ref="F1110">SUM(IF(anno=A1110,IF(distretto=E1110,1)))</f>
        <v>3</v>
      </c>
      <c r="G1110" s="1">
        <f t="array" ref="G1110">SUM(IF(anno=A1110,IF(distretto=E1110,IF(punti=-1,1))))</f>
        <v>0</v>
      </c>
      <c r="H1110" s="1">
        <f t="array" ref="H1110">SUM(IF(anno=A1110,IF(distretto=E1110,punti)))+G1110</f>
        <v>75</v>
      </c>
      <c r="I1110" s="6">
        <v>4.1933605125218403</v>
      </c>
      <c r="J1110" s="12">
        <f>H1110/VLOOKUP(A1110,anni!$A$1:$O$32,4,0)</f>
        <v>1.4037583289660854E-2</v>
      </c>
      <c r="K1110" s="12">
        <f t="shared" si="180"/>
        <v>8.4657248089714671E-3</v>
      </c>
      <c r="L1110" s="12">
        <f t="shared" si="181"/>
        <v>9.1340398173192037E-3</v>
      </c>
      <c r="M1110" s="12">
        <f t="array" ref="M1110">SUM(IF(NOT(ISERR(J1110:L1110)),J1110:L1110*$J$2:$L$2))/SUM(IF(NOT(ISERR(J1110:L1110)),$J$2:$L$2))</f>
        <v>1.1363039884040783E-2</v>
      </c>
      <c r="N1110" s="1">
        <f>((300-VLOOKUP(A1110,anni!$A$1:$O$32,8,0))*(M1110-I1110/300)+I1110)/300*(300-VLOOKUP(A1110,anni!$A$1:$O$32,7,0))</f>
        <v>3.5480483205049222</v>
      </c>
      <c r="O1110" s="1">
        <f t="shared" si="182"/>
        <v>3.5480483205049222</v>
      </c>
      <c r="P1110" s="9">
        <f>INT(MAX(1,O1110)+1-VLOOKUP(A1110,anni!$A$1:$O$32,5,0))</f>
        <v>4</v>
      </c>
      <c r="Q1110" s="9">
        <f t="array" ref="Q1110">SUM(IF(anno=A1110,IF(distretto=E1110,concorrenti!$T$3:$T$5991)))</f>
        <v>0</v>
      </c>
      <c r="R1110" s="9">
        <f t="shared" si="183"/>
        <v>4</v>
      </c>
      <c r="S1110" s="1">
        <f t="shared" si="184"/>
        <v>1</v>
      </c>
      <c r="T1110" s="1">
        <f>1+INT($N1110/VLOOKUP($A1110,anni!$A$1:$J$35,10,0))+$Q1110</f>
        <v>3</v>
      </c>
      <c r="U1110" s="1">
        <f t="shared" ref="U1110:U1173" si="186">T1110-$F1110</f>
        <v>0</v>
      </c>
      <c r="AB1110" s="1">
        <v>4</v>
      </c>
      <c r="AC1110" s="1">
        <f t="shared" si="185"/>
        <v>0</v>
      </c>
    </row>
    <row r="1111" spans="1:29" x14ac:dyDescent="0.3">
      <c r="A1111" s="3">
        <v>2005</v>
      </c>
      <c r="B1111" s="3" t="str">
        <f>VLOOKUP($E1111,accorpamenti!$A$2:$X$104,$A1111-B$2,0)</f>
        <v>Pescara</v>
      </c>
      <c r="C1111" s="3" t="str">
        <f>VLOOKUP($E1111,accorpamenti!$A$2:$X$104,$A1111-C$2,0)</f>
        <v>Pescara</v>
      </c>
      <c r="D1111" s="3" t="str">
        <f>VLOOKUP($E1111,accorpamenti!$A$2:$X$104,$A1111-D$2,0)</f>
        <v>Pescara</v>
      </c>
      <c r="E1111" s="3" t="s">
        <v>54</v>
      </c>
      <c r="F1111" s="1">
        <f t="array" ref="F1111">SUM(IF(anno=A1111,IF(distretto=E1111,1)))</f>
        <v>3</v>
      </c>
      <c r="G1111" s="1">
        <f t="array" ref="G1111">SUM(IF(anno=A1111,IF(distretto=E1111,IF(punti=-1,1))))</f>
        <v>0</v>
      </c>
      <c r="H1111" s="1">
        <f t="array" ref="H1111">SUM(IF(anno=A1111,IF(distretto=E1111,punti)))+G1111</f>
        <v>40.599999999999994</v>
      </c>
      <c r="I1111" s="6">
        <v>1.92195690157251</v>
      </c>
      <c r="J1111" s="12">
        <f>H1111/VLOOKUP(A1111,anni!$A$1:$O$32,4,0)</f>
        <v>7.599011754136408E-3</v>
      </c>
      <c r="K1111" s="12">
        <f t="shared" si="180"/>
        <v>7.6961134627013339E-3</v>
      </c>
      <c r="L1111" s="12">
        <f t="shared" si="181"/>
        <v>9.5330998093380043E-3</v>
      </c>
      <c r="M1111" s="12">
        <f t="array" ref="M1111">SUM(IF(NOT(ISERR(J1111:L1111)),J1111:L1111*$J$2:$L$2))/SUM(IF(NOT(ISERR(J1111:L1111)),$J$2:$L$2))</f>
        <v>7.9537269995249831E-3</v>
      </c>
      <c r="N1111" s="1">
        <f>((300-VLOOKUP(A1111,anni!$A$1:$O$32,8,0))*(M1111-I1111/300)+I1111)/300*(300-VLOOKUP(A1111,anni!$A$1:$O$32,7,0))</f>
        <v>2.1570177770815278</v>
      </c>
      <c r="O1111" s="1">
        <f t="shared" si="182"/>
        <v>2.1570177770815278</v>
      </c>
      <c r="P1111" s="9">
        <f>INT(MAX(1,O1111)+1-VLOOKUP(A1111,anni!$A$1:$O$32,5,0))</f>
        <v>2</v>
      </c>
      <c r="Q1111" s="9">
        <f t="array" ref="Q1111">SUM(IF(anno=A1111,IF(distretto=E1111,concorrenti!$T$3:$T$5991)))</f>
        <v>1</v>
      </c>
      <c r="R1111" s="9">
        <f t="shared" si="183"/>
        <v>3</v>
      </c>
      <c r="S1111" s="1">
        <f t="shared" si="184"/>
        <v>0</v>
      </c>
      <c r="T1111" s="1">
        <f>1+INT($N1111/VLOOKUP($A1111,anni!$A$1:$J$35,10,0))+$Q1111</f>
        <v>3</v>
      </c>
      <c r="U1111" s="1">
        <f t="shared" si="186"/>
        <v>0</v>
      </c>
      <c r="AB1111" s="1">
        <v>4</v>
      </c>
      <c r="AC1111" s="1">
        <f t="shared" si="185"/>
        <v>-1</v>
      </c>
    </row>
    <row r="1112" spans="1:29" x14ac:dyDescent="0.3">
      <c r="A1112" s="3">
        <v>2005</v>
      </c>
      <c r="B1112" s="3" t="str">
        <f>VLOOKUP($E1112,accorpamenti!$A$2:$X$104,$A1112-B$2,0)</f>
        <v>Pavia</v>
      </c>
      <c r="C1112" s="3" t="str">
        <f>VLOOKUP($E1112,accorpamenti!$A$2:$X$104,$A1112-C$2,0)</f>
        <v>Pavia</v>
      </c>
      <c r="D1112" s="3" t="str">
        <f>VLOOKUP($E1112,accorpamenti!$A$2:$X$104,$A1112-D$2,0)</f>
        <v>Pavia</v>
      </c>
      <c r="E1112" s="3" t="s">
        <v>83</v>
      </c>
      <c r="F1112" s="1">
        <f t="array" ref="F1112">SUM(IF(anno=A1112,IF(distretto=E1112,1)))</f>
        <v>3</v>
      </c>
      <c r="G1112" s="1">
        <f t="array" ref="G1112">SUM(IF(anno=A1112,IF(distretto=E1112,IF(punti=-1,1))))</f>
        <v>0</v>
      </c>
      <c r="H1112" s="1">
        <f t="array" ref="H1112">SUM(IF(anno=A1112,IF(distretto=E1112,punti)))+G1112</f>
        <v>46.199999999999996</v>
      </c>
      <c r="I1112" s="6">
        <v>2.4461269656377405</v>
      </c>
      <c r="J1112" s="12">
        <f>H1112/VLOOKUP(A1112,anni!$A$1:$O$32,4,0)</f>
        <v>8.6471513064310859E-3</v>
      </c>
      <c r="K1112" s="12">
        <f t="shared" si="180"/>
        <v>1.7865977681270954E-2</v>
      </c>
      <c r="L1112" s="12">
        <f t="shared" si="181"/>
        <v>8.6462998270740044E-3</v>
      </c>
      <c r="M1112" s="12">
        <f t="array" ref="M1112">SUM(IF(NOT(ISERR(J1112:L1112)),J1112:L1112*$J$2:$L$2))/SUM(IF(NOT(ISERR(J1112:L1112)),$J$2:$L$2))</f>
        <v>1.1719951518151528E-2</v>
      </c>
      <c r="N1112" s="1">
        <f>((300-VLOOKUP(A1112,anni!$A$1:$O$32,8,0))*(M1112-I1112/300)+I1112)/300*(300-VLOOKUP(A1112,anni!$A$1:$O$32,7,0))</f>
        <v>3.0540537602147895</v>
      </c>
      <c r="O1112" s="1">
        <f t="shared" si="182"/>
        <v>3.0540537602147895</v>
      </c>
      <c r="P1112" s="9">
        <f>INT(MAX(1,O1112)+1-VLOOKUP(A1112,anni!$A$1:$O$32,5,0))</f>
        <v>3</v>
      </c>
      <c r="Q1112" s="9">
        <f t="array" ref="Q1112">SUM(IF(anno=A1112,IF(distretto=E1112,concorrenti!$T$3:$T$5991)))</f>
        <v>1</v>
      </c>
      <c r="R1112" s="9">
        <f t="shared" si="183"/>
        <v>4</v>
      </c>
      <c r="S1112" s="1">
        <f t="shared" si="184"/>
        <v>1</v>
      </c>
      <c r="T1112" s="1">
        <f>1+INT($N1112/VLOOKUP($A1112,anni!$A$1:$J$35,10,0))+$Q1112</f>
        <v>4</v>
      </c>
      <c r="U1112" s="1">
        <f t="shared" si="186"/>
        <v>1</v>
      </c>
      <c r="AB1112" s="1">
        <v>4</v>
      </c>
      <c r="AC1112" s="1">
        <f t="shared" si="185"/>
        <v>0</v>
      </c>
    </row>
    <row r="1113" spans="1:29" x14ac:dyDescent="0.3">
      <c r="A1113" s="3">
        <v>2005</v>
      </c>
      <c r="B1113" s="3" t="str">
        <f>VLOOKUP($E1113,accorpamenti!$A$2:$X$104,$A1113-B$2,0)</f>
        <v>Avellino</v>
      </c>
      <c r="C1113" s="3" t="str">
        <f>VLOOKUP($E1113,accorpamenti!$A$2:$X$104,$A1113-C$2,0)</f>
        <v>Avellino</v>
      </c>
      <c r="D1113" s="3" t="str">
        <f>VLOOKUP($E1113,accorpamenti!$A$2:$X$104,$A1113-D$2,0)</f>
        <v>Avellino</v>
      </c>
      <c r="E1113" s="3" t="s">
        <v>127</v>
      </c>
      <c r="F1113" s="1">
        <f t="array" ref="F1113">SUM(IF(anno=A1113,IF(distretto=E1113,1)))</f>
        <v>3</v>
      </c>
      <c r="G1113" s="1">
        <f t="array" ref="G1113">SUM(IF(anno=A1113,IF(distretto=E1113,IF(punti=-1,1))))</f>
        <v>0</v>
      </c>
      <c r="H1113" s="1">
        <f t="array" ref="H1113">SUM(IF(anno=A1113,IF(distretto=E1113,punti)))+G1113</f>
        <v>57.199999999999989</v>
      </c>
      <c r="I1113" s="6">
        <v>4.1933605125218403</v>
      </c>
      <c r="J1113" s="12">
        <f>H1113/VLOOKUP(A1113,anni!$A$1:$O$32,4,0)</f>
        <v>1.0705996855581342E-2</v>
      </c>
      <c r="K1113" s="12">
        <f t="shared" si="180"/>
        <v>1.2643614974437906E-2</v>
      </c>
      <c r="L1113" s="12">
        <f t="shared" si="181"/>
        <v>9.8434798031304047E-3</v>
      </c>
      <c r="M1113" s="12">
        <f t="array" ref="M1113">SUM(IF(NOT(ISERR(J1113:L1113)),J1113:L1113*$J$2:$L$2))/SUM(IF(NOT(ISERR(J1113:L1113)),$J$2:$L$2))</f>
        <v>1.1208116719791708E-2</v>
      </c>
      <c r="N1113" s="1">
        <f>((300-VLOOKUP(A1113,anni!$A$1:$O$32,8,0))*(M1113-I1113/300)+I1113)/300*(300-VLOOKUP(A1113,anni!$A$1:$O$32,7,0))</f>
        <v>3.518096508750101</v>
      </c>
      <c r="O1113" s="1">
        <f t="shared" si="182"/>
        <v>3.518096508750101</v>
      </c>
      <c r="P1113" s="9">
        <f>INT(MAX(1,O1113)+1-VLOOKUP(A1113,anni!$A$1:$O$32,5,0))</f>
        <v>4</v>
      </c>
      <c r="Q1113" s="9">
        <f t="array" ref="Q1113">SUM(IF(anno=A1113,IF(distretto=E1113,concorrenti!$T$3:$T$5991)))</f>
        <v>0</v>
      </c>
      <c r="R1113" s="9">
        <f t="shared" si="183"/>
        <v>4</v>
      </c>
      <c r="S1113" s="1">
        <f t="shared" si="184"/>
        <v>1</v>
      </c>
      <c r="T1113" s="1">
        <f>1+INT($N1113/VLOOKUP($A1113,anni!$A$1:$J$35,10,0))+$Q1113</f>
        <v>3</v>
      </c>
      <c r="U1113" s="1">
        <f t="shared" si="186"/>
        <v>0</v>
      </c>
      <c r="AB1113" s="1">
        <v>3</v>
      </c>
      <c r="AC1113" s="1">
        <f t="shared" si="185"/>
        <v>1</v>
      </c>
    </row>
    <row r="1114" spans="1:29" x14ac:dyDescent="0.3">
      <c r="A1114" s="3">
        <v>2005</v>
      </c>
      <c r="B1114" s="3" t="str">
        <f>VLOOKUP($E1114,accorpamenti!$A$2:$X$104,$A1114-B$2,0)</f>
        <v>Perugia</v>
      </c>
      <c r="C1114" s="3" t="str">
        <f>VLOOKUP($E1114,accorpamenti!$A$2:$X$104,$A1114-C$2,0)</f>
        <v>Perugia</v>
      </c>
      <c r="D1114" s="3" t="str">
        <f>VLOOKUP($E1114,accorpamenti!$A$2:$X$104,$A1114-D$2,0)</f>
        <v>Perugia</v>
      </c>
      <c r="E1114" s="3" t="s">
        <v>84</v>
      </c>
      <c r="F1114" s="1">
        <f t="array" ref="F1114">SUM(IF(anno=A1114,IF(distretto=E1114,1)))</f>
        <v>3</v>
      </c>
      <c r="G1114" s="1">
        <f t="array" ref="G1114">SUM(IF(anno=A1114,IF(distretto=E1114,IF(punti=-1,1))))</f>
        <v>0</v>
      </c>
      <c r="H1114" s="1">
        <f t="array" ref="H1114">SUM(IF(anno=A1114,IF(distretto=E1114,punti)))+G1114</f>
        <v>72.800000000000011</v>
      </c>
      <c r="I1114" s="6">
        <v>3.4944670937682001</v>
      </c>
      <c r="J1114" s="12">
        <f>H1114/VLOOKUP(A1114,anni!$A$1:$O$32,4,0)</f>
        <v>1.3625814179830805E-2</v>
      </c>
      <c r="K1114" s="12">
        <f t="shared" si="180"/>
        <v>9.8950030234731447E-3</v>
      </c>
      <c r="L1114" s="12">
        <f t="shared" si="181"/>
        <v>7.4934598501308035E-3</v>
      </c>
      <c r="M1114" s="12">
        <f t="array" ref="M1114">SUM(IF(NOT(ISERR(J1114:L1114)),J1114:L1114*$J$2:$L$2))/SUM(IF(NOT(ISERR(J1114:L1114)),$J$2:$L$2))</f>
        <v>1.1360151406094919E-2</v>
      </c>
      <c r="N1114" s="1">
        <f>((300-VLOOKUP(A1114,anni!$A$1:$O$32,8,0))*(M1114-I1114/300)+I1114)/300*(300-VLOOKUP(A1114,anni!$A$1:$O$32,7,0))</f>
        <v>3.3222908909481044</v>
      </c>
      <c r="O1114" s="1">
        <f t="shared" si="182"/>
        <v>3.3222908909481044</v>
      </c>
      <c r="P1114" s="9">
        <f>INT(MAX(1,O1114)+1-VLOOKUP(A1114,anni!$A$1:$O$32,5,0))</f>
        <v>3</v>
      </c>
      <c r="Q1114" s="9">
        <f t="array" ref="Q1114">SUM(IF(anno=A1114,IF(distretto=E1114,concorrenti!$T$3:$T$5991)))</f>
        <v>0</v>
      </c>
      <c r="R1114" s="9">
        <f t="shared" si="183"/>
        <v>3</v>
      </c>
      <c r="S1114" s="1">
        <f t="shared" si="184"/>
        <v>0</v>
      </c>
      <c r="T1114" s="1">
        <f>1+INT($N1114/VLOOKUP($A1114,anni!$A$1:$J$35,10,0))+$Q1114</f>
        <v>3</v>
      </c>
      <c r="U1114" s="1">
        <f t="shared" si="186"/>
        <v>0</v>
      </c>
      <c r="AB1114" s="1">
        <v>3</v>
      </c>
      <c r="AC1114" s="1">
        <f t="shared" si="185"/>
        <v>0</v>
      </c>
    </row>
    <row r="1115" spans="1:29" x14ac:dyDescent="0.3">
      <c r="A1115" s="3">
        <v>2005</v>
      </c>
      <c r="B1115" s="3" t="str">
        <f>VLOOKUP($E1115,accorpamenti!$A$2:$X$104,$A1115-B$2,0)</f>
        <v>Lucca</v>
      </c>
      <c r="C1115" s="3" t="str">
        <f>VLOOKUP($E1115,accorpamenti!$A$2:$X$104,$A1115-C$2,0)</f>
        <v>Lucca</v>
      </c>
      <c r="D1115" s="3" t="str">
        <f>VLOOKUP($E1115,accorpamenti!$A$2:$X$104,$A1115-D$2,0)</f>
        <v>Lucca</v>
      </c>
      <c r="E1115" s="3" t="s">
        <v>48</v>
      </c>
      <c r="F1115" s="1">
        <f t="array" ref="F1115">SUM(IF(anno=A1115,IF(distretto=E1115,1)))</f>
        <v>3</v>
      </c>
      <c r="G1115" s="1">
        <f t="array" ref="G1115">SUM(IF(anno=A1115,IF(distretto=E1115,IF(punti=-1,1))))</f>
        <v>1</v>
      </c>
      <c r="H1115" s="1">
        <f t="array" ref="H1115">SUM(IF(anno=A1115,IF(distretto=E1115,punti)))+G1115</f>
        <v>41.6</v>
      </c>
      <c r="I1115" s="6">
        <v>2.2714036109493301</v>
      </c>
      <c r="J1115" s="12">
        <f>H1115/VLOOKUP(A1115,anni!$A$1:$O$32,4,0)</f>
        <v>7.7861795313318872E-3</v>
      </c>
      <c r="K1115" s="12">
        <f t="shared" si="180"/>
        <v>9.0704194381837147E-3</v>
      </c>
      <c r="L1115" s="12">
        <f t="shared" si="181"/>
        <v>1.4454839710903208E-2</v>
      </c>
      <c r="M1115" s="12">
        <f t="array" ref="M1115">SUM(IF(NOT(ISERR(J1115:L1115)),J1115:L1115*$J$2:$L$2))/SUM(IF(NOT(ISERR(J1115:L1115)),$J$2:$L$2))</f>
        <v>9.3257028635443835E-3</v>
      </c>
      <c r="N1115" s="1">
        <f>((300-VLOOKUP(A1115,anni!$A$1:$O$32,8,0))*(M1115-I1115/300)+I1115)/300*(300-VLOOKUP(A1115,anni!$A$1:$O$32,7,0))</f>
        <v>2.5348659393689204</v>
      </c>
      <c r="O1115" s="1">
        <f t="shared" si="182"/>
        <v>2.5348659393689204</v>
      </c>
      <c r="P1115" s="9">
        <f>INT(MAX(1,O1115)+1-VLOOKUP(A1115,anni!$A$1:$O$32,5,0))</f>
        <v>3</v>
      </c>
      <c r="Q1115" s="9">
        <f t="array" ref="Q1115">SUM(IF(anno=A1115,IF(distretto=E1115,concorrenti!$T$3:$T$5991)))</f>
        <v>1</v>
      </c>
      <c r="R1115" s="9">
        <f t="shared" si="183"/>
        <v>4</v>
      </c>
      <c r="S1115" s="1">
        <f t="shared" si="184"/>
        <v>1</v>
      </c>
      <c r="T1115" s="1">
        <f>1+INT($N1115/VLOOKUP($A1115,anni!$A$1:$J$35,10,0))+$Q1115</f>
        <v>4</v>
      </c>
      <c r="U1115" s="1">
        <f t="shared" si="186"/>
        <v>1</v>
      </c>
      <c r="AB1115" s="1">
        <v>3</v>
      </c>
      <c r="AC1115" s="1">
        <f t="shared" si="185"/>
        <v>1</v>
      </c>
    </row>
    <row r="1116" spans="1:29" x14ac:dyDescent="0.3">
      <c r="A1116" s="3">
        <v>2005</v>
      </c>
      <c r="B1116" s="3" t="str">
        <f>VLOOKUP($E1116,accorpamenti!$A$2:$X$104,$A1116-B$2,0)</f>
        <v>Siena</v>
      </c>
      <c r="C1116" s="3" t="str">
        <f>VLOOKUP($E1116,accorpamenti!$A$2:$X$104,$A1116-C$2,0)</f>
        <v>Siena</v>
      </c>
      <c r="D1116" s="3" t="str">
        <f>VLOOKUP($E1116,accorpamenti!$A$2:$X$104,$A1116-D$2,0)</f>
        <v>Siena</v>
      </c>
      <c r="E1116" s="3" t="s">
        <v>108</v>
      </c>
      <c r="F1116" s="1">
        <f t="array" ref="F1116">SUM(IF(anno=A1116,IF(distretto=E1116,1)))</f>
        <v>3</v>
      </c>
      <c r="G1116" s="1">
        <f t="array" ref="G1116">SUM(IF(anno=A1116,IF(distretto=E1116,IF(punti=-1,1))))</f>
        <v>0</v>
      </c>
      <c r="H1116" s="1">
        <f t="array" ref="H1116">SUM(IF(anno=A1116,IF(distretto=E1116,punti)))+G1116</f>
        <v>76.8</v>
      </c>
      <c r="I1116" s="6">
        <v>1.5725101921956901</v>
      </c>
      <c r="J1116" s="12">
        <f>H1116/VLOOKUP(A1116,anni!$A$1:$O$32,4,0)</f>
        <v>1.4374485288612715E-2</v>
      </c>
      <c r="K1116" s="12">
        <f t="shared" si="180"/>
        <v>9.4552251113187834E-3</v>
      </c>
      <c r="L1116" s="12">
        <f t="shared" si="181"/>
        <v>1.2415199751696006E-2</v>
      </c>
      <c r="M1116" s="12">
        <f t="array" ref="M1116">SUM(IF(NOT(ISERR(J1116:L1116)),J1116:L1116*$J$2:$L$2))/SUM(IF(NOT(ISERR(J1116:L1116)),$J$2:$L$2))</f>
        <v>1.2408184306695288E-2</v>
      </c>
      <c r="N1116" s="1">
        <f>((300-VLOOKUP(A1116,anni!$A$1:$O$32,8,0))*(M1116-I1116/300)+I1116)/300*(300-VLOOKUP(A1116,anni!$A$1:$O$32,7,0))</f>
        <v>2.9056133612241446</v>
      </c>
      <c r="O1116" s="1">
        <f t="shared" si="182"/>
        <v>2.9056133612241446</v>
      </c>
      <c r="P1116" s="9">
        <f>INT(MAX(1,O1116)+1-VLOOKUP(A1116,anni!$A$1:$O$32,5,0))</f>
        <v>3</v>
      </c>
      <c r="Q1116" s="9">
        <f t="array" ref="Q1116">SUM(IF(anno=A1116,IF(distretto=E1116,concorrenti!$T$3:$T$5991)))</f>
        <v>0</v>
      </c>
      <c r="R1116" s="9">
        <f t="shared" si="183"/>
        <v>3</v>
      </c>
      <c r="S1116" s="1">
        <f t="shared" si="184"/>
        <v>0</v>
      </c>
      <c r="T1116" s="1">
        <f>1+INT($N1116/VLOOKUP($A1116,anni!$A$1:$J$35,10,0))+$Q1116</f>
        <v>3</v>
      </c>
      <c r="U1116" s="1">
        <f t="shared" si="186"/>
        <v>0</v>
      </c>
      <c r="AB1116" s="1">
        <v>3</v>
      </c>
      <c r="AC1116" s="1">
        <f t="shared" si="185"/>
        <v>0</v>
      </c>
    </row>
    <row r="1117" spans="1:29" x14ac:dyDescent="0.3">
      <c r="A1117" s="3">
        <v>2005</v>
      </c>
      <c r="B1117" s="3" t="str">
        <f>VLOOKUP($E1117,accorpamenti!$A$2:$X$104,$A1117-B$2,0)</f>
        <v>Mantova</v>
      </c>
      <c r="C1117" s="3" t="str">
        <f>VLOOKUP($E1117,accorpamenti!$A$2:$X$104,$A1117-C$2,0)</f>
        <v>Mantova</v>
      </c>
      <c r="D1117" s="3" t="str">
        <f>VLOOKUP($E1117,accorpamenti!$A$2:$X$104,$A1117-D$2,0)</f>
        <v>Mantova</v>
      </c>
      <c r="E1117" s="3" t="s">
        <v>103</v>
      </c>
      <c r="F1117" s="1">
        <f t="array" ref="F1117">SUM(IF(anno=A1117,IF(distretto=E1117,1)))</f>
        <v>3</v>
      </c>
      <c r="G1117" s="1">
        <f t="array" ref="G1117">SUM(IF(anno=A1117,IF(distretto=E1117,IF(punti=-1,1))))</f>
        <v>0</v>
      </c>
      <c r="H1117" s="1">
        <f t="array" ref="H1117">SUM(IF(anno=A1117,IF(distretto=E1117,punti)))+G1117</f>
        <v>55.4</v>
      </c>
      <c r="I1117" s="6">
        <v>1.92195690157251</v>
      </c>
      <c r="J1117" s="12">
        <f>H1117/VLOOKUP(A1117,anni!$A$1:$O$32,4,0)</f>
        <v>1.0369094856629483E-2</v>
      </c>
      <c r="K1117" s="12">
        <f t="shared" si="180"/>
        <v>1.3248309603650154E-2</v>
      </c>
      <c r="L1117" s="12">
        <f t="shared" si="181"/>
        <v>1.3568039728639207E-2</v>
      </c>
      <c r="M1117" s="12">
        <f t="array" ref="M1117">SUM(IF(NOT(ISERR(J1117:L1117)),J1117:L1117*$J$2:$L$2))/SUM(IF(NOT(ISERR(J1117:L1117)),$J$2:$L$2))</f>
        <v>1.1861990584304661E-2</v>
      </c>
      <c r="N1117" s="1">
        <f>((300-VLOOKUP(A1117,anni!$A$1:$O$32,8,0))*(M1117-I1117/300)+I1117)/300*(300-VLOOKUP(A1117,anni!$A$1:$O$32,7,0))</f>
        <v>2.9126154034722656</v>
      </c>
      <c r="O1117" s="1">
        <f t="shared" si="182"/>
        <v>2.9126154034722656</v>
      </c>
      <c r="P1117" s="9">
        <f>INT(MAX(1,O1117)+1-VLOOKUP(A1117,anni!$A$1:$O$32,5,0))</f>
        <v>3</v>
      </c>
      <c r="Q1117" s="9">
        <f t="array" ref="Q1117">SUM(IF(anno=A1117,IF(distretto=E1117,concorrenti!$T$3:$T$5991)))</f>
        <v>0</v>
      </c>
      <c r="R1117" s="9">
        <f t="shared" si="183"/>
        <v>3</v>
      </c>
      <c r="S1117" s="1">
        <f t="shared" si="184"/>
        <v>0</v>
      </c>
      <c r="T1117" s="1">
        <f>1+INT($N1117/VLOOKUP($A1117,anni!$A$1:$J$35,10,0))+$Q1117</f>
        <v>3</v>
      </c>
      <c r="U1117" s="1">
        <f t="shared" si="186"/>
        <v>0</v>
      </c>
      <c r="AB1117" s="1">
        <v>3</v>
      </c>
      <c r="AC1117" s="1">
        <f t="shared" si="185"/>
        <v>0</v>
      </c>
    </row>
    <row r="1118" spans="1:29" x14ac:dyDescent="0.3">
      <c r="A1118" s="3">
        <v>2005</v>
      </c>
      <c r="B1118" s="3" t="str">
        <f>VLOOKUP($E1118,accorpamenti!$A$2:$X$104,$A1118-B$2,0)</f>
        <v>Chieti</v>
      </c>
      <c r="C1118" s="3" t="str">
        <f>VLOOKUP($E1118,accorpamenti!$A$2:$X$104,$A1118-C$2,0)</f>
        <v>Chieti</v>
      </c>
      <c r="D1118" s="3" t="str">
        <f>VLOOKUP($E1118,accorpamenti!$A$2:$X$104,$A1118-D$2,0)</f>
        <v>Chieti</v>
      </c>
      <c r="E1118" s="3" t="s">
        <v>113</v>
      </c>
      <c r="F1118" s="1">
        <f t="array" ref="F1118">SUM(IF(anno=A1118,IF(distretto=E1118,1)))</f>
        <v>3</v>
      </c>
      <c r="G1118" s="1">
        <f t="array" ref="G1118">SUM(IF(anno=A1118,IF(distretto=E1118,IF(punti=-1,1))))</f>
        <v>0</v>
      </c>
      <c r="H1118" s="1">
        <f t="array" ref="H1118">SUM(IF(anno=A1118,IF(distretto=E1118,punti)))+G1118</f>
        <v>58.199999999999996</v>
      </c>
      <c r="I1118" s="6">
        <v>2.4461269656377405</v>
      </c>
      <c r="J1118" s="12">
        <f>H1118/VLOOKUP(A1118,anni!$A$1:$O$32,4,0)</f>
        <v>1.0893164632776823E-2</v>
      </c>
      <c r="K1118" s="12">
        <f t="shared" si="180"/>
        <v>1.0609642130723983E-2</v>
      </c>
      <c r="L1118" s="12">
        <f t="shared" si="181"/>
        <v>1.3168979736620408E-2</v>
      </c>
      <c r="M1118" s="12">
        <f t="array" ref="M1118">SUM(IF(NOT(ISERR(J1118:L1118)),J1118:L1118*$J$2:$L$2))/SUM(IF(NOT(ISERR(J1118:L1118)),$J$2:$L$2))</f>
        <v>1.1177959649399808E-2</v>
      </c>
      <c r="N1118" s="1">
        <f>((300-VLOOKUP(A1118,anni!$A$1:$O$32,8,0))*(M1118-I1118/300)+I1118)/300*(300-VLOOKUP(A1118,anni!$A$1:$O$32,7,0))</f>
        <v>2.9492686655894564</v>
      </c>
      <c r="O1118" s="1">
        <f t="shared" si="182"/>
        <v>2.9492686655894564</v>
      </c>
      <c r="P1118" s="9">
        <f>INT(MAX(1,O1118)+1-VLOOKUP(A1118,anni!$A$1:$O$32,5,0))</f>
        <v>3</v>
      </c>
      <c r="Q1118" s="9">
        <f t="array" ref="Q1118">SUM(IF(anno=A1118,IF(distretto=E1118,concorrenti!$T$3:$T$5991)))</f>
        <v>0</v>
      </c>
      <c r="R1118" s="9">
        <f t="shared" si="183"/>
        <v>3</v>
      </c>
      <c r="S1118" s="1">
        <f t="shared" si="184"/>
        <v>0</v>
      </c>
      <c r="T1118" s="1">
        <f>1+INT($N1118/VLOOKUP($A1118,anni!$A$1:$J$35,10,0))+$Q1118</f>
        <v>3</v>
      </c>
      <c r="U1118" s="1">
        <f t="shared" si="186"/>
        <v>0</v>
      </c>
      <c r="AB1118" s="1">
        <v>3</v>
      </c>
      <c r="AC1118" s="1">
        <f t="shared" si="185"/>
        <v>0</v>
      </c>
    </row>
    <row r="1119" spans="1:29" x14ac:dyDescent="0.3">
      <c r="A1119" s="3">
        <v>2005</v>
      </c>
      <c r="B1119" s="3" t="str">
        <f>VLOOKUP($E1119,accorpamenti!$A$2:$X$104,$A1119-B$2,0)</f>
        <v>Pordenone</v>
      </c>
      <c r="C1119" s="3" t="str">
        <f>VLOOKUP($E1119,accorpamenti!$A$2:$X$104,$A1119-C$2,0)</f>
        <v>Pordenone</v>
      </c>
      <c r="D1119" s="3" t="str">
        <f>VLOOKUP($E1119,accorpamenti!$A$2:$X$104,$A1119-D$2,0)</f>
        <v>Pordenone</v>
      </c>
      <c r="E1119" s="3" t="s">
        <v>91</v>
      </c>
      <c r="F1119" s="1">
        <f t="array" ref="F1119">SUM(IF(anno=A1119,IF(distretto=E1119,1)))</f>
        <v>3</v>
      </c>
      <c r="G1119" s="1">
        <f t="array" ref="G1119">SUM(IF(anno=A1119,IF(distretto=E1119,IF(punti=-1,1))))</f>
        <v>0</v>
      </c>
      <c r="H1119" s="1">
        <f t="array" ref="H1119">SUM(IF(anno=A1119,IF(distretto=E1119,punti)))+G1119</f>
        <v>58</v>
      </c>
      <c r="I1119" s="6">
        <v>1.5725101921956901</v>
      </c>
      <c r="J1119" s="12">
        <f>H1119/VLOOKUP(A1119,anni!$A$1:$O$32,4,0)</f>
        <v>1.0855731077337727E-2</v>
      </c>
      <c r="K1119" s="12">
        <f t="shared" si="180"/>
        <v>1.1709086911109886E-2</v>
      </c>
      <c r="L1119" s="12">
        <f t="shared" si="181"/>
        <v>1.3745399725092007E-2</v>
      </c>
      <c r="M1119" s="12">
        <f t="array" ref="M1119">SUM(IF(NOT(ISERR(J1119:L1119)),J1119:L1119*$J$2:$L$2))/SUM(IF(NOT(ISERR(J1119:L1119)),$J$2:$L$2))</f>
        <v>1.1621794463220828E-2</v>
      </c>
      <c r="N1119" s="1">
        <f>((300-VLOOKUP(A1119,anni!$A$1:$O$32,8,0))*(M1119-I1119/300)+I1119)/300*(300-VLOOKUP(A1119,anni!$A$1:$O$32,7,0))</f>
        <v>2.753577991485749</v>
      </c>
      <c r="O1119" s="1">
        <f t="shared" si="182"/>
        <v>2.753577991485749</v>
      </c>
      <c r="P1119" s="9">
        <f>INT(MAX(1,O1119)+1-VLOOKUP(A1119,anni!$A$1:$O$32,5,0))</f>
        <v>3</v>
      </c>
      <c r="Q1119" s="9">
        <f t="array" ref="Q1119">SUM(IF(anno=A1119,IF(distretto=E1119,concorrenti!$T$3:$T$5991)))</f>
        <v>0</v>
      </c>
      <c r="R1119" s="9">
        <f t="shared" si="183"/>
        <v>3</v>
      </c>
      <c r="S1119" s="1">
        <f t="shared" si="184"/>
        <v>0</v>
      </c>
      <c r="T1119" s="1">
        <f>1+INT($N1119/VLOOKUP($A1119,anni!$A$1:$J$35,10,0))+$Q1119</f>
        <v>3</v>
      </c>
      <c r="U1119" s="1">
        <f t="shared" si="186"/>
        <v>0</v>
      </c>
      <c r="AB1119" s="1">
        <v>3</v>
      </c>
      <c r="AC1119" s="1">
        <f t="shared" si="185"/>
        <v>0</v>
      </c>
    </row>
    <row r="1120" spans="1:29" x14ac:dyDescent="0.3">
      <c r="A1120" s="3">
        <v>2005</v>
      </c>
      <c r="B1120" s="3" t="str">
        <f>VLOOKUP($E1120,accorpamenti!$A$2:$X$104,$A1120-B$2,0)</f>
        <v>Foggia</v>
      </c>
      <c r="C1120" s="3" t="str">
        <f>VLOOKUP($E1120,accorpamenti!$A$2:$X$104,$A1120-C$2,0)</f>
        <v>Foggia</v>
      </c>
      <c r="D1120" s="3" t="str">
        <f>VLOOKUP($E1120,accorpamenti!$A$2:$X$104,$A1120-D$2,0)</f>
        <v>Foggia</v>
      </c>
      <c r="E1120" s="3" t="s">
        <v>96</v>
      </c>
      <c r="F1120" s="1">
        <f t="array" ref="F1120">SUM(IF(anno=A1120,IF(distretto=E1120,1)))</f>
        <v>3</v>
      </c>
      <c r="G1120" s="1">
        <f t="array" ref="G1120">SUM(IF(anno=A1120,IF(distretto=E1120,IF(punti=-1,1))))</f>
        <v>0</v>
      </c>
      <c r="H1120" s="1">
        <f t="array" ref="H1120">SUM(IF(anno=A1120,IF(distretto=E1120,punti)))+G1120</f>
        <v>41.400000000000006</v>
      </c>
      <c r="I1120" s="6">
        <v>4.3680838672102507</v>
      </c>
      <c r="J1120" s="12">
        <f>H1120/VLOOKUP(A1120,anni!$A$1:$O$32,4,0)</f>
        <v>7.7487459758927924E-3</v>
      </c>
      <c r="K1120" s="12">
        <f t="shared" ref="K1120:K1183" si="187">SUMIFS($J$2:$J$1979,anno_2,A1120-1,$C$2:$C$1979,B1120)</f>
        <v>8.7955582430872398E-3</v>
      </c>
      <c r="L1120" s="12">
        <f t="shared" ref="L1120:L1183" si="188">SUMIFS($J$2:$J$1979,anno_2,A1120-2,$D$2:$D$1979,B1120)</f>
        <v>7.9811998403760045E-3</v>
      </c>
      <c r="M1120" s="12">
        <f t="array" ref="M1120">SUM(IF(NOT(ISERR(J1120:L1120)),J1120:L1120*$J$2:$L$2))/SUM(IF(NOT(ISERR(J1120:L1120)),$J$2:$L$2))</f>
        <v>8.1364257090381451E-3</v>
      </c>
      <c r="N1120" s="1">
        <f>((300-VLOOKUP(A1120,anni!$A$1:$O$32,8,0))*(M1120-I1120/300)+I1120)/300*(300-VLOOKUP(A1120,anni!$A$1:$O$32,7,0))</f>
        <v>2.9805359942928997</v>
      </c>
      <c r="O1120" s="1">
        <f t="shared" si="182"/>
        <v>2.9805359942928997</v>
      </c>
      <c r="P1120" s="9">
        <f>INT(MAX(1,O1120)+1-VLOOKUP(A1120,anni!$A$1:$O$32,5,0))</f>
        <v>3</v>
      </c>
      <c r="Q1120" s="9">
        <f t="array" ref="Q1120">SUM(IF(anno=A1120,IF(distretto=E1120,concorrenti!$T$3:$T$5991)))</f>
        <v>0</v>
      </c>
      <c r="R1120" s="9">
        <f t="shared" si="183"/>
        <v>3</v>
      </c>
      <c r="S1120" s="1">
        <f t="shared" si="184"/>
        <v>0</v>
      </c>
      <c r="T1120" s="1">
        <f>1+INT($N1120/VLOOKUP($A1120,anni!$A$1:$J$35,10,0))+$Q1120</f>
        <v>3</v>
      </c>
      <c r="U1120" s="1">
        <f t="shared" si="186"/>
        <v>0</v>
      </c>
      <c r="AB1120" s="1">
        <v>3</v>
      </c>
      <c r="AC1120" s="1">
        <f t="shared" si="185"/>
        <v>0</v>
      </c>
    </row>
    <row r="1121" spans="1:29" x14ac:dyDescent="0.3">
      <c r="A1121" s="3">
        <v>2005</v>
      </c>
      <c r="B1121" s="3" t="str">
        <f>VLOOKUP($E1121,accorpamenti!$A$2:$X$104,$A1121-B$2,0)</f>
        <v>Ragusa</v>
      </c>
      <c r="C1121" s="3" t="str">
        <f>VLOOKUP($E1121,accorpamenti!$A$2:$X$104,$A1121-C$2,0)</f>
        <v>Ragusa</v>
      </c>
      <c r="D1121" s="3" t="str">
        <f>VLOOKUP($E1121,accorpamenti!$A$2:$X$104,$A1121-D$2,0)</f>
        <v>Ragusa</v>
      </c>
      <c r="E1121" s="3" t="s">
        <v>122</v>
      </c>
      <c r="F1121" s="1">
        <f t="array" ref="F1121">SUM(IF(anno=A1121,IF(distretto=E1121,1)))</f>
        <v>3</v>
      </c>
      <c r="G1121" s="1">
        <f t="array" ref="G1121">SUM(IF(anno=A1121,IF(distretto=E1121,IF(punti=-1,1))))</f>
        <v>0</v>
      </c>
      <c r="H1121" s="1">
        <f t="array" ref="H1121">SUM(IF(anno=A1121,IF(distretto=E1121,punti)))+G1121</f>
        <v>50.599999999999994</v>
      </c>
      <c r="I1121" s="6">
        <v>1.7472335468841</v>
      </c>
      <c r="J1121" s="12">
        <f>H1121/VLOOKUP(A1121,anni!$A$1:$O$32,4,0)</f>
        <v>9.4706895260911889E-3</v>
      </c>
      <c r="K1121" s="12">
        <f t="shared" si="187"/>
        <v>1.3413226320708039E-2</v>
      </c>
      <c r="L1121" s="12">
        <f t="shared" si="188"/>
        <v>1.0153859796922805E-2</v>
      </c>
      <c r="M1121" s="12">
        <f t="array" ref="M1121">SUM(IF(NOT(ISERR(J1121:L1121)),J1121:L1121*$J$2:$L$2))/SUM(IF(NOT(ISERR(J1121:L1121)),$J$2:$L$2))</f>
        <v>1.0898730169435407E-2</v>
      </c>
      <c r="N1121" s="1">
        <f>((300-VLOOKUP(A1121,anni!$A$1:$O$32,8,0))*(M1121-I1121/300)+I1121)/300*(300-VLOOKUP(A1121,anni!$A$1:$O$32,7,0))</f>
        <v>2.6700853089757217</v>
      </c>
      <c r="O1121" s="1">
        <f t="shared" si="182"/>
        <v>2.6700853089757217</v>
      </c>
      <c r="P1121" s="9">
        <f>INT(MAX(1,O1121)+1-VLOOKUP(A1121,anni!$A$1:$O$32,5,0))</f>
        <v>3</v>
      </c>
      <c r="Q1121" s="9">
        <f t="array" ref="Q1121">SUM(IF(anno=A1121,IF(distretto=E1121,concorrenti!$T$3:$T$5991)))</f>
        <v>0</v>
      </c>
      <c r="R1121" s="9">
        <f t="shared" si="183"/>
        <v>3</v>
      </c>
      <c r="S1121" s="1">
        <f t="shared" si="184"/>
        <v>0</v>
      </c>
      <c r="T1121" s="1">
        <f>1+INT($N1121/VLOOKUP($A1121,anni!$A$1:$J$35,10,0))+$Q1121</f>
        <v>3</v>
      </c>
      <c r="U1121" s="1">
        <f t="shared" si="186"/>
        <v>0</v>
      </c>
      <c r="AB1121" s="1">
        <v>3</v>
      </c>
      <c r="AC1121" s="1">
        <f t="shared" si="185"/>
        <v>0</v>
      </c>
    </row>
    <row r="1122" spans="1:29" x14ac:dyDescent="0.3">
      <c r="A1122" s="3">
        <v>2005</v>
      </c>
      <c r="B1122" s="3" t="str">
        <f>VLOOKUP($E1122,accorpamenti!$A$2:$X$104,$A1122-B$2,0)</f>
        <v>Alessandria</v>
      </c>
      <c r="C1122" s="3" t="str">
        <f>VLOOKUP($E1122,accorpamenti!$A$2:$X$104,$A1122-C$2,0)</f>
        <v>Alessandria</v>
      </c>
      <c r="D1122" s="3" t="str">
        <f>VLOOKUP($E1122,accorpamenti!$A$2:$X$104,$A1122-D$2,0)</f>
        <v>Alessandria</v>
      </c>
      <c r="E1122" s="3" t="s">
        <v>74</v>
      </c>
      <c r="F1122" s="1">
        <f t="array" ref="F1122">SUM(IF(anno=A1122,IF(distretto=E1122,1)))</f>
        <v>3</v>
      </c>
      <c r="G1122" s="1">
        <f t="array" ref="G1122">SUM(IF(anno=A1122,IF(distretto=E1122,IF(punti=-1,1))))</f>
        <v>0</v>
      </c>
      <c r="H1122" s="1">
        <f t="array" ref="H1122">SUM(IF(anno=A1122,IF(distretto=E1122,punti)))+G1122</f>
        <v>49</v>
      </c>
      <c r="I1122" s="6">
        <v>2.7955736750145603</v>
      </c>
      <c r="J1122" s="12">
        <f>H1122/VLOOKUP(A1122,anni!$A$1:$O$32,4,0)</f>
        <v>9.1712210825784252E-3</v>
      </c>
      <c r="K1122" s="12">
        <f t="shared" si="187"/>
        <v>7.4762245066241533E-3</v>
      </c>
      <c r="L1122" s="12">
        <f t="shared" si="188"/>
        <v>9.1783798164324047E-3</v>
      </c>
      <c r="M1122" s="12">
        <f t="array" ref="M1122">SUM(IF(NOT(ISERR(J1122:L1122)),J1122:L1122*$J$2:$L$2))/SUM(IF(NOT(ISERR(J1122:L1122)),$J$2:$L$2))</f>
        <v>8.6074153462359984E-3</v>
      </c>
      <c r="N1122" s="1">
        <f>((300-VLOOKUP(A1122,anni!$A$1:$O$32,8,0))*(M1122-I1122/300)+I1122)/300*(300-VLOOKUP(A1122,anni!$A$1:$O$32,7,0))</f>
        <v>2.5648962622214291</v>
      </c>
      <c r="O1122" s="1">
        <f t="shared" si="182"/>
        <v>2.5648962622214291</v>
      </c>
      <c r="P1122" s="9">
        <f>INT(MAX(1,O1122)+1-VLOOKUP(A1122,anni!$A$1:$O$32,5,0))</f>
        <v>3</v>
      </c>
      <c r="Q1122" s="9">
        <f t="array" ref="Q1122">SUM(IF(anno=A1122,IF(distretto=E1122,concorrenti!$T$3:$T$5991)))</f>
        <v>0</v>
      </c>
      <c r="R1122" s="9">
        <f t="shared" si="183"/>
        <v>3</v>
      </c>
      <c r="S1122" s="1">
        <f t="shared" si="184"/>
        <v>0</v>
      </c>
      <c r="T1122" s="1">
        <f>1+INT($N1122/VLOOKUP($A1122,anni!$A$1:$J$35,10,0))+$Q1122</f>
        <v>3</v>
      </c>
      <c r="U1122" s="1">
        <f t="shared" si="186"/>
        <v>0</v>
      </c>
      <c r="AB1122" s="1">
        <v>3</v>
      </c>
      <c r="AC1122" s="1">
        <f t="shared" si="185"/>
        <v>0</v>
      </c>
    </row>
    <row r="1123" spans="1:29" x14ac:dyDescent="0.3">
      <c r="A1123" s="3">
        <v>2005</v>
      </c>
      <c r="B1123" s="3" t="str">
        <f>VLOOKUP($E1123,accorpamenti!$A$2:$X$104,$A1123-B$2,0)</f>
        <v>Palermo</v>
      </c>
      <c r="C1123" s="3" t="str">
        <f>VLOOKUP($E1123,accorpamenti!$A$2:$X$104,$A1123-C$2,0)</f>
        <v>Palermo</v>
      </c>
      <c r="D1123" s="3" t="str">
        <f>VLOOKUP($E1123,accorpamenti!$A$2:$X$104,$A1123-D$2,0)</f>
        <v>Palermo</v>
      </c>
      <c r="E1123" s="3" t="s">
        <v>114</v>
      </c>
      <c r="F1123" s="1">
        <f t="array" ref="F1123">SUM(IF(anno=A1123,IF(distretto=E1123,1)))</f>
        <v>3</v>
      </c>
      <c r="G1123" s="1">
        <f t="array" ref="G1123">SUM(IF(anno=A1123,IF(distretto=E1123,IF(punti=-1,1))))</f>
        <v>0</v>
      </c>
      <c r="H1123" s="1">
        <f t="array" ref="H1123">SUM(IF(anno=A1123,IF(distretto=E1123,punti)))+G1123</f>
        <v>40.799999999999997</v>
      </c>
      <c r="I1123" s="6">
        <v>3.3197437390797901</v>
      </c>
      <c r="J1123" s="12">
        <f>H1123/VLOOKUP(A1123,anni!$A$1:$O$32,4,0)</f>
        <v>7.6364453095755036E-3</v>
      </c>
      <c r="K1123" s="12">
        <f t="shared" si="187"/>
        <v>6.596668682315429E-3</v>
      </c>
      <c r="L1123" s="12">
        <f t="shared" si="188"/>
        <v>9.8434798031304047E-3</v>
      </c>
      <c r="M1123" s="12">
        <f t="array" ref="M1123">SUM(IF(NOT(ISERR(J1123:L1123)),J1123:L1123*$J$2:$L$2))/SUM(IF(NOT(ISERR(J1123:L1123)),$J$2:$L$2))</f>
        <v>7.6576921827479624E-3</v>
      </c>
      <c r="N1123" s="1">
        <f>((300-VLOOKUP(A1123,anni!$A$1:$O$32,8,0))*(M1123-I1123/300)+I1123)/300*(300-VLOOKUP(A1123,anni!$A$1:$O$32,7,0))</f>
        <v>2.5501823601458717</v>
      </c>
      <c r="O1123" s="1">
        <f t="shared" si="182"/>
        <v>2.5501823601458717</v>
      </c>
      <c r="P1123" s="9">
        <f>INT(MAX(1,O1123)+1-VLOOKUP(A1123,anni!$A$1:$O$32,5,0))</f>
        <v>3</v>
      </c>
      <c r="Q1123" s="9">
        <f t="array" ref="Q1123">SUM(IF(anno=A1123,IF(distretto=E1123,concorrenti!$T$3:$T$5991)))</f>
        <v>0</v>
      </c>
      <c r="R1123" s="9">
        <f t="shared" si="183"/>
        <v>3</v>
      </c>
      <c r="S1123" s="1">
        <f t="shared" si="184"/>
        <v>0</v>
      </c>
      <c r="T1123" s="1">
        <f>1+INT($N1123/VLOOKUP($A1123,anni!$A$1:$J$35,10,0))+$Q1123</f>
        <v>3</v>
      </c>
      <c r="U1123" s="1">
        <f t="shared" si="186"/>
        <v>0</v>
      </c>
      <c r="AB1123" s="1">
        <v>3</v>
      </c>
      <c r="AC1123" s="1">
        <f t="shared" si="185"/>
        <v>0</v>
      </c>
    </row>
    <row r="1124" spans="1:29" x14ac:dyDescent="0.3">
      <c r="A1124" s="3">
        <v>2005</v>
      </c>
      <c r="B1124" s="3" t="str">
        <f>VLOOKUP($E1124,accorpamenti!$A$2:$X$104,$A1124-B$2,0)</f>
        <v>Caserta</v>
      </c>
      <c r="C1124" s="3" t="str">
        <f>VLOOKUP($E1124,accorpamenti!$A$2:$X$104,$A1124-C$2,0)</f>
        <v>Caserta</v>
      </c>
      <c r="D1124" s="3" t="str">
        <f>VLOOKUP($E1124,accorpamenti!$A$2:$X$104,$A1124-D$2,0)</f>
        <v>Caserta</v>
      </c>
      <c r="E1124" s="3" t="s">
        <v>33</v>
      </c>
      <c r="F1124" s="1">
        <f t="array" ref="F1124">SUM(IF(anno=A1124,IF(distretto=E1124,1)))</f>
        <v>3</v>
      </c>
      <c r="G1124" s="1">
        <f t="array" ref="G1124">SUM(IF(anno=A1124,IF(distretto=E1124,IF(punti=-1,1))))</f>
        <v>0</v>
      </c>
      <c r="H1124" s="1">
        <f t="array" ref="H1124">SUM(IF(anno=A1124,IF(distretto=E1124,punti)))+G1124</f>
        <v>30</v>
      </c>
      <c r="I1124" s="6">
        <v>4.1933605125218403</v>
      </c>
      <c r="J1124" s="12">
        <f>H1124/VLOOKUP(A1124,anni!$A$1:$O$32,4,0)</f>
        <v>5.6150333158643418E-3</v>
      </c>
      <c r="K1124" s="12">
        <f t="shared" si="187"/>
        <v>7.9160024187785154E-3</v>
      </c>
      <c r="L1124" s="12">
        <f t="shared" si="188"/>
        <v>5.0547598989048028E-3</v>
      </c>
      <c r="M1124" s="12">
        <f t="array" ref="M1124">SUM(IF(NOT(ISERR(J1124:L1124)),J1124:L1124*$J$2:$L$2))/SUM(IF(NOT(ISERR(J1124:L1124)),$J$2:$L$2))</f>
        <v>6.2886441140091428E-3</v>
      </c>
      <c r="N1124" s="1">
        <f>((300-VLOOKUP(A1124,anni!$A$1:$O$32,8,0))*(M1124-I1124/300)+I1124)/300*(300-VLOOKUP(A1124,anni!$A$1:$O$32,7,0))</f>
        <v>2.5669984716321386</v>
      </c>
      <c r="O1124" s="1">
        <f t="shared" si="182"/>
        <v>2.5669984716321386</v>
      </c>
      <c r="P1124" s="9">
        <f>INT(MAX(1,O1124)+1-VLOOKUP(A1124,anni!$A$1:$O$32,5,0))</f>
        <v>3</v>
      </c>
      <c r="Q1124" s="9">
        <f t="array" ref="Q1124">SUM(IF(anno=A1124,IF(distretto=E1124,concorrenti!$T$3:$T$5991)))</f>
        <v>0</v>
      </c>
      <c r="R1124" s="9">
        <f t="shared" si="183"/>
        <v>3</v>
      </c>
      <c r="S1124" s="1">
        <f t="shared" si="184"/>
        <v>0</v>
      </c>
      <c r="T1124" s="1">
        <f>1+INT($N1124/VLOOKUP($A1124,anni!$A$1:$J$35,10,0))+$Q1124</f>
        <v>3</v>
      </c>
      <c r="U1124" s="1">
        <f t="shared" si="186"/>
        <v>0</v>
      </c>
      <c r="AB1124" s="1">
        <v>3</v>
      </c>
      <c r="AC1124" s="1">
        <f t="shared" si="185"/>
        <v>0</v>
      </c>
    </row>
    <row r="1125" spans="1:29" x14ac:dyDescent="0.3">
      <c r="A1125" s="3">
        <v>2005</v>
      </c>
      <c r="B1125" s="3" t="str">
        <f>VLOOKUP($E1125,accorpamenti!$A$2:$X$104,$A1125-B$2,0)</f>
        <v>Macerata</v>
      </c>
      <c r="C1125" s="3" t="str">
        <f>VLOOKUP($E1125,accorpamenti!$A$2:$X$104,$A1125-C$2,0)</f>
        <v>Macerata</v>
      </c>
      <c r="D1125" s="3" t="str">
        <f>VLOOKUP($E1125,accorpamenti!$A$2:$X$104,$A1125-D$2,0)</f>
        <v>Macerata</v>
      </c>
      <c r="E1125" s="3" t="s">
        <v>102</v>
      </c>
      <c r="F1125" s="1">
        <f t="array" ref="F1125">SUM(IF(anno=A1125,IF(distretto=E1125,1)))</f>
        <v>3</v>
      </c>
      <c r="G1125" s="1">
        <f t="array" ref="G1125">SUM(IF(anno=A1125,IF(distretto=E1125,IF(punti=-1,1))))</f>
        <v>0</v>
      </c>
      <c r="H1125" s="1">
        <f t="array" ref="H1125">SUM(IF(anno=A1125,IF(distretto=E1125,punti)))+G1125</f>
        <v>41.2</v>
      </c>
      <c r="I1125" s="6">
        <v>1.7472335468841</v>
      </c>
      <c r="J1125" s="12">
        <f>H1125/VLOOKUP(A1125,anni!$A$1:$O$32,4,0)</f>
        <v>7.7113124204536958E-3</v>
      </c>
      <c r="K1125" s="12">
        <f t="shared" si="187"/>
        <v>6.211863009180362E-3</v>
      </c>
      <c r="L1125" s="12">
        <f t="shared" si="188"/>
        <v>1.2991619740167607E-2</v>
      </c>
      <c r="M1125" s="12">
        <f t="array" ref="M1125">SUM(IF(NOT(ISERR(J1125:L1125)),J1125:L1125*$J$2:$L$2))/SUM(IF(NOT(ISERR(J1125:L1125)),$J$2:$L$2))</f>
        <v>8.0915471699815698E-3</v>
      </c>
      <c r="N1125" s="1">
        <f>((300-VLOOKUP(A1125,anni!$A$1:$O$32,8,0))*(M1125-I1125/300)+I1125)/300*(300-VLOOKUP(A1125,anni!$A$1:$O$32,7,0))</f>
        <v>2.1273632624146468</v>
      </c>
      <c r="O1125" s="1">
        <f t="shared" si="182"/>
        <v>2.1273632624146468</v>
      </c>
      <c r="P1125" s="9">
        <f>INT(MAX(1,O1125)+1-VLOOKUP(A1125,anni!$A$1:$O$32,5,0))</f>
        <v>2</v>
      </c>
      <c r="Q1125" s="9">
        <f t="array" ref="Q1125">SUM(IF(anno=A1125,IF(distretto=E1125,concorrenti!$T$3:$T$5991)))</f>
        <v>0</v>
      </c>
      <c r="R1125" s="9">
        <f t="shared" si="183"/>
        <v>2</v>
      </c>
      <c r="S1125" s="1">
        <f t="shared" si="184"/>
        <v>-1</v>
      </c>
      <c r="T1125" s="1">
        <f>1+INT($N1125/VLOOKUP($A1125,anni!$A$1:$J$35,10,0))+$Q1125</f>
        <v>2</v>
      </c>
      <c r="U1125" s="1">
        <f t="shared" si="186"/>
        <v>-1</v>
      </c>
      <c r="AB1125" s="1">
        <v>2</v>
      </c>
      <c r="AC1125" s="1">
        <f t="shared" si="185"/>
        <v>0</v>
      </c>
    </row>
    <row r="1126" spans="1:29" x14ac:dyDescent="0.3">
      <c r="A1126" s="3">
        <v>2005</v>
      </c>
      <c r="B1126" s="3" t="str">
        <f>VLOOKUP($E1126,accorpamenti!$A$2:$X$104,$A1126-B$2,0)</f>
        <v>Pesaro Urbino</v>
      </c>
      <c r="C1126" s="3" t="str">
        <f>VLOOKUP($E1126,accorpamenti!$A$2:$X$104,$A1126-C$2,0)</f>
        <v>Pesaro Urbino</v>
      </c>
      <c r="D1126" s="3" t="str">
        <f>VLOOKUP($E1126,accorpamenti!$A$2:$X$104,$A1126-D$2,0)</f>
        <v>Pesaro Urbino</v>
      </c>
      <c r="E1126" s="3" t="s">
        <v>104</v>
      </c>
      <c r="F1126" s="1">
        <f t="array" ref="F1126">SUM(IF(anno=A1126,IF(distretto=E1126,1)))</f>
        <v>3</v>
      </c>
      <c r="G1126" s="1">
        <f t="array" ref="G1126">SUM(IF(anno=A1126,IF(distretto=E1126,IF(punti=-1,1))))</f>
        <v>0</v>
      </c>
      <c r="H1126" s="1">
        <f t="array" ref="H1126">SUM(IF(anno=A1126,IF(distretto=E1126,punti)))+G1126</f>
        <v>31.200000000000003</v>
      </c>
      <c r="I1126" s="6">
        <v>2.9702970297029703</v>
      </c>
      <c r="J1126" s="12">
        <f>H1126/VLOOKUP(A1126,anni!$A$1:$O$32,4,0)</f>
        <v>5.8396346484989158E-3</v>
      </c>
      <c r="K1126" s="12">
        <f t="shared" si="187"/>
        <v>5.7720850970260007E-3</v>
      </c>
      <c r="L1126" s="12">
        <f t="shared" si="188"/>
        <v>8.4245998315080044E-3</v>
      </c>
      <c r="M1126" s="12">
        <f t="array" ref="M1126">SUM(IF(NOT(ISERR(J1126:L1126)),J1126:L1126*$J$2:$L$2))/SUM(IF(NOT(ISERR(J1126:L1126)),$J$2:$L$2))</f>
        <v>6.2479456618427928E-3</v>
      </c>
      <c r="N1126" s="1">
        <f>((300-VLOOKUP(A1126,anni!$A$1:$O$32,8,0))*(M1126-I1126/300)+I1126)/300*(300-VLOOKUP(A1126,anni!$A$1:$O$32,7,0))</f>
        <v>2.1650318708605636</v>
      </c>
      <c r="O1126" s="1">
        <f t="shared" si="182"/>
        <v>2.1650318708605636</v>
      </c>
      <c r="P1126" s="9">
        <f>INT(MAX(1,O1126)+1-VLOOKUP(A1126,anni!$A$1:$O$32,5,0))</f>
        <v>2</v>
      </c>
      <c r="Q1126" s="9">
        <f t="array" ref="Q1126">SUM(IF(anno=A1126,IF(distretto=E1126,concorrenti!$T$3:$T$5991)))</f>
        <v>0</v>
      </c>
      <c r="R1126" s="9">
        <f t="shared" si="183"/>
        <v>2</v>
      </c>
      <c r="S1126" s="1">
        <f t="shared" si="184"/>
        <v>-1</v>
      </c>
      <c r="T1126" s="1">
        <f>1+INT($N1126/VLOOKUP($A1126,anni!$A$1:$J$35,10,0))+$Q1126</f>
        <v>2</v>
      </c>
      <c r="U1126" s="1">
        <f t="shared" si="186"/>
        <v>-1</v>
      </c>
      <c r="AB1126" s="1">
        <v>2</v>
      </c>
      <c r="AC1126" s="1">
        <f t="shared" si="185"/>
        <v>0</v>
      </c>
    </row>
    <row r="1127" spans="1:29" x14ac:dyDescent="0.3">
      <c r="A1127" s="3">
        <v>2005</v>
      </c>
      <c r="B1127" s="3" t="str">
        <f>VLOOKUP($E1127,accorpamenti!$A$2:$X$104,$A1127-B$2,0)</f>
        <v>Belluno</v>
      </c>
      <c r="C1127" s="3" t="str">
        <f>VLOOKUP($E1127,accorpamenti!$A$2:$X$104,$A1127-C$2,0)</f>
        <v>Belluno</v>
      </c>
      <c r="D1127" s="3" t="str">
        <f>VLOOKUP($E1127,accorpamenti!$A$2:$X$104,$A1127-D$2,0)</f>
        <v>Belluno</v>
      </c>
      <c r="E1127" s="3" t="s">
        <v>99</v>
      </c>
      <c r="F1127" s="1">
        <f t="array" ref="F1127">SUM(IF(anno=A1127,IF(distretto=E1127,1)))</f>
        <v>2</v>
      </c>
      <c r="G1127" s="1">
        <f t="array" ref="G1127">SUM(IF(anno=A1127,IF(distretto=E1127,IF(punti=-1,1))))</f>
        <v>0</v>
      </c>
      <c r="H1127" s="1">
        <f t="array" ref="H1127">SUM(IF(anno=A1127,IF(distretto=E1127,punti)))+G1127</f>
        <v>61.4</v>
      </c>
      <c r="I1127" s="6">
        <v>1.5725101921956901</v>
      </c>
      <c r="J1127" s="12">
        <f>H1127/VLOOKUP(A1127,anni!$A$1:$O$32,4,0)</f>
        <v>1.1492101519802352E-2</v>
      </c>
      <c r="K1127" s="12">
        <f t="shared" si="187"/>
        <v>1.0554669891704688E-2</v>
      </c>
      <c r="L1127" s="12">
        <f t="shared" si="188"/>
        <v>9.887819802243604E-3</v>
      </c>
      <c r="M1127" s="12">
        <f t="array" ref="M1127">SUM(IF(NOT(ISERR(J1127:L1127)),J1127:L1127*$J$2:$L$2))/SUM(IF(NOT(ISERR(J1127:L1127)),$J$2:$L$2))</f>
        <v>1.0912244024176671E-2</v>
      </c>
      <c r="N1127" s="1">
        <f>((300-VLOOKUP(A1127,anni!$A$1:$O$32,8,0))*(M1127-I1127/300)+I1127)/300*(300-VLOOKUP(A1127,anni!$A$1:$O$32,7,0))</f>
        <v>2.6163982399372121</v>
      </c>
      <c r="O1127" s="1">
        <f t="shared" si="182"/>
        <v>2.6163982399372121</v>
      </c>
      <c r="P1127" s="9">
        <f>INT(MAX(1,O1127)+1-VLOOKUP(A1127,anni!$A$1:$O$32,5,0))</f>
        <v>3</v>
      </c>
      <c r="Q1127" s="9">
        <f t="array" ref="Q1127">SUM(IF(anno=A1127,IF(distretto=E1127,concorrenti!$T$3:$T$5991)))</f>
        <v>0</v>
      </c>
      <c r="R1127" s="9">
        <f t="shared" si="183"/>
        <v>3</v>
      </c>
      <c r="S1127" s="1">
        <f t="shared" si="184"/>
        <v>1</v>
      </c>
      <c r="T1127" s="1">
        <f>1+INT($N1127/VLOOKUP($A1127,anni!$A$1:$J$35,10,0))+$Q1127</f>
        <v>3</v>
      </c>
      <c r="U1127" s="1">
        <f t="shared" si="186"/>
        <v>1</v>
      </c>
      <c r="AB1127" s="1">
        <v>3</v>
      </c>
      <c r="AC1127" s="1">
        <f t="shared" si="185"/>
        <v>0</v>
      </c>
    </row>
    <row r="1128" spans="1:29" x14ac:dyDescent="0.3">
      <c r="A1128" s="3">
        <v>2005</v>
      </c>
      <c r="B1128" s="3" t="str">
        <f>VLOOKUP($E1128,accorpamenti!$A$2:$X$104,$A1128-B$2,0)</f>
        <v>Como</v>
      </c>
      <c r="C1128" s="3" t="str">
        <f>VLOOKUP($E1128,accorpamenti!$A$2:$X$104,$A1128-C$2,0)</f>
        <v>Como</v>
      </c>
      <c r="D1128" s="3" t="str">
        <f>VLOOKUP($E1128,accorpamenti!$A$2:$X$104,$A1128-D$2,0)</f>
        <v>Como</v>
      </c>
      <c r="E1128" s="3" t="s">
        <v>88</v>
      </c>
      <c r="F1128" s="1">
        <f t="array" ref="F1128">SUM(IF(anno=A1128,IF(distretto=E1128,1)))</f>
        <v>2</v>
      </c>
      <c r="G1128" s="1">
        <f t="array" ref="G1128">SUM(IF(anno=A1128,IF(distretto=E1128,IF(punti=-1,1))))</f>
        <v>0</v>
      </c>
      <c r="H1128" s="1">
        <f t="array" ref="H1128">SUM(IF(anno=A1128,IF(distretto=E1128,punti)))+G1128</f>
        <v>51.199999999999996</v>
      </c>
      <c r="I1128" s="6">
        <v>2.0966802562609201</v>
      </c>
      <c r="J1128" s="12">
        <f>H1128/VLOOKUP(A1128,anni!$A$1:$O$32,4,0)</f>
        <v>9.5829901924084759E-3</v>
      </c>
      <c r="K1128" s="12">
        <f t="shared" si="187"/>
        <v>9.7850585454345544E-3</v>
      </c>
      <c r="L1128" s="12">
        <f t="shared" si="188"/>
        <v>9.976499800470006E-3</v>
      </c>
      <c r="M1128" s="12">
        <f t="array" ref="M1128">SUM(IF(NOT(ISERR(J1128:L1128)),J1128:L1128*$J$2:$L$2))/SUM(IF(NOT(ISERR(J1128:L1128)),$J$2:$L$2))</f>
        <v>9.7159312447607574E-3</v>
      </c>
      <c r="N1128" s="1">
        <f>((300-VLOOKUP(A1128,anni!$A$1:$O$32,8,0))*(M1128-I1128/300)+I1128)/300*(300-VLOOKUP(A1128,anni!$A$1:$O$32,7,0))</f>
        <v>2.5540103454489325</v>
      </c>
      <c r="O1128" s="1">
        <f t="shared" si="182"/>
        <v>2.5540103454489325</v>
      </c>
      <c r="P1128" s="9">
        <f>INT(MAX(1,O1128)+1-VLOOKUP(A1128,anni!$A$1:$O$32,5,0))</f>
        <v>3</v>
      </c>
      <c r="Q1128" s="9">
        <f t="array" ref="Q1128">SUM(IF(anno=A1128,IF(distretto=E1128,concorrenti!$T$3:$T$5991)))</f>
        <v>0</v>
      </c>
      <c r="R1128" s="9">
        <f t="shared" si="183"/>
        <v>3</v>
      </c>
      <c r="S1128" s="1">
        <f t="shared" si="184"/>
        <v>1</v>
      </c>
      <c r="T1128" s="1">
        <f>1+INT($N1128/VLOOKUP($A1128,anni!$A$1:$J$35,10,0))+$Q1128</f>
        <v>3</v>
      </c>
      <c r="U1128" s="1">
        <f t="shared" si="186"/>
        <v>1</v>
      </c>
      <c r="AB1128" s="1">
        <v>2</v>
      </c>
      <c r="AC1128" s="1">
        <f t="shared" si="185"/>
        <v>1</v>
      </c>
    </row>
    <row r="1129" spans="1:29" x14ac:dyDescent="0.3">
      <c r="A1129" s="3">
        <v>2005</v>
      </c>
      <c r="B1129" s="3" t="str">
        <f>VLOOKUP($E1129,accorpamenti!$A$2:$X$104,$A1129-B$2,0)</f>
        <v>Reggio Emilia</v>
      </c>
      <c r="C1129" s="3" t="str">
        <f>VLOOKUP($E1129,accorpamenti!$A$2:$X$104,$A1129-C$2,0)</f>
        <v>Reggio Emilia</v>
      </c>
      <c r="D1129" s="3" t="str">
        <f>VLOOKUP($E1129,accorpamenti!$A$2:$X$104,$A1129-D$2,0)</f>
        <v>Reggio Emilia</v>
      </c>
      <c r="E1129" s="3" t="s">
        <v>78</v>
      </c>
      <c r="F1129" s="1">
        <f t="array" ref="F1129">SUM(IF(anno=A1129,IF(distretto=E1129,1)))</f>
        <v>2</v>
      </c>
      <c r="G1129" s="1">
        <f t="array" ref="G1129">SUM(IF(anno=A1129,IF(distretto=E1129,IF(punti=-1,1))))</f>
        <v>0</v>
      </c>
      <c r="H1129" s="1">
        <f t="array" ref="H1129">SUM(IF(anno=A1129,IF(distretto=E1129,punti)))+G1129</f>
        <v>32</v>
      </c>
      <c r="I1129" s="6">
        <v>2.4461269656377405</v>
      </c>
      <c r="J1129" s="12">
        <f>H1129/VLOOKUP(A1129,anni!$A$1:$O$32,4,0)</f>
        <v>5.9893688702552976E-3</v>
      </c>
      <c r="K1129" s="12">
        <f t="shared" si="187"/>
        <v>1.1654114672090593E-2</v>
      </c>
      <c r="L1129" s="12">
        <f t="shared" si="188"/>
        <v>1.1661419766771606E-2</v>
      </c>
      <c r="M1129" s="12">
        <f t="array" ref="M1129">SUM(IF(NOT(ISERR(J1129:L1129)),J1129:L1129*$J$2:$L$2))/SUM(IF(NOT(ISERR(J1129:L1129)),$J$2:$L$2))</f>
        <v>8.8229592869531141E-3</v>
      </c>
      <c r="N1129" s="1">
        <f>((300-VLOOKUP(A1129,anni!$A$1:$O$32,8,0))*(M1129-I1129/300)+I1129)/300*(300-VLOOKUP(A1129,anni!$A$1:$O$32,7,0))</f>
        <v>2.4939685955164292</v>
      </c>
      <c r="O1129" s="1">
        <f t="shared" si="182"/>
        <v>2.4939685955164292</v>
      </c>
      <c r="P1129" s="9">
        <f>INT(MAX(1,O1129)+1-VLOOKUP(A1129,anni!$A$1:$O$32,5,0))</f>
        <v>2</v>
      </c>
      <c r="Q1129" s="9">
        <f t="array" ref="Q1129">SUM(IF(anno=A1129,IF(distretto=E1129,concorrenti!$T$3:$T$5991)))</f>
        <v>0</v>
      </c>
      <c r="R1129" s="9">
        <f t="shared" si="183"/>
        <v>2</v>
      </c>
      <c r="S1129" s="1">
        <f t="shared" si="184"/>
        <v>0</v>
      </c>
      <c r="T1129" s="1">
        <f>1+INT($N1129/VLOOKUP($A1129,anni!$A$1:$J$35,10,0))+$Q1129</f>
        <v>3</v>
      </c>
      <c r="U1129" s="1">
        <f t="shared" si="186"/>
        <v>1</v>
      </c>
      <c r="AB1129" s="1">
        <v>2</v>
      </c>
      <c r="AC1129" s="1">
        <f t="shared" si="185"/>
        <v>0</v>
      </c>
    </row>
    <row r="1130" spans="1:29" x14ac:dyDescent="0.3">
      <c r="A1130" s="3">
        <v>2005</v>
      </c>
      <c r="B1130" s="3" t="str">
        <f>VLOOKUP($E1130,accorpamenti!$A$2:$X$104,$A1130-B$2,0)</f>
        <v>Latina</v>
      </c>
      <c r="C1130" s="3" t="str">
        <f>VLOOKUP($E1130,accorpamenti!$A$2:$X$104,$A1130-C$2,0)</f>
        <v>Latina</v>
      </c>
      <c r="D1130" s="3" t="str">
        <f>VLOOKUP($E1130,accorpamenti!$A$2:$X$104,$A1130-D$2,0)</f>
        <v>Latina</v>
      </c>
      <c r="E1130" s="3" t="s">
        <v>65</v>
      </c>
      <c r="F1130" s="1">
        <f t="array" ref="F1130">SUM(IF(anno=A1130,IF(distretto=E1130,1)))</f>
        <v>2</v>
      </c>
      <c r="G1130" s="1">
        <f t="array" ref="G1130">SUM(IF(anno=A1130,IF(distretto=E1130,IF(punti=-1,1))))</f>
        <v>0</v>
      </c>
      <c r="H1130" s="1">
        <f t="array" ref="H1130">SUM(IF(anno=A1130,IF(distretto=E1130,punti)))+G1130</f>
        <v>35</v>
      </c>
      <c r="I1130" s="6">
        <v>3.84391380314502</v>
      </c>
      <c r="J1130" s="12">
        <f>H1130/VLOOKUP(A1130,anni!$A$1:$O$32,4,0)</f>
        <v>6.5508722018417318E-3</v>
      </c>
      <c r="K1130" s="12">
        <f t="shared" si="187"/>
        <v>8.0259468968171058E-3</v>
      </c>
      <c r="L1130" s="12">
        <f t="shared" si="188"/>
        <v>6.6066598678668036E-3</v>
      </c>
      <c r="M1130" s="12">
        <f t="array" ref="M1130">SUM(IF(NOT(ISERR(J1130:L1130)),J1130:L1130*$J$2:$L$2))/SUM(IF(NOT(ISERR(J1130:L1130)),$J$2:$L$2))</f>
        <v>7.0518617111710357E-3</v>
      </c>
      <c r="N1130" s="1">
        <f>((300-VLOOKUP(A1130,anni!$A$1:$O$32,8,0))*(M1130-I1130/300)+I1130)/300*(300-VLOOKUP(A1130,anni!$A$1:$O$32,7,0))</f>
        <v>2.6019543785064623</v>
      </c>
      <c r="O1130" s="1">
        <f t="shared" si="182"/>
        <v>2.6019543785064623</v>
      </c>
      <c r="P1130" s="9">
        <f>INT(MAX(1,O1130)+1-VLOOKUP(A1130,anni!$A$1:$O$32,5,0))</f>
        <v>3</v>
      </c>
      <c r="Q1130" s="9">
        <f t="array" ref="Q1130">SUM(IF(anno=A1130,IF(distretto=E1130,concorrenti!$T$3:$T$5991)))</f>
        <v>0</v>
      </c>
      <c r="R1130" s="9">
        <f t="shared" si="183"/>
        <v>3</v>
      </c>
      <c r="S1130" s="1">
        <f t="shared" si="184"/>
        <v>1</v>
      </c>
      <c r="T1130" s="1">
        <f>1+INT($N1130/VLOOKUP($A1130,anni!$A$1:$J$35,10,0))+$Q1130</f>
        <v>3</v>
      </c>
      <c r="U1130" s="1">
        <f t="shared" si="186"/>
        <v>1</v>
      </c>
      <c r="AB1130" s="1">
        <v>3</v>
      </c>
      <c r="AC1130" s="1">
        <f t="shared" si="185"/>
        <v>0</v>
      </c>
    </row>
    <row r="1131" spans="1:29" x14ac:dyDescent="0.3">
      <c r="A1131" s="3">
        <v>2005</v>
      </c>
      <c r="B1131" s="3" t="str">
        <f>VLOOKUP($E1131,accorpamenti!$A$2:$X$104,$A1131-B$2,0)</f>
        <v>Bolzano</v>
      </c>
      <c r="C1131" s="3" t="str">
        <f>VLOOKUP($E1131,accorpamenti!$A$2:$X$104,$A1131-C$2,0)</f>
        <v>Bolzano</v>
      </c>
      <c r="D1131" s="3" t="str">
        <f>VLOOKUP($E1131,accorpamenti!$A$2:$X$104,$A1131-D$2,0)</f>
        <v>Bolzano</v>
      </c>
      <c r="E1131" s="3" t="s">
        <v>128</v>
      </c>
      <c r="F1131" s="1">
        <f t="array" ref="F1131">SUM(IF(anno=A1131,IF(distretto=E1131,1)))</f>
        <v>2</v>
      </c>
      <c r="G1131" s="1">
        <f t="array" ref="G1131">SUM(IF(anno=A1131,IF(distretto=E1131,IF(punti=-1,1))))</f>
        <v>0</v>
      </c>
      <c r="H1131" s="1">
        <f t="array" ref="H1131">SUM(IF(anno=A1131,IF(distretto=E1131,punti)))+G1131</f>
        <v>39.4</v>
      </c>
      <c r="I1131" s="6">
        <v>3.3197437390797901</v>
      </c>
      <c r="J1131" s="12">
        <f>H1131/VLOOKUP(A1131,anni!$A$1:$O$32,4,0)</f>
        <v>7.3744104215018348E-3</v>
      </c>
      <c r="K1131" s="12">
        <f t="shared" si="187"/>
        <v>1.016986421856962E-2</v>
      </c>
      <c r="L1131" s="12">
        <f t="shared" si="188"/>
        <v>3.3698399326032016E-3</v>
      </c>
      <c r="M1131" s="12">
        <f t="array" ref="M1131">SUM(IF(NOT(ISERR(J1131:L1131)),J1131:L1131*$J$2:$L$2))/SUM(IF(NOT(ISERR(J1131:L1131)),$J$2:$L$2))</f>
        <v>7.6387999390413247E-3</v>
      </c>
      <c r="N1131" s="1">
        <f>((300-VLOOKUP(A1131,anni!$A$1:$O$32,8,0))*(M1131-I1131/300)+I1131)/300*(300-VLOOKUP(A1131,anni!$A$1:$O$32,7,0))</f>
        <v>2.546529859695922</v>
      </c>
      <c r="O1131" s="1">
        <f t="shared" si="182"/>
        <v>2.546529859695922</v>
      </c>
      <c r="P1131" s="9">
        <f>INT(MAX(1,O1131)+1-VLOOKUP(A1131,anni!$A$1:$O$32,5,0))</f>
        <v>3</v>
      </c>
      <c r="Q1131" s="9">
        <f t="array" ref="Q1131">SUM(IF(anno=A1131,IF(distretto=E1131,concorrenti!$T$3:$T$5991)))</f>
        <v>0</v>
      </c>
      <c r="R1131" s="9">
        <f t="shared" si="183"/>
        <v>3</v>
      </c>
      <c r="S1131" s="1">
        <f t="shared" si="184"/>
        <v>1</v>
      </c>
      <c r="T1131" s="1">
        <f>1+INT($N1131/VLOOKUP($A1131,anni!$A$1:$J$35,10,0))+$Q1131</f>
        <v>3</v>
      </c>
      <c r="U1131" s="1">
        <f t="shared" si="186"/>
        <v>1</v>
      </c>
      <c r="AB1131" s="1">
        <v>2</v>
      </c>
      <c r="AC1131" s="1">
        <f t="shared" si="185"/>
        <v>1</v>
      </c>
    </row>
    <row r="1132" spans="1:29" x14ac:dyDescent="0.3">
      <c r="A1132" s="3">
        <v>2005</v>
      </c>
      <c r="B1132" s="3" t="str">
        <f>VLOOKUP($E1132,accorpamenti!$A$2:$X$104,$A1132-B$2,0)</f>
        <v>Verbania</v>
      </c>
      <c r="C1132" s="3" t="str">
        <f>VLOOKUP($E1132,accorpamenti!$A$2:$X$104,$A1132-C$2,0)</f>
        <v>Verbania</v>
      </c>
      <c r="D1132" s="3" t="str">
        <f>VLOOKUP($E1132,accorpamenti!$A$2:$X$104,$A1132-D$2,0)</f>
        <v>Verbania</v>
      </c>
      <c r="E1132" s="3" t="s">
        <v>46</v>
      </c>
      <c r="F1132" s="1">
        <f t="array" ref="F1132">SUM(IF(anno=A1132,IF(distretto=E1132,1)))</f>
        <v>2</v>
      </c>
      <c r="G1132" s="1">
        <f t="array" ref="G1132">SUM(IF(anno=A1132,IF(distretto=E1132,IF(punti=-1,1))))</f>
        <v>0</v>
      </c>
      <c r="H1132" s="1">
        <f t="array" ref="H1132">SUM(IF(anno=A1132,IF(distretto=E1132,punti)))+G1132</f>
        <v>15.6</v>
      </c>
      <c r="I1132" s="6">
        <v>1.3977868375072802</v>
      </c>
      <c r="J1132" s="12">
        <f>H1132/VLOOKUP(A1132,anni!$A$1:$O$32,4,0)</f>
        <v>2.9198173242494575E-3</v>
      </c>
      <c r="K1132" s="12">
        <f t="shared" si="187"/>
        <v>7.6961134627013339E-3</v>
      </c>
      <c r="L1132" s="12">
        <f t="shared" si="188"/>
        <v>6.6509998669800037E-3</v>
      </c>
      <c r="M1132" s="12">
        <f t="array" ref="M1132">SUM(IF(NOT(ISERR(J1132:L1132)),J1132:L1132*$J$2:$L$2))/SUM(IF(NOT(ISERR(J1132:L1132)),$J$2:$L$2))</f>
        <v>5.1337797941885073E-3</v>
      </c>
      <c r="N1132" s="1">
        <f>((300-VLOOKUP(A1132,anni!$A$1:$O$32,8,0))*(M1132-I1132/300)+I1132)/300*(300-VLOOKUP(A1132,anni!$A$1:$O$32,7,0))</f>
        <v>1.4429287411843463</v>
      </c>
      <c r="O1132" s="1">
        <f t="shared" si="182"/>
        <v>1.4429287411843463</v>
      </c>
      <c r="P1132" s="9">
        <f>INT(MAX(1,O1132)+1-VLOOKUP(A1132,anni!$A$1:$O$32,5,0))</f>
        <v>1</v>
      </c>
      <c r="Q1132" s="9">
        <f t="array" ref="Q1132">SUM(IF(anno=A1132,IF(distretto=E1132,concorrenti!$T$3:$T$5991)))</f>
        <v>1</v>
      </c>
      <c r="R1132" s="9">
        <f t="shared" si="183"/>
        <v>2</v>
      </c>
      <c r="S1132" s="1">
        <f t="shared" si="184"/>
        <v>0</v>
      </c>
      <c r="T1132" s="1">
        <f>1+INT($N1132/VLOOKUP($A1132,anni!$A$1:$J$35,10,0))+$Q1132</f>
        <v>3</v>
      </c>
      <c r="U1132" s="1">
        <f t="shared" si="186"/>
        <v>1</v>
      </c>
      <c r="AB1132" s="1">
        <v>2</v>
      </c>
      <c r="AC1132" s="1">
        <f t="shared" si="185"/>
        <v>0</v>
      </c>
    </row>
    <row r="1133" spans="1:29" x14ac:dyDescent="0.3">
      <c r="A1133" s="3">
        <v>2005</v>
      </c>
      <c r="B1133" s="3" t="str">
        <f>VLOOKUP($E1133,accorpamenti!$A$2:$X$104,$A1133-B$2,0)</f>
        <v>Siracusa</v>
      </c>
      <c r="C1133" s="3" t="str">
        <f>VLOOKUP($E1133,accorpamenti!$A$2:$X$104,$A1133-C$2,0)</f>
        <v>Siracusa</v>
      </c>
      <c r="D1133" s="3" t="str">
        <f>VLOOKUP($E1133,accorpamenti!$A$2:$X$104,$A1133-D$2,0)</f>
        <v>Siracusa</v>
      </c>
      <c r="E1133" s="3" t="s">
        <v>139</v>
      </c>
      <c r="F1133" s="1">
        <f t="array" ref="F1133">SUM(IF(anno=A1133,IF(distretto=E1133,1)))</f>
        <v>2</v>
      </c>
      <c r="G1133" s="1">
        <f t="array" ref="G1133">SUM(IF(anno=A1133,IF(distretto=E1133,IF(punti=-1,1))))</f>
        <v>0</v>
      </c>
      <c r="H1133" s="1">
        <f t="array" ref="H1133">SUM(IF(anno=A1133,IF(distretto=E1133,punti)))+G1133</f>
        <v>21.2</v>
      </c>
      <c r="I1133" s="6">
        <v>4.8922539312754809</v>
      </c>
      <c r="J1133" s="12">
        <f>H1133/VLOOKUP(A1133,anni!$A$1:$O$32,4,0)</f>
        <v>3.9679568765441349E-3</v>
      </c>
      <c r="K1133" s="12">
        <f t="shared" si="187"/>
        <v>8.0259468968171058E-3</v>
      </c>
      <c r="L1133" s="12">
        <f t="shared" si="188"/>
        <v>1.6849199663016008E-3</v>
      </c>
      <c r="M1133" s="12">
        <f t="array" ref="M1133">SUM(IF(NOT(ISERR(J1133:L1133)),J1133:L1133*$J$2:$L$2))/SUM(IF(NOT(ISERR(J1133:L1133)),$J$2:$L$2))</f>
        <v>4.9401140649280367E-3</v>
      </c>
      <c r="N1133" s="1">
        <f>((300-VLOOKUP(A1133,anni!$A$1:$O$32,8,0))*(M1133-I1133/300)+I1133)/300*(300-VLOOKUP(A1133,anni!$A$1:$O$32,7,0))</f>
        <v>2.5314816526304087</v>
      </c>
      <c r="O1133" s="1">
        <f t="shared" si="182"/>
        <v>2.5314816526304087</v>
      </c>
      <c r="P1133" s="9">
        <f>INT(MAX(1,O1133)+1-VLOOKUP(A1133,anni!$A$1:$O$32,5,0))</f>
        <v>3</v>
      </c>
      <c r="Q1133" s="9">
        <f t="array" ref="Q1133">SUM(IF(anno=A1133,IF(distretto=E1133,concorrenti!$T$3:$T$5991)))</f>
        <v>0</v>
      </c>
      <c r="R1133" s="9">
        <f t="shared" si="183"/>
        <v>3</v>
      </c>
      <c r="S1133" s="1">
        <f t="shared" si="184"/>
        <v>1</v>
      </c>
      <c r="T1133" s="1">
        <f>1+INT($N1133/VLOOKUP($A1133,anni!$A$1:$J$35,10,0))+$Q1133</f>
        <v>3</v>
      </c>
      <c r="U1133" s="1">
        <f t="shared" si="186"/>
        <v>1</v>
      </c>
      <c r="AB1133" s="1">
        <v>2</v>
      </c>
      <c r="AC1133" s="1">
        <f t="shared" si="185"/>
        <v>1</v>
      </c>
    </row>
    <row r="1134" spans="1:29" x14ac:dyDescent="0.3">
      <c r="A1134" s="3">
        <v>2005</v>
      </c>
      <c r="B1134" s="3" t="str">
        <f>VLOOKUP($E1134,accorpamenti!$A$2:$X$104,$A1134-B$2,0)</f>
        <v>Benevento</v>
      </c>
      <c r="C1134" s="3" t="str">
        <f>VLOOKUP($E1134,accorpamenti!$A$2:$X$104,$A1134-C$2,0)</f>
        <v>Benevento</v>
      </c>
      <c r="D1134" s="3" t="str">
        <f>VLOOKUP($E1134,accorpamenti!$A$2:$X$104,$A1134-D$2,0)</f>
        <v>Benevento</v>
      </c>
      <c r="E1134" s="3" t="s">
        <v>143</v>
      </c>
      <c r="F1134" s="1">
        <f t="array" ref="F1134">SUM(IF(anno=A1134,IF(distretto=E1134,1)))</f>
        <v>2</v>
      </c>
      <c r="G1134" s="1">
        <f t="array" ref="G1134">SUM(IF(anno=A1134,IF(distretto=E1134,IF(punti=-1,1))))</f>
        <v>0</v>
      </c>
      <c r="H1134" s="1">
        <f t="array" ref="H1134">SUM(IF(anno=A1134,IF(distretto=E1134,punti)))+G1134</f>
        <v>62.8</v>
      </c>
      <c r="I1134" s="6">
        <v>2.4461269656377405</v>
      </c>
      <c r="J1134" s="12">
        <f>H1134/VLOOKUP(A1134,anni!$A$1:$O$32,4,0)</f>
        <v>1.1754136407876021E-2</v>
      </c>
      <c r="K1134" s="12">
        <f t="shared" si="187"/>
        <v>4.782584794678686E-3</v>
      </c>
      <c r="L1134" s="12">
        <f t="shared" si="188"/>
        <v>1.1084999778300006E-3</v>
      </c>
      <c r="M1134" s="12">
        <f t="array" ref="M1134">SUM(IF(NOT(ISERR(J1134:L1134)),J1134:L1134*$J$2:$L$2))/SUM(IF(NOT(ISERR(J1134:L1134)),$J$2:$L$2))</f>
        <v>7.6560131318025729E-3</v>
      </c>
      <c r="N1134" s="1">
        <f>((300-VLOOKUP(A1134,anni!$A$1:$O$32,8,0))*(M1134-I1134/300)+I1134)/300*(300-VLOOKUP(A1134,anni!$A$1:$O$32,7,0))</f>
        <v>2.2683590055206584</v>
      </c>
      <c r="O1134" s="1">
        <f t="shared" si="182"/>
        <v>2.2683590055206584</v>
      </c>
      <c r="P1134" s="9">
        <f>INT(MAX(1,O1134)+1-VLOOKUP(A1134,anni!$A$1:$O$32,5,0))</f>
        <v>2</v>
      </c>
      <c r="Q1134" s="9">
        <f t="array" ref="Q1134">SUM(IF(anno=A1134,IF(distretto=E1134,concorrenti!$T$3:$T$5991)))</f>
        <v>0</v>
      </c>
      <c r="R1134" s="9">
        <f t="shared" si="183"/>
        <v>2</v>
      </c>
      <c r="S1134" s="1">
        <f t="shared" si="184"/>
        <v>0</v>
      </c>
      <c r="T1134" s="1">
        <f>1+INT($N1134/VLOOKUP($A1134,anni!$A$1:$J$35,10,0))+$Q1134</f>
        <v>2</v>
      </c>
      <c r="U1134" s="1">
        <f t="shared" si="186"/>
        <v>0</v>
      </c>
      <c r="AB1134" s="1">
        <v>2</v>
      </c>
      <c r="AC1134" s="1">
        <f t="shared" si="185"/>
        <v>0</v>
      </c>
    </row>
    <row r="1135" spans="1:29" x14ac:dyDescent="0.3">
      <c r="A1135" s="3">
        <v>2005</v>
      </c>
      <c r="B1135" s="3" t="str">
        <f>VLOOKUP($E1135,accorpamenti!$A$2:$X$104,$A1135-B$2,0)</f>
        <v>Lodi</v>
      </c>
      <c r="C1135" s="3" t="str">
        <f>VLOOKUP($E1135,accorpamenti!$A$2:$X$104,$A1135-C$2,0)</f>
        <v>Lodi</v>
      </c>
      <c r="D1135" s="3" t="str">
        <f>VLOOKUP($E1135,accorpamenti!$A$2:$X$104,$A1135-D$2,0)</f>
        <v>Lodi</v>
      </c>
      <c r="E1135" s="3" t="s">
        <v>97</v>
      </c>
      <c r="F1135" s="1">
        <f t="array" ref="F1135">SUM(IF(anno=A1135,IF(distretto=E1135,1)))</f>
        <v>2</v>
      </c>
      <c r="G1135" s="1">
        <f t="array" ref="G1135">SUM(IF(anno=A1135,IF(distretto=E1135,IF(punti=-1,1))))</f>
        <v>0</v>
      </c>
      <c r="H1135" s="1">
        <f t="array" ref="H1135">SUM(IF(anno=A1135,IF(distretto=E1135,punti)))+G1135</f>
        <v>22.8</v>
      </c>
      <c r="I1135" s="6">
        <v>1.3977868375072802</v>
      </c>
      <c r="J1135" s="12">
        <f>H1135/VLOOKUP(A1135,anni!$A$1:$O$32,4,0)</f>
        <v>4.2674253200568994E-3</v>
      </c>
      <c r="K1135" s="12">
        <f t="shared" si="187"/>
        <v>6.1568907701610668E-3</v>
      </c>
      <c r="L1135" s="12">
        <f t="shared" si="188"/>
        <v>2.2169999556600011E-3</v>
      </c>
      <c r="M1135" s="12">
        <f t="array" ref="M1135">SUM(IF(NOT(ISERR(J1135:L1135)),J1135:L1135*$J$2:$L$2))/SUM(IF(NOT(ISERR(J1135:L1135)),$J$2:$L$2))</f>
        <v>4.5555095760254722E-3</v>
      </c>
      <c r="N1135" s="1">
        <f>((300-VLOOKUP(A1135,anni!$A$1:$O$32,8,0))*(M1135-I1135/300)+I1135)/300*(300-VLOOKUP(A1135,anni!$A$1:$O$32,7,0))</f>
        <v>1.3311298323394929</v>
      </c>
      <c r="O1135" s="1">
        <f t="shared" si="182"/>
        <v>1.3311298323394929</v>
      </c>
      <c r="P1135" s="9">
        <f>INT(MAX(1,O1135)+1-VLOOKUP(A1135,anni!$A$1:$O$32,5,0))</f>
        <v>1</v>
      </c>
      <c r="Q1135" s="9">
        <f t="array" ref="Q1135">SUM(IF(anno=A1135,IF(distretto=E1135,concorrenti!$T$3:$T$5991)))</f>
        <v>1</v>
      </c>
      <c r="R1135" s="9">
        <f t="shared" si="183"/>
        <v>2</v>
      </c>
      <c r="S1135" s="1">
        <f t="shared" si="184"/>
        <v>0</v>
      </c>
      <c r="T1135" s="1">
        <f>1+INT($N1135/VLOOKUP($A1135,anni!$A$1:$J$35,10,0))+$Q1135</f>
        <v>3</v>
      </c>
      <c r="U1135" s="1">
        <f t="shared" si="186"/>
        <v>1</v>
      </c>
      <c r="AB1135" s="1">
        <v>2</v>
      </c>
      <c r="AC1135" s="1">
        <f t="shared" si="185"/>
        <v>0</v>
      </c>
    </row>
    <row r="1136" spans="1:29" x14ac:dyDescent="0.3">
      <c r="A1136" s="3">
        <v>2005</v>
      </c>
      <c r="B1136" s="3" t="str">
        <f>VLOOKUP($E1136,accorpamenti!$A$2:$X$104,$A1136-B$2,0)</f>
        <v>Pistoia</v>
      </c>
      <c r="C1136" s="3" t="str">
        <f>VLOOKUP($E1136,accorpamenti!$A$2:$X$104,$A1136-C$2,0)</f>
        <v>Pistoia</v>
      </c>
      <c r="D1136" s="3" t="str">
        <f>VLOOKUP($E1136,accorpamenti!$A$2:$X$104,$A1136-D$2,0)</f>
        <v>Pistoia</v>
      </c>
      <c r="E1136" s="3" t="s">
        <v>77</v>
      </c>
      <c r="F1136" s="1">
        <f t="array" ref="F1136">SUM(IF(anno=A1136,IF(distretto=E1136,1)))</f>
        <v>2</v>
      </c>
      <c r="G1136" s="1">
        <f t="array" ref="G1136">SUM(IF(anno=A1136,IF(distretto=E1136,IF(punti=-1,1))))</f>
        <v>0</v>
      </c>
      <c r="H1136" s="1">
        <f t="array" ref="H1136">SUM(IF(anno=A1136,IF(distretto=E1136,punti)))+G1136</f>
        <v>43.8</v>
      </c>
      <c r="I1136" s="6">
        <v>1.92195690157251</v>
      </c>
      <c r="J1136" s="12">
        <f>H1136/VLOOKUP(A1136,anni!$A$1:$O$32,4,0)</f>
        <v>8.1979486411619378E-3</v>
      </c>
      <c r="K1136" s="12">
        <f t="shared" si="187"/>
        <v>8.4657248089714671E-3</v>
      </c>
      <c r="L1136" s="12">
        <f t="shared" si="188"/>
        <v>6.6066598678668036E-3</v>
      </c>
      <c r="M1136" s="12">
        <f t="array" ref="M1136">SUM(IF(NOT(ISERR(J1136:L1136)),J1136:L1136*$J$2:$L$2))/SUM(IF(NOT(ISERR(J1136:L1136)),$J$2:$L$2))</f>
        <v>8.0219925682159243E-3</v>
      </c>
      <c r="N1136" s="1">
        <f>((300-VLOOKUP(A1136,anni!$A$1:$O$32,8,0))*(M1136-I1136/300)+I1136)/300*(300-VLOOKUP(A1136,anni!$A$1:$O$32,7,0))</f>
        <v>2.1702157870284431</v>
      </c>
      <c r="O1136" s="1">
        <f t="shared" si="182"/>
        <v>2.1702157870284431</v>
      </c>
      <c r="P1136" s="9">
        <f>INT(MAX(1,O1136)+1-VLOOKUP(A1136,anni!$A$1:$O$32,5,0))</f>
        <v>2</v>
      </c>
      <c r="Q1136" s="9">
        <f t="array" ref="Q1136">SUM(IF(anno=A1136,IF(distretto=E1136,concorrenti!$T$3:$T$5991)))</f>
        <v>0</v>
      </c>
      <c r="R1136" s="9">
        <f t="shared" si="183"/>
        <v>2</v>
      </c>
      <c r="S1136" s="1">
        <f t="shared" si="184"/>
        <v>0</v>
      </c>
      <c r="T1136" s="1">
        <f>1+INT($N1136/VLOOKUP($A1136,anni!$A$1:$J$35,10,0))+$Q1136</f>
        <v>2</v>
      </c>
      <c r="U1136" s="1">
        <f t="shared" si="186"/>
        <v>0</v>
      </c>
      <c r="AB1136" s="1">
        <v>2</v>
      </c>
      <c r="AC1136" s="1">
        <f t="shared" si="185"/>
        <v>0</v>
      </c>
    </row>
    <row r="1137" spans="1:29" x14ac:dyDescent="0.3">
      <c r="A1137" s="3">
        <v>2005</v>
      </c>
      <c r="B1137" s="3" t="str">
        <f>VLOOKUP($E1137,accorpamenti!$A$2:$X$104,$A1137-B$2,0)</f>
        <v>Asti</v>
      </c>
      <c r="C1137" s="3" t="str">
        <f>VLOOKUP($E1137,accorpamenti!$A$2:$X$104,$A1137-C$2,0)</f>
        <v>Asti</v>
      </c>
      <c r="D1137" s="3" t="str">
        <f>VLOOKUP($E1137,accorpamenti!$A$2:$X$104,$A1137-D$2,0)</f>
        <v>Asti</v>
      </c>
      <c r="E1137" s="3" t="s">
        <v>68</v>
      </c>
      <c r="F1137" s="1">
        <f t="array" ref="F1137">SUM(IF(anno=A1137,IF(distretto=E1137,1)))</f>
        <v>2</v>
      </c>
      <c r="G1137" s="1">
        <f t="array" ref="G1137">SUM(IF(anno=A1137,IF(distretto=E1137,IF(punti=-1,1))))</f>
        <v>0</v>
      </c>
      <c r="H1137" s="1">
        <f t="array" ref="H1137">SUM(IF(anno=A1137,IF(distretto=E1137,punti)))+G1137</f>
        <v>57.399999999999991</v>
      </c>
      <c r="I1137" s="6">
        <v>1.0483401281304601</v>
      </c>
      <c r="J1137" s="12">
        <f>H1137/VLOOKUP(A1137,anni!$A$1:$O$32,4,0)</f>
        <v>1.0743430411020438E-2</v>
      </c>
      <c r="K1137" s="12">
        <f t="shared" si="187"/>
        <v>6.5416964432961329E-3</v>
      </c>
      <c r="L1137" s="12">
        <f t="shared" si="188"/>
        <v>8.6019598279608034E-3</v>
      </c>
      <c r="M1137" s="12">
        <f t="array" ref="M1137">SUM(IF(NOT(ISERR(J1137:L1137)),J1137:L1137*$J$2:$L$2))/SUM(IF(NOT(ISERR(J1137:L1137)),$J$2:$L$2))</f>
        <v>8.9859406579357298E-3</v>
      </c>
      <c r="N1137" s="1">
        <f>((300-VLOOKUP(A1137,anni!$A$1:$O$32,8,0))*(M1137-I1137/300)+I1137)/300*(300-VLOOKUP(A1137,anni!$A$1:$O$32,7,0))</f>
        <v>2.0750803462651666</v>
      </c>
      <c r="O1137" s="1">
        <f t="shared" si="182"/>
        <v>2.0750803462651666</v>
      </c>
      <c r="P1137" s="9">
        <f>INT(MAX(1,O1137)+1-VLOOKUP(A1137,anni!$A$1:$O$32,5,0))</f>
        <v>2</v>
      </c>
      <c r="Q1137" s="9">
        <f t="array" ref="Q1137">SUM(IF(anno=A1137,IF(distretto=E1137,concorrenti!$T$3:$T$5991)))</f>
        <v>0</v>
      </c>
      <c r="R1137" s="9">
        <f t="shared" si="183"/>
        <v>2</v>
      </c>
      <c r="S1137" s="1">
        <f t="shared" si="184"/>
        <v>0</v>
      </c>
      <c r="T1137" s="1">
        <f>1+INT($N1137/VLOOKUP($A1137,anni!$A$1:$J$35,10,0))+$Q1137</f>
        <v>2</v>
      </c>
      <c r="U1137" s="1">
        <f t="shared" si="186"/>
        <v>0</v>
      </c>
      <c r="AB1137" s="1">
        <v>2</v>
      </c>
      <c r="AC1137" s="1">
        <f t="shared" si="185"/>
        <v>0</v>
      </c>
    </row>
    <row r="1138" spans="1:29" x14ac:dyDescent="0.3">
      <c r="A1138" s="3">
        <v>2005</v>
      </c>
      <c r="B1138" s="3" t="str">
        <f>VLOOKUP($E1138,accorpamenti!$A$2:$X$104,$A1138-B$2,0)</f>
        <v>Cremona</v>
      </c>
      <c r="C1138" s="3" t="str">
        <f>VLOOKUP($E1138,accorpamenti!$A$2:$X$104,$A1138-C$2,0)</f>
        <v>Cremona</v>
      </c>
      <c r="D1138" s="3" t="str">
        <f>VLOOKUP($E1138,accorpamenti!$A$2:$X$104,$A1138-D$2,0)</f>
        <v>Cremona</v>
      </c>
      <c r="E1138" s="3" t="s">
        <v>130</v>
      </c>
      <c r="F1138" s="1">
        <f t="array" ref="F1138">SUM(IF(anno=A1138,IF(distretto=E1138,1)))</f>
        <v>2</v>
      </c>
      <c r="G1138" s="1">
        <f t="array" ref="G1138">SUM(IF(anno=A1138,IF(distretto=E1138,IF(punti=-1,1))))</f>
        <v>0</v>
      </c>
      <c r="H1138" s="1">
        <f t="array" ref="H1138">SUM(IF(anno=A1138,IF(distretto=E1138,punti)))+G1138</f>
        <v>25.8</v>
      </c>
      <c r="I1138" s="6">
        <v>1.92195690157251</v>
      </c>
      <c r="J1138" s="12">
        <f>H1138/VLOOKUP(A1138,anni!$A$1:$O$32,4,0)</f>
        <v>4.8289286516433336E-3</v>
      </c>
      <c r="K1138" s="12">
        <f t="shared" si="187"/>
        <v>1.1104392281897642E-2</v>
      </c>
      <c r="L1138" s="12">
        <f t="shared" si="188"/>
        <v>8.7349798253004048E-3</v>
      </c>
      <c r="M1138" s="12">
        <f t="array" ref="M1138">SUM(IF(NOT(ISERR(J1138:L1138)),J1138:L1138*$J$2:$L$2))/SUM(IF(NOT(ISERR(J1138:L1138)),$J$2:$L$2))</f>
        <v>7.5717583906709475E-3</v>
      </c>
      <c r="N1138" s="1">
        <f>((300-VLOOKUP(A1138,anni!$A$1:$O$32,8,0))*(M1138-I1138/300)+I1138)/300*(300-VLOOKUP(A1138,anni!$A$1:$O$32,7,0))</f>
        <v>2.0831705127030808</v>
      </c>
      <c r="O1138" s="1">
        <f t="shared" si="182"/>
        <v>2.0831705127030808</v>
      </c>
      <c r="P1138" s="9">
        <f>INT(MAX(1,O1138)+1-VLOOKUP(A1138,anni!$A$1:$O$32,5,0))</f>
        <v>2</v>
      </c>
      <c r="Q1138" s="9">
        <f t="array" ref="Q1138">SUM(IF(anno=A1138,IF(distretto=E1138,concorrenti!$T$3:$T$5991)))</f>
        <v>0</v>
      </c>
      <c r="R1138" s="9">
        <f t="shared" si="183"/>
        <v>2</v>
      </c>
      <c r="S1138" s="1">
        <f t="shared" si="184"/>
        <v>0</v>
      </c>
      <c r="T1138" s="1">
        <f>1+INT($N1138/VLOOKUP($A1138,anni!$A$1:$J$35,10,0))+$Q1138</f>
        <v>2</v>
      </c>
      <c r="U1138" s="1">
        <f t="shared" si="186"/>
        <v>0</v>
      </c>
      <c r="AB1138" s="1">
        <v>2</v>
      </c>
      <c r="AC1138" s="1">
        <f t="shared" si="185"/>
        <v>0</v>
      </c>
    </row>
    <row r="1139" spans="1:29" x14ac:dyDescent="0.3">
      <c r="A1139" s="3">
        <v>2005</v>
      </c>
      <c r="B1139" s="3" t="str">
        <f>VLOOKUP($E1139,accorpamenti!$A$2:$X$104,$A1139-B$2,0)</f>
        <v>Ascoli Piceno</v>
      </c>
      <c r="C1139" s="3" t="str">
        <f>VLOOKUP($E1139,accorpamenti!$A$2:$X$104,$A1139-C$2,0)</f>
        <v>Ascoli Piceno</v>
      </c>
      <c r="D1139" s="3" t="str">
        <f>VLOOKUP($E1139,accorpamenti!$A$2:$X$104,$A1139-D$2,0)</f>
        <v>Ascoli Piceno</v>
      </c>
      <c r="E1139" s="3" t="s">
        <v>117</v>
      </c>
      <c r="F1139" s="1">
        <f t="array" ref="F1139">SUM(IF(anno=A1139,IF(distretto=E1139,1)))</f>
        <v>2</v>
      </c>
      <c r="G1139" s="1">
        <f t="array" ref="G1139">SUM(IF(anno=A1139,IF(distretto=E1139,IF(punti=-1,1))))</f>
        <v>0</v>
      </c>
      <c r="H1139" s="1">
        <f t="array" ref="H1139">SUM(IF(anno=A1139,IF(distretto=E1139,punti)))+G1139</f>
        <v>27.799999999999997</v>
      </c>
      <c r="I1139" s="6">
        <v>1.5725101921956901</v>
      </c>
      <c r="J1139" s="12">
        <f>H1139/VLOOKUP(A1139,anni!$A$1:$O$32,4,0)</f>
        <v>5.2032642060342894E-3</v>
      </c>
      <c r="K1139" s="12">
        <f t="shared" si="187"/>
        <v>1.1379253476994117E-2</v>
      </c>
      <c r="L1139" s="12">
        <f t="shared" si="188"/>
        <v>9.5774398084512036E-3</v>
      </c>
      <c r="M1139" s="12">
        <f t="array" ref="M1139">SUM(IF(NOT(ISERR(J1139:L1139)),J1139:L1139*$J$2:$L$2))/SUM(IF(NOT(ISERR(J1139:L1139)),$J$2:$L$2))</f>
        <v>7.9909565634237179E-3</v>
      </c>
      <c r="N1139" s="1">
        <f>((300-VLOOKUP(A1139,anni!$A$1:$O$32,8,0))*(M1139-I1139/300)+I1139)/300*(300-VLOOKUP(A1139,anni!$A$1:$O$32,7,0))</f>
        <v>2.0516159975249746</v>
      </c>
      <c r="O1139" s="1">
        <f t="shared" si="182"/>
        <v>2.0516159975249746</v>
      </c>
      <c r="P1139" s="9">
        <f>INT(MAX(1,O1139)+1-VLOOKUP(A1139,anni!$A$1:$O$32,5,0))</f>
        <v>2</v>
      </c>
      <c r="Q1139" s="9">
        <f t="array" ref="Q1139">SUM(IF(anno=A1139,IF(distretto=E1139,concorrenti!$T$3:$T$5991)))</f>
        <v>0</v>
      </c>
      <c r="R1139" s="9">
        <f t="shared" si="183"/>
        <v>2</v>
      </c>
      <c r="S1139" s="1">
        <f t="shared" si="184"/>
        <v>0</v>
      </c>
      <c r="T1139" s="1">
        <f>1+INT($N1139/VLOOKUP($A1139,anni!$A$1:$J$35,10,0))+$Q1139</f>
        <v>2</v>
      </c>
      <c r="U1139" s="1">
        <f t="shared" si="186"/>
        <v>0</v>
      </c>
      <c r="AB1139" s="1">
        <v>2</v>
      </c>
      <c r="AC1139" s="1">
        <f t="shared" si="185"/>
        <v>0</v>
      </c>
    </row>
    <row r="1140" spans="1:29" x14ac:dyDescent="0.3">
      <c r="A1140" s="3">
        <v>2005</v>
      </c>
      <c r="B1140" s="3" t="str">
        <f>VLOOKUP($E1140,accorpamenti!$A$2:$X$104,$A1140-B$2,0)</f>
        <v>Piacenza</v>
      </c>
      <c r="C1140" s="3" t="str">
        <f>VLOOKUP($E1140,accorpamenti!$A$2:$X$104,$A1140-C$2,0)</f>
        <v>Piacenza</v>
      </c>
      <c r="D1140" s="3" t="str">
        <f>VLOOKUP($E1140,accorpamenti!$A$2:$X$104,$A1140-D$2,0)</f>
        <v>Piacenza</v>
      </c>
      <c r="E1140" s="3" t="s">
        <v>90</v>
      </c>
      <c r="F1140" s="1">
        <f t="array" ref="F1140">SUM(IF(anno=A1140,IF(distretto=E1140,1)))</f>
        <v>2</v>
      </c>
      <c r="G1140" s="1">
        <f t="array" ref="G1140">SUM(IF(anno=A1140,IF(distretto=E1140,IF(punti=-1,1))))</f>
        <v>1</v>
      </c>
      <c r="H1140" s="1">
        <f t="array" ref="H1140">SUM(IF(anno=A1140,IF(distretto=E1140,punti)))+G1140</f>
        <v>27</v>
      </c>
      <c r="I1140" s="6">
        <v>1.5725101921956901</v>
      </c>
      <c r="J1140" s="12">
        <f>H1140/VLOOKUP(A1140,anni!$A$1:$O$32,4,0)</f>
        <v>5.0535299842779076E-3</v>
      </c>
      <c r="K1140" s="12">
        <f t="shared" si="187"/>
        <v>1.1214336759936229E-2</v>
      </c>
      <c r="L1140" s="12">
        <f t="shared" si="188"/>
        <v>8.9123398217532037E-3</v>
      </c>
      <c r="M1140" s="12">
        <f t="array" ref="M1140">SUM(IF(NOT(ISERR(J1140:L1140)),J1140:L1140*$J$2:$L$2))/SUM(IF(NOT(ISERR(J1140:L1140)),$J$2:$L$2))</f>
        <v>7.7502672157432305E-3</v>
      </c>
      <c r="N1140" s="1">
        <f>((300-VLOOKUP(A1140,anni!$A$1:$O$32,8,0))*(M1140-I1140/300)+I1140)/300*(300-VLOOKUP(A1140,anni!$A$1:$O$32,7,0))</f>
        <v>2.0050827236400806</v>
      </c>
      <c r="O1140" s="1">
        <f t="shared" si="182"/>
        <v>2.0050827236400806</v>
      </c>
      <c r="P1140" s="9">
        <f>INT(MAX(1,O1140)+1-VLOOKUP(A1140,anni!$A$1:$O$32,5,0))</f>
        <v>2</v>
      </c>
      <c r="Q1140" s="9">
        <f t="array" ref="Q1140">SUM(IF(anno=A1140,IF(distretto=E1140,concorrenti!$T$3:$T$5991)))</f>
        <v>0</v>
      </c>
      <c r="R1140" s="9">
        <f t="shared" si="183"/>
        <v>2</v>
      </c>
      <c r="S1140" s="1">
        <f t="shared" si="184"/>
        <v>0</v>
      </c>
      <c r="T1140" s="1">
        <f>1+INT($N1140/VLOOKUP($A1140,anni!$A$1:$J$35,10,0))+$Q1140</f>
        <v>2</v>
      </c>
      <c r="U1140" s="1">
        <f t="shared" si="186"/>
        <v>0</v>
      </c>
      <c r="AB1140" s="1">
        <v>2</v>
      </c>
      <c r="AC1140" s="1">
        <f t="shared" si="185"/>
        <v>0</v>
      </c>
    </row>
    <row r="1141" spans="1:29" x14ac:dyDescent="0.3">
      <c r="A1141" s="3">
        <v>2005</v>
      </c>
      <c r="B1141" s="3" t="str">
        <f>VLOOKUP($E1141,accorpamenti!$A$2:$X$104,$A1141-B$2,0)</f>
        <v>Brindisi</v>
      </c>
      <c r="C1141" s="3" t="str">
        <f>VLOOKUP($E1141,accorpamenti!$A$2:$X$104,$A1141-C$2,0)</f>
        <v>Brindisi</v>
      </c>
      <c r="D1141" s="3" t="str">
        <f>VLOOKUP($E1141,accorpamenti!$A$2:$X$104,$A1141-D$2,0)</f>
        <v>Brindisi</v>
      </c>
      <c r="E1141" s="3" t="s">
        <v>112</v>
      </c>
      <c r="F1141" s="1">
        <f t="array" ref="F1141">SUM(IF(anno=A1141,IF(distretto=E1141,1)))</f>
        <v>2</v>
      </c>
      <c r="G1141" s="1">
        <f t="array" ref="G1141">SUM(IF(anno=A1141,IF(distretto=E1141,IF(punti=-1,1))))</f>
        <v>0</v>
      </c>
      <c r="H1141" s="1">
        <f t="array" ref="H1141">SUM(IF(anno=A1141,IF(distretto=E1141,punti)))+G1141</f>
        <v>37.200000000000003</v>
      </c>
      <c r="I1141" s="6">
        <v>2.6208503203261504</v>
      </c>
      <c r="J1141" s="12">
        <f>H1141/VLOOKUP(A1141,anni!$A$1:$O$32,4,0)</f>
        <v>6.9626413116717842E-3</v>
      </c>
      <c r="K1141" s="12">
        <f t="shared" si="187"/>
        <v>5.6071683799681143E-3</v>
      </c>
      <c r="L1141" s="12">
        <f t="shared" si="188"/>
        <v>5.5868398882632031E-3</v>
      </c>
      <c r="M1141" s="12">
        <f t="array" ref="M1141">SUM(IF(NOT(ISERR(J1141:L1141)),J1141:L1141*$J$2:$L$2))/SUM(IF(NOT(ISERR(J1141:L1141)),$J$2:$L$2))</f>
        <v>6.2815167638691312E-3</v>
      </c>
      <c r="N1141" s="1">
        <f>((300-VLOOKUP(A1141,anni!$A$1:$O$32,8,0))*(M1141-I1141/300)+I1141)/300*(300-VLOOKUP(A1141,anni!$A$1:$O$32,7,0))</f>
        <v>2.0589227886753467</v>
      </c>
      <c r="O1141" s="1">
        <f t="shared" si="182"/>
        <v>2.0589227886753467</v>
      </c>
      <c r="P1141" s="9">
        <f>INT(MAX(1,O1141)+1-VLOOKUP(A1141,anni!$A$1:$O$32,5,0))</f>
        <v>2</v>
      </c>
      <c r="Q1141" s="9">
        <f t="array" ref="Q1141">SUM(IF(anno=A1141,IF(distretto=E1141,concorrenti!$T$3:$T$5991)))</f>
        <v>0</v>
      </c>
      <c r="R1141" s="9">
        <f t="shared" si="183"/>
        <v>2</v>
      </c>
      <c r="S1141" s="1">
        <f t="shared" si="184"/>
        <v>0</v>
      </c>
      <c r="T1141" s="1">
        <f>1+INT($N1141/VLOOKUP($A1141,anni!$A$1:$J$35,10,0))+$Q1141</f>
        <v>2</v>
      </c>
      <c r="U1141" s="1">
        <f t="shared" si="186"/>
        <v>0</v>
      </c>
      <c r="AB1141" s="1">
        <v>2</v>
      </c>
      <c r="AC1141" s="1">
        <f t="shared" si="185"/>
        <v>0</v>
      </c>
    </row>
    <row r="1142" spans="1:29" x14ac:dyDescent="0.3">
      <c r="A1142" s="3">
        <v>2005</v>
      </c>
      <c r="B1142" s="3" t="str">
        <f>VLOOKUP($E1142,accorpamenti!$A$2:$X$104,$A1142-B$2,0)</f>
        <v>Parma</v>
      </c>
      <c r="C1142" s="3" t="str">
        <f>VLOOKUP($E1142,accorpamenti!$A$2:$X$104,$A1142-C$2,0)</f>
        <v>Parma</v>
      </c>
      <c r="D1142" s="3" t="str">
        <f>VLOOKUP($E1142,accorpamenti!$A$2:$X$104,$A1142-D$2,0)</f>
        <v>Parma</v>
      </c>
      <c r="E1142" s="3" t="s">
        <v>76</v>
      </c>
      <c r="F1142" s="1">
        <f t="array" ref="F1142">SUM(IF(anno=A1142,IF(distretto=E1142,1)))</f>
        <v>2</v>
      </c>
      <c r="G1142" s="1">
        <f t="array" ref="G1142">SUM(IF(anno=A1142,IF(distretto=E1142,IF(punti=-1,1))))</f>
        <v>0</v>
      </c>
      <c r="H1142" s="1">
        <f t="array" ref="H1142">SUM(IF(anno=A1142,IF(distretto=E1142,punti)))+G1142</f>
        <v>43</v>
      </c>
      <c r="I1142" s="6">
        <v>2.2714036109493301</v>
      </c>
      <c r="J1142" s="12">
        <f>H1142/VLOOKUP(A1142,anni!$A$1:$O$32,4,0)</f>
        <v>8.0482144194055569E-3</v>
      </c>
      <c r="K1142" s="12">
        <f t="shared" si="187"/>
        <v>4.3977791215436199E-3</v>
      </c>
      <c r="L1142" s="12">
        <f t="shared" si="188"/>
        <v>6.4292998714140038E-3</v>
      </c>
      <c r="M1142" s="12">
        <f t="array" ref="M1142">SUM(IF(NOT(ISERR(J1142:L1142)),J1142:L1142*$J$2:$L$2))/SUM(IF(NOT(ISERR(J1142:L1142)),$J$2:$L$2))</f>
        <v>6.5615835621196522E-3</v>
      </c>
      <c r="N1142" s="1">
        <f>((300-VLOOKUP(A1142,anni!$A$1:$O$32,8,0))*(M1142-I1142/300)+I1142)/300*(300-VLOOKUP(A1142,anni!$A$1:$O$32,7,0))</f>
        <v>2.0004695410934725</v>
      </c>
      <c r="O1142" s="1">
        <f t="shared" si="182"/>
        <v>2.0004695410934725</v>
      </c>
      <c r="P1142" s="9">
        <f>INT(MAX(1,O1142)+1-VLOOKUP(A1142,anni!$A$1:$O$32,5,0))</f>
        <v>2</v>
      </c>
      <c r="Q1142" s="9">
        <f t="array" ref="Q1142">SUM(IF(anno=A1142,IF(distretto=E1142,concorrenti!$T$3:$T$5991)))</f>
        <v>0</v>
      </c>
      <c r="R1142" s="9">
        <f t="shared" si="183"/>
        <v>2</v>
      </c>
      <c r="S1142" s="1">
        <f t="shared" si="184"/>
        <v>0</v>
      </c>
      <c r="T1142" s="1">
        <f>1+INT($N1142/VLOOKUP($A1142,anni!$A$1:$J$35,10,0))+$Q1142</f>
        <v>2</v>
      </c>
      <c r="U1142" s="1">
        <f t="shared" si="186"/>
        <v>0</v>
      </c>
      <c r="AB1142" s="1">
        <v>2</v>
      </c>
      <c r="AC1142" s="1">
        <f t="shared" si="185"/>
        <v>0</v>
      </c>
    </row>
    <row r="1143" spans="1:29" x14ac:dyDescent="0.3">
      <c r="A1143" s="3">
        <v>2005</v>
      </c>
      <c r="B1143" s="3" t="str">
        <f>VLOOKUP($E1143,accorpamenti!$A$2:$X$104,$A1143-B$2,0)</f>
        <v>Agrigento</v>
      </c>
      <c r="C1143" s="3" t="str">
        <f>VLOOKUP($E1143,accorpamenti!$A$2:$X$104,$A1143-C$2,0)</f>
        <v>Agrigento</v>
      </c>
      <c r="D1143" s="3" t="str">
        <f>VLOOKUP($E1143,accorpamenti!$A$2:$X$104,$A1143-D$2,0)</f>
        <v>Agrigento</v>
      </c>
      <c r="E1143" s="3" t="s">
        <v>30</v>
      </c>
      <c r="F1143" s="1">
        <f t="array" ref="F1143">SUM(IF(anno=A1143,IF(distretto=E1143,1)))</f>
        <v>2</v>
      </c>
      <c r="G1143" s="1">
        <f t="array" ref="G1143">SUM(IF(anno=A1143,IF(distretto=E1143,IF(punti=-1,1))))</f>
        <v>0</v>
      </c>
      <c r="H1143" s="1">
        <f t="array" ref="H1143">SUM(IF(anno=A1143,IF(distretto=E1143,punti)))+G1143</f>
        <v>32</v>
      </c>
      <c r="I1143" s="6">
        <v>2.9702970297029703</v>
      </c>
      <c r="J1143" s="12">
        <f>H1143/VLOOKUP(A1143,anni!$A$1:$O$32,4,0)</f>
        <v>5.9893688702552976E-3</v>
      </c>
      <c r="K1143" s="12">
        <f t="shared" si="187"/>
        <v>5.4972239019295249E-3</v>
      </c>
      <c r="L1143" s="12">
        <f t="shared" si="188"/>
        <v>4.0349399193012015E-3</v>
      </c>
      <c r="M1143" s="12">
        <f t="array" ref="M1143">SUM(IF(NOT(ISERR(J1143:L1143)),J1143:L1143*$J$2:$L$2))/SUM(IF(NOT(ISERR(J1143:L1143)),$J$2:$L$2))</f>
        <v>5.4995823889876913E-3</v>
      </c>
      <c r="N1143" s="1">
        <f>((300-VLOOKUP(A1143,anni!$A$1:$O$32,8,0))*(M1143-I1143/300)+I1143)/300*(300-VLOOKUP(A1143,anni!$A$1:$O$32,7,0))</f>
        <v>2.020348304775244</v>
      </c>
      <c r="O1143" s="1">
        <f t="shared" si="182"/>
        <v>2.020348304775244</v>
      </c>
      <c r="P1143" s="9">
        <f>INT(MAX(1,O1143)+1-VLOOKUP(A1143,anni!$A$1:$O$32,5,0))</f>
        <v>2</v>
      </c>
      <c r="Q1143" s="9">
        <f t="array" ref="Q1143">SUM(IF(anno=A1143,IF(distretto=E1143,concorrenti!$T$3:$T$5991)))</f>
        <v>0</v>
      </c>
      <c r="R1143" s="9">
        <f t="shared" si="183"/>
        <v>2</v>
      </c>
      <c r="S1143" s="1">
        <f t="shared" si="184"/>
        <v>0</v>
      </c>
      <c r="T1143" s="1">
        <f>1+INT($N1143/VLOOKUP($A1143,anni!$A$1:$J$35,10,0))+$Q1143</f>
        <v>2</v>
      </c>
      <c r="U1143" s="1">
        <f t="shared" si="186"/>
        <v>0</v>
      </c>
      <c r="AB1143" s="1">
        <v>2</v>
      </c>
      <c r="AC1143" s="1">
        <f t="shared" si="185"/>
        <v>0</v>
      </c>
    </row>
    <row r="1144" spans="1:29" x14ac:dyDescent="0.3">
      <c r="A1144" s="3">
        <v>2005</v>
      </c>
      <c r="B1144" s="3" t="str">
        <f>VLOOKUP($E1144,accorpamenti!$A$2:$X$104,$A1144-B$2,0)</f>
        <v>Forlì Cesena</v>
      </c>
      <c r="C1144" s="3" t="str">
        <f>VLOOKUP($E1144,accorpamenti!$A$2:$X$104,$A1144-C$2,0)</f>
        <v>Forlì Cesena</v>
      </c>
      <c r="D1144" s="3" t="str">
        <f>VLOOKUP($E1144,accorpamenti!$A$2:$X$104,$A1144-D$2,0)</f>
        <v>Forlì Cesena</v>
      </c>
      <c r="E1144" s="3" t="s">
        <v>119</v>
      </c>
      <c r="F1144" s="1">
        <f t="array" ref="F1144">SUM(IF(anno=A1144,IF(distretto=E1144,1)))</f>
        <v>2</v>
      </c>
      <c r="G1144" s="1">
        <f t="array" ref="G1144">SUM(IF(anno=A1144,IF(distretto=E1144,IF(punti=-1,1))))</f>
        <v>0</v>
      </c>
      <c r="H1144" s="1">
        <f t="array" ref="H1144">SUM(IF(anno=A1144,IF(distretto=E1144,punti)))+G1144</f>
        <v>34</v>
      </c>
      <c r="I1144" s="6">
        <v>2.0966802562609201</v>
      </c>
      <c r="J1144" s="12">
        <f>H1144/VLOOKUP(A1144,anni!$A$1:$O$32,4,0)</f>
        <v>6.3637044246462535E-3</v>
      </c>
      <c r="K1144" s="12">
        <f t="shared" si="187"/>
        <v>8.0259468968171058E-3</v>
      </c>
      <c r="L1144" s="12">
        <f t="shared" si="188"/>
        <v>4.1236199175276027E-3</v>
      </c>
      <c r="M1144" s="12">
        <f t="array" ref="M1144">SUM(IF(NOT(ISERR(J1144:L1144)),J1144:L1144*$J$2:$L$2))/SUM(IF(NOT(ISERR(J1144:L1144)),$J$2:$L$2))</f>
        <v>6.5444378308500964E-3</v>
      </c>
      <c r="N1144" s="1">
        <f>((300-VLOOKUP(A1144,anni!$A$1:$O$32,8,0))*(M1144-I1144/300)+I1144)/300*(300-VLOOKUP(A1144,anni!$A$1:$O$32,7,0))</f>
        <v>1.9408549520928708</v>
      </c>
      <c r="O1144" s="1">
        <f t="shared" si="182"/>
        <v>1.9408549520928708</v>
      </c>
      <c r="P1144" s="9">
        <f>INT(MAX(1,O1144)+1-VLOOKUP(A1144,anni!$A$1:$O$32,5,0))</f>
        <v>2</v>
      </c>
      <c r="Q1144" s="9">
        <f t="array" ref="Q1144">SUM(IF(anno=A1144,IF(distretto=E1144,concorrenti!$T$3:$T$5991)))</f>
        <v>0</v>
      </c>
      <c r="R1144" s="9">
        <f t="shared" si="183"/>
        <v>2</v>
      </c>
      <c r="S1144" s="1">
        <f t="shared" si="184"/>
        <v>0</v>
      </c>
      <c r="T1144" s="1">
        <f>1+INT($N1144/VLOOKUP($A1144,anni!$A$1:$J$35,10,0))+$Q1144</f>
        <v>2</v>
      </c>
      <c r="U1144" s="1">
        <f t="shared" si="186"/>
        <v>0</v>
      </c>
      <c r="AB1144" s="1">
        <v>2</v>
      </c>
      <c r="AC1144" s="1">
        <f t="shared" si="185"/>
        <v>0</v>
      </c>
    </row>
    <row r="1145" spans="1:29" x14ac:dyDescent="0.3">
      <c r="A1145" s="3">
        <v>2005</v>
      </c>
      <c r="B1145" s="3" t="str">
        <f>VLOOKUP($E1145,accorpamenti!$A$2:$X$104,$A1145-B$2,0)</f>
        <v>Livorno</v>
      </c>
      <c r="C1145" s="3" t="str">
        <f>VLOOKUP($E1145,accorpamenti!$A$2:$X$104,$A1145-C$2,0)</f>
        <v>Livorno</v>
      </c>
      <c r="D1145" s="3" t="str">
        <f>VLOOKUP($E1145,accorpamenti!$A$2:$X$104,$A1145-D$2,0)</f>
        <v>Livorno</v>
      </c>
      <c r="E1145" s="3" t="s">
        <v>121</v>
      </c>
      <c r="F1145" s="1">
        <f t="array" ref="F1145">SUM(IF(anno=A1145,IF(distretto=E1145,1)))</f>
        <v>2</v>
      </c>
      <c r="G1145" s="1">
        <f t="array" ref="G1145">SUM(IF(anno=A1145,IF(distretto=E1145,IF(punti=-1,1))))</f>
        <v>0</v>
      </c>
      <c r="H1145" s="1">
        <f t="array" ref="H1145">SUM(IF(anno=A1145,IF(distretto=E1145,punti)))+G1145</f>
        <v>48</v>
      </c>
      <c r="I1145" s="6">
        <v>1.3977868375072802</v>
      </c>
      <c r="J1145" s="12">
        <f>H1145/VLOOKUP(A1145,anni!$A$1:$O$32,4,0)</f>
        <v>8.9840533053829469E-3</v>
      </c>
      <c r="K1145" s="12">
        <f t="shared" si="187"/>
        <v>5.4972239019295249E-3</v>
      </c>
      <c r="L1145" s="12">
        <f t="shared" si="188"/>
        <v>5.9415598811688036E-3</v>
      </c>
      <c r="M1145" s="12">
        <f t="array" ref="M1145">SUM(IF(NOT(ISERR(J1145:L1145)),J1145:L1145*$J$2:$L$2))/SUM(IF(NOT(ISERR(J1145:L1145)),$J$2:$L$2))</f>
        <v>7.314694600196116E-3</v>
      </c>
      <c r="N1145" s="1">
        <f>((300-VLOOKUP(A1145,anni!$A$1:$O$32,8,0))*(M1145-I1145/300)+I1145)/300*(300-VLOOKUP(A1145,anni!$A$1:$O$32,7,0))</f>
        <v>1.864572270345817</v>
      </c>
      <c r="O1145" s="1">
        <f t="shared" si="182"/>
        <v>1.864572270345817</v>
      </c>
      <c r="P1145" s="9">
        <f>INT(MAX(1,O1145)+1-VLOOKUP(A1145,anni!$A$1:$O$32,5,0))</f>
        <v>2</v>
      </c>
      <c r="Q1145" s="9">
        <f t="array" ref="Q1145">SUM(IF(anno=A1145,IF(distretto=E1145,concorrenti!$T$3:$T$5991)))</f>
        <v>0</v>
      </c>
      <c r="R1145" s="9">
        <f t="shared" si="183"/>
        <v>2</v>
      </c>
      <c r="S1145" s="1">
        <f t="shared" si="184"/>
        <v>0</v>
      </c>
      <c r="T1145" s="1">
        <f>1+INT($N1145/VLOOKUP($A1145,anni!$A$1:$J$35,10,0))+$Q1145</f>
        <v>2</v>
      </c>
      <c r="U1145" s="1">
        <f t="shared" si="186"/>
        <v>0</v>
      </c>
      <c r="AB1145" s="1">
        <v>2</v>
      </c>
      <c r="AC1145" s="1">
        <f t="shared" si="185"/>
        <v>0</v>
      </c>
    </row>
    <row r="1146" spans="1:29" x14ac:dyDescent="0.3">
      <c r="A1146" s="3">
        <v>2005</v>
      </c>
      <c r="B1146" s="3" t="str">
        <f>VLOOKUP($E1146,accorpamenti!$A$2:$X$104,$A1146-B$2,0)</f>
        <v>Messina</v>
      </c>
      <c r="C1146" s="3" t="str">
        <f>VLOOKUP($E1146,accorpamenti!$A$2:$X$104,$A1146-C$2,0)</f>
        <v>Messina</v>
      </c>
      <c r="D1146" s="3" t="str">
        <f>VLOOKUP($E1146,accorpamenti!$A$2:$X$104,$A1146-D$2,0)</f>
        <v>Messina</v>
      </c>
      <c r="E1146" s="3" t="s">
        <v>124</v>
      </c>
      <c r="F1146" s="1">
        <f t="array" ref="F1146">SUM(IF(anno=A1146,IF(distretto=E1146,1)))</f>
        <v>2</v>
      </c>
      <c r="G1146" s="1">
        <f t="array" ref="G1146">SUM(IF(anno=A1146,IF(distretto=E1146,IF(punti=-1,1))))</f>
        <v>0</v>
      </c>
      <c r="H1146" s="1">
        <f t="array" ref="H1146">SUM(IF(anno=A1146,IF(distretto=E1146,punti)))+G1146</f>
        <v>28</v>
      </c>
      <c r="I1146" s="6">
        <v>2.7955736750145603</v>
      </c>
      <c r="J1146" s="12">
        <f>H1146/VLOOKUP(A1146,anni!$A$1:$O$32,4,0)</f>
        <v>5.2406977614733851E-3</v>
      </c>
      <c r="K1146" s="12">
        <f t="shared" si="187"/>
        <v>5.9919740531031822E-3</v>
      </c>
      <c r="L1146" s="12">
        <f t="shared" si="188"/>
        <v>6.1632598767348036E-3</v>
      </c>
      <c r="M1146" s="12">
        <f t="array" ref="M1146">SUM(IF(NOT(ISERR(J1146:L1146)),J1146:L1146*$J$2:$L$2))/SUM(IF(NOT(ISERR(J1146:L1146)),$J$2:$L$2))</f>
        <v>5.6448835445602197E-3</v>
      </c>
      <c r="N1146" s="1">
        <f>((300-VLOOKUP(A1146,anni!$A$1:$O$32,8,0))*(M1146-I1146/300)+I1146)/300*(300-VLOOKUP(A1146,anni!$A$1:$O$32,7,0))</f>
        <v>1.9921401138974453</v>
      </c>
      <c r="O1146" s="1">
        <f t="shared" si="182"/>
        <v>1.9921401138974453</v>
      </c>
      <c r="P1146" s="9">
        <f>INT(MAX(1,O1146)+1-VLOOKUP(A1146,anni!$A$1:$O$32,5,0))</f>
        <v>2</v>
      </c>
      <c r="Q1146" s="9">
        <f t="array" ref="Q1146">SUM(IF(anno=A1146,IF(distretto=E1146,concorrenti!$T$3:$T$5991)))</f>
        <v>0</v>
      </c>
      <c r="R1146" s="9">
        <f t="shared" si="183"/>
        <v>2</v>
      </c>
      <c r="S1146" s="1">
        <f t="shared" si="184"/>
        <v>0</v>
      </c>
      <c r="T1146" s="1">
        <f>1+INT($N1146/VLOOKUP($A1146,anni!$A$1:$J$35,10,0))+$Q1146</f>
        <v>2</v>
      </c>
      <c r="U1146" s="1">
        <f t="shared" si="186"/>
        <v>0</v>
      </c>
      <c r="AB1146" s="1">
        <v>2</v>
      </c>
      <c r="AC1146" s="1">
        <f t="shared" si="185"/>
        <v>0</v>
      </c>
    </row>
    <row r="1147" spans="1:29" x14ac:dyDescent="0.3">
      <c r="A1147" s="3">
        <v>2005</v>
      </c>
      <c r="B1147" s="3" t="str">
        <f>VLOOKUP($E1147,accorpamenti!$A$2:$X$104,$A1147-B$2,0)</f>
        <v>Potenza</v>
      </c>
      <c r="C1147" s="3" t="str">
        <f>VLOOKUP($E1147,accorpamenti!$A$2:$X$104,$A1147-C$2,0)</f>
        <v>Potenza</v>
      </c>
      <c r="D1147" s="3" t="str">
        <f>VLOOKUP($E1147,accorpamenti!$A$2:$X$104,$A1147-D$2,0)</f>
        <v>Potenza</v>
      </c>
      <c r="E1147" s="3" t="s">
        <v>107</v>
      </c>
      <c r="F1147" s="1">
        <f t="array" ref="F1147">SUM(IF(anno=A1147,IF(distretto=E1147,1)))</f>
        <v>2</v>
      </c>
      <c r="G1147" s="1">
        <f t="array" ref="G1147">SUM(IF(anno=A1147,IF(distretto=E1147,IF(punti=-1,1))))</f>
        <v>0</v>
      </c>
      <c r="H1147" s="1">
        <f t="array" ref="H1147">SUM(IF(anno=A1147,IF(distretto=E1147,punti)))+G1147</f>
        <v>38.4</v>
      </c>
      <c r="I1147" s="6">
        <v>2.0966802562609201</v>
      </c>
      <c r="J1147" s="12">
        <f>H1147/VLOOKUP(A1147,anni!$A$1:$O$32,4,0)</f>
        <v>7.1872426443063573E-3</v>
      </c>
      <c r="K1147" s="12">
        <f t="shared" si="187"/>
        <v>6.0469462921224773E-3</v>
      </c>
      <c r="L1147" s="12">
        <f t="shared" si="188"/>
        <v>4.1236199175276027E-3</v>
      </c>
      <c r="M1147" s="12">
        <f t="array" ref="M1147">SUM(IF(NOT(ISERR(J1147:L1147)),J1147:L1147*$J$2:$L$2))/SUM(IF(NOT(ISERR(J1147:L1147)),$J$2:$L$2))</f>
        <v>6.2965400724486051E-3</v>
      </c>
      <c r="N1147" s="1">
        <f>((300-VLOOKUP(A1147,anni!$A$1:$O$32,8,0))*(M1147-I1147/300)+I1147)/300*(300-VLOOKUP(A1147,anni!$A$1:$O$32,7,0))</f>
        <v>1.8929280521352492</v>
      </c>
      <c r="O1147" s="1">
        <f t="shared" ref="O1147:O1210" si="189">MAX(1,N1147)</f>
        <v>1.8929280521352492</v>
      </c>
      <c r="P1147" s="9">
        <f>INT(MAX(1,O1147)+1-VLOOKUP(A1147,anni!$A$1:$O$32,5,0))</f>
        <v>2</v>
      </c>
      <c r="Q1147" s="9">
        <f t="array" ref="Q1147">SUM(IF(anno=A1147,IF(distretto=E1147,concorrenti!$T$3:$T$5991)))</f>
        <v>0</v>
      </c>
      <c r="R1147" s="9">
        <f t="shared" ref="R1147:R1210" si="190">P1147+Q1147</f>
        <v>2</v>
      </c>
      <c r="S1147" s="1">
        <f t="shared" ref="S1147:S1210" si="191">R1147-F1147</f>
        <v>0</v>
      </c>
      <c r="T1147" s="1">
        <f>1+INT($N1147/VLOOKUP($A1147,anni!$A$1:$J$35,10,0))+$Q1147</f>
        <v>2</v>
      </c>
      <c r="U1147" s="1">
        <f t="shared" si="186"/>
        <v>0</v>
      </c>
      <c r="AB1147" s="1">
        <v>2</v>
      </c>
      <c r="AC1147" s="1">
        <f t="shared" ref="AC1147:AC1161" si="192">R1147-AB1147</f>
        <v>0</v>
      </c>
    </row>
    <row r="1148" spans="1:29" x14ac:dyDescent="0.3">
      <c r="A1148" s="3">
        <v>2005</v>
      </c>
      <c r="B1148" s="3" t="str">
        <f>VLOOKUP($E1148,accorpamenti!$A$2:$X$104,$A1148-B$2,0)</f>
        <v>Ferrara</v>
      </c>
      <c r="C1148" s="3" t="str">
        <f>VLOOKUP($E1148,accorpamenti!$A$2:$X$104,$A1148-C$2,0)</f>
        <v>Ferrara</v>
      </c>
      <c r="D1148" s="3" t="str">
        <f>VLOOKUP($E1148,accorpamenti!$A$2:$X$104,$A1148-D$2,0)</f>
        <v>Ferrara</v>
      </c>
      <c r="E1148" s="3" t="s">
        <v>89</v>
      </c>
      <c r="F1148" s="1">
        <f t="array" ref="F1148">SUM(IF(anno=A1148,IF(distretto=E1148,1)))</f>
        <v>2</v>
      </c>
      <c r="G1148" s="1">
        <f t="array" ref="G1148">SUM(IF(anno=A1148,IF(distretto=E1148,IF(punti=-1,1))))</f>
        <v>1</v>
      </c>
      <c r="H1148" s="1">
        <f t="array" ref="H1148">SUM(IF(anno=A1148,IF(distretto=E1148,punti)))+G1148</f>
        <v>14</v>
      </c>
      <c r="I1148" s="6">
        <v>1.2230634828188702</v>
      </c>
      <c r="J1148" s="12">
        <f>H1148/VLOOKUP(A1148,anni!$A$1:$O$32,4,0)</f>
        <v>2.6203488807366926E-3</v>
      </c>
      <c r="K1148" s="12">
        <f t="shared" si="187"/>
        <v>1.3578143037765927E-2</v>
      </c>
      <c r="L1148" s="12">
        <f t="shared" si="188"/>
        <v>6.7396798652064032E-3</v>
      </c>
      <c r="M1148" s="12">
        <f t="array" ref="M1148">SUM(IF(NOT(ISERR(J1148:L1148)),J1148:L1148*$J$2:$L$2))/SUM(IF(NOT(ISERR(J1148:L1148)),$J$2:$L$2))</f>
        <v>6.9595020971580561E-3</v>
      </c>
      <c r="N1148" s="1">
        <f>((300-VLOOKUP(A1148,anni!$A$1:$O$32,8,0))*(M1148-I1148/300)+I1148)/300*(300-VLOOKUP(A1148,anni!$A$1:$O$32,7,0))</f>
        <v>1.7396019721366378</v>
      </c>
      <c r="O1148" s="1">
        <f t="shared" si="189"/>
        <v>1.7396019721366378</v>
      </c>
      <c r="P1148" s="9">
        <f>INT(MAX(1,O1148)+1-VLOOKUP(A1148,anni!$A$1:$O$32,5,0))</f>
        <v>2</v>
      </c>
      <c r="Q1148" s="9">
        <f t="array" ref="Q1148">SUM(IF(anno=A1148,IF(distretto=E1148,concorrenti!$T$3:$T$5991)))</f>
        <v>0</v>
      </c>
      <c r="R1148" s="9">
        <f t="shared" si="190"/>
        <v>2</v>
      </c>
      <c r="S1148" s="1">
        <f t="shared" si="191"/>
        <v>0</v>
      </c>
      <c r="T1148" s="1">
        <f>1+INT($N1148/VLOOKUP($A1148,anni!$A$1:$J$35,10,0))+$Q1148</f>
        <v>2</v>
      </c>
      <c r="U1148" s="1">
        <f t="shared" si="186"/>
        <v>0</v>
      </c>
      <c r="AB1148" s="1">
        <v>2</v>
      </c>
      <c r="AC1148" s="1">
        <f t="shared" si="192"/>
        <v>0</v>
      </c>
    </row>
    <row r="1149" spans="1:29" x14ac:dyDescent="0.3">
      <c r="A1149" s="3">
        <v>2005</v>
      </c>
      <c r="B1149" s="3" t="str">
        <f>VLOOKUP($E1149,accorpamenti!$A$2:$X$104,$A1149-B$2,0)</f>
        <v>Frosinone</v>
      </c>
      <c r="C1149" s="3" t="str">
        <f>VLOOKUP($E1149,accorpamenti!$A$2:$X$104,$A1149-C$2,0)</f>
        <v>Frosinone</v>
      </c>
      <c r="D1149" s="3" t="str">
        <f>VLOOKUP($E1149,accorpamenti!$A$2:$X$104,$A1149-D$2,0)</f>
        <v>Frosinone</v>
      </c>
      <c r="E1149" s="3" t="s">
        <v>146</v>
      </c>
      <c r="F1149" s="1">
        <f t="array" ref="F1149">SUM(IF(anno=A1149,IF(distretto=E1149,1)))</f>
        <v>2</v>
      </c>
      <c r="G1149" s="1">
        <f t="array" ref="G1149">SUM(IF(anno=A1149,IF(distretto=E1149,IF(punti=-1,1))))</f>
        <v>0</v>
      </c>
      <c r="H1149" s="1">
        <f t="array" ref="H1149">SUM(IF(anno=A1149,IF(distretto=E1149,punti)))+G1149</f>
        <v>17</v>
      </c>
      <c r="I1149" s="6">
        <v>2.6208503203261504</v>
      </c>
      <c r="J1149" s="12">
        <f>H1149/VLOOKUP(A1149,anni!$A$1:$O$32,4,0)</f>
        <v>3.1818522123231267E-3</v>
      </c>
      <c r="K1149" s="12">
        <f t="shared" si="187"/>
        <v>5.7720850970260007E-3</v>
      </c>
      <c r="L1149" s="12">
        <f t="shared" si="188"/>
        <v>5.4981598900368019E-3</v>
      </c>
      <c r="M1149" s="12">
        <f t="array" ref="M1149">SUM(IF(NOT(ISERR(J1149:L1149)),J1149:L1149*$J$2:$L$2))/SUM(IF(NOT(ISERR(J1149:L1149)),$J$2:$L$2))</f>
        <v>4.4313144535096972E-3</v>
      </c>
      <c r="N1149" s="1">
        <f>((300-VLOOKUP(A1149,anni!$A$1:$O$32,8,0))*(M1149-I1149/300)+I1149)/300*(300-VLOOKUP(A1149,anni!$A$1:$O$32,7,0))</f>
        <v>1.7012170086725231</v>
      </c>
      <c r="O1149" s="1">
        <f t="shared" si="189"/>
        <v>1.7012170086725231</v>
      </c>
      <c r="P1149" s="9">
        <f>INT(MAX(1,O1149)+1-VLOOKUP(A1149,anni!$A$1:$O$32,5,0))</f>
        <v>2</v>
      </c>
      <c r="Q1149" s="9">
        <f t="array" ref="Q1149">SUM(IF(anno=A1149,IF(distretto=E1149,concorrenti!$T$3:$T$5991)))</f>
        <v>0</v>
      </c>
      <c r="R1149" s="9">
        <f t="shared" si="190"/>
        <v>2</v>
      </c>
      <c r="S1149" s="1">
        <f t="shared" si="191"/>
        <v>0</v>
      </c>
      <c r="T1149" s="1">
        <f>1+INT($N1149/VLOOKUP($A1149,anni!$A$1:$J$35,10,0))+$Q1149</f>
        <v>2</v>
      </c>
      <c r="U1149" s="1">
        <f t="shared" si="186"/>
        <v>0</v>
      </c>
      <c r="AB1149" s="1">
        <v>2</v>
      </c>
      <c r="AC1149" s="1">
        <f t="shared" si="192"/>
        <v>0</v>
      </c>
    </row>
    <row r="1150" spans="1:29" x14ac:dyDescent="0.3">
      <c r="A1150" s="3">
        <v>2005</v>
      </c>
      <c r="B1150" s="3" t="str">
        <f>VLOOKUP($E1150,accorpamenti!$A$2:$X$104,$A1150-B$2,0)</f>
        <v>Trapani</v>
      </c>
      <c r="C1150" s="3" t="str">
        <f>VLOOKUP($E1150,accorpamenti!$A$2:$X$104,$A1150-C$2,0)</f>
        <v>Trapani</v>
      </c>
      <c r="D1150" s="3" t="str">
        <f>VLOOKUP($E1150,accorpamenti!$A$2:$X$104,$A1150-D$2,0)</f>
        <v>Trapani</v>
      </c>
      <c r="E1150" s="3" t="s">
        <v>109</v>
      </c>
      <c r="F1150" s="1">
        <f t="array" ref="F1150">SUM(IF(anno=A1150,IF(distretto=E1150,1)))</f>
        <v>2</v>
      </c>
      <c r="G1150" s="1">
        <f t="array" ref="G1150">SUM(IF(anno=A1150,IF(distretto=E1150,IF(punti=-1,1))))</f>
        <v>0</v>
      </c>
      <c r="H1150" s="1">
        <f t="array" ref="H1150">SUM(IF(anno=A1150,IF(distretto=E1150,punti)))+G1150</f>
        <v>32.200000000000003</v>
      </c>
      <c r="I1150" s="6">
        <v>2.0966802562609201</v>
      </c>
      <c r="J1150" s="12">
        <f>H1150/VLOOKUP(A1150,anni!$A$1:$O$32,4,0)</f>
        <v>6.0268024256943942E-3</v>
      </c>
      <c r="K1150" s="12">
        <f t="shared" si="187"/>
        <v>4.3977791215436199E-3</v>
      </c>
      <c r="L1150" s="12">
        <f t="shared" si="188"/>
        <v>3.1037999379240015E-3</v>
      </c>
      <c r="M1150" s="12">
        <f t="array" ref="M1150">SUM(IF(NOT(ISERR(J1150:L1150)),J1150:L1150*$J$2:$L$2))/SUM(IF(NOT(ISERR(J1150:L1150)),$J$2:$L$2))</f>
        <v>4.99662757634907E-3</v>
      </c>
      <c r="N1150" s="1">
        <f>((300-VLOOKUP(A1150,anni!$A$1:$O$32,8,0))*(M1150-I1150/300)+I1150)/300*(300-VLOOKUP(A1150,anni!$A$1:$O$32,7,0))</f>
        <v>1.6416116362226725</v>
      </c>
      <c r="O1150" s="1">
        <f t="shared" si="189"/>
        <v>1.6416116362226725</v>
      </c>
      <c r="P1150" s="9">
        <f>INT(MAX(1,O1150)+1-VLOOKUP(A1150,anni!$A$1:$O$32,5,0))</f>
        <v>2</v>
      </c>
      <c r="Q1150" s="9">
        <f t="array" ref="Q1150">SUM(IF(anno=A1150,IF(distretto=E1150,concorrenti!$T$3:$T$5991)))</f>
        <v>0</v>
      </c>
      <c r="R1150" s="9">
        <f t="shared" si="190"/>
        <v>2</v>
      </c>
      <c r="S1150" s="1">
        <f t="shared" si="191"/>
        <v>0</v>
      </c>
      <c r="T1150" s="1">
        <f>1+INT($N1150/VLOOKUP($A1150,anni!$A$1:$J$35,10,0))+$Q1150</f>
        <v>2</v>
      </c>
      <c r="U1150" s="1">
        <f t="shared" si="186"/>
        <v>0</v>
      </c>
      <c r="AB1150" s="1">
        <v>2</v>
      </c>
      <c r="AC1150" s="1">
        <f t="shared" si="192"/>
        <v>0</v>
      </c>
    </row>
    <row r="1151" spans="1:29" x14ac:dyDescent="0.3">
      <c r="A1151" s="3">
        <v>2005</v>
      </c>
      <c r="B1151" s="3" t="str">
        <f>VLOOKUP($E1151,accorpamenti!$A$2:$X$104,$A1151-B$2,0)</f>
        <v>Gorizia</v>
      </c>
      <c r="C1151" s="3" t="str">
        <f>VLOOKUP($E1151,accorpamenti!$A$2:$X$104,$A1151-C$2,0)</f>
        <v>Gorizia</v>
      </c>
      <c r="D1151" s="3" t="str">
        <f>VLOOKUP($E1151,accorpamenti!$A$2:$X$104,$A1151-D$2,0)</f>
        <v>Gorizia</v>
      </c>
      <c r="E1151" s="3" t="s">
        <v>44</v>
      </c>
      <c r="F1151" s="1">
        <f t="array" ref="F1151">SUM(IF(anno=A1151,IF(distretto=E1151,1)))</f>
        <v>2</v>
      </c>
      <c r="G1151" s="1">
        <f t="array" ref="G1151">SUM(IF(anno=A1151,IF(distretto=E1151,IF(punti=-1,1))))</f>
        <v>0</v>
      </c>
      <c r="H1151" s="1">
        <f t="array" ref="H1151">SUM(IF(anno=A1151,IF(distretto=E1151,punti)))+G1151</f>
        <v>32.4</v>
      </c>
      <c r="I1151" s="6">
        <v>1.2230634828188702</v>
      </c>
      <c r="J1151" s="12">
        <f>H1151/VLOOKUP(A1151,anni!$A$1:$O$32,4,0)</f>
        <v>6.064235981133489E-3</v>
      </c>
      <c r="K1151" s="12">
        <f t="shared" si="187"/>
        <v>4.837557033697982E-3</v>
      </c>
      <c r="L1151" s="12">
        <f t="shared" si="188"/>
        <v>5.6755198864896035E-3</v>
      </c>
      <c r="M1151" s="12">
        <f t="array" ref="M1151">SUM(IF(NOT(ISERR(J1151:L1151)),J1151:L1151*$J$2:$L$2))/SUM(IF(NOT(ISERR(J1151:L1151)),$J$2:$L$2))</f>
        <v>5.5905569828810057E-3</v>
      </c>
      <c r="N1151" s="1">
        <f>((300-VLOOKUP(A1151,anni!$A$1:$O$32,8,0))*(M1151-I1151/300)+I1151)/300*(300-VLOOKUP(A1151,anni!$A$1:$O$32,7,0))</f>
        <v>1.4749392500430749</v>
      </c>
      <c r="O1151" s="1">
        <f t="shared" si="189"/>
        <v>1.4749392500430749</v>
      </c>
      <c r="P1151" s="9">
        <f>INT(MAX(1,O1151)+1-VLOOKUP(A1151,anni!$A$1:$O$32,5,0))</f>
        <v>1</v>
      </c>
      <c r="Q1151" s="9">
        <f t="array" ref="Q1151">SUM(IF(anno=A1151,IF(distretto=E1151,concorrenti!$T$3:$T$5991)))</f>
        <v>0</v>
      </c>
      <c r="R1151" s="9">
        <f t="shared" si="190"/>
        <v>1</v>
      </c>
      <c r="S1151" s="1">
        <f t="shared" si="191"/>
        <v>-1</v>
      </c>
      <c r="T1151" s="1">
        <f>1+INT($N1151/VLOOKUP($A1151,anni!$A$1:$J$35,10,0))+$Q1151</f>
        <v>2</v>
      </c>
      <c r="U1151" s="1">
        <f t="shared" si="186"/>
        <v>0</v>
      </c>
      <c r="AB1151" s="1">
        <v>1</v>
      </c>
      <c r="AC1151" s="1">
        <f t="shared" si="192"/>
        <v>0</v>
      </c>
    </row>
    <row r="1152" spans="1:29" x14ac:dyDescent="0.3">
      <c r="A1152" s="3">
        <v>2005</v>
      </c>
      <c r="B1152" s="3" t="str">
        <f>VLOOKUP($E1152,accorpamenti!$A$2:$X$104,$A1152-B$2,0)</f>
        <v>Rovigo</v>
      </c>
      <c r="C1152" s="3" t="str">
        <f>VLOOKUP($E1152,accorpamenti!$A$2:$X$104,$A1152-C$2,0)</f>
        <v>Rovigo</v>
      </c>
      <c r="D1152" s="3" t="str">
        <f>VLOOKUP($E1152,accorpamenti!$A$2:$X$104,$A1152-D$2,0)</f>
        <v>Rovigo</v>
      </c>
      <c r="E1152" s="3" t="s">
        <v>126</v>
      </c>
      <c r="F1152" s="1">
        <f t="array" ref="F1152">SUM(IF(anno=A1152,IF(distretto=E1152,1)))</f>
        <v>2</v>
      </c>
      <c r="G1152" s="1">
        <f t="array" ref="G1152">SUM(IF(anno=A1152,IF(distretto=E1152,IF(punti=-1,1))))</f>
        <v>0</v>
      </c>
      <c r="H1152" s="1">
        <f t="array" ref="H1152">SUM(IF(anno=A1152,IF(distretto=E1152,punti)))+G1152</f>
        <v>40.799999999999997</v>
      </c>
      <c r="I1152" s="6">
        <v>1.5725101921956901</v>
      </c>
      <c r="J1152" s="12">
        <f>H1152/VLOOKUP(A1152,anni!$A$1:$O$32,4,0)</f>
        <v>7.6364453095755036E-3</v>
      </c>
      <c r="K1152" s="12">
        <f t="shared" si="187"/>
        <v>2.6386674729261717E-3</v>
      </c>
      <c r="L1152" s="12">
        <f t="shared" si="188"/>
        <v>1.9952999600940011E-3</v>
      </c>
      <c r="M1152" s="12">
        <f t="array" ref="M1152">SUM(IF(NOT(ISERR(J1152:L1152)),J1152:L1152*$J$2:$L$2))/SUM(IF(NOT(ISERR(J1152:L1152)),$J$2:$L$2))</f>
        <v>5.0303284724454757E-3</v>
      </c>
      <c r="N1152" s="1">
        <f>((300-VLOOKUP(A1152,anni!$A$1:$O$32,8,0))*(M1152-I1152/300)+I1152)/300*(300-VLOOKUP(A1152,anni!$A$1:$O$32,7,0))</f>
        <v>1.4792278999358477</v>
      </c>
      <c r="O1152" s="1">
        <f t="shared" si="189"/>
        <v>1.4792278999358477</v>
      </c>
      <c r="P1152" s="9">
        <f>INT(MAX(1,O1152)+1-VLOOKUP(A1152,anni!$A$1:$O$32,5,0))</f>
        <v>1</v>
      </c>
      <c r="Q1152" s="9">
        <f t="array" ref="Q1152">SUM(IF(anno=A1152,IF(distretto=E1152,concorrenti!$T$3:$T$5991)))</f>
        <v>0</v>
      </c>
      <c r="R1152" s="9">
        <f t="shared" si="190"/>
        <v>1</v>
      </c>
      <c r="S1152" s="1">
        <f t="shared" si="191"/>
        <v>-1</v>
      </c>
      <c r="T1152" s="1">
        <f>1+INT($N1152/VLOOKUP($A1152,anni!$A$1:$J$35,10,0))+$Q1152</f>
        <v>2</v>
      </c>
      <c r="U1152" s="1">
        <f t="shared" si="186"/>
        <v>0</v>
      </c>
      <c r="AB1152" s="1">
        <v>1</v>
      </c>
      <c r="AC1152" s="1">
        <f t="shared" si="192"/>
        <v>0</v>
      </c>
    </row>
    <row r="1153" spans="1:29" x14ac:dyDescent="0.3">
      <c r="A1153" s="3">
        <v>2005</v>
      </c>
      <c r="B1153" s="3" t="str">
        <f>VLOOKUP($E1153,accorpamenti!$A$2:$X$104,$A1153-B$2,0)</f>
        <v>Ravenna</v>
      </c>
      <c r="C1153" s="3" t="str">
        <f>VLOOKUP($E1153,accorpamenti!$A$2:$X$104,$A1153-C$2,0)</f>
        <v>Ravenna</v>
      </c>
      <c r="D1153" s="3" t="str">
        <f>VLOOKUP($E1153,accorpamenti!$A$2:$X$104,$A1153-D$2,0)</f>
        <v>Ravenna</v>
      </c>
      <c r="E1153" s="3" t="s">
        <v>147</v>
      </c>
      <c r="F1153" s="1">
        <f t="array" ref="F1153">SUM(IF(anno=A1153,IF(distretto=E1153,1)))</f>
        <v>2</v>
      </c>
      <c r="G1153" s="1">
        <f t="array" ref="G1153">SUM(IF(anno=A1153,IF(distretto=E1153,IF(punti=-1,1))))</f>
        <v>0</v>
      </c>
      <c r="H1153" s="1">
        <f t="array" ref="H1153">SUM(IF(anno=A1153,IF(distretto=E1153,punti)))+G1153</f>
        <v>20.8</v>
      </c>
      <c r="I1153" s="6">
        <v>1.2230634828188702</v>
      </c>
      <c r="J1153" s="12">
        <f>H1153/VLOOKUP(A1153,anni!$A$1:$O$32,4,0)</f>
        <v>3.8930897656659436E-3</v>
      </c>
      <c r="K1153" s="12">
        <f t="shared" si="187"/>
        <v>5.4972239019295249E-3</v>
      </c>
      <c r="L1153" s="12">
        <f t="shared" si="188"/>
        <v>1.0065179798696405E-2</v>
      </c>
      <c r="M1153" s="12">
        <f t="array" ref="M1153">SUM(IF(NOT(ISERR(J1153:L1153)),J1153:L1153*$J$2:$L$2))/SUM(IF(NOT(ISERR(J1153:L1153)),$J$2:$L$2))</f>
        <v>5.4564828165922135E-3</v>
      </c>
      <c r="N1153" s="1">
        <f>((300-VLOOKUP(A1153,anni!$A$1:$O$32,8,0))*(M1153-I1153/300)+I1153)/300*(300-VLOOKUP(A1153,anni!$A$1:$O$32,7,0))</f>
        <v>1.449018244560575</v>
      </c>
      <c r="O1153" s="1">
        <f t="shared" si="189"/>
        <v>1.449018244560575</v>
      </c>
      <c r="P1153" s="9">
        <f>INT(MAX(1,O1153)+1-VLOOKUP(A1153,anni!$A$1:$O$32,5,0))</f>
        <v>1</v>
      </c>
      <c r="Q1153" s="9">
        <f t="array" ref="Q1153">SUM(IF(anno=A1153,IF(distretto=E1153,concorrenti!$T$3:$T$5991)))</f>
        <v>0</v>
      </c>
      <c r="R1153" s="9">
        <f t="shared" si="190"/>
        <v>1</v>
      </c>
      <c r="S1153" s="1">
        <f t="shared" si="191"/>
        <v>-1</v>
      </c>
      <c r="T1153" s="1">
        <f>1+INT($N1153/VLOOKUP($A1153,anni!$A$1:$J$35,10,0))+$Q1153</f>
        <v>2</v>
      </c>
      <c r="U1153" s="1">
        <f t="shared" si="186"/>
        <v>0</v>
      </c>
      <c r="AB1153" s="1">
        <v>1</v>
      </c>
      <c r="AC1153" s="1">
        <f t="shared" si="192"/>
        <v>0</v>
      </c>
    </row>
    <row r="1154" spans="1:29" x14ac:dyDescent="0.3">
      <c r="A1154" s="3">
        <v>2005</v>
      </c>
      <c r="B1154" s="3" t="str">
        <f>VLOOKUP($E1154,accorpamenti!$A$2:$X$104,$A1154-B$2,0)</f>
        <v>Teramo</v>
      </c>
      <c r="C1154" s="3" t="str">
        <f>VLOOKUP($E1154,accorpamenti!$A$2:$X$104,$A1154-C$2,0)</f>
        <v>Teramo</v>
      </c>
      <c r="D1154" s="3" t="str">
        <f>VLOOKUP($E1154,accorpamenti!$A$2:$X$104,$A1154-D$2,0)</f>
        <v>Teramo</v>
      </c>
      <c r="E1154" s="3" t="s">
        <v>98</v>
      </c>
      <c r="F1154" s="1">
        <f t="array" ref="F1154">SUM(IF(anno=A1154,IF(distretto=E1154,1)))</f>
        <v>2</v>
      </c>
      <c r="G1154" s="1">
        <f t="array" ref="G1154">SUM(IF(anno=A1154,IF(distretto=E1154,IF(punti=-1,1))))</f>
        <v>0</v>
      </c>
      <c r="H1154" s="1">
        <f t="array" ref="H1154">SUM(IF(anno=A1154,IF(distretto=E1154,punti)))+G1154</f>
        <v>25</v>
      </c>
      <c r="I1154" s="6">
        <v>1.2230634828188702</v>
      </c>
      <c r="J1154" s="12">
        <f>H1154/VLOOKUP(A1154,anni!$A$1:$O$32,4,0)</f>
        <v>4.6791944298869509E-3</v>
      </c>
      <c r="K1154" s="12">
        <f t="shared" si="187"/>
        <v>5.7720850970260007E-3</v>
      </c>
      <c r="L1154" s="12">
        <f t="shared" si="188"/>
        <v>6.6509998669800037E-3</v>
      </c>
      <c r="M1154" s="12">
        <f t="array" ref="M1154">SUM(IF(NOT(ISERR(J1154:L1154)),J1154:L1154*$J$2:$L$2))/SUM(IF(NOT(ISERR(J1154:L1154)),$J$2:$L$2))</f>
        <v>5.3721255584488099E-3</v>
      </c>
      <c r="N1154" s="1">
        <f>((300-VLOOKUP(A1154,anni!$A$1:$O$32,8,0))*(M1154-I1154/300)+I1154)/300*(300-VLOOKUP(A1154,anni!$A$1:$O$32,7,0))</f>
        <v>1.4327091746528502</v>
      </c>
      <c r="O1154" s="1">
        <f t="shared" si="189"/>
        <v>1.4327091746528502</v>
      </c>
      <c r="P1154" s="9">
        <f>INT(MAX(1,O1154)+1-VLOOKUP(A1154,anni!$A$1:$O$32,5,0))</f>
        <v>1</v>
      </c>
      <c r="Q1154" s="9">
        <f t="array" ref="Q1154">SUM(IF(anno=A1154,IF(distretto=E1154,concorrenti!$T$3:$T$5991)))</f>
        <v>0</v>
      </c>
      <c r="R1154" s="9">
        <f t="shared" si="190"/>
        <v>1</v>
      </c>
      <c r="S1154" s="1">
        <f t="shared" si="191"/>
        <v>-1</v>
      </c>
      <c r="T1154" s="1">
        <f>1+INT($N1154/VLOOKUP($A1154,anni!$A$1:$J$35,10,0))+$Q1154</f>
        <v>2</v>
      </c>
      <c r="U1154" s="1">
        <f t="shared" si="186"/>
        <v>0</v>
      </c>
      <c r="AB1154" s="1">
        <v>1</v>
      </c>
      <c r="AC1154" s="1">
        <f t="shared" si="192"/>
        <v>0</v>
      </c>
    </row>
    <row r="1155" spans="1:29" x14ac:dyDescent="0.3">
      <c r="A1155" s="3">
        <v>2005</v>
      </c>
      <c r="B1155" s="3" t="str">
        <f>VLOOKUP($E1155,accorpamenti!$A$2:$X$104,$A1155-B$2,0)</f>
        <v>Massa Carrara</v>
      </c>
      <c r="C1155" s="3" t="str">
        <f>VLOOKUP($E1155,accorpamenti!$A$2:$X$104,$A1155-C$2,0)</f>
        <v>Massa Carrara</v>
      </c>
      <c r="D1155" s="3" t="str">
        <f>VLOOKUP($E1155,accorpamenti!$A$2:$X$104,$A1155-D$2,0)</f>
        <v>Massa Carrara</v>
      </c>
      <c r="E1155" s="3" t="s">
        <v>52</v>
      </c>
      <c r="F1155" s="1">
        <f t="array" ref="F1155">SUM(IF(anno=A1155,IF(distretto=E1155,1)))</f>
        <v>2</v>
      </c>
      <c r="G1155" s="1">
        <f t="array" ref="G1155">SUM(IF(anno=A1155,IF(distretto=E1155,IF(punti=-1,1))))</f>
        <v>0</v>
      </c>
      <c r="H1155" s="1">
        <f t="array" ref="H1155">SUM(IF(anno=A1155,IF(distretto=E1155,punti)))+G1155</f>
        <v>32.4</v>
      </c>
      <c r="I1155" s="6">
        <v>1.3977868375072802</v>
      </c>
      <c r="J1155" s="12">
        <f>H1155/VLOOKUP(A1155,anni!$A$1:$O$32,4,0)</f>
        <v>6.064235981133489E-3</v>
      </c>
      <c r="K1155" s="12">
        <f t="shared" si="187"/>
        <v>3.0234731460612387E-3</v>
      </c>
      <c r="L1155" s="12">
        <f t="shared" si="188"/>
        <v>4.4783399104332024E-3</v>
      </c>
      <c r="M1155" s="12">
        <f t="array" ref="M1155">SUM(IF(NOT(ISERR(J1155:L1155)),J1155:L1155*$J$2:$L$2))/SUM(IF(NOT(ISERR(J1155:L1155)),$J$2:$L$2))</f>
        <v>4.7863323576593578E-3</v>
      </c>
      <c r="N1155" s="1">
        <f>((300-VLOOKUP(A1155,anni!$A$1:$O$32,8,0))*(M1155-I1155/300)+I1155)/300*(300-VLOOKUP(A1155,anni!$A$1:$O$32,7,0))</f>
        <v>1.3757555701220439</v>
      </c>
      <c r="O1155" s="1">
        <f t="shared" si="189"/>
        <v>1.3757555701220439</v>
      </c>
      <c r="P1155" s="9">
        <f>INT(MAX(1,O1155)+1-VLOOKUP(A1155,anni!$A$1:$O$32,5,0))</f>
        <v>1</v>
      </c>
      <c r="Q1155" s="9">
        <f t="array" ref="Q1155">SUM(IF(anno=A1155,IF(distretto=E1155,concorrenti!$T$3:$T$5991)))</f>
        <v>0</v>
      </c>
      <c r="R1155" s="9">
        <f t="shared" si="190"/>
        <v>1</v>
      </c>
      <c r="S1155" s="1">
        <f t="shared" si="191"/>
        <v>-1</v>
      </c>
      <c r="T1155" s="1">
        <f>1+INT($N1155/VLOOKUP($A1155,anni!$A$1:$J$35,10,0))+$Q1155</f>
        <v>2</v>
      </c>
      <c r="U1155" s="1">
        <f t="shared" si="186"/>
        <v>0</v>
      </c>
      <c r="AB1155" s="1">
        <v>1</v>
      </c>
      <c r="AC1155" s="1">
        <f t="shared" si="192"/>
        <v>0</v>
      </c>
    </row>
    <row r="1156" spans="1:29" x14ac:dyDescent="0.3">
      <c r="A1156" s="3">
        <v>2005</v>
      </c>
      <c r="B1156" s="3" t="str">
        <f>VLOOKUP($E1156,accorpamenti!$A$2:$X$104,$A1156-B$2,0)</f>
        <v>Catanzaro</v>
      </c>
      <c r="C1156" s="3" t="str">
        <f>VLOOKUP($E1156,accorpamenti!$A$2:$X$104,$A1156-C$2,0)</f>
        <v>Catanzaro</v>
      </c>
      <c r="D1156" s="3" t="str">
        <f>VLOOKUP($E1156,accorpamenti!$A$2:$X$104,$A1156-D$2,0)</f>
        <v>Catanzaro</v>
      </c>
      <c r="E1156" s="3" t="s">
        <v>110</v>
      </c>
      <c r="F1156" s="1">
        <f t="array" ref="F1156">SUM(IF(anno=A1156,IF(distretto=E1156,1)))</f>
        <v>2</v>
      </c>
      <c r="G1156" s="1">
        <f t="array" ref="G1156">SUM(IF(anno=A1156,IF(distretto=E1156,IF(punti=-1,1))))</f>
        <v>0</v>
      </c>
      <c r="H1156" s="1">
        <f t="array" ref="H1156">SUM(IF(anno=A1156,IF(distretto=E1156,punti)))+G1156</f>
        <v>38.4</v>
      </c>
      <c r="I1156" s="6">
        <v>1.5725101921956901</v>
      </c>
      <c r="J1156" s="12">
        <f>H1156/VLOOKUP(A1156,anni!$A$1:$O$32,4,0)</f>
        <v>7.1872426443063573E-3</v>
      </c>
      <c r="K1156" s="12">
        <f t="shared" si="187"/>
        <v>9.3452806332801916E-4</v>
      </c>
      <c r="L1156" s="12">
        <f t="shared" si="188"/>
        <v>3.1924799361504018E-3</v>
      </c>
      <c r="M1156" s="12">
        <f t="array" ref="M1156">SUM(IF(NOT(ISERR(J1156:L1156)),J1156:L1156*$J$2:$L$2))/SUM(IF(NOT(ISERR(J1156:L1156)),$J$2:$L$2))</f>
        <v>4.4372106659542514E-3</v>
      </c>
      <c r="N1156" s="1">
        <f>((300-VLOOKUP(A1156,anni!$A$1:$O$32,8,0))*(M1156-I1156/300)+I1156)/300*(300-VLOOKUP(A1156,anni!$A$1:$O$32,7,0))</f>
        <v>1.3645584573475442</v>
      </c>
      <c r="O1156" s="1">
        <f t="shared" si="189"/>
        <v>1.3645584573475442</v>
      </c>
      <c r="P1156" s="9">
        <f>INT(MAX(1,O1156)+1-VLOOKUP(A1156,anni!$A$1:$O$32,5,0))</f>
        <v>1</v>
      </c>
      <c r="Q1156" s="9">
        <f t="array" ref="Q1156">SUM(IF(anno=A1156,IF(distretto=E1156,concorrenti!$T$3:$T$5991)))</f>
        <v>0</v>
      </c>
      <c r="R1156" s="9">
        <f t="shared" si="190"/>
        <v>1</v>
      </c>
      <c r="S1156" s="1">
        <f t="shared" si="191"/>
        <v>-1</v>
      </c>
      <c r="T1156" s="1">
        <f>1+INT($N1156/VLOOKUP($A1156,anni!$A$1:$J$35,10,0))+$Q1156</f>
        <v>2</v>
      </c>
      <c r="U1156" s="1">
        <f t="shared" si="186"/>
        <v>0</v>
      </c>
      <c r="AB1156" s="1">
        <v>1</v>
      </c>
      <c r="AC1156" s="1">
        <f t="shared" si="192"/>
        <v>0</v>
      </c>
    </row>
    <row r="1157" spans="1:29" x14ac:dyDescent="0.3">
      <c r="A1157" s="3">
        <v>2005</v>
      </c>
      <c r="B1157" s="3" t="str">
        <f>VLOOKUP($E1157,accorpamenti!$A$2:$X$104,$A1157-B$2,0)</f>
        <v>Terni</v>
      </c>
      <c r="C1157" s="3" t="str">
        <f>VLOOKUP($E1157,accorpamenti!$A$2:$X$104,$A1157-C$2,0)</f>
        <v>Terni</v>
      </c>
      <c r="D1157" s="3" t="str">
        <f>VLOOKUP($E1157,accorpamenti!$A$2:$X$104,$A1157-D$2,0)</f>
        <v>Terni</v>
      </c>
      <c r="E1157" s="3" t="s">
        <v>80</v>
      </c>
      <c r="F1157" s="1">
        <f t="array" ref="F1157">SUM(IF(anno=A1157,IF(distretto=E1157,1)))</f>
        <v>2</v>
      </c>
      <c r="G1157" s="1">
        <f t="array" ref="G1157">SUM(IF(anno=A1157,IF(distretto=E1157,IF(punti=-1,1))))</f>
        <v>0</v>
      </c>
      <c r="H1157" s="1">
        <f t="array" ref="H1157">SUM(IF(anno=A1157,IF(distretto=E1157,punti)))+G1157</f>
        <v>35.200000000000003</v>
      </c>
      <c r="I1157" s="6">
        <v>1.0483401281304601</v>
      </c>
      <c r="J1157" s="12">
        <f>H1157/VLOOKUP(A1157,anni!$A$1:$O$32,4,0)</f>
        <v>6.5883057572808284E-3</v>
      </c>
      <c r="K1157" s="12">
        <f t="shared" si="187"/>
        <v>2.1988895607718099E-3</v>
      </c>
      <c r="L1157" s="12">
        <f t="shared" si="188"/>
        <v>5.8085398838292031E-3</v>
      </c>
      <c r="M1157" s="12">
        <f t="array" ref="M1157">SUM(IF(NOT(ISERR(J1157:L1157)),J1157:L1157*$J$2:$L$2))/SUM(IF(NOT(ISERR(J1157:L1157)),$J$2:$L$2))</f>
        <v>4.9952060462025516E-3</v>
      </c>
      <c r="N1157" s="1">
        <f>((300-VLOOKUP(A1157,anni!$A$1:$O$32,8,0))*(M1157-I1157/300)+I1157)/300*(300-VLOOKUP(A1157,anni!$A$1:$O$32,7,0))</f>
        <v>1.3035383213300862</v>
      </c>
      <c r="O1157" s="1">
        <f t="shared" si="189"/>
        <v>1.3035383213300862</v>
      </c>
      <c r="P1157" s="9">
        <f>INT(MAX(1,O1157)+1-VLOOKUP(A1157,anni!$A$1:$O$32,5,0))</f>
        <v>1</v>
      </c>
      <c r="Q1157" s="9">
        <f t="array" ref="Q1157">SUM(IF(anno=A1157,IF(distretto=E1157,concorrenti!$T$3:$T$5991)))</f>
        <v>0</v>
      </c>
      <c r="R1157" s="9">
        <f t="shared" si="190"/>
        <v>1</v>
      </c>
      <c r="S1157" s="1">
        <f t="shared" si="191"/>
        <v>-1</v>
      </c>
      <c r="T1157" s="1">
        <f>1+INT($N1157/VLOOKUP($A1157,anni!$A$1:$J$35,10,0))+$Q1157</f>
        <v>2</v>
      </c>
      <c r="U1157" s="1">
        <f t="shared" si="186"/>
        <v>0</v>
      </c>
      <c r="AB1157" s="1">
        <v>1</v>
      </c>
      <c r="AC1157" s="1">
        <f t="shared" si="192"/>
        <v>0</v>
      </c>
    </row>
    <row r="1158" spans="1:29" x14ac:dyDescent="0.3">
      <c r="A1158" s="3">
        <v>2005</v>
      </c>
      <c r="B1158" s="3" t="str">
        <f>VLOOKUP($E1158,accorpamenti!$A$2:$X$104,$A1158-B$2,0)</f>
        <v>Savona</v>
      </c>
      <c r="C1158" s="3" t="str">
        <f>VLOOKUP($E1158,accorpamenti!$A$2:$X$104,$A1158-C$2,0)</f>
        <v>Savona</v>
      </c>
      <c r="D1158" s="3" t="str">
        <f>VLOOKUP($E1158,accorpamenti!$A$2:$X$104,$A1158-D$2,0)</f>
        <v>Savona</v>
      </c>
      <c r="E1158" s="3" t="s">
        <v>138</v>
      </c>
      <c r="F1158" s="1">
        <f t="array" ref="F1158">SUM(IF(anno=A1158,IF(distretto=E1158,1)))</f>
        <v>2</v>
      </c>
      <c r="G1158" s="1">
        <f t="array" ref="G1158">SUM(IF(anno=A1158,IF(distretto=E1158,IF(punti=-1,1))))</f>
        <v>0</v>
      </c>
      <c r="H1158" s="1">
        <f t="array" ref="H1158">SUM(IF(anno=A1158,IF(distretto=E1158,punti)))+G1158</f>
        <v>26.4</v>
      </c>
      <c r="I1158" s="6">
        <v>1.2230634828188702</v>
      </c>
      <c r="J1158" s="12">
        <f>H1158/VLOOKUP(A1158,anni!$A$1:$O$32,4,0)</f>
        <v>4.9412293179606206E-3</v>
      </c>
      <c r="K1158" s="12">
        <f t="shared" si="187"/>
        <v>4.2328624044857335E-3</v>
      </c>
      <c r="L1158" s="12">
        <f t="shared" si="188"/>
        <v>5.099099898018003E-3</v>
      </c>
      <c r="M1158" s="12">
        <f t="array" ref="M1158">SUM(IF(NOT(ISERR(J1158:L1158)),J1158:L1158*$J$2:$L$2))/SUM(IF(NOT(ISERR(J1158:L1158)),$J$2:$L$2))</f>
        <v>4.7314187768118885E-3</v>
      </c>
      <c r="N1158" s="1">
        <f>((300-VLOOKUP(A1158,anni!$A$1:$O$32,8,0))*(M1158-I1158/300)+I1158)/300*(300-VLOOKUP(A1158,anni!$A$1:$O$32,7,0))</f>
        <v>1.3088391968697122</v>
      </c>
      <c r="O1158" s="1">
        <f t="shared" si="189"/>
        <v>1.3088391968697122</v>
      </c>
      <c r="P1158" s="9">
        <f>INT(MAX(1,O1158)+1-VLOOKUP(A1158,anni!$A$1:$O$32,5,0))</f>
        <v>1</v>
      </c>
      <c r="Q1158" s="9">
        <f t="array" ref="Q1158">SUM(IF(anno=A1158,IF(distretto=E1158,concorrenti!$T$3:$T$5991)))</f>
        <v>0</v>
      </c>
      <c r="R1158" s="9">
        <f t="shared" si="190"/>
        <v>1</v>
      </c>
      <c r="S1158" s="1">
        <f t="shared" si="191"/>
        <v>-1</v>
      </c>
      <c r="T1158" s="1">
        <f>1+INT($N1158/VLOOKUP($A1158,anni!$A$1:$J$35,10,0))+$Q1158</f>
        <v>2</v>
      </c>
      <c r="U1158" s="1">
        <f t="shared" si="186"/>
        <v>0</v>
      </c>
      <c r="AB1158" s="1">
        <v>1</v>
      </c>
      <c r="AC1158" s="1">
        <f t="shared" si="192"/>
        <v>0</v>
      </c>
    </row>
    <row r="1159" spans="1:29" x14ac:dyDescent="0.3">
      <c r="A1159" s="3">
        <v>2005</v>
      </c>
      <c r="B1159" s="3" t="str">
        <f>VLOOKUP($E1159,accorpamenti!$A$2:$X$104,$A1159-B$2,0)</f>
        <v>Taranto</v>
      </c>
      <c r="C1159" s="3" t="str">
        <f>VLOOKUP($E1159,accorpamenti!$A$2:$X$104,$A1159-C$2,0)</f>
        <v>Taranto</v>
      </c>
      <c r="D1159" s="3" t="str">
        <f>VLOOKUP($E1159,accorpamenti!$A$2:$X$104,$A1159-D$2,0)</f>
        <v>Taranto</v>
      </c>
      <c r="E1159" s="3" t="s">
        <v>115</v>
      </c>
      <c r="F1159" s="1">
        <f t="array" ref="F1159">SUM(IF(anno=A1159,IF(distretto=E1159,1)))</f>
        <v>2</v>
      </c>
      <c r="G1159" s="1">
        <f t="array" ref="G1159">SUM(IF(anno=A1159,IF(distretto=E1159,IF(punti=-1,1))))</f>
        <v>0</v>
      </c>
      <c r="H1159" s="1">
        <f t="array" ref="H1159">SUM(IF(anno=A1159,IF(distretto=E1159,punti)))+G1159</f>
        <v>27.2</v>
      </c>
      <c r="I1159" s="6">
        <v>2.2714036109493301</v>
      </c>
      <c r="J1159" s="12">
        <f>H1159/VLOOKUP(A1159,anni!$A$1:$O$32,4,0)</f>
        <v>5.0909635397170033E-3</v>
      </c>
      <c r="K1159" s="12">
        <f t="shared" si="187"/>
        <v>0</v>
      </c>
      <c r="L1159" s="12">
        <f t="shared" si="188"/>
        <v>1.1971799760564005E-3</v>
      </c>
      <c r="M1159" s="12">
        <f t="array" ref="M1159">SUM(IF(NOT(ISERR(J1159:L1159)),J1159:L1159*$J$2:$L$2))/SUM(IF(NOT(ISERR(J1159:L1159)),$J$2:$L$2))</f>
        <v>2.745011765867902E-3</v>
      </c>
      <c r="N1159" s="1">
        <f>((300-VLOOKUP(A1159,anni!$A$1:$O$32,8,0))*(M1159-I1159/300)+I1159)/300*(300-VLOOKUP(A1159,anni!$A$1:$O$32,7,0))</f>
        <v>1.2625989938181341</v>
      </c>
      <c r="O1159" s="1">
        <f t="shared" si="189"/>
        <v>1.2625989938181341</v>
      </c>
      <c r="P1159" s="9">
        <f>INT(MAX(1,O1159)+1-VLOOKUP(A1159,anni!$A$1:$O$32,5,0))</f>
        <v>1</v>
      </c>
      <c r="Q1159" s="9">
        <f t="array" ref="Q1159">SUM(IF(anno=A1159,IF(distretto=E1159,concorrenti!$T$3:$T$5991)))</f>
        <v>0</v>
      </c>
      <c r="R1159" s="9">
        <f t="shared" si="190"/>
        <v>1</v>
      </c>
      <c r="S1159" s="1">
        <f t="shared" si="191"/>
        <v>-1</v>
      </c>
      <c r="T1159" s="1">
        <f>1+INT($N1159/VLOOKUP($A1159,anni!$A$1:$J$35,10,0))+$Q1159</f>
        <v>2</v>
      </c>
      <c r="U1159" s="1">
        <f t="shared" si="186"/>
        <v>0</v>
      </c>
      <c r="AB1159" s="1">
        <v>1</v>
      </c>
      <c r="AC1159" s="1">
        <f t="shared" si="192"/>
        <v>0</v>
      </c>
    </row>
    <row r="1160" spans="1:29" x14ac:dyDescent="0.3">
      <c r="A1160" s="3">
        <v>2005</v>
      </c>
      <c r="B1160" s="3" t="str">
        <f>VLOOKUP($E1160,accorpamenti!$A$2:$X$104,$A1160-B$2,0)</f>
        <v>Imperia</v>
      </c>
      <c r="C1160" s="3" t="str">
        <f>VLOOKUP($E1160,accorpamenti!$A$2:$X$104,$A1160-C$2,0)</f>
        <v>Imperia</v>
      </c>
      <c r="D1160" s="3" t="str">
        <f>VLOOKUP($E1160,accorpamenti!$A$2:$X$104,$A1160-D$2,0)</f>
        <v>Imperia</v>
      </c>
      <c r="E1160" s="3" t="s">
        <v>140</v>
      </c>
      <c r="F1160" s="1">
        <f t="array" ref="F1160">SUM(IF(anno=A1160,IF(distretto=E1160,1)))</f>
        <v>2</v>
      </c>
      <c r="G1160" s="1">
        <f t="array" ref="G1160">SUM(IF(anno=A1160,IF(distretto=E1160,IF(punti=-1,1))))</f>
        <v>0</v>
      </c>
      <c r="H1160" s="1">
        <f t="array" ref="H1160">SUM(IF(anno=A1160,IF(distretto=E1160,punti)))+G1160</f>
        <v>19</v>
      </c>
      <c r="I1160" s="6">
        <v>1.0483401281304601</v>
      </c>
      <c r="J1160" s="12">
        <f>H1160/VLOOKUP(A1160,anni!$A$1:$O$32,4,0)</f>
        <v>3.556187766714083E-3</v>
      </c>
      <c r="K1160" s="12">
        <f t="shared" si="187"/>
        <v>3.6281677752734859E-3</v>
      </c>
      <c r="L1160" s="12">
        <f t="shared" si="188"/>
        <v>6.2962798740744032E-3</v>
      </c>
      <c r="M1160" s="12">
        <f t="array" ref="M1160">SUM(IF(NOT(ISERR(J1160:L1160)),J1160:L1160*$J$2:$L$2))/SUM(IF(NOT(ISERR(J1160:L1160)),$J$2:$L$2))</f>
        <v>4.0368631207939381E-3</v>
      </c>
      <c r="N1160" s="1">
        <f>((300-VLOOKUP(A1160,anni!$A$1:$O$32,8,0))*(M1160-I1160/300)+I1160)/300*(300-VLOOKUP(A1160,anni!$A$1:$O$32,7,0))</f>
        <v>1.1182586890844206</v>
      </c>
      <c r="O1160" s="1">
        <f t="shared" si="189"/>
        <v>1.1182586890844206</v>
      </c>
      <c r="P1160" s="9">
        <f>INT(MAX(1,O1160)+1-VLOOKUP(A1160,anni!$A$1:$O$32,5,0))</f>
        <v>1</v>
      </c>
      <c r="Q1160" s="9">
        <f t="array" ref="Q1160">SUM(IF(anno=A1160,IF(distretto=E1160,concorrenti!$T$3:$T$5991)))</f>
        <v>0</v>
      </c>
      <c r="R1160" s="9">
        <f t="shared" si="190"/>
        <v>1</v>
      </c>
      <c r="S1160" s="1">
        <f t="shared" si="191"/>
        <v>-1</v>
      </c>
      <c r="T1160" s="1">
        <f>1+INT($N1160/VLOOKUP($A1160,anni!$A$1:$J$35,10,0))+$Q1160</f>
        <v>1</v>
      </c>
      <c r="U1160" s="1">
        <f t="shared" si="186"/>
        <v>-1</v>
      </c>
      <c r="AB1160" s="1">
        <v>1</v>
      </c>
      <c r="AC1160" s="1">
        <f t="shared" si="192"/>
        <v>0</v>
      </c>
    </row>
    <row r="1161" spans="1:29" x14ac:dyDescent="0.3">
      <c r="A1161" s="3">
        <v>2005</v>
      </c>
      <c r="B1161" s="3" t="str">
        <f>VLOOKUP($E1161,accorpamenti!$A$2:$X$104,$A1161-B$2,0)</f>
        <v>Sassari</v>
      </c>
      <c r="C1161" s="3" t="str">
        <f>VLOOKUP($E1161,accorpamenti!$A$2:$X$104,$A1161-C$2,0)</f>
        <v>Sassari</v>
      </c>
      <c r="D1161" s="3" t="str">
        <f>VLOOKUP($E1161,accorpamenti!$A$2:$X$104,$A1161-D$2,0)</f>
        <v>Sassari</v>
      </c>
      <c r="E1161" s="3" t="s">
        <v>150</v>
      </c>
      <c r="F1161" s="1">
        <f t="array" ref="F1161">SUM(IF(anno=A1161,IF(distretto=E1161,1)))</f>
        <v>2</v>
      </c>
      <c r="G1161" s="1">
        <f t="array" ref="G1161">SUM(IF(anno=A1161,IF(distretto=E1161,IF(punti=-1,1))))</f>
        <v>0</v>
      </c>
      <c r="H1161" s="1">
        <f t="array" ref="H1161">SUM(IF(anno=A1161,IF(distretto=E1161,punti)))+G1161</f>
        <v>24</v>
      </c>
      <c r="I1161" s="6">
        <v>1.2230634828188702</v>
      </c>
      <c r="J1161" s="12">
        <f>H1161/VLOOKUP(A1161,anni!$A$1:$O$32,4,0)</f>
        <v>4.4920266526914734E-3</v>
      </c>
      <c r="K1161" s="12">
        <f t="shared" si="187"/>
        <v>3.2983343411577146E-4</v>
      </c>
      <c r="L1161" s="12">
        <f t="shared" si="188"/>
        <v>5.9858998802820029E-3</v>
      </c>
      <c r="M1161" s="12">
        <f t="array" ref="M1161">SUM(IF(NOT(ISERR(J1161:L1161)),J1161:L1161*$J$2:$L$2))/SUM(IF(NOT(ISERR(J1161:L1161)),$J$2:$L$2))</f>
        <v>3.3536077844313283E-3</v>
      </c>
      <c r="N1161" s="1">
        <f>((300-VLOOKUP(A1161,anni!$A$1:$O$32,8,0))*(M1161-I1161/300)+I1161)/300*(300-VLOOKUP(A1161,anni!$A$1:$O$32,7,0))</f>
        <v>1.0424624050094704</v>
      </c>
      <c r="O1161" s="1">
        <f t="shared" si="189"/>
        <v>1.0424624050094704</v>
      </c>
      <c r="P1161" s="9">
        <f>INT(MAX(1,O1161)+1-VLOOKUP(A1161,anni!$A$1:$O$32,5,0))</f>
        <v>1</v>
      </c>
      <c r="Q1161" s="9">
        <f t="array" ref="Q1161">SUM(IF(anno=A1161,IF(distretto=E1161,concorrenti!$T$3:$T$5991)))</f>
        <v>0</v>
      </c>
      <c r="R1161" s="9">
        <f t="shared" si="190"/>
        <v>1</v>
      </c>
      <c r="S1161" s="1">
        <f t="shared" si="191"/>
        <v>-1</v>
      </c>
      <c r="T1161" s="1">
        <f>1+INT($N1161/VLOOKUP($A1161,anni!$A$1:$J$35,10,0))+$Q1161</f>
        <v>1</v>
      </c>
      <c r="U1161" s="1">
        <f t="shared" si="186"/>
        <v>-1</v>
      </c>
      <c r="AB1161" s="1">
        <v>1</v>
      </c>
      <c r="AC1161" s="1">
        <f t="shared" si="192"/>
        <v>0</v>
      </c>
    </row>
    <row r="1162" spans="1:29" x14ac:dyDescent="0.3">
      <c r="A1162" s="3">
        <v>2005</v>
      </c>
      <c r="B1162" s="3" t="str">
        <f>VLOOKUP($E1162,accorpamenti!$A$2:$X$104,$A1162-B$2,0)</f>
        <v>Reggio Calabria</v>
      </c>
      <c r="C1162" s="3" t="str">
        <f>VLOOKUP($E1162,accorpamenti!$A$2:$X$104,$A1162-C$2,0)</f>
        <v>Reggio Calabria</v>
      </c>
      <c r="D1162" s="3" t="str">
        <f>VLOOKUP($E1162,accorpamenti!$A$2:$X$104,$A1162-D$2,0)</f>
        <v>Reggio Calabria</v>
      </c>
      <c r="E1162" s="3" t="s">
        <v>63</v>
      </c>
      <c r="F1162" s="1">
        <f t="array" ref="F1162">SUM(IF(anno=A1162,IF(distretto=E1162,1)))</f>
        <v>2</v>
      </c>
      <c r="G1162" s="1">
        <f t="array" ref="G1162">SUM(IF(anno=A1162,IF(distretto=E1162,IF(punti=-1,1))))</f>
        <v>0</v>
      </c>
      <c r="H1162" s="1">
        <f t="array" ref="H1162">SUM(IF(anno=A1162,IF(distretto=E1162,punti)))+G1162</f>
        <v>3.5999999999999996</v>
      </c>
      <c r="I1162" s="6">
        <v>2.6208503203261504</v>
      </c>
      <c r="J1162" s="12">
        <f>H1162/VLOOKUP(A1162,anni!$A$1:$O$32,4,0)</f>
        <v>6.7380399790372097E-4</v>
      </c>
      <c r="K1162" s="12">
        <f t="shared" si="187"/>
        <v>2.4737507558682862E-3</v>
      </c>
      <c r="L1162" s="12">
        <f t="shared" si="188"/>
        <v>4.4339999113200023E-4</v>
      </c>
      <c r="M1162" s="12">
        <f t="array" ref="M1162">SUM(IF(NOT(ISERR(J1162:L1162)),J1162:L1162*$J$2:$L$2))/SUM(IF(NOT(ISERR(J1162:L1162)),$J$2:$L$2))</f>
        <v>1.2353855827632891E-3</v>
      </c>
      <c r="N1162" s="1">
        <f>((300-VLOOKUP(A1162,anni!$A$1:$O$32,8,0))*(M1162-I1162/300)+I1162)/300*(300-VLOOKUP(A1162,anni!$A$1:$O$32,7,0))</f>
        <v>1.0833374269948843</v>
      </c>
      <c r="O1162" s="1">
        <f t="shared" si="189"/>
        <v>1.0833374269948843</v>
      </c>
      <c r="P1162" s="9">
        <f>INT(MAX(1,O1162)+1-VLOOKUP(A1162,anni!$A$1:$O$32,5,0))</f>
        <v>1</v>
      </c>
      <c r="Q1162" s="9">
        <f t="array" ref="Q1162">SUM(IF(anno=A1162,IF(distretto=E1162,concorrenti!$T$3:$T$5991)))</f>
        <v>0</v>
      </c>
      <c r="R1162" s="9">
        <f t="shared" si="190"/>
        <v>1</v>
      </c>
      <c r="S1162" s="1">
        <f t="shared" si="191"/>
        <v>-1</v>
      </c>
      <c r="T1162" s="1">
        <f>1+INT($N1162/VLOOKUP($A1162,anni!$A$1:$J$35,10,0))+$Q1162</f>
        <v>1</v>
      </c>
      <c r="U1162" s="1">
        <f t="shared" si="186"/>
        <v>-1</v>
      </c>
      <c r="AB1162" s="1">
        <v>1</v>
      </c>
    </row>
    <row r="1163" spans="1:29" x14ac:dyDescent="0.3">
      <c r="A1163" s="3">
        <v>2005</v>
      </c>
      <c r="B1163" s="3" t="str">
        <f>VLOOKUP($E1163,accorpamenti!$A$2:$X$104,$A1163-B$2,0)</f>
        <v>Enna</v>
      </c>
      <c r="C1163" s="3" t="str">
        <f>VLOOKUP($E1163,accorpamenti!$A$2:$X$104,$A1163-C$2,0)</f>
        <v>Enna</v>
      </c>
      <c r="D1163" s="3" t="str">
        <f>VLOOKUP($E1163,accorpamenti!$A$2:$X$104,$A1163-D$2,0)</f>
        <v>Enna</v>
      </c>
      <c r="E1163" s="3" t="s">
        <v>82</v>
      </c>
      <c r="F1163" s="1">
        <f t="array" ref="F1163">SUM(IF(anno=A1163,IF(distretto=E1163,1)))</f>
        <v>1</v>
      </c>
      <c r="G1163" s="1">
        <f t="array" ref="G1163">SUM(IF(anno=A1163,IF(distretto=E1163,IF(punti=-1,1))))</f>
        <v>0</v>
      </c>
      <c r="H1163" s="1">
        <f t="array" ref="H1163">SUM(IF(anno=A1163,IF(distretto=E1163,punti)))+G1163</f>
        <v>30</v>
      </c>
      <c r="I1163" s="6">
        <v>2.0966802562609201</v>
      </c>
      <c r="J1163" s="12">
        <f>H1163/VLOOKUP(A1163,anni!$A$1:$O$32,4,0)</f>
        <v>5.6150333158643418E-3</v>
      </c>
      <c r="K1163" s="12">
        <f t="shared" si="187"/>
        <v>3.0234731460612387E-3</v>
      </c>
      <c r="L1163" s="12">
        <f t="shared" si="188"/>
        <v>3.5471999290560018E-3</v>
      </c>
      <c r="M1163" s="12">
        <f t="array" ref="M1163">SUM(IF(NOT(ISERR(J1163:L1163)),J1163:L1163*$J$2:$L$2))/SUM(IF(NOT(ISERR(J1163:L1163)),$J$2:$L$2))</f>
        <v>4.4065410281285845E-3</v>
      </c>
      <c r="N1163" s="1">
        <f>((300-VLOOKUP(A1163,anni!$A$1:$O$32,8,0))*(M1163-I1163/300)+I1163)/300*(300-VLOOKUP(A1163,anni!$A$1:$O$32,7,0))</f>
        <v>1.5275282369000451</v>
      </c>
      <c r="O1163" s="1">
        <f t="shared" si="189"/>
        <v>1.5275282369000451</v>
      </c>
      <c r="P1163" s="9">
        <f>INT(MAX(1,O1163)+1-VLOOKUP(A1163,anni!$A$1:$O$32,5,0))</f>
        <v>2</v>
      </c>
      <c r="Q1163" s="9">
        <f t="array" ref="Q1163">SUM(IF(anno=A1163,IF(distretto=E1163,concorrenti!$T$3:$T$5991)))</f>
        <v>0</v>
      </c>
      <c r="R1163" s="9">
        <f t="shared" si="190"/>
        <v>2</v>
      </c>
      <c r="S1163" s="1">
        <f t="shared" si="191"/>
        <v>1</v>
      </c>
      <c r="T1163" s="1">
        <f>1+INT($N1163/VLOOKUP($A1163,anni!$A$1:$J$35,10,0))+$Q1163</f>
        <v>2</v>
      </c>
      <c r="U1163" s="1">
        <f t="shared" si="186"/>
        <v>1</v>
      </c>
      <c r="AB1163" s="1">
        <v>2</v>
      </c>
      <c r="AC1163" s="1">
        <f t="shared" ref="AC1163:AC1171" si="193">R1163-AB1163</f>
        <v>0</v>
      </c>
    </row>
    <row r="1164" spans="1:29" x14ac:dyDescent="0.3">
      <c r="A1164" s="3">
        <v>2005</v>
      </c>
      <c r="B1164" s="3" t="str">
        <f>VLOOKUP($E1164,accorpamenti!$A$2:$X$104,$A1164-B$2,0)</f>
        <v>Campobasso</v>
      </c>
      <c r="C1164" s="3" t="str">
        <f>VLOOKUP($E1164,accorpamenti!$A$2:$X$104,$A1164-C$2,0)</f>
        <v>Campobasso</v>
      </c>
      <c r="D1164" s="3" t="str">
        <f>VLOOKUP($E1164,accorpamenti!$A$2:$X$104,$A1164-D$2,0)</f>
        <v>Campobasso</v>
      </c>
      <c r="E1164" s="3" t="s">
        <v>145</v>
      </c>
      <c r="F1164" s="1">
        <f t="array" ref="F1164">SUM(IF(anno=A1164,IF(distretto=E1164,1)))</f>
        <v>1</v>
      </c>
      <c r="G1164" s="1">
        <f t="array" ref="G1164">SUM(IF(anno=A1164,IF(distretto=E1164,IF(punti=-1,1))))</f>
        <v>0</v>
      </c>
      <c r="H1164" s="1">
        <f t="array" ref="H1164">SUM(IF(anno=A1164,IF(distretto=E1164,punti)))+G1164</f>
        <v>14</v>
      </c>
      <c r="I1164" s="6">
        <v>3.1450203843913802</v>
      </c>
      <c r="J1164" s="12">
        <f>H1164/VLOOKUP(A1164,anni!$A$1:$O$32,4,0)</f>
        <v>2.6203488807366926E-3</v>
      </c>
      <c r="K1164" s="12">
        <f t="shared" si="187"/>
        <v>3.848056731350667E-3</v>
      </c>
      <c r="L1164" s="12">
        <f t="shared" si="188"/>
        <v>2.6603999467920015E-3</v>
      </c>
      <c r="M1164" s="12">
        <f t="array" ref="M1164">SUM(IF(NOT(ISERR(J1164:L1164)),J1164:L1164*$J$2:$L$2))/SUM(IF(NOT(ISERR(J1164:L1164)),$J$2:$L$2))</f>
        <v>3.0362600086172357E-3</v>
      </c>
      <c r="N1164" s="1">
        <f>((300-VLOOKUP(A1164,anni!$A$1:$O$32,8,0))*(M1164-I1164/300)+I1164)/300*(300-VLOOKUP(A1164,anni!$A$1:$O$32,7,0))</f>
        <v>1.6004057255254436</v>
      </c>
      <c r="O1164" s="1">
        <f t="shared" si="189"/>
        <v>1.6004057255254436</v>
      </c>
      <c r="P1164" s="9">
        <f>INT(MAX(1,O1164)+1-VLOOKUP(A1164,anni!$A$1:$O$32,5,0))</f>
        <v>2</v>
      </c>
      <c r="Q1164" s="9">
        <f t="array" ref="Q1164">SUM(IF(anno=A1164,IF(distretto=E1164,concorrenti!$T$3:$T$5991)))</f>
        <v>0</v>
      </c>
      <c r="R1164" s="9">
        <f t="shared" si="190"/>
        <v>2</v>
      </c>
      <c r="S1164" s="1">
        <f t="shared" si="191"/>
        <v>1</v>
      </c>
      <c r="T1164" s="1">
        <f>1+INT($N1164/VLOOKUP($A1164,anni!$A$1:$J$35,10,0))+$Q1164</f>
        <v>2</v>
      </c>
      <c r="U1164" s="1">
        <f t="shared" si="186"/>
        <v>1</v>
      </c>
      <c r="AB1164" s="1">
        <v>2</v>
      </c>
      <c r="AC1164" s="1">
        <f t="shared" si="193"/>
        <v>0</v>
      </c>
    </row>
    <row r="1165" spans="1:29" x14ac:dyDescent="0.3">
      <c r="A1165" s="3">
        <v>2005</v>
      </c>
      <c r="B1165" s="3" t="str">
        <f>VLOOKUP($E1165,accorpamenti!$A$2:$X$104,$A1165-B$2,0)</f>
        <v>Grosseto</v>
      </c>
      <c r="C1165" s="3" t="str">
        <f>VLOOKUP($E1165,accorpamenti!$A$2:$X$104,$A1165-C$2,0)</f>
        <v>Grosseto</v>
      </c>
      <c r="D1165" s="3" t="str">
        <f>VLOOKUP($E1165,accorpamenti!$A$2:$X$104,$A1165-D$2,0)</f>
        <v>Grosseto</v>
      </c>
      <c r="E1165" s="3" t="s">
        <v>100</v>
      </c>
      <c r="F1165" s="1">
        <f t="array" ref="F1165">SUM(IF(anno=A1165,IF(distretto=E1165,1)))</f>
        <v>1</v>
      </c>
      <c r="G1165" s="1">
        <f t="array" ref="G1165">SUM(IF(anno=A1165,IF(distretto=E1165,IF(punti=-1,1))))</f>
        <v>0</v>
      </c>
      <c r="H1165" s="1">
        <f t="array" ref="H1165">SUM(IF(anno=A1165,IF(distretto=E1165,punti)))+G1165</f>
        <v>22</v>
      </c>
      <c r="I1165" s="6">
        <v>0.87361677344205002</v>
      </c>
      <c r="J1165" s="12">
        <f>H1165/VLOOKUP(A1165,anni!$A$1:$O$32,4,0)</f>
        <v>4.1176910983005167E-3</v>
      </c>
      <c r="K1165" s="12">
        <f t="shared" si="187"/>
        <v>5.2773349458523442E-3</v>
      </c>
      <c r="L1165" s="12">
        <f t="shared" si="188"/>
        <v>7.7151598456968035E-3</v>
      </c>
      <c r="M1165" s="12">
        <f t="array" ref="M1165">SUM(IF(NOT(ISERR(J1165:L1165)),J1165:L1165*$J$2:$L$2))/SUM(IF(NOT(ISERR(J1165:L1165)),$J$2:$L$2))</f>
        <v>5.1038171720505067E-3</v>
      </c>
      <c r="N1165" s="1">
        <f>((300-VLOOKUP(A1165,anni!$A$1:$O$32,8,0))*(M1165-I1165/300)+I1165)/300*(300-VLOOKUP(A1165,anni!$A$1:$O$32,7,0))</f>
        <v>1.2682367247055362</v>
      </c>
      <c r="O1165" s="1">
        <f t="shared" si="189"/>
        <v>1.2682367247055362</v>
      </c>
      <c r="P1165" s="9">
        <f>INT(MAX(1,O1165)+1-VLOOKUP(A1165,anni!$A$1:$O$32,5,0))</f>
        <v>1</v>
      </c>
      <c r="Q1165" s="9">
        <f t="array" ref="Q1165">SUM(IF(anno=A1165,IF(distretto=E1165,concorrenti!$T$3:$T$5991)))</f>
        <v>0</v>
      </c>
      <c r="R1165" s="9">
        <f t="shared" si="190"/>
        <v>1</v>
      </c>
      <c r="S1165" s="1">
        <f t="shared" si="191"/>
        <v>0</v>
      </c>
      <c r="T1165" s="1">
        <f>1+INT($N1165/VLOOKUP($A1165,anni!$A$1:$J$35,10,0))+$Q1165</f>
        <v>2</v>
      </c>
      <c r="U1165" s="1">
        <f t="shared" si="186"/>
        <v>1</v>
      </c>
      <c r="AB1165" s="1">
        <v>1</v>
      </c>
      <c r="AC1165" s="1">
        <f t="shared" si="193"/>
        <v>0</v>
      </c>
    </row>
    <row r="1166" spans="1:29" x14ac:dyDescent="0.3">
      <c r="A1166" s="3">
        <v>2005</v>
      </c>
      <c r="B1166" s="3" t="str">
        <f>VLOOKUP($E1166,accorpamenti!$A$2:$X$104,$A1166-B$2,0)</f>
        <v>Viterbo</v>
      </c>
      <c r="C1166" s="3" t="str">
        <f>VLOOKUP($E1166,accorpamenti!$A$2:$X$104,$A1166-C$2,0)</f>
        <v>Viterbo</v>
      </c>
      <c r="D1166" s="3" t="str">
        <f>VLOOKUP($E1166,accorpamenti!$A$2:$X$104,$A1166-D$2,0)</f>
        <v>Viterbo</v>
      </c>
      <c r="E1166" s="3" t="s">
        <v>111</v>
      </c>
      <c r="F1166" s="1">
        <f t="array" ref="F1166">SUM(IF(anno=A1166,IF(distretto=E1166,1)))</f>
        <v>1</v>
      </c>
      <c r="G1166" s="1">
        <f t="array" ref="G1166">SUM(IF(anno=A1166,IF(distretto=E1166,IF(punti=-1,1))))</f>
        <v>0</v>
      </c>
      <c r="H1166" s="1">
        <f t="array" ref="H1166">SUM(IF(anno=A1166,IF(distretto=E1166,punti)))+G1166</f>
        <v>22.4</v>
      </c>
      <c r="I1166" s="6">
        <v>1.5725101921956901</v>
      </c>
      <c r="J1166" s="12">
        <f>H1166/VLOOKUP(A1166,anni!$A$1:$O$32,4,0)</f>
        <v>4.1925582091787081E-3</v>
      </c>
      <c r="K1166" s="12">
        <f t="shared" si="187"/>
        <v>3.9580012093892569E-3</v>
      </c>
      <c r="L1166" s="12">
        <f t="shared" si="188"/>
        <v>4.4339999113200022E-3</v>
      </c>
      <c r="M1166" s="12">
        <f t="array" ref="M1166">SUM(IF(NOT(ISERR(J1166:L1166)),J1166:L1166*$J$2:$L$2))/SUM(IF(NOT(ISERR(J1166:L1166)),$J$2:$L$2))</f>
        <v>4.1546128262724405E-3</v>
      </c>
      <c r="N1166" s="1">
        <f>((300-VLOOKUP(A1166,anni!$A$1:$O$32,8,0))*(M1166-I1166/300)+I1166)/300*(300-VLOOKUP(A1166,anni!$A$1:$O$32,7,0))</f>
        <v>1.3099228750090608</v>
      </c>
      <c r="O1166" s="1">
        <f t="shared" si="189"/>
        <v>1.3099228750090608</v>
      </c>
      <c r="P1166" s="9">
        <f>INT(MAX(1,O1166)+1-VLOOKUP(A1166,anni!$A$1:$O$32,5,0))</f>
        <v>1</v>
      </c>
      <c r="Q1166" s="9">
        <f t="array" ref="Q1166">SUM(IF(anno=A1166,IF(distretto=E1166,concorrenti!$T$3:$T$5991)))</f>
        <v>0</v>
      </c>
      <c r="R1166" s="9">
        <f t="shared" si="190"/>
        <v>1</v>
      </c>
      <c r="S1166" s="1">
        <f t="shared" si="191"/>
        <v>0</v>
      </c>
      <c r="T1166" s="1">
        <f>1+INT($N1166/VLOOKUP($A1166,anni!$A$1:$J$35,10,0))+$Q1166</f>
        <v>2</v>
      </c>
      <c r="U1166" s="1">
        <f t="shared" si="186"/>
        <v>1</v>
      </c>
      <c r="AB1166" s="1">
        <v>1</v>
      </c>
      <c r="AC1166" s="1">
        <f t="shared" si="193"/>
        <v>0</v>
      </c>
    </row>
    <row r="1167" spans="1:29" x14ac:dyDescent="0.3">
      <c r="A1167" s="3">
        <v>2005</v>
      </c>
      <c r="B1167" s="3" t="str">
        <f>VLOOKUP($E1167,accorpamenti!$A$2:$X$104,$A1167-B$2,0)</f>
        <v>Vercelli</v>
      </c>
      <c r="C1167" s="3" t="str">
        <f>VLOOKUP($E1167,accorpamenti!$A$2:$X$104,$A1167-C$2,0)</f>
        <v>Vercelli</v>
      </c>
      <c r="D1167" s="3" t="str">
        <f>VLOOKUP($E1167,accorpamenti!$A$2:$X$104,$A1167-D$2,0)</f>
        <v>Vercelli</v>
      </c>
      <c r="E1167" s="3" t="s">
        <v>132</v>
      </c>
      <c r="F1167" s="1">
        <f t="array" ref="F1167">SUM(IF(anno=A1167,IF(distretto=E1167,1)))</f>
        <v>1</v>
      </c>
      <c r="G1167" s="1">
        <f t="array" ref="G1167">SUM(IF(anno=A1167,IF(distretto=E1167,IF(punti=-1,1))))</f>
        <v>0</v>
      </c>
      <c r="H1167" s="1">
        <f t="array" ref="H1167">SUM(IF(anno=A1167,IF(distretto=E1167,punti)))+G1167</f>
        <v>23</v>
      </c>
      <c r="I1167" s="6">
        <v>1.3977868375072802</v>
      </c>
      <c r="J1167" s="12">
        <f>H1167/VLOOKUP(A1167,anni!$A$1:$O$32,4,0)</f>
        <v>4.3048588754959951E-3</v>
      </c>
      <c r="K1167" s="12">
        <f t="shared" si="187"/>
        <v>3.0784453850805338E-3</v>
      </c>
      <c r="L1167" s="12">
        <f t="shared" si="188"/>
        <v>3.3254999334900019E-3</v>
      </c>
      <c r="M1167" s="12">
        <f t="array" ref="M1167">SUM(IF(NOT(ISERR(J1167:L1167)),J1167:L1167*$J$2:$L$2))/SUM(IF(NOT(ISERR(J1167:L1167)),$J$2:$L$2))</f>
        <v>3.7328278883565092E-3</v>
      </c>
      <c r="N1167" s="1">
        <f>((300-VLOOKUP(A1167,anni!$A$1:$O$32,8,0))*(M1167-I1167/300)+I1167)/300*(300-VLOOKUP(A1167,anni!$A$1:$O$32,7,0))</f>
        <v>1.1720780393901598</v>
      </c>
      <c r="O1167" s="1">
        <f t="shared" si="189"/>
        <v>1.1720780393901598</v>
      </c>
      <c r="P1167" s="9">
        <f>INT(MAX(1,O1167)+1-VLOOKUP(A1167,anni!$A$1:$O$32,5,0))</f>
        <v>1</v>
      </c>
      <c r="Q1167" s="9">
        <f t="array" ref="Q1167">SUM(IF(anno=A1167,IF(distretto=E1167,concorrenti!$T$3:$T$5991)))</f>
        <v>0</v>
      </c>
      <c r="R1167" s="9">
        <f t="shared" si="190"/>
        <v>1</v>
      </c>
      <c r="S1167" s="1">
        <f t="shared" si="191"/>
        <v>0</v>
      </c>
      <c r="T1167" s="1">
        <f>1+INT($N1167/VLOOKUP($A1167,anni!$A$1:$J$35,10,0))+$Q1167</f>
        <v>1</v>
      </c>
      <c r="U1167" s="1">
        <f t="shared" si="186"/>
        <v>0</v>
      </c>
      <c r="AB1167" s="1">
        <v>1</v>
      </c>
      <c r="AC1167" s="1">
        <f t="shared" si="193"/>
        <v>0</v>
      </c>
    </row>
    <row r="1168" spans="1:29" x14ac:dyDescent="0.3">
      <c r="A1168" s="3">
        <v>2005</v>
      </c>
      <c r="B1168" s="3" t="str">
        <f>VLOOKUP($E1168,accorpamenti!$A$2:$X$104,$A1168-B$2,0)</f>
        <v>Oristano</v>
      </c>
      <c r="C1168" s="3" t="str">
        <f>VLOOKUP($E1168,accorpamenti!$A$2:$X$104,$A1168-C$2,0)</f>
        <v>Oristano</v>
      </c>
      <c r="D1168" s="3" t="str">
        <f>VLOOKUP($E1168,accorpamenti!$A$2:$X$104,$A1168-D$2,0)</f>
        <v>Oristano</v>
      </c>
      <c r="E1168" s="3" t="s">
        <v>131</v>
      </c>
      <c r="F1168" s="1">
        <f t="array" ref="F1168">SUM(IF(anno=A1168,IF(distretto=E1168,1)))</f>
        <v>1</v>
      </c>
      <c r="G1168" s="1">
        <f t="array" ref="G1168">SUM(IF(anno=A1168,IF(distretto=E1168,IF(punti=-1,1))))</f>
        <v>0</v>
      </c>
      <c r="H1168" s="1">
        <f t="array" ref="H1168">SUM(IF(anno=A1168,IF(distretto=E1168,punti)))+G1168</f>
        <v>16</v>
      </c>
      <c r="I1168" s="6">
        <v>1.92195690157251</v>
      </c>
      <c r="J1168" s="12">
        <f>H1168/VLOOKUP(A1168,anni!$A$1:$O$32,4,0)</f>
        <v>2.9946844351276488E-3</v>
      </c>
      <c r="K1168" s="12">
        <f t="shared" si="187"/>
        <v>4.3977791215436199E-3</v>
      </c>
      <c r="L1168" s="12">
        <f t="shared" si="188"/>
        <v>4.4339999113200023E-4</v>
      </c>
      <c r="M1168" s="12">
        <f t="array" ref="M1168">SUM(IF(NOT(ISERR(J1168:L1168)),J1168:L1168*$J$2:$L$2))/SUM(IF(NOT(ISERR(J1168:L1168)),$J$2:$L$2))</f>
        <v>3.0371685899336976E-3</v>
      </c>
      <c r="N1168" s="1">
        <f>((300-VLOOKUP(A1168,anni!$A$1:$O$32,8,0))*(M1168-I1168/300)+I1168)/300*(300-VLOOKUP(A1168,anni!$A$1:$O$32,7,0))</f>
        <v>1.2064831512272125</v>
      </c>
      <c r="O1168" s="1">
        <f t="shared" si="189"/>
        <v>1.2064831512272125</v>
      </c>
      <c r="P1168" s="9">
        <f>INT(MAX(1,O1168)+1-VLOOKUP(A1168,anni!$A$1:$O$32,5,0))</f>
        <v>1</v>
      </c>
      <c r="Q1168" s="9">
        <f t="array" ref="Q1168">SUM(IF(anno=A1168,IF(distretto=E1168,concorrenti!$T$3:$T$5991)))</f>
        <v>0</v>
      </c>
      <c r="R1168" s="9">
        <f t="shared" si="190"/>
        <v>1</v>
      </c>
      <c r="S1168" s="1">
        <f t="shared" si="191"/>
        <v>0</v>
      </c>
      <c r="T1168" s="1">
        <f>1+INT($N1168/VLOOKUP($A1168,anni!$A$1:$J$35,10,0))+$Q1168</f>
        <v>1</v>
      </c>
      <c r="U1168" s="1">
        <f t="shared" si="186"/>
        <v>0</v>
      </c>
      <c r="AB1168" s="1">
        <v>1</v>
      </c>
      <c r="AC1168" s="1">
        <f t="shared" si="193"/>
        <v>0</v>
      </c>
    </row>
    <row r="1169" spans="1:29" x14ac:dyDescent="0.3">
      <c r="A1169" s="3">
        <v>2005</v>
      </c>
      <c r="B1169" s="3" t="str">
        <f>VLOOKUP($E1169,accorpamenti!$A$2:$X$104,$A1169-B$2,0)</f>
        <v>Aosta</v>
      </c>
      <c r="C1169" s="3" t="str">
        <f>VLOOKUP($E1169,accorpamenti!$A$2:$X$104,$A1169-C$2,0)</f>
        <v>Aosta</v>
      </c>
      <c r="D1169" s="3" t="str">
        <f>VLOOKUP($E1169,accorpamenti!$A$2:$X$104,$A1169-D$2,0)</f>
        <v>Aosta</v>
      </c>
      <c r="E1169" s="3" t="s">
        <v>133</v>
      </c>
      <c r="F1169" s="1">
        <f t="array" ref="F1169">SUM(IF(anno=A1169,IF(distretto=E1169,1)))</f>
        <v>1</v>
      </c>
      <c r="G1169" s="1">
        <f t="array" ref="G1169">SUM(IF(anno=A1169,IF(distretto=E1169,IF(punti=-1,1))))</f>
        <v>0</v>
      </c>
      <c r="H1169" s="1">
        <f t="array" ref="H1169">SUM(IF(anno=A1169,IF(distretto=E1169,punti)))+G1169</f>
        <v>27.599999999999998</v>
      </c>
      <c r="I1169" s="6">
        <v>0.52417006406523003</v>
      </c>
      <c r="J1169" s="12">
        <f>H1169/VLOOKUP(A1169,anni!$A$1:$O$32,4,0)</f>
        <v>5.1658306505951938E-3</v>
      </c>
      <c r="K1169" s="12">
        <f t="shared" si="187"/>
        <v>3.848056731350667E-3</v>
      </c>
      <c r="L1169" s="12">
        <f t="shared" si="188"/>
        <v>4.2566399148672033E-3</v>
      </c>
      <c r="M1169" s="12">
        <f t="array" ref="M1169">SUM(IF(NOT(ISERR(J1169:L1169)),J1169:L1169*$J$2:$L$2))/SUM(IF(NOT(ISERR(J1169:L1169)),$J$2:$L$2))</f>
        <v>4.5750408882256864E-3</v>
      </c>
      <c r="N1169" s="1">
        <f>((300-VLOOKUP(A1169,anni!$A$1:$O$32,8,0))*(M1169-I1169/300)+I1169)/300*(300-VLOOKUP(A1169,anni!$A$1:$O$32,7,0))</f>
        <v>1.0534071479224292</v>
      </c>
      <c r="O1169" s="1">
        <f t="shared" si="189"/>
        <v>1.0534071479224292</v>
      </c>
      <c r="P1169" s="9">
        <f>INT(MAX(1,O1169)+1-VLOOKUP(A1169,anni!$A$1:$O$32,5,0))</f>
        <v>1</v>
      </c>
      <c r="Q1169" s="9">
        <f t="array" ref="Q1169">SUM(IF(anno=A1169,IF(distretto=E1169,concorrenti!$T$3:$T$5991)))</f>
        <v>0</v>
      </c>
      <c r="R1169" s="9">
        <f t="shared" si="190"/>
        <v>1</v>
      </c>
      <c r="S1169" s="1">
        <f t="shared" si="191"/>
        <v>0</v>
      </c>
      <c r="T1169" s="1">
        <f>1+INT($N1169/VLOOKUP($A1169,anni!$A$1:$J$35,10,0))+$Q1169</f>
        <v>1</v>
      </c>
      <c r="U1169" s="1">
        <f t="shared" si="186"/>
        <v>0</v>
      </c>
      <c r="AB1169" s="1">
        <v>1</v>
      </c>
      <c r="AC1169" s="1">
        <f t="shared" si="193"/>
        <v>0</v>
      </c>
    </row>
    <row r="1170" spans="1:29" x14ac:dyDescent="0.3">
      <c r="A1170" s="3">
        <v>2005</v>
      </c>
      <c r="B1170" s="3" t="str">
        <f>VLOOKUP($E1170,accorpamenti!$A$2:$X$104,$A1170-B$2,0)</f>
        <v>La Spezia</v>
      </c>
      <c r="C1170" s="3" t="str">
        <f>VLOOKUP($E1170,accorpamenti!$A$2:$X$104,$A1170-C$2,0)</f>
        <v>La Spezia</v>
      </c>
      <c r="D1170" s="3" t="str">
        <f>VLOOKUP($E1170,accorpamenti!$A$2:$X$104,$A1170-D$2,0)</f>
        <v>La Spezia</v>
      </c>
      <c r="E1170" s="3" t="s">
        <v>120</v>
      </c>
      <c r="F1170" s="1">
        <f t="array" ref="F1170">SUM(IF(anno=A1170,IF(distretto=E1170,1)))</f>
        <v>1</v>
      </c>
      <c r="G1170" s="1">
        <f t="array" ref="G1170">SUM(IF(anno=A1170,IF(distretto=E1170,IF(punti=-1,1))))</f>
        <v>0</v>
      </c>
      <c r="H1170" s="1">
        <f t="array" ref="H1170">SUM(IF(anno=A1170,IF(distretto=E1170,punti)))+G1170</f>
        <v>21</v>
      </c>
      <c r="I1170" s="6">
        <v>0.69889341875364008</v>
      </c>
      <c r="J1170" s="12">
        <f>H1170/VLOOKUP(A1170,anni!$A$1:$O$32,4,0)</f>
        <v>3.9305233211050393E-3</v>
      </c>
      <c r="K1170" s="12">
        <f t="shared" si="187"/>
        <v>5.2773349458523433E-3</v>
      </c>
      <c r="L1170" s="12">
        <f t="shared" si="188"/>
        <v>3.9019199219616023E-3</v>
      </c>
      <c r="M1170" s="12">
        <f t="array" ref="M1170">SUM(IF(NOT(ISERR(J1170:L1170)),J1170:L1170*$J$2:$L$2))/SUM(IF(NOT(ISERR(J1170:L1170)),$J$2:$L$2))</f>
        <v>4.3746932961635674E-3</v>
      </c>
      <c r="N1170" s="1">
        <f>((300-VLOOKUP(A1170,anni!$A$1:$O$32,8,0))*(M1170-I1170/300)+I1170)/300*(300-VLOOKUP(A1170,anni!$A$1:$O$32,7,0))</f>
        <v>1.0709730277455738</v>
      </c>
      <c r="O1170" s="1">
        <f t="shared" si="189"/>
        <v>1.0709730277455738</v>
      </c>
      <c r="P1170" s="9">
        <f>INT(MAX(1,O1170)+1-VLOOKUP(A1170,anni!$A$1:$O$32,5,0))</f>
        <v>1</v>
      </c>
      <c r="Q1170" s="9">
        <f t="array" ref="Q1170">SUM(IF(anno=A1170,IF(distretto=E1170,concorrenti!$T$3:$T$5991)))</f>
        <v>0</v>
      </c>
      <c r="R1170" s="9">
        <f t="shared" si="190"/>
        <v>1</v>
      </c>
      <c r="S1170" s="1">
        <f t="shared" si="191"/>
        <v>0</v>
      </c>
      <c r="T1170" s="1">
        <f>1+INT($N1170/VLOOKUP($A1170,anni!$A$1:$J$35,10,0))+$Q1170</f>
        <v>1</v>
      </c>
      <c r="U1170" s="1">
        <f t="shared" si="186"/>
        <v>0</v>
      </c>
      <c r="AB1170" s="1">
        <v>1</v>
      </c>
      <c r="AC1170" s="1">
        <f t="shared" si="193"/>
        <v>0</v>
      </c>
    </row>
    <row r="1171" spans="1:29" x14ac:dyDescent="0.3">
      <c r="A1171" s="3">
        <v>2005</v>
      </c>
      <c r="B1171" s="3" t="str">
        <f>VLOOKUP($E1171,accorpamenti!$A$2:$X$104,$A1171-B$2,0)</f>
        <v>Rimini</v>
      </c>
      <c r="C1171" s="3" t="str">
        <f>VLOOKUP($E1171,accorpamenti!$A$2:$X$104,$A1171-C$2,0)</f>
        <v>Rimini</v>
      </c>
      <c r="D1171" s="3" t="str">
        <f>VLOOKUP($E1171,accorpamenti!$A$2:$X$104,$A1171-D$2,0)</f>
        <v>Rimini</v>
      </c>
      <c r="E1171" s="3" t="s">
        <v>137</v>
      </c>
      <c r="F1171" s="1">
        <f t="array" ref="F1171">SUM(IF(anno=A1171,IF(distretto=E1171,1)))</f>
        <v>1</v>
      </c>
      <c r="G1171" s="1">
        <f t="array" ref="G1171">SUM(IF(anno=A1171,IF(distretto=E1171,IF(punti=-1,1))))</f>
        <v>0</v>
      </c>
      <c r="H1171" s="1">
        <f t="array" ref="H1171">SUM(IF(anno=A1171,IF(distretto=E1171,punti)))+G1171</f>
        <v>11</v>
      </c>
      <c r="I1171" s="6">
        <v>0.87361677344205002</v>
      </c>
      <c r="J1171" s="12">
        <f>H1171/VLOOKUP(A1171,anni!$A$1:$O$32,4,0)</f>
        <v>2.0588455491502584E-3</v>
      </c>
      <c r="K1171" s="12">
        <f t="shared" si="187"/>
        <v>3.5731955362541907E-3</v>
      </c>
      <c r="L1171" s="12">
        <f t="shared" si="188"/>
        <v>9.0010198199796058E-3</v>
      </c>
      <c r="M1171" s="12">
        <f t="array" ref="M1171">SUM(IF(NOT(ISERR(J1171:L1171)),J1171:L1171*$J$2:$L$2))/SUM(IF(NOT(ISERR(J1171:L1171)),$J$2:$L$2))</f>
        <v>3.7206579233231272E-3</v>
      </c>
      <c r="N1171" s="1">
        <f>((300-VLOOKUP(A1171,anni!$A$1:$O$32,8,0))*(M1171-I1171/300)+I1171)/300*(300-VLOOKUP(A1171,anni!$A$1:$O$32,7,0))</f>
        <v>1.0008259366182428</v>
      </c>
      <c r="O1171" s="1">
        <f t="shared" si="189"/>
        <v>1.0008259366182428</v>
      </c>
      <c r="P1171" s="9">
        <f>INT(MAX(1,O1171)+1-VLOOKUP(A1171,anni!$A$1:$O$32,5,0))</f>
        <v>1</v>
      </c>
      <c r="Q1171" s="9">
        <f t="array" ref="Q1171">SUM(IF(anno=A1171,IF(distretto=E1171,concorrenti!$T$3:$T$5991)))</f>
        <v>0</v>
      </c>
      <c r="R1171" s="9">
        <f t="shared" si="190"/>
        <v>1</v>
      </c>
      <c r="S1171" s="1">
        <f t="shared" si="191"/>
        <v>0</v>
      </c>
      <c r="T1171" s="1">
        <f>1+INT($N1171/VLOOKUP($A1171,anni!$A$1:$J$35,10,0))+$Q1171</f>
        <v>1</v>
      </c>
      <c r="U1171" s="1">
        <f t="shared" si="186"/>
        <v>0</v>
      </c>
      <c r="AB1171" s="1">
        <v>1</v>
      </c>
      <c r="AC1171" s="1">
        <f t="shared" si="193"/>
        <v>0</v>
      </c>
    </row>
    <row r="1172" spans="1:29" x14ac:dyDescent="0.3">
      <c r="A1172" s="3">
        <v>2005</v>
      </c>
      <c r="B1172" s="3" t="str">
        <f>VLOOKUP($E1172,accorpamenti!$A$2:$X$104,$A1172-B$2,0)</f>
        <v>Sondrio</v>
      </c>
      <c r="C1172" s="3" t="str">
        <f>VLOOKUP($E1172,accorpamenti!$A$2:$X$104,$A1172-C$2,0)</f>
        <v>Sondrio</v>
      </c>
      <c r="D1172" s="3" t="str">
        <f>VLOOKUP($E1172,accorpamenti!$A$2:$X$104,$A1172-D$2,0)</f>
        <v>Sondrio</v>
      </c>
      <c r="E1172" s="3" t="s">
        <v>123</v>
      </c>
      <c r="F1172" s="1">
        <f t="array" ref="F1172">SUM(IF(anno=A1172,IF(distretto=E1172,1)))</f>
        <v>1</v>
      </c>
      <c r="G1172" s="1">
        <f t="array" ref="G1172">SUM(IF(anno=A1172,IF(distretto=E1172,IF(punti=-1,1))))</f>
        <v>0</v>
      </c>
      <c r="H1172" s="1">
        <f t="array" ref="H1172">SUM(IF(anno=A1172,IF(distretto=E1172,punti)))+G1172</f>
        <v>18</v>
      </c>
      <c r="I1172" s="6">
        <v>0.87361677344205002</v>
      </c>
      <c r="J1172" s="12">
        <f>H1172/VLOOKUP(A1172,anni!$A$1:$O$32,4,0)</f>
        <v>3.3690199895186051E-3</v>
      </c>
      <c r="K1172" s="12">
        <f t="shared" si="187"/>
        <v>3.9580012093892577E-3</v>
      </c>
      <c r="L1172" s="12">
        <f t="shared" si="188"/>
        <v>3.7688999246220018E-3</v>
      </c>
      <c r="M1172" s="12">
        <f t="array" ref="M1172">SUM(IF(NOT(ISERR(J1172:L1172)),J1172:L1172*$J$2:$L$2))/SUM(IF(NOT(ISERR(J1172:L1172)),$J$2:$L$2))</f>
        <v>3.631993718659389E-3</v>
      </c>
      <c r="N1172" s="1">
        <f>((300-VLOOKUP(A1172,anni!$A$1:$O$32,8,0))*(M1172-I1172/300)+I1172)/300*(300-VLOOKUP(A1172,anni!$A$1:$O$32,7,0))</f>
        <v>0.98368419038325361</v>
      </c>
      <c r="O1172" s="1">
        <f t="shared" si="189"/>
        <v>1</v>
      </c>
      <c r="P1172" s="9">
        <f>INT(MAX(1,O1172)+1-VLOOKUP(A1172,anni!$A$1:$O$32,5,0))</f>
        <v>1</v>
      </c>
      <c r="Q1172" s="9">
        <f t="array" ref="Q1172">SUM(IF(anno=A1172,IF(distretto=E1172,concorrenti!$T$3:$T$5991)))</f>
        <v>0</v>
      </c>
      <c r="R1172" s="9">
        <f t="shared" si="190"/>
        <v>1</v>
      </c>
      <c r="S1172" s="1">
        <f t="shared" si="191"/>
        <v>0</v>
      </c>
      <c r="T1172" s="1">
        <f>1+INT($N1172/VLOOKUP($A1172,anni!$A$1:$J$35,10,0))+$Q1172</f>
        <v>1</v>
      </c>
      <c r="U1172" s="1">
        <f t="shared" si="186"/>
        <v>0</v>
      </c>
      <c r="AB1172" s="1">
        <v>1</v>
      </c>
    </row>
    <row r="1173" spans="1:29" x14ac:dyDescent="0.3">
      <c r="A1173" s="3">
        <v>2005</v>
      </c>
      <c r="B1173" s="3" t="str">
        <f>VLOOKUP($E1173,accorpamenti!$A$2:$X$104,$A1173-B$2,0)</f>
        <v>Novara</v>
      </c>
      <c r="C1173" s="3" t="str">
        <f>VLOOKUP($E1173,accorpamenti!$A$2:$X$104,$A1173-C$2,0)</f>
        <v>Novara</v>
      </c>
      <c r="D1173" s="3" t="str">
        <f>VLOOKUP($E1173,accorpamenti!$A$2:$X$104,$A1173-D$2,0)</f>
        <v>Novara</v>
      </c>
      <c r="E1173" s="3" t="s">
        <v>136</v>
      </c>
      <c r="F1173" s="1">
        <f t="array" ref="F1173">SUM(IF(anno=A1173,IF(distretto=E1173,1)))</f>
        <v>1</v>
      </c>
      <c r="G1173" s="1">
        <f t="array" ref="G1173">SUM(IF(anno=A1173,IF(distretto=E1173,IF(punti=-1,1))))</f>
        <v>0</v>
      </c>
      <c r="H1173" s="1">
        <f t="array" ref="H1173">SUM(IF(anno=A1173,IF(distretto=E1173,punti)))+G1173</f>
        <v>13</v>
      </c>
      <c r="I1173" s="6">
        <v>1.2230634828188702</v>
      </c>
      <c r="J1173" s="12">
        <f>H1173/VLOOKUP(A1173,anni!$A$1:$O$32,4,0)</f>
        <v>2.4331811035412146E-3</v>
      </c>
      <c r="K1173" s="12">
        <f t="shared" si="187"/>
        <v>2.9135286680226479E-3</v>
      </c>
      <c r="L1173" s="12">
        <f t="shared" si="188"/>
        <v>5.7641998847160029E-3</v>
      </c>
      <c r="M1173" s="12">
        <f t="array" ref="M1173">SUM(IF(NOT(ISERR(J1173:L1173)),J1173:L1173*$J$2:$L$2))/SUM(IF(NOT(ISERR(J1173:L1173)),$J$2:$L$2))</f>
        <v>3.1484667552308236E-3</v>
      </c>
      <c r="N1173" s="1">
        <f>((300-VLOOKUP(A1173,anni!$A$1:$O$32,8,0))*(M1173-I1173/300)+I1173)/300*(300-VLOOKUP(A1173,anni!$A$1:$O$32,7,0))</f>
        <v>1.0028018060307062</v>
      </c>
      <c r="O1173" s="1">
        <f t="shared" si="189"/>
        <v>1.0028018060307062</v>
      </c>
      <c r="P1173" s="9">
        <f>INT(MAX(1,O1173)+1-VLOOKUP(A1173,anni!$A$1:$O$32,5,0))</f>
        <v>1</v>
      </c>
      <c r="Q1173" s="9">
        <f t="array" ref="Q1173">SUM(IF(anno=A1173,IF(distretto=E1173,concorrenti!$T$3:$T$5991)))</f>
        <v>0</v>
      </c>
      <c r="R1173" s="9">
        <f t="shared" si="190"/>
        <v>1</v>
      </c>
      <c r="S1173" s="1">
        <f t="shared" si="191"/>
        <v>0</v>
      </c>
      <c r="T1173" s="1">
        <f>1+INT($N1173/VLOOKUP($A1173,anni!$A$1:$J$35,10,0))+$Q1173</f>
        <v>1</v>
      </c>
      <c r="U1173" s="1">
        <f t="shared" si="186"/>
        <v>0</v>
      </c>
      <c r="AB1173" s="1">
        <v>1</v>
      </c>
    </row>
    <row r="1174" spans="1:29" x14ac:dyDescent="0.3">
      <c r="A1174" s="3">
        <v>2005</v>
      </c>
      <c r="B1174" s="3" t="str">
        <f>VLOOKUP($E1174,accorpamenti!$A$2:$X$104,$A1174-B$2,0)</f>
        <v>Prato</v>
      </c>
      <c r="C1174" s="3" t="str">
        <f>VLOOKUP($E1174,accorpamenti!$A$2:$X$104,$A1174-C$2,0)</f>
        <v>Prato</v>
      </c>
      <c r="D1174" s="3" t="str">
        <f>VLOOKUP($E1174,accorpamenti!$A$2:$X$104,$A1174-D$2,0)</f>
        <v>Prato</v>
      </c>
      <c r="E1174" s="3" t="s">
        <v>73</v>
      </c>
      <c r="F1174" s="1">
        <f t="array" ref="F1174">SUM(IF(anno=A1174,IF(distretto=E1174,1)))</f>
        <v>1</v>
      </c>
      <c r="G1174" s="1">
        <f t="array" ref="G1174">SUM(IF(anno=A1174,IF(distretto=E1174,IF(punti=-1,1))))</f>
        <v>0</v>
      </c>
      <c r="H1174" s="1">
        <f t="array" ref="H1174">SUM(IF(anno=A1174,IF(distretto=E1174,punti)))+G1174</f>
        <v>20.399999999999999</v>
      </c>
      <c r="I1174" s="6">
        <v>0.52417006406523003</v>
      </c>
      <c r="J1174" s="12">
        <f>H1174/VLOOKUP(A1174,anni!$A$1:$O$32,4,0)</f>
        <v>3.8182226547877518E-3</v>
      </c>
      <c r="K1174" s="12">
        <f t="shared" si="187"/>
        <v>2.7486119509647624E-3</v>
      </c>
      <c r="L1174" s="12">
        <f t="shared" si="188"/>
        <v>4.2122999157540022E-3</v>
      </c>
      <c r="M1174" s="12">
        <f t="array" ref="M1174">SUM(IF(NOT(ISERR(J1174:L1174)),J1174:L1174*$J$2:$L$2))/SUM(IF(NOT(ISERR(J1174:L1174)),$J$2:$L$2))</f>
        <v>3.5273652970077975E-3</v>
      </c>
      <c r="N1174" s="1">
        <f>((300-VLOOKUP(A1174,anni!$A$1:$O$32,8,0))*(M1174-I1174/300)+I1174)/300*(300-VLOOKUP(A1174,anni!$A$1:$O$32,7,0))</f>
        <v>0.85085653362030389</v>
      </c>
      <c r="O1174" s="1">
        <f t="shared" si="189"/>
        <v>1</v>
      </c>
      <c r="P1174" s="9">
        <f>INT(MAX(1,O1174)+1-VLOOKUP(A1174,anni!$A$1:$O$32,5,0))</f>
        <v>1</v>
      </c>
      <c r="Q1174" s="9">
        <f t="array" ref="Q1174">SUM(IF(anno=A1174,IF(distretto=E1174,concorrenti!$T$3:$T$5991)))</f>
        <v>0</v>
      </c>
      <c r="R1174" s="9">
        <f t="shared" si="190"/>
        <v>1</v>
      </c>
      <c r="S1174" s="1">
        <f t="shared" si="191"/>
        <v>0</v>
      </c>
      <c r="T1174" s="1">
        <f>1+INT($N1174/VLOOKUP($A1174,anni!$A$1:$J$35,10,0))+$Q1174</f>
        <v>1</v>
      </c>
      <c r="U1174" s="1">
        <f t="shared" ref="U1174:U1237" si="194">T1174-$F1174</f>
        <v>0</v>
      </c>
      <c r="AB1174" s="1">
        <v>1</v>
      </c>
    </row>
    <row r="1175" spans="1:29" x14ac:dyDescent="0.3">
      <c r="A1175" s="3">
        <v>2005</v>
      </c>
      <c r="B1175" s="3" t="str">
        <f>VLOOKUP($E1175,accorpamenti!$A$2:$X$104,$A1175-B$2,0)</f>
        <v>Matera</v>
      </c>
      <c r="C1175" s="3" t="str">
        <f>VLOOKUP($E1175,accorpamenti!$A$2:$X$104,$A1175-C$2,0)</f>
        <v>Matera</v>
      </c>
      <c r="D1175" s="3" t="str">
        <f>VLOOKUP($E1175,accorpamenti!$A$2:$X$104,$A1175-D$2,0)</f>
        <v>Matera</v>
      </c>
      <c r="E1175" s="3" t="s">
        <v>141</v>
      </c>
      <c r="F1175" s="1">
        <f t="array" ref="F1175">SUM(IF(anno=A1175,IF(distretto=E1175,1)))</f>
        <v>1</v>
      </c>
      <c r="G1175" s="1">
        <f t="array" ref="G1175">SUM(IF(anno=A1175,IF(distretto=E1175,IF(punti=-1,1))))</f>
        <v>0</v>
      </c>
      <c r="H1175" s="1">
        <f t="array" ref="H1175">SUM(IF(anno=A1175,IF(distretto=E1175,punti)))+G1175</f>
        <v>16</v>
      </c>
      <c r="I1175" s="6">
        <v>1.3977868375072802</v>
      </c>
      <c r="J1175" s="12">
        <f>H1175/VLOOKUP(A1175,anni!$A$1:$O$32,4,0)</f>
        <v>2.9946844351276488E-3</v>
      </c>
      <c r="K1175" s="12">
        <f t="shared" si="187"/>
        <v>2.3088340388104003E-3</v>
      </c>
      <c r="L1175" s="12">
        <f t="shared" si="188"/>
        <v>0</v>
      </c>
      <c r="M1175" s="12">
        <f t="array" ref="M1175">SUM(IF(NOT(ISERR(J1175:L1175)),J1175:L1175*$J$2:$L$2))/SUM(IF(NOT(ISERR(J1175:L1175)),$J$2:$L$2))</f>
        <v>2.2669535638339578E-3</v>
      </c>
      <c r="N1175" s="1">
        <f>((300-VLOOKUP(A1175,anni!$A$1:$O$32,8,0))*(M1175-I1175/300)+I1175)/300*(300-VLOOKUP(A1175,anni!$A$1:$O$32,7,0))</f>
        <v>0.8886756699824665</v>
      </c>
      <c r="O1175" s="1">
        <f t="shared" si="189"/>
        <v>1</v>
      </c>
      <c r="P1175" s="9">
        <f>INT(MAX(1,O1175)+1-VLOOKUP(A1175,anni!$A$1:$O$32,5,0))</f>
        <v>1</v>
      </c>
      <c r="Q1175" s="9">
        <f t="array" ref="Q1175">SUM(IF(anno=A1175,IF(distretto=E1175,concorrenti!$T$3:$T$5991)))</f>
        <v>0</v>
      </c>
      <c r="R1175" s="9">
        <f t="shared" si="190"/>
        <v>1</v>
      </c>
      <c r="S1175" s="1">
        <f t="shared" si="191"/>
        <v>0</v>
      </c>
      <c r="T1175" s="1">
        <f>1+INT($N1175/VLOOKUP($A1175,anni!$A$1:$J$35,10,0))+$Q1175</f>
        <v>1</v>
      </c>
      <c r="U1175" s="1">
        <f t="shared" si="194"/>
        <v>0</v>
      </c>
      <c r="AB1175" s="1">
        <v>1</v>
      </c>
    </row>
    <row r="1176" spans="1:29" x14ac:dyDescent="0.3">
      <c r="A1176" s="3">
        <v>2005</v>
      </c>
      <c r="B1176" s="3" t="str">
        <f>VLOOKUP($E1176,accorpamenti!$A$2:$X$104,$A1176-B$2,0)</f>
        <v>Caltanissetta</v>
      </c>
      <c r="C1176" s="3" t="str">
        <f>VLOOKUP($E1176,accorpamenti!$A$2:$X$104,$A1176-C$2,0)</f>
        <v>Caltanissetta</v>
      </c>
      <c r="D1176" s="3" t="str">
        <f>VLOOKUP($E1176,accorpamenti!$A$2:$X$104,$A1176-D$2,0)</f>
        <v>Caltanissetta</v>
      </c>
      <c r="E1176" s="3" t="s">
        <v>129</v>
      </c>
      <c r="F1176" s="1">
        <f t="array" ref="F1176">SUM(IF(anno=A1176,IF(distretto=E1176,1)))</f>
        <v>1</v>
      </c>
      <c r="G1176" s="1">
        <f t="array" ref="G1176">SUM(IF(anno=A1176,IF(distretto=E1176,IF(punti=-1,1))))</f>
        <v>0</v>
      </c>
      <c r="H1176" s="1">
        <f t="array" ref="H1176">SUM(IF(anno=A1176,IF(distretto=E1176,punti)))+G1176</f>
        <v>2.4</v>
      </c>
      <c r="I1176" s="6">
        <v>1.7472335468841</v>
      </c>
      <c r="J1176" s="12">
        <f>H1176/VLOOKUP(A1176,anni!$A$1:$O$32,4,0)</f>
        <v>4.4920266526914733E-4</v>
      </c>
      <c r="K1176" s="12">
        <f t="shared" si="187"/>
        <v>3.2433621021384198E-3</v>
      </c>
      <c r="L1176" s="12">
        <f t="shared" si="188"/>
        <v>3.1924799361504014E-3</v>
      </c>
      <c r="M1176" s="12">
        <f t="array" ref="M1176">SUM(IF(NOT(ISERR(J1176:L1176)),J1176:L1176*$J$2:$L$2))/SUM(IF(NOT(ISERR(J1176:L1176)),$J$2:$L$2))</f>
        <v>1.8378020227057805E-3</v>
      </c>
      <c r="N1176" s="1">
        <f>((300-VLOOKUP(A1176,anni!$A$1:$O$32,8,0))*(M1176-I1176/300)+I1176)/300*(300-VLOOKUP(A1176,anni!$A$1:$O$32,7,0))</f>
        <v>0.91830586727466079</v>
      </c>
      <c r="O1176" s="1">
        <f t="shared" si="189"/>
        <v>1</v>
      </c>
      <c r="P1176" s="9">
        <f>INT(MAX(1,O1176)+1-VLOOKUP(A1176,anni!$A$1:$O$32,5,0))</f>
        <v>1</v>
      </c>
      <c r="Q1176" s="9">
        <f t="array" ref="Q1176">SUM(IF(anno=A1176,IF(distretto=E1176,concorrenti!$T$3:$T$5991)))</f>
        <v>0</v>
      </c>
      <c r="R1176" s="9">
        <f t="shared" si="190"/>
        <v>1</v>
      </c>
      <c r="S1176" s="1">
        <f t="shared" si="191"/>
        <v>0</v>
      </c>
      <c r="T1176" s="1">
        <f>1+INT($N1176/VLOOKUP($A1176,anni!$A$1:$J$35,10,0))+$Q1176</f>
        <v>1</v>
      </c>
      <c r="U1176" s="1">
        <f t="shared" si="194"/>
        <v>0</v>
      </c>
      <c r="AB1176" s="1">
        <v>1</v>
      </c>
    </row>
    <row r="1177" spans="1:29" x14ac:dyDescent="0.3">
      <c r="A1177" s="3">
        <v>2005</v>
      </c>
      <c r="B1177" s="3" t="str">
        <f>VLOOKUP($E1177,accorpamenti!$A$2:$X$104,$A1177-B$2,0)</f>
        <v>Biella</v>
      </c>
      <c r="C1177" s="3" t="str">
        <f>VLOOKUP($E1177,accorpamenti!$A$2:$X$104,$A1177-C$2,0)</f>
        <v>Biella</v>
      </c>
      <c r="D1177" s="3" t="str">
        <f>VLOOKUP($E1177,accorpamenti!$A$2:$X$104,$A1177-D$2,0)</f>
        <v>Biella</v>
      </c>
      <c r="E1177" s="3" t="s">
        <v>144</v>
      </c>
      <c r="F1177" s="1">
        <f t="array" ref="F1177">SUM(IF(anno=A1177,IF(distretto=E1177,1)))</f>
        <v>1</v>
      </c>
      <c r="G1177" s="1">
        <f t="array" ref="G1177">SUM(IF(anno=A1177,IF(distretto=E1177,IF(punti=-1,1))))</f>
        <v>0</v>
      </c>
      <c r="H1177" s="1">
        <f t="array" ref="H1177">SUM(IF(anno=A1177,IF(distretto=E1177,punti)))+G1177</f>
        <v>18</v>
      </c>
      <c r="I1177" s="6">
        <v>0.52417006406523003</v>
      </c>
      <c r="J1177" s="12">
        <f>H1177/VLOOKUP(A1177,anni!$A$1:$O$32,4,0)</f>
        <v>3.3690199895186051E-3</v>
      </c>
      <c r="K1177" s="12">
        <f t="shared" si="187"/>
        <v>1.9240283656753335E-3</v>
      </c>
      <c r="L1177" s="12">
        <f t="shared" si="188"/>
        <v>4.6113599077728029E-3</v>
      </c>
      <c r="M1177" s="12">
        <f t="array" ref="M1177">SUM(IF(NOT(ISERR(J1177:L1177)),J1177:L1177*$J$2:$L$2))/SUM(IF(NOT(ISERR(J1177:L1177)),$J$2:$L$2))</f>
        <v>3.0944127679465474E-3</v>
      </c>
      <c r="N1177" s="1">
        <f>((300-VLOOKUP(A1177,anni!$A$1:$O$32,8,0))*(M1177-I1177/300)+I1177)/300*(300-VLOOKUP(A1177,anni!$A$1:$O$32,7,0))</f>
        <v>0.76715237800179559</v>
      </c>
      <c r="O1177" s="1">
        <f t="shared" si="189"/>
        <v>1</v>
      </c>
      <c r="P1177" s="9">
        <f>INT(MAX(1,O1177)+1-VLOOKUP(A1177,anni!$A$1:$O$32,5,0))</f>
        <v>1</v>
      </c>
      <c r="Q1177" s="9">
        <f t="array" ref="Q1177">SUM(IF(anno=A1177,IF(distretto=E1177,concorrenti!$T$3:$T$5991)))</f>
        <v>0</v>
      </c>
      <c r="R1177" s="9">
        <f t="shared" si="190"/>
        <v>1</v>
      </c>
      <c r="S1177" s="1">
        <f t="shared" si="191"/>
        <v>0</v>
      </c>
      <c r="T1177" s="1">
        <f>1+INT($N1177/VLOOKUP($A1177,anni!$A$1:$J$35,10,0))+$Q1177</f>
        <v>1</v>
      </c>
      <c r="U1177" s="1">
        <f t="shared" si="194"/>
        <v>0</v>
      </c>
      <c r="AB1177" s="1">
        <v>1</v>
      </c>
    </row>
    <row r="1178" spans="1:29" x14ac:dyDescent="0.3">
      <c r="A1178" s="3">
        <v>2005</v>
      </c>
      <c r="B1178" s="3" t="str">
        <f>VLOOKUP($E1178,accorpamenti!$A$2:$X$104,$A1178-B$2,0)</f>
        <v>L'Aquila</v>
      </c>
      <c r="C1178" s="3" t="str">
        <f>VLOOKUP($E1178,accorpamenti!$A$2:$X$104,$A1178-C$2,0)</f>
        <v>L'Aquila</v>
      </c>
      <c r="D1178" s="3" t="str">
        <f>VLOOKUP($E1178,accorpamenti!$A$2:$X$104,$A1178-D$2,0)</f>
        <v>L'Aquila</v>
      </c>
      <c r="E1178" s="3" t="s">
        <v>151</v>
      </c>
      <c r="F1178" s="1">
        <f t="array" ref="F1178">SUM(IF(anno=A1178,IF(distretto=E1178,1)))</f>
        <v>1</v>
      </c>
      <c r="G1178" s="1">
        <f t="array" ref="G1178">SUM(IF(anno=A1178,IF(distretto=E1178,IF(punti=-1,1))))</f>
        <v>0</v>
      </c>
      <c r="H1178" s="1">
        <f t="array" ref="H1178">SUM(IF(anno=A1178,IF(distretto=E1178,punti)))+G1178</f>
        <v>10</v>
      </c>
      <c r="I1178" s="6">
        <v>1.0483401281304601</v>
      </c>
      <c r="J1178" s="12">
        <f>H1178/VLOOKUP(A1178,anni!$A$1:$O$32,4,0)</f>
        <v>1.8716777719547805E-3</v>
      </c>
      <c r="K1178" s="12">
        <f t="shared" si="187"/>
        <v>2.4737507558682862E-3</v>
      </c>
      <c r="L1178" s="12">
        <f t="shared" si="188"/>
        <v>2.4386999512260011E-3</v>
      </c>
      <c r="M1178" s="12">
        <f t="array" ref="M1178">SUM(IF(NOT(ISERR(J1178:L1178)),J1178:L1178*$J$2:$L$2))/SUM(IF(NOT(ISERR(J1178:L1178)),$J$2:$L$2))</f>
        <v>2.1668724631378191E-3</v>
      </c>
      <c r="N1178" s="1">
        <f>((300-VLOOKUP(A1178,anni!$A$1:$O$32,8,0))*(M1178-I1178/300)+I1178)/300*(300-VLOOKUP(A1178,anni!$A$1:$O$32,7,0))</f>
        <v>0.75672716193757117</v>
      </c>
      <c r="O1178" s="1">
        <f t="shared" si="189"/>
        <v>1</v>
      </c>
      <c r="P1178" s="9">
        <f>INT(MAX(1,O1178)+1-VLOOKUP(A1178,anni!$A$1:$O$32,5,0))</f>
        <v>1</v>
      </c>
      <c r="Q1178" s="9">
        <f t="array" ref="Q1178">SUM(IF(anno=A1178,IF(distretto=E1178,concorrenti!$T$3:$T$5991)))</f>
        <v>0</v>
      </c>
      <c r="R1178" s="9">
        <f t="shared" si="190"/>
        <v>1</v>
      </c>
      <c r="S1178" s="1">
        <f t="shared" si="191"/>
        <v>0</v>
      </c>
      <c r="T1178" s="1">
        <f>1+INT($N1178/VLOOKUP($A1178,anni!$A$1:$J$35,10,0))+$Q1178</f>
        <v>1</v>
      </c>
      <c r="U1178" s="1">
        <f t="shared" si="194"/>
        <v>0</v>
      </c>
      <c r="AB1178" s="1">
        <v>1</v>
      </c>
    </row>
    <row r="1179" spans="1:29" x14ac:dyDescent="0.3">
      <c r="A1179" s="3">
        <v>2005</v>
      </c>
      <c r="B1179" s="3" t="str">
        <f>VLOOKUP($E1179,accorpamenti!$A$2:$X$104,$A1179-B$2,0)</f>
        <v>Rieti</v>
      </c>
      <c r="C1179" s="3" t="str">
        <f>VLOOKUP($E1179,accorpamenti!$A$2:$X$104,$A1179-C$2,0)</f>
        <v>Rieti</v>
      </c>
      <c r="D1179" s="3" t="str">
        <f>VLOOKUP($E1179,accorpamenti!$A$2:$X$104,$A1179-D$2,0)</f>
        <v>Rieti</v>
      </c>
      <c r="E1179" s="3" t="s">
        <v>148</v>
      </c>
      <c r="F1179" s="1">
        <f t="array" ref="F1179">SUM(IF(anno=A1179,IF(distretto=E1179,1)))</f>
        <v>1</v>
      </c>
      <c r="G1179" s="1">
        <f t="array" ref="G1179">SUM(IF(anno=A1179,IF(distretto=E1179,IF(punti=-1,1))))</f>
        <v>0</v>
      </c>
      <c r="H1179" s="1">
        <f t="array" ref="H1179">SUM(IF(anno=A1179,IF(distretto=E1179,punti)))+G1179</f>
        <v>7.1999999999999993</v>
      </c>
      <c r="I1179" s="6">
        <v>0.87361677344205002</v>
      </c>
      <c r="J1179" s="12">
        <f>H1179/VLOOKUP(A1179,anni!$A$1:$O$32,4,0)</f>
        <v>1.3476079958074419E-3</v>
      </c>
      <c r="K1179" s="12">
        <f t="shared" si="187"/>
        <v>3.5731955362541907E-3</v>
      </c>
      <c r="L1179" s="12">
        <f t="shared" si="188"/>
        <v>1.9952999600940011E-3</v>
      </c>
      <c r="M1179" s="12">
        <f t="array" ref="M1179">SUM(IF(NOT(ISERR(J1179:L1179)),J1179:L1179*$J$2:$L$2))/SUM(IF(NOT(ISERR(J1179:L1179)),$J$2:$L$2))</f>
        <v>2.1974191700041179E-3</v>
      </c>
      <c r="N1179" s="1">
        <f>((300-VLOOKUP(A1179,anni!$A$1:$O$32,8,0))*(M1179-I1179/300)+I1179)/300*(300-VLOOKUP(A1179,anni!$A$1:$O$32,7,0))</f>
        <v>0.70633311097656781</v>
      </c>
      <c r="O1179" s="1">
        <f t="shared" si="189"/>
        <v>1</v>
      </c>
      <c r="P1179" s="9">
        <f>INT(MAX(1,O1179)+1-VLOOKUP(A1179,anni!$A$1:$O$32,5,0))</f>
        <v>1</v>
      </c>
      <c r="Q1179" s="9">
        <f t="array" ref="Q1179">SUM(IF(anno=A1179,IF(distretto=E1179,concorrenti!$T$3:$T$5991)))</f>
        <v>0</v>
      </c>
      <c r="R1179" s="9">
        <f t="shared" si="190"/>
        <v>1</v>
      </c>
      <c r="S1179" s="1">
        <f t="shared" si="191"/>
        <v>0</v>
      </c>
      <c r="T1179" s="1">
        <f>1+INT($N1179/VLOOKUP($A1179,anni!$A$1:$J$35,10,0))+$Q1179</f>
        <v>1</v>
      </c>
      <c r="U1179" s="1">
        <f t="shared" si="194"/>
        <v>0</v>
      </c>
      <c r="AB1179" s="1">
        <v>1</v>
      </c>
    </row>
    <row r="1180" spans="1:29" x14ac:dyDescent="0.3">
      <c r="A1180" s="3">
        <v>2005</v>
      </c>
      <c r="B1180" s="3" t="str">
        <f>VLOOKUP($E1180,accorpamenti!$A$2:$X$104,$A1180-B$2,0)</f>
        <v>Vibo Valentia</v>
      </c>
      <c r="C1180" s="3" t="str">
        <f>VLOOKUP($E1180,accorpamenti!$A$2:$X$104,$A1180-C$2,0)</f>
        <v>Vibo Valentia</v>
      </c>
      <c r="D1180" s="3" t="str">
        <f>VLOOKUP($E1180,accorpamenti!$A$2:$X$104,$A1180-D$2,0)</f>
        <v>Vibo Valentia</v>
      </c>
      <c r="E1180" s="3" t="s">
        <v>142</v>
      </c>
      <c r="F1180" s="1">
        <f t="array" ref="F1180">SUM(IF(anno=A1180,IF(distretto=E1180,1)))</f>
        <v>1</v>
      </c>
      <c r="G1180" s="1">
        <f t="array" ref="G1180">SUM(IF(anno=A1180,IF(distretto=E1180,IF(punti=-1,1))))</f>
        <v>0</v>
      </c>
      <c r="H1180" s="1">
        <f t="array" ref="H1180">SUM(IF(anno=A1180,IF(distretto=E1180,punti)))+G1180</f>
        <v>9</v>
      </c>
      <c r="I1180" s="6">
        <v>1.2230634828188702</v>
      </c>
      <c r="J1180" s="12">
        <f>H1180/VLOOKUP(A1180,anni!$A$1:$O$32,4,0)</f>
        <v>1.6845099947593025E-3</v>
      </c>
      <c r="K1180" s="12">
        <f t="shared" si="187"/>
        <v>2.1988895607718099E-3</v>
      </c>
      <c r="L1180" s="12">
        <f t="shared" si="188"/>
        <v>2.2169999556600012E-4</v>
      </c>
      <c r="M1180" s="12">
        <f t="array" ref="M1180">SUM(IF(NOT(ISERR(J1180:L1180)),J1180:L1180*$J$2:$L$2))/SUM(IF(NOT(ISERR(J1180:L1180)),$J$2:$L$2))</f>
        <v>1.6121681835645878E-3</v>
      </c>
      <c r="N1180" s="1">
        <f>((300-VLOOKUP(A1180,anni!$A$1:$O$32,8,0))*(M1180-I1180/300)+I1180)/300*(300-VLOOKUP(A1180,anni!$A$1:$O$32,7,0))</f>
        <v>0.70578408217523403</v>
      </c>
      <c r="O1180" s="1">
        <f t="shared" si="189"/>
        <v>1</v>
      </c>
      <c r="P1180" s="9">
        <f>INT(MAX(1,O1180)+1-VLOOKUP(A1180,anni!$A$1:$O$32,5,0))</f>
        <v>1</v>
      </c>
      <c r="Q1180" s="9">
        <f t="array" ref="Q1180">SUM(IF(anno=A1180,IF(distretto=E1180,concorrenti!$T$3:$T$5991)))</f>
        <v>0</v>
      </c>
      <c r="R1180" s="9">
        <f t="shared" si="190"/>
        <v>1</v>
      </c>
      <c r="S1180" s="1">
        <f t="shared" si="191"/>
        <v>0</v>
      </c>
      <c r="T1180" s="1">
        <f>1+INT($N1180/VLOOKUP($A1180,anni!$A$1:$J$35,10,0))+$Q1180</f>
        <v>1</v>
      </c>
      <c r="U1180" s="1">
        <f t="shared" si="194"/>
        <v>0</v>
      </c>
      <c r="AB1180" s="1">
        <v>1</v>
      </c>
    </row>
    <row r="1181" spans="1:29" x14ac:dyDescent="0.3">
      <c r="A1181" s="3">
        <v>2005</v>
      </c>
      <c r="B1181" s="3" t="str">
        <f>VLOOKUP($E1181,accorpamenti!$A$2:$X$104,$A1181-B$2,0)</f>
        <v>Nuoro</v>
      </c>
      <c r="C1181" s="3" t="str">
        <f>VLOOKUP($E1181,accorpamenti!$A$2:$X$104,$A1181-C$2,0)</f>
        <v>Nuoro</v>
      </c>
      <c r="D1181" s="3" t="str">
        <f>VLOOKUP($E1181,accorpamenti!$A$2:$X$104,$A1181-D$2,0)</f>
        <v>Nuoro</v>
      </c>
      <c r="E1181" s="3" t="s">
        <v>125</v>
      </c>
      <c r="F1181" s="1">
        <f t="array" ref="F1181">SUM(IF(anno=A1181,IF(distretto=E1181,1)))</f>
        <v>1</v>
      </c>
      <c r="G1181" s="1">
        <f t="array" ref="G1181">SUM(IF(anno=A1181,IF(distretto=E1181,IF(punti=-1,1))))</f>
        <v>0</v>
      </c>
      <c r="H1181" s="1">
        <f t="array" ref="H1181">SUM(IF(anno=A1181,IF(distretto=E1181,punti)))+G1181</f>
        <v>15</v>
      </c>
      <c r="I1181" s="6">
        <v>0.69889341875364008</v>
      </c>
      <c r="J1181" s="12">
        <f>H1181/VLOOKUP(A1181,anni!$A$1:$O$32,4,0)</f>
        <v>2.8075166579321709E-3</v>
      </c>
      <c r="K1181" s="12">
        <f t="shared" si="187"/>
        <v>1.9240283656753335E-3</v>
      </c>
      <c r="L1181" s="12">
        <f t="shared" si="188"/>
        <v>1.1084999778300006E-3</v>
      </c>
      <c r="M1181" s="12">
        <f t="array" ref="M1181">SUM(IF(NOT(ISERR(J1181:L1181)),J1181:L1181*$J$2:$L$2))/SUM(IF(NOT(ISERR(J1181:L1181)),$J$2:$L$2))</f>
        <v>2.2298511138295301E-3</v>
      </c>
      <c r="N1181" s="1">
        <f>((300-VLOOKUP(A1181,anni!$A$1:$O$32,8,0))*(M1181-I1181/300)+I1181)/300*(300-VLOOKUP(A1181,anni!$A$1:$O$32,7,0))</f>
        <v>0.65630353916099327</v>
      </c>
      <c r="O1181" s="1">
        <f t="shared" si="189"/>
        <v>1</v>
      </c>
      <c r="P1181" s="9">
        <f>INT(MAX(1,O1181)+1-VLOOKUP(A1181,anni!$A$1:$O$32,5,0))</f>
        <v>1</v>
      </c>
      <c r="Q1181" s="9">
        <f t="array" ref="Q1181">SUM(IF(anno=A1181,IF(distretto=E1181,concorrenti!$T$3:$T$5991)))</f>
        <v>0</v>
      </c>
      <c r="R1181" s="9">
        <f t="shared" si="190"/>
        <v>1</v>
      </c>
      <c r="S1181" s="1">
        <f t="shared" si="191"/>
        <v>0</v>
      </c>
      <c r="T1181" s="1">
        <f>1+INT($N1181/VLOOKUP($A1181,anni!$A$1:$J$35,10,0))+$Q1181</f>
        <v>1</v>
      </c>
      <c r="U1181" s="1">
        <f t="shared" si="194"/>
        <v>0</v>
      </c>
      <c r="AB1181" s="1">
        <v>1</v>
      </c>
    </row>
    <row r="1182" spans="1:29" x14ac:dyDescent="0.3">
      <c r="A1182" s="3">
        <v>2005</v>
      </c>
      <c r="B1182" s="3" t="str">
        <f>VLOOKUP($E1182,accorpamenti!$A$2:$X$104,$A1182-B$2,0)</f>
        <v>Crotone</v>
      </c>
      <c r="C1182" s="3" t="str">
        <f>VLOOKUP($E1182,accorpamenti!$A$2:$X$104,$A1182-C$2,0)</f>
        <v>Crotone</v>
      </c>
      <c r="D1182" s="3" t="str">
        <f>VLOOKUP($E1182,accorpamenti!$A$2:$X$104,$A1182-D$2,0)</f>
        <v>Crotone</v>
      </c>
      <c r="E1182" s="3" t="s">
        <v>149</v>
      </c>
      <c r="F1182" s="1">
        <f t="array" ref="F1182">SUM(IF(anno=A1182,IF(distretto=E1182,1)))</f>
        <v>1</v>
      </c>
      <c r="G1182" s="1">
        <f t="array" ref="G1182">SUM(IF(anno=A1182,IF(distretto=E1182,IF(punti=-1,1))))</f>
        <v>0</v>
      </c>
      <c r="H1182" s="1">
        <f t="array" ref="H1182">SUM(IF(anno=A1182,IF(distretto=E1182,punti)))+G1182</f>
        <v>1.2</v>
      </c>
      <c r="I1182" s="6">
        <v>1.3977868375072802</v>
      </c>
      <c r="J1182" s="12">
        <f>H1182/VLOOKUP(A1182,anni!$A$1:$O$32,4,0)</f>
        <v>2.2460133263457367E-4</v>
      </c>
      <c r="K1182" s="12">
        <f t="shared" si="187"/>
        <v>1.3743059754823812E-3</v>
      </c>
      <c r="L1182" s="12">
        <f t="shared" si="188"/>
        <v>2.1283199574336012E-3</v>
      </c>
      <c r="M1182" s="12">
        <f t="array" ref="M1182">SUM(IF(NOT(ISERR(J1182:L1182)),J1182:L1182*$J$2:$L$2))/SUM(IF(NOT(ISERR(J1182:L1182)),$J$2:$L$2))</f>
        <v>9.2512265105034743E-4</v>
      </c>
      <c r="N1182" s="1">
        <f>((300-VLOOKUP(A1182,anni!$A$1:$O$32,8,0))*(M1182-I1182/300)+I1182)/300*(300-VLOOKUP(A1182,anni!$A$1:$O$32,7,0))</f>
        <v>0.62925502684430179</v>
      </c>
      <c r="O1182" s="1">
        <f t="shared" si="189"/>
        <v>1</v>
      </c>
      <c r="P1182" s="9">
        <f>INT(MAX(1,O1182)+1-VLOOKUP(A1182,anni!$A$1:$O$32,5,0))</f>
        <v>1</v>
      </c>
      <c r="Q1182" s="9">
        <f t="array" ref="Q1182">SUM(IF(anno=A1182,IF(distretto=E1182,concorrenti!$T$3:$T$5991)))</f>
        <v>0</v>
      </c>
      <c r="R1182" s="9">
        <f t="shared" si="190"/>
        <v>1</v>
      </c>
      <c r="S1182" s="1">
        <f t="shared" si="191"/>
        <v>0</v>
      </c>
      <c r="T1182" s="1">
        <f>1+INT($N1182/VLOOKUP($A1182,anni!$A$1:$J$35,10,0))+$Q1182</f>
        <v>1</v>
      </c>
      <c r="U1182" s="1">
        <f t="shared" si="194"/>
        <v>0</v>
      </c>
      <c r="AB1182" s="1">
        <v>1</v>
      </c>
    </row>
    <row r="1183" spans="1:29" x14ac:dyDescent="0.3">
      <c r="A1183" s="3">
        <v>2004</v>
      </c>
      <c r="B1183" s="3" t="str">
        <f>VLOOKUP($E1183,accorpamenti!$A$2:$X$104,$A1183-B$2,0)</f>
        <v>Roma</v>
      </c>
      <c r="C1183" s="3" t="str">
        <f>VLOOKUP($E1183,accorpamenti!$A$2:$X$104,$A1183-C$2,0)</f>
        <v>Roma</v>
      </c>
      <c r="D1183" s="3" t="str">
        <f>VLOOKUP($E1183,accorpamenti!$A$2:$X$104,$A1183-D$2,0)</f>
        <v>Roma</v>
      </c>
      <c r="E1183" s="3" t="s">
        <v>40</v>
      </c>
      <c r="F1183" s="1">
        <f t="array" ref="F1183">SUM(IF(anno=A1183,IF(distretto=E1183,1)))</f>
        <v>12</v>
      </c>
      <c r="G1183" s="1">
        <f t="array" ref="G1183">SUM(IF(anno=A1183,IF(distretto=E1183,IF(punti=-1,1))))</f>
        <v>1</v>
      </c>
      <c r="H1183" s="1">
        <f t="array" ref="H1183">SUM(IF(anno=A1183,IF(distretto=E1183,punti)))+G1183</f>
        <v>145.19999999999999</v>
      </c>
      <c r="I1183" s="6">
        <v>22.539312754804893</v>
      </c>
      <c r="J1183" s="12">
        <f>H1183/VLOOKUP(A1183,anni!$A$1:$O$32,4,0)</f>
        <v>3.9909845528008345E-2</v>
      </c>
      <c r="K1183" s="12">
        <f t="shared" si="187"/>
        <v>4.1635259167294818E-2</v>
      </c>
      <c r="L1183" s="12">
        <f t="shared" si="188"/>
        <v>5.6286019946854435E-2</v>
      </c>
      <c r="M1183" s="12">
        <f t="array" ref="M1183">SUM(IF(NOT(ISERR(J1183:L1183)),J1183:L1183*$J$2:$L$2))/SUM(IF(NOT(ISERR(J1183:L1183)),$J$2:$L$2))</f>
        <v>4.321434581091152E-2</v>
      </c>
      <c r="N1183" s="1">
        <f>((300-VLOOKUP(A1183,anni!$A$1:$O$32,8,0))*(M1183-I1183/300)+I1183)/300*(300-VLOOKUP(A1183,anni!$A$1:$O$32,7,0))</f>
        <v>15.509734477232579</v>
      </c>
      <c r="O1183" s="1">
        <f t="shared" si="189"/>
        <v>15.509734477232579</v>
      </c>
      <c r="P1183" s="9">
        <f>INT(MAX(1,O1183)+1-VLOOKUP(A1183,anni!$A$1:$O$32,5,0))</f>
        <v>16</v>
      </c>
      <c r="Q1183" s="9">
        <f t="array" ref="Q1183">SUM(IF(anno=A1183,IF(distretto=E1183,concorrenti!$T$3:$T$5991)))</f>
        <v>2</v>
      </c>
      <c r="R1183" s="9">
        <f t="shared" si="190"/>
        <v>18</v>
      </c>
      <c r="S1183" s="1">
        <f t="shared" si="191"/>
        <v>6</v>
      </c>
      <c r="T1183" s="1">
        <f>1+INT($N1183/VLOOKUP($A1183,anni!$A$1:$J$35,10,0))+$Q1183</f>
        <v>15</v>
      </c>
      <c r="U1183" s="1">
        <f t="shared" si="194"/>
        <v>3</v>
      </c>
      <c r="AB1183" s="1">
        <v>18</v>
      </c>
    </row>
    <row r="1184" spans="1:29" x14ac:dyDescent="0.3">
      <c r="A1184" s="3">
        <v>2004</v>
      </c>
      <c r="B1184" s="3" t="str">
        <f>VLOOKUP($E1184,accorpamenti!$A$2:$X$104,$A1184-B$2,0)</f>
        <v>Milano</v>
      </c>
      <c r="C1184" s="3" t="str">
        <f>VLOOKUP($E1184,accorpamenti!$A$2:$X$104,$A1184-C$2,0)</f>
        <v>Milano</v>
      </c>
      <c r="D1184" s="3" t="str">
        <f>VLOOKUP($E1184,accorpamenti!$A$2:$X$104,$A1184-D$2,0)</f>
        <v>Milano</v>
      </c>
      <c r="E1184" s="3" t="s">
        <v>41</v>
      </c>
      <c r="F1184" s="1">
        <f t="array" ref="F1184">SUM(IF(anno=A1184,IF(distretto=E1184,1)))</f>
        <v>10</v>
      </c>
      <c r="G1184" s="1">
        <f t="array" ref="G1184">SUM(IF(anno=A1184,IF(distretto=E1184,IF(punti=-1,1))))</f>
        <v>0</v>
      </c>
      <c r="H1184" s="1">
        <f t="array" ref="H1184">SUM(IF(anno=A1184,IF(distretto=E1184,punti)))+G1184</f>
        <v>116.39999999999999</v>
      </c>
      <c r="I1184" s="6">
        <v>10.133954571927781</v>
      </c>
      <c r="J1184" s="12">
        <f>H1184/VLOOKUP(A1184,anni!$A$1:$O$32,4,0)</f>
        <v>3.1993843109229828E-2</v>
      </c>
      <c r="K1184" s="12">
        <f t="shared" ref="K1184:K1247" si="195">SUMIFS($J$2:$J$1979,anno_2,A1184-1,$C$2:$C$1979,B1184)</f>
        <v>3.4806899303862021E-2</v>
      </c>
      <c r="L1184" s="12">
        <f t="shared" ref="L1184:L1247" si="196">SUMIFS($J$2:$J$1979,anno_2,A1184-2,$D$2:$D$1979,B1184)</f>
        <v>4.2205887427960144E-2</v>
      </c>
      <c r="M1184" s="12">
        <f t="array" ref="M1184">SUM(IF(NOT(ISERR(J1184:L1184)),J1184:L1184*$J$2:$L$2))/SUM(IF(NOT(ISERR(J1184:L1184)),$J$2:$L$2))</f>
        <v>3.463353589389561E-2</v>
      </c>
      <c r="N1184" s="1">
        <f>((300-VLOOKUP(A1184,anni!$A$1:$O$32,8,0))*(M1184-I1184/300)+I1184)/300*(300-VLOOKUP(A1184,anni!$A$1:$O$32,7,0))</f>
        <v>9.8925043546448492</v>
      </c>
      <c r="O1184" s="1">
        <f t="shared" si="189"/>
        <v>9.8925043546448492</v>
      </c>
      <c r="P1184" s="9">
        <f>INT(MAX(1,O1184)+1-VLOOKUP(A1184,anni!$A$1:$O$32,5,0))</f>
        <v>10</v>
      </c>
      <c r="Q1184" s="9">
        <f t="array" ref="Q1184">SUM(IF(anno=A1184,IF(distretto=E1184,concorrenti!$T$3:$T$5991)))</f>
        <v>1</v>
      </c>
      <c r="R1184" s="9">
        <f t="shared" si="190"/>
        <v>11</v>
      </c>
      <c r="S1184" s="1">
        <f t="shared" si="191"/>
        <v>1</v>
      </c>
      <c r="T1184" s="1">
        <f>1+INT($N1184/VLOOKUP($A1184,anni!$A$1:$J$35,10,0))+$Q1184</f>
        <v>10</v>
      </c>
      <c r="U1184" s="1">
        <f t="shared" si="194"/>
        <v>0</v>
      </c>
      <c r="AB1184" s="1">
        <v>12</v>
      </c>
    </row>
    <row r="1185" spans="1:28" x14ac:dyDescent="0.3">
      <c r="A1185" s="3">
        <v>2004</v>
      </c>
      <c r="B1185" s="3" t="str">
        <f>VLOOKUP($E1185,accorpamenti!$A$2:$X$104,$A1185-B$2,0)</f>
        <v>Torino</v>
      </c>
      <c r="C1185" s="3" t="str">
        <f>VLOOKUP($E1185,accorpamenti!$A$2:$X$104,$A1185-C$2,0)</f>
        <v>Torino</v>
      </c>
      <c r="D1185" s="3" t="str">
        <f>VLOOKUP($E1185,accorpamenti!$A$2:$X$104,$A1185-D$2,0)</f>
        <v>Torino</v>
      </c>
      <c r="E1185" s="3" t="s">
        <v>49</v>
      </c>
      <c r="F1185" s="1">
        <f t="array" ref="F1185">SUM(IF(anno=A1185,IF(distretto=E1185,1)))</f>
        <v>9</v>
      </c>
      <c r="G1185" s="1">
        <f t="array" ref="G1185">SUM(IF(anno=A1185,IF(distretto=E1185,IF(punti=-1,1))))</f>
        <v>0</v>
      </c>
      <c r="H1185" s="1">
        <f t="array" ref="H1185">SUM(IF(anno=A1185,IF(distretto=E1185,punti)))+G1185</f>
        <v>152.19999999999999</v>
      </c>
      <c r="I1185" s="6">
        <v>11.706464764123472</v>
      </c>
      <c r="J1185" s="12">
        <f>H1185/VLOOKUP(A1185,anni!$A$1:$O$32,4,0)</f>
        <v>4.1833873893683676E-2</v>
      </c>
      <c r="K1185" s="12">
        <f t="shared" si="195"/>
        <v>3.9684299206314021E-2</v>
      </c>
      <c r="L1185" s="12">
        <f t="shared" si="196"/>
        <v>3.6684266832315314E-2</v>
      </c>
      <c r="M1185" s="12">
        <f t="array" ref="M1185">SUM(IF(NOT(ISERR(J1185:L1185)),J1185:L1185*$J$2:$L$2))/SUM(IF(NOT(ISERR(J1185:L1185)),$J$2:$L$2))</f>
        <v>4.0259081154332396E-2</v>
      </c>
      <c r="N1185" s="1">
        <f>((300-VLOOKUP(A1185,anni!$A$1:$O$32,8,0))*(M1185-I1185/300)+I1185)/300*(300-VLOOKUP(A1185,anni!$A$1:$O$32,7,0))</f>
        <v>11.475812306151333</v>
      </c>
      <c r="O1185" s="1">
        <f t="shared" si="189"/>
        <v>11.475812306151333</v>
      </c>
      <c r="P1185" s="9">
        <f>INT(MAX(1,O1185)+1-VLOOKUP(A1185,anni!$A$1:$O$32,5,0))</f>
        <v>11</v>
      </c>
      <c r="Q1185" s="9">
        <f t="array" ref="Q1185">SUM(IF(anno=A1185,IF(distretto=E1185,concorrenti!$T$3:$T$5991)))</f>
        <v>1</v>
      </c>
      <c r="R1185" s="9">
        <f t="shared" si="190"/>
        <v>12</v>
      </c>
      <c r="S1185" s="1">
        <f t="shared" si="191"/>
        <v>3</v>
      </c>
      <c r="T1185" s="1">
        <f>1+INT($N1185/VLOOKUP($A1185,anni!$A$1:$J$35,10,0))+$Q1185</f>
        <v>11</v>
      </c>
      <c r="U1185" s="1">
        <f t="shared" si="194"/>
        <v>2</v>
      </c>
      <c r="AB1185" s="1">
        <v>12</v>
      </c>
    </row>
    <row r="1186" spans="1:28" x14ac:dyDescent="0.3">
      <c r="A1186" s="3">
        <v>2004</v>
      </c>
      <c r="B1186" s="3" t="str">
        <f>VLOOKUP($E1186,accorpamenti!$A$2:$X$104,$A1186-B$2,0)</f>
        <v>Napoli</v>
      </c>
      <c r="C1186" s="3" t="str">
        <f>VLOOKUP($E1186,accorpamenti!$A$2:$X$104,$A1186-C$2,0)</f>
        <v>Napoli</v>
      </c>
      <c r="D1186" s="3" t="str">
        <f>VLOOKUP($E1186,accorpamenti!$A$2:$X$104,$A1186-D$2,0)</f>
        <v>Napoli</v>
      </c>
      <c r="E1186" s="3" t="s">
        <v>95</v>
      </c>
      <c r="F1186" s="1">
        <f t="array" ref="F1186">SUM(IF(anno=A1186,IF(distretto=E1186,1)))</f>
        <v>8</v>
      </c>
      <c r="G1186" s="1">
        <f t="array" ref="G1186">SUM(IF(anno=A1186,IF(distretto=E1186,IF(punti=-1,1))))</f>
        <v>0</v>
      </c>
      <c r="H1186" s="1">
        <f t="array" ref="H1186">SUM(IF(anno=A1186,IF(distretto=E1186,punti)))+G1186</f>
        <v>74</v>
      </c>
      <c r="I1186" s="6">
        <v>12.580081537565521</v>
      </c>
      <c r="J1186" s="12">
        <f>H1186/VLOOKUP(A1186,anni!$A$1:$O$32,4,0)</f>
        <v>2.0339728437139239E-2</v>
      </c>
      <c r="K1186" s="12">
        <f t="shared" si="195"/>
        <v>2.2613399547732012E-2</v>
      </c>
      <c r="L1186" s="12">
        <f t="shared" si="196"/>
        <v>9.9389170721606874E-3</v>
      </c>
      <c r="M1186" s="12">
        <f t="array" ref="M1186">SUM(IF(NOT(ISERR(J1186:L1186)),J1186:L1186*$J$2:$L$2))/SUM(IF(NOT(ISERR(J1186:L1186)),$J$2:$L$2))</f>
        <v>1.9364150246507072E-2</v>
      </c>
      <c r="N1186" s="1">
        <f>((300-VLOOKUP(A1186,anni!$A$1:$O$32,8,0))*(M1186-I1186/300)+I1186)/300*(300-VLOOKUP(A1186,anni!$A$1:$O$32,7,0))</f>
        <v>7.7435429393503252</v>
      </c>
      <c r="O1186" s="1">
        <f t="shared" si="189"/>
        <v>7.7435429393503252</v>
      </c>
      <c r="P1186" s="9">
        <f>INT(MAX(1,O1186)+1-VLOOKUP(A1186,anni!$A$1:$O$32,5,0))</f>
        <v>8</v>
      </c>
      <c r="Q1186" s="9">
        <f t="array" ref="Q1186">SUM(IF(anno=A1186,IF(distretto=E1186,concorrenti!$T$3:$T$5991)))</f>
        <v>0</v>
      </c>
      <c r="R1186" s="9">
        <f t="shared" si="190"/>
        <v>8</v>
      </c>
      <c r="S1186" s="1">
        <f t="shared" si="191"/>
        <v>0</v>
      </c>
      <c r="T1186" s="1">
        <f>1+INT($N1186/VLOOKUP($A1186,anni!$A$1:$J$35,10,0))+$Q1186</f>
        <v>7</v>
      </c>
      <c r="U1186" s="1">
        <f t="shared" si="194"/>
        <v>-1</v>
      </c>
      <c r="AB1186" s="1">
        <v>8</v>
      </c>
    </row>
    <row r="1187" spans="1:28" x14ac:dyDescent="0.3">
      <c r="A1187" s="3">
        <v>2004</v>
      </c>
      <c r="B1187" s="3" t="str">
        <f>VLOOKUP($E1187,accorpamenti!$A$2:$X$104,$A1187-B$2,0)</f>
        <v>Catania</v>
      </c>
      <c r="C1187" s="3" t="str">
        <f>VLOOKUP($E1187,accorpamenti!$A$2:$X$104,$A1187-C$2,0)</f>
        <v>Catania</v>
      </c>
      <c r="D1187" s="3" t="str">
        <f>VLOOKUP($E1187,accorpamenti!$A$2:$X$104,$A1187-D$2,0)</f>
        <v>Catania</v>
      </c>
      <c r="E1187" s="3" t="s">
        <v>75</v>
      </c>
      <c r="F1187" s="1">
        <f t="array" ref="F1187">SUM(IF(anno=A1187,IF(distretto=E1187,1)))</f>
        <v>7</v>
      </c>
      <c r="G1187" s="1">
        <f t="array" ref="G1187">SUM(IF(anno=A1187,IF(distretto=E1187,IF(punti=-1,1))))</f>
        <v>0</v>
      </c>
      <c r="H1187" s="1">
        <f t="array" ref="H1187">SUM(IF(anno=A1187,IF(distretto=E1187,punti)))+G1187</f>
        <v>104.39999999999998</v>
      </c>
      <c r="I1187" s="6">
        <v>6.8142108328479907</v>
      </c>
      <c r="J1187" s="12">
        <f>H1187/VLOOKUP(A1187,anni!$A$1:$O$32,4,0)</f>
        <v>2.8695508768072111E-2</v>
      </c>
      <c r="K1187" s="12">
        <f t="shared" si="195"/>
        <v>2.7712499445750011E-2</v>
      </c>
      <c r="L1187" s="12">
        <f t="shared" si="196"/>
        <v>2.8643406839907536E-2</v>
      </c>
      <c r="M1187" s="12">
        <f t="array" ref="M1187">SUM(IF(NOT(ISERR(J1187:L1187)),J1187:L1187*$J$2:$L$2))/SUM(IF(NOT(ISERR(J1187:L1187)),$J$2:$L$2))</f>
        <v>2.835915533927065E-2</v>
      </c>
      <c r="N1187" s="1">
        <f>((300-VLOOKUP(A1187,anni!$A$1:$O$32,8,0))*(M1187-I1187/300)+I1187)/300*(300-VLOOKUP(A1187,anni!$A$1:$O$32,7,0))</f>
        <v>7.6255052916513213</v>
      </c>
      <c r="O1187" s="1">
        <f t="shared" si="189"/>
        <v>7.6255052916513213</v>
      </c>
      <c r="P1187" s="9">
        <f>INT(MAX(1,O1187)+1-VLOOKUP(A1187,anni!$A$1:$O$32,5,0))</f>
        <v>8</v>
      </c>
      <c r="Q1187" s="9">
        <f t="array" ref="Q1187">SUM(IF(anno=A1187,IF(distretto=E1187,concorrenti!$T$3:$T$5991)))</f>
        <v>0</v>
      </c>
      <c r="R1187" s="9">
        <f t="shared" si="190"/>
        <v>8</v>
      </c>
      <c r="S1187" s="1">
        <f t="shared" si="191"/>
        <v>1</v>
      </c>
      <c r="T1187" s="1">
        <f>1+INT($N1187/VLOOKUP($A1187,anni!$A$1:$J$35,10,0))+$Q1187</f>
        <v>7</v>
      </c>
      <c r="U1187" s="1">
        <f t="shared" si="194"/>
        <v>0</v>
      </c>
      <c r="AB1187" s="1">
        <v>8</v>
      </c>
    </row>
    <row r="1188" spans="1:28" x14ac:dyDescent="0.3">
      <c r="A1188" s="3">
        <v>2004</v>
      </c>
      <c r="B1188" s="3" t="str">
        <f>VLOOKUP($E1188,accorpamenti!$A$2:$X$104,$A1188-B$2,0)</f>
        <v>Bari</v>
      </c>
      <c r="C1188" s="3" t="str">
        <f>VLOOKUP($E1188,accorpamenti!$A$2:$X$104,$A1188-C$2,0)</f>
        <v>Bari</v>
      </c>
      <c r="D1188" s="3" t="str">
        <f>VLOOKUP($E1188,accorpamenti!$A$2:$X$104,$A1188-D$2,0)</f>
        <v>Bari</v>
      </c>
      <c r="E1188" s="3" t="s">
        <v>55</v>
      </c>
      <c r="F1188" s="1">
        <f t="array" ref="F1188">SUM(IF(anno=A1188,IF(distretto=E1188,1)))</f>
        <v>6</v>
      </c>
      <c r="G1188" s="1">
        <f t="array" ref="G1188">SUM(IF(anno=A1188,IF(distretto=E1188,IF(punti=-1,1))))</f>
        <v>0</v>
      </c>
      <c r="H1188" s="1">
        <f t="array" ref="H1188">SUM(IF(anno=A1188,IF(distretto=E1188,punti)))+G1188</f>
        <v>72.199999999999989</v>
      </c>
      <c r="I1188" s="6">
        <v>8.9108910891089099</v>
      </c>
      <c r="J1188" s="12">
        <f>H1188/VLOOKUP(A1188,anni!$A$1:$O$32,4,0)</f>
        <v>1.984497828596558E-2</v>
      </c>
      <c r="K1188" s="12">
        <f t="shared" si="195"/>
        <v>2.0662439586751211E-2</v>
      </c>
      <c r="L1188" s="12">
        <f t="shared" si="196"/>
        <v>2.0878627877282001E-2</v>
      </c>
      <c r="M1188" s="12">
        <f t="array" ref="M1188">SUM(IF(NOT(ISERR(J1188:L1188)),J1188:L1188*$J$2:$L$2))/SUM(IF(NOT(ISERR(J1188:L1188)),$J$2:$L$2))</f>
        <v>2.0289740318113526E-2</v>
      </c>
      <c r="N1188" s="1">
        <f>((300-VLOOKUP(A1188,anni!$A$1:$O$32,8,0))*(M1188-I1188/300)+I1188)/300*(300-VLOOKUP(A1188,anni!$A$1:$O$32,7,0))</f>
        <v>6.7471152895926476</v>
      </c>
      <c r="O1188" s="1">
        <f t="shared" si="189"/>
        <v>6.7471152895926476</v>
      </c>
      <c r="P1188" s="9">
        <f>INT(MAX(1,O1188)+1-VLOOKUP(A1188,anni!$A$1:$O$32,5,0))</f>
        <v>7</v>
      </c>
      <c r="Q1188" s="9">
        <f t="array" ref="Q1188">SUM(IF(anno=A1188,IF(distretto=E1188,concorrenti!$T$3:$T$5991)))</f>
        <v>0</v>
      </c>
      <c r="R1188" s="9">
        <f t="shared" si="190"/>
        <v>7</v>
      </c>
      <c r="S1188" s="1">
        <f t="shared" si="191"/>
        <v>1</v>
      </c>
      <c r="T1188" s="1">
        <f>1+INT($N1188/VLOOKUP($A1188,anni!$A$1:$J$35,10,0))+$Q1188</f>
        <v>6</v>
      </c>
      <c r="U1188" s="1">
        <f t="shared" si="194"/>
        <v>0</v>
      </c>
      <c r="AB1188" s="1">
        <v>7</v>
      </c>
    </row>
    <row r="1189" spans="1:28" x14ac:dyDescent="0.3">
      <c r="A1189" s="3">
        <v>2004</v>
      </c>
      <c r="B1189" s="3" t="str">
        <f>VLOOKUP($E1189,accorpamenti!$A$2:$X$104,$A1189-B$2,0)</f>
        <v>Verona</v>
      </c>
      <c r="C1189" s="3" t="str">
        <f>VLOOKUP($E1189,accorpamenti!$A$2:$X$104,$A1189-C$2,0)</f>
        <v>Verona</v>
      </c>
      <c r="D1189" s="3" t="str">
        <f>VLOOKUP($E1189,accorpamenti!$A$2:$X$104,$A1189-D$2,0)</f>
        <v>Verona</v>
      </c>
      <c r="E1189" s="3" t="s">
        <v>71</v>
      </c>
      <c r="F1189" s="1">
        <f t="array" ref="F1189">SUM(IF(anno=A1189,IF(distretto=E1189,1)))</f>
        <v>6</v>
      </c>
      <c r="G1189" s="1">
        <f t="array" ref="G1189">SUM(IF(anno=A1189,IF(distretto=E1189,IF(punti=-1,1))))</f>
        <v>0</v>
      </c>
      <c r="H1189" s="1">
        <f t="array" ref="H1189">SUM(IF(anno=A1189,IF(distretto=E1189,punti)))+G1189</f>
        <v>53</v>
      </c>
      <c r="I1189" s="6">
        <v>4.5428072218986602</v>
      </c>
      <c r="J1189" s="12">
        <f>H1189/VLOOKUP(A1189,anni!$A$1:$O$32,4,0)</f>
        <v>1.456764334011324E-2</v>
      </c>
      <c r="K1189" s="12">
        <f t="shared" si="195"/>
        <v>1.9332239613355211E-2</v>
      </c>
      <c r="L1189" s="12">
        <f t="shared" si="196"/>
        <v>2.5848086413362347E-2</v>
      </c>
      <c r="M1189" s="12">
        <f t="array" ref="M1189">SUM(IF(NOT(ISERR(J1189:L1189)),J1189:L1189*$J$2:$L$2))/SUM(IF(NOT(ISERR(J1189:L1189)),$J$2:$L$2))</f>
        <v>1.8035915943402082E-2</v>
      </c>
      <c r="N1189" s="1">
        <f>((300-VLOOKUP(A1189,anni!$A$1:$O$32,8,0))*(M1189-I1189/300)+I1189)/300*(300-VLOOKUP(A1189,anni!$A$1:$O$32,7,0))</f>
        <v>4.9165941721407709</v>
      </c>
      <c r="O1189" s="1">
        <f t="shared" si="189"/>
        <v>4.9165941721407709</v>
      </c>
      <c r="P1189" s="9">
        <f>INT(MAX(1,O1189)+1-VLOOKUP(A1189,anni!$A$1:$O$32,5,0))</f>
        <v>5</v>
      </c>
      <c r="Q1189" s="9">
        <f t="array" ref="Q1189">SUM(IF(anno=A1189,IF(distretto=E1189,concorrenti!$T$3:$T$5991)))</f>
        <v>1</v>
      </c>
      <c r="R1189" s="9">
        <f t="shared" si="190"/>
        <v>6</v>
      </c>
      <c r="S1189" s="1">
        <f t="shared" si="191"/>
        <v>0</v>
      </c>
      <c r="T1189" s="1">
        <f>1+INT($N1189/VLOOKUP($A1189,anni!$A$1:$J$35,10,0))+$Q1189</f>
        <v>6</v>
      </c>
      <c r="U1189" s="1">
        <f t="shared" si="194"/>
        <v>0</v>
      </c>
      <c r="AB1189" s="1">
        <v>6</v>
      </c>
    </row>
    <row r="1190" spans="1:28" x14ac:dyDescent="0.3">
      <c r="A1190" s="3">
        <v>2004</v>
      </c>
      <c r="B1190" s="3" t="str">
        <f>VLOOKUP($E1190,accorpamenti!$A$2:$X$104,$A1190-B$2,0)</f>
        <v>Firenze</v>
      </c>
      <c r="C1190" s="3" t="str">
        <f>VLOOKUP($E1190,accorpamenti!$A$2:$X$104,$A1190-C$2,0)</f>
        <v>Firenze</v>
      </c>
      <c r="D1190" s="3" t="str">
        <f>VLOOKUP($E1190,accorpamenti!$A$2:$X$104,$A1190-D$2,0)</f>
        <v>Firenze</v>
      </c>
      <c r="E1190" s="3" t="s">
        <v>118</v>
      </c>
      <c r="F1190" s="1">
        <f t="array" ref="F1190">SUM(IF(anno=A1190,IF(distretto=E1190,1)))</f>
        <v>6</v>
      </c>
      <c r="G1190" s="1">
        <f t="array" ref="G1190">SUM(IF(anno=A1190,IF(distretto=E1190,IF(punti=-1,1))))</f>
        <v>0</v>
      </c>
      <c r="H1190" s="1">
        <f t="array" ref="H1190">SUM(IF(anno=A1190,IF(distretto=E1190,punti)))+G1190</f>
        <v>93.2</v>
      </c>
      <c r="I1190" s="6">
        <v>5.7658707047175302</v>
      </c>
      <c r="J1190" s="12">
        <f>H1190/VLOOKUP(A1190,anni!$A$1:$O$32,4,0)</f>
        <v>2.5617063382991585E-2</v>
      </c>
      <c r="K1190" s="12">
        <f t="shared" si="195"/>
        <v>2.0928479581430411E-2</v>
      </c>
      <c r="L1190" s="12">
        <f t="shared" si="196"/>
        <v>1.6806432687993943E-2</v>
      </c>
      <c r="M1190" s="12">
        <f t="array" ref="M1190">SUM(IF(NOT(ISERR(J1190:L1190)),J1190:L1190*$J$2:$L$2))/SUM(IF(NOT(ISERR(J1190:L1190)),$J$2:$L$2))</f>
        <v>2.2585763666638253E-2</v>
      </c>
      <c r="N1190" s="1">
        <f>((300-VLOOKUP(A1190,anni!$A$1:$O$32,8,0))*(M1190-I1190/300)+I1190)/300*(300-VLOOKUP(A1190,anni!$A$1:$O$32,7,0))</f>
        <v>6.1815452495041541</v>
      </c>
      <c r="O1190" s="1">
        <f t="shared" si="189"/>
        <v>6.1815452495041541</v>
      </c>
      <c r="P1190" s="9">
        <f>INT(MAX(1,O1190)+1-VLOOKUP(A1190,anni!$A$1:$O$32,5,0))</f>
        <v>6</v>
      </c>
      <c r="Q1190" s="9">
        <f t="array" ref="Q1190">SUM(IF(anno=A1190,IF(distretto=E1190,concorrenti!$T$3:$T$5991)))</f>
        <v>0</v>
      </c>
      <c r="R1190" s="9">
        <f t="shared" si="190"/>
        <v>6</v>
      </c>
      <c r="S1190" s="1">
        <f t="shared" si="191"/>
        <v>0</v>
      </c>
      <c r="T1190" s="1">
        <f>1+INT($N1190/VLOOKUP($A1190,anni!$A$1:$J$35,10,0))+$Q1190</f>
        <v>6</v>
      </c>
      <c r="U1190" s="1">
        <f t="shared" si="194"/>
        <v>0</v>
      </c>
      <c r="AB1190" s="1">
        <v>6</v>
      </c>
    </row>
    <row r="1191" spans="1:28" x14ac:dyDescent="0.3">
      <c r="A1191" s="3">
        <v>2004</v>
      </c>
      <c r="B1191" s="3" t="str">
        <f>VLOOKUP($E1191,accorpamenti!$A$2:$X$104,$A1191-B$2,0)</f>
        <v>Treviso</v>
      </c>
      <c r="C1191" s="3" t="str">
        <f>VLOOKUP($E1191,accorpamenti!$A$2:$X$104,$A1191-C$2,0)</f>
        <v>Treviso</v>
      </c>
      <c r="D1191" s="3" t="str">
        <f>VLOOKUP($E1191,accorpamenti!$A$2:$X$104,$A1191-D$2,0)</f>
        <v>Treviso</v>
      </c>
      <c r="E1191" s="3" t="s">
        <v>57</v>
      </c>
      <c r="F1191" s="1">
        <f t="array" ref="F1191">SUM(IF(anno=A1191,IF(distretto=E1191,1)))</f>
        <v>5</v>
      </c>
      <c r="G1191" s="1">
        <f t="array" ref="G1191">SUM(IF(anno=A1191,IF(distretto=E1191,IF(punti=-1,1))))</f>
        <v>0</v>
      </c>
      <c r="H1191" s="1">
        <f t="array" ref="H1191">SUM(IF(anno=A1191,IF(distretto=E1191,punti)))+G1191</f>
        <v>99.6</v>
      </c>
      <c r="I1191" s="6">
        <v>3.84391380314502</v>
      </c>
      <c r="J1191" s="12">
        <f>H1191/VLOOKUP(A1191,anni!$A$1:$O$32,4,0)</f>
        <v>2.737617503160903E-2</v>
      </c>
      <c r="K1191" s="12">
        <f t="shared" si="195"/>
        <v>1.9952999600940012E-2</v>
      </c>
      <c r="L1191" s="12">
        <f t="shared" si="196"/>
        <v>2.2051972253856526E-2</v>
      </c>
      <c r="M1191" s="12">
        <f t="array" ref="M1191">SUM(IF(NOT(ISERR(J1191:L1191)),J1191:L1191*$J$2:$L$2))/SUM(IF(NOT(ISERR(J1191:L1191)),$J$2:$L$2))</f>
        <v>2.401441609176061E-2</v>
      </c>
      <c r="N1191" s="1">
        <f>((300-VLOOKUP(A1191,anni!$A$1:$O$32,8,0))*(M1191-I1191/300)+I1191)/300*(300-VLOOKUP(A1191,anni!$A$1:$O$32,7,0))</f>
        <v>5.840820306624444</v>
      </c>
      <c r="O1191" s="1">
        <f t="shared" si="189"/>
        <v>5.840820306624444</v>
      </c>
      <c r="P1191" s="9">
        <f>INT(MAX(1,O1191)+1-VLOOKUP(A1191,anni!$A$1:$O$32,5,0))</f>
        <v>6</v>
      </c>
      <c r="Q1191" s="9">
        <f t="array" ref="Q1191">SUM(IF(anno=A1191,IF(distretto=E1191,concorrenti!$T$3:$T$5991)))</f>
        <v>0</v>
      </c>
      <c r="R1191" s="9">
        <f t="shared" si="190"/>
        <v>6</v>
      </c>
      <c r="S1191" s="1">
        <f t="shared" si="191"/>
        <v>1</v>
      </c>
      <c r="T1191" s="1">
        <f>1+INT($N1191/VLOOKUP($A1191,anni!$A$1:$J$35,10,0))+$Q1191</f>
        <v>5</v>
      </c>
      <c r="U1191" s="1">
        <f t="shared" si="194"/>
        <v>0</v>
      </c>
      <c r="AB1191" s="1">
        <v>6</v>
      </c>
    </row>
    <row r="1192" spans="1:28" x14ac:dyDescent="0.3">
      <c r="A1192" s="3">
        <v>2004</v>
      </c>
      <c r="B1192" s="3" t="str">
        <f>VLOOKUP($E1192,accorpamenti!$A$2:$X$104,$A1192-B$2,0)</f>
        <v>Trento</v>
      </c>
      <c r="C1192" s="3" t="str">
        <f>VLOOKUP($E1192,accorpamenti!$A$2:$X$104,$A1192-C$2,0)</f>
        <v>Trento</v>
      </c>
      <c r="D1192" s="3" t="str">
        <f>VLOOKUP($E1192,accorpamenti!$A$2:$X$104,$A1192-D$2,0)</f>
        <v>Trento</v>
      </c>
      <c r="E1192" s="3" t="s">
        <v>60</v>
      </c>
      <c r="F1192" s="1">
        <f t="array" ref="F1192">SUM(IF(anno=A1192,IF(distretto=E1192,1)))</f>
        <v>5</v>
      </c>
      <c r="G1192" s="1">
        <f t="array" ref="G1192">SUM(IF(anno=A1192,IF(distretto=E1192,IF(punti=-1,1))))</f>
        <v>0</v>
      </c>
      <c r="H1192" s="1">
        <f t="array" ref="H1192">SUM(IF(anno=A1192,IF(distretto=E1192,punti)))+G1192</f>
        <v>91.2</v>
      </c>
      <c r="I1192" s="6">
        <v>3.3197437390797901</v>
      </c>
      <c r="J1192" s="12">
        <f>H1192/VLOOKUP(A1192,anni!$A$1:$O$32,4,0)</f>
        <v>2.5067340992798632E-2</v>
      </c>
      <c r="K1192" s="12">
        <f t="shared" si="195"/>
        <v>1.6937879661242407E-2</v>
      </c>
      <c r="L1192" s="12">
        <f t="shared" si="196"/>
        <v>2.1637850709183164E-2</v>
      </c>
      <c r="M1192" s="12">
        <f t="array" ref="M1192">SUM(IF(NOT(ISERR(J1192:L1192)),J1192:L1192*$J$2:$L$2))/SUM(IF(NOT(ISERR(J1192:L1192)),$J$2:$L$2))</f>
        <v>2.1785938835010649E-2</v>
      </c>
      <c r="N1192" s="1">
        <f>((300-VLOOKUP(A1192,anni!$A$1:$O$32,8,0))*(M1192-I1192/300)+I1192)/300*(300-VLOOKUP(A1192,anni!$A$1:$O$32,7,0))</f>
        <v>5.2452182528275761</v>
      </c>
      <c r="O1192" s="1">
        <f t="shared" si="189"/>
        <v>5.2452182528275761</v>
      </c>
      <c r="P1192" s="9">
        <f>INT(MAX(1,O1192)+1-VLOOKUP(A1192,anni!$A$1:$O$32,5,0))</f>
        <v>5</v>
      </c>
      <c r="Q1192" s="9">
        <f t="array" ref="Q1192">SUM(IF(anno=A1192,IF(distretto=E1192,concorrenti!$T$3:$T$5991)))</f>
        <v>0</v>
      </c>
      <c r="R1192" s="9">
        <f t="shared" si="190"/>
        <v>5</v>
      </c>
      <c r="S1192" s="1">
        <f t="shared" si="191"/>
        <v>0</v>
      </c>
      <c r="T1192" s="1">
        <f>1+INT($N1192/VLOOKUP($A1192,anni!$A$1:$J$35,10,0))+$Q1192</f>
        <v>5</v>
      </c>
      <c r="U1192" s="1">
        <f t="shared" si="194"/>
        <v>0</v>
      </c>
      <c r="AB1192" s="1">
        <v>6</v>
      </c>
    </row>
    <row r="1193" spans="1:28" x14ac:dyDescent="0.3">
      <c r="A1193" s="3">
        <v>2004</v>
      </c>
      <c r="B1193" s="3" t="str">
        <f>VLOOKUP($E1193,accorpamenti!$A$2:$X$104,$A1193-B$2,0)</f>
        <v>Vicenza</v>
      </c>
      <c r="C1193" s="3" t="str">
        <f>VLOOKUP($E1193,accorpamenti!$A$2:$X$104,$A1193-C$2,0)</f>
        <v>Vicenza</v>
      </c>
      <c r="D1193" s="3" t="str">
        <f>VLOOKUP($E1193,accorpamenti!$A$2:$X$104,$A1193-D$2,0)</f>
        <v>Vicenza</v>
      </c>
      <c r="E1193" s="3" t="s">
        <v>93</v>
      </c>
      <c r="F1193" s="1">
        <f t="array" ref="F1193">SUM(IF(anno=A1193,IF(distretto=E1193,1)))</f>
        <v>5</v>
      </c>
      <c r="G1193" s="1">
        <f t="array" ref="G1193">SUM(IF(anno=A1193,IF(distretto=E1193,IF(punti=-1,1))))</f>
        <v>0</v>
      </c>
      <c r="H1193" s="1">
        <f t="array" ref="H1193">SUM(IF(anno=A1193,IF(distretto=E1193,punti)))+G1193</f>
        <v>64.2</v>
      </c>
      <c r="I1193" s="6">
        <v>5.0669772859638904</v>
      </c>
      <c r="J1193" s="12">
        <f>H1193/VLOOKUP(A1193,anni!$A$1:$O$32,4,0)</f>
        <v>1.7646088725193774E-2</v>
      </c>
      <c r="K1193" s="12">
        <f t="shared" si="195"/>
        <v>1.9243559615128809E-2</v>
      </c>
      <c r="L1193" s="12">
        <f t="shared" si="196"/>
        <v>2.7987714394174711E-2</v>
      </c>
      <c r="M1193" s="12">
        <f t="array" ref="M1193">SUM(IF(NOT(ISERR(J1193:L1193)),J1193:L1193*$J$2:$L$2))/SUM(IF(NOT(ISERR(J1193:L1193)),$J$2:$L$2))</f>
        <v>1.9902183300002277E-2</v>
      </c>
      <c r="N1193" s="1">
        <f>((300-VLOOKUP(A1193,anni!$A$1:$O$32,8,0))*(M1193-I1193/300)+I1193)/300*(300-VLOOKUP(A1193,anni!$A$1:$O$32,7,0))</f>
        <v>5.4426519251088825</v>
      </c>
      <c r="O1193" s="1">
        <f t="shared" si="189"/>
        <v>5.4426519251088825</v>
      </c>
      <c r="P1193" s="9">
        <f>INT(MAX(1,O1193)+1-VLOOKUP(A1193,anni!$A$1:$O$32,5,0))</f>
        <v>5</v>
      </c>
      <c r="Q1193" s="9">
        <f t="array" ref="Q1193">SUM(IF(anno=A1193,IF(distretto=E1193,concorrenti!$T$3:$T$5991)))</f>
        <v>0</v>
      </c>
      <c r="R1193" s="9">
        <f t="shared" si="190"/>
        <v>5</v>
      </c>
      <c r="S1193" s="1">
        <f t="shared" si="191"/>
        <v>0</v>
      </c>
      <c r="T1193" s="1">
        <f>1+INT($N1193/VLOOKUP($A1193,anni!$A$1:$J$35,10,0))+$Q1193</f>
        <v>5</v>
      </c>
      <c r="U1193" s="1">
        <f t="shared" si="194"/>
        <v>0</v>
      </c>
      <c r="AB1193" s="1">
        <v>5</v>
      </c>
    </row>
    <row r="1194" spans="1:28" x14ac:dyDescent="0.3">
      <c r="A1194" s="3">
        <v>2004</v>
      </c>
      <c r="B1194" s="3" t="str">
        <f>VLOOKUP($E1194,accorpamenti!$A$2:$X$104,$A1194-B$2,0)</f>
        <v>Genova</v>
      </c>
      <c r="C1194" s="3" t="str">
        <f>VLOOKUP($E1194,accorpamenti!$A$2:$X$104,$A1194-C$2,0)</f>
        <v>Genova</v>
      </c>
      <c r="D1194" s="3" t="str">
        <f>VLOOKUP($E1194,accorpamenti!$A$2:$X$104,$A1194-D$2,0)</f>
        <v>Genova</v>
      </c>
      <c r="E1194" s="3" t="s">
        <v>51</v>
      </c>
      <c r="F1194" s="1">
        <f t="array" ref="F1194">SUM(IF(anno=A1194,IF(distretto=E1194,1)))</f>
        <v>5</v>
      </c>
      <c r="G1194" s="1">
        <f t="array" ref="G1194">SUM(IF(anno=A1194,IF(distretto=E1194,IF(punti=-1,1))))</f>
        <v>0</v>
      </c>
      <c r="H1194" s="1">
        <f t="array" ref="H1194">SUM(IF(anno=A1194,IF(distretto=E1194,punti)))+G1194</f>
        <v>38</v>
      </c>
      <c r="I1194" s="6">
        <v>4.3680838672102507</v>
      </c>
      <c r="J1194" s="12">
        <f>H1194/VLOOKUP(A1194,anni!$A$1:$O$32,4,0)</f>
        <v>1.0444725413666096E-2</v>
      </c>
      <c r="K1194" s="12">
        <f t="shared" si="195"/>
        <v>2.141621957167561E-2</v>
      </c>
      <c r="L1194" s="12">
        <f t="shared" si="196"/>
        <v>1.9429202470925232E-2</v>
      </c>
      <c r="M1194" s="12">
        <f t="array" ref="M1194">SUM(IF(NOT(ISERR(J1194:L1194)),J1194:L1194*$J$2:$L$2))/SUM(IF(NOT(ISERR(J1194:L1194)),$J$2:$L$2))</f>
        <v>1.5599302975879125E-2</v>
      </c>
      <c r="N1194" s="1">
        <f>((300-VLOOKUP(A1194,anni!$A$1:$O$32,8,0))*(M1194-I1194/300)+I1194)/300*(300-VLOOKUP(A1194,anni!$A$1:$O$32,7,0))</f>
        <v>4.392853008876072</v>
      </c>
      <c r="O1194" s="1">
        <f t="shared" si="189"/>
        <v>4.392853008876072</v>
      </c>
      <c r="P1194" s="9">
        <f>INT(MAX(1,O1194)+1-VLOOKUP(A1194,anni!$A$1:$O$32,5,0))</f>
        <v>4</v>
      </c>
      <c r="Q1194" s="9">
        <f t="array" ref="Q1194">SUM(IF(anno=A1194,IF(distretto=E1194,concorrenti!$T$3:$T$5991)))</f>
        <v>1</v>
      </c>
      <c r="R1194" s="9">
        <f t="shared" si="190"/>
        <v>5</v>
      </c>
      <c r="S1194" s="1">
        <f t="shared" si="191"/>
        <v>0</v>
      </c>
      <c r="T1194" s="1">
        <f>1+INT($N1194/VLOOKUP($A1194,anni!$A$1:$J$35,10,0))+$Q1194</f>
        <v>5</v>
      </c>
      <c r="U1194" s="1">
        <f t="shared" si="194"/>
        <v>0</v>
      </c>
      <c r="AB1194" s="1">
        <v>5</v>
      </c>
    </row>
    <row r="1195" spans="1:28" x14ac:dyDescent="0.3">
      <c r="A1195" s="3">
        <v>2004</v>
      </c>
      <c r="B1195" s="3" t="str">
        <f>VLOOKUP($E1195,accorpamenti!$A$2:$X$104,$A1195-B$2,0)</f>
        <v>Lecce</v>
      </c>
      <c r="C1195" s="3" t="str">
        <f>VLOOKUP($E1195,accorpamenti!$A$2:$X$104,$A1195-C$2,0)</f>
        <v>Lecce</v>
      </c>
      <c r="D1195" s="3" t="str">
        <f>VLOOKUP($E1195,accorpamenti!$A$2:$X$104,$A1195-D$2,0)</f>
        <v>Lecce</v>
      </c>
      <c r="E1195" s="3" t="s">
        <v>38</v>
      </c>
      <c r="F1195" s="1">
        <f t="array" ref="F1195">SUM(IF(anno=A1195,IF(distretto=E1195,1)))</f>
        <v>5</v>
      </c>
      <c r="G1195" s="1">
        <f t="array" ref="G1195">SUM(IF(anno=A1195,IF(distretto=E1195,IF(punti=-1,1))))</f>
        <v>0</v>
      </c>
      <c r="H1195" s="1">
        <f t="array" ref="H1195">SUM(IF(anno=A1195,IF(distretto=E1195,punti)))+G1195</f>
        <v>65</v>
      </c>
      <c r="I1195" s="6">
        <v>5.2417006406523008</v>
      </c>
      <c r="J1195" s="12">
        <f>H1195/VLOOKUP(A1195,anni!$A$1:$O$32,4,0)</f>
        <v>1.7865977681270954E-2</v>
      </c>
      <c r="K1195" s="12">
        <f t="shared" si="195"/>
        <v>2.208131955837361E-2</v>
      </c>
      <c r="L1195" s="12">
        <f t="shared" si="196"/>
        <v>1.68754529454395E-2</v>
      </c>
      <c r="M1195" s="12">
        <f t="array" ref="M1195">SUM(IF(NOT(ISERR(J1195:L1195)),J1195:L1195*$J$2:$L$2))/SUM(IF(NOT(ISERR(J1195:L1195)),$J$2:$L$2))</f>
        <v>1.9106004184333263E-2</v>
      </c>
      <c r="N1195" s="1">
        <f>((300-VLOOKUP(A1195,anni!$A$1:$O$32,8,0))*(M1195-I1195/300)+I1195)/300*(300-VLOOKUP(A1195,anni!$A$1:$O$32,7,0))</f>
        <v>5.3456970084007223</v>
      </c>
      <c r="O1195" s="1">
        <f t="shared" si="189"/>
        <v>5.3456970084007223</v>
      </c>
      <c r="P1195" s="9">
        <f>INT(MAX(1,O1195)+1-VLOOKUP(A1195,anni!$A$1:$O$32,5,0))</f>
        <v>5</v>
      </c>
      <c r="Q1195" s="9">
        <f t="array" ref="Q1195">SUM(IF(anno=A1195,IF(distretto=E1195,concorrenti!$T$3:$T$5991)))</f>
        <v>0</v>
      </c>
      <c r="R1195" s="9">
        <f t="shared" si="190"/>
        <v>5</v>
      </c>
      <c r="S1195" s="1">
        <f t="shared" si="191"/>
        <v>0</v>
      </c>
      <c r="T1195" s="1">
        <f>1+INT($N1195/VLOOKUP($A1195,anni!$A$1:$J$35,10,0))+$Q1195</f>
        <v>5</v>
      </c>
      <c r="U1195" s="1">
        <f t="shared" si="194"/>
        <v>0</v>
      </c>
      <c r="AB1195" s="1">
        <v>5</v>
      </c>
    </row>
    <row r="1196" spans="1:28" x14ac:dyDescent="0.3">
      <c r="A1196" s="3">
        <v>2004</v>
      </c>
      <c r="B1196" s="3" t="str">
        <f>VLOOKUP($E1196,accorpamenti!$A$2:$X$104,$A1196-B$2,0)</f>
        <v>Varese</v>
      </c>
      <c r="C1196" s="3" t="str">
        <f>VLOOKUP($E1196,accorpamenti!$A$2:$X$104,$A1196-C$2,0)</f>
        <v>Varese</v>
      </c>
      <c r="D1196" s="3" t="str">
        <f>VLOOKUP($E1196,accorpamenti!$A$2:$X$104,$A1196-D$2,0)</f>
        <v>Varese</v>
      </c>
      <c r="E1196" s="3" t="s">
        <v>94</v>
      </c>
      <c r="F1196" s="1">
        <f t="array" ref="F1196">SUM(IF(anno=A1196,IF(distretto=E1196,1)))</f>
        <v>4</v>
      </c>
      <c r="G1196" s="1">
        <f t="array" ref="G1196">SUM(IF(anno=A1196,IF(distretto=E1196,IF(punti=-1,1))))</f>
        <v>0</v>
      </c>
      <c r="H1196" s="1">
        <f t="array" ref="H1196">SUM(IF(anno=A1196,IF(distretto=E1196,punti)))+G1196</f>
        <v>48</v>
      </c>
      <c r="I1196" s="6">
        <v>2.7955736750145603</v>
      </c>
      <c r="J1196" s="12">
        <f>H1196/VLOOKUP(A1196,anni!$A$1:$O$32,4,0)</f>
        <v>1.3193337364630858E-2</v>
      </c>
      <c r="K1196" s="12">
        <f t="shared" si="195"/>
        <v>1.6627499667450009E-2</v>
      </c>
      <c r="L1196" s="12">
        <f t="shared" si="196"/>
        <v>1.6771922559271162E-2</v>
      </c>
      <c r="M1196" s="12">
        <f t="array" ref="M1196">SUM(IF(NOT(ISERR(J1196:L1196)),J1196:L1196*$J$2:$L$2))/SUM(IF(NOT(ISERR(J1196:L1196)),$J$2:$L$2))</f>
        <v>1.4934488998010627E-2</v>
      </c>
      <c r="N1196" s="1">
        <f>((300-VLOOKUP(A1196,anni!$A$1:$O$32,8,0))*(M1196-I1196/300)+I1196)/300*(300-VLOOKUP(A1196,anni!$A$1:$O$32,7,0))</f>
        <v>3.7620054636226996</v>
      </c>
      <c r="O1196" s="1">
        <f t="shared" si="189"/>
        <v>3.7620054636226996</v>
      </c>
      <c r="P1196" s="9">
        <f>INT(MAX(1,O1196)+1-VLOOKUP(A1196,anni!$A$1:$O$32,5,0))</f>
        <v>4</v>
      </c>
      <c r="Q1196" s="9">
        <f t="array" ref="Q1196">SUM(IF(anno=A1196,IF(distretto=E1196,concorrenti!$T$3:$T$5991)))</f>
        <v>1</v>
      </c>
      <c r="R1196" s="9">
        <f t="shared" si="190"/>
        <v>5</v>
      </c>
      <c r="S1196" s="1">
        <f t="shared" si="191"/>
        <v>1</v>
      </c>
      <c r="T1196" s="1">
        <f>1+INT($N1196/VLOOKUP($A1196,anni!$A$1:$J$35,10,0))+$Q1196</f>
        <v>5</v>
      </c>
      <c r="U1196" s="1">
        <f t="shared" si="194"/>
        <v>1</v>
      </c>
      <c r="AB1196" s="1">
        <v>5</v>
      </c>
    </row>
    <row r="1197" spans="1:28" x14ac:dyDescent="0.3">
      <c r="A1197" s="3">
        <v>2004</v>
      </c>
      <c r="B1197" s="3" t="str">
        <f>VLOOKUP($E1197,accorpamenti!$A$2:$X$104,$A1197-B$2,0)</f>
        <v>Udine</v>
      </c>
      <c r="C1197" s="3" t="str">
        <f>VLOOKUP($E1197,accorpamenti!$A$2:$X$104,$A1197-C$2,0)</f>
        <v>Udine</v>
      </c>
      <c r="D1197" s="3" t="str">
        <f>VLOOKUP($E1197,accorpamenti!$A$2:$X$104,$A1197-D$2,0)</f>
        <v>Udine</v>
      </c>
      <c r="E1197" s="3" t="s">
        <v>58</v>
      </c>
      <c r="F1197" s="1">
        <f t="array" ref="F1197">SUM(IF(anno=A1197,IF(distretto=E1197,1)))</f>
        <v>4</v>
      </c>
      <c r="G1197" s="1">
        <f t="array" ref="G1197">SUM(IF(anno=A1197,IF(distretto=E1197,IF(punti=-1,1))))</f>
        <v>0</v>
      </c>
      <c r="H1197" s="1">
        <f t="array" ref="H1197">SUM(IF(anno=A1197,IF(distretto=E1197,punti)))+G1197</f>
        <v>45.4</v>
      </c>
      <c r="I1197" s="6">
        <v>3.1450203843913802</v>
      </c>
      <c r="J1197" s="12">
        <f>H1197/VLOOKUP(A1197,anni!$A$1:$O$32,4,0)</f>
        <v>1.247869825738002E-2</v>
      </c>
      <c r="K1197" s="12">
        <f t="shared" si="195"/>
        <v>1.2592559748148806E-2</v>
      </c>
      <c r="L1197" s="12">
        <f t="shared" si="196"/>
        <v>2.0119405045380834E-2</v>
      </c>
      <c r="M1197" s="12">
        <f t="array" ref="M1197">SUM(IF(NOT(ISERR(J1197:L1197)),J1197:L1197*$J$2:$L$2))/SUM(IF(NOT(ISERR(J1197:L1197)),$J$2:$L$2))</f>
        <v>1.379010321896975E-2</v>
      </c>
      <c r="N1197" s="1">
        <f>((300-VLOOKUP(A1197,anni!$A$1:$O$32,8,0))*(M1197-I1197/300)+I1197)/300*(300-VLOOKUP(A1197,anni!$A$1:$O$32,7,0))</f>
        <v>3.6541063410474335</v>
      </c>
      <c r="O1197" s="1">
        <f t="shared" si="189"/>
        <v>3.6541063410474335</v>
      </c>
      <c r="P1197" s="9">
        <f>INT(MAX(1,O1197)+1-VLOOKUP(A1197,anni!$A$1:$O$32,5,0))</f>
        <v>4</v>
      </c>
      <c r="Q1197" s="9">
        <f t="array" ref="Q1197">SUM(IF(anno=A1197,IF(distretto=E1197,concorrenti!$T$3:$T$5991)))</f>
        <v>1</v>
      </c>
      <c r="R1197" s="9">
        <f t="shared" si="190"/>
        <v>5</v>
      </c>
      <c r="S1197" s="1">
        <f t="shared" si="191"/>
        <v>1</v>
      </c>
      <c r="T1197" s="1">
        <f>1+INT($N1197/VLOOKUP($A1197,anni!$A$1:$J$35,10,0))+$Q1197</f>
        <v>5</v>
      </c>
      <c r="U1197" s="1">
        <f t="shared" si="194"/>
        <v>1</v>
      </c>
      <c r="AB1197" s="1">
        <v>5</v>
      </c>
    </row>
    <row r="1198" spans="1:28" x14ac:dyDescent="0.3">
      <c r="A1198" s="3">
        <v>2004</v>
      </c>
      <c r="B1198" s="3" t="str">
        <f>VLOOKUP($E1198,accorpamenti!$A$2:$X$104,$A1198-B$2,0)</f>
        <v>Bologna</v>
      </c>
      <c r="C1198" s="3" t="str">
        <f>VLOOKUP($E1198,accorpamenti!$A$2:$X$104,$A1198-C$2,0)</f>
        <v>Bologna</v>
      </c>
      <c r="D1198" s="3" t="str">
        <f>VLOOKUP($E1198,accorpamenti!$A$2:$X$104,$A1198-D$2,0)</f>
        <v>Bologna</v>
      </c>
      <c r="E1198" s="3" t="s">
        <v>70</v>
      </c>
      <c r="F1198" s="1">
        <f t="array" ref="F1198">SUM(IF(anno=A1198,IF(distretto=E1198,1)))</f>
        <v>4</v>
      </c>
      <c r="G1198" s="1">
        <f t="array" ref="G1198">SUM(IF(anno=A1198,IF(distretto=E1198,IF(punti=-1,1))))</f>
        <v>0</v>
      </c>
      <c r="H1198" s="1">
        <f t="array" ref="H1198">SUM(IF(anno=A1198,IF(distretto=E1198,punti)))+G1198</f>
        <v>67</v>
      </c>
      <c r="I1198" s="6">
        <v>3.3197437390797901</v>
      </c>
      <c r="J1198" s="12">
        <f>H1198/VLOOKUP(A1198,anni!$A$1:$O$32,4,0)</f>
        <v>1.8415700071463908E-2</v>
      </c>
      <c r="K1198" s="12">
        <f t="shared" si="195"/>
        <v>2.0174699596506012E-2</v>
      </c>
      <c r="L1198" s="12">
        <f t="shared" si="196"/>
        <v>1.6840942816716723E-2</v>
      </c>
      <c r="M1198" s="12">
        <f t="array" ref="M1198">SUM(IF(NOT(ISERR(J1198:L1198)),J1198:L1198*$J$2:$L$2))/SUM(IF(NOT(ISERR(J1198:L1198)),$J$2:$L$2))</f>
        <v>1.8739573704020077E-2</v>
      </c>
      <c r="N1198" s="1">
        <f>((300-VLOOKUP(A1198,anni!$A$1:$O$32,8,0))*(M1198-I1198/300)+I1198)/300*(300-VLOOKUP(A1198,anni!$A$1:$O$32,7,0))</f>
        <v>4.6603161476773876</v>
      </c>
      <c r="O1198" s="1">
        <f t="shared" si="189"/>
        <v>4.6603161476773876</v>
      </c>
      <c r="P1198" s="9">
        <f>INT(MAX(1,O1198)+1-VLOOKUP(A1198,anni!$A$1:$O$32,5,0))</f>
        <v>5</v>
      </c>
      <c r="Q1198" s="9">
        <f t="array" ref="Q1198">SUM(IF(anno=A1198,IF(distretto=E1198,concorrenti!$T$3:$T$5991)))</f>
        <v>0</v>
      </c>
      <c r="R1198" s="9">
        <f t="shared" si="190"/>
        <v>5</v>
      </c>
      <c r="S1198" s="1">
        <f t="shared" si="191"/>
        <v>1</v>
      </c>
      <c r="T1198" s="1">
        <f>1+INT($N1198/VLOOKUP($A1198,anni!$A$1:$J$35,10,0))+$Q1198</f>
        <v>4</v>
      </c>
      <c r="U1198" s="1">
        <f t="shared" si="194"/>
        <v>0</v>
      </c>
      <c r="AB1198" s="1">
        <v>5</v>
      </c>
    </row>
    <row r="1199" spans="1:28" x14ac:dyDescent="0.3">
      <c r="A1199" s="3">
        <v>2004</v>
      </c>
      <c r="B1199" s="3" t="str">
        <f>VLOOKUP($E1199,accorpamenti!$A$2:$X$104,$A1199-B$2,0)</f>
        <v>Arezzo</v>
      </c>
      <c r="C1199" s="3" t="str">
        <f>VLOOKUP($E1199,accorpamenti!$A$2:$X$104,$A1199-C$2,0)</f>
        <v>Arezzo</v>
      </c>
      <c r="D1199" s="3" t="str">
        <f>VLOOKUP($E1199,accorpamenti!$A$2:$X$104,$A1199-D$2,0)</f>
        <v>Arezzo</v>
      </c>
      <c r="E1199" s="3" t="s">
        <v>81</v>
      </c>
      <c r="F1199" s="1">
        <f t="array" ref="F1199">SUM(IF(anno=A1199,IF(distretto=E1199,1)))</f>
        <v>4</v>
      </c>
      <c r="G1199" s="1">
        <f t="array" ref="G1199">SUM(IF(anno=A1199,IF(distretto=E1199,IF(punti=-1,1))))</f>
        <v>0</v>
      </c>
      <c r="H1199" s="1">
        <f t="array" ref="H1199">SUM(IF(anno=A1199,IF(distretto=E1199,punti)))+G1199</f>
        <v>66</v>
      </c>
      <c r="I1199" s="6">
        <v>1.7472335468841</v>
      </c>
      <c r="J1199" s="12">
        <f>H1199/VLOOKUP(A1199,anni!$A$1:$O$32,4,0)</f>
        <v>1.8140838876367429E-2</v>
      </c>
      <c r="K1199" s="12">
        <f t="shared" si="195"/>
        <v>5.1434398971312023E-3</v>
      </c>
      <c r="L1199" s="12">
        <f t="shared" si="196"/>
        <v>2.6917900403768531E-2</v>
      </c>
      <c r="M1199" s="12">
        <f t="array" ref="M1199">SUM(IF(NOT(ISERR(J1199:L1199)),J1199:L1199*$J$2:$L$2))/SUM(IF(NOT(ISERR(J1199:L1199)),$J$2:$L$2))</f>
        <v>1.5271216137855537E-2</v>
      </c>
      <c r="N1199" s="1">
        <f>((300-VLOOKUP(A1199,anni!$A$1:$O$32,8,0))*(M1199-I1199/300)+I1199)/300*(300-VLOOKUP(A1199,anni!$A$1:$O$32,7,0))</f>
        <v>3.491188233471175</v>
      </c>
      <c r="O1199" s="1">
        <f t="shared" si="189"/>
        <v>3.491188233471175</v>
      </c>
      <c r="P1199" s="9">
        <f>INT(MAX(1,O1199)+1-VLOOKUP(A1199,anni!$A$1:$O$32,5,0))</f>
        <v>4</v>
      </c>
      <c r="Q1199" s="9">
        <f t="array" ref="Q1199">SUM(IF(anno=A1199,IF(distretto=E1199,concorrenti!$T$3:$T$5991)))</f>
        <v>0</v>
      </c>
      <c r="R1199" s="9">
        <f t="shared" si="190"/>
        <v>4</v>
      </c>
      <c r="S1199" s="1">
        <f t="shared" si="191"/>
        <v>0</v>
      </c>
      <c r="T1199" s="1">
        <f>1+INT($N1199/VLOOKUP($A1199,anni!$A$1:$J$35,10,0))+$Q1199</f>
        <v>3</v>
      </c>
      <c r="U1199" s="1">
        <f t="shared" si="194"/>
        <v>-1</v>
      </c>
      <c r="AB1199" s="1">
        <v>4</v>
      </c>
    </row>
    <row r="1200" spans="1:28" x14ac:dyDescent="0.3">
      <c r="A1200" s="3">
        <v>2004</v>
      </c>
      <c r="B1200" s="3" t="str">
        <f>VLOOKUP($E1200,accorpamenti!$A$2:$X$104,$A1200-B$2,0)</f>
        <v>Pisa</v>
      </c>
      <c r="C1200" s="3" t="str">
        <f>VLOOKUP($E1200,accorpamenti!$A$2:$X$104,$A1200-C$2,0)</f>
        <v>Pisa</v>
      </c>
      <c r="D1200" s="3" t="str">
        <f>VLOOKUP($E1200,accorpamenti!$A$2:$X$104,$A1200-D$2,0)</f>
        <v>Pisa</v>
      </c>
      <c r="E1200" s="3" t="s">
        <v>105</v>
      </c>
      <c r="F1200" s="1">
        <f t="array" ref="F1200">SUM(IF(anno=A1200,IF(distretto=E1200,1)))</f>
        <v>4</v>
      </c>
      <c r="G1200" s="1">
        <f t="array" ref="G1200">SUM(IF(anno=A1200,IF(distretto=E1200,IF(punti=-1,1))))</f>
        <v>0</v>
      </c>
      <c r="H1200" s="1">
        <f t="array" ref="H1200">SUM(IF(anno=A1200,IF(distretto=E1200,punti)))+G1200</f>
        <v>54</v>
      </c>
      <c r="I1200" s="6">
        <v>2.0966802562609201</v>
      </c>
      <c r="J1200" s="12">
        <f>H1200/VLOOKUP(A1200,anni!$A$1:$O$32,4,0)</f>
        <v>1.4842504535209716E-2</v>
      </c>
      <c r="K1200" s="12">
        <f t="shared" si="195"/>
        <v>1.6095419678091607E-2</v>
      </c>
      <c r="L1200" s="12">
        <f t="shared" si="196"/>
        <v>1.1802464023190814E-2</v>
      </c>
      <c r="M1200" s="12">
        <f t="array" ref="M1200">SUM(IF(NOT(ISERR(J1200:L1200)),J1200:L1200*$J$2:$L$2))/SUM(IF(NOT(ISERR(J1200:L1200)),$J$2:$L$2))</f>
        <v>1.475346949750053E-2</v>
      </c>
      <c r="N1200" s="1">
        <f>((300-VLOOKUP(A1200,anni!$A$1:$O$32,8,0))*(M1200-I1200/300)+I1200)/300*(300-VLOOKUP(A1200,anni!$A$1:$O$32,7,0))</f>
        <v>3.5036038255235966</v>
      </c>
      <c r="O1200" s="1">
        <f t="shared" si="189"/>
        <v>3.5036038255235966</v>
      </c>
      <c r="P1200" s="9">
        <f>INT(MAX(1,O1200)+1-VLOOKUP(A1200,anni!$A$1:$O$32,5,0))</f>
        <v>4</v>
      </c>
      <c r="Q1200" s="9">
        <f t="array" ref="Q1200">SUM(IF(anno=A1200,IF(distretto=E1200,concorrenti!$T$3:$T$5991)))</f>
        <v>1</v>
      </c>
      <c r="R1200" s="9">
        <f t="shared" si="190"/>
        <v>5</v>
      </c>
      <c r="S1200" s="1">
        <f t="shared" si="191"/>
        <v>1</v>
      </c>
      <c r="T1200" s="1">
        <f>1+INT($N1200/VLOOKUP($A1200,anni!$A$1:$J$35,10,0))+$Q1200</f>
        <v>4</v>
      </c>
      <c r="U1200" s="1">
        <f t="shared" si="194"/>
        <v>0</v>
      </c>
      <c r="AB1200" s="1">
        <v>4</v>
      </c>
    </row>
    <row r="1201" spans="1:28" x14ac:dyDescent="0.3">
      <c r="A1201" s="3">
        <v>2004</v>
      </c>
      <c r="B1201" s="3" t="str">
        <f>VLOOKUP($E1201,accorpamenti!$A$2:$X$104,$A1201-B$2,0)</f>
        <v>Padova</v>
      </c>
      <c r="C1201" s="3" t="str">
        <f>VLOOKUP($E1201,accorpamenti!$A$2:$X$104,$A1201-C$2,0)</f>
        <v>Padova</v>
      </c>
      <c r="D1201" s="3" t="str">
        <f>VLOOKUP($E1201,accorpamenti!$A$2:$X$104,$A1201-D$2,0)</f>
        <v>Padova</v>
      </c>
      <c r="E1201" s="3" t="s">
        <v>66</v>
      </c>
      <c r="F1201" s="1">
        <f t="array" ref="F1201">SUM(IF(anno=A1201,IF(distretto=E1201,1)))</f>
        <v>4</v>
      </c>
      <c r="G1201" s="1">
        <f t="array" ref="G1201">SUM(IF(anno=A1201,IF(distretto=E1201,IF(punti=-1,1))))</f>
        <v>0</v>
      </c>
      <c r="H1201" s="1">
        <f t="array" ref="H1201">SUM(IF(anno=A1201,IF(distretto=E1201,punti)))+G1201</f>
        <v>66</v>
      </c>
      <c r="I1201" s="6">
        <v>3.1450203843913802</v>
      </c>
      <c r="J1201" s="12">
        <f>H1201/VLOOKUP(A1201,anni!$A$1:$O$32,4,0)</f>
        <v>1.8140838876367429E-2</v>
      </c>
      <c r="K1201" s="12">
        <f t="shared" si="195"/>
        <v>1.8445439631091212E-2</v>
      </c>
      <c r="L1201" s="12">
        <f t="shared" si="196"/>
        <v>1.3838561617834847E-2</v>
      </c>
      <c r="M1201" s="12">
        <f t="array" ref="M1201">SUM(IF(NOT(ISERR(J1201:L1201)),J1201:L1201*$J$2:$L$2))/SUM(IF(NOT(ISERR(J1201:L1201)),$J$2:$L$2))</f>
        <v>1.7525326251519927E-2</v>
      </c>
      <c r="N1201" s="1">
        <f>((300-VLOOKUP(A1201,anni!$A$1:$O$32,8,0))*(M1201-I1201/300)+I1201)/300*(300-VLOOKUP(A1201,anni!$A$1:$O$32,7,0))</f>
        <v>4.3712691632970673</v>
      </c>
      <c r="O1201" s="1">
        <f t="shared" si="189"/>
        <v>4.3712691632970673</v>
      </c>
      <c r="P1201" s="9">
        <f>INT(MAX(1,O1201)+1-VLOOKUP(A1201,anni!$A$1:$O$32,5,0))</f>
        <v>4</v>
      </c>
      <c r="Q1201" s="9">
        <f t="array" ref="Q1201">SUM(IF(anno=A1201,IF(distretto=E1201,concorrenti!$T$3:$T$5991)))</f>
        <v>0</v>
      </c>
      <c r="R1201" s="9">
        <f t="shared" si="190"/>
        <v>4</v>
      </c>
      <c r="S1201" s="1">
        <f t="shared" si="191"/>
        <v>0</v>
      </c>
      <c r="T1201" s="1">
        <f>1+INT($N1201/VLOOKUP($A1201,anni!$A$1:$J$35,10,0))+$Q1201</f>
        <v>4</v>
      </c>
      <c r="U1201" s="1">
        <f t="shared" si="194"/>
        <v>0</v>
      </c>
      <c r="AB1201" s="1">
        <v>4</v>
      </c>
    </row>
    <row r="1202" spans="1:28" x14ac:dyDescent="0.3">
      <c r="A1202" s="3">
        <v>2004</v>
      </c>
      <c r="B1202" s="3" t="str">
        <f>VLOOKUP($E1202,accorpamenti!$A$2:$X$104,$A1202-B$2,0)</f>
        <v>Brescia</v>
      </c>
      <c r="C1202" s="3" t="str">
        <f>VLOOKUP($E1202,accorpamenti!$A$2:$X$104,$A1202-C$2,0)</f>
        <v>Brescia</v>
      </c>
      <c r="D1202" s="3" t="str">
        <f>VLOOKUP($E1202,accorpamenti!$A$2:$X$104,$A1202-D$2,0)</f>
        <v>Brescia</v>
      </c>
      <c r="E1202" s="3" t="s">
        <v>42</v>
      </c>
      <c r="F1202" s="1">
        <f t="array" ref="F1202">SUM(IF(anno=A1202,IF(distretto=E1202,1)))</f>
        <v>4</v>
      </c>
      <c r="G1202" s="1">
        <f t="array" ref="G1202">SUM(IF(anno=A1202,IF(distretto=E1202,IF(punti=-1,1))))</f>
        <v>1</v>
      </c>
      <c r="H1202" s="1">
        <f t="array" ref="H1202">SUM(IF(anno=A1202,IF(distretto=E1202,punti)))+G1202</f>
        <v>59.2</v>
      </c>
      <c r="I1202" s="6">
        <v>4.3680838672102507</v>
      </c>
      <c r="J1202" s="12">
        <f>H1202/VLOOKUP(A1202,anni!$A$1:$O$32,4,0)</f>
        <v>1.6271782749711392E-2</v>
      </c>
      <c r="K1202" s="12">
        <f t="shared" si="195"/>
        <v>1.4454839710903205E-2</v>
      </c>
      <c r="L1202" s="12">
        <f t="shared" si="196"/>
        <v>1.5909169341201655E-2</v>
      </c>
      <c r="M1202" s="12">
        <f t="array" ref="M1202">SUM(IF(NOT(ISERR(J1202:L1202)),J1202:L1202*$J$2:$L$2))/SUM(IF(NOT(ISERR(J1202:L1202)),$J$2:$L$2))</f>
        <v>1.5605699502023706E-2</v>
      </c>
      <c r="N1202" s="1">
        <f>((300-VLOOKUP(A1202,anni!$A$1:$O$32,8,0))*(M1202-I1202/300)+I1202)/300*(300-VLOOKUP(A1202,anni!$A$1:$O$32,7,0))</f>
        <v>4.3940811418958319</v>
      </c>
      <c r="O1202" s="1">
        <f t="shared" si="189"/>
        <v>4.3940811418958319</v>
      </c>
      <c r="P1202" s="9">
        <f>INT(MAX(1,O1202)+1-VLOOKUP(A1202,anni!$A$1:$O$32,5,0))</f>
        <v>4</v>
      </c>
      <c r="Q1202" s="9">
        <f t="array" ref="Q1202">SUM(IF(anno=A1202,IF(distretto=E1202,concorrenti!$T$3:$T$5991)))</f>
        <v>0</v>
      </c>
      <c r="R1202" s="9">
        <f t="shared" si="190"/>
        <v>4</v>
      </c>
      <c r="S1202" s="1">
        <f t="shared" si="191"/>
        <v>0</v>
      </c>
      <c r="T1202" s="1">
        <f>1+INT($N1202/VLOOKUP($A1202,anni!$A$1:$J$35,10,0))+$Q1202</f>
        <v>4</v>
      </c>
      <c r="U1202" s="1">
        <f t="shared" si="194"/>
        <v>0</v>
      </c>
      <c r="AB1202" s="1">
        <v>4</v>
      </c>
    </row>
    <row r="1203" spans="1:28" x14ac:dyDescent="0.3">
      <c r="A1203" s="3">
        <v>2004</v>
      </c>
      <c r="B1203" s="3" t="str">
        <f>VLOOKUP($E1203,accorpamenti!$A$2:$X$104,$A1203-B$2,0)</f>
        <v>Bergamo</v>
      </c>
      <c r="C1203" s="3" t="str">
        <f>VLOOKUP($E1203,accorpamenti!$A$2:$X$104,$A1203-C$2,0)</f>
        <v>Bergamo</v>
      </c>
      <c r="D1203" s="3" t="str">
        <f>VLOOKUP($E1203,accorpamenti!$A$2:$X$104,$A1203-D$2,0)</f>
        <v>Bergamo</v>
      </c>
      <c r="E1203" s="3" t="s">
        <v>35</v>
      </c>
      <c r="F1203" s="1">
        <f t="array" ref="F1203">SUM(IF(anno=A1203,IF(distretto=E1203,1)))</f>
        <v>4</v>
      </c>
      <c r="G1203" s="1">
        <f t="array" ref="G1203">SUM(IF(anno=A1203,IF(distretto=E1203,IF(punti=-1,1))))</f>
        <v>1</v>
      </c>
      <c r="H1203" s="1">
        <f t="array" ref="H1203">SUM(IF(anno=A1203,IF(distretto=E1203,punti)))+G1203</f>
        <v>37.599999999999994</v>
      </c>
      <c r="I1203" s="6">
        <v>3.3197437390797901</v>
      </c>
      <c r="J1203" s="12">
        <f>H1203/VLOOKUP(A1203,anni!$A$1:$O$32,4,0)</f>
        <v>1.0334780935627504E-2</v>
      </c>
      <c r="K1203" s="12">
        <f t="shared" si="195"/>
        <v>2.2169999556600012E-2</v>
      </c>
      <c r="L1203" s="12">
        <f t="shared" si="196"/>
        <v>1.6668392173102821E-2</v>
      </c>
      <c r="M1203" s="12">
        <f t="array" ref="M1203">SUM(IF(NOT(ISERR(J1203:L1203)),J1203:L1203*$J$2:$L$2))/SUM(IF(NOT(ISERR(J1203:L1203)),$J$2:$L$2))</f>
        <v>1.533545568219756E-2</v>
      </c>
      <c r="N1203" s="1">
        <f>((300-VLOOKUP(A1203,anni!$A$1:$O$32,8,0))*(M1203-I1203/300)+I1203)/300*(300-VLOOKUP(A1203,anni!$A$1:$O$32,7,0))</f>
        <v>4.006725487487464</v>
      </c>
      <c r="O1203" s="1">
        <f t="shared" si="189"/>
        <v>4.006725487487464</v>
      </c>
      <c r="P1203" s="9">
        <f>INT(MAX(1,O1203)+1-VLOOKUP(A1203,anni!$A$1:$O$32,5,0))</f>
        <v>4</v>
      </c>
      <c r="Q1203" s="9">
        <f t="array" ref="Q1203">SUM(IF(anno=A1203,IF(distretto=E1203,concorrenti!$T$3:$T$5991)))</f>
        <v>0</v>
      </c>
      <c r="R1203" s="9">
        <f t="shared" si="190"/>
        <v>4</v>
      </c>
      <c r="S1203" s="1">
        <f t="shared" si="191"/>
        <v>0</v>
      </c>
      <c r="T1203" s="1">
        <f>1+INT($N1203/VLOOKUP($A1203,anni!$A$1:$J$35,10,0))+$Q1203</f>
        <v>4</v>
      </c>
      <c r="U1203" s="1">
        <f t="shared" si="194"/>
        <v>0</v>
      </c>
      <c r="AB1203" s="1">
        <v>4</v>
      </c>
    </row>
    <row r="1204" spans="1:28" x14ac:dyDescent="0.3">
      <c r="A1204" s="3">
        <v>2004</v>
      </c>
      <c r="B1204" s="3" t="str">
        <f>VLOOKUP($E1204,accorpamenti!$A$2:$X$104,$A1204-B$2,0)</f>
        <v>Cosenza</v>
      </c>
      <c r="C1204" s="3" t="str">
        <f>VLOOKUP($E1204,accorpamenti!$A$2:$X$104,$A1204-C$2,0)</f>
        <v>Cosenza</v>
      </c>
      <c r="D1204" s="3" t="str">
        <f>VLOOKUP($E1204,accorpamenti!$A$2:$X$104,$A1204-D$2,0)</f>
        <v>Cosenza</v>
      </c>
      <c r="E1204" s="3" t="s">
        <v>134</v>
      </c>
      <c r="F1204" s="1">
        <f t="array" ref="F1204">SUM(IF(anno=A1204,IF(distretto=E1204,1)))</f>
        <v>4</v>
      </c>
      <c r="G1204" s="1">
        <f t="array" ref="G1204">SUM(IF(anno=A1204,IF(distretto=E1204,IF(punti=-1,1))))</f>
        <v>0</v>
      </c>
      <c r="H1204" s="1">
        <f t="array" ref="H1204">SUM(IF(anno=A1204,IF(distretto=E1204,punti)))+G1204</f>
        <v>46.4</v>
      </c>
      <c r="I1204" s="6">
        <v>8.0372743156668616</v>
      </c>
      <c r="J1204" s="12">
        <f>H1204/VLOOKUP(A1204,anni!$A$1:$O$32,4,0)</f>
        <v>1.2753559452476497E-2</v>
      </c>
      <c r="K1204" s="12">
        <f t="shared" si="195"/>
        <v>5.4538198909236035E-3</v>
      </c>
      <c r="L1204" s="12">
        <f t="shared" si="196"/>
        <v>2.3466887531490514E-3</v>
      </c>
      <c r="M1204" s="12">
        <f t="array" ref="M1204">SUM(IF(NOT(ISERR(J1204:L1204)),J1204:L1204*$J$2:$L$2))/SUM(IF(NOT(ISERR(J1204:L1204)),$J$2:$L$2))</f>
        <v>8.5858344820709583E-3</v>
      </c>
      <c r="N1204" s="1">
        <f>((300-VLOOKUP(A1204,anni!$A$1:$O$32,8,0))*(M1204-I1204/300)+I1204)/300*(300-VLOOKUP(A1204,anni!$A$1:$O$32,7,0))</f>
        <v>4.2204080015710206</v>
      </c>
      <c r="O1204" s="1">
        <f t="shared" si="189"/>
        <v>4.2204080015710206</v>
      </c>
      <c r="P1204" s="9">
        <f>INT(MAX(1,O1204)+1-VLOOKUP(A1204,anni!$A$1:$O$32,5,0))</f>
        <v>4</v>
      </c>
      <c r="Q1204" s="9">
        <f t="array" ref="Q1204">SUM(IF(anno=A1204,IF(distretto=E1204,concorrenti!$T$3:$T$5991)))</f>
        <v>0</v>
      </c>
      <c r="R1204" s="9">
        <f t="shared" si="190"/>
        <v>4</v>
      </c>
      <c r="S1204" s="1">
        <f t="shared" si="191"/>
        <v>0</v>
      </c>
      <c r="T1204" s="1">
        <f>1+INT($N1204/VLOOKUP($A1204,anni!$A$1:$J$35,10,0))+$Q1204</f>
        <v>4</v>
      </c>
      <c r="U1204" s="1">
        <f t="shared" si="194"/>
        <v>0</v>
      </c>
      <c r="AB1204" s="1">
        <v>4</v>
      </c>
    </row>
    <row r="1205" spans="1:28" x14ac:dyDescent="0.3">
      <c r="A1205" s="3">
        <v>2004</v>
      </c>
      <c r="B1205" s="3" t="str">
        <f>VLOOKUP($E1205,accorpamenti!$A$2:$X$104,$A1205-B$2,0)</f>
        <v>Salerno</v>
      </c>
      <c r="C1205" s="3" t="str">
        <f>VLOOKUP($E1205,accorpamenti!$A$2:$X$104,$A1205-C$2,0)</f>
        <v>Salerno</v>
      </c>
      <c r="D1205" s="3" t="str">
        <f>VLOOKUP($E1205,accorpamenti!$A$2:$X$104,$A1205-D$2,0)</f>
        <v>Salerno</v>
      </c>
      <c r="E1205" s="3" t="s">
        <v>61</v>
      </c>
      <c r="F1205" s="1">
        <f t="array" ref="F1205">SUM(IF(anno=A1205,IF(distretto=E1205,1)))</f>
        <v>4</v>
      </c>
      <c r="G1205" s="1">
        <f t="array" ref="G1205">SUM(IF(anno=A1205,IF(distretto=E1205,IF(punti=-1,1))))</f>
        <v>0</v>
      </c>
      <c r="H1205" s="1">
        <f t="array" ref="H1205">SUM(IF(anno=A1205,IF(distretto=E1205,punti)))+G1205</f>
        <v>49.8</v>
      </c>
      <c r="I1205" s="6">
        <v>5.5911473500291207</v>
      </c>
      <c r="J1205" s="12">
        <f>H1205/VLOOKUP(A1205,anni!$A$1:$O$32,4,0)</f>
        <v>1.3688087515804515E-2</v>
      </c>
      <c r="K1205" s="12">
        <f t="shared" si="195"/>
        <v>9.6217798075644047E-3</v>
      </c>
      <c r="L1205" s="12">
        <f t="shared" si="196"/>
        <v>5.694171239258727E-3</v>
      </c>
      <c r="M1205" s="12">
        <f t="array" ref="M1205">SUM(IF(NOT(ISERR(J1205:L1205)),J1205:L1205*$J$2:$L$2))/SUM(IF(NOT(ISERR(J1205:L1205)),$J$2:$L$2))</f>
        <v>1.1000332233633515E-2</v>
      </c>
      <c r="N1205" s="1">
        <f>((300-VLOOKUP(A1205,anni!$A$1:$O$32,8,0))*(M1205-I1205/300)+I1205)/300*(300-VLOOKUP(A1205,anni!$A$1:$O$32,7,0))</f>
        <v>3.9012309408669537</v>
      </c>
      <c r="O1205" s="1">
        <f t="shared" si="189"/>
        <v>3.9012309408669537</v>
      </c>
      <c r="P1205" s="9">
        <f>INT(MAX(1,O1205)+1-VLOOKUP(A1205,anni!$A$1:$O$32,5,0))</f>
        <v>4</v>
      </c>
      <c r="Q1205" s="9">
        <f t="array" ref="Q1205">SUM(IF(anno=A1205,IF(distretto=E1205,concorrenti!$T$3:$T$5991)))</f>
        <v>0</v>
      </c>
      <c r="R1205" s="9">
        <f t="shared" si="190"/>
        <v>4</v>
      </c>
      <c r="S1205" s="1">
        <f t="shared" si="191"/>
        <v>0</v>
      </c>
      <c r="T1205" s="1">
        <f>1+INT($N1205/VLOOKUP($A1205,anni!$A$1:$J$35,10,0))+$Q1205</f>
        <v>4</v>
      </c>
      <c r="U1205" s="1">
        <f t="shared" si="194"/>
        <v>0</v>
      </c>
      <c r="AB1205" s="1">
        <v>4</v>
      </c>
    </row>
    <row r="1206" spans="1:28" x14ac:dyDescent="0.3">
      <c r="A1206" s="3">
        <v>2004</v>
      </c>
      <c r="B1206" s="3" t="str">
        <f>VLOOKUP($E1206,accorpamenti!$A$2:$X$104,$A1206-B$2,0)</f>
        <v>Ancona</v>
      </c>
      <c r="C1206" s="3" t="str">
        <f>VLOOKUP($E1206,accorpamenti!$A$2:$X$104,$A1206-C$2,0)</f>
        <v>Ancona</v>
      </c>
      <c r="D1206" s="3" t="str">
        <f>VLOOKUP($E1206,accorpamenti!$A$2:$X$104,$A1206-D$2,0)</f>
        <v>Ancona</v>
      </c>
      <c r="E1206" s="3" t="s">
        <v>116</v>
      </c>
      <c r="F1206" s="1">
        <f t="array" ref="F1206">SUM(IF(anno=A1206,IF(distretto=E1206,1)))</f>
        <v>4</v>
      </c>
      <c r="G1206" s="1">
        <f t="array" ref="G1206">SUM(IF(anno=A1206,IF(distretto=E1206,IF(punti=-1,1))))</f>
        <v>0</v>
      </c>
      <c r="H1206" s="1">
        <f t="array" ref="H1206">SUM(IF(anno=A1206,IF(distretto=E1206,punti)))+G1206</f>
        <v>42</v>
      </c>
      <c r="I1206" s="6">
        <v>2.4461269656377405</v>
      </c>
      <c r="J1206" s="12">
        <f>H1206/VLOOKUP(A1206,anni!$A$1:$O$32,4,0)</f>
        <v>1.1544170194052001E-2</v>
      </c>
      <c r="K1206" s="12">
        <f t="shared" si="195"/>
        <v>1.7869019642619607E-2</v>
      </c>
      <c r="L1206" s="12">
        <f t="shared" si="196"/>
        <v>1.028401835938849E-2</v>
      </c>
      <c r="M1206" s="12">
        <f t="array" ref="M1206">SUM(IF(NOT(ISERR(J1206:L1206)),J1206:L1206*$J$2:$L$2))/SUM(IF(NOT(ISERR(J1206:L1206)),$J$2:$L$2))</f>
        <v>1.3442428037797285E-2</v>
      </c>
      <c r="N1206" s="1">
        <f>((300-VLOOKUP(A1206,anni!$A$1:$O$32,8,0))*(M1206-I1206/300)+I1206)/300*(300-VLOOKUP(A1206,anni!$A$1:$O$32,7,0))</f>
        <v>3.3637068122611558</v>
      </c>
      <c r="O1206" s="1">
        <f t="shared" si="189"/>
        <v>3.3637068122611558</v>
      </c>
      <c r="P1206" s="9">
        <f>INT(MAX(1,O1206)+1-VLOOKUP(A1206,anni!$A$1:$O$32,5,0))</f>
        <v>3</v>
      </c>
      <c r="Q1206" s="9">
        <f t="array" ref="Q1206">SUM(IF(anno=A1206,IF(distretto=E1206,concorrenti!$T$3:$T$5991)))</f>
        <v>0</v>
      </c>
      <c r="R1206" s="9">
        <f t="shared" si="190"/>
        <v>3</v>
      </c>
      <c r="S1206" s="1">
        <f t="shared" si="191"/>
        <v>-1</v>
      </c>
      <c r="T1206" s="1">
        <f>1+INT($N1206/VLOOKUP($A1206,anni!$A$1:$J$35,10,0))+$Q1206</f>
        <v>3</v>
      </c>
      <c r="U1206" s="1">
        <f t="shared" si="194"/>
        <v>-1</v>
      </c>
      <c r="AB1206" s="1">
        <v>3</v>
      </c>
    </row>
    <row r="1207" spans="1:28" x14ac:dyDescent="0.3">
      <c r="A1207" s="3">
        <v>2004</v>
      </c>
      <c r="B1207" s="3" t="str">
        <f>VLOOKUP($E1207,accorpamenti!$A$2:$X$104,$A1207-B$2,0)</f>
        <v>Siracusa</v>
      </c>
      <c r="C1207" s="3" t="str">
        <f>VLOOKUP($E1207,accorpamenti!$A$2:$X$104,$A1207-C$2,0)</f>
        <v>Siracusa</v>
      </c>
      <c r="D1207" s="3" t="str">
        <f>VLOOKUP($E1207,accorpamenti!$A$2:$X$104,$A1207-D$2,0)</f>
        <v>Siracusa</v>
      </c>
      <c r="E1207" s="3" t="s">
        <v>139</v>
      </c>
      <c r="F1207" s="1">
        <f t="array" ref="F1207">SUM(IF(anno=A1207,IF(distretto=E1207,1)))</f>
        <v>4</v>
      </c>
      <c r="G1207" s="1">
        <f t="array" ref="G1207">SUM(IF(anno=A1207,IF(distretto=E1207,IF(punti=-1,1))))</f>
        <v>0</v>
      </c>
      <c r="H1207" s="1">
        <f t="array" ref="H1207">SUM(IF(anno=A1207,IF(distretto=E1207,punti)))+G1207</f>
        <v>29.200000000000003</v>
      </c>
      <c r="I1207" s="6">
        <v>4.8922539312754809</v>
      </c>
      <c r="J1207" s="12">
        <f>H1207/VLOOKUP(A1207,anni!$A$1:$O$32,4,0)</f>
        <v>8.0259468968171058E-3</v>
      </c>
      <c r="K1207" s="12">
        <f t="shared" si="195"/>
        <v>1.6849199663016008E-3</v>
      </c>
      <c r="L1207" s="12">
        <f t="shared" si="196"/>
        <v>3.1749318424957752E-3</v>
      </c>
      <c r="M1207" s="12">
        <f t="array" ref="M1207">SUM(IF(NOT(ISERR(J1207:L1207)),J1207:L1207*$J$2:$L$2))/SUM(IF(NOT(ISERR(J1207:L1207)),$J$2:$L$2))</f>
        <v>5.1037687442583822E-3</v>
      </c>
      <c r="N1207" s="1">
        <f>((300-VLOOKUP(A1207,anni!$A$1:$O$32,8,0))*(M1207-I1207/300)+I1207)/300*(300-VLOOKUP(A1207,anni!$A$1:$O$32,7,0))</f>
        <v>2.5454448569057631</v>
      </c>
      <c r="O1207" s="1">
        <f t="shared" si="189"/>
        <v>2.5454448569057631</v>
      </c>
      <c r="P1207" s="9">
        <f>INT(MAX(1,O1207)+1-VLOOKUP(A1207,anni!$A$1:$O$32,5,0))</f>
        <v>3</v>
      </c>
      <c r="Q1207" s="9">
        <f t="array" ref="Q1207">SUM(IF(anno=A1207,IF(distretto=E1207,concorrenti!$T$3:$T$5991)))</f>
        <v>0</v>
      </c>
      <c r="R1207" s="9">
        <f t="shared" si="190"/>
        <v>3</v>
      </c>
      <c r="S1207" s="1">
        <f t="shared" si="191"/>
        <v>-1</v>
      </c>
      <c r="T1207" s="1">
        <f>1+INT($N1207/VLOOKUP($A1207,anni!$A$1:$J$35,10,0))+$Q1207</f>
        <v>3</v>
      </c>
      <c r="U1207" s="1">
        <f t="shared" si="194"/>
        <v>-1</v>
      </c>
      <c r="AB1207" s="1">
        <v>3</v>
      </c>
    </row>
    <row r="1208" spans="1:28" x14ac:dyDescent="0.3">
      <c r="A1208" s="3">
        <v>2004</v>
      </c>
      <c r="B1208" s="3" t="str">
        <f>VLOOKUP($E1208,accorpamenti!$A$2:$X$104,$A1208-B$2,0)</f>
        <v>Venezia</v>
      </c>
      <c r="C1208" s="3" t="str">
        <f>VLOOKUP($E1208,accorpamenti!$A$2:$X$104,$A1208-C$2,0)</f>
        <v>Venezia</v>
      </c>
      <c r="D1208" s="3" t="str">
        <f>VLOOKUP($E1208,accorpamenti!$A$2:$X$104,$A1208-D$2,0)</f>
        <v>Venezia</v>
      </c>
      <c r="E1208" s="3" t="s">
        <v>85</v>
      </c>
      <c r="F1208" s="1">
        <f t="array" ref="F1208">SUM(IF(anno=A1208,IF(distretto=E1208,1)))</f>
        <v>3</v>
      </c>
      <c r="G1208" s="1">
        <f t="array" ref="G1208">SUM(IF(anno=A1208,IF(distretto=E1208,IF(punti=-1,1))))</f>
        <v>0</v>
      </c>
      <c r="H1208" s="1">
        <f t="array" ref="H1208">SUM(IF(anno=A1208,IF(distretto=E1208,punti)))+G1208</f>
        <v>25.6</v>
      </c>
      <c r="I1208" s="6">
        <v>3.1450203843913802</v>
      </c>
      <c r="J1208" s="12">
        <f>H1208/VLOOKUP(A1208,anni!$A$1:$O$32,4,0)</f>
        <v>7.036446594469792E-3</v>
      </c>
      <c r="K1208" s="12">
        <f t="shared" si="195"/>
        <v>1.3922759721544806E-2</v>
      </c>
      <c r="L1208" s="12">
        <f t="shared" si="196"/>
        <v>1.2492666597646418E-2</v>
      </c>
      <c r="M1208" s="12">
        <f t="array" ref="M1208">SUM(IF(NOT(ISERR(J1208:L1208)),J1208:L1208*$J$2:$L$2))/SUM(IF(NOT(ISERR(J1208:L1208)),$J$2:$L$2))</f>
        <v>1.0241254304024235E-2</v>
      </c>
      <c r="N1208" s="1">
        <f>((300-VLOOKUP(A1208,anni!$A$1:$O$32,8,0))*(M1208-I1208/300)+I1208)/300*(300-VLOOKUP(A1208,anni!$A$1:$O$32,7,0))</f>
        <v>2.9727273493778945</v>
      </c>
      <c r="O1208" s="1">
        <f t="shared" si="189"/>
        <v>2.9727273493778945</v>
      </c>
      <c r="P1208" s="9">
        <f>INT(MAX(1,O1208)+1-VLOOKUP(A1208,anni!$A$1:$O$32,5,0))</f>
        <v>3</v>
      </c>
      <c r="Q1208" s="9">
        <f t="array" ref="Q1208">SUM(IF(anno=A1208,IF(distretto=E1208,concorrenti!$T$3:$T$5991)))</f>
        <v>1</v>
      </c>
      <c r="R1208" s="9">
        <f t="shared" si="190"/>
        <v>4</v>
      </c>
      <c r="S1208" s="1">
        <f t="shared" si="191"/>
        <v>1</v>
      </c>
      <c r="T1208" s="1">
        <f>1+INT($N1208/VLOOKUP($A1208,anni!$A$1:$J$35,10,0))+$Q1208</f>
        <v>4</v>
      </c>
      <c r="U1208" s="1">
        <f t="shared" si="194"/>
        <v>1</v>
      </c>
      <c r="AB1208" s="1">
        <v>4</v>
      </c>
    </row>
    <row r="1209" spans="1:28" x14ac:dyDescent="0.3">
      <c r="A1209" s="3">
        <v>2004</v>
      </c>
      <c r="B1209" s="3" t="str">
        <f>VLOOKUP($E1209,accorpamenti!$A$2:$X$104,$A1209-B$2,0)</f>
        <v>Trieste</v>
      </c>
      <c r="C1209" s="3" t="str">
        <f>VLOOKUP($E1209,accorpamenti!$A$2:$X$104,$A1209-C$2,0)</f>
        <v>Trieste</v>
      </c>
      <c r="D1209" s="3" t="str">
        <f>VLOOKUP($E1209,accorpamenti!$A$2:$X$104,$A1209-D$2,0)</f>
        <v>Trieste</v>
      </c>
      <c r="E1209" s="3" t="s">
        <v>92</v>
      </c>
      <c r="F1209" s="1">
        <f t="array" ref="F1209">SUM(IF(anno=A1209,IF(distretto=E1209,1)))</f>
        <v>3</v>
      </c>
      <c r="G1209" s="1">
        <f t="array" ref="G1209">SUM(IF(anno=A1209,IF(distretto=E1209,IF(punti=-1,1))))</f>
        <v>0</v>
      </c>
      <c r="H1209" s="1">
        <f t="array" ref="H1209">SUM(IF(anno=A1209,IF(distretto=E1209,punti)))+G1209</f>
        <v>49</v>
      </c>
      <c r="I1209" s="6">
        <v>1.92195690157251</v>
      </c>
      <c r="J1209" s="12">
        <f>H1209/VLOOKUP(A1209,anni!$A$1:$O$32,4,0)</f>
        <v>1.3468198559727335E-2</v>
      </c>
      <c r="K1209" s="12">
        <f t="shared" si="195"/>
        <v>1.658315966833681E-2</v>
      </c>
      <c r="L1209" s="12">
        <f t="shared" si="196"/>
        <v>2.2328053283638769E-2</v>
      </c>
      <c r="M1209" s="12">
        <f t="array" ref="M1209">SUM(IF(NOT(ISERR(J1209:L1209)),J1209:L1209*$J$2:$L$2))/SUM(IF(NOT(ISERR(J1209:L1209)),$J$2:$L$2))</f>
        <v>1.5983161383249064E-2</v>
      </c>
      <c r="N1209" s="1">
        <f>((300-VLOOKUP(A1209,anni!$A$1:$O$32,8,0))*(M1209-I1209/300)+I1209)/300*(300-VLOOKUP(A1209,anni!$A$1:$O$32,7,0))</f>
        <v>3.6837931940870234</v>
      </c>
      <c r="O1209" s="1">
        <f t="shared" si="189"/>
        <v>3.6837931940870234</v>
      </c>
      <c r="P1209" s="9">
        <f>INT(MAX(1,O1209)+1-VLOOKUP(A1209,anni!$A$1:$O$32,5,0))</f>
        <v>4</v>
      </c>
      <c r="Q1209" s="9">
        <f t="array" ref="Q1209">SUM(IF(anno=A1209,IF(distretto=E1209,concorrenti!$T$3:$T$5991)))</f>
        <v>0</v>
      </c>
      <c r="R1209" s="9">
        <f t="shared" si="190"/>
        <v>4</v>
      </c>
      <c r="S1209" s="1">
        <f t="shared" si="191"/>
        <v>1</v>
      </c>
      <c r="T1209" s="1">
        <f>1+INT($N1209/VLOOKUP($A1209,anni!$A$1:$J$35,10,0))+$Q1209</f>
        <v>4</v>
      </c>
      <c r="U1209" s="1">
        <f t="shared" si="194"/>
        <v>1</v>
      </c>
      <c r="AB1209" s="1">
        <v>4</v>
      </c>
    </row>
    <row r="1210" spans="1:28" x14ac:dyDescent="0.3">
      <c r="A1210" s="3">
        <v>2004</v>
      </c>
      <c r="B1210" s="3" t="str">
        <f>VLOOKUP($E1210,accorpamenti!$A$2:$X$104,$A1210-B$2,0)</f>
        <v>Cagliari</v>
      </c>
      <c r="C1210" s="3" t="str">
        <f>VLOOKUP($E1210,accorpamenti!$A$2:$X$104,$A1210-C$2,0)</f>
        <v>Cagliari</v>
      </c>
      <c r="D1210" s="3" t="str">
        <f>VLOOKUP($E1210,accorpamenti!$A$2:$X$104,$A1210-D$2,0)</f>
        <v>Cagliari</v>
      </c>
      <c r="E1210" s="3" t="s">
        <v>87</v>
      </c>
      <c r="F1210" s="1">
        <f t="array" ref="F1210">SUM(IF(anno=A1210,IF(distretto=E1210,1)))</f>
        <v>3</v>
      </c>
      <c r="G1210" s="1">
        <f t="array" ref="G1210">SUM(IF(anno=A1210,IF(distretto=E1210,IF(punti=-1,1))))</f>
        <v>0</v>
      </c>
      <c r="H1210" s="1">
        <f t="array" ref="H1210">SUM(IF(anno=A1210,IF(distretto=E1210,punti)))+G1210</f>
        <v>30.8</v>
      </c>
      <c r="I1210" s="6">
        <v>4.1933605125218403</v>
      </c>
      <c r="J1210" s="12">
        <f>H1210/VLOOKUP(A1210,anni!$A$1:$O$32,4,0)</f>
        <v>8.4657248089714671E-3</v>
      </c>
      <c r="K1210" s="12">
        <f t="shared" si="195"/>
        <v>9.1340398173192037E-3</v>
      </c>
      <c r="L1210" s="12">
        <f t="shared" si="196"/>
        <v>1.0214998101942927E-2</v>
      </c>
      <c r="M1210" s="12">
        <f t="array" ref="M1210">SUM(IF(NOT(ISERR(J1210:L1210)),J1210:L1210*$J$2:$L$2))/SUM(IF(NOT(ISERR(J1210:L1210)),$J$2:$L$2))</f>
        <v>8.9800420272492885E-3</v>
      </c>
      <c r="N1210" s="1">
        <f>((300-VLOOKUP(A1210,anni!$A$1:$O$32,8,0))*(M1210-I1210/300)+I1210)/300*(300-VLOOKUP(A1210,anni!$A$1:$O$32,7,0))</f>
        <v>3.066043433238852</v>
      </c>
      <c r="O1210" s="1">
        <f t="shared" si="189"/>
        <v>3.066043433238852</v>
      </c>
      <c r="P1210" s="9">
        <f>INT(MAX(1,O1210)+1-VLOOKUP(A1210,anni!$A$1:$O$32,5,0))</f>
        <v>3</v>
      </c>
      <c r="Q1210" s="9">
        <f t="array" ref="Q1210">SUM(IF(anno=A1210,IF(distretto=E1210,concorrenti!$T$3:$T$5991)))</f>
        <v>1</v>
      </c>
      <c r="R1210" s="9">
        <f t="shared" si="190"/>
        <v>4</v>
      </c>
      <c r="S1210" s="1">
        <f t="shared" si="191"/>
        <v>1</v>
      </c>
      <c r="T1210" s="1">
        <f>1+INT($N1210/VLOOKUP($A1210,anni!$A$1:$J$35,10,0))+$Q1210</f>
        <v>4</v>
      </c>
      <c r="U1210" s="1">
        <f t="shared" si="194"/>
        <v>1</v>
      </c>
      <c r="AB1210" s="1">
        <v>4</v>
      </c>
    </row>
    <row r="1211" spans="1:28" x14ac:dyDescent="0.3">
      <c r="A1211" s="3">
        <v>2004</v>
      </c>
      <c r="B1211" s="3" t="str">
        <f>VLOOKUP($E1211,accorpamenti!$A$2:$X$104,$A1211-B$2,0)</f>
        <v>Lecco</v>
      </c>
      <c r="C1211" s="3" t="str">
        <f>VLOOKUP($E1211,accorpamenti!$A$2:$X$104,$A1211-C$2,0)</f>
        <v>Lecco</v>
      </c>
      <c r="D1211" s="3" t="str">
        <f>VLOOKUP($E1211,accorpamenti!$A$2:$X$104,$A1211-D$2,0)</f>
        <v>Lecco</v>
      </c>
      <c r="E1211" s="3" t="s">
        <v>64</v>
      </c>
      <c r="F1211" s="1">
        <f t="array" ref="F1211">SUM(IF(anno=A1211,IF(distretto=E1211,1)))</f>
        <v>3</v>
      </c>
      <c r="G1211" s="1">
        <f t="array" ref="G1211">SUM(IF(anno=A1211,IF(distretto=E1211,IF(punti=-1,1))))</f>
        <v>0</v>
      </c>
      <c r="H1211" s="1">
        <f t="array" ref="H1211">SUM(IF(anno=A1211,IF(distretto=E1211,punti)))+G1211</f>
        <v>47.6</v>
      </c>
      <c r="I1211" s="6">
        <v>1.2230634828188702</v>
      </c>
      <c r="J1211" s="12">
        <f>H1211/VLOOKUP(A1211,anni!$A$1:$O$32,4,0)</f>
        <v>1.3083392886592269E-2</v>
      </c>
      <c r="K1211" s="12">
        <f t="shared" si="195"/>
        <v>1.0419899791602006E-2</v>
      </c>
      <c r="L1211" s="12">
        <f t="shared" si="196"/>
        <v>2.0706077233668099E-2</v>
      </c>
      <c r="M1211" s="12">
        <f t="array" ref="M1211">SUM(IF(NOT(ISERR(J1211:L1211)),J1211:L1211*$J$2:$L$2))/SUM(IF(NOT(ISERR(J1211:L1211)),$J$2:$L$2))</f>
        <v>1.3466009246108154E-2</v>
      </c>
      <c r="N1211" s="1">
        <f>((300-VLOOKUP(A1211,anni!$A$1:$O$32,8,0))*(M1211-I1211/300)+I1211)/300*(300-VLOOKUP(A1211,anni!$A$1:$O$32,7,0))</f>
        <v>2.9768540897548039</v>
      </c>
      <c r="O1211" s="1">
        <f t="shared" ref="O1211:O1274" si="197">MAX(1,N1211)</f>
        <v>2.9768540897548039</v>
      </c>
      <c r="P1211" s="9">
        <f>INT(MAX(1,O1211)+1-VLOOKUP(A1211,anni!$A$1:$O$32,5,0))</f>
        <v>3</v>
      </c>
      <c r="Q1211" s="9">
        <f t="array" ref="Q1211">SUM(IF(anno=A1211,IF(distretto=E1211,concorrenti!$T$3:$T$5991)))</f>
        <v>0</v>
      </c>
      <c r="R1211" s="9">
        <f t="shared" ref="R1211:R1274" si="198">P1211+Q1211</f>
        <v>3</v>
      </c>
      <c r="S1211" s="1">
        <f t="shared" ref="S1211:S1274" si="199">R1211-F1211</f>
        <v>0</v>
      </c>
      <c r="T1211" s="1">
        <f>1+INT($N1211/VLOOKUP($A1211,anni!$A$1:$J$35,10,0))+$Q1211</f>
        <v>3</v>
      </c>
      <c r="U1211" s="1">
        <f t="shared" si="194"/>
        <v>0</v>
      </c>
      <c r="AB1211" s="1">
        <v>3</v>
      </c>
    </row>
    <row r="1212" spans="1:28" x14ac:dyDescent="0.3">
      <c r="A1212" s="3">
        <v>2004</v>
      </c>
      <c r="B1212" s="3" t="str">
        <f>VLOOKUP($E1212,accorpamenti!$A$2:$X$104,$A1212-B$2,0)</f>
        <v>Cuneo</v>
      </c>
      <c r="C1212" s="3" t="str">
        <f>VLOOKUP($E1212,accorpamenti!$A$2:$X$104,$A1212-C$2,0)</f>
        <v>Cuneo</v>
      </c>
      <c r="D1212" s="3" t="str">
        <f>VLOOKUP($E1212,accorpamenti!$A$2:$X$104,$A1212-D$2,0)</f>
        <v>Cuneo</v>
      </c>
      <c r="E1212" s="3" t="s">
        <v>67</v>
      </c>
      <c r="F1212" s="1">
        <f t="array" ref="F1212">SUM(IF(anno=A1212,IF(distretto=E1212,1)))</f>
        <v>3</v>
      </c>
      <c r="G1212" s="1">
        <f t="array" ref="G1212">SUM(IF(anno=A1212,IF(distretto=E1212,IF(punti=-1,1))))</f>
        <v>0</v>
      </c>
      <c r="H1212" s="1">
        <f t="array" ref="H1212">SUM(IF(anno=A1212,IF(distretto=E1212,punti)))+G1212</f>
        <v>60.4</v>
      </c>
      <c r="I1212" s="6">
        <v>2.4461269656377405</v>
      </c>
      <c r="J1212" s="12">
        <f>H1212/VLOOKUP(A1212,anni!$A$1:$O$32,4,0)</f>
        <v>1.6601616183827165E-2</v>
      </c>
      <c r="K1212" s="12">
        <f t="shared" si="195"/>
        <v>1.3124639737507205E-2</v>
      </c>
      <c r="L1212" s="12">
        <f t="shared" si="196"/>
        <v>1.0767160161507409E-2</v>
      </c>
      <c r="M1212" s="12">
        <f t="array" ref="M1212">SUM(IF(NOT(ISERR(J1212:L1212)),J1212:L1212*$J$2:$L$2))/SUM(IF(NOT(ISERR(J1212:L1212)),$J$2:$L$2))</f>
        <v>1.4470214698000555E-2</v>
      </c>
      <c r="N1212" s="1">
        <f>((300-VLOOKUP(A1212,anni!$A$1:$O$32,8,0))*(M1212-I1212/300)+I1212)/300*(300-VLOOKUP(A1212,anni!$A$1:$O$32,7,0))</f>
        <v>3.5610418510201836</v>
      </c>
      <c r="O1212" s="1">
        <f t="shared" si="197"/>
        <v>3.5610418510201836</v>
      </c>
      <c r="P1212" s="9">
        <f>INT(MAX(1,O1212)+1-VLOOKUP(A1212,anni!$A$1:$O$32,5,0))</f>
        <v>4</v>
      </c>
      <c r="Q1212" s="9">
        <f t="array" ref="Q1212">SUM(IF(anno=A1212,IF(distretto=E1212,concorrenti!$T$3:$T$5991)))</f>
        <v>0</v>
      </c>
      <c r="R1212" s="9">
        <f t="shared" si="198"/>
        <v>4</v>
      </c>
      <c r="S1212" s="1">
        <f t="shared" si="199"/>
        <v>1</v>
      </c>
      <c r="T1212" s="1">
        <f>1+INT($N1212/VLOOKUP($A1212,anni!$A$1:$J$35,10,0))+$Q1212</f>
        <v>3</v>
      </c>
      <c r="U1212" s="1">
        <f t="shared" si="194"/>
        <v>0</v>
      </c>
      <c r="AB1212" s="1">
        <v>3</v>
      </c>
    </row>
    <row r="1213" spans="1:28" x14ac:dyDescent="0.3">
      <c r="A1213" s="3">
        <v>2004</v>
      </c>
      <c r="B1213" s="3" t="str">
        <f>VLOOKUP($E1213,accorpamenti!$A$2:$X$104,$A1213-B$2,0)</f>
        <v>Pescara</v>
      </c>
      <c r="C1213" s="3" t="str">
        <f>VLOOKUP($E1213,accorpamenti!$A$2:$X$104,$A1213-C$2,0)</f>
        <v>Pescara</v>
      </c>
      <c r="D1213" s="3" t="str">
        <f>VLOOKUP($E1213,accorpamenti!$A$2:$X$104,$A1213-D$2,0)</f>
        <v>Pescara</v>
      </c>
      <c r="E1213" s="3" t="s">
        <v>54</v>
      </c>
      <c r="F1213" s="1">
        <f t="array" ref="F1213">SUM(IF(anno=A1213,IF(distretto=E1213,1)))</f>
        <v>3</v>
      </c>
      <c r="G1213" s="1">
        <f t="array" ref="G1213">SUM(IF(anno=A1213,IF(distretto=E1213,IF(punti=-1,1))))</f>
        <v>0</v>
      </c>
      <c r="H1213" s="1">
        <f t="array" ref="H1213">SUM(IF(anno=A1213,IF(distretto=E1213,punti)))+G1213</f>
        <v>28</v>
      </c>
      <c r="I1213" s="6">
        <v>1.92195690157251</v>
      </c>
      <c r="J1213" s="12">
        <f>H1213/VLOOKUP(A1213,anni!$A$1:$O$32,4,0)</f>
        <v>7.6961134627013339E-3</v>
      </c>
      <c r="K1213" s="12">
        <f t="shared" si="195"/>
        <v>9.5330998093380043E-3</v>
      </c>
      <c r="L1213" s="12">
        <f t="shared" si="196"/>
        <v>7.592228319011636E-3</v>
      </c>
      <c r="M1213" s="12">
        <f t="array" ref="M1213">SUM(IF(NOT(ISERR(J1213:L1213)),J1213:L1213*$J$2:$L$2))/SUM(IF(NOT(ISERR(J1213:L1213)),$J$2:$L$2))</f>
        <v>8.2911280542986073E-3</v>
      </c>
      <c r="N1213" s="1">
        <f>((300-VLOOKUP(A1213,anni!$A$1:$O$32,8,0))*(M1213-I1213/300)+I1213)/300*(300-VLOOKUP(A1213,anni!$A$1:$O$32,7,0))</f>
        <v>2.2069227949285359</v>
      </c>
      <c r="O1213" s="1">
        <f t="shared" si="197"/>
        <v>2.2069227949285359</v>
      </c>
      <c r="P1213" s="9">
        <f>INT(MAX(1,O1213)+1-VLOOKUP(A1213,anni!$A$1:$O$32,5,0))</f>
        <v>2</v>
      </c>
      <c r="Q1213" s="9">
        <f t="array" ref="Q1213">SUM(IF(anno=A1213,IF(distretto=E1213,concorrenti!$T$3:$T$5991)))</f>
        <v>1</v>
      </c>
      <c r="R1213" s="9">
        <f t="shared" si="198"/>
        <v>3</v>
      </c>
      <c r="S1213" s="1">
        <f t="shared" si="199"/>
        <v>0</v>
      </c>
      <c r="T1213" s="1">
        <f>1+INT($N1213/VLOOKUP($A1213,anni!$A$1:$J$35,10,0))+$Q1213</f>
        <v>3</v>
      </c>
      <c r="U1213" s="1">
        <f t="shared" si="194"/>
        <v>0</v>
      </c>
      <c r="AB1213" s="1">
        <v>3</v>
      </c>
    </row>
    <row r="1214" spans="1:28" x14ac:dyDescent="0.3">
      <c r="A1214" s="3">
        <v>2004</v>
      </c>
      <c r="B1214" s="3" t="str">
        <f>VLOOKUP($E1214,accorpamenti!$A$2:$X$104,$A1214-B$2,0)</f>
        <v>Pavia</v>
      </c>
      <c r="C1214" s="3" t="str">
        <f>VLOOKUP($E1214,accorpamenti!$A$2:$X$104,$A1214-C$2,0)</f>
        <v>Pavia</v>
      </c>
      <c r="D1214" s="3" t="str">
        <f>VLOOKUP($E1214,accorpamenti!$A$2:$X$104,$A1214-D$2,0)</f>
        <v>Pavia</v>
      </c>
      <c r="E1214" s="3" t="s">
        <v>83</v>
      </c>
      <c r="F1214" s="1">
        <f t="array" ref="F1214">SUM(IF(anno=A1214,IF(distretto=E1214,1)))</f>
        <v>3</v>
      </c>
      <c r="G1214" s="1">
        <f t="array" ref="G1214">SUM(IF(anno=A1214,IF(distretto=E1214,IF(punti=-1,1))))</f>
        <v>0</v>
      </c>
      <c r="H1214" s="1">
        <f t="array" ref="H1214">SUM(IF(anno=A1214,IF(distretto=E1214,punti)))+G1214</f>
        <v>65</v>
      </c>
      <c r="I1214" s="6">
        <v>2.4461269656377405</v>
      </c>
      <c r="J1214" s="12">
        <f>H1214/VLOOKUP(A1214,anni!$A$1:$O$32,4,0)</f>
        <v>1.7865977681270954E-2</v>
      </c>
      <c r="K1214" s="12">
        <f t="shared" si="195"/>
        <v>8.6462998270740044E-3</v>
      </c>
      <c r="L1214" s="12">
        <f t="shared" si="196"/>
        <v>9.6283259136556651E-3</v>
      </c>
      <c r="M1214" s="12">
        <f t="array" ref="M1214">SUM(IF(NOT(ISERR(J1214:L1214)),J1214:L1214*$J$2:$L$2))/SUM(IF(NOT(ISERR(J1214:L1214)),$J$2:$L$2))</f>
        <v>1.3419809768602756E-2</v>
      </c>
      <c r="N1214" s="1">
        <f>((300-VLOOKUP(A1214,anni!$A$1:$O$32,8,0))*(M1214-I1214/300)+I1214)/300*(300-VLOOKUP(A1214,anni!$A$1:$O$32,7,0))</f>
        <v>3.3593641045758056</v>
      </c>
      <c r="O1214" s="1">
        <f t="shared" si="197"/>
        <v>3.3593641045758056</v>
      </c>
      <c r="P1214" s="9">
        <f>INT(MAX(1,O1214)+1-VLOOKUP(A1214,anni!$A$1:$O$32,5,0))</f>
        <v>3</v>
      </c>
      <c r="Q1214" s="9">
        <f t="array" ref="Q1214">SUM(IF(anno=A1214,IF(distretto=E1214,concorrenti!$T$3:$T$5991)))</f>
        <v>0</v>
      </c>
      <c r="R1214" s="9">
        <f t="shared" si="198"/>
        <v>3</v>
      </c>
      <c r="S1214" s="1">
        <f t="shared" si="199"/>
        <v>0</v>
      </c>
      <c r="T1214" s="1">
        <f>1+INT($N1214/VLOOKUP($A1214,anni!$A$1:$J$35,10,0))+$Q1214</f>
        <v>3</v>
      </c>
      <c r="U1214" s="1">
        <f t="shared" si="194"/>
        <v>0</v>
      </c>
      <c r="AB1214" s="1">
        <v>3</v>
      </c>
    </row>
    <row r="1215" spans="1:28" x14ac:dyDescent="0.3">
      <c r="A1215" s="3">
        <v>2004</v>
      </c>
      <c r="B1215" s="3" t="str">
        <f>VLOOKUP($E1215,accorpamenti!$A$2:$X$104,$A1215-B$2,0)</f>
        <v>Avellino</v>
      </c>
      <c r="C1215" s="3" t="str">
        <f>VLOOKUP($E1215,accorpamenti!$A$2:$X$104,$A1215-C$2,0)</f>
        <v>Avellino</v>
      </c>
      <c r="D1215" s="3" t="str">
        <f>VLOOKUP($E1215,accorpamenti!$A$2:$X$104,$A1215-D$2,0)</f>
        <v>Avellino</v>
      </c>
      <c r="E1215" s="3" t="s">
        <v>127</v>
      </c>
      <c r="F1215" s="1">
        <f t="array" ref="F1215">SUM(IF(anno=A1215,IF(distretto=E1215,1)))</f>
        <v>3</v>
      </c>
      <c r="G1215" s="1">
        <f t="array" ref="G1215">SUM(IF(anno=A1215,IF(distretto=E1215,IF(punti=-1,1))))</f>
        <v>0</v>
      </c>
      <c r="H1215" s="1">
        <f t="array" ref="H1215">SUM(IF(anno=A1215,IF(distretto=E1215,punti)))+G1215</f>
        <v>46</v>
      </c>
      <c r="I1215" s="6">
        <v>4.1933605125218403</v>
      </c>
      <c r="J1215" s="12">
        <f>H1215/VLOOKUP(A1215,anni!$A$1:$O$32,4,0)</f>
        <v>1.2643614974437906E-2</v>
      </c>
      <c r="K1215" s="12">
        <f t="shared" si="195"/>
        <v>9.8434798031304047E-3</v>
      </c>
      <c r="L1215" s="12">
        <f t="shared" si="196"/>
        <v>7.8337992200710957E-3</v>
      </c>
      <c r="M1215" s="12">
        <f t="array" ref="M1215">SUM(IF(NOT(ISERR(J1215:L1215)),J1215:L1215*$J$2:$L$2))/SUM(IF(NOT(ISERR(J1215:L1215)),$J$2:$L$2))</f>
        <v>1.0908600624940937E-2</v>
      </c>
      <c r="N1215" s="1">
        <f>((300-VLOOKUP(A1215,anni!$A$1:$O$32,8,0))*(M1215-I1215/300)+I1215)/300*(300-VLOOKUP(A1215,anni!$A$1:$O$32,7,0))</f>
        <v>3.4363266839956488</v>
      </c>
      <c r="O1215" s="1">
        <f t="shared" si="197"/>
        <v>3.4363266839956488</v>
      </c>
      <c r="P1215" s="9">
        <f>INT(MAX(1,O1215)+1-VLOOKUP(A1215,anni!$A$1:$O$32,5,0))</f>
        <v>3</v>
      </c>
      <c r="Q1215" s="9">
        <f t="array" ref="Q1215">SUM(IF(anno=A1215,IF(distretto=E1215,concorrenti!$T$3:$T$5991)))</f>
        <v>0</v>
      </c>
      <c r="R1215" s="9">
        <f t="shared" si="198"/>
        <v>3</v>
      </c>
      <c r="S1215" s="1">
        <f t="shared" si="199"/>
        <v>0</v>
      </c>
      <c r="T1215" s="1">
        <f>1+INT($N1215/VLOOKUP($A1215,anni!$A$1:$J$35,10,0))+$Q1215</f>
        <v>3</v>
      </c>
      <c r="U1215" s="1">
        <f t="shared" si="194"/>
        <v>0</v>
      </c>
      <c r="AB1215" s="1">
        <v>3</v>
      </c>
    </row>
    <row r="1216" spans="1:28" x14ac:dyDescent="0.3">
      <c r="A1216" s="3">
        <v>2004</v>
      </c>
      <c r="B1216" s="3" t="str">
        <f>VLOOKUP($E1216,accorpamenti!$A$2:$X$104,$A1216-B$2,0)</f>
        <v>Mantova</v>
      </c>
      <c r="C1216" s="3" t="str">
        <f>VLOOKUP($E1216,accorpamenti!$A$2:$X$104,$A1216-C$2,0)</f>
        <v>Mantova</v>
      </c>
      <c r="D1216" s="3" t="str">
        <f>VLOOKUP($E1216,accorpamenti!$A$2:$X$104,$A1216-D$2,0)</f>
        <v>Mantova</v>
      </c>
      <c r="E1216" s="3" t="s">
        <v>103</v>
      </c>
      <c r="F1216" s="1">
        <f t="array" ref="F1216">SUM(IF(anno=A1216,IF(distretto=E1216,1)))</f>
        <v>3</v>
      </c>
      <c r="G1216" s="1">
        <f t="array" ref="G1216">SUM(IF(anno=A1216,IF(distretto=E1216,IF(punti=-1,1))))</f>
        <v>0</v>
      </c>
      <c r="H1216" s="1">
        <f t="array" ref="H1216">SUM(IF(anno=A1216,IF(distretto=E1216,punti)))+G1216</f>
        <v>48.2</v>
      </c>
      <c r="I1216" s="6">
        <v>1.92195690157251</v>
      </c>
      <c r="J1216" s="12">
        <f>H1216/VLOOKUP(A1216,anni!$A$1:$O$32,4,0)</f>
        <v>1.3248309603650154E-2</v>
      </c>
      <c r="K1216" s="12">
        <f t="shared" si="195"/>
        <v>1.3568039728639207E-2</v>
      </c>
      <c r="L1216" s="12">
        <f t="shared" si="196"/>
        <v>1.2147565310418619E-2</v>
      </c>
      <c r="M1216" s="12">
        <f t="array" ref="M1216">SUM(IF(NOT(ISERR(J1216:L1216)),J1216:L1216*$J$2:$L$2))/SUM(IF(NOT(ISERR(J1216:L1216)),$J$2:$L$2))</f>
        <v>1.3171428929774583E-2</v>
      </c>
      <c r="N1216" s="1">
        <f>((300-VLOOKUP(A1216,anni!$A$1:$O$32,8,0))*(M1216-I1216/300)+I1216)/300*(300-VLOOKUP(A1216,anni!$A$1:$O$32,7,0))</f>
        <v>3.1439405630199233</v>
      </c>
      <c r="O1216" s="1">
        <f t="shared" si="197"/>
        <v>3.1439405630199233</v>
      </c>
      <c r="P1216" s="9">
        <f>INT(MAX(1,O1216)+1-VLOOKUP(A1216,anni!$A$1:$O$32,5,0))</f>
        <v>3</v>
      </c>
      <c r="Q1216" s="9">
        <f t="array" ref="Q1216">SUM(IF(anno=A1216,IF(distretto=E1216,concorrenti!$T$3:$T$5991)))</f>
        <v>0</v>
      </c>
      <c r="R1216" s="9">
        <f t="shared" si="198"/>
        <v>3</v>
      </c>
      <c r="S1216" s="1">
        <f t="shared" si="199"/>
        <v>0</v>
      </c>
      <c r="T1216" s="1">
        <f>1+INT($N1216/VLOOKUP($A1216,anni!$A$1:$J$35,10,0))+$Q1216</f>
        <v>3</v>
      </c>
      <c r="U1216" s="1">
        <f t="shared" si="194"/>
        <v>0</v>
      </c>
      <c r="AB1216" s="1">
        <v>3</v>
      </c>
    </row>
    <row r="1217" spans="1:28" x14ac:dyDescent="0.3">
      <c r="A1217" s="3">
        <v>2004</v>
      </c>
      <c r="B1217" s="3" t="str">
        <f>VLOOKUP($E1217,accorpamenti!$A$2:$X$104,$A1217-B$2,0)</f>
        <v>Modena</v>
      </c>
      <c r="C1217" s="3" t="str">
        <f>VLOOKUP($E1217,accorpamenti!$A$2:$X$104,$A1217-C$2,0)</f>
        <v>Modena</v>
      </c>
      <c r="D1217" s="3" t="str">
        <f>VLOOKUP($E1217,accorpamenti!$A$2:$X$104,$A1217-D$2,0)</f>
        <v>Modena</v>
      </c>
      <c r="E1217" s="3" t="s">
        <v>72</v>
      </c>
      <c r="F1217" s="1">
        <f t="array" ref="F1217">SUM(IF(anno=A1217,IF(distretto=E1217,1)))</f>
        <v>3</v>
      </c>
      <c r="G1217" s="1">
        <f t="array" ref="G1217">SUM(IF(anno=A1217,IF(distretto=E1217,IF(punti=-1,1))))</f>
        <v>0</v>
      </c>
      <c r="H1217" s="1">
        <f t="array" ref="H1217">SUM(IF(anno=A1217,IF(distretto=E1217,punti)))+G1217</f>
        <v>40.400000000000006</v>
      </c>
      <c r="I1217" s="6">
        <v>3.3197437390797901</v>
      </c>
      <c r="J1217" s="12">
        <f>H1217/VLOOKUP(A1217,anni!$A$1:$O$32,4,0)</f>
        <v>1.1104392281897642E-2</v>
      </c>
      <c r="K1217" s="12">
        <f t="shared" si="195"/>
        <v>1.1705759765884807E-2</v>
      </c>
      <c r="L1217" s="12">
        <f t="shared" si="196"/>
        <v>9.9044069434379069E-3</v>
      </c>
      <c r="M1217" s="12">
        <f t="array" ref="M1217">SUM(IF(NOT(ISERR(J1217:L1217)),J1217:L1217*$J$2:$L$2))/SUM(IF(NOT(ISERR(J1217:L1217)),$J$2:$L$2))</f>
        <v>1.1104850553483406E-2</v>
      </c>
      <c r="N1217" s="1">
        <f>((300-VLOOKUP(A1217,anni!$A$1:$O$32,8,0))*(M1217-I1217/300)+I1217)/300*(300-VLOOKUP(A1217,anni!$A$1:$O$32,7,0))</f>
        <v>3.1944493027743466</v>
      </c>
      <c r="O1217" s="1">
        <f t="shared" si="197"/>
        <v>3.1944493027743466</v>
      </c>
      <c r="P1217" s="9">
        <f>INT(MAX(1,O1217)+1-VLOOKUP(A1217,anni!$A$1:$O$32,5,0))</f>
        <v>3</v>
      </c>
      <c r="Q1217" s="9">
        <f t="array" ref="Q1217">SUM(IF(anno=A1217,IF(distretto=E1217,concorrenti!$T$3:$T$5991)))</f>
        <v>0</v>
      </c>
      <c r="R1217" s="9">
        <f t="shared" si="198"/>
        <v>3</v>
      </c>
      <c r="S1217" s="1">
        <f t="shared" si="199"/>
        <v>0</v>
      </c>
      <c r="T1217" s="1">
        <f>1+INT($N1217/VLOOKUP($A1217,anni!$A$1:$J$35,10,0))+$Q1217</f>
        <v>3</v>
      </c>
      <c r="U1217" s="1">
        <f t="shared" si="194"/>
        <v>0</v>
      </c>
      <c r="AB1217" s="1">
        <v>3</v>
      </c>
    </row>
    <row r="1218" spans="1:28" x14ac:dyDescent="0.3">
      <c r="A1218" s="3">
        <v>2004</v>
      </c>
      <c r="B1218" s="3" t="str">
        <f>VLOOKUP($E1218,accorpamenti!$A$2:$X$104,$A1218-B$2,0)</f>
        <v>Chieti</v>
      </c>
      <c r="C1218" s="3" t="str">
        <f>VLOOKUP($E1218,accorpamenti!$A$2:$X$104,$A1218-C$2,0)</f>
        <v>Chieti</v>
      </c>
      <c r="D1218" s="3" t="str">
        <f>VLOOKUP($E1218,accorpamenti!$A$2:$X$104,$A1218-D$2,0)</f>
        <v>Chieti</v>
      </c>
      <c r="E1218" s="3" t="s">
        <v>113</v>
      </c>
      <c r="F1218" s="1">
        <f t="array" ref="F1218">SUM(IF(anno=A1218,IF(distretto=E1218,1)))</f>
        <v>3</v>
      </c>
      <c r="G1218" s="1">
        <f t="array" ref="G1218">SUM(IF(anno=A1218,IF(distretto=E1218,IF(punti=-1,1))))</f>
        <v>0</v>
      </c>
      <c r="H1218" s="1">
        <f t="array" ref="H1218">SUM(IF(anno=A1218,IF(distretto=E1218,punti)))+G1218</f>
        <v>38.6</v>
      </c>
      <c r="I1218" s="6">
        <v>2.4461269656377405</v>
      </c>
      <c r="J1218" s="12">
        <f>H1218/VLOOKUP(A1218,anni!$A$1:$O$32,4,0)</f>
        <v>1.0609642130723983E-2</v>
      </c>
      <c r="K1218" s="12">
        <f t="shared" si="195"/>
        <v>1.3168979736620408E-2</v>
      </c>
      <c r="L1218" s="12">
        <f t="shared" si="196"/>
        <v>1.2734237498705881E-2</v>
      </c>
      <c r="M1218" s="12">
        <f t="array" ref="M1218">SUM(IF(NOT(ISERR(J1218:L1218)),J1218:L1218*$J$2:$L$2))/SUM(IF(NOT(ISERR(J1218:L1218)),$J$2:$L$2))</f>
        <v>1.1816853894019775E-2</v>
      </c>
      <c r="N1218" s="1">
        <f>((300-VLOOKUP(A1218,anni!$A$1:$O$32,8,0))*(M1218-I1218/300)+I1218)/300*(300-VLOOKUP(A1218,anni!$A$1:$O$32,7,0))</f>
        <v>3.0515965766558732</v>
      </c>
      <c r="O1218" s="1">
        <f t="shared" si="197"/>
        <v>3.0515965766558732</v>
      </c>
      <c r="P1218" s="9">
        <f>INT(MAX(1,O1218)+1-VLOOKUP(A1218,anni!$A$1:$O$32,5,0))</f>
        <v>3</v>
      </c>
      <c r="Q1218" s="9">
        <f t="array" ref="Q1218">SUM(IF(anno=A1218,IF(distretto=E1218,concorrenti!$T$3:$T$5991)))</f>
        <v>0</v>
      </c>
      <c r="R1218" s="9">
        <f t="shared" si="198"/>
        <v>3</v>
      </c>
      <c r="S1218" s="1">
        <f t="shared" si="199"/>
        <v>0</v>
      </c>
      <c r="T1218" s="1">
        <f>1+INT($N1218/VLOOKUP($A1218,anni!$A$1:$J$35,10,0))+$Q1218</f>
        <v>3</v>
      </c>
      <c r="U1218" s="1">
        <f t="shared" si="194"/>
        <v>0</v>
      </c>
      <c r="AB1218" s="1">
        <v>3</v>
      </c>
    </row>
    <row r="1219" spans="1:28" x14ac:dyDescent="0.3">
      <c r="A1219" s="3">
        <v>2004</v>
      </c>
      <c r="B1219" s="3" t="str">
        <f>VLOOKUP($E1219,accorpamenti!$A$2:$X$104,$A1219-B$2,0)</f>
        <v>Pordenone</v>
      </c>
      <c r="C1219" s="3" t="str">
        <f>VLOOKUP($E1219,accorpamenti!$A$2:$X$104,$A1219-C$2,0)</f>
        <v>Pordenone</v>
      </c>
      <c r="D1219" s="3" t="str">
        <f>VLOOKUP($E1219,accorpamenti!$A$2:$X$104,$A1219-D$2,0)</f>
        <v>Pordenone</v>
      </c>
      <c r="E1219" s="3" t="s">
        <v>91</v>
      </c>
      <c r="F1219" s="1">
        <f t="array" ref="F1219">SUM(IF(anno=A1219,IF(distretto=E1219,1)))</f>
        <v>3</v>
      </c>
      <c r="G1219" s="1">
        <f t="array" ref="G1219">SUM(IF(anno=A1219,IF(distretto=E1219,IF(punti=-1,1))))</f>
        <v>0</v>
      </c>
      <c r="H1219" s="1">
        <f t="array" ref="H1219">SUM(IF(anno=A1219,IF(distretto=E1219,punti)))+G1219</f>
        <v>42.599999999999994</v>
      </c>
      <c r="I1219" s="6">
        <v>1.5725101921956901</v>
      </c>
      <c r="J1219" s="12">
        <f>H1219/VLOOKUP(A1219,anni!$A$1:$O$32,4,0)</f>
        <v>1.1709086911109886E-2</v>
      </c>
      <c r="K1219" s="12">
        <f t="shared" si="195"/>
        <v>1.3745399725092007E-2</v>
      </c>
      <c r="L1219" s="12">
        <f t="shared" si="196"/>
        <v>1.3113848914656463E-2</v>
      </c>
      <c r="M1219" s="12">
        <f t="array" ref="M1219">SUM(IF(NOT(ISERR(J1219:L1219)),J1219:L1219*$J$2:$L$2))/SUM(IF(NOT(ISERR(J1219:L1219)),$J$2:$L$2))</f>
        <v>1.262198484969502E-2</v>
      </c>
      <c r="N1219" s="1">
        <f>((300-VLOOKUP(A1219,anni!$A$1:$O$32,8,0))*(M1219-I1219/300)+I1219)/300*(300-VLOOKUP(A1219,anni!$A$1:$O$32,7,0))</f>
        <v>2.926624352644065</v>
      </c>
      <c r="O1219" s="1">
        <f t="shared" si="197"/>
        <v>2.926624352644065</v>
      </c>
      <c r="P1219" s="9">
        <f>INT(MAX(1,O1219)+1-VLOOKUP(A1219,anni!$A$1:$O$32,5,0))</f>
        <v>3</v>
      </c>
      <c r="Q1219" s="9">
        <f t="array" ref="Q1219">SUM(IF(anno=A1219,IF(distretto=E1219,concorrenti!$T$3:$T$5991)))</f>
        <v>0</v>
      </c>
      <c r="R1219" s="9">
        <f t="shared" si="198"/>
        <v>3</v>
      </c>
      <c r="S1219" s="1">
        <f t="shared" si="199"/>
        <v>0</v>
      </c>
      <c r="T1219" s="1">
        <f>1+INT($N1219/VLOOKUP($A1219,anni!$A$1:$J$35,10,0))+$Q1219</f>
        <v>3</v>
      </c>
      <c r="U1219" s="1">
        <f t="shared" si="194"/>
        <v>0</v>
      </c>
      <c r="AB1219" s="1">
        <v>3</v>
      </c>
    </row>
    <row r="1220" spans="1:28" x14ac:dyDescent="0.3">
      <c r="A1220" s="3">
        <v>2004</v>
      </c>
      <c r="B1220" s="3" t="str">
        <f>VLOOKUP($E1220,accorpamenti!$A$2:$X$104,$A1220-B$2,0)</f>
        <v>Lucca</v>
      </c>
      <c r="C1220" s="3" t="str">
        <f>VLOOKUP($E1220,accorpamenti!$A$2:$X$104,$A1220-C$2,0)</f>
        <v>Lucca</v>
      </c>
      <c r="D1220" s="3" t="str">
        <f>VLOOKUP($E1220,accorpamenti!$A$2:$X$104,$A1220-D$2,0)</f>
        <v>Lucca</v>
      </c>
      <c r="E1220" s="3" t="s">
        <v>48</v>
      </c>
      <c r="F1220" s="1">
        <f t="array" ref="F1220">SUM(IF(anno=A1220,IF(distretto=E1220,1)))</f>
        <v>3</v>
      </c>
      <c r="G1220" s="1">
        <f t="array" ref="G1220">SUM(IF(anno=A1220,IF(distretto=E1220,IF(punti=-1,1))))</f>
        <v>0</v>
      </c>
      <c r="H1220" s="1">
        <f t="array" ref="H1220">SUM(IF(anno=A1220,IF(distretto=E1220,punti)))+G1220</f>
        <v>33</v>
      </c>
      <c r="I1220" s="6">
        <v>2.2714036109493301</v>
      </c>
      <c r="J1220" s="12">
        <f>H1220/VLOOKUP(A1220,anni!$A$1:$O$32,4,0)</f>
        <v>9.0704194381837147E-3</v>
      </c>
      <c r="K1220" s="12">
        <f t="shared" si="195"/>
        <v>1.4454839710903208E-2</v>
      </c>
      <c r="L1220" s="12">
        <f t="shared" si="196"/>
        <v>1.2320115954032519E-2</v>
      </c>
      <c r="M1220" s="12">
        <f t="array" ref="M1220">SUM(IF(NOT(ISERR(J1220:L1220)),J1220:L1220*$J$2:$L$2))/SUM(IF(NOT(ISERR(J1220:L1220)),$J$2:$L$2))</f>
        <v>1.140684228173168E-2</v>
      </c>
      <c r="N1220" s="1">
        <f>((300-VLOOKUP(A1220,anni!$A$1:$O$32,8,0))*(M1220-I1220/300)+I1220)/300*(300-VLOOKUP(A1220,anni!$A$1:$O$32,7,0))</f>
        <v>2.9169628735962685</v>
      </c>
      <c r="O1220" s="1">
        <f t="shared" si="197"/>
        <v>2.9169628735962685</v>
      </c>
      <c r="P1220" s="9">
        <f>INT(MAX(1,O1220)+1-VLOOKUP(A1220,anni!$A$1:$O$32,5,0))</f>
        <v>3</v>
      </c>
      <c r="Q1220" s="9">
        <f t="array" ref="Q1220">SUM(IF(anno=A1220,IF(distretto=E1220,concorrenti!$T$3:$T$5991)))</f>
        <v>0</v>
      </c>
      <c r="R1220" s="9">
        <f t="shared" si="198"/>
        <v>3</v>
      </c>
      <c r="S1220" s="1">
        <f t="shared" si="199"/>
        <v>0</v>
      </c>
      <c r="T1220" s="1">
        <f>1+INT($N1220/VLOOKUP($A1220,anni!$A$1:$J$35,10,0))+$Q1220</f>
        <v>3</v>
      </c>
      <c r="U1220" s="1">
        <f t="shared" si="194"/>
        <v>0</v>
      </c>
      <c r="AB1220" s="1">
        <v>3</v>
      </c>
    </row>
    <row r="1221" spans="1:28" x14ac:dyDescent="0.3">
      <c r="A1221" s="3">
        <v>2004</v>
      </c>
      <c r="B1221" s="3" t="str">
        <f>VLOOKUP($E1221,accorpamenti!$A$2:$X$104,$A1221-B$2,0)</f>
        <v>Foggia</v>
      </c>
      <c r="C1221" s="3" t="str">
        <f>VLOOKUP($E1221,accorpamenti!$A$2:$X$104,$A1221-C$2,0)</f>
        <v>Foggia</v>
      </c>
      <c r="D1221" s="3" t="str">
        <f>VLOOKUP($E1221,accorpamenti!$A$2:$X$104,$A1221-D$2,0)</f>
        <v>Foggia</v>
      </c>
      <c r="E1221" s="3" t="s">
        <v>96</v>
      </c>
      <c r="F1221" s="1">
        <f t="array" ref="F1221">SUM(IF(anno=A1221,IF(distretto=E1221,1)))</f>
        <v>3</v>
      </c>
      <c r="G1221" s="1">
        <f t="array" ref="G1221">SUM(IF(anno=A1221,IF(distretto=E1221,IF(punti=-1,1))))</f>
        <v>0</v>
      </c>
      <c r="H1221" s="1">
        <f t="array" ref="H1221">SUM(IF(anno=A1221,IF(distretto=E1221,punti)))+G1221</f>
        <v>32</v>
      </c>
      <c r="I1221" s="6">
        <v>4.3680838672102507</v>
      </c>
      <c r="J1221" s="12">
        <f>H1221/VLOOKUP(A1221,anni!$A$1:$O$32,4,0)</f>
        <v>8.7955582430872398E-3</v>
      </c>
      <c r="K1221" s="12">
        <f t="shared" si="195"/>
        <v>7.9811998403760045E-3</v>
      </c>
      <c r="L1221" s="12">
        <f t="shared" si="196"/>
        <v>9.145184111536744E-3</v>
      </c>
      <c r="M1221" s="12">
        <f t="array" ref="M1221">SUM(IF(NOT(ISERR(J1221:L1221)),J1221:L1221*$J$2:$L$2))/SUM(IF(NOT(ISERR(J1221:L1221)),$J$2:$L$2))</f>
        <v>8.5823764202584123E-3</v>
      </c>
      <c r="N1221" s="1">
        <f>((300-VLOOKUP(A1221,anni!$A$1:$O$32,8,0))*(M1221-I1221/300)+I1221)/300*(300-VLOOKUP(A1221,anni!$A$1:$O$32,7,0))</f>
        <v>3.0456031101968954</v>
      </c>
      <c r="O1221" s="1">
        <f t="shared" si="197"/>
        <v>3.0456031101968954</v>
      </c>
      <c r="P1221" s="9">
        <f>INT(MAX(1,O1221)+1-VLOOKUP(A1221,anni!$A$1:$O$32,5,0))</f>
        <v>3</v>
      </c>
      <c r="Q1221" s="9">
        <f t="array" ref="Q1221">SUM(IF(anno=A1221,IF(distretto=E1221,concorrenti!$T$3:$T$5991)))</f>
        <v>0</v>
      </c>
      <c r="R1221" s="9">
        <f t="shared" si="198"/>
        <v>3</v>
      </c>
      <c r="S1221" s="1">
        <f t="shared" si="199"/>
        <v>0</v>
      </c>
      <c r="T1221" s="1">
        <f>1+INT($N1221/VLOOKUP($A1221,anni!$A$1:$J$35,10,0))+$Q1221</f>
        <v>3</v>
      </c>
      <c r="U1221" s="1">
        <f t="shared" si="194"/>
        <v>0</v>
      </c>
      <c r="AB1221" s="1">
        <v>3</v>
      </c>
    </row>
    <row r="1222" spans="1:28" x14ac:dyDescent="0.3">
      <c r="A1222" s="3">
        <v>2004</v>
      </c>
      <c r="B1222" s="3" t="str">
        <f>VLOOKUP($E1222,accorpamenti!$A$2:$X$104,$A1222-B$2,0)</f>
        <v>Reggio Emilia</v>
      </c>
      <c r="C1222" s="3" t="str">
        <f>VLOOKUP($E1222,accorpamenti!$A$2:$X$104,$A1222-C$2,0)</f>
        <v>Reggio Emilia</v>
      </c>
      <c r="D1222" s="3" t="str">
        <f>VLOOKUP($E1222,accorpamenti!$A$2:$X$104,$A1222-D$2,0)</f>
        <v>Reggio Emilia</v>
      </c>
      <c r="E1222" s="3" t="s">
        <v>78</v>
      </c>
      <c r="F1222" s="1">
        <f t="array" ref="F1222">SUM(IF(anno=A1222,IF(distretto=E1222,1)))</f>
        <v>3</v>
      </c>
      <c r="G1222" s="1">
        <f t="array" ref="G1222">SUM(IF(anno=A1222,IF(distretto=E1222,IF(punti=-1,1))))</f>
        <v>0</v>
      </c>
      <c r="H1222" s="1">
        <f t="array" ref="H1222">SUM(IF(anno=A1222,IF(distretto=E1222,punti)))+G1222</f>
        <v>42.400000000000006</v>
      </c>
      <c r="I1222" s="6">
        <v>2.4461269656377405</v>
      </c>
      <c r="J1222" s="12">
        <f>H1222/VLOOKUP(A1222,anni!$A$1:$O$32,4,0)</f>
        <v>1.1654114672090593E-2</v>
      </c>
      <c r="K1222" s="12">
        <f t="shared" si="195"/>
        <v>1.1661419766771606E-2</v>
      </c>
      <c r="L1222" s="12">
        <f t="shared" si="196"/>
        <v>6.5914345860510117E-3</v>
      </c>
      <c r="M1222" s="12">
        <f t="array" ref="M1222">SUM(IF(NOT(ISERR(J1222:L1222)),J1222:L1222*$J$2:$L$2))/SUM(IF(NOT(ISERR(J1222:L1222)),$J$2:$L$2))</f>
        <v>1.0812769689310999E-2</v>
      </c>
      <c r="N1222" s="1">
        <f>((300-VLOOKUP(A1222,anni!$A$1:$O$32,8,0))*(M1222-I1222/300)+I1222)/300*(300-VLOOKUP(A1222,anni!$A$1:$O$32,7,0))</f>
        <v>2.8588124093517888</v>
      </c>
      <c r="O1222" s="1">
        <f t="shared" si="197"/>
        <v>2.8588124093517888</v>
      </c>
      <c r="P1222" s="9">
        <f>INT(MAX(1,O1222)+1-VLOOKUP(A1222,anni!$A$1:$O$32,5,0))</f>
        <v>3</v>
      </c>
      <c r="Q1222" s="9">
        <f t="array" ref="Q1222">SUM(IF(anno=A1222,IF(distretto=E1222,concorrenti!$T$3:$T$5991)))</f>
        <v>0</v>
      </c>
      <c r="R1222" s="9">
        <f t="shared" si="198"/>
        <v>3</v>
      </c>
      <c r="S1222" s="1">
        <f t="shared" si="199"/>
        <v>0</v>
      </c>
      <c r="T1222" s="1">
        <f>1+INT($N1222/VLOOKUP($A1222,anni!$A$1:$J$35,10,0))+$Q1222</f>
        <v>3</v>
      </c>
      <c r="U1222" s="1">
        <f t="shared" si="194"/>
        <v>0</v>
      </c>
      <c r="AB1222" s="1">
        <v>3</v>
      </c>
    </row>
    <row r="1223" spans="1:28" x14ac:dyDescent="0.3">
      <c r="A1223" s="3">
        <v>2004</v>
      </c>
      <c r="B1223" s="3" t="str">
        <f>VLOOKUP($E1223,accorpamenti!$A$2:$X$104,$A1223-B$2,0)</f>
        <v>Palermo</v>
      </c>
      <c r="C1223" s="3" t="str">
        <f>VLOOKUP($E1223,accorpamenti!$A$2:$X$104,$A1223-C$2,0)</f>
        <v>Palermo</v>
      </c>
      <c r="D1223" s="3" t="str">
        <f>VLOOKUP($E1223,accorpamenti!$A$2:$X$104,$A1223-D$2,0)</f>
        <v>Palermo</v>
      </c>
      <c r="E1223" s="3" t="s">
        <v>114</v>
      </c>
      <c r="F1223" s="1">
        <f t="array" ref="F1223">SUM(IF(anno=A1223,IF(distretto=E1223,1)))</f>
        <v>3</v>
      </c>
      <c r="G1223" s="1">
        <f t="array" ref="G1223">SUM(IF(anno=A1223,IF(distretto=E1223,IF(punti=-1,1))))</f>
        <v>0</v>
      </c>
      <c r="H1223" s="1">
        <f t="array" ref="H1223">SUM(IF(anno=A1223,IF(distretto=E1223,punti)))+G1223</f>
        <v>24</v>
      </c>
      <c r="I1223" s="6">
        <v>3.3197437390797901</v>
      </c>
      <c r="J1223" s="12">
        <f>H1223/VLOOKUP(A1223,anni!$A$1:$O$32,4,0)</f>
        <v>6.596668682315429E-3</v>
      </c>
      <c r="K1223" s="12">
        <f t="shared" si="195"/>
        <v>9.8434798031304047E-3</v>
      </c>
      <c r="L1223" s="12">
        <f t="shared" si="196"/>
        <v>1.5598578182696634E-2</v>
      </c>
      <c r="M1223" s="12">
        <f t="array" ref="M1223">SUM(IF(NOT(ISERR(J1223:L1223)),J1223:L1223*$J$2:$L$2))/SUM(IF(NOT(ISERR(J1223:L1223)),$J$2:$L$2))</f>
        <v>9.1792573059839549E-3</v>
      </c>
      <c r="N1223" s="1">
        <f>((300-VLOOKUP(A1223,anni!$A$1:$O$32,8,0))*(M1223-I1223/300)+I1223)/300*(300-VLOOKUP(A1223,anni!$A$1:$O$32,7,0))</f>
        <v>2.8247353992544522</v>
      </c>
      <c r="O1223" s="1">
        <f t="shared" si="197"/>
        <v>2.8247353992544522</v>
      </c>
      <c r="P1223" s="9">
        <f>INT(MAX(1,O1223)+1-VLOOKUP(A1223,anni!$A$1:$O$32,5,0))</f>
        <v>3</v>
      </c>
      <c r="Q1223" s="9">
        <f t="array" ref="Q1223">SUM(IF(anno=A1223,IF(distretto=E1223,concorrenti!$T$3:$T$5991)))</f>
        <v>0</v>
      </c>
      <c r="R1223" s="9">
        <f t="shared" si="198"/>
        <v>3</v>
      </c>
      <c r="S1223" s="1">
        <f t="shared" si="199"/>
        <v>0</v>
      </c>
      <c r="T1223" s="1">
        <f>1+INT($N1223/VLOOKUP($A1223,anni!$A$1:$J$35,10,0))+$Q1223</f>
        <v>3</v>
      </c>
      <c r="U1223" s="1">
        <f t="shared" si="194"/>
        <v>0</v>
      </c>
      <c r="AB1223" s="1">
        <v>3</v>
      </c>
    </row>
    <row r="1224" spans="1:28" x14ac:dyDescent="0.3">
      <c r="A1224" s="3">
        <v>2004</v>
      </c>
      <c r="B1224" s="3" t="str">
        <f>VLOOKUP($E1224,accorpamenti!$A$2:$X$104,$A1224-B$2,0)</f>
        <v>Ragusa</v>
      </c>
      <c r="C1224" s="3" t="str">
        <f>VLOOKUP($E1224,accorpamenti!$A$2:$X$104,$A1224-C$2,0)</f>
        <v>Ragusa</v>
      </c>
      <c r="D1224" s="3" t="str">
        <f>VLOOKUP($E1224,accorpamenti!$A$2:$X$104,$A1224-D$2,0)</f>
        <v>Ragusa</v>
      </c>
      <c r="E1224" s="3" t="s">
        <v>122</v>
      </c>
      <c r="F1224" s="1">
        <f t="array" ref="F1224">SUM(IF(anno=A1224,IF(distretto=E1224,1)))</f>
        <v>3</v>
      </c>
      <c r="G1224" s="1">
        <f t="array" ref="G1224">SUM(IF(anno=A1224,IF(distretto=E1224,IF(punti=-1,1))))</f>
        <v>0</v>
      </c>
      <c r="H1224" s="1">
        <f t="array" ref="H1224">SUM(IF(anno=A1224,IF(distretto=E1224,punti)))+G1224</f>
        <v>48.8</v>
      </c>
      <c r="I1224" s="6">
        <v>1.7472335468841</v>
      </c>
      <c r="J1224" s="12">
        <f>H1224/VLOOKUP(A1224,anni!$A$1:$O$32,4,0)</f>
        <v>1.3413226320708039E-2</v>
      </c>
      <c r="K1224" s="12">
        <f t="shared" si="195"/>
        <v>1.0153859796922805E-2</v>
      </c>
      <c r="L1224" s="12">
        <f t="shared" si="196"/>
        <v>4.4172964765158617E-3</v>
      </c>
      <c r="M1224" s="12">
        <f t="array" ref="M1224">SUM(IF(NOT(ISERR(J1224:L1224)),J1224:L1224*$J$2:$L$2))/SUM(IF(NOT(ISERR(J1224:L1224)),$J$2:$L$2))</f>
        <v>1.0827449172080931E-2</v>
      </c>
      <c r="N1224" s="1">
        <f>((300-VLOOKUP(A1224,anni!$A$1:$O$32,8,0))*(M1224-I1224/300)+I1224)/300*(300-VLOOKUP(A1224,anni!$A$1:$O$32,7,0))</f>
        <v>2.6379849760424507</v>
      </c>
      <c r="O1224" s="1">
        <f t="shared" si="197"/>
        <v>2.6379849760424507</v>
      </c>
      <c r="P1224" s="9">
        <f>INT(MAX(1,O1224)+1-VLOOKUP(A1224,anni!$A$1:$O$32,5,0))</f>
        <v>3</v>
      </c>
      <c r="Q1224" s="9">
        <f t="array" ref="Q1224">SUM(IF(anno=A1224,IF(distretto=E1224,concorrenti!$T$3:$T$5991)))</f>
        <v>0</v>
      </c>
      <c r="R1224" s="9">
        <f t="shared" si="198"/>
        <v>3</v>
      </c>
      <c r="S1224" s="1">
        <f t="shared" si="199"/>
        <v>0</v>
      </c>
      <c r="T1224" s="1">
        <f>1+INT($N1224/VLOOKUP($A1224,anni!$A$1:$J$35,10,0))+$Q1224</f>
        <v>3</v>
      </c>
      <c r="U1224" s="1">
        <f t="shared" si="194"/>
        <v>0</v>
      </c>
      <c r="AB1224" s="1">
        <v>3</v>
      </c>
    </row>
    <row r="1225" spans="1:28" x14ac:dyDescent="0.3">
      <c r="A1225" s="3">
        <v>2004</v>
      </c>
      <c r="B1225" s="3" t="str">
        <f>VLOOKUP($E1225,accorpamenti!$A$2:$X$104,$A1225-B$2,0)</f>
        <v>Perugia</v>
      </c>
      <c r="C1225" s="3" t="str">
        <f>VLOOKUP($E1225,accorpamenti!$A$2:$X$104,$A1225-C$2,0)</f>
        <v>Perugia</v>
      </c>
      <c r="D1225" s="3" t="str">
        <f>VLOOKUP($E1225,accorpamenti!$A$2:$X$104,$A1225-D$2,0)</f>
        <v>Perugia</v>
      </c>
      <c r="E1225" s="3" t="s">
        <v>84</v>
      </c>
      <c r="F1225" s="1">
        <f t="array" ref="F1225">SUM(IF(anno=A1225,IF(distretto=E1225,1)))</f>
        <v>3</v>
      </c>
      <c r="G1225" s="1">
        <f t="array" ref="G1225">SUM(IF(anno=A1225,IF(distretto=E1225,IF(punti=-1,1))))</f>
        <v>0</v>
      </c>
      <c r="H1225" s="1">
        <f t="array" ref="H1225">SUM(IF(anno=A1225,IF(distretto=E1225,punti)))+G1225</f>
        <v>36</v>
      </c>
      <c r="I1225" s="6">
        <v>3.4944670937682001</v>
      </c>
      <c r="J1225" s="12">
        <f>H1225/VLOOKUP(A1225,anni!$A$1:$O$32,4,0)</f>
        <v>9.8950030234731447E-3</v>
      </c>
      <c r="K1225" s="12">
        <f t="shared" si="195"/>
        <v>7.4934598501308035E-3</v>
      </c>
      <c r="L1225" s="12">
        <f t="shared" si="196"/>
        <v>6.6604548434965709E-3</v>
      </c>
      <c r="M1225" s="12">
        <f t="array" ref="M1225">SUM(IF(NOT(ISERR(J1225:L1225)),J1225:L1225*$J$2:$L$2))/SUM(IF(NOT(ISERR(J1225:L1225)),$J$2:$L$2))</f>
        <v>8.5553972690296017E-3</v>
      </c>
      <c r="N1225" s="1">
        <f>((300-VLOOKUP(A1225,anni!$A$1:$O$32,8,0))*(M1225-I1225/300)+I1225)/300*(300-VLOOKUP(A1225,anni!$A$1:$O$32,7,0))</f>
        <v>2.7608657456595074</v>
      </c>
      <c r="O1225" s="1">
        <f t="shared" si="197"/>
        <v>2.7608657456595074</v>
      </c>
      <c r="P1225" s="9">
        <f>INT(MAX(1,O1225)+1-VLOOKUP(A1225,anni!$A$1:$O$32,5,0))</f>
        <v>3</v>
      </c>
      <c r="Q1225" s="9">
        <f t="array" ref="Q1225">SUM(IF(anno=A1225,IF(distretto=E1225,concorrenti!$T$3:$T$5991)))</f>
        <v>0</v>
      </c>
      <c r="R1225" s="9">
        <f t="shared" si="198"/>
        <v>3</v>
      </c>
      <c r="S1225" s="1">
        <f t="shared" si="199"/>
        <v>0</v>
      </c>
      <c r="T1225" s="1">
        <f>1+INT($N1225/VLOOKUP($A1225,anni!$A$1:$J$35,10,0))+$Q1225</f>
        <v>3</v>
      </c>
      <c r="U1225" s="1">
        <f t="shared" si="194"/>
        <v>0</v>
      </c>
      <c r="AB1225" s="1">
        <v>3</v>
      </c>
    </row>
    <row r="1226" spans="1:28" x14ac:dyDescent="0.3">
      <c r="A1226" s="3">
        <v>2004</v>
      </c>
      <c r="B1226" s="3" t="str">
        <f>VLOOKUP($E1226,accorpamenti!$A$2:$X$104,$A1226-B$2,0)</f>
        <v>Alessandria</v>
      </c>
      <c r="C1226" s="3" t="str">
        <f>VLOOKUP($E1226,accorpamenti!$A$2:$X$104,$A1226-C$2,0)</f>
        <v>Alessandria</v>
      </c>
      <c r="D1226" s="3" t="str">
        <f>VLOOKUP($E1226,accorpamenti!$A$2:$X$104,$A1226-D$2,0)</f>
        <v>Alessandria</v>
      </c>
      <c r="E1226" s="3" t="s">
        <v>74</v>
      </c>
      <c r="F1226" s="1">
        <f t="array" ref="F1226">SUM(IF(anno=A1226,IF(distretto=E1226,1)))</f>
        <v>3</v>
      </c>
      <c r="G1226" s="1">
        <f t="array" ref="G1226">SUM(IF(anno=A1226,IF(distretto=E1226,IF(punti=-1,1))))</f>
        <v>0</v>
      </c>
      <c r="H1226" s="1">
        <f t="array" ref="H1226">SUM(IF(anno=A1226,IF(distretto=E1226,punti)))+G1226</f>
        <v>27.2</v>
      </c>
      <c r="I1226" s="6">
        <v>2.7955736750145603</v>
      </c>
      <c r="J1226" s="12">
        <f>H1226/VLOOKUP(A1226,anni!$A$1:$O$32,4,0)</f>
        <v>7.4762245066241533E-3</v>
      </c>
      <c r="K1226" s="12">
        <f t="shared" si="195"/>
        <v>9.1783798164324047E-3</v>
      </c>
      <c r="L1226" s="12">
        <f t="shared" si="196"/>
        <v>1.2734237498705881E-2</v>
      </c>
      <c r="M1226" s="12">
        <f t="array" ref="M1226">SUM(IF(NOT(ISERR(J1226:L1226)),J1226:L1226*$J$2:$L$2))/SUM(IF(NOT(ISERR(J1226:L1226)),$J$2:$L$2))</f>
        <v>8.9199451085738585E-3</v>
      </c>
      <c r="N1226" s="1">
        <f>((300-VLOOKUP(A1226,anni!$A$1:$O$32,8,0))*(M1226-I1226/300)+I1226)/300*(300-VLOOKUP(A1226,anni!$A$1:$O$32,7,0))</f>
        <v>2.6072130368508404</v>
      </c>
      <c r="O1226" s="1">
        <f t="shared" si="197"/>
        <v>2.6072130368508404</v>
      </c>
      <c r="P1226" s="9">
        <f>INT(MAX(1,O1226)+1-VLOOKUP(A1226,anni!$A$1:$O$32,5,0))</f>
        <v>3</v>
      </c>
      <c r="Q1226" s="9">
        <f t="array" ref="Q1226">SUM(IF(anno=A1226,IF(distretto=E1226,concorrenti!$T$3:$T$5991)))</f>
        <v>0</v>
      </c>
      <c r="R1226" s="9">
        <f t="shared" si="198"/>
        <v>3</v>
      </c>
      <c r="S1226" s="1">
        <f t="shared" si="199"/>
        <v>0</v>
      </c>
      <c r="T1226" s="1">
        <f>1+INT($N1226/VLOOKUP($A1226,anni!$A$1:$J$35,10,0))+$Q1226</f>
        <v>3</v>
      </c>
      <c r="U1226" s="1">
        <f t="shared" si="194"/>
        <v>0</v>
      </c>
      <c r="AB1226" s="1">
        <v>3</v>
      </c>
    </row>
    <row r="1227" spans="1:28" x14ac:dyDescent="0.3">
      <c r="A1227" s="3">
        <v>2004</v>
      </c>
      <c r="B1227" s="3" t="str">
        <f>VLOOKUP($E1227,accorpamenti!$A$2:$X$104,$A1227-B$2,0)</f>
        <v>Latina</v>
      </c>
      <c r="C1227" s="3" t="str">
        <f>VLOOKUP($E1227,accorpamenti!$A$2:$X$104,$A1227-C$2,0)</f>
        <v>Latina</v>
      </c>
      <c r="D1227" s="3" t="str">
        <f>VLOOKUP($E1227,accorpamenti!$A$2:$X$104,$A1227-D$2,0)</f>
        <v>Latina</v>
      </c>
      <c r="E1227" s="3" t="s">
        <v>65</v>
      </c>
      <c r="F1227" s="1">
        <f t="array" ref="F1227">SUM(IF(anno=A1227,IF(distretto=E1227,1)))</f>
        <v>3</v>
      </c>
      <c r="G1227" s="1">
        <f t="array" ref="G1227">SUM(IF(anno=A1227,IF(distretto=E1227,IF(punti=-1,1))))</f>
        <v>0</v>
      </c>
      <c r="H1227" s="1">
        <f t="array" ref="H1227">SUM(IF(anno=A1227,IF(distretto=E1227,punti)))+G1227</f>
        <v>29.200000000000003</v>
      </c>
      <c r="I1227" s="6">
        <v>3.84391380314502</v>
      </c>
      <c r="J1227" s="12">
        <f>H1227/VLOOKUP(A1227,anni!$A$1:$O$32,4,0)</f>
        <v>8.0259468968171058E-3</v>
      </c>
      <c r="K1227" s="12">
        <f t="shared" si="195"/>
        <v>6.6066598678668036E-3</v>
      </c>
      <c r="L1227" s="12">
        <f t="shared" si="196"/>
        <v>8.1789005072988984E-3</v>
      </c>
      <c r="M1227" s="12">
        <f t="array" ref="M1227">SUM(IF(NOT(ISERR(J1227:L1227)),J1227:L1227*$J$2:$L$2))/SUM(IF(NOT(ISERR(J1227:L1227)),$J$2:$L$2))</f>
        <v>7.5783434889139705E-3</v>
      </c>
      <c r="N1227" s="1">
        <f>((300-VLOOKUP(A1227,anni!$A$1:$O$32,8,0))*(M1227-I1227/300)+I1227)/300*(300-VLOOKUP(A1227,anni!$A$1:$O$32,7,0))</f>
        <v>2.6850943668778884</v>
      </c>
      <c r="O1227" s="1">
        <f t="shared" si="197"/>
        <v>2.6850943668778884</v>
      </c>
      <c r="P1227" s="9">
        <f>INT(MAX(1,O1227)+1-VLOOKUP(A1227,anni!$A$1:$O$32,5,0))</f>
        <v>3</v>
      </c>
      <c r="Q1227" s="9">
        <f t="array" ref="Q1227">SUM(IF(anno=A1227,IF(distretto=E1227,concorrenti!$T$3:$T$5991)))</f>
        <v>0</v>
      </c>
      <c r="R1227" s="9">
        <f t="shared" si="198"/>
        <v>3</v>
      </c>
      <c r="S1227" s="1">
        <f t="shared" si="199"/>
        <v>0</v>
      </c>
      <c r="T1227" s="1">
        <f>1+INT($N1227/VLOOKUP($A1227,anni!$A$1:$J$35,10,0))+$Q1227</f>
        <v>3</v>
      </c>
      <c r="U1227" s="1">
        <f t="shared" si="194"/>
        <v>0</v>
      </c>
      <c r="AB1227" s="1">
        <v>3</v>
      </c>
    </row>
    <row r="1228" spans="1:28" x14ac:dyDescent="0.3">
      <c r="A1228" s="3">
        <v>2004</v>
      </c>
      <c r="B1228" s="3" t="str">
        <f>VLOOKUP($E1228,accorpamenti!$A$2:$X$104,$A1228-B$2,0)</f>
        <v>Caserta</v>
      </c>
      <c r="C1228" s="3" t="str">
        <f>VLOOKUP($E1228,accorpamenti!$A$2:$X$104,$A1228-C$2,0)</f>
        <v>Caserta</v>
      </c>
      <c r="D1228" s="3" t="str">
        <f>VLOOKUP($E1228,accorpamenti!$A$2:$X$104,$A1228-D$2,0)</f>
        <v>Caserta</v>
      </c>
      <c r="E1228" s="3" t="s">
        <v>33</v>
      </c>
      <c r="F1228" s="1">
        <f t="array" ref="F1228">SUM(IF(anno=A1228,IF(distretto=E1228,1)))</f>
        <v>3</v>
      </c>
      <c r="G1228" s="1">
        <f t="array" ref="G1228">SUM(IF(anno=A1228,IF(distretto=E1228,IF(punti=-1,1))))</f>
        <v>0</v>
      </c>
      <c r="H1228" s="1">
        <f t="array" ref="H1228">SUM(IF(anno=A1228,IF(distretto=E1228,punti)))+G1228</f>
        <v>28.8</v>
      </c>
      <c r="I1228" s="6">
        <v>4.1933605125218403</v>
      </c>
      <c r="J1228" s="12">
        <f>H1228/VLOOKUP(A1228,anni!$A$1:$O$32,4,0)</f>
        <v>7.9160024187785154E-3</v>
      </c>
      <c r="K1228" s="12">
        <f t="shared" si="195"/>
        <v>5.0547598989048028E-3</v>
      </c>
      <c r="L1228" s="12">
        <f t="shared" si="196"/>
        <v>6.5224143286054517E-3</v>
      </c>
      <c r="M1228" s="12">
        <f t="array" ref="M1228">SUM(IF(NOT(ISERR(J1228:L1228)),J1228:L1228*$J$2:$L$2))/SUM(IF(NOT(ISERR(J1228:L1228)),$J$2:$L$2))</f>
        <v>6.7299902304584344E-3</v>
      </c>
      <c r="N1228" s="1">
        <f>((300-VLOOKUP(A1228,anni!$A$1:$O$32,8,0))*(M1228-I1228/300)+I1228)/300*(300-VLOOKUP(A1228,anni!$A$1:$O$32,7,0))</f>
        <v>2.634033488255008</v>
      </c>
      <c r="O1228" s="1">
        <f t="shared" si="197"/>
        <v>2.634033488255008</v>
      </c>
      <c r="P1228" s="9">
        <f>INT(MAX(1,O1228)+1-VLOOKUP(A1228,anni!$A$1:$O$32,5,0))</f>
        <v>3</v>
      </c>
      <c r="Q1228" s="9">
        <f t="array" ref="Q1228">SUM(IF(anno=A1228,IF(distretto=E1228,concorrenti!$T$3:$T$5991)))</f>
        <v>0</v>
      </c>
      <c r="R1228" s="9">
        <f t="shared" si="198"/>
        <v>3</v>
      </c>
      <c r="S1228" s="1">
        <f t="shared" si="199"/>
        <v>0</v>
      </c>
      <c r="T1228" s="1">
        <f>1+INT($N1228/VLOOKUP($A1228,anni!$A$1:$J$35,10,0))+$Q1228</f>
        <v>3</v>
      </c>
      <c r="U1228" s="1">
        <f t="shared" si="194"/>
        <v>0</v>
      </c>
      <c r="AB1228" s="1">
        <v>3</v>
      </c>
    </row>
    <row r="1229" spans="1:28" x14ac:dyDescent="0.3">
      <c r="A1229" s="3">
        <v>2004</v>
      </c>
      <c r="B1229" s="3" t="str">
        <f>VLOOKUP($E1229,accorpamenti!$A$2:$X$104,$A1229-B$2,0)</f>
        <v>Cremona</v>
      </c>
      <c r="C1229" s="3" t="str">
        <f>VLOOKUP($E1229,accorpamenti!$A$2:$X$104,$A1229-C$2,0)</f>
        <v>Cremona</v>
      </c>
      <c r="D1229" s="3" t="str">
        <f>VLOOKUP($E1229,accorpamenti!$A$2:$X$104,$A1229-D$2,0)</f>
        <v>Cremona</v>
      </c>
      <c r="E1229" s="3" t="s">
        <v>130</v>
      </c>
      <c r="F1229" s="1">
        <f t="array" ref="F1229">SUM(IF(anno=A1229,IF(distretto=E1229,1)))</f>
        <v>3</v>
      </c>
      <c r="G1229" s="1">
        <f t="array" ref="G1229">SUM(IF(anno=A1229,IF(distretto=E1229,IF(punti=-1,1))))</f>
        <v>0</v>
      </c>
      <c r="H1229" s="1">
        <f t="array" ref="H1229">SUM(IF(anno=A1229,IF(distretto=E1229,punti)))+G1229</f>
        <v>40.400000000000006</v>
      </c>
      <c r="I1229" s="6">
        <v>1.92195690157251</v>
      </c>
      <c r="J1229" s="12">
        <f>H1229/VLOOKUP(A1229,anni!$A$1:$O$32,4,0)</f>
        <v>1.1104392281897642E-2</v>
      </c>
      <c r="K1229" s="12">
        <f t="shared" si="195"/>
        <v>8.7349798253004048E-3</v>
      </c>
      <c r="L1229" s="12">
        <f t="shared" si="196"/>
        <v>5.763191496704287E-3</v>
      </c>
      <c r="M1229" s="12">
        <f t="array" ref="M1229">SUM(IF(NOT(ISERR(J1229:L1229)),J1229:L1229*$J$2:$L$2))/SUM(IF(NOT(ISERR(J1229:L1229)),$J$2:$L$2))</f>
        <v>9.4243879988330035E-3</v>
      </c>
      <c r="N1229" s="1">
        <f>((300-VLOOKUP(A1229,anni!$A$1:$O$32,8,0))*(M1229-I1229/300)+I1229)/300*(300-VLOOKUP(A1229,anni!$A$1:$O$32,7,0))</f>
        <v>2.4245087042791393</v>
      </c>
      <c r="O1229" s="1">
        <f t="shared" si="197"/>
        <v>2.4245087042791393</v>
      </c>
      <c r="P1229" s="9">
        <f>INT(MAX(1,O1229)+1-VLOOKUP(A1229,anni!$A$1:$O$32,5,0))</f>
        <v>2</v>
      </c>
      <c r="Q1229" s="9">
        <f t="array" ref="Q1229">SUM(IF(anno=A1229,IF(distretto=E1229,concorrenti!$T$3:$T$5991)))</f>
        <v>0</v>
      </c>
      <c r="R1229" s="9">
        <f t="shared" si="198"/>
        <v>2</v>
      </c>
      <c r="S1229" s="1">
        <f t="shared" si="199"/>
        <v>-1</v>
      </c>
      <c r="T1229" s="1">
        <f>1+INT($N1229/VLOOKUP($A1229,anni!$A$1:$J$35,10,0))+$Q1229</f>
        <v>3</v>
      </c>
      <c r="U1229" s="1">
        <f t="shared" si="194"/>
        <v>0</v>
      </c>
      <c r="AB1229" s="1">
        <v>2</v>
      </c>
    </row>
    <row r="1230" spans="1:28" x14ac:dyDescent="0.3">
      <c r="A1230" s="3">
        <v>2004</v>
      </c>
      <c r="B1230" s="3" t="str">
        <f>VLOOKUP($E1230,accorpamenti!$A$2:$X$104,$A1230-B$2,0)</f>
        <v>Siena</v>
      </c>
      <c r="C1230" s="3" t="str">
        <f>VLOOKUP($E1230,accorpamenti!$A$2:$X$104,$A1230-C$2,0)</f>
        <v>Siena</v>
      </c>
      <c r="D1230" s="3" t="str">
        <f>VLOOKUP($E1230,accorpamenti!$A$2:$X$104,$A1230-D$2,0)</f>
        <v>Siena</v>
      </c>
      <c r="E1230" s="3" t="s">
        <v>108</v>
      </c>
      <c r="F1230" s="1">
        <f t="array" ref="F1230">SUM(IF(anno=A1230,IF(distretto=E1230,1)))</f>
        <v>3</v>
      </c>
      <c r="G1230" s="1">
        <f t="array" ref="G1230">SUM(IF(anno=A1230,IF(distretto=E1230,IF(punti=-1,1))))</f>
        <v>0</v>
      </c>
      <c r="H1230" s="1">
        <f t="array" ref="H1230">SUM(IF(anno=A1230,IF(distretto=E1230,punti)))+G1230</f>
        <v>34.400000000000006</v>
      </c>
      <c r="I1230" s="6">
        <v>1.5725101921956901</v>
      </c>
      <c r="J1230" s="12">
        <f>H1230/VLOOKUP(A1230,anni!$A$1:$O$32,4,0)</f>
        <v>9.4552251113187834E-3</v>
      </c>
      <c r="K1230" s="12">
        <f t="shared" si="195"/>
        <v>1.2415199751696006E-2</v>
      </c>
      <c r="L1230" s="12">
        <f t="shared" si="196"/>
        <v>5.3835800807537056E-3</v>
      </c>
      <c r="M1230" s="12">
        <f t="array" ref="M1230">SUM(IF(NOT(ISERR(J1230:L1230)),J1230:L1230*$J$2:$L$2))/SUM(IF(NOT(ISERR(J1230:L1230)),$J$2:$L$2))</f>
        <v>9.7632758196836786E-3</v>
      </c>
      <c r="N1230" s="1">
        <f>((300-VLOOKUP(A1230,anni!$A$1:$O$32,8,0))*(M1230-I1230/300)+I1230)/300*(300-VLOOKUP(A1230,anni!$A$1:$O$32,7,0))</f>
        <v>2.3777522188818869</v>
      </c>
      <c r="O1230" s="1">
        <f t="shared" si="197"/>
        <v>2.3777522188818869</v>
      </c>
      <c r="P1230" s="9">
        <f>INT(MAX(1,O1230)+1-VLOOKUP(A1230,anni!$A$1:$O$32,5,0))</f>
        <v>2</v>
      </c>
      <c r="Q1230" s="9">
        <f t="array" ref="Q1230">SUM(IF(anno=A1230,IF(distretto=E1230,concorrenti!$T$3:$T$5991)))</f>
        <v>0</v>
      </c>
      <c r="R1230" s="9">
        <f t="shared" si="198"/>
        <v>2</v>
      </c>
      <c r="S1230" s="1">
        <f t="shared" si="199"/>
        <v>-1</v>
      </c>
      <c r="T1230" s="1">
        <f>1+INT($N1230/VLOOKUP($A1230,anni!$A$1:$J$35,10,0))+$Q1230</f>
        <v>2</v>
      </c>
      <c r="U1230" s="1">
        <f t="shared" si="194"/>
        <v>-1</v>
      </c>
      <c r="AB1230" s="1">
        <v>2</v>
      </c>
    </row>
    <row r="1231" spans="1:28" x14ac:dyDescent="0.3">
      <c r="A1231" s="3">
        <v>2004</v>
      </c>
      <c r="B1231" s="3" t="str">
        <f>VLOOKUP($E1231,accorpamenti!$A$2:$X$104,$A1231-B$2,0)</f>
        <v>Macerata</v>
      </c>
      <c r="C1231" s="3" t="str">
        <f>VLOOKUP($E1231,accorpamenti!$A$2:$X$104,$A1231-C$2,0)</f>
        <v>Macerata</v>
      </c>
      <c r="D1231" s="3" t="str">
        <f>VLOOKUP($E1231,accorpamenti!$A$2:$X$104,$A1231-D$2,0)</f>
        <v>Macerata</v>
      </c>
      <c r="E1231" s="3" t="s">
        <v>102</v>
      </c>
      <c r="F1231" s="1">
        <f t="array" ref="F1231">SUM(IF(anno=A1231,IF(distretto=E1231,1)))</f>
        <v>3</v>
      </c>
      <c r="G1231" s="1">
        <f t="array" ref="G1231">SUM(IF(anno=A1231,IF(distretto=E1231,IF(punti=-1,1))))</f>
        <v>0</v>
      </c>
      <c r="H1231" s="1">
        <f t="array" ref="H1231">SUM(IF(anno=A1231,IF(distretto=E1231,punti)))+G1231</f>
        <v>22.599999999999998</v>
      </c>
      <c r="I1231" s="6">
        <v>1.7472335468841</v>
      </c>
      <c r="J1231" s="12">
        <f>H1231/VLOOKUP(A1231,anni!$A$1:$O$32,4,0)</f>
        <v>6.211863009180362E-3</v>
      </c>
      <c r="K1231" s="12">
        <f t="shared" si="195"/>
        <v>1.2991619740167607E-2</v>
      </c>
      <c r="L1231" s="12">
        <f t="shared" si="196"/>
        <v>1.1560893122131355E-2</v>
      </c>
      <c r="M1231" s="12">
        <f t="array" ref="M1231">SUM(IF(NOT(ISERR(J1231:L1231)),J1231:L1231*$J$2:$L$2))/SUM(IF(NOT(ISERR(J1231:L1231)),$J$2:$L$2))</f>
        <v>9.3632869383346081E-3</v>
      </c>
      <c r="N1231" s="1">
        <f>((300-VLOOKUP(A1231,anni!$A$1:$O$32,8,0))*(M1231-I1231/300)+I1231)/300*(300-VLOOKUP(A1231,anni!$A$1:$O$32,7,0))</f>
        <v>2.3568658271631566</v>
      </c>
      <c r="O1231" s="1">
        <f t="shared" si="197"/>
        <v>2.3568658271631566</v>
      </c>
      <c r="P1231" s="9">
        <f>INT(MAX(1,O1231)+1-VLOOKUP(A1231,anni!$A$1:$O$32,5,0))</f>
        <v>2</v>
      </c>
      <c r="Q1231" s="9">
        <f t="array" ref="Q1231">SUM(IF(anno=A1231,IF(distretto=E1231,concorrenti!$T$3:$T$5991)))</f>
        <v>0</v>
      </c>
      <c r="R1231" s="9">
        <f t="shared" si="198"/>
        <v>2</v>
      </c>
      <c r="S1231" s="1">
        <f t="shared" si="199"/>
        <v>-1</v>
      </c>
      <c r="T1231" s="1">
        <f>1+INT($N1231/VLOOKUP($A1231,anni!$A$1:$J$35,10,0))+$Q1231</f>
        <v>2</v>
      </c>
      <c r="U1231" s="1">
        <f t="shared" si="194"/>
        <v>-1</v>
      </c>
      <c r="AB1231" s="1">
        <v>2</v>
      </c>
    </row>
    <row r="1232" spans="1:28" x14ac:dyDescent="0.3">
      <c r="A1232" s="3">
        <v>2004</v>
      </c>
      <c r="B1232" s="3" t="str">
        <f>VLOOKUP($E1232,accorpamenti!$A$2:$X$104,$A1232-B$2,0)</f>
        <v>Bolzano</v>
      </c>
      <c r="C1232" s="3" t="str">
        <f>VLOOKUP($E1232,accorpamenti!$A$2:$X$104,$A1232-C$2,0)</f>
        <v>Bolzano</v>
      </c>
      <c r="D1232" s="3" t="str">
        <f>VLOOKUP($E1232,accorpamenti!$A$2:$X$104,$A1232-D$2,0)</f>
        <v>Bolzano</v>
      </c>
      <c r="E1232" s="3" t="s">
        <v>128</v>
      </c>
      <c r="F1232" s="1">
        <f t="array" ref="F1232">SUM(IF(anno=A1232,IF(distretto=E1232,1)))</f>
        <v>3</v>
      </c>
      <c r="G1232" s="1">
        <f t="array" ref="G1232">SUM(IF(anno=A1232,IF(distretto=E1232,IF(punti=-1,1))))</f>
        <v>0</v>
      </c>
      <c r="H1232" s="1">
        <f t="array" ref="H1232">SUM(IF(anno=A1232,IF(distretto=E1232,punti)))+G1232</f>
        <v>37</v>
      </c>
      <c r="I1232" s="6">
        <v>3.3197437390797901</v>
      </c>
      <c r="J1232" s="12">
        <f>H1232/VLOOKUP(A1232,anni!$A$1:$O$32,4,0)</f>
        <v>1.016986421856962E-2</v>
      </c>
      <c r="K1232" s="12">
        <f t="shared" si="195"/>
        <v>3.3698399326032016E-3</v>
      </c>
      <c r="L1232" s="12">
        <f t="shared" si="196"/>
        <v>0</v>
      </c>
      <c r="M1232" s="12">
        <f t="array" ref="M1232">SUM(IF(NOT(ISERR(J1232:L1232)),J1232:L1232*$J$2:$L$2))/SUM(IF(NOT(ISERR(J1232:L1232)),$J$2:$L$2))</f>
        <v>6.2082120868192101E-3</v>
      </c>
      <c r="N1232" s="1">
        <f>((300-VLOOKUP(A1232,anni!$A$1:$O$32,8,0))*(M1232-I1232/300)+I1232)/300*(300-VLOOKUP(A1232,anni!$A$1:$O$32,7,0))</f>
        <v>2.2542947171748207</v>
      </c>
      <c r="O1232" s="1">
        <f t="shared" si="197"/>
        <v>2.2542947171748207</v>
      </c>
      <c r="P1232" s="9">
        <f>INT(MAX(1,O1232)+1-VLOOKUP(A1232,anni!$A$1:$O$32,5,0))</f>
        <v>2</v>
      </c>
      <c r="Q1232" s="9">
        <f t="array" ref="Q1232">SUM(IF(anno=A1232,IF(distretto=E1232,concorrenti!$T$3:$T$5991)))</f>
        <v>0</v>
      </c>
      <c r="R1232" s="9">
        <f t="shared" si="198"/>
        <v>2</v>
      </c>
      <c r="S1232" s="1">
        <f t="shared" si="199"/>
        <v>-1</v>
      </c>
      <c r="T1232" s="1">
        <f>1+INT($N1232/VLOOKUP($A1232,anni!$A$1:$J$35,10,0))+$Q1232</f>
        <v>2</v>
      </c>
      <c r="U1232" s="1">
        <f t="shared" si="194"/>
        <v>-1</v>
      </c>
      <c r="AB1232" s="1">
        <v>2</v>
      </c>
    </row>
    <row r="1233" spans="1:28" x14ac:dyDescent="0.3">
      <c r="A1233" s="3">
        <v>2004</v>
      </c>
      <c r="B1233" s="3" t="str">
        <f>VLOOKUP($E1233,accorpamenti!$A$2:$X$104,$A1233-B$2,0)</f>
        <v>Pesaro Urbino</v>
      </c>
      <c r="C1233" s="3" t="str">
        <f>VLOOKUP($E1233,accorpamenti!$A$2:$X$104,$A1233-C$2,0)</f>
        <v>Pesaro Urbino</v>
      </c>
      <c r="D1233" s="3" t="str">
        <f>VLOOKUP($E1233,accorpamenti!$A$2:$X$104,$A1233-D$2,0)</f>
        <v>Pesaro Urbino</v>
      </c>
      <c r="E1233" s="3" t="s">
        <v>104</v>
      </c>
      <c r="F1233" s="1">
        <f t="array" ref="F1233">SUM(IF(anno=A1233,IF(distretto=E1233,1)))</f>
        <v>3</v>
      </c>
      <c r="G1233" s="1">
        <f t="array" ref="G1233">SUM(IF(anno=A1233,IF(distretto=E1233,IF(punti=-1,1))))</f>
        <v>1</v>
      </c>
      <c r="H1233" s="1">
        <f t="array" ref="H1233">SUM(IF(anno=A1233,IF(distretto=E1233,punti)))+G1233</f>
        <v>21</v>
      </c>
      <c r="I1233" s="6">
        <v>2.9702970297029703</v>
      </c>
      <c r="J1233" s="12">
        <f>H1233/VLOOKUP(A1233,anni!$A$1:$O$32,4,0)</f>
        <v>5.7720850970260007E-3</v>
      </c>
      <c r="K1233" s="12">
        <f t="shared" si="195"/>
        <v>8.4245998315080044E-3</v>
      </c>
      <c r="L1233" s="12">
        <f t="shared" si="196"/>
        <v>1.0214998101942927E-2</v>
      </c>
      <c r="M1233" s="12">
        <f t="array" ref="M1233">SUM(IF(NOT(ISERR(J1233:L1233)),J1233:L1233*$J$2:$L$2))/SUM(IF(NOT(ISERR(J1233:L1233)),$J$2:$L$2))</f>
        <v>7.3967421760061563E-3</v>
      </c>
      <c r="N1233" s="1">
        <f>((300-VLOOKUP(A1233,anni!$A$1:$O$32,8,0))*(M1233-I1233/300)+I1233)/300*(300-VLOOKUP(A1233,anni!$A$1:$O$32,7,0))</f>
        <v>2.3706695472981325</v>
      </c>
      <c r="O1233" s="1">
        <f t="shared" si="197"/>
        <v>2.3706695472981325</v>
      </c>
      <c r="P1233" s="9">
        <f>INT(MAX(1,O1233)+1-VLOOKUP(A1233,anni!$A$1:$O$32,5,0))</f>
        <v>2</v>
      </c>
      <c r="Q1233" s="9">
        <f t="array" ref="Q1233">SUM(IF(anno=A1233,IF(distretto=E1233,concorrenti!$T$3:$T$5991)))</f>
        <v>0</v>
      </c>
      <c r="R1233" s="9">
        <f t="shared" si="198"/>
        <v>2</v>
      </c>
      <c r="S1233" s="1">
        <f t="shared" si="199"/>
        <v>-1</v>
      </c>
      <c r="T1233" s="1">
        <f>1+INT($N1233/VLOOKUP($A1233,anni!$A$1:$J$35,10,0))+$Q1233</f>
        <v>2</v>
      </c>
      <c r="U1233" s="1">
        <f t="shared" si="194"/>
        <v>-1</v>
      </c>
      <c r="AB1233" s="1">
        <v>2</v>
      </c>
    </row>
    <row r="1234" spans="1:28" x14ac:dyDescent="0.3">
      <c r="A1234" s="3">
        <v>2004</v>
      </c>
      <c r="B1234" s="3" t="str">
        <f>VLOOKUP($E1234,accorpamenti!$A$2:$X$104,$A1234-B$2,0)</f>
        <v>Forlì Cesena</v>
      </c>
      <c r="C1234" s="3" t="str">
        <f>VLOOKUP($E1234,accorpamenti!$A$2:$X$104,$A1234-C$2,0)</f>
        <v>Forlì Cesena</v>
      </c>
      <c r="D1234" s="3" t="str">
        <f>VLOOKUP($E1234,accorpamenti!$A$2:$X$104,$A1234-D$2,0)</f>
        <v>Forlì Cesena</v>
      </c>
      <c r="E1234" s="3" t="s">
        <v>119</v>
      </c>
      <c r="F1234" s="1">
        <f t="array" ref="F1234">SUM(IF(anno=A1234,IF(distretto=E1234,1)))</f>
        <v>3</v>
      </c>
      <c r="G1234" s="1">
        <f t="array" ref="G1234">SUM(IF(anno=A1234,IF(distretto=E1234,IF(punti=-1,1))))</f>
        <v>0</v>
      </c>
      <c r="H1234" s="1">
        <f t="array" ref="H1234">SUM(IF(anno=A1234,IF(distretto=E1234,punti)))+G1234</f>
        <v>29.200000000000003</v>
      </c>
      <c r="I1234" s="6">
        <v>2.0966802562609201</v>
      </c>
      <c r="J1234" s="12">
        <f>H1234/VLOOKUP(A1234,anni!$A$1:$O$32,4,0)</f>
        <v>8.0259468968171058E-3</v>
      </c>
      <c r="K1234" s="12">
        <f t="shared" si="195"/>
        <v>4.1236199175276027E-3</v>
      </c>
      <c r="L1234" s="12">
        <f t="shared" si="196"/>
        <v>7.316147289229395E-3</v>
      </c>
      <c r="M1234" s="12">
        <f t="array" ref="M1234">SUM(IF(NOT(ISERR(J1234:L1234)),J1234:L1234*$J$2:$L$2))/SUM(IF(NOT(ISERR(J1234:L1234)),$J$2:$L$2))</f>
        <v>6.606871302455985E-3</v>
      </c>
      <c r="N1234" s="1">
        <f>((300-VLOOKUP(A1234,anni!$A$1:$O$32,8,0))*(M1234-I1234/300)+I1234)/300*(300-VLOOKUP(A1234,anni!$A$1:$O$32,7,0))</f>
        <v>1.9394569720750436</v>
      </c>
      <c r="O1234" s="1">
        <f t="shared" si="197"/>
        <v>1.9394569720750436</v>
      </c>
      <c r="P1234" s="9">
        <f>INT(MAX(1,O1234)+1-VLOOKUP(A1234,anni!$A$1:$O$32,5,0))</f>
        <v>2</v>
      </c>
      <c r="Q1234" s="9">
        <f t="array" ref="Q1234">SUM(IF(anno=A1234,IF(distretto=E1234,concorrenti!$T$3:$T$5991)))</f>
        <v>0</v>
      </c>
      <c r="R1234" s="9">
        <f t="shared" si="198"/>
        <v>2</v>
      </c>
      <c r="S1234" s="1">
        <f t="shared" si="199"/>
        <v>-1</v>
      </c>
      <c r="T1234" s="1">
        <f>1+INT($N1234/VLOOKUP($A1234,anni!$A$1:$J$35,10,0))+$Q1234</f>
        <v>2</v>
      </c>
      <c r="U1234" s="1">
        <f t="shared" si="194"/>
        <v>-1</v>
      </c>
      <c r="AB1234" s="1">
        <v>2</v>
      </c>
    </row>
    <row r="1235" spans="1:28" x14ac:dyDescent="0.3">
      <c r="A1235" s="3">
        <v>2004</v>
      </c>
      <c r="B1235" s="3" t="str">
        <f>VLOOKUP($E1235,accorpamenti!$A$2:$X$104,$A1235-B$2,0)</f>
        <v>Messina</v>
      </c>
      <c r="C1235" s="3" t="str">
        <f>VLOOKUP($E1235,accorpamenti!$A$2:$X$104,$A1235-C$2,0)</f>
        <v>Messina</v>
      </c>
      <c r="D1235" s="3" t="str">
        <f>VLOOKUP($E1235,accorpamenti!$A$2:$X$104,$A1235-D$2,0)</f>
        <v>Messina</v>
      </c>
      <c r="E1235" s="3" t="s">
        <v>124</v>
      </c>
      <c r="F1235" s="1">
        <f t="array" ref="F1235">SUM(IF(anno=A1235,IF(distretto=E1235,1)))</f>
        <v>3</v>
      </c>
      <c r="G1235" s="1">
        <f t="array" ref="G1235">SUM(IF(anno=A1235,IF(distretto=E1235,IF(punti=-1,1))))</f>
        <v>0</v>
      </c>
      <c r="H1235" s="1">
        <f t="array" ref="H1235">SUM(IF(anno=A1235,IF(distretto=E1235,punti)))+G1235</f>
        <v>21.8</v>
      </c>
      <c r="I1235" s="6">
        <v>2.7955736750145603</v>
      </c>
      <c r="J1235" s="12">
        <f>H1235/VLOOKUP(A1235,anni!$A$1:$O$32,4,0)</f>
        <v>5.9919740531031822E-3</v>
      </c>
      <c r="K1235" s="12">
        <f t="shared" si="195"/>
        <v>6.1632598767348036E-3</v>
      </c>
      <c r="L1235" s="12">
        <f t="shared" si="196"/>
        <v>3.5200331297235766E-3</v>
      </c>
      <c r="M1235" s="12">
        <f t="array" ref="M1235">SUM(IF(NOT(ISERR(J1235:L1235)),J1235:L1235*$J$2:$L$2))/SUM(IF(NOT(ISERR(J1235:L1235)),$J$2:$L$2))</f>
        <v>5.6370791737504547E-3</v>
      </c>
      <c r="N1235" s="1">
        <f>((300-VLOOKUP(A1235,anni!$A$1:$O$32,8,0))*(M1235-I1235/300)+I1235)/300*(300-VLOOKUP(A1235,anni!$A$1:$O$32,7,0))</f>
        <v>1.9769027773647467</v>
      </c>
      <c r="O1235" s="1">
        <f t="shared" si="197"/>
        <v>1.9769027773647467</v>
      </c>
      <c r="P1235" s="9">
        <f>INT(MAX(1,O1235)+1-VLOOKUP(A1235,anni!$A$1:$O$32,5,0))</f>
        <v>2</v>
      </c>
      <c r="Q1235" s="9">
        <f t="array" ref="Q1235">SUM(IF(anno=A1235,IF(distretto=E1235,concorrenti!$T$3:$T$5991)))</f>
        <v>0</v>
      </c>
      <c r="R1235" s="9">
        <f t="shared" si="198"/>
        <v>2</v>
      </c>
      <c r="S1235" s="1">
        <f t="shared" si="199"/>
        <v>-1</v>
      </c>
      <c r="T1235" s="1">
        <f>1+INT($N1235/VLOOKUP($A1235,anni!$A$1:$J$35,10,0))+$Q1235</f>
        <v>2</v>
      </c>
      <c r="U1235" s="1">
        <f t="shared" si="194"/>
        <v>-1</v>
      </c>
      <c r="AB1235" s="1">
        <v>2</v>
      </c>
    </row>
    <row r="1236" spans="1:28" x14ac:dyDescent="0.3">
      <c r="A1236" s="3">
        <v>2004</v>
      </c>
      <c r="B1236" s="3" t="str">
        <f>VLOOKUP($E1236,accorpamenti!$A$2:$X$104,$A1236-B$2,0)</f>
        <v>Brindisi</v>
      </c>
      <c r="C1236" s="3" t="str">
        <f>VLOOKUP($E1236,accorpamenti!$A$2:$X$104,$A1236-C$2,0)</f>
        <v>Brindisi</v>
      </c>
      <c r="D1236" s="3" t="str">
        <f>VLOOKUP($E1236,accorpamenti!$A$2:$X$104,$A1236-D$2,0)</f>
        <v>Brindisi</v>
      </c>
      <c r="E1236" s="3" t="s">
        <v>112</v>
      </c>
      <c r="F1236" s="1">
        <f t="array" ref="F1236">SUM(IF(anno=A1236,IF(distretto=E1236,1)))</f>
        <v>3</v>
      </c>
      <c r="G1236" s="1">
        <f t="array" ref="G1236">SUM(IF(anno=A1236,IF(distretto=E1236,IF(punti=-1,1))))</f>
        <v>0</v>
      </c>
      <c r="H1236" s="1">
        <f t="array" ref="H1236">SUM(IF(anno=A1236,IF(distretto=E1236,punti)))+G1236</f>
        <v>20.399999999999999</v>
      </c>
      <c r="I1236" s="6">
        <v>2.6208503203261504</v>
      </c>
      <c r="J1236" s="12">
        <f>H1236/VLOOKUP(A1236,anni!$A$1:$O$32,4,0)</f>
        <v>5.6071683799681143E-3</v>
      </c>
      <c r="K1236" s="12">
        <f t="shared" si="195"/>
        <v>5.5868398882632031E-3</v>
      </c>
      <c r="L1236" s="12">
        <f t="shared" si="196"/>
        <v>4.6243572488525427E-3</v>
      </c>
      <c r="M1236" s="12">
        <f t="array" ref="M1236">SUM(IF(NOT(ISERR(J1236:L1236)),J1236:L1236*$J$2:$L$2))/SUM(IF(NOT(ISERR(J1236:L1236)),$J$2:$L$2))</f>
        <v>5.4365903608805492E-3</v>
      </c>
      <c r="N1236" s="1">
        <f>((300-VLOOKUP(A1236,anni!$A$1:$O$32,8,0))*(M1236-I1236/300)+I1236)/300*(300-VLOOKUP(A1236,anni!$A$1:$O$32,7,0))</f>
        <v>1.8824974517934334</v>
      </c>
      <c r="O1236" s="1">
        <f t="shared" si="197"/>
        <v>1.8824974517934334</v>
      </c>
      <c r="P1236" s="9">
        <f>INT(MAX(1,O1236)+1-VLOOKUP(A1236,anni!$A$1:$O$32,5,0))</f>
        <v>2</v>
      </c>
      <c r="Q1236" s="9">
        <f t="array" ref="Q1236">SUM(IF(anno=A1236,IF(distretto=E1236,concorrenti!$T$3:$T$5991)))</f>
        <v>0</v>
      </c>
      <c r="R1236" s="9">
        <f t="shared" si="198"/>
        <v>2</v>
      </c>
      <c r="S1236" s="1">
        <f t="shared" si="199"/>
        <v>-1</v>
      </c>
      <c r="T1236" s="1">
        <f>1+INT($N1236/VLOOKUP($A1236,anni!$A$1:$J$35,10,0))+$Q1236</f>
        <v>2</v>
      </c>
      <c r="U1236" s="1">
        <f t="shared" si="194"/>
        <v>-1</v>
      </c>
      <c r="AB1236" s="1">
        <v>2</v>
      </c>
    </row>
    <row r="1237" spans="1:28" x14ac:dyDescent="0.3">
      <c r="A1237" s="3">
        <v>2004</v>
      </c>
      <c r="B1237" s="3" t="str">
        <f>VLOOKUP($E1237,accorpamenti!$A$2:$X$104,$A1237-B$2,0)</f>
        <v>Como</v>
      </c>
      <c r="C1237" s="3" t="str">
        <f>VLOOKUP($E1237,accorpamenti!$A$2:$X$104,$A1237-C$2,0)</f>
        <v>Como</v>
      </c>
      <c r="D1237" s="3" t="str">
        <f>VLOOKUP($E1237,accorpamenti!$A$2:$X$104,$A1237-D$2,0)</f>
        <v>Como</v>
      </c>
      <c r="E1237" s="3" t="s">
        <v>88</v>
      </c>
      <c r="F1237" s="1">
        <f t="array" ref="F1237">SUM(IF(anno=A1237,IF(distretto=E1237,1)))</f>
        <v>2</v>
      </c>
      <c r="G1237" s="1">
        <f t="array" ref="G1237">SUM(IF(anno=A1237,IF(distretto=E1237,IF(punti=-1,1))))</f>
        <v>0</v>
      </c>
      <c r="H1237" s="1">
        <f t="array" ref="H1237">SUM(IF(anno=A1237,IF(distretto=E1237,punti)))+G1237</f>
        <v>35.6</v>
      </c>
      <c r="I1237" s="6">
        <v>2.0966802562609201</v>
      </c>
      <c r="J1237" s="12">
        <f>H1237/VLOOKUP(A1237,anni!$A$1:$O$32,4,0)</f>
        <v>9.7850585454345544E-3</v>
      </c>
      <c r="K1237" s="12">
        <f t="shared" si="195"/>
        <v>9.976499800470006E-3</v>
      </c>
      <c r="L1237" s="12">
        <f t="shared" si="196"/>
        <v>9.1796942402595245E-3</v>
      </c>
      <c r="M1237" s="12">
        <f t="array" ref="M1237">SUM(IF(NOT(ISERR(J1237:L1237)),J1237:L1237*$J$2:$L$2))/SUM(IF(NOT(ISERR(J1237:L1237)),$J$2:$L$2))</f>
        <v>9.747978246250533E-3</v>
      </c>
      <c r="N1237" s="1">
        <f>((300-VLOOKUP(A1237,anni!$A$1:$O$32,8,0))*(M1237-I1237/300)+I1237)/300*(300-VLOOKUP(A1237,anni!$A$1:$O$32,7,0))</f>
        <v>2.5425495052835969</v>
      </c>
      <c r="O1237" s="1">
        <f t="shared" si="197"/>
        <v>2.5425495052835969</v>
      </c>
      <c r="P1237" s="9">
        <f>INT(MAX(1,O1237)+1-VLOOKUP(A1237,anni!$A$1:$O$32,5,0))</f>
        <v>3</v>
      </c>
      <c r="Q1237" s="9">
        <f t="array" ref="Q1237">SUM(IF(anno=A1237,IF(distretto=E1237,concorrenti!$T$3:$T$5991)))</f>
        <v>0</v>
      </c>
      <c r="R1237" s="9">
        <f t="shared" si="198"/>
        <v>3</v>
      </c>
      <c r="S1237" s="1">
        <f t="shared" si="199"/>
        <v>1</v>
      </c>
      <c r="T1237" s="1">
        <f>1+INT($N1237/VLOOKUP($A1237,anni!$A$1:$J$35,10,0))+$Q1237</f>
        <v>3</v>
      </c>
      <c r="U1237" s="1">
        <f t="shared" si="194"/>
        <v>1</v>
      </c>
      <c r="AB1237" s="1">
        <v>3</v>
      </c>
    </row>
    <row r="1238" spans="1:28" x14ac:dyDescent="0.3">
      <c r="A1238" s="3">
        <v>2004</v>
      </c>
      <c r="B1238" s="3" t="str">
        <f>VLOOKUP($E1238,accorpamenti!$A$2:$X$104,$A1238-B$2,0)</f>
        <v>Piacenza</v>
      </c>
      <c r="C1238" s="3" t="str">
        <f>VLOOKUP($E1238,accorpamenti!$A$2:$X$104,$A1238-C$2,0)</f>
        <v>Piacenza</v>
      </c>
      <c r="D1238" s="3" t="str">
        <f>VLOOKUP($E1238,accorpamenti!$A$2:$X$104,$A1238-D$2,0)</f>
        <v>Piacenza</v>
      </c>
      <c r="E1238" s="3" t="s">
        <v>90</v>
      </c>
      <c r="F1238" s="1">
        <f t="array" ref="F1238">SUM(IF(anno=A1238,IF(distretto=E1238,1)))</f>
        <v>2</v>
      </c>
      <c r="G1238" s="1">
        <f t="array" ref="G1238">SUM(IF(anno=A1238,IF(distretto=E1238,IF(punti=-1,1))))</f>
        <v>0</v>
      </c>
      <c r="H1238" s="1">
        <f t="array" ref="H1238">SUM(IF(anno=A1238,IF(distretto=E1238,punti)))+G1238</f>
        <v>40.799999999999997</v>
      </c>
      <c r="I1238" s="6">
        <v>1.5725101921956901</v>
      </c>
      <c r="J1238" s="12">
        <f>H1238/VLOOKUP(A1238,anni!$A$1:$O$32,4,0)</f>
        <v>1.1214336759936229E-2</v>
      </c>
      <c r="K1238" s="12">
        <f t="shared" si="195"/>
        <v>8.9123398217532037E-3</v>
      </c>
      <c r="L1238" s="12">
        <f t="shared" si="196"/>
        <v>5.1074990509714637E-3</v>
      </c>
      <c r="M1238" s="12">
        <f t="array" ref="M1238">SUM(IF(NOT(ISERR(J1238:L1238)),J1238:L1238*$J$2:$L$2))/SUM(IF(NOT(ISERR(J1238:L1238)),$J$2:$L$2))</f>
        <v>9.4291981623810927E-3</v>
      </c>
      <c r="N1238" s="1">
        <f>((300-VLOOKUP(A1238,anni!$A$1:$O$32,8,0))*(M1238-I1238/300)+I1238)/300*(300-VLOOKUP(A1238,anni!$A$1:$O$32,7,0))</f>
        <v>2.3136093086797906</v>
      </c>
      <c r="O1238" s="1">
        <f t="shared" si="197"/>
        <v>2.3136093086797906</v>
      </c>
      <c r="P1238" s="9">
        <f>INT(MAX(1,O1238)+1-VLOOKUP(A1238,anni!$A$1:$O$32,5,0))</f>
        <v>2</v>
      </c>
      <c r="Q1238" s="9">
        <f t="array" ref="Q1238">SUM(IF(anno=A1238,IF(distretto=E1238,concorrenti!$T$3:$T$5991)))</f>
        <v>0</v>
      </c>
      <c r="R1238" s="9">
        <f t="shared" si="198"/>
        <v>2</v>
      </c>
      <c r="S1238" s="1">
        <f t="shared" si="199"/>
        <v>0</v>
      </c>
      <c r="T1238" s="1">
        <f>1+INT($N1238/VLOOKUP($A1238,anni!$A$1:$J$35,10,0))+$Q1238</f>
        <v>2</v>
      </c>
      <c r="U1238" s="1">
        <f t="shared" ref="U1238:U1301" si="200">T1238-$F1238</f>
        <v>0</v>
      </c>
      <c r="AB1238" s="1">
        <v>2</v>
      </c>
    </row>
    <row r="1239" spans="1:28" x14ac:dyDescent="0.3">
      <c r="A1239" s="3">
        <v>2004</v>
      </c>
      <c r="B1239" s="3" t="str">
        <f>VLOOKUP($E1239,accorpamenti!$A$2:$X$104,$A1239-B$2,0)</f>
        <v>Ascoli Piceno</v>
      </c>
      <c r="C1239" s="3" t="str">
        <f>VLOOKUP($E1239,accorpamenti!$A$2:$X$104,$A1239-C$2,0)</f>
        <v>Ascoli Piceno</v>
      </c>
      <c r="D1239" s="3" t="str">
        <f>VLOOKUP($E1239,accorpamenti!$A$2:$X$104,$A1239-D$2,0)</f>
        <v>Ascoli Piceno</v>
      </c>
      <c r="E1239" s="3" t="s">
        <v>117</v>
      </c>
      <c r="F1239" s="1">
        <f t="array" ref="F1239">SUM(IF(anno=A1239,IF(distretto=E1239,1)))</f>
        <v>2</v>
      </c>
      <c r="G1239" s="1">
        <f t="array" ref="G1239">SUM(IF(anno=A1239,IF(distretto=E1239,IF(punti=-1,1))))</f>
        <v>0</v>
      </c>
      <c r="H1239" s="1">
        <f t="array" ref="H1239">SUM(IF(anno=A1239,IF(distretto=E1239,punti)))+G1239</f>
        <v>41.400000000000006</v>
      </c>
      <c r="I1239" s="6">
        <v>1.5725101921956901</v>
      </c>
      <c r="J1239" s="12">
        <f>H1239/VLOOKUP(A1239,anni!$A$1:$O$32,4,0)</f>
        <v>1.1379253476994117E-2</v>
      </c>
      <c r="K1239" s="12">
        <f t="shared" si="195"/>
        <v>9.5774398084512036E-3</v>
      </c>
      <c r="L1239" s="12">
        <f t="shared" si="196"/>
        <v>1.4494254063567671E-3</v>
      </c>
      <c r="M1239" s="12">
        <f t="array" ref="M1239">SUM(IF(NOT(ISERR(J1239:L1239)),J1239:L1239*$J$2:$L$2))/SUM(IF(NOT(ISERR(J1239:L1239)),$J$2:$L$2))</f>
        <v>9.1236775757069198E-3</v>
      </c>
      <c r="N1239" s="1">
        <f>((300-VLOOKUP(A1239,anni!$A$1:$O$32,8,0))*(M1239-I1239/300)+I1239)/300*(300-VLOOKUP(A1239,anni!$A$1:$O$32,7,0))</f>
        <v>2.2549493560383493</v>
      </c>
      <c r="O1239" s="1">
        <f t="shared" si="197"/>
        <v>2.2549493560383493</v>
      </c>
      <c r="P1239" s="9">
        <f>INT(MAX(1,O1239)+1-VLOOKUP(A1239,anni!$A$1:$O$32,5,0))</f>
        <v>2</v>
      </c>
      <c r="Q1239" s="9">
        <f t="array" ref="Q1239">SUM(IF(anno=A1239,IF(distretto=E1239,concorrenti!$T$3:$T$5991)))</f>
        <v>0</v>
      </c>
      <c r="R1239" s="9">
        <f t="shared" si="198"/>
        <v>2</v>
      </c>
      <c r="S1239" s="1">
        <f t="shared" si="199"/>
        <v>0</v>
      </c>
      <c r="T1239" s="1">
        <f>1+INT($N1239/VLOOKUP($A1239,anni!$A$1:$J$35,10,0))+$Q1239</f>
        <v>2</v>
      </c>
      <c r="U1239" s="1">
        <f t="shared" si="200"/>
        <v>0</v>
      </c>
      <c r="AB1239" s="1">
        <v>2</v>
      </c>
    </row>
    <row r="1240" spans="1:28" x14ac:dyDescent="0.3">
      <c r="A1240" s="3">
        <v>2004</v>
      </c>
      <c r="B1240" s="3" t="str">
        <f>VLOOKUP($E1240,accorpamenti!$A$2:$X$104,$A1240-B$2,0)</f>
        <v>Ferrara</v>
      </c>
      <c r="C1240" s="3" t="str">
        <f>VLOOKUP($E1240,accorpamenti!$A$2:$X$104,$A1240-C$2,0)</f>
        <v>Ferrara</v>
      </c>
      <c r="D1240" s="3" t="str">
        <f>VLOOKUP($E1240,accorpamenti!$A$2:$X$104,$A1240-D$2,0)</f>
        <v>Ferrara</v>
      </c>
      <c r="E1240" s="3" t="s">
        <v>89</v>
      </c>
      <c r="F1240" s="1">
        <f t="array" ref="F1240">SUM(IF(anno=A1240,IF(distretto=E1240,1)))</f>
        <v>2</v>
      </c>
      <c r="G1240" s="1">
        <f t="array" ref="G1240">SUM(IF(anno=A1240,IF(distretto=E1240,IF(punti=-1,1))))</f>
        <v>0</v>
      </c>
      <c r="H1240" s="1">
        <f t="array" ref="H1240">SUM(IF(anno=A1240,IF(distretto=E1240,punti)))+G1240</f>
        <v>49.400000000000006</v>
      </c>
      <c r="I1240" s="6">
        <v>1.2230634828188702</v>
      </c>
      <c r="J1240" s="12">
        <f>H1240/VLOOKUP(A1240,anni!$A$1:$O$32,4,0)</f>
        <v>1.3578143037765927E-2</v>
      </c>
      <c r="K1240" s="12">
        <f t="shared" si="195"/>
        <v>6.7396798652064032E-3</v>
      </c>
      <c r="L1240" s="12">
        <f t="shared" si="196"/>
        <v>1.5529557925251073E-3</v>
      </c>
      <c r="M1240" s="12">
        <f t="array" ref="M1240">SUM(IF(NOT(ISERR(J1240:L1240)),J1240:L1240*$J$2:$L$2))/SUM(IF(NOT(ISERR(J1240:L1240)),$J$2:$L$2))</f>
        <v>9.2944574393726154E-3</v>
      </c>
      <c r="N1240" s="1">
        <f>((300-VLOOKUP(A1240,anni!$A$1:$O$32,8,0))*(M1240-I1240/300)+I1240)/300*(300-VLOOKUP(A1240,anni!$A$1:$O$32,7,0))</f>
        <v>2.1759161428615807</v>
      </c>
      <c r="O1240" s="1">
        <f t="shared" si="197"/>
        <v>2.1759161428615807</v>
      </c>
      <c r="P1240" s="9">
        <f>INT(MAX(1,O1240)+1-VLOOKUP(A1240,anni!$A$1:$O$32,5,0))</f>
        <v>2</v>
      </c>
      <c r="Q1240" s="9">
        <f t="array" ref="Q1240">SUM(IF(anno=A1240,IF(distretto=E1240,concorrenti!$T$3:$T$5991)))</f>
        <v>0</v>
      </c>
      <c r="R1240" s="9">
        <f t="shared" si="198"/>
        <v>2</v>
      </c>
      <c r="S1240" s="1">
        <f t="shared" si="199"/>
        <v>0</v>
      </c>
      <c r="T1240" s="1">
        <f>1+INT($N1240/VLOOKUP($A1240,anni!$A$1:$J$35,10,0))+$Q1240</f>
        <v>2</v>
      </c>
      <c r="U1240" s="1">
        <f t="shared" si="200"/>
        <v>0</v>
      </c>
      <c r="AB1240" s="1">
        <v>2</v>
      </c>
    </row>
    <row r="1241" spans="1:28" x14ac:dyDescent="0.3">
      <c r="A1241" s="3">
        <v>2004</v>
      </c>
      <c r="B1241" s="3" t="str">
        <f>VLOOKUP($E1241,accorpamenti!$A$2:$X$104,$A1241-B$2,0)</f>
        <v>Belluno</v>
      </c>
      <c r="C1241" s="3" t="str">
        <f>VLOOKUP($E1241,accorpamenti!$A$2:$X$104,$A1241-C$2,0)</f>
        <v>Belluno</v>
      </c>
      <c r="D1241" s="3" t="str">
        <f>VLOOKUP($E1241,accorpamenti!$A$2:$X$104,$A1241-D$2,0)</f>
        <v>Belluno</v>
      </c>
      <c r="E1241" s="3" t="s">
        <v>99</v>
      </c>
      <c r="F1241" s="1">
        <f t="array" ref="F1241">SUM(IF(anno=A1241,IF(distretto=E1241,1)))</f>
        <v>2</v>
      </c>
      <c r="G1241" s="1">
        <f t="array" ref="G1241">SUM(IF(anno=A1241,IF(distretto=E1241,IF(punti=-1,1))))</f>
        <v>0</v>
      </c>
      <c r="H1241" s="1">
        <f t="array" ref="H1241">SUM(IF(anno=A1241,IF(distretto=E1241,punti)))+G1241</f>
        <v>38.400000000000006</v>
      </c>
      <c r="I1241" s="6">
        <v>1.5725101921956901</v>
      </c>
      <c r="J1241" s="12">
        <f>H1241/VLOOKUP(A1241,anni!$A$1:$O$32,4,0)</f>
        <v>1.0554669891704688E-2</v>
      </c>
      <c r="K1241" s="12">
        <f t="shared" si="195"/>
        <v>9.887819802243604E-3</v>
      </c>
      <c r="L1241" s="12">
        <f t="shared" si="196"/>
        <v>1.3804051489112066E-3</v>
      </c>
      <c r="M1241" s="12">
        <f t="array" ref="M1241">SUM(IF(NOT(ISERR(J1241:L1241)),J1241:L1241*$J$2:$L$2))/SUM(IF(NOT(ISERR(J1241:L1241)),$J$2:$L$2))</f>
        <v>8.8033424047520795E-3</v>
      </c>
      <c r="N1241" s="1">
        <f>((300-VLOOKUP(A1241,anni!$A$1:$O$32,8,0))*(M1241-I1241/300)+I1241)/300*(300-VLOOKUP(A1241,anni!$A$1:$O$32,7,0))</f>
        <v>2.1934450032150199</v>
      </c>
      <c r="O1241" s="1">
        <f t="shared" si="197"/>
        <v>2.1934450032150199</v>
      </c>
      <c r="P1241" s="9">
        <f>INT(MAX(1,O1241)+1-VLOOKUP(A1241,anni!$A$1:$O$32,5,0))</f>
        <v>2</v>
      </c>
      <c r="Q1241" s="9">
        <f t="array" ref="Q1241">SUM(IF(anno=A1241,IF(distretto=E1241,concorrenti!$T$3:$T$5991)))</f>
        <v>0</v>
      </c>
      <c r="R1241" s="9">
        <f t="shared" si="198"/>
        <v>2</v>
      </c>
      <c r="S1241" s="1">
        <f t="shared" si="199"/>
        <v>0</v>
      </c>
      <c r="T1241" s="1">
        <f>1+INT($N1241/VLOOKUP($A1241,anni!$A$1:$J$35,10,0))+$Q1241</f>
        <v>2</v>
      </c>
      <c r="U1241" s="1">
        <f t="shared" si="200"/>
        <v>0</v>
      </c>
      <c r="AB1241" s="1">
        <v>2</v>
      </c>
    </row>
    <row r="1242" spans="1:28" x14ac:dyDescent="0.3">
      <c r="A1242" s="3">
        <v>2004</v>
      </c>
      <c r="B1242" s="3" t="str">
        <f>VLOOKUP($E1242,accorpamenti!$A$2:$X$104,$A1242-B$2,0)</f>
        <v>Pistoia</v>
      </c>
      <c r="C1242" s="3" t="str">
        <f>VLOOKUP($E1242,accorpamenti!$A$2:$X$104,$A1242-C$2,0)</f>
        <v>Pistoia</v>
      </c>
      <c r="D1242" s="3" t="str">
        <f>VLOOKUP($E1242,accorpamenti!$A$2:$X$104,$A1242-D$2,0)</f>
        <v>Pistoia</v>
      </c>
      <c r="E1242" s="3" t="s">
        <v>77</v>
      </c>
      <c r="F1242" s="1">
        <f t="array" ref="F1242">SUM(IF(anno=A1242,IF(distretto=E1242,1)))</f>
        <v>2</v>
      </c>
      <c r="G1242" s="1">
        <f t="array" ref="G1242">SUM(IF(anno=A1242,IF(distretto=E1242,IF(punti=-1,1))))</f>
        <v>0</v>
      </c>
      <c r="H1242" s="1">
        <f t="array" ref="H1242">SUM(IF(anno=A1242,IF(distretto=E1242,punti)))+G1242</f>
        <v>30.799999999999997</v>
      </c>
      <c r="I1242" s="6">
        <v>1.92195690157251</v>
      </c>
      <c r="J1242" s="12">
        <f>H1242/VLOOKUP(A1242,anni!$A$1:$O$32,4,0)</f>
        <v>8.4657248089714671E-3</v>
      </c>
      <c r="K1242" s="12">
        <f t="shared" si="195"/>
        <v>6.6066598678668036E-3</v>
      </c>
      <c r="L1242" s="12">
        <f t="shared" si="196"/>
        <v>7.9373296062394388E-3</v>
      </c>
      <c r="M1242" s="12">
        <f t="array" ref="M1242">SUM(IF(NOT(ISERR(J1242:L1242)),J1242:L1242*$J$2:$L$2))/SUM(IF(NOT(ISERR(J1242:L1242)),$J$2:$L$2))</f>
        <v>7.7579706281479081E-3</v>
      </c>
      <c r="N1242" s="1">
        <f>((300-VLOOKUP(A1242,anni!$A$1:$O$32,8,0))*(M1242-I1242/300)+I1242)/300*(300-VLOOKUP(A1242,anni!$A$1:$O$32,7,0))</f>
        <v>2.1045565691076011</v>
      </c>
      <c r="O1242" s="1">
        <f t="shared" si="197"/>
        <v>2.1045565691076011</v>
      </c>
      <c r="P1242" s="9">
        <f>INT(MAX(1,O1242)+1-VLOOKUP(A1242,anni!$A$1:$O$32,5,0))</f>
        <v>2</v>
      </c>
      <c r="Q1242" s="9">
        <f t="array" ref="Q1242">SUM(IF(anno=A1242,IF(distretto=E1242,concorrenti!$T$3:$T$5991)))</f>
        <v>0</v>
      </c>
      <c r="R1242" s="9">
        <f t="shared" si="198"/>
        <v>2</v>
      </c>
      <c r="S1242" s="1">
        <f t="shared" si="199"/>
        <v>0</v>
      </c>
      <c r="T1242" s="1">
        <f>1+INT($N1242/VLOOKUP($A1242,anni!$A$1:$J$35,10,0))+$Q1242</f>
        <v>2</v>
      </c>
      <c r="U1242" s="1">
        <f t="shared" si="200"/>
        <v>0</v>
      </c>
      <c r="AB1242" s="1">
        <v>2</v>
      </c>
    </row>
    <row r="1243" spans="1:28" x14ac:dyDescent="0.3">
      <c r="A1243" s="3">
        <v>2004</v>
      </c>
      <c r="B1243" s="3" t="str">
        <f>VLOOKUP($E1243,accorpamenti!$A$2:$X$104,$A1243-B$2,0)</f>
        <v>Ravenna</v>
      </c>
      <c r="C1243" s="3" t="str">
        <f>VLOOKUP($E1243,accorpamenti!$A$2:$X$104,$A1243-C$2,0)</f>
        <v>Ravenna</v>
      </c>
      <c r="D1243" s="3" t="str">
        <f>VLOOKUP($E1243,accorpamenti!$A$2:$X$104,$A1243-D$2,0)</f>
        <v>Ravenna</v>
      </c>
      <c r="E1243" s="3" t="s">
        <v>147</v>
      </c>
      <c r="F1243" s="1">
        <f t="array" ref="F1243">SUM(IF(anno=A1243,IF(distretto=E1243,1)))</f>
        <v>2</v>
      </c>
      <c r="G1243" s="1">
        <f t="array" ref="G1243">SUM(IF(anno=A1243,IF(distretto=E1243,IF(punti=-1,1))))</f>
        <v>0</v>
      </c>
      <c r="H1243" s="1">
        <f t="array" ref="H1243">SUM(IF(anno=A1243,IF(distretto=E1243,punti)))+G1243</f>
        <v>20</v>
      </c>
      <c r="I1243" s="6">
        <v>1.2230634828188702</v>
      </c>
      <c r="J1243" s="12">
        <f>H1243/VLOOKUP(A1243,anni!$A$1:$O$32,4,0)</f>
        <v>5.4972239019295249E-3</v>
      </c>
      <c r="K1243" s="12">
        <f t="shared" si="195"/>
        <v>1.0065179798696405E-2</v>
      </c>
      <c r="L1243" s="12">
        <f t="shared" si="196"/>
        <v>1.3458950201884265E-2</v>
      </c>
      <c r="M1243" s="12">
        <f t="array" ref="M1243">SUM(IF(NOT(ISERR(J1243:L1243)),J1243:L1243*$J$2:$L$2))/SUM(IF(NOT(ISERR(J1243:L1243)),$J$2:$L$2))</f>
        <v>8.3468302508442737E-3</v>
      </c>
      <c r="N1243" s="1">
        <f>((300-VLOOKUP(A1243,anni!$A$1:$O$32,8,0))*(M1243-I1243/300)+I1243)/300*(300-VLOOKUP(A1243,anni!$A$1:$O$32,7,0))</f>
        <v>1.9939717226641389</v>
      </c>
      <c r="O1243" s="1">
        <f t="shared" si="197"/>
        <v>1.9939717226641389</v>
      </c>
      <c r="P1243" s="9">
        <f>INT(MAX(1,O1243)+1-VLOOKUP(A1243,anni!$A$1:$O$32,5,0))</f>
        <v>2</v>
      </c>
      <c r="Q1243" s="9">
        <f t="array" ref="Q1243">SUM(IF(anno=A1243,IF(distretto=E1243,concorrenti!$T$3:$T$5991)))</f>
        <v>0</v>
      </c>
      <c r="R1243" s="9">
        <f t="shared" si="198"/>
        <v>2</v>
      </c>
      <c r="S1243" s="1">
        <f t="shared" si="199"/>
        <v>0</v>
      </c>
      <c r="T1243" s="1">
        <f>1+INT($N1243/VLOOKUP($A1243,anni!$A$1:$J$35,10,0))+$Q1243</f>
        <v>2</v>
      </c>
      <c r="U1243" s="1">
        <f t="shared" si="200"/>
        <v>0</v>
      </c>
      <c r="AB1243" s="1">
        <v>2</v>
      </c>
    </row>
    <row r="1244" spans="1:28" x14ac:dyDescent="0.3">
      <c r="A1244" s="3">
        <v>2004</v>
      </c>
      <c r="B1244" s="3" t="str">
        <f>VLOOKUP($E1244,accorpamenti!$A$2:$X$104,$A1244-B$2,0)</f>
        <v>Frosinone</v>
      </c>
      <c r="C1244" s="3" t="str">
        <f>VLOOKUP($E1244,accorpamenti!$A$2:$X$104,$A1244-C$2,0)</f>
        <v>Frosinone</v>
      </c>
      <c r="D1244" s="3" t="str">
        <f>VLOOKUP($E1244,accorpamenti!$A$2:$X$104,$A1244-D$2,0)</f>
        <v>Frosinone</v>
      </c>
      <c r="E1244" s="3" t="s">
        <v>146</v>
      </c>
      <c r="F1244" s="1">
        <f t="array" ref="F1244">SUM(IF(anno=A1244,IF(distretto=E1244,1)))</f>
        <v>2</v>
      </c>
      <c r="G1244" s="1">
        <f t="array" ref="G1244">SUM(IF(anno=A1244,IF(distretto=E1244,IF(punti=-1,1))))</f>
        <v>0</v>
      </c>
      <c r="H1244" s="1">
        <f t="array" ref="H1244">SUM(IF(anno=A1244,IF(distretto=E1244,punti)))+G1244</f>
        <v>21</v>
      </c>
      <c r="I1244" s="6">
        <v>2.6208503203261504</v>
      </c>
      <c r="J1244" s="12">
        <f>H1244/VLOOKUP(A1244,anni!$A$1:$O$32,4,0)</f>
        <v>5.7720850970260007E-3</v>
      </c>
      <c r="K1244" s="12">
        <f t="shared" si="195"/>
        <v>5.4981598900368019E-3</v>
      </c>
      <c r="L1244" s="12">
        <f t="shared" si="196"/>
        <v>6.9020257445560331E-3</v>
      </c>
      <c r="M1244" s="12">
        <f t="array" ref="M1244">SUM(IF(NOT(ISERR(J1244:L1244)),J1244:L1244*$J$2:$L$2))/SUM(IF(NOT(ISERR(J1244:L1244)),$J$2:$L$2))</f>
        <v>5.8691001359512732E-3</v>
      </c>
      <c r="N1244" s="1">
        <f>((300-VLOOKUP(A1244,anni!$A$1:$O$32,8,0))*(M1244-I1244/300)+I1244)/300*(300-VLOOKUP(A1244,anni!$A$1:$O$32,7,0))</f>
        <v>1.9655393286070124</v>
      </c>
      <c r="O1244" s="1">
        <f t="shared" si="197"/>
        <v>1.9655393286070124</v>
      </c>
      <c r="P1244" s="9">
        <f>INT(MAX(1,O1244)+1-VLOOKUP(A1244,anni!$A$1:$O$32,5,0))</f>
        <v>2</v>
      </c>
      <c r="Q1244" s="9">
        <f t="array" ref="Q1244">SUM(IF(anno=A1244,IF(distretto=E1244,concorrenti!$T$3:$T$5991)))</f>
        <v>0</v>
      </c>
      <c r="R1244" s="9">
        <f t="shared" si="198"/>
        <v>2</v>
      </c>
      <c r="S1244" s="1">
        <f t="shared" si="199"/>
        <v>0</v>
      </c>
      <c r="T1244" s="1">
        <f>1+INT($N1244/VLOOKUP($A1244,anni!$A$1:$J$35,10,0))+$Q1244</f>
        <v>2</v>
      </c>
      <c r="U1244" s="1">
        <f t="shared" si="200"/>
        <v>0</v>
      </c>
      <c r="AB1244" s="1">
        <v>2</v>
      </c>
    </row>
    <row r="1245" spans="1:28" x14ac:dyDescent="0.3">
      <c r="A1245" s="3">
        <v>2004</v>
      </c>
      <c r="B1245" s="3" t="str">
        <f>VLOOKUP($E1245,accorpamenti!$A$2:$X$104,$A1245-B$2,0)</f>
        <v>Verbania</v>
      </c>
      <c r="C1245" s="3" t="str">
        <f>VLOOKUP($E1245,accorpamenti!$A$2:$X$104,$A1245-C$2,0)</f>
        <v>Verbania</v>
      </c>
      <c r="D1245" s="3" t="str">
        <f>VLOOKUP($E1245,accorpamenti!$A$2:$X$104,$A1245-D$2,0)</f>
        <v>Verbania</v>
      </c>
      <c r="E1245" s="3" t="s">
        <v>46</v>
      </c>
      <c r="F1245" s="1">
        <f t="array" ref="F1245">SUM(IF(anno=A1245,IF(distretto=E1245,1)))</f>
        <v>2</v>
      </c>
      <c r="G1245" s="1">
        <f t="array" ref="G1245">SUM(IF(anno=A1245,IF(distretto=E1245,IF(punti=-1,1))))</f>
        <v>0</v>
      </c>
      <c r="H1245" s="1">
        <f t="array" ref="H1245">SUM(IF(anno=A1245,IF(distretto=E1245,punti)))+G1245</f>
        <v>28</v>
      </c>
      <c r="I1245" s="6">
        <v>1.3977868375072802</v>
      </c>
      <c r="J1245" s="12">
        <f>H1245/VLOOKUP(A1245,anni!$A$1:$O$32,4,0)</f>
        <v>7.6961134627013339E-3</v>
      </c>
      <c r="K1245" s="12">
        <f t="shared" si="195"/>
        <v>6.6509998669800037E-3</v>
      </c>
      <c r="L1245" s="12">
        <f t="shared" si="196"/>
        <v>5.7977016254270666E-3</v>
      </c>
      <c r="M1245" s="12">
        <f t="array" ref="M1245">SUM(IF(NOT(ISERR(J1245:L1245)),J1245:L1245*$J$2:$L$2))/SUM(IF(NOT(ISERR(J1245:L1245)),$J$2:$L$2))</f>
        <v>7.0313402912485128E-3</v>
      </c>
      <c r="N1245" s="1">
        <f>((300-VLOOKUP(A1245,anni!$A$1:$O$32,8,0))*(M1245-I1245/300)+I1245)/300*(300-VLOOKUP(A1245,anni!$A$1:$O$32,7,0))</f>
        <v>1.797309123922044</v>
      </c>
      <c r="O1245" s="1">
        <f t="shared" si="197"/>
        <v>1.797309123922044</v>
      </c>
      <c r="P1245" s="9">
        <f>INT(MAX(1,O1245)+1-VLOOKUP(A1245,anni!$A$1:$O$32,5,0))</f>
        <v>2</v>
      </c>
      <c r="Q1245" s="9">
        <f t="array" ref="Q1245">SUM(IF(anno=A1245,IF(distretto=E1245,concorrenti!$T$3:$T$5991)))</f>
        <v>0</v>
      </c>
      <c r="R1245" s="9">
        <f t="shared" si="198"/>
        <v>2</v>
      </c>
      <c r="S1245" s="1">
        <f t="shared" si="199"/>
        <v>0</v>
      </c>
      <c r="T1245" s="1">
        <f>1+INT($N1245/VLOOKUP($A1245,anni!$A$1:$J$35,10,0))+$Q1245</f>
        <v>2</v>
      </c>
      <c r="U1245" s="1">
        <f t="shared" si="200"/>
        <v>0</v>
      </c>
      <c r="AB1245" s="1">
        <v>2</v>
      </c>
    </row>
    <row r="1246" spans="1:28" x14ac:dyDescent="0.3">
      <c r="A1246" s="3">
        <v>2004</v>
      </c>
      <c r="B1246" s="3" t="str">
        <f>VLOOKUP($E1246,accorpamenti!$A$2:$X$104,$A1246-B$2,0)</f>
        <v>Asti</v>
      </c>
      <c r="C1246" s="3" t="str">
        <f>VLOOKUP($E1246,accorpamenti!$A$2:$X$104,$A1246-C$2,0)</f>
        <v>Asti</v>
      </c>
      <c r="D1246" s="3" t="str">
        <f>VLOOKUP($E1246,accorpamenti!$A$2:$X$104,$A1246-D$2,0)</f>
        <v>Asti</v>
      </c>
      <c r="E1246" s="3" t="s">
        <v>68</v>
      </c>
      <c r="F1246" s="1">
        <f t="array" ref="F1246">SUM(IF(anno=A1246,IF(distretto=E1246,1)))</f>
        <v>2</v>
      </c>
      <c r="G1246" s="1">
        <f t="array" ref="G1246">SUM(IF(anno=A1246,IF(distretto=E1246,IF(punti=-1,1))))</f>
        <v>0</v>
      </c>
      <c r="H1246" s="1">
        <f t="array" ref="H1246">SUM(IF(anno=A1246,IF(distretto=E1246,punti)))+G1246</f>
        <v>23.799999999999997</v>
      </c>
      <c r="I1246" s="6">
        <v>1.0483401281304601</v>
      </c>
      <c r="J1246" s="12">
        <f>H1246/VLOOKUP(A1246,anni!$A$1:$O$32,4,0)</f>
        <v>6.5416964432961329E-3</v>
      </c>
      <c r="K1246" s="12">
        <f t="shared" si="195"/>
        <v>8.6019598279608034E-3</v>
      </c>
      <c r="L1246" s="12">
        <f t="shared" si="196"/>
        <v>7.3851675466749551E-3</v>
      </c>
      <c r="M1246" s="12">
        <f t="array" ref="M1246">SUM(IF(NOT(ISERR(J1246:L1246)),J1246:L1246*$J$2:$L$2))/SUM(IF(NOT(ISERR(J1246:L1246)),$J$2:$L$2))</f>
        <v>7.3690294220808269E-3</v>
      </c>
      <c r="N1246" s="1">
        <f>((300-VLOOKUP(A1246,anni!$A$1:$O$32,8,0))*(M1246-I1246/300)+I1246)/300*(300-VLOOKUP(A1246,anni!$A$1:$O$32,7,0))</f>
        <v>1.7503224900412659</v>
      </c>
      <c r="O1246" s="1">
        <f t="shared" si="197"/>
        <v>1.7503224900412659</v>
      </c>
      <c r="P1246" s="9">
        <f>INT(MAX(1,O1246)+1-VLOOKUP(A1246,anni!$A$1:$O$32,5,0))</f>
        <v>2</v>
      </c>
      <c r="Q1246" s="9">
        <f t="array" ref="Q1246">SUM(IF(anno=A1246,IF(distretto=E1246,concorrenti!$T$3:$T$5991)))</f>
        <v>0</v>
      </c>
      <c r="R1246" s="9">
        <f t="shared" si="198"/>
        <v>2</v>
      </c>
      <c r="S1246" s="1">
        <f t="shared" si="199"/>
        <v>0</v>
      </c>
      <c r="T1246" s="1">
        <f>1+INT($N1246/VLOOKUP($A1246,anni!$A$1:$J$35,10,0))+$Q1246</f>
        <v>2</v>
      </c>
      <c r="U1246" s="1">
        <f t="shared" si="200"/>
        <v>0</v>
      </c>
      <c r="AB1246" s="1">
        <v>2</v>
      </c>
    </row>
    <row r="1247" spans="1:28" x14ac:dyDescent="0.3">
      <c r="A1247" s="3">
        <v>2004</v>
      </c>
      <c r="B1247" s="3" t="str">
        <f>VLOOKUP($E1247,accorpamenti!$A$2:$X$104,$A1247-B$2,0)</f>
        <v>Parma</v>
      </c>
      <c r="C1247" s="3" t="str">
        <f>VLOOKUP($E1247,accorpamenti!$A$2:$X$104,$A1247-C$2,0)</f>
        <v>Parma</v>
      </c>
      <c r="D1247" s="3" t="str">
        <f>VLOOKUP($E1247,accorpamenti!$A$2:$X$104,$A1247-D$2,0)</f>
        <v>Parma</v>
      </c>
      <c r="E1247" s="3" t="s">
        <v>76</v>
      </c>
      <c r="F1247" s="1">
        <f t="array" ref="F1247">SUM(IF(anno=A1247,IF(distretto=E1247,1)))</f>
        <v>2</v>
      </c>
      <c r="G1247" s="1">
        <f t="array" ref="G1247">SUM(IF(anno=A1247,IF(distretto=E1247,IF(punti=-1,1))))</f>
        <v>0</v>
      </c>
      <c r="H1247" s="1">
        <f t="array" ref="H1247">SUM(IF(anno=A1247,IF(distretto=E1247,punti)))+G1247</f>
        <v>16</v>
      </c>
      <c r="I1247" s="6">
        <v>2.2714036109493301</v>
      </c>
      <c r="J1247" s="12">
        <f>H1247/VLOOKUP(A1247,anni!$A$1:$O$32,4,0)</f>
        <v>4.3977791215436199E-3</v>
      </c>
      <c r="K1247" s="12">
        <f t="shared" si="195"/>
        <v>6.4292998714140038E-3</v>
      </c>
      <c r="L1247" s="12">
        <f t="shared" si="196"/>
        <v>6.8330054871104731E-3</v>
      </c>
      <c r="M1247" s="12">
        <f t="array" ref="M1247">SUM(IF(NOT(ISERR(J1247:L1247)),J1247:L1247*$J$2:$L$2))/SUM(IF(NOT(ISERR(J1247:L1247)),$J$2:$L$2))</f>
        <v>5.4808237657615567E-3</v>
      </c>
      <c r="N1247" s="1">
        <f>((300-VLOOKUP(A1247,anni!$A$1:$O$32,8,0))*(M1247-I1247/300)+I1247)/300*(300-VLOOKUP(A1247,anni!$A$1:$O$32,7,0))</f>
        <v>1.7791673185300048</v>
      </c>
      <c r="O1247" s="1">
        <f t="shared" si="197"/>
        <v>1.7791673185300048</v>
      </c>
      <c r="P1247" s="9">
        <f>INT(MAX(1,O1247)+1-VLOOKUP(A1247,anni!$A$1:$O$32,5,0))</f>
        <v>2</v>
      </c>
      <c r="Q1247" s="9">
        <f t="array" ref="Q1247">SUM(IF(anno=A1247,IF(distretto=E1247,concorrenti!$T$3:$T$5991)))</f>
        <v>0</v>
      </c>
      <c r="R1247" s="9">
        <f t="shared" si="198"/>
        <v>2</v>
      </c>
      <c r="S1247" s="1">
        <f t="shared" si="199"/>
        <v>0</v>
      </c>
      <c r="T1247" s="1">
        <f>1+INT($N1247/VLOOKUP($A1247,anni!$A$1:$J$35,10,0))+$Q1247</f>
        <v>2</v>
      </c>
      <c r="U1247" s="1">
        <f t="shared" si="200"/>
        <v>0</v>
      </c>
      <c r="AB1247" s="1">
        <v>2</v>
      </c>
    </row>
    <row r="1248" spans="1:28" x14ac:dyDescent="0.3">
      <c r="A1248" s="3">
        <v>2004</v>
      </c>
      <c r="B1248" s="3" t="str">
        <f>VLOOKUP($E1248,accorpamenti!$A$2:$X$104,$A1248-B$2,0)</f>
        <v>Agrigento</v>
      </c>
      <c r="C1248" s="3" t="str">
        <f>VLOOKUP($E1248,accorpamenti!$A$2:$X$104,$A1248-C$2,0)</f>
        <v>Agrigento</v>
      </c>
      <c r="D1248" s="3" t="str">
        <f>VLOOKUP($E1248,accorpamenti!$A$2:$X$104,$A1248-D$2,0)</f>
        <v>Agrigento</v>
      </c>
      <c r="E1248" s="3" t="s">
        <v>30</v>
      </c>
      <c r="F1248" s="1">
        <f t="array" ref="F1248">SUM(IF(anno=A1248,IF(distretto=E1248,1)))</f>
        <v>2</v>
      </c>
      <c r="G1248" s="1">
        <f t="array" ref="G1248">SUM(IF(anno=A1248,IF(distretto=E1248,IF(punti=-1,1))))</f>
        <v>0</v>
      </c>
      <c r="H1248" s="1">
        <f t="array" ref="H1248">SUM(IF(anno=A1248,IF(distretto=E1248,punti)))+G1248</f>
        <v>20</v>
      </c>
      <c r="I1248" s="6">
        <v>2.9702970297029703</v>
      </c>
      <c r="J1248" s="12">
        <f>H1248/VLOOKUP(A1248,anni!$A$1:$O$32,4,0)</f>
        <v>5.4972239019295249E-3</v>
      </c>
      <c r="K1248" s="12">
        <f t="shared" ref="K1248:K1311" si="201">SUMIFS($J$2:$J$1979,anno_2,A1248-1,$C$2:$C$1979,B1248)</f>
        <v>4.0349399193012015E-3</v>
      </c>
      <c r="L1248" s="12">
        <f t="shared" ref="L1248:L1311" si="202">SUMIFS($J$2:$J$1979,anno_2,A1248-2,$D$2:$D$1979,B1248)</f>
        <v>3.4510128722780166E-3</v>
      </c>
      <c r="M1248" s="12">
        <f t="array" ref="M1248">SUM(IF(NOT(ISERR(J1248:L1248)),J1248:L1248*$J$2:$L$2))/SUM(IF(NOT(ISERR(J1248:L1248)),$J$2:$L$2))</f>
        <v>4.6687607361114991E-3</v>
      </c>
      <c r="N1248" s="1">
        <f>((300-VLOOKUP(A1248,anni!$A$1:$O$32,8,0))*(M1248-I1248/300)+I1248)/300*(300-VLOOKUP(A1248,anni!$A$1:$O$32,7,0))</f>
        <v>1.8468971108383585</v>
      </c>
      <c r="O1248" s="1">
        <f t="shared" si="197"/>
        <v>1.8468971108383585</v>
      </c>
      <c r="P1248" s="9">
        <f>INT(MAX(1,O1248)+1-VLOOKUP(A1248,anni!$A$1:$O$32,5,0))</f>
        <v>2</v>
      </c>
      <c r="Q1248" s="9">
        <f t="array" ref="Q1248">SUM(IF(anno=A1248,IF(distretto=E1248,concorrenti!$T$3:$T$5991)))</f>
        <v>0</v>
      </c>
      <c r="R1248" s="9">
        <f t="shared" si="198"/>
        <v>2</v>
      </c>
      <c r="S1248" s="1">
        <f t="shared" si="199"/>
        <v>0</v>
      </c>
      <c r="T1248" s="1">
        <f>1+INT($N1248/VLOOKUP($A1248,anni!$A$1:$J$35,10,0))+$Q1248</f>
        <v>2</v>
      </c>
      <c r="U1248" s="1">
        <f t="shared" si="200"/>
        <v>0</v>
      </c>
      <c r="AB1248" s="1">
        <v>2</v>
      </c>
    </row>
    <row r="1249" spans="1:28" x14ac:dyDescent="0.3">
      <c r="A1249" s="3">
        <v>2004</v>
      </c>
      <c r="B1249" s="3" t="str">
        <f>VLOOKUP($E1249,accorpamenti!$A$2:$X$104,$A1249-B$2,0)</f>
        <v>Potenza</v>
      </c>
      <c r="C1249" s="3" t="str">
        <f>VLOOKUP($E1249,accorpamenti!$A$2:$X$104,$A1249-C$2,0)</f>
        <v>Potenza</v>
      </c>
      <c r="D1249" s="3" t="str">
        <f>VLOOKUP($E1249,accorpamenti!$A$2:$X$104,$A1249-D$2,0)</f>
        <v>Potenza</v>
      </c>
      <c r="E1249" s="3" t="s">
        <v>107</v>
      </c>
      <c r="F1249" s="1">
        <f t="array" ref="F1249">SUM(IF(anno=A1249,IF(distretto=E1249,1)))</f>
        <v>2</v>
      </c>
      <c r="G1249" s="1">
        <f t="array" ref="G1249">SUM(IF(anno=A1249,IF(distretto=E1249,IF(punti=-1,1))))</f>
        <v>0</v>
      </c>
      <c r="H1249" s="1">
        <f t="array" ref="H1249">SUM(IF(anno=A1249,IF(distretto=E1249,punti)))+G1249</f>
        <v>22</v>
      </c>
      <c r="I1249" s="6">
        <v>2.0966802562609201</v>
      </c>
      <c r="J1249" s="12">
        <f>H1249/VLOOKUP(A1249,anni!$A$1:$O$32,4,0)</f>
        <v>6.0469462921224773E-3</v>
      </c>
      <c r="K1249" s="12">
        <f t="shared" si="201"/>
        <v>4.1236199175276027E-3</v>
      </c>
      <c r="L1249" s="12">
        <f t="shared" si="202"/>
        <v>6.6949649722193513E-3</v>
      </c>
      <c r="M1249" s="12">
        <f t="array" ref="M1249">SUM(IF(NOT(ISERR(J1249:L1249)),J1249:L1249*$J$2:$L$2))/SUM(IF(NOT(ISERR(J1249:L1249)),$J$2:$L$2))</f>
        <v>5.5138406139403316E-3</v>
      </c>
      <c r="N1249" s="1">
        <f>((300-VLOOKUP(A1249,anni!$A$1:$O$32,8,0))*(M1249-I1249/300)+I1249)/300*(300-VLOOKUP(A1249,anni!$A$1:$O$32,7,0))</f>
        <v>1.7295950798800381</v>
      </c>
      <c r="O1249" s="1">
        <f t="shared" si="197"/>
        <v>1.7295950798800381</v>
      </c>
      <c r="P1249" s="9">
        <f>INT(MAX(1,O1249)+1-VLOOKUP(A1249,anni!$A$1:$O$32,5,0))</f>
        <v>2</v>
      </c>
      <c r="Q1249" s="9">
        <f t="array" ref="Q1249">SUM(IF(anno=A1249,IF(distretto=E1249,concorrenti!$T$3:$T$5991)))</f>
        <v>0</v>
      </c>
      <c r="R1249" s="9">
        <f t="shared" si="198"/>
        <v>2</v>
      </c>
      <c r="S1249" s="1">
        <f t="shared" si="199"/>
        <v>0</v>
      </c>
      <c r="T1249" s="1">
        <f>1+INT($N1249/VLOOKUP($A1249,anni!$A$1:$J$35,10,0))+$Q1249</f>
        <v>2</v>
      </c>
      <c r="U1249" s="1">
        <f t="shared" si="200"/>
        <v>0</v>
      </c>
      <c r="AB1249" s="1">
        <v>2</v>
      </c>
    </row>
    <row r="1250" spans="1:28" x14ac:dyDescent="0.3">
      <c r="A1250" s="3">
        <v>2004</v>
      </c>
      <c r="B1250" s="3" t="str">
        <f>VLOOKUP($E1250,accorpamenti!$A$2:$X$104,$A1250-B$2,0)</f>
        <v>Livorno</v>
      </c>
      <c r="C1250" s="3" t="str">
        <f>VLOOKUP($E1250,accorpamenti!$A$2:$X$104,$A1250-C$2,0)</f>
        <v>Livorno</v>
      </c>
      <c r="D1250" s="3" t="str">
        <f>VLOOKUP($E1250,accorpamenti!$A$2:$X$104,$A1250-D$2,0)</f>
        <v>Livorno</v>
      </c>
      <c r="E1250" s="3" t="s">
        <v>121</v>
      </c>
      <c r="F1250" s="1">
        <f t="array" ref="F1250">SUM(IF(anno=A1250,IF(distretto=E1250,1)))</f>
        <v>2</v>
      </c>
      <c r="G1250" s="1">
        <f t="array" ref="G1250">SUM(IF(anno=A1250,IF(distretto=E1250,IF(punti=-1,1))))</f>
        <v>0</v>
      </c>
      <c r="H1250" s="1">
        <f t="array" ref="H1250">SUM(IF(anno=A1250,IF(distretto=E1250,punti)))+G1250</f>
        <v>20</v>
      </c>
      <c r="I1250" s="6">
        <v>1.3977868375072802</v>
      </c>
      <c r="J1250" s="12">
        <f>H1250/VLOOKUP(A1250,anni!$A$1:$O$32,4,0)</f>
        <v>5.4972239019295249E-3</v>
      </c>
      <c r="K1250" s="12">
        <f t="shared" si="201"/>
        <v>5.9415598811688036E-3</v>
      </c>
      <c r="L1250" s="12">
        <f t="shared" si="202"/>
        <v>7.9718397349622192E-3</v>
      </c>
      <c r="M1250" s="12">
        <f t="array" ref="M1250">SUM(IF(NOT(ISERR(J1250:L1250)),J1250:L1250*$J$2:$L$2))/SUM(IF(NOT(ISERR(J1250:L1250)),$J$2:$L$2))</f>
        <v>6.0577718671813996E-3</v>
      </c>
      <c r="N1250" s="1">
        <f>((300-VLOOKUP(A1250,anni!$A$1:$O$32,8,0))*(M1250-I1250/300)+I1250)/300*(300-VLOOKUP(A1250,anni!$A$1:$O$32,7,0))</f>
        <v>1.6103839865011582</v>
      </c>
      <c r="O1250" s="1">
        <f t="shared" si="197"/>
        <v>1.6103839865011582</v>
      </c>
      <c r="P1250" s="9">
        <f>INT(MAX(1,O1250)+1-VLOOKUP(A1250,anni!$A$1:$O$32,5,0))</f>
        <v>2</v>
      </c>
      <c r="Q1250" s="9">
        <f t="array" ref="Q1250">SUM(IF(anno=A1250,IF(distretto=E1250,concorrenti!$T$3:$T$5991)))</f>
        <v>0</v>
      </c>
      <c r="R1250" s="9">
        <f t="shared" si="198"/>
        <v>2</v>
      </c>
      <c r="S1250" s="1">
        <f t="shared" si="199"/>
        <v>0</v>
      </c>
      <c r="T1250" s="1">
        <f>1+INT($N1250/VLOOKUP($A1250,anni!$A$1:$J$35,10,0))+$Q1250</f>
        <v>2</v>
      </c>
      <c r="U1250" s="1">
        <f t="shared" si="200"/>
        <v>0</v>
      </c>
      <c r="AB1250" s="1">
        <v>2</v>
      </c>
    </row>
    <row r="1251" spans="1:28" x14ac:dyDescent="0.3">
      <c r="A1251" s="3">
        <v>2004</v>
      </c>
      <c r="B1251" s="3" t="str">
        <f>VLOOKUP($E1251,accorpamenti!$A$2:$X$104,$A1251-B$2,0)</f>
        <v>Grosseto</v>
      </c>
      <c r="C1251" s="3" t="str">
        <f>VLOOKUP($E1251,accorpamenti!$A$2:$X$104,$A1251-C$2,0)</f>
        <v>Grosseto</v>
      </c>
      <c r="D1251" s="3" t="str">
        <f>VLOOKUP($E1251,accorpamenti!$A$2:$X$104,$A1251-D$2,0)</f>
        <v>Grosseto</v>
      </c>
      <c r="E1251" s="3" t="s">
        <v>100</v>
      </c>
      <c r="F1251" s="1">
        <f t="array" ref="F1251">SUM(IF(anno=A1251,IF(distretto=E1251,1)))</f>
        <v>2</v>
      </c>
      <c r="G1251" s="1">
        <f t="array" ref="G1251">SUM(IF(anno=A1251,IF(distretto=E1251,IF(punti=-1,1))))</f>
        <v>0</v>
      </c>
      <c r="H1251" s="1">
        <f t="array" ref="H1251">SUM(IF(anno=A1251,IF(distretto=E1251,punti)))+G1251</f>
        <v>19.200000000000003</v>
      </c>
      <c r="I1251" s="6">
        <v>0.87361677344205002</v>
      </c>
      <c r="J1251" s="12">
        <f>H1251/VLOOKUP(A1251,anni!$A$1:$O$32,4,0)</f>
        <v>5.2773349458523442E-3</v>
      </c>
      <c r="K1251" s="12">
        <f t="shared" si="201"/>
        <v>7.7151598456968035E-3</v>
      </c>
      <c r="L1251" s="12">
        <f t="shared" si="202"/>
        <v>7.4886979328432947E-3</v>
      </c>
      <c r="M1251" s="12">
        <f t="array" ref="M1251">SUM(IF(NOT(ISERR(J1251:L1251)),J1251:L1251*$J$2:$L$2))/SUM(IF(NOT(ISERR(J1251:L1251)),$J$2:$L$2))</f>
        <v>6.4585037436323224E-3</v>
      </c>
      <c r="N1251" s="1">
        <f>((300-VLOOKUP(A1251,anni!$A$1:$O$32,8,0))*(M1251-I1251/300)+I1251)/300*(300-VLOOKUP(A1251,anni!$A$1:$O$32,7,0))</f>
        <v>1.5195900862788616</v>
      </c>
      <c r="O1251" s="1">
        <f t="shared" si="197"/>
        <v>1.5195900862788616</v>
      </c>
      <c r="P1251" s="9">
        <f>INT(MAX(1,O1251)+1-VLOOKUP(A1251,anni!$A$1:$O$32,5,0))</f>
        <v>2</v>
      </c>
      <c r="Q1251" s="9">
        <f t="array" ref="Q1251">SUM(IF(anno=A1251,IF(distretto=E1251,concorrenti!$T$3:$T$5991)))</f>
        <v>0</v>
      </c>
      <c r="R1251" s="9">
        <f t="shared" si="198"/>
        <v>2</v>
      </c>
      <c r="S1251" s="1">
        <f t="shared" si="199"/>
        <v>0</v>
      </c>
      <c r="T1251" s="1">
        <f>1+INT($N1251/VLOOKUP($A1251,anni!$A$1:$J$35,10,0))+$Q1251</f>
        <v>2</v>
      </c>
      <c r="U1251" s="1">
        <f t="shared" si="200"/>
        <v>0</v>
      </c>
      <c r="AB1251" s="1">
        <v>2</v>
      </c>
    </row>
    <row r="1252" spans="1:28" x14ac:dyDescent="0.3">
      <c r="A1252" s="3">
        <v>2004</v>
      </c>
      <c r="B1252" s="3" t="str">
        <f>VLOOKUP($E1252,accorpamenti!$A$2:$X$104,$A1252-B$2,0)</f>
        <v>Rimini</v>
      </c>
      <c r="C1252" s="3" t="str">
        <f>VLOOKUP($E1252,accorpamenti!$A$2:$X$104,$A1252-C$2,0)</f>
        <v>Rimini</v>
      </c>
      <c r="D1252" s="3" t="str">
        <f>VLOOKUP($E1252,accorpamenti!$A$2:$X$104,$A1252-D$2,0)</f>
        <v>Rimini</v>
      </c>
      <c r="E1252" s="3" t="s">
        <v>137</v>
      </c>
      <c r="F1252" s="1">
        <f t="array" ref="F1252">SUM(IF(anno=A1252,IF(distretto=E1252,1)))</f>
        <v>2</v>
      </c>
      <c r="G1252" s="1">
        <f t="array" ref="G1252">SUM(IF(anno=A1252,IF(distretto=E1252,IF(punti=-1,1))))</f>
        <v>0</v>
      </c>
      <c r="H1252" s="1">
        <f t="array" ref="H1252">SUM(IF(anno=A1252,IF(distretto=E1252,punti)))+G1252</f>
        <v>13</v>
      </c>
      <c r="I1252" s="6">
        <v>0.87361677344205002</v>
      </c>
      <c r="J1252" s="12">
        <f>H1252/VLOOKUP(A1252,anni!$A$1:$O$32,4,0)</f>
        <v>3.5731955362541907E-3</v>
      </c>
      <c r="K1252" s="12">
        <f t="shared" si="201"/>
        <v>9.0010198199796058E-3</v>
      </c>
      <c r="L1252" s="12">
        <f t="shared" si="202"/>
        <v>5.1765193084170246E-3</v>
      </c>
      <c r="M1252" s="12">
        <f t="array" ref="M1252">SUM(IF(NOT(ISERR(J1252:L1252)),J1252:L1252*$J$2:$L$2))/SUM(IF(NOT(ISERR(J1252:L1252)),$J$2:$L$2))</f>
        <v>5.6496909261898008E-3</v>
      </c>
      <c r="N1252" s="1">
        <f>((300-VLOOKUP(A1252,anni!$A$1:$O$32,8,0))*(M1252-I1252/300)+I1252)/300*(300-VLOOKUP(A1252,anni!$A$1:$O$32,7,0))</f>
        <v>1.3642980253298977</v>
      </c>
      <c r="O1252" s="1">
        <f t="shared" si="197"/>
        <v>1.3642980253298977</v>
      </c>
      <c r="P1252" s="9">
        <f>INT(MAX(1,O1252)+1-VLOOKUP(A1252,anni!$A$1:$O$32,5,0))</f>
        <v>1</v>
      </c>
      <c r="Q1252" s="9">
        <f t="array" ref="Q1252">SUM(IF(anno=A1252,IF(distretto=E1252,concorrenti!$T$3:$T$5991)))</f>
        <v>0</v>
      </c>
      <c r="R1252" s="9">
        <f t="shared" si="198"/>
        <v>1</v>
      </c>
      <c r="S1252" s="1">
        <f t="shared" si="199"/>
        <v>-1</v>
      </c>
      <c r="T1252" s="1">
        <f>1+INT($N1252/VLOOKUP($A1252,anni!$A$1:$J$35,10,0))+$Q1252</f>
        <v>2</v>
      </c>
      <c r="U1252" s="1">
        <f t="shared" si="200"/>
        <v>0</v>
      </c>
      <c r="AB1252" s="1">
        <v>1</v>
      </c>
    </row>
    <row r="1253" spans="1:28" x14ac:dyDescent="0.3">
      <c r="A1253" s="3">
        <v>2004</v>
      </c>
      <c r="B1253" s="3" t="str">
        <f>VLOOKUP($E1253,accorpamenti!$A$2:$X$104,$A1253-B$2,0)</f>
        <v>Trapani</v>
      </c>
      <c r="C1253" s="3" t="str">
        <f>VLOOKUP($E1253,accorpamenti!$A$2:$X$104,$A1253-C$2,0)</f>
        <v>Trapani</v>
      </c>
      <c r="D1253" s="3" t="str">
        <f>VLOOKUP($E1253,accorpamenti!$A$2:$X$104,$A1253-D$2,0)</f>
        <v>Trapani</v>
      </c>
      <c r="E1253" s="3" t="s">
        <v>109</v>
      </c>
      <c r="F1253" s="1">
        <f t="array" ref="F1253">SUM(IF(anno=A1253,IF(distretto=E1253,1)))</f>
        <v>2</v>
      </c>
      <c r="G1253" s="1">
        <f t="array" ref="G1253">SUM(IF(anno=A1253,IF(distretto=E1253,IF(punti=-1,1))))</f>
        <v>0</v>
      </c>
      <c r="H1253" s="1">
        <f t="array" ref="H1253">SUM(IF(anno=A1253,IF(distretto=E1253,punti)))+G1253</f>
        <v>16</v>
      </c>
      <c r="I1253" s="6">
        <v>2.0966802562609201</v>
      </c>
      <c r="J1253" s="12">
        <f>H1253/VLOOKUP(A1253,anni!$A$1:$O$32,4,0)</f>
        <v>4.3977791215436199E-3</v>
      </c>
      <c r="K1253" s="12">
        <f t="shared" si="201"/>
        <v>3.1037999379240015E-3</v>
      </c>
      <c r="L1253" s="12">
        <f t="shared" si="202"/>
        <v>4.1757255754563995E-3</v>
      </c>
      <c r="M1253" s="12">
        <f t="array" ref="M1253">SUM(IF(NOT(ISERR(J1253:L1253)),J1253:L1253*$J$2:$L$2))/SUM(IF(NOT(ISERR(J1253:L1253)),$J$2:$L$2))</f>
        <v>3.929443802655877E-3</v>
      </c>
      <c r="N1253" s="1">
        <f>((300-VLOOKUP(A1253,anni!$A$1:$O$32,8,0))*(M1253-I1253/300)+I1253)/300*(300-VLOOKUP(A1253,anni!$A$1:$O$32,7,0))</f>
        <v>1.4253908921134228</v>
      </c>
      <c r="O1253" s="1">
        <f t="shared" si="197"/>
        <v>1.4253908921134228</v>
      </c>
      <c r="P1253" s="9">
        <f>INT(MAX(1,O1253)+1-VLOOKUP(A1253,anni!$A$1:$O$32,5,0))</f>
        <v>1</v>
      </c>
      <c r="Q1253" s="9">
        <f t="array" ref="Q1253">SUM(IF(anno=A1253,IF(distretto=E1253,concorrenti!$T$3:$T$5991)))</f>
        <v>0</v>
      </c>
      <c r="R1253" s="9">
        <f t="shared" si="198"/>
        <v>1</v>
      </c>
      <c r="S1253" s="1">
        <f t="shared" si="199"/>
        <v>-1</v>
      </c>
      <c r="T1253" s="1">
        <f>1+INT($N1253/VLOOKUP($A1253,anni!$A$1:$J$35,10,0))+$Q1253</f>
        <v>2</v>
      </c>
      <c r="U1253" s="1">
        <f t="shared" si="200"/>
        <v>0</v>
      </c>
      <c r="AB1253" s="1">
        <v>1</v>
      </c>
    </row>
    <row r="1254" spans="1:28" x14ac:dyDescent="0.3">
      <c r="A1254" s="3">
        <v>2004</v>
      </c>
      <c r="B1254" s="3" t="str">
        <f>VLOOKUP($E1254,accorpamenti!$A$2:$X$104,$A1254-B$2,0)</f>
        <v>Lodi</v>
      </c>
      <c r="C1254" s="3" t="str">
        <f>VLOOKUP($E1254,accorpamenti!$A$2:$X$104,$A1254-C$2,0)</f>
        <v>Lodi</v>
      </c>
      <c r="D1254" s="3" t="str">
        <f>VLOOKUP($E1254,accorpamenti!$A$2:$X$104,$A1254-D$2,0)</f>
        <v>Lodi</v>
      </c>
      <c r="E1254" s="3" t="s">
        <v>97</v>
      </c>
      <c r="F1254" s="1">
        <f t="array" ref="F1254">SUM(IF(anno=A1254,IF(distretto=E1254,1)))</f>
        <v>2</v>
      </c>
      <c r="G1254" s="1">
        <f t="array" ref="G1254">SUM(IF(anno=A1254,IF(distretto=E1254,IF(punti=-1,1))))</f>
        <v>0</v>
      </c>
      <c r="H1254" s="1">
        <f t="array" ref="H1254">SUM(IF(anno=A1254,IF(distretto=E1254,punti)))+G1254</f>
        <v>22.4</v>
      </c>
      <c r="I1254" s="6">
        <v>1.3977868375072802</v>
      </c>
      <c r="J1254" s="12">
        <f>H1254/VLOOKUP(A1254,anni!$A$1:$O$32,4,0)</f>
        <v>6.1568907701610668E-3</v>
      </c>
      <c r="K1254" s="12">
        <f t="shared" si="201"/>
        <v>2.2169999556600011E-3</v>
      </c>
      <c r="L1254" s="12">
        <f t="shared" si="202"/>
        <v>4.5553369914069818E-3</v>
      </c>
      <c r="M1254" s="12">
        <f t="array" ref="M1254">SUM(IF(NOT(ISERR(J1254:L1254)),J1254:L1254*$J$2:$L$2))/SUM(IF(NOT(ISERR(J1254:L1254)),$J$2:$L$2))</f>
        <v>4.576668202201698E-3</v>
      </c>
      <c r="N1254" s="1">
        <f>((300-VLOOKUP(A1254,anni!$A$1:$O$32,8,0))*(M1254-I1254/300)+I1254)/300*(300-VLOOKUP(A1254,anni!$A$1:$O$32,7,0))</f>
        <v>1.3260120828250557</v>
      </c>
      <c r="O1254" s="1">
        <f t="shared" si="197"/>
        <v>1.3260120828250557</v>
      </c>
      <c r="P1254" s="9">
        <f>INT(MAX(1,O1254)+1-VLOOKUP(A1254,anni!$A$1:$O$32,5,0))</f>
        <v>1</v>
      </c>
      <c r="Q1254" s="9">
        <f t="array" ref="Q1254">SUM(IF(anno=A1254,IF(distretto=E1254,concorrenti!$T$3:$T$5991)))</f>
        <v>0</v>
      </c>
      <c r="R1254" s="9">
        <f t="shared" si="198"/>
        <v>1</v>
      </c>
      <c r="S1254" s="1">
        <f t="shared" si="199"/>
        <v>-1</v>
      </c>
      <c r="T1254" s="1">
        <f>1+INT($N1254/VLOOKUP($A1254,anni!$A$1:$J$35,10,0))+$Q1254</f>
        <v>2</v>
      </c>
      <c r="U1254" s="1">
        <f t="shared" si="200"/>
        <v>0</v>
      </c>
      <c r="AB1254" s="1">
        <v>1</v>
      </c>
    </row>
    <row r="1255" spans="1:28" x14ac:dyDescent="0.3">
      <c r="A1255" s="3">
        <v>2004</v>
      </c>
      <c r="B1255" s="3" t="str">
        <f>VLOOKUP($E1255,accorpamenti!$A$2:$X$104,$A1255-B$2,0)</f>
        <v>Novara</v>
      </c>
      <c r="C1255" s="3" t="str">
        <f>VLOOKUP($E1255,accorpamenti!$A$2:$X$104,$A1255-C$2,0)</f>
        <v>Novara</v>
      </c>
      <c r="D1255" s="3" t="str">
        <f>VLOOKUP($E1255,accorpamenti!$A$2:$X$104,$A1255-D$2,0)</f>
        <v>Novara</v>
      </c>
      <c r="E1255" s="3" t="s">
        <v>136</v>
      </c>
      <c r="F1255" s="1">
        <f t="array" ref="F1255">SUM(IF(anno=A1255,IF(distretto=E1255,1)))</f>
        <v>2</v>
      </c>
      <c r="G1255" s="1">
        <f t="array" ref="G1255">SUM(IF(anno=A1255,IF(distretto=E1255,IF(punti=-1,1))))</f>
        <v>0</v>
      </c>
      <c r="H1255" s="1">
        <f t="array" ref="H1255">SUM(IF(anno=A1255,IF(distretto=E1255,punti)))+G1255</f>
        <v>10.6</v>
      </c>
      <c r="I1255" s="6">
        <v>1.2230634828188702</v>
      </c>
      <c r="J1255" s="12">
        <f>H1255/VLOOKUP(A1255,anni!$A$1:$O$32,4,0)</f>
        <v>2.9135286680226479E-3</v>
      </c>
      <c r="K1255" s="12">
        <f t="shared" si="201"/>
        <v>5.7641998847160029E-3</v>
      </c>
      <c r="L1255" s="12">
        <f t="shared" si="202"/>
        <v>7.3851675466749559E-3</v>
      </c>
      <c r="M1255" s="12">
        <f t="array" ref="M1255">SUM(IF(NOT(ISERR(J1255:L1255)),J1255:L1255*$J$2:$L$2))/SUM(IF(NOT(ISERR(J1255:L1255)),$J$2:$L$2))</f>
        <v>4.6090255533624844E-3</v>
      </c>
      <c r="N1255" s="1">
        <f>((300-VLOOKUP(A1255,anni!$A$1:$O$32,8,0))*(M1255-I1255/300)+I1255)/300*(300-VLOOKUP(A1255,anni!$A$1:$O$32,7,0))</f>
        <v>1.2763132207476358</v>
      </c>
      <c r="O1255" s="1">
        <f t="shared" si="197"/>
        <v>1.2763132207476358</v>
      </c>
      <c r="P1255" s="9">
        <f>INT(MAX(1,O1255)+1-VLOOKUP(A1255,anni!$A$1:$O$32,5,0))</f>
        <v>1</v>
      </c>
      <c r="Q1255" s="9">
        <f t="array" ref="Q1255">SUM(IF(anno=A1255,IF(distretto=E1255,concorrenti!$T$3:$T$5991)))</f>
        <v>0</v>
      </c>
      <c r="R1255" s="9">
        <f t="shared" si="198"/>
        <v>1</v>
      </c>
      <c r="S1255" s="1">
        <f t="shared" si="199"/>
        <v>-1</v>
      </c>
      <c r="T1255" s="1">
        <f>1+INT($N1255/VLOOKUP($A1255,anni!$A$1:$J$35,10,0))+$Q1255</f>
        <v>2</v>
      </c>
      <c r="U1255" s="1">
        <f t="shared" si="200"/>
        <v>0</v>
      </c>
      <c r="AB1255" s="1">
        <v>1</v>
      </c>
    </row>
    <row r="1256" spans="1:28" x14ac:dyDescent="0.3">
      <c r="A1256" s="3">
        <v>2004</v>
      </c>
      <c r="B1256" s="3" t="str">
        <f>VLOOKUP($E1256,accorpamenti!$A$2:$X$104,$A1256-B$2,0)</f>
        <v>Imperia</v>
      </c>
      <c r="C1256" s="3" t="str">
        <f>VLOOKUP($E1256,accorpamenti!$A$2:$X$104,$A1256-C$2,0)</f>
        <v>Imperia</v>
      </c>
      <c r="D1256" s="3" t="str">
        <f>VLOOKUP($E1256,accorpamenti!$A$2:$X$104,$A1256-D$2,0)</f>
        <v>Imperia</v>
      </c>
      <c r="E1256" s="3" t="s">
        <v>140</v>
      </c>
      <c r="F1256" s="1">
        <f t="array" ref="F1256">SUM(IF(anno=A1256,IF(distretto=E1256,1)))</f>
        <v>2</v>
      </c>
      <c r="G1256" s="1">
        <f t="array" ref="G1256">SUM(IF(anno=A1256,IF(distretto=E1256,IF(punti=-1,1))))</f>
        <v>1</v>
      </c>
      <c r="H1256" s="1">
        <f t="array" ref="H1256">SUM(IF(anno=A1256,IF(distretto=E1256,punti)))+G1256</f>
        <v>13.2</v>
      </c>
      <c r="I1256" s="6">
        <v>1.0483401281304601</v>
      </c>
      <c r="J1256" s="12">
        <f>H1256/VLOOKUP(A1256,anni!$A$1:$O$32,4,0)</f>
        <v>3.6281677752734859E-3</v>
      </c>
      <c r="K1256" s="12">
        <f t="shared" si="201"/>
        <v>6.2962798740744032E-3</v>
      </c>
      <c r="L1256" s="12">
        <f t="shared" si="202"/>
        <v>5.2455395658625855E-3</v>
      </c>
      <c r="M1256" s="12">
        <f t="array" ref="M1256">SUM(IF(NOT(ISERR(J1256:L1256)),J1256:L1256*$J$2:$L$2))/SUM(IF(NOT(ISERR(J1256:L1256)),$J$2:$L$2))</f>
        <v>4.7871004399719754E-3</v>
      </c>
      <c r="N1256" s="1">
        <f>((300-VLOOKUP(A1256,anni!$A$1:$O$32,8,0))*(M1256-I1256/300)+I1256)/300*(300-VLOOKUP(A1256,anni!$A$1:$O$32,7,0))</f>
        <v>1.2545921254763666</v>
      </c>
      <c r="O1256" s="1">
        <f t="shared" si="197"/>
        <v>1.2545921254763666</v>
      </c>
      <c r="P1256" s="9">
        <f>INT(MAX(1,O1256)+1-VLOOKUP(A1256,anni!$A$1:$O$32,5,0))</f>
        <v>1</v>
      </c>
      <c r="Q1256" s="9">
        <f t="array" ref="Q1256">SUM(IF(anno=A1256,IF(distretto=E1256,concorrenti!$T$3:$T$5991)))</f>
        <v>0</v>
      </c>
      <c r="R1256" s="9">
        <f t="shared" si="198"/>
        <v>1</v>
      </c>
      <c r="S1256" s="1">
        <f t="shared" si="199"/>
        <v>-1</v>
      </c>
      <c r="T1256" s="1">
        <f>1+INT($N1256/VLOOKUP($A1256,anni!$A$1:$J$35,10,0))+$Q1256</f>
        <v>2</v>
      </c>
      <c r="U1256" s="1">
        <f t="shared" si="200"/>
        <v>0</v>
      </c>
      <c r="AB1256" s="1">
        <v>1</v>
      </c>
    </row>
    <row r="1257" spans="1:28" x14ac:dyDescent="0.3">
      <c r="A1257" s="3">
        <v>2004</v>
      </c>
      <c r="B1257" s="3" t="str">
        <f>VLOOKUP($E1257,accorpamenti!$A$2:$X$104,$A1257-B$2,0)</f>
        <v>Benevento</v>
      </c>
      <c r="C1257" s="3" t="str">
        <f>VLOOKUP($E1257,accorpamenti!$A$2:$X$104,$A1257-C$2,0)</f>
        <v>Benevento</v>
      </c>
      <c r="D1257" s="3" t="str">
        <f>VLOOKUP($E1257,accorpamenti!$A$2:$X$104,$A1257-D$2,0)</f>
        <v>Benevento</v>
      </c>
      <c r="E1257" s="3" t="s">
        <v>143</v>
      </c>
      <c r="F1257" s="1">
        <f t="array" ref="F1257">SUM(IF(anno=A1257,IF(distretto=E1257,1)))</f>
        <v>2</v>
      </c>
      <c r="G1257" s="1">
        <f t="array" ref="G1257">SUM(IF(anno=A1257,IF(distretto=E1257,IF(punti=-1,1))))</f>
        <v>0</v>
      </c>
      <c r="H1257" s="1">
        <f t="array" ref="H1257">SUM(IF(anno=A1257,IF(distretto=E1257,punti)))+G1257</f>
        <v>17.399999999999999</v>
      </c>
      <c r="I1257" s="6">
        <v>2.4461269656377405</v>
      </c>
      <c r="J1257" s="12">
        <f>H1257/VLOOKUP(A1257,anni!$A$1:$O$32,4,0)</f>
        <v>4.782584794678686E-3</v>
      </c>
      <c r="K1257" s="12">
        <f t="shared" si="201"/>
        <v>1.1084999778300006E-3</v>
      </c>
      <c r="L1257" s="12">
        <f t="shared" si="202"/>
        <v>8.2824308934672391E-4</v>
      </c>
      <c r="M1257" s="12">
        <f t="array" ref="M1257">SUM(IF(NOT(ISERR(J1257:L1257)),J1257:L1257*$J$2:$L$2))/SUM(IF(NOT(ISERR(J1257:L1257)),$J$2:$L$2))</f>
        <v>2.8988329048404635E-3</v>
      </c>
      <c r="N1257" s="1">
        <f>((300-VLOOKUP(A1257,anni!$A$1:$O$32,8,0))*(M1257-I1257/300)+I1257)/300*(300-VLOOKUP(A1257,anni!$A$1:$O$32,7,0))</f>
        <v>1.3393365467334462</v>
      </c>
      <c r="O1257" s="1">
        <f t="shared" si="197"/>
        <v>1.3393365467334462</v>
      </c>
      <c r="P1257" s="9">
        <f>INT(MAX(1,O1257)+1-VLOOKUP(A1257,anni!$A$1:$O$32,5,0))</f>
        <v>1</v>
      </c>
      <c r="Q1257" s="9">
        <f t="array" ref="Q1257">SUM(IF(anno=A1257,IF(distretto=E1257,concorrenti!$T$3:$T$5991)))</f>
        <v>0</v>
      </c>
      <c r="R1257" s="9">
        <f t="shared" si="198"/>
        <v>1</v>
      </c>
      <c r="S1257" s="1">
        <f t="shared" si="199"/>
        <v>-1</v>
      </c>
      <c r="T1257" s="1">
        <f>1+INT($N1257/VLOOKUP($A1257,anni!$A$1:$J$35,10,0))+$Q1257</f>
        <v>2</v>
      </c>
      <c r="U1257" s="1">
        <f t="shared" si="200"/>
        <v>0</v>
      </c>
      <c r="AB1257" s="1">
        <v>1</v>
      </c>
    </row>
    <row r="1258" spans="1:28" x14ac:dyDescent="0.3">
      <c r="A1258" s="3">
        <v>2004</v>
      </c>
      <c r="B1258" s="3" t="str">
        <f>VLOOKUP($E1258,accorpamenti!$A$2:$X$104,$A1258-B$2,0)</f>
        <v>Viterbo</v>
      </c>
      <c r="C1258" s="3" t="str">
        <f>VLOOKUP($E1258,accorpamenti!$A$2:$X$104,$A1258-C$2,0)</f>
        <v>Viterbo</v>
      </c>
      <c r="D1258" s="3" t="str">
        <f>VLOOKUP($E1258,accorpamenti!$A$2:$X$104,$A1258-D$2,0)</f>
        <v>Viterbo</v>
      </c>
      <c r="E1258" s="3" t="s">
        <v>111</v>
      </c>
      <c r="F1258" s="1">
        <f t="array" ref="F1258">SUM(IF(anno=A1258,IF(distretto=E1258,1)))</f>
        <v>2</v>
      </c>
      <c r="G1258" s="1">
        <f t="array" ref="G1258">SUM(IF(anno=A1258,IF(distretto=E1258,IF(punti=-1,1))))</f>
        <v>0</v>
      </c>
      <c r="H1258" s="1">
        <f t="array" ref="H1258">SUM(IF(anno=A1258,IF(distretto=E1258,punti)))+G1258</f>
        <v>14.399999999999999</v>
      </c>
      <c r="I1258" s="6">
        <v>1.5725101921956901</v>
      </c>
      <c r="J1258" s="12">
        <f>H1258/VLOOKUP(A1258,anni!$A$1:$O$32,4,0)</f>
        <v>3.9580012093892569E-3</v>
      </c>
      <c r="K1258" s="12">
        <f t="shared" si="201"/>
        <v>4.4339999113200022E-3</v>
      </c>
      <c r="L1258" s="12">
        <f t="shared" si="202"/>
        <v>2.0706077233668099E-3</v>
      </c>
      <c r="M1258" s="12">
        <f t="array" ref="M1258">SUM(IF(NOT(ISERR(J1258:L1258)),J1258:L1258*$J$2:$L$2))/SUM(IF(NOT(ISERR(J1258:L1258)),$J$2:$L$2))</f>
        <v>3.8021018623624306E-3</v>
      </c>
      <c r="N1258" s="1">
        <f>((300-VLOOKUP(A1258,anni!$A$1:$O$32,8,0))*(M1258-I1258/300)+I1258)/300*(300-VLOOKUP(A1258,anni!$A$1:$O$32,7,0))</f>
        <v>1.2332068190762073</v>
      </c>
      <c r="O1258" s="1">
        <f t="shared" si="197"/>
        <v>1.2332068190762073</v>
      </c>
      <c r="P1258" s="9">
        <f>INT(MAX(1,O1258)+1-VLOOKUP(A1258,anni!$A$1:$O$32,5,0))</f>
        <v>1</v>
      </c>
      <c r="Q1258" s="9">
        <f t="array" ref="Q1258">SUM(IF(anno=A1258,IF(distretto=E1258,concorrenti!$T$3:$T$5991)))</f>
        <v>0</v>
      </c>
      <c r="R1258" s="9">
        <f t="shared" si="198"/>
        <v>1</v>
      </c>
      <c r="S1258" s="1">
        <f t="shared" si="199"/>
        <v>-1</v>
      </c>
      <c r="T1258" s="1">
        <f>1+INT($N1258/VLOOKUP($A1258,anni!$A$1:$J$35,10,0))+$Q1258</f>
        <v>2</v>
      </c>
      <c r="U1258" s="1">
        <f t="shared" si="200"/>
        <v>0</v>
      </c>
      <c r="AB1258" s="1">
        <v>1</v>
      </c>
    </row>
    <row r="1259" spans="1:28" x14ac:dyDescent="0.3">
      <c r="A1259" s="3">
        <v>2004</v>
      </c>
      <c r="B1259" s="3" t="str">
        <f>VLOOKUP($E1259,accorpamenti!$A$2:$X$104,$A1259-B$2,0)</f>
        <v>Oristano</v>
      </c>
      <c r="C1259" s="3" t="str">
        <f>VLOOKUP($E1259,accorpamenti!$A$2:$X$104,$A1259-C$2,0)</f>
        <v>Oristano</v>
      </c>
      <c r="D1259" s="3" t="str">
        <f>VLOOKUP($E1259,accorpamenti!$A$2:$X$104,$A1259-D$2,0)</f>
        <v>Oristano</v>
      </c>
      <c r="E1259" s="3" t="s">
        <v>131</v>
      </c>
      <c r="F1259" s="1">
        <f t="array" ref="F1259">SUM(IF(anno=A1259,IF(distretto=E1259,1)))</f>
        <v>2</v>
      </c>
      <c r="G1259" s="1">
        <f t="array" ref="G1259">SUM(IF(anno=A1259,IF(distretto=E1259,IF(punti=-1,1))))</f>
        <v>0</v>
      </c>
      <c r="H1259" s="1">
        <f t="array" ref="H1259">SUM(IF(anno=A1259,IF(distretto=E1259,punti)))+G1259</f>
        <v>16</v>
      </c>
      <c r="I1259" s="6">
        <v>1.92195690157251</v>
      </c>
      <c r="J1259" s="12">
        <f>H1259/VLOOKUP(A1259,anni!$A$1:$O$32,4,0)</f>
        <v>4.3977791215436199E-3</v>
      </c>
      <c r="K1259" s="12">
        <f t="shared" si="201"/>
        <v>4.4339999113200023E-4</v>
      </c>
      <c r="L1259" s="12">
        <f t="shared" si="202"/>
        <v>4.6933775062981027E-3</v>
      </c>
      <c r="M1259" s="12">
        <f t="array" ref="M1259">SUM(IF(NOT(ISERR(J1259:L1259)),J1259:L1259*$J$2:$L$2))/SUM(IF(NOT(ISERR(J1259:L1259)),$J$2:$L$2))</f>
        <v>3.1289191421988269E-3</v>
      </c>
      <c r="N1259" s="1">
        <f>((300-VLOOKUP(A1259,anni!$A$1:$O$32,8,0))*(M1259-I1259/300)+I1259)/300*(300-VLOOKUP(A1259,anni!$A$1:$O$32,7,0))</f>
        <v>1.2157786838053779</v>
      </c>
      <c r="O1259" s="1">
        <f t="shared" si="197"/>
        <v>1.2157786838053779</v>
      </c>
      <c r="P1259" s="9">
        <f>INT(MAX(1,O1259)+1-VLOOKUP(A1259,anni!$A$1:$O$32,5,0))</f>
        <v>1</v>
      </c>
      <c r="Q1259" s="9">
        <f t="array" ref="Q1259">SUM(IF(anno=A1259,IF(distretto=E1259,concorrenti!$T$3:$T$5991)))</f>
        <v>0</v>
      </c>
      <c r="R1259" s="9">
        <f t="shared" si="198"/>
        <v>1</v>
      </c>
      <c r="S1259" s="1">
        <f t="shared" si="199"/>
        <v>-1</v>
      </c>
      <c r="T1259" s="1">
        <f>1+INT($N1259/VLOOKUP($A1259,anni!$A$1:$J$35,10,0))+$Q1259</f>
        <v>2</v>
      </c>
      <c r="U1259" s="1">
        <f t="shared" si="200"/>
        <v>0</v>
      </c>
      <c r="AB1259" s="1">
        <v>1</v>
      </c>
    </row>
    <row r="1260" spans="1:28" x14ac:dyDescent="0.3">
      <c r="A1260" s="3">
        <v>2004</v>
      </c>
      <c r="B1260" s="3" t="str">
        <f>VLOOKUP($E1260,accorpamenti!$A$2:$X$104,$A1260-B$2,0)</f>
        <v>Caltanissetta</v>
      </c>
      <c r="C1260" s="3" t="str">
        <f>VLOOKUP($E1260,accorpamenti!$A$2:$X$104,$A1260-C$2,0)</f>
        <v>Caltanissetta</v>
      </c>
      <c r="D1260" s="3" t="str">
        <f>VLOOKUP($E1260,accorpamenti!$A$2:$X$104,$A1260-D$2,0)</f>
        <v>Caltanissetta</v>
      </c>
      <c r="E1260" s="3" t="s">
        <v>129</v>
      </c>
      <c r="F1260" s="1">
        <f t="array" ref="F1260">SUM(IF(anno=A1260,IF(distretto=E1260,1)))</f>
        <v>2</v>
      </c>
      <c r="G1260" s="1">
        <f t="array" ref="G1260">SUM(IF(anno=A1260,IF(distretto=E1260,IF(punti=-1,1))))</f>
        <v>0</v>
      </c>
      <c r="H1260" s="1">
        <f t="array" ref="H1260">SUM(IF(anno=A1260,IF(distretto=E1260,punti)))+G1260</f>
        <v>11.8</v>
      </c>
      <c r="I1260" s="6">
        <v>1.7472335468841</v>
      </c>
      <c r="J1260" s="12">
        <f>H1260/VLOOKUP(A1260,anni!$A$1:$O$32,4,0)</f>
        <v>3.2433621021384198E-3</v>
      </c>
      <c r="K1260" s="12">
        <f t="shared" si="201"/>
        <v>3.1924799361504014E-3</v>
      </c>
      <c r="L1260" s="12">
        <f t="shared" si="202"/>
        <v>2.4157090105946114E-3</v>
      </c>
      <c r="M1260" s="12">
        <f t="array" ref="M1260">SUM(IF(NOT(ISERR(J1260:L1260)),J1260:L1260*$J$2:$L$2))/SUM(IF(NOT(ISERR(J1260:L1260)),$J$2:$L$2))</f>
        <v>3.0884591982184456E-3</v>
      </c>
      <c r="N1260" s="1">
        <f>((300-VLOOKUP(A1260,anni!$A$1:$O$32,8,0))*(M1260-I1260/300)+I1260)/300*(300-VLOOKUP(A1260,anni!$A$1:$O$32,7,0))</f>
        <v>1.1520989010608538</v>
      </c>
      <c r="O1260" s="1">
        <f t="shared" si="197"/>
        <v>1.1520989010608538</v>
      </c>
      <c r="P1260" s="9">
        <f>INT(MAX(1,O1260)+1-VLOOKUP(A1260,anni!$A$1:$O$32,5,0))</f>
        <v>1</v>
      </c>
      <c r="Q1260" s="9">
        <f t="array" ref="Q1260">SUM(IF(anno=A1260,IF(distretto=E1260,concorrenti!$T$3:$T$5991)))</f>
        <v>0</v>
      </c>
      <c r="R1260" s="9">
        <f t="shared" si="198"/>
        <v>1</v>
      </c>
      <c r="S1260" s="1">
        <f t="shared" si="199"/>
        <v>-1</v>
      </c>
      <c r="T1260" s="1">
        <f>1+INT($N1260/VLOOKUP($A1260,anni!$A$1:$J$35,10,0))+$Q1260</f>
        <v>1</v>
      </c>
      <c r="U1260" s="1">
        <f t="shared" si="200"/>
        <v>-1</v>
      </c>
      <c r="AB1260" s="1">
        <v>1</v>
      </c>
    </row>
    <row r="1261" spans="1:28" x14ac:dyDescent="0.3">
      <c r="A1261" s="3">
        <v>2004</v>
      </c>
      <c r="B1261" s="3" t="str">
        <f>VLOOKUP($E1261,accorpamenti!$A$2:$X$104,$A1261-B$2,0)</f>
        <v>Reggio Calabria</v>
      </c>
      <c r="C1261" s="3" t="str">
        <f>VLOOKUP($E1261,accorpamenti!$A$2:$X$104,$A1261-C$2,0)</f>
        <v>Reggio Calabria</v>
      </c>
      <c r="D1261" s="3" t="str">
        <f>VLOOKUP($E1261,accorpamenti!$A$2:$X$104,$A1261-D$2,0)</f>
        <v>Reggio Calabria</v>
      </c>
      <c r="E1261" s="3" t="s">
        <v>63</v>
      </c>
      <c r="F1261" s="1">
        <f t="array" ref="F1261">SUM(IF(anno=A1261,IF(distretto=E1261,1)))</f>
        <v>2</v>
      </c>
      <c r="G1261" s="1">
        <f t="array" ref="G1261">SUM(IF(anno=A1261,IF(distretto=E1261,IF(punti=-1,1))))</f>
        <v>0</v>
      </c>
      <c r="H1261" s="1">
        <f t="array" ref="H1261">SUM(IF(anno=A1261,IF(distretto=E1261,punti)))+G1261</f>
        <v>9</v>
      </c>
      <c r="I1261" s="6">
        <v>2.6208503203261504</v>
      </c>
      <c r="J1261" s="12">
        <f>H1261/VLOOKUP(A1261,anni!$A$1:$O$32,4,0)</f>
        <v>2.4737507558682862E-3</v>
      </c>
      <c r="K1261" s="12">
        <f t="shared" si="201"/>
        <v>4.4339999113200023E-4</v>
      </c>
      <c r="L1261" s="12">
        <f t="shared" si="202"/>
        <v>2.6227697829312923E-3</v>
      </c>
      <c r="M1261" s="12">
        <f t="array" ref="M1261">SUM(IF(NOT(ISERR(J1261:L1261)),J1261:L1261*$J$2:$L$2))/SUM(IF(NOT(ISERR(J1261:L1261)),$J$2:$L$2))</f>
        <v>1.8218036721333586E-3</v>
      </c>
      <c r="N1261" s="1">
        <f>((300-VLOOKUP(A1261,anni!$A$1:$O$32,8,0))*(M1261-I1261/300)+I1261)/300*(300-VLOOKUP(A1261,anni!$A$1:$O$32,7,0))</f>
        <v>1.188458407553973</v>
      </c>
      <c r="O1261" s="1">
        <f t="shared" si="197"/>
        <v>1.188458407553973</v>
      </c>
      <c r="P1261" s="9">
        <f>INT(MAX(1,O1261)+1-VLOOKUP(A1261,anni!$A$1:$O$32,5,0))</f>
        <v>1</v>
      </c>
      <c r="Q1261" s="9">
        <f t="array" ref="Q1261">SUM(IF(anno=A1261,IF(distretto=E1261,concorrenti!$T$3:$T$5991)))</f>
        <v>0</v>
      </c>
      <c r="R1261" s="9">
        <f t="shared" si="198"/>
        <v>1</v>
      </c>
      <c r="S1261" s="1">
        <f t="shared" si="199"/>
        <v>-1</v>
      </c>
      <c r="T1261" s="1">
        <f>1+INT($N1261/VLOOKUP($A1261,anni!$A$1:$J$35,10,0))+$Q1261</f>
        <v>1</v>
      </c>
      <c r="U1261" s="1">
        <f t="shared" si="200"/>
        <v>-1</v>
      </c>
      <c r="AB1261" s="1">
        <v>1</v>
      </c>
    </row>
    <row r="1262" spans="1:28" x14ac:dyDescent="0.3">
      <c r="A1262" s="3">
        <v>2004</v>
      </c>
      <c r="B1262" s="3" t="str">
        <f>VLOOKUP($E1262,accorpamenti!$A$2:$X$104,$A1262-B$2,0)</f>
        <v>Sassari</v>
      </c>
      <c r="C1262" s="3" t="str">
        <f>VLOOKUP($E1262,accorpamenti!$A$2:$X$104,$A1262-C$2,0)</f>
        <v>Sassari</v>
      </c>
      <c r="D1262" s="3" t="str">
        <f>VLOOKUP($E1262,accorpamenti!$A$2:$X$104,$A1262-D$2,0)</f>
        <v>Sassari</v>
      </c>
      <c r="E1262" s="3" t="s">
        <v>150</v>
      </c>
      <c r="F1262" s="1">
        <f t="array" ref="F1262">SUM(IF(anno=A1262,IF(distretto=E1262,1)))</f>
        <v>2</v>
      </c>
      <c r="G1262" s="1">
        <f t="array" ref="G1262">SUM(IF(anno=A1262,IF(distretto=E1262,IF(punti=-1,1))))</f>
        <v>0</v>
      </c>
      <c r="H1262" s="1">
        <f t="array" ref="H1262">SUM(IF(anno=A1262,IF(distretto=E1262,punti)))+G1262</f>
        <v>1.2</v>
      </c>
      <c r="I1262" s="6">
        <v>1.2230634828188702</v>
      </c>
      <c r="J1262" s="12">
        <f>H1262/VLOOKUP(A1262,anni!$A$1:$O$32,4,0)</f>
        <v>3.2983343411577146E-4</v>
      </c>
      <c r="K1262" s="12">
        <f t="shared" si="201"/>
        <v>5.9858998802820029E-3</v>
      </c>
      <c r="L1262" s="12">
        <f t="shared" si="202"/>
        <v>5.6596611105359466E-3</v>
      </c>
      <c r="M1262" s="12">
        <f t="array" ref="M1262">SUM(IF(NOT(ISERR(J1262:L1262)),J1262:L1262*$J$2:$L$2))/SUM(IF(NOT(ISERR(J1262:L1262)),$J$2:$L$2))</f>
        <v>3.1034935289078781E-3</v>
      </c>
      <c r="N1262" s="1">
        <f>((300-VLOOKUP(A1262,anni!$A$1:$O$32,8,0))*(M1262-I1262/300)+I1262)/300*(300-VLOOKUP(A1262,anni!$A$1:$O$32,7,0))</f>
        <v>0.98725107205235096</v>
      </c>
      <c r="O1262" s="1">
        <f t="shared" si="197"/>
        <v>1</v>
      </c>
      <c r="P1262" s="9">
        <f>INT(MAX(1,O1262)+1-VLOOKUP(A1262,anni!$A$1:$O$32,5,0))</f>
        <v>1</v>
      </c>
      <c r="Q1262" s="9">
        <f t="array" ref="Q1262">SUM(IF(anno=A1262,IF(distretto=E1262,concorrenti!$T$3:$T$5991)))</f>
        <v>0</v>
      </c>
      <c r="R1262" s="9">
        <f t="shared" si="198"/>
        <v>1</v>
      </c>
      <c r="S1262" s="1">
        <f t="shared" si="199"/>
        <v>-1</v>
      </c>
      <c r="T1262" s="1">
        <f>1+INT($N1262/VLOOKUP($A1262,anni!$A$1:$J$35,10,0))+$Q1262</f>
        <v>1</v>
      </c>
      <c r="U1262" s="1">
        <f t="shared" si="200"/>
        <v>-1</v>
      </c>
      <c r="AB1262" s="1">
        <v>1</v>
      </c>
    </row>
    <row r="1263" spans="1:28" x14ac:dyDescent="0.3">
      <c r="A1263" s="3">
        <v>2004</v>
      </c>
      <c r="B1263" s="3" t="str">
        <f>VLOOKUP($E1263,accorpamenti!$A$2:$X$104,$A1263-B$2,0)</f>
        <v>Taranto</v>
      </c>
      <c r="C1263" s="3" t="str">
        <f>VLOOKUP($E1263,accorpamenti!$A$2:$X$104,$A1263-C$2,0)</f>
        <v>Taranto</v>
      </c>
      <c r="D1263" s="3" t="str">
        <f>VLOOKUP($E1263,accorpamenti!$A$2:$X$104,$A1263-D$2,0)</f>
        <v>Taranto</v>
      </c>
      <c r="E1263" s="3" t="s">
        <v>115</v>
      </c>
      <c r="F1263" s="1">
        <f t="array" ref="F1263">SUM(IF(anno=A1263,IF(distretto=E1263,1)))</f>
        <v>2</v>
      </c>
      <c r="G1263" s="1">
        <f t="array" ref="G1263">SUM(IF(anno=A1263,IF(distretto=E1263,IF(punti=-1,1))))</f>
        <v>0</v>
      </c>
      <c r="H1263" s="1">
        <f t="array" ref="H1263">SUM(IF(anno=A1263,IF(distretto=E1263,punti)))+G1263</f>
        <v>0</v>
      </c>
      <c r="I1263" s="6">
        <v>2.2714036109493301</v>
      </c>
      <c r="J1263" s="12">
        <f>H1263/VLOOKUP(A1263,anni!$A$1:$O$32,4,0)</f>
        <v>0</v>
      </c>
      <c r="K1263" s="12">
        <f t="shared" si="201"/>
        <v>1.1971799760564005E-3</v>
      </c>
      <c r="L1263" s="12">
        <f t="shared" si="202"/>
        <v>4.9694585360803437E-3</v>
      </c>
      <c r="M1263" s="12">
        <f t="array" ref="M1263">SUM(IF(NOT(ISERR(J1263:L1263)),J1263:L1263*$J$2:$L$2))/SUM(IF(NOT(ISERR(J1263:L1263)),$J$2:$L$2))</f>
        <v>1.2273030813655242E-3</v>
      </c>
      <c r="N1263" s="1">
        <f>((300-VLOOKUP(A1263,anni!$A$1:$O$32,8,0))*(M1263-I1263/300)+I1263)/300*(300-VLOOKUP(A1263,anni!$A$1:$O$32,7,0))</f>
        <v>0.9624913471259664</v>
      </c>
      <c r="O1263" s="1">
        <f t="shared" si="197"/>
        <v>1</v>
      </c>
      <c r="P1263" s="9">
        <f>INT(MAX(1,O1263)+1-VLOOKUP(A1263,anni!$A$1:$O$32,5,0))</f>
        <v>1</v>
      </c>
      <c r="Q1263" s="9">
        <f t="array" ref="Q1263">SUM(IF(anno=A1263,IF(distretto=E1263,concorrenti!$T$3:$T$5991)))</f>
        <v>0</v>
      </c>
      <c r="R1263" s="9">
        <f t="shared" si="198"/>
        <v>1</v>
      </c>
      <c r="S1263" s="1">
        <f t="shared" si="199"/>
        <v>-1</v>
      </c>
      <c r="T1263" s="1">
        <f>1+INT($N1263/VLOOKUP($A1263,anni!$A$1:$J$35,10,0))+$Q1263</f>
        <v>1</v>
      </c>
      <c r="U1263" s="1">
        <f t="shared" si="200"/>
        <v>-1</v>
      </c>
      <c r="AB1263" s="1">
        <v>1</v>
      </c>
    </row>
    <row r="1264" spans="1:28" x14ac:dyDescent="0.3">
      <c r="A1264" s="3">
        <v>2004</v>
      </c>
      <c r="B1264" s="3" t="str">
        <f>VLOOKUP($E1264,accorpamenti!$A$2:$X$104,$A1264-B$2,0)</f>
        <v>Catanzaro</v>
      </c>
      <c r="C1264" s="3" t="str">
        <f>VLOOKUP($E1264,accorpamenti!$A$2:$X$104,$A1264-C$2,0)</f>
        <v>Catanzaro</v>
      </c>
      <c r="D1264" s="3" t="str">
        <f>VLOOKUP($E1264,accorpamenti!$A$2:$X$104,$A1264-D$2,0)</f>
        <v>Catanzaro</v>
      </c>
      <c r="E1264" s="3" t="s">
        <v>110</v>
      </c>
      <c r="F1264" s="1">
        <f t="array" ref="F1264">SUM(IF(anno=A1264,IF(distretto=E1264,1)))</f>
        <v>2</v>
      </c>
      <c r="G1264" s="1">
        <f t="array" ref="G1264">SUM(IF(anno=A1264,IF(distretto=E1264,IF(punti=-1,1))))</f>
        <v>0</v>
      </c>
      <c r="H1264" s="1">
        <f t="array" ref="H1264">SUM(IF(anno=A1264,IF(distretto=E1264,punti)))+G1264</f>
        <v>3.4</v>
      </c>
      <c r="I1264" s="6">
        <v>1.5725101921956901</v>
      </c>
      <c r="J1264" s="12">
        <f>H1264/VLOOKUP(A1264,anni!$A$1:$O$32,4,0)</f>
        <v>9.3452806332801916E-4</v>
      </c>
      <c r="K1264" s="12">
        <f t="shared" si="201"/>
        <v>3.1924799361504018E-3</v>
      </c>
      <c r="L1264" s="12">
        <f t="shared" si="202"/>
        <v>2.9333609414363142E-3</v>
      </c>
      <c r="M1264" s="12">
        <f t="array" ref="M1264">SUM(IF(NOT(ISERR(J1264:L1264)),J1264:L1264*$J$2:$L$2))/SUM(IF(NOT(ISERR(J1264:L1264)),$J$2:$L$2))</f>
        <v>2.0203175006201957E-3</v>
      </c>
      <c r="N1264" s="1">
        <f>((300-VLOOKUP(A1264,anni!$A$1:$O$32,8,0))*(M1264-I1264/300)+I1264)/300*(300-VLOOKUP(A1264,anni!$A$1:$O$32,7,0))</f>
        <v>0.89110422162169844</v>
      </c>
      <c r="O1264" s="1">
        <f t="shared" si="197"/>
        <v>1</v>
      </c>
      <c r="P1264" s="9">
        <f>INT(MAX(1,O1264)+1-VLOOKUP(A1264,anni!$A$1:$O$32,5,0))</f>
        <v>1</v>
      </c>
      <c r="Q1264" s="9">
        <f t="array" ref="Q1264">SUM(IF(anno=A1264,IF(distretto=E1264,concorrenti!$T$3:$T$5991)))</f>
        <v>0</v>
      </c>
      <c r="R1264" s="9">
        <f t="shared" si="198"/>
        <v>1</v>
      </c>
      <c r="S1264" s="1">
        <f t="shared" si="199"/>
        <v>-1</v>
      </c>
      <c r="T1264" s="1">
        <f>1+INT($N1264/VLOOKUP($A1264,anni!$A$1:$J$35,10,0))+$Q1264</f>
        <v>1</v>
      </c>
      <c r="U1264" s="1">
        <f t="shared" si="200"/>
        <v>-1</v>
      </c>
      <c r="AB1264" s="1">
        <v>1</v>
      </c>
    </row>
    <row r="1265" spans="1:28" x14ac:dyDescent="0.3">
      <c r="A1265" s="3">
        <v>2004</v>
      </c>
      <c r="B1265" s="3" t="str">
        <f>VLOOKUP($E1265,accorpamenti!$A$2:$X$104,$A1265-B$2,0)</f>
        <v>Teramo</v>
      </c>
      <c r="C1265" s="3" t="str">
        <f>VLOOKUP($E1265,accorpamenti!$A$2:$X$104,$A1265-C$2,0)</f>
        <v>Teramo</v>
      </c>
      <c r="D1265" s="3" t="str">
        <f>VLOOKUP($E1265,accorpamenti!$A$2:$X$104,$A1265-D$2,0)</f>
        <v>Teramo</v>
      </c>
      <c r="E1265" s="3" t="s">
        <v>98</v>
      </c>
      <c r="F1265" s="1">
        <f t="array" ref="F1265">SUM(IF(anno=A1265,IF(distretto=E1265,1)))</f>
        <v>1</v>
      </c>
      <c r="G1265" s="1">
        <f t="array" ref="G1265">SUM(IF(anno=A1265,IF(distretto=E1265,IF(punti=-1,1))))</f>
        <v>0</v>
      </c>
      <c r="H1265" s="1">
        <f t="array" ref="H1265">SUM(IF(anno=A1265,IF(distretto=E1265,punti)))+G1265</f>
        <v>21</v>
      </c>
      <c r="I1265" s="6">
        <v>1.2230634828188702</v>
      </c>
      <c r="J1265" s="12">
        <f>H1265/VLOOKUP(A1265,anni!$A$1:$O$32,4,0)</f>
        <v>5.7720850970260007E-3</v>
      </c>
      <c r="K1265" s="12">
        <f t="shared" si="201"/>
        <v>6.6509998669800037E-3</v>
      </c>
      <c r="L1265" s="12">
        <f t="shared" si="202"/>
        <v>3.3129723573868965E-3</v>
      </c>
      <c r="M1265" s="12">
        <f t="array" ref="M1265">SUM(IF(NOT(ISERR(J1265:L1265)),J1265:L1265*$J$2:$L$2))/SUM(IF(NOT(ISERR(J1265:L1265)),$J$2:$L$2))</f>
        <v>5.6552045637374843E-3</v>
      </c>
      <c r="N1265" s="1">
        <f>((300-VLOOKUP(A1265,anni!$A$1:$O$32,8,0))*(M1265-I1265/300)+I1265)/300*(300-VLOOKUP(A1265,anni!$A$1:$O$32,7,0))</f>
        <v>1.4771795907396355</v>
      </c>
      <c r="O1265" s="1">
        <f t="shared" si="197"/>
        <v>1.4771795907396355</v>
      </c>
      <c r="P1265" s="9">
        <f>INT(MAX(1,O1265)+1-VLOOKUP(A1265,anni!$A$1:$O$32,5,0))</f>
        <v>1</v>
      </c>
      <c r="Q1265" s="9">
        <f t="array" ref="Q1265">SUM(IF(anno=A1265,IF(distretto=E1265,concorrenti!$T$3:$T$5991)))</f>
        <v>0</v>
      </c>
      <c r="R1265" s="9">
        <f t="shared" si="198"/>
        <v>1</v>
      </c>
      <c r="S1265" s="1">
        <f t="shared" si="199"/>
        <v>0</v>
      </c>
      <c r="T1265" s="1">
        <f>1+INT($N1265/VLOOKUP($A1265,anni!$A$1:$J$35,10,0))+$Q1265</f>
        <v>2</v>
      </c>
      <c r="U1265" s="1">
        <f t="shared" si="200"/>
        <v>1</v>
      </c>
      <c r="AB1265" s="1">
        <v>1</v>
      </c>
    </row>
    <row r="1266" spans="1:28" x14ac:dyDescent="0.3">
      <c r="A1266" s="3">
        <v>2004</v>
      </c>
      <c r="B1266" s="3" t="str">
        <f>VLOOKUP($E1266,accorpamenti!$A$2:$X$104,$A1266-B$2,0)</f>
        <v>Campobasso</v>
      </c>
      <c r="C1266" s="3" t="str">
        <f>VLOOKUP($E1266,accorpamenti!$A$2:$X$104,$A1266-C$2,0)</f>
        <v>Campobasso</v>
      </c>
      <c r="D1266" s="3" t="str">
        <f>VLOOKUP($E1266,accorpamenti!$A$2:$X$104,$A1266-D$2,0)</f>
        <v>Campobasso</v>
      </c>
      <c r="E1266" s="3" t="s">
        <v>145</v>
      </c>
      <c r="F1266" s="1">
        <f t="array" ref="F1266">SUM(IF(anno=A1266,IF(distretto=E1266,1)))</f>
        <v>1</v>
      </c>
      <c r="G1266" s="1">
        <f t="array" ref="G1266">SUM(IF(anno=A1266,IF(distretto=E1266,IF(punti=-1,1))))</f>
        <v>0</v>
      </c>
      <c r="H1266" s="1">
        <f t="array" ref="H1266">SUM(IF(anno=A1266,IF(distretto=E1266,punti)))+G1266</f>
        <v>14</v>
      </c>
      <c r="I1266" s="6">
        <v>3.1450203843913802</v>
      </c>
      <c r="J1266" s="12">
        <f>H1266/VLOOKUP(A1266,anni!$A$1:$O$32,4,0)</f>
        <v>3.848056731350667E-3</v>
      </c>
      <c r="K1266" s="12">
        <f t="shared" si="201"/>
        <v>2.6603999467920015E-3</v>
      </c>
      <c r="L1266" s="12">
        <f t="shared" si="202"/>
        <v>2.9333609414363142E-3</v>
      </c>
      <c r="M1266" s="12">
        <f t="array" ref="M1266">SUM(IF(NOT(ISERR(J1266:L1266)),J1266:L1266*$J$2:$L$2))/SUM(IF(NOT(ISERR(J1266:L1266)),$J$2:$L$2))</f>
        <v>3.2997218381787194E-3</v>
      </c>
      <c r="N1266" s="1">
        <f>((300-VLOOKUP(A1266,anni!$A$1:$O$32,8,0))*(M1266-I1266/300)+I1266)/300*(300-VLOOKUP(A1266,anni!$A$1:$O$32,7,0))</f>
        <v>1.6399531159355558</v>
      </c>
      <c r="O1266" s="1">
        <f t="shared" si="197"/>
        <v>1.6399531159355558</v>
      </c>
      <c r="P1266" s="9">
        <f>INT(MAX(1,O1266)+1-VLOOKUP(A1266,anni!$A$1:$O$32,5,0))</f>
        <v>2</v>
      </c>
      <c r="Q1266" s="9">
        <f t="array" ref="Q1266">SUM(IF(anno=A1266,IF(distretto=E1266,concorrenti!$T$3:$T$5991)))</f>
        <v>0</v>
      </c>
      <c r="R1266" s="9">
        <f t="shared" si="198"/>
        <v>2</v>
      </c>
      <c r="S1266" s="1">
        <f t="shared" si="199"/>
        <v>1</v>
      </c>
      <c r="T1266" s="1">
        <f>1+INT($N1266/VLOOKUP($A1266,anni!$A$1:$J$35,10,0))+$Q1266</f>
        <v>2</v>
      </c>
      <c r="U1266" s="1">
        <f t="shared" si="200"/>
        <v>1</v>
      </c>
      <c r="AB1266" s="1">
        <v>2</v>
      </c>
    </row>
    <row r="1267" spans="1:28" x14ac:dyDescent="0.3">
      <c r="A1267" s="3">
        <v>2004</v>
      </c>
      <c r="B1267" s="3" t="str">
        <f>VLOOKUP($E1267,accorpamenti!$A$2:$X$104,$A1267-B$2,0)</f>
        <v>Gorizia</v>
      </c>
      <c r="C1267" s="3" t="str">
        <f>VLOOKUP($E1267,accorpamenti!$A$2:$X$104,$A1267-C$2,0)</f>
        <v>Gorizia</v>
      </c>
      <c r="D1267" s="3" t="str">
        <f>VLOOKUP($E1267,accorpamenti!$A$2:$X$104,$A1267-D$2,0)</f>
        <v>Gorizia</v>
      </c>
      <c r="E1267" s="3" t="s">
        <v>44</v>
      </c>
      <c r="F1267" s="1">
        <f t="array" ref="F1267">SUM(IF(anno=A1267,IF(distretto=E1267,1)))</f>
        <v>1</v>
      </c>
      <c r="G1267" s="1">
        <f t="array" ref="G1267">SUM(IF(anno=A1267,IF(distretto=E1267,IF(punti=-1,1))))</f>
        <v>0</v>
      </c>
      <c r="H1267" s="1">
        <f t="array" ref="H1267">SUM(IF(anno=A1267,IF(distretto=E1267,punti)))+G1267</f>
        <v>17.600000000000001</v>
      </c>
      <c r="I1267" s="6">
        <v>1.2230634828188702</v>
      </c>
      <c r="J1267" s="12">
        <f>H1267/VLOOKUP(A1267,anni!$A$1:$O$32,4,0)</f>
        <v>4.837557033697982E-3</v>
      </c>
      <c r="K1267" s="12">
        <f t="shared" si="201"/>
        <v>5.6755198864896035E-3</v>
      </c>
      <c r="L1267" s="12">
        <f t="shared" si="202"/>
        <v>5.2455395658625847E-3</v>
      </c>
      <c r="M1267" s="12">
        <f t="array" ref="M1267">SUM(IF(NOT(ISERR(J1267:L1267)),J1267:L1267*$J$2:$L$2))/SUM(IF(NOT(ISERR(J1267:L1267)),$J$2:$L$2))</f>
        <v>5.1848750733226234E-3</v>
      </c>
      <c r="N1267" s="1">
        <f>((300-VLOOKUP(A1267,anni!$A$1:$O$32,8,0))*(M1267-I1267/300)+I1267)/300*(300-VLOOKUP(A1267,anni!$A$1:$O$32,7,0))</f>
        <v>1.3868763285799823</v>
      </c>
      <c r="O1267" s="1">
        <f t="shared" si="197"/>
        <v>1.3868763285799823</v>
      </c>
      <c r="P1267" s="9">
        <f>INT(MAX(1,O1267)+1-VLOOKUP(A1267,anni!$A$1:$O$32,5,0))</f>
        <v>1</v>
      </c>
      <c r="Q1267" s="9">
        <f t="array" ref="Q1267">SUM(IF(anno=A1267,IF(distretto=E1267,concorrenti!$T$3:$T$5991)))</f>
        <v>0</v>
      </c>
      <c r="R1267" s="9">
        <f t="shared" si="198"/>
        <v>1</v>
      </c>
      <c r="S1267" s="1">
        <f t="shared" si="199"/>
        <v>0</v>
      </c>
      <c r="T1267" s="1">
        <f>1+INT($N1267/VLOOKUP($A1267,anni!$A$1:$J$35,10,0))+$Q1267</f>
        <v>2</v>
      </c>
      <c r="U1267" s="1">
        <f t="shared" si="200"/>
        <v>1</v>
      </c>
      <c r="AB1267" s="1">
        <v>1</v>
      </c>
    </row>
    <row r="1268" spans="1:28" x14ac:dyDescent="0.3">
      <c r="A1268" s="3">
        <v>2004</v>
      </c>
      <c r="B1268" s="3" t="str">
        <f>VLOOKUP($E1268,accorpamenti!$A$2:$X$104,$A1268-B$2,0)</f>
        <v>Massa Carrara</v>
      </c>
      <c r="C1268" s="3" t="str">
        <f>VLOOKUP($E1268,accorpamenti!$A$2:$X$104,$A1268-C$2,0)</f>
        <v>Massa Carrara</v>
      </c>
      <c r="D1268" s="3" t="str">
        <f>VLOOKUP($E1268,accorpamenti!$A$2:$X$104,$A1268-D$2,0)</f>
        <v>Massa Carrara</v>
      </c>
      <c r="E1268" s="3" t="s">
        <v>52</v>
      </c>
      <c r="F1268" s="1">
        <f t="array" ref="F1268">SUM(IF(anno=A1268,IF(distretto=E1268,1)))</f>
        <v>1</v>
      </c>
      <c r="G1268" s="1">
        <f t="array" ref="G1268">SUM(IF(anno=A1268,IF(distretto=E1268,IF(punti=-1,1))))</f>
        <v>0</v>
      </c>
      <c r="H1268" s="1">
        <f t="array" ref="H1268">SUM(IF(anno=A1268,IF(distretto=E1268,punti)))+G1268</f>
        <v>11</v>
      </c>
      <c r="I1268" s="6">
        <v>1.3977868375072802</v>
      </c>
      <c r="J1268" s="12">
        <f>H1268/VLOOKUP(A1268,anni!$A$1:$O$32,4,0)</f>
        <v>3.0234731460612387E-3</v>
      </c>
      <c r="K1268" s="12">
        <f t="shared" si="201"/>
        <v>4.4783399104332024E-3</v>
      </c>
      <c r="L1268" s="12">
        <f t="shared" si="202"/>
        <v>8.3859612796355811E-3</v>
      </c>
      <c r="M1268" s="12">
        <f t="array" ref="M1268">SUM(IF(NOT(ISERR(J1268:L1268)),J1268:L1268*$J$2:$L$2))/SUM(IF(NOT(ISERR(J1268:L1268)),$J$2:$L$2))</f>
        <v>4.4021767564476171E-3</v>
      </c>
      <c r="N1268" s="1">
        <f>((300-VLOOKUP(A1268,anni!$A$1:$O$32,8,0))*(M1268-I1268/300)+I1268)/300*(300-VLOOKUP(A1268,anni!$A$1:$O$32,7,0))</f>
        <v>1.292509725240272</v>
      </c>
      <c r="O1268" s="1">
        <f t="shared" si="197"/>
        <v>1.292509725240272</v>
      </c>
      <c r="P1268" s="9">
        <f>INT(MAX(1,O1268)+1-VLOOKUP(A1268,anni!$A$1:$O$32,5,0))</f>
        <v>1</v>
      </c>
      <c r="Q1268" s="9">
        <f t="array" ref="Q1268">SUM(IF(anno=A1268,IF(distretto=E1268,concorrenti!$T$3:$T$5991)))</f>
        <v>0</v>
      </c>
      <c r="R1268" s="9">
        <f t="shared" si="198"/>
        <v>1</v>
      </c>
      <c r="S1268" s="1">
        <f t="shared" si="199"/>
        <v>0</v>
      </c>
      <c r="T1268" s="1">
        <f>1+INT($N1268/VLOOKUP($A1268,anni!$A$1:$J$35,10,0))+$Q1268</f>
        <v>2</v>
      </c>
      <c r="U1268" s="1">
        <f t="shared" si="200"/>
        <v>1</v>
      </c>
      <c r="AB1268" s="1">
        <v>1</v>
      </c>
    </row>
    <row r="1269" spans="1:28" x14ac:dyDescent="0.3">
      <c r="A1269" s="3">
        <v>2004</v>
      </c>
      <c r="B1269" s="3" t="str">
        <f>VLOOKUP($E1269,accorpamenti!$A$2:$X$104,$A1269-B$2,0)</f>
        <v>Savona</v>
      </c>
      <c r="C1269" s="3" t="str">
        <f>VLOOKUP($E1269,accorpamenti!$A$2:$X$104,$A1269-C$2,0)</f>
        <v>Savona</v>
      </c>
      <c r="D1269" s="3" t="str">
        <f>VLOOKUP($E1269,accorpamenti!$A$2:$X$104,$A1269-D$2,0)</f>
        <v>Savona</v>
      </c>
      <c r="E1269" s="3" t="s">
        <v>138</v>
      </c>
      <c r="F1269" s="1">
        <f t="array" ref="F1269">SUM(IF(anno=A1269,IF(distretto=E1269,1)))</f>
        <v>1</v>
      </c>
      <c r="G1269" s="1">
        <f t="array" ref="G1269">SUM(IF(anno=A1269,IF(distretto=E1269,IF(punti=-1,1))))</f>
        <v>0</v>
      </c>
      <c r="H1269" s="1">
        <f t="array" ref="H1269">SUM(IF(anno=A1269,IF(distretto=E1269,punti)))+G1269</f>
        <v>15.399999999999999</v>
      </c>
      <c r="I1269" s="6">
        <v>1.2230634828188702</v>
      </c>
      <c r="J1269" s="12">
        <f>H1269/VLOOKUP(A1269,anni!$A$1:$O$32,4,0)</f>
        <v>4.2328624044857335E-3</v>
      </c>
      <c r="K1269" s="12">
        <f t="shared" si="201"/>
        <v>5.099099898018003E-3</v>
      </c>
      <c r="L1269" s="12">
        <f t="shared" si="202"/>
        <v>5.0384787935259037E-3</v>
      </c>
      <c r="M1269" s="12">
        <f t="array" ref="M1269">SUM(IF(NOT(ISERR(J1269:L1269)),J1269:L1269*$J$2:$L$2))/SUM(IF(NOT(ISERR(J1269:L1269)),$J$2:$L$2))</f>
        <v>4.6558776338365181E-3</v>
      </c>
      <c r="N1269" s="1">
        <f>((300-VLOOKUP(A1269,anni!$A$1:$O$32,8,0))*(M1269-I1269/300)+I1269)/300*(300-VLOOKUP(A1269,anni!$A$1:$O$32,7,0))</f>
        <v>1.28530882019865</v>
      </c>
      <c r="O1269" s="1">
        <f t="shared" si="197"/>
        <v>1.28530882019865</v>
      </c>
      <c r="P1269" s="9">
        <f>INT(MAX(1,O1269)+1-VLOOKUP(A1269,anni!$A$1:$O$32,5,0))</f>
        <v>1</v>
      </c>
      <c r="Q1269" s="9">
        <f t="array" ref="Q1269">SUM(IF(anno=A1269,IF(distretto=E1269,concorrenti!$T$3:$T$5991)))</f>
        <v>0</v>
      </c>
      <c r="R1269" s="9">
        <f t="shared" si="198"/>
        <v>1</v>
      </c>
      <c r="S1269" s="1">
        <f t="shared" si="199"/>
        <v>0</v>
      </c>
      <c r="T1269" s="1">
        <f>1+INT($N1269/VLOOKUP($A1269,anni!$A$1:$J$35,10,0))+$Q1269</f>
        <v>2</v>
      </c>
      <c r="U1269" s="1">
        <f t="shared" si="200"/>
        <v>1</v>
      </c>
      <c r="AB1269" s="1">
        <v>1</v>
      </c>
    </row>
    <row r="1270" spans="1:28" x14ac:dyDescent="0.3">
      <c r="A1270" s="3">
        <v>2004</v>
      </c>
      <c r="B1270" s="3" t="str">
        <f>VLOOKUP($E1270,accorpamenti!$A$2:$X$104,$A1270-B$2,0)</f>
        <v>Terni</v>
      </c>
      <c r="C1270" s="3" t="str">
        <f>VLOOKUP($E1270,accorpamenti!$A$2:$X$104,$A1270-C$2,0)</f>
        <v>Terni</v>
      </c>
      <c r="D1270" s="3" t="str">
        <f>VLOOKUP($E1270,accorpamenti!$A$2:$X$104,$A1270-D$2,0)</f>
        <v>Terni</v>
      </c>
      <c r="E1270" s="3" t="s">
        <v>80</v>
      </c>
      <c r="F1270" s="1">
        <f t="array" ref="F1270">SUM(IF(anno=A1270,IF(distretto=E1270,1)))</f>
        <v>1</v>
      </c>
      <c r="G1270" s="1">
        <f t="array" ref="G1270">SUM(IF(anno=A1270,IF(distretto=E1270,IF(punti=-1,1))))</f>
        <v>0</v>
      </c>
      <c r="H1270" s="1">
        <f t="array" ref="H1270">SUM(IF(anno=A1270,IF(distretto=E1270,punti)))+G1270</f>
        <v>8</v>
      </c>
      <c r="I1270" s="6">
        <v>1.0483401281304601</v>
      </c>
      <c r="J1270" s="12">
        <f>H1270/VLOOKUP(A1270,anni!$A$1:$O$32,4,0)</f>
        <v>2.1988895607718099E-3</v>
      </c>
      <c r="K1270" s="12">
        <f t="shared" si="201"/>
        <v>5.8085398838292031E-3</v>
      </c>
      <c r="L1270" s="12">
        <f t="shared" si="202"/>
        <v>7.6612485764571978E-3</v>
      </c>
      <c r="M1270" s="12">
        <f t="array" ref="M1270">SUM(IF(NOT(ISERR(J1270:L1270)),J1270:L1270*$J$2:$L$2))/SUM(IF(NOT(ISERR(J1270:L1270)),$J$2:$L$2))</f>
        <v>4.3124995044051722E-3</v>
      </c>
      <c r="N1270" s="1">
        <f>((300-VLOOKUP(A1270,anni!$A$1:$O$32,8,0))*(M1270-I1270/300)+I1270)/300*(300-VLOOKUP(A1270,anni!$A$1:$O$32,7,0))</f>
        <v>1.1634687458475403</v>
      </c>
      <c r="O1270" s="1">
        <f t="shared" si="197"/>
        <v>1.1634687458475403</v>
      </c>
      <c r="P1270" s="9">
        <f>INT(MAX(1,O1270)+1-VLOOKUP(A1270,anni!$A$1:$O$32,5,0))</f>
        <v>1</v>
      </c>
      <c r="Q1270" s="9">
        <f t="array" ref="Q1270">SUM(IF(anno=A1270,IF(distretto=E1270,concorrenti!$T$3:$T$5991)))</f>
        <v>0</v>
      </c>
      <c r="R1270" s="9">
        <f t="shared" si="198"/>
        <v>1</v>
      </c>
      <c r="S1270" s="1">
        <f t="shared" si="199"/>
        <v>0</v>
      </c>
      <c r="T1270" s="1">
        <f>1+INT($N1270/VLOOKUP($A1270,anni!$A$1:$J$35,10,0))+$Q1270</f>
        <v>1</v>
      </c>
      <c r="U1270" s="1">
        <f t="shared" si="200"/>
        <v>0</v>
      </c>
      <c r="AB1270" s="1">
        <v>1</v>
      </c>
    </row>
    <row r="1271" spans="1:28" x14ac:dyDescent="0.3">
      <c r="A1271" s="3">
        <v>2004</v>
      </c>
      <c r="B1271" s="3" t="str">
        <f>VLOOKUP($E1271,accorpamenti!$A$2:$X$104,$A1271-B$2,0)</f>
        <v>La Spezia</v>
      </c>
      <c r="C1271" s="3" t="str">
        <f>VLOOKUP($E1271,accorpamenti!$A$2:$X$104,$A1271-C$2,0)</f>
        <v>La Spezia</v>
      </c>
      <c r="D1271" s="3" t="str">
        <f>VLOOKUP($E1271,accorpamenti!$A$2:$X$104,$A1271-D$2,0)</f>
        <v>La Spezia</v>
      </c>
      <c r="E1271" s="3" t="s">
        <v>120</v>
      </c>
      <c r="F1271" s="1">
        <f t="array" ref="F1271">SUM(IF(anno=A1271,IF(distretto=E1271,1)))</f>
        <v>1</v>
      </c>
      <c r="G1271" s="1">
        <f t="array" ref="G1271">SUM(IF(anno=A1271,IF(distretto=E1271,IF(punti=-1,1))))</f>
        <v>0</v>
      </c>
      <c r="H1271" s="1">
        <f t="array" ref="H1271">SUM(IF(anno=A1271,IF(distretto=E1271,punti)))+G1271</f>
        <v>19.2</v>
      </c>
      <c r="I1271" s="6">
        <v>0.69889341875364008</v>
      </c>
      <c r="J1271" s="12">
        <f>H1271/VLOOKUP(A1271,anni!$A$1:$O$32,4,0)</f>
        <v>5.2773349458523433E-3</v>
      </c>
      <c r="K1271" s="12">
        <f t="shared" si="201"/>
        <v>3.9019199219616023E-3</v>
      </c>
      <c r="L1271" s="12">
        <f t="shared" si="202"/>
        <v>3.6235635158919175E-3</v>
      </c>
      <c r="M1271" s="12">
        <f t="array" ref="M1271">SUM(IF(NOT(ISERR(J1271:L1271)),J1271:L1271*$J$2:$L$2))/SUM(IF(NOT(ISERR(J1271:L1271)),$J$2:$L$2))</f>
        <v>4.5432346995620257E-3</v>
      </c>
      <c r="N1271" s="1">
        <f>((300-VLOOKUP(A1271,anni!$A$1:$O$32,8,0))*(M1271-I1271/300)+I1271)/300*(300-VLOOKUP(A1271,anni!$A$1:$O$32,7,0))</f>
        <v>1.0959469563170738</v>
      </c>
      <c r="O1271" s="1">
        <f t="shared" si="197"/>
        <v>1.0959469563170738</v>
      </c>
      <c r="P1271" s="9">
        <f>INT(MAX(1,O1271)+1-VLOOKUP(A1271,anni!$A$1:$O$32,5,0))</f>
        <v>1</v>
      </c>
      <c r="Q1271" s="9">
        <f t="array" ref="Q1271">SUM(IF(anno=A1271,IF(distretto=E1271,concorrenti!$T$3:$T$5991)))</f>
        <v>0</v>
      </c>
      <c r="R1271" s="9">
        <f t="shared" si="198"/>
        <v>1</v>
      </c>
      <c r="S1271" s="1">
        <f t="shared" si="199"/>
        <v>0</v>
      </c>
      <c r="T1271" s="1">
        <f>1+INT($N1271/VLOOKUP($A1271,anni!$A$1:$J$35,10,0))+$Q1271</f>
        <v>1</v>
      </c>
      <c r="U1271" s="1">
        <f t="shared" si="200"/>
        <v>0</v>
      </c>
      <c r="AB1271" s="1">
        <v>1</v>
      </c>
    </row>
    <row r="1272" spans="1:28" x14ac:dyDescent="0.3">
      <c r="A1272" s="3">
        <v>2004</v>
      </c>
      <c r="B1272" s="3" t="str">
        <f>VLOOKUP($E1272,accorpamenti!$A$2:$X$104,$A1272-B$2,0)</f>
        <v>Enna</v>
      </c>
      <c r="C1272" s="3" t="str">
        <f>VLOOKUP($E1272,accorpamenti!$A$2:$X$104,$A1272-C$2,0)</f>
        <v>Enna</v>
      </c>
      <c r="D1272" s="3" t="str">
        <f>VLOOKUP($E1272,accorpamenti!$A$2:$X$104,$A1272-D$2,0)</f>
        <v>Enna</v>
      </c>
      <c r="E1272" s="3" t="s">
        <v>82</v>
      </c>
      <c r="F1272" s="1">
        <f t="array" ref="F1272">SUM(IF(anno=A1272,IF(distretto=E1272,1)))</f>
        <v>1</v>
      </c>
      <c r="G1272" s="1">
        <f t="array" ref="G1272">SUM(IF(anno=A1272,IF(distretto=E1272,IF(punti=-1,1))))</f>
        <v>0</v>
      </c>
      <c r="H1272" s="1">
        <f t="array" ref="H1272">SUM(IF(anno=A1272,IF(distretto=E1272,punti)))+G1272</f>
        <v>11</v>
      </c>
      <c r="I1272" s="6">
        <v>2.0966802562609201</v>
      </c>
      <c r="J1272" s="12">
        <f>H1272/VLOOKUP(A1272,anni!$A$1:$O$32,4,0)</f>
        <v>3.0234731460612387E-3</v>
      </c>
      <c r="K1272" s="12">
        <f t="shared" si="201"/>
        <v>3.5471999290560018E-3</v>
      </c>
      <c r="L1272" s="12">
        <f t="shared" si="202"/>
        <v>3.1059115850502148E-4</v>
      </c>
      <c r="M1272" s="12">
        <f t="array" ref="M1272">SUM(IF(NOT(ISERR(J1272:L1272)),J1272:L1272*$J$2:$L$2))/SUM(IF(NOT(ISERR(J1272:L1272)),$J$2:$L$2))</f>
        <v>2.7459017424667901E-3</v>
      </c>
      <c r="N1272" s="1">
        <f>((300-VLOOKUP(A1272,anni!$A$1:$O$32,8,0))*(M1272-I1272/300)+I1272)/300*(300-VLOOKUP(A1272,anni!$A$1:$O$32,7,0))</f>
        <v>1.1981508165571182</v>
      </c>
      <c r="O1272" s="1">
        <f t="shared" si="197"/>
        <v>1.1981508165571182</v>
      </c>
      <c r="P1272" s="9">
        <f>INT(MAX(1,O1272)+1-VLOOKUP(A1272,anni!$A$1:$O$32,5,0))</f>
        <v>1</v>
      </c>
      <c r="Q1272" s="9">
        <f t="array" ref="Q1272">SUM(IF(anno=A1272,IF(distretto=E1272,concorrenti!$T$3:$T$5991)))</f>
        <v>0</v>
      </c>
      <c r="R1272" s="9">
        <f t="shared" si="198"/>
        <v>1</v>
      </c>
      <c r="S1272" s="1">
        <f t="shared" si="199"/>
        <v>0</v>
      </c>
      <c r="T1272" s="1">
        <f>1+INT($N1272/VLOOKUP($A1272,anni!$A$1:$J$35,10,0))+$Q1272</f>
        <v>1</v>
      </c>
      <c r="U1272" s="1">
        <f t="shared" si="200"/>
        <v>0</v>
      </c>
      <c r="AB1272" s="1">
        <v>1</v>
      </c>
    </row>
    <row r="1273" spans="1:28" x14ac:dyDescent="0.3">
      <c r="A1273" s="3">
        <v>2004</v>
      </c>
      <c r="B1273" s="3" t="str">
        <f>VLOOKUP($E1273,accorpamenti!$A$2:$X$104,$A1273-B$2,0)</f>
        <v>Rovigo</v>
      </c>
      <c r="C1273" s="3" t="str">
        <f>VLOOKUP($E1273,accorpamenti!$A$2:$X$104,$A1273-C$2,0)</f>
        <v>Rovigo</v>
      </c>
      <c r="D1273" s="3" t="str">
        <f>VLOOKUP($E1273,accorpamenti!$A$2:$X$104,$A1273-D$2,0)</f>
        <v>Rovigo</v>
      </c>
      <c r="E1273" s="3" t="s">
        <v>126</v>
      </c>
      <c r="F1273" s="1">
        <f t="array" ref="F1273">SUM(IF(anno=A1273,IF(distretto=E1273,1)))</f>
        <v>1</v>
      </c>
      <c r="G1273" s="1">
        <f t="array" ref="G1273">SUM(IF(anno=A1273,IF(distretto=E1273,IF(punti=-1,1))))</f>
        <v>0</v>
      </c>
      <c r="H1273" s="1">
        <f t="array" ref="H1273">SUM(IF(anno=A1273,IF(distretto=E1273,punti)))+G1273</f>
        <v>9.6</v>
      </c>
      <c r="I1273" s="6">
        <v>1.5725101921956901</v>
      </c>
      <c r="J1273" s="12">
        <f>H1273/VLOOKUP(A1273,anni!$A$1:$O$32,4,0)</f>
        <v>2.6386674729261717E-3</v>
      </c>
      <c r="K1273" s="12">
        <f t="shared" si="201"/>
        <v>1.9952999600940011E-3</v>
      </c>
      <c r="L1273" s="12">
        <f t="shared" si="202"/>
        <v>7.592228319011636E-3</v>
      </c>
      <c r="M1273" s="12">
        <f t="array" ref="M1273">SUM(IF(NOT(ISERR(J1273:L1273)),J1273:L1273*$J$2:$L$2))/SUM(IF(NOT(ISERR(J1273:L1273)),$J$2:$L$2))</f>
        <v>3.2498051096630253E-3</v>
      </c>
      <c r="N1273" s="1">
        <f>((300-VLOOKUP(A1273,anni!$A$1:$O$32,8,0))*(M1273-I1273/300)+I1273)/300*(300-VLOOKUP(A1273,anni!$A$1:$O$32,7,0))</f>
        <v>1.1271658425579216</v>
      </c>
      <c r="O1273" s="1">
        <f t="shared" si="197"/>
        <v>1.1271658425579216</v>
      </c>
      <c r="P1273" s="9">
        <f>INT(MAX(1,O1273)+1-VLOOKUP(A1273,anni!$A$1:$O$32,5,0))</f>
        <v>1</v>
      </c>
      <c r="Q1273" s="9">
        <f t="array" ref="Q1273">SUM(IF(anno=A1273,IF(distretto=E1273,concorrenti!$T$3:$T$5991)))</f>
        <v>0</v>
      </c>
      <c r="R1273" s="9">
        <f t="shared" si="198"/>
        <v>1</v>
      </c>
      <c r="S1273" s="1">
        <f t="shared" si="199"/>
        <v>0</v>
      </c>
      <c r="T1273" s="1">
        <f>1+INT($N1273/VLOOKUP($A1273,anni!$A$1:$J$35,10,0))+$Q1273</f>
        <v>1</v>
      </c>
      <c r="U1273" s="1">
        <f t="shared" si="200"/>
        <v>0</v>
      </c>
      <c r="AB1273" s="1">
        <v>1</v>
      </c>
    </row>
    <row r="1274" spans="1:28" x14ac:dyDescent="0.3">
      <c r="A1274" s="3">
        <v>2004</v>
      </c>
      <c r="B1274" s="3" t="str">
        <f>VLOOKUP($E1274,accorpamenti!$A$2:$X$104,$A1274-B$2,0)</f>
        <v>Sondrio</v>
      </c>
      <c r="C1274" s="3" t="str">
        <f>VLOOKUP($E1274,accorpamenti!$A$2:$X$104,$A1274-C$2,0)</f>
        <v>Sondrio</v>
      </c>
      <c r="D1274" s="3" t="str">
        <f>VLOOKUP($E1274,accorpamenti!$A$2:$X$104,$A1274-D$2,0)</f>
        <v>Sondrio</v>
      </c>
      <c r="E1274" s="3" t="s">
        <v>123</v>
      </c>
      <c r="F1274" s="1">
        <f t="array" ref="F1274">SUM(IF(anno=A1274,IF(distretto=E1274,1)))</f>
        <v>1</v>
      </c>
      <c r="G1274" s="1">
        <f t="array" ref="G1274">SUM(IF(anno=A1274,IF(distretto=E1274,IF(punti=-1,1))))</f>
        <v>0</v>
      </c>
      <c r="H1274" s="1">
        <f t="array" ref="H1274">SUM(IF(anno=A1274,IF(distretto=E1274,punti)))+G1274</f>
        <v>14.4</v>
      </c>
      <c r="I1274" s="6">
        <v>0.87361677344205002</v>
      </c>
      <c r="J1274" s="12">
        <f>H1274/VLOOKUP(A1274,anni!$A$1:$O$32,4,0)</f>
        <v>3.9580012093892577E-3</v>
      </c>
      <c r="K1274" s="12">
        <f t="shared" si="201"/>
        <v>3.7688999246220018E-3</v>
      </c>
      <c r="L1274" s="12">
        <f t="shared" si="202"/>
        <v>3.7270939020602576E-3</v>
      </c>
      <c r="M1274" s="12">
        <f t="array" ref="M1274">SUM(IF(NOT(ISERR(J1274:L1274)),J1274:L1274*$J$2:$L$2))/SUM(IF(NOT(ISERR(J1274:L1274)),$J$2:$L$2))</f>
        <v>3.856482896578672E-3</v>
      </c>
      <c r="N1274" s="1">
        <f>((300-VLOOKUP(A1274,anni!$A$1:$O$32,8,0))*(M1274-I1274/300)+I1274)/300*(300-VLOOKUP(A1274,anni!$A$1:$O$32,7,0))</f>
        <v>1.0200020836445609</v>
      </c>
      <c r="O1274" s="1">
        <f t="shared" si="197"/>
        <v>1.0200020836445609</v>
      </c>
      <c r="P1274" s="9">
        <f>INT(MAX(1,O1274)+1-VLOOKUP(A1274,anni!$A$1:$O$32,5,0))</f>
        <v>1</v>
      </c>
      <c r="Q1274" s="9">
        <f t="array" ref="Q1274">SUM(IF(anno=A1274,IF(distretto=E1274,concorrenti!$T$3:$T$5991)))</f>
        <v>0</v>
      </c>
      <c r="R1274" s="9">
        <f t="shared" si="198"/>
        <v>1</v>
      </c>
      <c r="S1274" s="1">
        <f t="shared" si="199"/>
        <v>0</v>
      </c>
      <c r="T1274" s="1">
        <f>1+INT($N1274/VLOOKUP($A1274,anni!$A$1:$J$35,10,0))+$Q1274</f>
        <v>1</v>
      </c>
      <c r="U1274" s="1">
        <f t="shared" si="200"/>
        <v>0</v>
      </c>
      <c r="AB1274" s="1">
        <v>1</v>
      </c>
    </row>
    <row r="1275" spans="1:28" x14ac:dyDescent="0.3">
      <c r="A1275" s="3">
        <v>2004</v>
      </c>
      <c r="B1275" s="3" t="str">
        <f>VLOOKUP($E1275,accorpamenti!$A$2:$X$104,$A1275-B$2,0)</f>
        <v>Aosta</v>
      </c>
      <c r="C1275" s="3" t="str">
        <f>VLOOKUP($E1275,accorpamenti!$A$2:$X$104,$A1275-C$2,0)</f>
        <v>Aosta</v>
      </c>
      <c r="D1275" s="3" t="str">
        <f>VLOOKUP($E1275,accorpamenti!$A$2:$X$104,$A1275-D$2,0)</f>
        <v>Aosta</v>
      </c>
      <c r="E1275" s="3" t="s">
        <v>133</v>
      </c>
      <c r="F1275" s="1">
        <f t="array" ref="F1275">SUM(IF(anno=A1275,IF(distretto=E1275,1)))</f>
        <v>1</v>
      </c>
      <c r="G1275" s="1">
        <f t="array" ref="G1275">SUM(IF(anno=A1275,IF(distretto=E1275,IF(punti=-1,1))))</f>
        <v>0</v>
      </c>
      <c r="H1275" s="1">
        <f t="array" ref="H1275">SUM(IF(anno=A1275,IF(distretto=E1275,punti)))+G1275</f>
        <v>14</v>
      </c>
      <c r="I1275" s="6">
        <v>0.52417006406523003</v>
      </c>
      <c r="J1275" s="12">
        <f>H1275/VLOOKUP(A1275,anni!$A$1:$O$32,4,0)</f>
        <v>3.848056731350667E-3</v>
      </c>
      <c r="K1275" s="12">
        <f t="shared" si="201"/>
        <v>4.2566399148672033E-3</v>
      </c>
      <c r="L1275" s="12">
        <f t="shared" si="202"/>
        <v>3.1059115850502147E-3</v>
      </c>
      <c r="M1275" s="12">
        <f t="array" ref="M1275">SUM(IF(NOT(ISERR(J1275:L1275)),J1275:L1275*$J$2:$L$2))/SUM(IF(NOT(ISERR(J1275:L1275)),$J$2:$L$2))</f>
        <v>3.8605602681394372E-3</v>
      </c>
      <c r="N1275" s="1">
        <f>((300-VLOOKUP(A1275,anni!$A$1:$O$32,8,0))*(M1275-I1275/300)+I1275)/300*(300-VLOOKUP(A1275,anni!$A$1:$O$32,7,0))</f>
        <v>0.90896199198364558</v>
      </c>
      <c r="O1275" s="1">
        <f t="shared" ref="O1275:O1338" si="203">MAX(1,N1275)</f>
        <v>1</v>
      </c>
      <c r="P1275" s="9">
        <f>INT(MAX(1,O1275)+1-VLOOKUP(A1275,anni!$A$1:$O$32,5,0))</f>
        <v>1</v>
      </c>
      <c r="Q1275" s="9">
        <f t="array" ref="Q1275">SUM(IF(anno=A1275,IF(distretto=E1275,concorrenti!$T$3:$T$5991)))</f>
        <v>0</v>
      </c>
      <c r="R1275" s="9">
        <f t="shared" ref="R1275:R1338" si="204">P1275+Q1275</f>
        <v>1</v>
      </c>
      <c r="S1275" s="1">
        <f t="shared" ref="S1275:S1338" si="205">R1275-F1275</f>
        <v>0</v>
      </c>
      <c r="T1275" s="1">
        <f>1+INT($N1275/VLOOKUP($A1275,anni!$A$1:$J$35,10,0))+$Q1275</f>
        <v>1</v>
      </c>
      <c r="U1275" s="1">
        <f t="shared" si="200"/>
        <v>0</v>
      </c>
      <c r="AB1275" s="1">
        <v>1</v>
      </c>
    </row>
    <row r="1276" spans="1:28" x14ac:dyDescent="0.3">
      <c r="A1276" s="3">
        <v>2004</v>
      </c>
      <c r="B1276" s="3" t="str">
        <f>VLOOKUP($E1276,accorpamenti!$A$2:$X$104,$A1276-B$2,0)</f>
        <v>Vercelli</v>
      </c>
      <c r="C1276" s="3" t="str">
        <f>VLOOKUP($E1276,accorpamenti!$A$2:$X$104,$A1276-C$2,0)</f>
        <v>Vercelli</v>
      </c>
      <c r="D1276" s="3" t="str">
        <f>VLOOKUP($E1276,accorpamenti!$A$2:$X$104,$A1276-D$2,0)</f>
        <v>Vercelli</v>
      </c>
      <c r="E1276" s="3" t="s">
        <v>132</v>
      </c>
      <c r="F1276" s="1">
        <f t="array" ref="F1276">SUM(IF(anno=A1276,IF(distretto=E1276,1)))</f>
        <v>1</v>
      </c>
      <c r="G1276" s="1">
        <f t="array" ref="G1276">SUM(IF(anno=A1276,IF(distretto=E1276,IF(punti=-1,1))))</f>
        <v>0</v>
      </c>
      <c r="H1276" s="1">
        <f t="array" ref="H1276">SUM(IF(anno=A1276,IF(distretto=E1276,punti)))+G1276</f>
        <v>11.200000000000001</v>
      </c>
      <c r="I1276" s="6">
        <v>1.3977868375072802</v>
      </c>
      <c r="J1276" s="12">
        <f>H1276/VLOOKUP(A1276,anni!$A$1:$O$32,4,0)</f>
        <v>3.0784453850805338E-3</v>
      </c>
      <c r="K1276" s="12">
        <f t="shared" si="201"/>
        <v>3.3254999334900019E-3</v>
      </c>
      <c r="L1276" s="12">
        <f t="shared" si="202"/>
        <v>6.9020257445560331E-4</v>
      </c>
      <c r="M1276" s="12">
        <f t="array" ref="M1276">SUM(IF(NOT(ISERR(J1276:L1276)),J1276:L1276*$J$2:$L$2))/SUM(IF(NOT(ISERR(J1276:L1276)),$J$2:$L$2))</f>
        <v>2.7627564327795343E-3</v>
      </c>
      <c r="N1276" s="1">
        <f>((300-VLOOKUP(A1276,anni!$A$1:$O$32,8,0))*(M1276-I1276/300)+I1276)/300*(300-VLOOKUP(A1276,anni!$A$1:$O$32,7,0))</f>
        <v>0.97774102309600019</v>
      </c>
      <c r="O1276" s="1">
        <f t="shared" si="203"/>
        <v>1</v>
      </c>
      <c r="P1276" s="9">
        <f>INT(MAX(1,O1276)+1-VLOOKUP(A1276,anni!$A$1:$O$32,5,0))</f>
        <v>1</v>
      </c>
      <c r="Q1276" s="9">
        <f t="array" ref="Q1276">SUM(IF(anno=A1276,IF(distretto=E1276,concorrenti!$T$3:$T$5991)))</f>
        <v>0</v>
      </c>
      <c r="R1276" s="9">
        <f t="shared" si="204"/>
        <v>1</v>
      </c>
      <c r="S1276" s="1">
        <f t="shared" si="205"/>
        <v>0</v>
      </c>
      <c r="T1276" s="1">
        <f>1+INT($N1276/VLOOKUP($A1276,anni!$A$1:$J$35,10,0))+$Q1276</f>
        <v>1</v>
      </c>
      <c r="U1276" s="1">
        <f t="shared" si="200"/>
        <v>0</v>
      </c>
      <c r="AB1276" s="1">
        <v>1</v>
      </c>
    </row>
    <row r="1277" spans="1:28" x14ac:dyDescent="0.3">
      <c r="A1277" s="3">
        <v>2004</v>
      </c>
      <c r="B1277" s="3" t="str">
        <f>VLOOKUP($E1277,accorpamenti!$A$2:$X$104,$A1277-B$2,0)</f>
        <v>Prato</v>
      </c>
      <c r="C1277" s="3" t="str">
        <f>VLOOKUP($E1277,accorpamenti!$A$2:$X$104,$A1277-C$2,0)</f>
        <v>Prato</v>
      </c>
      <c r="D1277" s="3" t="str">
        <f>VLOOKUP($E1277,accorpamenti!$A$2:$X$104,$A1277-D$2,0)</f>
        <v>Prato</v>
      </c>
      <c r="E1277" s="3" t="s">
        <v>73</v>
      </c>
      <c r="F1277" s="1">
        <f t="array" ref="F1277">SUM(IF(anno=A1277,IF(distretto=E1277,1)))</f>
        <v>1</v>
      </c>
      <c r="G1277" s="1">
        <f t="array" ref="G1277">SUM(IF(anno=A1277,IF(distretto=E1277,IF(punti=-1,1))))</f>
        <v>0</v>
      </c>
      <c r="H1277" s="1">
        <f t="array" ref="H1277">SUM(IF(anno=A1277,IF(distretto=E1277,punti)))+G1277</f>
        <v>10</v>
      </c>
      <c r="I1277" s="6">
        <v>0.52417006406523003</v>
      </c>
      <c r="J1277" s="12">
        <f>H1277/VLOOKUP(A1277,anni!$A$1:$O$32,4,0)</f>
        <v>2.7486119509647624E-3</v>
      </c>
      <c r="K1277" s="12">
        <f t="shared" si="201"/>
        <v>4.2122999157540022E-3</v>
      </c>
      <c r="L1277" s="12">
        <f t="shared" si="202"/>
        <v>5.1765193084170246E-3</v>
      </c>
      <c r="M1277" s="12">
        <f t="array" ref="M1277">SUM(IF(NOT(ISERR(J1277:L1277)),J1277:L1277*$J$2:$L$2))/SUM(IF(NOT(ISERR(J1277:L1277)),$J$2:$L$2))</f>
        <v>3.6411591654698858E-3</v>
      </c>
      <c r="N1277" s="1">
        <f>((300-VLOOKUP(A1277,anni!$A$1:$O$32,8,0))*(M1277-I1277/300)+I1277)/300*(300-VLOOKUP(A1277,anni!$A$1:$O$32,7,0))</f>
        <v>0.86683698027109168</v>
      </c>
      <c r="O1277" s="1">
        <f t="shared" si="203"/>
        <v>1</v>
      </c>
      <c r="P1277" s="9">
        <f>INT(MAX(1,O1277)+1-VLOOKUP(A1277,anni!$A$1:$O$32,5,0))</f>
        <v>1</v>
      </c>
      <c r="Q1277" s="9">
        <f t="array" ref="Q1277">SUM(IF(anno=A1277,IF(distretto=E1277,concorrenti!$T$3:$T$5991)))</f>
        <v>0</v>
      </c>
      <c r="R1277" s="9">
        <f t="shared" si="204"/>
        <v>1</v>
      </c>
      <c r="S1277" s="1">
        <f t="shared" si="205"/>
        <v>0</v>
      </c>
      <c r="T1277" s="1">
        <f>1+INT($N1277/VLOOKUP($A1277,anni!$A$1:$J$35,10,0))+$Q1277</f>
        <v>1</v>
      </c>
      <c r="U1277" s="1">
        <f t="shared" si="200"/>
        <v>0</v>
      </c>
      <c r="AB1277" s="1">
        <v>1</v>
      </c>
    </row>
    <row r="1278" spans="1:28" x14ac:dyDescent="0.3">
      <c r="A1278" s="3">
        <v>2004</v>
      </c>
      <c r="B1278" s="3" t="str">
        <f>VLOOKUP($E1278,accorpamenti!$A$2:$X$104,$A1278-B$2,0)</f>
        <v>Rieti</v>
      </c>
      <c r="C1278" s="3" t="str">
        <f>VLOOKUP($E1278,accorpamenti!$A$2:$X$104,$A1278-C$2,0)</f>
        <v>Rieti</v>
      </c>
      <c r="D1278" s="3" t="str">
        <f>VLOOKUP($E1278,accorpamenti!$A$2:$X$104,$A1278-D$2,0)</f>
        <v>Rieti</v>
      </c>
      <c r="E1278" s="3" t="s">
        <v>148</v>
      </c>
      <c r="F1278" s="1">
        <f t="array" ref="F1278">SUM(IF(anno=A1278,IF(distretto=E1278,1)))</f>
        <v>1</v>
      </c>
      <c r="G1278" s="1">
        <f t="array" ref="G1278">SUM(IF(anno=A1278,IF(distretto=E1278,IF(punti=-1,1))))</f>
        <v>0</v>
      </c>
      <c r="H1278" s="1">
        <f t="array" ref="H1278">SUM(IF(anno=A1278,IF(distretto=E1278,punti)))+G1278</f>
        <v>13</v>
      </c>
      <c r="I1278" s="6">
        <v>0.87361677344205002</v>
      </c>
      <c r="J1278" s="12">
        <f>H1278/VLOOKUP(A1278,anni!$A$1:$O$32,4,0)</f>
        <v>3.5731955362541907E-3</v>
      </c>
      <c r="K1278" s="12">
        <f t="shared" si="201"/>
        <v>1.9952999600940011E-3</v>
      </c>
      <c r="L1278" s="12">
        <f t="shared" si="202"/>
        <v>2.4157090105946114E-3</v>
      </c>
      <c r="M1278" s="12">
        <f t="array" ref="M1278">SUM(IF(NOT(ISERR(J1278:L1278)),J1278:L1278*$J$2:$L$2))/SUM(IF(NOT(ISERR(J1278:L1278)),$J$2:$L$2))</f>
        <v>2.8543159232575308E-3</v>
      </c>
      <c r="N1278" s="1">
        <f>((300-VLOOKUP(A1278,anni!$A$1:$O$32,8,0))*(M1278-I1278/300)+I1278)/300*(300-VLOOKUP(A1278,anni!$A$1:$O$32,7,0))</f>
        <v>0.8275860247669018</v>
      </c>
      <c r="O1278" s="1">
        <f t="shared" si="203"/>
        <v>1</v>
      </c>
      <c r="P1278" s="9">
        <f>INT(MAX(1,O1278)+1-VLOOKUP(A1278,anni!$A$1:$O$32,5,0))</f>
        <v>1</v>
      </c>
      <c r="Q1278" s="9">
        <f t="array" ref="Q1278">SUM(IF(anno=A1278,IF(distretto=E1278,concorrenti!$T$3:$T$5991)))</f>
        <v>0</v>
      </c>
      <c r="R1278" s="9">
        <f t="shared" si="204"/>
        <v>1</v>
      </c>
      <c r="S1278" s="1">
        <f t="shared" si="205"/>
        <v>0</v>
      </c>
      <c r="T1278" s="1">
        <f>1+INT($N1278/VLOOKUP($A1278,anni!$A$1:$J$35,10,0))+$Q1278</f>
        <v>1</v>
      </c>
      <c r="U1278" s="1">
        <f t="shared" si="200"/>
        <v>0</v>
      </c>
      <c r="AB1278" s="1">
        <v>1</v>
      </c>
    </row>
    <row r="1279" spans="1:28" x14ac:dyDescent="0.3">
      <c r="A1279" s="3">
        <v>2004</v>
      </c>
      <c r="B1279" s="3" t="str">
        <f>VLOOKUP($E1279,accorpamenti!$A$2:$X$104,$A1279-B$2,0)</f>
        <v>Biella</v>
      </c>
      <c r="C1279" s="3" t="str">
        <f>VLOOKUP($E1279,accorpamenti!$A$2:$X$104,$A1279-C$2,0)</f>
        <v>Biella</v>
      </c>
      <c r="D1279" s="3" t="str">
        <f>VLOOKUP($E1279,accorpamenti!$A$2:$X$104,$A1279-D$2,0)</f>
        <v>Biella</v>
      </c>
      <c r="E1279" s="3" t="s">
        <v>144</v>
      </c>
      <c r="F1279" s="1">
        <f t="array" ref="F1279">SUM(IF(anno=A1279,IF(distretto=E1279,1)))</f>
        <v>1</v>
      </c>
      <c r="G1279" s="1">
        <f t="array" ref="G1279">SUM(IF(anno=A1279,IF(distretto=E1279,IF(punti=-1,1))))</f>
        <v>0</v>
      </c>
      <c r="H1279" s="1">
        <f t="array" ref="H1279">SUM(IF(anno=A1279,IF(distretto=E1279,punti)))+G1279</f>
        <v>7</v>
      </c>
      <c r="I1279" s="6">
        <v>0.52417006406523003</v>
      </c>
      <c r="J1279" s="12">
        <f>H1279/VLOOKUP(A1279,anni!$A$1:$O$32,4,0)</f>
        <v>1.9240283656753335E-3</v>
      </c>
      <c r="K1279" s="12">
        <f t="shared" si="201"/>
        <v>4.6113599077728029E-3</v>
      </c>
      <c r="L1279" s="12">
        <f t="shared" si="202"/>
        <v>3.4510128722780166E-3</v>
      </c>
      <c r="M1279" s="12">
        <f t="array" ref="M1279">SUM(IF(NOT(ISERR(J1279:L1279)),J1279:L1279*$J$2:$L$2))/SUM(IF(NOT(ISERR(J1279:L1279)),$J$2:$L$2))</f>
        <v>3.0743029641416039E-3</v>
      </c>
      <c r="N1279" s="1">
        <f>((300-VLOOKUP(A1279,anni!$A$1:$O$32,8,0))*(M1279-I1279/300)+I1279)/300*(300-VLOOKUP(A1279,anni!$A$1:$O$32,7,0))</f>
        <v>0.75800058961606154</v>
      </c>
      <c r="O1279" s="1">
        <f t="shared" si="203"/>
        <v>1</v>
      </c>
      <c r="P1279" s="9">
        <f>INT(MAX(1,O1279)+1-VLOOKUP(A1279,anni!$A$1:$O$32,5,0))</f>
        <v>1</v>
      </c>
      <c r="Q1279" s="9">
        <f t="array" ref="Q1279">SUM(IF(anno=A1279,IF(distretto=E1279,concorrenti!$T$3:$T$5991)))</f>
        <v>0</v>
      </c>
      <c r="R1279" s="9">
        <f t="shared" si="204"/>
        <v>1</v>
      </c>
      <c r="S1279" s="1">
        <f t="shared" si="205"/>
        <v>0</v>
      </c>
      <c r="T1279" s="1">
        <f>1+INT($N1279/VLOOKUP($A1279,anni!$A$1:$J$35,10,0))+$Q1279</f>
        <v>1</v>
      </c>
      <c r="U1279" s="1">
        <f t="shared" si="200"/>
        <v>0</v>
      </c>
      <c r="AB1279" s="1">
        <v>1</v>
      </c>
    </row>
    <row r="1280" spans="1:28" x14ac:dyDescent="0.3">
      <c r="A1280" s="3">
        <v>2004</v>
      </c>
      <c r="B1280" s="3" t="str">
        <f>VLOOKUP($E1280,accorpamenti!$A$2:$X$104,$A1280-B$2,0)</f>
        <v>L'Aquila</v>
      </c>
      <c r="C1280" s="3" t="str">
        <f>VLOOKUP($E1280,accorpamenti!$A$2:$X$104,$A1280-C$2,0)</f>
        <v>L'Aquila</v>
      </c>
      <c r="D1280" s="3" t="str">
        <f>VLOOKUP($E1280,accorpamenti!$A$2:$X$104,$A1280-D$2,0)</f>
        <v>L'Aquila</v>
      </c>
      <c r="E1280" s="3" t="s">
        <v>151</v>
      </c>
      <c r="F1280" s="1">
        <f t="array" ref="F1280">SUM(IF(anno=A1280,IF(distretto=E1280,1)))</f>
        <v>1</v>
      </c>
      <c r="G1280" s="1">
        <f t="array" ref="G1280">SUM(IF(anno=A1280,IF(distretto=E1280,IF(punti=-1,1))))</f>
        <v>0</v>
      </c>
      <c r="H1280" s="1">
        <f t="array" ref="H1280">SUM(IF(anno=A1280,IF(distretto=E1280,punti)))+G1280</f>
        <v>9</v>
      </c>
      <c r="I1280" s="6">
        <v>1.0483401281304601</v>
      </c>
      <c r="J1280" s="12">
        <f>H1280/VLOOKUP(A1280,anni!$A$1:$O$32,4,0)</f>
        <v>2.4737507558682862E-3</v>
      </c>
      <c r="K1280" s="12">
        <f t="shared" si="201"/>
        <v>2.4386999512260011E-3</v>
      </c>
      <c r="L1280" s="12">
        <f t="shared" si="202"/>
        <v>1.5529557925251073E-3</v>
      </c>
      <c r="M1280" s="12">
        <f t="array" ref="M1280">SUM(IF(NOT(ISERR(J1280:L1280)),J1280:L1280*$J$2:$L$2))/SUM(IF(NOT(ISERR(J1280:L1280)),$J$2:$L$2))</f>
        <v>2.3086013270969949E-3</v>
      </c>
      <c r="N1280" s="1">
        <f>((300-VLOOKUP(A1280,anni!$A$1:$O$32,8,0))*(M1280-I1280/300)+I1280)/300*(300-VLOOKUP(A1280,anni!$A$1:$O$32,7,0))</f>
        <v>0.7787202958043703</v>
      </c>
      <c r="O1280" s="1">
        <f t="shared" si="203"/>
        <v>1</v>
      </c>
      <c r="P1280" s="9">
        <f>INT(MAX(1,O1280)+1-VLOOKUP(A1280,anni!$A$1:$O$32,5,0))</f>
        <v>1</v>
      </c>
      <c r="Q1280" s="9">
        <f t="array" ref="Q1280">SUM(IF(anno=A1280,IF(distretto=E1280,concorrenti!$T$3:$T$5991)))</f>
        <v>0</v>
      </c>
      <c r="R1280" s="9">
        <f t="shared" si="204"/>
        <v>1</v>
      </c>
      <c r="S1280" s="1">
        <f t="shared" si="205"/>
        <v>0</v>
      </c>
      <c r="T1280" s="1">
        <f>1+INT($N1280/VLOOKUP($A1280,anni!$A$1:$J$35,10,0))+$Q1280</f>
        <v>1</v>
      </c>
      <c r="U1280" s="1">
        <f t="shared" si="200"/>
        <v>0</v>
      </c>
      <c r="AB1280" s="1">
        <v>1</v>
      </c>
    </row>
    <row r="1281" spans="1:28" x14ac:dyDescent="0.3">
      <c r="A1281" s="3">
        <v>2004</v>
      </c>
      <c r="B1281" s="3" t="str">
        <f>VLOOKUP($E1281,accorpamenti!$A$2:$X$104,$A1281-B$2,0)</f>
        <v>Crotone</v>
      </c>
      <c r="C1281" s="3" t="str">
        <f>VLOOKUP($E1281,accorpamenti!$A$2:$X$104,$A1281-C$2,0)</f>
        <v>Crotone</v>
      </c>
      <c r="D1281" s="3" t="str">
        <f>VLOOKUP($E1281,accorpamenti!$A$2:$X$104,$A1281-D$2,0)</f>
        <v>Crotone</v>
      </c>
      <c r="E1281" s="3" t="s">
        <v>149</v>
      </c>
      <c r="F1281" s="1">
        <f t="array" ref="F1281">SUM(IF(anno=A1281,IF(distretto=E1281,1)))</f>
        <v>1</v>
      </c>
      <c r="G1281" s="1">
        <f t="array" ref="G1281">SUM(IF(anno=A1281,IF(distretto=E1281,IF(punti=-1,1))))</f>
        <v>0</v>
      </c>
      <c r="H1281" s="1">
        <f t="array" ref="H1281">SUM(IF(anno=A1281,IF(distretto=E1281,punti)))+G1281</f>
        <v>5</v>
      </c>
      <c r="I1281" s="6">
        <v>1.3977868375072802</v>
      </c>
      <c r="J1281" s="12">
        <f>H1281/VLOOKUP(A1281,anni!$A$1:$O$32,4,0)</f>
        <v>1.3743059754823812E-3</v>
      </c>
      <c r="K1281" s="12">
        <f t="shared" si="201"/>
        <v>2.1283199574336012E-3</v>
      </c>
      <c r="L1281" s="12">
        <f t="shared" si="202"/>
        <v>1.3804051489112066E-3</v>
      </c>
      <c r="M1281" s="12">
        <f t="array" ref="M1281">SUM(IF(NOT(ISERR(J1281:L1281)),J1281:L1281*$J$2:$L$2))/SUM(IF(NOT(ISERR(J1281:L1281)),$J$2:$L$2))</f>
        <v>1.6266604983709253E-3</v>
      </c>
      <c r="N1281" s="1">
        <f>((300-VLOOKUP(A1281,anni!$A$1:$O$32,8,0))*(M1281-I1281/300)+I1281)/300*(300-VLOOKUP(A1281,anni!$A$1:$O$32,7,0))</f>
        <v>0.75961060368954736</v>
      </c>
      <c r="O1281" s="1">
        <f t="shared" si="203"/>
        <v>1</v>
      </c>
      <c r="P1281" s="9">
        <f>INT(MAX(1,O1281)+1-VLOOKUP(A1281,anni!$A$1:$O$32,5,0))</f>
        <v>1</v>
      </c>
      <c r="Q1281" s="9">
        <f t="array" ref="Q1281">SUM(IF(anno=A1281,IF(distretto=E1281,concorrenti!$T$3:$T$5991)))</f>
        <v>0</v>
      </c>
      <c r="R1281" s="9">
        <f t="shared" si="204"/>
        <v>1</v>
      </c>
      <c r="S1281" s="1">
        <f t="shared" si="205"/>
        <v>0</v>
      </c>
      <c r="T1281" s="1">
        <f>1+INT($N1281/VLOOKUP($A1281,anni!$A$1:$J$35,10,0))+$Q1281</f>
        <v>1</v>
      </c>
      <c r="U1281" s="1">
        <f t="shared" si="200"/>
        <v>0</v>
      </c>
      <c r="AB1281" s="1">
        <v>1</v>
      </c>
    </row>
    <row r="1282" spans="1:28" x14ac:dyDescent="0.3">
      <c r="A1282" s="3">
        <v>2004</v>
      </c>
      <c r="B1282" s="3" t="str">
        <f>VLOOKUP($E1282,accorpamenti!$A$2:$X$104,$A1282-B$2,0)</f>
        <v>Matera</v>
      </c>
      <c r="C1282" s="3" t="str">
        <f>VLOOKUP($E1282,accorpamenti!$A$2:$X$104,$A1282-C$2,0)</f>
        <v>Matera</v>
      </c>
      <c r="D1282" s="3" t="str">
        <f>VLOOKUP($E1282,accorpamenti!$A$2:$X$104,$A1282-D$2,0)</f>
        <v>Matera</v>
      </c>
      <c r="E1282" s="3" t="s">
        <v>141</v>
      </c>
      <c r="F1282" s="1">
        <f t="array" ref="F1282">SUM(IF(anno=A1282,IF(distretto=E1282,1)))</f>
        <v>1</v>
      </c>
      <c r="G1282" s="1">
        <f t="array" ref="G1282">SUM(IF(anno=A1282,IF(distretto=E1282,IF(punti=-1,1))))</f>
        <v>0</v>
      </c>
      <c r="H1282" s="1">
        <f t="array" ref="H1282">SUM(IF(anno=A1282,IF(distretto=E1282,punti)))+G1282</f>
        <v>8.4</v>
      </c>
      <c r="I1282" s="6">
        <v>1.3977868375072802</v>
      </c>
      <c r="J1282" s="12">
        <f>H1282/VLOOKUP(A1282,anni!$A$1:$O$32,4,0)</f>
        <v>2.3088340388104003E-3</v>
      </c>
      <c r="K1282" s="12">
        <f t="shared" si="201"/>
        <v>0</v>
      </c>
      <c r="L1282" s="12">
        <f t="shared" si="202"/>
        <v>1.5529557925251073E-3</v>
      </c>
      <c r="M1282" s="12">
        <f t="array" ref="M1282">SUM(IF(NOT(ISERR(J1282:L1282)),J1282:L1282*$J$2:$L$2))/SUM(IF(NOT(ISERR(J1282:L1282)),$J$2:$L$2))</f>
        <v>1.4132429848260515E-3</v>
      </c>
      <c r="N1282" s="1">
        <f>((300-VLOOKUP(A1282,anni!$A$1:$O$32,8,0))*(M1282-I1282/300)+I1282)/300*(300-VLOOKUP(A1282,anni!$A$1:$O$32,7,0))</f>
        <v>0.7186344410889316</v>
      </c>
      <c r="O1282" s="1">
        <f t="shared" si="203"/>
        <v>1</v>
      </c>
      <c r="P1282" s="9">
        <f>INT(MAX(1,O1282)+1-VLOOKUP(A1282,anni!$A$1:$O$32,5,0))</f>
        <v>1</v>
      </c>
      <c r="Q1282" s="9">
        <f t="array" ref="Q1282">SUM(IF(anno=A1282,IF(distretto=E1282,concorrenti!$T$3:$T$5991)))</f>
        <v>0</v>
      </c>
      <c r="R1282" s="9">
        <f t="shared" si="204"/>
        <v>1</v>
      </c>
      <c r="S1282" s="1">
        <f t="shared" si="205"/>
        <v>0</v>
      </c>
      <c r="T1282" s="1">
        <f>1+INT($N1282/VLOOKUP($A1282,anni!$A$1:$J$35,10,0))+$Q1282</f>
        <v>1</v>
      </c>
      <c r="U1282" s="1">
        <f t="shared" si="200"/>
        <v>0</v>
      </c>
      <c r="AB1282" s="1">
        <v>1</v>
      </c>
    </row>
    <row r="1283" spans="1:28" x14ac:dyDescent="0.3">
      <c r="A1283" s="3">
        <v>2004</v>
      </c>
      <c r="B1283" s="3" t="str">
        <f>VLOOKUP($E1283,accorpamenti!$A$2:$X$104,$A1283-B$2,0)</f>
        <v>Vibo Valentia</v>
      </c>
      <c r="C1283" s="3" t="str">
        <f>VLOOKUP($E1283,accorpamenti!$A$2:$X$104,$A1283-C$2,0)</f>
        <v>Vibo Valentia</v>
      </c>
      <c r="D1283" s="3" t="str">
        <f>VLOOKUP($E1283,accorpamenti!$A$2:$X$104,$A1283-D$2,0)</f>
        <v>Vibo Valentia</v>
      </c>
      <c r="E1283" s="3" t="s">
        <v>142</v>
      </c>
      <c r="F1283" s="1">
        <f t="array" ref="F1283">SUM(IF(anno=A1283,IF(distretto=E1283,1)))</f>
        <v>1</v>
      </c>
      <c r="G1283" s="1">
        <f t="array" ref="G1283">SUM(IF(anno=A1283,IF(distretto=E1283,IF(punti=-1,1))))</f>
        <v>0</v>
      </c>
      <c r="H1283" s="1">
        <f t="array" ref="H1283">SUM(IF(anno=A1283,IF(distretto=E1283,punti)))+G1283</f>
        <v>8</v>
      </c>
      <c r="I1283" s="6">
        <v>1.2230634828188702</v>
      </c>
      <c r="J1283" s="12">
        <f>H1283/VLOOKUP(A1283,anni!$A$1:$O$32,4,0)</f>
        <v>2.1988895607718099E-3</v>
      </c>
      <c r="K1283" s="12">
        <f t="shared" si="201"/>
        <v>2.2169999556600012E-4</v>
      </c>
      <c r="L1283" s="12">
        <f t="shared" si="202"/>
        <v>8.2824308934672391E-4</v>
      </c>
      <c r="M1283" s="12">
        <f t="array" ref="M1283">SUM(IF(NOT(ISERR(J1283:L1283)),J1283:L1283*$J$2:$L$2))/SUM(IF(NOT(ISERR(J1283:L1283)),$J$2:$L$2))</f>
        <v>1.3113852937990257E-3</v>
      </c>
      <c r="N1283" s="1">
        <f>((300-VLOOKUP(A1283,anni!$A$1:$O$32,8,0))*(M1283-I1283/300)+I1283)/300*(300-VLOOKUP(A1283,anni!$A$1:$O$32,7,0))</f>
        <v>0.6431662909114515</v>
      </c>
      <c r="O1283" s="1">
        <f t="shared" si="203"/>
        <v>1</v>
      </c>
      <c r="P1283" s="9">
        <f>INT(MAX(1,O1283)+1-VLOOKUP(A1283,anni!$A$1:$O$32,5,0))</f>
        <v>1</v>
      </c>
      <c r="Q1283" s="9">
        <f t="array" ref="Q1283">SUM(IF(anno=A1283,IF(distretto=E1283,concorrenti!$T$3:$T$5991)))</f>
        <v>0</v>
      </c>
      <c r="R1283" s="9">
        <f t="shared" si="204"/>
        <v>1</v>
      </c>
      <c r="S1283" s="1">
        <f t="shared" si="205"/>
        <v>0</v>
      </c>
      <c r="T1283" s="1">
        <f>1+INT($N1283/VLOOKUP($A1283,anni!$A$1:$J$35,10,0))+$Q1283</f>
        <v>1</v>
      </c>
      <c r="U1283" s="1">
        <f t="shared" si="200"/>
        <v>0</v>
      </c>
      <c r="AB1283" s="1">
        <v>1</v>
      </c>
    </row>
    <row r="1284" spans="1:28" x14ac:dyDescent="0.3">
      <c r="A1284" s="3">
        <v>2004</v>
      </c>
      <c r="B1284" s="3" t="str">
        <f>VLOOKUP($E1284,accorpamenti!$A$2:$X$104,$A1284-B$2,0)</f>
        <v>Nuoro</v>
      </c>
      <c r="C1284" s="3" t="str">
        <f>VLOOKUP($E1284,accorpamenti!$A$2:$X$104,$A1284-C$2,0)</f>
        <v>Nuoro</v>
      </c>
      <c r="D1284" s="3" t="str">
        <f>VLOOKUP($E1284,accorpamenti!$A$2:$X$104,$A1284-D$2,0)</f>
        <v>Nuoro</v>
      </c>
      <c r="E1284" s="3" t="s">
        <v>125</v>
      </c>
      <c r="F1284" s="1">
        <f t="array" ref="F1284">SUM(IF(anno=A1284,IF(distretto=E1284,1)))</f>
        <v>1</v>
      </c>
      <c r="G1284" s="1">
        <f t="array" ref="G1284">SUM(IF(anno=A1284,IF(distretto=E1284,IF(punti=-1,1))))</f>
        <v>0</v>
      </c>
      <c r="H1284" s="1">
        <f t="array" ref="H1284">SUM(IF(anno=A1284,IF(distretto=E1284,punti)))+G1284</f>
        <v>7</v>
      </c>
      <c r="I1284" s="6">
        <v>0.69889341875364008</v>
      </c>
      <c r="J1284" s="12">
        <f>H1284/VLOOKUP(A1284,anni!$A$1:$O$32,4,0)</f>
        <v>1.9240283656753335E-3</v>
      </c>
      <c r="K1284" s="12">
        <f t="shared" si="201"/>
        <v>1.1084999778300006E-3</v>
      </c>
      <c r="L1284" s="12">
        <f t="shared" si="202"/>
        <v>1.035303861683405E-3</v>
      </c>
      <c r="M1284" s="12">
        <f t="array" ref="M1284">SUM(IF(NOT(ISERR(J1284:L1284)),J1284:L1284*$J$2:$L$2))/SUM(IF(NOT(ISERR(J1284:L1284)),$J$2:$L$2))</f>
        <v>1.5040648190615678E-3</v>
      </c>
      <c r="N1284" s="1">
        <f>((300-VLOOKUP(A1284,anni!$A$1:$O$32,8,0))*(M1284-I1284/300)+I1284)/300*(300-VLOOKUP(A1284,anni!$A$1:$O$32,7,0))</f>
        <v>0.5124263392609858</v>
      </c>
      <c r="O1284" s="1">
        <f t="shared" si="203"/>
        <v>1</v>
      </c>
      <c r="P1284" s="9">
        <f>INT(MAX(1,O1284)+1-VLOOKUP(A1284,anni!$A$1:$O$32,5,0))</f>
        <v>1</v>
      </c>
      <c r="Q1284" s="9">
        <f t="array" ref="Q1284">SUM(IF(anno=A1284,IF(distretto=E1284,concorrenti!$T$3:$T$5991)))</f>
        <v>0</v>
      </c>
      <c r="R1284" s="9">
        <f t="shared" si="204"/>
        <v>1</v>
      </c>
      <c r="S1284" s="1">
        <f t="shared" si="205"/>
        <v>0</v>
      </c>
      <c r="T1284" s="1">
        <f>1+INT($N1284/VLOOKUP($A1284,anni!$A$1:$J$35,10,0))+$Q1284</f>
        <v>1</v>
      </c>
      <c r="U1284" s="1">
        <f t="shared" si="200"/>
        <v>0</v>
      </c>
      <c r="AB1284" s="1">
        <v>1</v>
      </c>
    </row>
    <row r="1285" spans="1:28" x14ac:dyDescent="0.3">
      <c r="A1285" s="3">
        <v>2003</v>
      </c>
      <c r="B1285" s="3" t="str">
        <f>VLOOKUP($E1285,accorpamenti!$A$2:$X$104,$A1285-B$2,0)</f>
        <v>Roma</v>
      </c>
      <c r="C1285" s="3" t="str">
        <f>VLOOKUP($E1285,accorpamenti!$A$2:$X$104,$A1285-C$2,0)</f>
        <v>Roma</v>
      </c>
      <c r="D1285" s="3" t="str">
        <f>VLOOKUP($E1285,accorpamenti!$A$2:$X$104,$A1285-D$2,0)</f>
        <v>Roma</v>
      </c>
      <c r="E1285" s="3" t="s">
        <v>40</v>
      </c>
      <c r="F1285" s="1">
        <f t="array" ref="F1285">SUM(IF(anno=A1285,IF(distretto=E1285,1)))</f>
        <v>14</v>
      </c>
      <c r="G1285" s="1">
        <f t="array" ref="G1285">SUM(IF(anno=A1285,IF(distretto=E1285,IF(punti=-1,1))))</f>
        <v>0</v>
      </c>
      <c r="H1285" s="1">
        <f t="array" ref="H1285">SUM(IF(anno=A1285,IF(distretto=E1285,punti)))+G1285</f>
        <v>187.79999999999998</v>
      </c>
      <c r="I1285" s="6">
        <v>22.539312754804893</v>
      </c>
      <c r="J1285" s="12">
        <f>H1285/VLOOKUP(A1285,anni!$A$1:$O$32,4,0)</f>
        <v>4.1635259167294818E-2</v>
      </c>
      <c r="K1285" s="12">
        <f t="shared" si="201"/>
        <v>5.6286019946854435E-2</v>
      </c>
      <c r="L1285" s="12">
        <f t="shared" si="202"/>
        <v>4.5802261246090908E-2</v>
      </c>
      <c r="M1285" s="12">
        <f t="array" ref="M1285">SUM(IF(NOT(ISERR(J1285:L1285)),J1285:L1285*$J$2:$L$2))/SUM(IF(NOT(ISERR(J1285:L1285)),$J$2:$L$2))</f>
        <v>4.7213346440280711E-2</v>
      </c>
      <c r="N1285" s="1">
        <f>((300-VLOOKUP(A1285,anni!$A$1:$O$32,8,0))*(M1285-I1285/300)+I1285)/300*(300-VLOOKUP(A1285,anni!$A$1:$O$32,7,0))</f>
        <v>16.390581088335846</v>
      </c>
      <c r="O1285" s="1">
        <f t="shared" si="203"/>
        <v>16.390581088335846</v>
      </c>
      <c r="P1285" s="9">
        <f>INT(MAX(1,O1285)+1-VLOOKUP(A1285,anni!$A$1:$O$32,5,0))</f>
        <v>16</v>
      </c>
      <c r="Q1285" s="9">
        <f t="array" ref="Q1285">SUM(IF(anno=A1285,IF(distretto=E1285,concorrenti!$T$3:$T$5991)))</f>
        <v>2</v>
      </c>
      <c r="R1285" s="9">
        <f t="shared" si="204"/>
        <v>18</v>
      </c>
      <c r="S1285" s="1">
        <f t="shared" si="205"/>
        <v>4</v>
      </c>
      <c r="T1285" s="1">
        <f>1+INT($N1285/VLOOKUP($A1285,anni!$A$1:$J$35,10,0))+$Q1285</f>
        <v>16</v>
      </c>
      <c r="U1285" s="1">
        <f t="shared" si="200"/>
        <v>2</v>
      </c>
      <c r="AB1285" s="1">
        <v>18</v>
      </c>
    </row>
    <row r="1286" spans="1:28" x14ac:dyDescent="0.3">
      <c r="A1286" s="3">
        <v>2003</v>
      </c>
      <c r="B1286" s="3" t="str">
        <f>VLOOKUP($E1286,accorpamenti!$A$2:$X$104,$A1286-B$2,0)</f>
        <v>Milano</v>
      </c>
      <c r="C1286" s="3" t="str">
        <f>VLOOKUP($E1286,accorpamenti!$A$2:$X$104,$A1286-C$2,0)</f>
        <v>Milano</v>
      </c>
      <c r="D1286" s="3" t="str">
        <f>VLOOKUP($E1286,accorpamenti!$A$2:$X$104,$A1286-D$2,0)</f>
        <v>Milano</v>
      </c>
      <c r="E1286" s="3" t="s">
        <v>41</v>
      </c>
      <c r="F1286" s="1">
        <f t="array" ref="F1286">SUM(IF(anno=A1286,IF(distretto=E1286,1)))</f>
        <v>10</v>
      </c>
      <c r="G1286" s="1">
        <f t="array" ref="G1286">SUM(IF(anno=A1286,IF(distretto=E1286,IF(punti=-1,1))))</f>
        <v>0</v>
      </c>
      <c r="H1286" s="1">
        <f t="array" ref="H1286">SUM(IF(anno=A1286,IF(distretto=E1286,punti)))+G1286</f>
        <v>157</v>
      </c>
      <c r="I1286" s="6">
        <v>10.133954571927781</v>
      </c>
      <c r="J1286" s="12">
        <f>H1286/VLOOKUP(A1286,anni!$A$1:$O$32,4,0)</f>
        <v>3.4806899303862021E-2</v>
      </c>
      <c r="K1286" s="12">
        <f t="shared" si="201"/>
        <v>4.2205887427960144E-2</v>
      </c>
      <c r="L1286" s="12">
        <f t="shared" si="202"/>
        <v>7.3947558335337962E-2</v>
      </c>
      <c r="M1286" s="12">
        <f t="array" ref="M1286">SUM(IF(NOT(ISERR(J1286:L1286)),J1286:L1286*$J$2:$L$2))/SUM(IF(NOT(ISERR(J1286:L1286)),$J$2:$L$2))</f>
        <v>4.3796671850474055E-2</v>
      </c>
      <c r="N1286" s="1">
        <f>((300-VLOOKUP(A1286,anni!$A$1:$O$32,8,0))*(M1286-I1286/300)+I1286)/300*(300-VLOOKUP(A1286,anni!$A$1:$O$32,7,0))</f>
        <v>11.732741919823933</v>
      </c>
      <c r="O1286" s="1">
        <f t="shared" si="203"/>
        <v>11.732741919823933</v>
      </c>
      <c r="P1286" s="9">
        <f>INT(MAX(1,O1286)+1-VLOOKUP(A1286,anni!$A$1:$O$32,5,0))</f>
        <v>12</v>
      </c>
      <c r="Q1286" s="9">
        <f t="array" ref="Q1286">SUM(IF(anno=A1286,IF(distretto=E1286,concorrenti!$T$3:$T$5991)))</f>
        <v>1</v>
      </c>
      <c r="R1286" s="9">
        <f t="shared" si="204"/>
        <v>13</v>
      </c>
      <c r="S1286" s="1">
        <f t="shared" si="205"/>
        <v>3</v>
      </c>
      <c r="T1286" s="1">
        <f>1+INT($N1286/VLOOKUP($A1286,anni!$A$1:$J$35,10,0))+$Q1286</f>
        <v>11</v>
      </c>
      <c r="U1286" s="1">
        <f t="shared" si="200"/>
        <v>1</v>
      </c>
      <c r="AB1286" s="1">
        <v>13</v>
      </c>
    </row>
    <row r="1287" spans="1:28" x14ac:dyDescent="0.3">
      <c r="A1287" s="3">
        <v>2003</v>
      </c>
      <c r="B1287" s="3" t="str">
        <f>VLOOKUP($E1287,accorpamenti!$A$2:$X$104,$A1287-B$2,0)</f>
        <v>Torino</v>
      </c>
      <c r="C1287" s="3" t="str">
        <f>VLOOKUP($E1287,accorpamenti!$A$2:$X$104,$A1287-C$2,0)</f>
        <v>Torino</v>
      </c>
      <c r="D1287" s="3" t="str">
        <f>VLOOKUP($E1287,accorpamenti!$A$2:$X$104,$A1287-D$2,0)</f>
        <v>Torino</v>
      </c>
      <c r="E1287" s="3" t="s">
        <v>49</v>
      </c>
      <c r="F1287" s="1">
        <f t="array" ref="F1287">SUM(IF(anno=A1287,IF(distretto=E1287,1)))</f>
        <v>8</v>
      </c>
      <c r="G1287" s="1">
        <f t="array" ref="G1287">SUM(IF(anno=A1287,IF(distretto=E1287,IF(punti=-1,1))))</f>
        <v>0</v>
      </c>
      <c r="H1287" s="1">
        <f t="array" ref="H1287">SUM(IF(anno=A1287,IF(distretto=E1287,punti)))+G1287</f>
        <v>179</v>
      </c>
      <c r="I1287" s="6">
        <v>11.706464764123472</v>
      </c>
      <c r="J1287" s="12">
        <f>H1287/VLOOKUP(A1287,anni!$A$1:$O$32,4,0)</f>
        <v>3.9684299206314021E-2</v>
      </c>
      <c r="K1287" s="12">
        <f t="shared" si="201"/>
        <v>3.6684266832315314E-2</v>
      </c>
      <c r="L1287" s="12">
        <f t="shared" si="202"/>
        <v>3.7478951166706756E-2</v>
      </c>
      <c r="M1287" s="12">
        <f t="array" ref="M1287">SUM(IF(NOT(ISERR(J1287:L1287)),J1287:L1287*$J$2:$L$2))/SUM(IF(NOT(ISERR(J1287:L1287)),$J$2:$L$2))</f>
        <v>3.8316730408379907E-2</v>
      </c>
      <c r="N1287" s="1">
        <f>((300-VLOOKUP(A1287,anni!$A$1:$O$32,8,0))*(M1287-I1287/300)+I1287)/300*(300-VLOOKUP(A1287,anni!$A$1:$O$32,7,0))</f>
        <v>11.179984302948791</v>
      </c>
      <c r="O1287" s="1">
        <f t="shared" si="203"/>
        <v>11.179984302948791</v>
      </c>
      <c r="P1287" s="9">
        <f>INT(MAX(1,O1287)+1-VLOOKUP(A1287,anni!$A$1:$O$32,5,0))</f>
        <v>11</v>
      </c>
      <c r="Q1287" s="9">
        <f t="array" ref="Q1287">SUM(IF(anno=A1287,IF(distretto=E1287,concorrenti!$T$3:$T$5991)))</f>
        <v>0</v>
      </c>
      <c r="R1287" s="9">
        <f t="shared" si="204"/>
        <v>11</v>
      </c>
      <c r="S1287" s="1">
        <f t="shared" si="205"/>
        <v>3</v>
      </c>
      <c r="T1287" s="1">
        <f>1+INT($N1287/VLOOKUP($A1287,anni!$A$1:$J$35,10,0))+$Q1287</f>
        <v>10</v>
      </c>
      <c r="U1287" s="1">
        <f t="shared" si="200"/>
        <v>2</v>
      </c>
      <c r="AB1287" s="1">
        <v>11</v>
      </c>
    </row>
    <row r="1288" spans="1:28" x14ac:dyDescent="0.3">
      <c r="A1288" s="3">
        <v>2003</v>
      </c>
      <c r="B1288" s="3" t="str">
        <f>VLOOKUP($E1288,accorpamenti!$A$2:$X$104,$A1288-B$2,0)</f>
        <v>Catania</v>
      </c>
      <c r="C1288" s="3" t="str">
        <f>VLOOKUP($E1288,accorpamenti!$A$2:$X$104,$A1288-C$2,0)</f>
        <v>Catania</v>
      </c>
      <c r="D1288" s="3" t="str">
        <f>VLOOKUP($E1288,accorpamenti!$A$2:$X$104,$A1288-D$2,0)</f>
        <v>Catania</v>
      </c>
      <c r="E1288" s="3" t="s">
        <v>75</v>
      </c>
      <c r="F1288" s="1">
        <f t="array" ref="F1288">SUM(IF(anno=A1288,IF(distretto=E1288,1)))</f>
        <v>7</v>
      </c>
      <c r="G1288" s="1">
        <f t="array" ref="G1288">SUM(IF(anno=A1288,IF(distretto=E1288,IF(punti=-1,1))))</f>
        <v>0</v>
      </c>
      <c r="H1288" s="1">
        <f t="array" ref="H1288">SUM(IF(anno=A1288,IF(distretto=E1288,punti)))+G1288</f>
        <v>124.99999999999999</v>
      </c>
      <c r="I1288" s="6">
        <v>6.8142108328479907</v>
      </c>
      <c r="J1288" s="12">
        <f>H1288/VLOOKUP(A1288,anni!$A$1:$O$32,4,0)</f>
        <v>2.7712499445750011E-2</v>
      </c>
      <c r="K1288" s="12">
        <f t="shared" si="201"/>
        <v>2.8643406839907536E-2</v>
      </c>
      <c r="L1288" s="12">
        <f t="shared" si="202"/>
        <v>1.1835458263170553E-2</v>
      </c>
      <c r="M1288" s="12">
        <f t="array" ref="M1288">SUM(IF(NOT(ISERR(J1288:L1288)),J1288:L1288*$J$2:$L$2))/SUM(IF(NOT(ISERR(J1288:L1288)),$J$2:$L$2))</f>
        <v>2.537662838003928E-2</v>
      </c>
      <c r="N1288" s="1">
        <f>((300-VLOOKUP(A1288,anni!$A$1:$O$32,8,0))*(M1288-I1288/300)+I1288)/300*(300-VLOOKUP(A1288,anni!$A$1:$O$32,7,0))</f>
        <v>7.1018383107252792</v>
      </c>
      <c r="O1288" s="1">
        <f t="shared" si="203"/>
        <v>7.1018383107252792</v>
      </c>
      <c r="P1288" s="9">
        <f>INT(MAX(1,O1288)+1-VLOOKUP(A1288,anni!$A$1:$O$32,5,0))</f>
        <v>7</v>
      </c>
      <c r="Q1288" s="9">
        <f t="array" ref="Q1288">SUM(IF(anno=A1288,IF(distretto=E1288,concorrenti!$T$3:$T$5991)))</f>
        <v>1</v>
      </c>
      <c r="R1288" s="9">
        <f t="shared" si="204"/>
        <v>8</v>
      </c>
      <c r="S1288" s="1">
        <f t="shared" si="205"/>
        <v>1</v>
      </c>
      <c r="T1288" s="1">
        <f>1+INT($N1288/VLOOKUP($A1288,anni!$A$1:$J$35,10,0))+$Q1288</f>
        <v>8</v>
      </c>
      <c r="U1288" s="1">
        <f t="shared" si="200"/>
        <v>1</v>
      </c>
      <c r="AB1288" s="1">
        <v>8</v>
      </c>
    </row>
    <row r="1289" spans="1:28" x14ac:dyDescent="0.3">
      <c r="A1289" s="3">
        <v>2003</v>
      </c>
      <c r="B1289" s="3" t="str">
        <f>VLOOKUP($E1289,accorpamenti!$A$2:$X$104,$A1289-B$2,0)</f>
        <v>Napoli</v>
      </c>
      <c r="C1289" s="3" t="str">
        <f>VLOOKUP($E1289,accorpamenti!$A$2:$X$104,$A1289-C$2,0)</f>
        <v>Napoli</v>
      </c>
      <c r="D1289" s="3" t="str">
        <f>VLOOKUP($E1289,accorpamenti!$A$2:$X$104,$A1289-D$2,0)</f>
        <v>Napoli</v>
      </c>
      <c r="E1289" s="3" t="s">
        <v>95</v>
      </c>
      <c r="F1289" s="1">
        <f t="array" ref="F1289">SUM(IF(anno=A1289,IF(distretto=E1289,1)))</f>
        <v>7</v>
      </c>
      <c r="G1289" s="1">
        <f t="array" ref="G1289">SUM(IF(anno=A1289,IF(distretto=E1289,IF(punti=-1,1))))</f>
        <v>0</v>
      </c>
      <c r="H1289" s="1">
        <f t="array" ref="H1289">SUM(IF(anno=A1289,IF(distretto=E1289,punti)))+G1289</f>
        <v>102</v>
      </c>
      <c r="I1289" s="6">
        <v>12.580081537565521</v>
      </c>
      <c r="J1289" s="12">
        <f>H1289/VLOOKUP(A1289,anni!$A$1:$O$32,4,0)</f>
        <v>2.2613399547732012E-2</v>
      </c>
      <c r="K1289" s="12">
        <f t="shared" si="201"/>
        <v>9.9389170721606874E-3</v>
      </c>
      <c r="L1289" s="12">
        <f t="shared" si="202"/>
        <v>4.9073851335097408E-3</v>
      </c>
      <c r="M1289" s="12">
        <f t="array" ref="M1289">SUM(IF(NOT(ISERR(J1289:L1289)),J1289:L1289*$J$2:$L$2))/SUM(IF(NOT(ISERR(J1289:L1289)),$J$2:$L$2))</f>
        <v>1.5437569653504526E-2</v>
      </c>
      <c r="N1289" s="1">
        <f>((300-VLOOKUP(A1289,anni!$A$1:$O$32,8,0))*(M1289-I1289/300)+I1289)/300*(300-VLOOKUP(A1289,anni!$A$1:$O$32,7,0))</f>
        <v>7.0381786284486543</v>
      </c>
      <c r="O1289" s="1">
        <f t="shared" si="203"/>
        <v>7.0381786284486543</v>
      </c>
      <c r="P1289" s="9">
        <f>INT(MAX(1,O1289)+1-VLOOKUP(A1289,anni!$A$1:$O$32,5,0))</f>
        <v>7</v>
      </c>
      <c r="Q1289" s="9">
        <f t="array" ref="Q1289">SUM(IF(anno=A1289,IF(distretto=E1289,concorrenti!$T$3:$T$5991)))</f>
        <v>0</v>
      </c>
      <c r="R1289" s="9">
        <f t="shared" si="204"/>
        <v>7</v>
      </c>
      <c r="S1289" s="1">
        <f t="shared" si="205"/>
        <v>0</v>
      </c>
      <c r="T1289" s="1">
        <f>1+INT($N1289/VLOOKUP($A1289,anni!$A$1:$J$35,10,0))+$Q1289</f>
        <v>6</v>
      </c>
      <c r="U1289" s="1">
        <f t="shared" si="200"/>
        <v>-1</v>
      </c>
      <c r="AB1289" s="1">
        <v>7</v>
      </c>
    </row>
    <row r="1290" spans="1:28" x14ac:dyDescent="0.3">
      <c r="A1290" s="3">
        <v>2003</v>
      </c>
      <c r="B1290" s="3" t="str">
        <f>VLOOKUP($E1290,accorpamenti!$A$2:$X$104,$A1290-B$2,0)</f>
        <v>Padova</v>
      </c>
      <c r="C1290" s="3" t="str">
        <f>VLOOKUP($E1290,accorpamenti!$A$2:$X$104,$A1290-C$2,0)</f>
        <v>Padova</v>
      </c>
      <c r="D1290" s="3" t="str">
        <f>VLOOKUP($E1290,accorpamenti!$A$2:$X$104,$A1290-D$2,0)</f>
        <v>Padova</v>
      </c>
      <c r="E1290" s="3" t="s">
        <v>66</v>
      </c>
      <c r="F1290" s="1">
        <f t="array" ref="F1290">SUM(IF(anno=A1290,IF(distretto=E1290,1)))</f>
        <v>6</v>
      </c>
      <c r="G1290" s="1">
        <f t="array" ref="G1290">SUM(IF(anno=A1290,IF(distretto=E1290,IF(punti=-1,1))))</f>
        <v>1</v>
      </c>
      <c r="H1290" s="1">
        <f t="array" ref="H1290">SUM(IF(anno=A1290,IF(distretto=E1290,punti)))+G1290</f>
        <v>83.2</v>
      </c>
      <c r="I1290" s="6">
        <v>3.1450203843913802</v>
      </c>
      <c r="J1290" s="12">
        <f>H1290/VLOOKUP(A1290,anni!$A$1:$O$32,4,0)</f>
        <v>1.8445439631091212E-2</v>
      </c>
      <c r="K1290" s="12">
        <f t="shared" si="201"/>
        <v>1.3838561617834847E-2</v>
      </c>
      <c r="L1290" s="12">
        <f t="shared" si="202"/>
        <v>2.0687996151070479E-2</v>
      </c>
      <c r="M1290" s="12">
        <f t="array" ref="M1290">SUM(IF(NOT(ISERR(J1290:L1290)),J1290:L1290*$J$2:$L$2))/SUM(IF(NOT(ISERR(J1290:L1290)),$J$2:$L$2))</f>
        <v>1.7283573046668967E-2</v>
      </c>
      <c r="N1290" s="1">
        <f>((300-VLOOKUP(A1290,anni!$A$1:$O$32,8,0))*(M1290-I1290/300)+I1290)/300*(300-VLOOKUP(A1290,anni!$A$1:$O$32,7,0))</f>
        <v>4.354886246215445</v>
      </c>
      <c r="O1290" s="1">
        <f t="shared" si="203"/>
        <v>4.354886246215445</v>
      </c>
      <c r="P1290" s="9">
        <f>INT(MAX(1,O1290)+1-VLOOKUP(A1290,anni!$A$1:$O$32,5,0))</f>
        <v>4</v>
      </c>
      <c r="Q1290" s="9">
        <f t="array" ref="Q1290">SUM(IF(anno=A1290,IF(distretto=E1290,concorrenti!$T$3:$T$5991)))</f>
        <v>0</v>
      </c>
      <c r="R1290" s="9">
        <f t="shared" si="204"/>
        <v>4</v>
      </c>
      <c r="S1290" s="1">
        <f t="shared" si="205"/>
        <v>-2</v>
      </c>
      <c r="T1290" s="1">
        <f>1+INT($N1290/VLOOKUP($A1290,anni!$A$1:$J$35,10,0))+$Q1290</f>
        <v>4</v>
      </c>
      <c r="U1290" s="1">
        <f t="shared" si="200"/>
        <v>-2</v>
      </c>
      <c r="AB1290" s="1">
        <v>4</v>
      </c>
    </row>
    <row r="1291" spans="1:28" x14ac:dyDescent="0.3">
      <c r="A1291" s="3">
        <v>2003</v>
      </c>
      <c r="B1291" s="3" t="str">
        <f>VLOOKUP($E1291,accorpamenti!$A$2:$X$104,$A1291-B$2,0)</f>
        <v>Vicenza</v>
      </c>
      <c r="C1291" s="3" t="str">
        <f>VLOOKUP($E1291,accorpamenti!$A$2:$X$104,$A1291-C$2,0)</f>
        <v>Vicenza</v>
      </c>
      <c r="D1291" s="3" t="str">
        <f>VLOOKUP($E1291,accorpamenti!$A$2:$X$104,$A1291-D$2,0)</f>
        <v>Vicenza</v>
      </c>
      <c r="E1291" s="3" t="s">
        <v>93</v>
      </c>
      <c r="F1291" s="1">
        <f t="array" ref="F1291">SUM(IF(anno=A1291,IF(distretto=E1291,1)))</f>
        <v>5</v>
      </c>
      <c r="G1291" s="1">
        <f t="array" ref="G1291">SUM(IF(anno=A1291,IF(distretto=E1291,IF(punti=-1,1))))</f>
        <v>0</v>
      </c>
      <c r="H1291" s="1">
        <f t="array" ref="H1291">SUM(IF(anno=A1291,IF(distretto=E1291,punti)))+G1291</f>
        <v>86.8</v>
      </c>
      <c r="I1291" s="6">
        <v>5.0669772859638904</v>
      </c>
      <c r="J1291" s="12">
        <f>H1291/VLOOKUP(A1291,anni!$A$1:$O$32,4,0)</f>
        <v>1.9243559615128809E-2</v>
      </c>
      <c r="K1291" s="12">
        <f t="shared" si="201"/>
        <v>2.7987714394174711E-2</v>
      </c>
      <c r="L1291" s="12">
        <f t="shared" si="202"/>
        <v>3.4447919172480149E-2</v>
      </c>
      <c r="M1291" s="12">
        <f t="array" ref="M1291">SUM(IF(NOT(ISERR(J1291:L1291)),J1291:L1291*$J$2:$L$2))/SUM(IF(NOT(ISERR(J1291:L1291)),$J$2:$L$2))</f>
        <v>2.4692337801035996E-2</v>
      </c>
      <c r="N1291" s="1">
        <f>((300-VLOOKUP(A1291,anni!$A$1:$O$32,8,0))*(M1291-I1291/300)+I1291)/300*(300-VLOOKUP(A1291,anni!$A$1:$O$32,7,0))</f>
        <v>6.4065446558997685</v>
      </c>
      <c r="O1291" s="1">
        <f t="shared" si="203"/>
        <v>6.4065446558997685</v>
      </c>
      <c r="P1291" s="9">
        <f>INT(MAX(1,O1291)+1-VLOOKUP(A1291,anni!$A$1:$O$32,5,0))</f>
        <v>6</v>
      </c>
      <c r="Q1291" s="9">
        <f t="array" ref="Q1291">SUM(IF(anno=A1291,IF(distretto=E1291,concorrenti!$T$3:$T$5991)))</f>
        <v>0</v>
      </c>
      <c r="R1291" s="9">
        <f t="shared" si="204"/>
        <v>6</v>
      </c>
      <c r="S1291" s="1">
        <f t="shared" si="205"/>
        <v>1</v>
      </c>
      <c r="T1291" s="1">
        <f>1+INT($N1291/VLOOKUP($A1291,anni!$A$1:$J$35,10,0))+$Q1291</f>
        <v>6</v>
      </c>
      <c r="U1291" s="1">
        <f t="shared" si="200"/>
        <v>1</v>
      </c>
      <c r="AB1291" s="1">
        <v>6</v>
      </c>
    </row>
    <row r="1292" spans="1:28" x14ac:dyDescent="0.3">
      <c r="A1292" s="3">
        <v>2003</v>
      </c>
      <c r="B1292" s="3" t="str">
        <f>VLOOKUP($E1292,accorpamenti!$A$2:$X$104,$A1292-B$2,0)</f>
        <v>Verona</v>
      </c>
      <c r="C1292" s="3" t="str">
        <f>VLOOKUP($E1292,accorpamenti!$A$2:$X$104,$A1292-C$2,0)</f>
        <v>Verona</v>
      </c>
      <c r="D1292" s="3" t="str">
        <f>VLOOKUP($E1292,accorpamenti!$A$2:$X$104,$A1292-D$2,0)</f>
        <v>Verona</v>
      </c>
      <c r="E1292" s="3" t="s">
        <v>71</v>
      </c>
      <c r="F1292" s="1">
        <f t="array" ref="F1292">SUM(IF(anno=A1292,IF(distretto=E1292,1)))</f>
        <v>5</v>
      </c>
      <c r="G1292" s="1">
        <f t="array" ref="G1292">SUM(IF(anno=A1292,IF(distretto=E1292,IF(punti=-1,1))))</f>
        <v>0</v>
      </c>
      <c r="H1292" s="1">
        <f t="array" ref="H1292">SUM(IF(anno=A1292,IF(distretto=E1292,punti)))+G1292</f>
        <v>87.2</v>
      </c>
      <c r="I1292" s="6">
        <v>4.5428072218986602</v>
      </c>
      <c r="J1292" s="12">
        <f>H1292/VLOOKUP(A1292,anni!$A$1:$O$32,4,0)</f>
        <v>1.9332239613355211E-2</v>
      </c>
      <c r="K1292" s="12">
        <f t="shared" si="201"/>
        <v>2.5848086413362347E-2</v>
      </c>
      <c r="L1292" s="12">
        <f t="shared" si="202"/>
        <v>1.0969449121962951E-2</v>
      </c>
      <c r="M1292" s="12">
        <f t="array" ref="M1292">SUM(IF(NOT(ISERR(J1292:L1292)),J1292:L1292*$J$2:$L$2))/SUM(IF(NOT(ISERR(J1292:L1292)),$J$2:$L$2))</f>
        <v>2.0110390131458881E-2</v>
      </c>
      <c r="N1292" s="1">
        <f>((300-VLOOKUP(A1292,anni!$A$1:$O$32,8,0))*(M1292-I1292/300)+I1292)/300*(300-VLOOKUP(A1292,anni!$A$1:$O$32,7,0))</f>
        <v>5.3518021969160632</v>
      </c>
      <c r="O1292" s="1">
        <f t="shared" si="203"/>
        <v>5.3518021969160632</v>
      </c>
      <c r="P1292" s="9">
        <f>INT(MAX(1,O1292)+1-VLOOKUP(A1292,anni!$A$1:$O$32,5,0))</f>
        <v>5</v>
      </c>
      <c r="Q1292" s="9">
        <f t="array" ref="Q1292">SUM(IF(anno=A1292,IF(distretto=E1292,concorrenti!$T$3:$T$5991)))</f>
        <v>1</v>
      </c>
      <c r="R1292" s="9">
        <f t="shared" si="204"/>
        <v>6</v>
      </c>
      <c r="S1292" s="1">
        <f t="shared" si="205"/>
        <v>1</v>
      </c>
      <c r="T1292" s="1">
        <f>1+INT($N1292/VLOOKUP($A1292,anni!$A$1:$J$35,10,0))+$Q1292</f>
        <v>6</v>
      </c>
      <c r="U1292" s="1">
        <f t="shared" si="200"/>
        <v>1</v>
      </c>
      <c r="AB1292" s="1">
        <v>6</v>
      </c>
    </row>
    <row r="1293" spans="1:28" x14ac:dyDescent="0.3">
      <c r="A1293" s="3">
        <v>2003</v>
      </c>
      <c r="B1293" s="3" t="str">
        <f>VLOOKUP($E1293,accorpamenti!$A$2:$X$104,$A1293-B$2,0)</f>
        <v>Bari</v>
      </c>
      <c r="C1293" s="3" t="str">
        <f>VLOOKUP($E1293,accorpamenti!$A$2:$X$104,$A1293-C$2,0)</f>
        <v>Bari</v>
      </c>
      <c r="D1293" s="3" t="str">
        <f>VLOOKUP($E1293,accorpamenti!$A$2:$X$104,$A1293-D$2,0)</f>
        <v>Bari</v>
      </c>
      <c r="E1293" s="3" t="s">
        <v>55</v>
      </c>
      <c r="F1293" s="1">
        <f t="array" ref="F1293">SUM(IF(anno=A1293,IF(distretto=E1293,1)))</f>
        <v>5</v>
      </c>
      <c r="G1293" s="1">
        <f t="array" ref="G1293">SUM(IF(anno=A1293,IF(distretto=E1293,IF(punti=-1,1))))</f>
        <v>0</v>
      </c>
      <c r="H1293" s="1">
        <f t="array" ref="H1293">SUM(IF(anno=A1293,IF(distretto=E1293,punti)))+G1293</f>
        <v>93.2</v>
      </c>
      <c r="I1293" s="6">
        <v>8.9108910891089099</v>
      </c>
      <c r="J1293" s="12">
        <f>H1293/VLOOKUP(A1293,anni!$A$1:$O$32,4,0)</f>
        <v>2.0662439586751211E-2</v>
      </c>
      <c r="K1293" s="12">
        <f t="shared" si="201"/>
        <v>2.0878627877282001E-2</v>
      </c>
      <c r="L1293" s="12">
        <f t="shared" si="202"/>
        <v>8.1789752225162361E-3</v>
      </c>
      <c r="M1293" s="12">
        <f t="array" ref="M1293">SUM(IF(NOT(ISERR(J1293:L1293)),J1293:L1293*$J$2:$L$2))/SUM(IF(NOT(ISERR(J1293:L1293)),$J$2:$L$2))</f>
        <v>1.8653924956222312E-2</v>
      </c>
      <c r="N1293" s="1">
        <f>((300-VLOOKUP(A1293,anni!$A$1:$O$32,8,0))*(M1293-I1293/300)+I1293)/300*(300-VLOOKUP(A1293,anni!$A$1:$O$32,7,0))</f>
        <v>6.4777126202491848</v>
      </c>
      <c r="O1293" s="1">
        <f t="shared" si="203"/>
        <v>6.4777126202491848</v>
      </c>
      <c r="P1293" s="9">
        <f>INT(MAX(1,O1293)+1-VLOOKUP(A1293,anni!$A$1:$O$32,5,0))</f>
        <v>6</v>
      </c>
      <c r="Q1293" s="9">
        <f t="array" ref="Q1293">SUM(IF(anno=A1293,IF(distretto=E1293,concorrenti!$T$3:$T$5991)))</f>
        <v>0</v>
      </c>
      <c r="R1293" s="9">
        <f t="shared" si="204"/>
        <v>6</v>
      </c>
      <c r="S1293" s="1">
        <f t="shared" si="205"/>
        <v>1</v>
      </c>
      <c r="T1293" s="1">
        <f>1+INT($N1293/VLOOKUP($A1293,anni!$A$1:$J$35,10,0))+$Q1293</f>
        <v>6</v>
      </c>
      <c r="U1293" s="1">
        <f t="shared" si="200"/>
        <v>1</v>
      </c>
      <c r="AB1293" s="1">
        <v>7</v>
      </c>
    </row>
    <row r="1294" spans="1:28" x14ac:dyDescent="0.3">
      <c r="A1294" s="3">
        <v>2003</v>
      </c>
      <c r="B1294" s="3" t="str">
        <f>VLOOKUP($E1294,accorpamenti!$A$2:$X$104,$A1294-B$2,0)</f>
        <v>Genova</v>
      </c>
      <c r="C1294" s="3" t="str">
        <f>VLOOKUP($E1294,accorpamenti!$A$2:$X$104,$A1294-C$2,0)</f>
        <v>Genova</v>
      </c>
      <c r="D1294" s="3" t="str">
        <f>VLOOKUP($E1294,accorpamenti!$A$2:$X$104,$A1294-D$2,0)</f>
        <v>Genova</v>
      </c>
      <c r="E1294" s="3" t="s">
        <v>51</v>
      </c>
      <c r="F1294" s="1">
        <f t="array" ref="F1294">SUM(IF(anno=A1294,IF(distretto=E1294,1)))</f>
        <v>5</v>
      </c>
      <c r="G1294" s="1">
        <f t="array" ref="G1294">SUM(IF(anno=A1294,IF(distretto=E1294,IF(punti=-1,1))))</f>
        <v>0</v>
      </c>
      <c r="H1294" s="1">
        <f t="array" ref="H1294">SUM(IF(anno=A1294,IF(distretto=E1294,punti)))+G1294</f>
        <v>96.6</v>
      </c>
      <c r="I1294" s="6">
        <v>4.3680838672102507</v>
      </c>
      <c r="J1294" s="12">
        <f>H1294/VLOOKUP(A1294,anni!$A$1:$O$32,4,0)</f>
        <v>2.141621957167561E-2</v>
      </c>
      <c r="K1294" s="12">
        <f t="shared" si="201"/>
        <v>1.9429202470925232E-2</v>
      </c>
      <c r="L1294" s="12">
        <f t="shared" si="202"/>
        <v>3.521770507577579E-2</v>
      </c>
      <c r="M1294" s="12">
        <f t="array" ref="M1294">SUM(IF(NOT(ISERR(J1294:L1294)),J1294:L1294*$J$2:$L$2))/SUM(IF(NOT(ISERR(J1294:L1294)),$J$2:$L$2))</f>
        <v>2.3054128122108847E-2</v>
      </c>
      <c r="N1294" s="1">
        <f>((300-VLOOKUP(A1294,anni!$A$1:$O$32,8,0))*(M1294-I1294/300)+I1294)/300*(300-VLOOKUP(A1294,anni!$A$1:$O$32,7,0))</f>
        <v>5.8646251274865691</v>
      </c>
      <c r="O1294" s="1">
        <f t="shared" si="203"/>
        <v>5.8646251274865691</v>
      </c>
      <c r="P1294" s="9">
        <f>INT(MAX(1,O1294)+1-VLOOKUP(A1294,anni!$A$1:$O$32,5,0))</f>
        <v>6</v>
      </c>
      <c r="Q1294" s="9">
        <f t="array" ref="Q1294">SUM(IF(anno=A1294,IF(distretto=E1294,concorrenti!$T$3:$T$5991)))</f>
        <v>0</v>
      </c>
      <c r="R1294" s="9">
        <f t="shared" si="204"/>
        <v>6</v>
      </c>
      <c r="S1294" s="1">
        <f t="shared" si="205"/>
        <v>1</v>
      </c>
      <c r="T1294" s="1">
        <f>1+INT($N1294/VLOOKUP($A1294,anni!$A$1:$J$35,10,0))+$Q1294</f>
        <v>5</v>
      </c>
      <c r="U1294" s="1">
        <f t="shared" si="200"/>
        <v>0</v>
      </c>
      <c r="AB1294" s="1">
        <v>6</v>
      </c>
    </row>
    <row r="1295" spans="1:28" x14ac:dyDescent="0.3">
      <c r="A1295" s="3">
        <v>2003</v>
      </c>
      <c r="B1295" s="3" t="str">
        <f>VLOOKUP($E1295,accorpamenti!$A$2:$X$104,$A1295-B$2,0)</f>
        <v>Trento</v>
      </c>
      <c r="C1295" s="3" t="str">
        <f>VLOOKUP($E1295,accorpamenti!$A$2:$X$104,$A1295-C$2,0)</f>
        <v>Trento</v>
      </c>
      <c r="D1295" s="3" t="str">
        <f>VLOOKUP($E1295,accorpamenti!$A$2:$X$104,$A1295-D$2,0)</f>
        <v>Trento</v>
      </c>
      <c r="E1295" s="3" t="s">
        <v>60</v>
      </c>
      <c r="F1295" s="1">
        <f t="array" ref="F1295">SUM(IF(anno=A1295,IF(distretto=E1295,1)))</f>
        <v>5</v>
      </c>
      <c r="G1295" s="1">
        <f t="array" ref="G1295">SUM(IF(anno=A1295,IF(distretto=E1295,IF(punti=-1,1))))</f>
        <v>0</v>
      </c>
      <c r="H1295" s="1">
        <f t="array" ref="H1295">SUM(IF(anno=A1295,IF(distretto=E1295,punti)))+G1295</f>
        <v>76.399999999999991</v>
      </c>
      <c r="I1295" s="6">
        <v>3.3197437390797901</v>
      </c>
      <c r="J1295" s="12">
        <f>H1295/VLOOKUP(A1295,anni!$A$1:$O$32,4,0)</f>
        <v>1.6937879661242407E-2</v>
      </c>
      <c r="K1295" s="12">
        <f t="shared" si="201"/>
        <v>2.1637850709183164E-2</v>
      </c>
      <c r="L1295" s="12">
        <f t="shared" si="202"/>
        <v>1.327880683184989E-2</v>
      </c>
      <c r="M1295" s="12">
        <f t="array" ref="M1295">SUM(IF(NOT(ISERR(J1295:L1295)),J1295:L1295*$J$2:$L$2))/SUM(IF(NOT(ISERR(J1295:L1295)),$J$2:$L$2))</f>
        <v>1.7894691205657239E-2</v>
      </c>
      <c r="N1295" s="1">
        <f>((300-VLOOKUP(A1295,anni!$A$1:$O$32,8,0))*(M1295-I1295/300)+I1295)/300*(300-VLOOKUP(A1295,anni!$A$1:$O$32,7,0))</f>
        <v>4.5293355045749992</v>
      </c>
      <c r="O1295" s="1">
        <f t="shared" si="203"/>
        <v>4.5293355045749992</v>
      </c>
      <c r="P1295" s="9">
        <f>INT(MAX(1,O1295)+1-VLOOKUP(A1295,anni!$A$1:$O$32,5,0))</f>
        <v>5</v>
      </c>
      <c r="Q1295" s="9">
        <f t="array" ref="Q1295">SUM(IF(anno=A1295,IF(distretto=E1295,concorrenti!$T$3:$T$5991)))</f>
        <v>1</v>
      </c>
      <c r="R1295" s="9">
        <f t="shared" si="204"/>
        <v>6</v>
      </c>
      <c r="S1295" s="1">
        <f t="shared" si="205"/>
        <v>1</v>
      </c>
      <c r="T1295" s="1">
        <f>1+INT($N1295/VLOOKUP($A1295,anni!$A$1:$J$35,10,0))+$Q1295</f>
        <v>5</v>
      </c>
      <c r="U1295" s="1">
        <f t="shared" si="200"/>
        <v>0</v>
      </c>
      <c r="AB1295" s="1">
        <v>5</v>
      </c>
    </row>
    <row r="1296" spans="1:28" x14ac:dyDescent="0.3">
      <c r="A1296" s="3">
        <v>2003</v>
      </c>
      <c r="B1296" s="3" t="str">
        <f>VLOOKUP($E1296,accorpamenti!$A$2:$X$104,$A1296-B$2,0)</f>
        <v>Firenze</v>
      </c>
      <c r="C1296" s="3" t="str">
        <f>VLOOKUP($E1296,accorpamenti!$A$2:$X$104,$A1296-C$2,0)</f>
        <v>Firenze</v>
      </c>
      <c r="D1296" s="3" t="str">
        <f>VLOOKUP($E1296,accorpamenti!$A$2:$X$104,$A1296-D$2,0)</f>
        <v>Firenze</v>
      </c>
      <c r="E1296" s="3" t="s">
        <v>118</v>
      </c>
      <c r="F1296" s="1">
        <f t="array" ref="F1296">SUM(IF(anno=A1296,IF(distretto=E1296,1)))</f>
        <v>5</v>
      </c>
      <c r="G1296" s="1">
        <f t="array" ref="G1296">SUM(IF(anno=A1296,IF(distretto=E1296,IF(punti=-1,1))))</f>
        <v>1</v>
      </c>
      <c r="H1296" s="1">
        <f t="array" ref="H1296">SUM(IF(anno=A1296,IF(distretto=E1296,punti)))+G1296</f>
        <v>94.4</v>
      </c>
      <c r="I1296" s="6">
        <v>5.7658707047175302</v>
      </c>
      <c r="J1296" s="12">
        <f>H1296/VLOOKUP(A1296,anni!$A$1:$O$32,4,0)</f>
        <v>2.0928479581430411E-2</v>
      </c>
      <c r="K1296" s="12">
        <f t="shared" si="201"/>
        <v>1.6806432687993943E-2</v>
      </c>
      <c r="L1296" s="12">
        <f t="shared" si="202"/>
        <v>1.188356988212653E-2</v>
      </c>
      <c r="M1296" s="12">
        <f t="array" ref="M1296">SUM(IF(NOT(ISERR(J1296:L1296)),J1296:L1296*$J$2:$L$2))/SUM(IF(NOT(ISERR(J1296:L1296)),$J$2:$L$2))</f>
        <v>1.8046979000400944E-2</v>
      </c>
      <c r="N1296" s="1">
        <f>((300-VLOOKUP(A1296,anni!$A$1:$O$32,8,0))*(M1296-I1296/300)+I1296)/300*(300-VLOOKUP(A1296,anni!$A$1:$O$32,7,0))</f>
        <v>5.3469742782642751</v>
      </c>
      <c r="O1296" s="1">
        <f t="shared" si="203"/>
        <v>5.3469742782642751</v>
      </c>
      <c r="P1296" s="9">
        <f>INT(MAX(1,O1296)+1-VLOOKUP(A1296,anni!$A$1:$O$32,5,0))</f>
        <v>5</v>
      </c>
      <c r="Q1296" s="9">
        <f t="array" ref="Q1296">SUM(IF(anno=A1296,IF(distretto=E1296,concorrenti!$T$3:$T$5991)))</f>
        <v>0</v>
      </c>
      <c r="R1296" s="9">
        <f t="shared" si="204"/>
        <v>5</v>
      </c>
      <c r="S1296" s="1">
        <f t="shared" si="205"/>
        <v>0</v>
      </c>
      <c r="T1296" s="1">
        <f>1+INT($N1296/VLOOKUP($A1296,anni!$A$1:$J$35,10,0))+$Q1296</f>
        <v>5</v>
      </c>
      <c r="U1296" s="1">
        <f t="shared" si="200"/>
        <v>0</v>
      </c>
      <c r="AB1296" s="1">
        <v>5</v>
      </c>
    </row>
    <row r="1297" spans="1:28" x14ac:dyDescent="0.3">
      <c r="A1297" s="3">
        <v>2003</v>
      </c>
      <c r="B1297" s="3" t="str">
        <f>VLOOKUP($E1297,accorpamenti!$A$2:$X$104,$A1297-B$2,0)</f>
        <v>Lecce</v>
      </c>
      <c r="C1297" s="3" t="str">
        <f>VLOOKUP($E1297,accorpamenti!$A$2:$X$104,$A1297-C$2,0)</f>
        <v>Lecce</v>
      </c>
      <c r="D1297" s="3" t="str">
        <f>VLOOKUP($E1297,accorpamenti!$A$2:$X$104,$A1297-D$2,0)</f>
        <v>Lecce</v>
      </c>
      <c r="E1297" s="3" t="s">
        <v>38</v>
      </c>
      <c r="F1297" s="1">
        <f t="array" ref="F1297">SUM(IF(anno=A1297,IF(distretto=E1297,1)))</f>
        <v>5</v>
      </c>
      <c r="G1297" s="1">
        <f t="array" ref="G1297">SUM(IF(anno=A1297,IF(distretto=E1297,IF(punti=-1,1))))</f>
        <v>0</v>
      </c>
      <c r="H1297" s="1">
        <f t="array" ref="H1297">SUM(IF(anno=A1297,IF(distretto=E1297,punti)))+G1297</f>
        <v>99.6</v>
      </c>
      <c r="I1297" s="6">
        <v>5.2417006406523008</v>
      </c>
      <c r="J1297" s="12">
        <f>H1297/VLOOKUP(A1297,anni!$A$1:$O$32,4,0)</f>
        <v>2.208131955837361E-2</v>
      </c>
      <c r="K1297" s="12">
        <f t="shared" si="201"/>
        <v>1.68754529454395E-2</v>
      </c>
      <c r="L1297" s="12">
        <f t="shared" si="202"/>
        <v>4.7149386576858295E-3</v>
      </c>
      <c r="M1297" s="12">
        <f t="array" ref="M1297">SUM(IF(NOT(ISERR(J1297:L1297)),J1297:L1297*$J$2:$L$2))/SUM(IF(NOT(ISERR(J1297:L1297)),$J$2:$L$2))</f>
        <v>1.7451633870614273E-2</v>
      </c>
      <c r="N1297" s="1">
        <f>((300-VLOOKUP(A1297,anni!$A$1:$O$32,8,0))*(M1297-I1297/300)+I1297)/300*(300-VLOOKUP(A1297,anni!$A$1:$O$32,7,0))</f>
        <v>5.0629749769733898</v>
      </c>
      <c r="O1297" s="1">
        <f t="shared" si="203"/>
        <v>5.0629749769733898</v>
      </c>
      <c r="P1297" s="9">
        <f>INT(MAX(1,O1297)+1-VLOOKUP(A1297,anni!$A$1:$O$32,5,0))</f>
        <v>5</v>
      </c>
      <c r="Q1297" s="9">
        <f t="array" ref="Q1297">SUM(IF(anno=A1297,IF(distretto=E1297,concorrenti!$T$3:$T$5991)))</f>
        <v>0</v>
      </c>
      <c r="R1297" s="9">
        <f t="shared" si="204"/>
        <v>5</v>
      </c>
      <c r="S1297" s="1">
        <f t="shared" si="205"/>
        <v>0</v>
      </c>
      <c r="T1297" s="1">
        <f>1+INT($N1297/VLOOKUP($A1297,anni!$A$1:$J$35,10,0))+$Q1297</f>
        <v>5</v>
      </c>
      <c r="U1297" s="1">
        <f t="shared" si="200"/>
        <v>0</v>
      </c>
      <c r="AB1297" s="1">
        <v>5</v>
      </c>
    </row>
    <row r="1298" spans="1:28" x14ac:dyDescent="0.3">
      <c r="A1298" s="3">
        <v>2003</v>
      </c>
      <c r="B1298" s="3" t="str">
        <f>VLOOKUP($E1298,accorpamenti!$A$2:$X$104,$A1298-B$2,0)</f>
        <v>Bergamo</v>
      </c>
      <c r="C1298" s="3" t="str">
        <f>VLOOKUP($E1298,accorpamenti!$A$2:$X$104,$A1298-C$2,0)</f>
        <v>Bergamo</v>
      </c>
      <c r="D1298" s="3" t="str">
        <f>VLOOKUP($E1298,accorpamenti!$A$2:$X$104,$A1298-D$2,0)</f>
        <v>Bergamo</v>
      </c>
      <c r="E1298" s="3" t="s">
        <v>35</v>
      </c>
      <c r="F1298" s="1">
        <f t="array" ref="F1298">SUM(IF(anno=A1298,IF(distretto=E1298,1)))</f>
        <v>5</v>
      </c>
      <c r="G1298" s="1">
        <f t="array" ref="G1298">SUM(IF(anno=A1298,IF(distretto=E1298,IF(punti=-1,1))))</f>
        <v>0</v>
      </c>
      <c r="H1298" s="1">
        <f t="array" ref="H1298">SUM(IF(anno=A1298,IF(distretto=E1298,punti)))+G1298</f>
        <v>100</v>
      </c>
      <c r="I1298" s="6">
        <v>3.3197437390797901</v>
      </c>
      <c r="J1298" s="12">
        <f>H1298/VLOOKUP(A1298,anni!$A$1:$O$32,4,0)</f>
        <v>2.2169999556600012E-2</v>
      </c>
      <c r="K1298" s="12">
        <f t="shared" si="201"/>
        <v>1.6668392173102821E-2</v>
      </c>
      <c r="L1298" s="12">
        <f t="shared" si="202"/>
        <v>1.5491941303824872E-2</v>
      </c>
      <c r="M1298" s="12">
        <f t="array" ref="M1298">SUM(IF(NOT(ISERR(J1298:L1298)),J1298:L1298*$J$2:$L$2))/SUM(IF(NOT(ISERR(J1298:L1298)),$J$2:$L$2))</f>
        <v>1.9223120719971759E-2</v>
      </c>
      <c r="N1298" s="1">
        <f>((300-VLOOKUP(A1298,anni!$A$1:$O$32,8,0))*(M1298-I1298/300)+I1298)/300*(300-VLOOKUP(A1298,anni!$A$1:$O$32,7,0))</f>
        <v>4.7861652106758061</v>
      </c>
      <c r="O1298" s="1">
        <f t="shared" si="203"/>
        <v>4.7861652106758061</v>
      </c>
      <c r="P1298" s="9">
        <f>INT(MAX(1,O1298)+1-VLOOKUP(A1298,anni!$A$1:$O$32,5,0))</f>
        <v>5</v>
      </c>
      <c r="Q1298" s="9">
        <f t="array" ref="Q1298">SUM(IF(anno=A1298,IF(distretto=E1298,concorrenti!$T$3:$T$5991)))</f>
        <v>0</v>
      </c>
      <c r="R1298" s="9">
        <f t="shared" si="204"/>
        <v>5</v>
      </c>
      <c r="S1298" s="1">
        <f t="shared" si="205"/>
        <v>0</v>
      </c>
      <c r="T1298" s="1">
        <f>1+INT($N1298/VLOOKUP($A1298,anni!$A$1:$J$35,10,0))+$Q1298</f>
        <v>5</v>
      </c>
      <c r="U1298" s="1">
        <f t="shared" si="200"/>
        <v>0</v>
      </c>
      <c r="AB1298" s="1">
        <v>5</v>
      </c>
    </row>
    <row r="1299" spans="1:28" x14ac:dyDescent="0.3">
      <c r="A1299" s="3">
        <v>2003</v>
      </c>
      <c r="B1299" s="3" t="str">
        <f>VLOOKUP($E1299,accorpamenti!$A$2:$X$104,$A1299-B$2,0)</f>
        <v>Udine</v>
      </c>
      <c r="C1299" s="3" t="str">
        <f>VLOOKUP($E1299,accorpamenti!$A$2:$X$104,$A1299-C$2,0)</f>
        <v>Udine</v>
      </c>
      <c r="D1299" s="3" t="str">
        <f>VLOOKUP($E1299,accorpamenti!$A$2:$X$104,$A1299-D$2,0)</f>
        <v>Udine</v>
      </c>
      <c r="E1299" s="3" t="s">
        <v>58</v>
      </c>
      <c r="F1299" s="1">
        <f t="array" ref="F1299">SUM(IF(anno=A1299,IF(distretto=E1299,1)))</f>
        <v>4</v>
      </c>
      <c r="G1299" s="1">
        <f t="array" ref="G1299">SUM(IF(anno=A1299,IF(distretto=E1299,IF(punti=-1,1))))</f>
        <v>0</v>
      </c>
      <c r="H1299" s="1">
        <f t="array" ref="H1299">SUM(IF(anno=A1299,IF(distretto=E1299,punti)))+G1299</f>
        <v>56.8</v>
      </c>
      <c r="I1299" s="6">
        <v>3.1450203843913802</v>
      </c>
      <c r="J1299" s="12">
        <f>H1299/VLOOKUP(A1299,anni!$A$1:$O$32,4,0)</f>
        <v>1.2592559748148806E-2</v>
      </c>
      <c r="K1299" s="12">
        <f t="shared" si="201"/>
        <v>2.0119405045380834E-2</v>
      </c>
      <c r="L1299" s="12">
        <f t="shared" si="202"/>
        <v>2.8145297089247043E-2</v>
      </c>
      <c r="M1299" s="12">
        <f t="array" ref="M1299">SUM(IF(NOT(ISERR(J1299:L1299)),J1299:L1299*$J$2:$L$2))/SUM(IF(NOT(ISERR(J1299:L1299)),$J$2:$L$2))</f>
        <v>1.7693631070742521E-2</v>
      </c>
      <c r="N1299" s="1">
        <f>((300-VLOOKUP(A1299,anni!$A$1:$O$32,8,0))*(M1299-I1299/300)+I1299)/300*(300-VLOOKUP(A1299,anni!$A$1:$O$32,7,0))</f>
        <v>4.4341641308696662</v>
      </c>
      <c r="O1299" s="1">
        <f t="shared" si="203"/>
        <v>4.4341641308696662</v>
      </c>
      <c r="P1299" s="9">
        <f>INT(MAX(1,O1299)+1-VLOOKUP(A1299,anni!$A$1:$O$32,5,0))</f>
        <v>4</v>
      </c>
      <c r="Q1299" s="9">
        <f t="array" ref="Q1299">SUM(IF(anno=A1299,IF(distretto=E1299,concorrenti!$T$3:$T$5991)))</f>
        <v>1</v>
      </c>
      <c r="R1299" s="9">
        <f t="shared" si="204"/>
        <v>5</v>
      </c>
      <c r="S1299" s="1">
        <f t="shared" si="205"/>
        <v>1</v>
      </c>
      <c r="T1299" s="1">
        <f>1+INT($N1299/VLOOKUP($A1299,anni!$A$1:$J$35,10,0))+$Q1299</f>
        <v>5</v>
      </c>
      <c r="U1299" s="1">
        <f t="shared" si="200"/>
        <v>1</v>
      </c>
      <c r="AB1299" s="1">
        <v>5</v>
      </c>
    </row>
    <row r="1300" spans="1:28" x14ac:dyDescent="0.3">
      <c r="A1300" s="3">
        <v>2003</v>
      </c>
      <c r="B1300" s="3" t="str">
        <f>VLOOKUP($E1300,accorpamenti!$A$2:$X$104,$A1300-B$2,0)</f>
        <v>Treviso</v>
      </c>
      <c r="C1300" s="3" t="str">
        <f>VLOOKUP($E1300,accorpamenti!$A$2:$X$104,$A1300-C$2,0)</f>
        <v>Treviso</v>
      </c>
      <c r="D1300" s="3" t="str">
        <f>VLOOKUP($E1300,accorpamenti!$A$2:$X$104,$A1300-D$2,0)</f>
        <v>Treviso</v>
      </c>
      <c r="E1300" s="3" t="s">
        <v>57</v>
      </c>
      <c r="F1300" s="1">
        <f t="array" ref="F1300">SUM(IF(anno=A1300,IF(distretto=E1300,1)))</f>
        <v>4</v>
      </c>
      <c r="G1300" s="1">
        <f t="array" ref="G1300">SUM(IF(anno=A1300,IF(distretto=E1300,IF(punti=-1,1))))</f>
        <v>0</v>
      </c>
      <c r="H1300" s="1">
        <f t="array" ref="H1300">SUM(IF(anno=A1300,IF(distretto=E1300,punti)))+G1300</f>
        <v>90</v>
      </c>
      <c r="I1300" s="6">
        <v>3.84391380314502</v>
      </c>
      <c r="J1300" s="12">
        <f>H1300/VLOOKUP(A1300,anni!$A$1:$O$32,4,0)</f>
        <v>1.9952999600940012E-2</v>
      </c>
      <c r="K1300" s="12">
        <f t="shared" si="201"/>
        <v>2.2051972253856526E-2</v>
      </c>
      <c r="L1300" s="12">
        <f t="shared" si="202"/>
        <v>2.3045465479913398E-2</v>
      </c>
      <c r="M1300" s="12">
        <f t="array" ref="M1300">SUM(IF(NOT(ISERR(J1300:L1300)),J1300:L1300*$J$2:$L$2))/SUM(IF(NOT(ISERR(J1300:L1300)),$J$2:$L$2))</f>
        <v>2.1168068131741078E-2</v>
      </c>
      <c r="N1300" s="1">
        <f>((300-VLOOKUP(A1300,anni!$A$1:$O$32,8,0))*(M1300-I1300/300)+I1300)/300*(300-VLOOKUP(A1300,anni!$A$1:$O$32,7,0))</f>
        <v>5.3310876198166701</v>
      </c>
      <c r="O1300" s="1">
        <f t="shared" si="203"/>
        <v>5.3310876198166701</v>
      </c>
      <c r="P1300" s="9">
        <f>INT(MAX(1,O1300)+1-VLOOKUP(A1300,anni!$A$1:$O$32,5,0))</f>
        <v>5</v>
      </c>
      <c r="Q1300" s="9">
        <f t="array" ref="Q1300">SUM(IF(anno=A1300,IF(distretto=E1300,concorrenti!$T$3:$T$5991)))</f>
        <v>0</v>
      </c>
      <c r="R1300" s="9">
        <f t="shared" si="204"/>
        <v>5</v>
      </c>
      <c r="S1300" s="1">
        <f t="shared" si="205"/>
        <v>1</v>
      </c>
      <c r="T1300" s="1">
        <f>1+INT($N1300/VLOOKUP($A1300,anni!$A$1:$J$35,10,0))+$Q1300</f>
        <v>5</v>
      </c>
      <c r="U1300" s="1">
        <f t="shared" si="200"/>
        <v>1</v>
      </c>
      <c r="AB1300" s="1">
        <v>5</v>
      </c>
    </row>
    <row r="1301" spans="1:28" x14ac:dyDescent="0.3">
      <c r="A1301" s="3">
        <v>2003</v>
      </c>
      <c r="B1301" s="3" t="str">
        <f>VLOOKUP($E1301,accorpamenti!$A$2:$X$104,$A1301-B$2,0)</f>
        <v>Arezzo</v>
      </c>
      <c r="C1301" s="3" t="str">
        <f>VLOOKUP($E1301,accorpamenti!$A$2:$X$104,$A1301-C$2,0)</f>
        <v>Arezzo</v>
      </c>
      <c r="D1301" s="3" t="str">
        <f>VLOOKUP($E1301,accorpamenti!$A$2:$X$104,$A1301-D$2,0)</f>
        <v>Arezzo</v>
      </c>
      <c r="E1301" s="3" t="s">
        <v>81</v>
      </c>
      <c r="F1301" s="1">
        <f t="array" ref="F1301">SUM(IF(anno=A1301,IF(distretto=E1301,1)))</f>
        <v>4</v>
      </c>
      <c r="G1301" s="1">
        <f t="array" ref="G1301">SUM(IF(anno=A1301,IF(distretto=E1301,IF(punti=-1,1))))</f>
        <v>0</v>
      </c>
      <c r="H1301" s="1">
        <f t="array" ref="H1301">SUM(IF(anno=A1301,IF(distretto=E1301,punti)))+G1301</f>
        <v>23.2</v>
      </c>
      <c r="I1301" s="6">
        <v>1.7472335468841</v>
      </c>
      <c r="J1301" s="12">
        <f>H1301/VLOOKUP(A1301,anni!$A$1:$O$32,4,0)</f>
        <v>5.1434398971312023E-3</v>
      </c>
      <c r="K1301" s="12">
        <f t="shared" si="201"/>
        <v>2.6917900403768531E-2</v>
      </c>
      <c r="L1301" s="12">
        <f t="shared" si="202"/>
        <v>2.3478470050517192E-2</v>
      </c>
      <c r="M1301" s="12">
        <f t="array" ref="M1301">SUM(IF(NOT(ISERR(J1301:L1301)),J1301:L1301*$J$2:$L$2))/SUM(IF(NOT(ISERR(J1301:L1301)),$J$2:$L$2))</f>
        <v>1.5457431758241309E-2</v>
      </c>
      <c r="N1301" s="1">
        <f>((300-VLOOKUP(A1301,anni!$A$1:$O$32,8,0))*(M1301-I1301/300)+I1301)/300*(300-VLOOKUP(A1301,anni!$A$1:$O$32,7,0))</f>
        <v>3.5514342828115302</v>
      </c>
      <c r="O1301" s="1">
        <f t="shared" si="203"/>
        <v>3.5514342828115302</v>
      </c>
      <c r="P1301" s="9">
        <f>INT(MAX(1,O1301)+1-VLOOKUP(A1301,anni!$A$1:$O$32,5,0))</f>
        <v>4</v>
      </c>
      <c r="Q1301" s="9">
        <f t="array" ref="Q1301">SUM(IF(anno=A1301,IF(distretto=E1301,concorrenti!$T$3:$T$5991)))</f>
        <v>2</v>
      </c>
      <c r="R1301" s="9">
        <f t="shared" si="204"/>
        <v>6</v>
      </c>
      <c r="S1301" s="1">
        <f t="shared" si="205"/>
        <v>2</v>
      </c>
      <c r="T1301" s="1">
        <f>1+INT($N1301/VLOOKUP($A1301,anni!$A$1:$J$35,10,0))+$Q1301</f>
        <v>6</v>
      </c>
      <c r="U1301" s="1">
        <f t="shared" si="200"/>
        <v>2</v>
      </c>
      <c r="AB1301" s="1">
        <v>5</v>
      </c>
    </row>
    <row r="1302" spans="1:28" x14ac:dyDescent="0.3">
      <c r="A1302" s="3">
        <v>2003</v>
      </c>
      <c r="B1302" s="3" t="str">
        <f>VLOOKUP($E1302,accorpamenti!$A$2:$X$104,$A1302-B$2,0)</f>
        <v>Bologna</v>
      </c>
      <c r="C1302" s="3" t="str">
        <f>VLOOKUP($E1302,accorpamenti!$A$2:$X$104,$A1302-C$2,0)</f>
        <v>Bologna</v>
      </c>
      <c r="D1302" s="3" t="str">
        <f>VLOOKUP($E1302,accorpamenti!$A$2:$X$104,$A1302-D$2,0)</f>
        <v>Bologna</v>
      </c>
      <c r="E1302" s="3" t="s">
        <v>70</v>
      </c>
      <c r="F1302" s="1">
        <f t="array" ref="F1302">SUM(IF(anno=A1302,IF(distretto=E1302,1)))</f>
        <v>4</v>
      </c>
      <c r="G1302" s="1">
        <f t="array" ref="G1302">SUM(IF(anno=A1302,IF(distretto=E1302,IF(punti=-1,1))))</f>
        <v>0</v>
      </c>
      <c r="H1302" s="1">
        <f t="array" ref="H1302">SUM(IF(anno=A1302,IF(distretto=E1302,punti)))+G1302</f>
        <v>91</v>
      </c>
      <c r="I1302" s="6">
        <v>3.3197437390797901</v>
      </c>
      <c r="J1302" s="12">
        <f>H1302/VLOOKUP(A1302,anni!$A$1:$O$32,4,0)</f>
        <v>2.0174699596506012E-2</v>
      </c>
      <c r="K1302" s="12">
        <f t="shared" si="201"/>
        <v>1.6840942816716723E-2</v>
      </c>
      <c r="L1302" s="12">
        <f t="shared" si="202"/>
        <v>2.7279287948039448E-2</v>
      </c>
      <c r="M1302" s="12">
        <f t="array" ref="M1302">SUM(IF(NOT(ISERR(J1302:L1302)),J1302:L1302*$J$2:$L$2))/SUM(IF(NOT(ISERR(J1302:L1302)),$J$2:$L$2))</f>
        <v>2.0247545395165153E-2</v>
      </c>
      <c r="N1302" s="1">
        <f>((300-VLOOKUP(A1302,anni!$A$1:$O$32,8,0))*(M1302-I1302/300)+I1302)/300*(300-VLOOKUP(A1302,anni!$A$1:$O$32,7,0))</f>
        <v>4.9842206478798623</v>
      </c>
      <c r="O1302" s="1">
        <f t="shared" si="203"/>
        <v>4.9842206478798623</v>
      </c>
      <c r="P1302" s="9">
        <f>INT(MAX(1,O1302)+1-VLOOKUP(A1302,anni!$A$1:$O$32,5,0))</f>
        <v>5</v>
      </c>
      <c r="Q1302" s="9">
        <f t="array" ref="Q1302">SUM(IF(anno=A1302,IF(distretto=E1302,concorrenti!$T$3:$T$5991)))</f>
        <v>0</v>
      </c>
      <c r="R1302" s="9">
        <f t="shared" si="204"/>
        <v>5</v>
      </c>
      <c r="S1302" s="1">
        <f t="shared" si="205"/>
        <v>1</v>
      </c>
      <c r="T1302" s="1">
        <f>1+INT($N1302/VLOOKUP($A1302,anni!$A$1:$J$35,10,0))+$Q1302</f>
        <v>5</v>
      </c>
      <c r="U1302" s="1">
        <f t="shared" ref="U1302:U1365" si="206">T1302-$F1302</f>
        <v>1</v>
      </c>
      <c r="AB1302" s="1">
        <v>5</v>
      </c>
    </row>
    <row r="1303" spans="1:28" x14ac:dyDescent="0.3">
      <c r="A1303" s="3">
        <v>2003</v>
      </c>
      <c r="B1303" s="3" t="str">
        <f>VLOOKUP($E1303,accorpamenti!$A$2:$X$104,$A1303-B$2,0)</f>
        <v>Trieste</v>
      </c>
      <c r="C1303" s="3" t="str">
        <f>VLOOKUP($E1303,accorpamenti!$A$2:$X$104,$A1303-C$2,0)</f>
        <v>Trieste</v>
      </c>
      <c r="D1303" s="3" t="str">
        <f>VLOOKUP($E1303,accorpamenti!$A$2:$X$104,$A1303-D$2,0)</f>
        <v>Trieste</v>
      </c>
      <c r="E1303" s="3" t="s">
        <v>92</v>
      </c>
      <c r="F1303" s="1">
        <f t="array" ref="F1303">SUM(IF(anno=A1303,IF(distretto=E1303,1)))</f>
        <v>4</v>
      </c>
      <c r="G1303" s="1">
        <f t="array" ref="G1303">SUM(IF(anno=A1303,IF(distretto=E1303,IF(punti=-1,1))))</f>
        <v>1</v>
      </c>
      <c r="H1303" s="1">
        <f t="array" ref="H1303">SUM(IF(anno=A1303,IF(distretto=E1303,punti)))+G1303</f>
        <v>74.8</v>
      </c>
      <c r="I1303" s="6">
        <v>1.92195690157251</v>
      </c>
      <c r="J1303" s="12">
        <f>H1303/VLOOKUP(A1303,anni!$A$1:$O$32,4,0)</f>
        <v>1.658315966833681E-2</v>
      </c>
      <c r="K1303" s="12">
        <f t="shared" si="201"/>
        <v>2.2328053283638769E-2</v>
      </c>
      <c r="L1303" s="12">
        <f t="shared" si="202"/>
        <v>2.9059417849410626E-2</v>
      </c>
      <c r="M1303" s="12">
        <f t="array" ref="M1303">SUM(IF(NOT(ISERR(J1303:L1303)),J1303:L1303*$J$2:$L$2))/SUM(IF(NOT(ISERR(J1303:L1303)),$J$2:$L$2))</f>
        <v>2.0577500570283101E-2</v>
      </c>
      <c r="N1303" s="1">
        <f>((300-VLOOKUP(A1303,anni!$A$1:$O$32,8,0))*(M1303-I1303/300)+I1303)/300*(300-VLOOKUP(A1303,anni!$A$1:$O$32,7,0))</f>
        <v>4.5976140007614301</v>
      </c>
      <c r="O1303" s="1">
        <f t="shared" si="203"/>
        <v>4.5976140007614301</v>
      </c>
      <c r="P1303" s="9">
        <f>INT(MAX(1,O1303)+1-VLOOKUP(A1303,anni!$A$1:$O$32,5,0))</f>
        <v>5</v>
      </c>
      <c r="Q1303" s="9">
        <f t="array" ref="Q1303">SUM(IF(anno=A1303,IF(distretto=E1303,concorrenti!$T$3:$T$5991)))</f>
        <v>0</v>
      </c>
      <c r="R1303" s="9">
        <f t="shared" si="204"/>
        <v>5</v>
      </c>
      <c r="S1303" s="1">
        <f t="shared" si="205"/>
        <v>1</v>
      </c>
      <c r="T1303" s="1">
        <f>1+INT($N1303/VLOOKUP($A1303,anni!$A$1:$J$35,10,0))+$Q1303</f>
        <v>4</v>
      </c>
      <c r="U1303" s="1">
        <f t="shared" si="206"/>
        <v>0</v>
      </c>
      <c r="AB1303" s="1">
        <v>5</v>
      </c>
    </row>
    <row r="1304" spans="1:28" x14ac:dyDescent="0.3">
      <c r="A1304" s="3">
        <v>2003</v>
      </c>
      <c r="B1304" s="3" t="str">
        <f>VLOOKUP($E1304,accorpamenti!$A$2:$X$104,$A1304-B$2,0)</f>
        <v>Brescia</v>
      </c>
      <c r="C1304" s="3" t="str">
        <f>VLOOKUP($E1304,accorpamenti!$A$2:$X$104,$A1304-C$2,0)</f>
        <v>Brescia</v>
      </c>
      <c r="D1304" s="3" t="str">
        <f>VLOOKUP($E1304,accorpamenti!$A$2:$X$104,$A1304-D$2,0)</f>
        <v>Brescia</v>
      </c>
      <c r="E1304" s="3" t="s">
        <v>42</v>
      </c>
      <c r="F1304" s="1">
        <f t="array" ref="F1304">SUM(IF(anno=A1304,IF(distretto=E1304,1)))</f>
        <v>4</v>
      </c>
      <c r="G1304" s="1">
        <f t="array" ref="G1304">SUM(IF(anno=A1304,IF(distretto=E1304,IF(punti=-1,1))))</f>
        <v>0</v>
      </c>
      <c r="H1304" s="1">
        <f t="array" ref="H1304">SUM(IF(anno=A1304,IF(distretto=E1304,punti)))+G1304</f>
        <v>65.199999999999989</v>
      </c>
      <c r="I1304" s="6">
        <v>4.3680838672102507</v>
      </c>
      <c r="J1304" s="12">
        <f>H1304/VLOOKUP(A1304,anni!$A$1:$O$32,4,0)</f>
        <v>1.4454839710903205E-2</v>
      </c>
      <c r="K1304" s="12">
        <f t="shared" si="201"/>
        <v>1.5909169341201655E-2</v>
      </c>
      <c r="L1304" s="12">
        <f t="shared" si="202"/>
        <v>2.0687996151070479E-2</v>
      </c>
      <c r="M1304" s="12">
        <f t="array" ref="M1304">SUM(IF(NOT(ISERR(J1304:L1304)),J1304:L1304*$J$2:$L$2))/SUM(IF(NOT(ISERR(J1304:L1304)),$J$2:$L$2))</f>
        <v>1.5978475661030566E-2</v>
      </c>
      <c r="N1304" s="1">
        <f>((300-VLOOKUP(A1304,anni!$A$1:$O$32,8,0))*(M1304-I1304/300)+I1304)/300*(300-VLOOKUP(A1304,anni!$A$1:$O$32,7,0))</f>
        <v>4.496665651678101</v>
      </c>
      <c r="O1304" s="1">
        <f t="shared" si="203"/>
        <v>4.496665651678101</v>
      </c>
      <c r="P1304" s="9">
        <f>INT(MAX(1,O1304)+1-VLOOKUP(A1304,anni!$A$1:$O$32,5,0))</f>
        <v>5</v>
      </c>
      <c r="Q1304" s="9">
        <f t="array" ref="Q1304">SUM(IF(anno=A1304,IF(distretto=E1304,concorrenti!$T$3:$T$5991)))</f>
        <v>0</v>
      </c>
      <c r="R1304" s="9">
        <f t="shared" si="204"/>
        <v>5</v>
      </c>
      <c r="S1304" s="1">
        <f t="shared" si="205"/>
        <v>1</v>
      </c>
      <c r="T1304" s="1">
        <f>1+INT($N1304/VLOOKUP($A1304,anni!$A$1:$J$35,10,0))+$Q1304</f>
        <v>4</v>
      </c>
      <c r="U1304" s="1">
        <f t="shared" si="206"/>
        <v>0</v>
      </c>
      <c r="AB1304" s="1">
        <v>5</v>
      </c>
    </row>
    <row r="1305" spans="1:28" x14ac:dyDescent="0.3">
      <c r="A1305" s="3">
        <v>2003</v>
      </c>
      <c r="B1305" s="3" t="str">
        <f>VLOOKUP($E1305,accorpamenti!$A$2:$X$104,$A1305-B$2,0)</f>
        <v>Lecco</v>
      </c>
      <c r="C1305" s="3" t="str">
        <f>VLOOKUP($E1305,accorpamenti!$A$2:$X$104,$A1305-C$2,0)</f>
        <v>Lecco</v>
      </c>
      <c r="D1305" s="3" t="str">
        <f>VLOOKUP($E1305,accorpamenti!$A$2:$X$104,$A1305-D$2,0)</f>
        <v>Lecco</v>
      </c>
      <c r="E1305" s="3" t="s">
        <v>64</v>
      </c>
      <c r="F1305" s="1">
        <f t="array" ref="F1305">SUM(IF(anno=A1305,IF(distretto=E1305,1)))</f>
        <v>4</v>
      </c>
      <c r="G1305" s="1">
        <f t="array" ref="G1305">SUM(IF(anno=A1305,IF(distretto=E1305,IF(punti=-1,1))))</f>
        <v>1</v>
      </c>
      <c r="H1305" s="1">
        <f t="array" ref="H1305">SUM(IF(anno=A1305,IF(distretto=E1305,punti)))+G1305</f>
        <v>47</v>
      </c>
      <c r="I1305" s="6">
        <v>1.2230634828188702</v>
      </c>
      <c r="J1305" s="12">
        <f>H1305/VLOOKUP(A1305,anni!$A$1:$O$32,4,0)</f>
        <v>1.0419899791602006E-2</v>
      </c>
      <c r="K1305" s="12">
        <f t="shared" si="201"/>
        <v>2.0706077233668099E-2</v>
      </c>
      <c r="L1305" s="12">
        <f t="shared" si="202"/>
        <v>2.2997353860957415E-2</v>
      </c>
      <c r="M1305" s="12">
        <f t="array" ref="M1305">SUM(IF(NOT(ISERR(J1305:L1305)),J1305:L1305*$J$2:$L$2))/SUM(IF(NOT(ISERR(J1305:L1305)),$J$2:$L$2))</f>
        <v>1.5944867950516608E-2</v>
      </c>
      <c r="N1305" s="1">
        <f>((300-VLOOKUP(A1305,anni!$A$1:$O$32,8,0))*(M1305-I1305/300)+I1305)/300*(300-VLOOKUP(A1305,anni!$A$1:$O$32,7,0))</f>
        <v>3.4767727037859579</v>
      </c>
      <c r="O1305" s="1">
        <f t="shared" si="203"/>
        <v>3.4767727037859579</v>
      </c>
      <c r="P1305" s="9">
        <f>INT(MAX(1,O1305)+1-VLOOKUP(A1305,anni!$A$1:$O$32,5,0))</f>
        <v>3</v>
      </c>
      <c r="Q1305" s="9">
        <f t="array" ref="Q1305">SUM(IF(anno=A1305,IF(distretto=E1305,concorrenti!$T$3:$T$5991)))</f>
        <v>1</v>
      </c>
      <c r="R1305" s="9">
        <f t="shared" si="204"/>
        <v>4</v>
      </c>
      <c r="S1305" s="1">
        <f t="shared" si="205"/>
        <v>0</v>
      </c>
      <c r="T1305" s="1">
        <f>1+INT($N1305/VLOOKUP($A1305,anni!$A$1:$J$35,10,0))+$Q1305</f>
        <v>4</v>
      </c>
      <c r="U1305" s="1">
        <f t="shared" si="206"/>
        <v>0</v>
      </c>
      <c r="AB1305" s="1">
        <v>4</v>
      </c>
    </row>
    <row r="1306" spans="1:28" x14ac:dyDescent="0.3">
      <c r="A1306" s="3">
        <v>2003</v>
      </c>
      <c r="B1306" s="3" t="str">
        <f>VLOOKUP($E1306,accorpamenti!$A$2:$X$104,$A1306-B$2,0)</f>
        <v>Varese</v>
      </c>
      <c r="C1306" s="3" t="str">
        <f>VLOOKUP($E1306,accorpamenti!$A$2:$X$104,$A1306-C$2,0)</f>
        <v>Varese</v>
      </c>
      <c r="D1306" s="3" t="str">
        <f>VLOOKUP($E1306,accorpamenti!$A$2:$X$104,$A1306-D$2,0)</f>
        <v>Varese</v>
      </c>
      <c r="E1306" s="3" t="s">
        <v>94</v>
      </c>
      <c r="F1306" s="1">
        <f t="array" ref="F1306">SUM(IF(anno=A1306,IF(distretto=E1306,1)))</f>
        <v>4</v>
      </c>
      <c r="G1306" s="1">
        <f t="array" ref="G1306">SUM(IF(anno=A1306,IF(distretto=E1306,IF(punti=-1,1))))</f>
        <v>0</v>
      </c>
      <c r="H1306" s="1">
        <f t="array" ref="H1306">SUM(IF(anno=A1306,IF(distretto=E1306,punti)))+G1306</f>
        <v>75</v>
      </c>
      <c r="I1306" s="6">
        <v>2.7955736750145603</v>
      </c>
      <c r="J1306" s="12">
        <f>H1306/VLOOKUP(A1306,anni!$A$1:$O$32,4,0)</f>
        <v>1.6627499667450009E-2</v>
      </c>
      <c r="K1306" s="12">
        <f t="shared" si="201"/>
        <v>1.6771922559271162E-2</v>
      </c>
      <c r="L1306" s="12">
        <f t="shared" si="202"/>
        <v>8.3714216983401465E-3</v>
      </c>
      <c r="M1306" s="12">
        <f t="array" ref="M1306">SUM(IF(NOT(ISERR(J1306:L1306)),J1306:L1306*$J$2:$L$2))/SUM(IF(NOT(ISERR(J1306:L1306)),$J$2:$L$2))</f>
        <v>1.5299627636538748E-2</v>
      </c>
      <c r="N1306" s="1">
        <f>((300-VLOOKUP(A1306,anni!$A$1:$O$32,8,0))*(M1306-I1306/300)+I1306)/300*(300-VLOOKUP(A1306,anni!$A$1:$O$32,7,0))</f>
        <v>3.8587239716799608</v>
      </c>
      <c r="O1306" s="1">
        <f t="shared" si="203"/>
        <v>3.8587239716799608</v>
      </c>
      <c r="P1306" s="9">
        <f>INT(MAX(1,O1306)+1-VLOOKUP(A1306,anni!$A$1:$O$32,5,0))</f>
        <v>4</v>
      </c>
      <c r="Q1306" s="9">
        <f t="array" ref="Q1306">SUM(IF(anno=A1306,IF(distretto=E1306,concorrenti!$T$3:$T$5991)))</f>
        <v>0</v>
      </c>
      <c r="R1306" s="9">
        <f t="shared" si="204"/>
        <v>4</v>
      </c>
      <c r="S1306" s="1">
        <f t="shared" si="205"/>
        <v>0</v>
      </c>
      <c r="T1306" s="1">
        <f>1+INT($N1306/VLOOKUP($A1306,anni!$A$1:$J$35,10,0))+$Q1306</f>
        <v>4</v>
      </c>
      <c r="U1306" s="1">
        <f t="shared" si="206"/>
        <v>0</v>
      </c>
      <c r="AB1306" s="1">
        <v>4</v>
      </c>
    </row>
    <row r="1307" spans="1:28" x14ac:dyDescent="0.3">
      <c r="A1307" s="3">
        <v>2003</v>
      </c>
      <c r="B1307" s="3" t="str">
        <f>VLOOKUP($E1307,accorpamenti!$A$2:$X$104,$A1307-B$2,0)</f>
        <v>Salerno</v>
      </c>
      <c r="C1307" s="3" t="str">
        <f>VLOOKUP($E1307,accorpamenti!$A$2:$X$104,$A1307-C$2,0)</f>
        <v>Salerno</v>
      </c>
      <c r="D1307" s="3" t="str">
        <f>VLOOKUP($E1307,accorpamenti!$A$2:$X$104,$A1307-D$2,0)</f>
        <v>Salerno</v>
      </c>
      <c r="E1307" s="3" t="s">
        <v>61</v>
      </c>
      <c r="F1307" s="1">
        <f t="array" ref="F1307">SUM(IF(anno=A1307,IF(distretto=E1307,1)))</f>
        <v>4</v>
      </c>
      <c r="G1307" s="1">
        <f t="array" ref="G1307">SUM(IF(anno=A1307,IF(distretto=E1307,IF(punti=-1,1))))</f>
        <v>0</v>
      </c>
      <c r="H1307" s="1">
        <f t="array" ref="H1307">SUM(IF(anno=A1307,IF(distretto=E1307,punti)))+G1307</f>
        <v>43.4</v>
      </c>
      <c r="I1307" s="6">
        <v>5.5911473500291207</v>
      </c>
      <c r="J1307" s="12">
        <f>H1307/VLOOKUP(A1307,anni!$A$1:$O$32,4,0)</f>
        <v>9.6217798075644047E-3</v>
      </c>
      <c r="K1307" s="12">
        <f t="shared" si="201"/>
        <v>5.694171239258727E-3</v>
      </c>
      <c r="L1307" s="12">
        <f t="shared" si="202"/>
        <v>1.5491941303824872E-2</v>
      </c>
      <c r="M1307" s="12">
        <f t="array" ref="M1307">SUM(IF(NOT(ISERR(J1307:L1307)),J1307:L1307*$J$2:$L$2))/SUM(IF(NOT(ISERR(J1307:L1307)),$J$2:$L$2))</f>
        <v>9.2909372008392558E-3</v>
      </c>
      <c r="N1307" s="1">
        <f>((300-VLOOKUP(A1307,anni!$A$1:$O$32,8,0))*(M1307-I1307/300)+I1307)/300*(300-VLOOKUP(A1307,anni!$A$1:$O$32,7,0))</f>
        <v>3.5978397827271946</v>
      </c>
      <c r="O1307" s="1">
        <f t="shared" si="203"/>
        <v>3.5978397827271946</v>
      </c>
      <c r="P1307" s="9">
        <f>INT(MAX(1,O1307)+1-VLOOKUP(A1307,anni!$A$1:$O$32,5,0))</f>
        <v>4</v>
      </c>
      <c r="Q1307" s="9">
        <f t="array" ref="Q1307">SUM(IF(anno=A1307,IF(distretto=E1307,concorrenti!$T$3:$T$5991)))</f>
        <v>0</v>
      </c>
      <c r="R1307" s="9">
        <f t="shared" si="204"/>
        <v>4</v>
      </c>
      <c r="S1307" s="1">
        <f t="shared" si="205"/>
        <v>0</v>
      </c>
      <c r="T1307" s="1">
        <f>1+INT($N1307/VLOOKUP($A1307,anni!$A$1:$J$35,10,0))+$Q1307</f>
        <v>4</v>
      </c>
      <c r="U1307" s="1">
        <f t="shared" si="206"/>
        <v>0</v>
      </c>
      <c r="AB1307" s="1">
        <v>4</v>
      </c>
    </row>
    <row r="1308" spans="1:28" x14ac:dyDescent="0.3">
      <c r="A1308" s="3">
        <v>2003</v>
      </c>
      <c r="B1308" s="3" t="str">
        <f>VLOOKUP($E1308,accorpamenti!$A$2:$X$104,$A1308-B$2,0)</f>
        <v>Palermo</v>
      </c>
      <c r="C1308" s="3" t="str">
        <f>VLOOKUP($E1308,accorpamenti!$A$2:$X$104,$A1308-C$2,0)</f>
        <v>Palermo</v>
      </c>
      <c r="D1308" s="3" t="str">
        <f>VLOOKUP($E1308,accorpamenti!$A$2:$X$104,$A1308-D$2,0)</f>
        <v>Palermo</v>
      </c>
      <c r="E1308" s="3" t="s">
        <v>114</v>
      </c>
      <c r="F1308" s="1">
        <f t="array" ref="F1308">SUM(IF(anno=A1308,IF(distretto=E1308,1)))</f>
        <v>4</v>
      </c>
      <c r="G1308" s="1">
        <f t="array" ref="G1308">SUM(IF(anno=A1308,IF(distretto=E1308,IF(punti=-1,1))))</f>
        <v>1</v>
      </c>
      <c r="H1308" s="1">
        <f t="array" ref="H1308">SUM(IF(anno=A1308,IF(distretto=E1308,punti)))+G1308</f>
        <v>44.4</v>
      </c>
      <c r="I1308" s="6">
        <v>3.3197437390797901</v>
      </c>
      <c r="J1308" s="12">
        <f>H1308/VLOOKUP(A1308,anni!$A$1:$O$32,4,0)</f>
        <v>9.8434798031304047E-3</v>
      </c>
      <c r="K1308" s="12">
        <f t="shared" si="201"/>
        <v>1.5598578182696634E-2</v>
      </c>
      <c r="L1308" s="12">
        <f t="shared" si="202"/>
        <v>8.4676449362521035E-3</v>
      </c>
      <c r="M1308" s="12">
        <f t="array" ref="M1308">SUM(IF(NOT(ISERR(J1308:L1308)),J1308:L1308*$J$2:$L$2))/SUM(IF(NOT(ISERR(J1308:L1308)),$J$2:$L$2))</f>
        <v>1.1532540118506096E-2</v>
      </c>
      <c r="N1308" s="1">
        <f>((300-VLOOKUP(A1308,anni!$A$1:$O$32,8,0))*(M1308-I1308/300)+I1308)/300*(300-VLOOKUP(A1308,anni!$A$1:$O$32,7,0))</f>
        <v>3.2993196277257772</v>
      </c>
      <c r="O1308" s="1">
        <f t="shared" si="203"/>
        <v>3.2993196277257772</v>
      </c>
      <c r="P1308" s="9">
        <f>INT(MAX(1,O1308)+1-VLOOKUP(A1308,anni!$A$1:$O$32,5,0))</f>
        <v>3</v>
      </c>
      <c r="Q1308" s="9">
        <f t="array" ref="Q1308">SUM(IF(anno=A1308,IF(distretto=E1308,concorrenti!$T$3:$T$5991)))</f>
        <v>0</v>
      </c>
      <c r="R1308" s="9">
        <f t="shared" si="204"/>
        <v>3</v>
      </c>
      <c r="S1308" s="1">
        <f t="shared" si="205"/>
        <v>-1</v>
      </c>
      <c r="T1308" s="1">
        <f>1+INT($N1308/VLOOKUP($A1308,anni!$A$1:$J$35,10,0))+$Q1308</f>
        <v>3</v>
      </c>
      <c r="U1308" s="1">
        <f t="shared" si="206"/>
        <v>-1</v>
      </c>
      <c r="AB1308" s="1">
        <v>3</v>
      </c>
    </row>
    <row r="1309" spans="1:28" x14ac:dyDescent="0.3">
      <c r="A1309" s="3">
        <v>2003</v>
      </c>
      <c r="B1309" s="3" t="str">
        <f>VLOOKUP($E1309,accorpamenti!$A$2:$X$104,$A1309-B$2,0)</f>
        <v>Alessandria</v>
      </c>
      <c r="C1309" s="3" t="str">
        <f>VLOOKUP($E1309,accorpamenti!$A$2:$X$104,$A1309-C$2,0)</f>
        <v>Alessandria</v>
      </c>
      <c r="D1309" s="3" t="str">
        <f>VLOOKUP($E1309,accorpamenti!$A$2:$X$104,$A1309-D$2,0)</f>
        <v>Alessandria</v>
      </c>
      <c r="E1309" s="3" t="s">
        <v>74</v>
      </c>
      <c r="F1309" s="1">
        <f t="array" ref="F1309">SUM(IF(anno=A1309,IF(distretto=E1309,1)))</f>
        <v>4</v>
      </c>
      <c r="G1309" s="1">
        <f t="array" ref="G1309">SUM(IF(anno=A1309,IF(distretto=E1309,IF(punti=-1,1))))</f>
        <v>0</v>
      </c>
      <c r="H1309" s="1">
        <f t="array" ref="H1309">SUM(IF(anno=A1309,IF(distretto=E1309,punti)))+G1309</f>
        <v>41.4</v>
      </c>
      <c r="I1309" s="6">
        <v>2.7955736750145603</v>
      </c>
      <c r="J1309" s="12">
        <f>H1309/VLOOKUP(A1309,anni!$A$1:$O$32,4,0)</f>
        <v>9.1783798164324047E-3</v>
      </c>
      <c r="K1309" s="12">
        <f t="shared" si="201"/>
        <v>1.2734237498705881E-2</v>
      </c>
      <c r="L1309" s="12">
        <f t="shared" si="202"/>
        <v>1.6021169112340625E-2</v>
      </c>
      <c r="M1309" s="12">
        <f t="array" ref="M1309">SUM(IF(NOT(ISERR(J1309:L1309)),J1309:L1309*$J$2:$L$2))/SUM(IF(NOT(ISERR(J1309:L1309)),$J$2:$L$2))</f>
        <v>1.1504130593174934E-2</v>
      </c>
      <c r="N1309" s="1">
        <f>((300-VLOOKUP(A1309,anni!$A$1:$O$32,8,0))*(M1309-I1309/300)+I1309)/300*(300-VLOOKUP(A1309,anni!$A$1:$O$32,7,0))</f>
        <v>3.1249278766296231</v>
      </c>
      <c r="O1309" s="1">
        <f t="shared" si="203"/>
        <v>3.1249278766296231</v>
      </c>
      <c r="P1309" s="9">
        <f>INT(MAX(1,O1309)+1-VLOOKUP(A1309,anni!$A$1:$O$32,5,0))</f>
        <v>3</v>
      </c>
      <c r="Q1309" s="9">
        <f t="array" ref="Q1309">SUM(IF(anno=A1309,IF(distretto=E1309,concorrenti!$T$3:$T$5991)))</f>
        <v>0</v>
      </c>
      <c r="R1309" s="9">
        <f t="shared" si="204"/>
        <v>3</v>
      </c>
      <c r="S1309" s="1">
        <f t="shared" si="205"/>
        <v>-1</v>
      </c>
      <c r="T1309" s="1">
        <f>1+INT($N1309/VLOOKUP($A1309,anni!$A$1:$J$35,10,0))+$Q1309</f>
        <v>3</v>
      </c>
      <c r="U1309" s="1">
        <f t="shared" si="206"/>
        <v>-1</v>
      </c>
      <c r="AB1309" s="1">
        <v>3</v>
      </c>
    </row>
    <row r="1310" spans="1:28" x14ac:dyDescent="0.3">
      <c r="A1310" s="3">
        <v>2003</v>
      </c>
      <c r="B1310" s="3" t="str">
        <f>VLOOKUP($E1310,accorpamenti!$A$2:$X$104,$A1310-B$2,0)</f>
        <v>Cosenza</v>
      </c>
      <c r="C1310" s="3" t="str">
        <f>VLOOKUP($E1310,accorpamenti!$A$2:$X$104,$A1310-C$2,0)</f>
        <v>Cosenza</v>
      </c>
      <c r="D1310" s="3" t="str">
        <f>VLOOKUP($E1310,accorpamenti!$A$2:$X$104,$A1310-D$2,0)</f>
        <v>Cosenza</v>
      </c>
      <c r="E1310" s="3" t="s">
        <v>134</v>
      </c>
      <c r="F1310" s="1">
        <f t="array" ref="F1310">SUM(IF(anno=A1310,IF(distretto=E1310,1)))</f>
        <v>4</v>
      </c>
      <c r="G1310" s="1">
        <f t="array" ref="G1310">SUM(IF(anno=A1310,IF(distretto=E1310,IF(punti=-1,1))))</f>
        <v>0</v>
      </c>
      <c r="H1310" s="1">
        <f t="array" ref="H1310">SUM(IF(anno=A1310,IF(distretto=E1310,punti)))+G1310</f>
        <v>24.6</v>
      </c>
      <c r="I1310" s="6">
        <v>8.0372743156668616</v>
      </c>
      <c r="J1310" s="12">
        <f>H1310/VLOOKUP(A1310,anni!$A$1:$O$32,4,0)</f>
        <v>5.4538198909236035E-3</v>
      </c>
      <c r="K1310" s="12">
        <f t="shared" si="201"/>
        <v>2.3466887531490514E-3</v>
      </c>
      <c r="L1310" s="12">
        <f t="shared" si="202"/>
        <v>0</v>
      </c>
      <c r="M1310" s="12">
        <f t="array" ref="M1310">SUM(IF(NOT(ISERR(J1310:L1310)),J1310:L1310*$J$2:$L$2))/SUM(IF(NOT(ISERR(J1310:L1310)),$J$2:$L$2))</f>
        <v>3.5091395298448187E-3</v>
      </c>
      <c r="N1310" s="1">
        <f>((300-VLOOKUP(A1310,anni!$A$1:$O$32,8,0))*(M1310-I1310/300)+I1310)/300*(300-VLOOKUP(A1310,anni!$A$1:$O$32,7,0))</f>
        <v>3.2682220330404315</v>
      </c>
      <c r="O1310" s="1">
        <f t="shared" si="203"/>
        <v>3.2682220330404315</v>
      </c>
      <c r="P1310" s="9">
        <f>INT(MAX(1,O1310)+1-VLOOKUP(A1310,anni!$A$1:$O$32,5,0))</f>
        <v>3</v>
      </c>
      <c r="Q1310" s="9">
        <f t="array" ref="Q1310">SUM(IF(anno=A1310,IF(distretto=E1310,concorrenti!$T$3:$T$5991)))</f>
        <v>0</v>
      </c>
      <c r="R1310" s="9">
        <f t="shared" si="204"/>
        <v>3</v>
      </c>
      <c r="S1310" s="1">
        <f t="shared" si="205"/>
        <v>-1</v>
      </c>
      <c r="T1310" s="1">
        <f>1+INT($N1310/VLOOKUP($A1310,anni!$A$1:$J$35,10,0))+$Q1310</f>
        <v>3</v>
      </c>
      <c r="U1310" s="1">
        <f t="shared" si="206"/>
        <v>-1</v>
      </c>
      <c r="AB1310" s="1">
        <v>3</v>
      </c>
    </row>
    <row r="1311" spans="1:28" x14ac:dyDescent="0.3">
      <c r="A1311" s="3">
        <v>2003</v>
      </c>
      <c r="B1311" s="3" t="str">
        <f>VLOOKUP($E1311,accorpamenti!$A$2:$X$104,$A1311-B$2,0)</f>
        <v>Venezia</v>
      </c>
      <c r="C1311" s="3" t="str">
        <f>VLOOKUP($E1311,accorpamenti!$A$2:$X$104,$A1311-C$2,0)</f>
        <v>Venezia</v>
      </c>
      <c r="D1311" s="3" t="str">
        <f>VLOOKUP($E1311,accorpamenti!$A$2:$X$104,$A1311-D$2,0)</f>
        <v>Venezia</v>
      </c>
      <c r="E1311" s="3" t="s">
        <v>85</v>
      </c>
      <c r="F1311" s="1">
        <f t="array" ref="F1311">SUM(IF(anno=A1311,IF(distretto=E1311,1)))</f>
        <v>3</v>
      </c>
      <c r="G1311" s="1">
        <f t="array" ref="G1311">SUM(IF(anno=A1311,IF(distretto=E1311,IF(punti=-1,1))))</f>
        <v>0</v>
      </c>
      <c r="H1311" s="1">
        <f t="array" ref="H1311">SUM(IF(anno=A1311,IF(distretto=E1311,punti)))+G1311</f>
        <v>62.8</v>
      </c>
      <c r="I1311" s="6">
        <v>3.1450203843913802</v>
      </c>
      <c r="J1311" s="12">
        <f>H1311/VLOOKUP(A1311,anni!$A$1:$O$32,4,0)</f>
        <v>1.3922759721544806E-2</v>
      </c>
      <c r="K1311" s="12">
        <f t="shared" si="201"/>
        <v>1.2492666597646418E-2</v>
      </c>
      <c r="L1311" s="12">
        <f t="shared" si="202"/>
        <v>2.0832331007938413E-2</v>
      </c>
      <c r="M1311" s="12">
        <f t="array" ref="M1311">SUM(IF(NOT(ISERR(J1311:L1311)),J1311:L1311*$J$2:$L$2))/SUM(IF(NOT(ISERR(J1311:L1311)),$J$2:$L$2))</f>
        <v>1.4597657227977611E-2</v>
      </c>
      <c r="N1311" s="1">
        <f>((300-VLOOKUP(A1311,anni!$A$1:$O$32,8,0))*(M1311-I1311/300)+I1311)/300*(300-VLOOKUP(A1311,anni!$A$1:$O$32,7,0))</f>
        <v>3.8356091879351157</v>
      </c>
      <c r="O1311" s="1">
        <f t="shared" si="203"/>
        <v>3.8356091879351157</v>
      </c>
      <c r="P1311" s="9">
        <f>INT(MAX(1,O1311)+1-VLOOKUP(A1311,anni!$A$1:$O$32,5,0))</f>
        <v>4</v>
      </c>
      <c r="Q1311" s="9">
        <f t="array" ref="Q1311">SUM(IF(anno=A1311,IF(distretto=E1311,concorrenti!$T$3:$T$5991)))</f>
        <v>0</v>
      </c>
      <c r="R1311" s="9">
        <f t="shared" si="204"/>
        <v>4</v>
      </c>
      <c r="S1311" s="1">
        <f t="shared" si="205"/>
        <v>1</v>
      </c>
      <c r="T1311" s="1">
        <f>1+INT($N1311/VLOOKUP($A1311,anni!$A$1:$J$35,10,0))+$Q1311</f>
        <v>4</v>
      </c>
      <c r="U1311" s="1">
        <f t="shared" si="206"/>
        <v>1</v>
      </c>
      <c r="AB1311" s="1">
        <v>4</v>
      </c>
    </row>
    <row r="1312" spans="1:28" x14ac:dyDescent="0.3">
      <c r="A1312" s="3">
        <v>2003</v>
      </c>
      <c r="B1312" s="3" t="str">
        <f>VLOOKUP($E1312,accorpamenti!$A$2:$X$104,$A1312-B$2,0)</f>
        <v>Ancona</v>
      </c>
      <c r="C1312" s="3" t="str">
        <f>VLOOKUP($E1312,accorpamenti!$A$2:$X$104,$A1312-C$2,0)</f>
        <v>Ancona</v>
      </c>
      <c r="D1312" s="3" t="str">
        <f>VLOOKUP($E1312,accorpamenti!$A$2:$X$104,$A1312-D$2,0)</f>
        <v>Ancona</v>
      </c>
      <c r="E1312" s="3" t="s">
        <v>116</v>
      </c>
      <c r="F1312" s="1">
        <f t="array" ref="F1312">SUM(IF(anno=A1312,IF(distretto=E1312,1)))</f>
        <v>3</v>
      </c>
      <c r="G1312" s="1">
        <f t="array" ref="G1312">SUM(IF(anno=A1312,IF(distretto=E1312,IF(punti=-1,1))))</f>
        <v>0</v>
      </c>
      <c r="H1312" s="1">
        <f t="array" ref="H1312">SUM(IF(anno=A1312,IF(distretto=E1312,punti)))+G1312</f>
        <v>80.599999999999994</v>
      </c>
      <c r="I1312" s="6">
        <v>2.4461269656377405</v>
      </c>
      <c r="J1312" s="12">
        <f>H1312/VLOOKUP(A1312,anni!$A$1:$O$32,4,0)</f>
        <v>1.7869019642619607E-2</v>
      </c>
      <c r="K1312" s="12">
        <f t="shared" ref="K1312:K1375" si="207">SUMIFS($J$2:$J$1979,anno_2,A1312-1,$C$2:$C$1979,B1312)</f>
        <v>1.028401835938849E-2</v>
      </c>
      <c r="L1312" s="12">
        <f t="shared" ref="L1312:L1375" si="208">SUMIFS($J$2:$J$1979,anno_2,A1312-2,$D$2:$D$1979,B1312)</f>
        <v>1.0921337503006973E-2</v>
      </c>
      <c r="M1312" s="12">
        <f t="array" ref="M1312">SUM(IF(NOT(ISERR(J1312:L1312)),J1312:L1312*$J$2:$L$2))/SUM(IF(NOT(ISERR(J1312:L1312)),$J$2:$L$2))</f>
        <v>1.4182738858273794E-2</v>
      </c>
      <c r="N1312" s="1">
        <f>((300-VLOOKUP(A1312,anni!$A$1:$O$32,8,0))*(M1312-I1312/300)+I1312)/300*(300-VLOOKUP(A1312,anni!$A$1:$O$32,7,0))</f>
        <v>3.5301926459717605</v>
      </c>
      <c r="O1312" s="1">
        <f t="shared" si="203"/>
        <v>3.5301926459717605</v>
      </c>
      <c r="P1312" s="9">
        <f>INT(MAX(1,O1312)+1-VLOOKUP(A1312,anni!$A$1:$O$32,5,0))</f>
        <v>4</v>
      </c>
      <c r="Q1312" s="9">
        <f t="array" ref="Q1312">SUM(IF(anno=A1312,IF(distretto=E1312,concorrenti!$T$3:$T$5991)))</f>
        <v>0</v>
      </c>
      <c r="R1312" s="9">
        <f t="shared" si="204"/>
        <v>4</v>
      </c>
      <c r="S1312" s="1">
        <f t="shared" si="205"/>
        <v>1</v>
      </c>
      <c r="T1312" s="1">
        <f>1+INT($N1312/VLOOKUP($A1312,anni!$A$1:$J$35,10,0))+$Q1312</f>
        <v>3</v>
      </c>
      <c r="U1312" s="1">
        <f t="shared" si="206"/>
        <v>0</v>
      </c>
      <c r="AB1312" s="1">
        <v>4</v>
      </c>
    </row>
    <row r="1313" spans="1:28" x14ac:dyDescent="0.3">
      <c r="A1313" s="3">
        <v>2003</v>
      </c>
      <c r="B1313" s="3" t="str">
        <f>VLOOKUP($E1313,accorpamenti!$A$2:$X$104,$A1313-B$2,0)</f>
        <v>Pisa</v>
      </c>
      <c r="C1313" s="3" t="str">
        <f>VLOOKUP($E1313,accorpamenti!$A$2:$X$104,$A1313-C$2,0)</f>
        <v>Pisa</v>
      </c>
      <c r="D1313" s="3" t="str">
        <f>VLOOKUP($E1313,accorpamenti!$A$2:$X$104,$A1313-D$2,0)</f>
        <v>Pisa</v>
      </c>
      <c r="E1313" s="3" t="s">
        <v>105</v>
      </c>
      <c r="F1313" s="1">
        <f t="array" ref="F1313">SUM(IF(anno=A1313,IF(distretto=E1313,1)))</f>
        <v>3</v>
      </c>
      <c r="G1313" s="1">
        <f t="array" ref="G1313">SUM(IF(anno=A1313,IF(distretto=E1313,IF(punti=-1,1))))</f>
        <v>0</v>
      </c>
      <c r="H1313" s="1">
        <f t="array" ref="H1313">SUM(IF(anno=A1313,IF(distretto=E1313,punti)))+G1313</f>
        <v>72.599999999999994</v>
      </c>
      <c r="I1313" s="6">
        <v>2.0966802562609201</v>
      </c>
      <c r="J1313" s="12">
        <f>H1313/VLOOKUP(A1313,anni!$A$1:$O$32,4,0)</f>
        <v>1.6095419678091607E-2</v>
      </c>
      <c r="K1313" s="12">
        <f t="shared" si="207"/>
        <v>1.1802464023190814E-2</v>
      </c>
      <c r="L1313" s="12">
        <f t="shared" si="208"/>
        <v>1.0055328361799372E-2</v>
      </c>
      <c r="M1313" s="12">
        <f t="array" ref="M1313">SUM(IF(NOT(ISERR(J1313:L1313)),J1313:L1313*$J$2:$L$2))/SUM(IF(NOT(ISERR(J1313:L1313)),$J$2:$L$2))</f>
        <v>1.3657752573742637E-2</v>
      </c>
      <c r="N1313" s="1">
        <f>((300-VLOOKUP(A1313,anni!$A$1:$O$32,8,0))*(M1313-I1313/300)+I1313)/300*(300-VLOOKUP(A1313,anni!$A$1:$O$32,7,0))</f>
        <v>3.3160958023854286</v>
      </c>
      <c r="O1313" s="1">
        <f t="shared" si="203"/>
        <v>3.3160958023854286</v>
      </c>
      <c r="P1313" s="9">
        <f>INT(MAX(1,O1313)+1-VLOOKUP(A1313,anni!$A$1:$O$32,5,0))</f>
        <v>3</v>
      </c>
      <c r="Q1313" s="9">
        <f t="array" ref="Q1313">SUM(IF(anno=A1313,IF(distretto=E1313,concorrenti!$T$3:$T$5991)))</f>
        <v>0</v>
      </c>
      <c r="R1313" s="9">
        <f t="shared" si="204"/>
        <v>3</v>
      </c>
      <c r="S1313" s="1">
        <f t="shared" si="205"/>
        <v>0</v>
      </c>
      <c r="T1313" s="1">
        <f>1+INT($N1313/VLOOKUP($A1313,anni!$A$1:$J$35,10,0))+$Q1313</f>
        <v>3</v>
      </c>
      <c r="U1313" s="1">
        <f t="shared" si="206"/>
        <v>0</v>
      </c>
      <c r="AB1313" s="1">
        <v>3</v>
      </c>
    </row>
    <row r="1314" spans="1:28" x14ac:dyDescent="0.3">
      <c r="A1314" s="3">
        <v>2003</v>
      </c>
      <c r="B1314" s="3" t="str">
        <f>VLOOKUP($E1314,accorpamenti!$A$2:$X$104,$A1314-B$2,0)</f>
        <v>Modena</v>
      </c>
      <c r="C1314" s="3" t="str">
        <f>VLOOKUP($E1314,accorpamenti!$A$2:$X$104,$A1314-C$2,0)</f>
        <v>Modena</v>
      </c>
      <c r="D1314" s="3" t="str">
        <f>VLOOKUP($E1314,accorpamenti!$A$2:$X$104,$A1314-D$2,0)</f>
        <v>Modena</v>
      </c>
      <c r="E1314" s="3" t="s">
        <v>72</v>
      </c>
      <c r="F1314" s="1">
        <f t="array" ref="F1314">SUM(IF(anno=A1314,IF(distretto=E1314,1)))</f>
        <v>3</v>
      </c>
      <c r="G1314" s="1">
        <f t="array" ref="G1314">SUM(IF(anno=A1314,IF(distretto=E1314,IF(punti=-1,1))))</f>
        <v>0</v>
      </c>
      <c r="H1314" s="1">
        <f t="array" ref="H1314">SUM(IF(anno=A1314,IF(distretto=E1314,punti)))+G1314</f>
        <v>52.800000000000004</v>
      </c>
      <c r="I1314" s="6">
        <v>3.3197437390797901</v>
      </c>
      <c r="J1314" s="12">
        <f>H1314/VLOOKUP(A1314,anni!$A$1:$O$32,4,0)</f>
        <v>1.1705759765884807E-2</v>
      </c>
      <c r="K1314" s="12">
        <f t="shared" si="207"/>
        <v>9.9044069434379069E-3</v>
      </c>
      <c r="L1314" s="12">
        <f t="shared" si="208"/>
        <v>1.6983401491460184E-2</v>
      </c>
      <c r="M1314" s="12">
        <f t="array" ref="M1314">SUM(IF(NOT(ISERR(J1314:L1314)),J1314:L1314*$J$2:$L$2))/SUM(IF(NOT(ISERR(J1314:L1314)),$J$2:$L$2))</f>
        <v>1.1984915779331737E-2</v>
      </c>
      <c r="N1314" s="1">
        <f>((300-VLOOKUP(A1314,anni!$A$1:$O$32,8,0))*(M1314-I1314/300)+I1314)/300*(300-VLOOKUP(A1314,anni!$A$1:$O$32,7,0))</f>
        <v>3.3867789221520685</v>
      </c>
      <c r="O1314" s="1">
        <f t="shared" si="203"/>
        <v>3.3867789221520685</v>
      </c>
      <c r="P1314" s="9">
        <f>INT(MAX(1,O1314)+1-VLOOKUP(A1314,anni!$A$1:$O$32,5,0))</f>
        <v>3</v>
      </c>
      <c r="Q1314" s="9">
        <f t="array" ref="Q1314">SUM(IF(anno=A1314,IF(distretto=E1314,concorrenti!$T$3:$T$5991)))</f>
        <v>0</v>
      </c>
      <c r="R1314" s="9">
        <f t="shared" si="204"/>
        <v>3</v>
      </c>
      <c r="S1314" s="1">
        <f t="shared" si="205"/>
        <v>0</v>
      </c>
      <c r="T1314" s="1">
        <f>1+INT($N1314/VLOOKUP($A1314,anni!$A$1:$J$35,10,0))+$Q1314</f>
        <v>3</v>
      </c>
      <c r="U1314" s="1">
        <f t="shared" si="206"/>
        <v>0</v>
      </c>
      <c r="AB1314" s="1">
        <v>3</v>
      </c>
    </row>
    <row r="1315" spans="1:28" x14ac:dyDescent="0.3">
      <c r="A1315" s="3">
        <v>2003</v>
      </c>
      <c r="B1315" s="3" t="str">
        <f>VLOOKUP($E1315,accorpamenti!$A$2:$X$104,$A1315-B$2,0)</f>
        <v>Cuneo</v>
      </c>
      <c r="C1315" s="3" t="str">
        <f>VLOOKUP($E1315,accorpamenti!$A$2:$X$104,$A1315-C$2,0)</f>
        <v>Cuneo</v>
      </c>
      <c r="D1315" s="3" t="str">
        <f>VLOOKUP($E1315,accorpamenti!$A$2:$X$104,$A1315-D$2,0)</f>
        <v>Cuneo</v>
      </c>
      <c r="E1315" s="3" t="s">
        <v>67</v>
      </c>
      <c r="F1315" s="1">
        <f t="array" ref="F1315">SUM(IF(anno=A1315,IF(distretto=E1315,1)))</f>
        <v>3</v>
      </c>
      <c r="G1315" s="1">
        <f t="array" ref="G1315">SUM(IF(anno=A1315,IF(distretto=E1315,IF(punti=-1,1))))</f>
        <v>0</v>
      </c>
      <c r="H1315" s="1">
        <f t="array" ref="H1315">SUM(IF(anno=A1315,IF(distretto=E1315,punti)))+G1315</f>
        <v>59.199999999999996</v>
      </c>
      <c r="I1315" s="6">
        <v>2.4461269656377405</v>
      </c>
      <c r="J1315" s="12">
        <f>H1315/VLOOKUP(A1315,anni!$A$1:$O$32,4,0)</f>
        <v>1.3124639737507205E-2</v>
      </c>
      <c r="K1315" s="12">
        <f t="shared" si="207"/>
        <v>1.0767160161507409E-2</v>
      </c>
      <c r="L1315" s="12">
        <f t="shared" si="208"/>
        <v>1.4770267019485202E-2</v>
      </c>
      <c r="M1315" s="12">
        <f t="array" ref="M1315">SUM(IF(NOT(ISERR(J1315:L1315)),J1315:L1315*$J$2:$L$2))/SUM(IF(NOT(ISERR(J1315:L1315)),$J$2:$L$2))</f>
        <v>1.261308442583694E-2</v>
      </c>
      <c r="N1315" s="1">
        <f>((300-VLOOKUP(A1315,anni!$A$1:$O$32,8,0))*(M1315-I1315/300)+I1315)/300*(300-VLOOKUP(A1315,anni!$A$1:$O$32,7,0))</f>
        <v>3.2267261223673027</v>
      </c>
      <c r="O1315" s="1">
        <f t="shared" si="203"/>
        <v>3.2267261223673027</v>
      </c>
      <c r="P1315" s="9">
        <f>INT(MAX(1,O1315)+1-VLOOKUP(A1315,anni!$A$1:$O$32,5,0))</f>
        <v>3</v>
      </c>
      <c r="Q1315" s="9">
        <f t="array" ref="Q1315">SUM(IF(anno=A1315,IF(distretto=E1315,concorrenti!$T$3:$T$5991)))</f>
        <v>0</v>
      </c>
      <c r="R1315" s="9">
        <f t="shared" si="204"/>
        <v>3</v>
      </c>
      <c r="S1315" s="1">
        <f t="shared" si="205"/>
        <v>0</v>
      </c>
      <c r="T1315" s="1">
        <f>1+INT($N1315/VLOOKUP($A1315,anni!$A$1:$J$35,10,0))+$Q1315</f>
        <v>3</v>
      </c>
      <c r="U1315" s="1">
        <f t="shared" si="206"/>
        <v>0</v>
      </c>
      <c r="AB1315" s="1">
        <v>3</v>
      </c>
    </row>
    <row r="1316" spans="1:28" x14ac:dyDescent="0.3">
      <c r="A1316" s="3">
        <v>2003</v>
      </c>
      <c r="B1316" s="3" t="str">
        <f>VLOOKUP($E1316,accorpamenti!$A$2:$X$104,$A1316-B$2,0)</f>
        <v>Lucca</v>
      </c>
      <c r="C1316" s="3" t="str">
        <f>VLOOKUP($E1316,accorpamenti!$A$2:$X$104,$A1316-C$2,0)</f>
        <v>Lucca</v>
      </c>
      <c r="D1316" s="3" t="str">
        <f>VLOOKUP($E1316,accorpamenti!$A$2:$X$104,$A1316-D$2,0)</f>
        <v>Lucca</v>
      </c>
      <c r="E1316" s="3" t="s">
        <v>48</v>
      </c>
      <c r="F1316" s="1">
        <f t="array" ref="F1316">SUM(IF(anno=A1316,IF(distretto=E1316,1)))</f>
        <v>3</v>
      </c>
      <c r="G1316" s="1">
        <f t="array" ref="G1316">SUM(IF(anno=A1316,IF(distretto=E1316,IF(punti=-1,1))))</f>
        <v>0</v>
      </c>
      <c r="H1316" s="1">
        <f t="array" ref="H1316">SUM(IF(anno=A1316,IF(distretto=E1316,punti)))+G1316</f>
        <v>65.2</v>
      </c>
      <c r="I1316" s="6">
        <v>2.2714036109493301</v>
      </c>
      <c r="J1316" s="12">
        <f>H1316/VLOOKUP(A1316,anni!$A$1:$O$32,4,0)</f>
        <v>1.4454839710903208E-2</v>
      </c>
      <c r="K1316" s="12">
        <f t="shared" si="207"/>
        <v>1.2320115954032519E-2</v>
      </c>
      <c r="L1316" s="12">
        <f t="shared" si="208"/>
        <v>8.419533317296125E-3</v>
      </c>
      <c r="M1316" s="12">
        <f t="array" ref="M1316">SUM(IF(NOT(ISERR(J1316:L1316)),J1316:L1316*$J$2:$L$2))/SUM(IF(NOT(ISERR(J1316:L1316)),$J$2:$L$2))</f>
        <v>1.2737380726345131E-2</v>
      </c>
      <c r="N1316" s="1">
        <f>((300-VLOOKUP(A1316,anni!$A$1:$O$32,8,0))*(M1316-I1316/300)+I1316)/300*(300-VLOOKUP(A1316,anni!$A$1:$O$32,7,0))</f>
        <v>3.1944569928437319</v>
      </c>
      <c r="O1316" s="1">
        <f t="shared" si="203"/>
        <v>3.1944569928437319</v>
      </c>
      <c r="P1316" s="9">
        <f>INT(MAX(1,O1316)+1-VLOOKUP(A1316,anni!$A$1:$O$32,5,0))</f>
        <v>3</v>
      </c>
      <c r="Q1316" s="9">
        <f t="array" ref="Q1316">SUM(IF(anno=A1316,IF(distretto=E1316,concorrenti!$T$3:$T$5991)))</f>
        <v>0</v>
      </c>
      <c r="R1316" s="9">
        <f t="shared" si="204"/>
        <v>3</v>
      </c>
      <c r="S1316" s="1">
        <f t="shared" si="205"/>
        <v>0</v>
      </c>
      <c r="T1316" s="1">
        <f>1+INT($N1316/VLOOKUP($A1316,anni!$A$1:$J$35,10,0))+$Q1316</f>
        <v>3</v>
      </c>
      <c r="U1316" s="1">
        <f t="shared" si="206"/>
        <v>0</v>
      </c>
      <c r="AB1316" s="1">
        <v>3</v>
      </c>
    </row>
    <row r="1317" spans="1:28" x14ac:dyDescent="0.3">
      <c r="A1317" s="3">
        <v>2003</v>
      </c>
      <c r="B1317" s="3" t="str">
        <f>VLOOKUP($E1317,accorpamenti!$A$2:$X$104,$A1317-B$2,0)</f>
        <v>Chieti</v>
      </c>
      <c r="C1317" s="3" t="str">
        <f>VLOOKUP($E1317,accorpamenti!$A$2:$X$104,$A1317-C$2,0)</f>
        <v>Chieti</v>
      </c>
      <c r="D1317" s="3" t="str">
        <f>VLOOKUP($E1317,accorpamenti!$A$2:$X$104,$A1317-D$2,0)</f>
        <v>Chieti</v>
      </c>
      <c r="E1317" s="3" t="s">
        <v>113</v>
      </c>
      <c r="F1317" s="1">
        <f t="array" ref="F1317">SUM(IF(anno=A1317,IF(distretto=E1317,1)))</f>
        <v>3</v>
      </c>
      <c r="G1317" s="1">
        <f t="array" ref="G1317">SUM(IF(anno=A1317,IF(distretto=E1317,IF(punti=-1,1))))</f>
        <v>0</v>
      </c>
      <c r="H1317" s="1">
        <f t="array" ref="H1317">SUM(IF(anno=A1317,IF(distretto=E1317,punti)))+G1317</f>
        <v>59.400000000000006</v>
      </c>
      <c r="I1317" s="6">
        <v>2.4461269656377405</v>
      </c>
      <c r="J1317" s="12">
        <f>H1317/VLOOKUP(A1317,anni!$A$1:$O$32,4,0)</f>
        <v>1.3168979736620408E-2</v>
      </c>
      <c r="K1317" s="12">
        <f t="shared" si="207"/>
        <v>1.2734237498705881E-2</v>
      </c>
      <c r="L1317" s="12">
        <f t="shared" si="208"/>
        <v>9.1893192205917719E-3</v>
      </c>
      <c r="M1317" s="12">
        <f t="array" ref="M1317">SUM(IF(NOT(ISERR(J1317:L1317)),J1317:L1317*$J$2:$L$2))/SUM(IF(NOT(ISERR(J1317:L1317)),$J$2:$L$2))</f>
        <v>1.2360788904644126E-2</v>
      </c>
      <c r="N1317" s="1">
        <f>((300-VLOOKUP(A1317,anni!$A$1:$O$32,8,0))*(M1317-I1317/300)+I1317)/300*(300-VLOOKUP(A1317,anni!$A$1:$O$32,7,0))</f>
        <v>3.1779489882700251</v>
      </c>
      <c r="O1317" s="1">
        <f t="shared" si="203"/>
        <v>3.1779489882700251</v>
      </c>
      <c r="P1317" s="9">
        <f>INT(MAX(1,O1317)+1-VLOOKUP(A1317,anni!$A$1:$O$32,5,0))</f>
        <v>3</v>
      </c>
      <c r="Q1317" s="9">
        <f t="array" ref="Q1317">SUM(IF(anno=A1317,IF(distretto=E1317,concorrenti!$T$3:$T$5991)))</f>
        <v>0</v>
      </c>
      <c r="R1317" s="9">
        <f t="shared" si="204"/>
        <v>3</v>
      </c>
      <c r="S1317" s="1">
        <f t="shared" si="205"/>
        <v>0</v>
      </c>
      <c r="T1317" s="1">
        <f>1+INT($N1317/VLOOKUP($A1317,anni!$A$1:$J$35,10,0))+$Q1317</f>
        <v>3</v>
      </c>
      <c r="U1317" s="1">
        <f t="shared" si="206"/>
        <v>0</v>
      </c>
      <c r="AB1317" s="1">
        <v>3</v>
      </c>
    </row>
    <row r="1318" spans="1:28" x14ac:dyDescent="0.3">
      <c r="A1318" s="3">
        <v>2003</v>
      </c>
      <c r="B1318" s="3" t="str">
        <f>VLOOKUP($E1318,accorpamenti!$A$2:$X$104,$A1318-B$2,0)</f>
        <v>Mantova</v>
      </c>
      <c r="C1318" s="3" t="str">
        <f>VLOOKUP($E1318,accorpamenti!$A$2:$X$104,$A1318-C$2,0)</f>
        <v>Mantova</v>
      </c>
      <c r="D1318" s="3" t="str">
        <f>VLOOKUP($E1318,accorpamenti!$A$2:$X$104,$A1318-D$2,0)</f>
        <v>Mantova</v>
      </c>
      <c r="E1318" s="3" t="s">
        <v>103</v>
      </c>
      <c r="F1318" s="1">
        <f t="array" ref="F1318">SUM(IF(anno=A1318,IF(distretto=E1318,1)))</f>
        <v>3</v>
      </c>
      <c r="G1318" s="1">
        <f t="array" ref="G1318">SUM(IF(anno=A1318,IF(distretto=E1318,IF(punti=-1,1))))</f>
        <v>0</v>
      </c>
      <c r="H1318" s="1">
        <f t="array" ref="H1318">SUM(IF(anno=A1318,IF(distretto=E1318,punti)))+G1318</f>
        <v>61.199999999999996</v>
      </c>
      <c r="I1318" s="6">
        <v>1.92195690157251</v>
      </c>
      <c r="J1318" s="12">
        <f>H1318/VLOOKUP(A1318,anni!$A$1:$O$32,4,0)</f>
        <v>1.3568039728639207E-2</v>
      </c>
      <c r="K1318" s="12">
        <f t="shared" si="207"/>
        <v>1.2147565310418619E-2</v>
      </c>
      <c r="L1318" s="12">
        <f t="shared" si="208"/>
        <v>1.2316574452730333E-2</v>
      </c>
      <c r="M1318" s="12">
        <f t="array" ref="M1318">SUM(IF(NOT(ISERR(J1318:L1318)),J1318:L1318*$J$2:$L$2))/SUM(IF(NOT(ISERR(J1318:L1318)),$J$2:$L$2))</f>
        <v>1.2885970709914199E-2</v>
      </c>
      <c r="N1318" s="1">
        <f>((300-VLOOKUP(A1318,anni!$A$1:$O$32,8,0))*(M1318-I1318/300)+I1318)/300*(300-VLOOKUP(A1318,anni!$A$1:$O$32,7,0))</f>
        <v>3.1105848944234422</v>
      </c>
      <c r="O1318" s="1">
        <f t="shared" si="203"/>
        <v>3.1105848944234422</v>
      </c>
      <c r="P1318" s="9">
        <f>INT(MAX(1,O1318)+1-VLOOKUP(A1318,anni!$A$1:$O$32,5,0))</f>
        <v>3</v>
      </c>
      <c r="Q1318" s="9">
        <f t="array" ref="Q1318">SUM(IF(anno=A1318,IF(distretto=E1318,concorrenti!$T$3:$T$5991)))</f>
        <v>0</v>
      </c>
      <c r="R1318" s="9">
        <f t="shared" si="204"/>
        <v>3</v>
      </c>
      <c r="S1318" s="1">
        <f t="shared" si="205"/>
        <v>0</v>
      </c>
      <c r="T1318" s="1">
        <f>1+INT($N1318/VLOOKUP($A1318,anni!$A$1:$J$35,10,0))+$Q1318</f>
        <v>3</v>
      </c>
      <c r="U1318" s="1">
        <f t="shared" si="206"/>
        <v>0</v>
      </c>
      <c r="AB1318" s="1">
        <v>3</v>
      </c>
    </row>
    <row r="1319" spans="1:28" x14ac:dyDescent="0.3">
      <c r="A1319" s="3">
        <v>2003</v>
      </c>
      <c r="B1319" s="3" t="str">
        <f>VLOOKUP($E1319,accorpamenti!$A$2:$X$104,$A1319-B$2,0)</f>
        <v>Pesaro Urbino</v>
      </c>
      <c r="C1319" s="3" t="str">
        <f>VLOOKUP($E1319,accorpamenti!$A$2:$X$104,$A1319-C$2,0)</f>
        <v>Pesaro Urbino</v>
      </c>
      <c r="D1319" s="3" t="str">
        <f>VLOOKUP($E1319,accorpamenti!$A$2:$X$104,$A1319-D$2,0)</f>
        <v>Pesaro Urbino</v>
      </c>
      <c r="E1319" s="3" t="s">
        <v>104</v>
      </c>
      <c r="F1319" s="1">
        <f t="array" ref="F1319">SUM(IF(anno=A1319,IF(distretto=E1319,1)))</f>
        <v>3</v>
      </c>
      <c r="G1319" s="1">
        <f t="array" ref="G1319">SUM(IF(anno=A1319,IF(distretto=E1319,IF(punti=-1,1))))</f>
        <v>0</v>
      </c>
      <c r="H1319" s="1">
        <f t="array" ref="H1319">SUM(IF(anno=A1319,IF(distretto=E1319,punti)))+G1319</f>
        <v>38</v>
      </c>
      <c r="I1319" s="6">
        <v>2.9702970297029703</v>
      </c>
      <c r="J1319" s="12">
        <f>H1319/VLOOKUP(A1319,anni!$A$1:$O$32,4,0)</f>
        <v>8.4245998315080044E-3</v>
      </c>
      <c r="K1319" s="12">
        <f t="shared" si="207"/>
        <v>1.0214998101942927E-2</v>
      </c>
      <c r="L1319" s="12">
        <f t="shared" si="208"/>
        <v>1.7079624729372141E-2</v>
      </c>
      <c r="M1319" s="12">
        <f t="array" ref="M1319">SUM(IF(NOT(ISERR(J1319:L1319)),J1319:L1319*$J$2:$L$2))/SUM(IF(NOT(ISERR(J1319:L1319)),$J$2:$L$2))</f>
        <v>1.0463903404630335E-2</v>
      </c>
      <c r="N1319" s="1">
        <f>((300-VLOOKUP(A1319,anni!$A$1:$O$32,8,0))*(M1319-I1319/300)+I1319)/300*(300-VLOOKUP(A1319,anni!$A$1:$O$32,7,0))</f>
        <v>2.9801170344661552</v>
      </c>
      <c r="O1319" s="1">
        <f t="shared" si="203"/>
        <v>2.9801170344661552</v>
      </c>
      <c r="P1319" s="9">
        <f>INT(MAX(1,O1319)+1-VLOOKUP(A1319,anni!$A$1:$O$32,5,0))</f>
        <v>3</v>
      </c>
      <c r="Q1319" s="9">
        <f t="array" ref="Q1319">SUM(IF(anno=A1319,IF(distretto=E1319,concorrenti!$T$3:$T$5991)))</f>
        <v>0</v>
      </c>
      <c r="R1319" s="9">
        <f t="shared" si="204"/>
        <v>3</v>
      </c>
      <c r="S1319" s="1">
        <f t="shared" si="205"/>
        <v>0</v>
      </c>
      <c r="T1319" s="1">
        <f>1+INT($N1319/VLOOKUP($A1319,anni!$A$1:$J$35,10,0))+$Q1319</f>
        <v>3</v>
      </c>
      <c r="U1319" s="1">
        <f t="shared" si="206"/>
        <v>0</v>
      </c>
      <c r="AB1319" s="1">
        <v>3</v>
      </c>
    </row>
    <row r="1320" spans="1:28" x14ac:dyDescent="0.3">
      <c r="A1320" s="3">
        <v>2003</v>
      </c>
      <c r="B1320" s="3" t="str">
        <f>VLOOKUP($E1320,accorpamenti!$A$2:$X$104,$A1320-B$2,0)</f>
        <v>Cagliari</v>
      </c>
      <c r="C1320" s="3" t="str">
        <f>VLOOKUP($E1320,accorpamenti!$A$2:$X$104,$A1320-C$2,0)</f>
        <v>Cagliari</v>
      </c>
      <c r="D1320" s="3" t="str">
        <f>VLOOKUP($E1320,accorpamenti!$A$2:$X$104,$A1320-D$2,0)</f>
        <v>Cagliari</v>
      </c>
      <c r="E1320" s="3" t="s">
        <v>87</v>
      </c>
      <c r="F1320" s="1">
        <f t="array" ref="F1320">SUM(IF(anno=A1320,IF(distretto=E1320,1)))</f>
        <v>3</v>
      </c>
      <c r="G1320" s="1">
        <f t="array" ref="G1320">SUM(IF(anno=A1320,IF(distretto=E1320,IF(punti=-1,1))))</f>
        <v>0</v>
      </c>
      <c r="H1320" s="1">
        <f t="array" ref="H1320">SUM(IF(anno=A1320,IF(distretto=E1320,punti)))+G1320</f>
        <v>41.199999999999996</v>
      </c>
      <c r="I1320" s="6">
        <v>4.1933605125218403</v>
      </c>
      <c r="J1320" s="12">
        <f>H1320/VLOOKUP(A1320,anni!$A$1:$O$32,4,0)</f>
        <v>9.1340398173192037E-3</v>
      </c>
      <c r="K1320" s="12">
        <f t="shared" si="207"/>
        <v>1.0214998101942927E-2</v>
      </c>
      <c r="L1320" s="12">
        <f t="shared" si="208"/>
        <v>6.7356266538369002E-3</v>
      </c>
      <c r="M1320" s="12">
        <f t="array" ref="M1320">SUM(IF(NOT(ISERR(J1320:L1320)),J1320:L1320*$J$2:$L$2))/SUM(IF(NOT(ISERR(J1320:L1320)),$J$2:$L$2))</f>
        <v>9.0946237182800618E-3</v>
      </c>
      <c r="N1320" s="1">
        <f>((300-VLOOKUP(A1320,anni!$A$1:$O$32,8,0))*(M1320-I1320/300)+I1320)/300*(300-VLOOKUP(A1320,anni!$A$1:$O$32,7,0))</f>
        <v>3.109487861791183</v>
      </c>
      <c r="O1320" s="1">
        <f t="shared" si="203"/>
        <v>3.109487861791183</v>
      </c>
      <c r="P1320" s="9">
        <f>INT(MAX(1,O1320)+1-VLOOKUP(A1320,anni!$A$1:$O$32,5,0))</f>
        <v>3</v>
      </c>
      <c r="Q1320" s="9">
        <f t="array" ref="Q1320">SUM(IF(anno=A1320,IF(distretto=E1320,concorrenti!$T$3:$T$5991)))</f>
        <v>0</v>
      </c>
      <c r="R1320" s="9">
        <f t="shared" si="204"/>
        <v>3</v>
      </c>
      <c r="S1320" s="1">
        <f t="shared" si="205"/>
        <v>0</v>
      </c>
      <c r="T1320" s="1">
        <f>1+INT($N1320/VLOOKUP($A1320,anni!$A$1:$J$35,10,0))+$Q1320</f>
        <v>3</v>
      </c>
      <c r="U1320" s="1">
        <f t="shared" si="206"/>
        <v>0</v>
      </c>
      <c r="AB1320" s="1">
        <v>3</v>
      </c>
    </row>
    <row r="1321" spans="1:28" x14ac:dyDescent="0.3">
      <c r="A1321" s="3">
        <v>2003</v>
      </c>
      <c r="B1321" s="3" t="str">
        <f>VLOOKUP($E1321,accorpamenti!$A$2:$X$104,$A1321-B$2,0)</f>
        <v>Avellino</v>
      </c>
      <c r="C1321" s="3" t="str">
        <f>VLOOKUP($E1321,accorpamenti!$A$2:$X$104,$A1321-C$2,0)</f>
        <v>Avellino</v>
      </c>
      <c r="D1321" s="3" t="str">
        <f>VLOOKUP($E1321,accorpamenti!$A$2:$X$104,$A1321-D$2,0)</f>
        <v>Avellino</v>
      </c>
      <c r="E1321" s="3" t="s">
        <v>127</v>
      </c>
      <c r="F1321" s="1">
        <f t="array" ref="F1321">SUM(IF(anno=A1321,IF(distretto=E1321,1)))</f>
        <v>3</v>
      </c>
      <c r="G1321" s="1">
        <f t="array" ref="G1321">SUM(IF(anno=A1321,IF(distretto=E1321,IF(punti=-1,1))))</f>
        <v>0</v>
      </c>
      <c r="H1321" s="1">
        <f t="array" ref="H1321">SUM(IF(anno=A1321,IF(distretto=E1321,punti)))+G1321</f>
        <v>44.4</v>
      </c>
      <c r="I1321" s="6">
        <v>4.1933605125218403</v>
      </c>
      <c r="J1321" s="12">
        <f>H1321/VLOOKUP(A1321,anni!$A$1:$O$32,4,0)</f>
        <v>9.8434798031304047E-3</v>
      </c>
      <c r="K1321" s="12">
        <f t="shared" si="207"/>
        <v>7.8337992200710957E-3</v>
      </c>
      <c r="L1321" s="12">
        <f t="shared" si="208"/>
        <v>9.3817656964156823E-3</v>
      </c>
      <c r="M1321" s="12">
        <f t="array" ref="M1321">SUM(IF(NOT(ISERR(J1321:L1321)),J1321:L1321*$J$2:$L$2))/SUM(IF(NOT(ISERR(J1321:L1321)),$J$2:$L$2))</f>
        <v>9.0966339243248474E-3</v>
      </c>
      <c r="N1321" s="1">
        <f>((300-VLOOKUP(A1321,anni!$A$1:$O$32,8,0))*(M1321-I1321/300)+I1321)/300*(300-VLOOKUP(A1321,anni!$A$1:$O$32,7,0))</f>
        <v>3.1098765016265082</v>
      </c>
      <c r="O1321" s="1">
        <f t="shared" si="203"/>
        <v>3.1098765016265082</v>
      </c>
      <c r="P1321" s="9">
        <f>INT(MAX(1,O1321)+1-VLOOKUP(A1321,anni!$A$1:$O$32,5,0))</f>
        <v>3</v>
      </c>
      <c r="Q1321" s="9">
        <f t="array" ref="Q1321">SUM(IF(anno=A1321,IF(distretto=E1321,concorrenti!$T$3:$T$5991)))</f>
        <v>0</v>
      </c>
      <c r="R1321" s="9">
        <f t="shared" si="204"/>
        <v>3</v>
      </c>
      <c r="S1321" s="1">
        <f t="shared" si="205"/>
        <v>0</v>
      </c>
      <c r="T1321" s="1">
        <f>1+INT($N1321/VLOOKUP($A1321,anni!$A$1:$J$35,10,0))+$Q1321</f>
        <v>3</v>
      </c>
      <c r="U1321" s="1">
        <f t="shared" si="206"/>
        <v>0</v>
      </c>
      <c r="AB1321" s="1">
        <v>3</v>
      </c>
    </row>
    <row r="1322" spans="1:28" x14ac:dyDescent="0.3">
      <c r="A1322" s="3">
        <v>2003</v>
      </c>
      <c r="B1322" s="3" t="str">
        <f>VLOOKUP($E1322,accorpamenti!$A$2:$X$104,$A1322-B$2,0)</f>
        <v>Macerata</v>
      </c>
      <c r="C1322" s="3" t="str">
        <f>VLOOKUP($E1322,accorpamenti!$A$2:$X$104,$A1322-C$2,0)</f>
        <v>Macerata</v>
      </c>
      <c r="D1322" s="3" t="str">
        <f>VLOOKUP($E1322,accorpamenti!$A$2:$X$104,$A1322-D$2,0)</f>
        <v>Macerata</v>
      </c>
      <c r="E1322" s="3" t="s">
        <v>102</v>
      </c>
      <c r="F1322" s="1">
        <f t="array" ref="F1322">SUM(IF(anno=A1322,IF(distretto=E1322,1)))</f>
        <v>3</v>
      </c>
      <c r="G1322" s="1">
        <f t="array" ref="G1322">SUM(IF(anno=A1322,IF(distretto=E1322,IF(punti=-1,1))))</f>
        <v>0</v>
      </c>
      <c r="H1322" s="1">
        <f t="array" ref="H1322">SUM(IF(anno=A1322,IF(distretto=E1322,punti)))+G1322</f>
        <v>58.6</v>
      </c>
      <c r="I1322" s="6">
        <v>1.7472335468841</v>
      </c>
      <c r="J1322" s="12">
        <f>H1322/VLOOKUP(A1322,anni!$A$1:$O$32,4,0)</f>
        <v>1.2991619740167607E-2</v>
      </c>
      <c r="K1322" s="12">
        <f t="shared" si="207"/>
        <v>1.1560893122131355E-2</v>
      </c>
      <c r="L1322" s="12">
        <f t="shared" si="208"/>
        <v>9.2374308395477469E-3</v>
      </c>
      <c r="M1322" s="12">
        <f t="array" ref="M1322">SUM(IF(NOT(ISERR(J1322:L1322)),J1322:L1322*$J$2:$L$2))/SUM(IF(NOT(ISERR(J1322:L1322)),$J$2:$L$2))</f>
        <v>1.1889012717385546E-2</v>
      </c>
      <c r="N1322" s="1">
        <f>((300-VLOOKUP(A1322,anni!$A$1:$O$32,8,0))*(M1322-I1322/300)+I1322)/300*(300-VLOOKUP(A1322,anni!$A$1:$O$32,7,0))</f>
        <v>2.8615399349127491</v>
      </c>
      <c r="O1322" s="1">
        <f t="shared" si="203"/>
        <v>2.8615399349127491</v>
      </c>
      <c r="P1322" s="9">
        <f>INT(MAX(1,O1322)+1-VLOOKUP(A1322,anni!$A$1:$O$32,5,0))</f>
        <v>3</v>
      </c>
      <c r="Q1322" s="9">
        <f t="array" ref="Q1322">SUM(IF(anno=A1322,IF(distretto=E1322,concorrenti!$T$3:$T$5991)))</f>
        <v>0</v>
      </c>
      <c r="R1322" s="9">
        <f t="shared" si="204"/>
        <v>3</v>
      </c>
      <c r="S1322" s="1">
        <f t="shared" si="205"/>
        <v>0</v>
      </c>
      <c r="T1322" s="1">
        <f>1+INT($N1322/VLOOKUP($A1322,anni!$A$1:$J$35,10,0))+$Q1322</f>
        <v>3</v>
      </c>
      <c r="U1322" s="1">
        <f t="shared" si="206"/>
        <v>0</v>
      </c>
      <c r="AB1322" s="1">
        <v>3</v>
      </c>
    </row>
    <row r="1323" spans="1:28" x14ac:dyDescent="0.3">
      <c r="A1323" s="3">
        <v>2003</v>
      </c>
      <c r="B1323" s="3" t="str">
        <f>VLOOKUP($E1323,accorpamenti!$A$2:$X$104,$A1323-B$2,0)</f>
        <v>Pordenone</v>
      </c>
      <c r="C1323" s="3" t="str">
        <f>VLOOKUP($E1323,accorpamenti!$A$2:$X$104,$A1323-C$2,0)</f>
        <v>Pordenone</v>
      </c>
      <c r="D1323" s="3" t="str">
        <f>VLOOKUP($E1323,accorpamenti!$A$2:$X$104,$A1323-D$2,0)</f>
        <v>Pordenone</v>
      </c>
      <c r="E1323" s="3" t="s">
        <v>91</v>
      </c>
      <c r="F1323" s="1">
        <f t="array" ref="F1323">SUM(IF(anno=A1323,IF(distretto=E1323,1)))</f>
        <v>3</v>
      </c>
      <c r="G1323" s="1">
        <f t="array" ref="G1323">SUM(IF(anno=A1323,IF(distretto=E1323,IF(punti=-1,1))))</f>
        <v>0</v>
      </c>
      <c r="H1323" s="1">
        <f t="array" ref="H1323">SUM(IF(anno=A1323,IF(distretto=E1323,punti)))+G1323</f>
        <v>62</v>
      </c>
      <c r="I1323" s="6">
        <v>1.5725101921956901</v>
      </c>
      <c r="J1323" s="12">
        <f>H1323/VLOOKUP(A1323,anni!$A$1:$O$32,4,0)</f>
        <v>1.3745399725092007E-2</v>
      </c>
      <c r="K1323" s="12">
        <f t="shared" si="207"/>
        <v>1.3113848914656463E-2</v>
      </c>
      <c r="L1323" s="12">
        <f t="shared" si="208"/>
        <v>4.0413759923021396E-3</v>
      </c>
      <c r="M1323" s="12">
        <f t="array" ref="M1323">SUM(IF(NOT(ISERR(J1323:L1323)),J1323:L1323*$J$2:$L$2))/SUM(IF(NOT(ISERR(J1323:L1323)),$J$2:$L$2))</f>
        <v>1.1917545499481848E-2</v>
      </c>
      <c r="N1323" s="1">
        <f>((300-VLOOKUP(A1323,anni!$A$1:$O$32,8,0))*(M1323-I1323/300)+I1323)/300*(300-VLOOKUP(A1323,anni!$A$1:$O$32,7,0))</f>
        <v>2.8107565251628799</v>
      </c>
      <c r="O1323" s="1">
        <f t="shared" si="203"/>
        <v>2.8107565251628799</v>
      </c>
      <c r="P1323" s="9">
        <f>INT(MAX(1,O1323)+1-VLOOKUP(A1323,anni!$A$1:$O$32,5,0))</f>
        <v>3</v>
      </c>
      <c r="Q1323" s="9">
        <f t="array" ref="Q1323">SUM(IF(anno=A1323,IF(distretto=E1323,concorrenti!$T$3:$T$5991)))</f>
        <v>0</v>
      </c>
      <c r="R1323" s="9">
        <f t="shared" si="204"/>
        <v>3</v>
      </c>
      <c r="S1323" s="1">
        <f t="shared" si="205"/>
        <v>0</v>
      </c>
      <c r="T1323" s="1">
        <f>1+INT($N1323/VLOOKUP($A1323,anni!$A$1:$J$35,10,0))+$Q1323</f>
        <v>3</v>
      </c>
      <c r="U1323" s="1">
        <f t="shared" si="206"/>
        <v>0</v>
      </c>
      <c r="AB1323" s="1">
        <v>3</v>
      </c>
    </row>
    <row r="1324" spans="1:28" x14ac:dyDescent="0.3">
      <c r="A1324" s="3">
        <v>2003</v>
      </c>
      <c r="B1324" s="3" t="str">
        <f>VLOOKUP($E1324,accorpamenti!$A$2:$X$104,$A1324-B$2,0)</f>
        <v>Foggia</v>
      </c>
      <c r="C1324" s="3" t="str">
        <f>VLOOKUP($E1324,accorpamenti!$A$2:$X$104,$A1324-C$2,0)</f>
        <v>Foggia</v>
      </c>
      <c r="D1324" s="3" t="str">
        <f>VLOOKUP($E1324,accorpamenti!$A$2:$X$104,$A1324-D$2,0)</f>
        <v>Foggia</v>
      </c>
      <c r="E1324" s="3" t="s">
        <v>96</v>
      </c>
      <c r="F1324" s="1">
        <f t="array" ref="F1324">SUM(IF(anno=A1324,IF(distretto=E1324,1)))</f>
        <v>3</v>
      </c>
      <c r="G1324" s="1">
        <f t="array" ref="G1324">SUM(IF(anno=A1324,IF(distretto=E1324,IF(punti=-1,1))))</f>
        <v>0</v>
      </c>
      <c r="H1324" s="1">
        <f t="array" ref="H1324">SUM(IF(anno=A1324,IF(distretto=E1324,punti)))+G1324</f>
        <v>36</v>
      </c>
      <c r="I1324" s="6">
        <v>4.3680838672102507</v>
      </c>
      <c r="J1324" s="12">
        <f>H1324/VLOOKUP(A1324,anni!$A$1:$O$32,4,0)</f>
        <v>7.9811998403760045E-3</v>
      </c>
      <c r="K1324" s="12">
        <f t="shared" si="207"/>
        <v>9.145184111536744E-3</v>
      </c>
      <c r="L1324" s="12">
        <f t="shared" si="208"/>
        <v>6.1101756074091879E-3</v>
      </c>
      <c r="M1324" s="12">
        <f t="array" ref="M1324">SUM(IF(NOT(ISERR(J1324:L1324)),J1324:L1324*$J$2:$L$2))/SUM(IF(NOT(ISERR(J1324:L1324)),$J$2:$L$2))</f>
        <v>8.0573572252684491E-3</v>
      </c>
      <c r="N1324" s="1">
        <f>((300-VLOOKUP(A1324,anni!$A$1:$O$32,8,0))*(M1324-I1324/300)+I1324)/300*(300-VLOOKUP(A1324,anni!$A$1:$O$32,7,0))</f>
        <v>2.9652494207640925</v>
      </c>
      <c r="O1324" s="1">
        <f t="shared" si="203"/>
        <v>2.9652494207640925</v>
      </c>
      <c r="P1324" s="9">
        <f>INT(MAX(1,O1324)+1-VLOOKUP(A1324,anni!$A$1:$O$32,5,0))</f>
        <v>3</v>
      </c>
      <c r="Q1324" s="9">
        <f t="array" ref="Q1324">SUM(IF(anno=A1324,IF(distretto=E1324,concorrenti!$T$3:$T$5991)))</f>
        <v>0</v>
      </c>
      <c r="R1324" s="9">
        <f t="shared" si="204"/>
        <v>3</v>
      </c>
      <c r="S1324" s="1">
        <f t="shared" si="205"/>
        <v>0</v>
      </c>
      <c r="T1324" s="1">
        <f>1+INT($N1324/VLOOKUP($A1324,anni!$A$1:$J$35,10,0))+$Q1324</f>
        <v>3</v>
      </c>
      <c r="U1324" s="1">
        <f t="shared" si="206"/>
        <v>0</v>
      </c>
      <c r="AB1324" s="1">
        <v>3</v>
      </c>
    </row>
    <row r="1325" spans="1:28" x14ac:dyDescent="0.3">
      <c r="A1325" s="3">
        <v>2003</v>
      </c>
      <c r="B1325" s="3" t="str">
        <f>VLOOKUP($E1325,accorpamenti!$A$2:$X$104,$A1325-B$2,0)</f>
        <v>Ravenna</v>
      </c>
      <c r="C1325" s="3" t="str">
        <f>VLOOKUP($E1325,accorpamenti!$A$2:$X$104,$A1325-C$2,0)</f>
        <v>Ravenna</v>
      </c>
      <c r="D1325" s="3" t="str">
        <f>VLOOKUP($E1325,accorpamenti!$A$2:$X$104,$A1325-D$2,0)</f>
        <v>Ravenna</v>
      </c>
      <c r="E1325" s="3" t="s">
        <v>147</v>
      </c>
      <c r="F1325" s="1">
        <f t="array" ref="F1325">SUM(IF(anno=A1325,IF(distretto=E1325,1)))</f>
        <v>3</v>
      </c>
      <c r="G1325" s="1">
        <f t="array" ref="G1325">SUM(IF(anno=A1325,IF(distretto=E1325,IF(punti=-1,1))))</f>
        <v>0</v>
      </c>
      <c r="H1325" s="1">
        <f t="array" ref="H1325">SUM(IF(anno=A1325,IF(distretto=E1325,punti)))+G1325</f>
        <v>45.4</v>
      </c>
      <c r="I1325" s="6">
        <v>1.2230634828188702</v>
      </c>
      <c r="J1325" s="12">
        <f>H1325/VLOOKUP(A1325,anni!$A$1:$O$32,4,0)</f>
        <v>1.0065179798696405E-2</v>
      </c>
      <c r="K1325" s="12">
        <f t="shared" si="207"/>
        <v>1.3458950201884265E-2</v>
      </c>
      <c r="L1325" s="12">
        <f t="shared" si="208"/>
        <v>7.2167428433966788E-3</v>
      </c>
      <c r="M1325" s="12">
        <f t="array" ref="M1325">SUM(IF(NOT(ISERR(J1325:L1325)),J1325:L1325*$J$2:$L$2))/SUM(IF(NOT(ISERR(J1325:L1325)),$J$2:$L$2))</f>
        <v>1.072169710720907E-2</v>
      </c>
      <c r="N1325" s="1">
        <f>((300-VLOOKUP(A1325,anni!$A$1:$O$32,8,0))*(M1325-I1325/300)+I1325)/300*(300-VLOOKUP(A1325,anni!$A$1:$O$32,7,0))</f>
        <v>2.4669596740798339</v>
      </c>
      <c r="O1325" s="1">
        <f t="shared" si="203"/>
        <v>2.4669596740798339</v>
      </c>
      <c r="P1325" s="9">
        <f>INT(MAX(1,O1325)+1-VLOOKUP(A1325,anni!$A$1:$O$32,5,0))</f>
        <v>2</v>
      </c>
      <c r="Q1325" s="9">
        <f t="array" ref="Q1325">SUM(IF(anno=A1325,IF(distretto=E1325,concorrenti!$T$3:$T$5991)))</f>
        <v>0</v>
      </c>
      <c r="R1325" s="9">
        <f t="shared" si="204"/>
        <v>2</v>
      </c>
      <c r="S1325" s="1">
        <f t="shared" si="205"/>
        <v>-1</v>
      </c>
      <c r="T1325" s="1">
        <f>1+INT($N1325/VLOOKUP($A1325,anni!$A$1:$J$35,10,0))+$Q1325</f>
        <v>3</v>
      </c>
      <c r="U1325" s="1">
        <f t="shared" si="206"/>
        <v>0</v>
      </c>
      <c r="AB1325" s="1">
        <v>2</v>
      </c>
    </row>
    <row r="1326" spans="1:28" x14ac:dyDescent="0.3">
      <c r="A1326" s="3">
        <v>2003</v>
      </c>
      <c r="B1326" s="3" t="str">
        <f>VLOOKUP($E1326,accorpamenti!$A$2:$X$104,$A1326-B$2,0)</f>
        <v>Reggio Emilia</v>
      </c>
      <c r="C1326" s="3" t="str">
        <f>VLOOKUP($E1326,accorpamenti!$A$2:$X$104,$A1326-C$2,0)</f>
        <v>Reggio Emilia</v>
      </c>
      <c r="D1326" s="3" t="str">
        <f>VLOOKUP($E1326,accorpamenti!$A$2:$X$104,$A1326-D$2,0)</f>
        <v>Reggio Emilia</v>
      </c>
      <c r="E1326" s="3" t="s">
        <v>78</v>
      </c>
      <c r="F1326" s="1">
        <f t="array" ref="F1326">SUM(IF(anno=A1326,IF(distretto=E1326,1)))</f>
        <v>3</v>
      </c>
      <c r="G1326" s="1">
        <f t="array" ref="G1326">SUM(IF(anno=A1326,IF(distretto=E1326,IF(punti=-1,1))))</f>
        <v>0</v>
      </c>
      <c r="H1326" s="1">
        <f t="array" ref="H1326">SUM(IF(anno=A1326,IF(distretto=E1326,punti)))+G1326</f>
        <v>52.6</v>
      </c>
      <c r="I1326" s="6">
        <v>2.4461269656377405</v>
      </c>
      <c r="J1326" s="12">
        <f>H1326/VLOOKUP(A1326,anni!$A$1:$O$32,4,0)</f>
        <v>1.1661419766771606E-2</v>
      </c>
      <c r="K1326" s="12">
        <f t="shared" si="207"/>
        <v>6.5914345860510117E-3</v>
      </c>
      <c r="L1326" s="12">
        <f t="shared" si="208"/>
        <v>6.9761847486167891E-3</v>
      </c>
      <c r="M1326" s="12">
        <f t="array" ref="M1326">SUM(IF(NOT(ISERR(J1326:L1326)),J1326:L1326*$J$2:$L$2))/SUM(IF(NOT(ISERR(J1326:L1326)),$J$2:$L$2))</f>
        <v>9.1905522035056059E-3</v>
      </c>
      <c r="N1326" s="1">
        <f>((300-VLOOKUP(A1326,anni!$A$1:$O$32,8,0))*(M1326-I1326/300)+I1326)/300*(300-VLOOKUP(A1326,anni!$A$1:$O$32,7,0))</f>
        <v>2.5650365593832452</v>
      </c>
      <c r="O1326" s="1">
        <f t="shared" si="203"/>
        <v>2.5650365593832452</v>
      </c>
      <c r="P1326" s="9">
        <f>INT(MAX(1,O1326)+1-VLOOKUP(A1326,anni!$A$1:$O$32,5,0))</f>
        <v>3</v>
      </c>
      <c r="Q1326" s="9">
        <f t="array" ref="Q1326">SUM(IF(anno=A1326,IF(distretto=E1326,concorrenti!$T$3:$T$5991)))</f>
        <v>0</v>
      </c>
      <c r="R1326" s="9">
        <f t="shared" si="204"/>
        <v>3</v>
      </c>
      <c r="S1326" s="1">
        <f t="shared" si="205"/>
        <v>0</v>
      </c>
      <c r="T1326" s="1">
        <f>1+INT($N1326/VLOOKUP($A1326,anni!$A$1:$J$35,10,0))+$Q1326</f>
        <v>3</v>
      </c>
      <c r="U1326" s="1">
        <f t="shared" si="206"/>
        <v>0</v>
      </c>
      <c r="AB1326" s="1">
        <v>3</v>
      </c>
    </row>
    <row r="1327" spans="1:28" x14ac:dyDescent="0.3">
      <c r="A1327" s="3">
        <v>2003</v>
      </c>
      <c r="B1327" s="3" t="str">
        <f>VLOOKUP($E1327,accorpamenti!$A$2:$X$104,$A1327-B$2,0)</f>
        <v>Latina</v>
      </c>
      <c r="C1327" s="3" t="str">
        <f>VLOOKUP($E1327,accorpamenti!$A$2:$X$104,$A1327-C$2,0)</f>
        <v>Latina</v>
      </c>
      <c r="D1327" s="3" t="str">
        <f>VLOOKUP($E1327,accorpamenti!$A$2:$X$104,$A1327-D$2,0)</f>
        <v>Latina</v>
      </c>
      <c r="E1327" s="3" t="s">
        <v>65</v>
      </c>
      <c r="F1327" s="1">
        <f t="array" ref="F1327">SUM(IF(anno=A1327,IF(distretto=E1327,1)))</f>
        <v>3</v>
      </c>
      <c r="G1327" s="1">
        <f t="array" ref="G1327">SUM(IF(anno=A1327,IF(distretto=E1327,IF(punti=-1,1))))</f>
        <v>0</v>
      </c>
      <c r="H1327" s="1">
        <f t="array" ref="H1327">SUM(IF(anno=A1327,IF(distretto=E1327,punti)))+G1327</f>
        <v>29.8</v>
      </c>
      <c r="I1327" s="6">
        <v>3.84391380314502</v>
      </c>
      <c r="J1327" s="12">
        <f>H1327/VLOOKUP(A1327,anni!$A$1:$O$32,4,0)</f>
        <v>6.6066598678668036E-3</v>
      </c>
      <c r="K1327" s="12">
        <f t="shared" si="207"/>
        <v>8.1789005072988984E-3</v>
      </c>
      <c r="L1327" s="12">
        <f t="shared" si="208"/>
        <v>6.0139523694972327E-3</v>
      </c>
      <c r="M1327" s="12">
        <f t="array" ref="M1327">SUM(IF(NOT(ISERR(J1327:L1327)),J1327:L1327*$J$2:$L$2))/SUM(IF(NOT(ISERR(J1327:L1327)),$J$2:$L$2))</f>
        <v>7.0319554979492403E-3</v>
      </c>
      <c r="N1327" s="1">
        <f>((300-VLOOKUP(A1327,anni!$A$1:$O$32,8,0))*(M1327-I1327/300)+I1327)/300*(300-VLOOKUP(A1327,anni!$A$1:$O$32,7,0))</f>
        <v>2.5981058439502487</v>
      </c>
      <c r="O1327" s="1">
        <f t="shared" si="203"/>
        <v>2.5981058439502487</v>
      </c>
      <c r="P1327" s="9">
        <f>INT(MAX(1,O1327)+1-VLOOKUP(A1327,anni!$A$1:$O$32,5,0))</f>
        <v>3</v>
      </c>
      <c r="Q1327" s="9">
        <f t="array" ref="Q1327">SUM(IF(anno=A1327,IF(distretto=E1327,concorrenti!$T$3:$T$5991)))</f>
        <v>0</v>
      </c>
      <c r="R1327" s="9">
        <f t="shared" si="204"/>
        <v>3</v>
      </c>
      <c r="S1327" s="1">
        <f t="shared" si="205"/>
        <v>0</v>
      </c>
      <c r="T1327" s="1">
        <f>1+INT($N1327/VLOOKUP($A1327,anni!$A$1:$J$35,10,0))+$Q1327</f>
        <v>3</v>
      </c>
      <c r="U1327" s="1">
        <f t="shared" si="206"/>
        <v>0</v>
      </c>
      <c r="AB1327" s="1">
        <v>3</v>
      </c>
    </row>
    <row r="1328" spans="1:28" x14ac:dyDescent="0.3">
      <c r="A1328" s="3">
        <v>2003</v>
      </c>
      <c r="B1328" s="3" t="str">
        <f>VLOOKUP($E1328,accorpamenti!$A$2:$X$104,$A1328-B$2,0)</f>
        <v>Como</v>
      </c>
      <c r="C1328" s="3" t="str">
        <f>VLOOKUP($E1328,accorpamenti!$A$2:$X$104,$A1328-C$2,0)</f>
        <v>Como</v>
      </c>
      <c r="D1328" s="3" t="str">
        <f>VLOOKUP($E1328,accorpamenti!$A$2:$X$104,$A1328-D$2,0)</f>
        <v>Como</v>
      </c>
      <c r="E1328" s="3" t="s">
        <v>88</v>
      </c>
      <c r="F1328" s="1">
        <f t="array" ref="F1328">SUM(IF(anno=A1328,IF(distretto=E1328,1)))</f>
        <v>3</v>
      </c>
      <c r="G1328" s="1">
        <f t="array" ref="G1328">SUM(IF(anno=A1328,IF(distretto=E1328,IF(punti=-1,1))))</f>
        <v>0</v>
      </c>
      <c r="H1328" s="1">
        <f t="array" ref="H1328">SUM(IF(anno=A1328,IF(distretto=E1328,punti)))+G1328</f>
        <v>45</v>
      </c>
      <c r="I1328" s="6">
        <v>2.0966802562609201</v>
      </c>
      <c r="J1328" s="12">
        <f>H1328/VLOOKUP(A1328,anni!$A$1:$O$32,4,0)</f>
        <v>9.976499800470006E-3</v>
      </c>
      <c r="K1328" s="12">
        <f t="shared" si="207"/>
        <v>9.1796942402595245E-3</v>
      </c>
      <c r="L1328" s="12">
        <f t="shared" si="208"/>
        <v>3.1753668510945384E-3</v>
      </c>
      <c r="M1328" s="12">
        <f t="array" ref="M1328">SUM(IF(NOT(ISERR(J1328:L1328)),J1328:L1328*$J$2:$L$2))/SUM(IF(NOT(ISERR(J1328:L1328)),$J$2:$L$2))</f>
        <v>8.577375788837268E-3</v>
      </c>
      <c r="N1328" s="1">
        <f>((300-VLOOKUP(A1328,anni!$A$1:$O$32,8,0))*(M1328-I1328/300)+I1328)/300*(300-VLOOKUP(A1328,anni!$A$1:$O$32,7,0))</f>
        <v>2.3338896239703901</v>
      </c>
      <c r="O1328" s="1">
        <f t="shared" si="203"/>
        <v>2.3338896239703901</v>
      </c>
      <c r="P1328" s="9">
        <f>INT(MAX(1,O1328)+1-VLOOKUP(A1328,anni!$A$1:$O$32,5,0))</f>
        <v>2</v>
      </c>
      <c r="Q1328" s="9">
        <f t="array" ref="Q1328">SUM(IF(anno=A1328,IF(distretto=E1328,concorrenti!$T$3:$T$5991)))</f>
        <v>0</v>
      </c>
      <c r="R1328" s="9">
        <f t="shared" si="204"/>
        <v>2</v>
      </c>
      <c r="S1328" s="1">
        <f t="shared" si="205"/>
        <v>-1</v>
      </c>
      <c r="T1328" s="1">
        <f>1+INT($N1328/VLOOKUP($A1328,anni!$A$1:$J$35,10,0))+$Q1328</f>
        <v>2</v>
      </c>
      <c r="U1328" s="1">
        <f t="shared" si="206"/>
        <v>-1</v>
      </c>
      <c r="AB1328" s="1">
        <v>2</v>
      </c>
    </row>
    <row r="1329" spans="1:28" x14ac:dyDescent="0.3">
      <c r="A1329" s="3">
        <v>2003</v>
      </c>
      <c r="B1329" s="3" t="str">
        <f>VLOOKUP($E1329,accorpamenti!$A$2:$X$104,$A1329-B$2,0)</f>
        <v>Caserta</v>
      </c>
      <c r="C1329" s="3" t="str">
        <f>VLOOKUP($E1329,accorpamenti!$A$2:$X$104,$A1329-C$2,0)</f>
        <v>Caserta</v>
      </c>
      <c r="D1329" s="3" t="str">
        <f>VLOOKUP($E1329,accorpamenti!$A$2:$X$104,$A1329-D$2,0)</f>
        <v>Caserta</v>
      </c>
      <c r="E1329" s="3" t="s">
        <v>33</v>
      </c>
      <c r="F1329" s="1">
        <f t="array" ref="F1329">SUM(IF(anno=A1329,IF(distretto=E1329,1)))</f>
        <v>3</v>
      </c>
      <c r="G1329" s="1">
        <f t="array" ref="G1329">SUM(IF(anno=A1329,IF(distretto=E1329,IF(punti=-1,1))))</f>
        <v>0</v>
      </c>
      <c r="H1329" s="1">
        <f t="array" ref="H1329">SUM(IF(anno=A1329,IF(distretto=E1329,punti)))+G1329</f>
        <v>22.8</v>
      </c>
      <c r="I1329" s="6">
        <v>4.1933605125218403</v>
      </c>
      <c r="J1329" s="12">
        <f>H1329/VLOOKUP(A1329,anni!$A$1:$O$32,4,0)</f>
        <v>5.0547598989048028E-3</v>
      </c>
      <c r="K1329" s="12">
        <f t="shared" si="207"/>
        <v>6.5224143286054517E-3</v>
      </c>
      <c r="L1329" s="12">
        <f t="shared" si="208"/>
        <v>4.9554967524657201E-3</v>
      </c>
      <c r="M1329" s="12">
        <f t="array" ref="M1329">SUM(IF(NOT(ISERR(J1329:L1329)),J1329:L1329*$J$2:$L$2))/SUM(IF(NOT(ISERR(J1329:L1329)),$J$2:$L$2))</f>
        <v>5.5274341843985046E-3</v>
      </c>
      <c r="N1329" s="1">
        <f>((300-VLOOKUP(A1329,anni!$A$1:$O$32,8,0))*(M1329-I1329/300)+I1329)/300*(300-VLOOKUP(A1329,anni!$A$1:$O$32,7,0))</f>
        <v>2.4198312185740818</v>
      </c>
      <c r="O1329" s="1">
        <f t="shared" si="203"/>
        <v>2.4198312185740818</v>
      </c>
      <c r="P1329" s="9">
        <f>INT(MAX(1,O1329)+1-VLOOKUP(A1329,anni!$A$1:$O$32,5,0))</f>
        <v>2</v>
      </c>
      <c r="Q1329" s="9">
        <f t="array" ref="Q1329">SUM(IF(anno=A1329,IF(distretto=E1329,concorrenti!$T$3:$T$5991)))</f>
        <v>0</v>
      </c>
      <c r="R1329" s="9">
        <f t="shared" si="204"/>
        <v>2</v>
      </c>
      <c r="S1329" s="1">
        <f t="shared" si="205"/>
        <v>-1</v>
      </c>
      <c r="T1329" s="1">
        <f>1+INT($N1329/VLOOKUP($A1329,anni!$A$1:$J$35,10,0))+$Q1329</f>
        <v>3</v>
      </c>
      <c r="U1329" s="1">
        <f t="shared" si="206"/>
        <v>0</v>
      </c>
      <c r="AB1329" s="1">
        <v>2</v>
      </c>
    </row>
    <row r="1330" spans="1:28" x14ac:dyDescent="0.3">
      <c r="A1330" s="3">
        <v>2003</v>
      </c>
      <c r="B1330" s="3" t="str">
        <f>VLOOKUP($E1330,accorpamenti!$A$2:$X$104,$A1330-B$2,0)</f>
        <v>Perugia</v>
      </c>
      <c r="C1330" s="3" t="str">
        <f>VLOOKUP($E1330,accorpamenti!$A$2:$X$104,$A1330-C$2,0)</f>
        <v>Perugia</v>
      </c>
      <c r="D1330" s="3" t="str">
        <f>VLOOKUP($E1330,accorpamenti!$A$2:$X$104,$A1330-D$2,0)</f>
        <v>Perugia</v>
      </c>
      <c r="E1330" s="3" t="s">
        <v>84</v>
      </c>
      <c r="F1330" s="1">
        <f t="array" ref="F1330">SUM(IF(anno=A1330,IF(distretto=E1330,1)))</f>
        <v>3</v>
      </c>
      <c r="G1330" s="1">
        <f t="array" ref="G1330">SUM(IF(anno=A1330,IF(distretto=E1330,IF(punti=-1,1))))</f>
        <v>0</v>
      </c>
      <c r="H1330" s="1">
        <f t="array" ref="H1330">SUM(IF(anno=A1330,IF(distretto=E1330,punti)))+G1330</f>
        <v>33.799999999999997</v>
      </c>
      <c r="I1330" s="6">
        <v>3.4944670937682001</v>
      </c>
      <c r="J1330" s="12">
        <f>H1330/VLOOKUP(A1330,anni!$A$1:$O$32,4,0)</f>
        <v>7.4934598501308035E-3</v>
      </c>
      <c r="K1330" s="12">
        <f t="shared" si="207"/>
        <v>6.6604548434965709E-3</v>
      </c>
      <c r="L1330" s="12">
        <f t="shared" si="208"/>
        <v>2.0206879961510698E-3</v>
      </c>
      <c r="M1330" s="12">
        <f t="array" ref="M1330">SUM(IF(NOT(ISERR(J1330:L1330)),J1330:L1330*$J$2:$L$2))/SUM(IF(NOT(ISERR(J1330:L1330)),$J$2:$L$2))</f>
        <v>6.3036628722561048E-3</v>
      </c>
      <c r="N1330" s="1">
        <f>((300-VLOOKUP(A1330,anni!$A$1:$O$32,8,0))*(M1330-I1330/300)+I1330)/300*(300-VLOOKUP(A1330,anni!$A$1:$O$32,7,0))</f>
        <v>2.3447031077392668</v>
      </c>
      <c r="O1330" s="1">
        <f t="shared" si="203"/>
        <v>2.3447031077392668</v>
      </c>
      <c r="P1330" s="9">
        <f>INT(MAX(1,O1330)+1-VLOOKUP(A1330,anni!$A$1:$O$32,5,0))</f>
        <v>2</v>
      </c>
      <c r="Q1330" s="9">
        <f t="array" ref="Q1330">SUM(IF(anno=A1330,IF(distretto=E1330,concorrenti!$T$3:$T$5991)))</f>
        <v>0</v>
      </c>
      <c r="R1330" s="9">
        <f t="shared" si="204"/>
        <v>2</v>
      </c>
      <c r="S1330" s="1">
        <f t="shared" si="205"/>
        <v>-1</v>
      </c>
      <c r="T1330" s="1">
        <f>1+INT($N1330/VLOOKUP($A1330,anni!$A$1:$J$35,10,0))+$Q1330</f>
        <v>2</v>
      </c>
      <c r="U1330" s="1">
        <f t="shared" si="206"/>
        <v>-1</v>
      </c>
      <c r="AB1330" s="1">
        <v>2</v>
      </c>
    </row>
    <row r="1331" spans="1:28" x14ac:dyDescent="0.3">
      <c r="A1331" s="3">
        <v>2003</v>
      </c>
      <c r="B1331" s="3" t="str">
        <f>VLOOKUP($E1331,accorpamenti!$A$2:$X$104,$A1331-B$2,0)</f>
        <v>Parma</v>
      </c>
      <c r="C1331" s="3" t="str">
        <f>VLOOKUP($E1331,accorpamenti!$A$2:$X$104,$A1331-C$2,0)</f>
        <v>Parma</v>
      </c>
      <c r="D1331" s="3" t="str">
        <f>VLOOKUP($E1331,accorpamenti!$A$2:$X$104,$A1331-D$2,0)</f>
        <v>Parma</v>
      </c>
      <c r="E1331" s="3" t="s">
        <v>76</v>
      </c>
      <c r="F1331" s="1">
        <f t="array" ref="F1331">SUM(IF(anno=A1331,IF(distretto=E1331,1)))</f>
        <v>3</v>
      </c>
      <c r="G1331" s="1">
        <f t="array" ref="G1331">SUM(IF(anno=A1331,IF(distretto=E1331,IF(punti=-1,1))))</f>
        <v>1</v>
      </c>
      <c r="H1331" s="1">
        <f t="array" ref="H1331">SUM(IF(anno=A1331,IF(distretto=E1331,punti)))+G1331</f>
        <v>29</v>
      </c>
      <c r="I1331" s="6">
        <v>2.2714036109493301</v>
      </c>
      <c r="J1331" s="12">
        <f>H1331/VLOOKUP(A1331,anni!$A$1:$O$32,4,0)</f>
        <v>6.4292998714140038E-3</v>
      </c>
      <c r="K1331" s="12">
        <f t="shared" si="207"/>
        <v>6.8330054871104731E-3</v>
      </c>
      <c r="L1331" s="12">
        <f t="shared" si="208"/>
        <v>5.4847245609814755E-3</v>
      </c>
      <c r="M1331" s="12">
        <f t="array" ref="M1331">SUM(IF(NOT(ISERR(J1331:L1331)),J1331:L1331*$J$2:$L$2))/SUM(IF(NOT(ISERR(J1331:L1331)),$J$2:$L$2))</f>
        <v>6.4064391915740725E-3</v>
      </c>
      <c r="N1331" s="1">
        <f>((300-VLOOKUP(A1331,anni!$A$1:$O$32,8,0))*(M1331-I1331/300)+I1331)/300*(300-VLOOKUP(A1331,anni!$A$1:$O$32,7,0))</f>
        <v>1.9704749627879936</v>
      </c>
      <c r="O1331" s="1">
        <f t="shared" si="203"/>
        <v>1.9704749627879936</v>
      </c>
      <c r="P1331" s="9">
        <f>INT(MAX(1,O1331)+1-VLOOKUP(A1331,anni!$A$1:$O$32,5,0))</f>
        <v>2</v>
      </c>
      <c r="Q1331" s="9">
        <f t="array" ref="Q1331">SUM(IF(anno=A1331,IF(distretto=E1331,concorrenti!$T$3:$T$5991)))</f>
        <v>0</v>
      </c>
      <c r="R1331" s="9">
        <f t="shared" si="204"/>
        <v>2</v>
      </c>
      <c r="S1331" s="1">
        <f t="shared" si="205"/>
        <v>-1</v>
      </c>
      <c r="T1331" s="1">
        <f>1+INT($N1331/VLOOKUP($A1331,anni!$A$1:$J$35,10,0))+$Q1331</f>
        <v>2</v>
      </c>
      <c r="U1331" s="1">
        <f t="shared" si="206"/>
        <v>-1</v>
      </c>
      <c r="AB1331" s="1">
        <v>2</v>
      </c>
    </row>
    <row r="1332" spans="1:28" x14ac:dyDescent="0.3">
      <c r="A1332" s="3">
        <v>2003</v>
      </c>
      <c r="B1332" s="3" t="str">
        <f>VLOOKUP($E1332,accorpamenti!$A$2:$X$104,$A1332-B$2,0)</f>
        <v>Asti</v>
      </c>
      <c r="C1332" s="3" t="str">
        <f>VLOOKUP($E1332,accorpamenti!$A$2:$X$104,$A1332-C$2,0)</f>
        <v>Asti</v>
      </c>
      <c r="D1332" s="3" t="str">
        <f>VLOOKUP($E1332,accorpamenti!$A$2:$X$104,$A1332-D$2,0)</f>
        <v>Asti</v>
      </c>
      <c r="E1332" s="3" t="s">
        <v>68</v>
      </c>
      <c r="F1332" s="1">
        <f t="array" ref="F1332">SUM(IF(anno=A1332,IF(distretto=E1332,1)))</f>
        <v>3</v>
      </c>
      <c r="G1332" s="1">
        <f t="array" ref="G1332">SUM(IF(anno=A1332,IF(distretto=E1332,IF(punti=-1,1))))</f>
        <v>0</v>
      </c>
      <c r="H1332" s="1">
        <f t="array" ref="H1332">SUM(IF(anno=A1332,IF(distretto=E1332,punti)))+G1332</f>
        <v>38.799999999999997</v>
      </c>
      <c r="I1332" s="6">
        <v>1.0483401281304601</v>
      </c>
      <c r="J1332" s="12">
        <f>H1332/VLOOKUP(A1332,anni!$A$1:$O$32,4,0)</f>
        <v>8.6019598279608034E-3</v>
      </c>
      <c r="K1332" s="12">
        <f t="shared" si="207"/>
        <v>7.3851675466749551E-3</v>
      </c>
      <c r="L1332" s="12">
        <f t="shared" si="208"/>
        <v>6.3507337021890767E-3</v>
      </c>
      <c r="M1332" s="12">
        <f t="array" ref="M1332">SUM(IF(NOT(ISERR(J1332:L1332)),J1332:L1332*$J$2:$L$2))/SUM(IF(NOT(ISERR(J1332:L1332)),$J$2:$L$2))</f>
        <v>7.821158046570232E-3</v>
      </c>
      <c r="N1332" s="1">
        <f>((300-VLOOKUP(A1332,anni!$A$1:$O$32,8,0))*(M1332-I1332/300)+I1332)/300*(300-VLOOKUP(A1332,anni!$A$1:$O$32,7,0))</f>
        <v>1.8498890414011711</v>
      </c>
      <c r="O1332" s="1">
        <f t="shared" si="203"/>
        <v>1.8498890414011711</v>
      </c>
      <c r="P1332" s="9">
        <f>INT(MAX(1,O1332)+1-VLOOKUP(A1332,anni!$A$1:$O$32,5,0))</f>
        <v>2</v>
      </c>
      <c r="Q1332" s="9">
        <f t="array" ref="Q1332">SUM(IF(anno=A1332,IF(distretto=E1332,concorrenti!$T$3:$T$5991)))</f>
        <v>0</v>
      </c>
      <c r="R1332" s="9">
        <f t="shared" si="204"/>
        <v>2</v>
      </c>
      <c r="S1332" s="1">
        <f t="shared" si="205"/>
        <v>-1</v>
      </c>
      <c r="T1332" s="1">
        <f>1+INT($N1332/VLOOKUP($A1332,anni!$A$1:$J$35,10,0))+$Q1332</f>
        <v>2</v>
      </c>
      <c r="U1332" s="1">
        <f t="shared" si="206"/>
        <v>-1</v>
      </c>
      <c r="AB1332" s="1">
        <v>2</v>
      </c>
    </row>
    <row r="1333" spans="1:28" x14ac:dyDescent="0.3">
      <c r="A1333" s="3">
        <v>2003</v>
      </c>
      <c r="B1333" s="3" t="str">
        <f>VLOOKUP($E1333,accorpamenti!$A$2:$X$104,$A1333-B$2,0)</f>
        <v>Terni</v>
      </c>
      <c r="C1333" s="3" t="str">
        <f>VLOOKUP($E1333,accorpamenti!$A$2:$X$104,$A1333-C$2,0)</f>
        <v>Terni</v>
      </c>
      <c r="D1333" s="3" t="str">
        <f>VLOOKUP($E1333,accorpamenti!$A$2:$X$104,$A1333-D$2,0)</f>
        <v>Terni</v>
      </c>
      <c r="E1333" s="3" t="s">
        <v>80</v>
      </c>
      <c r="F1333" s="1">
        <f t="array" ref="F1333">SUM(IF(anno=A1333,IF(distretto=E1333,1)))</f>
        <v>3</v>
      </c>
      <c r="G1333" s="1">
        <f t="array" ref="G1333">SUM(IF(anno=A1333,IF(distretto=E1333,IF(punti=-1,1))))</f>
        <v>0</v>
      </c>
      <c r="H1333" s="1">
        <f t="array" ref="H1333">SUM(IF(anno=A1333,IF(distretto=E1333,punti)))+G1333</f>
        <v>26.2</v>
      </c>
      <c r="I1333" s="6">
        <v>1.0483401281304601</v>
      </c>
      <c r="J1333" s="12">
        <f>H1333/VLOOKUP(A1333,anni!$A$1:$O$32,4,0)</f>
        <v>5.8085398838292031E-3</v>
      </c>
      <c r="K1333" s="12">
        <f t="shared" si="207"/>
        <v>7.6612485764571978E-3</v>
      </c>
      <c r="L1333" s="12">
        <f t="shared" si="208"/>
        <v>7.2167428433966788E-3</v>
      </c>
      <c r="M1333" s="12">
        <f t="array" ref="M1333">SUM(IF(NOT(ISERR(J1333:L1333)),J1333:L1333*$J$2:$L$2))/SUM(IF(NOT(ISERR(J1333:L1333)),$J$2:$L$2))</f>
        <v>6.6608099412997805E-3</v>
      </c>
      <c r="N1333" s="1">
        <f>((300-VLOOKUP(A1333,anni!$A$1:$O$32,8,0))*(M1333-I1333/300)+I1333)/300*(300-VLOOKUP(A1333,anni!$A$1:$O$32,7,0))</f>
        <v>1.6255550743822169</v>
      </c>
      <c r="O1333" s="1">
        <f t="shared" si="203"/>
        <v>1.6255550743822169</v>
      </c>
      <c r="P1333" s="9">
        <f>INT(MAX(1,O1333)+1-VLOOKUP(A1333,anni!$A$1:$O$32,5,0))</f>
        <v>2</v>
      </c>
      <c r="Q1333" s="9">
        <f t="array" ref="Q1333">SUM(IF(anno=A1333,IF(distretto=E1333,concorrenti!$T$3:$T$5991)))</f>
        <v>0</v>
      </c>
      <c r="R1333" s="9">
        <f t="shared" si="204"/>
        <v>2</v>
      </c>
      <c r="S1333" s="1">
        <f t="shared" si="205"/>
        <v>-1</v>
      </c>
      <c r="T1333" s="1">
        <f>1+INT($N1333/VLOOKUP($A1333,anni!$A$1:$J$35,10,0))+$Q1333</f>
        <v>2</v>
      </c>
      <c r="U1333" s="1">
        <f t="shared" si="206"/>
        <v>-1</v>
      </c>
      <c r="AB1333" s="1">
        <v>2</v>
      </c>
    </row>
    <row r="1334" spans="1:28" x14ac:dyDescent="0.3">
      <c r="A1334" s="3">
        <v>2003</v>
      </c>
      <c r="B1334" s="3" t="str">
        <f>VLOOKUP($E1334,accorpamenti!$A$2:$X$104,$A1334-B$2,0)</f>
        <v>Siracusa</v>
      </c>
      <c r="C1334" s="3" t="str">
        <f>VLOOKUP($E1334,accorpamenti!$A$2:$X$104,$A1334-C$2,0)</f>
        <v>Siracusa</v>
      </c>
      <c r="D1334" s="3" t="str">
        <f>VLOOKUP($E1334,accorpamenti!$A$2:$X$104,$A1334-D$2,0)</f>
        <v>Siracusa</v>
      </c>
      <c r="E1334" s="3" t="s">
        <v>139</v>
      </c>
      <c r="F1334" s="1">
        <f t="array" ref="F1334">SUM(IF(anno=A1334,IF(distretto=E1334,1)))</f>
        <v>3</v>
      </c>
      <c r="G1334" s="1">
        <f t="array" ref="G1334">SUM(IF(anno=A1334,IF(distretto=E1334,IF(punti=-1,1))))</f>
        <v>0</v>
      </c>
      <c r="H1334" s="1">
        <f t="array" ref="H1334">SUM(IF(anno=A1334,IF(distretto=E1334,punti)))+G1334</f>
        <v>7.6</v>
      </c>
      <c r="I1334" s="6">
        <v>4.8922539312754809</v>
      </c>
      <c r="J1334" s="12">
        <f>H1334/VLOOKUP(A1334,anni!$A$1:$O$32,4,0)</f>
        <v>1.6849199663016008E-3</v>
      </c>
      <c r="K1334" s="12">
        <f t="shared" si="207"/>
        <v>3.1749318424957752E-3</v>
      </c>
      <c r="L1334" s="12">
        <f t="shared" si="208"/>
        <v>0</v>
      </c>
      <c r="M1334" s="12">
        <f t="array" ref="M1334">SUM(IF(NOT(ISERR(J1334:L1334)),J1334:L1334*$J$2:$L$2))/SUM(IF(NOT(ISERR(J1334:L1334)),$J$2:$L$2))</f>
        <v>1.9007705973160588E-3</v>
      </c>
      <c r="N1334" s="1">
        <f>((300-VLOOKUP(A1334,anni!$A$1:$O$32,8,0))*(M1334-I1334/300)+I1334)/300*(300-VLOOKUP(A1334,anni!$A$1:$O$32,7,0))</f>
        <v>1.9438752488920932</v>
      </c>
      <c r="O1334" s="1">
        <f t="shared" si="203"/>
        <v>1.9438752488920932</v>
      </c>
      <c r="P1334" s="9">
        <f>INT(MAX(1,O1334)+1-VLOOKUP(A1334,anni!$A$1:$O$32,5,0))</f>
        <v>2</v>
      </c>
      <c r="Q1334" s="9">
        <f t="array" ref="Q1334">SUM(IF(anno=A1334,IF(distretto=E1334,concorrenti!$T$3:$T$5991)))</f>
        <v>0</v>
      </c>
      <c r="R1334" s="9">
        <f t="shared" si="204"/>
        <v>2</v>
      </c>
      <c r="S1334" s="1">
        <f t="shared" si="205"/>
        <v>-1</v>
      </c>
      <c r="T1334" s="1">
        <f>1+INT($N1334/VLOOKUP($A1334,anni!$A$1:$J$35,10,0))+$Q1334</f>
        <v>2</v>
      </c>
      <c r="U1334" s="1">
        <f t="shared" si="206"/>
        <v>-1</v>
      </c>
      <c r="AB1334" s="1">
        <v>2</v>
      </c>
    </row>
    <row r="1335" spans="1:28" x14ac:dyDescent="0.3">
      <c r="A1335" s="3">
        <v>2003</v>
      </c>
      <c r="B1335" s="3" t="str">
        <f>VLOOKUP($E1335,accorpamenti!$A$2:$X$104,$A1335-B$2,0)</f>
        <v>Pavia</v>
      </c>
      <c r="C1335" s="3" t="str">
        <f>VLOOKUP($E1335,accorpamenti!$A$2:$X$104,$A1335-C$2,0)</f>
        <v>Pavia</v>
      </c>
      <c r="D1335" s="3" t="str">
        <f>VLOOKUP($E1335,accorpamenti!$A$2:$X$104,$A1335-D$2,0)</f>
        <v>Pavia</v>
      </c>
      <c r="E1335" s="3" t="s">
        <v>83</v>
      </c>
      <c r="F1335" s="1">
        <f t="array" ref="F1335">SUM(IF(anno=A1335,IF(distretto=E1335,1)))</f>
        <v>2</v>
      </c>
      <c r="G1335" s="1">
        <f t="array" ref="G1335">SUM(IF(anno=A1335,IF(distretto=E1335,IF(punti=-1,1))))</f>
        <v>0</v>
      </c>
      <c r="H1335" s="1">
        <f t="array" ref="H1335">SUM(IF(anno=A1335,IF(distretto=E1335,punti)))+G1335</f>
        <v>39</v>
      </c>
      <c r="I1335" s="6">
        <v>2.4461269656377405</v>
      </c>
      <c r="J1335" s="12">
        <f>H1335/VLOOKUP(A1335,anni!$A$1:$O$32,4,0)</f>
        <v>8.6462998270740044E-3</v>
      </c>
      <c r="K1335" s="12">
        <f t="shared" si="207"/>
        <v>9.6283259136556651E-3</v>
      </c>
      <c r="L1335" s="12">
        <f t="shared" si="208"/>
        <v>1.34712533076738E-2</v>
      </c>
      <c r="M1335" s="12">
        <f t="array" ref="M1335">SUM(IF(NOT(ISERR(J1335:L1335)),J1335:L1335*$J$2:$L$2))/SUM(IF(NOT(ISERR(J1335:L1335)),$J$2:$L$2))</f>
        <v>9.7778007693678573E-3</v>
      </c>
      <c r="N1335" s="1">
        <f>((300-VLOOKUP(A1335,anni!$A$1:$O$32,8,0))*(M1335-I1335/300)+I1335)/300*(300-VLOOKUP(A1335,anni!$A$1:$O$32,7,0))</f>
        <v>2.6785712821166134</v>
      </c>
      <c r="O1335" s="1">
        <f t="shared" si="203"/>
        <v>2.6785712821166134</v>
      </c>
      <c r="P1335" s="9">
        <f>INT(MAX(1,O1335)+1-VLOOKUP(A1335,anni!$A$1:$O$32,5,0))</f>
        <v>3</v>
      </c>
      <c r="Q1335" s="9">
        <f t="array" ref="Q1335">SUM(IF(anno=A1335,IF(distretto=E1335,concorrenti!$T$3:$T$5991)))</f>
        <v>0</v>
      </c>
      <c r="R1335" s="9">
        <f t="shared" si="204"/>
        <v>3</v>
      </c>
      <c r="S1335" s="1">
        <f t="shared" si="205"/>
        <v>1</v>
      </c>
      <c r="T1335" s="1">
        <f>1+INT($N1335/VLOOKUP($A1335,anni!$A$1:$J$35,10,0))+$Q1335</f>
        <v>3</v>
      </c>
      <c r="U1335" s="1">
        <f t="shared" si="206"/>
        <v>1</v>
      </c>
      <c r="AB1335" s="1">
        <v>3</v>
      </c>
    </row>
    <row r="1336" spans="1:28" x14ac:dyDescent="0.3">
      <c r="A1336" s="3">
        <v>2003</v>
      </c>
      <c r="B1336" s="3" t="str">
        <f>VLOOKUP($E1336,accorpamenti!$A$2:$X$104,$A1336-B$2,0)</f>
        <v>Siena</v>
      </c>
      <c r="C1336" s="3" t="str">
        <f>VLOOKUP($E1336,accorpamenti!$A$2:$X$104,$A1336-C$2,0)</f>
        <v>Siena</v>
      </c>
      <c r="D1336" s="3" t="str">
        <f>VLOOKUP($E1336,accorpamenti!$A$2:$X$104,$A1336-D$2,0)</f>
        <v>Siena</v>
      </c>
      <c r="E1336" s="3" t="s">
        <v>108</v>
      </c>
      <c r="F1336" s="1">
        <f t="array" ref="F1336">SUM(IF(anno=A1336,IF(distretto=E1336,1)))</f>
        <v>2</v>
      </c>
      <c r="G1336" s="1">
        <f t="array" ref="G1336">SUM(IF(anno=A1336,IF(distretto=E1336,IF(punti=-1,1))))</f>
        <v>0</v>
      </c>
      <c r="H1336" s="1">
        <f t="array" ref="H1336">SUM(IF(anno=A1336,IF(distretto=E1336,punti)))+G1336</f>
        <v>56</v>
      </c>
      <c r="I1336" s="6">
        <v>1.5725101921956901</v>
      </c>
      <c r="J1336" s="12">
        <f>H1336/VLOOKUP(A1336,anni!$A$1:$O$32,4,0)</f>
        <v>1.2415199751696006E-2</v>
      </c>
      <c r="K1336" s="12">
        <f t="shared" si="207"/>
        <v>5.3835800807537056E-3</v>
      </c>
      <c r="L1336" s="12">
        <f t="shared" si="208"/>
        <v>9.4298773153716608E-3</v>
      </c>
      <c r="M1336" s="12">
        <f t="array" ref="M1336">SUM(IF(NOT(ISERR(J1336:L1336)),J1336:L1336*$J$2:$L$2))/SUM(IF(NOT(ISERR(J1336:L1336)),$J$2:$L$2))</f>
        <v>9.573772788661181E-3</v>
      </c>
      <c r="N1336" s="1">
        <f>((300-VLOOKUP(A1336,anni!$A$1:$O$32,8,0))*(M1336-I1336/300)+I1336)/300*(300-VLOOKUP(A1336,anni!$A$1:$O$32,7,0))</f>
        <v>2.357627134404217</v>
      </c>
      <c r="O1336" s="1">
        <f t="shared" si="203"/>
        <v>2.357627134404217</v>
      </c>
      <c r="P1336" s="9">
        <f>INT(MAX(1,O1336)+1-VLOOKUP(A1336,anni!$A$1:$O$32,5,0))</f>
        <v>2</v>
      </c>
      <c r="Q1336" s="9">
        <f t="array" ref="Q1336">SUM(IF(anno=A1336,IF(distretto=E1336,concorrenti!$T$3:$T$5991)))</f>
        <v>0</v>
      </c>
      <c r="R1336" s="9">
        <f t="shared" si="204"/>
        <v>2</v>
      </c>
      <c r="S1336" s="1">
        <f t="shared" si="205"/>
        <v>0</v>
      </c>
      <c r="T1336" s="1">
        <f>1+INT($N1336/VLOOKUP($A1336,anni!$A$1:$J$35,10,0))+$Q1336</f>
        <v>2</v>
      </c>
      <c r="U1336" s="1">
        <f t="shared" si="206"/>
        <v>0</v>
      </c>
      <c r="AB1336" s="1">
        <v>2</v>
      </c>
    </row>
    <row r="1337" spans="1:28" x14ac:dyDescent="0.3">
      <c r="A1337" s="3">
        <v>2003</v>
      </c>
      <c r="B1337" s="3" t="str">
        <f>VLOOKUP($E1337,accorpamenti!$A$2:$X$104,$A1337-B$2,0)</f>
        <v>Pescara</v>
      </c>
      <c r="C1337" s="3" t="str">
        <f>VLOOKUP($E1337,accorpamenti!$A$2:$X$104,$A1337-C$2,0)</f>
        <v>Pescara</v>
      </c>
      <c r="D1337" s="3" t="str">
        <f>VLOOKUP($E1337,accorpamenti!$A$2:$X$104,$A1337-D$2,0)</f>
        <v>Pescara</v>
      </c>
      <c r="E1337" s="3" t="s">
        <v>54</v>
      </c>
      <c r="F1337" s="1">
        <f t="array" ref="F1337">SUM(IF(anno=A1337,IF(distretto=E1337,1)))</f>
        <v>2</v>
      </c>
      <c r="G1337" s="1">
        <f t="array" ref="G1337">SUM(IF(anno=A1337,IF(distretto=E1337,IF(punti=-1,1))))</f>
        <v>0</v>
      </c>
      <c r="H1337" s="1">
        <f t="array" ref="H1337">SUM(IF(anno=A1337,IF(distretto=E1337,punti)))+G1337</f>
        <v>43</v>
      </c>
      <c r="I1337" s="6">
        <v>1.92195690157251</v>
      </c>
      <c r="J1337" s="12">
        <f>H1337/VLOOKUP(A1337,anni!$A$1:$O$32,4,0)</f>
        <v>9.5330998093380043E-3</v>
      </c>
      <c r="K1337" s="12">
        <f t="shared" si="207"/>
        <v>7.592228319011636E-3</v>
      </c>
      <c r="L1337" s="12">
        <f t="shared" si="208"/>
        <v>8.9968727447678597E-3</v>
      </c>
      <c r="M1337" s="12">
        <f t="array" ref="M1337">SUM(IF(NOT(ISERR(J1337:L1337)),J1337:L1337*$J$2:$L$2))/SUM(IF(NOT(ISERR(J1337:L1337)),$J$2:$L$2))</f>
        <v>8.7967714684675253E-3</v>
      </c>
      <c r="N1337" s="1">
        <f>((300-VLOOKUP(A1337,anni!$A$1:$O$32,8,0))*(M1337-I1337/300)+I1337)/300*(300-VLOOKUP(A1337,anni!$A$1:$O$32,7,0))</f>
        <v>2.3200063744104193</v>
      </c>
      <c r="O1337" s="1">
        <f t="shared" si="203"/>
        <v>2.3200063744104193</v>
      </c>
      <c r="P1337" s="9">
        <f>INT(MAX(1,O1337)+1-VLOOKUP(A1337,anni!$A$1:$O$32,5,0))</f>
        <v>2</v>
      </c>
      <c r="Q1337" s="9">
        <f t="array" ref="Q1337">SUM(IF(anno=A1337,IF(distretto=E1337,concorrenti!$T$3:$T$5991)))</f>
        <v>0</v>
      </c>
      <c r="R1337" s="9">
        <f t="shared" si="204"/>
        <v>2</v>
      </c>
      <c r="S1337" s="1">
        <f t="shared" si="205"/>
        <v>0</v>
      </c>
      <c r="T1337" s="1">
        <f>1+INT($N1337/VLOOKUP($A1337,anni!$A$1:$J$35,10,0))+$Q1337</f>
        <v>2</v>
      </c>
      <c r="U1337" s="1">
        <f t="shared" si="206"/>
        <v>0</v>
      </c>
      <c r="AB1337" s="1">
        <v>2</v>
      </c>
    </row>
    <row r="1338" spans="1:28" x14ac:dyDescent="0.3">
      <c r="A1338" s="3">
        <v>2003</v>
      </c>
      <c r="B1338" s="3" t="str">
        <f>VLOOKUP($E1338,accorpamenti!$A$2:$X$104,$A1338-B$2,0)</f>
        <v>Pistoia</v>
      </c>
      <c r="C1338" s="3" t="str">
        <f>VLOOKUP($E1338,accorpamenti!$A$2:$X$104,$A1338-C$2,0)</f>
        <v>Pistoia</v>
      </c>
      <c r="D1338" s="3" t="str">
        <f>VLOOKUP($E1338,accorpamenti!$A$2:$X$104,$A1338-D$2,0)</f>
        <v>Pistoia</v>
      </c>
      <c r="E1338" s="3" t="s">
        <v>77</v>
      </c>
      <c r="F1338" s="1">
        <f t="array" ref="F1338">SUM(IF(anno=A1338,IF(distretto=E1338,1)))</f>
        <v>2</v>
      </c>
      <c r="G1338" s="1">
        <f t="array" ref="G1338">SUM(IF(anno=A1338,IF(distretto=E1338,IF(punti=-1,1))))</f>
        <v>0</v>
      </c>
      <c r="H1338" s="1">
        <f t="array" ref="H1338">SUM(IF(anno=A1338,IF(distretto=E1338,punti)))+G1338</f>
        <v>29.8</v>
      </c>
      <c r="I1338" s="6">
        <v>1.92195690157251</v>
      </c>
      <c r="J1338" s="12">
        <f>H1338/VLOOKUP(A1338,anni!$A$1:$O$32,4,0)</f>
        <v>6.6066598678668036E-3</v>
      </c>
      <c r="K1338" s="12">
        <f t="shared" si="207"/>
        <v>7.9373296062394388E-3</v>
      </c>
      <c r="L1338" s="12">
        <f t="shared" si="208"/>
        <v>1.053644455135915E-2</v>
      </c>
      <c r="M1338" s="12">
        <f t="array" ref="M1338">SUM(IF(NOT(ISERR(J1338:L1338)),J1338:L1338*$J$2:$L$2))/SUM(IF(NOT(ISERR(J1338:L1338)),$J$2:$L$2))</f>
        <v>7.7051805612397403E-3</v>
      </c>
      <c r="N1338" s="1">
        <f>((300-VLOOKUP(A1338,anni!$A$1:$O$32,8,0))*(M1338-I1338/300)+I1338)/300*(300-VLOOKUP(A1338,anni!$A$1:$O$32,7,0))</f>
        <v>2.1089654656797139</v>
      </c>
      <c r="O1338" s="1">
        <f t="shared" si="203"/>
        <v>2.1089654656797139</v>
      </c>
      <c r="P1338" s="9">
        <f>INT(MAX(1,O1338)+1-VLOOKUP(A1338,anni!$A$1:$O$32,5,0))</f>
        <v>2</v>
      </c>
      <c r="Q1338" s="9">
        <f t="array" ref="Q1338">SUM(IF(anno=A1338,IF(distretto=E1338,concorrenti!$T$3:$T$5991)))</f>
        <v>0</v>
      </c>
      <c r="R1338" s="9">
        <f t="shared" si="204"/>
        <v>2</v>
      </c>
      <c r="S1338" s="1">
        <f t="shared" si="205"/>
        <v>0</v>
      </c>
      <c r="T1338" s="1">
        <f>1+INT($N1338/VLOOKUP($A1338,anni!$A$1:$J$35,10,0))+$Q1338</f>
        <v>2</v>
      </c>
      <c r="U1338" s="1">
        <f t="shared" si="206"/>
        <v>0</v>
      </c>
      <c r="AB1338" s="1">
        <v>2</v>
      </c>
    </row>
    <row r="1339" spans="1:28" x14ac:dyDescent="0.3">
      <c r="A1339" s="3">
        <v>2003</v>
      </c>
      <c r="B1339" s="3" t="str">
        <f>VLOOKUP($E1339,accorpamenti!$A$2:$X$104,$A1339-B$2,0)</f>
        <v>Piacenza</v>
      </c>
      <c r="C1339" s="3" t="str">
        <f>VLOOKUP($E1339,accorpamenti!$A$2:$X$104,$A1339-C$2,0)</f>
        <v>Piacenza</v>
      </c>
      <c r="D1339" s="3" t="str">
        <f>VLOOKUP($E1339,accorpamenti!$A$2:$X$104,$A1339-D$2,0)</f>
        <v>Piacenza</v>
      </c>
      <c r="E1339" s="3" t="s">
        <v>90</v>
      </c>
      <c r="F1339" s="1">
        <f t="array" ref="F1339">SUM(IF(anno=A1339,IF(distretto=E1339,1)))</f>
        <v>2</v>
      </c>
      <c r="G1339" s="1">
        <f t="array" ref="G1339">SUM(IF(anno=A1339,IF(distretto=E1339,IF(punti=-1,1))))</f>
        <v>0</v>
      </c>
      <c r="H1339" s="1">
        <f t="array" ref="H1339">SUM(IF(anno=A1339,IF(distretto=E1339,punti)))+G1339</f>
        <v>40.199999999999996</v>
      </c>
      <c r="I1339" s="6">
        <v>1.5725101921956901</v>
      </c>
      <c r="J1339" s="12">
        <f>H1339/VLOOKUP(A1339,anni!$A$1:$O$32,4,0)</f>
        <v>8.9123398217532037E-3</v>
      </c>
      <c r="K1339" s="12">
        <f t="shared" si="207"/>
        <v>5.1074990509714637E-3</v>
      </c>
      <c r="L1339" s="12">
        <f t="shared" si="208"/>
        <v>1.1402453692566754E-2</v>
      </c>
      <c r="M1339" s="12">
        <f t="array" ref="M1339">SUM(IF(NOT(ISERR(J1339:L1339)),J1339:L1339*$J$2:$L$2))/SUM(IF(NOT(ISERR(J1339:L1339)),$J$2:$L$2))</f>
        <v>8.0590785432948821E-3</v>
      </c>
      <c r="N1339" s="1">
        <f>((300-VLOOKUP(A1339,anni!$A$1:$O$32,8,0))*(M1339-I1339/300)+I1339)/300*(300-VLOOKUP(A1339,anni!$A$1:$O$32,7,0))</f>
        <v>2.0647862469667326</v>
      </c>
      <c r="O1339" s="1">
        <f t="shared" ref="O1339:O1402" si="209">MAX(1,N1339)</f>
        <v>2.0647862469667326</v>
      </c>
      <c r="P1339" s="9">
        <f>INT(MAX(1,O1339)+1-VLOOKUP(A1339,anni!$A$1:$O$32,5,0))</f>
        <v>2</v>
      </c>
      <c r="Q1339" s="9">
        <f t="array" ref="Q1339">SUM(IF(anno=A1339,IF(distretto=E1339,concorrenti!$T$3:$T$5991)))</f>
        <v>0</v>
      </c>
      <c r="R1339" s="9">
        <f t="shared" ref="R1339:R1402" si="210">P1339+Q1339</f>
        <v>2</v>
      </c>
      <c r="S1339" s="1">
        <f t="shared" ref="S1339:S1402" si="211">R1339-F1339</f>
        <v>0</v>
      </c>
      <c r="T1339" s="1">
        <f>1+INT($N1339/VLOOKUP($A1339,anni!$A$1:$J$35,10,0))+$Q1339</f>
        <v>2</v>
      </c>
      <c r="U1339" s="1">
        <f t="shared" si="206"/>
        <v>0</v>
      </c>
      <c r="AB1339" s="1">
        <v>2</v>
      </c>
    </row>
    <row r="1340" spans="1:28" x14ac:dyDescent="0.3">
      <c r="A1340" s="3">
        <v>2003</v>
      </c>
      <c r="B1340" s="3" t="str">
        <f>VLOOKUP($E1340,accorpamenti!$A$2:$X$104,$A1340-B$2,0)</f>
        <v>Frosinone</v>
      </c>
      <c r="C1340" s="3" t="str">
        <f>VLOOKUP($E1340,accorpamenti!$A$2:$X$104,$A1340-C$2,0)</f>
        <v>Frosinone</v>
      </c>
      <c r="D1340" s="3" t="str">
        <f>VLOOKUP($E1340,accorpamenti!$A$2:$X$104,$A1340-D$2,0)</f>
        <v>Frosinone</v>
      </c>
      <c r="E1340" s="3" t="s">
        <v>146</v>
      </c>
      <c r="F1340" s="1">
        <f t="array" ref="F1340">SUM(IF(anno=A1340,IF(distretto=E1340,1)))</f>
        <v>2</v>
      </c>
      <c r="G1340" s="1">
        <f t="array" ref="G1340">SUM(IF(anno=A1340,IF(distretto=E1340,IF(punti=-1,1))))</f>
        <v>0</v>
      </c>
      <c r="H1340" s="1">
        <f t="array" ref="H1340">SUM(IF(anno=A1340,IF(distretto=E1340,punti)))+G1340</f>
        <v>24.799999999999997</v>
      </c>
      <c r="I1340" s="6">
        <v>2.6208503203261504</v>
      </c>
      <c r="J1340" s="12">
        <f>H1340/VLOOKUP(A1340,anni!$A$1:$O$32,4,0)</f>
        <v>5.4981598900368019E-3</v>
      </c>
      <c r="K1340" s="12">
        <f t="shared" si="207"/>
        <v>6.9020257445560331E-3</v>
      </c>
      <c r="L1340" s="12">
        <f t="shared" si="208"/>
        <v>8.2751984604281913E-3</v>
      </c>
      <c r="M1340" s="12">
        <f t="array" ref="M1340">SUM(IF(NOT(ISERR(J1340:L1340)),J1340:L1340*$J$2:$L$2))/SUM(IF(NOT(ISERR(J1340:L1340)),$J$2:$L$2))</f>
        <v>6.4289549366084442E-3</v>
      </c>
      <c r="N1340" s="1">
        <f>((300-VLOOKUP(A1340,anni!$A$1:$O$32,8,0))*(M1340-I1340/300)+I1340)/300*(300-VLOOKUP(A1340,anni!$A$1:$O$32,7,0))</f>
        <v>2.0874275020716144</v>
      </c>
      <c r="O1340" s="1">
        <f t="shared" si="209"/>
        <v>2.0874275020716144</v>
      </c>
      <c r="P1340" s="9">
        <f>INT(MAX(1,O1340)+1-VLOOKUP(A1340,anni!$A$1:$O$32,5,0))</f>
        <v>2</v>
      </c>
      <c r="Q1340" s="9">
        <f t="array" ref="Q1340">SUM(IF(anno=A1340,IF(distretto=E1340,concorrenti!$T$3:$T$5991)))</f>
        <v>0</v>
      </c>
      <c r="R1340" s="9">
        <f t="shared" si="210"/>
        <v>2</v>
      </c>
      <c r="S1340" s="1">
        <f t="shared" si="211"/>
        <v>0</v>
      </c>
      <c r="T1340" s="1">
        <f>1+INT($N1340/VLOOKUP($A1340,anni!$A$1:$J$35,10,0))+$Q1340</f>
        <v>2</v>
      </c>
      <c r="U1340" s="1">
        <f t="shared" si="206"/>
        <v>0</v>
      </c>
      <c r="AB1340" s="1">
        <v>2</v>
      </c>
    </row>
    <row r="1341" spans="1:28" x14ac:dyDescent="0.3">
      <c r="A1341" s="3">
        <v>2003</v>
      </c>
      <c r="B1341" s="3" t="str">
        <f>VLOOKUP($E1341,accorpamenti!$A$2:$X$104,$A1341-B$2,0)</f>
        <v>Ragusa</v>
      </c>
      <c r="C1341" s="3" t="str">
        <f>VLOOKUP($E1341,accorpamenti!$A$2:$X$104,$A1341-C$2,0)</f>
        <v>Ragusa</v>
      </c>
      <c r="D1341" s="3" t="str">
        <f>VLOOKUP($E1341,accorpamenti!$A$2:$X$104,$A1341-D$2,0)</f>
        <v>Ragusa</v>
      </c>
      <c r="E1341" s="3" t="s">
        <v>122</v>
      </c>
      <c r="F1341" s="1">
        <f t="array" ref="F1341">SUM(IF(anno=A1341,IF(distretto=E1341,1)))</f>
        <v>2</v>
      </c>
      <c r="G1341" s="1">
        <f t="array" ref="G1341">SUM(IF(anno=A1341,IF(distretto=E1341,IF(punti=-1,1))))</f>
        <v>0</v>
      </c>
      <c r="H1341" s="1">
        <f t="array" ref="H1341">SUM(IF(anno=A1341,IF(distretto=E1341,punti)))+G1341</f>
        <v>45.8</v>
      </c>
      <c r="I1341" s="6">
        <v>1.7472335468841</v>
      </c>
      <c r="J1341" s="12">
        <f>H1341/VLOOKUP(A1341,anni!$A$1:$O$32,4,0)</f>
        <v>1.0153859796922805E-2</v>
      </c>
      <c r="K1341" s="12">
        <f t="shared" si="207"/>
        <v>4.4172964765158617E-3</v>
      </c>
      <c r="L1341" s="12">
        <f t="shared" si="208"/>
        <v>3.4640365648304057E-3</v>
      </c>
      <c r="M1341" s="12">
        <f t="array" ref="M1341">SUM(IF(NOT(ISERR(J1341:L1341)),J1341:L1341*$J$2:$L$2))/SUM(IF(NOT(ISERR(J1341:L1341)),$J$2:$L$2))</f>
        <v>7.1267014847717575E-3</v>
      </c>
      <c r="N1341" s="1">
        <f>((300-VLOOKUP(A1341,anni!$A$1:$O$32,8,0))*(M1341-I1341/300)+I1341)/300*(300-VLOOKUP(A1341,anni!$A$1:$O$32,7,0))</f>
        <v>1.9408264299407496</v>
      </c>
      <c r="O1341" s="1">
        <f t="shared" si="209"/>
        <v>1.9408264299407496</v>
      </c>
      <c r="P1341" s="9">
        <f>INT(MAX(1,O1341)+1-VLOOKUP(A1341,anni!$A$1:$O$32,5,0))</f>
        <v>2</v>
      </c>
      <c r="Q1341" s="9">
        <f t="array" ref="Q1341">SUM(IF(anno=A1341,IF(distretto=E1341,concorrenti!$T$3:$T$5991)))</f>
        <v>0</v>
      </c>
      <c r="R1341" s="9">
        <f t="shared" si="210"/>
        <v>2</v>
      </c>
      <c r="S1341" s="1">
        <f t="shared" si="211"/>
        <v>0</v>
      </c>
      <c r="T1341" s="1">
        <f>1+INT($N1341/VLOOKUP($A1341,anni!$A$1:$J$35,10,0))+$Q1341</f>
        <v>2</v>
      </c>
      <c r="U1341" s="1">
        <f t="shared" si="206"/>
        <v>0</v>
      </c>
      <c r="AB1341" s="1">
        <v>2</v>
      </c>
    </row>
    <row r="1342" spans="1:28" x14ac:dyDescent="0.3">
      <c r="A1342" s="3">
        <v>2003</v>
      </c>
      <c r="B1342" s="3" t="str">
        <f>VLOOKUP($E1342,accorpamenti!$A$2:$X$104,$A1342-B$2,0)</f>
        <v>Ascoli Piceno</v>
      </c>
      <c r="C1342" s="3" t="str">
        <f>VLOOKUP($E1342,accorpamenti!$A$2:$X$104,$A1342-C$2,0)</f>
        <v>Ascoli Piceno</v>
      </c>
      <c r="D1342" s="3" t="str">
        <f>VLOOKUP($E1342,accorpamenti!$A$2:$X$104,$A1342-D$2,0)</f>
        <v>Ascoli Piceno</v>
      </c>
      <c r="E1342" s="3" t="s">
        <v>117</v>
      </c>
      <c r="F1342" s="1">
        <f t="array" ref="F1342">SUM(IF(anno=A1342,IF(distretto=E1342,1)))</f>
        <v>2</v>
      </c>
      <c r="G1342" s="1">
        <f t="array" ref="G1342">SUM(IF(anno=A1342,IF(distretto=E1342,IF(punti=-1,1))))</f>
        <v>0</v>
      </c>
      <c r="H1342" s="1">
        <f t="array" ref="H1342">SUM(IF(anno=A1342,IF(distretto=E1342,punti)))+G1342</f>
        <v>43.199999999999996</v>
      </c>
      <c r="I1342" s="6">
        <v>1.5725101921956901</v>
      </c>
      <c r="J1342" s="12">
        <f>H1342/VLOOKUP(A1342,anni!$A$1:$O$32,4,0)</f>
        <v>9.5774398084512036E-3</v>
      </c>
      <c r="K1342" s="12">
        <f t="shared" si="207"/>
        <v>1.4494254063567671E-3</v>
      </c>
      <c r="L1342" s="12">
        <f t="shared" si="208"/>
        <v>1.2027904738994465E-2</v>
      </c>
      <c r="M1342" s="12">
        <f t="array" ref="M1342">SUM(IF(NOT(ISERR(J1342:L1342)),J1342:L1342*$J$2:$L$2))/SUM(IF(NOT(ISERR(J1342:L1342)),$J$2:$L$2))</f>
        <v>7.2765124961769361E-3</v>
      </c>
      <c r="N1342" s="1">
        <f>((300-VLOOKUP(A1342,anni!$A$1:$O$32,8,0))*(M1342-I1342/300)+I1342)/300*(300-VLOOKUP(A1342,anni!$A$1:$O$32,7,0))</f>
        <v>1.9134901445239298</v>
      </c>
      <c r="O1342" s="1">
        <f t="shared" si="209"/>
        <v>1.9134901445239298</v>
      </c>
      <c r="P1342" s="9">
        <f>INT(MAX(1,O1342)+1-VLOOKUP(A1342,anni!$A$1:$O$32,5,0))</f>
        <v>2</v>
      </c>
      <c r="Q1342" s="9">
        <f t="array" ref="Q1342">SUM(IF(anno=A1342,IF(distretto=E1342,concorrenti!$T$3:$T$5991)))</f>
        <v>0</v>
      </c>
      <c r="R1342" s="9">
        <f t="shared" si="210"/>
        <v>2</v>
      </c>
      <c r="S1342" s="1">
        <f t="shared" si="211"/>
        <v>0</v>
      </c>
      <c r="T1342" s="1">
        <f>1+INT($N1342/VLOOKUP($A1342,anni!$A$1:$J$35,10,0))+$Q1342</f>
        <v>2</v>
      </c>
      <c r="U1342" s="1">
        <f t="shared" si="206"/>
        <v>0</v>
      </c>
      <c r="AB1342" s="1">
        <v>2</v>
      </c>
    </row>
    <row r="1343" spans="1:28" x14ac:dyDescent="0.3">
      <c r="A1343" s="3">
        <v>2003</v>
      </c>
      <c r="B1343" s="3" t="str">
        <f>VLOOKUP($E1343,accorpamenti!$A$2:$X$104,$A1343-B$2,0)</f>
        <v>Cremona</v>
      </c>
      <c r="C1343" s="3" t="str">
        <f>VLOOKUP($E1343,accorpamenti!$A$2:$X$104,$A1343-C$2,0)</f>
        <v>Cremona</v>
      </c>
      <c r="D1343" s="3" t="str">
        <f>VLOOKUP($E1343,accorpamenti!$A$2:$X$104,$A1343-D$2,0)</f>
        <v>Cremona</v>
      </c>
      <c r="E1343" s="3" t="s">
        <v>130</v>
      </c>
      <c r="F1343" s="1">
        <f t="array" ref="F1343">SUM(IF(anno=A1343,IF(distretto=E1343,1)))</f>
        <v>2</v>
      </c>
      <c r="G1343" s="1">
        <f t="array" ref="G1343">SUM(IF(anno=A1343,IF(distretto=E1343,IF(punti=-1,1))))</f>
        <v>0</v>
      </c>
      <c r="H1343" s="1">
        <f t="array" ref="H1343">SUM(IF(anno=A1343,IF(distretto=E1343,punti)))+G1343</f>
        <v>39.4</v>
      </c>
      <c r="I1343" s="6">
        <v>1.92195690157251</v>
      </c>
      <c r="J1343" s="12">
        <f>H1343/VLOOKUP(A1343,anni!$A$1:$O$32,4,0)</f>
        <v>8.7349798253004048E-3</v>
      </c>
      <c r="K1343" s="12">
        <f t="shared" si="207"/>
        <v>5.763191496704287E-3</v>
      </c>
      <c r="L1343" s="12">
        <f t="shared" si="208"/>
        <v>2.5980274236228041E-3</v>
      </c>
      <c r="M1343" s="12">
        <f t="array" ref="M1343">SUM(IF(NOT(ISERR(J1343:L1343)),J1343:L1343*$J$2:$L$2))/SUM(IF(NOT(ISERR(J1343:L1343)),$J$2:$L$2))</f>
        <v>6.7215583154887661E-3</v>
      </c>
      <c r="N1343" s="1">
        <f>((300-VLOOKUP(A1343,anni!$A$1:$O$32,8,0))*(M1343-I1343/300)+I1343)/300*(300-VLOOKUP(A1343,anni!$A$1:$O$32,7,0))</f>
        <v>1.918798498167859</v>
      </c>
      <c r="O1343" s="1">
        <f t="shared" si="209"/>
        <v>1.918798498167859</v>
      </c>
      <c r="P1343" s="9">
        <f>INT(MAX(1,O1343)+1-VLOOKUP(A1343,anni!$A$1:$O$32,5,0))</f>
        <v>2</v>
      </c>
      <c r="Q1343" s="9">
        <f t="array" ref="Q1343">SUM(IF(anno=A1343,IF(distretto=E1343,concorrenti!$T$3:$T$5991)))</f>
        <v>0</v>
      </c>
      <c r="R1343" s="9">
        <f t="shared" si="210"/>
        <v>2</v>
      </c>
      <c r="S1343" s="1">
        <f t="shared" si="211"/>
        <v>0</v>
      </c>
      <c r="T1343" s="1">
        <f>1+INT($N1343/VLOOKUP($A1343,anni!$A$1:$J$35,10,0))+$Q1343</f>
        <v>2</v>
      </c>
      <c r="U1343" s="1">
        <f t="shared" si="206"/>
        <v>0</v>
      </c>
      <c r="AB1343" s="1">
        <v>2</v>
      </c>
    </row>
    <row r="1344" spans="1:28" x14ac:dyDescent="0.3">
      <c r="A1344" s="3">
        <v>2003</v>
      </c>
      <c r="B1344" s="3" t="str">
        <f>VLOOKUP($E1344,accorpamenti!$A$2:$X$104,$A1344-B$2,0)</f>
        <v>Forlì Cesena</v>
      </c>
      <c r="C1344" s="3" t="str">
        <f>VLOOKUP($E1344,accorpamenti!$A$2:$X$104,$A1344-C$2,0)</f>
        <v>Forlì Cesena</v>
      </c>
      <c r="D1344" s="3" t="str">
        <f>VLOOKUP($E1344,accorpamenti!$A$2:$X$104,$A1344-D$2,0)</f>
        <v>Forlì Cesena</v>
      </c>
      <c r="E1344" s="3" t="s">
        <v>119</v>
      </c>
      <c r="F1344" s="1">
        <f t="array" ref="F1344">SUM(IF(anno=A1344,IF(distretto=E1344,1)))</f>
        <v>2</v>
      </c>
      <c r="G1344" s="1">
        <f t="array" ref="G1344">SUM(IF(anno=A1344,IF(distretto=E1344,IF(punti=-1,1))))</f>
        <v>0</v>
      </c>
      <c r="H1344" s="1">
        <f t="array" ref="H1344">SUM(IF(anno=A1344,IF(distretto=E1344,punti)))+G1344</f>
        <v>18.600000000000001</v>
      </c>
      <c r="I1344" s="6">
        <v>2.0966802562609201</v>
      </c>
      <c r="J1344" s="12">
        <f>H1344/VLOOKUP(A1344,anni!$A$1:$O$32,4,0)</f>
        <v>4.1236199175276027E-3</v>
      </c>
      <c r="K1344" s="12">
        <f t="shared" si="207"/>
        <v>7.316147289229395E-3</v>
      </c>
      <c r="L1344" s="12">
        <f t="shared" si="208"/>
        <v>7.4573009381765677E-3</v>
      </c>
      <c r="M1344" s="12">
        <f t="array" ref="M1344">SUM(IF(NOT(ISERR(J1344:L1344)),J1344:L1344*$J$2:$L$2))/SUM(IF(NOT(ISERR(J1344:L1344)),$J$2:$L$2))</f>
        <v>5.7434092115363601E-3</v>
      </c>
      <c r="N1344" s="1">
        <f>((300-VLOOKUP(A1344,anni!$A$1:$O$32,8,0))*(M1344-I1344/300)+I1344)/300*(300-VLOOKUP(A1344,anni!$A$1:$O$32,7,0))</f>
        <v>1.7859894190255485</v>
      </c>
      <c r="O1344" s="1">
        <f t="shared" si="209"/>
        <v>1.7859894190255485</v>
      </c>
      <c r="P1344" s="9">
        <f>INT(MAX(1,O1344)+1-VLOOKUP(A1344,anni!$A$1:$O$32,5,0))</f>
        <v>2</v>
      </c>
      <c r="Q1344" s="9">
        <f t="array" ref="Q1344">SUM(IF(anno=A1344,IF(distretto=E1344,concorrenti!$T$3:$T$5991)))</f>
        <v>0</v>
      </c>
      <c r="R1344" s="9">
        <f t="shared" si="210"/>
        <v>2</v>
      </c>
      <c r="S1344" s="1">
        <f t="shared" si="211"/>
        <v>0</v>
      </c>
      <c r="T1344" s="1">
        <f>1+INT($N1344/VLOOKUP($A1344,anni!$A$1:$J$35,10,0))+$Q1344</f>
        <v>2</v>
      </c>
      <c r="U1344" s="1">
        <f t="shared" si="206"/>
        <v>0</v>
      </c>
      <c r="AB1344" s="1">
        <v>2</v>
      </c>
    </row>
    <row r="1345" spans="1:28" x14ac:dyDescent="0.3">
      <c r="A1345" s="3">
        <v>2003</v>
      </c>
      <c r="B1345" s="3" t="str">
        <f>VLOOKUP($E1345,accorpamenti!$A$2:$X$104,$A1345-B$2,0)</f>
        <v>Grosseto</v>
      </c>
      <c r="C1345" s="3" t="str">
        <f>VLOOKUP($E1345,accorpamenti!$A$2:$X$104,$A1345-C$2,0)</f>
        <v>Grosseto</v>
      </c>
      <c r="D1345" s="3" t="str">
        <f>VLOOKUP($E1345,accorpamenti!$A$2:$X$104,$A1345-D$2,0)</f>
        <v>Grosseto</v>
      </c>
      <c r="E1345" s="3" t="s">
        <v>100</v>
      </c>
      <c r="F1345" s="1">
        <f t="array" ref="F1345">SUM(IF(anno=A1345,IF(distretto=E1345,1)))</f>
        <v>2</v>
      </c>
      <c r="G1345" s="1">
        <f t="array" ref="G1345">SUM(IF(anno=A1345,IF(distretto=E1345,IF(punti=-1,1))))</f>
        <v>0</v>
      </c>
      <c r="H1345" s="1">
        <f t="array" ref="H1345">SUM(IF(anno=A1345,IF(distretto=E1345,punti)))+G1345</f>
        <v>34.799999999999997</v>
      </c>
      <c r="I1345" s="6">
        <v>0.87361677344205002</v>
      </c>
      <c r="J1345" s="12">
        <f>H1345/VLOOKUP(A1345,anni!$A$1:$O$32,4,0)</f>
        <v>7.7151598456968035E-3</v>
      </c>
      <c r="K1345" s="12">
        <f t="shared" si="207"/>
        <v>7.4886979328432947E-3</v>
      </c>
      <c r="L1345" s="12">
        <f t="shared" si="208"/>
        <v>5.196054847245609E-3</v>
      </c>
      <c r="M1345" s="12">
        <f t="array" ref="M1345">SUM(IF(NOT(ISERR(J1345:L1345)),J1345:L1345*$J$2:$L$2))/SUM(IF(NOT(ISERR(J1345:L1345)),$J$2:$L$2))</f>
        <v>7.2198217083371012E-3</v>
      </c>
      <c r="N1345" s="1">
        <f>((300-VLOOKUP(A1345,anni!$A$1:$O$32,8,0))*(M1345-I1345/300)+I1345)/300*(300-VLOOKUP(A1345,anni!$A$1:$O$32,7,0))</f>
        <v>1.6773309350542778</v>
      </c>
      <c r="O1345" s="1">
        <f t="shared" si="209"/>
        <v>1.6773309350542778</v>
      </c>
      <c r="P1345" s="9">
        <f>INT(MAX(1,O1345)+1-VLOOKUP(A1345,anni!$A$1:$O$32,5,0))</f>
        <v>2</v>
      </c>
      <c r="Q1345" s="9">
        <f t="array" ref="Q1345">SUM(IF(anno=A1345,IF(distretto=E1345,concorrenti!$T$3:$T$5991)))</f>
        <v>0</v>
      </c>
      <c r="R1345" s="9">
        <f t="shared" si="210"/>
        <v>2</v>
      </c>
      <c r="S1345" s="1">
        <f t="shared" si="211"/>
        <v>0</v>
      </c>
      <c r="T1345" s="1">
        <f>1+INT($N1345/VLOOKUP($A1345,anni!$A$1:$J$35,10,0))+$Q1345</f>
        <v>2</v>
      </c>
      <c r="U1345" s="1">
        <f t="shared" si="206"/>
        <v>0</v>
      </c>
      <c r="AB1345" s="1">
        <v>2</v>
      </c>
    </row>
    <row r="1346" spans="1:28" x14ac:dyDescent="0.3">
      <c r="A1346" s="3">
        <v>2003</v>
      </c>
      <c r="B1346" s="3" t="str">
        <f>VLOOKUP($E1346,accorpamenti!$A$2:$X$104,$A1346-B$2,0)</f>
        <v>Livorno</v>
      </c>
      <c r="C1346" s="3" t="str">
        <f>VLOOKUP($E1346,accorpamenti!$A$2:$X$104,$A1346-C$2,0)</f>
        <v>Livorno</v>
      </c>
      <c r="D1346" s="3" t="str">
        <f>VLOOKUP($E1346,accorpamenti!$A$2:$X$104,$A1346-D$2,0)</f>
        <v>Livorno</v>
      </c>
      <c r="E1346" s="3" t="s">
        <v>121</v>
      </c>
      <c r="F1346" s="1">
        <f t="array" ref="F1346">SUM(IF(anno=A1346,IF(distretto=E1346,1)))</f>
        <v>2</v>
      </c>
      <c r="G1346" s="1">
        <f t="array" ref="G1346">SUM(IF(anno=A1346,IF(distretto=E1346,IF(punti=-1,1))))</f>
        <v>0</v>
      </c>
      <c r="H1346" s="1">
        <f t="array" ref="H1346">SUM(IF(anno=A1346,IF(distretto=E1346,punti)))+G1346</f>
        <v>26.8</v>
      </c>
      <c r="I1346" s="6">
        <v>1.3977868375072802</v>
      </c>
      <c r="J1346" s="12">
        <f>H1346/VLOOKUP(A1346,anni!$A$1:$O$32,4,0)</f>
        <v>5.9415598811688036E-3</v>
      </c>
      <c r="K1346" s="12">
        <f t="shared" si="207"/>
        <v>7.9718397349622192E-3</v>
      </c>
      <c r="L1346" s="12">
        <f t="shared" si="208"/>
        <v>5.0036083714216969E-3</v>
      </c>
      <c r="M1346" s="12">
        <f t="array" ref="M1346">SUM(IF(NOT(ISERR(J1346:L1346)),J1346:L1346*$J$2:$L$2))/SUM(IF(NOT(ISERR(J1346:L1346)),$J$2:$L$2))</f>
        <v>6.4619945808087574E-3</v>
      </c>
      <c r="N1346" s="1">
        <f>((300-VLOOKUP(A1346,anni!$A$1:$O$32,8,0))*(M1346-I1346/300)+I1346)/300*(300-VLOOKUP(A1346,anni!$A$1:$O$32,7,0))</f>
        <v>1.699716933264261</v>
      </c>
      <c r="O1346" s="1">
        <f t="shared" si="209"/>
        <v>1.699716933264261</v>
      </c>
      <c r="P1346" s="9">
        <f>INT(MAX(1,O1346)+1-VLOOKUP(A1346,anni!$A$1:$O$32,5,0))</f>
        <v>2</v>
      </c>
      <c r="Q1346" s="9">
        <f t="array" ref="Q1346">SUM(IF(anno=A1346,IF(distretto=E1346,concorrenti!$T$3:$T$5991)))</f>
        <v>0</v>
      </c>
      <c r="R1346" s="9">
        <f t="shared" si="210"/>
        <v>2</v>
      </c>
      <c r="S1346" s="1">
        <f t="shared" si="211"/>
        <v>0</v>
      </c>
      <c r="T1346" s="1">
        <f>1+INT($N1346/VLOOKUP($A1346,anni!$A$1:$J$35,10,0))+$Q1346</f>
        <v>2</v>
      </c>
      <c r="U1346" s="1">
        <f t="shared" si="206"/>
        <v>0</v>
      </c>
      <c r="AB1346" s="1">
        <v>2</v>
      </c>
    </row>
    <row r="1347" spans="1:28" x14ac:dyDescent="0.3">
      <c r="A1347" s="3">
        <v>2003</v>
      </c>
      <c r="B1347" s="3" t="str">
        <f>VLOOKUP($E1347,accorpamenti!$A$2:$X$104,$A1347-B$2,0)</f>
        <v>Bolzano</v>
      </c>
      <c r="C1347" s="3" t="str">
        <f>VLOOKUP($E1347,accorpamenti!$A$2:$X$104,$A1347-C$2,0)</f>
        <v>Bolzano</v>
      </c>
      <c r="D1347" s="3" t="str">
        <f>VLOOKUP($E1347,accorpamenti!$A$2:$X$104,$A1347-D$2,0)</f>
        <v>Bolzano</v>
      </c>
      <c r="E1347" s="3" t="s">
        <v>128</v>
      </c>
      <c r="F1347" s="1">
        <f t="array" ref="F1347">SUM(IF(anno=A1347,IF(distretto=E1347,1)))</f>
        <v>2</v>
      </c>
      <c r="G1347" s="1">
        <f t="array" ref="G1347">SUM(IF(anno=A1347,IF(distretto=E1347,IF(punti=-1,1))))</f>
        <v>0</v>
      </c>
      <c r="H1347" s="1">
        <f t="array" ref="H1347">SUM(IF(anno=A1347,IF(distretto=E1347,punti)))+G1347</f>
        <v>15.2</v>
      </c>
      <c r="I1347" s="6">
        <v>3.3197437390797901</v>
      </c>
      <c r="J1347" s="12">
        <f>H1347/VLOOKUP(A1347,anni!$A$1:$O$32,4,0)</f>
        <v>3.3698399326032016E-3</v>
      </c>
      <c r="K1347" s="12">
        <f t="shared" si="207"/>
        <v>0</v>
      </c>
      <c r="L1347" s="12">
        <f t="shared" si="208"/>
        <v>6.7356266538369002E-3</v>
      </c>
      <c r="M1347" s="12">
        <f t="array" ref="M1347">SUM(IF(NOT(ISERR(J1347:L1347)),J1347:L1347*$J$2:$L$2))/SUM(IF(NOT(ISERR(J1347:L1347)),$J$2:$L$2))</f>
        <v>2.8075244086077505E-3</v>
      </c>
      <c r="N1347" s="1">
        <f>((300-VLOOKUP(A1347,anni!$A$1:$O$32,8,0))*(M1347-I1347/300)+I1347)/300*(300-VLOOKUP(A1347,anni!$A$1:$O$32,7,0))</f>
        <v>1.6124832571454306</v>
      </c>
      <c r="O1347" s="1">
        <f t="shared" si="209"/>
        <v>1.6124832571454306</v>
      </c>
      <c r="P1347" s="9">
        <f>INT(MAX(1,O1347)+1-VLOOKUP(A1347,anni!$A$1:$O$32,5,0))</f>
        <v>2</v>
      </c>
      <c r="Q1347" s="9">
        <f t="array" ref="Q1347">SUM(IF(anno=A1347,IF(distretto=E1347,concorrenti!$T$3:$T$5991)))</f>
        <v>0</v>
      </c>
      <c r="R1347" s="9">
        <f t="shared" si="210"/>
        <v>2</v>
      </c>
      <c r="S1347" s="1">
        <f t="shared" si="211"/>
        <v>0</v>
      </c>
      <c r="T1347" s="1">
        <f>1+INT($N1347/VLOOKUP($A1347,anni!$A$1:$J$35,10,0))+$Q1347</f>
        <v>2</v>
      </c>
      <c r="U1347" s="1">
        <f t="shared" si="206"/>
        <v>0</v>
      </c>
      <c r="AB1347" s="1">
        <v>2</v>
      </c>
    </row>
    <row r="1348" spans="1:28" x14ac:dyDescent="0.3">
      <c r="A1348" s="3">
        <v>2003</v>
      </c>
      <c r="B1348" s="3" t="str">
        <f>VLOOKUP($E1348,accorpamenti!$A$2:$X$104,$A1348-B$2,0)</f>
        <v>Messina</v>
      </c>
      <c r="C1348" s="3" t="str">
        <f>VLOOKUP($E1348,accorpamenti!$A$2:$X$104,$A1348-C$2,0)</f>
        <v>Messina</v>
      </c>
      <c r="D1348" s="3" t="str">
        <f>VLOOKUP($E1348,accorpamenti!$A$2:$X$104,$A1348-D$2,0)</f>
        <v>Messina</v>
      </c>
      <c r="E1348" s="3" t="s">
        <v>124</v>
      </c>
      <c r="F1348" s="1">
        <f t="array" ref="F1348">SUM(IF(anno=A1348,IF(distretto=E1348,1)))</f>
        <v>2</v>
      </c>
      <c r="G1348" s="1">
        <f t="array" ref="G1348">SUM(IF(anno=A1348,IF(distretto=E1348,IF(punti=-1,1))))</f>
        <v>0</v>
      </c>
      <c r="H1348" s="1">
        <f t="array" ref="H1348">SUM(IF(anno=A1348,IF(distretto=E1348,punti)))+G1348</f>
        <v>27.8</v>
      </c>
      <c r="I1348" s="6">
        <v>2.7955736750145603</v>
      </c>
      <c r="J1348" s="12">
        <f>H1348/VLOOKUP(A1348,anni!$A$1:$O$32,4,0)</f>
        <v>6.1632598767348036E-3</v>
      </c>
      <c r="K1348" s="12">
        <f t="shared" si="207"/>
        <v>3.5200331297235766E-3</v>
      </c>
      <c r="L1348" s="12">
        <f t="shared" si="208"/>
        <v>3.4159249458744277E-3</v>
      </c>
      <c r="M1348" s="12">
        <f t="array" ref="M1348">SUM(IF(NOT(ISERR(J1348:L1348)),J1348:L1348*$J$2:$L$2))/SUM(IF(NOT(ISERR(J1348:L1348)),$J$2:$L$2))</f>
        <v>4.8242951392543322E-3</v>
      </c>
      <c r="N1348" s="1">
        <f>((300-VLOOKUP(A1348,anni!$A$1:$O$32,8,0))*(M1348-I1348/300)+I1348)/300*(300-VLOOKUP(A1348,anni!$A$1:$O$32,7,0))</f>
        <v>1.8334930222049737</v>
      </c>
      <c r="O1348" s="1">
        <f t="shared" si="209"/>
        <v>1.8334930222049737</v>
      </c>
      <c r="P1348" s="9">
        <f>INT(MAX(1,O1348)+1-VLOOKUP(A1348,anni!$A$1:$O$32,5,0))</f>
        <v>2</v>
      </c>
      <c r="Q1348" s="9">
        <f t="array" ref="Q1348">SUM(IF(anno=A1348,IF(distretto=E1348,concorrenti!$T$3:$T$5991)))</f>
        <v>0</v>
      </c>
      <c r="R1348" s="9">
        <f t="shared" si="210"/>
        <v>2</v>
      </c>
      <c r="S1348" s="1">
        <f t="shared" si="211"/>
        <v>0</v>
      </c>
      <c r="T1348" s="1">
        <f>1+INT($N1348/VLOOKUP($A1348,anni!$A$1:$J$35,10,0))+$Q1348</f>
        <v>2</v>
      </c>
      <c r="U1348" s="1">
        <f t="shared" si="206"/>
        <v>0</v>
      </c>
      <c r="AB1348" s="1">
        <v>2</v>
      </c>
    </row>
    <row r="1349" spans="1:28" x14ac:dyDescent="0.3">
      <c r="A1349" s="3">
        <v>2003</v>
      </c>
      <c r="B1349" s="3" t="str">
        <f>VLOOKUP($E1349,accorpamenti!$A$2:$X$104,$A1349-B$2,0)</f>
        <v>Sassari</v>
      </c>
      <c r="C1349" s="3" t="str">
        <f>VLOOKUP($E1349,accorpamenti!$A$2:$X$104,$A1349-C$2,0)</f>
        <v>Sassari</v>
      </c>
      <c r="D1349" s="3" t="str">
        <f>VLOOKUP($E1349,accorpamenti!$A$2:$X$104,$A1349-D$2,0)</f>
        <v>Sassari</v>
      </c>
      <c r="E1349" s="3" t="s">
        <v>150</v>
      </c>
      <c r="F1349" s="1">
        <f t="array" ref="F1349">SUM(IF(anno=A1349,IF(distretto=E1349,1)))</f>
        <v>2</v>
      </c>
      <c r="G1349" s="1">
        <f t="array" ref="G1349">SUM(IF(anno=A1349,IF(distretto=E1349,IF(punti=-1,1))))</f>
        <v>0</v>
      </c>
      <c r="H1349" s="1">
        <f t="array" ref="H1349">SUM(IF(anno=A1349,IF(distretto=E1349,punti)))+G1349</f>
        <v>27</v>
      </c>
      <c r="I1349" s="6">
        <v>1.2230634828188702</v>
      </c>
      <c r="J1349" s="12">
        <f>H1349/VLOOKUP(A1349,anni!$A$1:$O$32,4,0)</f>
        <v>5.9858998802820029E-3</v>
      </c>
      <c r="K1349" s="12">
        <f t="shared" si="207"/>
        <v>5.6596611105359466E-3</v>
      </c>
      <c r="L1349" s="12">
        <f t="shared" si="208"/>
        <v>8.1789752225162361E-3</v>
      </c>
      <c r="M1349" s="12">
        <f t="array" ref="M1349">SUM(IF(NOT(ISERR(J1349:L1349)),J1349:L1349*$J$2:$L$2))/SUM(IF(NOT(ISERR(J1349:L1349)),$J$2:$L$2))</f>
        <v>6.2426661807390227E-3</v>
      </c>
      <c r="N1349" s="1">
        <f>((300-VLOOKUP(A1349,anni!$A$1:$O$32,8,0))*(M1349-I1349/300)+I1349)/300*(300-VLOOKUP(A1349,anni!$A$1:$O$32,7,0))</f>
        <v>1.6010136949622915</v>
      </c>
      <c r="O1349" s="1">
        <f t="shared" si="209"/>
        <v>1.6010136949622915</v>
      </c>
      <c r="P1349" s="9">
        <f>INT(MAX(1,O1349)+1-VLOOKUP(A1349,anni!$A$1:$O$32,5,0))</f>
        <v>2</v>
      </c>
      <c r="Q1349" s="9">
        <f t="array" ref="Q1349">SUM(IF(anno=A1349,IF(distretto=E1349,concorrenti!$T$3:$T$5991)))</f>
        <v>0</v>
      </c>
      <c r="R1349" s="9">
        <f t="shared" si="210"/>
        <v>2</v>
      </c>
      <c r="S1349" s="1">
        <f t="shared" si="211"/>
        <v>0</v>
      </c>
      <c r="T1349" s="1">
        <f>1+INT($N1349/VLOOKUP($A1349,anni!$A$1:$J$35,10,0))+$Q1349</f>
        <v>2</v>
      </c>
      <c r="U1349" s="1">
        <f t="shared" si="206"/>
        <v>0</v>
      </c>
      <c r="AB1349" s="1">
        <v>2</v>
      </c>
    </row>
    <row r="1350" spans="1:28" x14ac:dyDescent="0.3">
      <c r="A1350" s="3">
        <v>2003</v>
      </c>
      <c r="B1350" s="3" t="str">
        <f>VLOOKUP($E1350,accorpamenti!$A$2:$X$104,$A1350-B$2,0)</f>
        <v>Brindisi</v>
      </c>
      <c r="C1350" s="3" t="str">
        <f>VLOOKUP($E1350,accorpamenti!$A$2:$X$104,$A1350-C$2,0)</f>
        <v>Brindisi</v>
      </c>
      <c r="D1350" s="3" t="str">
        <f>VLOOKUP($E1350,accorpamenti!$A$2:$X$104,$A1350-D$2,0)</f>
        <v>Brindisi</v>
      </c>
      <c r="E1350" s="3" t="s">
        <v>112</v>
      </c>
      <c r="F1350" s="1">
        <f t="array" ref="F1350">SUM(IF(anno=A1350,IF(distretto=E1350,1)))</f>
        <v>2</v>
      </c>
      <c r="G1350" s="1">
        <f t="array" ref="G1350">SUM(IF(anno=A1350,IF(distretto=E1350,IF(punti=-1,1))))</f>
        <v>0</v>
      </c>
      <c r="H1350" s="1">
        <f t="array" ref="H1350">SUM(IF(anno=A1350,IF(distretto=E1350,punti)))+G1350</f>
        <v>25.2</v>
      </c>
      <c r="I1350" s="6">
        <v>2.6208503203261504</v>
      </c>
      <c r="J1350" s="12">
        <f>H1350/VLOOKUP(A1350,anni!$A$1:$O$32,4,0)</f>
        <v>5.5868398882632031E-3</v>
      </c>
      <c r="K1350" s="12">
        <f t="shared" si="207"/>
        <v>4.6243572488525427E-3</v>
      </c>
      <c r="L1350" s="12">
        <f t="shared" si="208"/>
        <v>2.0206879961510702E-3</v>
      </c>
      <c r="M1350" s="12">
        <f t="array" ref="M1350">SUM(IF(NOT(ISERR(J1350:L1350)),J1350:L1350*$J$2:$L$2))/SUM(IF(NOT(ISERR(J1350:L1350)),$J$2:$L$2))</f>
        <v>4.6716536931076282E-3</v>
      </c>
      <c r="N1350" s="1">
        <f>((300-VLOOKUP(A1350,anni!$A$1:$O$32,8,0))*(M1350-I1350/300)+I1350)/300*(300-VLOOKUP(A1350,anni!$A$1:$O$32,7,0))</f>
        <v>1.7476825949947901</v>
      </c>
      <c r="O1350" s="1">
        <f t="shared" si="209"/>
        <v>1.7476825949947901</v>
      </c>
      <c r="P1350" s="9">
        <f>INT(MAX(1,O1350)+1-VLOOKUP(A1350,anni!$A$1:$O$32,5,0))</f>
        <v>2</v>
      </c>
      <c r="Q1350" s="9">
        <f t="array" ref="Q1350">SUM(IF(anno=A1350,IF(distretto=E1350,concorrenti!$T$3:$T$5991)))</f>
        <v>0</v>
      </c>
      <c r="R1350" s="9">
        <f t="shared" si="210"/>
        <v>2</v>
      </c>
      <c r="S1350" s="1">
        <f t="shared" si="211"/>
        <v>0</v>
      </c>
      <c r="T1350" s="1">
        <f>1+INT($N1350/VLOOKUP($A1350,anni!$A$1:$J$35,10,0))+$Q1350</f>
        <v>2</v>
      </c>
      <c r="U1350" s="1">
        <f t="shared" si="206"/>
        <v>0</v>
      </c>
      <c r="AB1350" s="1">
        <v>2</v>
      </c>
    </row>
    <row r="1351" spans="1:28" x14ac:dyDescent="0.3">
      <c r="A1351" s="3">
        <v>2003</v>
      </c>
      <c r="B1351" s="3" t="str">
        <f>VLOOKUP($E1351,accorpamenti!$A$2:$X$104,$A1351-B$2,0)</f>
        <v>Verbania</v>
      </c>
      <c r="C1351" s="3" t="str">
        <f>VLOOKUP($E1351,accorpamenti!$A$2:$X$104,$A1351-C$2,0)</f>
        <v>Verbania</v>
      </c>
      <c r="D1351" s="3" t="str">
        <f>VLOOKUP($E1351,accorpamenti!$A$2:$X$104,$A1351-D$2,0)</f>
        <v>Verbania</v>
      </c>
      <c r="E1351" s="3" t="s">
        <v>46</v>
      </c>
      <c r="F1351" s="1">
        <f t="array" ref="F1351">SUM(IF(anno=A1351,IF(distretto=E1351,1)))</f>
        <v>2</v>
      </c>
      <c r="G1351" s="1">
        <f t="array" ref="G1351">SUM(IF(anno=A1351,IF(distretto=E1351,IF(punti=-1,1))))</f>
        <v>0</v>
      </c>
      <c r="H1351" s="1">
        <f t="array" ref="H1351">SUM(IF(anno=A1351,IF(distretto=E1351,punti)))+G1351</f>
        <v>30</v>
      </c>
      <c r="I1351" s="6">
        <v>1.3977868375072802</v>
      </c>
      <c r="J1351" s="12">
        <f>H1351/VLOOKUP(A1351,anni!$A$1:$O$32,4,0)</f>
        <v>6.6509998669800037E-3</v>
      </c>
      <c r="K1351" s="12">
        <f t="shared" si="207"/>
        <v>5.7977016254270666E-3</v>
      </c>
      <c r="L1351" s="12">
        <f t="shared" si="208"/>
        <v>4.8111618955977856E-3</v>
      </c>
      <c r="M1351" s="12">
        <f t="array" ref="M1351">SUM(IF(NOT(ISERR(J1351:L1351)),J1351:L1351*$J$2:$L$2))/SUM(IF(NOT(ISERR(J1351:L1351)),$J$2:$L$2))</f>
        <v>6.0599274578986553E-3</v>
      </c>
      <c r="N1351" s="1">
        <f>((300-VLOOKUP(A1351,anni!$A$1:$O$32,8,0))*(M1351-I1351/300)+I1351)/300*(300-VLOOKUP(A1351,anni!$A$1:$O$32,7,0))</f>
        <v>1.6219839561683078</v>
      </c>
      <c r="O1351" s="1">
        <f t="shared" si="209"/>
        <v>1.6219839561683078</v>
      </c>
      <c r="P1351" s="9">
        <f>INT(MAX(1,O1351)+1-VLOOKUP(A1351,anni!$A$1:$O$32,5,0))</f>
        <v>2</v>
      </c>
      <c r="Q1351" s="9">
        <f t="array" ref="Q1351">SUM(IF(anno=A1351,IF(distretto=E1351,concorrenti!$T$3:$T$5991)))</f>
        <v>0</v>
      </c>
      <c r="R1351" s="9">
        <f t="shared" si="210"/>
        <v>2</v>
      </c>
      <c r="S1351" s="1">
        <f t="shared" si="211"/>
        <v>0</v>
      </c>
      <c r="T1351" s="1">
        <f>1+INT($N1351/VLOOKUP($A1351,anni!$A$1:$J$35,10,0))+$Q1351</f>
        <v>2</v>
      </c>
      <c r="U1351" s="1">
        <f t="shared" si="206"/>
        <v>0</v>
      </c>
      <c r="AB1351" s="1">
        <v>2</v>
      </c>
    </row>
    <row r="1352" spans="1:28" x14ac:dyDescent="0.3">
      <c r="A1352" s="3">
        <v>2003</v>
      </c>
      <c r="B1352" s="3" t="str">
        <f>VLOOKUP($E1352,accorpamenti!$A$2:$X$104,$A1352-B$2,0)</f>
        <v>Belluno</v>
      </c>
      <c r="C1352" s="3" t="str">
        <f>VLOOKUP($E1352,accorpamenti!$A$2:$X$104,$A1352-C$2,0)</f>
        <v>Belluno</v>
      </c>
      <c r="D1352" s="3" t="str">
        <f>VLOOKUP($E1352,accorpamenti!$A$2:$X$104,$A1352-D$2,0)</f>
        <v>Belluno</v>
      </c>
      <c r="E1352" s="3" t="s">
        <v>99</v>
      </c>
      <c r="F1352" s="1">
        <f t="array" ref="F1352">SUM(IF(anno=A1352,IF(distretto=E1352,1)))</f>
        <v>2</v>
      </c>
      <c r="G1352" s="1">
        <f t="array" ref="G1352">SUM(IF(anno=A1352,IF(distretto=E1352,IF(punti=-1,1))))</f>
        <v>0</v>
      </c>
      <c r="H1352" s="1">
        <f t="array" ref="H1352">SUM(IF(anno=A1352,IF(distretto=E1352,punti)))+G1352</f>
        <v>44.599999999999994</v>
      </c>
      <c r="I1352" s="6">
        <v>1.5725101921956901</v>
      </c>
      <c r="J1352" s="12">
        <f>H1352/VLOOKUP(A1352,anni!$A$1:$O$32,4,0)</f>
        <v>9.887819802243604E-3</v>
      </c>
      <c r="K1352" s="12">
        <f t="shared" si="207"/>
        <v>1.3804051489112066E-3</v>
      </c>
      <c r="L1352" s="12">
        <f t="shared" si="208"/>
        <v>3.1753668510945384E-3</v>
      </c>
      <c r="M1352" s="12">
        <f t="array" ref="M1352">SUM(IF(NOT(ISERR(J1352:L1352)),J1352:L1352*$J$2:$L$2))/SUM(IF(NOT(ISERR(J1352:L1352)),$J$2:$L$2))</f>
        <v>5.9332727592746283E-3</v>
      </c>
      <c r="N1352" s="1">
        <f>((300-VLOOKUP(A1352,anni!$A$1:$O$32,8,0))*(M1352-I1352/300)+I1352)/300*(300-VLOOKUP(A1352,anni!$A$1:$O$32,7,0))</f>
        <v>1.653797128722817</v>
      </c>
      <c r="O1352" s="1">
        <f t="shared" si="209"/>
        <v>1.653797128722817</v>
      </c>
      <c r="P1352" s="9">
        <f>INT(MAX(1,O1352)+1-VLOOKUP(A1352,anni!$A$1:$O$32,5,0))</f>
        <v>2</v>
      </c>
      <c r="Q1352" s="9">
        <f t="array" ref="Q1352">SUM(IF(anno=A1352,IF(distretto=E1352,concorrenti!$T$3:$T$5991)))</f>
        <v>0</v>
      </c>
      <c r="R1352" s="9">
        <f t="shared" si="210"/>
        <v>2</v>
      </c>
      <c r="S1352" s="1">
        <f t="shared" si="211"/>
        <v>0</v>
      </c>
      <c r="T1352" s="1">
        <f>1+INT($N1352/VLOOKUP($A1352,anni!$A$1:$J$35,10,0))+$Q1352</f>
        <v>2</v>
      </c>
      <c r="U1352" s="1">
        <f t="shared" si="206"/>
        <v>0</v>
      </c>
      <c r="AB1352" s="1">
        <v>2</v>
      </c>
    </row>
    <row r="1353" spans="1:28" x14ac:dyDescent="0.3">
      <c r="A1353" s="3">
        <v>2003</v>
      </c>
      <c r="B1353" s="3" t="str">
        <f>VLOOKUP($E1353,accorpamenti!$A$2:$X$104,$A1353-B$2,0)</f>
        <v>Imperia</v>
      </c>
      <c r="C1353" s="3" t="str">
        <f>VLOOKUP($E1353,accorpamenti!$A$2:$X$104,$A1353-C$2,0)</f>
        <v>Imperia</v>
      </c>
      <c r="D1353" s="3" t="str">
        <f>VLOOKUP($E1353,accorpamenti!$A$2:$X$104,$A1353-D$2,0)</f>
        <v>Imperia</v>
      </c>
      <c r="E1353" s="3" t="s">
        <v>140</v>
      </c>
      <c r="F1353" s="1">
        <f t="array" ref="F1353">SUM(IF(anno=A1353,IF(distretto=E1353,1)))</f>
        <v>2</v>
      </c>
      <c r="G1353" s="1">
        <f t="array" ref="G1353">SUM(IF(anno=A1353,IF(distretto=E1353,IF(punti=-1,1))))</f>
        <v>0</v>
      </c>
      <c r="H1353" s="1">
        <f t="array" ref="H1353">SUM(IF(anno=A1353,IF(distretto=E1353,punti)))+G1353</f>
        <v>28.4</v>
      </c>
      <c r="I1353" s="6">
        <v>1.0483401281304601</v>
      </c>
      <c r="J1353" s="12">
        <f>H1353/VLOOKUP(A1353,anni!$A$1:$O$32,4,0)</f>
        <v>6.2962798740744032E-3</v>
      </c>
      <c r="K1353" s="12">
        <f t="shared" si="207"/>
        <v>5.2455395658625855E-3</v>
      </c>
      <c r="L1353" s="12">
        <f t="shared" si="208"/>
        <v>8.3714216983401465E-3</v>
      </c>
      <c r="M1353" s="12">
        <f t="array" ref="M1353">SUM(IF(NOT(ISERR(J1353:L1353)),J1353:L1353*$J$2:$L$2))/SUM(IF(NOT(ISERR(J1353:L1353)),$J$2:$L$2))</f>
        <v>6.2918900753814212E-3</v>
      </c>
      <c r="N1353" s="1">
        <f>((300-VLOOKUP(A1353,anni!$A$1:$O$32,8,0))*(M1353-I1353/300)+I1353)/300*(300-VLOOKUP(A1353,anni!$A$1:$O$32,7,0))</f>
        <v>1.5542305669713341</v>
      </c>
      <c r="O1353" s="1">
        <f t="shared" si="209"/>
        <v>1.5542305669713341</v>
      </c>
      <c r="P1353" s="9">
        <f>INT(MAX(1,O1353)+1-VLOOKUP(A1353,anni!$A$1:$O$32,5,0))</f>
        <v>2</v>
      </c>
      <c r="Q1353" s="9">
        <f t="array" ref="Q1353">SUM(IF(anno=A1353,IF(distretto=E1353,concorrenti!$T$3:$T$5991)))</f>
        <v>0</v>
      </c>
      <c r="R1353" s="9">
        <f t="shared" si="210"/>
        <v>2</v>
      </c>
      <c r="S1353" s="1">
        <f t="shared" si="211"/>
        <v>0</v>
      </c>
      <c r="T1353" s="1">
        <f>1+INT($N1353/VLOOKUP($A1353,anni!$A$1:$J$35,10,0))+$Q1353</f>
        <v>2</v>
      </c>
      <c r="U1353" s="1">
        <f t="shared" si="206"/>
        <v>0</v>
      </c>
      <c r="AB1353" s="1">
        <v>2</v>
      </c>
    </row>
    <row r="1354" spans="1:28" x14ac:dyDescent="0.3">
      <c r="A1354" s="3">
        <v>2003</v>
      </c>
      <c r="B1354" s="3" t="str">
        <f>VLOOKUP($E1354,accorpamenti!$A$2:$X$104,$A1354-B$2,0)</f>
        <v>Teramo</v>
      </c>
      <c r="C1354" s="3" t="str">
        <f>VLOOKUP($E1354,accorpamenti!$A$2:$X$104,$A1354-C$2,0)</f>
        <v>Teramo</v>
      </c>
      <c r="D1354" s="3" t="str">
        <f>VLOOKUP($E1354,accorpamenti!$A$2:$X$104,$A1354-D$2,0)</f>
        <v>Teramo</v>
      </c>
      <c r="E1354" s="3" t="s">
        <v>98</v>
      </c>
      <c r="F1354" s="1">
        <f t="array" ref="F1354">SUM(IF(anno=A1354,IF(distretto=E1354,1)))</f>
        <v>2</v>
      </c>
      <c r="G1354" s="1">
        <f t="array" ref="G1354">SUM(IF(anno=A1354,IF(distretto=E1354,IF(punti=-1,1))))</f>
        <v>0</v>
      </c>
      <c r="H1354" s="1">
        <f t="array" ref="H1354">SUM(IF(anno=A1354,IF(distretto=E1354,punti)))+G1354</f>
        <v>30</v>
      </c>
      <c r="I1354" s="6">
        <v>1.2230634828188702</v>
      </c>
      <c r="J1354" s="12">
        <f>H1354/VLOOKUP(A1354,anni!$A$1:$O$32,4,0)</f>
        <v>6.6509998669800037E-3</v>
      </c>
      <c r="K1354" s="12">
        <f t="shared" si="207"/>
        <v>3.3129723573868965E-3</v>
      </c>
      <c r="L1354" s="12">
        <f t="shared" si="208"/>
        <v>9.0449843637238382E-3</v>
      </c>
      <c r="M1354" s="12">
        <f t="array" ref="M1354">SUM(IF(NOT(ISERR(J1354:L1354)),J1354:L1354*$J$2:$L$2))/SUM(IF(NOT(ISERR(J1354:L1354)),$J$2:$L$2))</f>
        <v>5.9373214465729407E-3</v>
      </c>
      <c r="N1354" s="1">
        <f>((300-VLOOKUP(A1354,anni!$A$1:$O$32,8,0))*(M1354-I1354/300)+I1354)/300*(300-VLOOKUP(A1354,anni!$A$1:$O$32,7,0))</f>
        <v>1.5419803796901823</v>
      </c>
      <c r="O1354" s="1">
        <f t="shared" si="209"/>
        <v>1.5419803796901823</v>
      </c>
      <c r="P1354" s="9">
        <f>INT(MAX(1,O1354)+1-VLOOKUP(A1354,anni!$A$1:$O$32,5,0))</f>
        <v>2</v>
      </c>
      <c r="Q1354" s="9">
        <f t="array" ref="Q1354">SUM(IF(anno=A1354,IF(distretto=E1354,concorrenti!$T$3:$T$5991)))</f>
        <v>0</v>
      </c>
      <c r="R1354" s="9">
        <f t="shared" si="210"/>
        <v>2</v>
      </c>
      <c r="S1354" s="1">
        <f t="shared" si="211"/>
        <v>0</v>
      </c>
      <c r="T1354" s="1">
        <f>1+INT($N1354/VLOOKUP($A1354,anni!$A$1:$J$35,10,0))+$Q1354</f>
        <v>2</v>
      </c>
      <c r="U1354" s="1">
        <f t="shared" si="206"/>
        <v>0</v>
      </c>
      <c r="AB1354" s="1">
        <v>2</v>
      </c>
    </row>
    <row r="1355" spans="1:28" x14ac:dyDescent="0.3">
      <c r="A1355" s="3">
        <v>2003</v>
      </c>
      <c r="B1355" s="3" t="str">
        <f>VLOOKUP($E1355,accorpamenti!$A$2:$X$104,$A1355-B$2,0)</f>
        <v>Rimini</v>
      </c>
      <c r="C1355" s="3" t="str">
        <f>VLOOKUP($E1355,accorpamenti!$A$2:$X$104,$A1355-C$2,0)</f>
        <v>Rimini</v>
      </c>
      <c r="D1355" s="3" t="str">
        <f>VLOOKUP($E1355,accorpamenti!$A$2:$X$104,$A1355-D$2,0)</f>
        <v>Rimini</v>
      </c>
      <c r="E1355" s="3" t="s">
        <v>137</v>
      </c>
      <c r="F1355" s="1">
        <f t="array" ref="F1355">SUM(IF(anno=A1355,IF(distretto=E1355,1)))</f>
        <v>2</v>
      </c>
      <c r="G1355" s="1">
        <f t="array" ref="G1355">SUM(IF(anno=A1355,IF(distretto=E1355,IF(punti=-1,1))))</f>
        <v>0</v>
      </c>
      <c r="H1355" s="1">
        <f t="array" ref="H1355">SUM(IF(anno=A1355,IF(distretto=E1355,punti)))+G1355</f>
        <v>40.6</v>
      </c>
      <c r="I1355" s="6">
        <v>0.87361677344205002</v>
      </c>
      <c r="J1355" s="12">
        <f>H1355/VLOOKUP(A1355,anni!$A$1:$O$32,4,0)</f>
        <v>9.0010198199796058E-3</v>
      </c>
      <c r="K1355" s="12">
        <f t="shared" si="207"/>
        <v>5.1765193084170246E-3</v>
      </c>
      <c r="L1355" s="12">
        <f t="shared" si="208"/>
        <v>9.6223237911955718E-4</v>
      </c>
      <c r="M1355" s="12">
        <f t="array" ref="M1355">SUM(IF(NOT(ISERR(J1355:L1355)),J1355:L1355*$J$2:$L$2))/SUM(IF(NOT(ISERR(J1355:L1355)),$J$2:$L$2))</f>
        <v>6.3863884093154043E-3</v>
      </c>
      <c r="N1355" s="1">
        <f>((300-VLOOKUP(A1355,anni!$A$1:$O$32,8,0))*(M1355-I1355/300)+I1355)/300*(300-VLOOKUP(A1355,anni!$A$1:$O$32,7,0))</f>
        <v>1.5162004972434164</v>
      </c>
      <c r="O1355" s="1">
        <f t="shared" si="209"/>
        <v>1.5162004972434164</v>
      </c>
      <c r="P1355" s="9">
        <f>INT(MAX(1,O1355)+1-VLOOKUP(A1355,anni!$A$1:$O$32,5,0))</f>
        <v>2</v>
      </c>
      <c r="Q1355" s="9">
        <f t="array" ref="Q1355">SUM(IF(anno=A1355,IF(distretto=E1355,concorrenti!$T$3:$T$5991)))</f>
        <v>0</v>
      </c>
      <c r="R1355" s="9">
        <f t="shared" si="210"/>
        <v>2</v>
      </c>
      <c r="S1355" s="1">
        <f t="shared" si="211"/>
        <v>0</v>
      </c>
      <c r="T1355" s="1">
        <f>1+INT($N1355/VLOOKUP($A1355,anni!$A$1:$J$35,10,0))+$Q1355</f>
        <v>2</v>
      </c>
      <c r="U1355" s="1">
        <f t="shared" si="206"/>
        <v>0</v>
      </c>
      <c r="AB1355" s="1">
        <v>1</v>
      </c>
    </row>
    <row r="1356" spans="1:28" x14ac:dyDescent="0.3">
      <c r="A1356" s="3">
        <v>2003</v>
      </c>
      <c r="B1356" s="3" t="str">
        <f>VLOOKUP($E1356,accorpamenti!$A$2:$X$104,$A1356-B$2,0)</f>
        <v>Potenza</v>
      </c>
      <c r="C1356" s="3" t="str">
        <f>VLOOKUP($E1356,accorpamenti!$A$2:$X$104,$A1356-C$2,0)</f>
        <v>Potenza</v>
      </c>
      <c r="D1356" s="3" t="str">
        <f>VLOOKUP($E1356,accorpamenti!$A$2:$X$104,$A1356-D$2,0)</f>
        <v>Potenza</v>
      </c>
      <c r="E1356" s="3" t="s">
        <v>107</v>
      </c>
      <c r="F1356" s="1">
        <f t="array" ref="F1356">SUM(IF(anno=A1356,IF(distretto=E1356,1)))</f>
        <v>2</v>
      </c>
      <c r="G1356" s="1">
        <f t="array" ref="G1356">SUM(IF(anno=A1356,IF(distretto=E1356,IF(punti=-1,1))))</f>
        <v>0</v>
      </c>
      <c r="H1356" s="1">
        <f t="array" ref="H1356">SUM(IF(anno=A1356,IF(distretto=E1356,punti)))+G1356</f>
        <v>18.600000000000001</v>
      </c>
      <c r="I1356" s="6">
        <v>2.0966802562609201</v>
      </c>
      <c r="J1356" s="12">
        <f>H1356/VLOOKUP(A1356,anni!$A$1:$O$32,4,0)</f>
        <v>4.1236199175276027E-3</v>
      </c>
      <c r="K1356" s="12">
        <f t="shared" si="207"/>
        <v>6.6949649722193513E-3</v>
      </c>
      <c r="L1356" s="12">
        <f t="shared" si="208"/>
        <v>2.6461390425787821E-3</v>
      </c>
      <c r="M1356" s="12">
        <f t="array" ref="M1356">SUM(IF(NOT(ISERR(J1356:L1356)),J1356:L1356*$J$2:$L$2))/SUM(IF(NOT(ISERR(J1356:L1356)),$J$2:$L$2))</f>
        <v>4.7344881232667156E-3</v>
      </c>
      <c r="N1356" s="1">
        <f>((300-VLOOKUP(A1356,anni!$A$1:$O$32,8,0))*(M1356-I1356/300)+I1356)/300*(300-VLOOKUP(A1356,anni!$A$1:$O$32,7,0))</f>
        <v>1.5909313419600839</v>
      </c>
      <c r="O1356" s="1">
        <f t="shared" si="209"/>
        <v>1.5909313419600839</v>
      </c>
      <c r="P1356" s="9">
        <f>INT(MAX(1,O1356)+1-VLOOKUP(A1356,anni!$A$1:$O$32,5,0))</f>
        <v>2</v>
      </c>
      <c r="Q1356" s="9">
        <f t="array" ref="Q1356">SUM(IF(anno=A1356,IF(distretto=E1356,concorrenti!$T$3:$T$5991)))</f>
        <v>0</v>
      </c>
      <c r="R1356" s="9">
        <f t="shared" si="210"/>
        <v>2</v>
      </c>
      <c r="S1356" s="1">
        <f t="shared" si="211"/>
        <v>0</v>
      </c>
      <c r="T1356" s="1">
        <f>1+INT($N1356/VLOOKUP($A1356,anni!$A$1:$J$35,10,0))+$Q1356</f>
        <v>2</v>
      </c>
      <c r="U1356" s="1">
        <f t="shared" si="206"/>
        <v>0</v>
      </c>
      <c r="AB1356" s="1">
        <v>2</v>
      </c>
    </row>
    <row r="1357" spans="1:28" x14ac:dyDescent="0.3">
      <c r="A1357" s="3">
        <v>2003</v>
      </c>
      <c r="B1357" s="3" t="str">
        <f>VLOOKUP($E1357,accorpamenti!$A$2:$X$104,$A1357-B$2,0)</f>
        <v>Savona</v>
      </c>
      <c r="C1357" s="3" t="str">
        <f>VLOOKUP($E1357,accorpamenti!$A$2:$X$104,$A1357-C$2,0)</f>
        <v>Savona</v>
      </c>
      <c r="D1357" s="3" t="str">
        <f>VLOOKUP($E1357,accorpamenti!$A$2:$X$104,$A1357-D$2,0)</f>
        <v>Savona</v>
      </c>
      <c r="E1357" s="3" t="s">
        <v>138</v>
      </c>
      <c r="F1357" s="1">
        <f t="array" ref="F1357">SUM(IF(anno=A1357,IF(distretto=E1357,1)))</f>
        <v>2</v>
      </c>
      <c r="G1357" s="1">
        <f t="array" ref="G1357">SUM(IF(anno=A1357,IF(distretto=E1357,IF(punti=-1,1))))</f>
        <v>0</v>
      </c>
      <c r="H1357" s="1">
        <f t="array" ref="H1357">SUM(IF(anno=A1357,IF(distretto=E1357,punti)))+G1357</f>
        <v>23</v>
      </c>
      <c r="I1357" s="6">
        <v>1.2230634828188702</v>
      </c>
      <c r="J1357" s="12">
        <f>H1357/VLOOKUP(A1357,anni!$A$1:$O$32,4,0)</f>
        <v>5.099099898018003E-3</v>
      </c>
      <c r="K1357" s="12">
        <f t="shared" si="207"/>
        <v>5.0384787935259037E-3</v>
      </c>
      <c r="L1357" s="12">
        <f t="shared" si="208"/>
        <v>8.6600914120760139E-3</v>
      </c>
      <c r="M1357" s="12">
        <f t="array" ref="M1357">SUM(IF(NOT(ISERR(J1357:L1357)),J1357:L1357*$J$2:$L$2))/SUM(IF(NOT(ISERR(J1357:L1357)),$J$2:$L$2))</f>
        <v>5.6723914488636387E-3</v>
      </c>
      <c r="N1357" s="1">
        <f>((300-VLOOKUP(A1357,anni!$A$1:$O$32,8,0))*(M1357-I1357/300)+I1357)/300*(300-VLOOKUP(A1357,anni!$A$1:$O$32,7,0))</f>
        <v>1.4907605801330504</v>
      </c>
      <c r="O1357" s="1">
        <f t="shared" si="209"/>
        <v>1.4907605801330504</v>
      </c>
      <c r="P1357" s="9">
        <f>INT(MAX(1,O1357)+1-VLOOKUP(A1357,anni!$A$1:$O$32,5,0))</f>
        <v>1</v>
      </c>
      <c r="Q1357" s="9">
        <f t="array" ref="Q1357">SUM(IF(anno=A1357,IF(distretto=E1357,concorrenti!$T$3:$T$5991)))</f>
        <v>0</v>
      </c>
      <c r="R1357" s="9">
        <f t="shared" si="210"/>
        <v>1</v>
      </c>
      <c r="S1357" s="1">
        <f t="shared" si="211"/>
        <v>-1</v>
      </c>
      <c r="T1357" s="1">
        <f>1+INT($N1357/VLOOKUP($A1357,anni!$A$1:$J$35,10,0))+$Q1357</f>
        <v>2</v>
      </c>
      <c r="U1357" s="1">
        <f t="shared" si="206"/>
        <v>0</v>
      </c>
      <c r="AB1357" s="1">
        <v>2</v>
      </c>
    </row>
    <row r="1358" spans="1:28" x14ac:dyDescent="0.3">
      <c r="A1358" s="3">
        <v>2003</v>
      </c>
      <c r="B1358" s="3" t="str">
        <f>VLOOKUP($E1358,accorpamenti!$A$2:$X$104,$A1358-B$2,0)</f>
        <v>Gorizia</v>
      </c>
      <c r="C1358" s="3" t="str">
        <f>VLOOKUP($E1358,accorpamenti!$A$2:$X$104,$A1358-C$2,0)</f>
        <v>Gorizia</v>
      </c>
      <c r="D1358" s="3" t="str">
        <f>VLOOKUP($E1358,accorpamenti!$A$2:$X$104,$A1358-D$2,0)</f>
        <v>Gorizia</v>
      </c>
      <c r="E1358" s="3" t="s">
        <v>44</v>
      </c>
      <c r="F1358" s="1">
        <f t="array" ref="F1358">SUM(IF(anno=A1358,IF(distretto=E1358,1)))</f>
        <v>2</v>
      </c>
      <c r="G1358" s="1">
        <f t="array" ref="G1358">SUM(IF(anno=A1358,IF(distretto=E1358,IF(punti=-1,1))))</f>
        <v>0</v>
      </c>
      <c r="H1358" s="1">
        <f t="array" ref="H1358">SUM(IF(anno=A1358,IF(distretto=E1358,punti)))+G1358</f>
        <v>25.6</v>
      </c>
      <c r="I1358" s="6">
        <v>1.2230634828188702</v>
      </c>
      <c r="J1358" s="12">
        <f>H1358/VLOOKUP(A1358,anni!$A$1:$O$32,4,0)</f>
        <v>5.6755198864896035E-3</v>
      </c>
      <c r="K1358" s="12">
        <f t="shared" si="207"/>
        <v>5.2455395658625847E-3</v>
      </c>
      <c r="L1358" s="12">
        <f t="shared" si="208"/>
        <v>5.8215058936733205E-3</v>
      </c>
      <c r="M1358" s="12">
        <f t="array" ref="M1358">SUM(IF(NOT(ISERR(J1358:L1358)),J1358:L1358*$J$2:$L$2))/SUM(IF(NOT(ISERR(J1358:L1358)),$J$2:$L$2))</f>
        <v>5.5565241141445508E-3</v>
      </c>
      <c r="N1358" s="1">
        <f>((300-VLOOKUP(A1358,anni!$A$1:$O$32,8,0))*(M1358-I1358/300)+I1358)/300*(300-VLOOKUP(A1358,anni!$A$1:$O$32,7,0))</f>
        <v>1.4683595620873602</v>
      </c>
      <c r="O1358" s="1">
        <f t="shared" si="209"/>
        <v>1.4683595620873602</v>
      </c>
      <c r="P1358" s="9">
        <f>INT(MAX(1,O1358)+1-VLOOKUP(A1358,anni!$A$1:$O$32,5,0))</f>
        <v>1</v>
      </c>
      <c r="Q1358" s="9">
        <f t="array" ref="Q1358">SUM(IF(anno=A1358,IF(distretto=E1358,concorrenti!$T$3:$T$5991)))</f>
        <v>0</v>
      </c>
      <c r="R1358" s="9">
        <f t="shared" si="210"/>
        <v>1</v>
      </c>
      <c r="S1358" s="1">
        <f t="shared" si="211"/>
        <v>-1</v>
      </c>
      <c r="T1358" s="1">
        <f>1+INT($N1358/VLOOKUP($A1358,anni!$A$1:$J$35,10,0))+$Q1358</f>
        <v>2</v>
      </c>
      <c r="U1358" s="1">
        <f t="shared" si="206"/>
        <v>0</v>
      </c>
      <c r="AB1358" s="1">
        <v>1</v>
      </c>
    </row>
    <row r="1359" spans="1:28" x14ac:dyDescent="0.3">
      <c r="A1359" s="3">
        <v>2003</v>
      </c>
      <c r="B1359" s="3" t="str">
        <f>VLOOKUP($E1359,accorpamenti!$A$2:$X$104,$A1359-B$2,0)</f>
        <v>Massa Carrara</v>
      </c>
      <c r="C1359" s="3" t="str">
        <f>VLOOKUP($E1359,accorpamenti!$A$2:$X$104,$A1359-C$2,0)</f>
        <v>Massa Carrara</v>
      </c>
      <c r="D1359" s="3" t="str">
        <f>VLOOKUP($E1359,accorpamenti!$A$2:$X$104,$A1359-D$2,0)</f>
        <v>Massa Carrara</v>
      </c>
      <c r="E1359" s="3" t="s">
        <v>52</v>
      </c>
      <c r="F1359" s="1">
        <f t="array" ref="F1359">SUM(IF(anno=A1359,IF(distretto=E1359,1)))</f>
        <v>2</v>
      </c>
      <c r="G1359" s="1">
        <f t="array" ref="G1359">SUM(IF(anno=A1359,IF(distretto=E1359,IF(punti=-1,1))))</f>
        <v>0</v>
      </c>
      <c r="H1359" s="1">
        <f t="array" ref="H1359">SUM(IF(anno=A1359,IF(distretto=E1359,punti)))+G1359</f>
        <v>20.2</v>
      </c>
      <c r="I1359" s="6">
        <v>1.3977868375072802</v>
      </c>
      <c r="J1359" s="12">
        <f>H1359/VLOOKUP(A1359,anni!$A$1:$O$32,4,0)</f>
        <v>4.4783399104332024E-3</v>
      </c>
      <c r="K1359" s="12">
        <f t="shared" si="207"/>
        <v>8.3859612796355811E-3</v>
      </c>
      <c r="L1359" s="12">
        <f t="shared" si="208"/>
        <v>1.683906663459225E-3</v>
      </c>
      <c r="M1359" s="12">
        <f t="array" ref="M1359">SUM(IF(NOT(ISERR(J1359:L1359)),J1359:L1359*$J$2:$L$2))/SUM(IF(NOT(ISERR(J1359:L1359)),$J$2:$L$2))</f>
        <v>5.3151414923383322E-3</v>
      </c>
      <c r="N1359" s="1">
        <f>((300-VLOOKUP(A1359,anni!$A$1:$O$32,8,0))*(M1359-I1359/300)+I1359)/300*(300-VLOOKUP(A1359,anni!$A$1:$O$32,7,0))</f>
        <v>1.4779920028266456</v>
      </c>
      <c r="O1359" s="1">
        <f t="shared" si="209"/>
        <v>1.4779920028266456</v>
      </c>
      <c r="P1359" s="9">
        <f>INT(MAX(1,O1359)+1-VLOOKUP(A1359,anni!$A$1:$O$32,5,0))</f>
        <v>1</v>
      </c>
      <c r="Q1359" s="9">
        <f t="array" ref="Q1359">SUM(IF(anno=A1359,IF(distretto=E1359,concorrenti!$T$3:$T$5991)))</f>
        <v>0</v>
      </c>
      <c r="R1359" s="9">
        <f t="shared" si="210"/>
        <v>1</v>
      </c>
      <c r="S1359" s="1">
        <f t="shared" si="211"/>
        <v>-1</v>
      </c>
      <c r="T1359" s="1">
        <f>1+INT($N1359/VLOOKUP($A1359,anni!$A$1:$J$35,10,0))+$Q1359</f>
        <v>2</v>
      </c>
      <c r="U1359" s="1">
        <f t="shared" si="206"/>
        <v>0</v>
      </c>
      <c r="AB1359" s="1">
        <v>1</v>
      </c>
    </row>
    <row r="1360" spans="1:28" x14ac:dyDescent="0.3">
      <c r="A1360" s="3">
        <v>2003</v>
      </c>
      <c r="B1360" s="3" t="str">
        <f>VLOOKUP($E1360,accorpamenti!$A$2:$X$104,$A1360-B$2,0)</f>
        <v>Novara</v>
      </c>
      <c r="C1360" s="3" t="str">
        <f>VLOOKUP($E1360,accorpamenti!$A$2:$X$104,$A1360-C$2,0)</f>
        <v>Novara</v>
      </c>
      <c r="D1360" s="3" t="str">
        <f>VLOOKUP($E1360,accorpamenti!$A$2:$X$104,$A1360-D$2,0)</f>
        <v>Novara</v>
      </c>
      <c r="E1360" s="3" t="s">
        <v>136</v>
      </c>
      <c r="F1360" s="1">
        <f t="array" ref="F1360">SUM(IF(anno=A1360,IF(distretto=E1360,1)))</f>
        <v>2</v>
      </c>
      <c r="G1360" s="1">
        <f t="array" ref="G1360">SUM(IF(anno=A1360,IF(distretto=E1360,IF(punti=-1,1))))</f>
        <v>0</v>
      </c>
      <c r="H1360" s="1">
        <f t="array" ref="H1360">SUM(IF(anno=A1360,IF(distretto=E1360,punti)))+G1360</f>
        <v>26</v>
      </c>
      <c r="I1360" s="6">
        <v>1.2230634828188702</v>
      </c>
      <c r="J1360" s="12">
        <f>H1360/VLOOKUP(A1360,anni!$A$1:$O$32,4,0)</f>
        <v>5.7641998847160029E-3</v>
      </c>
      <c r="K1360" s="12">
        <f t="shared" si="207"/>
        <v>7.3851675466749559E-3</v>
      </c>
      <c r="L1360" s="12">
        <f t="shared" si="208"/>
        <v>1.2027904738994464E-3</v>
      </c>
      <c r="M1360" s="12">
        <f t="array" ref="M1360">SUM(IF(NOT(ISERR(J1360:L1360)),J1360:L1360*$J$2:$L$2))/SUM(IF(NOT(ISERR(J1360:L1360)),$J$2:$L$2))</f>
        <v>5.5442875368995614E-3</v>
      </c>
      <c r="N1360" s="1">
        <f>((300-VLOOKUP(A1360,anni!$A$1:$O$32,8,0))*(M1360-I1360/300)+I1360)/300*(300-VLOOKUP(A1360,anni!$A$1:$O$32,7,0))</f>
        <v>1.4659938238199957</v>
      </c>
      <c r="O1360" s="1">
        <f t="shared" si="209"/>
        <v>1.4659938238199957</v>
      </c>
      <c r="P1360" s="9">
        <f>INT(MAX(1,O1360)+1-VLOOKUP(A1360,anni!$A$1:$O$32,5,0))</f>
        <v>1</v>
      </c>
      <c r="Q1360" s="9">
        <f t="array" ref="Q1360">SUM(IF(anno=A1360,IF(distretto=E1360,concorrenti!$T$3:$T$5991)))</f>
        <v>0</v>
      </c>
      <c r="R1360" s="9">
        <f t="shared" si="210"/>
        <v>1</v>
      </c>
      <c r="S1360" s="1">
        <f t="shared" si="211"/>
        <v>-1</v>
      </c>
      <c r="T1360" s="1">
        <f>1+INT($N1360/VLOOKUP($A1360,anni!$A$1:$J$35,10,0))+$Q1360</f>
        <v>2</v>
      </c>
      <c r="U1360" s="1">
        <f t="shared" si="206"/>
        <v>0</v>
      </c>
      <c r="AB1360" s="1">
        <v>1</v>
      </c>
    </row>
    <row r="1361" spans="1:28" x14ac:dyDescent="0.3">
      <c r="A1361" s="3">
        <v>2003</v>
      </c>
      <c r="B1361" s="3" t="str">
        <f>VLOOKUP($E1361,accorpamenti!$A$2:$X$104,$A1361-B$2,0)</f>
        <v>Agrigento</v>
      </c>
      <c r="C1361" s="3" t="str">
        <f>VLOOKUP($E1361,accorpamenti!$A$2:$X$104,$A1361-C$2,0)</f>
        <v>Agrigento</v>
      </c>
      <c r="D1361" s="3" t="str">
        <f>VLOOKUP($E1361,accorpamenti!$A$2:$X$104,$A1361-D$2,0)</f>
        <v>Agrigento</v>
      </c>
      <c r="E1361" s="3" t="s">
        <v>30</v>
      </c>
      <c r="F1361" s="1">
        <f t="array" ref="F1361">SUM(IF(anno=A1361,IF(distretto=E1361,1)))</f>
        <v>2</v>
      </c>
      <c r="G1361" s="1">
        <f t="array" ref="G1361">SUM(IF(anno=A1361,IF(distretto=E1361,IF(punti=-1,1))))</f>
        <v>0</v>
      </c>
      <c r="H1361" s="1">
        <f t="array" ref="H1361">SUM(IF(anno=A1361,IF(distretto=E1361,punti)))+G1361</f>
        <v>18.2</v>
      </c>
      <c r="I1361" s="6">
        <v>2.9702970297029703</v>
      </c>
      <c r="J1361" s="12">
        <f>H1361/VLOOKUP(A1361,anni!$A$1:$O$32,4,0)</f>
        <v>4.0349399193012015E-3</v>
      </c>
      <c r="K1361" s="12">
        <f t="shared" si="207"/>
        <v>3.4510128722780166E-3</v>
      </c>
      <c r="L1361" s="12">
        <f t="shared" si="208"/>
        <v>1.9244647582391144E-3</v>
      </c>
      <c r="M1361" s="12">
        <f t="array" ref="M1361">SUM(IF(NOT(ISERR(J1361:L1361)),J1361:L1361*$J$2:$L$2))/SUM(IF(NOT(ISERR(J1361:L1361)),$J$2:$L$2))</f>
        <v>3.4885517101164586E-3</v>
      </c>
      <c r="N1361" s="1">
        <f>((300-VLOOKUP(A1361,anni!$A$1:$O$32,8,0))*(M1361-I1361/300)+I1361)/300*(300-VLOOKUP(A1361,anni!$A$1:$O$32,7,0))</f>
        <v>1.6315490401934722</v>
      </c>
      <c r="O1361" s="1">
        <f t="shared" si="209"/>
        <v>1.6315490401934722</v>
      </c>
      <c r="P1361" s="9">
        <f>INT(MAX(1,O1361)+1-VLOOKUP(A1361,anni!$A$1:$O$32,5,0))</f>
        <v>2</v>
      </c>
      <c r="Q1361" s="9">
        <f t="array" ref="Q1361">SUM(IF(anno=A1361,IF(distretto=E1361,concorrenti!$T$3:$T$5991)))</f>
        <v>0</v>
      </c>
      <c r="R1361" s="9">
        <f t="shared" si="210"/>
        <v>2</v>
      </c>
      <c r="S1361" s="1">
        <f t="shared" si="211"/>
        <v>0</v>
      </c>
      <c r="T1361" s="1">
        <f>1+INT($N1361/VLOOKUP($A1361,anni!$A$1:$J$35,10,0))+$Q1361</f>
        <v>2</v>
      </c>
      <c r="U1361" s="1">
        <f t="shared" si="206"/>
        <v>0</v>
      </c>
      <c r="AB1361" s="1">
        <v>2</v>
      </c>
    </row>
    <row r="1362" spans="1:28" x14ac:dyDescent="0.3">
      <c r="A1362" s="3">
        <v>2003</v>
      </c>
      <c r="B1362" s="3" t="str">
        <f>VLOOKUP($E1362,accorpamenti!$A$2:$X$104,$A1362-B$2,0)</f>
        <v>Campobasso</v>
      </c>
      <c r="C1362" s="3" t="str">
        <f>VLOOKUP($E1362,accorpamenti!$A$2:$X$104,$A1362-C$2,0)</f>
        <v>Campobasso</v>
      </c>
      <c r="D1362" s="3" t="str">
        <f>VLOOKUP($E1362,accorpamenti!$A$2:$X$104,$A1362-D$2,0)</f>
        <v>Campobasso</v>
      </c>
      <c r="E1362" s="3" t="s">
        <v>145</v>
      </c>
      <c r="F1362" s="1">
        <f t="array" ref="F1362">SUM(IF(anno=A1362,IF(distretto=E1362,1)))</f>
        <v>2</v>
      </c>
      <c r="G1362" s="1">
        <f t="array" ref="G1362">SUM(IF(anno=A1362,IF(distretto=E1362,IF(punti=-1,1))))</f>
        <v>0</v>
      </c>
      <c r="H1362" s="1">
        <f t="array" ref="H1362">SUM(IF(anno=A1362,IF(distretto=E1362,punti)))+G1362</f>
        <v>12</v>
      </c>
      <c r="I1362" s="6">
        <v>3.1450203843913802</v>
      </c>
      <c r="J1362" s="12">
        <f>H1362/VLOOKUP(A1362,anni!$A$1:$O$32,4,0)</f>
        <v>2.6603999467920015E-3</v>
      </c>
      <c r="K1362" s="12">
        <f t="shared" si="207"/>
        <v>2.9333609414363142E-3</v>
      </c>
      <c r="L1362" s="12">
        <f t="shared" si="208"/>
        <v>4.1375992302140957E-3</v>
      </c>
      <c r="M1362" s="12">
        <f t="array" ref="M1362">SUM(IF(NOT(ISERR(J1362:L1362)),J1362:L1362*$J$2:$L$2))/SUM(IF(NOT(ISERR(J1362:L1362)),$J$2:$L$2))</f>
        <v>2.9975868255771219E-3</v>
      </c>
      <c r="N1362" s="1">
        <f>((300-VLOOKUP(A1362,anni!$A$1:$O$32,8,0))*(M1362-I1362/300)+I1362)/300*(300-VLOOKUP(A1362,anni!$A$1:$O$32,7,0))</f>
        <v>1.5929289101376882</v>
      </c>
      <c r="O1362" s="1">
        <f t="shared" si="209"/>
        <v>1.5929289101376882</v>
      </c>
      <c r="P1362" s="9">
        <f>INT(MAX(1,O1362)+1-VLOOKUP(A1362,anni!$A$1:$O$32,5,0))</f>
        <v>2</v>
      </c>
      <c r="Q1362" s="9">
        <f t="array" ref="Q1362">SUM(IF(anno=A1362,IF(distretto=E1362,concorrenti!$T$3:$T$5991)))</f>
        <v>0</v>
      </c>
      <c r="R1362" s="9">
        <f t="shared" si="210"/>
        <v>2</v>
      </c>
      <c r="S1362" s="1">
        <f t="shared" si="211"/>
        <v>0</v>
      </c>
      <c r="T1362" s="1">
        <f>1+INT($N1362/VLOOKUP($A1362,anni!$A$1:$J$35,10,0))+$Q1362</f>
        <v>2</v>
      </c>
      <c r="U1362" s="1">
        <f t="shared" si="206"/>
        <v>0</v>
      </c>
      <c r="AB1362" s="1">
        <v>2</v>
      </c>
    </row>
    <row r="1363" spans="1:28" x14ac:dyDescent="0.3">
      <c r="A1363" s="3">
        <v>2003</v>
      </c>
      <c r="B1363" s="3" t="str">
        <f>VLOOKUP($E1363,accorpamenti!$A$2:$X$104,$A1363-B$2,0)</f>
        <v>Ferrara</v>
      </c>
      <c r="C1363" s="3" t="str">
        <f>VLOOKUP($E1363,accorpamenti!$A$2:$X$104,$A1363-C$2,0)</f>
        <v>Ferrara</v>
      </c>
      <c r="D1363" s="3" t="str">
        <f>VLOOKUP($E1363,accorpamenti!$A$2:$X$104,$A1363-D$2,0)</f>
        <v>Ferrara</v>
      </c>
      <c r="E1363" s="3" t="s">
        <v>89</v>
      </c>
      <c r="F1363" s="1">
        <f t="array" ref="F1363">SUM(IF(anno=A1363,IF(distretto=E1363,1)))</f>
        <v>2</v>
      </c>
      <c r="G1363" s="1">
        <f t="array" ref="G1363">SUM(IF(anno=A1363,IF(distretto=E1363,IF(punti=-1,1))))</f>
        <v>0</v>
      </c>
      <c r="H1363" s="1">
        <f t="array" ref="H1363">SUM(IF(anno=A1363,IF(distretto=E1363,punti)))+G1363</f>
        <v>30.4</v>
      </c>
      <c r="I1363" s="6">
        <v>1.2230634828188702</v>
      </c>
      <c r="J1363" s="12">
        <f>H1363/VLOOKUP(A1363,anni!$A$1:$O$32,4,0)</f>
        <v>6.7396798652064032E-3</v>
      </c>
      <c r="K1363" s="12">
        <f t="shared" si="207"/>
        <v>1.5529557925251073E-3</v>
      </c>
      <c r="L1363" s="12">
        <f t="shared" si="208"/>
        <v>3.4640365648304053E-3</v>
      </c>
      <c r="M1363" s="12">
        <f t="array" ref="M1363">SUM(IF(NOT(ISERR(J1363:L1363)),J1363:L1363*$J$2:$L$2))/SUM(IF(NOT(ISERR(J1363:L1363)),$J$2:$L$2))</f>
        <v>4.4648312909166378E-3</v>
      </c>
      <c r="N1363" s="1">
        <f>((300-VLOOKUP(A1363,anni!$A$1:$O$32,8,0))*(M1363-I1363/300)+I1363)/300*(300-VLOOKUP(A1363,anni!$A$1:$O$32,7,0))</f>
        <v>1.2572989495966302</v>
      </c>
      <c r="O1363" s="1">
        <f t="shared" si="209"/>
        <v>1.2572989495966302</v>
      </c>
      <c r="P1363" s="9">
        <f>INT(MAX(1,O1363)+1-VLOOKUP(A1363,anni!$A$1:$O$32,5,0))</f>
        <v>1</v>
      </c>
      <c r="Q1363" s="9">
        <f t="array" ref="Q1363">SUM(IF(anno=A1363,IF(distretto=E1363,concorrenti!$T$3:$T$5991)))</f>
        <v>0</v>
      </c>
      <c r="R1363" s="9">
        <f t="shared" si="210"/>
        <v>1</v>
      </c>
      <c r="S1363" s="1">
        <f t="shared" si="211"/>
        <v>-1</v>
      </c>
      <c r="T1363" s="1">
        <f>1+INT($N1363/VLOOKUP($A1363,anni!$A$1:$J$35,10,0))+$Q1363</f>
        <v>2</v>
      </c>
      <c r="U1363" s="1">
        <f t="shared" si="206"/>
        <v>0</v>
      </c>
      <c r="AB1363" s="1">
        <v>1</v>
      </c>
    </row>
    <row r="1364" spans="1:28" x14ac:dyDescent="0.3">
      <c r="A1364" s="3">
        <v>2003</v>
      </c>
      <c r="B1364" s="3" t="str">
        <f>VLOOKUP($E1364,accorpamenti!$A$2:$X$104,$A1364-B$2,0)</f>
        <v>Taranto</v>
      </c>
      <c r="C1364" s="3" t="str">
        <f>VLOOKUP($E1364,accorpamenti!$A$2:$X$104,$A1364-C$2,0)</f>
        <v>Taranto</v>
      </c>
      <c r="D1364" s="3" t="str">
        <f>VLOOKUP($E1364,accorpamenti!$A$2:$X$104,$A1364-D$2,0)</f>
        <v>Taranto</v>
      </c>
      <c r="E1364" s="3" t="s">
        <v>115</v>
      </c>
      <c r="F1364" s="1">
        <f t="array" ref="F1364">SUM(IF(anno=A1364,IF(distretto=E1364,1)))</f>
        <v>2</v>
      </c>
      <c r="G1364" s="1">
        <f t="array" ref="G1364">SUM(IF(anno=A1364,IF(distretto=E1364,IF(punti=-1,1))))</f>
        <v>0</v>
      </c>
      <c r="H1364" s="1">
        <f t="array" ref="H1364">SUM(IF(anno=A1364,IF(distretto=E1364,punti)))+G1364</f>
        <v>5.3999999999999995</v>
      </c>
      <c r="I1364" s="6">
        <v>2.2714036109493301</v>
      </c>
      <c r="J1364" s="12">
        <f>H1364/VLOOKUP(A1364,anni!$A$1:$O$32,4,0)</f>
        <v>1.1971799760564005E-3</v>
      </c>
      <c r="K1364" s="12">
        <f t="shared" si="207"/>
        <v>4.9694585360803437E-3</v>
      </c>
      <c r="L1364" s="12">
        <f t="shared" si="208"/>
        <v>4.9554967524657201E-3</v>
      </c>
      <c r="M1364" s="12">
        <f t="array" ref="M1364">SUM(IF(NOT(ISERR(J1364:L1364)),J1364:L1364*$J$2:$L$2))/SUM(IF(NOT(ISERR(J1364:L1364)),$J$2:$L$2))</f>
        <v>3.0809922921326018E-3</v>
      </c>
      <c r="N1364" s="1">
        <f>((300-VLOOKUP(A1364,anni!$A$1:$O$32,8,0))*(M1364-I1364/300)+I1364)/300*(300-VLOOKUP(A1364,anni!$A$1:$O$32,7,0))</f>
        <v>1.3275552288959762</v>
      </c>
      <c r="O1364" s="1">
        <f t="shared" si="209"/>
        <v>1.3275552288959762</v>
      </c>
      <c r="P1364" s="9">
        <f>INT(MAX(1,O1364)+1-VLOOKUP(A1364,anni!$A$1:$O$32,5,0))</f>
        <v>1</v>
      </c>
      <c r="Q1364" s="9">
        <f t="array" ref="Q1364">SUM(IF(anno=A1364,IF(distretto=E1364,concorrenti!$T$3:$T$5991)))</f>
        <v>0</v>
      </c>
      <c r="R1364" s="9">
        <f t="shared" si="210"/>
        <v>1</v>
      </c>
      <c r="S1364" s="1">
        <f t="shared" si="211"/>
        <v>-1</v>
      </c>
      <c r="T1364" s="1">
        <f>1+INT($N1364/VLOOKUP($A1364,anni!$A$1:$J$35,10,0))+$Q1364</f>
        <v>2</v>
      </c>
      <c r="U1364" s="1">
        <f t="shared" si="206"/>
        <v>0</v>
      </c>
      <c r="AB1364" s="1">
        <v>1</v>
      </c>
    </row>
    <row r="1365" spans="1:28" x14ac:dyDescent="0.3">
      <c r="A1365" s="3">
        <v>2003</v>
      </c>
      <c r="B1365" s="3" t="str">
        <f>VLOOKUP($E1365,accorpamenti!$A$2:$X$104,$A1365-B$2,0)</f>
        <v>Trapani</v>
      </c>
      <c r="C1365" s="3" t="str">
        <f>VLOOKUP($E1365,accorpamenti!$A$2:$X$104,$A1365-C$2,0)</f>
        <v>Trapani</v>
      </c>
      <c r="D1365" s="3" t="str">
        <f>VLOOKUP($E1365,accorpamenti!$A$2:$X$104,$A1365-D$2,0)</f>
        <v>Trapani</v>
      </c>
      <c r="E1365" s="3" t="s">
        <v>109</v>
      </c>
      <c r="F1365" s="1">
        <f t="array" ref="F1365">SUM(IF(anno=A1365,IF(distretto=E1365,1)))</f>
        <v>2</v>
      </c>
      <c r="G1365" s="1">
        <f t="array" ref="G1365">SUM(IF(anno=A1365,IF(distretto=E1365,IF(punti=-1,1))))</f>
        <v>1</v>
      </c>
      <c r="H1365" s="1">
        <f t="array" ref="H1365">SUM(IF(anno=A1365,IF(distretto=E1365,punti)))+G1365</f>
        <v>14</v>
      </c>
      <c r="I1365" s="6">
        <v>2.0966802562609201</v>
      </c>
      <c r="J1365" s="12">
        <f>H1365/VLOOKUP(A1365,anni!$A$1:$O$32,4,0)</f>
        <v>3.1037999379240015E-3</v>
      </c>
      <c r="K1365" s="12">
        <f t="shared" si="207"/>
        <v>4.1757255754563995E-3</v>
      </c>
      <c r="L1365" s="12">
        <f t="shared" si="208"/>
        <v>1.6357950445032474E-3</v>
      </c>
      <c r="M1365" s="12">
        <f t="array" ref="M1365">SUM(IF(NOT(ISERR(J1365:L1365)),J1365:L1365*$J$2:$L$2))/SUM(IF(NOT(ISERR(J1365:L1365)),$J$2:$L$2))</f>
        <v>3.2164410015313419E-3</v>
      </c>
      <c r="N1365" s="1">
        <f>((300-VLOOKUP(A1365,anni!$A$1:$O$32,8,0))*(M1365-I1365/300)+I1365)/300*(300-VLOOKUP(A1365,anni!$A$1:$O$32,7,0))</f>
        <v>1.2974422317579115</v>
      </c>
      <c r="O1365" s="1">
        <f t="shared" si="209"/>
        <v>1.2974422317579115</v>
      </c>
      <c r="P1365" s="9">
        <f>INT(MAX(1,O1365)+1-VLOOKUP(A1365,anni!$A$1:$O$32,5,0))</f>
        <v>1</v>
      </c>
      <c r="Q1365" s="9">
        <f t="array" ref="Q1365">SUM(IF(anno=A1365,IF(distretto=E1365,concorrenti!$T$3:$T$5991)))</f>
        <v>0</v>
      </c>
      <c r="R1365" s="9">
        <f t="shared" si="210"/>
        <v>1</v>
      </c>
      <c r="S1365" s="1">
        <f t="shared" si="211"/>
        <v>-1</v>
      </c>
      <c r="T1365" s="1">
        <f>1+INT($N1365/VLOOKUP($A1365,anni!$A$1:$J$35,10,0))+$Q1365</f>
        <v>2</v>
      </c>
      <c r="U1365" s="1">
        <f t="shared" si="206"/>
        <v>0</v>
      </c>
      <c r="AB1365" s="1">
        <v>1</v>
      </c>
    </row>
    <row r="1366" spans="1:28" x14ac:dyDescent="0.3">
      <c r="A1366" s="3">
        <v>2003</v>
      </c>
      <c r="B1366" s="3" t="str">
        <f>VLOOKUP($E1366,accorpamenti!$A$2:$X$104,$A1366-B$2,0)</f>
        <v>Lodi</v>
      </c>
      <c r="C1366" s="3" t="str">
        <f>VLOOKUP($E1366,accorpamenti!$A$2:$X$104,$A1366-C$2,0)</f>
        <v>Lodi</v>
      </c>
      <c r="D1366" s="3" t="str">
        <f>VLOOKUP($E1366,accorpamenti!$A$2:$X$104,$A1366-D$2,0)</f>
        <v>Lodi</v>
      </c>
      <c r="E1366" s="3" t="s">
        <v>97</v>
      </c>
      <c r="F1366" s="1">
        <f t="array" ref="F1366">SUM(IF(anno=A1366,IF(distretto=E1366,1)))</f>
        <v>2</v>
      </c>
      <c r="G1366" s="1">
        <f t="array" ref="G1366">SUM(IF(anno=A1366,IF(distretto=E1366,IF(punti=-1,1))))</f>
        <v>0</v>
      </c>
      <c r="H1366" s="1">
        <f t="array" ref="H1366">SUM(IF(anno=A1366,IF(distretto=E1366,punti)))+G1366</f>
        <v>10</v>
      </c>
      <c r="I1366" s="6">
        <v>1.3977868375072802</v>
      </c>
      <c r="J1366" s="12">
        <f>H1366/VLOOKUP(A1366,anni!$A$1:$O$32,4,0)</f>
        <v>2.2169999556600011E-3</v>
      </c>
      <c r="K1366" s="12">
        <f t="shared" si="207"/>
        <v>4.5553369914069818E-3</v>
      </c>
      <c r="L1366" s="12">
        <f t="shared" si="208"/>
        <v>7.2167428433966786E-4</v>
      </c>
      <c r="M1366" s="12">
        <f t="array" ref="M1366">SUM(IF(NOT(ISERR(J1366:L1366)),J1366:L1366*$J$2:$L$2))/SUM(IF(NOT(ISERR(J1366:L1366)),$J$2:$L$2))</f>
        <v>2.7472246890222728E-3</v>
      </c>
      <c r="N1366" s="1">
        <f>((300-VLOOKUP(A1366,anni!$A$1:$O$32,8,0))*(M1366-I1366/300)+I1366)/300*(300-VLOOKUP(A1366,anni!$A$1:$O$32,7,0))</f>
        <v>0.9815280875188741</v>
      </c>
      <c r="O1366" s="1">
        <f t="shared" si="209"/>
        <v>1</v>
      </c>
      <c r="P1366" s="9">
        <f>INT(MAX(1,O1366)+1-VLOOKUP(A1366,anni!$A$1:$O$32,5,0))</f>
        <v>1</v>
      </c>
      <c r="Q1366" s="9">
        <f t="array" ref="Q1366">SUM(IF(anno=A1366,IF(distretto=E1366,concorrenti!$T$3:$T$5991)))</f>
        <v>0</v>
      </c>
      <c r="R1366" s="9">
        <f t="shared" si="210"/>
        <v>1</v>
      </c>
      <c r="S1366" s="1">
        <f t="shared" si="211"/>
        <v>-1</v>
      </c>
      <c r="T1366" s="1">
        <f>1+INT($N1366/VLOOKUP($A1366,anni!$A$1:$J$35,10,0))+$Q1366</f>
        <v>1</v>
      </c>
      <c r="U1366" s="1">
        <f t="shared" ref="U1366:U1429" si="212">T1366-$F1366</f>
        <v>-1</v>
      </c>
      <c r="AB1366" s="1">
        <v>1</v>
      </c>
    </row>
    <row r="1367" spans="1:28" x14ac:dyDescent="0.3">
      <c r="A1367" s="3">
        <v>2003</v>
      </c>
      <c r="B1367" s="3" t="str">
        <f>VLOOKUP($E1367,accorpamenti!$A$2:$X$104,$A1367-B$2,0)</f>
        <v>Reggio Calabria</v>
      </c>
      <c r="C1367" s="3" t="str">
        <f>VLOOKUP($E1367,accorpamenti!$A$2:$X$104,$A1367-C$2,0)</f>
        <v>Reggio Calabria</v>
      </c>
      <c r="D1367" s="3" t="str">
        <f>VLOOKUP($E1367,accorpamenti!$A$2:$X$104,$A1367-D$2,0)</f>
        <v>Reggio Calabria</v>
      </c>
      <c r="E1367" s="3" t="s">
        <v>63</v>
      </c>
      <c r="F1367" s="1">
        <f t="array" ref="F1367">SUM(IF(anno=A1367,IF(distretto=E1367,1)))</f>
        <v>2</v>
      </c>
      <c r="G1367" s="1">
        <f t="array" ref="G1367">SUM(IF(anno=A1367,IF(distretto=E1367,IF(punti=-1,1))))</f>
        <v>0</v>
      </c>
      <c r="H1367" s="1">
        <f t="array" ref="H1367">SUM(IF(anno=A1367,IF(distretto=E1367,punti)))+G1367</f>
        <v>2</v>
      </c>
      <c r="I1367" s="6">
        <v>2.6208503203261504</v>
      </c>
      <c r="J1367" s="12">
        <f>H1367/VLOOKUP(A1367,anni!$A$1:$O$32,4,0)</f>
        <v>4.4339999113200023E-4</v>
      </c>
      <c r="K1367" s="12">
        <f t="shared" si="207"/>
        <v>2.6227697829312923E-3</v>
      </c>
      <c r="L1367" s="12">
        <f t="shared" si="208"/>
        <v>9.6223237911955718E-4</v>
      </c>
      <c r="M1367" s="12">
        <f t="array" ref="M1367">SUM(IF(NOT(ISERR(J1367:L1367)),J1367:L1367*$J$2:$L$2))/SUM(IF(NOT(ISERR(J1367:L1367)),$J$2:$L$2))</f>
        <v>1.2563286530630237E-3</v>
      </c>
      <c r="N1367" s="1">
        <f>((300-VLOOKUP(A1367,anni!$A$1:$O$32,8,0))*(M1367-I1367/300)+I1367)/300*(300-VLOOKUP(A1367,anni!$A$1:$O$32,7,0))</f>
        <v>1.0873864205861663</v>
      </c>
      <c r="O1367" s="1">
        <f t="shared" si="209"/>
        <v>1.0873864205861663</v>
      </c>
      <c r="P1367" s="9">
        <f>INT(MAX(1,O1367)+1-VLOOKUP(A1367,anni!$A$1:$O$32,5,0))</f>
        <v>1</v>
      </c>
      <c r="Q1367" s="9">
        <f t="array" ref="Q1367">SUM(IF(anno=A1367,IF(distretto=E1367,concorrenti!$T$3:$T$5991)))</f>
        <v>0</v>
      </c>
      <c r="R1367" s="9">
        <f t="shared" si="210"/>
        <v>1</v>
      </c>
      <c r="S1367" s="1">
        <f t="shared" si="211"/>
        <v>-1</v>
      </c>
      <c r="T1367" s="1">
        <f>1+INT($N1367/VLOOKUP($A1367,anni!$A$1:$J$35,10,0))+$Q1367</f>
        <v>1</v>
      </c>
      <c r="U1367" s="1">
        <f t="shared" si="212"/>
        <v>-1</v>
      </c>
      <c r="AB1367" s="1">
        <v>1</v>
      </c>
    </row>
    <row r="1368" spans="1:28" x14ac:dyDescent="0.3">
      <c r="A1368" s="3">
        <v>2003</v>
      </c>
      <c r="B1368" s="3" t="str">
        <f>VLOOKUP($E1368,accorpamenti!$A$2:$X$104,$A1368-B$2,0)</f>
        <v>Rovigo</v>
      </c>
      <c r="C1368" s="3" t="str">
        <f>VLOOKUP($E1368,accorpamenti!$A$2:$X$104,$A1368-C$2,0)</f>
        <v>Rovigo</v>
      </c>
      <c r="D1368" s="3" t="str">
        <f>VLOOKUP($E1368,accorpamenti!$A$2:$X$104,$A1368-D$2,0)</f>
        <v>Rovigo</v>
      </c>
      <c r="E1368" s="3" t="s">
        <v>126</v>
      </c>
      <c r="F1368" s="1">
        <f t="array" ref="F1368">SUM(IF(anno=A1368,IF(distretto=E1368,1)))</f>
        <v>1</v>
      </c>
      <c r="G1368" s="1">
        <f t="array" ref="G1368">SUM(IF(anno=A1368,IF(distretto=E1368,IF(punti=-1,1))))</f>
        <v>0</v>
      </c>
      <c r="H1368" s="1">
        <f t="array" ref="H1368">SUM(IF(anno=A1368,IF(distretto=E1368,punti)))+G1368</f>
        <v>9</v>
      </c>
      <c r="I1368" s="6">
        <v>1.5725101921956901</v>
      </c>
      <c r="J1368" s="12">
        <f>H1368/VLOOKUP(A1368,anni!$A$1:$O$32,4,0)</f>
        <v>1.9952999600940011E-3</v>
      </c>
      <c r="K1368" s="12">
        <f t="shared" si="207"/>
        <v>7.592228319011636E-3</v>
      </c>
      <c r="L1368" s="12">
        <f t="shared" si="208"/>
        <v>4.0413759923021405E-3</v>
      </c>
      <c r="M1368" s="12">
        <f t="array" ref="M1368">SUM(IF(NOT(ISERR(J1368:L1368)),J1368:L1368*$J$2:$L$2))/SUM(IF(NOT(ISERR(J1368:L1368)),$J$2:$L$2))</f>
        <v>4.2019554184345694E-3</v>
      </c>
      <c r="N1368" s="1">
        <f>((300-VLOOKUP(A1368,anni!$A$1:$O$32,8,0))*(M1368-I1368/300)+I1368)/300*(300-VLOOKUP(A1368,anni!$A$1:$O$32,7,0))</f>
        <v>1.3190757761604057</v>
      </c>
      <c r="O1368" s="1">
        <f t="shared" si="209"/>
        <v>1.3190757761604057</v>
      </c>
      <c r="P1368" s="9">
        <f>INT(MAX(1,O1368)+1-VLOOKUP(A1368,anni!$A$1:$O$32,5,0))</f>
        <v>1</v>
      </c>
      <c r="Q1368" s="9">
        <f t="array" ref="Q1368">SUM(IF(anno=A1368,IF(distretto=E1368,concorrenti!$T$3:$T$5991)))</f>
        <v>0</v>
      </c>
      <c r="R1368" s="9">
        <f t="shared" si="210"/>
        <v>1</v>
      </c>
      <c r="S1368" s="1">
        <f t="shared" si="211"/>
        <v>0</v>
      </c>
      <c r="T1368" s="1">
        <f>1+INT($N1368/VLOOKUP($A1368,anni!$A$1:$J$35,10,0))+$Q1368</f>
        <v>2</v>
      </c>
      <c r="U1368" s="1">
        <f t="shared" si="212"/>
        <v>1</v>
      </c>
      <c r="AB1368" s="1">
        <v>1</v>
      </c>
    </row>
    <row r="1369" spans="1:28" x14ac:dyDescent="0.3">
      <c r="A1369" s="3">
        <v>2003</v>
      </c>
      <c r="B1369" s="3" t="str">
        <f>VLOOKUP($E1369,accorpamenti!$A$2:$X$104,$A1369-B$2,0)</f>
        <v>Prato</v>
      </c>
      <c r="C1369" s="3" t="str">
        <f>VLOOKUP($E1369,accorpamenti!$A$2:$X$104,$A1369-C$2,0)</f>
        <v>Prato</v>
      </c>
      <c r="D1369" s="3" t="str">
        <f>VLOOKUP($E1369,accorpamenti!$A$2:$X$104,$A1369-D$2,0)</f>
        <v>Prato</v>
      </c>
      <c r="E1369" s="3" t="s">
        <v>73</v>
      </c>
      <c r="F1369" s="1">
        <f t="array" ref="F1369">SUM(IF(anno=A1369,IF(distretto=E1369,1)))</f>
        <v>1</v>
      </c>
      <c r="G1369" s="1">
        <f t="array" ref="G1369">SUM(IF(anno=A1369,IF(distretto=E1369,IF(punti=-1,1))))</f>
        <v>0</v>
      </c>
      <c r="H1369" s="1">
        <f t="array" ref="H1369">SUM(IF(anno=A1369,IF(distretto=E1369,punti)))+G1369</f>
        <v>19</v>
      </c>
      <c r="I1369" s="6">
        <v>0.52417006406523003</v>
      </c>
      <c r="J1369" s="12">
        <f>H1369/VLOOKUP(A1369,anni!$A$1:$O$32,4,0)</f>
        <v>4.2122999157540022E-3</v>
      </c>
      <c r="K1369" s="12">
        <f t="shared" si="207"/>
        <v>5.1765193084170246E-3</v>
      </c>
      <c r="L1369" s="12">
        <f t="shared" si="208"/>
        <v>3.9451527543901844E-3</v>
      </c>
      <c r="M1369" s="12">
        <f t="array" ref="M1369">SUM(IF(NOT(ISERR(J1369:L1369)),J1369:L1369*$J$2:$L$2))/SUM(IF(NOT(ISERR(J1369:L1369)),$J$2:$L$2))</f>
        <v>4.489181853081039E-3</v>
      </c>
      <c r="N1369" s="1">
        <f>((300-VLOOKUP(A1369,anni!$A$1:$O$32,8,0))*(M1369-I1369/300)+I1369)/300*(300-VLOOKUP(A1369,anni!$A$1:$O$32,7,0))</f>
        <v>1.0368077344611304</v>
      </c>
      <c r="O1369" s="1">
        <f t="shared" si="209"/>
        <v>1.0368077344611304</v>
      </c>
      <c r="P1369" s="9">
        <f>INT(MAX(1,O1369)+1-VLOOKUP(A1369,anni!$A$1:$O$32,5,0))</f>
        <v>1</v>
      </c>
      <c r="Q1369" s="9">
        <f t="array" ref="Q1369">SUM(IF(anno=A1369,IF(distretto=E1369,concorrenti!$T$3:$T$5991)))</f>
        <v>0</v>
      </c>
      <c r="R1369" s="9">
        <f t="shared" si="210"/>
        <v>1</v>
      </c>
      <c r="S1369" s="1">
        <f t="shared" si="211"/>
        <v>0</v>
      </c>
      <c r="T1369" s="1">
        <f>1+INT($N1369/VLOOKUP($A1369,anni!$A$1:$J$35,10,0))+$Q1369</f>
        <v>1</v>
      </c>
      <c r="U1369" s="1">
        <f t="shared" si="212"/>
        <v>0</v>
      </c>
      <c r="AB1369" s="1">
        <v>1</v>
      </c>
    </row>
    <row r="1370" spans="1:28" x14ac:dyDescent="0.3">
      <c r="A1370" s="3">
        <v>2003</v>
      </c>
      <c r="B1370" s="3" t="str">
        <f>VLOOKUP($E1370,accorpamenti!$A$2:$X$104,$A1370-B$2,0)</f>
        <v>Biella</v>
      </c>
      <c r="C1370" s="3" t="str">
        <f>VLOOKUP($E1370,accorpamenti!$A$2:$X$104,$A1370-C$2,0)</f>
        <v>Biella</v>
      </c>
      <c r="D1370" s="3" t="str">
        <f>VLOOKUP($E1370,accorpamenti!$A$2:$X$104,$A1370-D$2,0)</f>
        <v>Biella</v>
      </c>
      <c r="E1370" s="3" t="s">
        <v>144</v>
      </c>
      <c r="F1370" s="1">
        <f t="array" ref="F1370">SUM(IF(anno=A1370,IF(distretto=E1370,1)))</f>
        <v>1</v>
      </c>
      <c r="G1370" s="1">
        <f t="array" ref="G1370">SUM(IF(anno=A1370,IF(distretto=E1370,IF(punti=-1,1))))</f>
        <v>0</v>
      </c>
      <c r="H1370" s="1">
        <f t="array" ref="H1370">SUM(IF(anno=A1370,IF(distretto=E1370,punti)))+G1370</f>
        <v>20.8</v>
      </c>
      <c r="I1370" s="6">
        <v>0.52417006406523003</v>
      </c>
      <c r="J1370" s="12">
        <f>H1370/VLOOKUP(A1370,anni!$A$1:$O$32,4,0)</f>
        <v>4.6113599077728029E-3</v>
      </c>
      <c r="K1370" s="12">
        <f t="shared" si="207"/>
        <v>3.4510128722780166E-3</v>
      </c>
      <c r="L1370" s="12">
        <f t="shared" si="208"/>
        <v>6.2063988453211439E-3</v>
      </c>
      <c r="M1370" s="12">
        <f t="array" ref="M1370">SUM(IF(NOT(ISERR(J1370:L1370)),J1370:L1370*$J$2:$L$2))/SUM(IF(NOT(ISERR(J1370:L1370)),$J$2:$L$2))</f>
        <v>4.4904173855325981E-3</v>
      </c>
      <c r="N1370" s="1">
        <f>((300-VLOOKUP(A1370,anni!$A$1:$O$32,8,0))*(M1370-I1370/300)+I1370)/300*(300-VLOOKUP(A1370,anni!$A$1:$O$32,7,0))</f>
        <v>1.0370466040684321</v>
      </c>
      <c r="O1370" s="1">
        <f t="shared" si="209"/>
        <v>1.0370466040684321</v>
      </c>
      <c r="P1370" s="9">
        <f>INT(MAX(1,O1370)+1-VLOOKUP(A1370,anni!$A$1:$O$32,5,0))</f>
        <v>1</v>
      </c>
      <c r="Q1370" s="9">
        <f t="array" ref="Q1370">SUM(IF(anno=A1370,IF(distretto=E1370,concorrenti!$T$3:$T$5991)))</f>
        <v>0</v>
      </c>
      <c r="R1370" s="9">
        <f t="shared" si="210"/>
        <v>1</v>
      </c>
      <c r="S1370" s="1">
        <f t="shared" si="211"/>
        <v>0</v>
      </c>
      <c r="T1370" s="1">
        <f>1+INT($N1370/VLOOKUP($A1370,anni!$A$1:$J$35,10,0))+$Q1370</f>
        <v>1</v>
      </c>
      <c r="U1370" s="1">
        <f t="shared" si="212"/>
        <v>0</v>
      </c>
      <c r="AB1370" s="1">
        <v>1</v>
      </c>
    </row>
    <row r="1371" spans="1:28" x14ac:dyDescent="0.3">
      <c r="A1371" s="3">
        <v>2003</v>
      </c>
      <c r="B1371" s="3" t="str">
        <f>VLOOKUP($E1371,accorpamenti!$A$2:$X$104,$A1371-B$2,0)</f>
        <v>Viterbo</v>
      </c>
      <c r="C1371" s="3" t="str">
        <f>VLOOKUP($E1371,accorpamenti!$A$2:$X$104,$A1371-C$2,0)</f>
        <v>Viterbo</v>
      </c>
      <c r="D1371" s="3" t="str">
        <f>VLOOKUP($E1371,accorpamenti!$A$2:$X$104,$A1371-D$2,0)</f>
        <v>Viterbo</v>
      </c>
      <c r="E1371" s="3" t="s">
        <v>111</v>
      </c>
      <c r="F1371" s="1">
        <f t="array" ref="F1371">SUM(IF(anno=A1371,IF(distretto=E1371,1)))</f>
        <v>1</v>
      </c>
      <c r="G1371" s="1">
        <f t="array" ref="G1371">SUM(IF(anno=A1371,IF(distretto=E1371,IF(punti=-1,1))))</f>
        <v>0</v>
      </c>
      <c r="H1371" s="1">
        <f t="array" ref="H1371">SUM(IF(anno=A1371,IF(distretto=E1371,punti)))+G1371</f>
        <v>20</v>
      </c>
      <c r="I1371" s="6">
        <v>1.5725101921956901</v>
      </c>
      <c r="J1371" s="12">
        <f>H1371/VLOOKUP(A1371,anni!$A$1:$O$32,4,0)</f>
        <v>4.4339999113200022E-3</v>
      </c>
      <c r="K1371" s="12">
        <f t="shared" si="207"/>
        <v>2.0706077233668099E-3</v>
      </c>
      <c r="L1371" s="12">
        <f t="shared" si="208"/>
        <v>1.7320182824152027E-3</v>
      </c>
      <c r="M1371" s="12">
        <f t="array" ref="M1371">SUM(IF(NOT(ISERR(J1371:L1371)),J1371:L1371*$J$2:$L$2))/SUM(IF(NOT(ISERR(J1371:L1371)),$J$2:$L$2))</f>
        <v>3.1958722438514713E-3</v>
      </c>
      <c r="N1371" s="1">
        <f>((300-VLOOKUP(A1371,anni!$A$1:$O$32,8,0))*(M1371-I1371/300)+I1371)/300*(300-VLOOKUP(A1371,anni!$A$1:$O$32,7,0))</f>
        <v>1.1245663624076734</v>
      </c>
      <c r="O1371" s="1">
        <f t="shared" si="209"/>
        <v>1.1245663624076734</v>
      </c>
      <c r="P1371" s="9">
        <f>INT(MAX(1,O1371)+1-VLOOKUP(A1371,anni!$A$1:$O$32,5,0))</f>
        <v>1</v>
      </c>
      <c r="Q1371" s="9">
        <f t="array" ref="Q1371">SUM(IF(anno=A1371,IF(distretto=E1371,concorrenti!$T$3:$T$5991)))</f>
        <v>0</v>
      </c>
      <c r="R1371" s="9">
        <f t="shared" si="210"/>
        <v>1</v>
      </c>
      <c r="S1371" s="1">
        <f t="shared" si="211"/>
        <v>0</v>
      </c>
      <c r="T1371" s="1">
        <f>1+INT($N1371/VLOOKUP($A1371,anni!$A$1:$J$35,10,0))+$Q1371</f>
        <v>1</v>
      </c>
      <c r="U1371" s="1">
        <f t="shared" si="212"/>
        <v>0</v>
      </c>
      <c r="AB1371" s="1">
        <v>1</v>
      </c>
    </row>
    <row r="1372" spans="1:28" x14ac:dyDescent="0.3">
      <c r="A1372" s="3">
        <v>2003</v>
      </c>
      <c r="B1372" s="3" t="str">
        <f>VLOOKUP($E1372,accorpamenti!$A$2:$X$104,$A1372-B$2,0)</f>
        <v>Benevento</v>
      </c>
      <c r="C1372" s="3" t="str">
        <f>VLOOKUP($E1372,accorpamenti!$A$2:$X$104,$A1372-C$2,0)</f>
        <v>Benevento</v>
      </c>
      <c r="D1372" s="3" t="str">
        <f>VLOOKUP($E1372,accorpamenti!$A$2:$X$104,$A1372-D$2,0)</f>
        <v>Benevento</v>
      </c>
      <c r="E1372" s="3" t="s">
        <v>143</v>
      </c>
      <c r="F1372" s="1">
        <f t="array" ref="F1372">SUM(IF(anno=A1372,IF(distretto=E1372,1)))</f>
        <v>1</v>
      </c>
      <c r="G1372" s="1">
        <f t="array" ref="G1372">SUM(IF(anno=A1372,IF(distretto=E1372,IF(punti=-1,1))))</f>
        <v>0</v>
      </c>
      <c r="H1372" s="1">
        <f t="array" ref="H1372">SUM(IF(anno=A1372,IF(distretto=E1372,punti)))+G1372</f>
        <v>5</v>
      </c>
      <c r="I1372" s="6">
        <v>2.4461269656377405</v>
      </c>
      <c r="J1372" s="12">
        <f>H1372/VLOOKUP(A1372,anni!$A$1:$O$32,4,0)</f>
        <v>1.1084999778300006E-3</v>
      </c>
      <c r="K1372" s="12">
        <f t="shared" si="207"/>
        <v>8.2824308934672391E-4</v>
      </c>
      <c r="L1372" s="12">
        <f t="shared" si="208"/>
        <v>6.9280731296608115E-3</v>
      </c>
      <c r="M1372" s="12">
        <f t="array" ref="M1372">SUM(IF(NOT(ISERR(J1372:L1372)),J1372:L1372*$J$2:$L$2))/SUM(IF(NOT(ISERR(J1372:L1372)),$J$2:$L$2))</f>
        <v>1.9850098736407099E-3</v>
      </c>
      <c r="N1372" s="1">
        <f>((300-VLOOKUP(A1372,anni!$A$1:$O$32,8,0))*(M1372-I1372/300)+I1372)/300*(300-VLOOKUP(A1372,anni!$A$1:$O$32,7,0))</f>
        <v>1.1719650422760315</v>
      </c>
      <c r="O1372" s="1">
        <f t="shared" si="209"/>
        <v>1.1719650422760315</v>
      </c>
      <c r="P1372" s="9">
        <f>INT(MAX(1,O1372)+1-VLOOKUP(A1372,anni!$A$1:$O$32,5,0))</f>
        <v>1</v>
      </c>
      <c r="Q1372" s="9">
        <f t="array" ref="Q1372">SUM(IF(anno=A1372,IF(distretto=E1372,concorrenti!$T$3:$T$5991)))</f>
        <v>0</v>
      </c>
      <c r="R1372" s="9">
        <f t="shared" si="210"/>
        <v>1</v>
      </c>
      <c r="S1372" s="1">
        <f t="shared" si="211"/>
        <v>0</v>
      </c>
      <c r="T1372" s="1">
        <f>1+INT($N1372/VLOOKUP($A1372,anni!$A$1:$J$35,10,0))+$Q1372</f>
        <v>1</v>
      </c>
      <c r="U1372" s="1">
        <f t="shared" si="212"/>
        <v>0</v>
      </c>
      <c r="AB1372" s="1">
        <v>1</v>
      </c>
    </row>
    <row r="1373" spans="1:28" x14ac:dyDescent="0.3">
      <c r="A1373" s="3">
        <v>2003</v>
      </c>
      <c r="B1373" s="3" t="str">
        <f>VLOOKUP($E1373,accorpamenti!$A$2:$X$104,$A1373-B$2,0)</f>
        <v>Catanzaro</v>
      </c>
      <c r="C1373" s="3" t="str">
        <f>VLOOKUP($E1373,accorpamenti!$A$2:$X$104,$A1373-C$2,0)</f>
        <v>Catanzaro</v>
      </c>
      <c r="D1373" s="3" t="str">
        <f>VLOOKUP($E1373,accorpamenti!$A$2:$X$104,$A1373-D$2,0)</f>
        <v>Catanzaro</v>
      </c>
      <c r="E1373" s="3" t="s">
        <v>110</v>
      </c>
      <c r="F1373" s="1">
        <f t="array" ref="F1373">SUM(IF(anno=A1373,IF(distretto=E1373,1)))</f>
        <v>1</v>
      </c>
      <c r="G1373" s="1">
        <f t="array" ref="G1373">SUM(IF(anno=A1373,IF(distretto=E1373,IF(punti=-1,1))))</f>
        <v>0</v>
      </c>
      <c r="H1373" s="1">
        <f t="array" ref="H1373">SUM(IF(anno=A1373,IF(distretto=E1373,punti)))+G1373</f>
        <v>14.4</v>
      </c>
      <c r="I1373" s="6">
        <v>1.5725101921956901</v>
      </c>
      <c r="J1373" s="12">
        <f>H1373/VLOOKUP(A1373,anni!$A$1:$O$32,4,0)</f>
        <v>3.1924799361504018E-3</v>
      </c>
      <c r="K1373" s="12">
        <f t="shared" si="207"/>
        <v>2.9333609414363142E-3</v>
      </c>
      <c r="L1373" s="12">
        <f t="shared" si="208"/>
        <v>2.3093577098869372E-3</v>
      </c>
      <c r="M1373" s="12">
        <f t="array" ref="M1373">SUM(IF(NOT(ISERR(J1373:L1373)),J1373:L1373*$J$2:$L$2))/SUM(IF(NOT(ISERR(J1373:L1373)),$J$2:$L$2))</f>
        <v>2.9589199002017946E-3</v>
      </c>
      <c r="N1373" s="1">
        <f>((300-VLOOKUP(A1373,anni!$A$1:$O$32,8,0))*(M1373-I1373/300)+I1373)/300*(300-VLOOKUP(A1373,anni!$A$1:$O$32,7,0))</f>
        <v>1.0787555759687357</v>
      </c>
      <c r="O1373" s="1">
        <f t="shared" si="209"/>
        <v>1.0787555759687357</v>
      </c>
      <c r="P1373" s="9">
        <f>INT(MAX(1,O1373)+1-VLOOKUP(A1373,anni!$A$1:$O$32,5,0))</f>
        <v>1</v>
      </c>
      <c r="Q1373" s="9">
        <f t="array" ref="Q1373">SUM(IF(anno=A1373,IF(distretto=E1373,concorrenti!$T$3:$T$5991)))</f>
        <v>0</v>
      </c>
      <c r="R1373" s="9">
        <f t="shared" si="210"/>
        <v>1</v>
      </c>
      <c r="S1373" s="1">
        <f t="shared" si="211"/>
        <v>0</v>
      </c>
      <c r="T1373" s="1">
        <f>1+INT($N1373/VLOOKUP($A1373,anni!$A$1:$J$35,10,0))+$Q1373</f>
        <v>1</v>
      </c>
      <c r="U1373" s="1">
        <f t="shared" si="212"/>
        <v>0</v>
      </c>
      <c r="AB1373" s="1">
        <v>1</v>
      </c>
    </row>
    <row r="1374" spans="1:28" x14ac:dyDescent="0.3">
      <c r="A1374" s="3">
        <v>2003</v>
      </c>
      <c r="B1374" s="3" t="str">
        <f>VLOOKUP($E1374,accorpamenti!$A$2:$X$104,$A1374-B$2,0)</f>
        <v>Vercelli</v>
      </c>
      <c r="C1374" s="3" t="str">
        <f>VLOOKUP($E1374,accorpamenti!$A$2:$X$104,$A1374-C$2,0)</f>
        <v>Vercelli</v>
      </c>
      <c r="D1374" s="3" t="str">
        <f>VLOOKUP($E1374,accorpamenti!$A$2:$X$104,$A1374-D$2,0)</f>
        <v>Vercelli</v>
      </c>
      <c r="E1374" s="3" t="s">
        <v>132</v>
      </c>
      <c r="F1374" s="1">
        <f t="array" ref="F1374">SUM(IF(anno=A1374,IF(distretto=E1374,1)))</f>
        <v>1</v>
      </c>
      <c r="G1374" s="1">
        <f t="array" ref="G1374">SUM(IF(anno=A1374,IF(distretto=E1374,IF(punti=-1,1))))</f>
        <v>0</v>
      </c>
      <c r="H1374" s="1">
        <f t="array" ref="H1374">SUM(IF(anno=A1374,IF(distretto=E1374,punti)))+G1374</f>
        <v>15</v>
      </c>
      <c r="I1374" s="6">
        <v>1.3977868375072802</v>
      </c>
      <c r="J1374" s="12">
        <f>H1374/VLOOKUP(A1374,anni!$A$1:$O$32,4,0)</f>
        <v>3.3254999334900019E-3</v>
      </c>
      <c r="K1374" s="12">
        <f t="shared" si="207"/>
        <v>6.9020257445560331E-4</v>
      </c>
      <c r="L1374" s="12">
        <f t="shared" si="208"/>
        <v>7.2167428433966788E-3</v>
      </c>
      <c r="M1374" s="12">
        <f t="array" ref="M1374">SUM(IF(NOT(ISERR(J1374:L1374)),J1374:L1374*$J$2:$L$2))/SUM(IF(NOT(ISERR(J1374:L1374)),$J$2:$L$2))</f>
        <v>3.0956079654629819E-3</v>
      </c>
      <c r="N1374" s="1">
        <f>((300-VLOOKUP(A1374,anni!$A$1:$O$32,8,0))*(M1374-I1374/300)+I1374)/300*(300-VLOOKUP(A1374,anni!$A$1:$O$32,7,0))</f>
        <v>1.0488821876307446</v>
      </c>
      <c r="O1374" s="1">
        <f t="shared" si="209"/>
        <v>1.0488821876307446</v>
      </c>
      <c r="P1374" s="9">
        <f>INT(MAX(1,O1374)+1-VLOOKUP(A1374,anni!$A$1:$O$32,5,0))</f>
        <v>1</v>
      </c>
      <c r="Q1374" s="9">
        <f t="array" ref="Q1374">SUM(IF(anno=A1374,IF(distretto=E1374,concorrenti!$T$3:$T$5991)))</f>
        <v>0</v>
      </c>
      <c r="R1374" s="9">
        <f t="shared" si="210"/>
        <v>1</v>
      </c>
      <c r="S1374" s="1">
        <f t="shared" si="211"/>
        <v>0</v>
      </c>
      <c r="T1374" s="1">
        <f>1+INT($N1374/VLOOKUP($A1374,anni!$A$1:$J$35,10,0))+$Q1374</f>
        <v>1</v>
      </c>
      <c r="U1374" s="1">
        <f t="shared" si="212"/>
        <v>0</v>
      </c>
      <c r="AB1374" s="1">
        <v>1</v>
      </c>
    </row>
    <row r="1375" spans="1:28" x14ac:dyDescent="0.3">
      <c r="A1375" s="3">
        <v>2003</v>
      </c>
      <c r="B1375" s="3" t="str">
        <f>VLOOKUP($E1375,accorpamenti!$A$2:$X$104,$A1375-B$2,0)</f>
        <v>Sondrio</v>
      </c>
      <c r="C1375" s="3" t="str">
        <f>VLOOKUP($E1375,accorpamenti!$A$2:$X$104,$A1375-C$2,0)</f>
        <v>Sondrio</v>
      </c>
      <c r="D1375" s="3" t="str">
        <f>VLOOKUP($E1375,accorpamenti!$A$2:$X$104,$A1375-D$2,0)</f>
        <v>Sondrio</v>
      </c>
      <c r="E1375" s="3" t="s">
        <v>123</v>
      </c>
      <c r="F1375" s="1">
        <f t="array" ref="F1375">SUM(IF(anno=A1375,IF(distretto=E1375,1)))</f>
        <v>1</v>
      </c>
      <c r="G1375" s="1">
        <f t="array" ref="G1375">SUM(IF(anno=A1375,IF(distretto=E1375,IF(punti=-1,1))))</f>
        <v>0</v>
      </c>
      <c r="H1375" s="1">
        <f t="array" ref="H1375">SUM(IF(anno=A1375,IF(distretto=E1375,punti)))+G1375</f>
        <v>17</v>
      </c>
      <c r="I1375" s="6">
        <v>0.87361677344205002</v>
      </c>
      <c r="J1375" s="12">
        <f>H1375/VLOOKUP(A1375,anni!$A$1:$O$32,4,0)</f>
        <v>3.7688999246220018E-3</v>
      </c>
      <c r="K1375" s="12">
        <f t="shared" si="207"/>
        <v>3.7270939020602576E-3</v>
      </c>
      <c r="L1375" s="12">
        <f t="shared" si="208"/>
        <v>3.3678133269184501E-3</v>
      </c>
      <c r="M1375" s="12">
        <f t="array" ref="M1375">SUM(IF(NOT(ISERR(J1375:L1375)),J1375:L1375*$J$2:$L$2))/SUM(IF(NOT(ISERR(J1375:L1375)),$J$2:$L$2))</f>
        <v>3.6881168174841619E-3</v>
      </c>
      <c r="N1375" s="1">
        <f>((300-VLOOKUP(A1375,anni!$A$1:$O$32,8,0))*(M1375-I1375/300)+I1375)/300*(300-VLOOKUP(A1375,anni!$A$1:$O$32,7,0))</f>
        <v>0.99453465615604297</v>
      </c>
      <c r="O1375" s="1">
        <f t="shared" si="209"/>
        <v>1</v>
      </c>
      <c r="P1375" s="9">
        <f>INT(MAX(1,O1375)+1-VLOOKUP(A1375,anni!$A$1:$O$32,5,0))</f>
        <v>1</v>
      </c>
      <c r="Q1375" s="9">
        <f t="array" ref="Q1375">SUM(IF(anno=A1375,IF(distretto=E1375,concorrenti!$T$3:$T$5991)))</f>
        <v>0</v>
      </c>
      <c r="R1375" s="9">
        <f t="shared" si="210"/>
        <v>1</v>
      </c>
      <c r="S1375" s="1">
        <f t="shared" si="211"/>
        <v>0</v>
      </c>
      <c r="T1375" s="1">
        <f>1+INT($N1375/VLOOKUP($A1375,anni!$A$1:$J$35,10,0))+$Q1375</f>
        <v>1</v>
      </c>
      <c r="U1375" s="1">
        <f t="shared" si="212"/>
        <v>0</v>
      </c>
      <c r="AB1375" s="1">
        <v>1</v>
      </c>
    </row>
    <row r="1376" spans="1:28" x14ac:dyDescent="0.3">
      <c r="A1376" s="3">
        <v>2003</v>
      </c>
      <c r="B1376" s="3" t="str">
        <f>VLOOKUP($E1376,accorpamenti!$A$2:$X$104,$A1376-B$2,0)</f>
        <v>Caltanissetta</v>
      </c>
      <c r="C1376" s="3" t="str">
        <f>VLOOKUP($E1376,accorpamenti!$A$2:$X$104,$A1376-C$2,0)</f>
        <v>Caltanissetta</v>
      </c>
      <c r="D1376" s="3" t="str">
        <f>VLOOKUP($E1376,accorpamenti!$A$2:$X$104,$A1376-D$2,0)</f>
        <v>Caltanissetta</v>
      </c>
      <c r="E1376" s="3" t="s">
        <v>129</v>
      </c>
      <c r="F1376" s="1">
        <f t="array" ref="F1376">SUM(IF(anno=A1376,IF(distretto=E1376,1)))</f>
        <v>1</v>
      </c>
      <c r="G1376" s="1">
        <f t="array" ref="G1376">SUM(IF(anno=A1376,IF(distretto=E1376,IF(punti=-1,1))))</f>
        <v>0</v>
      </c>
      <c r="H1376" s="1">
        <f t="array" ref="H1376">SUM(IF(anno=A1376,IF(distretto=E1376,punti)))+G1376</f>
        <v>14.399999999999999</v>
      </c>
      <c r="I1376" s="6">
        <v>1.7472335468841</v>
      </c>
      <c r="J1376" s="12">
        <f>H1376/VLOOKUP(A1376,anni!$A$1:$O$32,4,0)</f>
        <v>3.1924799361504014E-3</v>
      </c>
      <c r="K1376" s="12">
        <f t="shared" ref="K1376:K1439" si="213">SUMIFS($J$2:$J$1979,anno_2,A1376-1,$C$2:$C$1979,B1376)</f>
        <v>2.4157090105946114E-3</v>
      </c>
      <c r="L1376" s="12">
        <f t="shared" ref="L1376:L1439" si="214">SUMIFS($J$2:$J$1979,anno_2,A1376-2,$D$2:$D$1979,B1376)</f>
        <v>1.4433485686793357E-3</v>
      </c>
      <c r="M1376" s="12">
        <f t="array" ref="M1376">SUM(IF(NOT(ISERR(J1376:L1376)),J1376:L1376*$J$2:$L$2))/SUM(IF(NOT(ISERR(J1376:L1376)),$J$2:$L$2))</f>
        <v>2.6420343997199604E-3</v>
      </c>
      <c r="N1376" s="1">
        <f>((300-VLOOKUP(A1376,anni!$A$1:$O$32,8,0))*(M1376-I1376/300)+I1376)/300*(300-VLOOKUP(A1376,anni!$A$1:$O$32,7,0))</f>
        <v>1.0737907934974023</v>
      </c>
      <c r="O1376" s="1">
        <f t="shared" si="209"/>
        <v>1.0737907934974023</v>
      </c>
      <c r="P1376" s="9">
        <f>INT(MAX(1,O1376)+1-VLOOKUP(A1376,anni!$A$1:$O$32,5,0))</f>
        <v>1</v>
      </c>
      <c r="Q1376" s="9">
        <f t="array" ref="Q1376">SUM(IF(anno=A1376,IF(distretto=E1376,concorrenti!$T$3:$T$5991)))</f>
        <v>0</v>
      </c>
      <c r="R1376" s="9">
        <f t="shared" si="210"/>
        <v>1</v>
      </c>
      <c r="S1376" s="1">
        <f t="shared" si="211"/>
        <v>0</v>
      </c>
      <c r="T1376" s="1">
        <f>1+INT($N1376/VLOOKUP($A1376,anni!$A$1:$J$35,10,0))+$Q1376</f>
        <v>1</v>
      </c>
      <c r="U1376" s="1">
        <f t="shared" si="212"/>
        <v>0</v>
      </c>
      <c r="AB1376" s="1">
        <v>1</v>
      </c>
    </row>
    <row r="1377" spans="1:28" x14ac:dyDescent="0.3">
      <c r="A1377" s="3">
        <v>2003</v>
      </c>
      <c r="B1377" s="3" t="str">
        <f>VLOOKUP($E1377,accorpamenti!$A$2:$X$104,$A1377-B$2,0)</f>
        <v>Aosta</v>
      </c>
      <c r="C1377" s="3" t="str">
        <f>VLOOKUP($E1377,accorpamenti!$A$2:$X$104,$A1377-C$2,0)</f>
        <v>Aosta</v>
      </c>
      <c r="D1377" s="3" t="str">
        <f>VLOOKUP($E1377,accorpamenti!$A$2:$X$104,$A1377-D$2,0)</f>
        <v>Aosta</v>
      </c>
      <c r="E1377" s="3" t="s">
        <v>133</v>
      </c>
      <c r="F1377" s="1">
        <f t="array" ref="F1377">SUM(IF(anno=A1377,IF(distretto=E1377,1)))</f>
        <v>1</v>
      </c>
      <c r="G1377" s="1">
        <f t="array" ref="G1377">SUM(IF(anno=A1377,IF(distretto=E1377,IF(punti=-1,1))))</f>
        <v>0</v>
      </c>
      <c r="H1377" s="1">
        <f t="array" ref="H1377">SUM(IF(anno=A1377,IF(distretto=E1377,punti)))+G1377</f>
        <v>19.200000000000003</v>
      </c>
      <c r="I1377" s="6">
        <v>0.52417006406523003</v>
      </c>
      <c r="J1377" s="12">
        <f>H1377/VLOOKUP(A1377,anni!$A$1:$O$32,4,0)</f>
        <v>4.2566399148672033E-3</v>
      </c>
      <c r="K1377" s="12">
        <f t="shared" si="213"/>
        <v>3.1059115850502147E-3</v>
      </c>
      <c r="L1377" s="12">
        <f t="shared" si="214"/>
        <v>4.0894876112581181E-3</v>
      </c>
      <c r="M1377" s="12">
        <f t="array" ref="M1377">SUM(IF(NOT(ISERR(J1377:L1377)),J1377:L1377*$J$2:$L$2))/SUM(IF(NOT(ISERR(J1377:L1377)),$J$2:$L$2))</f>
        <v>3.8452050876600259E-3</v>
      </c>
      <c r="N1377" s="1">
        <f>((300-VLOOKUP(A1377,anni!$A$1:$O$32,8,0))*(M1377-I1377/300)+I1377)/300*(300-VLOOKUP(A1377,anni!$A$1:$O$32,7,0))</f>
        <v>0.91230555981306805</v>
      </c>
      <c r="O1377" s="1">
        <f t="shared" si="209"/>
        <v>1</v>
      </c>
      <c r="P1377" s="9">
        <f>INT(MAX(1,O1377)+1-VLOOKUP(A1377,anni!$A$1:$O$32,5,0))</f>
        <v>1</v>
      </c>
      <c r="Q1377" s="9">
        <f t="array" ref="Q1377">SUM(IF(anno=A1377,IF(distretto=E1377,concorrenti!$T$3:$T$5991)))</f>
        <v>0</v>
      </c>
      <c r="R1377" s="9">
        <f t="shared" si="210"/>
        <v>1</v>
      </c>
      <c r="S1377" s="1">
        <f t="shared" si="211"/>
        <v>0</v>
      </c>
      <c r="T1377" s="1">
        <f>1+INT($N1377/VLOOKUP($A1377,anni!$A$1:$J$35,10,0))+$Q1377</f>
        <v>1</v>
      </c>
      <c r="U1377" s="1">
        <f t="shared" si="212"/>
        <v>0</v>
      </c>
      <c r="AB1377" s="1">
        <v>1</v>
      </c>
    </row>
    <row r="1378" spans="1:28" x14ac:dyDescent="0.3">
      <c r="A1378" s="3">
        <v>2003</v>
      </c>
      <c r="B1378" s="3" t="str">
        <f>VLOOKUP($E1378,accorpamenti!$A$2:$X$104,$A1378-B$2,0)</f>
        <v>Enna</v>
      </c>
      <c r="C1378" s="3" t="str">
        <f>VLOOKUP($E1378,accorpamenti!$A$2:$X$104,$A1378-C$2,0)</f>
        <v>Enna</v>
      </c>
      <c r="D1378" s="3" t="str">
        <f>VLOOKUP($E1378,accorpamenti!$A$2:$X$104,$A1378-D$2,0)</f>
        <v>Enna</v>
      </c>
      <c r="E1378" s="3" t="s">
        <v>82</v>
      </c>
      <c r="F1378" s="1">
        <f t="array" ref="F1378">SUM(IF(anno=A1378,IF(distretto=E1378,1)))</f>
        <v>1</v>
      </c>
      <c r="G1378" s="1">
        <f t="array" ref="G1378">SUM(IF(anno=A1378,IF(distretto=E1378,IF(punti=-1,1))))</f>
        <v>0</v>
      </c>
      <c r="H1378" s="1">
        <f t="array" ref="H1378">SUM(IF(anno=A1378,IF(distretto=E1378,punti)))+G1378</f>
        <v>16</v>
      </c>
      <c r="I1378" s="6">
        <v>2.0966802562609201</v>
      </c>
      <c r="J1378" s="12">
        <f>H1378/VLOOKUP(A1378,anni!$A$1:$O$32,4,0)</f>
        <v>3.5471999290560018E-3</v>
      </c>
      <c r="K1378" s="12">
        <f t="shared" si="213"/>
        <v>3.1059115850502148E-4</v>
      </c>
      <c r="L1378" s="12">
        <f t="shared" si="214"/>
        <v>1.1546788549434686E-3</v>
      </c>
      <c r="M1378" s="12">
        <f t="array" ref="M1378">SUM(IF(NOT(ISERR(J1378:L1378)),J1378:L1378*$J$2:$L$2))/SUM(IF(NOT(ISERR(J1378:L1378)),$J$2:$L$2))</f>
        <v>2.0695768265202529E-3</v>
      </c>
      <c r="N1378" s="1">
        <f>((300-VLOOKUP(A1378,anni!$A$1:$O$32,8,0))*(M1378-I1378/300)+I1378)/300*(300-VLOOKUP(A1378,anni!$A$1:$O$32,7,0))</f>
        <v>1.0757151579224344</v>
      </c>
      <c r="O1378" s="1">
        <f t="shared" si="209"/>
        <v>1.0757151579224344</v>
      </c>
      <c r="P1378" s="9">
        <f>INT(MAX(1,O1378)+1-VLOOKUP(A1378,anni!$A$1:$O$32,5,0))</f>
        <v>1</v>
      </c>
      <c r="Q1378" s="9">
        <f t="array" ref="Q1378">SUM(IF(anno=A1378,IF(distretto=E1378,concorrenti!$T$3:$T$5991)))</f>
        <v>0</v>
      </c>
      <c r="R1378" s="9">
        <f t="shared" si="210"/>
        <v>1</v>
      </c>
      <c r="S1378" s="1">
        <f t="shared" si="211"/>
        <v>0</v>
      </c>
      <c r="T1378" s="1">
        <f>1+INT($N1378/VLOOKUP($A1378,anni!$A$1:$J$35,10,0))+$Q1378</f>
        <v>1</v>
      </c>
      <c r="U1378" s="1">
        <f t="shared" si="212"/>
        <v>0</v>
      </c>
      <c r="AB1378" s="1">
        <v>1</v>
      </c>
    </row>
    <row r="1379" spans="1:28" x14ac:dyDescent="0.3">
      <c r="A1379" s="3">
        <v>2003</v>
      </c>
      <c r="B1379" s="3" t="str">
        <f>VLOOKUP($E1379,accorpamenti!$A$2:$X$104,$A1379-B$2,0)</f>
        <v>Oristano</v>
      </c>
      <c r="C1379" s="3" t="str">
        <f>VLOOKUP($E1379,accorpamenti!$A$2:$X$104,$A1379-C$2,0)</f>
        <v>Oristano</v>
      </c>
      <c r="D1379" s="3" t="str">
        <f>VLOOKUP($E1379,accorpamenti!$A$2:$X$104,$A1379-D$2,0)</f>
        <v>Oristano</v>
      </c>
      <c r="E1379" s="3" t="s">
        <v>131</v>
      </c>
      <c r="F1379" s="1">
        <f t="array" ref="F1379">SUM(IF(anno=A1379,IF(distretto=E1379,1)))</f>
        <v>1</v>
      </c>
      <c r="G1379" s="1">
        <f t="array" ref="G1379">SUM(IF(anno=A1379,IF(distretto=E1379,IF(punti=-1,1))))</f>
        <v>0</v>
      </c>
      <c r="H1379" s="1">
        <f t="array" ref="H1379">SUM(IF(anno=A1379,IF(distretto=E1379,punti)))+G1379</f>
        <v>2</v>
      </c>
      <c r="I1379" s="6">
        <v>1.92195690157251</v>
      </c>
      <c r="J1379" s="12">
        <f>H1379/VLOOKUP(A1379,anni!$A$1:$O$32,4,0)</f>
        <v>4.4339999113200023E-4</v>
      </c>
      <c r="K1379" s="12">
        <f t="shared" si="213"/>
        <v>4.6933775062981027E-3</v>
      </c>
      <c r="L1379" s="12">
        <f t="shared" si="214"/>
        <v>1.683906663459225E-3</v>
      </c>
      <c r="M1379" s="12">
        <f t="array" ref="M1379">SUM(IF(NOT(ISERR(J1379:L1379)),J1379:L1379*$J$2:$L$2))/SUM(IF(NOT(ISERR(J1379:L1379)),$J$2:$L$2))</f>
        <v>2.0668102749085717E-3</v>
      </c>
      <c r="N1379" s="1">
        <f>((300-VLOOKUP(A1379,anni!$A$1:$O$32,8,0))*(M1379-I1379/300)+I1379)/300*(300-VLOOKUP(A1379,anni!$A$1:$O$32,7,0))</f>
        <v>1.018880543655688</v>
      </c>
      <c r="O1379" s="1">
        <f t="shared" si="209"/>
        <v>1.018880543655688</v>
      </c>
      <c r="P1379" s="9">
        <f>INT(MAX(1,O1379)+1-VLOOKUP(A1379,anni!$A$1:$O$32,5,0))</f>
        <v>1</v>
      </c>
      <c r="Q1379" s="9">
        <f t="array" ref="Q1379">SUM(IF(anno=A1379,IF(distretto=E1379,concorrenti!$T$3:$T$5991)))</f>
        <v>0</v>
      </c>
      <c r="R1379" s="9">
        <f t="shared" si="210"/>
        <v>1</v>
      </c>
      <c r="S1379" s="1">
        <f t="shared" si="211"/>
        <v>0</v>
      </c>
      <c r="T1379" s="1">
        <f>1+INT($N1379/VLOOKUP($A1379,anni!$A$1:$J$35,10,0))+$Q1379</f>
        <v>1</v>
      </c>
      <c r="U1379" s="1">
        <f t="shared" si="212"/>
        <v>0</v>
      </c>
      <c r="AB1379" s="1">
        <v>1</v>
      </c>
    </row>
    <row r="1380" spans="1:28" x14ac:dyDescent="0.3">
      <c r="A1380" s="3">
        <v>2003</v>
      </c>
      <c r="B1380" s="3" t="str">
        <f>VLOOKUP($E1380,accorpamenti!$A$2:$X$104,$A1380-B$2,0)</f>
        <v>La Spezia</v>
      </c>
      <c r="C1380" s="3" t="str">
        <f>VLOOKUP($E1380,accorpamenti!$A$2:$X$104,$A1380-C$2,0)</f>
        <v>La Spezia</v>
      </c>
      <c r="D1380" s="3" t="str">
        <f>VLOOKUP($E1380,accorpamenti!$A$2:$X$104,$A1380-D$2,0)</f>
        <v>La Spezia</v>
      </c>
      <c r="E1380" s="3" t="s">
        <v>120</v>
      </c>
      <c r="F1380" s="1">
        <f t="array" ref="F1380">SUM(IF(anno=A1380,IF(distretto=E1380,1)))</f>
        <v>1</v>
      </c>
      <c r="G1380" s="1">
        <f t="array" ref="G1380">SUM(IF(anno=A1380,IF(distretto=E1380,IF(punti=-1,1))))</f>
        <v>0</v>
      </c>
      <c r="H1380" s="1">
        <f t="array" ref="H1380">SUM(IF(anno=A1380,IF(distretto=E1380,punti)))+G1380</f>
        <v>17.600000000000001</v>
      </c>
      <c r="I1380" s="6">
        <v>0.69889341875364008</v>
      </c>
      <c r="J1380" s="12">
        <f>H1380/VLOOKUP(A1380,anni!$A$1:$O$32,4,0)</f>
        <v>3.9019199219616023E-3</v>
      </c>
      <c r="K1380" s="12">
        <f t="shared" si="213"/>
        <v>3.6235635158919175E-3</v>
      </c>
      <c r="L1380" s="12">
        <f t="shared" si="214"/>
        <v>2.2131344719749815E-3</v>
      </c>
      <c r="M1380" s="12">
        <f t="array" ref="M1380">SUM(IF(NOT(ISERR(J1380:L1380)),J1380:L1380*$J$2:$L$2))/SUM(IF(NOT(ISERR(J1380:L1380)),$J$2:$L$2))</f>
        <v>3.5276702116072704E-3</v>
      </c>
      <c r="N1380" s="1">
        <f>((300-VLOOKUP(A1380,anni!$A$1:$O$32,8,0))*(M1380-I1380/300)+I1380)/300*(300-VLOOKUP(A1380,anni!$A$1:$O$32,7,0))</f>
        <v>0.90721523139802296</v>
      </c>
      <c r="O1380" s="1">
        <f t="shared" si="209"/>
        <v>1</v>
      </c>
      <c r="P1380" s="9">
        <f>INT(MAX(1,O1380)+1-VLOOKUP(A1380,anni!$A$1:$O$32,5,0))</f>
        <v>1</v>
      </c>
      <c r="Q1380" s="9">
        <f t="array" ref="Q1380">SUM(IF(anno=A1380,IF(distretto=E1380,concorrenti!$T$3:$T$5991)))</f>
        <v>0</v>
      </c>
      <c r="R1380" s="9">
        <f t="shared" si="210"/>
        <v>1</v>
      </c>
      <c r="S1380" s="1">
        <f t="shared" si="211"/>
        <v>0</v>
      </c>
      <c r="T1380" s="1">
        <f>1+INT($N1380/VLOOKUP($A1380,anni!$A$1:$J$35,10,0))+$Q1380</f>
        <v>1</v>
      </c>
      <c r="U1380" s="1">
        <f t="shared" si="212"/>
        <v>0</v>
      </c>
      <c r="AB1380" s="1">
        <v>1</v>
      </c>
    </row>
    <row r="1381" spans="1:28" x14ac:dyDescent="0.3">
      <c r="A1381" s="3">
        <v>2003</v>
      </c>
      <c r="B1381" s="3" t="str">
        <f>VLOOKUP($E1381,accorpamenti!$A$2:$X$104,$A1381-B$2,0)</f>
        <v>Rieti</v>
      </c>
      <c r="C1381" s="3" t="str">
        <f>VLOOKUP($E1381,accorpamenti!$A$2:$X$104,$A1381-C$2,0)</f>
        <v>Rieti</v>
      </c>
      <c r="D1381" s="3" t="str">
        <f>VLOOKUP($E1381,accorpamenti!$A$2:$X$104,$A1381-D$2,0)</f>
        <v>Rieti</v>
      </c>
      <c r="E1381" s="3" t="s">
        <v>148</v>
      </c>
      <c r="F1381" s="1">
        <f t="array" ref="F1381">SUM(IF(anno=A1381,IF(distretto=E1381,1)))</f>
        <v>1</v>
      </c>
      <c r="G1381" s="1">
        <f t="array" ref="G1381">SUM(IF(anno=A1381,IF(distretto=E1381,IF(punti=-1,1))))</f>
        <v>0</v>
      </c>
      <c r="H1381" s="1">
        <f t="array" ref="H1381">SUM(IF(anno=A1381,IF(distretto=E1381,punti)))+G1381</f>
        <v>9</v>
      </c>
      <c r="I1381" s="6">
        <v>0.87361677344205002</v>
      </c>
      <c r="J1381" s="12">
        <f>H1381/VLOOKUP(A1381,anni!$A$1:$O$32,4,0)</f>
        <v>1.9952999600940011E-3</v>
      </c>
      <c r="K1381" s="12">
        <f t="shared" si="213"/>
        <v>2.4157090105946114E-3</v>
      </c>
      <c r="L1381" s="12">
        <f t="shared" si="214"/>
        <v>5.1960548472456082E-3</v>
      </c>
      <c r="M1381" s="12">
        <f t="array" ref="M1381">SUM(IF(NOT(ISERR(J1381:L1381)),J1381:L1381*$J$2:$L$2))/SUM(IF(NOT(ISERR(J1381:L1381)),$J$2:$L$2))</f>
        <v>2.6688954581194722E-3</v>
      </c>
      <c r="N1381" s="1">
        <f>((300-VLOOKUP(A1381,anni!$A$1:$O$32,8,0))*(M1381-I1381/300)+I1381)/300*(300-VLOOKUP(A1381,anni!$A$1:$O$32,7,0))</f>
        <v>0.79748519334553625</v>
      </c>
      <c r="O1381" s="1">
        <f t="shared" si="209"/>
        <v>1</v>
      </c>
      <c r="P1381" s="9">
        <f>INT(MAX(1,O1381)+1-VLOOKUP(A1381,anni!$A$1:$O$32,5,0))</f>
        <v>1</v>
      </c>
      <c r="Q1381" s="9">
        <f t="array" ref="Q1381">SUM(IF(anno=A1381,IF(distretto=E1381,concorrenti!$T$3:$T$5991)))</f>
        <v>0</v>
      </c>
      <c r="R1381" s="9">
        <f t="shared" si="210"/>
        <v>1</v>
      </c>
      <c r="S1381" s="1">
        <f t="shared" si="211"/>
        <v>0</v>
      </c>
      <c r="T1381" s="1">
        <f>1+INT($N1381/VLOOKUP($A1381,anni!$A$1:$J$35,10,0))+$Q1381</f>
        <v>1</v>
      </c>
      <c r="U1381" s="1">
        <f t="shared" si="212"/>
        <v>0</v>
      </c>
      <c r="AB1381" s="1">
        <v>1</v>
      </c>
    </row>
    <row r="1382" spans="1:28" x14ac:dyDescent="0.3">
      <c r="A1382" s="3">
        <v>2003</v>
      </c>
      <c r="B1382" s="3" t="str">
        <f>VLOOKUP($E1382,accorpamenti!$A$2:$X$104,$A1382-B$2,0)</f>
        <v>L'Aquila</v>
      </c>
      <c r="C1382" s="3" t="str">
        <f>VLOOKUP($E1382,accorpamenti!$A$2:$X$104,$A1382-C$2,0)</f>
        <v>L'Aquila</v>
      </c>
      <c r="D1382" s="3" t="str">
        <f>VLOOKUP($E1382,accorpamenti!$A$2:$X$104,$A1382-D$2,0)</f>
        <v>L'Aquila</v>
      </c>
      <c r="E1382" s="3" t="s">
        <v>151</v>
      </c>
      <c r="F1382" s="1">
        <f t="array" ref="F1382">SUM(IF(anno=A1382,IF(distretto=E1382,1)))</f>
        <v>1</v>
      </c>
      <c r="G1382" s="1">
        <f t="array" ref="G1382">SUM(IF(anno=A1382,IF(distretto=E1382,IF(punti=-1,1))))</f>
        <v>0</v>
      </c>
      <c r="H1382" s="1">
        <f t="array" ref="H1382">SUM(IF(anno=A1382,IF(distretto=E1382,punti)))+G1382</f>
        <v>11</v>
      </c>
      <c r="I1382" s="6">
        <v>1.0483401281304601</v>
      </c>
      <c r="J1382" s="12">
        <f>H1382/VLOOKUP(A1382,anni!$A$1:$O$32,4,0)</f>
        <v>2.4386999512260011E-3</v>
      </c>
      <c r="K1382" s="12">
        <f t="shared" si="213"/>
        <v>1.5529557925251073E-3</v>
      </c>
      <c r="L1382" s="12">
        <f t="shared" si="214"/>
        <v>3.0310319942266051E-3</v>
      </c>
      <c r="M1382" s="12">
        <f t="array" ref="M1382">SUM(IF(NOT(ISERR(J1382:L1382)),J1382:L1382*$J$2:$L$2))/SUM(IF(NOT(ISERR(J1382:L1382)),$J$2:$L$2))</f>
        <v>2.2421739054924706E-3</v>
      </c>
      <c r="N1382" s="1">
        <f>((300-VLOOKUP(A1382,anni!$A$1:$O$32,8,0))*(M1382-I1382/300)+I1382)/300*(300-VLOOKUP(A1382,anni!$A$1:$O$32,7,0))</f>
        <v>0.7712854407928037</v>
      </c>
      <c r="O1382" s="1">
        <f t="shared" si="209"/>
        <v>1</v>
      </c>
      <c r="P1382" s="9">
        <f>INT(MAX(1,O1382)+1-VLOOKUP(A1382,anni!$A$1:$O$32,5,0))</f>
        <v>1</v>
      </c>
      <c r="Q1382" s="9">
        <f t="array" ref="Q1382">SUM(IF(anno=A1382,IF(distretto=E1382,concorrenti!$T$3:$T$5991)))</f>
        <v>0</v>
      </c>
      <c r="R1382" s="9">
        <f t="shared" si="210"/>
        <v>1</v>
      </c>
      <c r="S1382" s="1">
        <f t="shared" si="211"/>
        <v>0</v>
      </c>
      <c r="T1382" s="1">
        <f>1+INT($N1382/VLOOKUP($A1382,anni!$A$1:$J$35,10,0))+$Q1382</f>
        <v>1</v>
      </c>
      <c r="U1382" s="1">
        <f t="shared" si="212"/>
        <v>0</v>
      </c>
      <c r="AB1382" s="1">
        <v>1</v>
      </c>
    </row>
    <row r="1383" spans="1:28" x14ac:dyDescent="0.3">
      <c r="A1383" s="3">
        <v>2003</v>
      </c>
      <c r="B1383" s="3" t="str">
        <f>VLOOKUP($E1383,accorpamenti!$A$2:$X$104,$A1383-B$2,0)</f>
        <v>Crotone</v>
      </c>
      <c r="C1383" s="3" t="str">
        <f>VLOOKUP($E1383,accorpamenti!$A$2:$X$104,$A1383-C$2,0)</f>
        <v>Crotone</v>
      </c>
      <c r="D1383" s="3" t="str">
        <f>VLOOKUP($E1383,accorpamenti!$A$2:$X$104,$A1383-D$2,0)</f>
        <v>Crotone</v>
      </c>
      <c r="E1383" s="3" t="s">
        <v>149</v>
      </c>
      <c r="F1383" s="1">
        <f t="array" ref="F1383">SUM(IF(anno=A1383,IF(distretto=E1383,1)))</f>
        <v>1</v>
      </c>
      <c r="G1383" s="1">
        <f t="array" ref="G1383">SUM(IF(anno=A1383,IF(distretto=E1383,IF(punti=-1,1))))</f>
        <v>0</v>
      </c>
      <c r="H1383" s="1">
        <f t="array" ref="H1383">SUM(IF(anno=A1383,IF(distretto=E1383,punti)))+G1383</f>
        <v>9.6</v>
      </c>
      <c r="I1383" s="6">
        <v>1.3977868375072802</v>
      </c>
      <c r="J1383" s="12">
        <f>H1383/VLOOKUP(A1383,anni!$A$1:$O$32,4,0)</f>
        <v>2.1283199574336012E-3</v>
      </c>
      <c r="K1383" s="12">
        <f t="shared" si="213"/>
        <v>1.3804051489112066E-3</v>
      </c>
      <c r="L1383" s="12">
        <f t="shared" si="214"/>
        <v>1.7320182824152027E-3</v>
      </c>
      <c r="M1383" s="12">
        <f t="array" ref="M1383">SUM(IF(NOT(ISERR(J1383:L1383)),J1383:L1383*$J$2:$L$2))/SUM(IF(NOT(ISERR(J1383:L1383)),$J$2:$L$2))</f>
        <v>1.8129647420897365E-3</v>
      </c>
      <c r="N1383" s="1">
        <f>((300-VLOOKUP(A1383,anni!$A$1:$O$32,8,0))*(M1383-I1383/300)+I1383)/300*(300-VLOOKUP(A1383,anni!$A$1:$O$32,7,0))</f>
        <v>0.80090449777858375</v>
      </c>
      <c r="O1383" s="1">
        <f t="shared" si="209"/>
        <v>1</v>
      </c>
      <c r="P1383" s="9">
        <f>INT(MAX(1,O1383)+1-VLOOKUP(A1383,anni!$A$1:$O$32,5,0))</f>
        <v>1</v>
      </c>
      <c r="Q1383" s="9">
        <f t="array" ref="Q1383">SUM(IF(anno=A1383,IF(distretto=E1383,concorrenti!$T$3:$T$5991)))</f>
        <v>0</v>
      </c>
      <c r="R1383" s="9">
        <f t="shared" si="210"/>
        <v>1</v>
      </c>
      <c r="S1383" s="1">
        <f t="shared" si="211"/>
        <v>0</v>
      </c>
      <c r="T1383" s="1">
        <f>1+INT($N1383/VLOOKUP($A1383,anni!$A$1:$J$35,10,0))+$Q1383</f>
        <v>1</v>
      </c>
      <c r="U1383" s="1">
        <f t="shared" si="212"/>
        <v>0</v>
      </c>
      <c r="AB1383" s="1">
        <v>1</v>
      </c>
    </row>
    <row r="1384" spans="1:28" x14ac:dyDescent="0.3">
      <c r="A1384" s="3">
        <v>2003</v>
      </c>
      <c r="B1384" s="3" t="str">
        <f>VLOOKUP($E1384,accorpamenti!$A$2:$X$104,$A1384-B$2,0)</f>
        <v>Matera</v>
      </c>
      <c r="C1384" s="3" t="str">
        <f>VLOOKUP($E1384,accorpamenti!$A$2:$X$104,$A1384-C$2,0)</f>
        <v>Matera</v>
      </c>
      <c r="D1384" s="3" t="str">
        <f>VLOOKUP($E1384,accorpamenti!$A$2:$X$104,$A1384-D$2,0)</f>
        <v>Matera</v>
      </c>
      <c r="E1384" s="3" t="s">
        <v>141</v>
      </c>
      <c r="F1384" s="1">
        <f t="array" ref="F1384">SUM(IF(anno=A1384,IF(distretto=E1384,1)))</f>
        <v>1</v>
      </c>
      <c r="G1384" s="1">
        <f t="array" ref="G1384">SUM(IF(anno=A1384,IF(distretto=E1384,IF(punti=-1,1))))</f>
        <v>1</v>
      </c>
      <c r="H1384" s="1">
        <f t="array" ref="H1384">SUM(IF(anno=A1384,IF(distretto=E1384,punti)))+G1384</f>
        <v>0</v>
      </c>
      <c r="I1384" s="6">
        <v>1.3977868375072802</v>
      </c>
      <c r="J1384" s="12">
        <f>H1384/VLOOKUP(A1384,anni!$A$1:$O$32,4,0)</f>
        <v>0</v>
      </c>
      <c r="K1384" s="12">
        <f t="shared" si="213"/>
        <v>1.5529557925251073E-3</v>
      </c>
      <c r="L1384" s="12">
        <f t="shared" si="214"/>
        <v>5.7733942747173429E-4</v>
      </c>
      <c r="M1384" s="12">
        <f t="array" ref="M1384">SUM(IF(NOT(ISERR(J1384:L1384)),J1384:L1384*$J$2:$L$2))/SUM(IF(NOT(ISERR(J1384:L1384)),$J$2:$L$2))</f>
        <v>6.1387516875365813E-4</v>
      </c>
      <c r="N1384" s="1">
        <f>((300-VLOOKUP(A1384,anni!$A$1:$O$32,8,0))*(M1384-I1384/300)+I1384)/300*(300-VLOOKUP(A1384,anni!$A$1:$O$32,7,0))</f>
        <v>0.56908051360027534</v>
      </c>
      <c r="O1384" s="1">
        <f t="shared" si="209"/>
        <v>1</v>
      </c>
      <c r="P1384" s="9">
        <f>INT(MAX(1,O1384)+1-VLOOKUP(A1384,anni!$A$1:$O$32,5,0))</f>
        <v>1</v>
      </c>
      <c r="Q1384" s="9">
        <f t="array" ref="Q1384">SUM(IF(anno=A1384,IF(distretto=E1384,concorrenti!$T$3:$T$5991)))</f>
        <v>0</v>
      </c>
      <c r="R1384" s="9">
        <f t="shared" si="210"/>
        <v>1</v>
      </c>
      <c r="S1384" s="1">
        <f t="shared" si="211"/>
        <v>0</v>
      </c>
      <c r="T1384" s="1">
        <f>1+INT($N1384/VLOOKUP($A1384,anni!$A$1:$J$35,10,0))+$Q1384</f>
        <v>1</v>
      </c>
      <c r="U1384" s="1">
        <f t="shared" si="212"/>
        <v>0</v>
      </c>
      <c r="AB1384" s="1">
        <v>1</v>
      </c>
    </row>
    <row r="1385" spans="1:28" x14ac:dyDescent="0.3">
      <c r="A1385" s="3">
        <v>2003</v>
      </c>
      <c r="B1385" s="3" t="str">
        <f>VLOOKUP($E1385,accorpamenti!$A$2:$X$104,$A1385-B$2,0)</f>
        <v>Vibo Valentia</v>
      </c>
      <c r="C1385" s="3" t="str">
        <f>VLOOKUP($E1385,accorpamenti!$A$2:$X$104,$A1385-C$2,0)</f>
        <v>Vibo Valentia</v>
      </c>
      <c r="D1385" s="3" t="str">
        <f>VLOOKUP($E1385,accorpamenti!$A$2:$X$104,$A1385-D$2,0)</f>
        <v>Vibo Valentia</v>
      </c>
      <c r="E1385" s="3" t="s">
        <v>142</v>
      </c>
      <c r="F1385" s="1">
        <f t="array" ref="F1385">SUM(IF(anno=A1385,IF(distretto=E1385,1)))</f>
        <v>1</v>
      </c>
      <c r="G1385" s="1">
        <f t="array" ref="G1385">SUM(IF(anno=A1385,IF(distretto=E1385,IF(punti=-1,1))))</f>
        <v>0</v>
      </c>
      <c r="H1385" s="1">
        <f t="array" ref="H1385">SUM(IF(anno=A1385,IF(distretto=E1385,punti)))+G1385</f>
        <v>1</v>
      </c>
      <c r="I1385" s="6">
        <v>1.2230634828188702</v>
      </c>
      <c r="J1385" s="12">
        <f>H1385/VLOOKUP(A1385,anni!$A$1:$O$32,4,0)</f>
        <v>2.2169999556600012E-4</v>
      </c>
      <c r="K1385" s="12">
        <f t="shared" si="213"/>
        <v>8.2824308934672391E-4</v>
      </c>
      <c r="L1385" s="12">
        <f t="shared" si="214"/>
        <v>1.4433485686793357E-3</v>
      </c>
      <c r="M1385" s="12">
        <f t="array" ref="M1385">SUM(IF(NOT(ISERR(J1385:L1385)),J1385:L1385*$J$2:$L$2))/SUM(IF(NOT(ISERR(J1385:L1385)),$J$2:$L$2))</f>
        <v>6.2748912234513073E-4</v>
      </c>
      <c r="N1385" s="1">
        <f>((300-VLOOKUP(A1385,anni!$A$1:$O$32,8,0))*(M1385-I1385/300)+I1385)/300*(300-VLOOKUP(A1385,anni!$A$1:$O$32,7,0))</f>
        <v>0.51541279700613896</v>
      </c>
      <c r="O1385" s="1">
        <f t="shared" si="209"/>
        <v>1</v>
      </c>
      <c r="P1385" s="9">
        <f>INT(MAX(1,O1385)+1-VLOOKUP(A1385,anni!$A$1:$O$32,5,0))</f>
        <v>1</v>
      </c>
      <c r="Q1385" s="9">
        <f t="array" ref="Q1385">SUM(IF(anno=A1385,IF(distretto=E1385,concorrenti!$T$3:$T$5991)))</f>
        <v>0</v>
      </c>
      <c r="R1385" s="9">
        <f t="shared" si="210"/>
        <v>1</v>
      </c>
      <c r="S1385" s="1">
        <f t="shared" si="211"/>
        <v>0</v>
      </c>
      <c r="T1385" s="1">
        <f>1+INT($N1385/VLOOKUP($A1385,anni!$A$1:$J$35,10,0))+$Q1385</f>
        <v>1</v>
      </c>
      <c r="U1385" s="1">
        <f t="shared" si="212"/>
        <v>0</v>
      </c>
      <c r="AB1385" s="1">
        <v>1</v>
      </c>
    </row>
    <row r="1386" spans="1:28" x14ac:dyDescent="0.3">
      <c r="A1386" s="3">
        <v>2003</v>
      </c>
      <c r="B1386" s="3" t="str">
        <f>VLOOKUP($E1386,accorpamenti!$A$2:$X$104,$A1386-B$2,0)</f>
        <v>Nuoro</v>
      </c>
      <c r="C1386" s="3" t="str">
        <f>VLOOKUP($E1386,accorpamenti!$A$2:$X$104,$A1386-C$2,0)</f>
        <v>Nuoro</v>
      </c>
      <c r="D1386" s="3" t="str">
        <f>VLOOKUP($E1386,accorpamenti!$A$2:$X$104,$A1386-D$2,0)</f>
        <v>Nuoro</v>
      </c>
      <c r="E1386" s="3" t="s">
        <v>125</v>
      </c>
      <c r="F1386" s="1">
        <f t="array" ref="F1386">SUM(IF(anno=A1386,IF(distretto=E1386,1)))</f>
        <v>1</v>
      </c>
      <c r="G1386" s="1">
        <f t="array" ref="G1386">SUM(IF(anno=A1386,IF(distretto=E1386,IF(punti=-1,1))))</f>
        <v>0</v>
      </c>
      <c r="H1386" s="1">
        <f t="array" ref="H1386">SUM(IF(anno=A1386,IF(distretto=E1386,punti)))+G1386</f>
        <v>5</v>
      </c>
      <c r="I1386" s="6">
        <v>0.69889341875364008</v>
      </c>
      <c r="J1386" s="12">
        <f>H1386/VLOOKUP(A1386,anni!$A$1:$O$32,4,0)</f>
        <v>1.1084999778300006E-3</v>
      </c>
      <c r="K1386" s="12">
        <f t="shared" si="213"/>
        <v>1.035303861683405E-3</v>
      </c>
      <c r="L1386" s="12">
        <f t="shared" si="214"/>
        <v>1.9244647582391144E-3</v>
      </c>
      <c r="M1386" s="12">
        <f t="array" ref="M1386">SUM(IF(NOT(ISERR(J1386:L1386)),J1386:L1386*$J$2:$L$2))/SUM(IF(NOT(ISERR(J1386:L1386)),$J$2:$L$2))</f>
        <v>1.2200954025159876E-3</v>
      </c>
      <c r="N1386" s="1">
        <f>((300-VLOOKUP(A1386,anni!$A$1:$O$32,8,0))*(M1386-I1386/300)+I1386)/300*(300-VLOOKUP(A1386,anni!$A$1:$O$32,7,0))</f>
        <v>0.461084101640375</v>
      </c>
      <c r="O1386" s="1">
        <f t="shared" si="209"/>
        <v>1</v>
      </c>
      <c r="P1386" s="9">
        <f>INT(MAX(1,O1386)+1-VLOOKUP(A1386,anni!$A$1:$O$32,5,0))</f>
        <v>1</v>
      </c>
      <c r="Q1386" s="9">
        <f t="array" ref="Q1386">SUM(IF(anno=A1386,IF(distretto=E1386,concorrenti!$T$3:$T$5991)))</f>
        <v>0</v>
      </c>
      <c r="R1386" s="9">
        <f t="shared" si="210"/>
        <v>1</v>
      </c>
      <c r="S1386" s="1">
        <f t="shared" si="211"/>
        <v>0</v>
      </c>
      <c r="T1386" s="1">
        <f>1+INT($N1386/VLOOKUP($A1386,anni!$A$1:$J$35,10,0))+$Q1386</f>
        <v>1</v>
      </c>
      <c r="U1386" s="1">
        <f t="shared" si="212"/>
        <v>0</v>
      </c>
      <c r="AB1386" s="1">
        <v>1</v>
      </c>
    </row>
    <row r="1387" spans="1:28" x14ac:dyDescent="0.3">
      <c r="A1387" s="3">
        <v>2002</v>
      </c>
      <c r="B1387" s="3" t="str">
        <f>VLOOKUP($E1387,accorpamenti!$A$2:$X$104,$A1387-B$2,0)</f>
        <v>Roma</v>
      </c>
      <c r="C1387" s="3" t="str">
        <f>VLOOKUP($E1387,accorpamenti!$A$2:$X$104,$A1387-C$2,0)</f>
        <v>Roma</v>
      </c>
      <c r="D1387" s="3" t="str">
        <f>VLOOKUP($E1387,accorpamenti!$A$2:$X$104,$A1387-D$2,0)</f>
        <v>Roma</v>
      </c>
      <c r="E1387" s="3" t="s">
        <v>40</v>
      </c>
      <c r="F1387" s="1">
        <f t="array" ref="F1387">SUM(IF(anno=A1387,IF(distretto=E1387,1)))</f>
        <v>14</v>
      </c>
      <c r="G1387" s="1">
        <f t="array" ref="G1387">SUM(IF(anno=A1387,IF(distretto=E1387,IF(punti=-1,1))))</f>
        <v>0</v>
      </c>
      <c r="H1387" s="1">
        <f t="array" ref="H1387">SUM(IF(anno=A1387,IF(distretto=E1387,punti)))+G1387</f>
        <v>326.19999999999993</v>
      </c>
      <c r="I1387" s="6">
        <v>22.539312754804893</v>
      </c>
      <c r="J1387" s="12">
        <f>H1387/VLOOKUP(A1387,anni!$A$1:$O$32,4,0)</f>
        <v>5.6286019946854435E-2</v>
      </c>
      <c r="K1387" s="12">
        <f t="shared" si="213"/>
        <v>4.5802261246090908E-2</v>
      </c>
      <c r="L1387" s="12">
        <f t="shared" si="214"/>
        <v>4.1039436780951302E-2</v>
      </c>
      <c r="M1387" s="12">
        <f t="array" ref="M1387">SUM(IF(NOT(ISERR(J1387:L1387)),J1387:L1387*$J$2:$L$2))/SUM(IF(NOT(ISERR(J1387:L1387)),$J$2:$L$2))</f>
        <v>5.0250336518949397E-2</v>
      </c>
      <c r="N1387" s="1">
        <f>((300-VLOOKUP(A1387,anni!$A$1:$O$32,8,0))*(M1387-I1387/300)+I1387)/300*(300-VLOOKUP(A1387,anni!$A$1:$O$32,7,0))</f>
        <v>17.563171555391513</v>
      </c>
      <c r="O1387" s="1">
        <f t="shared" si="209"/>
        <v>17.563171555391513</v>
      </c>
      <c r="P1387" s="9">
        <f>INT(MAX(1,O1387)+1-VLOOKUP(A1387,anni!$A$1:$O$32,5,0))</f>
        <v>18</v>
      </c>
      <c r="Q1387" s="9">
        <f t="array" ref="Q1387">SUM(IF(anno=A1387,IF(distretto=E1387,concorrenti!$T$3:$T$5991)))</f>
        <v>0</v>
      </c>
      <c r="R1387" s="9">
        <f t="shared" si="210"/>
        <v>18</v>
      </c>
      <c r="S1387" s="1">
        <f t="shared" si="211"/>
        <v>4</v>
      </c>
      <c r="T1387" s="1">
        <f>1+INT($N1387/VLOOKUP($A1387,anni!$A$1:$J$35,10,0))+$Q1387</f>
        <v>15</v>
      </c>
      <c r="U1387" s="1">
        <f t="shared" si="212"/>
        <v>1</v>
      </c>
      <c r="AB1387" s="1">
        <v>17</v>
      </c>
    </row>
    <row r="1388" spans="1:28" x14ac:dyDescent="0.3">
      <c r="A1388" s="3">
        <v>2002</v>
      </c>
      <c r="B1388" s="3" t="str">
        <f>VLOOKUP($E1388,accorpamenti!$A$2:$X$104,$A1388-B$2,0)</f>
        <v>Milano</v>
      </c>
      <c r="C1388" s="3" t="str">
        <f>VLOOKUP($E1388,accorpamenti!$A$2:$X$104,$A1388-C$2,0)</f>
        <v>Milano</v>
      </c>
      <c r="D1388" s="3" t="str">
        <f>VLOOKUP($E1388,accorpamenti!$A$2:$X$104,$A1388-D$2,0)</f>
        <v>Milano</v>
      </c>
      <c r="E1388" s="3" t="s">
        <v>41</v>
      </c>
      <c r="F1388" s="1">
        <f t="array" ref="F1388">SUM(IF(anno=A1388,IF(distretto=E1388,1)))</f>
        <v>11</v>
      </c>
      <c r="G1388" s="1">
        <f t="array" ref="G1388">SUM(IF(anno=A1388,IF(distretto=E1388,IF(punti=-1,1))))</f>
        <v>0</v>
      </c>
      <c r="H1388" s="1">
        <f t="array" ref="H1388">SUM(IF(anno=A1388,IF(distretto=E1388,punti)))+G1388</f>
        <v>244.60000000000002</v>
      </c>
      <c r="I1388" s="6">
        <v>10.133954571927781</v>
      </c>
      <c r="J1388" s="12">
        <f>H1388/VLOOKUP(A1388,anni!$A$1:$O$32,4,0)</f>
        <v>4.2205887427960144E-2</v>
      </c>
      <c r="K1388" s="12">
        <f t="shared" si="213"/>
        <v>7.3947558335337962E-2</v>
      </c>
      <c r="L1388" s="12">
        <f t="shared" si="214"/>
        <v>7.0688569629672043E-2</v>
      </c>
      <c r="M1388" s="12">
        <f t="array" ref="M1388">SUM(IF(NOT(ISERR(J1388:L1388)),J1388:L1388*$J$2:$L$2))/SUM(IF(NOT(ISERR(J1388:L1388)),$J$2:$L$2))</f>
        <v>5.7533558097371408E-2</v>
      </c>
      <c r="N1388" s="1">
        <f>((300-VLOOKUP(A1388,anni!$A$1:$O$32,8,0))*(M1388-I1388/300)+I1388)/300*(300-VLOOKUP(A1388,anni!$A$1:$O$32,7,0))</f>
        <v>14.884696476783542</v>
      </c>
      <c r="O1388" s="1">
        <f t="shared" si="209"/>
        <v>14.884696476783542</v>
      </c>
      <c r="P1388" s="9">
        <f>INT(MAX(1,O1388)+1-VLOOKUP(A1388,anni!$A$1:$O$32,5,0))</f>
        <v>15</v>
      </c>
      <c r="Q1388" s="9">
        <f t="array" ref="Q1388">SUM(IF(anno=A1388,IF(distretto=E1388,concorrenti!$T$3:$T$5991)))</f>
        <v>0</v>
      </c>
      <c r="R1388" s="9">
        <f t="shared" si="210"/>
        <v>15</v>
      </c>
      <c r="S1388" s="1">
        <f t="shared" si="211"/>
        <v>4</v>
      </c>
      <c r="T1388" s="1">
        <f>1+INT($N1388/VLOOKUP($A1388,anni!$A$1:$J$35,10,0))+$Q1388</f>
        <v>13</v>
      </c>
      <c r="U1388" s="1">
        <f t="shared" si="212"/>
        <v>2</v>
      </c>
      <c r="AB1388" s="1">
        <v>15</v>
      </c>
    </row>
    <row r="1389" spans="1:28" x14ac:dyDescent="0.3">
      <c r="A1389" s="3">
        <v>2002</v>
      </c>
      <c r="B1389" s="3" t="str">
        <f>VLOOKUP($E1389,accorpamenti!$A$2:$X$104,$A1389-B$2,0)</f>
        <v>Torino</v>
      </c>
      <c r="C1389" s="3" t="str">
        <f>VLOOKUP($E1389,accorpamenti!$A$2:$X$104,$A1389-C$2,0)</f>
        <v>Torino</v>
      </c>
      <c r="D1389" s="3" t="str">
        <f>VLOOKUP($E1389,accorpamenti!$A$2:$X$104,$A1389-D$2,0)</f>
        <v>Torino</v>
      </c>
      <c r="E1389" s="3" t="s">
        <v>49</v>
      </c>
      <c r="F1389" s="1">
        <f t="array" ref="F1389">SUM(IF(anno=A1389,IF(distretto=E1389,1)))</f>
        <v>10</v>
      </c>
      <c r="G1389" s="1">
        <f t="array" ref="G1389">SUM(IF(anno=A1389,IF(distretto=E1389,IF(punti=-1,1))))</f>
        <v>0</v>
      </c>
      <c r="H1389" s="1">
        <f t="array" ref="H1389">SUM(IF(anno=A1389,IF(distretto=E1389,punti)))+G1389</f>
        <v>212.6</v>
      </c>
      <c r="I1389" s="6">
        <v>11.706464764123472</v>
      </c>
      <c r="J1389" s="12">
        <f>H1389/VLOOKUP(A1389,anni!$A$1:$O$32,4,0)</f>
        <v>3.6684266832315314E-2</v>
      </c>
      <c r="K1389" s="12">
        <f t="shared" si="213"/>
        <v>3.7478951166706756E-2</v>
      </c>
      <c r="L1389" s="12">
        <f t="shared" si="214"/>
        <v>4.6877683017571996E-2</v>
      </c>
      <c r="M1389" s="12">
        <f t="array" ref="M1389">SUM(IF(NOT(ISERR(J1389:L1389)),J1389:L1389*$J$2:$L$2))/SUM(IF(NOT(ISERR(J1389:L1389)),$J$2:$L$2))</f>
        <v>3.8648064307988575E-2</v>
      </c>
      <c r="N1389" s="1">
        <f>((300-VLOOKUP(A1389,anni!$A$1:$O$32,8,0))*(M1389-I1389/300)+I1389)/300*(300-VLOOKUP(A1389,anni!$A$1:$O$32,7,0))</f>
        <v>11.631767782972206</v>
      </c>
      <c r="O1389" s="1">
        <f t="shared" si="209"/>
        <v>11.631767782972206</v>
      </c>
      <c r="P1389" s="9">
        <f>INT(MAX(1,O1389)+1-VLOOKUP(A1389,anni!$A$1:$O$32,5,0))</f>
        <v>12</v>
      </c>
      <c r="Q1389" s="9">
        <f t="array" ref="Q1389">SUM(IF(anno=A1389,IF(distretto=E1389,concorrenti!$T$3:$T$5991)))</f>
        <v>0</v>
      </c>
      <c r="R1389" s="9">
        <f t="shared" si="210"/>
        <v>12</v>
      </c>
      <c r="S1389" s="1">
        <f t="shared" si="211"/>
        <v>2</v>
      </c>
      <c r="T1389" s="1">
        <f>1+INT($N1389/VLOOKUP($A1389,anni!$A$1:$J$35,10,0))+$Q1389</f>
        <v>10</v>
      </c>
      <c r="U1389" s="1">
        <f t="shared" si="212"/>
        <v>0</v>
      </c>
      <c r="AB1389" s="1">
        <v>12</v>
      </c>
    </row>
    <row r="1390" spans="1:28" x14ac:dyDescent="0.3">
      <c r="A1390" s="3">
        <v>2002</v>
      </c>
      <c r="B1390" s="3" t="str">
        <f>VLOOKUP($E1390,accorpamenti!$A$2:$X$104,$A1390-B$2,0)</f>
        <v>Catania</v>
      </c>
      <c r="C1390" s="3" t="str">
        <f>VLOOKUP($E1390,accorpamenti!$A$2:$X$104,$A1390-C$2,0)</f>
        <v>Catania</v>
      </c>
      <c r="D1390" s="3" t="str">
        <f>VLOOKUP($E1390,accorpamenti!$A$2:$X$104,$A1390-D$2,0)</f>
        <v>Catania</v>
      </c>
      <c r="E1390" s="3" t="s">
        <v>75</v>
      </c>
      <c r="F1390" s="1">
        <f t="array" ref="F1390">SUM(IF(anno=A1390,IF(distretto=E1390,1)))</f>
        <v>7</v>
      </c>
      <c r="G1390" s="1">
        <f t="array" ref="G1390">SUM(IF(anno=A1390,IF(distretto=E1390,IF(punti=-1,1))))</f>
        <v>0</v>
      </c>
      <c r="H1390" s="1">
        <f t="array" ref="H1390">SUM(IF(anno=A1390,IF(distretto=E1390,punti)))+G1390</f>
        <v>166</v>
      </c>
      <c r="I1390" s="6">
        <v>6.8142108328479907</v>
      </c>
      <c r="J1390" s="12">
        <f>H1390/VLOOKUP(A1390,anni!$A$1:$O$32,4,0)</f>
        <v>2.8643406839907536E-2</v>
      </c>
      <c r="K1390" s="12">
        <f t="shared" si="213"/>
        <v>1.1835458263170553E-2</v>
      </c>
      <c r="L1390" s="12">
        <f t="shared" si="214"/>
        <v>2.3467460362887077E-2</v>
      </c>
      <c r="M1390" s="12">
        <f t="array" ref="M1390">SUM(IF(NOT(ISERR(J1390:L1390)),J1390:L1390*$J$2:$L$2))/SUM(IF(NOT(ISERR(J1390:L1390)),$J$2:$L$2))</f>
        <v>2.2178099568158461E-2</v>
      </c>
      <c r="N1390" s="1">
        <f>((300-VLOOKUP(A1390,anni!$A$1:$O$32,8,0))*(M1390-I1390/300)+I1390)/300*(300-VLOOKUP(A1390,anni!$A$1:$O$32,7,0))</f>
        <v>6.7070235245810226</v>
      </c>
      <c r="O1390" s="1">
        <f t="shared" si="209"/>
        <v>6.7070235245810226</v>
      </c>
      <c r="P1390" s="9">
        <f>INT(MAX(1,O1390)+1-VLOOKUP(A1390,anni!$A$1:$O$32,5,0))</f>
        <v>7</v>
      </c>
      <c r="Q1390" s="9">
        <f t="array" ref="Q1390">SUM(IF(anno=A1390,IF(distretto=E1390,concorrenti!$T$3:$T$5991)))</f>
        <v>0</v>
      </c>
      <c r="R1390" s="9">
        <f t="shared" si="210"/>
        <v>7</v>
      </c>
      <c r="S1390" s="1">
        <f t="shared" si="211"/>
        <v>0</v>
      </c>
      <c r="T1390" s="1">
        <f>1+INT($N1390/VLOOKUP($A1390,anni!$A$1:$J$35,10,0))+$Q1390</f>
        <v>6</v>
      </c>
      <c r="U1390" s="1">
        <f t="shared" si="212"/>
        <v>-1</v>
      </c>
      <c r="AB1390" s="1">
        <v>7</v>
      </c>
    </row>
    <row r="1391" spans="1:28" x14ac:dyDescent="0.3">
      <c r="A1391" s="3">
        <v>2002</v>
      </c>
      <c r="B1391" s="3" t="str">
        <f>VLOOKUP($E1391,accorpamenti!$A$2:$X$104,$A1391-B$2,0)</f>
        <v>Napoli</v>
      </c>
      <c r="C1391" s="3" t="str">
        <f>VLOOKUP($E1391,accorpamenti!$A$2:$X$104,$A1391-C$2,0)</f>
        <v>Napoli</v>
      </c>
      <c r="D1391" s="3" t="str">
        <f>VLOOKUP($E1391,accorpamenti!$A$2:$X$104,$A1391-D$2,0)</f>
        <v>Napoli</v>
      </c>
      <c r="E1391" s="3" t="s">
        <v>95</v>
      </c>
      <c r="F1391" s="1">
        <f t="array" ref="F1391">SUM(IF(anno=A1391,IF(distretto=E1391,1)))</f>
        <v>7</v>
      </c>
      <c r="G1391" s="1">
        <f t="array" ref="G1391">SUM(IF(anno=A1391,IF(distretto=E1391,IF(punti=-1,1))))</f>
        <v>0</v>
      </c>
      <c r="H1391" s="1">
        <f t="array" ref="H1391">SUM(IF(anno=A1391,IF(distretto=E1391,punti)))+G1391</f>
        <v>57.599999999999994</v>
      </c>
      <c r="I1391" s="6">
        <v>12.580081537565521</v>
      </c>
      <c r="J1391" s="12">
        <f>H1391/VLOOKUP(A1391,anni!$A$1:$O$32,4,0)</f>
        <v>9.9389170721606874E-3</v>
      </c>
      <c r="K1391" s="12">
        <f t="shared" si="213"/>
        <v>4.9073851335097408E-3</v>
      </c>
      <c r="L1391" s="12">
        <f t="shared" si="214"/>
        <v>1.333638601110412E-2</v>
      </c>
      <c r="M1391" s="12">
        <f t="array" ref="M1391">SUM(IF(NOT(ISERR(J1391:L1391)),J1391:L1391*$J$2:$L$2))/SUM(IF(NOT(ISERR(J1391:L1391)),$J$2:$L$2))</f>
        <v>8.8279845824342784E-3</v>
      </c>
      <c r="N1391" s="1">
        <f>((300-VLOOKUP(A1391,anni!$A$1:$O$32,8,0))*(M1391-I1391/300)+I1391)/300*(300-VLOOKUP(A1391,anni!$A$1:$O$32,7,0))</f>
        <v>5.958957429008696</v>
      </c>
      <c r="O1391" s="1">
        <f t="shared" si="209"/>
        <v>5.958957429008696</v>
      </c>
      <c r="P1391" s="9">
        <f>INT(MAX(1,O1391)+1-VLOOKUP(A1391,anni!$A$1:$O$32,5,0))</f>
        <v>6</v>
      </c>
      <c r="Q1391" s="9">
        <f t="array" ref="Q1391">SUM(IF(anno=A1391,IF(distretto=E1391,concorrenti!$T$3:$T$5991)))</f>
        <v>0</v>
      </c>
      <c r="R1391" s="9">
        <f t="shared" si="210"/>
        <v>6</v>
      </c>
      <c r="S1391" s="1">
        <f t="shared" si="211"/>
        <v>-1</v>
      </c>
      <c r="T1391" s="1">
        <f>1+INT($N1391/VLOOKUP($A1391,anni!$A$1:$J$35,10,0))+$Q1391</f>
        <v>5</v>
      </c>
      <c r="U1391" s="1">
        <f t="shared" si="212"/>
        <v>-2</v>
      </c>
      <c r="AB1391" s="1">
        <v>6</v>
      </c>
    </row>
    <row r="1392" spans="1:28" x14ac:dyDescent="0.3">
      <c r="A1392" s="3">
        <v>2002</v>
      </c>
      <c r="B1392" s="3" t="str">
        <f>VLOOKUP($E1392,accorpamenti!$A$2:$X$104,$A1392-B$2,0)</f>
        <v>Vicenza</v>
      </c>
      <c r="C1392" s="3" t="str">
        <f>VLOOKUP($E1392,accorpamenti!$A$2:$X$104,$A1392-C$2,0)</f>
        <v>Vicenza</v>
      </c>
      <c r="D1392" s="3" t="str">
        <f>VLOOKUP($E1392,accorpamenti!$A$2:$X$104,$A1392-D$2,0)</f>
        <v>Vicenza</v>
      </c>
      <c r="E1392" s="3" t="s">
        <v>93</v>
      </c>
      <c r="F1392" s="1">
        <f t="array" ref="F1392">SUM(IF(anno=A1392,IF(distretto=E1392,1)))</f>
        <v>6</v>
      </c>
      <c r="G1392" s="1">
        <f t="array" ref="G1392">SUM(IF(anno=A1392,IF(distretto=E1392,IF(punti=-1,1))))</f>
        <v>0</v>
      </c>
      <c r="H1392" s="1">
        <f t="array" ref="H1392">SUM(IF(anno=A1392,IF(distretto=E1392,punti)))+G1392</f>
        <v>162.19999999999999</v>
      </c>
      <c r="I1392" s="6">
        <v>5.0669772859638904</v>
      </c>
      <c r="J1392" s="12">
        <f>H1392/VLOOKUP(A1392,anni!$A$1:$O$32,4,0)</f>
        <v>2.7987714394174711E-2</v>
      </c>
      <c r="K1392" s="12">
        <f t="shared" si="213"/>
        <v>3.4447919172480149E-2</v>
      </c>
      <c r="L1392" s="12">
        <f t="shared" si="214"/>
        <v>1.8602255165703172E-2</v>
      </c>
      <c r="M1392" s="12">
        <f t="array" ref="M1392">SUM(IF(NOT(ISERR(J1392:L1392)),J1392:L1392*$J$2:$L$2))/SUM(IF(NOT(ISERR(J1392:L1392)),$J$2:$L$2))</f>
        <v>2.8576872782197931E-2</v>
      </c>
      <c r="N1392" s="1">
        <f>((300-VLOOKUP(A1392,anni!$A$1:$O$32,8,0))*(M1392-I1392/300)+I1392)/300*(300-VLOOKUP(A1392,anni!$A$1:$O$32,7,0))</f>
        <v>7.4043669850942164</v>
      </c>
      <c r="O1392" s="1">
        <f t="shared" si="209"/>
        <v>7.4043669850942164</v>
      </c>
      <c r="P1392" s="9">
        <f>INT(MAX(1,O1392)+1-VLOOKUP(A1392,anni!$A$1:$O$32,5,0))</f>
        <v>7</v>
      </c>
      <c r="Q1392" s="9">
        <f t="array" ref="Q1392">SUM(IF(anno=A1392,IF(distretto=E1392,concorrenti!$T$3:$T$5991)))</f>
        <v>0</v>
      </c>
      <c r="R1392" s="9">
        <f t="shared" si="210"/>
        <v>7</v>
      </c>
      <c r="S1392" s="1">
        <f t="shared" si="211"/>
        <v>1</v>
      </c>
      <c r="T1392" s="1">
        <f>1+INT($N1392/VLOOKUP($A1392,anni!$A$1:$J$35,10,0))+$Q1392</f>
        <v>7</v>
      </c>
      <c r="U1392" s="1">
        <f t="shared" si="212"/>
        <v>1</v>
      </c>
      <c r="AB1392" s="1">
        <v>7</v>
      </c>
    </row>
    <row r="1393" spans="1:28" x14ac:dyDescent="0.3">
      <c r="A1393" s="3">
        <v>2002</v>
      </c>
      <c r="B1393" s="3" t="str">
        <f>VLOOKUP($E1393,accorpamenti!$A$2:$X$104,$A1393-B$2,0)</f>
        <v>Genova</v>
      </c>
      <c r="C1393" s="3" t="str">
        <f>VLOOKUP($E1393,accorpamenti!$A$2:$X$104,$A1393-C$2,0)</f>
        <v>Genova</v>
      </c>
      <c r="D1393" s="3" t="str">
        <f>VLOOKUP($E1393,accorpamenti!$A$2:$X$104,$A1393-D$2,0)</f>
        <v>Genova</v>
      </c>
      <c r="E1393" s="3" t="s">
        <v>51</v>
      </c>
      <c r="F1393" s="1">
        <f t="array" ref="F1393">SUM(IF(anno=A1393,IF(distretto=E1393,1)))</f>
        <v>6</v>
      </c>
      <c r="G1393" s="1">
        <f t="array" ref="G1393">SUM(IF(anno=A1393,IF(distretto=E1393,IF(punti=-1,1))))</f>
        <v>0</v>
      </c>
      <c r="H1393" s="1">
        <f t="array" ref="H1393">SUM(IF(anno=A1393,IF(distretto=E1393,punti)))+G1393</f>
        <v>112.6</v>
      </c>
      <c r="I1393" s="6">
        <v>4.3680838672102507</v>
      </c>
      <c r="J1393" s="12">
        <f>H1393/VLOOKUP(A1393,anni!$A$1:$O$32,4,0)</f>
        <v>1.9429202470925232E-2</v>
      </c>
      <c r="K1393" s="12">
        <f t="shared" si="213"/>
        <v>3.521770507577579E-2</v>
      </c>
      <c r="L1393" s="12">
        <f t="shared" si="214"/>
        <v>2.5699730982771462E-2</v>
      </c>
      <c r="M1393" s="12">
        <f t="array" ref="M1393">SUM(IF(NOT(ISERR(J1393:L1393)),J1393:L1393*$J$2:$L$2))/SUM(IF(NOT(ISERR(J1393:L1393)),$J$2:$L$2))</f>
        <v>2.5737124757849787E-2</v>
      </c>
      <c r="N1393" s="1">
        <f>((300-VLOOKUP(A1393,anni!$A$1:$O$32,8,0))*(M1393-I1393/300)+I1393)/300*(300-VLOOKUP(A1393,anni!$A$1:$O$32,7,0))</f>
        <v>6.603452907306707</v>
      </c>
      <c r="O1393" s="1">
        <f t="shared" si="209"/>
        <v>6.603452907306707</v>
      </c>
      <c r="P1393" s="9">
        <f>INT(MAX(1,O1393)+1-VLOOKUP(A1393,anni!$A$1:$O$32,5,0))</f>
        <v>7</v>
      </c>
      <c r="Q1393" s="9">
        <f t="array" ref="Q1393">SUM(IF(anno=A1393,IF(distretto=E1393,concorrenti!$T$3:$T$5991)))</f>
        <v>0</v>
      </c>
      <c r="R1393" s="9">
        <f t="shared" si="210"/>
        <v>7</v>
      </c>
      <c r="S1393" s="1">
        <f t="shared" si="211"/>
        <v>1</v>
      </c>
      <c r="T1393" s="1">
        <f>1+INT($N1393/VLOOKUP($A1393,anni!$A$1:$J$35,10,0))+$Q1393</f>
        <v>6</v>
      </c>
      <c r="U1393" s="1">
        <f t="shared" si="212"/>
        <v>0</v>
      </c>
      <c r="AB1393" s="1">
        <v>7</v>
      </c>
    </row>
    <row r="1394" spans="1:28" x14ac:dyDescent="0.3">
      <c r="A1394" s="3">
        <v>2002</v>
      </c>
      <c r="B1394" s="3" t="str">
        <f>VLOOKUP($E1394,accorpamenti!$A$2:$X$104,$A1394-B$2,0)</f>
        <v>Verona</v>
      </c>
      <c r="C1394" s="3" t="str">
        <f>VLOOKUP($E1394,accorpamenti!$A$2:$X$104,$A1394-C$2,0)</f>
        <v>Verona</v>
      </c>
      <c r="D1394" s="3" t="str">
        <f>VLOOKUP($E1394,accorpamenti!$A$2:$X$104,$A1394-D$2,0)</f>
        <v>Verona</v>
      </c>
      <c r="E1394" s="3" t="s">
        <v>71</v>
      </c>
      <c r="F1394" s="1">
        <f t="array" ref="F1394">SUM(IF(anno=A1394,IF(distretto=E1394,1)))</f>
        <v>6</v>
      </c>
      <c r="G1394" s="1">
        <f t="array" ref="G1394">SUM(IF(anno=A1394,IF(distretto=E1394,IF(punti=-1,1))))</f>
        <v>0</v>
      </c>
      <c r="H1394" s="1">
        <f t="array" ref="H1394">SUM(IF(anno=A1394,IF(distretto=E1394,punti)))+G1394</f>
        <v>149.80000000000001</v>
      </c>
      <c r="I1394" s="6">
        <v>4.5428072218986602</v>
      </c>
      <c r="J1394" s="12">
        <f>H1394/VLOOKUP(A1394,anni!$A$1:$O$32,4,0)</f>
        <v>2.5848086413362347E-2</v>
      </c>
      <c r="K1394" s="12">
        <f t="shared" si="213"/>
        <v>1.0969449121962951E-2</v>
      </c>
      <c r="L1394" s="12">
        <f t="shared" si="214"/>
        <v>1.9117394539522641E-2</v>
      </c>
      <c r="M1394" s="12">
        <f t="array" ref="M1394">SUM(IF(NOT(ISERR(J1394:L1394)),J1394:L1394*$J$2:$L$2))/SUM(IF(NOT(ISERR(J1394:L1394)),$J$2:$L$2))</f>
        <v>1.9766758670589264E-2</v>
      </c>
      <c r="N1394" s="1">
        <f>((300-VLOOKUP(A1394,anni!$A$1:$O$32,8,0))*(M1394-I1394/300)+I1394)/300*(300-VLOOKUP(A1394,anni!$A$1:$O$32,7,0))</f>
        <v>5.4676208080840727</v>
      </c>
      <c r="O1394" s="1">
        <f t="shared" si="209"/>
        <v>5.4676208080840727</v>
      </c>
      <c r="P1394" s="9">
        <f>INT(MAX(1,O1394)+1-VLOOKUP(A1394,anni!$A$1:$O$32,5,0))</f>
        <v>5</v>
      </c>
      <c r="Q1394" s="9">
        <f t="array" ref="Q1394">SUM(IF(anno=A1394,IF(distretto=E1394,concorrenti!$T$3:$T$5991)))</f>
        <v>0</v>
      </c>
      <c r="R1394" s="9">
        <f t="shared" si="210"/>
        <v>5</v>
      </c>
      <c r="S1394" s="1">
        <f t="shared" si="211"/>
        <v>-1</v>
      </c>
      <c r="T1394" s="1">
        <f>1+INT($N1394/VLOOKUP($A1394,anni!$A$1:$J$35,10,0))+$Q1394</f>
        <v>5</v>
      </c>
      <c r="U1394" s="1">
        <f t="shared" si="212"/>
        <v>-1</v>
      </c>
      <c r="AB1394" s="1">
        <v>5</v>
      </c>
    </row>
    <row r="1395" spans="1:28" x14ac:dyDescent="0.3">
      <c r="A1395" s="3">
        <v>2002</v>
      </c>
      <c r="B1395" s="3" t="str">
        <f>VLOOKUP($E1395,accorpamenti!$A$2:$X$104,$A1395-B$2,0)</f>
        <v>Bari</v>
      </c>
      <c r="C1395" s="3" t="str">
        <f>VLOOKUP($E1395,accorpamenti!$A$2:$X$104,$A1395-C$2,0)</f>
        <v>Bari</v>
      </c>
      <c r="D1395" s="3" t="str">
        <f>VLOOKUP($E1395,accorpamenti!$A$2:$X$104,$A1395-D$2,0)</f>
        <v>Bari</v>
      </c>
      <c r="E1395" s="3" t="s">
        <v>55</v>
      </c>
      <c r="F1395" s="1">
        <f t="array" ref="F1395">SUM(IF(anno=A1395,IF(distretto=E1395,1)))</f>
        <v>5</v>
      </c>
      <c r="G1395" s="1">
        <f t="array" ref="G1395">SUM(IF(anno=A1395,IF(distretto=E1395,IF(punti=-1,1))))</f>
        <v>0</v>
      </c>
      <c r="H1395" s="1">
        <f t="array" ref="H1395">SUM(IF(anno=A1395,IF(distretto=E1395,punti)))+G1395</f>
        <v>121</v>
      </c>
      <c r="I1395" s="6">
        <v>8.9108910891089099</v>
      </c>
      <c r="J1395" s="12">
        <f>H1395/VLOOKUP(A1395,anni!$A$1:$O$32,4,0)</f>
        <v>2.0878627877282001E-2</v>
      </c>
      <c r="K1395" s="12">
        <f t="shared" si="213"/>
        <v>8.1789752225162361E-3</v>
      </c>
      <c r="L1395" s="12">
        <f t="shared" si="214"/>
        <v>1.0760689142006757E-2</v>
      </c>
      <c r="M1395" s="12">
        <f t="array" ref="M1395">SUM(IF(NOT(ISERR(J1395:L1395)),J1395:L1395*$J$2:$L$2))/SUM(IF(NOT(ISERR(J1395:L1395)),$J$2:$L$2))</f>
        <v>1.4959087203147536E-2</v>
      </c>
      <c r="N1395" s="1">
        <f>((300-VLOOKUP(A1395,anni!$A$1:$O$32,8,0))*(M1395-I1395/300)+I1395)/300*(300-VLOOKUP(A1395,anni!$A$1:$O$32,7,0))</f>
        <v>5.9621144703324775</v>
      </c>
      <c r="O1395" s="1">
        <f t="shared" si="209"/>
        <v>5.9621144703324775</v>
      </c>
      <c r="P1395" s="9">
        <f>INT(MAX(1,O1395)+1-VLOOKUP(A1395,anni!$A$1:$O$32,5,0))</f>
        <v>6</v>
      </c>
      <c r="Q1395" s="9">
        <f t="array" ref="Q1395">SUM(IF(anno=A1395,IF(distretto=E1395,concorrenti!$T$3:$T$5991)))</f>
        <v>0</v>
      </c>
      <c r="R1395" s="9">
        <f t="shared" si="210"/>
        <v>6</v>
      </c>
      <c r="S1395" s="1">
        <f t="shared" si="211"/>
        <v>1</v>
      </c>
      <c r="T1395" s="1">
        <f>1+INT($N1395/VLOOKUP($A1395,anni!$A$1:$J$35,10,0))+$Q1395</f>
        <v>5</v>
      </c>
      <c r="U1395" s="1">
        <f t="shared" si="212"/>
        <v>0</v>
      </c>
      <c r="AB1395" s="1">
        <v>6</v>
      </c>
    </row>
    <row r="1396" spans="1:28" x14ac:dyDescent="0.3">
      <c r="A1396" s="3">
        <v>2002</v>
      </c>
      <c r="B1396" s="3" t="str">
        <f>VLOOKUP($E1396,accorpamenti!$A$2:$X$104,$A1396-B$2,0)</f>
        <v>Trento</v>
      </c>
      <c r="C1396" s="3" t="str">
        <f>VLOOKUP($E1396,accorpamenti!$A$2:$X$104,$A1396-C$2,0)</f>
        <v>Trento</v>
      </c>
      <c r="D1396" s="3" t="str">
        <f>VLOOKUP($E1396,accorpamenti!$A$2:$X$104,$A1396-D$2,0)</f>
        <v>Trento</v>
      </c>
      <c r="E1396" s="3" t="s">
        <v>60</v>
      </c>
      <c r="F1396" s="1">
        <f t="array" ref="F1396">SUM(IF(anno=A1396,IF(distretto=E1396,1)))</f>
        <v>5</v>
      </c>
      <c r="G1396" s="1">
        <f t="array" ref="G1396">SUM(IF(anno=A1396,IF(distretto=E1396,IF(punti=-1,1))))</f>
        <v>0</v>
      </c>
      <c r="H1396" s="1">
        <f t="array" ref="H1396">SUM(IF(anno=A1396,IF(distretto=E1396,punti)))+G1396</f>
        <v>125.4</v>
      </c>
      <c r="I1396" s="6">
        <v>3.3197437390797901</v>
      </c>
      <c r="J1396" s="12">
        <f>H1396/VLOOKUP(A1396,anni!$A$1:$O$32,4,0)</f>
        <v>2.1637850709183164E-2</v>
      </c>
      <c r="K1396" s="12">
        <f t="shared" si="213"/>
        <v>1.327880683184989E-2</v>
      </c>
      <c r="L1396" s="12">
        <f t="shared" si="214"/>
        <v>2.9305706599507764E-2</v>
      </c>
      <c r="M1396" s="12">
        <f t="array" ref="M1396">SUM(IF(NOT(ISERR(J1396:L1396)),J1396:L1396*$J$2:$L$2))/SUM(IF(NOT(ISERR(J1396:L1396)),$J$2:$L$2))</f>
        <v>2.0129478731792837E-2</v>
      </c>
      <c r="N1396" s="1">
        <f>((300-VLOOKUP(A1396,anni!$A$1:$O$32,8,0))*(M1396-I1396/300)+I1396)/300*(300-VLOOKUP(A1396,anni!$A$1:$O$32,7,0))</f>
        <v>5.1324769927184972</v>
      </c>
      <c r="O1396" s="1">
        <f t="shared" si="209"/>
        <v>5.1324769927184972</v>
      </c>
      <c r="P1396" s="9">
        <f>INT(MAX(1,O1396)+1-VLOOKUP(A1396,anni!$A$1:$O$32,5,0))</f>
        <v>5</v>
      </c>
      <c r="Q1396" s="9">
        <f t="array" ref="Q1396">SUM(IF(anno=A1396,IF(distretto=E1396,concorrenti!$T$3:$T$5991)))</f>
        <v>0</v>
      </c>
      <c r="R1396" s="9">
        <f t="shared" si="210"/>
        <v>5</v>
      </c>
      <c r="S1396" s="1">
        <f t="shared" si="211"/>
        <v>0</v>
      </c>
      <c r="T1396" s="1">
        <f>1+INT($N1396/VLOOKUP($A1396,anni!$A$1:$J$35,10,0))+$Q1396</f>
        <v>5</v>
      </c>
      <c r="U1396" s="1">
        <f t="shared" si="212"/>
        <v>0</v>
      </c>
      <c r="AB1396" s="1">
        <v>5</v>
      </c>
    </row>
    <row r="1397" spans="1:28" x14ac:dyDescent="0.3">
      <c r="A1397" s="3">
        <v>2002</v>
      </c>
      <c r="B1397" s="3" t="str">
        <f>VLOOKUP($E1397,accorpamenti!$A$2:$X$104,$A1397-B$2,0)</f>
        <v>Trieste</v>
      </c>
      <c r="C1397" s="3" t="str">
        <f>VLOOKUP($E1397,accorpamenti!$A$2:$X$104,$A1397-C$2,0)</f>
        <v>Trieste</v>
      </c>
      <c r="D1397" s="3" t="str">
        <f>VLOOKUP($E1397,accorpamenti!$A$2:$X$104,$A1397-D$2,0)</f>
        <v>Trieste</v>
      </c>
      <c r="E1397" s="3" t="s">
        <v>92</v>
      </c>
      <c r="F1397" s="1">
        <f t="array" ref="F1397">SUM(IF(anno=A1397,IF(distretto=E1397,1)))</f>
        <v>4</v>
      </c>
      <c r="G1397" s="1">
        <f t="array" ref="G1397">SUM(IF(anno=A1397,IF(distretto=E1397,IF(punti=-1,1))))</f>
        <v>0</v>
      </c>
      <c r="H1397" s="1">
        <f t="array" ref="H1397">SUM(IF(anno=A1397,IF(distretto=E1397,punti)))+G1397</f>
        <v>129.4</v>
      </c>
      <c r="I1397" s="6">
        <v>1.92195690157251</v>
      </c>
      <c r="J1397" s="12">
        <f>H1397/VLOOKUP(A1397,anni!$A$1:$O$32,4,0)</f>
        <v>2.2328053283638769E-2</v>
      </c>
      <c r="K1397" s="12">
        <f t="shared" si="213"/>
        <v>2.9059417849410626E-2</v>
      </c>
      <c r="L1397" s="12">
        <f t="shared" si="214"/>
        <v>3.8234789079045282E-2</v>
      </c>
      <c r="M1397" s="12">
        <f t="array" ref="M1397">SUM(IF(NOT(ISERR(J1397:L1397)),J1397:L1397*$J$2:$L$2))/SUM(IF(NOT(ISERR(J1397:L1397)),$J$2:$L$2))</f>
        <v>2.7222964104797142E-2</v>
      </c>
      <c r="N1397" s="1">
        <f>((300-VLOOKUP(A1397,anni!$A$1:$O$32,8,0))*(M1397-I1397/300)+I1397)/300*(300-VLOOKUP(A1397,anni!$A$1:$O$32,7,0))</f>
        <v>6.085245121483597</v>
      </c>
      <c r="O1397" s="1">
        <f t="shared" si="209"/>
        <v>6.085245121483597</v>
      </c>
      <c r="P1397" s="9">
        <f>INT(MAX(1,O1397)+1-VLOOKUP(A1397,anni!$A$1:$O$32,5,0))</f>
        <v>6</v>
      </c>
      <c r="Q1397" s="9">
        <f t="array" ref="Q1397">SUM(IF(anno=A1397,IF(distretto=E1397,concorrenti!$T$3:$T$5991)))</f>
        <v>0</v>
      </c>
      <c r="R1397" s="9">
        <f t="shared" si="210"/>
        <v>6</v>
      </c>
      <c r="S1397" s="1">
        <f t="shared" si="211"/>
        <v>2</v>
      </c>
      <c r="T1397" s="1">
        <f>1+INT($N1397/VLOOKUP($A1397,anni!$A$1:$J$35,10,0))+$Q1397</f>
        <v>6</v>
      </c>
      <c r="U1397" s="1">
        <f t="shared" si="212"/>
        <v>2</v>
      </c>
      <c r="AB1397" s="1">
        <v>6</v>
      </c>
    </row>
    <row r="1398" spans="1:28" x14ac:dyDescent="0.3">
      <c r="A1398" s="3">
        <v>2002</v>
      </c>
      <c r="B1398" s="3" t="str">
        <f>VLOOKUP($E1398,accorpamenti!$A$2:$X$104,$A1398-B$2,0)</f>
        <v>Udine</v>
      </c>
      <c r="C1398" s="3" t="str">
        <f>VLOOKUP($E1398,accorpamenti!$A$2:$X$104,$A1398-C$2,0)</f>
        <v>Udine</v>
      </c>
      <c r="D1398" s="3" t="str">
        <f>VLOOKUP($E1398,accorpamenti!$A$2:$X$104,$A1398-D$2,0)</f>
        <v>Udine</v>
      </c>
      <c r="E1398" s="3" t="s">
        <v>58</v>
      </c>
      <c r="F1398" s="1">
        <f t="array" ref="F1398">SUM(IF(anno=A1398,IF(distretto=E1398,1)))</f>
        <v>4</v>
      </c>
      <c r="G1398" s="1">
        <f t="array" ref="G1398">SUM(IF(anno=A1398,IF(distretto=E1398,IF(punti=-1,1))))</f>
        <v>0</v>
      </c>
      <c r="H1398" s="1">
        <f t="array" ref="H1398">SUM(IF(anno=A1398,IF(distretto=E1398,punti)))+G1398</f>
        <v>116.6</v>
      </c>
      <c r="I1398" s="6">
        <v>3.1450203843913802</v>
      </c>
      <c r="J1398" s="12">
        <f>H1398/VLOOKUP(A1398,anni!$A$1:$O$32,4,0)</f>
        <v>2.0119405045380834E-2</v>
      </c>
      <c r="K1398" s="12">
        <f t="shared" si="213"/>
        <v>2.8145297089247043E-2</v>
      </c>
      <c r="L1398" s="12">
        <f t="shared" si="214"/>
        <v>2.5985919523782274E-2</v>
      </c>
      <c r="M1398" s="12">
        <f t="array" ref="M1398">SUM(IF(NOT(ISERR(J1398:L1398)),J1398:L1398*$J$2:$L$2))/SUM(IF(NOT(ISERR(J1398:L1398)),$J$2:$L$2))</f>
        <v>2.3772454806403141E-2</v>
      </c>
      <c r="N1398" s="1">
        <f>((300-VLOOKUP(A1398,anni!$A$1:$O$32,8,0))*(M1398-I1398/300)+I1398)/300*(300-VLOOKUP(A1398,anni!$A$1:$O$32,7,0))</f>
        <v>5.8028310894110877</v>
      </c>
      <c r="O1398" s="1">
        <f t="shared" si="209"/>
        <v>5.8028310894110877</v>
      </c>
      <c r="P1398" s="9">
        <f>INT(MAX(1,O1398)+1-VLOOKUP(A1398,anni!$A$1:$O$32,5,0))</f>
        <v>6</v>
      </c>
      <c r="Q1398" s="9">
        <f t="array" ref="Q1398">SUM(IF(anno=A1398,IF(distretto=E1398,concorrenti!$T$3:$T$5991)))</f>
        <v>0</v>
      </c>
      <c r="R1398" s="9">
        <f t="shared" si="210"/>
        <v>6</v>
      </c>
      <c r="S1398" s="1">
        <f t="shared" si="211"/>
        <v>2</v>
      </c>
      <c r="T1398" s="1">
        <f>1+INT($N1398/VLOOKUP($A1398,anni!$A$1:$J$35,10,0))+$Q1398</f>
        <v>5</v>
      </c>
      <c r="U1398" s="1">
        <f t="shared" si="212"/>
        <v>1</v>
      </c>
      <c r="AB1398" s="1">
        <v>6</v>
      </c>
    </row>
    <row r="1399" spans="1:28" x14ac:dyDescent="0.3">
      <c r="A1399" s="3">
        <v>2002</v>
      </c>
      <c r="B1399" s="3" t="str">
        <f>VLOOKUP($E1399,accorpamenti!$A$2:$X$104,$A1399-B$2,0)</f>
        <v>Treviso</v>
      </c>
      <c r="C1399" s="3" t="str">
        <f>VLOOKUP($E1399,accorpamenti!$A$2:$X$104,$A1399-C$2,0)</f>
        <v>Treviso</v>
      </c>
      <c r="D1399" s="3" t="str">
        <f>VLOOKUP($E1399,accorpamenti!$A$2:$X$104,$A1399-D$2,0)</f>
        <v>Treviso</v>
      </c>
      <c r="E1399" s="3" t="s">
        <v>57</v>
      </c>
      <c r="F1399" s="1">
        <f t="array" ref="F1399">SUM(IF(anno=A1399,IF(distretto=E1399,1)))</f>
        <v>4</v>
      </c>
      <c r="G1399" s="1">
        <f t="array" ref="G1399">SUM(IF(anno=A1399,IF(distretto=E1399,IF(punti=-1,1))))</f>
        <v>0</v>
      </c>
      <c r="H1399" s="1">
        <f t="array" ref="H1399">SUM(IF(anno=A1399,IF(distretto=E1399,punti)))+G1399</f>
        <v>127.8</v>
      </c>
      <c r="I1399" s="6">
        <v>3.84391380314502</v>
      </c>
      <c r="J1399" s="12">
        <f>H1399/VLOOKUP(A1399,anni!$A$1:$O$32,4,0)</f>
        <v>2.2051972253856526E-2</v>
      </c>
      <c r="K1399" s="12">
        <f t="shared" si="213"/>
        <v>2.3045465479913398E-2</v>
      </c>
      <c r="L1399" s="12">
        <f t="shared" si="214"/>
        <v>1.8373304332894518E-2</v>
      </c>
      <c r="M1399" s="12">
        <f t="array" ref="M1399">SUM(IF(NOT(ISERR(J1399:L1399)),J1399:L1399*$J$2:$L$2))/SUM(IF(NOT(ISERR(J1399:L1399)),$J$2:$L$2))</f>
        <v>2.1770025342381816E-2</v>
      </c>
      <c r="N1399" s="1">
        <f>((300-VLOOKUP(A1399,anni!$A$1:$O$32,8,0))*(M1399-I1399/300)+I1399)/300*(300-VLOOKUP(A1399,anni!$A$1:$O$32,7,0))</f>
        <v>5.6353096695247036</v>
      </c>
      <c r="O1399" s="1">
        <f t="shared" si="209"/>
        <v>5.6353096695247036</v>
      </c>
      <c r="P1399" s="9">
        <f>INT(MAX(1,O1399)+1-VLOOKUP(A1399,anni!$A$1:$O$32,5,0))</f>
        <v>6</v>
      </c>
      <c r="Q1399" s="9">
        <f t="array" ref="Q1399">SUM(IF(anno=A1399,IF(distretto=E1399,concorrenti!$T$3:$T$5991)))</f>
        <v>0</v>
      </c>
      <c r="R1399" s="9">
        <f t="shared" si="210"/>
        <v>6</v>
      </c>
      <c r="S1399" s="1">
        <f t="shared" si="211"/>
        <v>2</v>
      </c>
      <c r="T1399" s="1">
        <f>1+INT($N1399/VLOOKUP($A1399,anni!$A$1:$J$35,10,0))+$Q1399</f>
        <v>5</v>
      </c>
      <c r="U1399" s="1">
        <f t="shared" si="212"/>
        <v>1</v>
      </c>
      <c r="AB1399" s="1">
        <v>6</v>
      </c>
    </row>
    <row r="1400" spans="1:28" x14ac:dyDescent="0.3">
      <c r="A1400" s="3">
        <v>2002</v>
      </c>
      <c r="B1400" s="3" t="str">
        <f>VLOOKUP($E1400,accorpamenti!$A$2:$X$104,$A1400-B$2,0)</f>
        <v>Arezzo</v>
      </c>
      <c r="C1400" s="3" t="str">
        <f>VLOOKUP($E1400,accorpamenti!$A$2:$X$104,$A1400-C$2,0)</f>
        <v>Arezzo</v>
      </c>
      <c r="D1400" s="3" t="str">
        <f>VLOOKUP($E1400,accorpamenti!$A$2:$X$104,$A1400-D$2,0)</f>
        <v>Arezzo</v>
      </c>
      <c r="E1400" s="3" t="s">
        <v>81</v>
      </c>
      <c r="F1400" s="1">
        <f t="array" ref="F1400">SUM(IF(anno=A1400,IF(distretto=E1400,1)))</f>
        <v>4</v>
      </c>
      <c r="G1400" s="1">
        <f t="array" ref="G1400">SUM(IF(anno=A1400,IF(distretto=E1400,IF(punti=-1,1))))</f>
        <v>0</v>
      </c>
      <c r="H1400" s="1">
        <f t="array" ref="H1400">SUM(IF(anno=A1400,IF(distretto=E1400,punti)))+G1400</f>
        <v>156</v>
      </c>
      <c r="I1400" s="6">
        <v>1.7472335468841</v>
      </c>
      <c r="J1400" s="12">
        <f>H1400/VLOOKUP(A1400,anni!$A$1:$O$32,4,0)</f>
        <v>2.6917900403768531E-2</v>
      </c>
      <c r="K1400" s="12">
        <f t="shared" si="213"/>
        <v>2.3478470050517192E-2</v>
      </c>
      <c r="L1400" s="12">
        <f t="shared" si="214"/>
        <v>1.4538377883349555E-2</v>
      </c>
      <c r="M1400" s="12">
        <f t="array" ref="M1400">SUM(IF(NOT(ISERR(J1400:L1400)),J1400:L1400*$J$2:$L$2))/SUM(IF(NOT(ISERR(J1400:L1400)),$J$2:$L$2))</f>
        <v>2.3708169865948255E-2</v>
      </c>
      <c r="N1400" s="1">
        <f>((300-VLOOKUP(A1400,anni!$A$1:$O$32,8,0))*(M1400-I1400/300)+I1400)/300*(300-VLOOKUP(A1400,anni!$A$1:$O$32,7,0))</f>
        <v>5.3240451554843515</v>
      </c>
      <c r="O1400" s="1">
        <f t="shared" si="209"/>
        <v>5.3240451554843515</v>
      </c>
      <c r="P1400" s="9">
        <f>INT(MAX(1,O1400)+1-VLOOKUP(A1400,anni!$A$1:$O$32,5,0))</f>
        <v>5</v>
      </c>
      <c r="Q1400" s="9">
        <f t="array" ref="Q1400">SUM(IF(anno=A1400,IF(distretto=E1400,concorrenti!$T$3:$T$5991)))</f>
        <v>0</v>
      </c>
      <c r="R1400" s="9">
        <f t="shared" si="210"/>
        <v>5</v>
      </c>
      <c r="S1400" s="1">
        <f t="shared" si="211"/>
        <v>1</v>
      </c>
      <c r="T1400" s="1">
        <f>1+INT($N1400/VLOOKUP($A1400,anni!$A$1:$J$35,10,0))+$Q1400</f>
        <v>5</v>
      </c>
      <c r="U1400" s="1">
        <f t="shared" si="212"/>
        <v>1</v>
      </c>
      <c r="AB1400" s="1">
        <v>5</v>
      </c>
    </row>
    <row r="1401" spans="1:28" x14ac:dyDescent="0.3">
      <c r="A1401" s="3">
        <v>2002</v>
      </c>
      <c r="B1401" s="3" t="str">
        <f>VLOOKUP($E1401,accorpamenti!$A$2:$X$104,$A1401-B$2,0)</f>
        <v>Bologna</v>
      </c>
      <c r="C1401" s="3" t="str">
        <f>VLOOKUP($E1401,accorpamenti!$A$2:$X$104,$A1401-C$2,0)</f>
        <v>Bologna</v>
      </c>
      <c r="D1401" s="3" t="str">
        <f>VLOOKUP($E1401,accorpamenti!$A$2:$X$104,$A1401-D$2,0)</f>
        <v>Bologna</v>
      </c>
      <c r="E1401" s="3" t="s">
        <v>70</v>
      </c>
      <c r="F1401" s="1">
        <f t="array" ref="F1401">SUM(IF(anno=A1401,IF(distretto=E1401,1)))</f>
        <v>4</v>
      </c>
      <c r="G1401" s="1">
        <f t="array" ref="G1401">SUM(IF(anno=A1401,IF(distretto=E1401,IF(punti=-1,1))))</f>
        <v>0</v>
      </c>
      <c r="H1401" s="1">
        <f t="array" ref="H1401">SUM(IF(anno=A1401,IF(distretto=E1401,punti)))+G1401</f>
        <v>97.600000000000009</v>
      </c>
      <c r="I1401" s="6">
        <v>3.3197437390797901</v>
      </c>
      <c r="J1401" s="12">
        <f>H1401/VLOOKUP(A1401,anni!$A$1:$O$32,4,0)</f>
        <v>1.6840942816716723E-2</v>
      </c>
      <c r="K1401" s="12">
        <f t="shared" si="213"/>
        <v>2.7279287948039448E-2</v>
      </c>
      <c r="L1401" s="12">
        <f t="shared" si="214"/>
        <v>1.6598935378627444E-2</v>
      </c>
      <c r="M1401" s="12">
        <f t="array" ref="M1401">SUM(IF(NOT(ISERR(J1401:L1401)),J1401:L1401*$J$2:$L$2))/SUM(IF(NOT(ISERR(J1401:L1401)),$J$2:$L$2))</f>
        <v>2.0280056620809419E-2</v>
      </c>
      <c r="N1401" s="1">
        <f>((300-VLOOKUP(A1401,anni!$A$1:$O$32,8,0))*(M1401-I1401/300)+I1401)/300*(300-VLOOKUP(A1401,anni!$A$1:$O$32,7,0))</f>
        <v>5.162592570521813</v>
      </c>
      <c r="O1401" s="1">
        <f t="shared" si="209"/>
        <v>5.162592570521813</v>
      </c>
      <c r="P1401" s="9">
        <f>INT(MAX(1,O1401)+1-VLOOKUP(A1401,anni!$A$1:$O$32,5,0))</f>
        <v>5</v>
      </c>
      <c r="Q1401" s="9">
        <f t="array" ref="Q1401">SUM(IF(anno=A1401,IF(distretto=E1401,concorrenti!$T$3:$T$5991)))</f>
        <v>0</v>
      </c>
      <c r="R1401" s="9">
        <f t="shared" si="210"/>
        <v>5</v>
      </c>
      <c r="S1401" s="1">
        <f t="shared" si="211"/>
        <v>1</v>
      </c>
      <c r="T1401" s="1">
        <f>1+INT($N1401/VLOOKUP($A1401,anni!$A$1:$J$35,10,0))+$Q1401</f>
        <v>5</v>
      </c>
      <c r="U1401" s="1">
        <f t="shared" si="212"/>
        <v>1</v>
      </c>
      <c r="AB1401" s="1">
        <v>5</v>
      </c>
    </row>
    <row r="1402" spans="1:28" x14ac:dyDescent="0.3">
      <c r="A1402" s="3">
        <v>2002</v>
      </c>
      <c r="B1402" s="3" t="str">
        <f>VLOOKUP($E1402,accorpamenti!$A$2:$X$104,$A1402-B$2,0)</f>
        <v>Lecco</v>
      </c>
      <c r="C1402" s="3" t="str">
        <f>VLOOKUP($E1402,accorpamenti!$A$2:$X$104,$A1402-C$2,0)</f>
        <v>Lecco</v>
      </c>
      <c r="D1402" s="3" t="str">
        <f>VLOOKUP($E1402,accorpamenti!$A$2:$X$104,$A1402-D$2,0)</f>
        <v>Lecco</v>
      </c>
      <c r="E1402" s="3" t="s">
        <v>64</v>
      </c>
      <c r="F1402" s="1">
        <f t="array" ref="F1402">SUM(IF(anno=A1402,IF(distretto=E1402,1)))</f>
        <v>4</v>
      </c>
      <c r="G1402" s="1">
        <f t="array" ref="G1402">SUM(IF(anno=A1402,IF(distretto=E1402,IF(punti=-1,1))))</f>
        <v>0</v>
      </c>
      <c r="H1402" s="1">
        <f t="array" ref="H1402">SUM(IF(anno=A1402,IF(distretto=E1402,punti)))+G1402</f>
        <v>120</v>
      </c>
      <c r="I1402" s="6">
        <v>1.2230634828188702</v>
      </c>
      <c r="J1402" s="12">
        <f>H1402/VLOOKUP(A1402,anni!$A$1:$O$32,4,0)</f>
        <v>2.0706077233668099E-2</v>
      </c>
      <c r="K1402" s="12">
        <f t="shared" si="213"/>
        <v>2.2997353860957415E-2</v>
      </c>
      <c r="L1402" s="12">
        <f t="shared" si="214"/>
        <v>2.3181271821876258E-2</v>
      </c>
      <c r="M1402" s="12">
        <f t="array" ref="M1402">SUM(IF(NOT(ISERR(J1402:L1402)),J1402:L1402*$J$2:$L$2))/SUM(IF(NOT(ISERR(J1402:L1402)),$J$2:$L$2))</f>
        <v>2.1882368540799228E-2</v>
      </c>
      <c r="N1402" s="1">
        <f>((300-VLOOKUP(A1402,anni!$A$1:$O$32,8,0))*(M1402-I1402/300)+I1402)/300*(300-VLOOKUP(A1402,anni!$A$1:$O$32,7,0))</f>
        <v>4.7841615357661356</v>
      </c>
      <c r="O1402" s="1">
        <f t="shared" si="209"/>
        <v>4.7841615357661356</v>
      </c>
      <c r="P1402" s="9">
        <f>INT(MAX(1,O1402)+1-VLOOKUP(A1402,anni!$A$1:$O$32,5,0))</f>
        <v>5</v>
      </c>
      <c r="Q1402" s="9">
        <f t="array" ref="Q1402">SUM(IF(anno=A1402,IF(distretto=E1402,concorrenti!$T$3:$T$5991)))</f>
        <v>0</v>
      </c>
      <c r="R1402" s="9">
        <f t="shared" si="210"/>
        <v>5</v>
      </c>
      <c r="S1402" s="1">
        <f t="shared" si="211"/>
        <v>1</v>
      </c>
      <c r="T1402" s="1">
        <f>1+INT($N1402/VLOOKUP($A1402,anni!$A$1:$J$35,10,0))+$Q1402</f>
        <v>5</v>
      </c>
      <c r="U1402" s="1">
        <f t="shared" si="212"/>
        <v>1</v>
      </c>
      <c r="AB1402" s="1">
        <v>5</v>
      </c>
    </row>
    <row r="1403" spans="1:28" x14ac:dyDescent="0.3">
      <c r="A1403" s="3">
        <v>2002</v>
      </c>
      <c r="B1403" s="3" t="str">
        <f>VLOOKUP($E1403,accorpamenti!$A$2:$X$104,$A1403-B$2,0)</f>
        <v>Brescia</v>
      </c>
      <c r="C1403" s="3" t="str">
        <f>VLOOKUP($E1403,accorpamenti!$A$2:$X$104,$A1403-C$2,0)</f>
        <v>Brescia</v>
      </c>
      <c r="D1403" s="3" t="str">
        <f>VLOOKUP($E1403,accorpamenti!$A$2:$X$104,$A1403-D$2,0)</f>
        <v>Brescia</v>
      </c>
      <c r="E1403" s="3" t="s">
        <v>42</v>
      </c>
      <c r="F1403" s="1">
        <f t="array" ref="F1403">SUM(IF(anno=A1403,IF(distretto=E1403,1)))</f>
        <v>4</v>
      </c>
      <c r="G1403" s="1">
        <f t="array" ref="G1403">SUM(IF(anno=A1403,IF(distretto=E1403,IF(punti=-1,1))))</f>
        <v>0</v>
      </c>
      <c r="H1403" s="1">
        <f t="array" ref="H1403">SUM(IF(anno=A1403,IF(distretto=E1403,punti)))+G1403</f>
        <v>92.199999999999989</v>
      </c>
      <c r="I1403" s="6">
        <v>4.3680838672102507</v>
      </c>
      <c r="J1403" s="12">
        <f>H1403/VLOOKUP(A1403,anni!$A$1:$O$32,4,0)</f>
        <v>1.5909169341201655E-2</v>
      </c>
      <c r="K1403" s="12">
        <f t="shared" si="213"/>
        <v>2.0687996151070479E-2</v>
      </c>
      <c r="L1403" s="12">
        <f t="shared" si="214"/>
        <v>2.0605574952778895E-2</v>
      </c>
      <c r="M1403" s="12">
        <f t="array" ref="M1403">SUM(IF(NOT(ISERR(J1403:L1403)),J1403:L1403*$J$2:$L$2))/SUM(IF(NOT(ISERR(J1403:L1403)),$J$2:$L$2))</f>
        <v>1.8284845879754139E-2</v>
      </c>
      <c r="N1403" s="1">
        <f>((300-VLOOKUP(A1403,anni!$A$1:$O$32,8,0))*(M1403-I1403/300)+I1403)/300*(300-VLOOKUP(A1403,anni!$A$1:$O$32,7,0))</f>
        <v>5.1129971316875782</v>
      </c>
      <c r="O1403" s="1">
        <f t="shared" ref="O1403:O1466" si="215">MAX(1,N1403)</f>
        <v>5.1129971316875782</v>
      </c>
      <c r="P1403" s="9">
        <f>INT(MAX(1,O1403)+1-VLOOKUP(A1403,anni!$A$1:$O$32,5,0))</f>
        <v>5</v>
      </c>
      <c r="Q1403" s="9">
        <f t="array" ref="Q1403">SUM(IF(anno=A1403,IF(distretto=E1403,concorrenti!$T$3:$T$5991)))</f>
        <v>0</v>
      </c>
      <c r="R1403" s="9">
        <f t="shared" ref="R1403:R1466" si="216">P1403+Q1403</f>
        <v>5</v>
      </c>
      <c r="S1403" s="1">
        <f t="shared" ref="S1403:S1466" si="217">R1403-F1403</f>
        <v>1</v>
      </c>
      <c r="T1403" s="1">
        <f>1+INT($N1403/VLOOKUP($A1403,anni!$A$1:$J$35,10,0))+$Q1403</f>
        <v>5</v>
      </c>
      <c r="U1403" s="1">
        <f t="shared" si="212"/>
        <v>1</v>
      </c>
      <c r="AB1403" s="1">
        <v>5</v>
      </c>
    </row>
    <row r="1404" spans="1:28" x14ac:dyDescent="0.3">
      <c r="A1404" s="3">
        <v>2002</v>
      </c>
      <c r="B1404" s="3" t="str">
        <f>VLOOKUP($E1404,accorpamenti!$A$2:$X$104,$A1404-B$2,0)</f>
        <v>Bergamo</v>
      </c>
      <c r="C1404" s="3" t="str">
        <f>VLOOKUP($E1404,accorpamenti!$A$2:$X$104,$A1404-C$2,0)</f>
        <v>Bergamo</v>
      </c>
      <c r="D1404" s="3" t="str">
        <f>VLOOKUP($E1404,accorpamenti!$A$2:$X$104,$A1404-D$2,0)</f>
        <v>Bergamo</v>
      </c>
      <c r="E1404" s="3" t="s">
        <v>35</v>
      </c>
      <c r="F1404" s="1">
        <f t="array" ref="F1404">SUM(IF(anno=A1404,IF(distretto=E1404,1)))</f>
        <v>4</v>
      </c>
      <c r="G1404" s="1">
        <f t="array" ref="G1404">SUM(IF(anno=A1404,IF(distretto=E1404,IF(punti=-1,1))))</f>
        <v>0</v>
      </c>
      <c r="H1404" s="1">
        <f t="array" ref="H1404">SUM(IF(anno=A1404,IF(distretto=E1404,punti)))+G1404</f>
        <v>96.600000000000009</v>
      </c>
      <c r="I1404" s="6">
        <v>3.3197437390797901</v>
      </c>
      <c r="J1404" s="12">
        <f>H1404/VLOOKUP(A1404,anni!$A$1:$O$32,4,0)</f>
        <v>1.6668392173102821E-2</v>
      </c>
      <c r="K1404" s="12">
        <f t="shared" si="213"/>
        <v>1.5491941303824872E-2</v>
      </c>
      <c r="L1404" s="12">
        <f t="shared" si="214"/>
        <v>3.1080075553774834E-2</v>
      </c>
      <c r="M1404" s="12">
        <f t="array" ref="M1404">SUM(IF(NOT(ISERR(J1404:L1404)),J1404:L1404*$J$2:$L$2))/SUM(IF(NOT(ISERR(J1404:L1404)),$J$2:$L$2))</f>
        <v>1.8678189113455507E-2</v>
      </c>
      <c r="N1404" s="1">
        <f>((300-VLOOKUP(A1404,anni!$A$1:$O$32,8,0))*(M1404-I1404/300)+I1404)/300*(300-VLOOKUP(A1404,anni!$A$1:$O$32,7,0))</f>
        <v>4.8422190690510316</v>
      </c>
      <c r="O1404" s="1">
        <f t="shared" si="215"/>
        <v>4.8422190690510316</v>
      </c>
      <c r="P1404" s="9">
        <f>INT(MAX(1,O1404)+1-VLOOKUP(A1404,anni!$A$1:$O$32,5,0))</f>
        <v>5</v>
      </c>
      <c r="Q1404" s="9">
        <f t="array" ref="Q1404">SUM(IF(anno=A1404,IF(distretto=E1404,concorrenti!$T$3:$T$5991)))</f>
        <v>0</v>
      </c>
      <c r="R1404" s="9">
        <f t="shared" si="216"/>
        <v>5</v>
      </c>
      <c r="S1404" s="1">
        <f t="shared" si="217"/>
        <v>1</v>
      </c>
      <c r="T1404" s="1">
        <f>1+INT($N1404/VLOOKUP($A1404,anni!$A$1:$J$35,10,0))+$Q1404</f>
        <v>5</v>
      </c>
      <c r="U1404" s="1">
        <f t="shared" si="212"/>
        <v>1</v>
      </c>
      <c r="AB1404" s="1">
        <v>5</v>
      </c>
    </row>
    <row r="1405" spans="1:28" x14ac:dyDescent="0.3">
      <c r="A1405" s="3">
        <v>2002</v>
      </c>
      <c r="B1405" s="3" t="str">
        <f>VLOOKUP($E1405,accorpamenti!$A$2:$X$104,$A1405-B$2,0)</f>
        <v>Firenze</v>
      </c>
      <c r="C1405" s="3" t="str">
        <f>VLOOKUP($E1405,accorpamenti!$A$2:$X$104,$A1405-C$2,0)</f>
        <v>Firenze</v>
      </c>
      <c r="D1405" s="3" t="str">
        <f>VLOOKUP($E1405,accorpamenti!$A$2:$X$104,$A1405-D$2,0)</f>
        <v>Firenze</v>
      </c>
      <c r="E1405" s="3" t="s">
        <v>118</v>
      </c>
      <c r="F1405" s="1">
        <f t="array" ref="F1405">SUM(IF(anno=A1405,IF(distretto=E1405,1)))</f>
        <v>4</v>
      </c>
      <c r="G1405" s="1">
        <f t="array" ref="G1405">SUM(IF(anno=A1405,IF(distretto=E1405,IF(punti=-1,1))))</f>
        <v>0</v>
      </c>
      <c r="H1405" s="1">
        <f t="array" ref="H1405">SUM(IF(anno=A1405,IF(distretto=E1405,punti)))+G1405</f>
        <v>97.4</v>
      </c>
      <c r="I1405" s="6">
        <v>5.7658707047175302</v>
      </c>
      <c r="J1405" s="12">
        <f>H1405/VLOOKUP(A1405,anni!$A$1:$O$32,4,0)</f>
        <v>1.6806432687993943E-2</v>
      </c>
      <c r="K1405" s="12">
        <f t="shared" si="213"/>
        <v>1.188356988212653E-2</v>
      </c>
      <c r="L1405" s="12">
        <f t="shared" si="214"/>
        <v>1.699959933604259E-2</v>
      </c>
      <c r="M1405" s="12">
        <f t="array" ref="M1405">SUM(IF(NOT(ISERR(J1405:L1405)),J1405:L1405*$J$2:$L$2))/SUM(IF(NOT(ISERR(J1405:L1405)),$J$2:$L$2))</f>
        <v>1.5197672860712913E-2</v>
      </c>
      <c r="N1405" s="1">
        <f>((300-VLOOKUP(A1405,anni!$A$1:$O$32,8,0))*(M1405-I1405/300)+I1405)/300*(300-VLOOKUP(A1405,anni!$A$1:$O$32,7,0))</f>
        <v>4.9614914737150926</v>
      </c>
      <c r="O1405" s="1">
        <f t="shared" si="215"/>
        <v>4.9614914737150926</v>
      </c>
      <c r="P1405" s="9">
        <f>INT(MAX(1,O1405)+1-VLOOKUP(A1405,anni!$A$1:$O$32,5,0))</f>
        <v>5</v>
      </c>
      <c r="Q1405" s="9">
        <f t="array" ref="Q1405">SUM(IF(anno=A1405,IF(distretto=E1405,concorrenti!$T$3:$T$5991)))</f>
        <v>0</v>
      </c>
      <c r="R1405" s="9">
        <f t="shared" si="216"/>
        <v>5</v>
      </c>
      <c r="S1405" s="1">
        <f t="shared" si="217"/>
        <v>1</v>
      </c>
      <c r="T1405" s="1">
        <f>1+INT($N1405/VLOOKUP($A1405,anni!$A$1:$J$35,10,0))+$Q1405</f>
        <v>5</v>
      </c>
      <c r="U1405" s="1">
        <f t="shared" si="212"/>
        <v>1</v>
      </c>
      <c r="AB1405" s="1">
        <v>5</v>
      </c>
    </row>
    <row r="1406" spans="1:28" x14ac:dyDescent="0.3">
      <c r="A1406" s="3">
        <v>2002</v>
      </c>
      <c r="B1406" s="3" t="str">
        <f>VLOOKUP($E1406,accorpamenti!$A$2:$X$104,$A1406-B$2,0)</f>
        <v>Padova</v>
      </c>
      <c r="C1406" s="3" t="str">
        <f>VLOOKUP($E1406,accorpamenti!$A$2:$X$104,$A1406-C$2,0)</f>
        <v>Padova</v>
      </c>
      <c r="D1406" s="3" t="str">
        <f>VLOOKUP($E1406,accorpamenti!$A$2:$X$104,$A1406-D$2,0)</f>
        <v>Padova</v>
      </c>
      <c r="E1406" s="3" t="s">
        <v>66</v>
      </c>
      <c r="F1406" s="1">
        <f t="array" ref="F1406">SUM(IF(anno=A1406,IF(distretto=E1406,1)))</f>
        <v>4</v>
      </c>
      <c r="G1406" s="1">
        <f t="array" ref="G1406">SUM(IF(anno=A1406,IF(distretto=E1406,IF(punti=-1,1))))</f>
        <v>0</v>
      </c>
      <c r="H1406" s="1">
        <f t="array" ref="H1406">SUM(IF(anno=A1406,IF(distretto=E1406,punti)))+G1406</f>
        <v>80.2</v>
      </c>
      <c r="I1406" s="6">
        <v>3.1450203843913802</v>
      </c>
      <c r="J1406" s="12">
        <f>H1406/VLOOKUP(A1406,anni!$A$1:$O$32,4,0)</f>
        <v>1.3838561617834847E-2</v>
      </c>
      <c r="K1406" s="12">
        <f t="shared" si="213"/>
        <v>2.0687996151070479E-2</v>
      </c>
      <c r="L1406" s="12">
        <f t="shared" si="214"/>
        <v>2.1464140575811346E-2</v>
      </c>
      <c r="M1406" s="12">
        <f t="array" ref="M1406">SUM(IF(NOT(ISERR(J1406:L1406)),J1406:L1406*$J$2:$L$2))/SUM(IF(NOT(ISERR(J1406:L1406)),$J$2:$L$2))</f>
        <v>1.7392636288576142E-2</v>
      </c>
      <c r="N1406" s="1">
        <f>((300-VLOOKUP(A1406,anni!$A$1:$O$32,8,0))*(M1406-I1406/300)+I1406)/300*(300-VLOOKUP(A1406,anni!$A$1:$O$32,7,0))</f>
        <v>4.526867385845688</v>
      </c>
      <c r="O1406" s="1">
        <f t="shared" si="215"/>
        <v>4.526867385845688</v>
      </c>
      <c r="P1406" s="9">
        <f>INT(MAX(1,O1406)+1-VLOOKUP(A1406,anni!$A$1:$O$32,5,0))</f>
        <v>4</v>
      </c>
      <c r="Q1406" s="9">
        <f t="array" ref="Q1406">SUM(IF(anno=A1406,IF(distretto=E1406,concorrenti!$T$3:$T$5991)))</f>
        <v>0</v>
      </c>
      <c r="R1406" s="9">
        <f t="shared" si="216"/>
        <v>4</v>
      </c>
      <c r="S1406" s="1">
        <f t="shared" si="217"/>
        <v>0</v>
      </c>
      <c r="T1406" s="1">
        <f>1+INT($N1406/VLOOKUP($A1406,anni!$A$1:$J$35,10,0))+$Q1406</f>
        <v>4</v>
      </c>
      <c r="U1406" s="1">
        <f t="shared" si="212"/>
        <v>0</v>
      </c>
      <c r="AB1406" s="1">
        <v>4</v>
      </c>
    </row>
    <row r="1407" spans="1:28" x14ac:dyDescent="0.3">
      <c r="A1407" s="3">
        <v>2002</v>
      </c>
      <c r="B1407" s="3" t="str">
        <f>VLOOKUP($E1407,accorpamenti!$A$2:$X$104,$A1407-B$2,0)</f>
        <v>Lecce</v>
      </c>
      <c r="C1407" s="3" t="str">
        <f>VLOOKUP($E1407,accorpamenti!$A$2:$X$104,$A1407-C$2,0)</f>
        <v>Lecce</v>
      </c>
      <c r="D1407" s="3" t="str">
        <f>VLOOKUP($E1407,accorpamenti!$A$2:$X$104,$A1407-D$2,0)</f>
        <v>Lecce</v>
      </c>
      <c r="E1407" s="3" t="s">
        <v>38</v>
      </c>
      <c r="F1407" s="1">
        <f t="array" ref="F1407">SUM(IF(anno=A1407,IF(distretto=E1407,1)))</f>
        <v>4</v>
      </c>
      <c r="G1407" s="1">
        <f t="array" ref="G1407">SUM(IF(anno=A1407,IF(distretto=E1407,IF(punti=-1,1))))</f>
        <v>0</v>
      </c>
      <c r="H1407" s="1">
        <f t="array" ref="H1407">SUM(IF(anno=A1407,IF(distretto=E1407,punti)))+G1407</f>
        <v>97.8</v>
      </c>
      <c r="I1407" s="6">
        <v>5.2417006406523008</v>
      </c>
      <c r="J1407" s="12">
        <f>H1407/VLOOKUP(A1407,anni!$A$1:$O$32,4,0)</f>
        <v>1.68754529454395E-2</v>
      </c>
      <c r="K1407" s="12">
        <f t="shared" si="213"/>
        <v>4.7149386576858295E-3</v>
      </c>
      <c r="L1407" s="12">
        <f t="shared" si="214"/>
        <v>1.5854845171999317E-2</v>
      </c>
      <c r="M1407" s="12">
        <f t="array" ref="M1407">SUM(IF(NOT(ISERR(J1407:L1407)),J1407:L1407*$J$2:$L$2))/SUM(IF(NOT(ISERR(J1407:L1407)),$J$2:$L$2))</f>
        <v>1.2651846887281581E-2</v>
      </c>
      <c r="N1407" s="1">
        <f>((300-VLOOKUP(A1407,anni!$A$1:$O$32,8,0))*(M1407-I1407/300)+I1407)/300*(300-VLOOKUP(A1407,anni!$A$1:$O$32,7,0))</f>
        <v>4.2776029243404166</v>
      </c>
      <c r="O1407" s="1">
        <f t="shared" si="215"/>
        <v>4.2776029243404166</v>
      </c>
      <c r="P1407" s="9">
        <f>INT(MAX(1,O1407)+1-VLOOKUP(A1407,anni!$A$1:$O$32,5,0))</f>
        <v>4</v>
      </c>
      <c r="Q1407" s="9">
        <f t="array" ref="Q1407">SUM(IF(anno=A1407,IF(distretto=E1407,concorrenti!$T$3:$T$5991)))</f>
        <v>0</v>
      </c>
      <c r="R1407" s="9">
        <f t="shared" si="216"/>
        <v>4</v>
      </c>
      <c r="S1407" s="1">
        <f t="shared" si="217"/>
        <v>0</v>
      </c>
      <c r="T1407" s="1">
        <f>1+INT($N1407/VLOOKUP($A1407,anni!$A$1:$J$35,10,0))+$Q1407</f>
        <v>4</v>
      </c>
      <c r="U1407" s="1">
        <f t="shared" si="212"/>
        <v>0</v>
      </c>
      <c r="AB1407" s="1">
        <v>4</v>
      </c>
    </row>
    <row r="1408" spans="1:28" x14ac:dyDescent="0.3">
      <c r="A1408" s="3">
        <v>2002</v>
      </c>
      <c r="B1408" s="3" t="str">
        <f>VLOOKUP($E1408,accorpamenti!$A$2:$X$104,$A1408-B$2,0)</f>
        <v>Alessandria</v>
      </c>
      <c r="C1408" s="3" t="str">
        <f>VLOOKUP($E1408,accorpamenti!$A$2:$X$104,$A1408-C$2,0)</f>
        <v>Alessandria</v>
      </c>
      <c r="D1408" s="3" t="str">
        <f>VLOOKUP($E1408,accorpamenti!$A$2:$X$104,$A1408-D$2,0)</f>
        <v>Alessandria</v>
      </c>
      <c r="E1408" s="3" t="s">
        <v>74</v>
      </c>
      <c r="F1408" s="1">
        <f t="array" ref="F1408">SUM(IF(anno=A1408,IF(distretto=E1408,1)))</f>
        <v>4</v>
      </c>
      <c r="G1408" s="1">
        <f t="array" ref="G1408">SUM(IF(anno=A1408,IF(distretto=E1408,IF(punti=-1,1))))</f>
        <v>0</v>
      </c>
      <c r="H1408" s="1">
        <f t="array" ref="H1408">SUM(IF(anno=A1408,IF(distretto=E1408,punti)))+G1408</f>
        <v>73.8</v>
      </c>
      <c r="I1408" s="6">
        <v>2.7955736750145603</v>
      </c>
      <c r="J1408" s="12">
        <f>H1408/VLOOKUP(A1408,anni!$A$1:$O$32,4,0)</f>
        <v>1.2734237498705881E-2</v>
      </c>
      <c r="K1408" s="12">
        <f t="shared" si="213"/>
        <v>1.6021169112340625E-2</v>
      </c>
      <c r="L1408" s="12">
        <f t="shared" si="214"/>
        <v>1.8373304332894518E-2</v>
      </c>
      <c r="M1408" s="12">
        <f t="array" ref="M1408">SUM(IF(NOT(ISERR(J1408:L1408)),J1408:L1408*$J$2:$L$2))/SUM(IF(NOT(ISERR(J1408:L1408)),$J$2:$L$2))</f>
        <v>1.4769725842282236E-2</v>
      </c>
      <c r="N1408" s="1">
        <f>((300-VLOOKUP(A1408,anni!$A$1:$O$32,8,0))*(M1408-I1408/300)+I1408)/300*(300-VLOOKUP(A1408,anni!$A$1:$O$32,7,0))</f>
        <v>3.8858030601279676</v>
      </c>
      <c r="O1408" s="1">
        <f t="shared" si="215"/>
        <v>3.8858030601279676</v>
      </c>
      <c r="P1408" s="9">
        <f>INT(MAX(1,O1408)+1-VLOOKUP(A1408,anni!$A$1:$O$32,5,0))</f>
        <v>4</v>
      </c>
      <c r="Q1408" s="9">
        <f t="array" ref="Q1408">SUM(IF(anno=A1408,IF(distretto=E1408,concorrenti!$T$3:$T$5991)))</f>
        <v>0</v>
      </c>
      <c r="R1408" s="9">
        <f t="shared" si="216"/>
        <v>4</v>
      </c>
      <c r="S1408" s="1">
        <f t="shared" si="217"/>
        <v>0</v>
      </c>
      <c r="T1408" s="1">
        <f>1+INT($N1408/VLOOKUP($A1408,anni!$A$1:$J$35,10,0))+$Q1408</f>
        <v>4</v>
      </c>
      <c r="U1408" s="1">
        <f t="shared" si="212"/>
        <v>0</v>
      </c>
      <c r="AB1408" s="1">
        <v>4</v>
      </c>
    </row>
    <row r="1409" spans="1:28" x14ac:dyDescent="0.3">
      <c r="A1409" s="3">
        <v>2002</v>
      </c>
      <c r="B1409" s="3" t="str">
        <f>VLOOKUP($E1409,accorpamenti!$A$2:$X$104,$A1409-B$2,0)</f>
        <v>Venezia</v>
      </c>
      <c r="C1409" s="3" t="str">
        <f>VLOOKUP($E1409,accorpamenti!$A$2:$X$104,$A1409-C$2,0)</f>
        <v>Venezia</v>
      </c>
      <c r="D1409" s="3" t="str">
        <f>VLOOKUP($E1409,accorpamenti!$A$2:$X$104,$A1409-D$2,0)</f>
        <v>Venezia</v>
      </c>
      <c r="E1409" s="3" t="s">
        <v>85</v>
      </c>
      <c r="F1409" s="1">
        <f t="array" ref="F1409">SUM(IF(anno=A1409,IF(distretto=E1409,1)))</f>
        <v>4</v>
      </c>
      <c r="G1409" s="1">
        <f t="array" ref="G1409">SUM(IF(anno=A1409,IF(distretto=E1409,IF(punti=-1,1))))</f>
        <v>0</v>
      </c>
      <c r="H1409" s="1">
        <f t="array" ref="H1409">SUM(IF(anno=A1409,IF(distretto=E1409,punti)))+G1409</f>
        <v>72.399999999999991</v>
      </c>
      <c r="I1409" s="6">
        <v>3.1450203843913802</v>
      </c>
      <c r="J1409" s="12">
        <f>H1409/VLOOKUP(A1409,anni!$A$1:$O$32,4,0)</f>
        <v>1.2492666597646418E-2</v>
      </c>
      <c r="K1409" s="12">
        <f t="shared" si="213"/>
        <v>2.0832331007938413E-2</v>
      </c>
      <c r="L1409" s="12">
        <f t="shared" si="214"/>
        <v>5.7237708202163605E-3</v>
      </c>
      <c r="M1409" s="12">
        <f t="array" ref="M1409">SUM(IF(NOT(ISERR(J1409:L1409)),J1409:L1409*$J$2:$L$2))/SUM(IF(NOT(ISERR(J1409:L1409)),$J$2:$L$2))</f>
        <v>1.4144405438172072E-2</v>
      </c>
      <c r="N1409" s="1">
        <f>((300-VLOOKUP(A1409,anni!$A$1:$O$32,8,0))*(M1409-I1409/300)+I1409)/300*(300-VLOOKUP(A1409,anni!$A$1:$O$32,7,0))</f>
        <v>3.8772212157648744</v>
      </c>
      <c r="O1409" s="1">
        <f t="shared" si="215"/>
        <v>3.8772212157648744</v>
      </c>
      <c r="P1409" s="9">
        <f>INT(MAX(1,O1409)+1-VLOOKUP(A1409,anni!$A$1:$O$32,5,0))</f>
        <v>4</v>
      </c>
      <c r="Q1409" s="9">
        <f t="array" ref="Q1409">SUM(IF(anno=A1409,IF(distretto=E1409,concorrenti!$T$3:$T$5991)))</f>
        <v>0</v>
      </c>
      <c r="R1409" s="9">
        <f t="shared" si="216"/>
        <v>4</v>
      </c>
      <c r="S1409" s="1">
        <f t="shared" si="217"/>
        <v>0</v>
      </c>
      <c r="T1409" s="1">
        <f>1+INT($N1409/VLOOKUP($A1409,anni!$A$1:$J$35,10,0))+$Q1409</f>
        <v>4</v>
      </c>
      <c r="U1409" s="1">
        <f t="shared" si="212"/>
        <v>0</v>
      </c>
      <c r="AB1409" s="1">
        <v>4</v>
      </c>
    </row>
    <row r="1410" spans="1:28" x14ac:dyDescent="0.3">
      <c r="A1410" s="3">
        <v>2002</v>
      </c>
      <c r="B1410" s="3" t="str">
        <f>VLOOKUP($E1410,accorpamenti!$A$2:$X$104,$A1410-B$2,0)</f>
        <v>Varese</v>
      </c>
      <c r="C1410" s="3" t="str">
        <f>VLOOKUP($E1410,accorpamenti!$A$2:$X$104,$A1410-C$2,0)</f>
        <v>Varese</v>
      </c>
      <c r="D1410" s="3" t="str">
        <f>VLOOKUP($E1410,accorpamenti!$A$2:$X$104,$A1410-D$2,0)</f>
        <v>Varese</v>
      </c>
      <c r="E1410" s="3" t="s">
        <v>94</v>
      </c>
      <c r="F1410" s="1">
        <f t="array" ref="F1410">SUM(IF(anno=A1410,IF(distretto=E1410,1)))</f>
        <v>4</v>
      </c>
      <c r="G1410" s="1">
        <f t="array" ref="G1410">SUM(IF(anno=A1410,IF(distretto=E1410,IF(punti=-1,1))))</f>
        <v>0</v>
      </c>
      <c r="H1410" s="1">
        <f t="array" ref="H1410">SUM(IF(anno=A1410,IF(distretto=E1410,punti)))+G1410</f>
        <v>97.2</v>
      </c>
      <c r="I1410" s="6">
        <v>2.7955736750145603</v>
      </c>
      <c r="J1410" s="12">
        <f>H1410/VLOOKUP(A1410,anni!$A$1:$O$32,4,0)</f>
        <v>1.6771922559271162E-2</v>
      </c>
      <c r="K1410" s="12">
        <f t="shared" si="213"/>
        <v>8.3714216983401465E-3</v>
      </c>
      <c r="L1410" s="12">
        <f t="shared" si="214"/>
        <v>1.1790967889645704E-2</v>
      </c>
      <c r="M1410" s="12">
        <f t="array" ref="M1410">SUM(IF(NOT(ISERR(J1410:L1410)),J1410:L1410*$J$2:$L$2))/SUM(IF(NOT(ISERR(J1410:L1410)),$J$2:$L$2))</f>
        <v>1.3141596494023246E-2</v>
      </c>
      <c r="N1410" s="1">
        <f>((300-VLOOKUP(A1410,anni!$A$1:$O$32,8,0))*(M1410-I1410/300)+I1410)/300*(300-VLOOKUP(A1410,anni!$A$1:$O$32,7,0))</f>
        <v>3.5601771904761694</v>
      </c>
      <c r="O1410" s="1">
        <f t="shared" si="215"/>
        <v>3.5601771904761694</v>
      </c>
      <c r="P1410" s="9">
        <f>INT(MAX(1,O1410)+1-VLOOKUP(A1410,anni!$A$1:$O$32,5,0))</f>
        <v>4</v>
      </c>
      <c r="Q1410" s="9">
        <f t="array" ref="Q1410">SUM(IF(anno=A1410,IF(distretto=E1410,concorrenti!$T$3:$T$5991)))</f>
        <v>0</v>
      </c>
      <c r="R1410" s="9">
        <f t="shared" si="216"/>
        <v>4</v>
      </c>
      <c r="S1410" s="1">
        <f t="shared" si="217"/>
        <v>0</v>
      </c>
      <c r="T1410" s="1">
        <f>1+INT($N1410/VLOOKUP($A1410,anni!$A$1:$J$35,10,0))+$Q1410</f>
        <v>3</v>
      </c>
      <c r="U1410" s="1">
        <f t="shared" si="212"/>
        <v>-1</v>
      </c>
      <c r="AB1410" s="1">
        <v>4</v>
      </c>
    </row>
    <row r="1411" spans="1:28" x14ac:dyDescent="0.3">
      <c r="A1411" s="3">
        <v>2002</v>
      </c>
      <c r="B1411" s="3" t="str">
        <f>VLOOKUP($E1411,accorpamenti!$A$2:$X$104,$A1411-B$2,0)</f>
        <v>Ancona</v>
      </c>
      <c r="C1411" s="3" t="str">
        <f>VLOOKUP($E1411,accorpamenti!$A$2:$X$104,$A1411-C$2,0)</f>
        <v>Ancona</v>
      </c>
      <c r="D1411" s="3" t="str">
        <f>VLOOKUP($E1411,accorpamenti!$A$2:$X$104,$A1411-D$2,0)</f>
        <v>Ancona</v>
      </c>
      <c r="E1411" s="3" t="s">
        <v>116</v>
      </c>
      <c r="F1411" s="1">
        <f t="array" ref="F1411">SUM(IF(anno=A1411,IF(distretto=E1411,1)))</f>
        <v>4</v>
      </c>
      <c r="G1411" s="1">
        <f t="array" ref="G1411">SUM(IF(anno=A1411,IF(distretto=E1411,IF(punti=-1,1))))</f>
        <v>0</v>
      </c>
      <c r="H1411" s="1">
        <f t="array" ref="H1411">SUM(IF(anno=A1411,IF(distretto=E1411,punti)))+G1411</f>
        <v>59.6</v>
      </c>
      <c r="I1411" s="6">
        <v>2.4461269656377405</v>
      </c>
      <c r="J1411" s="12">
        <f>H1411/VLOOKUP(A1411,anni!$A$1:$O$32,4,0)</f>
        <v>1.028401835938849E-2</v>
      </c>
      <c r="K1411" s="12">
        <f t="shared" si="213"/>
        <v>1.0921337503006973E-2</v>
      </c>
      <c r="L1411" s="12">
        <f t="shared" si="214"/>
        <v>1.001659893537863E-2</v>
      </c>
      <c r="M1411" s="12">
        <f t="array" ref="M1411">SUM(IF(NOT(ISERR(J1411:L1411)),J1411:L1411*$J$2:$L$2))/SUM(IF(NOT(ISERR(J1411:L1411)),$J$2:$L$2))</f>
        <v>1.0451888169926342E-2</v>
      </c>
      <c r="N1411" s="1">
        <f>((300-VLOOKUP(A1411,anni!$A$1:$O$32,8,0))*(M1411-I1411/300)+I1411)/300*(300-VLOOKUP(A1411,anni!$A$1:$O$32,7,0))</f>
        <v>2.9057532891978486</v>
      </c>
      <c r="O1411" s="1">
        <f t="shared" si="215"/>
        <v>2.9057532891978486</v>
      </c>
      <c r="P1411" s="9">
        <f>INT(MAX(1,O1411)+1-VLOOKUP(A1411,anni!$A$1:$O$32,5,0))</f>
        <v>3</v>
      </c>
      <c r="Q1411" s="9">
        <f t="array" ref="Q1411">SUM(IF(anno=A1411,IF(distretto=E1411,concorrenti!$T$3:$T$5991)))</f>
        <v>0</v>
      </c>
      <c r="R1411" s="9">
        <f t="shared" si="216"/>
        <v>3</v>
      </c>
      <c r="S1411" s="1">
        <f t="shared" si="217"/>
        <v>-1</v>
      </c>
      <c r="T1411" s="1">
        <f>1+INT($N1411/VLOOKUP($A1411,anni!$A$1:$J$35,10,0))+$Q1411</f>
        <v>3</v>
      </c>
      <c r="U1411" s="1">
        <f t="shared" si="212"/>
        <v>-1</v>
      </c>
      <c r="AB1411" s="1">
        <v>3</v>
      </c>
    </row>
    <row r="1412" spans="1:28" x14ac:dyDescent="0.3">
      <c r="A1412" s="3">
        <v>2002</v>
      </c>
      <c r="B1412" s="3" t="str">
        <f>VLOOKUP($E1412,accorpamenti!$A$2:$X$104,$A1412-B$2,0)</f>
        <v>Cagliari</v>
      </c>
      <c r="C1412" s="3" t="str">
        <f>VLOOKUP($E1412,accorpamenti!$A$2:$X$104,$A1412-C$2,0)</f>
        <v>Cagliari</v>
      </c>
      <c r="D1412" s="3" t="str">
        <f>VLOOKUP($E1412,accorpamenti!$A$2:$X$104,$A1412-D$2,0)</f>
        <v>Cagliari</v>
      </c>
      <c r="E1412" s="3" t="s">
        <v>87</v>
      </c>
      <c r="F1412" s="1">
        <f t="array" ref="F1412">SUM(IF(anno=A1412,IF(distretto=E1412,1)))</f>
        <v>4</v>
      </c>
      <c r="G1412" s="1">
        <f t="array" ref="G1412">SUM(IF(anno=A1412,IF(distretto=E1412,IF(punti=-1,1))))</f>
        <v>0</v>
      </c>
      <c r="H1412" s="1">
        <f t="array" ref="H1412">SUM(IF(anno=A1412,IF(distretto=E1412,punti)))+G1412</f>
        <v>59.199999999999996</v>
      </c>
      <c r="I1412" s="6">
        <v>4.1933605125218403</v>
      </c>
      <c r="J1412" s="12">
        <f>H1412/VLOOKUP(A1412,anni!$A$1:$O$32,4,0)</f>
        <v>1.0214998101942927E-2</v>
      </c>
      <c r="K1412" s="12">
        <f t="shared" si="213"/>
        <v>6.7356266538369002E-3</v>
      </c>
      <c r="L1412" s="12">
        <f t="shared" si="214"/>
        <v>6.1816724858336685E-3</v>
      </c>
      <c r="M1412" s="12">
        <f t="array" ref="M1412">SUM(IF(NOT(ISERR(J1412:L1412)),J1412:L1412*$J$2:$L$2))/SUM(IF(NOT(ISERR(J1412:L1412)),$J$2:$L$2))</f>
        <v>8.3829866832227078E-3</v>
      </c>
      <c r="N1412" s="1">
        <f>((300-VLOOKUP(A1412,anni!$A$1:$O$32,8,0))*(M1412-I1412/300)+I1412)/300*(300-VLOOKUP(A1412,anni!$A$1:$O$32,7,0))</f>
        <v>3.0743841741518221</v>
      </c>
      <c r="O1412" s="1">
        <f t="shared" si="215"/>
        <v>3.0743841741518221</v>
      </c>
      <c r="P1412" s="9">
        <f>INT(MAX(1,O1412)+1-VLOOKUP(A1412,anni!$A$1:$O$32,5,0))</f>
        <v>3</v>
      </c>
      <c r="Q1412" s="9">
        <f t="array" ref="Q1412">SUM(IF(anno=A1412,IF(distretto=E1412,concorrenti!$T$3:$T$5991)))</f>
        <v>0</v>
      </c>
      <c r="R1412" s="9">
        <f t="shared" si="216"/>
        <v>3</v>
      </c>
      <c r="S1412" s="1">
        <f t="shared" si="217"/>
        <v>-1</v>
      </c>
      <c r="T1412" s="1">
        <f>1+INT($N1412/VLOOKUP($A1412,anni!$A$1:$J$35,10,0))+$Q1412</f>
        <v>3</v>
      </c>
      <c r="U1412" s="1">
        <f t="shared" si="212"/>
        <v>-1</v>
      </c>
      <c r="AB1412" s="1">
        <v>3</v>
      </c>
    </row>
    <row r="1413" spans="1:28" x14ac:dyDescent="0.3">
      <c r="A1413" s="3">
        <v>2002</v>
      </c>
      <c r="B1413" s="3" t="str">
        <f>VLOOKUP($E1413,accorpamenti!$A$2:$X$104,$A1413-B$2,0)</f>
        <v>Latina</v>
      </c>
      <c r="C1413" s="3" t="str">
        <f>VLOOKUP($E1413,accorpamenti!$A$2:$X$104,$A1413-C$2,0)</f>
        <v>Latina</v>
      </c>
      <c r="D1413" s="3" t="str">
        <f>VLOOKUP($E1413,accorpamenti!$A$2:$X$104,$A1413-D$2,0)</f>
        <v>Latina</v>
      </c>
      <c r="E1413" s="3" t="s">
        <v>65</v>
      </c>
      <c r="F1413" s="1">
        <f t="array" ref="F1413">SUM(IF(anno=A1413,IF(distretto=E1413,1)))</f>
        <v>4</v>
      </c>
      <c r="G1413" s="1">
        <f t="array" ref="G1413">SUM(IF(anno=A1413,IF(distretto=E1413,IF(punti=-1,1))))</f>
        <v>0</v>
      </c>
      <c r="H1413" s="1">
        <f t="array" ref="H1413">SUM(IF(anno=A1413,IF(distretto=E1413,punti)))+G1413</f>
        <v>47.4</v>
      </c>
      <c r="I1413" s="6">
        <v>3.84391380314502</v>
      </c>
      <c r="J1413" s="12">
        <f>H1413/VLOOKUP(A1413,anni!$A$1:$O$32,4,0)</f>
        <v>8.1789005072988984E-3</v>
      </c>
      <c r="K1413" s="12">
        <f t="shared" si="213"/>
        <v>6.0139523694972327E-3</v>
      </c>
      <c r="L1413" s="12">
        <f t="shared" si="214"/>
        <v>1.1733730181443539E-2</v>
      </c>
      <c r="M1413" s="12">
        <f t="array" ref="M1413">SUM(IF(NOT(ISERR(J1413:L1413)),J1413:L1413*$J$2:$L$2))/SUM(IF(NOT(ISERR(J1413:L1413)),$J$2:$L$2))</f>
        <v>8.0497227403891151E-3</v>
      </c>
      <c r="N1413" s="1">
        <f>((300-VLOOKUP(A1413,anni!$A$1:$O$32,8,0))*(M1413-I1413/300)+I1413)/300*(300-VLOOKUP(A1413,anni!$A$1:$O$32,7,0))</f>
        <v>2.8912491491261632</v>
      </c>
      <c r="O1413" s="1">
        <f t="shared" si="215"/>
        <v>2.8912491491261632</v>
      </c>
      <c r="P1413" s="9">
        <f>INT(MAX(1,O1413)+1-VLOOKUP(A1413,anni!$A$1:$O$32,5,0))</f>
        <v>3</v>
      </c>
      <c r="Q1413" s="9">
        <f t="array" ref="Q1413">SUM(IF(anno=A1413,IF(distretto=E1413,concorrenti!$T$3:$T$5991)))</f>
        <v>0</v>
      </c>
      <c r="R1413" s="9">
        <f t="shared" si="216"/>
        <v>3</v>
      </c>
      <c r="S1413" s="1">
        <f t="shared" si="217"/>
        <v>-1</v>
      </c>
      <c r="T1413" s="1">
        <f>1+INT($N1413/VLOOKUP($A1413,anni!$A$1:$J$35,10,0))+$Q1413</f>
        <v>3</v>
      </c>
      <c r="U1413" s="1">
        <f t="shared" si="212"/>
        <v>-1</v>
      </c>
      <c r="AB1413" s="1">
        <v>3</v>
      </c>
    </row>
    <row r="1414" spans="1:28" x14ac:dyDescent="0.3">
      <c r="A1414" s="3">
        <v>2002</v>
      </c>
      <c r="B1414" s="3" t="str">
        <f>VLOOKUP($E1414,accorpamenti!$A$2:$X$104,$A1414-B$2,0)</f>
        <v>Modena</v>
      </c>
      <c r="C1414" s="3" t="str">
        <f>VLOOKUP($E1414,accorpamenti!$A$2:$X$104,$A1414-C$2,0)</f>
        <v>Modena</v>
      </c>
      <c r="D1414" s="3" t="str">
        <f>VLOOKUP($E1414,accorpamenti!$A$2:$X$104,$A1414-D$2,0)</f>
        <v>Modena</v>
      </c>
      <c r="E1414" s="3" t="s">
        <v>72</v>
      </c>
      <c r="F1414" s="1">
        <f t="array" ref="F1414">SUM(IF(anno=A1414,IF(distretto=E1414,1)))</f>
        <v>3</v>
      </c>
      <c r="G1414" s="1">
        <f t="array" ref="G1414">SUM(IF(anno=A1414,IF(distretto=E1414,IF(punti=-1,1))))</f>
        <v>0</v>
      </c>
      <c r="H1414" s="1">
        <f t="array" ref="H1414">SUM(IF(anno=A1414,IF(distretto=E1414,punti)))+G1414</f>
        <v>57.4</v>
      </c>
      <c r="I1414" s="6">
        <v>3.3197437390797901</v>
      </c>
      <c r="J1414" s="12">
        <f>H1414/VLOOKUP(A1414,anni!$A$1:$O$32,4,0)</f>
        <v>9.9044069434379069E-3</v>
      </c>
      <c r="K1414" s="12">
        <f t="shared" si="213"/>
        <v>1.6983401491460184E-2</v>
      </c>
      <c r="L1414" s="12">
        <f t="shared" si="214"/>
        <v>1.2134394138858683E-2</v>
      </c>
      <c r="M1414" s="12">
        <f t="array" ref="M1414">SUM(IF(NOT(ISERR(J1414:L1414)),J1414:L1414*$J$2:$L$2))/SUM(IF(NOT(ISERR(J1414:L1414)),$J$2:$L$2))</f>
        <v>1.2635736325348796E-2</v>
      </c>
      <c r="N1414" s="1">
        <f>((300-VLOOKUP(A1414,anni!$A$1:$O$32,8,0))*(M1414-I1414/300)+I1414)/300*(300-VLOOKUP(A1414,anni!$A$1:$O$32,7,0))</f>
        <v>3.6337285114296893</v>
      </c>
      <c r="O1414" s="1">
        <f t="shared" si="215"/>
        <v>3.6337285114296893</v>
      </c>
      <c r="P1414" s="9">
        <f>INT(MAX(1,O1414)+1-VLOOKUP(A1414,anni!$A$1:$O$32,5,0))</f>
        <v>4</v>
      </c>
      <c r="Q1414" s="9">
        <f t="array" ref="Q1414">SUM(IF(anno=A1414,IF(distretto=E1414,concorrenti!$T$3:$T$5991)))</f>
        <v>0</v>
      </c>
      <c r="R1414" s="9">
        <f t="shared" si="216"/>
        <v>4</v>
      </c>
      <c r="S1414" s="1">
        <f t="shared" si="217"/>
        <v>1</v>
      </c>
      <c r="T1414" s="1">
        <f>1+INT($N1414/VLOOKUP($A1414,anni!$A$1:$J$35,10,0))+$Q1414</f>
        <v>4</v>
      </c>
      <c r="U1414" s="1">
        <f t="shared" si="212"/>
        <v>1</v>
      </c>
      <c r="AB1414" s="1">
        <v>4</v>
      </c>
    </row>
    <row r="1415" spans="1:28" x14ac:dyDescent="0.3">
      <c r="A1415" s="3">
        <v>2002</v>
      </c>
      <c r="B1415" s="3" t="str">
        <f>VLOOKUP($E1415,accorpamenti!$A$2:$X$104,$A1415-B$2,0)</f>
        <v>Cuneo</v>
      </c>
      <c r="C1415" s="3" t="str">
        <f>VLOOKUP($E1415,accorpamenti!$A$2:$X$104,$A1415-C$2,0)</f>
        <v>Cuneo</v>
      </c>
      <c r="D1415" s="3" t="str">
        <f>VLOOKUP($E1415,accorpamenti!$A$2:$X$104,$A1415-D$2,0)</f>
        <v>Cuneo</v>
      </c>
      <c r="E1415" s="3" t="s">
        <v>67</v>
      </c>
      <c r="F1415" s="1">
        <f t="array" ref="F1415">SUM(IF(anno=A1415,IF(distretto=E1415,1)))</f>
        <v>3</v>
      </c>
      <c r="G1415" s="1">
        <f t="array" ref="G1415">SUM(IF(anno=A1415,IF(distretto=E1415,IF(punti=-1,1))))</f>
        <v>0</v>
      </c>
      <c r="H1415" s="1">
        <f t="array" ref="H1415">SUM(IF(anno=A1415,IF(distretto=E1415,punti)))+G1415</f>
        <v>62.399999999999991</v>
      </c>
      <c r="I1415" s="6">
        <v>2.4461269656377405</v>
      </c>
      <c r="J1415" s="12">
        <f>H1415/VLOOKUP(A1415,anni!$A$1:$O$32,4,0)</f>
        <v>1.0767160161507409E-2</v>
      </c>
      <c r="K1415" s="12">
        <f t="shared" si="213"/>
        <v>1.4770267019485202E-2</v>
      </c>
      <c r="L1415" s="12">
        <f t="shared" si="214"/>
        <v>1.3794287676721429E-2</v>
      </c>
      <c r="M1415" s="12">
        <f t="array" ref="M1415">SUM(IF(NOT(ISERR(J1415:L1415)),J1415:L1415*$J$2:$L$2))/SUM(IF(NOT(ISERR(J1415:L1415)),$J$2:$L$2))</f>
        <v>1.2606050366702343E-2</v>
      </c>
      <c r="N1415" s="1">
        <f>((300-VLOOKUP(A1415,anni!$A$1:$O$32,8,0))*(M1415-I1415/300)+I1415)/300*(300-VLOOKUP(A1415,anni!$A$1:$O$32,7,0))</f>
        <v>3.3365857285530485</v>
      </c>
      <c r="O1415" s="1">
        <f t="shared" si="215"/>
        <v>3.3365857285530485</v>
      </c>
      <c r="P1415" s="9">
        <f>INT(MAX(1,O1415)+1-VLOOKUP(A1415,anni!$A$1:$O$32,5,0))</f>
        <v>3</v>
      </c>
      <c r="Q1415" s="9">
        <f t="array" ref="Q1415">SUM(IF(anno=A1415,IF(distretto=E1415,concorrenti!$T$3:$T$5991)))</f>
        <v>0</v>
      </c>
      <c r="R1415" s="9">
        <f t="shared" si="216"/>
        <v>3</v>
      </c>
      <c r="S1415" s="1">
        <f t="shared" si="217"/>
        <v>0</v>
      </c>
      <c r="T1415" s="1">
        <f>1+INT($N1415/VLOOKUP($A1415,anni!$A$1:$J$35,10,0))+$Q1415</f>
        <v>3</v>
      </c>
      <c r="U1415" s="1">
        <f t="shared" si="212"/>
        <v>0</v>
      </c>
      <c r="AB1415" s="1">
        <v>3</v>
      </c>
    </row>
    <row r="1416" spans="1:28" x14ac:dyDescent="0.3">
      <c r="A1416" s="3">
        <v>2002</v>
      </c>
      <c r="B1416" s="3" t="str">
        <f>VLOOKUP($E1416,accorpamenti!$A$2:$X$104,$A1416-B$2,0)</f>
        <v>Salerno</v>
      </c>
      <c r="C1416" s="3" t="str">
        <f>VLOOKUP($E1416,accorpamenti!$A$2:$X$104,$A1416-C$2,0)</f>
        <v>Salerno</v>
      </c>
      <c r="D1416" s="3" t="str">
        <f>VLOOKUP($E1416,accorpamenti!$A$2:$X$104,$A1416-D$2,0)</f>
        <v>Salerno</v>
      </c>
      <c r="E1416" s="3" t="s">
        <v>61</v>
      </c>
      <c r="F1416" s="1">
        <f t="array" ref="F1416">SUM(IF(anno=A1416,IF(distretto=E1416,1)))</f>
        <v>3</v>
      </c>
      <c r="G1416" s="1">
        <f t="array" ref="G1416">SUM(IF(anno=A1416,IF(distretto=E1416,IF(punti=-1,1))))</f>
        <v>0</v>
      </c>
      <c r="H1416" s="1">
        <f t="array" ref="H1416">SUM(IF(anno=A1416,IF(distretto=E1416,punti)))+G1416</f>
        <v>33</v>
      </c>
      <c r="I1416" s="6">
        <v>5.5911473500291207</v>
      </c>
      <c r="J1416" s="12">
        <f>H1416/VLOOKUP(A1416,anni!$A$1:$O$32,4,0)</f>
        <v>5.694171239258727E-3</v>
      </c>
      <c r="K1416" s="12">
        <f t="shared" si="213"/>
        <v>1.5491941303824872E-2</v>
      </c>
      <c r="L1416" s="12">
        <f t="shared" si="214"/>
        <v>5.8382462366206875E-3</v>
      </c>
      <c r="M1416" s="12">
        <f t="array" ref="M1416">SUM(IF(NOT(ISERR(J1416:L1416)),J1416:L1416*$J$2:$L$2))/SUM(IF(NOT(ISERR(J1416:L1416)),$J$2:$L$2))</f>
        <v>8.9841070936744344E-3</v>
      </c>
      <c r="N1416" s="1">
        <f>((300-VLOOKUP(A1416,anni!$A$1:$O$32,8,0))*(M1416-I1416/300)+I1416)/300*(300-VLOOKUP(A1416,anni!$A$1:$O$32,7,0))</f>
        <v>3.660537202077927</v>
      </c>
      <c r="O1416" s="1">
        <f t="shared" si="215"/>
        <v>3.660537202077927</v>
      </c>
      <c r="P1416" s="9">
        <f>INT(MAX(1,O1416)+1-VLOOKUP(A1416,anni!$A$1:$O$32,5,0))</f>
        <v>4</v>
      </c>
      <c r="Q1416" s="9">
        <f t="array" ref="Q1416">SUM(IF(anno=A1416,IF(distretto=E1416,concorrenti!$T$3:$T$5991)))</f>
        <v>0</v>
      </c>
      <c r="R1416" s="9">
        <f t="shared" si="216"/>
        <v>4</v>
      </c>
      <c r="S1416" s="1">
        <f t="shared" si="217"/>
        <v>1</v>
      </c>
      <c r="T1416" s="1">
        <f>1+INT($N1416/VLOOKUP($A1416,anni!$A$1:$J$35,10,0))+$Q1416</f>
        <v>4</v>
      </c>
      <c r="U1416" s="1">
        <f t="shared" si="212"/>
        <v>1</v>
      </c>
      <c r="AB1416" s="1">
        <v>4</v>
      </c>
    </row>
    <row r="1417" spans="1:28" x14ac:dyDescent="0.3">
      <c r="A1417" s="3">
        <v>2002</v>
      </c>
      <c r="B1417" s="3" t="str">
        <f>VLOOKUP($E1417,accorpamenti!$A$2:$X$104,$A1417-B$2,0)</f>
        <v>Pesaro Urbino</v>
      </c>
      <c r="C1417" s="3" t="str">
        <f>VLOOKUP($E1417,accorpamenti!$A$2:$X$104,$A1417-C$2,0)</f>
        <v>Pesaro Urbino</v>
      </c>
      <c r="D1417" s="3" t="str">
        <f>VLOOKUP($E1417,accorpamenti!$A$2:$X$104,$A1417-D$2,0)</f>
        <v>Pesaro Urbino</v>
      </c>
      <c r="E1417" s="3" t="s">
        <v>104</v>
      </c>
      <c r="F1417" s="1">
        <f t="array" ref="F1417">SUM(IF(anno=A1417,IF(distretto=E1417,1)))</f>
        <v>3</v>
      </c>
      <c r="G1417" s="1">
        <f t="array" ref="G1417">SUM(IF(anno=A1417,IF(distretto=E1417,IF(punti=-1,1))))</f>
        <v>0</v>
      </c>
      <c r="H1417" s="1">
        <f t="array" ref="H1417">SUM(IF(anno=A1417,IF(distretto=E1417,punti)))+G1417</f>
        <v>59.199999999999996</v>
      </c>
      <c r="I1417" s="6">
        <v>2.9702970297029703</v>
      </c>
      <c r="J1417" s="12">
        <f>H1417/VLOOKUP(A1417,anni!$A$1:$O$32,4,0)</f>
        <v>1.0214998101942927E-2</v>
      </c>
      <c r="K1417" s="12">
        <f t="shared" si="213"/>
        <v>1.7079624729372141E-2</v>
      </c>
      <c r="L1417" s="12">
        <f t="shared" si="214"/>
        <v>5.4375822792055422E-3</v>
      </c>
      <c r="M1417" s="12">
        <f t="array" ref="M1417">SUM(IF(NOT(ISERR(J1417:L1417)),J1417:L1417*$J$2:$L$2))/SUM(IF(NOT(ISERR(J1417:L1417)),$J$2:$L$2))</f>
        <v>1.1706971007296433E-2</v>
      </c>
      <c r="N1417" s="1">
        <f>((300-VLOOKUP(A1417,anni!$A$1:$O$32,8,0))*(M1417-I1417/300)+I1417)/300*(300-VLOOKUP(A1417,anni!$A$1:$O$32,7,0))</f>
        <v>3.3314932113602764</v>
      </c>
      <c r="O1417" s="1">
        <f t="shared" si="215"/>
        <v>3.3314932113602764</v>
      </c>
      <c r="P1417" s="9">
        <f>INT(MAX(1,O1417)+1-VLOOKUP(A1417,anni!$A$1:$O$32,5,0))</f>
        <v>3</v>
      </c>
      <c r="Q1417" s="9">
        <f t="array" ref="Q1417">SUM(IF(anno=A1417,IF(distretto=E1417,concorrenti!$T$3:$T$5991)))</f>
        <v>0</v>
      </c>
      <c r="R1417" s="9">
        <f t="shared" si="216"/>
        <v>3</v>
      </c>
      <c r="S1417" s="1">
        <f t="shared" si="217"/>
        <v>0</v>
      </c>
      <c r="T1417" s="1">
        <f>1+INT($N1417/VLOOKUP($A1417,anni!$A$1:$J$35,10,0))+$Q1417</f>
        <v>3</v>
      </c>
      <c r="U1417" s="1">
        <f t="shared" si="212"/>
        <v>0</v>
      </c>
      <c r="AB1417" s="1">
        <v>3</v>
      </c>
    </row>
    <row r="1418" spans="1:28" x14ac:dyDescent="0.3">
      <c r="A1418" s="3">
        <v>2002</v>
      </c>
      <c r="B1418" s="3" t="str">
        <f>VLOOKUP($E1418,accorpamenti!$A$2:$X$104,$A1418-B$2,0)</f>
        <v>Palermo</v>
      </c>
      <c r="C1418" s="3" t="str">
        <f>VLOOKUP($E1418,accorpamenti!$A$2:$X$104,$A1418-C$2,0)</f>
        <v>Palermo</v>
      </c>
      <c r="D1418" s="3" t="str">
        <f>VLOOKUP($E1418,accorpamenti!$A$2:$X$104,$A1418-D$2,0)</f>
        <v>Palermo</v>
      </c>
      <c r="E1418" s="3" t="s">
        <v>114</v>
      </c>
      <c r="F1418" s="1">
        <f t="array" ref="F1418">SUM(IF(anno=A1418,IF(distretto=E1418,1)))</f>
        <v>3</v>
      </c>
      <c r="G1418" s="1">
        <f t="array" ref="G1418">SUM(IF(anno=A1418,IF(distretto=E1418,IF(punti=-1,1))))</f>
        <v>0</v>
      </c>
      <c r="H1418" s="1">
        <f t="array" ref="H1418">SUM(IF(anno=A1418,IF(distretto=E1418,punti)))+G1418</f>
        <v>90.399999999999991</v>
      </c>
      <c r="I1418" s="6">
        <v>3.3197437390797901</v>
      </c>
      <c r="J1418" s="12">
        <f>H1418/VLOOKUP(A1418,anni!$A$1:$O$32,4,0)</f>
        <v>1.5598578182696634E-2</v>
      </c>
      <c r="K1418" s="12">
        <f t="shared" si="213"/>
        <v>8.4676449362521035E-3</v>
      </c>
      <c r="L1418" s="12">
        <f t="shared" si="214"/>
        <v>3.2625493675233256E-3</v>
      </c>
      <c r="M1418" s="12">
        <f t="array" ref="M1418">SUM(IF(NOT(ISERR(J1418:L1418)),J1418:L1418*$J$2:$L$2))/SUM(IF(NOT(ISERR(J1418:L1418)),$J$2:$L$2))</f>
        <v>1.1165595631352906E-2</v>
      </c>
      <c r="N1418" s="1">
        <f>((300-VLOOKUP(A1418,anni!$A$1:$O$32,8,0))*(M1418-I1418/300)+I1418)/300*(300-VLOOKUP(A1418,anni!$A$1:$O$32,7,0))</f>
        <v>3.339700372630511</v>
      </c>
      <c r="O1418" s="1">
        <f t="shared" si="215"/>
        <v>3.339700372630511</v>
      </c>
      <c r="P1418" s="9">
        <f>INT(MAX(1,O1418)+1-VLOOKUP(A1418,anni!$A$1:$O$32,5,0))</f>
        <v>3</v>
      </c>
      <c r="Q1418" s="9">
        <f t="array" ref="Q1418">SUM(IF(anno=A1418,IF(distretto=E1418,concorrenti!$T$3:$T$5991)))</f>
        <v>0</v>
      </c>
      <c r="R1418" s="9">
        <f t="shared" si="216"/>
        <v>3</v>
      </c>
      <c r="S1418" s="1">
        <f t="shared" si="217"/>
        <v>0</v>
      </c>
      <c r="T1418" s="1">
        <f>1+INT($N1418/VLOOKUP($A1418,anni!$A$1:$J$35,10,0))+$Q1418</f>
        <v>3</v>
      </c>
      <c r="U1418" s="1">
        <f t="shared" si="212"/>
        <v>0</v>
      </c>
      <c r="AB1418" s="1">
        <v>3</v>
      </c>
    </row>
    <row r="1419" spans="1:28" x14ac:dyDescent="0.3">
      <c r="A1419" s="3">
        <v>2002</v>
      </c>
      <c r="B1419" s="3" t="str">
        <f>VLOOKUP($E1419,accorpamenti!$A$2:$X$104,$A1419-B$2,0)</f>
        <v>Lucca</v>
      </c>
      <c r="C1419" s="3" t="str">
        <f>VLOOKUP($E1419,accorpamenti!$A$2:$X$104,$A1419-C$2,0)</f>
        <v>Lucca</v>
      </c>
      <c r="D1419" s="3" t="str">
        <f>VLOOKUP($E1419,accorpamenti!$A$2:$X$104,$A1419-D$2,0)</f>
        <v>Lucca</v>
      </c>
      <c r="E1419" s="3" t="s">
        <v>48</v>
      </c>
      <c r="F1419" s="1">
        <f t="array" ref="F1419">SUM(IF(anno=A1419,IF(distretto=E1419,1)))</f>
        <v>3</v>
      </c>
      <c r="G1419" s="1">
        <f t="array" ref="G1419">SUM(IF(anno=A1419,IF(distretto=E1419,IF(punti=-1,1))))</f>
        <v>0</v>
      </c>
      <c r="H1419" s="1">
        <f t="array" ref="H1419">SUM(IF(anno=A1419,IF(distretto=E1419,punti)))+G1419</f>
        <v>71.400000000000006</v>
      </c>
      <c r="I1419" s="6">
        <v>2.2714036109493301</v>
      </c>
      <c r="J1419" s="12">
        <f>H1419/VLOOKUP(A1419,anni!$A$1:$O$32,4,0)</f>
        <v>1.2320115954032519E-2</v>
      </c>
      <c r="K1419" s="12">
        <f t="shared" si="213"/>
        <v>8.419533317296125E-3</v>
      </c>
      <c r="L1419" s="12">
        <f t="shared" si="214"/>
        <v>1.9747009329746445E-2</v>
      </c>
      <c r="M1419" s="12">
        <f t="array" ref="M1419">SUM(IF(NOT(ISERR(J1419:L1419)),J1419:L1419*$J$2:$L$2))/SUM(IF(NOT(ISERR(J1419:L1419)),$J$2:$L$2))</f>
        <v>1.2257737304406041E-2</v>
      </c>
      <c r="N1419" s="1">
        <f>((300-VLOOKUP(A1419,anni!$A$1:$O$32,8,0))*(M1419-I1419/300)+I1419)/300*(300-VLOOKUP(A1419,anni!$A$1:$O$32,7,0))</f>
        <v>3.2086819978643186</v>
      </c>
      <c r="O1419" s="1">
        <f t="shared" si="215"/>
        <v>3.2086819978643186</v>
      </c>
      <c r="P1419" s="9">
        <f>INT(MAX(1,O1419)+1-VLOOKUP(A1419,anni!$A$1:$O$32,5,0))</f>
        <v>3</v>
      </c>
      <c r="Q1419" s="9">
        <f t="array" ref="Q1419">SUM(IF(anno=A1419,IF(distretto=E1419,concorrenti!$T$3:$T$5991)))</f>
        <v>0</v>
      </c>
      <c r="R1419" s="9">
        <f t="shared" si="216"/>
        <v>3</v>
      </c>
      <c r="S1419" s="1">
        <f t="shared" si="217"/>
        <v>0</v>
      </c>
      <c r="T1419" s="1">
        <f>1+INT($N1419/VLOOKUP($A1419,anni!$A$1:$J$35,10,0))+$Q1419</f>
        <v>3</v>
      </c>
      <c r="U1419" s="1">
        <f t="shared" si="212"/>
        <v>0</v>
      </c>
      <c r="AB1419" s="1">
        <v>3</v>
      </c>
    </row>
    <row r="1420" spans="1:28" x14ac:dyDescent="0.3">
      <c r="A1420" s="3">
        <v>2002</v>
      </c>
      <c r="B1420" s="3" t="str">
        <f>VLOOKUP($E1420,accorpamenti!$A$2:$X$104,$A1420-B$2,0)</f>
        <v>Chieti</v>
      </c>
      <c r="C1420" s="3" t="str">
        <f>VLOOKUP($E1420,accorpamenti!$A$2:$X$104,$A1420-C$2,0)</f>
        <v>Chieti</v>
      </c>
      <c r="D1420" s="3" t="str">
        <f>VLOOKUP($E1420,accorpamenti!$A$2:$X$104,$A1420-D$2,0)</f>
        <v>Chieti</v>
      </c>
      <c r="E1420" s="3" t="s">
        <v>113</v>
      </c>
      <c r="F1420" s="1">
        <f t="array" ref="F1420">SUM(IF(anno=A1420,IF(distretto=E1420,1)))</f>
        <v>3</v>
      </c>
      <c r="G1420" s="1">
        <f t="array" ref="G1420">SUM(IF(anno=A1420,IF(distretto=E1420,IF(punti=-1,1))))</f>
        <v>0</v>
      </c>
      <c r="H1420" s="1">
        <f t="array" ref="H1420">SUM(IF(anno=A1420,IF(distretto=E1420,punti)))+G1420</f>
        <v>73.8</v>
      </c>
      <c r="I1420" s="6">
        <v>2.4461269656377405</v>
      </c>
      <c r="J1420" s="12">
        <f>H1420/VLOOKUP(A1420,anni!$A$1:$O$32,4,0)</f>
        <v>1.2734237498705881E-2</v>
      </c>
      <c r="K1420" s="12">
        <f t="shared" si="213"/>
        <v>9.1893192205917719E-3</v>
      </c>
      <c r="L1420" s="12">
        <f t="shared" si="214"/>
        <v>1.093240226661325E-2</v>
      </c>
      <c r="M1420" s="12">
        <f t="array" ref="M1420">SUM(IF(NOT(ISERR(J1420:L1420)),J1420:L1420*$J$2:$L$2))/SUM(IF(NOT(ISERR(J1420:L1420)),$J$2:$L$2))</f>
        <v>1.1252292200652407E-2</v>
      </c>
      <c r="N1420" s="1">
        <f>((300-VLOOKUP(A1420,anni!$A$1:$O$32,8,0))*(M1420-I1420/300)+I1420)/300*(300-VLOOKUP(A1420,anni!$A$1:$O$32,7,0))</f>
        <v>3.0658340953430616</v>
      </c>
      <c r="O1420" s="1">
        <f t="shared" si="215"/>
        <v>3.0658340953430616</v>
      </c>
      <c r="P1420" s="9">
        <f>INT(MAX(1,O1420)+1-VLOOKUP(A1420,anni!$A$1:$O$32,5,0))</f>
        <v>3</v>
      </c>
      <c r="Q1420" s="9">
        <f t="array" ref="Q1420">SUM(IF(anno=A1420,IF(distretto=E1420,concorrenti!$T$3:$T$5991)))</f>
        <v>0</v>
      </c>
      <c r="R1420" s="9">
        <f t="shared" si="216"/>
        <v>3</v>
      </c>
      <c r="S1420" s="1">
        <f t="shared" si="217"/>
        <v>0</v>
      </c>
      <c r="T1420" s="1">
        <f>1+INT($N1420/VLOOKUP($A1420,anni!$A$1:$J$35,10,0))+$Q1420</f>
        <v>3</v>
      </c>
      <c r="U1420" s="1">
        <f t="shared" si="212"/>
        <v>0</v>
      </c>
      <c r="AB1420" s="1">
        <v>3</v>
      </c>
    </row>
    <row r="1421" spans="1:28" x14ac:dyDescent="0.3">
      <c r="A1421" s="3">
        <v>2002</v>
      </c>
      <c r="B1421" s="3" t="str">
        <f>VLOOKUP($E1421,accorpamenti!$A$2:$X$104,$A1421-B$2,0)</f>
        <v>Avellino</v>
      </c>
      <c r="C1421" s="3" t="str">
        <f>VLOOKUP($E1421,accorpamenti!$A$2:$X$104,$A1421-C$2,0)</f>
        <v>Avellino</v>
      </c>
      <c r="D1421" s="3" t="str">
        <f>VLOOKUP($E1421,accorpamenti!$A$2:$X$104,$A1421-D$2,0)</f>
        <v>Avellino</v>
      </c>
      <c r="E1421" s="3" t="s">
        <v>127</v>
      </c>
      <c r="F1421" s="1">
        <f t="array" ref="F1421">SUM(IF(anno=A1421,IF(distretto=E1421,1)))</f>
        <v>3</v>
      </c>
      <c r="G1421" s="1">
        <f t="array" ref="G1421">SUM(IF(anno=A1421,IF(distretto=E1421,IF(punti=-1,1))))</f>
        <v>0</v>
      </c>
      <c r="H1421" s="1">
        <f t="array" ref="H1421">SUM(IF(anno=A1421,IF(distretto=E1421,punti)))+G1421</f>
        <v>45.399999999999991</v>
      </c>
      <c r="I1421" s="6">
        <v>4.1933605125218403</v>
      </c>
      <c r="J1421" s="12">
        <f>H1421/VLOOKUP(A1421,anni!$A$1:$O$32,4,0)</f>
        <v>7.8337992200710957E-3</v>
      </c>
      <c r="K1421" s="12">
        <f t="shared" si="213"/>
        <v>9.3817656964156823E-3</v>
      </c>
      <c r="L1421" s="12">
        <f t="shared" si="214"/>
        <v>1.270677122088032E-2</v>
      </c>
      <c r="M1421" s="12">
        <f t="array" ref="M1421">SUM(IF(NOT(ISERR(J1421:L1421)),J1421:L1421*$J$2:$L$2))/SUM(IF(NOT(ISERR(J1421:L1421)),$J$2:$L$2))</f>
        <v>9.1619500456541613E-3</v>
      </c>
      <c r="N1421" s="1">
        <f>((300-VLOOKUP(A1421,anni!$A$1:$O$32,8,0))*(M1421-I1421/300)+I1421)/300*(300-VLOOKUP(A1421,anni!$A$1:$O$32,7,0))</f>
        <v>3.2301768466381127</v>
      </c>
      <c r="O1421" s="1">
        <f t="shared" si="215"/>
        <v>3.2301768466381127</v>
      </c>
      <c r="P1421" s="9">
        <f>INT(MAX(1,O1421)+1-VLOOKUP(A1421,anni!$A$1:$O$32,5,0))</f>
        <v>3</v>
      </c>
      <c r="Q1421" s="9">
        <f t="array" ref="Q1421">SUM(IF(anno=A1421,IF(distretto=E1421,concorrenti!$T$3:$T$5991)))</f>
        <v>0</v>
      </c>
      <c r="R1421" s="9">
        <f t="shared" si="216"/>
        <v>3</v>
      </c>
      <c r="S1421" s="1">
        <f t="shared" si="217"/>
        <v>0</v>
      </c>
      <c r="T1421" s="1">
        <f>1+INT($N1421/VLOOKUP($A1421,anni!$A$1:$J$35,10,0))+$Q1421</f>
        <v>3</v>
      </c>
      <c r="U1421" s="1">
        <f t="shared" si="212"/>
        <v>0</v>
      </c>
      <c r="AB1421" s="1">
        <v>3</v>
      </c>
    </row>
    <row r="1422" spans="1:28" x14ac:dyDescent="0.3">
      <c r="A1422" s="3">
        <v>2002</v>
      </c>
      <c r="B1422" s="3" t="str">
        <f>VLOOKUP($E1422,accorpamenti!$A$2:$X$104,$A1422-B$2,0)</f>
        <v>Pavia</v>
      </c>
      <c r="C1422" s="3" t="str">
        <f>VLOOKUP($E1422,accorpamenti!$A$2:$X$104,$A1422-C$2,0)</f>
        <v>Pavia</v>
      </c>
      <c r="D1422" s="3" t="str">
        <f>VLOOKUP($E1422,accorpamenti!$A$2:$X$104,$A1422-D$2,0)</f>
        <v>Pavia</v>
      </c>
      <c r="E1422" s="3" t="s">
        <v>83</v>
      </c>
      <c r="F1422" s="1">
        <f t="array" ref="F1422">SUM(IF(anno=A1422,IF(distretto=E1422,1)))</f>
        <v>3</v>
      </c>
      <c r="G1422" s="1">
        <f t="array" ref="G1422">SUM(IF(anno=A1422,IF(distretto=E1422,IF(punti=-1,1))))</f>
        <v>0</v>
      </c>
      <c r="H1422" s="1">
        <f t="array" ref="H1422">SUM(IF(anno=A1422,IF(distretto=E1422,punti)))+G1422</f>
        <v>55.8</v>
      </c>
      <c r="I1422" s="6">
        <v>2.4461269656377405</v>
      </c>
      <c r="J1422" s="12">
        <f>H1422/VLOOKUP(A1422,anni!$A$1:$O$32,4,0)</f>
        <v>9.6283259136556651E-3</v>
      </c>
      <c r="K1422" s="12">
        <f t="shared" si="213"/>
        <v>1.34712533076738E-2</v>
      </c>
      <c r="L1422" s="12">
        <f t="shared" si="214"/>
        <v>6.5250987350466512E-3</v>
      </c>
      <c r="M1422" s="12">
        <f t="array" ref="M1422">SUM(IF(NOT(ISERR(J1422:L1422)),J1422:L1422*$J$2:$L$2))/SUM(IF(NOT(ISERR(J1422:L1422)),$J$2:$L$2))</f>
        <v>1.0392097181893541E-2</v>
      </c>
      <c r="N1422" s="1">
        <f>((300-VLOOKUP(A1422,anni!$A$1:$O$32,8,0))*(M1422-I1422/300)+I1422)/300*(300-VLOOKUP(A1422,anni!$A$1:$O$32,7,0))</f>
        <v>2.8937950915912882</v>
      </c>
      <c r="O1422" s="1">
        <f t="shared" si="215"/>
        <v>2.8937950915912882</v>
      </c>
      <c r="P1422" s="9">
        <f>INT(MAX(1,O1422)+1-VLOOKUP(A1422,anni!$A$1:$O$32,5,0))</f>
        <v>3</v>
      </c>
      <c r="Q1422" s="9">
        <f t="array" ref="Q1422">SUM(IF(anno=A1422,IF(distretto=E1422,concorrenti!$T$3:$T$5991)))</f>
        <v>0</v>
      </c>
      <c r="R1422" s="9">
        <f t="shared" si="216"/>
        <v>3</v>
      </c>
      <c r="S1422" s="1">
        <f t="shared" si="217"/>
        <v>0</v>
      </c>
      <c r="T1422" s="1">
        <f>1+INT($N1422/VLOOKUP($A1422,anni!$A$1:$J$35,10,0))+$Q1422</f>
        <v>3</v>
      </c>
      <c r="U1422" s="1">
        <f t="shared" si="212"/>
        <v>0</v>
      </c>
      <c r="AB1422" s="1">
        <v>3</v>
      </c>
    </row>
    <row r="1423" spans="1:28" x14ac:dyDescent="0.3">
      <c r="A1423" s="3">
        <v>2002</v>
      </c>
      <c r="B1423" s="3" t="str">
        <f>VLOOKUP($E1423,accorpamenti!$A$2:$X$104,$A1423-B$2,0)</f>
        <v>Foggia</v>
      </c>
      <c r="C1423" s="3" t="str">
        <f>VLOOKUP($E1423,accorpamenti!$A$2:$X$104,$A1423-C$2,0)</f>
        <v>Foggia</v>
      </c>
      <c r="D1423" s="3" t="str">
        <f>VLOOKUP($E1423,accorpamenti!$A$2:$X$104,$A1423-D$2,0)</f>
        <v>Foggia</v>
      </c>
      <c r="E1423" s="3" t="s">
        <v>96</v>
      </c>
      <c r="F1423" s="1">
        <f t="array" ref="F1423">SUM(IF(anno=A1423,IF(distretto=E1423,1)))</f>
        <v>3</v>
      </c>
      <c r="G1423" s="1">
        <f t="array" ref="G1423">SUM(IF(anno=A1423,IF(distretto=E1423,IF(punti=-1,1))))</f>
        <v>0</v>
      </c>
      <c r="H1423" s="1">
        <f t="array" ref="H1423">SUM(IF(anno=A1423,IF(distretto=E1423,punti)))+G1423</f>
        <v>53</v>
      </c>
      <c r="I1423" s="6">
        <v>4.3680838672102507</v>
      </c>
      <c r="J1423" s="12">
        <f>H1423/VLOOKUP(A1423,anni!$A$1:$O$32,4,0)</f>
        <v>9.145184111536744E-3</v>
      </c>
      <c r="K1423" s="12">
        <f t="shared" si="213"/>
        <v>6.1101756074091879E-3</v>
      </c>
      <c r="L1423" s="12">
        <f t="shared" si="214"/>
        <v>8.413943105718049E-3</v>
      </c>
      <c r="M1423" s="12">
        <f t="array" ref="M1423">SUM(IF(NOT(ISERR(J1423:L1423)),J1423:L1423*$J$2:$L$2))/SUM(IF(NOT(ISERR(J1423:L1423)),$J$2:$L$2))</f>
        <v>8.0116411091911092E-3</v>
      </c>
      <c r="N1423" s="1">
        <f>((300-VLOOKUP(A1423,anni!$A$1:$O$32,8,0))*(M1423-I1423/300)+I1423)/300*(300-VLOOKUP(A1423,anni!$A$1:$O$32,7,0))</f>
        <v>3.0583561775749724</v>
      </c>
      <c r="O1423" s="1">
        <f t="shared" si="215"/>
        <v>3.0583561775749724</v>
      </c>
      <c r="P1423" s="9">
        <f>INT(MAX(1,O1423)+1-VLOOKUP(A1423,anni!$A$1:$O$32,5,0))</f>
        <v>3</v>
      </c>
      <c r="Q1423" s="9">
        <f t="array" ref="Q1423">SUM(IF(anno=A1423,IF(distretto=E1423,concorrenti!$T$3:$T$5991)))</f>
        <v>0</v>
      </c>
      <c r="R1423" s="9">
        <f t="shared" si="216"/>
        <v>3</v>
      </c>
      <c r="S1423" s="1">
        <f t="shared" si="217"/>
        <v>0</v>
      </c>
      <c r="T1423" s="1">
        <f>1+INT($N1423/VLOOKUP($A1423,anni!$A$1:$J$35,10,0))+$Q1423</f>
        <v>3</v>
      </c>
      <c r="U1423" s="1">
        <f t="shared" si="212"/>
        <v>0</v>
      </c>
      <c r="AB1423" s="1">
        <v>3</v>
      </c>
    </row>
    <row r="1424" spans="1:28" x14ac:dyDescent="0.3">
      <c r="A1424" s="3">
        <v>2002</v>
      </c>
      <c r="B1424" s="3" t="str">
        <f>VLOOKUP($E1424,accorpamenti!$A$2:$X$104,$A1424-B$2,0)</f>
        <v>Pisa</v>
      </c>
      <c r="C1424" s="3" t="str">
        <f>VLOOKUP($E1424,accorpamenti!$A$2:$X$104,$A1424-C$2,0)</f>
        <v>Pisa</v>
      </c>
      <c r="D1424" s="3" t="str">
        <f>VLOOKUP($E1424,accorpamenti!$A$2:$X$104,$A1424-D$2,0)</f>
        <v>Pisa</v>
      </c>
      <c r="E1424" s="3" t="s">
        <v>105</v>
      </c>
      <c r="F1424" s="1">
        <f t="array" ref="F1424">SUM(IF(anno=A1424,IF(distretto=E1424,1)))</f>
        <v>3</v>
      </c>
      <c r="G1424" s="1">
        <f t="array" ref="G1424">SUM(IF(anno=A1424,IF(distretto=E1424,IF(punti=-1,1))))</f>
        <v>0</v>
      </c>
      <c r="H1424" s="1">
        <f t="array" ref="H1424">SUM(IF(anno=A1424,IF(distretto=E1424,punti)))+G1424</f>
        <v>68.399999999999991</v>
      </c>
      <c r="I1424" s="6">
        <v>2.0966802562609201</v>
      </c>
      <c r="J1424" s="12">
        <f>H1424/VLOOKUP(A1424,anni!$A$1:$O$32,4,0)</f>
        <v>1.1802464023190814E-2</v>
      </c>
      <c r="K1424" s="12">
        <f t="shared" si="213"/>
        <v>1.0055328361799372E-2</v>
      </c>
      <c r="L1424" s="12">
        <f t="shared" si="214"/>
        <v>7.1547135252704504E-3</v>
      </c>
      <c r="M1424" s="12">
        <f t="array" ref="M1424">SUM(IF(NOT(ISERR(J1424:L1424)),J1424:L1424*$J$2:$L$2))/SUM(IF(NOT(ISERR(J1424:L1424)),$J$2:$L$2))</f>
        <v>1.0445460386406938E-2</v>
      </c>
      <c r="N1424" s="1">
        <f>((300-VLOOKUP(A1424,anni!$A$1:$O$32,8,0))*(M1424-I1424/300)+I1424)/300*(300-VLOOKUP(A1424,anni!$A$1:$O$32,7,0))</f>
        <v>2.7879854960350272</v>
      </c>
      <c r="O1424" s="1">
        <f t="shared" si="215"/>
        <v>2.7879854960350272</v>
      </c>
      <c r="P1424" s="9">
        <f>INT(MAX(1,O1424)+1-VLOOKUP(A1424,anni!$A$1:$O$32,5,0))</f>
        <v>3</v>
      </c>
      <c r="Q1424" s="9">
        <f t="array" ref="Q1424">SUM(IF(anno=A1424,IF(distretto=E1424,concorrenti!$T$3:$T$5991)))</f>
        <v>0</v>
      </c>
      <c r="R1424" s="9">
        <f t="shared" si="216"/>
        <v>3</v>
      </c>
      <c r="S1424" s="1">
        <f t="shared" si="217"/>
        <v>0</v>
      </c>
      <c r="T1424" s="1">
        <f>1+INT($N1424/VLOOKUP($A1424,anni!$A$1:$J$35,10,0))+$Q1424</f>
        <v>3</v>
      </c>
      <c r="U1424" s="1">
        <f t="shared" si="212"/>
        <v>0</v>
      </c>
      <c r="AB1424" s="1">
        <v>3</v>
      </c>
    </row>
    <row r="1425" spans="1:28" x14ac:dyDescent="0.3">
      <c r="A1425" s="3">
        <v>2002</v>
      </c>
      <c r="B1425" s="3" t="str">
        <f>VLOOKUP($E1425,accorpamenti!$A$2:$X$104,$A1425-B$2,0)</f>
        <v>Ravenna</v>
      </c>
      <c r="C1425" s="3" t="str">
        <f>VLOOKUP($E1425,accorpamenti!$A$2:$X$104,$A1425-C$2,0)</f>
        <v>Ravenna</v>
      </c>
      <c r="D1425" s="3" t="str">
        <f>VLOOKUP($E1425,accorpamenti!$A$2:$X$104,$A1425-D$2,0)</f>
        <v>Ravenna</v>
      </c>
      <c r="E1425" s="3" t="s">
        <v>147</v>
      </c>
      <c r="F1425" s="1">
        <f t="array" ref="F1425">SUM(IF(anno=A1425,IF(distretto=E1425,1)))</f>
        <v>3</v>
      </c>
      <c r="G1425" s="1">
        <f t="array" ref="G1425">SUM(IF(anno=A1425,IF(distretto=E1425,IF(punti=-1,1))))</f>
        <v>0</v>
      </c>
      <c r="H1425" s="1">
        <f t="array" ref="H1425">SUM(IF(anno=A1425,IF(distretto=E1425,punti)))+G1425</f>
        <v>78</v>
      </c>
      <c r="I1425" s="6">
        <v>1.2230634828188702</v>
      </c>
      <c r="J1425" s="12">
        <f>H1425/VLOOKUP(A1425,anni!$A$1:$O$32,4,0)</f>
        <v>1.3458950201884265E-2</v>
      </c>
      <c r="K1425" s="12">
        <f t="shared" si="213"/>
        <v>7.2167428433966788E-3</v>
      </c>
      <c r="L1425" s="12">
        <f t="shared" si="214"/>
        <v>1.1848205597847866E-2</v>
      </c>
      <c r="M1425" s="12">
        <f t="array" ref="M1425">SUM(IF(NOT(ISERR(J1425:L1425)),J1425:L1425*$J$2:$L$2))/SUM(IF(NOT(ISERR(J1425:L1425)),$J$2:$L$2))</f>
        <v>1.1109756981715671E-2</v>
      </c>
      <c r="N1425" s="1">
        <f>((300-VLOOKUP(A1425,anni!$A$1:$O$32,8,0))*(M1425-I1425/300)+I1425)/300*(300-VLOOKUP(A1425,anni!$A$1:$O$32,7,0))</f>
        <v>2.6296392239494244</v>
      </c>
      <c r="O1425" s="1">
        <f t="shared" si="215"/>
        <v>2.6296392239494244</v>
      </c>
      <c r="P1425" s="9">
        <f>INT(MAX(1,O1425)+1-VLOOKUP(A1425,anni!$A$1:$O$32,5,0))</f>
        <v>3</v>
      </c>
      <c r="Q1425" s="9">
        <f t="array" ref="Q1425">SUM(IF(anno=A1425,IF(distretto=E1425,concorrenti!$T$3:$T$5991)))</f>
        <v>0</v>
      </c>
      <c r="R1425" s="9">
        <f t="shared" si="216"/>
        <v>3</v>
      </c>
      <c r="S1425" s="1">
        <f t="shared" si="217"/>
        <v>0</v>
      </c>
      <c r="T1425" s="1">
        <f>1+INT($N1425/VLOOKUP($A1425,anni!$A$1:$J$35,10,0))+$Q1425</f>
        <v>3</v>
      </c>
      <c r="U1425" s="1">
        <f t="shared" si="212"/>
        <v>0</v>
      </c>
      <c r="AB1425" s="1">
        <v>3</v>
      </c>
    </row>
    <row r="1426" spans="1:28" x14ac:dyDescent="0.3">
      <c r="A1426" s="3">
        <v>2002</v>
      </c>
      <c r="B1426" s="3" t="str">
        <f>VLOOKUP($E1426,accorpamenti!$A$2:$X$104,$A1426-B$2,0)</f>
        <v>Parma</v>
      </c>
      <c r="C1426" s="3" t="str">
        <f>VLOOKUP($E1426,accorpamenti!$A$2:$X$104,$A1426-C$2,0)</f>
        <v>Parma</v>
      </c>
      <c r="D1426" s="3" t="str">
        <f>VLOOKUP($E1426,accorpamenti!$A$2:$X$104,$A1426-D$2,0)</f>
        <v>Parma</v>
      </c>
      <c r="E1426" s="3" t="s">
        <v>76</v>
      </c>
      <c r="F1426" s="1">
        <f t="array" ref="F1426">SUM(IF(anno=A1426,IF(distretto=E1426,1)))</f>
        <v>3</v>
      </c>
      <c r="G1426" s="1">
        <f t="array" ref="G1426">SUM(IF(anno=A1426,IF(distretto=E1426,IF(punti=-1,1))))</f>
        <v>0</v>
      </c>
      <c r="H1426" s="1">
        <f t="array" ref="H1426">SUM(IF(anno=A1426,IF(distretto=E1426,punti)))+G1426</f>
        <v>39.6</v>
      </c>
      <c r="I1426" s="6">
        <v>2.2714036109493301</v>
      </c>
      <c r="J1426" s="12">
        <f>H1426/VLOOKUP(A1426,anni!$A$1:$O$32,4,0)</f>
        <v>6.8330054871104731E-3</v>
      </c>
      <c r="K1426" s="12">
        <f t="shared" si="213"/>
        <v>5.4847245609814755E-3</v>
      </c>
      <c r="L1426" s="12">
        <f t="shared" si="214"/>
        <v>1.940358308053346E-2</v>
      </c>
      <c r="M1426" s="12">
        <f t="array" ref="M1426">SUM(IF(NOT(ISERR(J1426:L1426)),J1426:L1426*$J$2:$L$2))/SUM(IF(NOT(ISERR(J1426:L1426)),$J$2:$L$2))</f>
        <v>8.4786747773046376E-3</v>
      </c>
      <c r="N1426" s="1">
        <f>((300-VLOOKUP(A1426,anni!$A$1:$O$32,8,0))*(M1426-I1426/300)+I1426)/300*(300-VLOOKUP(A1426,anni!$A$1:$O$32,7,0))</f>
        <v>2.4528694924440373</v>
      </c>
      <c r="O1426" s="1">
        <f t="shared" si="215"/>
        <v>2.4528694924440373</v>
      </c>
      <c r="P1426" s="9">
        <f>INT(MAX(1,O1426)+1-VLOOKUP(A1426,anni!$A$1:$O$32,5,0))</f>
        <v>2</v>
      </c>
      <c r="Q1426" s="9">
        <f t="array" ref="Q1426">SUM(IF(anno=A1426,IF(distretto=E1426,concorrenti!$T$3:$T$5991)))</f>
        <v>0</v>
      </c>
      <c r="R1426" s="9">
        <f t="shared" si="216"/>
        <v>2</v>
      </c>
      <c r="S1426" s="1">
        <f t="shared" si="217"/>
        <v>-1</v>
      </c>
      <c r="T1426" s="1">
        <f>1+INT($N1426/VLOOKUP($A1426,anni!$A$1:$J$35,10,0))+$Q1426</f>
        <v>3</v>
      </c>
      <c r="U1426" s="1">
        <f t="shared" si="212"/>
        <v>0</v>
      </c>
      <c r="AB1426" s="1">
        <v>2</v>
      </c>
    </row>
    <row r="1427" spans="1:28" x14ac:dyDescent="0.3">
      <c r="A1427" s="3">
        <v>2002</v>
      </c>
      <c r="B1427" s="3" t="str">
        <f>VLOOKUP($E1427,accorpamenti!$A$2:$X$104,$A1427-B$2,0)</f>
        <v>Cosenza</v>
      </c>
      <c r="C1427" s="3" t="str">
        <f>VLOOKUP($E1427,accorpamenti!$A$2:$X$104,$A1427-C$2,0)</f>
        <v>Cosenza</v>
      </c>
      <c r="D1427" s="3" t="str">
        <f>VLOOKUP($E1427,accorpamenti!$A$2:$X$104,$A1427-D$2,0)</f>
        <v>Cosenza</v>
      </c>
      <c r="E1427" s="3" t="s">
        <v>134</v>
      </c>
      <c r="F1427" s="1">
        <f t="array" ref="F1427">SUM(IF(anno=A1427,IF(distretto=E1427,1)))</f>
        <v>3</v>
      </c>
      <c r="G1427" s="1">
        <f t="array" ref="G1427">SUM(IF(anno=A1427,IF(distretto=E1427,IF(punti=-1,1))))</f>
        <v>0</v>
      </c>
      <c r="H1427" s="1">
        <f t="array" ref="H1427">SUM(IF(anno=A1427,IF(distretto=E1427,punti)))+G1427</f>
        <v>13.600000000000001</v>
      </c>
      <c r="I1427" s="6">
        <v>8.0372743156668616</v>
      </c>
      <c r="J1427" s="12">
        <f>H1427/VLOOKUP(A1427,anni!$A$1:$O$32,4,0)</f>
        <v>2.3466887531490514E-3</v>
      </c>
      <c r="K1427" s="12">
        <f t="shared" si="213"/>
        <v>0</v>
      </c>
      <c r="L1427" s="12">
        <f t="shared" si="214"/>
        <v>2.0033197870757261E-3</v>
      </c>
      <c r="M1427" s="12">
        <f t="array" ref="M1427">SUM(IF(NOT(ISERR(J1427:L1427)),J1427:L1427*$J$2:$L$2))/SUM(IF(NOT(ISERR(J1427:L1427)),$J$2:$L$2))</f>
        <v>1.5072310077538134E-3</v>
      </c>
      <c r="N1427" s="1">
        <f>((300-VLOOKUP(A1427,anni!$A$1:$O$32,8,0))*(M1427-I1427/300)+I1427)/300*(300-VLOOKUP(A1427,anni!$A$1:$O$32,7,0))</f>
        <v>2.980537640106383</v>
      </c>
      <c r="O1427" s="1">
        <f t="shared" si="215"/>
        <v>2.980537640106383</v>
      </c>
      <c r="P1427" s="9">
        <f>INT(MAX(1,O1427)+1-VLOOKUP(A1427,anni!$A$1:$O$32,5,0))</f>
        <v>3</v>
      </c>
      <c r="Q1427" s="9">
        <f t="array" ref="Q1427">SUM(IF(anno=A1427,IF(distretto=E1427,concorrenti!$T$3:$T$5991)))</f>
        <v>0</v>
      </c>
      <c r="R1427" s="9">
        <f t="shared" si="216"/>
        <v>3</v>
      </c>
      <c r="S1427" s="1">
        <f t="shared" si="217"/>
        <v>0</v>
      </c>
      <c r="T1427" s="1">
        <f>1+INT($N1427/VLOOKUP($A1427,anni!$A$1:$J$35,10,0))+$Q1427</f>
        <v>3</v>
      </c>
      <c r="U1427" s="1">
        <f t="shared" si="212"/>
        <v>0</v>
      </c>
      <c r="AB1427" s="1">
        <v>3</v>
      </c>
    </row>
    <row r="1428" spans="1:28" x14ac:dyDescent="0.3">
      <c r="A1428" s="3">
        <v>2002</v>
      </c>
      <c r="B1428" s="3" t="str">
        <f>VLOOKUP($E1428,accorpamenti!$A$2:$X$104,$A1428-B$2,0)</f>
        <v>Pordenone</v>
      </c>
      <c r="C1428" s="3" t="str">
        <f>VLOOKUP($E1428,accorpamenti!$A$2:$X$104,$A1428-C$2,0)</f>
        <v>Pordenone</v>
      </c>
      <c r="D1428" s="3" t="str">
        <f>VLOOKUP($E1428,accorpamenti!$A$2:$X$104,$A1428-D$2,0)</f>
        <v>Pordenone</v>
      </c>
      <c r="E1428" s="3" t="s">
        <v>91</v>
      </c>
      <c r="F1428" s="1">
        <f t="array" ref="F1428">SUM(IF(anno=A1428,IF(distretto=E1428,1)))</f>
        <v>3</v>
      </c>
      <c r="G1428" s="1">
        <f t="array" ref="G1428">SUM(IF(anno=A1428,IF(distretto=E1428,IF(punti=-1,1))))</f>
        <v>0</v>
      </c>
      <c r="H1428" s="1">
        <f t="array" ref="H1428">SUM(IF(anno=A1428,IF(distretto=E1428,punti)))+G1428</f>
        <v>76</v>
      </c>
      <c r="I1428" s="6">
        <v>1.5725101921956901</v>
      </c>
      <c r="J1428" s="12">
        <f>H1428/VLOOKUP(A1428,anni!$A$1:$O$32,4,0)</f>
        <v>1.3113848914656463E-2</v>
      </c>
      <c r="K1428" s="12">
        <f t="shared" si="213"/>
        <v>4.0413759923021396E-3</v>
      </c>
      <c r="L1428" s="12">
        <f t="shared" si="214"/>
        <v>3.0908362429168342E-3</v>
      </c>
      <c r="M1428" s="12">
        <f t="array" ref="M1428">SUM(IF(NOT(ISERR(J1428:L1428)),J1428:L1428*$J$2:$L$2))/SUM(IF(NOT(ISERR(J1428:L1428)),$J$2:$L$2))</f>
        <v>8.4191891619150843E-3</v>
      </c>
      <c r="N1428" s="1">
        <f>((300-VLOOKUP(A1428,anni!$A$1:$O$32,8,0))*(M1428-I1428/300)+I1428)/300*(300-VLOOKUP(A1428,anni!$A$1:$O$32,7,0))</f>
        <v>2.208007896448247</v>
      </c>
      <c r="O1428" s="1">
        <f t="shared" si="215"/>
        <v>2.208007896448247</v>
      </c>
      <c r="P1428" s="9">
        <f>INT(MAX(1,O1428)+1-VLOOKUP(A1428,anni!$A$1:$O$32,5,0))</f>
        <v>2</v>
      </c>
      <c r="Q1428" s="9">
        <f t="array" ref="Q1428">SUM(IF(anno=A1428,IF(distretto=E1428,concorrenti!$T$3:$T$5991)))</f>
        <v>0</v>
      </c>
      <c r="R1428" s="9">
        <f t="shared" si="216"/>
        <v>2</v>
      </c>
      <c r="S1428" s="1">
        <f t="shared" si="217"/>
        <v>-1</v>
      </c>
      <c r="T1428" s="1">
        <f>1+INT($N1428/VLOOKUP($A1428,anni!$A$1:$J$35,10,0))+$Q1428</f>
        <v>2</v>
      </c>
      <c r="U1428" s="1">
        <f t="shared" si="212"/>
        <v>-1</v>
      </c>
      <c r="AB1428" s="1">
        <v>2</v>
      </c>
    </row>
    <row r="1429" spans="1:28" x14ac:dyDescent="0.3">
      <c r="A1429" s="3">
        <v>2002</v>
      </c>
      <c r="B1429" s="3" t="str">
        <f>VLOOKUP($E1429,accorpamenti!$A$2:$X$104,$A1429-B$2,0)</f>
        <v>Forlì Cesena</v>
      </c>
      <c r="C1429" s="3" t="str">
        <f>VLOOKUP($E1429,accorpamenti!$A$2:$X$104,$A1429-C$2,0)</f>
        <v>Forlì Cesena</v>
      </c>
      <c r="D1429" s="3" t="str">
        <f>VLOOKUP($E1429,accorpamenti!$A$2:$X$104,$A1429-D$2,0)</f>
        <v>Forlì Cesena</v>
      </c>
      <c r="E1429" s="3" t="s">
        <v>119</v>
      </c>
      <c r="F1429" s="1">
        <f t="array" ref="F1429">SUM(IF(anno=A1429,IF(distretto=E1429,1)))</f>
        <v>3</v>
      </c>
      <c r="G1429" s="1">
        <f t="array" ref="G1429">SUM(IF(anno=A1429,IF(distretto=E1429,IF(punti=-1,1))))</f>
        <v>0</v>
      </c>
      <c r="H1429" s="1">
        <f t="array" ref="H1429">SUM(IF(anno=A1429,IF(distretto=E1429,punti)))+G1429</f>
        <v>42.4</v>
      </c>
      <c r="I1429" s="6">
        <v>2.0966802562609201</v>
      </c>
      <c r="J1429" s="12">
        <f>H1429/VLOOKUP(A1429,anni!$A$1:$O$32,4,0)</f>
        <v>7.316147289229395E-3</v>
      </c>
      <c r="K1429" s="12">
        <f t="shared" si="213"/>
        <v>7.4573009381765677E-3</v>
      </c>
      <c r="L1429" s="12">
        <f t="shared" si="214"/>
        <v>9.4442218533569953E-3</v>
      </c>
      <c r="M1429" s="12">
        <f t="array" ref="M1429">SUM(IF(NOT(ISERR(J1429:L1429)),J1429:L1429*$J$2:$L$2))/SUM(IF(NOT(ISERR(J1429:L1429)),$J$2:$L$2))</f>
        <v>7.717877599566385E-3</v>
      </c>
      <c r="N1429" s="1">
        <f>((300-VLOOKUP(A1429,anni!$A$1:$O$32,8,0))*(M1429-I1429/300)+I1429)/300*(300-VLOOKUP(A1429,anni!$A$1:$O$32,7,0))</f>
        <v>2.2424689386669172</v>
      </c>
      <c r="O1429" s="1">
        <f t="shared" si="215"/>
        <v>2.2424689386669172</v>
      </c>
      <c r="P1429" s="9">
        <f>INT(MAX(1,O1429)+1-VLOOKUP(A1429,anni!$A$1:$O$32,5,0))</f>
        <v>2</v>
      </c>
      <c r="Q1429" s="9">
        <f t="array" ref="Q1429">SUM(IF(anno=A1429,IF(distretto=E1429,concorrenti!$T$3:$T$5991)))</f>
        <v>0</v>
      </c>
      <c r="R1429" s="9">
        <f t="shared" si="216"/>
        <v>2</v>
      </c>
      <c r="S1429" s="1">
        <f t="shared" si="217"/>
        <v>-1</v>
      </c>
      <c r="T1429" s="1">
        <f>1+INT($N1429/VLOOKUP($A1429,anni!$A$1:$J$35,10,0))+$Q1429</f>
        <v>2</v>
      </c>
      <c r="U1429" s="1">
        <f t="shared" si="212"/>
        <v>-1</v>
      </c>
      <c r="AB1429" s="1">
        <v>2</v>
      </c>
    </row>
    <row r="1430" spans="1:28" x14ac:dyDescent="0.3">
      <c r="A1430" s="3">
        <v>2002</v>
      </c>
      <c r="B1430" s="3" t="str">
        <f>VLOOKUP($E1430,accorpamenti!$A$2:$X$104,$A1430-B$2,0)</f>
        <v>Asti</v>
      </c>
      <c r="C1430" s="3" t="str">
        <f>VLOOKUP($E1430,accorpamenti!$A$2:$X$104,$A1430-C$2,0)</f>
        <v>Asti</v>
      </c>
      <c r="D1430" s="3" t="str">
        <f>VLOOKUP($E1430,accorpamenti!$A$2:$X$104,$A1430-D$2,0)</f>
        <v>Asti</v>
      </c>
      <c r="E1430" s="3" t="s">
        <v>68</v>
      </c>
      <c r="F1430" s="1">
        <f t="array" ref="F1430">SUM(IF(anno=A1430,IF(distretto=E1430,1)))</f>
        <v>3</v>
      </c>
      <c r="G1430" s="1">
        <f t="array" ref="G1430">SUM(IF(anno=A1430,IF(distretto=E1430,IF(punti=-1,1))))</f>
        <v>0</v>
      </c>
      <c r="H1430" s="1">
        <f t="array" ref="H1430">SUM(IF(anno=A1430,IF(distretto=E1430,punti)))+G1430</f>
        <v>42.8</v>
      </c>
      <c r="I1430" s="6">
        <v>1.0483401281304601</v>
      </c>
      <c r="J1430" s="12">
        <f>H1430/VLOOKUP(A1430,anni!$A$1:$O$32,4,0)</f>
        <v>7.3851675466749551E-3</v>
      </c>
      <c r="K1430" s="12">
        <f t="shared" si="213"/>
        <v>6.3507337021890767E-3</v>
      </c>
      <c r="L1430" s="12">
        <f t="shared" si="214"/>
        <v>1.7400263293457733E-2</v>
      </c>
      <c r="M1430" s="12">
        <f t="array" ref="M1430">SUM(IF(NOT(ISERR(J1430:L1430)),J1430:L1430*$J$2:$L$2))/SUM(IF(NOT(ISERR(J1430:L1430)),$J$2:$L$2))</f>
        <v>8.7095388896434589E-3</v>
      </c>
      <c r="N1430" s="1">
        <f>((300-VLOOKUP(A1430,anni!$A$1:$O$32,8,0))*(M1430-I1430/300)+I1430)/300*(300-VLOOKUP(A1430,anni!$A$1:$O$32,7,0))</f>
        <v>2.0913544873055119</v>
      </c>
      <c r="O1430" s="1">
        <f t="shared" si="215"/>
        <v>2.0913544873055119</v>
      </c>
      <c r="P1430" s="9">
        <f>INT(MAX(1,O1430)+1-VLOOKUP(A1430,anni!$A$1:$O$32,5,0))</f>
        <v>2</v>
      </c>
      <c r="Q1430" s="9">
        <f t="array" ref="Q1430">SUM(IF(anno=A1430,IF(distretto=E1430,concorrenti!$T$3:$T$5991)))</f>
        <v>0</v>
      </c>
      <c r="R1430" s="9">
        <f t="shared" si="216"/>
        <v>2</v>
      </c>
      <c r="S1430" s="1">
        <f t="shared" si="217"/>
        <v>-1</v>
      </c>
      <c r="T1430" s="1">
        <f>1+INT($N1430/VLOOKUP($A1430,anni!$A$1:$J$35,10,0))+$Q1430</f>
        <v>2</v>
      </c>
      <c r="U1430" s="1">
        <f t="shared" ref="U1430:U1493" si="218">T1430-$F1430</f>
        <v>-1</v>
      </c>
      <c r="AB1430" s="1">
        <v>2</v>
      </c>
    </row>
    <row r="1431" spans="1:28" x14ac:dyDescent="0.3">
      <c r="A1431" s="3">
        <v>2002</v>
      </c>
      <c r="B1431" s="3" t="str">
        <f>VLOOKUP($E1431,accorpamenti!$A$2:$X$104,$A1431-B$2,0)</f>
        <v>Caserta</v>
      </c>
      <c r="C1431" s="3" t="str">
        <f>VLOOKUP($E1431,accorpamenti!$A$2:$X$104,$A1431-C$2,0)</f>
        <v>Caserta</v>
      </c>
      <c r="D1431" s="3" t="str">
        <f>VLOOKUP($E1431,accorpamenti!$A$2:$X$104,$A1431-D$2,0)</f>
        <v>Caserta</v>
      </c>
      <c r="E1431" s="3" t="s">
        <v>33</v>
      </c>
      <c r="F1431" s="1">
        <f t="array" ref="F1431">SUM(IF(anno=A1431,IF(distretto=E1431,1)))</f>
        <v>3</v>
      </c>
      <c r="G1431" s="1">
        <f t="array" ref="G1431">SUM(IF(anno=A1431,IF(distretto=E1431,IF(punti=-1,1))))</f>
        <v>0</v>
      </c>
      <c r="H1431" s="1">
        <f t="array" ref="H1431">SUM(IF(anno=A1431,IF(distretto=E1431,punti)))+G1431</f>
        <v>37.800000000000004</v>
      </c>
      <c r="I1431" s="6">
        <v>4.1933605125218403</v>
      </c>
      <c r="J1431" s="12">
        <f>H1431/VLOOKUP(A1431,anni!$A$1:$O$32,4,0)</f>
        <v>6.5224143286054517E-3</v>
      </c>
      <c r="K1431" s="12">
        <f t="shared" si="213"/>
        <v>4.9554967524657201E-3</v>
      </c>
      <c r="L1431" s="12">
        <f t="shared" si="214"/>
        <v>2.86188541010818E-4</v>
      </c>
      <c r="M1431" s="12">
        <f t="array" ref="M1431">SUM(IF(NOT(ISERR(J1431:L1431)),J1431:L1431*$J$2:$L$2))/SUM(IF(NOT(ISERR(J1431:L1431)),$J$2:$L$2))</f>
        <v>4.9607375052931023E-3</v>
      </c>
      <c r="N1431" s="1">
        <f>((300-VLOOKUP(A1431,anni!$A$1:$O$32,8,0))*(M1431-I1431/300)+I1431)/300*(300-VLOOKUP(A1431,anni!$A$1:$O$32,7,0))</f>
        <v>2.3899343385659009</v>
      </c>
      <c r="O1431" s="1">
        <f t="shared" si="215"/>
        <v>2.3899343385659009</v>
      </c>
      <c r="P1431" s="9">
        <f>INT(MAX(1,O1431)+1-VLOOKUP(A1431,anni!$A$1:$O$32,5,0))</f>
        <v>2</v>
      </c>
      <c r="Q1431" s="9">
        <f t="array" ref="Q1431">SUM(IF(anno=A1431,IF(distretto=E1431,concorrenti!$T$3:$T$5991)))</f>
        <v>0</v>
      </c>
      <c r="R1431" s="9">
        <f t="shared" si="216"/>
        <v>2</v>
      </c>
      <c r="S1431" s="1">
        <f t="shared" si="217"/>
        <v>-1</v>
      </c>
      <c r="T1431" s="1">
        <f>1+INT($N1431/VLOOKUP($A1431,anni!$A$1:$J$35,10,0))+$Q1431</f>
        <v>3</v>
      </c>
      <c r="U1431" s="1">
        <f t="shared" si="218"/>
        <v>0</v>
      </c>
      <c r="AB1431" s="1">
        <v>2</v>
      </c>
    </row>
    <row r="1432" spans="1:28" x14ac:dyDescent="0.3">
      <c r="A1432" s="3">
        <v>2002</v>
      </c>
      <c r="B1432" s="3" t="str">
        <f>VLOOKUP($E1432,accorpamenti!$A$2:$X$104,$A1432-B$2,0)</f>
        <v>Reggio Emilia</v>
      </c>
      <c r="C1432" s="3" t="str">
        <f>VLOOKUP($E1432,accorpamenti!$A$2:$X$104,$A1432-C$2,0)</f>
        <v>Reggio Emilia</v>
      </c>
      <c r="D1432" s="3" t="str">
        <f>VLOOKUP($E1432,accorpamenti!$A$2:$X$104,$A1432-D$2,0)</f>
        <v>Reggio Emilia</v>
      </c>
      <c r="E1432" s="3" t="s">
        <v>78</v>
      </c>
      <c r="F1432" s="1">
        <f t="array" ref="F1432">SUM(IF(anno=A1432,IF(distretto=E1432,1)))</f>
        <v>3</v>
      </c>
      <c r="G1432" s="1">
        <f t="array" ref="G1432">SUM(IF(anno=A1432,IF(distretto=E1432,IF(punti=-1,1))))</f>
        <v>0</v>
      </c>
      <c r="H1432" s="1">
        <f t="array" ref="H1432">SUM(IF(anno=A1432,IF(distretto=E1432,punti)))+G1432</f>
        <v>38.200000000000003</v>
      </c>
      <c r="I1432" s="6">
        <v>2.4461269656377405</v>
      </c>
      <c r="J1432" s="12">
        <f>H1432/VLOOKUP(A1432,anni!$A$1:$O$32,4,0)</f>
        <v>6.5914345860510117E-3</v>
      </c>
      <c r="K1432" s="12">
        <f t="shared" si="213"/>
        <v>6.9761847486167891E-3</v>
      </c>
      <c r="L1432" s="12">
        <f t="shared" si="214"/>
        <v>6.124434777631505E-3</v>
      </c>
      <c r="M1432" s="12">
        <f t="array" ref="M1432">SUM(IF(NOT(ISERR(J1432:L1432)),J1432:L1432*$J$2:$L$2))/SUM(IF(NOT(ISERR(J1432:L1432)),$J$2:$L$2))</f>
        <v>6.6418513388363529E-3</v>
      </c>
      <c r="N1432" s="1">
        <f>((300-VLOOKUP(A1432,anni!$A$1:$O$32,8,0))*(M1432-I1432/300)+I1432)/300*(300-VLOOKUP(A1432,anni!$A$1:$O$32,7,0))</f>
        <v>2.1437459229798508</v>
      </c>
      <c r="O1432" s="1">
        <f t="shared" si="215"/>
        <v>2.1437459229798508</v>
      </c>
      <c r="P1432" s="9">
        <f>INT(MAX(1,O1432)+1-VLOOKUP(A1432,anni!$A$1:$O$32,5,0))</f>
        <v>2</v>
      </c>
      <c r="Q1432" s="9">
        <f t="array" ref="Q1432">SUM(IF(anno=A1432,IF(distretto=E1432,concorrenti!$T$3:$T$5991)))</f>
        <v>0</v>
      </c>
      <c r="R1432" s="9">
        <f t="shared" si="216"/>
        <v>2</v>
      </c>
      <c r="S1432" s="1">
        <f t="shared" si="217"/>
        <v>-1</v>
      </c>
      <c r="T1432" s="1">
        <f>1+INT($N1432/VLOOKUP($A1432,anni!$A$1:$J$35,10,0))+$Q1432</f>
        <v>2</v>
      </c>
      <c r="U1432" s="1">
        <f t="shared" si="218"/>
        <v>-1</v>
      </c>
      <c r="AB1432" s="1">
        <v>2</v>
      </c>
    </row>
    <row r="1433" spans="1:28" x14ac:dyDescent="0.3">
      <c r="A1433" s="3">
        <v>2002</v>
      </c>
      <c r="B1433" s="3" t="str">
        <f>VLOOKUP($E1433,accorpamenti!$A$2:$X$104,$A1433-B$2,0)</f>
        <v>Terni</v>
      </c>
      <c r="C1433" s="3" t="str">
        <f>VLOOKUP($E1433,accorpamenti!$A$2:$X$104,$A1433-C$2,0)</f>
        <v>Terni</v>
      </c>
      <c r="D1433" s="3" t="str">
        <f>VLOOKUP($E1433,accorpamenti!$A$2:$X$104,$A1433-D$2,0)</f>
        <v>Terni</v>
      </c>
      <c r="E1433" s="3" t="s">
        <v>80</v>
      </c>
      <c r="F1433" s="1">
        <f t="array" ref="F1433">SUM(IF(anno=A1433,IF(distretto=E1433,1)))</f>
        <v>3</v>
      </c>
      <c r="G1433" s="1">
        <f t="array" ref="G1433">SUM(IF(anno=A1433,IF(distretto=E1433,IF(punti=-1,1))))</f>
        <v>0</v>
      </c>
      <c r="H1433" s="1">
        <f t="array" ref="H1433">SUM(IF(anno=A1433,IF(distretto=E1433,punti)))+G1433</f>
        <v>44.400000000000006</v>
      </c>
      <c r="I1433" s="6">
        <v>1.0483401281304601</v>
      </c>
      <c r="J1433" s="12">
        <f>H1433/VLOOKUP(A1433,anni!$A$1:$O$32,4,0)</f>
        <v>7.6612485764571978E-3</v>
      </c>
      <c r="K1433" s="12">
        <f t="shared" si="213"/>
        <v>7.2167428433966788E-3</v>
      </c>
      <c r="L1433" s="12">
        <f t="shared" si="214"/>
        <v>1.0245549768187284E-2</v>
      </c>
      <c r="M1433" s="12">
        <f t="array" ref="M1433">SUM(IF(NOT(ISERR(J1433:L1433)),J1433:L1433*$J$2:$L$2))/SUM(IF(NOT(ISERR(J1433:L1433)),$J$2:$L$2))</f>
        <v>7.943796864058706E-3</v>
      </c>
      <c r="N1433" s="1">
        <f>((300-VLOOKUP(A1433,anni!$A$1:$O$32,8,0))*(M1433-I1433/300)+I1433)/300*(300-VLOOKUP(A1433,anni!$A$1:$O$32,7,0))</f>
        <v>1.9382060821885614</v>
      </c>
      <c r="O1433" s="1">
        <f t="shared" si="215"/>
        <v>1.9382060821885614</v>
      </c>
      <c r="P1433" s="9">
        <f>INT(MAX(1,O1433)+1-VLOOKUP(A1433,anni!$A$1:$O$32,5,0))</f>
        <v>2</v>
      </c>
      <c r="Q1433" s="9">
        <f t="array" ref="Q1433">SUM(IF(anno=A1433,IF(distretto=E1433,concorrenti!$T$3:$T$5991)))</f>
        <v>0</v>
      </c>
      <c r="R1433" s="9">
        <f t="shared" si="216"/>
        <v>2</v>
      </c>
      <c r="S1433" s="1">
        <f t="shared" si="217"/>
        <v>-1</v>
      </c>
      <c r="T1433" s="1">
        <f>1+INT($N1433/VLOOKUP($A1433,anni!$A$1:$J$35,10,0))+$Q1433</f>
        <v>2</v>
      </c>
      <c r="U1433" s="1">
        <f t="shared" si="218"/>
        <v>-1</v>
      </c>
      <c r="AB1433" s="1">
        <v>2</v>
      </c>
    </row>
    <row r="1434" spans="1:28" x14ac:dyDescent="0.3">
      <c r="A1434" s="3">
        <v>2002</v>
      </c>
      <c r="B1434" s="3" t="str">
        <f>VLOOKUP($E1434,accorpamenti!$A$2:$X$104,$A1434-B$2,0)</f>
        <v>Siracusa</v>
      </c>
      <c r="C1434" s="3" t="str">
        <f>VLOOKUP($E1434,accorpamenti!$A$2:$X$104,$A1434-C$2,0)</f>
        <v>Siracusa</v>
      </c>
      <c r="D1434" s="3" t="str">
        <f>VLOOKUP($E1434,accorpamenti!$A$2:$X$104,$A1434-D$2,0)</f>
        <v>Siracusa</v>
      </c>
      <c r="E1434" s="3" t="s">
        <v>139</v>
      </c>
      <c r="F1434" s="1">
        <f t="array" ref="F1434">SUM(IF(anno=A1434,IF(distretto=E1434,1)))</f>
        <v>3</v>
      </c>
      <c r="G1434" s="1">
        <f t="array" ref="G1434">SUM(IF(anno=A1434,IF(distretto=E1434,IF(punti=-1,1))))</f>
        <v>0</v>
      </c>
      <c r="H1434" s="1">
        <f t="array" ref="H1434">SUM(IF(anno=A1434,IF(distretto=E1434,punti)))+G1434</f>
        <v>18.399999999999999</v>
      </c>
      <c r="I1434" s="6">
        <v>4.8922539312754809</v>
      </c>
      <c r="J1434" s="12">
        <f>H1434/VLOOKUP(A1434,anni!$A$1:$O$32,4,0)</f>
        <v>3.1749318424957752E-3</v>
      </c>
      <c r="K1434" s="12">
        <f t="shared" si="213"/>
        <v>0</v>
      </c>
      <c r="L1434" s="12">
        <f t="shared" si="214"/>
        <v>0</v>
      </c>
      <c r="M1434" s="12">
        <f t="array" ref="M1434">SUM(IF(NOT(ISERR(J1434:L1434)),J1434:L1434*$J$2:$L$2))/SUM(IF(NOT(ISERR(J1434:L1434)),$J$2:$L$2))</f>
        <v>1.5874659212478876E-3</v>
      </c>
      <c r="N1434" s="1">
        <f>((300-VLOOKUP(A1434,anni!$A$1:$O$32,8,0))*(M1434-I1434/300)+I1434)/300*(300-VLOOKUP(A1434,anni!$A$1:$O$32,7,0))</f>
        <v>1.9482444946747375</v>
      </c>
      <c r="O1434" s="1">
        <f t="shared" si="215"/>
        <v>1.9482444946747375</v>
      </c>
      <c r="P1434" s="9">
        <f>INT(MAX(1,O1434)+1-VLOOKUP(A1434,anni!$A$1:$O$32,5,0))</f>
        <v>2</v>
      </c>
      <c r="Q1434" s="9">
        <f t="array" ref="Q1434">SUM(IF(anno=A1434,IF(distretto=E1434,concorrenti!$T$3:$T$5991)))</f>
        <v>0</v>
      </c>
      <c r="R1434" s="9">
        <f t="shared" si="216"/>
        <v>2</v>
      </c>
      <c r="S1434" s="1">
        <f t="shared" si="217"/>
        <v>-1</v>
      </c>
      <c r="T1434" s="1">
        <f>1+INT($N1434/VLOOKUP($A1434,anni!$A$1:$J$35,10,0))+$Q1434</f>
        <v>2</v>
      </c>
      <c r="U1434" s="1">
        <f t="shared" si="218"/>
        <v>-1</v>
      </c>
      <c r="AB1434" s="1">
        <v>2</v>
      </c>
    </row>
    <row r="1435" spans="1:28" x14ac:dyDescent="0.3">
      <c r="A1435" s="3">
        <v>2002</v>
      </c>
      <c r="B1435" s="3" t="str">
        <f>VLOOKUP($E1435,accorpamenti!$A$2:$X$104,$A1435-B$2,0)</f>
        <v>Sassari</v>
      </c>
      <c r="C1435" s="3" t="str">
        <f>VLOOKUP($E1435,accorpamenti!$A$2:$X$104,$A1435-C$2,0)</f>
        <v>Sassari</v>
      </c>
      <c r="D1435" s="3" t="str">
        <f>VLOOKUP($E1435,accorpamenti!$A$2:$X$104,$A1435-D$2,0)</f>
        <v>Sassari</v>
      </c>
      <c r="E1435" s="3" t="s">
        <v>150</v>
      </c>
      <c r="F1435" s="1">
        <f t="array" ref="F1435">SUM(IF(anno=A1435,IF(distretto=E1435,1)))</f>
        <v>3</v>
      </c>
      <c r="G1435" s="1">
        <f t="array" ref="G1435">SUM(IF(anno=A1435,IF(distretto=E1435,IF(punti=-1,1))))</f>
        <v>0</v>
      </c>
      <c r="H1435" s="1">
        <f t="array" ref="H1435">SUM(IF(anno=A1435,IF(distretto=E1435,punti)))+G1435</f>
        <v>32.799999999999997</v>
      </c>
      <c r="I1435" s="6">
        <v>1.2230634828188702</v>
      </c>
      <c r="J1435" s="12">
        <f>H1435/VLOOKUP(A1435,anni!$A$1:$O$32,4,0)</f>
        <v>5.6596611105359466E-3</v>
      </c>
      <c r="K1435" s="12">
        <f t="shared" si="213"/>
        <v>8.1789752225162361E-3</v>
      </c>
      <c r="L1435" s="12">
        <f t="shared" si="214"/>
        <v>1.717131246064908E-3</v>
      </c>
      <c r="M1435" s="12">
        <f t="array" ref="M1435">SUM(IF(NOT(ISERR(J1435:L1435)),J1435:L1435*$J$2:$L$2))/SUM(IF(NOT(ISERR(J1435:L1435)),$J$2:$L$2))</f>
        <v>5.8423441704508706E-3</v>
      </c>
      <c r="N1435" s="1">
        <f>((300-VLOOKUP(A1435,anni!$A$1:$O$32,8,0))*(M1435-I1435/300)+I1435)/300*(300-VLOOKUP(A1435,anni!$A$1:$O$32,7,0))</f>
        <v>1.5761566616964642</v>
      </c>
      <c r="O1435" s="1">
        <f t="shared" si="215"/>
        <v>1.5761566616964642</v>
      </c>
      <c r="P1435" s="9">
        <f>INT(MAX(1,O1435)+1-VLOOKUP(A1435,anni!$A$1:$O$32,5,0))</f>
        <v>2</v>
      </c>
      <c r="Q1435" s="9">
        <f t="array" ref="Q1435">SUM(IF(anno=A1435,IF(distretto=E1435,concorrenti!$T$3:$T$5991)))</f>
        <v>0</v>
      </c>
      <c r="R1435" s="9">
        <f t="shared" si="216"/>
        <v>2</v>
      </c>
      <c r="S1435" s="1">
        <f t="shared" si="217"/>
        <v>-1</v>
      </c>
      <c r="T1435" s="1">
        <f>1+INT($N1435/VLOOKUP($A1435,anni!$A$1:$J$35,10,0))+$Q1435</f>
        <v>2</v>
      </c>
      <c r="U1435" s="1">
        <f t="shared" si="218"/>
        <v>-1</v>
      </c>
      <c r="AB1435" s="1">
        <v>2</v>
      </c>
    </row>
    <row r="1436" spans="1:28" x14ac:dyDescent="0.3">
      <c r="A1436" s="3">
        <v>2002</v>
      </c>
      <c r="B1436" s="3" t="str">
        <f>VLOOKUP($E1436,accorpamenti!$A$2:$X$104,$A1436-B$2,0)</f>
        <v>Brindisi</v>
      </c>
      <c r="C1436" s="3" t="str">
        <f>VLOOKUP($E1436,accorpamenti!$A$2:$X$104,$A1436-C$2,0)</f>
        <v>Brindisi</v>
      </c>
      <c r="D1436" s="3" t="str">
        <f>VLOOKUP($E1436,accorpamenti!$A$2:$X$104,$A1436-D$2,0)</f>
        <v>Brindisi</v>
      </c>
      <c r="E1436" s="3" t="s">
        <v>112</v>
      </c>
      <c r="F1436" s="1">
        <f t="array" ref="F1436">SUM(IF(anno=A1436,IF(distretto=E1436,1)))</f>
        <v>3</v>
      </c>
      <c r="G1436" s="1">
        <f t="array" ref="G1436">SUM(IF(anno=A1436,IF(distretto=E1436,IF(punti=-1,1))))</f>
        <v>0</v>
      </c>
      <c r="H1436" s="1">
        <f t="array" ref="H1436">SUM(IF(anno=A1436,IF(distretto=E1436,punti)))+G1436</f>
        <v>26.8</v>
      </c>
      <c r="I1436" s="6">
        <v>2.6208503203261504</v>
      </c>
      <c r="J1436" s="12">
        <f>H1436/VLOOKUP(A1436,anni!$A$1:$O$32,4,0)</f>
        <v>4.6243572488525427E-3</v>
      </c>
      <c r="K1436" s="12">
        <f t="shared" si="213"/>
        <v>2.0206879961510702E-3</v>
      </c>
      <c r="L1436" s="12">
        <f t="shared" si="214"/>
        <v>1.717131246064908E-3</v>
      </c>
      <c r="M1436" s="12">
        <f t="array" ref="M1436">SUM(IF(NOT(ISERR(J1436:L1436)),J1436:L1436*$J$2:$L$2))/SUM(IF(NOT(ISERR(J1436:L1436)),$J$2:$L$2))</f>
        <v>3.2719298308207796E-3</v>
      </c>
      <c r="N1436" s="1">
        <f>((300-VLOOKUP(A1436,anni!$A$1:$O$32,8,0))*(M1436-I1436/300)+I1436)/300*(300-VLOOKUP(A1436,anni!$A$1:$O$32,7,0))</f>
        <v>1.5280027396062061</v>
      </c>
      <c r="O1436" s="1">
        <f t="shared" si="215"/>
        <v>1.5280027396062061</v>
      </c>
      <c r="P1436" s="9">
        <f>INT(MAX(1,O1436)+1-VLOOKUP(A1436,anni!$A$1:$O$32,5,0))</f>
        <v>1</v>
      </c>
      <c r="Q1436" s="9">
        <f t="array" ref="Q1436">SUM(IF(anno=A1436,IF(distretto=E1436,concorrenti!$T$3:$T$5991)))</f>
        <v>0</v>
      </c>
      <c r="R1436" s="9">
        <f t="shared" si="216"/>
        <v>1</v>
      </c>
      <c r="S1436" s="1">
        <f t="shared" si="217"/>
        <v>-2</v>
      </c>
      <c r="T1436" s="1">
        <f>1+INT($N1436/VLOOKUP($A1436,anni!$A$1:$J$35,10,0))+$Q1436</f>
        <v>2</v>
      </c>
      <c r="U1436" s="1">
        <f t="shared" si="218"/>
        <v>-1</v>
      </c>
      <c r="AB1436" s="1">
        <v>1</v>
      </c>
    </row>
    <row r="1437" spans="1:28" x14ac:dyDescent="0.3">
      <c r="A1437" s="3">
        <v>2002</v>
      </c>
      <c r="B1437" s="3" t="str">
        <f>VLOOKUP($E1437,accorpamenti!$A$2:$X$104,$A1437-B$2,0)</f>
        <v>Mantova</v>
      </c>
      <c r="C1437" s="3" t="str">
        <f>VLOOKUP($E1437,accorpamenti!$A$2:$X$104,$A1437-C$2,0)</f>
        <v>Mantova</v>
      </c>
      <c r="D1437" s="3" t="str">
        <f>VLOOKUP($E1437,accorpamenti!$A$2:$X$104,$A1437-D$2,0)</f>
        <v>Mantova</v>
      </c>
      <c r="E1437" s="3" t="s">
        <v>103</v>
      </c>
      <c r="F1437" s="1">
        <f t="array" ref="F1437">SUM(IF(anno=A1437,IF(distretto=E1437,1)))</f>
        <v>2</v>
      </c>
      <c r="G1437" s="1">
        <f t="array" ref="G1437">SUM(IF(anno=A1437,IF(distretto=E1437,IF(punti=-1,1))))</f>
        <v>0</v>
      </c>
      <c r="H1437" s="1">
        <f t="array" ref="H1437">SUM(IF(anno=A1437,IF(distretto=E1437,punti)))+G1437</f>
        <v>70.400000000000006</v>
      </c>
      <c r="I1437" s="6">
        <v>1.92195690157251</v>
      </c>
      <c r="J1437" s="12">
        <f>H1437/VLOOKUP(A1437,anni!$A$1:$O$32,4,0)</f>
        <v>1.2147565310418619E-2</v>
      </c>
      <c r="K1437" s="12">
        <f t="shared" si="213"/>
        <v>1.2316574452730333E-2</v>
      </c>
      <c r="L1437" s="12">
        <f t="shared" si="214"/>
        <v>1.0302787476389448E-3</v>
      </c>
      <c r="M1437" s="12">
        <f t="array" ref="M1437">SUM(IF(NOT(ISERR(J1437:L1437)),J1437:L1437*$J$2:$L$2))/SUM(IF(NOT(ISERR(J1437:L1437)),$J$2:$L$2))</f>
        <v>1.0351020597392577E-2</v>
      </c>
      <c r="N1437" s="1">
        <f>((300-VLOOKUP(A1437,anni!$A$1:$O$32,8,0))*(M1437-I1437/300)+I1437)/300*(300-VLOOKUP(A1437,anni!$A$1:$O$32,7,0))</f>
        <v>2.7108564200026852</v>
      </c>
      <c r="O1437" s="1">
        <f t="shared" si="215"/>
        <v>2.7108564200026852</v>
      </c>
      <c r="P1437" s="9">
        <f>INT(MAX(1,O1437)+1-VLOOKUP(A1437,anni!$A$1:$O$32,5,0))</f>
        <v>3</v>
      </c>
      <c r="Q1437" s="9">
        <f t="array" ref="Q1437">SUM(IF(anno=A1437,IF(distretto=E1437,concorrenti!$T$3:$T$5991)))</f>
        <v>0</v>
      </c>
      <c r="R1437" s="9">
        <f t="shared" si="216"/>
        <v>3</v>
      </c>
      <c r="S1437" s="1">
        <f t="shared" si="217"/>
        <v>1</v>
      </c>
      <c r="T1437" s="1">
        <f>1+INT($N1437/VLOOKUP($A1437,anni!$A$1:$J$35,10,0))+$Q1437</f>
        <v>3</v>
      </c>
      <c r="U1437" s="1">
        <f t="shared" si="218"/>
        <v>1</v>
      </c>
      <c r="AB1437" s="1">
        <v>3</v>
      </c>
    </row>
    <row r="1438" spans="1:28" x14ac:dyDescent="0.3">
      <c r="A1438" s="3">
        <v>2002</v>
      </c>
      <c r="B1438" s="3" t="str">
        <f>VLOOKUP($E1438,accorpamenti!$A$2:$X$104,$A1438-B$2,0)</f>
        <v>Macerata</v>
      </c>
      <c r="C1438" s="3" t="str">
        <f>VLOOKUP($E1438,accorpamenti!$A$2:$X$104,$A1438-C$2,0)</f>
        <v>Macerata</v>
      </c>
      <c r="D1438" s="3" t="str">
        <f>VLOOKUP($E1438,accorpamenti!$A$2:$X$104,$A1438-D$2,0)</f>
        <v>Macerata</v>
      </c>
      <c r="E1438" s="3" t="s">
        <v>102</v>
      </c>
      <c r="F1438" s="1">
        <f t="array" ref="F1438">SUM(IF(anno=A1438,IF(distretto=E1438,1)))</f>
        <v>2</v>
      </c>
      <c r="G1438" s="1">
        <f t="array" ref="G1438">SUM(IF(anno=A1438,IF(distretto=E1438,IF(punti=-1,1))))</f>
        <v>0</v>
      </c>
      <c r="H1438" s="1">
        <f t="array" ref="H1438">SUM(IF(anno=A1438,IF(distretto=E1438,punti)))+G1438</f>
        <v>67</v>
      </c>
      <c r="I1438" s="6">
        <v>1.7472335468841</v>
      </c>
      <c r="J1438" s="12">
        <f>H1438/VLOOKUP(A1438,anni!$A$1:$O$32,4,0)</f>
        <v>1.1560893122131355E-2</v>
      </c>
      <c r="K1438" s="12">
        <f t="shared" si="213"/>
        <v>9.2374308395477469E-3</v>
      </c>
      <c r="L1438" s="12">
        <f t="shared" si="214"/>
        <v>3.4342624921298161E-3</v>
      </c>
      <c r="M1438" s="12">
        <f t="array" ref="M1438">SUM(IF(NOT(ISERR(J1438:L1438)),J1438:L1438*$J$2:$L$2))/SUM(IF(NOT(ISERR(J1438:L1438)),$J$2:$L$2))</f>
        <v>9.4319672562698954E-3</v>
      </c>
      <c r="N1438" s="1">
        <f>((300-VLOOKUP(A1438,anni!$A$1:$O$32,8,0))*(M1438-I1438/300)+I1438)/300*(300-VLOOKUP(A1438,anni!$A$1:$O$32,7,0))</f>
        <v>2.4688046335486793</v>
      </c>
      <c r="O1438" s="1">
        <f t="shared" si="215"/>
        <v>2.4688046335486793</v>
      </c>
      <c r="P1438" s="9">
        <f>INT(MAX(1,O1438)+1-VLOOKUP(A1438,anni!$A$1:$O$32,5,0))</f>
        <v>2</v>
      </c>
      <c r="Q1438" s="9">
        <f t="array" ref="Q1438">SUM(IF(anno=A1438,IF(distretto=E1438,concorrenti!$T$3:$T$5991)))</f>
        <v>0</v>
      </c>
      <c r="R1438" s="9">
        <f t="shared" si="216"/>
        <v>2</v>
      </c>
      <c r="S1438" s="1">
        <f t="shared" si="217"/>
        <v>0</v>
      </c>
      <c r="T1438" s="1">
        <f>1+INT($N1438/VLOOKUP($A1438,anni!$A$1:$J$35,10,0))+$Q1438</f>
        <v>3</v>
      </c>
      <c r="U1438" s="1">
        <f t="shared" si="218"/>
        <v>1</v>
      </c>
      <c r="AB1438" s="1">
        <v>2</v>
      </c>
    </row>
    <row r="1439" spans="1:28" x14ac:dyDescent="0.3">
      <c r="A1439" s="3">
        <v>2002</v>
      </c>
      <c r="B1439" s="3" t="str">
        <f>VLOOKUP($E1439,accorpamenti!$A$2:$X$104,$A1439-B$2,0)</f>
        <v>Pistoia</v>
      </c>
      <c r="C1439" s="3" t="str">
        <f>VLOOKUP($E1439,accorpamenti!$A$2:$X$104,$A1439-C$2,0)</f>
        <v>Pistoia</v>
      </c>
      <c r="D1439" s="3" t="str">
        <f>VLOOKUP($E1439,accorpamenti!$A$2:$X$104,$A1439-D$2,0)</f>
        <v>Pistoia</v>
      </c>
      <c r="E1439" s="3" t="s">
        <v>77</v>
      </c>
      <c r="F1439" s="1">
        <f t="array" ref="F1439">SUM(IF(anno=A1439,IF(distretto=E1439,1)))</f>
        <v>2</v>
      </c>
      <c r="G1439" s="1">
        <f t="array" ref="G1439">SUM(IF(anno=A1439,IF(distretto=E1439,IF(punti=-1,1))))</f>
        <v>0</v>
      </c>
      <c r="H1439" s="1">
        <f t="array" ref="H1439">SUM(IF(anno=A1439,IF(distretto=E1439,punti)))+G1439</f>
        <v>46</v>
      </c>
      <c r="I1439" s="6">
        <v>1.92195690157251</v>
      </c>
      <c r="J1439" s="12">
        <f>H1439/VLOOKUP(A1439,anni!$A$1:$O$32,4,0)</f>
        <v>7.9373296062394388E-3</v>
      </c>
      <c r="K1439" s="12">
        <f t="shared" si="213"/>
        <v>1.053644455135915E-2</v>
      </c>
      <c r="L1439" s="12">
        <f t="shared" si="214"/>
        <v>5.4948199874077057E-3</v>
      </c>
      <c r="M1439" s="12">
        <f t="array" ref="M1439">SUM(IF(NOT(ISERR(J1439:L1439)),J1439:L1439*$J$2:$L$2))/SUM(IF(NOT(ISERR(J1439:L1439)),$J$2:$L$2))</f>
        <v>8.3966163181407195E-3</v>
      </c>
      <c r="N1439" s="1">
        <f>((300-VLOOKUP(A1439,anni!$A$1:$O$32,8,0))*(M1439-I1439/300)+I1439)/300*(300-VLOOKUP(A1439,anni!$A$1:$O$32,7,0))</f>
        <v>2.3199755641523137</v>
      </c>
      <c r="O1439" s="1">
        <f t="shared" si="215"/>
        <v>2.3199755641523137</v>
      </c>
      <c r="P1439" s="9">
        <f>INT(MAX(1,O1439)+1-VLOOKUP(A1439,anni!$A$1:$O$32,5,0))</f>
        <v>2</v>
      </c>
      <c r="Q1439" s="9">
        <f t="array" ref="Q1439">SUM(IF(anno=A1439,IF(distretto=E1439,concorrenti!$T$3:$T$5991)))</f>
        <v>0</v>
      </c>
      <c r="R1439" s="9">
        <f t="shared" si="216"/>
        <v>2</v>
      </c>
      <c r="S1439" s="1">
        <f t="shared" si="217"/>
        <v>0</v>
      </c>
      <c r="T1439" s="1">
        <f>1+INT($N1439/VLOOKUP($A1439,anni!$A$1:$J$35,10,0))+$Q1439</f>
        <v>2</v>
      </c>
      <c r="U1439" s="1">
        <f t="shared" si="218"/>
        <v>0</v>
      </c>
      <c r="AB1439" s="1">
        <v>2</v>
      </c>
    </row>
    <row r="1440" spans="1:28" x14ac:dyDescent="0.3">
      <c r="A1440" s="3">
        <v>2002</v>
      </c>
      <c r="B1440" s="3" t="str">
        <f>VLOOKUP($E1440,accorpamenti!$A$2:$X$104,$A1440-B$2,0)</f>
        <v>Frosinone</v>
      </c>
      <c r="C1440" s="3" t="str">
        <f>VLOOKUP($E1440,accorpamenti!$A$2:$X$104,$A1440-C$2,0)</f>
        <v>Frosinone</v>
      </c>
      <c r="D1440" s="3" t="str">
        <f>VLOOKUP($E1440,accorpamenti!$A$2:$X$104,$A1440-D$2,0)</f>
        <v>Frosinone</v>
      </c>
      <c r="E1440" s="3" t="s">
        <v>146</v>
      </c>
      <c r="F1440" s="1">
        <f t="array" ref="F1440">SUM(IF(anno=A1440,IF(distretto=E1440,1)))</f>
        <v>2</v>
      </c>
      <c r="G1440" s="1">
        <f t="array" ref="G1440">SUM(IF(anno=A1440,IF(distretto=E1440,IF(punti=-1,1))))</f>
        <v>0</v>
      </c>
      <c r="H1440" s="1">
        <f t="array" ref="H1440">SUM(IF(anno=A1440,IF(distretto=E1440,punti)))+G1440</f>
        <v>40</v>
      </c>
      <c r="I1440" s="6">
        <v>2.6208503203261504</v>
      </c>
      <c r="J1440" s="12">
        <f>H1440/VLOOKUP(A1440,anni!$A$1:$O$32,4,0)</f>
        <v>6.9020257445560331E-3</v>
      </c>
      <c r="K1440" s="12">
        <f t="shared" ref="K1440:K1503" si="219">SUMIFS($J$2:$J$1979,anno_2,A1440-1,$C$2:$C$1979,B1440)</f>
        <v>8.2751984604281913E-3</v>
      </c>
      <c r="L1440" s="12">
        <f t="shared" ref="L1440:L1503" si="220">SUMIFS($J$2:$J$1979,anno_2,A1440-2,$D$2:$D$1979,B1440)</f>
        <v>2.7474099937038528E-3</v>
      </c>
      <c r="M1440" s="12">
        <f t="array" ref="M1440">SUM(IF(NOT(ISERR(J1440:L1440)),J1440:L1440*$J$2:$L$2))/SUM(IF(NOT(ISERR(J1440:L1440)),$J$2:$L$2))</f>
        <v>6.6673140247047223E-3</v>
      </c>
      <c r="N1440" s="1">
        <f>((300-VLOOKUP(A1440,anni!$A$1:$O$32,8,0))*(M1440-I1440/300)+I1440)/300*(300-VLOOKUP(A1440,anni!$A$1:$O$32,7,0))</f>
        <v>2.2070795783829946</v>
      </c>
      <c r="O1440" s="1">
        <f t="shared" si="215"/>
        <v>2.2070795783829946</v>
      </c>
      <c r="P1440" s="9">
        <f>INT(MAX(1,O1440)+1-VLOOKUP(A1440,anni!$A$1:$O$32,5,0))</f>
        <v>2</v>
      </c>
      <c r="Q1440" s="9">
        <f t="array" ref="Q1440">SUM(IF(anno=A1440,IF(distretto=E1440,concorrenti!$T$3:$T$5991)))</f>
        <v>0</v>
      </c>
      <c r="R1440" s="9">
        <f t="shared" si="216"/>
        <v>2</v>
      </c>
      <c r="S1440" s="1">
        <f t="shared" si="217"/>
        <v>0</v>
      </c>
      <c r="T1440" s="1">
        <f>1+INT($N1440/VLOOKUP($A1440,anni!$A$1:$J$35,10,0))+$Q1440</f>
        <v>2</v>
      </c>
      <c r="U1440" s="1">
        <f t="shared" si="218"/>
        <v>0</v>
      </c>
      <c r="AB1440" s="1">
        <v>2</v>
      </c>
    </row>
    <row r="1441" spans="1:28" x14ac:dyDescent="0.3">
      <c r="A1441" s="3">
        <v>2002</v>
      </c>
      <c r="B1441" s="3" t="str">
        <f>VLOOKUP($E1441,accorpamenti!$A$2:$X$104,$A1441-B$2,0)</f>
        <v>Pescara</v>
      </c>
      <c r="C1441" s="3" t="str">
        <f>VLOOKUP($E1441,accorpamenti!$A$2:$X$104,$A1441-C$2,0)</f>
        <v>Pescara</v>
      </c>
      <c r="D1441" s="3" t="str">
        <f>VLOOKUP($E1441,accorpamenti!$A$2:$X$104,$A1441-D$2,0)</f>
        <v>Pescara</v>
      </c>
      <c r="E1441" s="3" t="s">
        <v>54</v>
      </c>
      <c r="F1441" s="1">
        <f t="array" ref="F1441">SUM(IF(anno=A1441,IF(distretto=E1441,1)))</f>
        <v>2</v>
      </c>
      <c r="G1441" s="1">
        <f t="array" ref="G1441">SUM(IF(anno=A1441,IF(distretto=E1441,IF(punti=-1,1))))</f>
        <v>0</v>
      </c>
      <c r="H1441" s="1">
        <f t="array" ref="H1441">SUM(IF(anno=A1441,IF(distretto=E1441,punti)))+G1441</f>
        <v>44</v>
      </c>
      <c r="I1441" s="6">
        <v>1.92195690157251</v>
      </c>
      <c r="J1441" s="12">
        <f>H1441/VLOOKUP(A1441,anni!$A$1:$O$32,4,0)</f>
        <v>7.592228319011636E-3</v>
      </c>
      <c r="K1441" s="12">
        <f t="shared" si="219"/>
        <v>8.9968727447678597E-3</v>
      </c>
      <c r="L1441" s="12">
        <f t="shared" si="220"/>
        <v>2.5756968690973619E-3</v>
      </c>
      <c r="M1441" s="12">
        <f t="array" ref="M1441">SUM(IF(NOT(ISERR(J1441:L1441)),J1441:L1441*$J$2:$L$2))/SUM(IF(NOT(ISERR(J1441:L1441)),$J$2:$L$2))</f>
        <v>7.2243545526113305E-3</v>
      </c>
      <c r="N1441" s="1">
        <f>((300-VLOOKUP(A1441,anni!$A$1:$O$32,8,0))*(M1441-I1441/300)+I1441)/300*(300-VLOOKUP(A1441,anni!$A$1:$O$32,7,0))</f>
        <v>2.0855232110464361</v>
      </c>
      <c r="O1441" s="1">
        <f t="shared" si="215"/>
        <v>2.0855232110464361</v>
      </c>
      <c r="P1441" s="9">
        <f>INT(MAX(1,O1441)+1-VLOOKUP(A1441,anni!$A$1:$O$32,5,0))</f>
        <v>2</v>
      </c>
      <c r="Q1441" s="9">
        <f t="array" ref="Q1441">SUM(IF(anno=A1441,IF(distretto=E1441,concorrenti!$T$3:$T$5991)))</f>
        <v>0</v>
      </c>
      <c r="R1441" s="9">
        <f t="shared" si="216"/>
        <v>2</v>
      </c>
      <c r="S1441" s="1">
        <f t="shared" si="217"/>
        <v>0</v>
      </c>
      <c r="T1441" s="1">
        <f>1+INT($N1441/VLOOKUP($A1441,anni!$A$1:$J$35,10,0))+$Q1441</f>
        <v>2</v>
      </c>
      <c r="U1441" s="1">
        <f t="shared" si="218"/>
        <v>0</v>
      </c>
      <c r="AB1441" s="1">
        <v>2</v>
      </c>
    </row>
    <row r="1442" spans="1:28" x14ac:dyDescent="0.3">
      <c r="A1442" s="3">
        <v>2002</v>
      </c>
      <c r="B1442" s="3" t="str">
        <f>VLOOKUP($E1442,accorpamenti!$A$2:$X$104,$A1442-B$2,0)</f>
        <v>Piacenza</v>
      </c>
      <c r="C1442" s="3" t="str">
        <f>VLOOKUP($E1442,accorpamenti!$A$2:$X$104,$A1442-C$2,0)</f>
        <v>Piacenza</v>
      </c>
      <c r="D1442" s="3" t="str">
        <f>VLOOKUP($E1442,accorpamenti!$A$2:$X$104,$A1442-D$2,0)</f>
        <v>Piacenza</v>
      </c>
      <c r="E1442" s="3" t="s">
        <v>90</v>
      </c>
      <c r="F1442" s="1">
        <f t="array" ref="F1442">SUM(IF(anno=A1442,IF(distretto=E1442,1)))</f>
        <v>2</v>
      </c>
      <c r="G1442" s="1">
        <f t="array" ref="G1442">SUM(IF(anno=A1442,IF(distretto=E1442,IF(punti=-1,1))))</f>
        <v>0</v>
      </c>
      <c r="H1442" s="1">
        <f t="array" ref="H1442">SUM(IF(anno=A1442,IF(distretto=E1442,punti)))+G1442</f>
        <v>29.599999999999998</v>
      </c>
      <c r="I1442" s="6">
        <v>1.5725101921956901</v>
      </c>
      <c r="J1442" s="12">
        <f>H1442/VLOOKUP(A1442,anni!$A$1:$O$32,4,0)</f>
        <v>5.1074990509714637E-3</v>
      </c>
      <c r="K1442" s="12">
        <f t="shared" si="219"/>
        <v>1.1402453692566754E-2</v>
      </c>
      <c r="L1442" s="12">
        <f t="shared" si="220"/>
        <v>5.3231068628012152E-3</v>
      </c>
      <c r="M1442" s="12">
        <f t="array" ref="M1442">SUM(IF(NOT(ISERR(J1442:L1442)),J1442:L1442*$J$2:$L$2))/SUM(IF(NOT(ISERR(J1442:L1442)),$J$2:$L$2))</f>
        <v>7.2417519001415189E-3</v>
      </c>
      <c r="N1442" s="1">
        <f>((300-VLOOKUP(A1442,anni!$A$1:$O$32,8,0))*(M1442-I1442/300)+I1442)/300*(300-VLOOKUP(A1442,anni!$A$1:$O$32,7,0))</f>
        <v>1.9725204440935338</v>
      </c>
      <c r="O1442" s="1">
        <f t="shared" si="215"/>
        <v>1.9725204440935338</v>
      </c>
      <c r="P1442" s="9">
        <f>INT(MAX(1,O1442)+1-VLOOKUP(A1442,anni!$A$1:$O$32,5,0))</f>
        <v>2</v>
      </c>
      <c r="Q1442" s="9">
        <f t="array" ref="Q1442">SUM(IF(anno=A1442,IF(distretto=E1442,concorrenti!$T$3:$T$5991)))</f>
        <v>0</v>
      </c>
      <c r="R1442" s="9">
        <f t="shared" si="216"/>
        <v>2</v>
      </c>
      <c r="S1442" s="1">
        <f t="shared" si="217"/>
        <v>0</v>
      </c>
      <c r="T1442" s="1">
        <f>1+INT($N1442/VLOOKUP($A1442,anni!$A$1:$J$35,10,0))+$Q1442</f>
        <v>2</v>
      </c>
      <c r="U1442" s="1">
        <f t="shared" si="218"/>
        <v>0</v>
      </c>
      <c r="AB1442" s="1">
        <v>2</v>
      </c>
    </row>
    <row r="1443" spans="1:28" x14ac:dyDescent="0.3">
      <c r="A1443" s="3">
        <v>2002</v>
      </c>
      <c r="B1443" s="3" t="str">
        <f>VLOOKUP($E1443,accorpamenti!$A$2:$X$104,$A1443-B$2,0)</f>
        <v>Perugia</v>
      </c>
      <c r="C1443" s="3" t="str">
        <f>VLOOKUP($E1443,accorpamenti!$A$2:$X$104,$A1443-C$2,0)</f>
        <v>Perugia</v>
      </c>
      <c r="D1443" s="3" t="str">
        <f>VLOOKUP($E1443,accorpamenti!$A$2:$X$104,$A1443-D$2,0)</f>
        <v>Perugia</v>
      </c>
      <c r="E1443" s="3" t="s">
        <v>84</v>
      </c>
      <c r="F1443" s="1">
        <f t="array" ref="F1443">SUM(IF(anno=A1443,IF(distretto=E1443,1)))</f>
        <v>2</v>
      </c>
      <c r="G1443" s="1">
        <f t="array" ref="G1443">SUM(IF(anno=A1443,IF(distretto=E1443,IF(punti=-1,1))))</f>
        <v>0</v>
      </c>
      <c r="H1443" s="1">
        <f t="array" ref="H1443">SUM(IF(anno=A1443,IF(distretto=E1443,punti)))+G1443</f>
        <v>38.599999999999994</v>
      </c>
      <c r="I1443" s="6">
        <v>3.4944670937682001</v>
      </c>
      <c r="J1443" s="12">
        <f>H1443/VLOOKUP(A1443,anni!$A$1:$O$32,4,0)</f>
        <v>6.6604548434965709E-3</v>
      </c>
      <c r="K1443" s="12">
        <f t="shared" si="219"/>
        <v>2.0206879961510698E-3</v>
      </c>
      <c r="L1443" s="12">
        <f t="shared" si="220"/>
        <v>4.8652051971839064E-3</v>
      </c>
      <c r="M1443" s="12">
        <f t="array" ref="M1443">SUM(IF(NOT(ISERR(J1443:L1443)),J1443:L1443*$J$2:$L$2))/SUM(IF(NOT(ISERR(J1443:L1443)),$J$2:$L$2))</f>
        <v>4.8146576199959599E-3</v>
      </c>
      <c r="N1443" s="1">
        <f>((300-VLOOKUP(A1443,anni!$A$1:$O$32,8,0))*(M1443-I1443/300)+I1443)/300*(300-VLOOKUP(A1443,anni!$A$1:$O$32,7,0))</f>
        <v>2.1277538885885918</v>
      </c>
      <c r="O1443" s="1">
        <f t="shared" si="215"/>
        <v>2.1277538885885918</v>
      </c>
      <c r="P1443" s="9">
        <f>INT(MAX(1,O1443)+1-VLOOKUP(A1443,anni!$A$1:$O$32,5,0))</f>
        <v>2</v>
      </c>
      <c r="Q1443" s="9">
        <f t="array" ref="Q1443">SUM(IF(anno=A1443,IF(distretto=E1443,concorrenti!$T$3:$T$5991)))</f>
        <v>0</v>
      </c>
      <c r="R1443" s="9">
        <f t="shared" si="216"/>
        <v>2</v>
      </c>
      <c r="S1443" s="1">
        <f t="shared" si="217"/>
        <v>0</v>
      </c>
      <c r="T1443" s="1">
        <f>1+INT($N1443/VLOOKUP($A1443,anni!$A$1:$J$35,10,0))+$Q1443</f>
        <v>2</v>
      </c>
      <c r="U1443" s="1">
        <f t="shared" si="218"/>
        <v>0</v>
      </c>
      <c r="AB1443" s="1">
        <v>2</v>
      </c>
    </row>
    <row r="1444" spans="1:28" x14ac:dyDescent="0.3">
      <c r="A1444" s="3">
        <v>2002</v>
      </c>
      <c r="B1444" s="3" t="str">
        <f>VLOOKUP($E1444,accorpamenti!$A$2:$X$104,$A1444-B$2,0)</f>
        <v>Como</v>
      </c>
      <c r="C1444" s="3" t="str">
        <f>VLOOKUP($E1444,accorpamenti!$A$2:$X$104,$A1444-C$2,0)</f>
        <v>Como</v>
      </c>
      <c r="D1444" s="3" t="str">
        <f>VLOOKUP($E1444,accorpamenti!$A$2:$X$104,$A1444-D$2,0)</f>
        <v>Como</v>
      </c>
      <c r="E1444" s="3" t="s">
        <v>88</v>
      </c>
      <c r="F1444" s="1">
        <f t="array" ref="F1444">SUM(IF(anno=A1444,IF(distretto=E1444,1)))</f>
        <v>2</v>
      </c>
      <c r="G1444" s="1">
        <f t="array" ref="G1444">SUM(IF(anno=A1444,IF(distretto=E1444,IF(punti=-1,1))))</f>
        <v>0</v>
      </c>
      <c r="H1444" s="1">
        <f t="array" ref="H1444">SUM(IF(anno=A1444,IF(distretto=E1444,punti)))+G1444</f>
        <v>53.2</v>
      </c>
      <c r="I1444" s="6">
        <v>2.0966802562609201</v>
      </c>
      <c r="J1444" s="12">
        <f>H1444/VLOOKUP(A1444,anni!$A$1:$O$32,4,0)</f>
        <v>9.1796942402595245E-3</v>
      </c>
      <c r="K1444" s="12">
        <f t="shared" si="219"/>
        <v>3.1753668510945384E-3</v>
      </c>
      <c r="L1444" s="12">
        <f t="shared" si="220"/>
        <v>3.605975616736307E-3</v>
      </c>
      <c r="M1444" s="12">
        <f t="array" ref="M1444">SUM(IF(NOT(ISERR(J1444:L1444)),J1444:L1444*$J$2:$L$2))/SUM(IF(NOT(ISERR(J1444:L1444)),$J$2:$L$2))</f>
        <v>6.2492986732839923E-3</v>
      </c>
      <c r="N1444" s="1">
        <f>((300-VLOOKUP(A1444,anni!$A$1:$O$32,8,0))*(M1444-I1444/300)+I1444)/300*(300-VLOOKUP(A1444,anni!$A$1:$O$32,7,0))</f>
        <v>1.9487531534104385</v>
      </c>
      <c r="O1444" s="1">
        <f t="shared" si="215"/>
        <v>1.9487531534104385</v>
      </c>
      <c r="P1444" s="9">
        <f>INT(MAX(1,O1444)+1-VLOOKUP(A1444,anni!$A$1:$O$32,5,0))</f>
        <v>2</v>
      </c>
      <c r="Q1444" s="9">
        <f t="array" ref="Q1444">SUM(IF(anno=A1444,IF(distretto=E1444,concorrenti!$T$3:$T$5991)))</f>
        <v>0</v>
      </c>
      <c r="R1444" s="9">
        <f t="shared" si="216"/>
        <v>2</v>
      </c>
      <c r="S1444" s="1">
        <f t="shared" si="217"/>
        <v>0</v>
      </c>
      <c r="T1444" s="1">
        <f>1+INT($N1444/VLOOKUP($A1444,anni!$A$1:$J$35,10,0))+$Q1444</f>
        <v>2</v>
      </c>
      <c r="U1444" s="1">
        <f t="shared" si="218"/>
        <v>0</v>
      </c>
      <c r="AB1444" s="1">
        <v>2</v>
      </c>
    </row>
    <row r="1445" spans="1:28" x14ac:dyDescent="0.3">
      <c r="A1445" s="3">
        <v>2002</v>
      </c>
      <c r="B1445" s="3" t="str">
        <f>VLOOKUP($E1445,accorpamenti!$A$2:$X$104,$A1445-B$2,0)</f>
        <v>Gorizia</v>
      </c>
      <c r="C1445" s="3" t="str">
        <f>VLOOKUP($E1445,accorpamenti!$A$2:$X$104,$A1445-C$2,0)</f>
        <v>Gorizia</v>
      </c>
      <c r="D1445" s="3" t="str">
        <f>VLOOKUP($E1445,accorpamenti!$A$2:$X$104,$A1445-D$2,0)</f>
        <v>Gorizia</v>
      </c>
      <c r="E1445" s="3" t="s">
        <v>44</v>
      </c>
      <c r="F1445" s="1">
        <f t="array" ref="F1445">SUM(IF(anno=A1445,IF(distretto=E1445,1)))</f>
        <v>2</v>
      </c>
      <c r="G1445" s="1">
        <f t="array" ref="G1445">SUM(IF(anno=A1445,IF(distretto=E1445,IF(punti=-1,1))))</f>
        <v>0</v>
      </c>
      <c r="H1445" s="1">
        <f t="array" ref="H1445">SUM(IF(anno=A1445,IF(distretto=E1445,punti)))+G1445</f>
        <v>30.4</v>
      </c>
      <c r="I1445" s="6">
        <v>1.2230634828188702</v>
      </c>
      <c r="J1445" s="12">
        <f>H1445/VLOOKUP(A1445,anni!$A$1:$O$32,4,0)</f>
        <v>5.2455395658625847E-3</v>
      </c>
      <c r="K1445" s="12">
        <f t="shared" si="219"/>
        <v>5.8215058936733205E-3</v>
      </c>
      <c r="L1445" s="12">
        <f t="shared" si="220"/>
        <v>1.287848434548681E-2</v>
      </c>
      <c r="M1445" s="12">
        <f t="array" ref="M1445">SUM(IF(NOT(ISERR(J1445:L1445)),J1445:L1445*$J$2:$L$2))/SUM(IF(NOT(ISERR(J1445:L1445)),$J$2:$L$2))</f>
        <v>6.7096858050702006E-3</v>
      </c>
      <c r="N1445" s="1">
        <f>((300-VLOOKUP(A1445,anni!$A$1:$O$32,8,0))*(M1445-I1445/300)+I1445)/300*(300-VLOOKUP(A1445,anni!$A$1:$O$32,7,0))</f>
        <v>1.7496249886203303</v>
      </c>
      <c r="O1445" s="1">
        <f t="shared" si="215"/>
        <v>1.7496249886203303</v>
      </c>
      <c r="P1445" s="9">
        <f>INT(MAX(1,O1445)+1-VLOOKUP(A1445,anni!$A$1:$O$32,5,0))</f>
        <v>2</v>
      </c>
      <c r="Q1445" s="9">
        <f t="array" ref="Q1445">SUM(IF(anno=A1445,IF(distretto=E1445,concorrenti!$T$3:$T$5991)))</f>
        <v>0</v>
      </c>
      <c r="R1445" s="9">
        <f t="shared" si="216"/>
        <v>2</v>
      </c>
      <c r="S1445" s="1">
        <f t="shared" si="217"/>
        <v>0</v>
      </c>
      <c r="T1445" s="1">
        <f>1+INT($N1445/VLOOKUP($A1445,anni!$A$1:$J$35,10,0))+$Q1445</f>
        <v>2</v>
      </c>
      <c r="U1445" s="1">
        <f t="shared" si="218"/>
        <v>0</v>
      </c>
      <c r="AB1445" s="1">
        <v>2</v>
      </c>
    </row>
    <row r="1446" spans="1:28" x14ac:dyDescent="0.3">
      <c r="A1446" s="3">
        <v>2002</v>
      </c>
      <c r="B1446" s="3" t="str">
        <f>VLOOKUP($E1446,accorpamenti!$A$2:$X$104,$A1446-B$2,0)</f>
        <v>Rovigo</v>
      </c>
      <c r="C1446" s="3" t="str">
        <f>VLOOKUP($E1446,accorpamenti!$A$2:$X$104,$A1446-C$2,0)</f>
        <v>Rovigo</v>
      </c>
      <c r="D1446" s="3" t="str">
        <f>VLOOKUP($E1446,accorpamenti!$A$2:$X$104,$A1446-D$2,0)</f>
        <v>Rovigo</v>
      </c>
      <c r="E1446" s="3" t="s">
        <v>126</v>
      </c>
      <c r="F1446" s="1">
        <f t="array" ref="F1446">SUM(IF(anno=A1446,IF(distretto=E1446,1)))</f>
        <v>2</v>
      </c>
      <c r="G1446" s="1">
        <f t="array" ref="G1446">SUM(IF(anno=A1446,IF(distretto=E1446,IF(punti=-1,1))))</f>
        <v>0</v>
      </c>
      <c r="H1446" s="1">
        <f t="array" ref="H1446">SUM(IF(anno=A1446,IF(distretto=E1446,punti)))+G1446</f>
        <v>44</v>
      </c>
      <c r="I1446" s="6">
        <v>1.5725101921956901</v>
      </c>
      <c r="J1446" s="12">
        <f>H1446/VLOOKUP(A1446,anni!$A$1:$O$32,4,0)</f>
        <v>7.592228319011636E-3</v>
      </c>
      <c r="K1446" s="12">
        <f t="shared" si="219"/>
        <v>4.0413759923021405E-3</v>
      </c>
      <c r="L1446" s="12">
        <f t="shared" si="220"/>
        <v>4.0066395741514523E-3</v>
      </c>
      <c r="M1446" s="12">
        <f t="array" ref="M1446">SUM(IF(NOT(ISERR(J1446:L1446)),J1446:L1446*$J$2:$L$2))/SUM(IF(NOT(ISERR(J1446:L1446)),$J$2:$L$2))</f>
        <v>5.8110127526317737E-3</v>
      </c>
      <c r="N1446" s="1">
        <f>((300-VLOOKUP(A1446,anni!$A$1:$O$32,8,0))*(M1446-I1446/300)+I1446)/300*(300-VLOOKUP(A1446,anni!$A$1:$O$32,7,0))</f>
        <v>1.6863726145915847</v>
      </c>
      <c r="O1446" s="1">
        <f t="shared" si="215"/>
        <v>1.6863726145915847</v>
      </c>
      <c r="P1446" s="9">
        <f>INT(MAX(1,O1446)+1-VLOOKUP(A1446,anni!$A$1:$O$32,5,0))</f>
        <v>2</v>
      </c>
      <c r="Q1446" s="9">
        <f t="array" ref="Q1446">SUM(IF(anno=A1446,IF(distretto=E1446,concorrenti!$T$3:$T$5991)))</f>
        <v>0</v>
      </c>
      <c r="R1446" s="9">
        <f t="shared" si="216"/>
        <v>2</v>
      </c>
      <c r="S1446" s="1">
        <f t="shared" si="217"/>
        <v>0</v>
      </c>
      <c r="T1446" s="1">
        <f>1+INT($N1446/VLOOKUP($A1446,anni!$A$1:$J$35,10,0))+$Q1446</f>
        <v>2</v>
      </c>
      <c r="U1446" s="1">
        <f t="shared" si="218"/>
        <v>0</v>
      </c>
      <c r="AB1446" s="1">
        <v>2</v>
      </c>
    </row>
    <row r="1447" spans="1:28" x14ac:dyDescent="0.3">
      <c r="A1447" s="3">
        <v>2002</v>
      </c>
      <c r="B1447" s="3" t="str">
        <f>VLOOKUP($E1447,accorpamenti!$A$2:$X$104,$A1447-B$2,0)</f>
        <v>Savona</v>
      </c>
      <c r="C1447" s="3" t="str">
        <f>VLOOKUP($E1447,accorpamenti!$A$2:$X$104,$A1447-C$2,0)</f>
        <v>Savona</v>
      </c>
      <c r="D1447" s="3" t="str">
        <f>VLOOKUP($E1447,accorpamenti!$A$2:$X$104,$A1447-D$2,0)</f>
        <v>Savona</v>
      </c>
      <c r="E1447" s="3" t="s">
        <v>138</v>
      </c>
      <c r="F1447" s="1">
        <f t="array" ref="F1447">SUM(IF(anno=A1447,IF(distretto=E1447,1)))</f>
        <v>2</v>
      </c>
      <c r="G1447" s="1">
        <f t="array" ref="G1447">SUM(IF(anno=A1447,IF(distretto=E1447,IF(punti=-1,1))))</f>
        <v>0</v>
      </c>
      <c r="H1447" s="1">
        <f t="array" ref="H1447">SUM(IF(anno=A1447,IF(distretto=E1447,punti)))+G1447</f>
        <v>29.2</v>
      </c>
      <c r="I1447" s="6">
        <v>1.2230634828188702</v>
      </c>
      <c r="J1447" s="12">
        <f>H1447/VLOOKUP(A1447,anni!$A$1:$O$32,4,0)</f>
        <v>5.0384787935259037E-3</v>
      </c>
      <c r="K1447" s="12">
        <f t="shared" si="219"/>
        <v>8.6600914120760139E-3</v>
      </c>
      <c r="L1447" s="12">
        <f t="shared" si="220"/>
        <v>5.7237708202163605E-3</v>
      </c>
      <c r="M1447" s="12">
        <f t="array" ref="M1447">SUM(IF(NOT(ISERR(J1447:L1447)),J1447:L1447*$J$2:$L$2))/SUM(IF(NOT(ISERR(J1447:L1447)),$J$2:$L$2))</f>
        <v>6.359898337491017E-3</v>
      </c>
      <c r="N1447" s="1">
        <f>((300-VLOOKUP(A1447,anni!$A$1:$O$32,8,0))*(M1447-I1447/300)+I1447)/300*(300-VLOOKUP(A1447,anni!$A$1:$O$32,7,0))</f>
        <v>1.6796674951044934</v>
      </c>
      <c r="O1447" s="1">
        <f t="shared" si="215"/>
        <v>1.6796674951044934</v>
      </c>
      <c r="P1447" s="9">
        <f>INT(MAX(1,O1447)+1-VLOOKUP(A1447,anni!$A$1:$O$32,5,0))</f>
        <v>2</v>
      </c>
      <c r="Q1447" s="9">
        <f t="array" ref="Q1447">SUM(IF(anno=A1447,IF(distretto=E1447,concorrenti!$T$3:$T$5991)))</f>
        <v>0</v>
      </c>
      <c r="R1447" s="9">
        <f t="shared" si="216"/>
        <v>2</v>
      </c>
      <c r="S1447" s="1">
        <f t="shared" si="217"/>
        <v>0</v>
      </c>
      <c r="T1447" s="1">
        <f>1+INT($N1447/VLOOKUP($A1447,anni!$A$1:$J$35,10,0))+$Q1447</f>
        <v>2</v>
      </c>
      <c r="U1447" s="1">
        <f t="shared" si="218"/>
        <v>0</v>
      </c>
      <c r="AB1447" s="1">
        <v>2</v>
      </c>
    </row>
    <row r="1448" spans="1:28" x14ac:dyDescent="0.3">
      <c r="A1448" s="3">
        <v>2002</v>
      </c>
      <c r="B1448" s="3" t="str">
        <f>VLOOKUP($E1448,accorpamenti!$A$2:$X$104,$A1448-B$2,0)</f>
        <v>Grosseto</v>
      </c>
      <c r="C1448" s="3" t="str">
        <f>VLOOKUP($E1448,accorpamenti!$A$2:$X$104,$A1448-C$2,0)</f>
        <v>Grosseto</v>
      </c>
      <c r="D1448" s="3" t="str">
        <f>VLOOKUP($E1448,accorpamenti!$A$2:$X$104,$A1448-D$2,0)</f>
        <v>Grosseto</v>
      </c>
      <c r="E1448" s="3" t="s">
        <v>100</v>
      </c>
      <c r="F1448" s="1">
        <f t="array" ref="F1448">SUM(IF(anno=A1448,IF(distretto=E1448,1)))</f>
        <v>2</v>
      </c>
      <c r="G1448" s="1">
        <f t="array" ref="G1448">SUM(IF(anno=A1448,IF(distretto=E1448,IF(punti=-1,1))))</f>
        <v>0</v>
      </c>
      <c r="H1448" s="1">
        <f t="array" ref="H1448">SUM(IF(anno=A1448,IF(distretto=E1448,punti)))+G1448</f>
        <v>43.399999999999991</v>
      </c>
      <c r="I1448" s="6">
        <v>0.87361677344205002</v>
      </c>
      <c r="J1448" s="12">
        <f>H1448/VLOOKUP(A1448,anni!$A$1:$O$32,4,0)</f>
        <v>7.4886979328432947E-3</v>
      </c>
      <c r="K1448" s="12">
        <f t="shared" si="219"/>
        <v>5.196054847245609E-3</v>
      </c>
      <c r="L1448" s="12">
        <f t="shared" si="220"/>
        <v>6.1816724858336685E-3</v>
      </c>
      <c r="M1448" s="12">
        <f t="array" ref="M1448">SUM(IF(NOT(ISERR(J1448:L1448)),J1448:L1448*$J$2:$L$2))/SUM(IF(NOT(ISERR(J1448:L1448)),$J$2:$L$2))</f>
        <v>6.5066459964757952E-3</v>
      </c>
      <c r="N1448" s="1">
        <f>((300-VLOOKUP(A1448,anni!$A$1:$O$32,8,0))*(M1448-I1448/300)+I1448)/300*(300-VLOOKUP(A1448,anni!$A$1:$O$32,7,0))</f>
        <v>1.5925347904425089</v>
      </c>
      <c r="O1448" s="1">
        <f t="shared" si="215"/>
        <v>1.5925347904425089</v>
      </c>
      <c r="P1448" s="9">
        <f>INT(MAX(1,O1448)+1-VLOOKUP(A1448,anni!$A$1:$O$32,5,0))</f>
        <v>2</v>
      </c>
      <c r="Q1448" s="9">
        <f t="array" ref="Q1448">SUM(IF(anno=A1448,IF(distretto=E1448,concorrenti!$T$3:$T$5991)))</f>
        <v>0</v>
      </c>
      <c r="R1448" s="9">
        <f t="shared" si="216"/>
        <v>2</v>
      </c>
      <c r="S1448" s="1">
        <f t="shared" si="217"/>
        <v>0</v>
      </c>
      <c r="T1448" s="1">
        <f>1+INT($N1448/VLOOKUP($A1448,anni!$A$1:$J$35,10,0))+$Q1448</f>
        <v>2</v>
      </c>
      <c r="U1448" s="1">
        <f t="shared" si="218"/>
        <v>0</v>
      </c>
      <c r="AB1448" s="1">
        <v>2</v>
      </c>
    </row>
    <row r="1449" spans="1:28" x14ac:dyDescent="0.3">
      <c r="A1449" s="3">
        <v>2002</v>
      </c>
      <c r="B1449" s="3" t="str">
        <f>VLOOKUP($E1449,accorpamenti!$A$2:$X$104,$A1449-B$2,0)</f>
        <v>Verbania</v>
      </c>
      <c r="C1449" s="3" t="str">
        <f>VLOOKUP($E1449,accorpamenti!$A$2:$X$104,$A1449-C$2,0)</f>
        <v>Verbania</v>
      </c>
      <c r="D1449" s="3" t="str">
        <f>VLOOKUP($E1449,accorpamenti!$A$2:$X$104,$A1449-D$2,0)</f>
        <v>Verbania</v>
      </c>
      <c r="E1449" s="3" t="s">
        <v>46</v>
      </c>
      <c r="F1449" s="1">
        <f t="array" ref="F1449">SUM(IF(anno=A1449,IF(distretto=E1449,1)))</f>
        <v>2</v>
      </c>
      <c r="G1449" s="1">
        <f t="array" ref="G1449">SUM(IF(anno=A1449,IF(distretto=E1449,IF(punti=-1,1))))</f>
        <v>0</v>
      </c>
      <c r="H1449" s="1">
        <f t="array" ref="H1449">SUM(IF(anno=A1449,IF(distretto=E1449,punti)))+G1449</f>
        <v>33.599999999999994</v>
      </c>
      <c r="I1449" s="6">
        <v>1.3977868375072802</v>
      </c>
      <c r="J1449" s="12">
        <f>H1449/VLOOKUP(A1449,anni!$A$1:$O$32,4,0)</f>
        <v>5.7977016254270666E-3</v>
      </c>
      <c r="K1449" s="12">
        <f t="shared" si="219"/>
        <v>4.8111618955977856E-3</v>
      </c>
      <c r="L1449" s="12">
        <f t="shared" si="220"/>
        <v>8.0705168565050681E-3</v>
      </c>
      <c r="M1449" s="12">
        <f t="array" ref="M1449">SUM(IF(NOT(ISERR(J1449:L1449)),J1449:L1449*$J$2:$L$2))/SUM(IF(NOT(ISERR(J1449:L1449)),$J$2:$L$2))</f>
        <v>5.8476575873303059E-3</v>
      </c>
      <c r="N1449" s="1">
        <f>((300-VLOOKUP(A1449,anni!$A$1:$O$32,8,0))*(M1449-I1449/300)+I1449)/300*(300-VLOOKUP(A1449,anni!$A$1:$O$32,7,0))</f>
        <v>1.6354604633018213</v>
      </c>
      <c r="O1449" s="1">
        <f t="shared" si="215"/>
        <v>1.6354604633018213</v>
      </c>
      <c r="P1449" s="9">
        <f>INT(MAX(1,O1449)+1-VLOOKUP(A1449,anni!$A$1:$O$32,5,0))</f>
        <v>2</v>
      </c>
      <c r="Q1449" s="9">
        <f t="array" ref="Q1449">SUM(IF(anno=A1449,IF(distretto=E1449,concorrenti!$T$3:$T$5991)))</f>
        <v>0</v>
      </c>
      <c r="R1449" s="9">
        <f t="shared" si="216"/>
        <v>2</v>
      </c>
      <c r="S1449" s="1">
        <f t="shared" si="217"/>
        <v>0</v>
      </c>
      <c r="T1449" s="1">
        <f>1+INT($N1449/VLOOKUP($A1449,anni!$A$1:$J$35,10,0))+$Q1449</f>
        <v>2</v>
      </c>
      <c r="U1449" s="1">
        <f t="shared" si="218"/>
        <v>0</v>
      </c>
      <c r="AB1449" s="1">
        <v>2</v>
      </c>
    </row>
    <row r="1450" spans="1:28" x14ac:dyDescent="0.3">
      <c r="A1450" s="3">
        <v>2002</v>
      </c>
      <c r="B1450" s="3" t="str">
        <f>VLOOKUP($E1450,accorpamenti!$A$2:$X$104,$A1450-B$2,0)</f>
        <v>Taranto</v>
      </c>
      <c r="C1450" s="3" t="str">
        <f>VLOOKUP($E1450,accorpamenti!$A$2:$X$104,$A1450-C$2,0)</f>
        <v>Taranto</v>
      </c>
      <c r="D1450" s="3" t="str">
        <f>VLOOKUP($E1450,accorpamenti!$A$2:$X$104,$A1450-D$2,0)</f>
        <v>Taranto</v>
      </c>
      <c r="E1450" s="3" t="s">
        <v>115</v>
      </c>
      <c r="F1450" s="1">
        <f t="array" ref="F1450">SUM(IF(anno=A1450,IF(distretto=E1450,1)))</f>
        <v>2</v>
      </c>
      <c r="G1450" s="1">
        <f t="array" ref="G1450">SUM(IF(anno=A1450,IF(distretto=E1450,IF(punti=-1,1))))</f>
        <v>0</v>
      </c>
      <c r="H1450" s="1">
        <f t="array" ref="H1450">SUM(IF(anno=A1450,IF(distretto=E1450,punti)))+G1450</f>
        <v>28.799999999999997</v>
      </c>
      <c r="I1450" s="6">
        <v>2.2714036109493301</v>
      </c>
      <c r="J1450" s="12">
        <f>H1450/VLOOKUP(A1450,anni!$A$1:$O$32,4,0)</f>
        <v>4.9694585360803437E-3</v>
      </c>
      <c r="K1450" s="12">
        <f t="shared" si="219"/>
        <v>4.9554967524657201E-3</v>
      </c>
      <c r="L1450" s="12">
        <f t="shared" si="220"/>
        <v>3.6632133249384709E-3</v>
      </c>
      <c r="M1450" s="12">
        <f t="array" ref="M1450">SUM(IF(NOT(ISERR(J1450:L1450)),J1450:L1450*$J$2:$L$2))/SUM(IF(NOT(ISERR(J1450:L1450)),$J$2:$L$2))</f>
        <v>4.7470970730184902E-3</v>
      </c>
      <c r="N1450" s="1">
        <f>((300-VLOOKUP(A1450,anni!$A$1:$O$32,8,0))*(M1450-I1450/300)+I1450)/300*(300-VLOOKUP(A1450,anni!$A$1:$O$32,7,0))</f>
        <v>1.706553951586808</v>
      </c>
      <c r="O1450" s="1">
        <f t="shared" si="215"/>
        <v>1.706553951586808</v>
      </c>
      <c r="P1450" s="9">
        <f>INT(MAX(1,O1450)+1-VLOOKUP(A1450,anni!$A$1:$O$32,5,0))</f>
        <v>2</v>
      </c>
      <c r="Q1450" s="9">
        <f t="array" ref="Q1450">SUM(IF(anno=A1450,IF(distretto=E1450,concorrenti!$T$3:$T$5991)))</f>
        <v>0</v>
      </c>
      <c r="R1450" s="9">
        <f t="shared" si="216"/>
        <v>2</v>
      </c>
      <c r="S1450" s="1">
        <f t="shared" si="217"/>
        <v>0</v>
      </c>
      <c r="T1450" s="1">
        <f>1+INT($N1450/VLOOKUP($A1450,anni!$A$1:$J$35,10,0))+$Q1450</f>
        <v>2</v>
      </c>
      <c r="U1450" s="1">
        <f t="shared" si="218"/>
        <v>0</v>
      </c>
      <c r="AB1450" s="1">
        <v>2</v>
      </c>
    </row>
    <row r="1451" spans="1:28" x14ac:dyDescent="0.3">
      <c r="A1451" s="3">
        <v>2002</v>
      </c>
      <c r="B1451" s="3" t="str">
        <f>VLOOKUP($E1451,accorpamenti!$A$2:$X$104,$A1451-B$2,0)</f>
        <v>Livorno</v>
      </c>
      <c r="C1451" s="3" t="str">
        <f>VLOOKUP($E1451,accorpamenti!$A$2:$X$104,$A1451-C$2,0)</f>
        <v>Livorno</v>
      </c>
      <c r="D1451" s="3" t="str">
        <f>VLOOKUP($E1451,accorpamenti!$A$2:$X$104,$A1451-D$2,0)</f>
        <v>Livorno</v>
      </c>
      <c r="E1451" s="3" t="s">
        <v>121</v>
      </c>
      <c r="F1451" s="1">
        <f t="array" ref="F1451">SUM(IF(anno=A1451,IF(distretto=E1451,1)))</f>
        <v>2</v>
      </c>
      <c r="G1451" s="1">
        <f t="array" ref="G1451">SUM(IF(anno=A1451,IF(distretto=E1451,IF(punti=-1,1))))</f>
        <v>0</v>
      </c>
      <c r="H1451" s="1">
        <f t="array" ref="H1451">SUM(IF(anno=A1451,IF(distretto=E1451,punti)))+G1451</f>
        <v>46.2</v>
      </c>
      <c r="I1451" s="6">
        <v>1.3977868375072802</v>
      </c>
      <c r="J1451" s="12">
        <f>H1451/VLOOKUP(A1451,anni!$A$1:$O$32,4,0)</f>
        <v>7.9718397349622192E-3</v>
      </c>
      <c r="K1451" s="12">
        <f t="shared" si="219"/>
        <v>5.0036083714216969E-3</v>
      </c>
      <c r="L1451" s="12">
        <f t="shared" si="220"/>
        <v>2.86188541010818E-4</v>
      </c>
      <c r="M1451" s="12">
        <f t="array" ref="M1451">SUM(IF(NOT(ISERR(J1451:L1451)),J1451:L1451*$J$2:$L$2))/SUM(IF(NOT(ISERR(J1451:L1451)),$J$2:$L$2))</f>
        <v>5.7014874147901457E-3</v>
      </c>
      <c r="N1451" s="1">
        <f>((300-VLOOKUP(A1451,anni!$A$1:$O$32,8,0))*(M1451-I1451/300)+I1451)/300*(300-VLOOKUP(A1451,anni!$A$1:$O$32,7,0))</f>
        <v>1.6062264287937893</v>
      </c>
      <c r="O1451" s="1">
        <f t="shared" si="215"/>
        <v>1.6062264287937893</v>
      </c>
      <c r="P1451" s="9">
        <f>INT(MAX(1,O1451)+1-VLOOKUP(A1451,anni!$A$1:$O$32,5,0))</f>
        <v>2</v>
      </c>
      <c r="Q1451" s="9">
        <f t="array" ref="Q1451">SUM(IF(anno=A1451,IF(distretto=E1451,concorrenti!$T$3:$T$5991)))</f>
        <v>0</v>
      </c>
      <c r="R1451" s="9">
        <f t="shared" si="216"/>
        <v>2</v>
      </c>
      <c r="S1451" s="1">
        <f t="shared" si="217"/>
        <v>0</v>
      </c>
      <c r="T1451" s="1">
        <f>1+INT($N1451/VLOOKUP($A1451,anni!$A$1:$J$35,10,0))+$Q1451</f>
        <v>2</v>
      </c>
      <c r="U1451" s="1">
        <f t="shared" si="218"/>
        <v>0</v>
      </c>
      <c r="AB1451" s="1">
        <v>2</v>
      </c>
    </row>
    <row r="1452" spans="1:28" x14ac:dyDescent="0.3">
      <c r="A1452" s="3">
        <v>2002</v>
      </c>
      <c r="B1452" s="3" t="str">
        <f>VLOOKUP($E1452,accorpamenti!$A$2:$X$104,$A1452-B$2,0)</f>
        <v>Massa Carrara</v>
      </c>
      <c r="C1452" s="3" t="str">
        <f>VLOOKUP($E1452,accorpamenti!$A$2:$X$104,$A1452-C$2,0)</f>
        <v>Massa Carrara</v>
      </c>
      <c r="D1452" s="3" t="str">
        <f>VLOOKUP($E1452,accorpamenti!$A$2:$X$104,$A1452-D$2,0)</f>
        <v>Massa Carrara</v>
      </c>
      <c r="E1452" s="3" t="s">
        <v>52</v>
      </c>
      <c r="F1452" s="1">
        <f t="array" ref="F1452">SUM(IF(anno=A1452,IF(distretto=E1452,1)))</f>
        <v>2</v>
      </c>
      <c r="G1452" s="1">
        <f t="array" ref="G1452">SUM(IF(anno=A1452,IF(distretto=E1452,IF(punti=-1,1))))</f>
        <v>0</v>
      </c>
      <c r="H1452" s="1">
        <f t="array" ref="H1452">SUM(IF(anno=A1452,IF(distretto=E1452,punti)))+G1452</f>
        <v>48.6</v>
      </c>
      <c r="I1452" s="6">
        <v>1.3977868375072802</v>
      </c>
      <c r="J1452" s="12">
        <f>H1452/VLOOKUP(A1452,anni!$A$1:$O$32,4,0)</f>
        <v>8.3859612796355811E-3</v>
      </c>
      <c r="K1452" s="12">
        <f t="shared" si="219"/>
        <v>1.683906663459225E-3</v>
      </c>
      <c r="L1452" s="12">
        <f t="shared" si="220"/>
        <v>5.3231068628012152E-3</v>
      </c>
      <c r="M1452" s="12">
        <f t="array" ref="M1452">SUM(IF(NOT(ISERR(J1452:L1452)),J1452:L1452*$J$2:$L$2))/SUM(IF(NOT(ISERR(J1452:L1452)),$J$2:$L$2))</f>
        <v>5.641467338104402E-3</v>
      </c>
      <c r="N1452" s="1">
        <f>((300-VLOOKUP(A1452,anni!$A$1:$O$32,8,0))*(M1452-I1452/300)+I1452)/300*(300-VLOOKUP(A1452,anni!$A$1:$O$32,7,0))</f>
        <v>1.5942224134566405</v>
      </c>
      <c r="O1452" s="1">
        <f t="shared" si="215"/>
        <v>1.5942224134566405</v>
      </c>
      <c r="P1452" s="9">
        <f>INT(MAX(1,O1452)+1-VLOOKUP(A1452,anni!$A$1:$O$32,5,0))</f>
        <v>2</v>
      </c>
      <c r="Q1452" s="9">
        <f t="array" ref="Q1452">SUM(IF(anno=A1452,IF(distretto=E1452,concorrenti!$T$3:$T$5991)))</f>
        <v>0</v>
      </c>
      <c r="R1452" s="9">
        <f t="shared" si="216"/>
        <v>2</v>
      </c>
      <c r="S1452" s="1">
        <f t="shared" si="217"/>
        <v>0</v>
      </c>
      <c r="T1452" s="1">
        <f>1+INT($N1452/VLOOKUP($A1452,anni!$A$1:$J$35,10,0))+$Q1452</f>
        <v>2</v>
      </c>
      <c r="U1452" s="1">
        <f t="shared" si="218"/>
        <v>0</v>
      </c>
      <c r="AB1452" s="1">
        <v>2</v>
      </c>
    </row>
    <row r="1453" spans="1:28" x14ac:dyDescent="0.3">
      <c r="A1453" s="3">
        <v>2002</v>
      </c>
      <c r="B1453" s="3" t="str">
        <f>VLOOKUP($E1453,accorpamenti!$A$2:$X$104,$A1453-B$2,0)</f>
        <v>Potenza</v>
      </c>
      <c r="C1453" s="3" t="str">
        <f>VLOOKUP($E1453,accorpamenti!$A$2:$X$104,$A1453-C$2,0)</f>
        <v>Potenza</v>
      </c>
      <c r="D1453" s="3" t="str">
        <f>VLOOKUP($E1453,accorpamenti!$A$2:$X$104,$A1453-D$2,0)</f>
        <v>Potenza</v>
      </c>
      <c r="E1453" s="3" t="s">
        <v>107</v>
      </c>
      <c r="F1453" s="1">
        <f t="array" ref="F1453">SUM(IF(anno=A1453,IF(distretto=E1453,1)))</f>
        <v>2</v>
      </c>
      <c r="G1453" s="1">
        <f t="array" ref="G1453">SUM(IF(anno=A1453,IF(distretto=E1453,IF(punti=-1,1))))</f>
        <v>0</v>
      </c>
      <c r="H1453" s="1">
        <f t="array" ref="H1453">SUM(IF(anno=A1453,IF(distretto=E1453,punti)))+G1453</f>
        <v>38.799999999999997</v>
      </c>
      <c r="I1453" s="6">
        <v>2.0966802562609201</v>
      </c>
      <c r="J1453" s="12">
        <f>H1453/VLOOKUP(A1453,anni!$A$1:$O$32,4,0)</f>
        <v>6.6949649722193513E-3</v>
      </c>
      <c r="K1453" s="12">
        <f t="shared" si="219"/>
        <v>2.6461390425787821E-3</v>
      </c>
      <c r="L1453" s="12">
        <f t="shared" si="220"/>
        <v>1.717131246064908E-3</v>
      </c>
      <c r="M1453" s="12">
        <f t="array" ref="M1453">SUM(IF(NOT(ISERR(J1453:L1453)),J1453:L1453*$J$2:$L$2))/SUM(IF(NOT(ISERR(J1453:L1453)),$J$2:$L$2))</f>
        <v>4.5157173746467544E-3</v>
      </c>
      <c r="N1453" s="1">
        <f>((300-VLOOKUP(A1453,anni!$A$1:$O$32,8,0))*(M1453-I1453/300)+I1453)/300*(300-VLOOKUP(A1453,anni!$A$1:$O$32,7,0))</f>
        <v>1.602036893682991</v>
      </c>
      <c r="O1453" s="1">
        <f t="shared" si="215"/>
        <v>1.602036893682991</v>
      </c>
      <c r="P1453" s="9">
        <f>INT(MAX(1,O1453)+1-VLOOKUP(A1453,anni!$A$1:$O$32,5,0))</f>
        <v>2</v>
      </c>
      <c r="Q1453" s="9">
        <f t="array" ref="Q1453">SUM(IF(anno=A1453,IF(distretto=E1453,concorrenti!$T$3:$T$5991)))</f>
        <v>0</v>
      </c>
      <c r="R1453" s="9">
        <f t="shared" si="216"/>
        <v>2</v>
      </c>
      <c r="S1453" s="1">
        <f t="shared" si="217"/>
        <v>0</v>
      </c>
      <c r="T1453" s="1">
        <f>1+INT($N1453/VLOOKUP($A1453,anni!$A$1:$J$35,10,0))+$Q1453</f>
        <v>2</v>
      </c>
      <c r="U1453" s="1">
        <f t="shared" si="218"/>
        <v>0</v>
      </c>
      <c r="AB1453" s="1">
        <v>2</v>
      </c>
    </row>
    <row r="1454" spans="1:28" x14ac:dyDescent="0.3">
      <c r="A1454" s="3">
        <v>2002</v>
      </c>
      <c r="B1454" s="3" t="str">
        <f>VLOOKUP($E1454,accorpamenti!$A$2:$X$104,$A1454-B$2,0)</f>
        <v>Messina</v>
      </c>
      <c r="C1454" s="3" t="str">
        <f>VLOOKUP($E1454,accorpamenti!$A$2:$X$104,$A1454-C$2,0)</f>
        <v>Messina</v>
      </c>
      <c r="D1454" s="3" t="str">
        <f>VLOOKUP($E1454,accorpamenti!$A$2:$X$104,$A1454-D$2,0)</f>
        <v>Messina</v>
      </c>
      <c r="E1454" s="3" t="s">
        <v>124</v>
      </c>
      <c r="F1454" s="1">
        <f t="array" ref="F1454">SUM(IF(anno=A1454,IF(distretto=E1454,1)))</f>
        <v>2</v>
      </c>
      <c r="G1454" s="1">
        <f t="array" ref="G1454">SUM(IF(anno=A1454,IF(distretto=E1454,IF(punti=-1,1))))</f>
        <v>0</v>
      </c>
      <c r="H1454" s="1">
        <f t="array" ref="H1454">SUM(IF(anno=A1454,IF(distretto=E1454,punti)))+G1454</f>
        <v>20.399999999999999</v>
      </c>
      <c r="I1454" s="6">
        <v>2.7955736750145603</v>
      </c>
      <c r="J1454" s="12">
        <f>H1454/VLOOKUP(A1454,anni!$A$1:$O$32,4,0)</f>
        <v>3.5200331297235766E-3</v>
      </c>
      <c r="K1454" s="12">
        <f t="shared" si="219"/>
        <v>3.4159249458744277E-3</v>
      </c>
      <c r="L1454" s="12">
        <f t="shared" si="220"/>
        <v>4.4073035315665967E-3</v>
      </c>
      <c r="M1454" s="12">
        <f t="array" ref="M1454">SUM(IF(NOT(ISERR(J1454:L1454)),J1454:L1454*$J$2:$L$2))/SUM(IF(NOT(ISERR(J1454:L1454)),$J$2:$L$2))</f>
        <v>3.6332088020810307E-3</v>
      </c>
      <c r="N1454" s="1">
        <f>((300-VLOOKUP(A1454,anni!$A$1:$O$32,8,0))*(M1454-I1454/300)+I1454)/300*(300-VLOOKUP(A1454,anni!$A$1:$O$32,7,0))</f>
        <v>1.6584996520877262</v>
      </c>
      <c r="O1454" s="1">
        <f t="shared" si="215"/>
        <v>1.6584996520877262</v>
      </c>
      <c r="P1454" s="9">
        <f>INT(MAX(1,O1454)+1-VLOOKUP(A1454,anni!$A$1:$O$32,5,0))</f>
        <v>2</v>
      </c>
      <c r="Q1454" s="9">
        <f t="array" ref="Q1454">SUM(IF(anno=A1454,IF(distretto=E1454,concorrenti!$T$3:$T$5991)))</f>
        <v>0</v>
      </c>
      <c r="R1454" s="9">
        <f t="shared" si="216"/>
        <v>2</v>
      </c>
      <c r="S1454" s="1">
        <f t="shared" si="217"/>
        <v>0</v>
      </c>
      <c r="T1454" s="1">
        <f>1+INT($N1454/VLOOKUP($A1454,anni!$A$1:$J$35,10,0))+$Q1454</f>
        <v>2</v>
      </c>
      <c r="U1454" s="1">
        <f t="shared" si="218"/>
        <v>0</v>
      </c>
      <c r="AB1454" s="1">
        <v>2</v>
      </c>
    </row>
    <row r="1455" spans="1:28" x14ac:dyDescent="0.3">
      <c r="A1455" s="3">
        <v>2002</v>
      </c>
      <c r="B1455" s="3" t="str">
        <f>VLOOKUP($E1455,accorpamenti!$A$2:$X$104,$A1455-B$2,0)</f>
        <v>Cremona</v>
      </c>
      <c r="C1455" s="3" t="str">
        <f>VLOOKUP($E1455,accorpamenti!$A$2:$X$104,$A1455-C$2,0)</f>
        <v>Cremona</v>
      </c>
      <c r="D1455" s="3" t="str">
        <f>VLOOKUP($E1455,accorpamenti!$A$2:$X$104,$A1455-D$2,0)</f>
        <v>Cremona</v>
      </c>
      <c r="E1455" s="3" t="s">
        <v>130</v>
      </c>
      <c r="F1455" s="1">
        <f t="array" ref="F1455">SUM(IF(anno=A1455,IF(distretto=E1455,1)))</f>
        <v>2</v>
      </c>
      <c r="G1455" s="1">
        <f t="array" ref="G1455">SUM(IF(anno=A1455,IF(distretto=E1455,IF(punti=-1,1))))</f>
        <v>0</v>
      </c>
      <c r="H1455" s="1">
        <f t="array" ref="H1455">SUM(IF(anno=A1455,IF(distretto=E1455,punti)))+G1455</f>
        <v>33.4</v>
      </c>
      <c r="I1455" s="6">
        <v>1.92195690157251</v>
      </c>
      <c r="J1455" s="12">
        <f>H1455/VLOOKUP(A1455,anni!$A$1:$O$32,4,0)</f>
        <v>5.763191496704287E-3</v>
      </c>
      <c r="K1455" s="12">
        <f t="shared" si="219"/>
        <v>2.5980274236228041E-3</v>
      </c>
      <c r="L1455" s="12">
        <f t="shared" si="220"/>
        <v>3.4342624921298161E-3</v>
      </c>
      <c r="M1455" s="12">
        <f t="array" ref="M1455">SUM(IF(NOT(ISERR(J1455:L1455)),J1455:L1455*$J$2:$L$2))/SUM(IF(NOT(ISERR(J1455:L1455)),$J$2:$L$2))</f>
        <v>4.319981971581381E-3</v>
      </c>
      <c r="N1455" s="1">
        <f>((300-VLOOKUP(A1455,anni!$A$1:$O$32,8,0))*(M1455-I1455/300)+I1455)/300*(300-VLOOKUP(A1455,anni!$A$1:$O$32,7,0))</f>
        <v>1.5046486948404461</v>
      </c>
      <c r="O1455" s="1">
        <f t="shared" si="215"/>
        <v>1.5046486948404461</v>
      </c>
      <c r="P1455" s="9">
        <f>INT(MAX(1,O1455)+1-VLOOKUP(A1455,anni!$A$1:$O$32,5,0))</f>
        <v>1</v>
      </c>
      <c r="Q1455" s="9">
        <f t="array" ref="Q1455">SUM(IF(anno=A1455,IF(distretto=E1455,concorrenti!$T$3:$T$5991)))</f>
        <v>0</v>
      </c>
      <c r="R1455" s="9">
        <f t="shared" si="216"/>
        <v>1</v>
      </c>
      <c r="S1455" s="1">
        <f t="shared" si="217"/>
        <v>-1</v>
      </c>
      <c r="T1455" s="1">
        <f>1+INT($N1455/VLOOKUP($A1455,anni!$A$1:$J$35,10,0))+$Q1455</f>
        <v>2</v>
      </c>
      <c r="U1455" s="1">
        <f t="shared" si="218"/>
        <v>0</v>
      </c>
      <c r="AB1455" s="1">
        <v>1</v>
      </c>
    </row>
    <row r="1456" spans="1:28" x14ac:dyDescent="0.3">
      <c r="A1456" s="3">
        <v>2002</v>
      </c>
      <c r="B1456" s="3" t="str">
        <f>VLOOKUP($E1456,accorpamenti!$A$2:$X$104,$A1456-B$2,0)</f>
        <v>Campobasso</v>
      </c>
      <c r="C1456" s="3" t="str">
        <f>VLOOKUP($E1456,accorpamenti!$A$2:$X$104,$A1456-C$2,0)</f>
        <v>Campobasso</v>
      </c>
      <c r="D1456" s="3" t="str">
        <f>VLOOKUP($E1456,accorpamenti!$A$2:$X$104,$A1456-D$2,0)</f>
        <v>Campobasso</v>
      </c>
      <c r="E1456" s="3" t="s">
        <v>145</v>
      </c>
      <c r="F1456" s="1">
        <f t="array" ref="F1456">SUM(IF(anno=A1456,IF(distretto=E1456,1)))</f>
        <v>2</v>
      </c>
      <c r="G1456" s="1">
        <f t="array" ref="G1456">SUM(IF(anno=A1456,IF(distretto=E1456,IF(punti=-1,1))))</f>
        <v>0</v>
      </c>
      <c r="H1456" s="1">
        <f t="array" ref="H1456">SUM(IF(anno=A1456,IF(distretto=E1456,punti)))+G1456</f>
        <v>17</v>
      </c>
      <c r="I1456" s="6">
        <v>3.1450203843913802</v>
      </c>
      <c r="J1456" s="12">
        <f>H1456/VLOOKUP(A1456,anni!$A$1:$O$32,4,0)</f>
        <v>2.9333609414363142E-3</v>
      </c>
      <c r="K1456" s="12">
        <f t="shared" si="219"/>
        <v>4.1375992302140957E-3</v>
      </c>
      <c r="L1456" s="12">
        <f t="shared" si="220"/>
        <v>5.7237708202163601E-4</v>
      </c>
      <c r="M1456" s="12">
        <f t="array" ref="M1456">SUM(IF(NOT(ISERR(J1456:L1456)),J1456:L1456*$J$2:$L$2))/SUM(IF(NOT(ISERR(J1456:L1456)),$J$2:$L$2))</f>
        <v>2.9412763944597947E-3</v>
      </c>
      <c r="N1456" s="1">
        <f>((300-VLOOKUP(A1456,anni!$A$1:$O$32,8,0))*(M1456-I1456/300)+I1456)/300*(300-VLOOKUP(A1456,anni!$A$1:$O$32,7,0))</f>
        <v>1.6365954070224187</v>
      </c>
      <c r="O1456" s="1">
        <f t="shared" si="215"/>
        <v>1.6365954070224187</v>
      </c>
      <c r="P1456" s="9">
        <f>INT(MAX(1,O1456)+1-VLOOKUP(A1456,anni!$A$1:$O$32,5,0))</f>
        <v>2</v>
      </c>
      <c r="Q1456" s="9">
        <f t="array" ref="Q1456">SUM(IF(anno=A1456,IF(distretto=E1456,concorrenti!$T$3:$T$5991)))</f>
        <v>0</v>
      </c>
      <c r="R1456" s="9">
        <f t="shared" si="216"/>
        <v>2</v>
      </c>
      <c r="S1456" s="1">
        <f t="shared" si="217"/>
        <v>0</v>
      </c>
      <c r="T1456" s="1">
        <f>1+INT($N1456/VLOOKUP($A1456,anni!$A$1:$J$35,10,0))+$Q1456</f>
        <v>2</v>
      </c>
      <c r="U1456" s="1">
        <f t="shared" si="218"/>
        <v>0</v>
      </c>
      <c r="AB1456" s="1">
        <v>2</v>
      </c>
    </row>
    <row r="1457" spans="1:28" x14ac:dyDescent="0.3">
      <c r="A1457" s="3">
        <v>2002</v>
      </c>
      <c r="B1457" s="3" t="str">
        <f>VLOOKUP($E1457,accorpamenti!$A$2:$X$104,$A1457-B$2,0)</f>
        <v>Agrigento</v>
      </c>
      <c r="C1457" s="3" t="str">
        <f>VLOOKUP($E1457,accorpamenti!$A$2:$X$104,$A1457-C$2,0)</f>
        <v>Agrigento</v>
      </c>
      <c r="D1457" s="3" t="str">
        <f>VLOOKUP($E1457,accorpamenti!$A$2:$X$104,$A1457-D$2,0)</f>
        <v>Agrigento</v>
      </c>
      <c r="E1457" s="3" t="s">
        <v>30</v>
      </c>
      <c r="F1457" s="1">
        <f t="array" ref="F1457">SUM(IF(anno=A1457,IF(distretto=E1457,1)))</f>
        <v>2</v>
      </c>
      <c r="G1457" s="1">
        <f t="array" ref="G1457">SUM(IF(anno=A1457,IF(distretto=E1457,IF(punti=-1,1))))</f>
        <v>0</v>
      </c>
      <c r="H1457" s="1">
        <f t="array" ref="H1457">SUM(IF(anno=A1457,IF(distretto=E1457,punti)))+G1457</f>
        <v>20</v>
      </c>
      <c r="I1457" s="6">
        <v>2.9702970297029703</v>
      </c>
      <c r="J1457" s="12">
        <f>H1457/VLOOKUP(A1457,anni!$A$1:$O$32,4,0)</f>
        <v>3.4510128722780166E-3</v>
      </c>
      <c r="K1457" s="12">
        <f t="shared" si="219"/>
        <v>1.9244647582391144E-3</v>
      </c>
      <c r="L1457" s="12">
        <f t="shared" si="220"/>
        <v>2.289508328086544E-3</v>
      </c>
      <c r="M1457" s="12">
        <f t="array" ref="M1457">SUM(IF(NOT(ISERR(J1457:L1457)),J1457:L1457*$J$2:$L$2))/SUM(IF(NOT(ISERR(J1457:L1457)),$J$2:$L$2))</f>
        <v>2.7485794102331371E-3</v>
      </c>
      <c r="N1457" s="1">
        <f>((300-VLOOKUP(A1457,anni!$A$1:$O$32,8,0))*(M1457-I1457/300)+I1457)/300*(300-VLOOKUP(A1457,anni!$A$1:$O$32,7,0))</f>
        <v>1.5398148919476173</v>
      </c>
      <c r="O1457" s="1">
        <f t="shared" si="215"/>
        <v>1.5398148919476173</v>
      </c>
      <c r="P1457" s="9">
        <f>INT(MAX(1,O1457)+1-VLOOKUP(A1457,anni!$A$1:$O$32,5,0))</f>
        <v>1</v>
      </c>
      <c r="Q1457" s="9">
        <f t="array" ref="Q1457">SUM(IF(anno=A1457,IF(distretto=E1457,concorrenti!$T$3:$T$5991)))</f>
        <v>0</v>
      </c>
      <c r="R1457" s="9">
        <f t="shared" si="216"/>
        <v>1</v>
      </c>
      <c r="S1457" s="1">
        <f t="shared" si="217"/>
        <v>-1</v>
      </c>
      <c r="T1457" s="1">
        <f>1+INT($N1457/VLOOKUP($A1457,anni!$A$1:$J$35,10,0))+$Q1457</f>
        <v>2</v>
      </c>
      <c r="U1457" s="1">
        <f t="shared" si="218"/>
        <v>0</v>
      </c>
      <c r="AB1457" s="1">
        <v>1</v>
      </c>
    </row>
    <row r="1458" spans="1:28" x14ac:dyDescent="0.3">
      <c r="A1458" s="3">
        <v>2002</v>
      </c>
      <c r="B1458" s="3" t="str">
        <f>VLOOKUP($E1458,accorpamenti!$A$2:$X$104,$A1458-B$2,0)</f>
        <v>Ragusa</v>
      </c>
      <c r="C1458" s="3" t="str">
        <f>VLOOKUP($E1458,accorpamenti!$A$2:$X$104,$A1458-C$2,0)</f>
        <v>Ragusa</v>
      </c>
      <c r="D1458" s="3" t="str">
        <f>VLOOKUP($E1458,accorpamenti!$A$2:$X$104,$A1458-D$2,0)</f>
        <v>Ragusa</v>
      </c>
      <c r="E1458" s="3" t="s">
        <v>122</v>
      </c>
      <c r="F1458" s="1">
        <f t="array" ref="F1458">SUM(IF(anno=A1458,IF(distretto=E1458,1)))</f>
        <v>2</v>
      </c>
      <c r="G1458" s="1">
        <f t="array" ref="G1458">SUM(IF(anno=A1458,IF(distretto=E1458,IF(punti=-1,1))))</f>
        <v>0</v>
      </c>
      <c r="H1458" s="1">
        <f t="array" ref="H1458">SUM(IF(anno=A1458,IF(distretto=E1458,punti)))+G1458</f>
        <v>25.6</v>
      </c>
      <c r="I1458" s="6">
        <v>1.7472335468841</v>
      </c>
      <c r="J1458" s="12">
        <f>H1458/VLOOKUP(A1458,anni!$A$1:$O$32,4,0)</f>
        <v>4.4172964765158617E-3</v>
      </c>
      <c r="K1458" s="12">
        <f t="shared" si="219"/>
        <v>3.4640365648304057E-3</v>
      </c>
      <c r="L1458" s="12">
        <f t="shared" si="220"/>
        <v>2.289508328086544E-3</v>
      </c>
      <c r="M1458" s="12">
        <f t="array" ref="M1458">SUM(IF(NOT(ISERR(J1458:L1458)),J1458:L1458*$J$2:$L$2))/SUM(IF(NOT(ISERR(J1458:L1458)),$J$2:$L$2))</f>
        <v>3.7449118145491569E-3</v>
      </c>
      <c r="N1458" s="1">
        <f>((300-VLOOKUP(A1458,anni!$A$1:$O$32,8,0))*(M1458-I1458/300)+I1458)/300*(300-VLOOKUP(A1458,anni!$A$1:$O$32,7,0))</f>
        <v>1.3313935452045313</v>
      </c>
      <c r="O1458" s="1">
        <f t="shared" si="215"/>
        <v>1.3313935452045313</v>
      </c>
      <c r="P1458" s="9">
        <f>INT(MAX(1,O1458)+1-VLOOKUP(A1458,anni!$A$1:$O$32,5,0))</f>
        <v>1</v>
      </c>
      <c r="Q1458" s="9">
        <f t="array" ref="Q1458">SUM(IF(anno=A1458,IF(distretto=E1458,concorrenti!$T$3:$T$5991)))</f>
        <v>0</v>
      </c>
      <c r="R1458" s="9">
        <f t="shared" si="216"/>
        <v>1</v>
      </c>
      <c r="S1458" s="1">
        <f t="shared" si="217"/>
        <v>-1</v>
      </c>
      <c r="T1458" s="1">
        <f>1+INT($N1458/VLOOKUP($A1458,anni!$A$1:$J$35,10,0))+$Q1458</f>
        <v>2</v>
      </c>
      <c r="U1458" s="1">
        <f t="shared" si="218"/>
        <v>0</v>
      </c>
      <c r="AB1458" s="1">
        <v>1</v>
      </c>
    </row>
    <row r="1459" spans="1:28" x14ac:dyDescent="0.3">
      <c r="A1459" s="3">
        <v>2002</v>
      </c>
      <c r="B1459" s="3" t="str">
        <f>VLOOKUP($E1459,accorpamenti!$A$2:$X$104,$A1459-B$2,0)</f>
        <v>Novara</v>
      </c>
      <c r="C1459" s="3" t="str">
        <f>VLOOKUP($E1459,accorpamenti!$A$2:$X$104,$A1459-C$2,0)</f>
        <v>Novara</v>
      </c>
      <c r="D1459" s="3" t="str">
        <f>VLOOKUP($E1459,accorpamenti!$A$2:$X$104,$A1459-D$2,0)</f>
        <v>Novara</v>
      </c>
      <c r="E1459" s="3" t="s">
        <v>136</v>
      </c>
      <c r="F1459" s="1">
        <f t="array" ref="F1459">SUM(IF(anno=A1459,IF(distretto=E1459,1)))</f>
        <v>2</v>
      </c>
      <c r="G1459" s="1">
        <f t="array" ref="G1459">SUM(IF(anno=A1459,IF(distretto=E1459,IF(punti=-1,1))))</f>
        <v>0</v>
      </c>
      <c r="H1459" s="1">
        <f t="array" ref="H1459">SUM(IF(anno=A1459,IF(distretto=E1459,punti)))+G1459</f>
        <v>42.800000000000004</v>
      </c>
      <c r="I1459" s="6">
        <v>1.2230634828188702</v>
      </c>
      <c r="J1459" s="12">
        <f>H1459/VLOOKUP(A1459,anni!$A$1:$O$32,4,0)</f>
        <v>7.3851675466749559E-3</v>
      </c>
      <c r="K1459" s="12">
        <f t="shared" si="219"/>
        <v>1.2027904738994464E-3</v>
      </c>
      <c r="L1459" s="12">
        <f t="shared" si="220"/>
        <v>8.5856562303245401E-4</v>
      </c>
      <c r="M1459" s="12">
        <f t="array" ref="M1459">SUM(IF(NOT(ISERR(J1459:L1459)),J1459:L1459*$J$2:$L$2))/SUM(IF(NOT(ISERR(J1459:L1459)),$J$2:$L$2))</f>
        <v>4.2366082018093689E-3</v>
      </c>
      <c r="N1459" s="1">
        <f>((300-VLOOKUP(A1459,anni!$A$1:$O$32,8,0))*(M1459-I1459/300)+I1459)/300*(300-VLOOKUP(A1459,anni!$A$1:$O$32,7,0))</f>
        <v>1.2550094679681638</v>
      </c>
      <c r="O1459" s="1">
        <f t="shared" si="215"/>
        <v>1.2550094679681638</v>
      </c>
      <c r="P1459" s="9">
        <f>INT(MAX(1,O1459)+1-VLOOKUP(A1459,anni!$A$1:$O$32,5,0))</f>
        <v>1</v>
      </c>
      <c r="Q1459" s="9">
        <f t="array" ref="Q1459">SUM(IF(anno=A1459,IF(distretto=E1459,concorrenti!$T$3:$T$5991)))</f>
        <v>0</v>
      </c>
      <c r="R1459" s="9">
        <f t="shared" si="216"/>
        <v>1</v>
      </c>
      <c r="S1459" s="1">
        <f t="shared" si="217"/>
        <v>-1</v>
      </c>
      <c r="T1459" s="1">
        <f>1+INT($N1459/VLOOKUP($A1459,anni!$A$1:$J$35,10,0))+$Q1459</f>
        <v>2</v>
      </c>
      <c r="U1459" s="1">
        <f t="shared" si="218"/>
        <v>0</v>
      </c>
      <c r="AB1459" s="1">
        <v>1</v>
      </c>
    </row>
    <row r="1460" spans="1:28" x14ac:dyDescent="0.3">
      <c r="A1460" s="3">
        <v>2002</v>
      </c>
      <c r="B1460" s="3" t="str">
        <f>VLOOKUP($E1460,accorpamenti!$A$2:$X$104,$A1460-B$2,0)</f>
        <v>Trapani</v>
      </c>
      <c r="C1460" s="3" t="str">
        <f>VLOOKUP($E1460,accorpamenti!$A$2:$X$104,$A1460-C$2,0)</f>
        <v>Trapani</v>
      </c>
      <c r="D1460" s="3" t="str">
        <f>VLOOKUP($E1460,accorpamenti!$A$2:$X$104,$A1460-D$2,0)</f>
        <v>Trapani</v>
      </c>
      <c r="E1460" s="3" t="s">
        <v>109</v>
      </c>
      <c r="F1460" s="1">
        <f t="array" ref="F1460">SUM(IF(anno=A1460,IF(distretto=E1460,1)))</f>
        <v>2</v>
      </c>
      <c r="G1460" s="1">
        <f t="array" ref="G1460">SUM(IF(anno=A1460,IF(distretto=E1460,IF(punti=-1,1))))</f>
        <v>0</v>
      </c>
      <c r="H1460" s="1">
        <f t="array" ref="H1460">SUM(IF(anno=A1460,IF(distretto=E1460,punti)))+G1460</f>
        <v>24.2</v>
      </c>
      <c r="I1460" s="6">
        <v>2.0966802562609201</v>
      </c>
      <c r="J1460" s="12">
        <f>H1460/VLOOKUP(A1460,anni!$A$1:$O$32,4,0)</f>
        <v>4.1757255754563995E-3</v>
      </c>
      <c r="K1460" s="12">
        <f t="shared" si="219"/>
        <v>1.6357950445032474E-3</v>
      </c>
      <c r="L1460" s="12">
        <f t="shared" si="220"/>
        <v>3.4342624921298161E-4</v>
      </c>
      <c r="M1460" s="12">
        <f t="array" ref="M1460">SUM(IF(NOT(ISERR(J1460:L1460)),J1460:L1460*$J$2:$L$2))/SUM(IF(NOT(ISERR(J1460:L1460)),$J$2:$L$2))</f>
        <v>2.6903655107647791E-3</v>
      </c>
      <c r="N1460" s="1">
        <f>((300-VLOOKUP(A1460,anni!$A$1:$O$32,8,0))*(M1460-I1460/300)+I1460)/300*(300-VLOOKUP(A1460,anni!$A$1:$O$32,7,0))</f>
        <v>1.2369665209065961</v>
      </c>
      <c r="O1460" s="1">
        <f t="shared" si="215"/>
        <v>1.2369665209065961</v>
      </c>
      <c r="P1460" s="9">
        <f>INT(MAX(1,O1460)+1-VLOOKUP(A1460,anni!$A$1:$O$32,5,0))</f>
        <v>1</v>
      </c>
      <c r="Q1460" s="9">
        <f t="array" ref="Q1460">SUM(IF(anno=A1460,IF(distretto=E1460,concorrenti!$T$3:$T$5991)))</f>
        <v>0</v>
      </c>
      <c r="R1460" s="9">
        <f t="shared" si="216"/>
        <v>1</v>
      </c>
      <c r="S1460" s="1">
        <f t="shared" si="217"/>
        <v>-1</v>
      </c>
      <c r="T1460" s="1">
        <f>1+INT($N1460/VLOOKUP($A1460,anni!$A$1:$J$35,10,0))+$Q1460</f>
        <v>2</v>
      </c>
      <c r="U1460" s="1">
        <f t="shared" si="218"/>
        <v>0</v>
      </c>
      <c r="AB1460" s="1">
        <v>1</v>
      </c>
    </row>
    <row r="1461" spans="1:28" x14ac:dyDescent="0.3">
      <c r="A1461" s="3">
        <v>2002</v>
      </c>
      <c r="B1461" s="3" t="str">
        <f>VLOOKUP($E1461,accorpamenti!$A$2:$X$104,$A1461-B$2,0)</f>
        <v>Reggio Calabria</v>
      </c>
      <c r="C1461" s="3" t="str">
        <f>VLOOKUP($E1461,accorpamenti!$A$2:$X$104,$A1461-C$2,0)</f>
        <v>Reggio Calabria</v>
      </c>
      <c r="D1461" s="3" t="str">
        <f>VLOOKUP($E1461,accorpamenti!$A$2:$X$104,$A1461-D$2,0)</f>
        <v>Reggio Calabria</v>
      </c>
      <c r="E1461" s="3" t="s">
        <v>63</v>
      </c>
      <c r="F1461" s="1">
        <f t="array" ref="F1461">SUM(IF(anno=A1461,IF(distretto=E1461,1)))</f>
        <v>2</v>
      </c>
      <c r="G1461" s="1">
        <f t="array" ref="G1461">SUM(IF(anno=A1461,IF(distretto=E1461,IF(punti=-1,1))))</f>
        <v>0</v>
      </c>
      <c r="H1461" s="1">
        <f t="array" ref="H1461">SUM(IF(anno=A1461,IF(distretto=E1461,punti)))+G1461</f>
        <v>15.2</v>
      </c>
      <c r="I1461" s="6">
        <v>2.6208503203261504</v>
      </c>
      <c r="J1461" s="12">
        <f>H1461/VLOOKUP(A1461,anni!$A$1:$O$32,4,0)</f>
        <v>2.6227697829312923E-3</v>
      </c>
      <c r="K1461" s="12">
        <f t="shared" si="219"/>
        <v>9.6223237911955718E-4</v>
      </c>
      <c r="L1461" s="12">
        <f t="shared" si="220"/>
        <v>9.1580333123461772E-4</v>
      </c>
      <c r="M1461" s="12">
        <f t="array" ref="M1461">SUM(IF(NOT(ISERR(J1461:L1461)),J1461:L1461*$J$2:$L$2))/SUM(IF(NOT(ISERR(J1461:L1461)),$J$2:$L$2))</f>
        <v>1.7847629063779348E-3</v>
      </c>
      <c r="N1461" s="1">
        <f>((300-VLOOKUP(A1461,anni!$A$1:$O$32,8,0))*(M1461-I1461/300)+I1461)/300*(300-VLOOKUP(A1461,anni!$A$1:$O$32,7,0))</f>
        <v>1.2305693547176371</v>
      </c>
      <c r="O1461" s="1">
        <f t="shared" si="215"/>
        <v>1.2305693547176371</v>
      </c>
      <c r="P1461" s="9">
        <f>INT(MAX(1,O1461)+1-VLOOKUP(A1461,anni!$A$1:$O$32,5,0))</f>
        <v>1</v>
      </c>
      <c r="Q1461" s="9">
        <f t="array" ref="Q1461">SUM(IF(anno=A1461,IF(distretto=E1461,concorrenti!$T$3:$T$5991)))</f>
        <v>0</v>
      </c>
      <c r="R1461" s="9">
        <f t="shared" si="216"/>
        <v>1</v>
      </c>
      <c r="S1461" s="1">
        <f t="shared" si="217"/>
        <v>-1</v>
      </c>
      <c r="T1461" s="1">
        <f>1+INT($N1461/VLOOKUP($A1461,anni!$A$1:$J$35,10,0))+$Q1461</f>
        <v>2</v>
      </c>
      <c r="U1461" s="1">
        <f t="shared" si="218"/>
        <v>0</v>
      </c>
      <c r="AB1461" s="1">
        <v>1</v>
      </c>
    </row>
    <row r="1462" spans="1:28" x14ac:dyDescent="0.3">
      <c r="A1462" s="3">
        <v>2002</v>
      </c>
      <c r="B1462" s="3" t="str">
        <f>VLOOKUP($E1462,accorpamenti!$A$2:$X$104,$A1462-B$2,0)</f>
        <v>Rimini</v>
      </c>
      <c r="C1462" s="3" t="str">
        <f>VLOOKUP($E1462,accorpamenti!$A$2:$X$104,$A1462-C$2,0)</f>
        <v>Rimini</v>
      </c>
      <c r="D1462" s="3" t="str">
        <f>VLOOKUP($E1462,accorpamenti!$A$2:$X$104,$A1462-D$2,0)</f>
        <v>Rimini</v>
      </c>
      <c r="E1462" s="3" t="s">
        <v>137</v>
      </c>
      <c r="F1462" s="1">
        <f t="array" ref="F1462">SUM(IF(anno=A1462,IF(distretto=E1462,1)))</f>
        <v>2</v>
      </c>
      <c r="G1462" s="1">
        <f t="array" ref="G1462">SUM(IF(anno=A1462,IF(distretto=E1462,IF(punti=-1,1))))</f>
        <v>0</v>
      </c>
      <c r="H1462" s="1">
        <f t="array" ref="H1462">SUM(IF(anno=A1462,IF(distretto=E1462,punti)))+G1462</f>
        <v>30</v>
      </c>
      <c r="I1462" s="6">
        <v>0.87361677344205002</v>
      </c>
      <c r="J1462" s="12">
        <f>H1462/VLOOKUP(A1462,anni!$A$1:$O$32,4,0)</f>
        <v>5.1765193084170246E-3</v>
      </c>
      <c r="K1462" s="12">
        <f t="shared" si="219"/>
        <v>9.6223237911955718E-4</v>
      </c>
      <c r="L1462" s="12">
        <f t="shared" si="220"/>
        <v>1.4309427050540901E-3</v>
      </c>
      <c r="M1462" s="12">
        <f t="array" ref="M1462">SUM(IF(NOT(ISERR(J1462:L1462)),J1462:L1462*$J$2:$L$2))/SUM(IF(NOT(ISERR(J1462:L1462)),$J$2:$L$2))</f>
        <v>3.147494231424046E-3</v>
      </c>
      <c r="N1462" s="1">
        <f>((300-VLOOKUP(A1462,anni!$A$1:$O$32,8,0))*(M1462-I1462/300)+I1462)/300*(300-VLOOKUP(A1462,anni!$A$1:$O$32,7,0))</f>
        <v>0.92070443743215913</v>
      </c>
      <c r="O1462" s="1">
        <f t="shared" si="215"/>
        <v>1</v>
      </c>
      <c r="P1462" s="9">
        <f>INT(MAX(1,O1462)+1-VLOOKUP(A1462,anni!$A$1:$O$32,5,0))</f>
        <v>1</v>
      </c>
      <c r="Q1462" s="9">
        <f t="array" ref="Q1462">SUM(IF(anno=A1462,IF(distretto=E1462,concorrenti!$T$3:$T$5991)))</f>
        <v>0</v>
      </c>
      <c r="R1462" s="9">
        <f t="shared" si="216"/>
        <v>1</v>
      </c>
      <c r="S1462" s="1">
        <f t="shared" si="217"/>
        <v>-1</v>
      </c>
      <c r="T1462" s="1">
        <f>1+INT($N1462/VLOOKUP($A1462,anni!$A$1:$J$35,10,0))+$Q1462</f>
        <v>1</v>
      </c>
      <c r="U1462" s="1">
        <f t="shared" si="218"/>
        <v>-1</v>
      </c>
      <c r="AB1462" s="1">
        <v>1</v>
      </c>
    </row>
    <row r="1463" spans="1:28" x14ac:dyDescent="0.3">
      <c r="A1463" s="3">
        <v>2002</v>
      </c>
      <c r="B1463" s="3" t="str">
        <f>VLOOKUP($E1463,accorpamenti!$A$2:$X$104,$A1463-B$2,0)</f>
        <v>Ferrara</v>
      </c>
      <c r="C1463" s="3" t="str">
        <f>VLOOKUP($E1463,accorpamenti!$A$2:$X$104,$A1463-C$2,0)</f>
        <v>Ferrara</v>
      </c>
      <c r="D1463" s="3" t="str">
        <f>VLOOKUP($E1463,accorpamenti!$A$2:$X$104,$A1463-D$2,0)</f>
        <v>Ferrara</v>
      </c>
      <c r="E1463" s="3" t="s">
        <v>89</v>
      </c>
      <c r="F1463" s="1">
        <f t="array" ref="F1463">SUM(IF(anno=A1463,IF(distretto=E1463,1)))</f>
        <v>2</v>
      </c>
      <c r="G1463" s="1">
        <f t="array" ref="G1463">SUM(IF(anno=A1463,IF(distretto=E1463,IF(punti=-1,1))))</f>
        <v>0</v>
      </c>
      <c r="H1463" s="1">
        <f t="array" ref="H1463">SUM(IF(anno=A1463,IF(distretto=E1463,punti)))+G1463</f>
        <v>9</v>
      </c>
      <c r="I1463" s="6">
        <v>1.2230634828188702</v>
      </c>
      <c r="J1463" s="12">
        <f>H1463/VLOOKUP(A1463,anni!$A$1:$O$32,4,0)</f>
        <v>1.5529557925251073E-3</v>
      </c>
      <c r="K1463" s="12">
        <f t="shared" si="219"/>
        <v>3.4640365648304053E-3</v>
      </c>
      <c r="L1463" s="12">
        <f t="shared" si="220"/>
        <v>4.5790166561730886E-4</v>
      </c>
      <c r="M1463" s="12">
        <f t="array" ref="M1463">SUM(IF(NOT(ISERR(J1463:L1463)),J1463:L1463*$J$2:$L$2))/SUM(IF(NOT(ISERR(J1463:L1463)),$J$2:$L$2))</f>
        <v>2.0074736954755735E-3</v>
      </c>
      <c r="N1463" s="1">
        <f>((300-VLOOKUP(A1463,anni!$A$1:$O$32,8,0))*(M1463-I1463/300)+I1463)/300*(300-VLOOKUP(A1463,anni!$A$1:$O$32,7,0))</f>
        <v>0.80918256670140476</v>
      </c>
      <c r="O1463" s="1">
        <f t="shared" si="215"/>
        <v>1</v>
      </c>
      <c r="P1463" s="9">
        <f>INT(MAX(1,O1463)+1-VLOOKUP(A1463,anni!$A$1:$O$32,5,0))</f>
        <v>1</v>
      </c>
      <c r="Q1463" s="9">
        <f t="array" ref="Q1463">SUM(IF(anno=A1463,IF(distretto=E1463,concorrenti!$T$3:$T$5991)))</f>
        <v>0</v>
      </c>
      <c r="R1463" s="9">
        <f t="shared" si="216"/>
        <v>1</v>
      </c>
      <c r="S1463" s="1">
        <f t="shared" si="217"/>
        <v>-1</v>
      </c>
      <c r="T1463" s="1">
        <f>1+INT($N1463/VLOOKUP($A1463,anni!$A$1:$J$35,10,0))+$Q1463</f>
        <v>1</v>
      </c>
      <c r="U1463" s="1">
        <f t="shared" si="218"/>
        <v>-1</v>
      </c>
      <c r="AB1463" s="1">
        <v>1</v>
      </c>
    </row>
    <row r="1464" spans="1:28" x14ac:dyDescent="0.3">
      <c r="A1464" s="3">
        <v>2002</v>
      </c>
      <c r="B1464" s="3" t="str">
        <f>VLOOKUP($E1464,accorpamenti!$A$2:$X$104,$A1464-B$2,0)</f>
        <v>Siena</v>
      </c>
      <c r="C1464" s="3" t="str">
        <f>VLOOKUP($E1464,accorpamenti!$A$2:$X$104,$A1464-C$2,0)</f>
        <v>Siena</v>
      </c>
      <c r="D1464" s="3" t="str">
        <f>VLOOKUP($E1464,accorpamenti!$A$2:$X$104,$A1464-D$2,0)</f>
        <v>Siena</v>
      </c>
      <c r="E1464" s="3" t="s">
        <v>108</v>
      </c>
      <c r="F1464" s="1">
        <f t="array" ref="F1464">SUM(IF(anno=A1464,IF(distretto=E1464,1)))</f>
        <v>1</v>
      </c>
      <c r="G1464" s="1">
        <f t="array" ref="G1464">SUM(IF(anno=A1464,IF(distretto=E1464,IF(punti=-1,1))))</f>
        <v>0</v>
      </c>
      <c r="H1464" s="1">
        <f t="array" ref="H1464">SUM(IF(anno=A1464,IF(distretto=E1464,punti)))+G1464</f>
        <v>31.2</v>
      </c>
      <c r="I1464" s="6">
        <v>1.5725101921956901</v>
      </c>
      <c r="J1464" s="12">
        <f>H1464/VLOOKUP(A1464,anni!$A$1:$O$32,4,0)</f>
        <v>5.3835800807537056E-3</v>
      </c>
      <c r="K1464" s="12">
        <f t="shared" si="219"/>
        <v>9.4298773153716608E-3</v>
      </c>
      <c r="L1464" s="12">
        <f t="shared" si="220"/>
        <v>1.0989639974815411E-2</v>
      </c>
      <c r="M1464" s="12">
        <f t="array" ref="M1464">SUM(IF(NOT(ISERR(J1464:L1464)),J1464:L1464*$J$2:$L$2))/SUM(IF(NOT(ISERR(J1464:L1464)),$J$2:$L$2))</f>
        <v>7.6666891413033076E-3</v>
      </c>
      <c r="N1464" s="1">
        <f>((300-VLOOKUP(A1464,anni!$A$1:$O$32,8,0))*(M1464-I1464/300)+I1464)/300*(300-VLOOKUP(A1464,anni!$A$1:$O$32,7,0))</f>
        <v>2.0575078923258916</v>
      </c>
      <c r="O1464" s="1">
        <f t="shared" si="215"/>
        <v>2.0575078923258916</v>
      </c>
      <c r="P1464" s="9">
        <f>INT(MAX(1,O1464)+1-VLOOKUP(A1464,anni!$A$1:$O$32,5,0))</f>
        <v>2</v>
      </c>
      <c r="Q1464" s="9">
        <f t="array" ref="Q1464">SUM(IF(anno=A1464,IF(distretto=E1464,concorrenti!$T$3:$T$5991)))</f>
        <v>0</v>
      </c>
      <c r="R1464" s="9">
        <f t="shared" si="216"/>
        <v>2</v>
      </c>
      <c r="S1464" s="1">
        <f t="shared" si="217"/>
        <v>1</v>
      </c>
      <c r="T1464" s="1">
        <f>1+INT($N1464/VLOOKUP($A1464,anni!$A$1:$J$35,10,0))+$Q1464</f>
        <v>2</v>
      </c>
      <c r="U1464" s="1">
        <f t="shared" si="218"/>
        <v>1</v>
      </c>
      <c r="AB1464" s="1">
        <v>2</v>
      </c>
    </row>
    <row r="1465" spans="1:28" x14ac:dyDescent="0.3">
      <c r="A1465" s="3">
        <v>2002</v>
      </c>
      <c r="B1465" s="3" t="str">
        <f>VLOOKUP($E1465,accorpamenti!$A$2:$X$104,$A1465-B$2,0)</f>
        <v>Teramo</v>
      </c>
      <c r="C1465" s="3" t="str">
        <f>VLOOKUP($E1465,accorpamenti!$A$2:$X$104,$A1465-C$2,0)</f>
        <v>Teramo</v>
      </c>
      <c r="D1465" s="3" t="str">
        <f>VLOOKUP($E1465,accorpamenti!$A$2:$X$104,$A1465-D$2,0)</f>
        <v>Teramo</v>
      </c>
      <c r="E1465" s="3" t="s">
        <v>98</v>
      </c>
      <c r="F1465" s="1">
        <f t="array" ref="F1465">SUM(IF(anno=A1465,IF(distretto=E1465,1)))</f>
        <v>1</v>
      </c>
      <c r="G1465" s="1">
        <f t="array" ref="G1465">SUM(IF(anno=A1465,IF(distretto=E1465,IF(punti=-1,1))))</f>
        <v>0</v>
      </c>
      <c r="H1465" s="1">
        <f t="array" ref="H1465">SUM(IF(anno=A1465,IF(distretto=E1465,punti)))+G1465</f>
        <v>19.200000000000003</v>
      </c>
      <c r="I1465" s="6">
        <v>1.2230634828188702</v>
      </c>
      <c r="J1465" s="12">
        <f>H1465/VLOOKUP(A1465,anni!$A$1:$O$32,4,0)</f>
        <v>3.3129723573868965E-3</v>
      </c>
      <c r="K1465" s="12">
        <f t="shared" si="219"/>
        <v>9.0449843637238382E-3</v>
      </c>
      <c r="L1465" s="12">
        <f t="shared" si="220"/>
        <v>1.814435350008586E-2</v>
      </c>
      <c r="M1465" s="12">
        <f t="array" ref="M1465">SUM(IF(NOT(ISERR(J1465:L1465)),J1465:L1465*$J$2:$L$2))/SUM(IF(NOT(ISERR(J1465:L1465)),$J$2:$L$2))</f>
        <v>7.6955398832823712E-3</v>
      </c>
      <c r="N1465" s="1">
        <f>((300-VLOOKUP(A1465,anni!$A$1:$O$32,8,0))*(M1465-I1465/300)+I1465)/300*(300-VLOOKUP(A1465,anni!$A$1:$O$32,7,0))</f>
        <v>1.9467958042627642</v>
      </c>
      <c r="O1465" s="1">
        <f t="shared" si="215"/>
        <v>1.9467958042627642</v>
      </c>
      <c r="P1465" s="9">
        <f>INT(MAX(1,O1465)+1-VLOOKUP(A1465,anni!$A$1:$O$32,5,0))</f>
        <v>2</v>
      </c>
      <c r="Q1465" s="9">
        <f t="array" ref="Q1465">SUM(IF(anno=A1465,IF(distretto=E1465,concorrenti!$T$3:$T$5991)))</f>
        <v>0</v>
      </c>
      <c r="R1465" s="9">
        <f t="shared" si="216"/>
        <v>2</v>
      </c>
      <c r="S1465" s="1">
        <f t="shared" si="217"/>
        <v>1</v>
      </c>
      <c r="T1465" s="1">
        <f>1+INT($N1465/VLOOKUP($A1465,anni!$A$1:$J$35,10,0))+$Q1465</f>
        <v>2</v>
      </c>
      <c r="U1465" s="1">
        <f t="shared" si="218"/>
        <v>1</v>
      </c>
      <c r="AB1465" s="1">
        <v>2</v>
      </c>
    </row>
    <row r="1466" spans="1:28" x14ac:dyDescent="0.3">
      <c r="A1466" s="3">
        <v>2002</v>
      </c>
      <c r="B1466" s="3" t="str">
        <f>VLOOKUP($E1466,accorpamenti!$A$2:$X$104,$A1466-B$2,0)</f>
        <v>Imperia</v>
      </c>
      <c r="C1466" s="3" t="str">
        <f>VLOOKUP($E1466,accorpamenti!$A$2:$X$104,$A1466-C$2,0)</f>
        <v>Imperia</v>
      </c>
      <c r="D1466" s="3" t="str">
        <f>VLOOKUP($E1466,accorpamenti!$A$2:$X$104,$A1466-D$2,0)</f>
        <v>Imperia</v>
      </c>
      <c r="E1466" s="3" t="s">
        <v>140</v>
      </c>
      <c r="F1466" s="1">
        <f t="array" ref="F1466">SUM(IF(anno=A1466,IF(distretto=E1466,1)))</f>
        <v>1</v>
      </c>
      <c r="G1466" s="1">
        <f t="array" ref="G1466">SUM(IF(anno=A1466,IF(distretto=E1466,IF(punti=-1,1))))</f>
        <v>0</v>
      </c>
      <c r="H1466" s="1">
        <f t="array" ref="H1466">SUM(IF(anno=A1466,IF(distretto=E1466,punti)))+G1466</f>
        <v>30.400000000000002</v>
      </c>
      <c r="I1466" s="6">
        <v>1.0483401281304601</v>
      </c>
      <c r="J1466" s="12">
        <f>H1466/VLOOKUP(A1466,anni!$A$1:$O$32,4,0)</f>
        <v>5.2455395658625855E-3</v>
      </c>
      <c r="K1466" s="12">
        <f t="shared" si="219"/>
        <v>8.3714216983401465E-3</v>
      </c>
      <c r="L1466" s="12">
        <f t="shared" si="220"/>
        <v>6.5250987350466512E-3</v>
      </c>
      <c r="M1466" s="12">
        <f t="array" ref="M1466">SUM(IF(NOT(ISERR(J1466:L1466)),J1466:L1466*$J$2:$L$2))/SUM(IF(NOT(ISERR(J1466:L1466)),$J$2:$L$2))</f>
        <v>6.5007601382191171E-3</v>
      </c>
      <c r="N1466" s="1">
        <f>((300-VLOOKUP(A1466,anni!$A$1:$O$32,8,0))*(M1466-I1466/300)+I1466)/300*(300-VLOOKUP(A1466,anni!$A$1:$O$32,7,0))</f>
        <v>1.6495987370206435</v>
      </c>
      <c r="O1466" s="1">
        <f t="shared" si="215"/>
        <v>1.6495987370206435</v>
      </c>
      <c r="P1466" s="9">
        <f>INT(MAX(1,O1466)+1-VLOOKUP(A1466,anni!$A$1:$O$32,5,0))</f>
        <v>2</v>
      </c>
      <c r="Q1466" s="9">
        <f t="array" ref="Q1466">SUM(IF(anno=A1466,IF(distretto=E1466,concorrenti!$T$3:$T$5991)))</f>
        <v>0</v>
      </c>
      <c r="R1466" s="9">
        <f t="shared" si="216"/>
        <v>2</v>
      </c>
      <c r="S1466" s="1">
        <f t="shared" si="217"/>
        <v>1</v>
      </c>
      <c r="T1466" s="1">
        <f>1+INT($N1466/VLOOKUP($A1466,anni!$A$1:$J$35,10,0))+$Q1466</f>
        <v>2</v>
      </c>
      <c r="U1466" s="1">
        <f t="shared" si="218"/>
        <v>1</v>
      </c>
      <c r="AB1466" s="1">
        <v>2</v>
      </c>
    </row>
    <row r="1467" spans="1:28" x14ac:dyDescent="0.3">
      <c r="A1467" s="3">
        <v>2002</v>
      </c>
      <c r="B1467" s="3" t="str">
        <f>VLOOKUP($E1467,accorpamenti!$A$2:$X$104,$A1467-B$2,0)</f>
        <v>Ascoli Piceno</v>
      </c>
      <c r="C1467" s="3" t="str">
        <f>VLOOKUP($E1467,accorpamenti!$A$2:$X$104,$A1467-C$2,0)</f>
        <v>Ascoli Piceno</v>
      </c>
      <c r="D1467" s="3" t="str">
        <f>VLOOKUP($E1467,accorpamenti!$A$2:$X$104,$A1467-D$2,0)</f>
        <v>Ascoli Piceno</v>
      </c>
      <c r="E1467" s="3" t="s">
        <v>117</v>
      </c>
      <c r="F1467" s="1">
        <f t="array" ref="F1467">SUM(IF(anno=A1467,IF(distretto=E1467,1)))</f>
        <v>1</v>
      </c>
      <c r="G1467" s="1">
        <f t="array" ref="G1467">SUM(IF(anno=A1467,IF(distretto=E1467,IF(punti=-1,1))))</f>
        <v>0</v>
      </c>
      <c r="H1467" s="1">
        <f t="array" ref="H1467">SUM(IF(anno=A1467,IF(distretto=E1467,punti)))+G1467</f>
        <v>8.4</v>
      </c>
      <c r="I1467" s="6">
        <v>1.5725101921956901</v>
      </c>
      <c r="J1467" s="12">
        <f>H1467/VLOOKUP(A1467,anni!$A$1:$O$32,4,0)</f>
        <v>1.4494254063567671E-3</v>
      </c>
      <c r="K1467" s="12">
        <f t="shared" si="219"/>
        <v>1.2027904738994465E-2</v>
      </c>
      <c r="L1467" s="12">
        <f t="shared" si="220"/>
        <v>5.0369183217903978E-3</v>
      </c>
      <c r="M1467" s="12">
        <f t="array" ref="M1467">SUM(IF(NOT(ISERR(J1467:L1467)),J1467:L1467*$J$2:$L$2))/SUM(IF(NOT(ISERR(J1467:L1467)),$J$2:$L$2))</f>
        <v>5.5735006698082708E-3</v>
      </c>
      <c r="N1467" s="1">
        <f>((300-VLOOKUP(A1467,anni!$A$1:$O$32,8,0))*(M1467-I1467/300)+I1467)/300*(300-VLOOKUP(A1467,anni!$A$1:$O$32,7,0))</f>
        <v>1.6388701980268841</v>
      </c>
      <c r="O1467" s="1">
        <f t="shared" ref="O1467:O1530" si="221">MAX(1,N1467)</f>
        <v>1.6388701980268841</v>
      </c>
      <c r="P1467" s="9">
        <f>INT(MAX(1,O1467)+1-VLOOKUP(A1467,anni!$A$1:$O$32,5,0))</f>
        <v>2</v>
      </c>
      <c r="Q1467" s="9">
        <f t="array" ref="Q1467">SUM(IF(anno=A1467,IF(distretto=E1467,concorrenti!$T$3:$T$5991)))</f>
        <v>0</v>
      </c>
      <c r="R1467" s="9">
        <f t="shared" ref="R1467:R1530" si="222">P1467+Q1467</f>
        <v>2</v>
      </c>
      <c r="S1467" s="1">
        <f t="shared" ref="S1467:S1530" si="223">R1467-F1467</f>
        <v>1</v>
      </c>
      <c r="T1467" s="1">
        <f>1+INT($N1467/VLOOKUP($A1467,anni!$A$1:$J$35,10,0))+$Q1467</f>
        <v>2</v>
      </c>
      <c r="U1467" s="1">
        <f t="shared" si="218"/>
        <v>1</v>
      </c>
      <c r="AB1467" s="1">
        <v>2</v>
      </c>
    </row>
    <row r="1468" spans="1:28" x14ac:dyDescent="0.3">
      <c r="A1468" s="3">
        <v>2002</v>
      </c>
      <c r="B1468" s="3" t="str">
        <f>VLOOKUP($E1468,accorpamenti!$A$2:$X$104,$A1468-B$2,0)</f>
        <v>Benevento</v>
      </c>
      <c r="C1468" s="3" t="str">
        <f>VLOOKUP($E1468,accorpamenti!$A$2:$X$104,$A1468-C$2,0)</f>
        <v>Benevento</v>
      </c>
      <c r="D1468" s="3" t="str">
        <f>VLOOKUP($E1468,accorpamenti!$A$2:$X$104,$A1468-D$2,0)</f>
        <v>Benevento</v>
      </c>
      <c r="E1468" s="3" t="s">
        <v>143</v>
      </c>
      <c r="F1468" s="1">
        <f t="array" ref="F1468">SUM(IF(anno=A1468,IF(distretto=E1468,1)))</f>
        <v>1</v>
      </c>
      <c r="G1468" s="1">
        <f t="array" ref="G1468">SUM(IF(anno=A1468,IF(distretto=E1468,IF(punti=-1,1))))</f>
        <v>0</v>
      </c>
      <c r="H1468" s="1">
        <f t="array" ref="H1468">SUM(IF(anno=A1468,IF(distretto=E1468,punti)))+G1468</f>
        <v>4.8</v>
      </c>
      <c r="I1468" s="6">
        <v>2.4461269656377405</v>
      </c>
      <c r="J1468" s="12">
        <f>H1468/VLOOKUP(A1468,anni!$A$1:$O$32,4,0)</f>
        <v>8.2824308934672391E-4</v>
      </c>
      <c r="K1468" s="12">
        <f t="shared" si="219"/>
        <v>6.9280731296608115E-3</v>
      </c>
      <c r="L1468" s="12">
        <f t="shared" si="220"/>
        <v>7.3264266498769418E-3</v>
      </c>
      <c r="M1468" s="12">
        <f t="array" ref="M1468">SUM(IF(NOT(ISERR(J1468:L1468)),J1468:L1468*$J$2:$L$2))/SUM(IF(NOT(ISERR(J1468:L1468)),$J$2:$L$2))</f>
        <v>3.9445503628731228E-3</v>
      </c>
      <c r="N1468" s="1">
        <f>((300-VLOOKUP(A1468,anni!$A$1:$O$32,8,0))*(M1468-I1468/300)+I1468)/300*(300-VLOOKUP(A1468,anni!$A$1:$O$32,7,0))</f>
        <v>1.6042857277872047</v>
      </c>
      <c r="O1468" s="1">
        <f t="shared" si="221"/>
        <v>1.6042857277872047</v>
      </c>
      <c r="P1468" s="9">
        <f>INT(MAX(1,O1468)+1-VLOOKUP(A1468,anni!$A$1:$O$32,5,0))</f>
        <v>2</v>
      </c>
      <c r="Q1468" s="9">
        <f t="array" ref="Q1468">SUM(IF(anno=A1468,IF(distretto=E1468,concorrenti!$T$3:$T$5991)))</f>
        <v>0</v>
      </c>
      <c r="R1468" s="9">
        <f t="shared" si="222"/>
        <v>2</v>
      </c>
      <c r="S1468" s="1">
        <f t="shared" si="223"/>
        <v>1</v>
      </c>
      <c r="T1468" s="1">
        <f>1+INT($N1468/VLOOKUP($A1468,anni!$A$1:$J$35,10,0))+$Q1468</f>
        <v>2</v>
      </c>
      <c r="U1468" s="1">
        <f t="shared" si="218"/>
        <v>1</v>
      </c>
      <c r="AB1468" s="1">
        <v>2</v>
      </c>
    </row>
    <row r="1469" spans="1:28" x14ac:dyDescent="0.3">
      <c r="A1469" s="3">
        <v>2002</v>
      </c>
      <c r="B1469" s="3" t="str">
        <f>VLOOKUP($E1469,accorpamenti!$A$2:$X$104,$A1469-B$2,0)</f>
        <v>Biella</v>
      </c>
      <c r="C1469" s="3" t="str">
        <f>VLOOKUP($E1469,accorpamenti!$A$2:$X$104,$A1469-C$2,0)</f>
        <v>Biella</v>
      </c>
      <c r="D1469" s="3" t="str">
        <f>VLOOKUP($E1469,accorpamenti!$A$2:$X$104,$A1469-D$2,0)</f>
        <v>Biella</v>
      </c>
      <c r="E1469" s="3" t="s">
        <v>144</v>
      </c>
      <c r="F1469" s="1">
        <f t="array" ref="F1469">SUM(IF(anno=A1469,IF(distretto=E1469,1)))</f>
        <v>1</v>
      </c>
      <c r="G1469" s="1">
        <f t="array" ref="G1469">SUM(IF(anno=A1469,IF(distretto=E1469,IF(punti=-1,1))))</f>
        <v>0</v>
      </c>
      <c r="H1469" s="1">
        <f t="array" ref="H1469">SUM(IF(anno=A1469,IF(distretto=E1469,punti)))+G1469</f>
        <v>20</v>
      </c>
      <c r="I1469" s="6">
        <v>0.52417006406523003</v>
      </c>
      <c r="J1469" s="12">
        <f>H1469/VLOOKUP(A1469,anni!$A$1:$O$32,4,0)</f>
        <v>3.4510128722780166E-3</v>
      </c>
      <c r="K1469" s="12">
        <f t="shared" si="219"/>
        <v>6.2063988453211439E-3</v>
      </c>
      <c r="L1469" s="12">
        <f t="shared" si="220"/>
        <v>5.3803445710033778E-3</v>
      </c>
      <c r="M1469" s="12">
        <f t="array" ref="M1469">SUM(IF(NOT(ISERR(J1469:L1469)),J1469:L1469*$J$2:$L$2))/SUM(IF(NOT(ISERR(J1469:L1469)),$J$2:$L$2))</f>
        <v>4.6910301464132857E-3</v>
      </c>
      <c r="N1469" s="1">
        <f>((300-VLOOKUP(A1469,anni!$A$1:$O$32,8,0))*(M1469-I1469/300)+I1469)/300*(300-VLOOKUP(A1469,anni!$A$1:$O$32,7,0))</f>
        <v>1.1129293839710672</v>
      </c>
      <c r="O1469" s="1">
        <f t="shared" si="221"/>
        <v>1.1129293839710672</v>
      </c>
      <c r="P1469" s="9">
        <f>INT(MAX(1,O1469)+1-VLOOKUP(A1469,anni!$A$1:$O$32,5,0))</f>
        <v>1</v>
      </c>
      <c r="Q1469" s="9">
        <f t="array" ref="Q1469">SUM(IF(anno=A1469,IF(distretto=E1469,concorrenti!$T$3:$T$5991)))</f>
        <v>0</v>
      </c>
      <c r="R1469" s="9">
        <f t="shared" si="222"/>
        <v>1</v>
      </c>
      <c r="S1469" s="1">
        <f t="shared" si="223"/>
        <v>0</v>
      </c>
      <c r="T1469" s="1">
        <f>1+INT($N1469/VLOOKUP($A1469,anni!$A$1:$J$35,10,0))+$Q1469</f>
        <v>1</v>
      </c>
      <c r="U1469" s="1">
        <f t="shared" si="218"/>
        <v>0</v>
      </c>
      <c r="AB1469" s="1">
        <v>1</v>
      </c>
    </row>
    <row r="1470" spans="1:28" x14ac:dyDescent="0.3">
      <c r="A1470" s="3">
        <v>2002</v>
      </c>
      <c r="B1470" s="3" t="str">
        <f>VLOOKUP($E1470,accorpamenti!$A$2:$X$104,$A1470-B$2,0)</f>
        <v>Prato</v>
      </c>
      <c r="C1470" s="3" t="str">
        <f>VLOOKUP($E1470,accorpamenti!$A$2:$X$104,$A1470-C$2,0)</f>
        <v>Prato</v>
      </c>
      <c r="D1470" s="3" t="str">
        <f>VLOOKUP($E1470,accorpamenti!$A$2:$X$104,$A1470-D$2,0)</f>
        <v>Prato</v>
      </c>
      <c r="E1470" s="3" t="s">
        <v>73</v>
      </c>
      <c r="F1470" s="1">
        <f t="array" ref="F1470">SUM(IF(anno=A1470,IF(distretto=E1470,1)))</f>
        <v>1</v>
      </c>
      <c r="G1470" s="1">
        <f t="array" ref="G1470">SUM(IF(anno=A1470,IF(distretto=E1470,IF(punti=-1,1))))</f>
        <v>0</v>
      </c>
      <c r="H1470" s="1">
        <f t="array" ref="H1470">SUM(IF(anno=A1470,IF(distretto=E1470,punti)))+G1470</f>
        <v>30</v>
      </c>
      <c r="I1470" s="6">
        <v>0.52417006406523003</v>
      </c>
      <c r="J1470" s="12">
        <f>H1470/VLOOKUP(A1470,anni!$A$1:$O$32,4,0)</f>
        <v>5.1765193084170246E-3</v>
      </c>
      <c r="K1470" s="12">
        <f t="shared" si="219"/>
        <v>3.9451527543901844E-3</v>
      </c>
      <c r="L1470" s="12">
        <f t="shared" si="220"/>
        <v>0</v>
      </c>
      <c r="M1470" s="12">
        <f t="array" ref="M1470">SUM(IF(NOT(ISERR(J1470:L1470)),J1470:L1470*$J$2:$L$2))/SUM(IF(NOT(ISERR(J1470:L1470)),$J$2:$L$2))</f>
        <v>3.9033105723385738E-3</v>
      </c>
      <c r="N1470" s="1">
        <f>((300-VLOOKUP(A1470,anni!$A$1:$O$32,8,0))*(M1470-I1470/300)+I1470)/300*(300-VLOOKUP(A1470,anni!$A$1:$O$32,7,0))</f>
        <v>0.95538546915612477</v>
      </c>
      <c r="O1470" s="1">
        <f t="shared" si="221"/>
        <v>1</v>
      </c>
      <c r="P1470" s="9">
        <f>INT(MAX(1,O1470)+1-VLOOKUP(A1470,anni!$A$1:$O$32,5,0))</f>
        <v>1</v>
      </c>
      <c r="Q1470" s="9">
        <f t="array" ref="Q1470">SUM(IF(anno=A1470,IF(distretto=E1470,concorrenti!$T$3:$T$5991)))</f>
        <v>0</v>
      </c>
      <c r="R1470" s="9">
        <f t="shared" si="222"/>
        <v>1</v>
      </c>
      <c r="S1470" s="1">
        <f t="shared" si="223"/>
        <v>0</v>
      </c>
      <c r="T1470" s="1">
        <f>1+INT($N1470/VLOOKUP($A1470,anni!$A$1:$J$35,10,0))+$Q1470</f>
        <v>1</v>
      </c>
      <c r="U1470" s="1">
        <f t="shared" si="218"/>
        <v>0</v>
      </c>
      <c r="AB1470" s="1">
        <v>1</v>
      </c>
    </row>
    <row r="1471" spans="1:28" x14ac:dyDescent="0.3">
      <c r="A1471" s="3">
        <v>2002</v>
      </c>
      <c r="B1471" s="3" t="str">
        <f>VLOOKUP($E1471,accorpamenti!$A$2:$X$104,$A1471-B$2,0)</f>
        <v>Lodi</v>
      </c>
      <c r="C1471" s="3" t="str">
        <f>VLOOKUP($E1471,accorpamenti!$A$2:$X$104,$A1471-C$2,0)</f>
        <v>Lodi</v>
      </c>
      <c r="D1471" s="3" t="str">
        <f>VLOOKUP($E1471,accorpamenti!$A$2:$X$104,$A1471-D$2,0)</f>
        <v>Lodi</v>
      </c>
      <c r="E1471" s="3" t="s">
        <v>97</v>
      </c>
      <c r="F1471" s="1">
        <f t="array" ref="F1471">SUM(IF(anno=A1471,IF(distretto=E1471,1)))</f>
        <v>1</v>
      </c>
      <c r="G1471" s="1">
        <f t="array" ref="G1471">SUM(IF(anno=A1471,IF(distretto=E1471,IF(punti=-1,1))))</f>
        <v>0</v>
      </c>
      <c r="H1471" s="1">
        <f t="array" ref="H1471">SUM(IF(anno=A1471,IF(distretto=E1471,punti)))+G1471</f>
        <v>26.4</v>
      </c>
      <c r="I1471" s="6">
        <v>1.3977868375072802</v>
      </c>
      <c r="J1471" s="12">
        <f>H1471/VLOOKUP(A1471,anni!$A$1:$O$32,4,0)</f>
        <v>4.5553369914069818E-3</v>
      </c>
      <c r="K1471" s="12">
        <f t="shared" si="219"/>
        <v>7.2167428433966786E-4</v>
      </c>
      <c r="L1471" s="12">
        <f t="shared" si="220"/>
        <v>6.8685249842596321E-3</v>
      </c>
      <c r="M1471" s="12">
        <f t="array" ref="M1471">SUM(IF(NOT(ISERR(J1471:L1471)),J1471:L1471*$J$2:$L$2))/SUM(IF(NOT(ISERR(J1471:L1471)),$J$2:$L$2))</f>
        <v>3.6629807545266522E-3</v>
      </c>
      <c r="N1471" s="1">
        <f>((300-VLOOKUP(A1471,anni!$A$1:$O$32,8,0))*(M1471-I1471/300)+I1471)/300*(300-VLOOKUP(A1471,anni!$A$1:$O$32,7,0))</f>
        <v>1.1985250967410905</v>
      </c>
      <c r="O1471" s="1">
        <f t="shared" si="221"/>
        <v>1.1985250967410905</v>
      </c>
      <c r="P1471" s="9">
        <f>INT(MAX(1,O1471)+1-VLOOKUP(A1471,anni!$A$1:$O$32,5,0))</f>
        <v>1</v>
      </c>
      <c r="Q1471" s="9">
        <f t="array" ref="Q1471">SUM(IF(anno=A1471,IF(distretto=E1471,concorrenti!$T$3:$T$5991)))</f>
        <v>0</v>
      </c>
      <c r="R1471" s="9">
        <f t="shared" si="222"/>
        <v>1</v>
      </c>
      <c r="S1471" s="1">
        <f t="shared" si="223"/>
        <v>0</v>
      </c>
      <c r="T1471" s="1">
        <f>1+INT($N1471/VLOOKUP($A1471,anni!$A$1:$J$35,10,0))+$Q1471</f>
        <v>2</v>
      </c>
      <c r="U1471" s="1">
        <f t="shared" si="218"/>
        <v>1</v>
      </c>
      <c r="AB1471" s="1">
        <v>1</v>
      </c>
    </row>
    <row r="1472" spans="1:28" x14ac:dyDescent="0.3">
      <c r="A1472" s="3">
        <v>2002</v>
      </c>
      <c r="B1472" s="3" t="str">
        <f>VLOOKUP($E1472,accorpamenti!$A$2:$X$104,$A1472-B$2,0)</f>
        <v>Oristano</v>
      </c>
      <c r="C1472" s="3" t="str">
        <f>VLOOKUP($E1472,accorpamenti!$A$2:$X$104,$A1472-C$2,0)</f>
        <v>Oristano</v>
      </c>
      <c r="D1472" s="3" t="str">
        <f>VLOOKUP($E1472,accorpamenti!$A$2:$X$104,$A1472-D$2,0)</f>
        <v>Oristano</v>
      </c>
      <c r="E1472" s="3" t="s">
        <v>131</v>
      </c>
      <c r="F1472" s="1">
        <f t="array" ref="F1472">SUM(IF(anno=A1472,IF(distretto=E1472,1)))</f>
        <v>1</v>
      </c>
      <c r="G1472" s="1">
        <f t="array" ref="G1472">SUM(IF(anno=A1472,IF(distretto=E1472,IF(punti=-1,1))))</f>
        <v>0</v>
      </c>
      <c r="H1472" s="1">
        <f t="array" ref="H1472">SUM(IF(anno=A1472,IF(distretto=E1472,punti)))+G1472</f>
        <v>27.200000000000003</v>
      </c>
      <c r="I1472" s="6">
        <v>1.92195690157251</v>
      </c>
      <c r="J1472" s="12">
        <f>H1472/VLOOKUP(A1472,anni!$A$1:$O$32,4,0)</f>
        <v>4.6933775062981027E-3</v>
      </c>
      <c r="K1472" s="12">
        <f t="shared" si="219"/>
        <v>1.683906663459225E-3</v>
      </c>
      <c r="L1472" s="12">
        <f t="shared" si="220"/>
        <v>3.4342624921298161E-4</v>
      </c>
      <c r="M1472" s="12">
        <f t="array" ref="M1472">SUM(IF(NOT(ISERR(J1472:L1472)),J1472:L1472*$J$2:$L$2))/SUM(IF(NOT(ISERR(J1472:L1472)),$J$2:$L$2))</f>
        <v>2.9652286825042899E-3</v>
      </c>
      <c r="N1472" s="1">
        <f>((300-VLOOKUP(A1472,anni!$A$1:$O$32,8,0))*(M1472-I1472/300)+I1472)/300*(300-VLOOKUP(A1472,anni!$A$1:$O$32,7,0))</f>
        <v>1.2336980370250279</v>
      </c>
      <c r="O1472" s="1">
        <f t="shared" si="221"/>
        <v>1.2336980370250279</v>
      </c>
      <c r="P1472" s="9">
        <f>INT(MAX(1,O1472)+1-VLOOKUP(A1472,anni!$A$1:$O$32,5,0))</f>
        <v>1</v>
      </c>
      <c r="Q1472" s="9">
        <f t="array" ref="Q1472">SUM(IF(anno=A1472,IF(distretto=E1472,concorrenti!$T$3:$T$5991)))</f>
        <v>0</v>
      </c>
      <c r="R1472" s="9">
        <f t="shared" si="222"/>
        <v>1</v>
      </c>
      <c r="S1472" s="1">
        <f t="shared" si="223"/>
        <v>0</v>
      </c>
      <c r="T1472" s="1">
        <f>1+INT($N1472/VLOOKUP($A1472,anni!$A$1:$J$35,10,0))+$Q1472</f>
        <v>2</v>
      </c>
      <c r="U1472" s="1">
        <f t="shared" si="218"/>
        <v>1</v>
      </c>
      <c r="AB1472" s="1">
        <v>1</v>
      </c>
    </row>
    <row r="1473" spans="1:28" x14ac:dyDescent="0.3">
      <c r="A1473" s="3">
        <v>2002</v>
      </c>
      <c r="B1473" s="3" t="str">
        <f>VLOOKUP($E1473,accorpamenti!$A$2:$X$104,$A1473-B$2,0)</f>
        <v>Belluno</v>
      </c>
      <c r="C1473" s="3" t="str">
        <f>VLOOKUP($E1473,accorpamenti!$A$2:$X$104,$A1473-C$2,0)</f>
        <v>Belluno</v>
      </c>
      <c r="D1473" s="3" t="str">
        <f>VLOOKUP($E1473,accorpamenti!$A$2:$X$104,$A1473-D$2,0)</f>
        <v>Belluno</v>
      </c>
      <c r="E1473" s="3" t="s">
        <v>99</v>
      </c>
      <c r="F1473" s="1">
        <f t="array" ref="F1473">SUM(IF(anno=A1473,IF(distretto=E1473,1)))</f>
        <v>1</v>
      </c>
      <c r="G1473" s="1">
        <f t="array" ref="G1473">SUM(IF(anno=A1473,IF(distretto=E1473,IF(punti=-1,1))))</f>
        <v>0</v>
      </c>
      <c r="H1473" s="1">
        <f t="array" ref="H1473">SUM(IF(anno=A1473,IF(distretto=E1473,punti)))+G1473</f>
        <v>8</v>
      </c>
      <c r="I1473" s="6">
        <v>1.5725101921956901</v>
      </c>
      <c r="J1473" s="12">
        <f>H1473/VLOOKUP(A1473,anni!$A$1:$O$32,4,0)</f>
        <v>1.3804051489112066E-3</v>
      </c>
      <c r="K1473" s="12">
        <f t="shared" si="219"/>
        <v>3.1753668510945384E-3</v>
      </c>
      <c r="L1473" s="12">
        <f t="shared" si="220"/>
        <v>9.3869841451548301E-3</v>
      </c>
      <c r="M1473" s="12">
        <f t="array" ref="M1473">SUM(IF(NOT(ISERR(J1473:L1473)),J1473:L1473*$J$2:$L$2))/SUM(IF(NOT(ISERR(J1473:L1473)),$J$2:$L$2))</f>
        <v>3.3131555490129214E-3</v>
      </c>
      <c r="N1473" s="1">
        <f>((300-VLOOKUP(A1473,anni!$A$1:$O$32,8,0))*(M1473-I1473/300)+I1473)/300*(300-VLOOKUP(A1473,anni!$A$1:$O$32,7,0))</f>
        <v>1.1868011738678141</v>
      </c>
      <c r="O1473" s="1">
        <f t="shared" si="221"/>
        <v>1.1868011738678141</v>
      </c>
      <c r="P1473" s="9">
        <f>INT(MAX(1,O1473)+1-VLOOKUP(A1473,anni!$A$1:$O$32,5,0))</f>
        <v>1</v>
      </c>
      <c r="Q1473" s="9">
        <f t="array" ref="Q1473">SUM(IF(anno=A1473,IF(distretto=E1473,concorrenti!$T$3:$T$5991)))</f>
        <v>0</v>
      </c>
      <c r="R1473" s="9">
        <f t="shared" si="222"/>
        <v>1</v>
      </c>
      <c r="S1473" s="1">
        <f t="shared" si="223"/>
        <v>0</v>
      </c>
      <c r="T1473" s="1">
        <f>1+INT($N1473/VLOOKUP($A1473,anni!$A$1:$J$35,10,0))+$Q1473</f>
        <v>1</v>
      </c>
      <c r="U1473" s="1">
        <f t="shared" si="218"/>
        <v>0</v>
      </c>
      <c r="AB1473" s="1">
        <v>1</v>
      </c>
    </row>
    <row r="1474" spans="1:28" x14ac:dyDescent="0.3">
      <c r="A1474" s="3">
        <v>2002</v>
      </c>
      <c r="B1474" s="3" t="str">
        <f>VLOOKUP($E1474,accorpamenti!$A$2:$X$104,$A1474-B$2,0)</f>
        <v>Rieti</v>
      </c>
      <c r="C1474" s="3" t="str">
        <f>VLOOKUP($E1474,accorpamenti!$A$2:$X$104,$A1474-C$2,0)</f>
        <v>Rieti</v>
      </c>
      <c r="D1474" s="3" t="str">
        <f>VLOOKUP($E1474,accorpamenti!$A$2:$X$104,$A1474-D$2,0)</f>
        <v>Rieti</v>
      </c>
      <c r="E1474" s="3" t="s">
        <v>148</v>
      </c>
      <c r="F1474" s="1">
        <f t="array" ref="F1474">SUM(IF(anno=A1474,IF(distretto=E1474,1)))</f>
        <v>1</v>
      </c>
      <c r="G1474" s="1">
        <f t="array" ref="G1474">SUM(IF(anno=A1474,IF(distretto=E1474,IF(punti=-1,1))))</f>
        <v>0</v>
      </c>
      <c r="H1474" s="1">
        <f t="array" ref="H1474">SUM(IF(anno=A1474,IF(distretto=E1474,punti)))+G1474</f>
        <v>14</v>
      </c>
      <c r="I1474" s="6">
        <v>0.87361677344205002</v>
      </c>
      <c r="J1474" s="12">
        <f>H1474/VLOOKUP(A1474,anni!$A$1:$O$32,4,0)</f>
        <v>2.4157090105946114E-3</v>
      </c>
      <c r="K1474" s="12">
        <f t="shared" si="219"/>
        <v>5.1960548472456082E-3</v>
      </c>
      <c r="L1474" s="12">
        <f t="shared" si="220"/>
        <v>5.1513937381947239E-3</v>
      </c>
      <c r="M1474" s="12">
        <f t="array" ref="M1474">SUM(IF(NOT(ISERR(J1474:L1474)),J1474:L1474*$J$2:$L$2))/SUM(IF(NOT(ISERR(J1474:L1474)),$J$2:$L$2))</f>
        <v>3.7984384107449622E-3</v>
      </c>
      <c r="N1474" s="1">
        <f>((300-VLOOKUP(A1474,anni!$A$1:$O$32,8,0))*(M1474-I1474/300)+I1474)/300*(300-VLOOKUP(A1474,anni!$A$1:$O$32,7,0))</f>
        <v>1.0508932732963425</v>
      </c>
      <c r="O1474" s="1">
        <f t="shared" si="221"/>
        <v>1.0508932732963425</v>
      </c>
      <c r="P1474" s="9">
        <f>INT(MAX(1,O1474)+1-VLOOKUP(A1474,anni!$A$1:$O$32,5,0))</f>
        <v>1</v>
      </c>
      <c r="Q1474" s="9">
        <f t="array" ref="Q1474">SUM(IF(anno=A1474,IF(distretto=E1474,concorrenti!$T$3:$T$5991)))</f>
        <v>0</v>
      </c>
      <c r="R1474" s="9">
        <f t="shared" si="222"/>
        <v>1</v>
      </c>
      <c r="S1474" s="1">
        <f t="shared" si="223"/>
        <v>0</v>
      </c>
      <c r="T1474" s="1">
        <f>1+INT($N1474/VLOOKUP($A1474,anni!$A$1:$J$35,10,0))+$Q1474</f>
        <v>1</v>
      </c>
      <c r="U1474" s="1">
        <f t="shared" si="218"/>
        <v>0</v>
      </c>
      <c r="AB1474" s="1">
        <v>1</v>
      </c>
    </row>
    <row r="1475" spans="1:28" x14ac:dyDescent="0.3">
      <c r="A1475" s="3">
        <v>2002</v>
      </c>
      <c r="B1475" s="3" t="str">
        <f>VLOOKUP($E1475,accorpamenti!$A$2:$X$104,$A1475-B$2,0)</f>
        <v>Vercelli</v>
      </c>
      <c r="C1475" s="3" t="str">
        <f>VLOOKUP($E1475,accorpamenti!$A$2:$X$104,$A1475-C$2,0)</f>
        <v>Vercelli</v>
      </c>
      <c r="D1475" s="3" t="str">
        <f>VLOOKUP($E1475,accorpamenti!$A$2:$X$104,$A1475-D$2,0)</f>
        <v>Vercelli</v>
      </c>
      <c r="E1475" s="3" t="s">
        <v>132</v>
      </c>
      <c r="F1475" s="1">
        <f t="array" ref="F1475">SUM(IF(anno=A1475,IF(distretto=E1475,1)))</f>
        <v>1</v>
      </c>
      <c r="G1475" s="1">
        <f t="array" ref="G1475">SUM(IF(anno=A1475,IF(distretto=E1475,IF(punti=-1,1))))</f>
        <v>0</v>
      </c>
      <c r="H1475" s="1">
        <f t="array" ref="H1475">SUM(IF(anno=A1475,IF(distretto=E1475,punti)))+G1475</f>
        <v>4</v>
      </c>
      <c r="I1475" s="6">
        <v>1.3977868375072802</v>
      </c>
      <c r="J1475" s="12">
        <f>H1475/VLOOKUP(A1475,anni!$A$1:$O$32,4,0)</f>
        <v>6.9020257445560331E-4</v>
      </c>
      <c r="K1475" s="12">
        <f t="shared" si="219"/>
        <v>7.2167428433966788E-3</v>
      </c>
      <c r="L1475" s="12">
        <f t="shared" si="220"/>
        <v>2.7474099937038528E-3</v>
      </c>
      <c r="M1475" s="12">
        <f t="array" ref="M1475">SUM(IF(NOT(ISERR(J1475:L1475)),J1475:L1475*$J$2:$L$2))/SUM(IF(NOT(ISERR(J1475:L1475)),$J$2:$L$2))</f>
        <v>3.2085839006440035E-3</v>
      </c>
      <c r="N1475" s="1">
        <f>((300-VLOOKUP(A1475,anni!$A$1:$O$32,8,0))*(M1475-I1475/300)+I1475)/300*(300-VLOOKUP(A1475,anni!$A$1:$O$32,7,0))</f>
        <v>1.1076457259645607</v>
      </c>
      <c r="O1475" s="1">
        <f t="shared" si="221"/>
        <v>1.1076457259645607</v>
      </c>
      <c r="P1475" s="9">
        <f>INT(MAX(1,O1475)+1-VLOOKUP(A1475,anni!$A$1:$O$32,5,0))</f>
        <v>1</v>
      </c>
      <c r="Q1475" s="9">
        <f t="array" ref="Q1475">SUM(IF(anno=A1475,IF(distretto=E1475,concorrenti!$T$3:$T$5991)))</f>
        <v>0</v>
      </c>
      <c r="R1475" s="9">
        <f t="shared" si="222"/>
        <v>1</v>
      </c>
      <c r="S1475" s="1">
        <f t="shared" si="223"/>
        <v>0</v>
      </c>
      <c r="T1475" s="1">
        <f>1+INT($N1475/VLOOKUP($A1475,anni!$A$1:$J$35,10,0))+$Q1475</f>
        <v>1</v>
      </c>
      <c r="U1475" s="1">
        <f t="shared" si="218"/>
        <v>0</v>
      </c>
      <c r="AB1475" s="1">
        <v>1</v>
      </c>
    </row>
    <row r="1476" spans="1:28" x14ac:dyDescent="0.3">
      <c r="A1476" s="3">
        <v>2002</v>
      </c>
      <c r="B1476" s="3" t="str">
        <f>VLOOKUP($E1476,accorpamenti!$A$2:$X$104,$A1476-B$2,0)</f>
        <v>Sondrio</v>
      </c>
      <c r="C1476" s="3" t="str">
        <f>VLOOKUP($E1476,accorpamenti!$A$2:$X$104,$A1476-C$2,0)</f>
        <v>Sondrio</v>
      </c>
      <c r="D1476" s="3" t="str">
        <f>VLOOKUP($E1476,accorpamenti!$A$2:$X$104,$A1476-D$2,0)</f>
        <v>Sondrio</v>
      </c>
      <c r="E1476" s="3" t="s">
        <v>123</v>
      </c>
      <c r="F1476" s="1">
        <f t="array" ref="F1476">SUM(IF(anno=A1476,IF(distretto=E1476,1)))</f>
        <v>1</v>
      </c>
      <c r="G1476" s="1">
        <f t="array" ref="G1476">SUM(IF(anno=A1476,IF(distretto=E1476,IF(punti=-1,1))))</f>
        <v>0</v>
      </c>
      <c r="H1476" s="1">
        <f t="array" ref="H1476">SUM(IF(anno=A1476,IF(distretto=E1476,punti)))+G1476</f>
        <v>21.599999999999998</v>
      </c>
      <c r="I1476" s="6">
        <v>0.87361677344205002</v>
      </c>
      <c r="J1476" s="12">
        <f>H1476/VLOOKUP(A1476,anni!$A$1:$O$32,4,0)</f>
        <v>3.7270939020602576E-3</v>
      </c>
      <c r="K1476" s="12">
        <f t="shared" si="219"/>
        <v>3.3678133269184501E-3</v>
      </c>
      <c r="L1476" s="12">
        <f t="shared" si="220"/>
        <v>4.7507297807795794E-3</v>
      </c>
      <c r="M1476" s="12">
        <f t="array" ref="M1476">SUM(IF(NOT(ISERR(J1476:L1476)),J1476:L1476*$J$2:$L$2))/SUM(IF(NOT(ISERR(J1476:L1476)),$J$2:$L$2))</f>
        <v>3.7779396901328754E-3</v>
      </c>
      <c r="N1476" s="1">
        <f>((300-VLOOKUP(A1476,anni!$A$1:$O$32,8,0))*(M1476-I1476/300)+I1476)/300*(300-VLOOKUP(A1476,anni!$A$1:$O$32,7,0))</f>
        <v>1.046793529173925</v>
      </c>
      <c r="O1476" s="1">
        <f t="shared" si="221"/>
        <v>1.046793529173925</v>
      </c>
      <c r="P1476" s="9">
        <f>INT(MAX(1,O1476)+1-VLOOKUP(A1476,anni!$A$1:$O$32,5,0))</f>
        <v>1</v>
      </c>
      <c r="Q1476" s="9">
        <f t="array" ref="Q1476">SUM(IF(anno=A1476,IF(distretto=E1476,concorrenti!$T$3:$T$5991)))</f>
        <v>0</v>
      </c>
      <c r="R1476" s="9">
        <f t="shared" si="222"/>
        <v>1</v>
      </c>
      <c r="S1476" s="1">
        <f t="shared" si="223"/>
        <v>0</v>
      </c>
      <c r="T1476" s="1">
        <f>1+INT($N1476/VLOOKUP($A1476,anni!$A$1:$J$35,10,0))+$Q1476</f>
        <v>1</v>
      </c>
      <c r="U1476" s="1">
        <f t="shared" si="218"/>
        <v>0</v>
      </c>
      <c r="AB1476" s="1">
        <v>1</v>
      </c>
    </row>
    <row r="1477" spans="1:28" x14ac:dyDescent="0.3">
      <c r="A1477" s="3">
        <v>2002</v>
      </c>
      <c r="B1477" s="3" t="str">
        <f>VLOOKUP($E1477,accorpamenti!$A$2:$X$104,$A1477-B$2,0)</f>
        <v>Caltanissetta</v>
      </c>
      <c r="C1477" s="3" t="str">
        <f>VLOOKUP($E1477,accorpamenti!$A$2:$X$104,$A1477-C$2,0)</f>
        <v>Caltanissetta</v>
      </c>
      <c r="D1477" s="3" t="str">
        <f>VLOOKUP($E1477,accorpamenti!$A$2:$X$104,$A1477-D$2,0)</f>
        <v>Caltanissetta</v>
      </c>
      <c r="E1477" s="3" t="s">
        <v>129</v>
      </c>
      <c r="F1477" s="1">
        <f t="array" ref="F1477">SUM(IF(anno=A1477,IF(distretto=E1477,1)))</f>
        <v>1</v>
      </c>
      <c r="G1477" s="1">
        <f t="array" ref="G1477">SUM(IF(anno=A1477,IF(distretto=E1477,IF(punti=-1,1))))</f>
        <v>0</v>
      </c>
      <c r="H1477" s="1">
        <f t="array" ref="H1477">SUM(IF(anno=A1477,IF(distretto=E1477,punti)))+G1477</f>
        <v>14</v>
      </c>
      <c r="I1477" s="6">
        <v>1.7472335468841</v>
      </c>
      <c r="J1477" s="12">
        <f>H1477/VLOOKUP(A1477,anni!$A$1:$O$32,4,0)</f>
        <v>2.4157090105946114E-3</v>
      </c>
      <c r="K1477" s="12">
        <f t="shared" si="219"/>
        <v>1.4433485686793357E-3</v>
      </c>
      <c r="L1477" s="12">
        <f t="shared" si="220"/>
        <v>3.7776887413427974E-3</v>
      </c>
      <c r="M1477" s="12">
        <f t="array" ref="M1477">SUM(IF(NOT(ISERR(J1477:L1477)),J1477:L1477*$J$2:$L$2))/SUM(IF(NOT(ISERR(J1477:L1477)),$J$2:$L$2))</f>
        <v>2.3185854850808836E-3</v>
      </c>
      <c r="N1477" s="1">
        <f>((300-VLOOKUP(A1477,anni!$A$1:$O$32,8,0))*(M1477-I1477/300)+I1477)/300*(300-VLOOKUP(A1477,anni!$A$1:$O$32,7,0))</f>
        <v>1.0461282793108766</v>
      </c>
      <c r="O1477" s="1">
        <f t="shared" si="221"/>
        <v>1.0461282793108766</v>
      </c>
      <c r="P1477" s="9">
        <f>INT(MAX(1,O1477)+1-VLOOKUP(A1477,anni!$A$1:$O$32,5,0))</f>
        <v>1</v>
      </c>
      <c r="Q1477" s="9">
        <f t="array" ref="Q1477">SUM(IF(anno=A1477,IF(distretto=E1477,concorrenti!$T$3:$T$5991)))</f>
        <v>0</v>
      </c>
      <c r="R1477" s="9">
        <f t="shared" si="222"/>
        <v>1</v>
      </c>
      <c r="S1477" s="1">
        <f t="shared" si="223"/>
        <v>0</v>
      </c>
      <c r="T1477" s="1">
        <f>1+INT($N1477/VLOOKUP($A1477,anni!$A$1:$J$35,10,0))+$Q1477</f>
        <v>1</v>
      </c>
      <c r="U1477" s="1">
        <f t="shared" si="218"/>
        <v>0</v>
      </c>
      <c r="AB1477" s="1">
        <v>1</v>
      </c>
    </row>
    <row r="1478" spans="1:28" x14ac:dyDescent="0.3">
      <c r="A1478" s="3">
        <v>2002</v>
      </c>
      <c r="B1478" s="3" t="str">
        <f>VLOOKUP($E1478,accorpamenti!$A$2:$X$104,$A1478-B$2,0)</f>
        <v>Aosta</v>
      </c>
      <c r="C1478" s="3" t="str">
        <f>VLOOKUP($E1478,accorpamenti!$A$2:$X$104,$A1478-C$2,0)</f>
        <v>Aosta</v>
      </c>
      <c r="D1478" s="3" t="str">
        <f>VLOOKUP($E1478,accorpamenti!$A$2:$X$104,$A1478-D$2,0)</f>
        <v>Aosta</v>
      </c>
      <c r="E1478" s="3" t="s">
        <v>133</v>
      </c>
      <c r="F1478" s="1">
        <f t="array" ref="F1478">SUM(IF(anno=A1478,IF(distretto=E1478,1)))</f>
        <v>1</v>
      </c>
      <c r="G1478" s="1">
        <f t="array" ref="G1478">SUM(IF(anno=A1478,IF(distretto=E1478,IF(punti=-1,1))))</f>
        <v>0</v>
      </c>
      <c r="H1478" s="1">
        <f t="array" ref="H1478">SUM(IF(anno=A1478,IF(distretto=E1478,punti)))+G1478</f>
        <v>18</v>
      </c>
      <c r="I1478" s="6">
        <v>0.52417006406523003</v>
      </c>
      <c r="J1478" s="12">
        <f>H1478/VLOOKUP(A1478,anni!$A$1:$O$32,4,0)</f>
        <v>3.1059115850502147E-3</v>
      </c>
      <c r="K1478" s="12">
        <f t="shared" si="219"/>
        <v>4.0894876112581181E-3</v>
      </c>
      <c r="L1478" s="12">
        <f t="shared" si="220"/>
        <v>3.7204510331406344E-3</v>
      </c>
      <c r="M1478" s="12">
        <f t="array" ref="M1478">SUM(IF(NOT(ISERR(J1478:L1478)),J1478:L1478*$J$2:$L$2))/SUM(IF(NOT(ISERR(J1478:L1478)),$J$2:$L$2))</f>
        <v>3.5361935018012529E-3</v>
      </c>
      <c r="N1478" s="1">
        <f>((300-VLOOKUP(A1478,anni!$A$1:$O$32,8,0))*(M1478-I1478/300)+I1478)/300*(300-VLOOKUP(A1478,anni!$A$1:$O$32,7,0))</f>
        <v>0.88196205504866065</v>
      </c>
      <c r="O1478" s="1">
        <f t="shared" si="221"/>
        <v>1</v>
      </c>
      <c r="P1478" s="9">
        <f>INT(MAX(1,O1478)+1-VLOOKUP(A1478,anni!$A$1:$O$32,5,0))</f>
        <v>1</v>
      </c>
      <c r="Q1478" s="9">
        <f t="array" ref="Q1478">SUM(IF(anno=A1478,IF(distretto=E1478,concorrenti!$T$3:$T$5991)))</f>
        <v>0</v>
      </c>
      <c r="R1478" s="9">
        <f t="shared" si="222"/>
        <v>1</v>
      </c>
      <c r="S1478" s="1">
        <f t="shared" si="223"/>
        <v>0</v>
      </c>
      <c r="T1478" s="1">
        <f>1+INT($N1478/VLOOKUP($A1478,anni!$A$1:$J$35,10,0))+$Q1478</f>
        <v>1</v>
      </c>
      <c r="U1478" s="1">
        <f t="shared" si="218"/>
        <v>0</v>
      </c>
      <c r="AB1478" s="1">
        <v>1</v>
      </c>
    </row>
    <row r="1479" spans="1:28" x14ac:dyDescent="0.3">
      <c r="A1479" s="3">
        <v>2002</v>
      </c>
      <c r="B1479" s="3" t="str">
        <f>VLOOKUP($E1479,accorpamenti!$A$2:$X$104,$A1479-B$2,0)</f>
        <v>Catanzaro</v>
      </c>
      <c r="C1479" s="3" t="str">
        <f>VLOOKUP($E1479,accorpamenti!$A$2:$X$104,$A1479-C$2,0)</f>
        <v>Catanzaro</v>
      </c>
      <c r="D1479" s="3" t="str">
        <f>VLOOKUP($E1479,accorpamenti!$A$2:$X$104,$A1479-D$2,0)</f>
        <v>Catanzaro</v>
      </c>
      <c r="E1479" s="3" t="s">
        <v>110</v>
      </c>
      <c r="F1479" s="1">
        <f t="array" ref="F1479">SUM(IF(anno=A1479,IF(distretto=E1479,1)))</f>
        <v>1</v>
      </c>
      <c r="G1479" s="1">
        <f t="array" ref="G1479">SUM(IF(anno=A1479,IF(distretto=E1479,IF(punti=-1,1))))</f>
        <v>0</v>
      </c>
      <c r="H1479" s="1">
        <f t="array" ref="H1479">SUM(IF(anno=A1479,IF(distretto=E1479,punti)))+G1479</f>
        <v>17</v>
      </c>
      <c r="I1479" s="6">
        <v>1.5725101921956901</v>
      </c>
      <c r="J1479" s="12">
        <f>H1479/VLOOKUP(A1479,anni!$A$1:$O$32,4,0)</f>
        <v>2.9333609414363142E-3</v>
      </c>
      <c r="K1479" s="12">
        <f t="shared" si="219"/>
        <v>2.3093577098869372E-3</v>
      </c>
      <c r="L1479" s="12">
        <f t="shared" si="220"/>
        <v>2.86188541010818E-4</v>
      </c>
      <c r="M1479" s="12">
        <f t="array" ref="M1479">SUM(IF(NOT(ISERR(J1479:L1479)),J1479:L1479*$J$2:$L$2))/SUM(IF(NOT(ISERR(J1479:L1479)),$J$2:$L$2))</f>
        <v>2.2841644641822725E-3</v>
      </c>
      <c r="N1479" s="1">
        <f>((300-VLOOKUP(A1479,anni!$A$1:$O$32,8,0))*(M1479-I1479/300)+I1479)/300*(300-VLOOKUP(A1479,anni!$A$1:$O$32,7,0))</f>
        <v>0.98100295690168449</v>
      </c>
      <c r="O1479" s="1">
        <f t="shared" si="221"/>
        <v>1</v>
      </c>
      <c r="P1479" s="9">
        <f>INT(MAX(1,O1479)+1-VLOOKUP(A1479,anni!$A$1:$O$32,5,0))</f>
        <v>1</v>
      </c>
      <c r="Q1479" s="9">
        <f t="array" ref="Q1479">SUM(IF(anno=A1479,IF(distretto=E1479,concorrenti!$T$3:$T$5991)))</f>
        <v>0</v>
      </c>
      <c r="R1479" s="9">
        <f t="shared" si="222"/>
        <v>1</v>
      </c>
      <c r="S1479" s="1">
        <f t="shared" si="223"/>
        <v>0</v>
      </c>
      <c r="T1479" s="1">
        <f>1+INT($N1479/VLOOKUP($A1479,anni!$A$1:$J$35,10,0))+$Q1479</f>
        <v>1</v>
      </c>
      <c r="U1479" s="1">
        <f t="shared" si="218"/>
        <v>0</v>
      </c>
      <c r="AB1479" s="1">
        <v>1</v>
      </c>
    </row>
    <row r="1480" spans="1:28" x14ac:dyDescent="0.3">
      <c r="A1480" s="3">
        <v>2002</v>
      </c>
      <c r="B1480" s="3" t="str">
        <f>VLOOKUP($E1480,accorpamenti!$A$2:$X$104,$A1480-B$2,0)</f>
        <v>La Spezia</v>
      </c>
      <c r="C1480" s="3" t="str">
        <f>VLOOKUP($E1480,accorpamenti!$A$2:$X$104,$A1480-C$2,0)</f>
        <v>La Spezia</v>
      </c>
      <c r="D1480" s="3" t="str">
        <f>VLOOKUP($E1480,accorpamenti!$A$2:$X$104,$A1480-D$2,0)</f>
        <v>La Spezia</v>
      </c>
      <c r="E1480" s="3" t="s">
        <v>120</v>
      </c>
      <c r="F1480" s="1">
        <f t="array" ref="F1480">SUM(IF(anno=A1480,IF(distretto=E1480,1)))</f>
        <v>1</v>
      </c>
      <c r="G1480" s="1">
        <f t="array" ref="G1480">SUM(IF(anno=A1480,IF(distretto=E1480,IF(punti=-1,1))))</f>
        <v>0</v>
      </c>
      <c r="H1480" s="1">
        <f t="array" ref="H1480">SUM(IF(anno=A1480,IF(distretto=E1480,punti)))+G1480</f>
        <v>21</v>
      </c>
      <c r="I1480" s="6">
        <v>0.69889341875364008</v>
      </c>
      <c r="J1480" s="12">
        <f>H1480/VLOOKUP(A1480,anni!$A$1:$O$32,4,0)</f>
        <v>3.6235635158919175E-3</v>
      </c>
      <c r="K1480" s="12">
        <f t="shared" si="219"/>
        <v>2.2131344719749815E-3</v>
      </c>
      <c r="L1480" s="12">
        <f t="shared" si="220"/>
        <v>3.3197870757254891E-3</v>
      </c>
      <c r="M1480" s="12">
        <f t="array" ref="M1480">SUM(IF(NOT(ISERR(J1480:L1480)),J1480:L1480*$J$2:$L$2))/SUM(IF(NOT(ISERR(J1480:L1480)),$J$2:$L$2))</f>
        <v>3.1027910945585339E-3</v>
      </c>
      <c r="N1480" s="1">
        <f>((300-VLOOKUP(A1480,anni!$A$1:$O$32,8,0))*(M1480-I1480/300)+I1480)/300*(300-VLOOKUP(A1480,anni!$A$1:$O$32,7,0))</f>
        <v>0.85352269182958684</v>
      </c>
      <c r="O1480" s="1">
        <f t="shared" si="221"/>
        <v>1</v>
      </c>
      <c r="P1480" s="9">
        <f>INT(MAX(1,O1480)+1-VLOOKUP(A1480,anni!$A$1:$O$32,5,0))</f>
        <v>1</v>
      </c>
      <c r="Q1480" s="9">
        <f t="array" ref="Q1480">SUM(IF(anno=A1480,IF(distretto=E1480,concorrenti!$T$3:$T$5991)))</f>
        <v>0</v>
      </c>
      <c r="R1480" s="9">
        <f t="shared" si="222"/>
        <v>1</v>
      </c>
      <c r="S1480" s="1">
        <f t="shared" si="223"/>
        <v>0</v>
      </c>
      <c r="T1480" s="1">
        <f>1+INT($N1480/VLOOKUP($A1480,anni!$A$1:$J$35,10,0))+$Q1480</f>
        <v>1</v>
      </c>
      <c r="U1480" s="1">
        <f t="shared" si="218"/>
        <v>0</v>
      </c>
      <c r="AB1480" s="1">
        <v>1</v>
      </c>
    </row>
    <row r="1481" spans="1:28" x14ac:dyDescent="0.3">
      <c r="A1481" s="3">
        <v>2002</v>
      </c>
      <c r="B1481" s="3" t="str">
        <f>VLOOKUP($E1481,accorpamenti!$A$2:$X$104,$A1481-B$2,0)</f>
        <v>L'Aquila</v>
      </c>
      <c r="C1481" s="3" t="str">
        <f>VLOOKUP($E1481,accorpamenti!$A$2:$X$104,$A1481-C$2,0)</f>
        <v>L'Aquila</v>
      </c>
      <c r="D1481" s="3" t="str">
        <f>VLOOKUP($E1481,accorpamenti!$A$2:$X$104,$A1481-D$2,0)</f>
        <v>L'Aquila</v>
      </c>
      <c r="E1481" s="3" t="s">
        <v>151</v>
      </c>
      <c r="F1481" s="1">
        <f t="array" ref="F1481">SUM(IF(anno=A1481,IF(distretto=E1481,1)))</f>
        <v>1</v>
      </c>
      <c r="G1481" s="1">
        <f t="array" ref="G1481">SUM(IF(anno=A1481,IF(distretto=E1481,IF(punti=-1,1))))</f>
        <v>0</v>
      </c>
      <c r="H1481" s="1">
        <f t="array" ref="H1481">SUM(IF(anno=A1481,IF(distretto=E1481,punti)))+G1481</f>
        <v>9</v>
      </c>
      <c r="I1481" s="6">
        <v>1.0483401281304601</v>
      </c>
      <c r="J1481" s="12">
        <f>H1481/VLOOKUP(A1481,anni!$A$1:$O$32,4,0)</f>
        <v>1.5529557925251073E-3</v>
      </c>
      <c r="K1481" s="12">
        <f t="shared" si="219"/>
        <v>3.0310319942266051E-3</v>
      </c>
      <c r="L1481" s="12">
        <f t="shared" si="220"/>
        <v>4.2928281151622706E-3</v>
      </c>
      <c r="M1481" s="12">
        <f t="array" ref="M1481">SUM(IF(NOT(ISERR(J1481:L1481)),J1481:L1481*$J$2:$L$2))/SUM(IF(NOT(ISERR(J1481:L1481)),$J$2:$L$2))</f>
        <v>2.5022932468651339E-3</v>
      </c>
      <c r="N1481" s="1">
        <f>((300-VLOOKUP(A1481,anni!$A$1:$O$32,8,0))*(M1481-I1481/300)+I1481)/300*(300-VLOOKUP(A1481,anni!$A$1:$O$32,7,0))</f>
        <v>0.84990535874984685</v>
      </c>
      <c r="O1481" s="1">
        <f t="shared" si="221"/>
        <v>1</v>
      </c>
      <c r="P1481" s="9">
        <f>INT(MAX(1,O1481)+1-VLOOKUP(A1481,anni!$A$1:$O$32,5,0))</f>
        <v>1</v>
      </c>
      <c r="Q1481" s="9">
        <f t="array" ref="Q1481">SUM(IF(anno=A1481,IF(distretto=E1481,concorrenti!$T$3:$T$5991)))</f>
        <v>0</v>
      </c>
      <c r="R1481" s="9">
        <f t="shared" si="222"/>
        <v>1</v>
      </c>
      <c r="S1481" s="1">
        <f t="shared" si="223"/>
        <v>0</v>
      </c>
      <c r="T1481" s="1">
        <f>1+INT($N1481/VLOOKUP($A1481,anni!$A$1:$J$35,10,0))+$Q1481</f>
        <v>1</v>
      </c>
      <c r="U1481" s="1">
        <f t="shared" si="218"/>
        <v>0</v>
      </c>
      <c r="AB1481" s="1">
        <v>1</v>
      </c>
    </row>
    <row r="1482" spans="1:28" x14ac:dyDescent="0.3">
      <c r="A1482" s="3">
        <v>2002</v>
      </c>
      <c r="B1482" s="3" t="str">
        <f>VLOOKUP($E1482,accorpamenti!$A$2:$X$104,$A1482-B$2,0)</f>
        <v>Viterbo</v>
      </c>
      <c r="C1482" s="3" t="str">
        <f>VLOOKUP($E1482,accorpamenti!$A$2:$X$104,$A1482-C$2,0)</f>
        <v>Viterbo</v>
      </c>
      <c r="D1482" s="3" t="str">
        <f>VLOOKUP($E1482,accorpamenti!$A$2:$X$104,$A1482-D$2,0)</f>
        <v>Viterbo</v>
      </c>
      <c r="E1482" s="3" t="s">
        <v>111</v>
      </c>
      <c r="F1482" s="1">
        <f t="array" ref="F1482">SUM(IF(anno=A1482,IF(distretto=E1482,1)))</f>
        <v>1</v>
      </c>
      <c r="G1482" s="1">
        <f t="array" ref="G1482">SUM(IF(anno=A1482,IF(distretto=E1482,IF(punti=-1,1))))</f>
        <v>0</v>
      </c>
      <c r="H1482" s="1">
        <f t="array" ref="H1482">SUM(IF(anno=A1482,IF(distretto=E1482,punti)))+G1482</f>
        <v>12</v>
      </c>
      <c r="I1482" s="6">
        <v>1.5725101921956901</v>
      </c>
      <c r="J1482" s="12">
        <f>H1482/VLOOKUP(A1482,anni!$A$1:$O$32,4,0)</f>
        <v>2.0706077233668099E-3</v>
      </c>
      <c r="K1482" s="12">
        <f t="shared" si="219"/>
        <v>1.7320182824152027E-3</v>
      </c>
      <c r="L1482" s="12">
        <f t="shared" si="220"/>
        <v>1.717131246064908E-3</v>
      </c>
      <c r="M1482" s="12">
        <f t="array" ref="M1482">SUM(IF(NOT(ISERR(J1482:L1482)),J1482:L1482*$J$2:$L$2))/SUM(IF(NOT(ISERR(J1482:L1482)),$J$2:$L$2))</f>
        <v>1.8988318301659572E-3</v>
      </c>
      <c r="N1482" s="1">
        <f>((300-VLOOKUP(A1482,anni!$A$1:$O$32,8,0))*(M1482-I1482/300)+I1482)/300*(300-VLOOKUP(A1482,anni!$A$1:$O$32,7,0))</f>
        <v>0.9039364300984214</v>
      </c>
      <c r="O1482" s="1">
        <f t="shared" si="221"/>
        <v>1</v>
      </c>
      <c r="P1482" s="9">
        <f>INT(MAX(1,O1482)+1-VLOOKUP(A1482,anni!$A$1:$O$32,5,0))</f>
        <v>1</v>
      </c>
      <c r="Q1482" s="9">
        <f t="array" ref="Q1482">SUM(IF(anno=A1482,IF(distretto=E1482,concorrenti!$T$3:$T$5991)))</f>
        <v>0</v>
      </c>
      <c r="R1482" s="9">
        <f t="shared" si="222"/>
        <v>1</v>
      </c>
      <c r="S1482" s="1">
        <f t="shared" si="223"/>
        <v>0</v>
      </c>
      <c r="T1482" s="1">
        <f>1+INT($N1482/VLOOKUP($A1482,anni!$A$1:$J$35,10,0))+$Q1482</f>
        <v>1</v>
      </c>
      <c r="U1482" s="1">
        <f t="shared" si="218"/>
        <v>0</v>
      </c>
      <c r="AB1482" s="1">
        <v>1</v>
      </c>
    </row>
    <row r="1483" spans="1:28" x14ac:dyDescent="0.3">
      <c r="A1483" s="3">
        <v>2002</v>
      </c>
      <c r="B1483" s="3" t="str">
        <f>VLOOKUP($E1483,accorpamenti!$A$2:$X$104,$A1483-B$2,0)</f>
        <v>Matera</v>
      </c>
      <c r="C1483" s="3" t="str">
        <f>VLOOKUP($E1483,accorpamenti!$A$2:$X$104,$A1483-C$2,0)</f>
        <v>Matera</v>
      </c>
      <c r="D1483" s="3" t="str">
        <f>VLOOKUP($E1483,accorpamenti!$A$2:$X$104,$A1483-D$2,0)</f>
        <v>Matera</v>
      </c>
      <c r="E1483" s="3" t="s">
        <v>141</v>
      </c>
      <c r="F1483" s="1">
        <f t="array" ref="F1483">SUM(IF(anno=A1483,IF(distretto=E1483,1)))</f>
        <v>1</v>
      </c>
      <c r="G1483" s="1">
        <f t="array" ref="G1483">SUM(IF(anno=A1483,IF(distretto=E1483,IF(punti=-1,1))))</f>
        <v>0</v>
      </c>
      <c r="H1483" s="1">
        <f t="array" ref="H1483">SUM(IF(anno=A1483,IF(distretto=E1483,punti)))+G1483</f>
        <v>9</v>
      </c>
      <c r="I1483" s="6">
        <v>1.3977868375072802</v>
      </c>
      <c r="J1483" s="12">
        <f>H1483/VLOOKUP(A1483,anni!$A$1:$O$32,4,0)</f>
        <v>1.5529557925251073E-3</v>
      </c>
      <c r="K1483" s="12">
        <f t="shared" si="219"/>
        <v>5.7733942747173429E-4</v>
      </c>
      <c r="L1483" s="12">
        <f t="shared" si="220"/>
        <v>4.4645412397687611E-3</v>
      </c>
      <c r="M1483" s="12">
        <f t="array" ref="M1483">SUM(IF(NOT(ISERR(J1483:L1483)),J1483:L1483*$J$2:$L$2))/SUM(IF(NOT(ISERR(J1483:L1483)),$J$2:$L$2))</f>
        <v>1.7130145787145918E-3</v>
      </c>
      <c r="N1483" s="1">
        <f>((300-VLOOKUP(A1483,anni!$A$1:$O$32,8,0))*(M1483-I1483/300)+I1483)/300*(300-VLOOKUP(A1483,anni!$A$1:$O$32,7,0))</f>
        <v>0.8085318615786784</v>
      </c>
      <c r="O1483" s="1">
        <f t="shared" si="221"/>
        <v>1</v>
      </c>
      <c r="P1483" s="9">
        <f>INT(MAX(1,O1483)+1-VLOOKUP(A1483,anni!$A$1:$O$32,5,0))</f>
        <v>1</v>
      </c>
      <c r="Q1483" s="9">
        <f t="array" ref="Q1483">SUM(IF(anno=A1483,IF(distretto=E1483,concorrenti!$T$3:$T$5991)))</f>
        <v>0</v>
      </c>
      <c r="R1483" s="9">
        <f t="shared" si="222"/>
        <v>1</v>
      </c>
      <c r="S1483" s="1">
        <f t="shared" si="223"/>
        <v>0</v>
      </c>
      <c r="T1483" s="1">
        <f>1+INT($N1483/VLOOKUP($A1483,anni!$A$1:$J$35,10,0))+$Q1483</f>
        <v>1</v>
      </c>
      <c r="U1483" s="1">
        <f t="shared" si="218"/>
        <v>0</v>
      </c>
      <c r="AB1483" s="1">
        <v>1</v>
      </c>
    </row>
    <row r="1484" spans="1:28" x14ac:dyDescent="0.3">
      <c r="A1484" s="3">
        <v>2002</v>
      </c>
      <c r="B1484" s="3" t="str">
        <f>VLOOKUP($E1484,accorpamenti!$A$2:$X$104,$A1484-B$2,0)</f>
        <v>Enna</v>
      </c>
      <c r="C1484" s="3" t="str">
        <f>VLOOKUP($E1484,accorpamenti!$A$2:$X$104,$A1484-C$2,0)</f>
        <v>Enna</v>
      </c>
      <c r="D1484" s="3" t="str">
        <f>VLOOKUP($E1484,accorpamenti!$A$2:$X$104,$A1484-D$2,0)</f>
        <v>Enna</v>
      </c>
      <c r="E1484" s="3" t="s">
        <v>82</v>
      </c>
      <c r="F1484" s="1">
        <f t="array" ref="F1484">SUM(IF(anno=A1484,IF(distretto=E1484,1)))</f>
        <v>1</v>
      </c>
      <c r="G1484" s="1">
        <f t="array" ref="G1484">SUM(IF(anno=A1484,IF(distretto=E1484,IF(punti=-1,1))))</f>
        <v>0</v>
      </c>
      <c r="H1484" s="1">
        <f t="array" ref="H1484">SUM(IF(anno=A1484,IF(distretto=E1484,punti)))+G1484</f>
        <v>1.8</v>
      </c>
      <c r="I1484" s="6">
        <v>2.0966802562609201</v>
      </c>
      <c r="J1484" s="12">
        <f>H1484/VLOOKUP(A1484,anni!$A$1:$O$32,4,0)</f>
        <v>3.1059115850502148E-4</v>
      </c>
      <c r="K1484" s="12">
        <f t="shared" si="219"/>
        <v>1.1546788549434686E-3</v>
      </c>
      <c r="L1484" s="12">
        <f t="shared" si="220"/>
        <v>2.3467460362887075E-3</v>
      </c>
      <c r="M1484" s="12">
        <f t="array" ref="M1484">SUM(IF(NOT(ISERR(J1484:L1484)),J1484:L1484*$J$2:$L$2))/SUM(IF(NOT(ISERR(J1484:L1484)),$J$2:$L$2))</f>
        <v>9.3131287028178479E-4</v>
      </c>
      <c r="N1484" s="1">
        <f>((300-VLOOKUP(A1484,anni!$A$1:$O$32,8,0))*(M1484-I1484/300)+I1484)/300*(300-VLOOKUP(A1484,anni!$A$1:$O$32,7,0))</f>
        <v>0.88515599280999724</v>
      </c>
      <c r="O1484" s="1">
        <f t="shared" si="221"/>
        <v>1</v>
      </c>
      <c r="P1484" s="9">
        <f>INT(MAX(1,O1484)+1-VLOOKUP(A1484,anni!$A$1:$O$32,5,0))</f>
        <v>1</v>
      </c>
      <c r="Q1484" s="9">
        <f t="array" ref="Q1484">SUM(IF(anno=A1484,IF(distretto=E1484,concorrenti!$T$3:$T$5991)))</f>
        <v>0</v>
      </c>
      <c r="R1484" s="9">
        <f t="shared" si="222"/>
        <v>1</v>
      </c>
      <c r="S1484" s="1">
        <f t="shared" si="223"/>
        <v>0</v>
      </c>
      <c r="T1484" s="1">
        <f>1+INT($N1484/VLOOKUP($A1484,anni!$A$1:$J$35,10,0))+$Q1484</f>
        <v>1</v>
      </c>
      <c r="U1484" s="1">
        <f t="shared" si="218"/>
        <v>0</v>
      </c>
      <c r="AB1484" s="1">
        <v>1</v>
      </c>
    </row>
    <row r="1485" spans="1:28" x14ac:dyDescent="0.3">
      <c r="A1485" s="3">
        <v>2002</v>
      </c>
      <c r="B1485" s="3" t="str">
        <f>VLOOKUP($E1485,accorpamenti!$A$2:$X$104,$A1485-B$2,0)</f>
        <v>Crotone</v>
      </c>
      <c r="C1485" s="3" t="str">
        <f>VLOOKUP($E1485,accorpamenti!$A$2:$X$104,$A1485-C$2,0)</f>
        <v>Crotone</v>
      </c>
      <c r="D1485" s="3" t="str">
        <f>VLOOKUP($E1485,accorpamenti!$A$2:$X$104,$A1485-D$2,0)</f>
        <v>Crotone</v>
      </c>
      <c r="E1485" s="3" t="s">
        <v>149</v>
      </c>
      <c r="F1485" s="1">
        <f t="array" ref="F1485">SUM(IF(anno=A1485,IF(distretto=E1485,1)))</f>
        <v>1</v>
      </c>
      <c r="G1485" s="1">
        <f t="array" ref="G1485">SUM(IF(anno=A1485,IF(distretto=E1485,IF(punti=-1,1))))</f>
        <v>0</v>
      </c>
      <c r="H1485" s="1">
        <f t="array" ref="H1485">SUM(IF(anno=A1485,IF(distretto=E1485,punti)))+G1485</f>
        <v>8</v>
      </c>
      <c r="I1485" s="6">
        <v>1.3977868375072802</v>
      </c>
      <c r="J1485" s="12">
        <f>H1485/VLOOKUP(A1485,anni!$A$1:$O$32,4,0)</f>
        <v>1.3804051489112066E-3</v>
      </c>
      <c r="K1485" s="12">
        <f t="shared" si="219"/>
        <v>1.7320182824152027E-3</v>
      </c>
      <c r="L1485" s="12">
        <f t="shared" si="220"/>
        <v>5.7237708202163601E-4</v>
      </c>
      <c r="M1485" s="12">
        <f t="array" ref="M1485">SUM(IF(NOT(ISERR(J1485:L1485)),J1485:L1485*$J$2:$L$2))/SUM(IF(NOT(ISERR(J1485:L1485)),$J$2:$L$2))</f>
        <v>1.362938182264277E-3</v>
      </c>
      <c r="N1485" s="1">
        <f>((300-VLOOKUP(A1485,anni!$A$1:$O$32,8,0))*(M1485-I1485/300)+I1485)/300*(300-VLOOKUP(A1485,anni!$A$1:$O$32,7,0))</f>
        <v>0.73851658228861539</v>
      </c>
      <c r="O1485" s="1">
        <f t="shared" si="221"/>
        <v>1</v>
      </c>
      <c r="P1485" s="9">
        <f>INT(MAX(1,O1485)+1-VLOOKUP(A1485,anni!$A$1:$O$32,5,0))</f>
        <v>1</v>
      </c>
      <c r="Q1485" s="9">
        <f t="array" ref="Q1485">SUM(IF(anno=A1485,IF(distretto=E1485,concorrenti!$T$3:$T$5991)))</f>
        <v>0</v>
      </c>
      <c r="R1485" s="9">
        <f t="shared" si="222"/>
        <v>1</v>
      </c>
      <c r="S1485" s="1">
        <f t="shared" si="223"/>
        <v>0</v>
      </c>
      <c r="T1485" s="1">
        <f>1+INT($N1485/VLOOKUP($A1485,anni!$A$1:$J$35,10,0))+$Q1485</f>
        <v>1</v>
      </c>
      <c r="U1485" s="1">
        <f t="shared" si="218"/>
        <v>0</v>
      </c>
      <c r="AB1485" s="1">
        <v>1</v>
      </c>
    </row>
    <row r="1486" spans="1:28" x14ac:dyDescent="0.3">
      <c r="A1486" s="3">
        <v>2002</v>
      </c>
      <c r="B1486" s="3" t="str">
        <f>VLOOKUP($E1486,accorpamenti!$A$2:$X$104,$A1486-B$2,0)</f>
        <v>Vibo Valentia</v>
      </c>
      <c r="C1486" s="3" t="str">
        <f>VLOOKUP($E1486,accorpamenti!$A$2:$X$104,$A1486-C$2,0)</f>
        <v>Vibo Valentia</v>
      </c>
      <c r="D1486" s="3" t="str">
        <f>VLOOKUP($E1486,accorpamenti!$A$2:$X$104,$A1486-D$2,0)</f>
        <v>Vibo Valentia</v>
      </c>
      <c r="E1486" s="3" t="s">
        <v>142</v>
      </c>
      <c r="F1486" s="1">
        <f t="array" ref="F1486">SUM(IF(anno=A1486,IF(distretto=E1486,1)))</f>
        <v>1</v>
      </c>
      <c r="G1486" s="1">
        <f t="array" ref="G1486">SUM(IF(anno=A1486,IF(distretto=E1486,IF(punti=-1,1))))</f>
        <v>0</v>
      </c>
      <c r="H1486" s="1">
        <f t="array" ref="H1486">SUM(IF(anno=A1486,IF(distretto=E1486,punti)))+G1486</f>
        <v>4.8</v>
      </c>
      <c r="I1486" s="6">
        <v>1.2230634828188702</v>
      </c>
      <c r="J1486" s="12">
        <f>H1486/VLOOKUP(A1486,anni!$A$1:$O$32,4,0)</f>
        <v>8.2824308934672391E-4</v>
      </c>
      <c r="K1486" s="12">
        <f t="shared" si="219"/>
        <v>1.4433485686793357E-3</v>
      </c>
      <c r="L1486" s="12">
        <f t="shared" si="220"/>
        <v>0</v>
      </c>
      <c r="M1486" s="12">
        <f t="array" ref="M1486">SUM(IF(NOT(ISERR(J1486:L1486)),J1486:L1486*$J$2:$L$2))/SUM(IF(NOT(ISERR(J1486:L1486)),$J$2:$L$2))</f>
        <v>8.9523773423314055E-4</v>
      </c>
      <c r="N1486" s="1">
        <f>((300-VLOOKUP(A1486,anni!$A$1:$O$32,8,0))*(M1486-I1486/300)+I1486)/300*(300-VLOOKUP(A1486,anni!$A$1:$O$32,7,0))</f>
        <v>0.58673537445291823</v>
      </c>
      <c r="O1486" s="1">
        <f t="shared" si="221"/>
        <v>1</v>
      </c>
      <c r="P1486" s="9">
        <f>INT(MAX(1,O1486)+1-VLOOKUP(A1486,anni!$A$1:$O$32,5,0))</f>
        <v>1</v>
      </c>
      <c r="Q1486" s="9">
        <f t="array" ref="Q1486">SUM(IF(anno=A1486,IF(distretto=E1486,concorrenti!$T$3:$T$5991)))</f>
        <v>0</v>
      </c>
      <c r="R1486" s="9">
        <f t="shared" si="222"/>
        <v>1</v>
      </c>
      <c r="S1486" s="1">
        <f t="shared" si="223"/>
        <v>0</v>
      </c>
      <c r="T1486" s="1">
        <f>1+INT($N1486/VLOOKUP($A1486,anni!$A$1:$J$35,10,0))+$Q1486</f>
        <v>1</v>
      </c>
      <c r="U1486" s="1">
        <f t="shared" si="218"/>
        <v>0</v>
      </c>
      <c r="AB1486" s="1">
        <v>1</v>
      </c>
    </row>
    <row r="1487" spans="1:28" x14ac:dyDescent="0.3">
      <c r="A1487" s="3">
        <v>2002</v>
      </c>
      <c r="B1487" s="3" t="str">
        <f>VLOOKUP($E1487,accorpamenti!$A$2:$X$104,$A1487-B$2,0)</f>
        <v>Nuoro</v>
      </c>
      <c r="C1487" s="3" t="str">
        <f>VLOOKUP($E1487,accorpamenti!$A$2:$X$104,$A1487-C$2,0)</f>
        <v>Nuoro</v>
      </c>
      <c r="D1487" s="3" t="str">
        <f>VLOOKUP($E1487,accorpamenti!$A$2:$X$104,$A1487-D$2,0)</f>
        <v>Nuoro</v>
      </c>
      <c r="E1487" s="3" t="s">
        <v>125</v>
      </c>
      <c r="F1487" s="1">
        <f t="array" ref="F1487">SUM(IF(anno=A1487,IF(distretto=E1487,1)))</f>
        <v>1</v>
      </c>
      <c r="G1487" s="1">
        <f t="array" ref="G1487">SUM(IF(anno=A1487,IF(distretto=E1487,IF(punti=-1,1))))</f>
        <v>0</v>
      </c>
      <c r="H1487" s="1">
        <f t="array" ref="H1487">SUM(IF(anno=A1487,IF(distretto=E1487,punti)))+G1487</f>
        <v>6</v>
      </c>
      <c r="I1487" s="6">
        <v>0.69889341875364008</v>
      </c>
      <c r="J1487" s="12">
        <f>H1487/VLOOKUP(A1487,anni!$A$1:$O$32,4,0)</f>
        <v>1.035303861683405E-3</v>
      </c>
      <c r="K1487" s="12">
        <f t="shared" si="219"/>
        <v>1.9244647582391144E-3</v>
      </c>
      <c r="L1487" s="12">
        <f t="shared" si="220"/>
        <v>2.86188541010818E-4</v>
      </c>
      <c r="M1487" s="12">
        <f t="array" ref="M1487">SUM(IF(NOT(ISERR(J1487:L1487)),J1487:L1487*$J$2:$L$2))/SUM(IF(NOT(ISERR(J1487:L1487)),$J$2:$L$2))</f>
        <v>1.2068382737565437E-3</v>
      </c>
      <c r="N1487" s="1">
        <f>((300-VLOOKUP(A1487,anni!$A$1:$O$32,8,0))*(M1487-I1487/300)+I1487)/300*(300-VLOOKUP(A1487,anni!$A$1:$O$32,7,0))</f>
        <v>0.47433212766918875</v>
      </c>
      <c r="O1487" s="1">
        <f t="shared" si="221"/>
        <v>1</v>
      </c>
      <c r="P1487" s="9">
        <f>INT(MAX(1,O1487)+1-VLOOKUP(A1487,anni!$A$1:$O$32,5,0))</f>
        <v>1</v>
      </c>
      <c r="Q1487" s="9">
        <f t="array" ref="Q1487">SUM(IF(anno=A1487,IF(distretto=E1487,concorrenti!$T$3:$T$5991)))</f>
        <v>0</v>
      </c>
      <c r="R1487" s="9">
        <f t="shared" si="222"/>
        <v>1</v>
      </c>
      <c r="S1487" s="1">
        <f t="shared" si="223"/>
        <v>0</v>
      </c>
      <c r="T1487" s="1">
        <f>1+INT($N1487/VLOOKUP($A1487,anni!$A$1:$J$35,10,0))+$Q1487</f>
        <v>1</v>
      </c>
      <c r="U1487" s="1">
        <f t="shared" si="218"/>
        <v>0</v>
      </c>
      <c r="AB1487" s="1">
        <v>1</v>
      </c>
    </row>
    <row r="1488" spans="1:28" x14ac:dyDescent="0.3">
      <c r="A1488" s="3">
        <v>2001</v>
      </c>
      <c r="B1488" s="3" t="str">
        <f>VLOOKUP($E1488,accorpamenti!$A$2:$X$104,$A1488-B$2,0)</f>
        <v>Milano</v>
      </c>
      <c r="C1488" s="3" t="str">
        <f>VLOOKUP($E1488,accorpamenti!$A$2:$X$104,$A1488-C$2,0)</f>
        <v>Milano</v>
      </c>
      <c r="D1488" s="3" t="str">
        <f>VLOOKUP($E1488,accorpamenti!$A$2:$X$104,$A1488-D$2,0)</f>
        <v>Milano</v>
      </c>
      <c r="E1488" s="3" t="s">
        <v>41</v>
      </c>
      <c r="F1488" s="1">
        <f t="array" ref="F1488">SUM(IF(anno=A1488,IF(distretto=E1488,1)))</f>
        <v>22</v>
      </c>
      <c r="G1488" s="1">
        <f t="array" ref="G1488">SUM(IF(anno=A1488,IF(distretto=E1488,IF(punti=-1,1))))</f>
        <v>1</v>
      </c>
      <c r="H1488" s="1">
        <f t="array" ref="H1488">SUM(IF(anno=A1488,IF(distretto=E1488,punti)))+G1488</f>
        <v>307.39999999999998</v>
      </c>
      <c r="I1488" s="6">
        <v>10.133954571927781</v>
      </c>
      <c r="J1488" s="12">
        <f>H1488/VLOOKUP(A1488,anni!$A$1:$O$32,4,0)</f>
        <v>7.3947558335337962E-2</v>
      </c>
      <c r="K1488" s="12">
        <f t="shared" si="219"/>
        <v>7.0688569629672043E-2</v>
      </c>
      <c r="L1488" s="12">
        <f t="shared" si="220"/>
        <v>6.2943052391799523E-2</v>
      </c>
      <c r="M1488" s="12">
        <f t="array" ref="M1488">SUM(IF(NOT(ISERR(J1488:L1488)),J1488:L1488*$J$2:$L$2))/SUM(IF(NOT(ISERR(J1488:L1488)),$J$2:$L$2))</f>
        <v>7.1027144442859583E-2</v>
      </c>
      <c r="N1488" s="1">
        <f>((300-VLOOKUP(A1488,anni!$A$1:$O$32,8,0))*(M1488-I1488/300)+I1488)/300*(300-VLOOKUP(A1488,anni!$A$1:$O$32,7,0))</f>
        <v>17.583413745881177</v>
      </c>
      <c r="O1488" s="1">
        <f t="shared" si="221"/>
        <v>17.583413745881177</v>
      </c>
      <c r="P1488" s="9">
        <f>INT(MAX(1,O1488)+1-VLOOKUP(A1488,anni!$A$1:$O$32,5,0))</f>
        <v>18</v>
      </c>
      <c r="Q1488" s="9">
        <f t="array" ref="Q1488">SUM(IF(anno=A1488,IF(distretto=E1488,concorrenti!$T$3:$T$5991)))</f>
        <v>0</v>
      </c>
      <c r="R1488" s="9">
        <f t="shared" si="222"/>
        <v>18</v>
      </c>
      <c r="S1488" s="1">
        <f t="shared" si="223"/>
        <v>-4</v>
      </c>
      <c r="T1488" s="1">
        <f>1+INT($N1488/VLOOKUP($A1488,anni!$A$1:$J$35,10,0))+$Q1488</f>
        <v>15</v>
      </c>
      <c r="U1488" s="1">
        <f t="shared" si="218"/>
        <v>-7</v>
      </c>
      <c r="AB1488" s="1">
        <v>18</v>
      </c>
    </row>
    <row r="1489" spans="1:28" x14ac:dyDescent="0.3">
      <c r="A1489" s="3">
        <v>2001</v>
      </c>
      <c r="B1489" s="3" t="str">
        <f>VLOOKUP($E1489,accorpamenti!$A$2:$X$104,$A1489-B$2,0)</f>
        <v>Roma</v>
      </c>
      <c r="C1489" s="3" t="str">
        <f>VLOOKUP($E1489,accorpamenti!$A$2:$X$104,$A1489-C$2,0)</f>
        <v>Roma</v>
      </c>
      <c r="D1489" s="3" t="str">
        <f>VLOOKUP($E1489,accorpamenti!$A$2:$X$104,$A1489-D$2,0)</f>
        <v>Roma</v>
      </c>
      <c r="E1489" s="3" t="s">
        <v>40</v>
      </c>
      <c r="F1489" s="1">
        <f t="array" ref="F1489">SUM(IF(anno=A1489,IF(distretto=E1489,1)))</f>
        <v>11</v>
      </c>
      <c r="G1489" s="1">
        <f t="array" ref="G1489">SUM(IF(anno=A1489,IF(distretto=E1489,IF(punti=-1,1))))</f>
        <v>0</v>
      </c>
      <c r="H1489" s="1">
        <f t="array" ref="H1489">SUM(IF(anno=A1489,IF(distretto=E1489,punti)))+G1489</f>
        <v>190.39999999999995</v>
      </c>
      <c r="I1489" s="6">
        <v>22.539312754804893</v>
      </c>
      <c r="J1489" s="12">
        <f>H1489/VLOOKUP(A1489,anni!$A$1:$O$32,4,0)</f>
        <v>4.5802261246090908E-2</v>
      </c>
      <c r="K1489" s="12">
        <f t="shared" si="219"/>
        <v>4.1039436780951302E-2</v>
      </c>
      <c r="L1489" s="12">
        <f t="shared" si="220"/>
        <v>4.2314350797266503E-2</v>
      </c>
      <c r="M1489" s="12">
        <f t="array" ref="M1489">SUM(IF(NOT(ISERR(J1489:L1489)),J1489:L1489*$J$2:$L$2))/SUM(IF(NOT(ISERR(J1489:L1489)),$J$2:$L$2))</f>
        <v>4.3633334682906977E-2</v>
      </c>
      <c r="N1489" s="1">
        <f>((300-VLOOKUP(A1489,anni!$A$1:$O$32,8,0))*(M1489-I1489/300)+I1489)/300*(300-VLOOKUP(A1489,anni!$A$1:$O$32,7,0))</f>
        <v>16.239771188183028</v>
      </c>
      <c r="O1489" s="1">
        <f t="shared" si="221"/>
        <v>16.239771188183028</v>
      </c>
      <c r="P1489" s="9">
        <f>INT(MAX(1,O1489)+1-VLOOKUP(A1489,anni!$A$1:$O$32,5,0))</f>
        <v>16</v>
      </c>
      <c r="Q1489" s="9">
        <f t="array" ref="Q1489">SUM(IF(anno=A1489,IF(distretto=E1489,concorrenti!$T$3:$T$5991)))</f>
        <v>0</v>
      </c>
      <c r="R1489" s="9">
        <f t="shared" si="222"/>
        <v>16</v>
      </c>
      <c r="S1489" s="1">
        <f t="shared" si="223"/>
        <v>5</v>
      </c>
      <c r="T1489" s="1">
        <f>1+INT($N1489/VLOOKUP($A1489,anni!$A$1:$J$35,10,0))+$Q1489</f>
        <v>14</v>
      </c>
      <c r="U1489" s="1">
        <f t="shared" si="218"/>
        <v>3</v>
      </c>
      <c r="AB1489" s="1">
        <v>16</v>
      </c>
    </row>
    <row r="1490" spans="1:28" x14ac:dyDescent="0.3">
      <c r="A1490" s="3">
        <v>2001</v>
      </c>
      <c r="B1490" s="3" t="str">
        <f>VLOOKUP($E1490,accorpamenti!$A$2:$X$104,$A1490-B$2,0)</f>
        <v>Genova</v>
      </c>
      <c r="C1490" s="3" t="str">
        <f>VLOOKUP($E1490,accorpamenti!$A$2:$X$104,$A1490-C$2,0)</f>
        <v>Genova</v>
      </c>
      <c r="D1490" s="3" t="str">
        <f>VLOOKUP($E1490,accorpamenti!$A$2:$X$104,$A1490-D$2,0)</f>
        <v>Genova</v>
      </c>
      <c r="E1490" s="3" t="s">
        <v>51</v>
      </c>
      <c r="F1490" s="1">
        <f t="array" ref="F1490">SUM(IF(anno=A1490,IF(distretto=E1490,1)))</f>
        <v>10</v>
      </c>
      <c r="G1490" s="1">
        <f t="array" ref="G1490">SUM(IF(anno=A1490,IF(distretto=E1490,IF(punti=-1,1))))</f>
        <v>0</v>
      </c>
      <c r="H1490" s="1">
        <f t="array" ref="H1490">SUM(IF(anno=A1490,IF(distretto=E1490,punti)))+G1490</f>
        <v>146.4</v>
      </c>
      <c r="I1490" s="6">
        <v>4.3680838672102507</v>
      </c>
      <c r="J1490" s="12">
        <f>H1490/VLOOKUP(A1490,anni!$A$1:$O$32,4,0)</f>
        <v>3.521770507577579E-2</v>
      </c>
      <c r="K1490" s="12">
        <f t="shared" si="219"/>
        <v>2.5699730982771462E-2</v>
      </c>
      <c r="L1490" s="12">
        <f t="shared" si="220"/>
        <v>2.9448747152619588E-2</v>
      </c>
      <c r="M1490" s="12">
        <f t="array" ref="M1490">SUM(IF(NOT(ISERR(J1490:L1490)),J1490:L1490*$J$2:$L$2))/SUM(IF(NOT(ISERR(J1490:L1490)),$J$2:$L$2))</f>
        <v>3.1083554057581647E-2</v>
      </c>
      <c r="N1490" s="1">
        <f>((300-VLOOKUP(A1490,anni!$A$1:$O$32,8,0))*(M1490-I1490/300)+I1490)/300*(300-VLOOKUP(A1490,anni!$A$1:$O$32,7,0))</f>
        <v>7.6727387672530796</v>
      </c>
      <c r="O1490" s="1">
        <f t="shared" si="221"/>
        <v>7.6727387672530796</v>
      </c>
      <c r="P1490" s="9">
        <f>INT(MAX(1,O1490)+1-VLOOKUP(A1490,anni!$A$1:$O$32,5,0))</f>
        <v>8</v>
      </c>
      <c r="Q1490" s="9">
        <f t="array" ref="Q1490">SUM(IF(anno=A1490,IF(distretto=E1490,concorrenti!$T$3:$T$5991)))</f>
        <v>0</v>
      </c>
      <c r="R1490" s="9">
        <f t="shared" si="222"/>
        <v>8</v>
      </c>
      <c r="S1490" s="1">
        <f t="shared" si="223"/>
        <v>-2</v>
      </c>
      <c r="T1490" s="1">
        <f>1+INT($N1490/VLOOKUP($A1490,anni!$A$1:$J$35,10,0))+$Q1490</f>
        <v>7</v>
      </c>
      <c r="U1490" s="1">
        <f t="shared" si="218"/>
        <v>-3</v>
      </c>
      <c r="AB1490" s="1">
        <v>8</v>
      </c>
    </row>
    <row r="1491" spans="1:28" x14ac:dyDescent="0.3">
      <c r="A1491" s="3">
        <v>2001</v>
      </c>
      <c r="B1491" s="3" t="str">
        <f>VLOOKUP($E1491,accorpamenti!$A$2:$X$104,$A1491-B$2,0)</f>
        <v>Torino</v>
      </c>
      <c r="C1491" s="3" t="str">
        <f>VLOOKUP($E1491,accorpamenti!$A$2:$X$104,$A1491-C$2,0)</f>
        <v>Torino</v>
      </c>
      <c r="D1491" s="3" t="str">
        <f>VLOOKUP($E1491,accorpamenti!$A$2:$X$104,$A1491-D$2,0)</f>
        <v>Torino</v>
      </c>
      <c r="E1491" s="3" t="s">
        <v>49</v>
      </c>
      <c r="F1491" s="1">
        <f t="array" ref="F1491">SUM(IF(anno=A1491,IF(distretto=E1491,1)))</f>
        <v>8</v>
      </c>
      <c r="G1491" s="1">
        <f t="array" ref="G1491">SUM(IF(anno=A1491,IF(distretto=E1491,IF(punti=-1,1))))</f>
        <v>1</v>
      </c>
      <c r="H1491" s="1">
        <f t="array" ref="H1491">SUM(IF(anno=A1491,IF(distretto=E1491,punti)))+G1491</f>
        <v>155.80000000000001</v>
      </c>
      <c r="I1491" s="6">
        <v>11.706464764123472</v>
      </c>
      <c r="J1491" s="12">
        <f>H1491/VLOOKUP(A1491,anni!$A$1:$O$32,4,0)</f>
        <v>3.7478951166706756E-2</v>
      </c>
      <c r="K1491" s="12">
        <f t="shared" si="219"/>
        <v>4.6877683017571996E-2</v>
      </c>
      <c r="L1491" s="12">
        <f t="shared" si="220"/>
        <v>4.0874715261958988E-2</v>
      </c>
      <c r="M1491" s="12">
        <f t="array" ref="M1491">SUM(IF(NOT(ISERR(J1491:L1491)),J1491:L1491*$J$2:$L$2))/SUM(IF(NOT(ISERR(J1491:L1491)),$J$2:$L$2))</f>
        <v>4.1177822466203877E-2</v>
      </c>
      <c r="N1491" s="1">
        <f>((300-VLOOKUP(A1491,anni!$A$1:$O$32,8,0))*(M1491-I1491/300)+I1491)/300*(300-VLOOKUP(A1491,anni!$A$1:$O$32,7,0))</f>
        <v>12.137719414615269</v>
      </c>
      <c r="O1491" s="1">
        <f t="shared" si="221"/>
        <v>12.137719414615269</v>
      </c>
      <c r="P1491" s="9">
        <f>INT(MAX(1,O1491)+1-VLOOKUP(A1491,anni!$A$1:$O$32,5,0))</f>
        <v>12</v>
      </c>
      <c r="Q1491" s="9">
        <f t="array" ref="Q1491">SUM(IF(anno=A1491,IF(distretto=E1491,concorrenti!$T$3:$T$5991)))</f>
        <v>0</v>
      </c>
      <c r="R1491" s="9">
        <f t="shared" si="222"/>
        <v>12</v>
      </c>
      <c r="S1491" s="1">
        <f t="shared" si="223"/>
        <v>4</v>
      </c>
      <c r="T1491" s="1">
        <f>1+INT($N1491/VLOOKUP($A1491,anni!$A$1:$J$35,10,0))+$Q1491</f>
        <v>11</v>
      </c>
      <c r="U1491" s="1">
        <f t="shared" si="218"/>
        <v>3</v>
      </c>
      <c r="AB1491" s="1">
        <v>12</v>
      </c>
    </row>
    <row r="1492" spans="1:28" x14ac:dyDescent="0.3">
      <c r="A1492" s="3">
        <v>2001</v>
      </c>
      <c r="B1492" s="3" t="str">
        <f>VLOOKUP($E1492,accorpamenti!$A$2:$X$104,$A1492-B$2,0)</f>
        <v>Teramo</v>
      </c>
      <c r="C1492" s="3" t="str">
        <f>VLOOKUP($E1492,accorpamenti!$A$2:$X$104,$A1492-C$2,0)</f>
        <v>Teramo</v>
      </c>
      <c r="D1492" s="3" t="str">
        <f>VLOOKUP($E1492,accorpamenti!$A$2:$X$104,$A1492-D$2,0)</f>
        <v>Teramo</v>
      </c>
      <c r="E1492" s="3" t="s">
        <v>98</v>
      </c>
      <c r="F1492" s="1">
        <f t="array" ref="F1492">SUM(IF(anno=A1492,IF(distretto=E1492,1)))</f>
        <v>8</v>
      </c>
      <c r="G1492" s="1">
        <f t="array" ref="G1492">SUM(IF(anno=A1492,IF(distretto=E1492,IF(punti=-1,1))))</f>
        <v>0</v>
      </c>
      <c r="H1492" s="1">
        <f t="array" ref="H1492">SUM(IF(anno=A1492,IF(distretto=E1492,punti)))+G1492</f>
        <v>37.6</v>
      </c>
      <c r="I1492" s="6">
        <v>1.2230634828188702</v>
      </c>
      <c r="J1492" s="12">
        <f>H1492/VLOOKUP(A1492,anni!$A$1:$O$32,4,0)</f>
        <v>9.0449843637238382E-3</v>
      </c>
      <c r="K1492" s="12">
        <f t="shared" si="219"/>
        <v>1.814435350008586E-2</v>
      </c>
      <c r="L1492" s="12">
        <f t="shared" si="220"/>
        <v>4.373576309794988E-3</v>
      </c>
      <c r="M1492" s="12">
        <f t="array" ref="M1492">SUM(IF(NOT(ISERR(J1492:L1492)),J1492:L1492*$J$2:$L$2))/SUM(IF(NOT(ISERR(J1492:L1492)),$J$2:$L$2))</f>
        <v>1.1299539400189703E-2</v>
      </c>
      <c r="N1492" s="1">
        <f>((300-VLOOKUP(A1492,anni!$A$1:$O$32,8,0))*(M1492-I1492/300)+I1492)/300*(300-VLOOKUP(A1492,anni!$A$1:$O$32,7,0))</f>
        <v>2.6675957076442307</v>
      </c>
      <c r="O1492" s="1">
        <f t="shared" si="221"/>
        <v>2.6675957076442307</v>
      </c>
      <c r="P1492" s="9">
        <f>INT(MAX(1,O1492)+1-VLOOKUP(A1492,anni!$A$1:$O$32,5,0))</f>
        <v>3</v>
      </c>
      <c r="Q1492" s="9">
        <f t="array" ref="Q1492">SUM(IF(anno=A1492,IF(distretto=E1492,concorrenti!$T$3:$T$5991)))</f>
        <v>0</v>
      </c>
      <c r="R1492" s="9">
        <f t="shared" si="222"/>
        <v>3</v>
      </c>
      <c r="S1492" s="1">
        <f t="shared" si="223"/>
        <v>-5</v>
      </c>
      <c r="T1492" s="1">
        <f>1+INT($N1492/VLOOKUP($A1492,anni!$A$1:$J$35,10,0))+$Q1492</f>
        <v>3</v>
      </c>
      <c r="U1492" s="1">
        <f t="shared" si="218"/>
        <v>-5</v>
      </c>
      <c r="AB1492" s="1">
        <v>3</v>
      </c>
    </row>
    <row r="1493" spans="1:28" x14ac:dyDescent="0.3">
      <c r="A1493" s="3">
        <v>2001</v>
      </c>
      <c r="B1493" s="3" t="str">
        <f>VLOOKUP($E1493,accorpamenti!$A$2:$X$104,$A1493-B$2,0)</f>
        <v>Trieste</v>
      </c>
      <c r="C1493" s="3" t="str">
        <f>VLOOKUP($E1493,accorpamenti!$A$2:$X$104,$A1493-C$2,0)</f>
        <v>Trieste</v>
      </c>
      <c r="D1493" s="3" t="str">
        <f>VLOOKUP($E1493,accorpamenti!$A$2:$X$104,$A1493-D$2,0)</f>
        <v>Trieste</v>
      </c>
      <c r="E1493" s="3" t="s">
        <v>92</v>
      </c>
      <c r="F1493" s="1">
        <f t="array" ref="F1493">SUM(IF(anno=A1493,IF(distretto=E1493,1)))</f>
        <v>7</v>
      </c>
      <c r="G1493" s="1">
        <f t="array" ref="G1493">SUM(IF(anno=A1493,IF(distretto=E1493,IF(punti=-1,1))))</f>
        <v>0</v>
      </c>
      <c r="H1493" s="1">
        <f t="array" ref="H1493">SUM(IF(anno=A1493,IF(distretto=E1493,punti)))+G1493</f>
        <v>120.8</v>
      </c>
      <c r="I1493" s="6">
        <v>1.92195690157251</v>
      </c>
      <c r="J1493" s="12">
        <f>H1493/VLOOKUP(A1493,anni!$A$1:$O$32,4,0)</f>
        <v>2.9059417849410626E-2</v>
      </c>
      <c r="K1493" s="12">
        <f t="shared" si="219"/>
        <v>3.8234789079045282E-2</v>
      </c>
      <c r="L1493" s="12">
        <f t="shared" si="220"/>
        <v>2.9266514806378131E-2</v>
      </c>
      <c r="M1493" s="12">
        <f t="array" ref="M1493">SUM(IF(NOT(ISERR(J1493:L1493)),J1493:L1493*$J$2:$L$2))/SUM(IF(NOT(ISERR(J1493:L1493)),$J$2:$L$2))</f>
        <v>3.2152391085450094E-2</v>
      </c>
      <c r="N1493" s="1">
        <f>((300-VLOOKUP(A1493,anni!$A$1:$O$32,8,0))*(M1493-I1493/300)+I1493)/300*(300-VLOOKUP(A1493,anni!$A$1:$O$32,7,0))</f>
        <v>7.0711305176141881</v>
      </c>
      <c r="O1493" s="1">
        <f t="shared" si="221"/>
        <v>7.0711305176141881</v>
      </c>
      <c r="P1493" s="9">
        <f>INT(MAX(1,O1493)+1-VLOOKUP(A1493,anni!$A$1:$O$32,5,0))</f>
        <v>7</v>
      </c>
      <c r="Q1493" s="9">
        <f t="array" ref="Q1493">SUM(IF(anno=A1493,IF(distretto=E1493,concorrenti!$T$3:$T$5991)))</f>
        <v>0</v>
      </c>
      <c r="R1493" s="9">
        <f t="shared" si="222"/>
        <v>7</v>
      </c>
      <c r="S1493" s="1">
        <f t="shared" si="223"/>
        <v>0</v>
      </c>
      <c r="T1493" s="1">
        <f>1+INT($N1493/VLOOKUP($A1493,anni!$A$1:$J$35,10,0))+$Q1493</f>
        <v>6</v>
      </c>
      <c r="U1493" s="1">
        <f t="shared" si="218"/>
        <v>-1</v>
      </c>
      <c r="AB1493" s="1">
        <v>7</v>
      </c>
    </row>
    <row r="1494" spans="1:28" x14ac:dyDescent="0.3">
      <c r="A1494" s="3">
        <v>2001</v>
      </c>
      <c r="B1494" s="3" t="str">
        <f>VLOOKUP($E1494,accorpamenti!$A$2:$X$104,$A1494-B$2,0)</f>
        <v>Venezia</v>
      </c>
      <c r="C1494" s="3" t="str">
        <f>VLOOKUP($E1494,accorpamenti!$A$2:$X$104,$A1494-C$2,0)</f>
        <v>Venezia</v>
      </c>
      <c r="D1494" s="3" t="str">
        <f>VLOOKUP($E1494,accorpamenti!$A$2:$X$104,$A1494-D$2,0)</f>
        <v>Venezia</v>
      </c>
      <c r="E1494" s="3" t="s">
        <v>85</v>
      </c>
      <c r="F1494" s="1">
        <f t="array" ref="F1494">SUM(IF(anno=A1494,IF(distretto=E1494,1)))</f>
        <v>7</v>
      </c>
      <c r="G1494" s="1">
        <f t="array" ref="G1494">SUM(IF(anno=A1494,IF(distretto=E1494,IF(punti=-1,1))))</f>
        <v>0</v>
      </c>
      <c r="H1494" s="1">
        <f t="array" ref="H1494">SUM(IF(anno=A1494,IF(distretto=E1494,punti)))+G1494</f>
        <v>86.6</v>
      </c>
      <c r="I1494" s="6">
        <v>3.1450203843913802</v>
      </c>
      <c r="J1494" s="12">
        <f>H1494/VLOOKUP(A1494,anni!$A$1:$O$32,4,0)</f>
        <v>2.0832331007938413E-2</v>
      </c>
      <c r="K1494" s="12">
        <f t="shared" si="219"/>
        <v>5.7237708202163605E-3</v>
      </c>
      <c r="L1494" s="12">
        <f t="shared" si="220"/>
        <v>2.0082004555808653E-2</v>
      </c>
      <c r="M1494" s="12">
        <f t="array" ref="M1494">SUM(IF(NOT(ISERR(J1494:L1494)),J1494:L1494*$J$2:$L$2))/SUM(IF(NOT(ISERR(J1494:L1494)),$J$2:$L$2))</f>
        <v>1.5671089870009435E-2</v>
      </c>
      <c r="N1494" s="1">
        <f>((300-VLOOKUP(A1494,anni!$A$1:$O$32,8,0))*(M1494-I1494/300)+I1494)/300*(300-VLOOKUP(A1494,anni!$A$1:$O$32,7,0))</f>
        <v>4.1825581021323472</v>
      </c>
      <c r="O1494" s="1">
        <f t="shared" si="221"/>
        <v>4.1825581021323472</v>
      </c>
      <c r="P1494" s="9">
        <f>INT(MAX(1,O1494)+1-VLOOKUP(A1494,anni!$A$1:$O$32,5,0))</f>
        <v>4</v>
      </c>
      <c r="Q1494" s="9">
        <f t="array" ref="Q1494">SUM(IF(anno=A1494,IF(distretto=E1494,concorrenti!$T$3:$T$5991)))</f>
        <v>0</v>
      </c>
      <c r="R1494" s="9">
        <f t="shared" si="222"/>
        <v>4</v>
      </c>
      <c r="S1494" s="1">
        <f t="shared" si="223"/>
        <v>-3</v>
      </c>
      <c r="T1494" s="1">
        <f>1+INT($N1494/VLOOKUP($A1494,anni!$A$1:$J$35,10,0))+$Q1494</f>
        <v>4</v>
      </c>
      <c r="U1494" s="1">
        <f t="shared" ref="U1494:U1557" si="224">T1494-$F1494</f>
        <v>-3</v>
      </c>
      <c r="AB1494" s="1">
        <v>4</v>
      </c>
    </row>
    <row r="1495" spans="1:28" x14ac:dyDescent="0.3">
      <c r="A1495" s="3">
        <v>2001</v>
      </c>
      <c r="B1495" s="3" t="str">
        <f>VLOOKUP($E1495,accorpamenti!$A$2:$X$104,$A1495-B$2,0)</f>
        <v>Vicenza</v>
      </c>
      <c r="C1495" s="3" t="str">
        <f>VLOOKUP($E1495,accorpamenti!$A$2:$X$104,$A1495-C$2,0)</f>
        <v>Vicenza</v>
      </c>
      <c r="D1495" s="3" t="str">
        <f>VLOOKUP($E1495,accorpamenti!$A$2:$X$104,$A1495-D$2,0)</f>
        <v>Vicenza</v>
      </c>
      <c r="E1495" s="3" t="s">
        <v>93</v>
      </c>
      <c r="F1495" s="1">
        <f t="array" ref="F1495">SUM(IF(anno=A1495,IF(distretto=E1495,1)))</f>
        <v>6</v>
      </c>
      <c r="G1495" s="1">
        <f t="array" ref="G1495">SUM(IF(anno=A1495,IF(distretto=E1495,IF(punti=-1,1))))</f>
        <v>0</v>
      </c>
      <c r="H1495" s="1">
        <f t="array" ref="H1495">SUM(IF(anno=A1495,IF(distretto=E1495,punti)))+G1495</f>
        <v>143.20000000000002</v>
      </c>
      <c r="I1495" s="6">
        <v>5.0669772859638904</v>
      </c>
      <c r="J1495" s="12">
        <f>H1495/VLOOKUP(A1495,anni!$A$1:$O$32,4,0)</f>
        <v>3.4447919172480149E-2</v>
      </c>
      <c r="K1495" s="12">
        <f t="shared" si="219"/>
        <v>1.8602255165703172E-2</v>
      </c>
      <c r="L1495" s="12">
        <f t="shared" si="220"/>
        <v>2.9958997722095669E-2</v>
      </c>
      <c r="M1495" s="12">
        <f t="array" ref="M1495">SUM(IF(NOT(ISERR(J1495:L1495)),J1495:L1495*$J$2:$L$2))/SUM(IF(NOT(ISERR(J1495:L1495)),$J$2:$L$2))</f>
        <v>2.8417877595157074E-2</v>
      </c>
      <c r="N1495" s="1">
        <f>((300-VLOOKUP(A1495,anni!$A$1:$O$32,8,0))*(M1495-I1495/300)+I1495)/300*(300-VLOOKUP(A1495,anni!$A$1:$O$32,7,0))</f>
        <v>7.3725679476860453</v>
      </c>
      <c r="O1495" s="1">
        <f t="shared" si="221"/>
        <v>7.3725679476860453</v>
      </c>
      <c r="P1495" s="9">
        <f>INT(MAX(1,O1495)+1-VLOOKUP(A1495,anni!$A$1:$O$32,5,0))</f>
        <v>7</v>
      </c>
      <c r="Q1495" s="9">
        <f t="array" ref="Q1495">SUM(IF(anno=A1495,IF(distretto=E1495,concorrenti!$T$3:$T$5991)))</f>
        <v>0</v>
      </c>
      <c r="R1495" s="9">
        <f t="shared" si="222"/>
        <v>7</v>
      </c>
      <c r="S1495" s="1">
        <f t="shared" si="223"/>
        <v>1</v>
      </c>
      <c r="T1495" s="1">
        <f>1+INT($N1495/VLOOKUP($A1495,anni!$A$1:$J$35,10,0))+$Q1495</f>
        <v>7</v>
      </c>
      <c r="U1495" s="1">
        <f t="shared" si="224"/>
        <v>1</v>
      </c>
      <c r="AB1495" s="1">
        <v>7</v>
      </c>
    </row>
    <row r="1496" spans="1:28" x14ac:dyDescent="0.3">
      <c r="A1496" s="3">
        <v>2001</v>
      </c>
      <c r="B1496" s="3" t="str">
        <f>VLOOKUP($E1496,accorpamenti!$A$2:$X$104,$A1496-B$2,0)</f>
        <v>Bologna</v>
      </c>
      <c r="C1496" s="3" t="str">
        <f>VLOOKUP($E1496,accorpamenti!$A$2:$X$104,$A1496-C$2,0)</f>
        <v>Bologna</v>
      </c>
      <c r="D1496" s="3" t="str">
        <f>VLOOKUP($E1496,accorpamenti!$A$2:$X$104,$A1496-D$2,0)</f>
        <v>Bologna</v>
      </c>
      <c r="E1496" s="3" t="s">
        <v>70</v>
      </c>
      <c r="F1496" s="1">
        <f t="array" ref="F1496">SUM(IF(anno=A1496,IF(distretto=E1496,1)))</f>
        <v>6</v>
      </c>
      <c r="G1496" s="1">
        <f t="array" ref="G1496">SUM(IF(anno=A1496,IF(distretto=E1496,IF(punti=-1,1))))</f>
        <v>0</v>
      </c>
      <c r="H1496" s="1">
        <f t="array" ref="H1496">SUM(IF(anno=A1496,IF(distretto=E1496,punti)))+G1496</f>
        <v>113.4</v>
      </c>
      <c r="I1496" s="6">
        <v>3.3197437390797901</v>
      </c>
      <c r="J1496" s="12">
        <f>H1496/VLOOKUP(A1496,anni!$A$1:$O$32,4,0)</f>
        <v>2.7279287948039448E-2</v>
      </c>
      <c r="K1496" s="12">
        <f t="shared" si="219"/>
        <v>1.6598935378627444E-2</v>
      </c>
      <c r="L1496" s="12">
        <f t="shared" si="220"/>
        <v>3.1161731207289288E-2</v>
      </c>
      <c r="M1496" s="12">
        <f t="array" ref="M1496">SUM(IF(NOT(ISERR(J1496:L1496)),J1496:L1496*$J$2:$L$2))/SUM(IF(NOT(ISERR(J1496:L1496)),$J$2:$L$2))</f>
        <v>2.4366244301443754E-2</v>
      </c>
      <c r="N1496" s="1">
        <f>((300-VLOOKUP(A1496,anni!$A$1:$O$32,8,0))*(M1496-I1496/300)+I1496)/300*(300-VLOOKUP(A1496,anni!$A$1:$O$32,7,0))</f>
        <v>5.9798301066486808</v>
      </c>
      <c r="O1496" s="1">
        <f t="shared" si="221"/>
        <v>5.9798301066486808</v>
      </c>
      <c r="P1496" s="9">
        <f>INT(MAX(1,O1496)+1-VLOOKUP(A1496,anni!$A$1:$O$32,5,0))</f>
        <v>6</v>
      </c>
      <c r="Q1496" s="9">
        <f t="array" ref="Q1496">SUM(IF(anno=A1496,IF(distretto=E1496,concorrenti!$T$3:$T$5991)))</f>
        <v>0</v>
      </c>
      <c r="R1496" s="9">
        <f t="shared" si="222"/>
        <v>6</v>
      </c>
      <c r="S1496" s="1">
        <f t="shared" si="223"/>
        <v>0</v>
      </c>
      <c r="T1496" s="1">
        <f>1+INT($N1496/VLOOKUP($A1496,anni!$A$1:$J$35,10,0))+$Q1496</f>
        <v>6</v>
      </c>
      <c r="U1496" s="1">
        <f t="shared" si="224"/>
        <v>0</v>
      </c>
      <c r="AB1496" s="1">
        <v>6</v>
      </c>
    </row>
    <row r="1497" spans="1:28" x14ac:dyDescent="0.3">
      <c r="A1497" s="3">
        <v>2001</v>
      </c>
      <c r="B1497" s="3" t="str">
        <f>VLOOKUP($E1497,accorpamenti!$A$2:$X$104,$A1497-B$2,0)</f>
        <v>Treviso</v>
      </c>
      <c r="C1497" s="3" t="str">
        <f>VLOOKUP($E1497,accorpamenti!$A$2:$X$104,$A1497-C$2,0)</f>
        <v>Treviso</v>
      </c>
      <c r="D1497" s="3" t="str">
        <f>VLOOKUP($E1497,accorpamenti!$A$2:$X$104,$A1497-D$2,0)</f>
        <v>Treviso</v>
      </c>
      <c r="E1497" s="3" t="s">
        <v>57</v>
      </c>
      <c r="F1497" s="1">
        <f t="array" ref="F1497">SUM(IF(anno=A1497,IF(distretto=E1497,1)))</f>
        <v>6</v>
      </c>
      <c r="G1497" s="1">
        <f t="array" ref="G1497">SUM(IF(anno=A1497,IF(distretto=E1497,IF(punti=-1,1))))</f>
        <v>0</v>
      </c>
      <c r="H1497" s="1">
        <f t="array" ref="H1497">SUM(IF(anno=A1497,IF(distretto=E1497,punti)))+G1497</f>
        <v>95.800000000000011</v>
      </c>
      <c r="I1497" s="6">
        <v>3.84391380314502</v>
      </c>
      <c r="J1497" s="12">
        <f>H1497/VLOOKUP(A1497,anni!$A$1:$O$32,4,0)</f>
        <v>2.3045465479913398E-2</v>
      </c>
      <c r="K1497" s="12">
        <f t="shared" si="219"/>
        <v>1.8373304332894518E-2</v>
      </c>
      <c r="L1497" s="12">
        <f t="shared" si="220"/>
        <v>2.2742596810933935E-2</v>
      </c>
      <c r="M1497" s="12">
        <f t="array" ref="M1497">SUM(IF(NOT(ISERR(J1497:L1497)),J1497:L1497*$J$2:$L$2))/SUM(IF(NOT(ISERR(J1497:L1497)),$J$2:$L$2))</f>
        <v>2.1437600319410527E-2</v>
      </c>
      <c r="N1497" s="1">
        <f>((300-VLOOKUP(A1497,anni!$A$1:$O$32,8,0))*(M1497-I1497/300)+I1497)/300*(300-VLOOKUP(A1497,anni!$A$1:$O$32,7,0))</f>
        <v>5.5688246649304451</v>
      </c>
      <c r="O1497" s="1">
        <f t="shared" si="221"/>
        <v>5.5688246649304451</v>
      </c>
      <c r="P1497" s="9">
        <f>INT(MAX(1,O1497)+1-VLOOKUP(A1497,anni!$A$1:$O$32,5,0))</f>
        <v>6</v>
      </c>
      <c r="Q1497" s="9">
        <f t="array" ref="Q1497">SUM(IF(anno=A1497,IF(distretto=E1497,concorrenti!$T$3:$T$5991)))</f>
        <v>0</v>
      </c>
      <c r="R1497" s="9">
        <f t="shared" si="222"/>
        <v>6</v>
      </c>
      <c r="S1497" s="1">
        <f t="shared" si="223"/>
        <v>0</v>
      </c>
      <c r="T1497" s="1">
        <f>1+INT($N1497/VLOOKUP($A1497,anni!$A$1:$J$35,10,0))+$Q1497</f>
        <v>5</v>
      </c>
      <c r="U1497" s="1">
        <f t="shared" si="224"/>
        <v>-1</v>
      </c>
      <c r="AB1497" s="1">
        <v>6</v>
      </c>
    </row>
    <row r="1498" spans="1:28" x14ac:dyDescent="0.3">
      <c r="A1498" s="3">
        <v>2001</v>
      </c>
      <c r="B1498" s="3" t="str">
        <f>VLOOKUP($E1498,accorpamenti!$A$2:$X$104,$A1498-B$2,0)</f>
        <v>Salerno</v>
      </c>
      <c r="C1498" s="3" t="str">
        <f>VLOOKUP($E1498,accorpamenti!$A$2:$X$104,$A1498-C$2,0)</f>
        <v>Salerno</v>
      </c>
      <c r="D1498" s="3" t="str">
        <f>VLOOKUP($E1498,accorpamenti!$A$2:$X$104,$A1498-D$2,0)</f>
        <v>Salerno</v>
      </c>
      <c r="E1498" s="3" t="s">
        <v>61</v>
      </c>
      <c r="F1498" s="1">
        <f t="array" ref="F1498">SUM(IF(anno=A1498,IF(distretto=E1498,1)))</f>
        <v>6</v>
      </c>
      <c r="G1498" s="1">
        <f t="array" ref="G1498">SUM(IF(anno=A1498,IF(distretto=E1498,IF(punti=-1,1))))</f>
        <v>1</v>
      </c>
      <c r="H1498" s="1">
        <f t="array" ref="H1498">SUM(IF(anno=A1498,IF(distretto=E1498,punti)))+G1498</f>
        <v>64.400000000000006</v>
      </c>
      <c r="I1498" s="6">
        <v>5.5911473500291207</v>
      </c>
      <c r="J1498" s="12">
        <f>H1498/VLOOKUP(A1498,anni!$A$1:$O$32,4,0)</f>
        <v>1.5491941303824872E-2</v>
      </c>
      <c r="K1498" s="12">
        <f t="shared" si="219"/>
        <v>5.8382462366206875E-3</v>
      </c>
      <c r="L1498" s="12">
        <f t="shared" si="220"/>
        <v>1.7494305239179951E-3</v>
      </c>
      <c r="M1498" s="12">
        <f t="array" ref="M1498">SUM(IF(NOT(ISERR(J1498:L1498)),J1498:L1498*$J$2:$L$2))/SUM(IF(NOT(ISERR(J1498:L1498)),$J$2:$L$2))</f>
        <v>9.9836244847723316E-3</v>
      </c>
      <c r="N1498" s="1">
        <f>((300-VLOOKUP(A1498,anni!$A$1:$O$32,8,0))*(M1498-I1498/300)+I1498)/300*(300-VLOOKUP(A1498,anni!$A$1:$O$32,7,0))</f>
        <v>3.8604406802975064</v>
      </c>
      <c r="O1498" s="1">
        <f t="shared" si="221"/>
        <v>3.8604406802975064</v>
      </c>
      <c r="P1498" s="9">
        <f>INT(MAX(1,O1498)+1-VLOOKUP(A1498,anni!$A$1:$O$32,5,0))</f>
        <v>4</v>
      </c>
      <c r="Q1498" s="9">
        <f t="array" ref="Q1498">SUM(IF(anno=A1498,IF(distretto=E1498,concorrenti!$T$3:$T$5991)))</f>
        <v>0</v>
      </c>
      <c r="R1498" s="9">
        <f t="shared" si="222"/>
        <v>4</v>
      </c>
      <c r="S1498" s="1">
        <f t="shared" si="223"/>
        <v>-2</v>
      </c>
      <c r="T1498" s="1">
        <f>1+INT($N1498/VLOOKUP($A1498,anni!$A$1:$J$35,10,0))+$Q1498</f>
        <v>4</v>
      </c>
      <c r="U1498" s="1">
        <f t="shared" si="224"/>
        <v>-2</v>
      </c>
      <c r="AB1498" s="1">
        <v>4</v>
      </c>
    </row>
    <row r="1499" spans="1:28" x14ac:dyDescent="0.3">
      <c r="A1499" s="3">
        <v>2001</v>
      </c>
      <c r="B1499" s="3" t="str">
        <f>VLOOKUP($E1499,accorpamenti!$A$2:$X$104,$A1499-B$2,0)</f>
        <v>Udine</v>
      </c>
      <c r="C1499" s="3" t="str">
        <f>VLOOKUP($E1499,accorpamenti!$A$2:$X$104,$A1499-C$2,0)</f>
        <v>Udine</v>
      </c>
      <c r="D1499" s="3" t="str">
        <f>VLOOKUP($E1499,accorpamenti!$A$2:$X$104,$A1499-D$2,0)</f>
        <v>Udine</v>
      </c>
      <c r="E1499" s="3" t="s">
        <v>58</v>
      </c>
      <c r="F1499" s="1">
        <f t="array" ref="F1499">SUM(IF(anno=A1499,IF(distretto=E1499,1)))</f>
        <v>5</v>
      </c>
      <c r="G1499" s="1">
        <f t="array" ref="G1499">SUM(IF(anno=A1499,IF(distretto=E1499,IF(punti=-1,1))))</f>
        <v>0</v>
      </c>
      <c r="H1499" s="1">
        <f t="array" ref="H1499">SUM(IF(anno=A1499,IF(distretto=E1499,punti)))+G1499</f>
        <v>116.99999999999999</v>
      </c>
      <c r="I1499" s="6">
        <v>3.1450203843913802</v>
      </c>
      <c r="J1499" s="12">
        <f>H1499/VLOOKUP(A1499,anni!$A$1:$O$32,4,0)</f>
        <v>2.8145297089247043E-2</v>
      </c>
      <c r="K1499" s="12">
        <f t="shared" si="219"/>
        <v>2.5985919523782274E-2</v>
      </c>
      <c r="L1499" s="12">
        <f t="shared" si="220"/>
        <v>1.72756264236902E-2</v>
      </c>
      <c r="M1499" s="12">
        <f t="array" ref="M1499">SUM(IF(NOT(ISERR(J1499:L1499)),J1499:L1499*$J$2:$L$2))/SUM(IF(NOT(ISERR(J1499:L1499)),$J$2:$L$2))</f>
        <v>2.5613892789832646E-2</v>
      </c>
      <c r="N1499" s="1">
        <f>((300-VLOOKUP(A1499,anni!$A$1:$O$32,8,0))*(M1499-I1499/300)+I1499)/300*(300-VLOOKUP(A1499,anni!$A$1:$O$32,7,0))</f>
        <v>6.1711186860969898</v>
      </c>
      <c r="O1499" s="1">
        <f t="shared" si="221"/>
        <v>6.1711186860969898</v>
      </c>
      <c r="P1499" s="9">
        <f>INT(MAX(1,O1499)+1-VLOOKUP(A1499,anni!$A$1:$O$32,5,0))</f>
        <v>6</v>
      </c>
      <c r="Q1499" s="9">
        <f t="array" ref="Q1499">SUM(IF(anno=A1499,IF(distretto=E1499,concorrenti!$T$3:$T$5991)))</f>
        <v>0</v>
      </c>
      <c r="R1499" s="9">
        <f t="shared" si="222"/>
        <v>6</v>
      </c>
      <c r="S1499" s="1">
        <f t="shared" si="223"/>
        <v>1</v>
      </c>
      <c r="T1499" s="1">
        <f>1+INT($N1499/VLOOKUP($A1499,anni!$A$1:$J$35,10,0))+$Q1499</f>
        <v>6</v>
      </c>
      <c r="U1499" s="1">
        <f t="shared" si="224"/>
        <v>1</v>
      </c>
      <c r="AB1499" s="1">
        <v>6</v>
      </c>
    </row>
    <row r="1500" spans="1:28" x14ac:dyDescent="0.3">
      <c r="A1500" s="3">
        <v>2001</v>
      </c>
      <c r="B1500" s="3" t="str">
        <f>VLOOKUP($E1500,accorpamenti!$A$2:$X$104,$A1500-B$2,0)</f>
        <v>Padova</v>
      </c>
      <c r="C1500" s="3" t="str">
        <f>VLOOKUP($E1500,accorpamenti!$A$2:$X$104,$A1500-C$2,0)</f>
        <v>Padova</v>
      </c>
      <c r="D1500" s="3" t="str">
        <f>VLOOKUP($E1500,accorpamenti!$A$2:$X$104,$A1500-D$2,0)</f>
        <v>Padova</v>
      </c>
      <c r="E1500" s="3" t="s">
        <v>66</v>
      </c>
      <c r="F1500" s="1">
        <f t="array" ref="F1500">SUM(IF(anno=A1500,IF(distretto=E1500,1)))</f>
        <v>5</v>
      </c>
      <c r="G1500" s="1">
        <f t="array" ref="G1500">SUM(IF(anno=A1500,IF(distretto=E1500,IF(punti=-1,1))))</f>
        <v>0</v>
      </c>
      <c r="H1500" s="1">
        <f t="array" ref="H1500">SUM(IF(anno=A1500,IF(distretto=E1500,punti)))+G1500</f>
        <v>86</v>
      </c>
      <c r="I1500" s="6">
        <v>3.1450203843913802</v>
      </c>
      <c r="J1500" s="12">
        <f>H1500/VLOOKUP(A1500,anni!$A$1:$O$32,4,0)</f>
        <v>2.0687996151070479E-2</v>
      </c>
      <c r="K1500" s="12">
        <f t="shared" si="219"/>
        <v>2.1464140575811346E-2</v>
      </c>
      <c r="L1500" s="12">
        <f t="shared" si="220"/>
        <v>1.7494305239179952E-2</v>
      </c>
      <c r="M1500" s="12">
        <f t="array" ref="M1500">SUM(IF(NOT(ISERR(J1500:L1500)),J1500:L1500*$J$2:$L$2))/SUM(IF(NOT(ISERR(J1500:L1500)),$J$2:$L$2))</f>
        <v>2.0414429140669012E-2</v>
      </c>
      <c r="N1500" s="1">
        <f>((300-VLOOKUP(A1500,anni!$A$1:$O$32,8,0))*(M1500-I1500/300)+I1500)/300*(300-VLOOKUP(A1500,anni!$A$1:$O$32,7,0))</f>
        <v>5.131225956264263</v>
      </c>
      <c r="O1500" s="1">
        <f t="shared" si="221"/>
        <v>5.131225956264263</v>
      </c>
      <c r="P1500" s="9">
        <f>INT(MAX(1,O1500)+1-VLOOKUP(A1500,anni!$A$1:$O$32,5,0))</f>
        <v>5</v>
      </c>
      <c r="Q1500" s="9">
        <f t="array" ref="Q1500">SUM(IF(anno=A1500,IF(distretto=E1500,concorrenti!$T$3:$T$5991)))</f>
        <v>0</v>
      </c>
      <c r="R1500" s="9">
        <f t="shared" si="222"/>
        <v>5</v>
      </c>
      <c r="S1500" s="1">
        <f t="shared" si="223"/>
        <v>0</v>
      </c>
      <c r="T1500" s="1">
        <f>1+INT($N1500/VLOOKUP($A1500,anni!$A$1:$J$35,10,0))+$Q1500</f>
        <v>5</v>
      </c>
      <c r="U1500" s="1">
        <f t="shared" si="224"/>
        <v>0</v>
      </c>
      <c r="AB1500" s="1">
        <v>5</v>
      </c>
    </row>
    <row r="1501" spans="1:28" x14ac:dyDescent="0.3">
      <c r="A1501" s="3">
        <v>2001</v>
      </c>
      <c r="B1501" s="3" t="str">
        <f>VLOOKUP($E1501,accorpamenti!$A$2:$X$104,$A1501-B$2,0)</f>
        <v>Lecco</v>
      </c>
      <c r="C1501" s="3" t="str">
        <f>VLOOKUP($E1501,accorpamenti!$A$2:$X$104,$A1501-C$2,0)</f>
        <v>Lecco</v>
      </c>
      <c r="D1501" s="3" t="str">
        <f>VLOOKUP($E1501,accorpamenti!$A$2:$X$104,$A1501-D$2,0)</f>
        <v>Lecco</v>
      </c>
      <c r="E1501" s="3" t="s">
        <v>64</v>
      </c>
      <c r="F1501" s="1">
        <f t="array" ref="F1501">SUM(IF(anno=A1501,IF(distretto=E1501,1)))</f>
        <v>5</v>
      </c>
      <c r="G1501" s="1">
        <f t="array" ref="G1501">SUM(IF(anno=A1501,IF(distretto=E1501,IF(punti=-1,1))))</f>
        <v>0</v>
      </c>
      <c r="H1501" s="1">
        <f t="array" ref="H1501">SUM(IF(anno=A1501,IF(distretto=E1501,punti)))+G1501</f>
        <v>95.6</v>
      </c>
      <c r="I1501" s="6">
        <v>1.2230634828188702</v>
      </c>
      <c r="J1501" s="12">
        <f>H1501/VLOOKUP(A1501,anni!$A$1:$O$32,4,0)</f>
        <v>2.2997353860957415E-2</v>
      </c>
      <c r="K1501" s="12">
        <f t="shared" si="219"/>
        <v>2.3181271821876258E-2</v>
      </c>
      <c r="L1501" s="12">
        <f t="shared" si="220"/>
        <v>1.4250569476082003E-2</v>
      </c>
      <c r="M1501" s="12">
        <f t="array" ref="M1501">SUM(IF(NOT(ISERR(J1501:L1501)),J1501:L1501*$J$2:$L$2))/SUM(IF(NOT(ISERR(J1501:L1501)),$J$2:$L$2))</f>
        <v>2.160086245045113E-2</v>
      </c>
      <c r="N1501" s="1">
        <f>((300-VLOOKUP(A1501,anni!$A$1:$O$32,8,0))*(M1501-I1501/300)+I1501)/300*(300-VLOOKUP(A1501,anni!$A$1:$O$32,7,0))</f>
        <v>4.7278603176965159</v>
      </c>
      <c r="O1501" s="1">
        <f t="shared" si="221"/>
        <v>4.7278603176965159</v>
      </c>
      <c r="P1501" s="9">
        <f>INT(MAX(1,O1501)+1-VLOOKUP(A1501,anni!$A$1:$O$32,5,0))</f>
        <v>5</v>
      </c>
      <c r="Q1501" s="9">
        <f t="array" ref="Q1501">SUM(IF(anno=A1501,IF(distretto=E1501,concorrenti!$T$3:$T$5991)))</f>
        <v>0</v>
      </c>
      <c r="R1501" s="9">
        <f t="shared" si="222"/>
        <v>5</v>
      </c>
      <c r="S1501" s="1">
        <f t="shared" si="223"/>
        <v>0</v>
      </c>
      <c r="T1501" s="1">
        <f>1+INT($N1501/VLOOKUP($A1501,anni!$A$1:$J$35,10,0))+$Q1501</f>
        <v>4</v>
      </c>
      <c r="U1501" s="1">
        <f t="shared" si="224"/>
        <v>-1</v>
      </c>
      <c r="AB1501" s="1">
        <v>5</v>
      </c>
    </row>
    <row r="1502" spans="1:28" x14ac:dyDescent="0.3">
      <c r="A1502" s="3">
        <v>2001</v>
      </c>
      <c r="B1502" s="3" t="str">
        <f>VLOOKUP($E1502,accorpamenti!$A$2:$X$104,$A1502-B$2,0)</f>
        <v>Pesaro Urbino</v>
      </c>
      <c r="C1502" s="3" t="str">
        <f>VLOOKUP($E1502,accorpamenti!$A$2:$X$104,$A1502-C$2,0)</f>
        <v>Pesaro Urbino</v>
      </c>
      <c r="D1502" s="3" t="str">
        <f>VLOOKUP($E1502,accorpamenti!$A$2:$X$104,$A1502-D$2,0)</f>
        <v>Pesaro Urbino</v>
      </c>
      <c r="E1502" s="3" t="s">
        <v>104</v>
      </c>
      <c r="F1502" s="1">
        <f t="array" ref="F1502">SUM(IF(anno=A1502,IF(distretto=E1502,1)))</f>
        <v>5</v>
      </c>
      <c r="G1502" s="1">
        <f t="array" ref="G1502">SUM(IF(anno=A1502,IF(distretto=E1502,IF(punti=-1,1))))</f>
        <v>0</v>
      </c>
      <c r="H1502" s="1">
        <f t="array" ref="H1502">SUM(IF(anno=A1502,IF(distretto=E1502,punti)))+G1502</f>
        <v>71</v>
      </c>
      <c r="I1502" s="6">
        <v>2.9702970297029703</v>
      </c>
      <c r="J1502" s="12">
        <f>H1502/VLOOKUP(A1502,anni!$A$1:$O$32,4,0)</f>
        <v>1.7079624729372141E-2</v>
      </c>
      <c r="K1502" s="12">
        <f t="shared" si="219"/>
        <v>5.4375822792055422E-3</v>
      </c>
      <c r="L1502" s="12">
        <f t="shared" si="220"/>
        <v>7.4715261958997713E-3</v>
      </c>
      <c r="M1502" s="12">
        <f t="array" ref="M1502">SUM(IF(NOT(ISERR(J1502:L1502)),J1502:L1502*$J$2:$L$2))/SUM(IF(NOT(ISERR(J1502:L1502)),$J$2:$L$2))</f>
        <v>1.1597594157071213E-2</v>
      </c>
      <c r="N1502" s="1">
        <f>((300-VLOOKUP(A1502,anni!$A$1:$O$32,8,0))*(M1502-I1502/300)+I1502)/300*(300-VLOOKUP(A1502,anni!$A$1:$O$32,7,0))</f>
        <v>3.3096178413152328</v>
      </c>
      <c r="O1502" s="1">
        <f t="shared" si="221"/>
        <v>3.3096178413152328</v>
      </c>
      <c r="P1502" s="9">
        <f>INT(MAX(1,O1502)+1-VLOOKUP(A1502,anni!$A$1:$O$32,5,0))</f>
        <v>3</v>
      </c>
      <c r="Q1502" s="9">
        <f t="array" ref="Q1502">SUM(IF(anno=A1502,IF(distretto=E1502,concorrenti!$T$3:$T$5991)))</f>
        <v>0</v>
      </c>
      <c r="R1502" s="9">
        <f t="shared" si="222"/>
        <v>3</v>
      </c>
      <c r="S1502" s="1">
        <f t="shared" si="223"/>
        <v>-2</v>
      </c>
      <c r="T1502" s="1">
        <f>1+INT($N1502/VLOOKUP($A1502,anni!$A$1:$J$35,10,0))+$Q1502</f>
        <v>3</v>
      </c>
      <c r="U1502" s="1">
        <f t="shared" si="224"/>
        <v>-2</v>
      </c>
      <c r="AB1502" s="1">
        <v>3</v>
      </c>
    </row>
    <row r="1503" spans="1:28" x14ac:dyDescent="0.3">
      <c r="A1503" s="3">
        <v>2001</v>
      </c>
      <c r="B1503" s="3" t="str">
        <f>VLOOKUP($E1503,accorpamenti!$A$2:$X$104,$A1503-B$2,0)</f>
        <v>Benevento</v>
      </c>
      <c r="C1503" s="3" t="str">
        <f>VLOOKUP($E1503,accorpamenti!$A$2:$X$104,$A1503-C$2,0)</f>
        <v>Benevento</v>
      </c>
      <c r="D1503" s="3" t="str">
        <f>VLOOKUP($E1503,accorpamenti!$A$2:$X$104,$A1503-D$2,0)</f>
        <v>Benevento</v>
      </c>
      <c r="E1503" s="3" t="s">
        <v>143</v>
      </c>
      <c r="F1503" s="1">
        <f t="array" ref="F1503">SUM(IF(anno=A1503,IF(distretto=E1503,1)))</f>
        <v>5</v>
      </c>
      <c r="G1503" s="1">
        <f t="array" ref="G1503">SUM(IF(anno=A1503,IF(distretto=E1503,IF(punti=-1,1))))</f>
        <v>0</v>
      </c>
      <c r="H1503" s="1">
        <f t="array" ref="H1503">SUM(IF(anno=A1503,IF(distretto=E1503,punti)))+G1503</f>
        <v>28.8</v>
      </c>
      <c r="I1503" s="6">
        <v>2.4461269656377405</v>
      </c>
      <c r="J1503" s="12">
        <f>H1503/VLOOKUP(A1503,anni!$A$1:$O$32,4,0)</f>
        <v>6.9280731296608115E-3</v>
      </c>
      <c r="K1503" s="12">
        <f t="shared" si="219"/>
        <v>7.3264266498769418E-3</v>
      </c>
      <c r="L1503" s="12">
        <f t="shared" si="220"/>
        <v>4.7380410022779037E-3</v>
      </c>
      <c r="M1503" s="12">
        <f t="array" ref="M1503">SUM(IF(NOT(ISERR(J1503:L1503)),J1503:L1503*$J$2:$L$2))/SUM(IF(NOT(ISERR(J1503:L1503)),$J$2:$L$2))</f>
        <v>6.6958522818357036E-3</v>
      </c>
      <c r="N1503" s="1">
        <f>((300-VLOOKUP(A1503,anni!$A$1:$O$32,8,0))*(M1503-I1503/300)+I1503)/300*(300-VLOOKUP(A1503,anni!$A$1:$O$32,7,0))</f>
        <v>2.1545461115797209</v>
      </c>
      <c r="O1503" s="1">
        <f t="shared" si="221"/>
        <v>2.1545461115797209</v>
      </c>
      <c r="P1503" s="9">
        <f>INT(MAX(1,O1503)+1-VLOOKUP(A1503,anni!$A$1:$O$32,5,0))</f>
        <v>2</v>
      </c>
      <c r="Q1503" s="9">
        <f t="array" ref="Q1503">SUM(IF(anno=A1503,IF(distretto=E1503,concorrenti!$T$3:$T$5991)))</f>
        <v>0</v>
      </c>
      <c r="R1503" s="9">
        <f t="shared" si="222"/>
        <v>2</v>
      </c>
      <c r="S1503" s="1">
        <f t="shared" si="223"/>
        <v>-3</v>
      </c>
      <c r="T1503" s="1">
        <f>1+INT($N1503/VLOOKUP($A1503,anni!$A$1:$J$35,10,0))+$Q1503</f>
        <v>2</v>
      </c>
      <c r="U1503" s="1">
        <f t="shared" si="224"/>
        <v>-3</v>
      </c>
      <c r="AB1503" s="1">
        <v>2</v>
      </c>
    </row>
    <row r="1504" spans="1:28" x14ac:dyDescent="0.3">
      <c r="A1504" s="3">
        <v>2001</v>
      </c>
      <c r="B1504" s="3" t="str">
        <f>VLOOKUP($E1504,accorpamenti!$A$2:$X$104,$A1504-B$2,0)</f>
        <v>Brescia</v>
      </c>
      <c r="C1504" s="3" t="str">
        <f>VLOOKUP($E1504,accorpamenti!$A$2:$X$104,$A1504-C$2,0)</f>
        <v>Brescia</v>
      </c>
      <c r="D1504" s="3" t="str">
        <f>VLOOKUP($E1504,accorpamenti!$A$2:$X$104,$A1504-D$2,0)</f>
        <v>Brescia</v>
      </c>
      <c r="E1504" s="3" t="s">
        <v>42</v>
      </c>
      <c r="F1504" s="1">
        <f t="array" ref="F1504">SUM(IF(anno=A1504,IF(distretto=E1504,1)))</f>
        <v>4</v>
      </c>
      <c r="G1504" s="1">
        <f t="array" ref="G1504">SUM(IF(anno=A1504,IF(distretto=E1504,IF(punti=-1,1))))</f>
        <v>0</v>
      </c>
      <c r="H1504" s="1">
        <f t="array" ref="H1504">SUM(IF(anno=A1504,IF(distretto=E1504,punti)))+G1504</f>
        <v>86</v>
      </c>
      <c r="I1504" s="6">
        <v>4.3680838672102507</v>
      </c>
      <c r="J1504" s="12">
        <f>H1504/VLOOKUP(A1504,anni!$A$1:$O$32,4,0)</f>
        <v>2.0687996151070479E-2</v>
      </c>
      <c r="K1504" s="12">
        <f t="shared" ref="K1504:K1567" si="225">SUMIFS($J$2:$J$1979,anno_2,A1504-1,$C$2:$C$1979,B1504)</f>
        <v>2.0605574952778895E-2</v>
      </c>
      <c r="L1504" s="12">
        <f t="shared" ref="L1504:L1567" si="226">SUMIFS($J$2:$J$1979,anno_2,A1504-2,$D$2:$D$1979,B1504)</f>
        <v>1.1116173120728927E-2</v>
      </c>
      <c r="M1504" s="12">
        <f t="array" ref="M1504">SUM(IF(NOT(ISERR(J1504:L1504)),J1504:L1504*$J$2:$L$2))/SUM(IF(NOT(ISERR(J1504:L1504)),$J$2:$L$2))</f>
        <v>1.906521857991636E-2</v>
      </c>
      <c r="N1504" s="1">
        <f>((300-VLOOKUP(A1504,anni!$A$1:$O$32,8,0))*(M1504-I1504/300)+I1504)/300*(300-VLOOKUP(A1504,anni!$A$1:$O$32,7,0))</f>
        <v>5.2690716717200221</v>
      </c>
      <c r="O1504" s="1">
        <f t="shared" si="221"/>
        <v>5.2690716717200221</v>
      </c>
      <c r="P1504" s="9">
        <f>INT(MAX(1,O1504)+1-VLOOKUP(A1504,anni!$A$1:$O$32,5,0))</f>
        <v>5</v>
      </c>
      <c r="Q1504" s="9">
        <f t="array" ref="Q1504">SUM(IF(anno=A1504,IF(distretto=E1504,concorrenti!$T$3:$T$5991)))</f>
        <v>0</v>
      </c>
      <c r="R1504" s="9">
        <f t="shared" si="222"/>
        <v>5</v>
      </c>
      <c r="S1504" s="1">
        <f t="shared" si="223"/>
        <v>1</v>
      </c>
      <c r="T1504" s="1">
        <f>1+INT($N1504/VLOOKUP($A1504,anni!$A$1:$J$35,10,0))+$Q1504</f>
        <v>5</v>
      </c>
      <c r="U1504" s="1">
        <f t="shared" si="224"/>
        <v>1</v>
      </c>
      <c r="AB1504" s="1">
        <v>5</v>
      </c>
    </row>
    <row r="1505" spans="1:28" x14ac:dyDescent="0.3">
      <c r="A1505" s="3">
        <v>2001</v>
      </c>
      <c r="B1505" s="3" t="str">
        <f>VLOOKUP($E1505,accorpamenti!$A$2:$X$104,$A1505-B$2,0)</f>
        <v>Firenze</v>
      </c>
      <c r="C1505" s="3" t="str">
        <f>VLOOKUP($E1505,accorpamenti!$A$2:$X$104,$A1505-C$2,0)</f>
        <v>Firenze</v>
      </c>
      <c r="D1505" s="3" t="str">
        <f>VLOOKUP($E1505,accorpamenti!$A$2:$X$104,$A1505-D$2,0)</f>
        <v>Firenze</v>
      </c>
      <c r="E1505" s="3" t="s">
        <v>118</v>
      </c>
      <c r="F1505" s="1">
        <f t="array" ref="F1505">SUM(IF(anno=A1505,IF(distretto=E1505,1)))</f>
        <v>4</v>
      </c>
      <c r="G1505" s="1">
        <f t="array" ref="G1505">SUM(IF(anno=A1505,IF(distretto=E1505,IF(punti=-1,1))))</f>
        <v>0</v>
      </c>
      <c r="H1505" s="1">
        <f t="array" ref="H1505">SUM(IF(anno=A1505,IF(distretto=E1505,punti)))+G1505</f>
        <v>49.4</v>
      </c>
      <c r="I1505" s="6">
        <v>5.7658707047175302</v>
      </c>
      <c r="J1505" s="12">
        <f>H1505/VLOOKUP(A1505,anni!$A$1:$O$32,4,0)</f>
        <v>1.188356988212653E-2</v>
      </c>
      <c r="K1505" s="12">
        <f t="shared" si="225"/>
        <v>1.699959933604259E-2</v>
      </c>
      <c r="L1505" s="12">
        <f t="shared" si="226"/>
        <v>2.1284738041002275E-2</v>
      </c>
      <c r="M1505" s="12">
        <f t="array" ref="M1505">SUM(IF(NOT(ISERR(J1505:L1505)),J1505:L1505*$J$2:$L$2))/SUM(IF(NOT(ISERR(J1505:L1505)),$J$2:$L$2))</f>
        <v>1.5155774393244508E-2</v>
      </c>
      <c r="N1505" s="1">
        <f>((300-VLOOKUP(A1505,anni!$A$1:$O$32,8,0))*(M1505-I1505/300)+I1505)/300*(300-VLOOKUP(A1505,anni!$A$1:$O$32,7,0))</f>
        <v>4.9531117802214117</v>
      </c>
      <c r="O1505" s="1">
        <f t="shared" si="221"/>
        <v>4.9531117802214117</v>
      </c>
      <c r="P1505" s="9">
        <f>INT(MAX(1,O1505)+1-VLOOKUP(A1505,anni!$A$1:$O$32,5,0))</f>
        <v>5</v>
      </c>
      <c r="Q1505" s="9">
        <f t="array" ref="Q1505">SUM(IF(anno=A1505,IF(distretto=E1505,concorrenti!$T$3:$T$5991)))</f>
        <v>0</v>
      </c>
      <c r="R1505" s="9">
        <f t="shared" si="222"/>
        <v>5</v>
      </c>
      <c r="S1505" s="1">
        <f t="shared" si="223"/>
        <v>1</v>
      </c>
      <c r="T1505" s="1">
        <f>1+INT($N1505/VLOOKUP($A1505,anni!$A$1:$J$35,10,0))+$Q1505</f>
        <v>5</v>
      </c>
      <c r="U1505" s="1">
        <f t="shared" si="224"/>
        <v>1</v>
      </c>
      <c r="AB1505" s="1">
        <v>5</v>
      </c>
    </row>
    <row r="1506" spans="1:28" x14ac:dyDescent="0.3">
      <c r="A1506" s="3">
        <v>2001</v>
      </c>
      <c r="B1506" s="3" t="str">
        <f>VLOOKUP($E1506,accorpamenti!$A$2:$X$104,$A1506-B$2,0)</f>
        <v>Arezzo</v>
      </c>
      <c r="C1506" s="3" t="str">
        <f>VLOOKUP($E1506,accorpamenti!$A$2:$X$104,$A1506-C$2,0)</f>
        <v>Arezzo</v>
      </c>
      <c r="D1506" s="3" t="str">
        <f>VLOOKUP($E1506,accorpamenti!$A$2:$X$104,$A1506-D$2,0)</f>
        <v>Arezzo</v>
      </c>
      <c r="E1506" s="3" t="s">
        <v>81</v>
      </c>
      <c r="F1506" s="1">
        <f t="array" ref="F1506">SUM(IF(anno=A1506,IF(distretto=E1506,1)))</f>
        <v>4</v>
      </c>
      <c r="G1506" s="1">
        <f t="array" ref="G1506">SUM(IF(anno=A1506,IF(distretto=E1506,IF(punti=-1,1))))</f>
        <v>0</v>
      </c>
      <c r="H1506" s="1">
        <f t="array" ref="H1506">SUM(IF(anno=A1506,IF(distretto=E1506,punti)))+G1506</f>
        <v>97.6</v>
      </c>
      <c r="I1506" s="6">
        <v>1.7472335468841</v>
      </c>
      <c r="J1506" s="12">
        <f>H1506/VLOOKUP(A1506,anni!$A$1:$O$32,4,0)</f>
        <v>2.3478470050517192E-2</v>
      </c>
      <c r="K1506" s="12">
        <f t="shared" si="225"/>
        <v>1.4538377883349555E-2</v>
      </c>
      <c r="L1506" s="12">
        <f t="shared" si="226"/>
        <v>8.4555808656036451E-3</v>
      </c>
      <c r="M1506" s="12">
        <f t="array" ref="M1506">SUM(IF(NOT(ISERR(J1506:L1506)),J1506:L1506*$J$2:$L$2))/SUM(IF(NOT(ISERR(J1506:L1506)),$J$2:$L$2))</f>
        <v>1.7994624463975723E-2</v>
      </c>
      <c r="N1506" s="1">
        <f>((300-VLOOKUP(A1506,anni!$A$1:$O$32,8,0))*(M1506-I1506/300)+I1506)/300*(300-VLOOKUP(A1506,anni!$A$1:$O$32,7,0))</f>
        <v>4.1813360750898445</v>
      </c>
      <c r="O1506" s="1">
        <f t="shared" si="221"/>
        <v>4.1813360750898445</v>
      </c>
      <c r="P1506" s="9">
        <f>INT(MAX(1,O1506)+1-VLOOKUP(A1506,anni!$A$1:$O$32,5,0))</f>
        <v>4</v>
      </c>
      <c r="Q1506" s="9">
        <f t="array" ref="Q1506">SUM(IF(anno=A1506,IF(distretto=E1506,concorrenti!$T$3:$T$5991)))</f>
        <v>0</v>
      </c>
      <c r="R1506" s="9">
        <f t="shared" si="222"/>
        <v>4</v>
      </c>
      <c r="S1506" s="1">
        <f t="shared" si="223"/>
        <v>0</v>
      </c>
      <c r="T1506" s="1">
        <f>1+INT($N1506/VLOOKUP($A1506,anni!$A$1:$J$35,10,0))+$Q1506</f>
        <v>4</v>
      </c>
      <c r="U1506" s="1">
        <f t="shared" si="224"/>
        <v>0</v>
      </c>
      <c r="AB1506" s="1">
        <v>4</v>
      </c>
    </row>
    <row r="1507" spans="1:28" x14ac:dyDescent="0.3">
      <c r="A1507" s="3">
        <v>2001</v>
      </c>
      <c r="B1507" s="3" t="str">
        <f>VLOOKUP($E1507,accorpamenti!$A$2:$X$104,$A1507-B$2,0)</f>
        <v>Alessandria</v>
      </c>
      <c r="C1507" s="3" t="str">
        <f>VLOOKUP($E1507,accorpamenti!$A$2:$X$104,$A1507-C$2,0)</f>
        <v>Alessandria</v>
      </c>
      <c r="D1507" s="3" t="str">
        <f>VLOOKUP($E1507,accorpamenti!$A$2:$X$104,$A1507-D$2,0)</f>
        <v>Alessandria</v>
      </c>
      <c r="E1507" s="3" t="s">
        <v>74</v>
      </c>
      <c r="F1507" s="1">
        <f t="array" ref="F1507">SUM(IF(anno=A1507,IF(distretto=E1507,1)))</f>
        <v>4</v>
      </c>
      <c r="G1507" s="1">
        <f t="array" ref="G1507">SUM(IF(anno=A1507,IF(distretto=E1507,IF(punti=-1,1))))</f>
        <v>0</v>
      </c>
      <c r="H1507" s="1">
        <f t="array" ref="H1507">SUM(IF(anno=A1507,IF(distretto=E1507,punti)))+G1507</f>
        <v>66.599999999999994</v>
      </c>
      <c r="I1507" s="6">
        <v>2.7955736750145603</v>
      </c>
      <c r="J1507" s="12">
        <f>H1507/VLOOKUP(A1507,anni!$A$1:$O$32,4,0)</f>
        <v>1.6021169112340625E-2</v>
      </c>
      <c r="K1507" s="12">
        <f t="shared" si="225"/>
        <v>1.8373304332894518E-2</v>
      </c>
      <c r="L1507" s="12">
        <f t="shared" si="226"/>
        <v>1.0569476082004554E-2</v>
      </c>
      <c r="M1507" s="12">
        <f t="array" ref="M1507">SUM(IF(NOT(ISERR(J1507:L1507)),J1507:L1507*$J$2:$L$2))/SUM(IF(NOT(ISERR(J1507:L1507)),$J$2:$L$2))</f>
        <v>1.5896598680802575E-2</v>
      </c>
      <c r="N1507" s="1">
        <f>((300-VLOOKUP(A1507,anni!$A$1:$O$32,8,0))*(M1507-I1507/300)+I1507)/300*(300-VLOOKUP(A1507,anni!$A$1:$O$32,7,0))</f>
        <v>4.1111776278320349</v>
      </c>
      <c r="O1507" s="1">
        <f t="shared" si="221"/>
        <v>4.1111776278320349</v>
      </c>
      <c r="P1507" s="9">
        <f>INT(MAX(1,O1507)+1-VLOOKUP(A1507,anni!$A$1:$O$32,5,0))</f>
        <v>4</v>
      </c>
      <c r="Q1507" s="9">
        <f t="array" ref="Q1507">SUM(IF(anno=A1507,IF(distretto=E1507,concorrenti!$T$3:$T$5991)))</f>
        <v>0</v>
      </c>
      <c r="R1507" s="9">
        <f t="shared" si="222"/>
        <v>4</v>
      </c>
      <c r="S1507" s="1">
        <f t="shared" si="223"/>
        <v>0</v>
      </c>
      <c r="T1507" s="1">
        <f>1+INT($N1507/VLOOKUP($A1507,anni!$A$1:$J$35,10,0))+$Q1507</f>
        <v>4</v>
      </c>
      <c r="U1507" s="1">
        <f t="shared" si="224"/>
        <v>0</v>
      </c>
      <c r="AB1507" s="1">
        <v>4</v>
      </c>
    </row>
    <row r="1508" spans="1:28" x14ac:dyDescent="0.3">
      <c r="A1508" s="3">
        <v>2001</v>
      </c>
      <c r="B1508" s="3" t="str">
        <f>VLOOKUP($E1508,accorpamenti!$A$2:$X$104,$A1508-B$2,0)</f>
        <v>Modena</v>
      </c>
      <c r="C1508" s="3" t="str">
        <f>VLOOKUP($E1508,accorpamenti!$A$2:$X$104,$A1508-C$2,0)</f>
        <v>Modena</v>
      </c>
      <c r="D1508" s="3" t="str">
        <f>VLOOKUP($E1508,accorpamenti!$A$2:$X$104,$A1508-D$2,0)</f>
        <v>Modena</v>
      </c>
      <c r="E1508" s="3" t="s">
        <v>72</v>
      </c>
      <c r="F1508" s="1">
        <f t="array" ref="F1508">SUM(IF(anno=A1508,IF(distretto=E1508,1)))</f>
        <v>4</v>
      </c>
      <c r="G1508" s="1">
        <f t="array" ref="G1508">SUM(IF(anno=A1508,IF(distretto=E1508,IF(punti=-1,1))))</f>
        <v>0</v>
      </c>
      <c r="H1508" s="1">
        <f t="array" ref="H1508">SUM(IF(anno=A1508,IF(distretto=E1508,punti)))+G1508</f>
        <v>70.599999999999994</v>
      </c>
      <c r="I1508" s="6">
        <v>3.3197437390797901</v>
      </c>
      <c r="J1508" s="12">
        <f>H1508/VLOOKUP(A1508,anni!$A$1:$O$32,4,0)</f>
        <v>1.6983401491460184E-2</v>
      </c>
      <c r="K1508" s="12">
        <f t="shared" si="225"/>
        <v>1.2134394138858683E-2</v>
      </c>
      <c r="L1508" s="12">
        <f t="shared" si="226"/>
        <v>1.4615034168564916E-2</v>
      </c>
      <c r="M1508" s="12">
        <f t="array" ref="M1508">SUM(IF(NOT(ISERR(J1508:L1508)),J1508:L1508*$J$2:$L$2))/SUM(IF(NOT(ISERR(J1508:L1508)),$J$2:$L$2))</f>
        <v>1.497233782011047E-2</v>
      </c>
      <c r="N1508" s="1">
        <f>((300-VLOOKUP(A1508,anni!$A$1:$O$32,8,0))*(M1508-I1508/300)+I1508)/300*(300-VLOOKUP(A1508,anni!$A$1:$O$32,7,0))</f>
        <v>4.1010488103820242</v>
      </c>
      <c r="O1508" s="1">
        <f t="shared" si="221"/>
        <v>4.1010488103820242</v>
      </c>
      <c r="P1508" s="9">
        <f>INT(MAX(1,O1508)+1-VLOOKUP(A1508,anni!$A$1:$O$32,5,0))</f>
        <v>4</v>
      </c>
      <c r="Q1508" s="9">
        <f t="array" ref="Q1508">SUM(IF(anno=A1508,IF(distretto=E1508,concorrenti!$T$3:$T$5991)))</f>
        <v>0</v>
      </c>
      <c r="R1508" s="9">
        <f t="shared" si="222"/>
        <v>4</v>
      </c>
      <c r="S1508" s="1">
        <f t="shared" si="223"/>
        <v>0</v>
      </c>
      <c r="T1508" s="1">
        <f>1+INT($N1508/VLOOKUP($A1508,anni!$A$1:$J$35,10,0))+$Q1508</f>
        <v>4</v>
      </c>
      <c r="U1508" s="1">
        <f t="shared" si="224"/>
        <v>0</v>
      </c>
      <c r="AB1508" s="1">
        <v>4</v>
      </c>
    </row>
    <row r="1509" spans="1:28" x14ac:dyDescent="0.3">
      <c r="A1509" s="3">
        <v>2001</v>
      </c>
      <c r="B1509" s="3" t="str">
        <f>VLOOKUP($E1509,accorpamenti!$A$2:$X$104,$A1509-B$2,0)</f>
        <v>Pavia</v>
      </c>
      <c r="C1509" s="3" t="str">
        <f>VLOOKUP($E1509,accorpamenti!$A$2:$X$104,$A1509-C$2,0)</f>
        <v>Pavia</v>
      </c>
      <c r="D1509" s="3" t="str">
        <f>VLOOKUP($E1509,accorpamenti!$A$2:$X$104,$A1509-D$2,0)</f>
        <v>Pavia</v>
      </c>
      <c r="E1509" s="3" t="s">
        <v>83</v>
      </c>
      <c r="F1509" s="1">
        <f t="array" ref="F1509">SUM(IF(anno=A1509,IF(distretto=E1509,1)))</f>
        <v>4</v>
      </c>
      <c r="G1509" s="1">
        <f t="array" ref="G1509">SUM(IF(anno=A1509,IF(distretto=E1509,IF(punti=-1,1))))</f>
        <v>0</v>
      </c>
      <c r="H1509" s="1">
        <f t="array" ref="H1509">SUM(IF(anno=A1509,IF(distretto=E1509,punti)))+G1509</f>
        <v>56</v>
      </c>
      <c r="I1509" s="6">
        <v>2.4461269656377405</v>
      </c>
      <c r="J1509" s="12">
        <f>H1509/VLOOKUP(A1509,anni!$A$1:$O$32,4,0)</f>
        <v>1.34712533076738E-2</v>
      </c>
      <c r="K1509" s="12">
        <f t="shared" si="225"/>
        <v>6.5250987350466512E-3</v>
      </c>
      <c r="L1509" s="12">
        <f t="shared" si="226"/>
        <v>4.5922551252847374E-3</v>
      </c>
      <c r="M1509" s="12">
        <f t="array" ref="M1509">SUM(IF(NOT(ISERR(J1509:L1509)),J1509:L1509*$J$2:$L$2))/SUM(IF(NOT(ISERR(J1509:L1509)),$J$2:$L$2))</f>
        <v>9.6760354197332407E-3</v>
      </c>
      <c r="N1509" s="1">
        <f>((300-VLOOKUP(A1509,anni!$A$1:$O$32,8,0))*(M1509-I1509/300)+I1509)/300*(300-VLOOKUP(A1509,anni!$A$1:$O$32,7,0))</f>
        <v>2.7505827391592281</v>
      </c>
      <c r="O1509" s="1">
        <f t="shared" si="221"/>
        <v>2.7505827391592281</v>
      </c>
      <c r="P1509" s="9">
        <f>INT(MAX(1,O1509)+1-VLOOKUP(A1509,anni!$A$1:$O$32,5,0))</f>
        <v>3</v>
      </c>
      <c r="Q1509" s="9">
        <f t="array" ref="Q1509">SUM(IF(anno=A1509,IF(distretto=E1509,concorrenti!$T$3:$T$5991)))</f>
        <v>0</v>
      </c>
      <c r="R1509" s="9">
        <f t="shared" si="222"/>
        <v>3</v>
      </c>
      <c r="S1509" s="1">
        <f t="shared" si="223"/>
        <v>-1</v>
      </c>
      <c r="T1509" s="1">
        <f>1+INT($N1509/VLOOKUP($A1509,anni!$A$1:$J$35,10,0))+$Q1509</f>
        <v>3</v>
      </c>
      <c r="U1509" s="1">
        <f t="shared" si="224"/>
        <v>-1</v>
      </c>
      <c r="AB1509" s="1">
        <v>3</v>
      </c>
    </row>
    <row r="1510" spans="1:28" x14ac:dyDescent="0.3">
      <c r="A1510" s="3">
        <v>2001</v>
      </c>
      <c r="B1510" s="3" t="str">
        <f>VLOOKUP($E1510,accorpamenti!$A$2:$X$104,$A1510-B$2,0)</f>
        <v>Pistoia</v>
      </c>
      <c r="C1510" s="3" t="str">
        <f>VLOOKUP($E1510,accorpamenti!$A$2:$X$104,$A1510-C$2,0)</f>
        <v>Pistoia</v>
      </c>
      <c r="D1510" s="3" t="str">
        <f>VLOOKUP($E1510,accorpamenti!$A$2:$X$104,$A1510-D$2,0)</f>
        <v>Pistoia</v>
      </c>
      <c r="E1510" s="3" t="s">
        <v>77</v>
      </c>
      <c r="F1510" s="1">
        <f t="array" ref="F1510">SUM(IF(anno=A1510,IF(distretto=E1510,1)))</f>
        <v>4</v>
      </c>
      <c r="G1510" s="1">
        <f t="array" ref="G1510">SUM(IF(anno=A1510,IF(distretto=E1510,IF(punti=-1,1))))</f>
        <v>0</v>
      </c>
      <c r="H1510" s="1">
        <f t="array" ref="H1510">SUM(IF(anno=A1510,IF(distretto=E1510,punti)))+G1510</f>
        <v>43.8</v>
      </c>
      <c r="I1510" s="6">
        <v>1.92195690157251</v>
      </c>
      <c r="J1510" s="12">
        <f>H1510/VLOOKUP(A1510,anni!$A$1:$O$32,4,0)</f>
        <v>1.053644455135915E-2</v>
      </c>
      <c r="K1510" s="12">
        <f t="shared" si="225"/>
        <v>5.4948199874077057E-3</v>
      </c>
      <c r="L1510" s="12">
        <f t="shared" si="226"/>
        <v>0</v>
      </c>
      <c r="M1510" s="12">
        <f t="array" ref="M1510">SUM(IF(NOT(ISERR(J1510:L1510)),J1510:L1510*$J$2:$L$2))/SUM(IF(NOT(ISERR(J1510:L1510)),$J$2:$L$2))</f>
        <v>7.0998289381488102E-3</v>
      </c>
      <c r="N1510" s="1">
        <f>((300-VLOOKUP(A1510,anni!$A$1:$O$32,8,0))*(M1510-I1510/300)+I1510)/300*(300-VLOOKUP(A1510,anni!$A$1:$O$32,7,0))</f>
        <v>2.060618088153932</v>
      </c>
      <c r="O1510" s="1">
        <f t="shared" si="221"/>
        <v>2.060618088153932</v>
      </c>
      <c r="P1510" s="9">
        <f>INT(MAX(1,O1510)+1-VLOOKUP(A1510,anni!$A$1:$O$32,5,0))</f>
        <v>2</v>
      </c>
      <c r="Q1510" s="9">
        <f t="array" ref="Q1510">SUM(IF(anno=A1510,IF(distretto=E1510,concorrenti!$T$3:$T$5991)))</f>
        <v>0</v>
      </c>
      <c r="R1510" s="9">
        <f t="shared" si="222"/>
        <v>2</v>
      </c>
      <c r="S1510" s="1">
        <f t="shared" si="223"/>
        <v>-2</v>
      </c>
      <c r="T1510" s="1">
        <f>1+INT($N1510/VLOOKUP($A1510,anni!$A$1:$J$35,10,0))+$Q1510</f>
        <v>2</v>
      </c>
      <c r="U1510" s="1">
        <f t="shared" si="224"/>
        <v>-2</v>
      </c>
      <c r="AB1510" s="1">
        <v>2</v>
      </c>
    </row>
    <row r="1511" spans="1:28" x14ac:dyDescent="0.3">
      <c r="A1511" s="3">
        <v>2001</v>
      </c>
      <c r="B1511" s="3" t="str">
        <f>VLOOKUP($E1511,accorpamenti!$A$2:$X$104,$A1511-B$2,0)</f>
        <v>Mantova</v>
      </c>
      <c r="C1511" s="3" t="str">
        <f>VLOOKUP($E1511,accorpamenti!$A$2:$X$104,$A1511-C$2,0)</f>
        <v>Mantova</v>
      </c>
      <c r="D1511" s="3" t="str">
        <f>VLOOKUP($E1511,accorpamenti!$A$2:$X$104,$A1511-D$2,0)</f>
        <v>Mantova</v>
      </c>
      <c r="E1511" s="3" t="s">
        <v>103</v>
      </c>
      <c r="F1511" s="1">
        <f t="array" ref="F1511">SUM(IF(anno=A1511,IF(distretto=E1511,1)))</f>
        <v>4</v>
      </c>
      <c r="G1511" s="1">
        <f t="array" ref="G1511">SUM(IF(anno=A1511,IF(distretto=E1511,IF(punti=-1,1))))</f>
        <v>0</v>
      </c>
      <c r="H1511" s="1">
        <f t="array" ref="H1511">SUM(IF(anno=A1511,IF(distretto=E1511,punti)))+G1511</f>
        <v>51.2</v>
      </c>
      <c r="I1511" s="6">
        <v>1.92195690157251</v>
      </c>
      <c r="J1511" s="12">
        <f>H1511/VLOOKUP(A1511,anni!$A$1:$O$32,4,0)</f>
        <v>1.2316574452730333E-2</v>
      </c>
      <c r="K1511" s="12">
        <f t="shared" si="225"/>
        <v>1.0302787476389448E-3</v>
      </c>
      <c r="L1511" s="12">
        <f t="shared" si="226"/>
        <v>1.1735763097949886E-2</v>
      </c>
      <c r="M1511" s="12">
        <f t="array" ref="M1511">SUM(IF(NOT(ISERR(J1511:L1511)),J1511:L1511*$J$2:$L$2))/SUM(IF(NOT(ISERR(J1511:L1511)),$J$2:$L$2))</f>
        <v>8.4576739919031297E-3</v>
      </c>
      <c r="N1511" s="1">
        <f>((300-VLOOKUP(A1511,anni!$A$1:$O$32,8,0))*(M1511-I1511/300)+I1511)/300*(300-VLOOKUP(A1511,anni!$A$1:$O$32,7,0))</f>
        <v>2.3321870989047957</v>
      </c>
      <c r="O1511" s="1">
        <f t="shared" si="221"/>
        <v>2.3321870989047957</v>
      </c>
      <c r="P1511" s="9">
        <f>INT(MAX(1,O1511)+1-VLOOKUP(A1511,anni!$A$1:$O$32,5,0))</f>
        <v>2</v>
      </c>
      <c r="Q1511" s="9">
        <f t="array" ref="Q1511">SUM(IF(anno=A1511,IF(distretto=E1511,concorrenti!$T$3:$T$5991)))</f>
        <v>0</v>
      </c>
      <c r="R1511" s="9">
        <f t="shared" si="222"/>
        <v>2</v>
      </c>
      <c r="S1511" s="1">
        <f t="shared" si="223"/>
        <v>-2</v>
      </c>
      <c r="T1511" s="1">
        <f>1+INT($N1511/VLOOKUP($A1511,anni!$A$1:$J$35,10,0))+$Q1511</f>
        <v>2</v>
      </c>
      <c r="U1511" s="1">
        <f t="shared" si="224"/>
        <v>-2</v>
      </c>
      <c r="AB1511" s="1">
        <v>2</v>
      </c>
    </row>
    <row r="1512" spans="1:28" x14ac:dyDescent="0.3">
      <c r="A1512" s="3">
        <v>2001</v>
      </c>
      <c r="B1512" s="3" t="str">
        <f>VLOOKUP($E1512,accorpamenti!$A$2:$X$104,$A1512-B$2,0)</f>
        <v>Prato</v>
      </c>
      <c r="C1512" s="3" t="str">
        <f>VLOOKUP($E1512,accorpamenti!$A$2:$X$104,$A1512-C$2,0)</f>
        <v>Prato</v>
      </c>
      <c r="D1512" s="3" t="str">
        <f>VLOOKUP($E1512,accorpamenti!$A$2:$X$104,$A1512-D$2,0)</f>
        <v>Prato</v>
      </c>
      <c r="E1512" s="3" t="s">
        <v>73</v>
      </c>
      <c r="F1512" s="1">
        <f t="array" ref="F1512">SUM(IF(anno=A1512,IF(distretto=E1512,1)))</f>
        <v>4</v>
      </c>
      <c r="G1512" s="1">
        <f t="array" ref="G1512">SUM(IF(anno=A1512,IF(distretto=E1512,IF(punti=-1,1))))</f>
        <v>1</v>
      </c>
      <c r="H1512" s="1">
        <f t="array" ref="H1512">SUM(IF(anno=A1512,IF(distretto=E1512,punti)))+G1512</f>
        <v>16.399999999999999</v>
      </c>
      <c r="I1512" s="6">
        <v>0.52417006406523003</v>
      </c>
      <c r="J1512" s="12">
        <f>H1512/VLOOKUP(A1512,anni!$A$1:$O$32,4,0)</f>
        <v>3.9451527543901844E-3</v>
      </c>
      <c r="K1512" s="12">
        <f t="shared" si="225"/>
        <v>0</v>
      </c>
      <c r="L1512" s="12">
        <f t="shared" si="226"/>
        <v>5.2847380410022769E-3</v>
      </c>
      <c r="M1512" s="12">
        <f t="array" ref="M1512">SUM(IF(NOT(ISERR(J1512:L1512)),J1512:L1512*$J$2:$L$2))/SUM(IF(NOT(ISERR(J1512:L1512)),$J$2:$L$2))</f>
        <v>2.8533660506954717E-3</v>
      </c>
      <c r="N1512" s="1">
        <f>((300-VLOOKUP(A1512,anni!$A$1:$O$32,8,0))*(M1512-I1512/300)+I1512)/300*(300-VLOOKUP(A1512,anni!$A$1:$O$32,7,0))</f>
        <v>0.74539656482750438</v>
      </c>
      <c r="O1512" s="1">
        <f t="shared" si="221"/>
        <v>1</v>
      </c>
      <c r="P1512" s="9">
        <f>INT(MAX(1,O1512)+1-VLOOKUP(A1512,anni!$A$1:$O$32,5,0))</f>
        <v>1</v>
      </c>
      <c r="Q1512" s="9">
        <f t="array" ref="Q1512">SUM(IF(anno=A1512,IF(distretto=E1512,concorrenti!$T$3:$T$5991)))</f>
        <v>0</v>
      </c>
      <c r="R1512" s="9">
        <f t="shared" si="222"/>
        <v>1</v>
      </c>
      <c r="S1512" s="1">
        <f t="shared" si="223"/>
        <v>-3</v>
      </c>
      <c r="T1512" s="1">
        <f>1+INT($N1512/VLOOKUP($A1512,anni!$A$1:$J$35,10,0))+$Q1512</f>
        <v>1</v>
      </c>
      <c r="U1512" s="1">
        <f t="shared" si="224"/>
        <v>-3</v>
      </c>
      <c r="AB1512" s="1">
        <v>1</v>
      </c>
    </row>
    <row r="1513" spans="1:28" x14ac:dyDescent="0.3">
      <c r="A1513" s="3">
        <v>2001</v>
      </c>
      <c r="B1513" s="3" t="str">
        <f>VLOOKUP($E1513,accorpamenti!$A$2:$X$104,$A1513-B$2,0)</f>
        <v>Trento</v>
      </c>
      <c r="C1513" s="3" t="str">
        <f>VLOOKUP($E1513,accorpamenti!$A$2:$X$104,$A1513-C$2,0)</f>
        <v>Trento</v>
      </c>
      <c r="D1513" s="3" t="str">
        <f>VLOOKUP($E1513,accorpamenti!$A$2:$X$104,$A1513-D$2,0)</f>
        <v>Trento</v>
      </c>
      <c r="E1513" s="3" t="s">
        <v>60</v>
      </c>
      <c r="F1513" s="1">
        <f t="array" ref="F1513">SUM(IF(anno=A1513,IF(distretto=E1513,1)))</f>
        <v>3</v>
      </c>
      <c r="G1513" s="1">
        <f t="array" ref="G1513">SUM(IF(anno=A1513,IF(distretto=E1513,IF(punti=-1,1))))</f>
        <v>0</v>
      </c>
      <c r="H1513" s="1">
        <f t="array" ref="H1513">SUM(IF(anno=A1513,IF(distretto=E1513,punti)))+G1513</f>
        <v>55.2</v>
      </c>
      <c r="I1513" s="6">
        <v>3.3197437390797901</v>
      </c>
      <c r="J1513" s="12">
        <f>H1513/VLOOKUP(A1513,anni!$A$1:$O$32,4,0)</f>
        <v>1.327880683184989E-2</v>
      </c>
      <c r="K1513" s="12">
        <f t="shared" si="225"/>
        <v>2.9305706599507764E-2</v>
      </c>
      <c r="L1513" s="12">
        <f t="shared" si="226"/>
        <v>2.6715261958997715E-2</v>
      </c>
      <c r="M1513" s="12">
        <f t="array" ref="M1513">SUM(IF(NOT(ISERR(J1513:L1513)),J1513:L1513*$J$2:$L$2))/SUM(IF(NOT(ISERR(J1513:L1513)),$J$2:$L$2))</f>
        <v>2.0860515942260485E-2</v>
      </c>
      <c r="N1513" s="1">
        <f>((300-VLOOKUP(A1513,anni!$A$1:$O$32,8,0))*(M1513-I1513/300)+I1513)/300*(300-VLOOKUP(A1513,anni!$A$1:$O$32,7,0))</f>
        <v>5.2786844348120265</v>
      </c>
      <c r="O1513" s="1">
        <f t="shared" si="221"/>
        <v>5.2786844348120265</v>
      </c>
      <c r="P1513" s="9">
        <f>INT(MAX(1,O1513)+1-VLOOKUP(A1513,anni!$A$1:$O$32,5,0))</f>
        <v>5</v>
      </c>
      <c r="Q1513" s="9">
        <f t="array" ref="Q1513">SUM(IF(anno=A1513,IF(distretto=E1513,concorrenti!$T$3:$T$5991)))</f>
        <v>0</v>
      </c>
      <c r="R1513" s="9">
        <f t="shared" si="222"/>
        <v>5</v>
      </c>
      <c r="S1513" s="1">
        <f t="shared" si="223"/>
        <v>2</v>
      </c>
      <c r="T1513" s="1">
        <f>1+INT($N1513/VLOOKUP($A1513,anni!$A$1:$J$35,10,0))+$Q1513</f>
        <v>5</v>
      </c>
      <c r="U1513" s="1">
        <f t="shared" si="224"/>
        <v>2</v>
      </c>
      <c r="AB1513" s="1">
        <v>5</v>
      </c>
    </row>
    <row r="1514" spans="1:28" x14ac:dyDescent="0.3">
      <c r="A1514" s="3">
        <v>2001</v>
      </c>
      <c r="B1514" s="3" t="str">
        <f>VLOOKUP($E1514,accorpamenti!$A$2:$X$104,$A1514-B$2,0)</f>
        <v>Napoli</v>
      </c>
      <c r="C1514" s="3" t="str">
        <f>VLOOKUP($E1514,accorpamenti!$A$2:$X$104,$A1514-C$2,0)</f>
        <v>Napoli</v>
      </c>
      <c r="D1514" s="3" t="str">
        <f>VLOOKUP($E1514,accorpamenti!$A$2:$X$104,$A1514-D$2,0)</f>
        <v>Napoli</v>
      </c>
      <c r="E1514" s="3" t="s">
        <v>95</v>
      </c>
      <c r="F1514" s="1">
        <f t="array" ref="F1514">SUM(IF(anno=A1514,IF(distretto=E1514,1)))</f>
        <v>3</v>
      </c>
      <c r="G1514" s="1">
        <f t="array" ref="G1514">SUM(IF(anno=A1514,IF(distretto=E1514,IF(punti=-1,1))))</f>
        <v>0</v>
      </c>
      <c r="H1514" s="1">
        <f t="array" ref="H1514">SUM(IF(anno=A1514,IF(distretto=E1514,punti)))+G1514</f>
        <v>20.399999999999999</v>
      </c>
      <c r="I1514" s="6">
        <v>12.580081537565521</v>
      </c>
      <c r="J1514" s="12">
        <f>H1514/VLOOKUP(A1514,anni!$A$1:$O$32,4,0)</f>
        <v>4.9073851335097408E-3</v>
      </c>
      <c r="K1514" s="12">
        <f t="shared" si="225"/>
        <v>1.333638601110412E-2</v>
      </c>
      <c r="L1514" s="12">
        <f t="shared" si="226"/>
        <v>1.5453302961275624E-2</v>
      </c>
      <c r="M1514" s="12">
        <f t="array" ref="M1514">SUM(IF(NOT(ISERR(J1514:L1514)),J1514:L1514*$J$2:$L$2))/SUM(IF(NOT(ISERR(J1514:L1514)),$J$2:$L$2))</f>
        <v>9.4747050640021802E-3</v>
      </c>
      <c r="N1514" s="1">
        <f>((300-VLOOKUP(A1514,anni!$A$1:$O$32,8,0))*(M1514-I1514/300)+I1514)/300*(300-VLOOKUP(A1514,anni!$A$1:$O$32,7,0))</f>
        <v>6.0883015253222759</v>
      </c>
      <c r="O1514" s="1">
        <f t="shared" si="221"/>
        <v>6.0883015253222759</v>
      </c>
      <c r="P1514" s="9">
        <f>INT(MAX(1,O1514)+1-VLOOKUP(A1514,anni!$A$1:$O$32,5,0))</f>
        <v>6</v>
      </c>
      <c r="Q1514" s="9">
        <f t="array" ref="Q1514">SUM(IF(anno=A1514,IF(distretto=E1514,concorrenti!$T$3:$T$5991)))</f>
        <v>0</v>
      </c>
      <c r="R1514" s="9">
        <f t="shared" si="222"/>
        <v>6</v>
      </c>
      <c r="S1514" s="1">
        <f t="shared" si="223"/>
        <v>3</v>
      </c>
      <c r="T1514" s="1">
        <f>1+INT($N1514/VLOOKUP($A1514,anni!$A$1:$J$35,10,0))+$Q1514</f>
        <v>6</v>
      </c>
      <c r="U1514" s="1">
        <f t="shared" si="224"/>
        <v>3</v>
      </c>
      <c r="AB1514" s="1">
        <v>6</v>
      </c>
    </row>
    <row r="1515" spans="1:28" x14ac:dyDescent="0.3">
      <c r="A1515" s="3">
        <v>2001</v>
      </c>
      <c r="B1515" s="3" t="str">
        <f>VLOOKUP($E1515,accorpamenti!$A$2:$X$104,$A1515-B$2,0)</f>
        <v>Bergamo</v>
      </c>
      <c r="C1515" s="3" t="str">
        <f>VLOOKUP($E1515,accorpamenti!$A$2:$X$104,$A1515-C$2,0)</f>
        <v>Bergamo</v>
      </c>
      <c r="D1515" s="3" t="str">
        <f>VLOOKUP($E1515,accorpamenti!$A$2:$X$104,$A1515-D$2,0)</f>
        <v>Bergamo</v>
      </c>
      <c r="E1515" s="3" t="s">
        <v>35</v>
      </c>
      <c r="F1515" s="1">
        <f t="array" ref="F1515">SUM(IF(anno=A1515,IF(distretto=E1515,1)))</f>
        <v>3</v>
      </c>
      <c r="G1515" s="1">
        <f t="array" ref="G1515">SUM(IF(anno=A1515,IF(distretto=E1515,IF(punti=-1,1))))</f>
        <v>0</v>
      </c>
      <c r="H1515" s="1">
        <f t="array" ref="H1515">SUM(IF(anno=A1515,IF(distretto=E1515,punti)))+G1515</f>
        <v>64.400000000000006</v>
      </c>
      <c r="I1515" s="6">
        <v>3.3197437390797901</v>
      </c>
      <c r="J1515" s="12">
        <f>H1515/VLOOKUP(A1515,anni!$A$1:$O$32,4,0)</f>
        <v>1.5491941303824872E-2</v>
      </c>
      <c r="K1515" s="12">
        <f t="shared" si="225"/>
        <v>3.1080075553774834E-2</v>
      </c>
      <c r="L1515" s="12">
        <f t="shared" si="226"/>
        <v>8.8200455580865582E-3</v>
      </c>
      <c r="M1515" s="12">
        <f t="array" ref="M1515">SUM(IF(NOT(ISERR(J1515:L1515)),J1515:L1515*$J$2:$L$2))/SUM(IF(NOT(ISERR(J1515:L1515)),$J$2:$L$2))</f>
        <v>1.9576003429518474E-2</v>
      </c>
      <c r="N1515" s="1">
        <f>((300-VLOOKUP(A1515,anni!$A$1:$O$32,8,0))*(M1515-I1515/300)+I1515)/300*(300-VLOOKUP(A1515,anni!$A$1:$O$32,7,0))</f>
        <v>5.0217819322636252</v>
      </c>
      <c r="O1515" s="1">
        <f t="shared" si="221"/>
        <v>5.0217819322636252</v>
      </c>
      <c r="P1515" s="9">
        <f>INT(MAX(1,O1515)+1-VLOOKUP(A1515,anni!$A$1:$O$32,5,0))</f>
        <v>5</v>
      </c>
      <c r="Q1515" s="9">
        <f t="array" ref="Q1515">SUM(IF(anno=A1515,IF(distretto=E1515,concorrenti!$T$3:$T$5991)))</f>
        <v>0</v>
      </c>
      <c r="R1515" s="9">
        <f t="shared" si="222"/>
        <v>5</v>
      </c>
      <c r="S1515" s="1">
        <f t="shared" si="223"/>
        <v>2</v>
      </c>
      <c r="T1515" s="1">
        <f>1+INT($N1515/VLOOKUP($A1515,anni!$A$1:$J$35,10,0))+$Q1515</f>
        <v>5</v>
      </c>
      <c r="U1515" s="1">
        <f t="shared" si="224"/>
        <v>2</v>
      </c>
      <c r="AB1515" s="1">
        <v>5</v>
      </c>
    </row>
    <row r="1516" spans="1:28" x14ac:dyDescent="0.3">
      <c r="A1516" s="3">
        <v>2001</v>
      </c>
      <c r="B1516" s="3" t="str">
        <f>VLOOKUP($E1516,accorpamenti!$A$2:$X$104,$A1516-B$2,0)</f>
        <v>Bari</v>
      </c>
      <c r="C1516" s="3" t="str">
        <f>VLOOKUP($E1516,accorpamenti!$A$2:$X$104,$A1516-C$2,0)</f>
        <v>Bari</v>
      </c>
      <c r="D1516" s="3" t="str">
        <f>VLOOKUP($E1516,accorpamenti!$A$2:$X$104,$A1516-D$2,0)</f>
        <v>Bari</v>
      </c>
      <c r="E1516" s="3" t="s">
        <v>55</v>
      </c>
      <c r="F1516" s="1">
        <f t="array" ref="F1516">SUM(IF(anno=A1516,IF(distretto=E1516,1)))</f>
        <v>3</v>
      </c>
      <c r="G1516" s="1">
        <f t="array" ref="G1516">SUM(IF(anno=A1516,IF(distretto=E1516,IF(punti=-1,1))))</f>
        <v>0</v>
      </c>
      <c r="H1516" s="1">
        <f t="array" ref="H1516">SUM(IF(anno=A1516,IF(distretto=E1516,punti)))+G1516</f>
        <v>34</v>
      </c>
      <c r="I1516" s="6">
        <v>8.9108910891089099</v>
      </c>
      <c r="J1516" s="12">
        <f>H1516/VLOOKUP(A1516,anni!$A$1:$O$32,4,0)</f>
        <v>8.1789752225162361E-3</v>
      </c>
      <c r="K1516" s="12">
        <f t="shared" si="225"/>
        <v>1.0760689142006757E-2</v>
      </c>
      <c r="L1516" s="12">
        <f t="shared" si="226"/>
        <v>5.6492027334851926E-3</v>
      </c>
      <c r="M1516" s="12">
        <f t="array" ref="M1516">SUM(IF(NOT(ISERR(J1516:L1516)),J1516:L1516*$J$2:$L$2))/SUM(IF(NOT(ISERR(J1516:L1516)),$J$2:$L$2))</f>
        <v>8.6179177808412364E-3</v>
      </c>
      <c r="N1516" s="1">
        <f>((300-VLOOKUP(A1516,anni!$A$1:$O$32,8,0))*(M1516-I1516/300)+I1516)/300*(300-VLOOKUP(A1516,anni!$A$1:$O$32,7,0))</f>
        <v>4.6938805858712174</v>
      </c>
      <c r="O1516" s="1">
        <f t="shared" si="221"/>
        <v>4.6938805858712174</v>
      </c>
      <c r="P1516" s="9">
        <f>INT(MAX(1,O1516)+1-VLOOKUP(A1516,anni!$A$1:$O$32,5,0))</f>
        <v>5</v>
      </c>
      <c r="Q1516" s="9">
        <f t="array" ref="Q1516">SUM(IF(anno=A1516,IF(distretto=E1516,concorrenti!$T$3:$T$5991)))</f>
        <v>0</v>
      </c>
      <c r="R1516" s="9">
        <f t="shared" si="222"/>
        <v>5</v>
      </c>
      <c r="S1516" s="1">
        <f t="shared" si="223"/>
        <v>2</v>
      </c>
      <c r="T1516" s="1">
        <f>1+INT($N1516/VLOOKUP($A1516,anni!$A$1:$J$35,10,0))+$Q1516</f>
        <v>4</v>
      </c>
      <c r="U1516" s="1">
        <f t="shared" si="224"/>
        <v>1</v>
      </c>
      <c r="AB1516" s="1">
        <v>5</v>
      </c>
    </row>
    <row r="1517" spans="1:28" x14ac:dyDescent="0.3">
      <c r="A1517" s="3">
        <v>2001</v>
      </c>
      <c r="B1517" s="3" t="str">
        <f>VLOOKUP($E1517,accorpamenti!$A$2:$X$104,$A1517-B$2,0)</f>
        <v>Cuneo</v>
      </c>
      <c r="C1517" s="3" t="str">
        <f>VLOOKUP($E1517,accorpamenti!$A$2:$X$104,$A1517-C$2,0)</f>
        <v>Cuneo</v>
      </c>
      <c r="D1517" s="3" t="str">
        <f>VLOOKUP($E1517,accorpamenti!$A$2:$X$104,$A1517-D$2,0)</f>
        <v>Cuneo</v>
      </c>
      <c r="E1517" s="3" t="s">
        <v>67</v>
      </c>
      <c r="F1517" s="1">
        <f t="array" ref="F1517">SUM(IF(anno=A1517,IF(distretto=E1517,1)))</f>
        <v>3</v>
      </c>
      <c r="G1517" s="1">
        <f t="array" ref="G1517">SUM(IF(anno=A1517,IF(distretto=E1517,IF(punti=-1,1))))</f>
        <v>0</v>
      </c>
      <c r="H1517" s="1">
        <f t="array" ref="H1517">SUM(IF(anno=A1517,IF(distretto=E1517,punti)))+G1517</f>
        <v>61.4</v>
      </c>
      <c r="I1517" s="6">
        <v>2.4461269656377405</v>
      </c>
      <c r="J1517" s="12">
        <f>H1517/VLOOKUP(A1517,anni!$A$1:$O$32,4,0)</f>
        <v>1.4770267019485202E-2</v>
      </c>
      <c r="K1517" s="12">
        <f t="shared" si="225"/>
        <v>1.3794287676721429E-2</v>
      </c>
      <c r="L1517" s="12">
        <f t="shared" si="226"/>
        <v>6.1230068337129835E-3</v>
      </c>
      <c r="M1517" s="12">
        <f t="array" ref="M1517">SUM(IF(NOT(ISERR(J1517:L1517)),J1517:L1517*$J$2:$L$2))/SUM(IF(NOT(ISERR(J1517:L1517)),$J$2:$L$2))</f>
        <v>1.3003730540935241E-2</v>
      </c>
      <c r="N1517" s="1">
        <f>((300-VLOOKUP(A1517,anni!$A$1:$O$32,8,0))*(M1517-I1517/300)+I1517)/300*(300-VLOOKUP(A1517,anni!$A$1:$O$32,7,0))</f>
        <v>3.4161217633996284</v>
      </c>
      <c r="O1517" s="1">
        <f t="shared" si="221"/>
        <v>3.4161217633996284</v>
      </c>
      <c r="P1517" s="9">
        <f>INT(MAX(1,O1517)+1-VLOOKUP(A1517,anni!$A$1:$O$32,5,0))</f>
        <v>3</v>
      </c>
      <c r="Q1517" s="9">
        <f t="array" ref="Q1517">SUM(IF(anno=A1517,IF(distretto=E1517,concorrenti!$T$3:$T$5991)))</f>
        <v>0</v>
      </c>
      <c r="R1517" s="9">
        <f t="shared" si="222"/>
        <v>3</v>
      </c>
      <c r="S1517" s="1">
        <f t="shared" si="223"/>
        <v>0</v>
      </c>
      <c r="T1517" s="1">
        <f>1+INT($N1517/VLOOKUP($A1517,anni!$A$1:$J$35,10,0))+$Q1517</f>
        <v>3</v>
      </c>
      <c r="U1517" s="1">
        <f t="shared" si="224"/>
        <v>0</v>
      </c>
      <c r="AB1517" s="1">
        <v>3</v>
      </c>
    </row>
    <row r="1518" spans="1:28" x14ac:dyDescent="0.3">
      <c r="A1518" s="3">
        <v>2001</v>
      </c>
      <c r="B1518" s="3" t="str">
        <f>VLOOKUP($E1518,accorpamenti!$A$2:$X$104,$A1518-B$2,0)</f>
        <v>Ancona</v>
      </c>
      <c r="C1518" s="3" t="str">
        <f>VLOOKUP($E1518,accorpamenti!$A$2:$X$104,$A1518-C$2,0)</f>
        <v>Ancona</v>
      </c>
      <c r="D1518" s="3" t="str">
        <f>VLOOKUP($E1518,accorpamenti!$A$2:$X$104,$A1518-D$2,0)</f>
        <v>Ancona</v>
      </c>
      <c r="E1518" s="3" t="s">
        <v>116</v>
      </c>
      <c r="F1518" s="1">
        <f t="array" ref="F1518">SUM(IF(anno=A1518,IF(distretto=E1518,1)))</f>
        <v>3</v>
      </c>
      <c r="G1518" s="1">
        <f t="array" ref="G1518">SUM(IF(anno=A1518,IF(distretto=E1518,IF(punti=-1,1))))</f>
        <v>0</v>
      </c>
      <c r="H1518" s="1">
        <f t="array" ref="H1518">SUM(IF(anno=A1518,IF(distretto=E1518,punti)))+G1518</f>
        <v>45.4</v>
      </c>
      <c r="I1518" s="6">
        <v>2.4461269656377405</v>
      </c>
      <c r="J1518" s="12">
        <f>H1518/VLOOKUP(A1518,anni!$A$1:$O$32,4,0)</f>
        <v>1.0921337503006973E-2</v>
      </c>
      <c r="K1518" s="12">
        <f t="shared" si="225"/>
        <v>1.001659893537863E-2</v>
      </c>
      <c r="L1518" s="12">
        <f t="shared" si="226"/>
        <v>1.1444191343963551E-2</v>
      </c>
      <c r="M1518" s="12">
        <f t="array" ref="M1518">SUM(IF(NOT(ISERR(J1518:L1518)),J1518:L1518*$J$2:$L$2))/SUM(IF(NOT(ISERR(J1518:L1518)),$J$2:$L$2))</f>
        <v>1.0706900287290289E-2</v>
      </c>
      <c r="N1518" s="1">
        <f>((300-VLOOKUP(A1518,anni!$A$1:$O$32,8,0))*(M1518-I1518/300)+I1518)/300*(300-VLOOKUP(A1518,anni!$A$1:$O$32,7,0))</f>
        <v>2.9567557126706379</v>
      </c>
      <c r="O1518" s="1">
        <f t="shared" si="221"/>
        <v>2.9567557126706379</v>
      </c>
      <c r="P1518" s="9">
        <f>INT(MAX(1,O1518)+1-VLOOKUP(A1518,anni!$A$1:$O$32,5,0))</f>
        <v>3</v>
      </c>
      <c r="Q1518" s="9">
        <f t="array" ref="Q1518">SUM(IF(anno=A1518,IF(distretto=E1518,concorrenti!$T$3:$T$5991)))</f>
        <v>0</v>
      </c>
      <c r="R1518" s="9">
        <f t="shared" si="222"/>
        <v>3</v>
      </c>
      <c r="S1518" s="1">
        <f t="shared" si="223"/>
        <v>0</v>
      </c>
      <c r="T1518" s="1">
        <f>1+INT($N1518/VLOOKUP($A1518,anni!$A$1:$J$35,10,0))+$Q1518</f>
        <v>3</v>
      </c>
      <c r="U1518" s="1">
        <f t="shared" si="224"/>
        <v>0</v>
      </c>
      <c r="AB1518" s="1">
        <v>3</v>
      </c>
    </row>
    <row r="1519" spans="1:28" x14ac:dyDescent="0.3">
      <c r="A1519" s="3">
        <v>2001</v>
      </c>
      <c r="B1519" s="3" t="str">
        <f>VLOOKUP($E1519,accorpamenti!$A$2:$X$104,$A1519-B$2,0)</f>
        <v>Ravenna</v>
      </c>
      <c r="C1519" s="3" t="str">
        <f>VLOOKUP($E1519,accorpamenti!$A$2:$X$104,$A1519-C$2,0)</f>
        <v>Ravenna</v>
      </c>
      <c r="D1519" s="3" t="str">
        <f>VLOOKUP($E1519,accorpamenti!$A$2:$X$104,$A1519-D$2,0)</f>
        <v>Ravenna</v>
      </c>
      <c r="E1519" s="3" t="s">
        <v>147</v>
      </c>
      <c r="F1519" s="1">
        <f t="array" ref="F1519">SUM(IF(anno=A1519,IF(distretto=E1519,1)))</f>
        <v>3</v>
      </c>
      <c r="G1519" s="1">
        <f t="array" ref="G1519">SUM(IF(anno=A1519,IF(distretto=E1519,IF(punti=-1,1))))</f>
        <v>0</v>
      </c>
      <c r="H1519" s="1">
        <f t="array" ref="H1519">SUM(IF(anno=A1519,IF(distretto=E1519,punti)))+G1519</f>
        <v>30</v>
      </c>
      <c r="I1519" s="6">
        <v>1.2230634828188702</v>
      </c>
      <c r="J1519" s="12">
        <f>H1519/VLOOKUP(A1519,anni!$A$1:$O$32,4,0)</f>
        <v>7.2167428433966788E-3</v>
      </c>
      <c r="K1519" s="12">
        <f t="shared" si="225"/>
        <v>1.1848205597847866E-2</v>
      </c>
      <c r="L1519" s="12">
        <f t="shared" si="226"/>
        <v>1.5052391799544415E-2</v>
      </c>
      <c r="M1519" s="12">
        <f t="array" ref="M1519">SUM(IF(NOT(ISERR(J1519:L1519)),J1519:L1519*$J$2:$L$2))/SUM(IF(NOT(ISERR(J1519:L1519)),$J$2:$L$2))</f>
        <v>1.0066505254238365E-2</v>
      </c>
      <c r="N1519" s="1">
        <f>((300-VLOOKUP(A1519,anni!$A$1:$O$32,8,0))*(M1519-I1519/300)+I1519)/300*(300-VLOOKUP(A1519,anni!$A$1:$O$32,7,0))</f>
        <v>2.4209888784539637</v>
      </c>
      <c r="O1519" s="1">
        <f t="shared" si="221"/>
        <v>2.4209888784539637</v>
      </c>
      <c r="P1519" s="9">
        <f>INT(MAX(1,O1519)+1-VLOOKUP(A1519,anni!$A$1:$O$32,5,0))</f>
        <v>2</v>
      </c>
      <c r="Q1519" s="9">
        <f t="array" ref="Q1519">SUM(IF(anno=A1519,IF(distretto=E1519,concorrenti!$T$3:$T$5991)))</f>
        <v>0</v>
      </c>
      <c r="R1519" s="9">
        <f t="shared" si="222"/>
        <v>2</v>
      </c>
      <c r="S1519" s="1">
        <f t="shared" si="223"/>
        <v>-1</v>
      </c>
      <c r="T1519" s="1">
        <f>1+INT($N1519/VLOOKUP($A1519,anni!$A$1:$J$35,10,0))+$Q1519</f>
        <v>3</v>
      </c>
      <c r="U1519" s="1">
        <f t="shared" si="224"/>
        <v>0</v>
      </c>
      <c r="AB1519" s="1">
        <v>2</v>
      </c>
    </row>
    <row r="1520" spans="1:28" x14ac:dyDescent="0.3">
      <c r="A1520" s="3">
        <v>2001</v>
      </c>
      <c r="B1520" s="3" t="str">
        <f>VLOOKUP($E1520,accorpamenti!$A$2:$X$104,$A1520-B$2,0)</f>
        <v>Piacenza</v>
      </c>
      <c r="C1520" s="3" t="str">
        <f>VLOOKUP($E1520,accorpamenti!$A$2:$X$104,$A1520-C$2,0)</f>
        <v>Piacenza</v>
      </c>
      <c r="D1520" s="3" t="str">
        <f>VLOOKUP($E1520,accorpamenti!$A$2:$X$104,$A1520-D$2,0)</f>
        <v>Piacenza</v>
      </c>
      <c r="E1520" s="3" t="s">
        <v>90</v>
      </c>
      <c r="F1520" s="1">
        <f t="array" ref="F1520">SUM(IF(anno=A1520,IF(distretto=E1520,1)))</f>
        <v>3</v>
      </c>
      <c r="G1520" s="1">
        <f t="array" ref="G1520">SUM(IF(anno=A1520,IF(distretto=E1520,IF(punti=-1,1))))</f>
        <v>0</v>
      </c>
      <c r="H1520" s="1">
        <f t="array" ref="H1520">SUM(IF(anno=A1520,IF(distretto=E1520,punti)))+G1520</f>
        <v>47.400000000000006</v>
      </c>
      <c r="I1520" s="6">
        <v>1.5725101921956901</v>
      </c>
      <c r="J1520" s="12">
        <f>H1520/VLOOKUP(A1520,anni!$A$1:$O$32,4,0)</f>
        <v>1.1402453692566754E-2</v>
      </c>
      <c r="K1520" s="12">
        <f t="shared" si="225"/>
        <v>5.3231068628012152E-3</v>
      </c>
      <c r="L1520" s="12">
        <f t="shared" si="226"/>
        <v>1.0569476082004554E-2</v>
      </c>
      <c r="M1520" s="12">
        <f t="array" ref="M1520">SUM(IF(NOT(ISERR(J1520:L1520)),J1520:L1520*$J$2:$L$2))/SUM(IF(NOT(ISERR(J1520:L1520)),$J$2:$L$2))</f>
        <v>9.2371751475512076E-3</v>
      </c>
      <c r="N1520" s="1">
        <f>((300-VLOOKUP(A1520,anni!$A$1:$O$32,8,0))*(M1520-I1520/300)+I1520)/300*(300-VLOOKUP(A1520,anni!$A$1:$O$32,7,0))</f>
        <v>2.3716050935754716</v>
      </c>
      <c r="O1520" s="1">
        <f t="shared" si="221"/>
        <v>2.3716050935754716</v>
      </c>
      <c r="P1520" s="9">
        <f>INT(MAX(1,O1520)+1-VLOOKUP(A1520,anni!$A$1:$O$32,5,0))</f>
        <v>2</v>
      </c>
      <c r="Q1520" s="9">
        <f t="array" ref="Q1520">SUM(IF(anno=A1520,IF(distretto=E1520,concorrenti!$T$3:$T$5991)))</f>
        <v>0</v>
      </c>
      <c r="R1520" s="9">
        <f t="shared" si="222"/>
        <v>2</v>
      </c>
      <c r="S1520" s="1">
        <f t="shared" si="223"/>
        <v>-1</v>
      </c>
      <c r="T1520" s="1">
        <f>1+INT($N1520/VLOOKUP($A1520,anni!$A$1:$J$35,10,0))+$Q1520</f>
        <v>2</v>
      </c>
      <c r="U1520" s="1">
        <f t="shared" si="224"/>
        <v>-1</v>
      </c>
      <c r="AB1520" s="1">
        <v>2</v>
      </c>
    </row>
    <row r="1521" spans="1:28" x14ac:dyDescent="0.3">
      <c r="A1521" s="3">
        <v>2001</v>
      </c>
      <c r="B1521" s="3" t="str">
        <f>VLOOKUP($E1521,accorpamenti!$A$2:$X$104,$A1521-B$2,0)</f>
        <v>Ascoli Piceno</v>
      </c>
      <c r="C1521" s="3" t="str">
        <f>VLOOKUP($E1521,accorpamenti!$A$2:$X$104,$A1521-C$2,0)</f>
        <v>Ascoli Piceno</v>
      </c>
      <c r="D1521" s="3" t="str">
        <f>VLOOKUP($E1521,accorpamenti!$A$2:$X$104,$A1521-D$2,0)</f>
        <v>Ascoli Piceno</v>
      </c>
      <c r="E1521" s="3" t="s">
        <v>117</v>
      </c>
      <c r="F1521" s="1">
        <f t="array" ref="F1521">SUM(IF(anno=A1521,IF(distretto=E1521,1)))</f>
        <v>3</v>
      </c>
      <c r="G1521" s="1">
        <f t="array" ref="G1521">SUM(IF(anno=A1521,IF(distretto=E1521,IF(punti=-1,1))))</f>
        <v>0</v>
      </c>
      <c r="H1521" s="1">
        <f t="array" ref="H1521">SUM(IF(anno=A1521,IF(distretto=E1521,punti)))+G1521</f>
        <v>50</v>
      </c>
      <c r="I1521" s="6">
        <v>1.5725101921956901</v>
      </c>
      <c r="J1521" s="12">
        <f>H1521/VLOOKUP(A1521,anni!$A$1:$O$32,4,0)</f>
        <v>1.2027904738994465E-2</v>
      </c>
      <c r="K1521" s="12">
        <f t="shared" si="225"/>
        <v>5.0369183217903978E-3</v>
      </c>
      <c r="L1521" s="12">
        <f t="shared" si="226"/>
        <v>8.8200455580865582E-3</v>
      </c>
      <c r="M1521" s="12">
        <f t="array" ref="M1521">SUM(IF(NOT(ISERR(J1521:L1521)),J1521:L1521*$J$2:$L$2))/SUM(IF(NOT(ISERR(J1521:L1521)),$J$2:$L$2))</f>
        <v>9.1629327364417899E-3</v>
      </c>
      <c r="N1521" s="1">
        <f>((300-VLOOKUP(A1521,anni!$A$1:$O$32,8,0))*(M1521-I1521/300)+I1521)/300*(300-VLOOKUP(A1521,anni!$A$1:$O$32,7,0))</f>
        <v>2.356756611353588</v>
      </c>
      <c r="O1521" s="1">
        <f t="shared" si="221"/>
        <v>2.356756611353588</v>
      </c>
      <c r="P1521" s="9">
        <f>INT(MAX(1,O1521)+1-VLOOKUP(A1521,anni!$A$1:$O$32,5,0))</f>
        <v>2</v>
      </c>
      <c r="Q1521" s="9">
        <f t="array" ref="Q1521">SUM(IF(anno=A1521,IF(distretto=E1521,concorrenti!$T$3:$T$5991)))</f>
        <v>0</v>
      </c>
      <c r="R1521" s="9">
        <f t="shared" si="222"/>
        <v>2</v>
      </c>
      <c r="S1521" s="1">
        <f t="shared" si="223"/>
        <v>-1</v>
      </c>
      <c r="T1521" s="1">
        <f>1+INT($N1521/VLOOKUP($A1521,anni!$A$1:$J$35,10,0))+$Q1521</f>
        <v>2</v>
      </c>
      <c r="U1521" s="1">
        <f t="shared" si="224"/>
        <v>-1</v>
      </c>
      <c r="AB1521" s="1">
        <v>2</v>
      </c>
    </row>
    <row r="1522" spans="1:28" x14ac:dyDescent="0.3">
      <c r="A1522" s="3">
        <v>2001</v>
      </c>
      <c r="B1522" s="3" t="str">
        <f>VLOOKUP($E1522,accorpamenti!$A$2:$X$104,$A1522-B$2,0)</f>
        <v>Gorizia</v>
      </c>
      <c r="C1522" s="3" t="str">
        <f>VLOOKUP($E1522,accorpamenti!$A$2:$X$104,$A1522-C$2,0)</f>
        <v>Gorizia</v>
      </c>
      <c r="D1522" s="3" t="str">
        <f>VLOOKUP($E1522,accorpamenti!$A$2:$X$104,$A1522-D$2,0)</f>
        <v>Gorizia</v>
      </c>
      <c r="E1522" s="3" t="s">
        <v>44</v>
      </c>
      <c r="F1522" s="1">
        <f t="array" ref="F1522">SUM(IF(anno=A1522,IF(distretto=E1522,1)))</f>
        <v>3</v>
      </c>
      <c r="G1522" s="1">
        <f t="array" ref="G1522">SUM(IF(anno=A1522,IF(distretto=E1522,IF(punti=-1,1))))</f>
        <v>0</v>
      </c>
      <c r="H1522" s="1">
        <f t="array" ref="H1522">SUM(IF(anno=A1522,IF(distretto=E1522,punti)))+G1522</f>
        <v>24.2</v>
      </c>
      <c r="I1522" s="6">
        <v>1.2230634828188702</v>
      </c>
      <c r="J1522" s="12">
        <f>H1522/VLOOKUP(A1522,anni!$A$1:$O$32,4,0)</f>
        <v>5.8215058936733205E-3</v>
      </c>
      <c r="K1522" s="12">
        <f t="shared" si="225"/>
        <v>1.287848434548681E-2</v>
      </c>
      <c r="L1522" s="12">
        <f t="shared" si="226"/>
        <v>5.9407744874715243E-3</v>
      </c>
      <c r="M1522" s="12">
        <f t="array" ref="M1522">SUM(IF(NOT(ISERR(J1522:L1522)),J1522:L1522*$J$2:$L$2))/SUM(IF(NOT(ISERR(J1522:L1522)),$J$2:$L$2))</f>
        <v>8.1937101432441838E-3</v>
      </c>
      <c r="N1522" s="1">
        <f>((300-VLOOKUP(A1522,anni!$A$1:$O$32,8,0))*(M1522-I1522/300)+I1522)/300*(300-VLOOKUP(A1522,anni!$A$1:$O$32,7,0))</f>
        <v>2.0464298562551271</v>
      </c>
      <c r="O1522" s="1">
        <f t="shared" si="221"/>
        <v>2.0464298562551271</v>
      </c>
      <c r="P1522" s="9">
        <f>INT(MAX(1,O1522)+1-VLOOKUP(A1522,anni!$A$1:$O$32,5,0))</f>
        <v>2</v>
      </c>
      <c r="Q1522" s="9">
        <f t="array" ref="Q1522">SUM(IF(anno=A1522,IF(distretto=E1522,concorrenti!$T$3:$T$5991)))</f>
        <v>0</v>
      </c>
      <c r="R1522" s="9">
        <f t="shared" si="222"/>
        <v>2</v>
      </c>
      <c r="S1522" s="1">
        <f t="shared" si="223"/>
        <v>-1</v>
      </c>
      <c r="T1522" s="1">
        <f>1+INT($N1522/VLOOKUP($A1522,anni!$A$1:$J$35,10,0))+$Q1522</f>
        <v>2</v>
      </c>
      <c r="U1522" s="1">
        <f t="shared" si="224"/>
        <v>-1</v>
      </c>
      <c r="AB1522" s="1">
        <v>2</v>
      </c>
    </row>
    <row r="1523" spans="1:28" x14ac:dyDescent="0.3">
      <c r="A1523" s="3">
        <v>2001</v>
      </c>
      <c r="B1523" s="3" t="str">
        <f>VLOOKUP($E1523,accorpamenti!$A$2:$X$104,$A1523-B$2,0)</f>
        <v>Pescara</v>
      </c>
      <c r="C1523" s="3" t="str">
        <f>VLOOKUP($E1523,accorpamenti!$A$2:$X$104,$A1523-C$2,0)</f>
        <v>Pescara</v>
      </c>
      <c r="D1523" s="3" t="str">
        <f>VLOOKUP($E1523,accorpamenti!$A$2:$X$104,$A1523-D$2,0)</f>
        <v>Pescara</v>
      </c>
      <c r="E1523" s="3" t="s">
        <v>54</v>
      </c>
      <c r="F1523" s="1">
        <f t="array" ref="F1523">SUM(IF(anno=A1523,IF(distretto=E1523,1)))</f>
        <v>3</v>
      </c>
      <c r="G1523" s="1">
        <f t="array" ref="G1523">SUM(IF(anno=A1523,IF(distretto=E1523,IF(punti=-1,1))))</f>
        <v>0</v>
      </c>
      <c r="H1523" s="1">
        <f t="array" ref="H1523">SUM(IF(anno=A1523,IF(distretto=E1523,punti)))+G1523</f>
        <v>37.4</v>
      </c>
      <c r="I1523" s="6">
        <v>1.92195690157251</v>
      </c>
      <c r="J1523" s="12">
        <f>H1523/VLOOKUP(A1523,anni!$A$1:$O$32,4,0)</f>
        <v>8.9968727447678597E-3</v>
      </c>
      <c r="K1523" s="12">
        <f t="shared" si="225"/>
        <v>2.5756968690973619E-3</v>
      </c>
      <c r="L1523" s="12">
        <f t="shared" si="226"/>
        <v>1.1261958997722093E-2</v>
      </c>
      <c r="M1523" s="12">
        <f t="array" ref="M1523">SUM(IF(NOT(ISERR(J1523:L1523)),J1523:L1523*$J$2:$L$2))/SUM(IF(NOT(ISERR(J1523:L1523)),$J$2:$L$2))</f>
        <v>7.2339951617033998E-3</v>
      </c>
      <c r="N1523" s="1">
        <f>((300-VLOOKUP(A1523,anni!$A$1:$O$32,8,0))*(M1523-I1523/300)+I1523)/300*(300-VLOOKUP(A1523,anni!$A$1:$O$32,7,0))</f>
        <v>2.0874513328648501</v>
      </c>
      <c r="O1523" s="1">
        <f t="shared" si="221"/>
        <v>2.0874513328648501</v>
      </c>
      <c r="P1523" s="9">
        <f>INT(MAX(1,O1523)+1-VLOOKUP(A1523,anni!$A$1:$O$32,5,0))</f>
        <v>2</v>
      </c>
      <c r="Q1523" s="9">
        <f t="array" ref="Q1523">SUM(IF(anno=A1523,IF(distretto=E1523,concorrenti!$T$3:$T$5991)))</f>
        <v>0</v>
      </c>
      <c r="R1523" s="9">
        <f t="shared" si="222"/>
        <v>2</v>
      </c>
      <c r="S1523" s="1">
        <f t="shared" si="223"/>
        <v>-1</v>
      </c>
      <c r="T1523" s="1">
        <f>1+INT($N1523/VLOOKUP($A1523,anni!$A$1:$J$35,10,0))+$Q1523</f>
        <v>2</v>
      </c>
      <c r="U1523" s="1">
        <f t="shared" si="224"/>
        <v>-1</v>
      </c>
      <c r="AB1523" s="1">
        <v>2</v>
      </c>
    </row>
    <row r="1524" spans="1:28" x14ac:dyDescent="0.3">
      <c r="A1524" s="3">
        <v>2001</v>
      </c>
      <c r="B1524" s="3" t="str">
        <f>VLOOKUP($E1524,accorpamenti!$A$2:$X$104,$A1524-B$2,0)</f>
        <v>Caserta</v>
      </c>
      <c r="C1524" s="3" t="str">
        <f>VLOOKUP($E1524,accorpamenti!$A$2:$X$104,$A1524-C$2,0)</f>
        <v>Caserta</v>
      </c>
      <c r="D1524" s="3" t="str">
        <f>VLOOKUP($E1524,accorpamenti!$A$2:$X$104,$A1524-D$2,0)</f>
        <v>Caserta</v>
      </c>
      <c r="E1524" s="3" t="s">
        <v>33</v>
      </c>
      <c r="F1524" s="1">
        <f t="array" ref="F1524">SUM(IF(anno=A1524,IF(distretto=E1524,1)))</f>
        <v>3</v>
      </c>
      <c r="G1524" s="1">
        <f t="array" ref="G1524">SUM(IF(anno=A1524,IF(distretto=E1524,IF(punti=-1,1))))</f>
        <v>0</v>
      </c>
      <c r="H1524" s="1">
        <f t="array" ref="H1524">SUM(IF(anno=A1524,IF(distretto=E1524,punti)))+G1524</f>
        <v>20.6</v>
      </c>
      <c r="I1524" s="6">
        <v>4.1933605125218403</v>
      </c>
      <c r="J1524" s="12">
        <f>H1524/VLOOKUP(A1524,anni!$A$1:$O$32,4,0)</f>
        <v>4.9554967524657201E-3</v>
      </c>
      <c r="K1524" s="12">
        <f t="shared" si="225"/>
        <v>2.86188541010818E-4</v>
      </c>
      <c r="L1524" s="12">
        <f t="shared" si="226"/>
        <v>3.0979498861047829E-3</v>
      </c>
      <c r="M1524" s="12">
        <f t="array" ref="M1524">SUM(IF(NOT(ISERR(J1524:L1524)),J1524:L1524*$J$2:$L$2))/SUM(IF(NOT(ISERR(J1524:L1524)),$J$2:$L$2))</f>
        <v>3.0894695375872634E-3</v>
      </c>
      <c r="N1524" s="1">
        <f>((300-VLOOKUP(A1524,anni!$A$1:$O$32,8,0))*(M1524-I1524/300)+I1524)/300*(300-VLOOKUP(A1524,anni!$A$1:$O$32,7,0))</f>
        <v>2.0156807450247332</v>
      </c>
      <c r="O1524" s="1">
        <f t="shared" si="221"/>
        <v>2.0156807450247332</v>
      </c>
      <c r="P1524" s="9">
        <f>INT(MAX(1,O1524)+1-VLOOKUP(A1524,anni!$A$1:$O$32,5,0))</f>
        <v>2</v>
      </c>
      <c r="Q1524" s="9">
        <f t="array" ref="Q1524">SUM(IF(anno=A1524,IF(distretto=E1524,concorrenti!$T$3:$T$5991)))</f>
        <v>0</v>
      </c>
      <c r="R1524" s="9">
        <f t="shared" si="222"/>
        <v>2</v>
      </c>
      <c r="S1524" s="1">
        <f t="shared" si="223"/>
        <v>-1</v>
      </c>
      <c r="T1524" s="1">
        <f>1+INT($N1524/VLOOKUP($A1524,anni!$A$1:$J$35,10,0))+$Q1524</f>
        <v>2</v>
      </c>
      <c r="U1524" s="1">
        <f t="shared" si="224"/>
        <v>-1</v>
      </c>
      <c r="AB1524" s="1">
        <v>2</v>
      </c>
    </row>
    <row r="1525" spans="1:28" x14ac:dyDescent="0.3">
      <c r="A1525" s="3">
        <v>2001</v>
      </c>
      <c r="B1525" s="3" t="str">
        <f>VLOOKUP($E1525,accorpamenti!$A$2:$X$104,$A1525-B$2,0)</f>
        <v>Biella</v>
      </c>
      <c r="C1525" s="3" t="str">
        <f>VLOOKUP($E1525,accorpamenti!$A$2:$X$104,$A1525-C$2,0)</f>
        <v>Biella</v>
      </c>
      <c r="D1525" s="3" t="str">
        <f>VLOOKUP($E1525,accorpamenti!$A$2:$X$104,$A1525-D$2,0)</f>
        <v>Biella</v>
      </c>
      <c r="E1525" s="3" t="s">
        <v>144</v>
      </c>
      <c r="F1525" s="1">
        <f t="array" ref="F1525">SUM(IF(anno=A1525,IF(distretto=E1525,1)))</f>
        <v>3</v>
      </c>
      <c r="G1525" s="1">
        <f t="array" ref="G1525">SUM(IF(anno=A1525,IF(distretto=E1525,IF(punti=-1,1))))</f>
        <v>0</v>
      </c>
      <c r="H1525" s="1">
        <f t="array" ref="H1525">SUM(IF(anno=A1525,IF(distretto=E1525,punti)))+G1525</f>
        <v>25.8</v>
      </c>
      <c r="I1525" s="6">
        <v>0.52417006406523003</v>
      </c>
      <c r="J1525" s="12">
        <f>H1525/VLOOKUP(A1525,anni!$A$1:$O$32,4,0)</f>
        <v>6.2063988453211439E-3</v>
      </c>
      <c r="K1525" s="12">
        <f t="shared" si="225"/>
        <v>5.3803445710033778E-3</v>
      </c>
      <c r="L1525" s="12">
        <f t="shared" si="226"/>
        <v>6.0865603644646915E-3</v>
      </c>
      <c r="M1525" s="12">
        <f t="array" ref="M1525">SUM(IF(NOT(ISERR(J1525:L1525)),J1525:L1525*$J$2:$L$2))/SUM(IF(NOT(ISERR(J1525:L1525)),$J$2:$L$2))</f>
        <v>5.9110743404058134E-3</v>
      </c>
      <c r="N1525" s="1">
        <f>((300-VLOOKUP(A1525,anni!$A$1:$O$32,8,0))*(M1525-I1525/300)+I1525)/300*(300-VLOOKUP(A1525,anni!$A$1:$O$32,7,0))</f>
        <v>1.3569382227695725</v>
      </c>
      <c r="O1525" s="1">
        <f t="shared" si="221"/>
        <v>1.3569382227695725</v>
      </c>
      <c r="P1525" s="9">
        <f>INT(MAX(1,O1525)+1-VLOOKUP(A1525,anni!$A$1:$O$32,5,0))</f>
        <v>1</v>
      </c>
      <c r="Q1525" s="9">
        <f t="array" ref="Q1525">SUM(IF(anno=A1525,IF(distretto=E1525,concorrenti!$T$3:$T$5991)))</f>
        <v>0</v>
      </c>
      <c r="R1525" s="9">
        <f t="shared" si="222"/>
        <v>1</v>
      </c>
      <c r="S1525" s="1">
        <f t="shared" si="223"/>
        <v>-2</v>
      </c>
      <c r="T1525" s="1">
        <f>1+INT($N1525/VLOOKUP($A1525,anni!$A$1:$J$35,10,0))+$Q1525</f>
        <v>2</v>
      </c>
      <c r="U1525" s="1">
        <f t="shared" si="224"/>
        <v>-1</v>
      </c>
      <c r="AB1525" s="1">
        <v>1</v>
      </c>
    </row>
    <row r="1526" spans="1:28" x14ac:dyDescent="0.3">
      <c r="A1526" s="3">
        <v>2001</v>
      </c>
      <c r="B1526" s="3" t="str">
        <f>VLOOKUP($E1526,accorpamenti!$A$2:$X$104,$A1526-B$2,0)</f>
        <v>Trapani</v>
      </c>
      <c r="C1526" s="3" t="str">
        <f>VLOOKUP($E1526,accorpamenti!$A$2:$X$104,$A1526-C$2,0)</f>
        <v>Trapani</v>
      </c>
      <c r="D1526" s="3" t="str">
        <f>VLOOKUP($E1526,accorpamenti!$A$2:$X$104,$A1526-D$2,0)</f>
        <v>Trapani</v>
      </c>
      <c r="E1526" s="3" t="s">
        <v>109</v>
      </c>
      <c r="F1526" s="1">
        <f t="array" ref="F1526">SUM(IF(anno=A1526,IF(distretto=E1526,1)))</f>
        <v>3</v>
      </c>
      <c r="G1526" s="1">
        <f t="array" ref="G1526">SUM(IF(anno=A1526,IF(distretto=E1526,IF(punti=-1,1))))</f>
        <v>0</v>
      </c>
      <c r="H1526" s="1">
        <f t="array" ref="H1526">SUM(IF(anno=A1526,IF(distretto=E1526,punti)))+G1526</f>
        <v>6.8000000000000007</v>
      </c>
      <c r="I1526" s="6">
        <v>2.0966802562609201</v>
      </c>
      <c r="J1526" s="12">
        <f>H1526/VLOOKUP(A1526,anni!$A$1:$O$32,4,0)</f>
        <v>1.6357950445032474E-3</v>
      </c>
      <c r="K1526" s="12">
        <f t="shared" si="225"/>
        <v>3.4342624921298161E-4</v>
      </c>
      <c r="L1526" s="12">
        <f t="shared" si="226"/>
        <v>2.6605922551252844E-3</v>
      </c>
      <c r="M1526" s="12">
        <f t="array" ref="M1526">SUM(IF(NOT(ISERR(J1526:L1526)),J1526:L1526*$J$2:$L$2))/SUM(IF(NOT(ISERR(J1526:L1526)),$J$2:$L$2))</f>
        <v>1.3758049811768314E-3</v>
      </c>
      <c r="N1526" s="1">
        <f>((300-VLOOKUP(A1526,anni!$A$1:$O$32,8,0))*(M1526-I1526/300)+I1526)/300*(300-VLOOKUP(A1526,anni!$A$1:$O$32,7,0))</f>
        <v>0.97405441498900647</v>
      </c>
      <c r="O1526" s="1">
        <f t="shared" si="221"/>
        <v>1</v>
      </c>
      <c r="P1526" s="9">
        <f>INT(MAX(1,O1526)+1-VLOOKUP(A1526,anni!$A$1:$O$32,5,0))</f>
        <v>1</v>
      </c>
      <c r="Q1526" s="9">
        <f t="array" ref="Q1526">SUM(IF(anno=A1526,IF(distretto=E1526,concorrenti!$T$3:$T$5991)))</f>
        <v>0</v>
      </c>
      <c r="R1526" s="9">
        <f t="shared" si="222"/>
        <v>1</v>
      </c>
      <c r="S1526" s="1">
        <f t="shared" si="223"/>
        <v>-2</v>
      </c>
      <c r="T1526" s="1">
        <f>1+INT($N1526/VLOOKUP($A1526,anni!$A$1:$J$35,10,0))+$Q1526</f>
        <v>1</v>
      </c>
      <c r="U1526" s="1">
        <f t="shared" si="224"/>
        <v>-2</v>
      </c>
      <c r="AB1526" s="1">
        <v>1</v>
      </c>
    </row>
    <row r="1527" spans="1:28" x14ac:dyDescent="0.3">
      <c r="A1527" s="3">
        <v>2001</v>
      </c>
      <c r="B1527" s="3" t="str">
        <f>VLOOKUP($E1527,accorpamenti!$A$2:$X$104,$A1527-B$2,0)</f>
        <v>Catania</v>
      </c>
      <c r="C1527" s="3" t="str">
        <f>VLOOKUP($E1527,accorpamenti!$A$2:$X$104,$A1527-C$2,0)</f>
        <v>Catania</v>
      </c>
      <c r="D1527" s="3" t="str">
        <f>VLOOKUP($E1527,accorpamenti!$A$2:$X$104,$A1527-D$2,0)</f>
        <v>Catania</v>
      </c>
      <c r="E1527" s="3" t="s">
        <v>75</v>
      </c>
      <c r="F1527" s="1">
        <f t="array" ref="F1527">SUM(IF(anno=A1527,IF(distretto=E1527,1)))</f>
        <v>2</v>
      </c>
      <c r="G1527" s="1">
        <f t="array" ref="G1527">SUM(IF(anno=A1527,IF(distretto=E1527,IF(punti=-1,1))))</f>
        <v>0</v>
      </c>
      <c r="H1527" s="1">
        <f t="array" ref="H1527">SUM(IF(anno=A1527,IF(distretto=E1527,punti)))+G1527</f>
        <v>49.2</v>
      </c>
      <c r="I1527" s="6">
        <v>6.8142108328479907</v>
      </c>
      <c r="J1527" s="12">
        <f>H1527/VLOOKUP(A1527,anni!$A$1:$O$32,4,0)</f>
        <v>1.1835458263170553E-2</v>
      </c>
      <c r="K1527" s="12">
        <f t="shared" si="225"/>
        <v>2.3467460362887077E-2</v>
      </c>
      <c r="L1527" s="12">
        <f t="shared" si="226"/>
        <v>2.8209567198177674E-2</v>
      </c>
      <c r="M1527" s="12">
        <f t="array" ref="M1527">SUM(IF(NOT(ISERR(J1527:L1527)),J1527:L1527*$J$2:$L$2))/SUM(IF(NOT(ISERR(J1527:L1527)),$J$2:$L$2))</f>
        <v>1.8441810452243915E-2</v>
      </c>
      <c r="N1527" s="1">
        <f>((300-VLOOKUP(A1527,anni!$A$1:$O$32,8,0))*(M1527-I1527/300)+I1527)/300*(300-VLOOKUP(A1527,anni!$A$1:$O$32,7,0))</f>
        <v>5.9597657013981129</v>
      </c>
      <c r="O1527" s="1">
        <f t="shared" si="221"/>
        <v>5.9597657013981129</v>
      </c>
      <c r="P1527" s="9">
        <f>INT(MAX(1,O1527)+1-VLOOKUP(A1527,anni!$A$1:$O$32,5,0))</f>
        <v>6</v>
      </c>
      <c r="Q1527" s="9">
        <f t="array" ref="Q1527">SUM(IF(anno=A1527,IF(distretto=E1527,concorrenti!$T$3:$T$5991)))</f>
        <v>0</v>
      </c>
      <c r="R1527" s="9">
        <f t="shared" si="222"/>
        <v>6</v>
      </c>
      <c r="S1527" s="1">
        <f t="shared" si="223"/>
        <v>4</v>
      </c>
      <c r="T1527" s="1">
        <f>1+INT($N1527/VLOOKUP($A1527,anni!$A$1:$J$35,10,0))+$Q1527</f>
        <v>5</v>
      </c>
      <c r="U1527" s="1">
        <f t="shared" si="224"/>
        <v>3</v>
      </c>
      <c r="AB1527" s="1">
        <v>6</v>
      </c>
    </row>
    <row r="1528" spans="1:28" x14ac:dyDescent="0.3">
      <c r="A1528" s="3">
        <v>2001</v>
      </c>
      <c r="B1528" s="3" t="str">
        <f>VLOOKUP($E1528,accorpamenti!$A$2:$X$104,$A1528-B$2,0)</f>
        <v>Verona</v>
      </c>
      <c r="C1528" s="3" t="str">
        <f>VLOOKUP($E1528,accorpamenti!$A$2:$X$104,$A1528-C$2,0)</f>
        <v>Verona</v>
      </c>
      <c r="D1528" s="3" t="str">
        <f>VLOOKUP($E1528,accorpamenti!$A$2:$X$104,$A1528-D$2,0)</f>
        <v>Verona</v>
      </c>
      <c r="E1528" s="3" t="s">
        <v>71</v>
      </c>
      <c r="F1528" s="1">
        <f t="array" ref="F1528">SUM(IF(anno=A1528,IF(distretto=E1528,1)))</f>
        <v>2</v>
      </c>
      <c r="G1528" s="1">
        <f t="array" ref="G1528">SUM(IF(anno=A1528,IF(distretto=E1528,IF(punti=-1,1))))</f>
        <v>0</v>
      </c>
      <c r="H1528" s="1">
        <f t="array" ref="H1528">SUM(IF(anno=A1528,IF(distretto=E1528,punti)))+G1528</f>
        <v>45.599999999999994</v>
      </c>
      <c r="I1528" s="6">
        <v>4.5428072218986602</v>
      </c>
      <c r="J1528" s="12">
        <f>H1528/VLOOKUP(A1528,anni!$A$1:$O$32,4,0)</f>
        <v>1.0969449121962951E-2</v>
      </c>
      <c r="K1528" s="12">
        <f t="shared" si="225"/>
        <v>1.9117394539522641E-2</v>
      </c>
      <c r="L1528" s="12">
        <f t="shared" si="226"/>
        <v>1.8332574031890658E-2</v>
      </c>
      <c r="M1528" s="12">
        <f t="array" ref="M1528">SUM(IF(NOT(ISERR(J1528:L1528)),J1528:L1528*$J$2:$L$2))/SUM(IF(NOT(ISERR(J1528:L1528)),$J$2:$L$2))</f>
        <v>1.4912618412804134E-2</v>
      </c>
      <c r="N1528" s="1">
        <f>((300-VLOOKUP(A1528,anni!$A$1:$O$32,8,0))*(M1528-I1528/300)+I1528)/300*(300-VLOOKUP(A1528,anni!$A$1:$O$32,7,0))</f>
        <v>4.4967927565270465</v>
      </c>
      <c r="O1528" s="1">
        <f t="shared" si="221"/>
        <v>4.4967927565270465</v>
      </c>
      <c r="P1528" s="9">
        <f>INT(MAX(1,O1528)+1-VLOOKUP(A1528,anni!$A$1:$O$32,5,0))</f>
        <v>5</v>
      </c>
      <c r="Q1528" s="9">
        <f t="array" ref="Q1528">SUM(IF(anno=A1528,IF(distretto=E1528,concorrenti!$T$3:$T$5991)))</f>
        <v>0</v>
      </c>
      <c r="R1528" s="9">
        <f t="shared" si="222"/>
        <v>5</v>
      </c>
      <c r="S1528" s="1">
        <f t="shared" si="223"/>
        <v>3</v>
      </c>
      <c r="T1528" s="1">
        <f>1+INT($N1528/VLOOKUP($A1528,anni!$A$1:$J$35,10,0))+$Q1528</f>
        <v>4</v>
      </c>
      <c r="U1528" s="1">
        <f t="shared" si="224"/>
        <v>2</v>
      </c>
      <c r="AB1528" s="1">
        <v>5</v>
      </c>
    </row>
    <row r="1529" spans="1:28" x14ac:dyDescent="0.3">
      <c r="A1529" s="3">
        <v>2001</v>
      </c>
      <c r="B1529" s="3" t="str">
        <f>VLOOKUP($E1529,accorpamenti!$A$2:$X$104,$A1529-B$2,0)</f>
        <v>Parma</v>
      </c>
      <c r="C1529" s="3" t="str">
        <f>VLOOKUP($E1529,accorpamenti!$A$2:$X$104,$A1529-C$2,0)</f>
        <v>Parma</v>
      </c>
      <c r="D1529" s="3" t="str">
        <f>VLOOKUP($E1529,accorpamenti!$A$2:$X$104,$A1529-D$2,0)</f>
        <v>Parma</v>
      </c>
      <c r="E1529" s="3" t="s">
        <v>76</v>
      </c>
      <c r="F1529" s="1">
        <f t="array" ref="F1529">SUM(IF(anno=A1529,IF(distretto=E1529,1)))</f>
        <v>2</v>
      </c>
      <c r="G1529" s="1">
        <f t="array" ref="G1529">SUM(IF(anno=A1529,IF(distretto=E1529,IF(punti=-1,1))))</f>
        <v>0</v>
      </c>
      <c r="H1529" s="1">
        <f t="array" ref="H1529">SUM(IF(anno=A1529,IF(distretto=E1529,punti)))+G1529</f>
        <v>22.799999999999997</v>
      </c>
      <c r="I1529" s="6">
        <v>2.2714036109493301</v>
      </c>
      <c r="J1529" s="12">
        <f>H1529/VLOOKUP(A1529,anni!$A$1:$O$32,4,0)</f>
        <v>5.4847245609814755E-3</v>
      </c>
      <c r="K1529" s="12">
        <f t="shared" si="225"/>
        <v>1.940358308053346E-2</v>
      </c>
      <c r="L1529" s="12">
        <f t="shared" si="226"/>
        <v>2.3435079726651476E-2</v>
      </c>
      <c r="M1529" s="12">
        <f t="array" ref="M1529">SUM(IF(NOT(ISERR(J1529:L1529)),J1529:L1529*$J$2:$L$2))/SUM(IF(NOT(ISERR(J1529:L1529)),$J$2:$L$2))</f>
        <v>1.3116069928443804E-2</v>
      </c>
      <c r="N1529" s="1">
        <f>((300-VLOOKUP(A1529,anni!$A$1:$O$32,8,0))*(M1529-I1529/300)+I1529)/300*(300-VLOOKUP(A1529,anni!$A$1:$O$32,7,0))</f>
        <v>3.3803485226718708</v>
      </c>
      <c r="O1529" s="1">
        <f t="shared" si="221"/>
        <v>3.3803485226718708</v>
      </c>
      <c r="P1529" s="9">
        <f>INT(MAX(1,O1529)+1-VLOOKUP(A1529,anni!$A$1:$O$32,5,0))</f>
        <v>3</v>
      </c>
      <c r="Q1529" s="9">
        <f t="array" ref="Q1529">SUM(IF(anno=A1529,IF(distretto=E1529,concorrenti!$T$3:$T$5991)))</f>
        <v>0</v>
      </c>
      <c r="R1529" s="9">
        <f t="shared" si="222"/>
        <v>3</v>
      </c>
      <c r="S1529" s="1">
        <f t="shared" si="223"/>
        <v>1</v>
      </c>
      <c r="T1529" s="1">
        <f>1+INT($N1529/VLOOKUP($A1529,anni!$A$1:$J$35,10,0))+$Q1529</f>
        <v>3</v>
      </c>
      <c r="U1529" s="1">
        <f t="shared" si="224"/>
        <v>1</v>
      </c>
      <c r="AB1529" s="1">
        <v>3</v>
      </c>
    </row>
    <row r="1530" spans="1:28" x14ac:dyDescent="0.3">
      <c r="A1530" s="3">
        <v>2001</v>
      </c>
      <c r="B1530" s="3" t="str">
        <f>VLOOKUP($E1530,accorpamenti!$A$2:$X$104,$A1530-B$2,0)</f>
        <v>Lucca</v>
      </c>
      <c r="C1530" s="3" t="str">
        <f>VLOOKUP($E1530,accorpamenti!$A$2:$X$104,$A1530-C$2,0)</f>
        <v>Lucca</v>
      </c>
      <c r="D1530" s="3" t="str">
        <f>VLOOKUP($E1530,accorpamenti!$A$2:$X$104,$A1530-D$2,0)</f>
        <v>Lucca</v>
      </c>
      <c r="E1530" s="3" t="s">
        <v>48</v>
      </c>
      <c r="F1530" s="1">
        <f t="array" ref="F1530">SUM(IF(anno=A1530,IF(distretto=E1530,1)))</f>
        <v>2</v>
      </c>
      <c r="G1530" s="1">
        <f t="array" ref="G1530">SUM(IF(anno=A1530,IF(distretto=E1530,IF(punti=-1,1))))</f>
        <v>0</v>
      </c>
      <c r="H1530" s="1">
        <f t="array" ref="H1530">SUM(IF(anno=A1530,IF(distretto=E1530,punti)))+G1530</f>
        <v>35</v>
      </c>
      <c r="I1530" s="6">
        <v>2.2714036109493301</v>
      </c>
      <c r="J1530" s="12">
        <f>H1530/VLOOKUP(A1530,anni!$A$1:$O$32,4,0)</f>
        <v>8.419533317296125E-3</v>
      </c>
      <c r="K1530" s="12">
        <f t="shared" si="225"/>
        <v>1.9747009329746445E-2</v>
      </c>
      <c r="L1530" s="12">
        <f t="shared" si="226"/>
        <v>1.3339407744874713E-2</v>
      </c>
      <c r="M1530" s="12">
        <f t="array" ref="M1530">SUM(IF(NOT(ISERR(J1530:L1530)),J1530:L1530*$J$2:$L$2))/SUM(IF(NOT(ISERR(J1530:L1530)),$J$2:$L$2))</f>
        <v>1.3015337726042664E-2</v>
      </c>
      <c r="N1530" s="1">
        <f>((300-VLOOKUP(A1530,anni!$A$1:$O$32,8,0))*(M1530-I1530/300)+I1530)/300*(300-VLOOKUP(A1530,anni!$A$1:$O$32,7,0))</f>
        <v>3.360202082191643</v>
      </c>
      <c r="O1530" s="1">
        <f t="shared" si="221"/>
        <v>3.360202082191643</v>
      </c>
      <c r="P1530" s="9">
        <f>INT(MAX(1,O1530)+1-VLOOKUP(A1530,anni!$A$1:$O$32,5,0))</f>
        <v>3</v>
      </c>
      <c r="Q1530" s="9">
        <f t="array" ref="Q1530">SUM(IF(anno=A1530,IF(distretto=E1530,concorrenti!$T$3:$T$5991)))</f>
        <v>0</v>
      </c>
      <c r="R1530" s="9">
        <f t="shared" si="222"/>
        <v>3</v>
      </c>
      <c r="S1530" s="1">
        <f t="shared" si="223"/>
        <v>1</v>
      </c>
      <c r="T1530" s="1">
        <f>1+INT($N1530/VLOOKUP($A1530,anni!$A$1:$J$35,10,0))+$Q1530</f>
        <v>3</v>
      </c>
      <c r="U1530" s="1">
        <f t="shared" si="224"/>
        <v>1</v>
      </c>
      <c r="AB1530" s="1">
        <v>3</v>
      </c>
    </row>
    <row r="1531" spans="1:28" x14ac:dyDescent="0.3">
      <c r="A1531" s="3">
        <v>2001</v>
      </c>
      <c r="B1531" s="3" t="str">
        <f>VLOOKUP($E1531,accorpamenti!$A$2:$X$104,$A1531-B$2,0)</f>
        <v>Lecce</v>
      </c>
      <c r="C1531" s="3" t="str">
        <f>VLOOKUP($E1531,accorpamenti!$A$2:$X$104,$A1531-C$2,0)</f>
        <v>Lecce</v>
      </c>
      <c r="D1531" s="3" t="str">
        <f>VLOOKUP($E1531,accorpamenti!$A$2:$X$104,$A1531-D$2,0)</f>
        <v>Lecce</v>
      </c>
      <c r="E1531" s="3" t="s">
        <v>38</v>
      </c>
      <c r="F1531" s="1">
        <f t="array" ref="F1531">SUM(IF(anno=A1531,IF(distretto=E1531,1)))</f>
        <v>2</v>
      </c>
      <c r="G1531" s="1">
        <f t="array" ref="G1531">SUM(IF(anno=A1531,IF(distretto=E1531,IF(punti=-1,1))))</f>
        <v>1</v>
      </c>
      <c r="H1531" s="1">
        <f t="array" ref="H1531">SUM(IF(anno=A1531,IF(distretto=E1531,punti)))+G1531</f>
        <v>19.599999999999998</v>
      </c>
      <c r="I1531" s="6">
        <v>5.2417006406523008</v>
      </c>
      <c r="J1531" s="12">
        <f>H1531/VLOOKUP(A1531,anni!$A$1:$O$32,4,0)</f>
        <v>4.7149386576858295E-3</v>
      </c>
      <c r="K1531" s="12">
        <f t="shared" si="225"/>
        <v>1.5854845171999317E-2</v>
      </c>
      <c r="L1531" s="12">
        <f t="shared" si="226"/>
        <v>1.2027334851936217E-2</v>
      </c>
      <c r="M1531" s="12">
        <f t="array" ref="M1531">SUM(IF(NOT(ISERR(J1531:L1531)),J1531:L1531*$J$2:$L$2))/SUM(IF(NOT(ISERR(J1531:L1531)),$J$2:$L$2))</f>
        <v>9.6469735281653896E-3</v>
      </c>
      <c r="N1531" s="1">
        <f>((300-VLOOKUP(A1531,anni!$A$1:$O$32,8,0))*(M1531-I1531/300)+I1531)/300*(300-VLOOKUP(A1531,anni!$A$1:$O$32,7,0))</f>
        <v>3.6766282525171778</v>
      </c>
      <c r="O1531" s="1">
        <f t="shared" ref="O1531:O1594" si="227">MAX(1,N1531)</f>
        <v>3.6766282525171778</v>
      </c>
      <c r="P1531" s="9">
        <f>INT(MAX(1,O1531)+1-VLOOKUP(A1531,anni!$A$1:$O$32,5,0))</f>
        <v>4</v>
      </c>
      <c r="Q1531" s="9">
        <f t="array" ref="Q1531">SUM(IF(anno=A1531,IF(distretto=E1531,concorrenti!$T$3:$T$5991)))</f>
        <v>0</v>
      </c>
      <c r="R1531" s="9">
        <f t="shared" ref="R1531:R1594" si="228">P1531+Q1531</f>
        <v>4</v>
      </c>
      <c r="S1531" s="1">
        <f t="shared" ref="S1531:S1594" si="229">R1531-F1531</f>
        <v>2</v>
      </c>
      <c r="T1531" s="1">
        <f>1+INT($N1531/VLOOKUP($A1531,anni!$A$1:$J$35,10,0))+$Q1531</f>
        <v>4</v>
      </c>
      <c r="U1531" s="1">
        <f t="shared" si="224"/>
        <v>2</v>
      </c>
      <c r="AB1531" s="1">
        <v>4</v>
      </c>
    </row>
    <row r="1532" spans="1:28" x14ac:dyDescent="0.3">
      <c r="A1532" s="3">
        <v>2001</v>
      </c>
      <c r="B1532" s="3" t="str">
        <f>VLOOKUP($E1532,accorpamenti!$A$2:$X$104,$A1532-B$2,0)</f>
        <v>Varese</v>
      </c>
      <c r="C1532" s="3" t="str">
        <f>VLOOKUP($E1532,accorpamenti!$A$2:$X$104,$A1532-C$2,0)</f>
        <v>Varese</v>
      </c>
      <c r="D1532" s="3" t="str">
        <f>VLOOKUP($E1532,accorpamenti!$A$2:$X$104,$A1532-D$2,0)</f>
        <v>Varese</v>
      </c>
      <c r="E1532" s="3" t="s">
        <v>94</v>
      </c>
      <c r="F1532" s="1">
        <f t="array" ref="F1532">SUM(IF(anno=A1532,IF(distretto=E1532,1)))</f>
        <v>2</v>
      </c>
      <c r="G1532" s="1">
        <f t="array" ref="G1532">SUM(IF(anno=A1532,IF(distretto=E1532,IF(punti=-1,1))))</f>
        <v>0</v>
      </c>
      <c r="H1532" s="1">
        <f t="array" ref="H1532">SUM(IF(anno=A1532,IF(distretto=E1532,punti)))+G1532</f>
        <v>34.799999999999997</v>
      </c>
      <c r="I1532" s="6">
        <v>2.7955736750145603</v>
      </c>
      <c r="J1532" s="12">
        <f>H1532/VLOOKUP(A1532,anni!$A$1:$O$32,4,0)</f>
        <v>8.3714216983401465E-3</v>
      </c>
      <c r="K1532" s="12">
        <f t="shared" si="225"/>
        <v>1.1790967889645704E-2</v>
      </c>
      <c r="L1532" s="12">
        <f t="shared" si="226"/>
        <v>2.5403189066059224E-2</v>
      </c>
      <c r="M1532" s="12">
        <f t="array" ref="M1532">SUM(IF(NOT(ISERR(J1532:L1532)),J1532:L1532*$J$2:$L$2))/SUM(IF(NOT(ISERR(J1532:L1532)),$J$2:$L$2))</f>
        <v>1.2349898323395178E-2</v>
      </c>
      <c r="N1532" s="1">
        <f>((300-VLOOKUP(A1532,anni!$A$1:$O$32,8,0))*(M1532-I1532/300)+I1532)/300*(300-VLOOKUP(A1532,anni!$A$1:$O$32,7,0))</f>
        <v>3.4018375563505558</v>
      </c>
      <c r="O1532" s="1">
        <f t="shared" si="227"/>
        <v>3.4018375563505558</v>
      </c>
      <c r="P1532" s="9">
        <f>INT(MAX(1,O1532)+1-VLOOKUP(A1532,anni!$A$1:$O$32,5,0))</f>
        <v>3</v>
      </c>
      <c r="Q1532" s="9">
        <f t="array" ref="Q1532">SUM(IF(anno=A1532,IF(distretto=E1532,concorrenti!$T$3:$T$5991)))</f>
        <v>0</v>
      </c>
      <c r="R1532" s="9">
        <f t="shared" si="228"/>
        <v>3</v>
      </c>
      <c r="S1532" s="1">
        <f t="shared" si="229"/>
        <v>1</v>
      </c>
      <c r="T1532" s="1">
        <f>1+INT($N1532/VLOOKUP($A1532,anni!$A$1:$J$35,10,0))+$Q1532</f>
        <v>3</v>
      </c>
      <c r="U1532" s="1">
        <f t="shared" si="224"/>
        <v>1</v>
      </c>
      <c r="AB1532" s="1">
        <v>3</v>
      </c>
    </row>
    <row r="1533" spans="1:28" x14ac:dyDescent="0.3">
      <c r="A1533" s="3">
        <v>2001</v>
      </c>
      <c r="B1533" s="3" t="str">
        <f>VLOOKUP($E1533,accorpamenti!$A$2:$X$104,$A1533-B$2,0)</f>
        <v>Avellino</v>
      </c>
      <c r="C1533" s="3" t="str">
        <f>VLOOKUP($E1533,accorpamenti!$A$2:$X$104,$A1533-C$2,0)</f>
        <v>Avellino</v>
      </c>
      <c r="D1533" s="3" t="str">
        <f>VLOOKUP($E1533,accorpamenti!$A$2:$X$104,$A1533-D$2,0)</f>
        <v>Avellino</v>
      </c>
      <c r="E1533" s="3" t="s">
        <v>127</v>
      </c>
      <c r="F1533" s="1">
        <f t="array" ref="F1533">SUM(IF(anno=A1533,IF(distretto=E1533,1)))</f>
        <v>2</v>
      </c>
      <c r="G1533" s="1">
        <f t="array" ref="G1533">SUM(IF(anno=A1533,IF(distretto=E1533,IF(punti=-1,1))))</f>
        <v>0</v>
      </c>
      <c r="H1533" s="1">
        <f t="array" ref="H1533">SUM(IF(anno=A1533,IF(distretto=E1533,punti)))+G1533</f>
        <v>39</v>
      </c>
      <c r="I1533" s="6">
        <v>4.1933605125218403</v>
      </c>
      <c r="J1533" s="12">
        <f>H1533/VLOOKUP(A1533,anni!$A$1:$O$32,4,0)</f>
        <v>9.3817656964156823E-3</v>
      </c>
      <c r="K1533" s="12">
        <f t="shared" si="225"/>
        <v>1.270677122088032E-2</v>
      </c>
      <c r="L1533" s="12">
        <f t="shared" si="226"/>
        <v>5.4669703872437352E-3</v>
      </c>
      <c r="M1533" s="12">
        <f t="array" ref="M1533">SUM(IF(NOT(ISERR(J1533:L1533)),J1533:L1533*$J$2:$L$2))/SUM(IF(NOT(ISERR(J1533:L1533)),$J$2:$L$2))</f>
        <v>9.8376349863752363E-3</v>
      </c>
      <c r="N1533" s="1">
        <f>((300-VLOOKUP(A1533,anni!$A$1:$O$32,8,0))*(M1533-I1533/300)+I1533)/300*(300-VLOOKUP(A1533,anni!$A$1:$O$32,7,0))</f>
        <v>3.3653138347823273</v>
      </c>
      <c r="O1533" s="1">
        <f t="shared" si="227"/>
        <v>3.3653138347823273</v>
      </c>
      <c r="P1533" s="9">
        <f>INT(MAX(1,O1533)+1-VLOOKUP(A1533,anni!$A$1:$O$32,5,0))</f>
        <v>3</v>
      </c>
      <c r="Q1533" s="9">
        <f t="array" ref="Q1533">SUM(IF(anno=A1533,IF(distretto=E1533,concorrenti!$T$3:$T$5991)))</f>
        <v>0</v>
      </c>
      <c r="R1533" s="9">
        <f t="shared" si="228"/>
        <v>3</v>
      </c>
      <c r="S1533" s="1">
        <f t="shared" si="229"/>
        <v>1</v>
      </c>
      <c r="T1533" s="1">
        <f>1+INT($N1533/VLOOKUP($A1533,anni!$A$1:$J$35,10,0))+$Q1533</f>
        <v>3</v>
      </c>
      <c r="U1533" s="1">
        <f t="shared" si="224"/>
        <v>1</v>
      </c>
      <c r="AB1533" s="1">
        <v>3</v>
      </c>
    </row>
    <row r="1534" spans="1:28" x14ac:dyDescent="0.3">
      <c r="A1534" s="3">
        <v>2001</v>
      </c>
      <c r="B1534" s="3" t="str">
        <f>VLOOKUP($E1534,accorpamenti!$A$2:$X$104,$A1534-B$2,0)</f>
        <v>Asti</v>
      </c>
      <c r="C1534" s="3" t="str">
        <f>VLOOKUP($E1534,accorpamenti!$A$2:$X$104,$A1534-C$2,0)</f>
        <v>Asti</v>
      </c>
      <c r="D1534" s="3" t="str">
        <f>VLOOKUP($E1534,accorpamenti!$A$2:$X$104,$A1534-D$2,0)</f>
        <v>Asti</v>
      </c>
      <c r="E1534" s="3" t="s">
        <v>68</v>
      </c>
      <c r="F1534" s="1">
        <f t="array" ref="F1534">SUM(IF(anno=A1534,IF(distretto=E1534,1)))</f>
        <v>2</v>
      </c>
      <c r="G1534" s="1">
        <f t="array" ref="G1534">SUM(IF(anno=A1534,IF(distretto=E1534,IF(punti=-1,1))))</f>
        <v>0</v>
      </c>
      <c r="H1534" s="1">
        <f t="array" ref="H1534">SUM(IF(anno=A1534,IF(distretto=E1534,punti)))+G1534</f>
        <v>26.4</v>
      </c>
      <c r="I1534" s="6">
        <v>1.0483401281304601</v>
      </c>
      <c r="J1534" s="12">
        <f>H1534/VLOOKUP(A1534,anni!$A$1:$O$32,4,0)</f>
        <v>6.3507337021890767E-3</v>
      </c>
      <c r="K1534" s="12">
        <f t="shared" si="225"/>
        <v>1.7400263293457733E-2</v>
      </c>
      <c r="L1534" s="12">
        <f t="shared" si="226"/>
        <v>1.348519362186788E-2</v>
      </c>
      <c r="M1534" s="12">
        <f t="array" ref="M1534">SUM(IF(NOT(ISERR(J1534:L1534)),J1534:L1534*$J$2:$L$2))/SUM(IF(NOT(ISERR(J1534:L1534)),$J$2:$L$2))</f>
        <v>1.1222986885891762E-2</v>
      </c>
      <c r="N1534" s="1">
        <f>((300-VLOOKUP(A1534,anni!$A$1:$O$32,8,0))*(M1534-I1534/300)+I1534)/300*(300-VLOOKUP(A1534,anni!$A$1:$O$32,7,0))</f>
        <v>2.5940440865551722</v>
      </c>
      <c r="O1534" s="1">
        <f t="shared" si="227"/>
        <v>2.5940440865551722</v>
      </c>
      <c r="P1534" s="9">
        <f>INT(MAX(1,O1534)+1-VLOOKUP(A1534,anni!$A$1:$O$32,5,0))</f>
        <v>3</v>
      </c>
      <c r="Q1534" s="9">
        <f t="array" ref="Q1534">SUM(IF(anno=A1534,IF(distretto=E1534,concorrenti!$T$3:$T$5991)))</f>
        <v>0</v>
      </c>
      <c r="R1534" s="9">
        <f t="shared" si="228"/>
        <v>3</v>
      </c>
      <c r="S1534" s="1">
        <f t="shared" si="229"/>
        <v>1</v>
      </c>
      <c r="T1534" s="1">
        <f>1+INT($N1534/VLOOKUP($A1534,anni!$A$1:$J$35,10,0))+$Q1534</f>
        <v>3</v>
      </c>
      <c r="U1534" s="1">
        <f t="shared" si="224"/>
        <v>1</v>
      </c>
      <c r="AB1534" s="1">
        <v>3</v>
      </c>
    </row>
    <row r="1535" spans="1:28" x14ac:dyDescent="0.3">
      <c r="A1535" s="3">
        <v>2001</v>
      </c>
      <c r="B1535" s="3" t="str">
        <f>VLOOKUP($E1535,accorpamenti!$A$2:$X$104,$A1535-B$2,0)</f>
        <v>Chieti</v>
      </c>
      <c r="C1535" s="3" t="str">
        <f>VLOOKUP($E1535,accorpamenti!$A$2:$X$104,$A1535-C$2,0)</f>
        <v>Chieti</v>
      </c>
      <c r="D1535" s="3" t="str">
        <f>VLOOKUP($E1535,accorpamenti!$A$2:$X$104,$A1535-D$2,0)</f>
        <v>Chieti</v>
      </c>
      <c r="E1535" s="3" t="s">
        <v>113</v>
      </c>
      <c r="F1535" s="1">
        <f t="array" ref="F1535">SUM(IF(anno=A1535,IF(distretto=E1535,1)))</f>
        <v>2</v>
      </c>
      <c r="G1535" s="1">
        <f t="array" ref="G1535">SUM(IF(anno=A1535,IF(distretto=E1535,IF(punti=-1,1))))</f>
        <v>0</v>
      </c>
      <c r="H1535" s="1">
        <f t="array" ref="H1535">SUM(IF(anno=A1535,IF(distretto=E1535,punti)))+G1535</f>
        <v>38.200000000000003</v>
      </c>
      <c r="I1535" s="6">
        <v>2.4461269656377405</v>
      </c>
      <c r="J1535" s="12">
        <f>H1535/VLOOKUP(A1535,anni!$A$1:$O$32,4,0)</f>
        <v>9.1893192205917719E-3</v>
      </c>
      <c r="K1535" s="12">
        <f t="shared" si="225"/>
        <v>1.093240226661325E-2</v>
      </c>
      <c r="L1535" s="12">
        <f t="shared" si="226"/>
        <v>4.5922551252847374E-3</v>
      </c>
      <c r="M1535" s="12">
        <f t="array" ref="M1535">SUM(IF(NOT(ISERR(J1535:L1535)),J1535:L1535*$J$2:$L$2))/SUM(IF(NOT(ISERR(J1535:L1535)),$J$2:$L$2))</f>
        <v>9.0041695533810921E-3</v>
      </c>
      <c r="N1535" s="1">
        <f>((300-VLOOKUP(A1535,anni!$A$1:$O$32,8,0))*(M1535-I1535/300)+I1535)/300*(300-VLOOKUP(A1535,anni!$A$1:$O$32,7,0))</f>
        <v>2.6162095658887989</v>
      </c>
      <c r="O1535" s="1">
        <f t="shared" si="227"/>
        <v>2.6162095658887989</v>
      </c>
      <c r="P1535" s="9">
        <f>INT(MAX(1,O1535)+1-VLOOKUP(A1535,anni!$A$1:$O$32,5,0))</f>
        <v>3</v>
      </c>
      <c r="Q1535" s="9">
        <f t="array" ref="Q1535">SUM(IF(anno=A1535,IF(distretto=E1535,concorrenti!$T$3:$T$5991)))</f>
        <v>0</v>
      </c>
      <c r="R1535" s="9">
        <f t="shared" si="228"/>
        <v>3</v>
      </c>
      <c r="S1535" s="1">
        <f t="shared" si="229"/>
        <v>1</v>
      </c>
      <c r="T1535" s="1">
        <f>1+INT($N1535/VLOOKUP($A1535,anni!$A$1:$J$35,10,0))+$Q1535</f>
        <v>3</v>
      </c>
      <c r="U1535" s="1">
        <f t="shared" si="224"/>
        <v>1</v>
      </c>
      <c r="AB1535" s="1">
        <v>3</v>
      </c>
    </row>
    <row r="1536" spans="1:28" x14ac:dyDescent="0.3">
      <c r="A1536" s="3">
        <v>2001</v>
      </c>
      <c r="B1536" s="3" t="str">
        <f>VLOOKUP($E1536,accorpamenti!$A$2:$X$104,$A1536-B$2,0)</f>
        <v>Pisa</v>
      </c>
      <c r="C1536" s="3" t="str">
        <f>VLOOKUP($E1536,accorpamenti!$A$2:$X$104,$A1536-C$2,0)</f>
        <v>Pisa</v>
      </c>
      <c r="D1536" s="3" t="str">
        <f>VLOOKUP($E1536,accorpamenti!$A$2:$X$104,$A1536-D$2,0)</f>
        <v>Pisa</v>
      </c>
      <c r="E1536" s="3" t="s">
        <v>105</v>
      </c>
      <c r="F1536" s="1">
        <f t="array" ref="F1536">SUM(IF(anno=A1536,IF(distretto=E1536,1)))</f>
        <v>2</v>
      </c>
      <c r="G1536" s="1">
        <f t="array" ref="G1536">SUM(IF(anno=A1536,IF(distretto=E1536,IF(punti=-1,1))))</f>
        <v>0</v>
      </c>
      <c r="H1536" s="1">
        <f t="array" ref="H1536">SUM(IF(anno=A1536,IF(distretto=E1536,punti)))+G1536</f>
        <v>41.8</v>
      </c>
      <c r="I1536" s="6">
        <v>2.0966802562609201</v>
      </c>
      <c r="J1536" s="12">
        <f>H1536/VLOOKUP(A1536,anni!$A$1:$O$32,4,0)</f>
        <v>1.0055328361799372E-2</v>
      </c>
      <c r="K1536" s="12">
        <f t="shared" si="225"/>
        <v>7.1547135252704504E-3</v>
      </c>
      <c r="L1536" s="12">
        <f t="shared" si="226"/>
        <v>9.1116173120728908E-3</v>
      </c>
      <c r="M1536" s="12">
        <f t="array" ref="M1536">SUM(IF(NOT(ISERR(J1536:L1536)),J1536:L1536*$J$2:$L$2))/SUM(IF(NOT(ISERR(J1536:L1536)),$J$2:$L$2))</f>
        <v>8.9311715746686511E-3</v>
      </c>
      <c r="N1536" s="1">
        <f>((300-VLOOKUP(A1536,anni!$A$1:$O$32,8,0))*(M1536-I1536/300)+I1536)/300*(300-VLOOKUP(A1536,anni!$A$1:$O$32,7,0))</f>
        <v>2.4851277336873698</v>
      </c>
      <c r="O1536" s="1">
        <f t="shared" si="227"/>
        <v>2.4851277336873698</v>
      </c>
      <c r="P1536" s="9">
        <f>INT(MAX(1,O1536)+1-VLOOKUP(A1536,anni!$A$1:$O$32,5,0))</f>
        <v>3</v>
      </c>
      <c r="Q1536" s="9">
        <f t="array" ref="Q1536">SUM(IF(anno=A1536,IF(distretto=E1536,concorrenti!$T$3:$T$5991)))</f>
        <v>0</v>
      </c>
      <c r="R1536" s="9">
        <f t="shared" si="228"/>
        <v>3</v>
      </c>
      <c r="S1536" s="1">
        <f t="shared" si="229"/>
        <v>1</v>
      </c>
      <c r="T1536" s="1">
        <f>1+INT($N1536/VLOOKUP($A1536,anni!$A$1:$J$35,10,0))+$Q1536</f>
        <v>3</v>
      </c>
      <c r="U1536" s="1">
        <f t="shared" si="224"/>
        <v>1</v>
      </c>
      <c r="AB1536" s="1">
        <v>3</v>
      </c>
    </row>
    <row r="1537" spans="1:28" x14ac:dyDescent="0.3">
      <c r="A1537" s="3">
        <v>2001</v>
      </c>
      <c r="B1537" s="3" t="str">
        <f>VLOOKUP($E1537,accorpamenti!$A$2:$X$104,$A1537-B$2,0)</f>
        <v>Forlì Cesena</v>
      </c>
      <c r="C1537" s="3" t="str">
        <f>VLOOKUP($E1537,accorpamenti!$A$2:$X$104,$A1537-C$2,0)</f>
        <v>Forlì Cesena</v>
      </c>
      <c r="D1537" s="3" t="str">
        <f>VLOOKUP($E1537,accorpamenti!$A$2:$X$104,$A1537-D$2,0)</f>
        <v>Forlì Cesena</v>
      </c>
      <c r="E1537" s="3" t="s">
        <v>119</v>
      </c>
      <c r="F1537" s="1">
        <f t="array" ref="F1537">SUM(IF(anno=A1537,IF(distretto=E1537,1)))</f>
        <v>2</v>
      </c>
      <c r="G1537" s="1">
        <f t="array" ref="G1537">SUM(IF(anno=A1537,IF(distretto=E1537,IF(punti=-1,1))))</f>
        <v>0</v>
      </c>
      <c r="H1537" s="1">
        <f t="array" ref="H1537">SUM(IF(anno=A1537,IF(distretto=E1537,punti)))+G1537</f>
        <v>31</v>
      </c>
      <c r="I1537" s="6">
        <v>2.0966802562609201</v>
      </c>
      <c r="J1537" s="12">
        <f>H1537/VLOOKUP(A1537,anni!$A$1:$O$32,4,0)</f>
        <v>7.4573009381765677E-3</v>
      </c>
      <c r="K1537" s="12">
        <f t="shared" si="225"/>
        <v>9.4442218533569953E-3</v>
      </c>
      <c r="L1537" s="12">
        <f t="shared" si="226"/>
        <v>1.1043280182232343E-2</v>
      </c>
      <c r="M1537" s="12">
        <f t="array" ref="M1537">SUM(IF(NOT(ISERR(J1537:L1537)),J1537:L1537*$J$2:$L$2))/SUM(IF(NOT(ISERR(J1537:L1537)),$J$2:$L$2))</f>
        <v>8.717271117246005E-3</v>
      </c>
      <c r="N1537" s="1">
        <f>((300-VLOOKUP(A1537,anni!$A$1:$O$32,8,0))*(M1537-I1537/300)+I1537)/300*(300-VLOOKUP(A1537,anni!$A$1:$O$32,7,0))</f>
        <v>2.442347642202841</v>
      </c>
      <c r="O1537" s="1">
        <f t="shared" si="227"/>
        <v>2.442347642202841</v>
      </c>
      <c r="P1537" s="9">
        <f>INT(MAX(1,O1537)+1-VLOOKUP(A1537,anni!$A$1:$O$32,5,0))</f>
        <v>2</v>
      </c>
      <c r="Q1537" s="9">
        <f t="array" ref="Q1537">SUM(IF(anno=A1537,IF(distretto=E1537,concorrenti!$T$3:$T$5991)))</f>
        <v>0</v>
      </c>
      <c r="R1537" s="9">
        <f t="shared" si="228"/>
        <v>2</v>
      </c>
      <c r="S1537" s="1">
        <f t="shared" si="229"/>
        <v>0</v>
      </c>
      <c r="T1537" s="1">
        <f>1+INT($N1537/VLOOKUP($A1537,anni!$A$1:$J$35,10,0))+$Q1537</f>
        <v>3</v>
      </c>
      <c r="U1537" s="1">
        <f t="shared" si="224"/>
        <v>1</v>
      </c>
      <c r="AB1537" s="1">
        <v>2</v>
      </c>
    </row>
    <row r="1538" spans="1:28" x14ac:dyDescent="0.3">
      <c r="A1538" s="3">
        <v>2001</v>
      </c>
      <c r="B1538" s="3" t="str">
        <f>VLOOKUP($E1538,accorpamenti!$A$2:$X$104,$A1538-B$2,0)</f>
        <v>Cagliari</v>
      </c>
      <c r="C1538" s="3" t="str">
        <f>VLOOKUP($E1538,accorpamenti!$A$2:$X$104,$A1538-C$2,0)</f>
        <v>Cagliari</v>
      </c>
      <c r="D1538" s="3" t="str">
        <f>VLOOKUP($E1538,accorpamenti!$A$2:$X$104,$A1538-D$2,0)</f>
        <v>Cagliari</v>
      </c>
      <c r="E1538" s="3" t="s">
        <v>87</v>
      </c>
      <c r="F1538" s="1">
        <f t="array" ref="F1538">SUM(IF(anno=A1538,IF(distretto=E1538,1)))</f>
        <v>2</v>
      </c>
      <c r="G1538" s="1">
        <f t="array" ref="G1538">SUM(IF(anno=A1538,IF(distretto=E1538,IF(punti=-1,1))))</f>
        <v>0</v>
      </c>
      <c r="H1538" s="1">
        <f t="array" ref="H1538">SUM(IF(anno=A1538,IF(distretto=E1538,punti)))+G1538</f>
        <v>28</v>
      </c>
      <c r="I1538" s="6">
        <v>4.1933605125218403</v>
      </c>
      <c r="J1538" s="12">
        <f>H1538/VLOOKUP(A1538,anni!$A$1:$O$32,4,0)</f>
        <v>6.7356266538369002E-3</v>
      </c>
      <c r="K1538" s="12">
        <f t="shared" si="225"/>
        <v>6.1816724858336685E-3</v>
      </c>
      <c r="L1538" s="12">
        <f t="shared" si="226"/>
        <v>4.847380410022778E-3</v>
      </c>
      <c r="M1538" s="12">
        <f t="array" ref="M1538">SUM(IF(NOT(ISERR(J1538:L1538)),J1538:L1538*$J$2:$L$2))/SUM(IF(NOT(ISERR(J1538:L1538)),$J$2:$L$2))</f>
        <v>6.2362675572001361E-3</v>
      </c>
      <c r="N1538" s="1">
        <f>((300-VLOOKUP(A1538,anni!$A$1:$O$32,8,0))*(M1538-I1538/300)+I1538)/300*(300-VLOOKUP(A1538,anni!$A$1:$O$32,7,0))</f>
        <v>2.6450403489473073</v>
      </c>
      <c r="O1538" s="1">
        <f t="shared" si="227"/>
        <v>2.6450403489473073</v>
      </c>
      <c r="P1538" s="9">
        <f>INT(MAX(1,O1538)+1-VLOOKUP(A1538,anni!$A$1:$O$32,5,0))</f>
        <v>3</v>
      </c>
      <c r="Q1538" s="9">
        <f t="array" ref="Q1538">SUM(IF(anno=A1538,IF(distretto=E1538,concorrenti!$T$3:$T$5991)))</f>
        <v>0</v>
      </c>
      <c r="R1538" s="9">
        <f t="shared" si="228"/>
        <v>3</v>
      </c>
      <c r="S1538" s="1">
        <f t="shared" si="229"/>
        <v>1</v>
      </c>
      <c r="T1538" s="1">
        <f>1+INT($N1538/VLOOKUP($A1538,anni!$A$1:$J$35,10,0))+$Q1538</f>
        <v>3</v>
      </c>
      <c r="U1538" s="1">
        <f t="shared" si="224"/>
        <v>1</v>
      </c>
      <c r="AB1538" s="1">
        <v>3</v>
      </c>
    </row>
    <row r="1539" spans="1:28" x14ac:dyDescent="0.3">
      <c r="A1539" s="3">
        <v>2001</v>
      </c>
      <c r="B1539" s="3" t="str">
        <f>VLOOKUP($E1539,accorpamenti!$A$2:$X$104,$A1539-B$2,0)</f>
        <v>Foggia</v>
      </c>
      <c r="C1539" s="3" t="str">
        <f>VLOOKUP($E1539,accorpamenti!$A$2:$X$104,$A1539-C$2,0)</f>
        <v>Foggia</v>
      </c>
      <c r="D1539" s="3" t="str">
        <f>VLOOKUP($E1539,accorpamenti!$A$2:$X$104,$A1539-D$2,0)</f>
        <v>Foggia</v>
      </c>
      <c r="E1539" s="3" t="s">
        <v>96</v>
      </c>
      <c r="F1539" s="1">
        <f t="array" ref="F1539">SUM(IF(anno=A1539,IF(distretto=E1539,1)))</f>
        <v>2</v>
      </c>
      <c r="G1539" s="1">
        <f t="array" ref="G1539">SUM(IF(anno=A1539,IF(distretto=E1539,IF(punti=-1,1))))</f>
        <v>0</v>
      </c>
      <c r="H1539" s="1">
        <f t="array" ref="H1539">SUM(IF(anno=A1539,IF(distretto=E1539,punti)))+G1539</f>
        <v>25.4</v>
      </c>
      <c r="I1539" s="6">
        <v>4.3680838672102507</v>
      </c>
      <c r="J1539" s="12">
        <f>H1539/VLOOKUP(A1539,anni!$A$1:$O$32,4,0)</f>
        <v>6.1101756074091879E-3</v>
      </c>
      <c r="K1539" s="12">
        <f t="shared" si="225"/>
        <v>8.413943105718049E-3</v>
      </c>
      <c r="L1539" s="12">
        <f t="shared" si="226"/>
        <v>5.4669703872437349E-4</v>
      </c>
      <c r="M1539" s="12">
        <f t="array" ref="M1539">SUM(IF(NOT(ISERR(J1539:L1539)),J1539:L1539*$J$2:$L$2))/SUM(IF(NOT(ISERR(J1539:L1539)),$J$2:$L$2))</f>
        <v>5.9508516787313394E-3</v>
      </c>
      <c r="N1539" s="1">
        <f>((300-VLOOKUP(A1539,anni!$A$1:$O$32,8,0))*(M1539-I1539/300)+I1539)/300*(300-VLOOKUP(A1539,anni!$A$1:$O$32,7,0))</f>
        <v>2.6461982914830182</v>
      </c>
      <c r="O1539" s="1">
        <f t="shared" si="227"/>
        <v>2.6461982914830182</v>
      </c>
      <c r="P1539" s="9">
        <f>INT(MAX(1,O1539)+1-VLOOKUP(A1539,anni!$A$1:$O$32,5,0))</f>
        <v>3</v>
      </c>
      <c r="Q1539" s="9">
        <f t="array" ref="Q1539">SUM(IF(anno=A1539,IF(distretto=E1539,concorrenti!$T$3:$T$5991)))</f>
        <v>0</v>
      </c>
      <c r="R1539" s="9">
        <f t="shared" si="228"/>
        <v>3</v>
      </c>
      <c r="S1539" s="1">
        <f t="shared" si="229"/>
        <v>1</v>
      </c>
      <c r="T1539" s="1">
        <f>1+INT($N1539/VLOOKUP($A1539,anni!$A$1:$J$35,10,0))+$Q1539</f>
        <v>3</v>
      </c>
      <c r="U1539" s="1">
        <f t="shared" si="224"/>
        <v>1</v>
      </c>
      <c r="AB1539" s="1">
        <v>3</v>
      </c>
    </row>
    <row r="1540" spans="1:28" x14ac:dyDescent="0.3">
      <c r="A1540" s="3">
        <v>2001</v>
      </c>
      <c r="B1540" s="3" t="str">
        <f>VLOOKUP($E1540,accorpamenti!$A$2:$X$104,$A1540-B$2,0)</f>
        <v>Siena</v>
      </c>
      <c r="C1540" s="3" t="str">
        <f>VLOOKUP($E1540,accorpamenti!$A$2:$X$104,$A1540-C$2,0)</f>
        <v>Siena</v>
      </c>
      <c r="D1540" s="3" t="str">
        <f>VLOOKUP($E1540,accorpamenti!$A$2:$X$104,$A1540-D$2,0)</f>
        <v>Siena</v>
      </c>
      <c r="E1540" s="3" t="s">
        <v>108</v>
      </c>
      <c r="F1540" s="1">
        <f t="array" ref="F1540">SUM(IF(anno=A1540,IF(distretto=E1540,1)))</f>
        <v>2</v>
      </c>
      <c r="G1540" s="1">
        <f t="array" ref="G1540">SUM(IF(anno=A1540,IF(distretto=E1540,IF(punti=-1,1))))</f>
        <v>0</v>
      </c>
      <c r="H1540" s="1">
        <f t="array" ref="H1540">SUM(IF(anno=A1540,IF(distretto=E1540,punti)))+G1540</f>
        <v>39.200000000000003</v>
      </c>
      <c r="I1540" s="6">
        <v>1.5725101921956901</v>
      </c>
      <c r="J1540" s="12">
        <f>H1540/VLOOKUP(A1540,anni!$A$1:$O$32,4,0)</f>
        <v>9.4298773153716608E-3</v>
      </c>
      <c r="K1540" s="12">
        <f t="shared" si="225"/>
        <v>1.0989639974815411E-2</v>
      </c>
      <c r="L1540" s="12">
        <f t="shared" si="226"/>
        <v>3.6446469248291565E-3</v>
      </c>
      <c r="M1540" s="12">
        <f t="array" ref="M1540">SUM(IF(NOT(ISERR(J1540:L1540)),J1540:L1540*$J$2:$L$2))/SUM(IF(NOT(ISERR(J1540:L1540)),$J$2:$L$2))</f>
        <v>8.9855931367624937E-3</v>
      </c>
      <c r="N1540" s="1">
        <f>((300-VLOOKUP(A1540,anni!$A$1:$O$32,8,0))*(M1540-I1540/300)+I1540)/300*(300-VLOOKUP(A1540,anni!$A$1:$O$32,7,0))</f>
        <v>2.3212886914177289</v>
      </c>
      <c r="O1540" s="1">
        <f t="shared" si="227"/>
        <v>2.3212886914177289</v>
      </c>
      <c r="P1540" s="9">
        <f>INT(MAX(1,O1540)+1-VLOOKUP(A1540,anni!$A$1:$O$32,5,0))</f>
        <v>2</v>
      </c>
      <c r="Q1540" s="9">
        <f t="array" ref="Q1540">SUM(IF(anno=A1540,IF(distretto=E1540,concorrenti!$T$3:$T$5991)))</f>
        <v>0</v>
      </c>
      <c r="R1540" s="9">
        <f t="shared" si="228"/>
        <v>2</v>
      </c>
      <c r="S1540" s="1">
        <f t="shared" si="229"/>
        <v>0</v>
      </c>
      <c r="T1540" s="1">
        <f>1+INT($N1540/VLOOKUP($A1540,anni!$A$1:$J$35,10,0))+$Q1540</f>
        <v>2</v>
      </c>
      <c r="U1540" s="1">
        <f t="shared" si="224"/>
        <v>0</v>
      </c>
      <c r="AB1540" s="1">
        <v>2</v>
      </c>
    </row>
    <row r="1541" spans="1:28" x14ac:dyDescent="0.3">
      <c r="A1541" s="3">
        <v>2001</v>
      </c>
      <c r="B1541" s="3" t="str">
        <f>VLOOKUP($E1541,accorpamenti!$A$2:$X$104,$A1541-B$2,0)</f>
        <v>Palermo</v>
      </c>
      <c r="C1541" s="3" t="str">
        <f>VLOOKUP($E1541,accorpamenti!$A$2:$X$104,$A1541-C$2,0)</f>
        <v>Palermo</v>
      </c>
      <c r="D1541" s="3" t="str">
        <f>VLOOKUP($E1541,accorpamenti!$A$2:$X$104,$A1541-D$2,0)</f>
        <v>Palermo</v>
      </c>
      <c r="E1541" s="3" t="s">
        <v>114</v>
      </c>
      <c r="F1541" s="1">
        <f t="array" ref="F1541">SUM(IF(anno=A1541,IF(distretto=E1541,1)))</f>
        <v>2</v>
      </c>
      <c r="G1541" s="1">
        <f t="array" ref="G1541">SUM(IF(anno=A1541,IF(distretto=E1541,IF(punti=-1,1))))</f>
        <v>0</v>
      </c>
      <c r="H1541" s="1">
        <f t="array" ref="H1541">SUM(IF(anno=A1541,IF(distretto=E1541,punti)))+G1541</f>
        <v>35.200000000000003</v>
      </c>
      <c r="I1541" s="6">
        <v>3.3197437390797901</v>
      </c>
      <c r="J1541" s="12">
        <f>H1541/VLOOKUP(A1541,anni!$A$1:$O$32,4,0)</f>
        <v>8.4676449362521035E-3</v>
      </c>
      <c r="K1541" s="12">
        <f t="shared" si="225"/>
        <v>3.2625493675233256E-3</v>
      </c>
      <c r="L1541" s="12">
        <f t="shared" si="226"/>
        <v>9.7676537585421382E-3</v>
      </c>
      <c r="M1541" s="12">
        <f t="array" ref="M1541">SUM(IF(NOT(ISERR(J1541:L1541)),J1541:L1541*$J$2:$L$2))/SUM(IF(NOT(ISERR(J1541:L1541)),$J$2:$L$2))</f>
        <v>6.9492812170575168E-3</v>
      </c>
      <c r="N1541" s="1">
        <f>((300-VLOOKUP(A1541,anni!$A$1:$O$32,8,0))*(M1541-I1541/300)+I1541)/300*(300-VLOOKUP(A1541,anni!$A$1:$O$32,7,0))</f>
        <v>2.4964374897714334</v>
      </c>
      <c r="O1541" s="1">
        <f t="shared" si="227"/>
        <v>2.4964374897714334</v>
      </c>
      <c r="P1541" s="9">
        <f>INT(MAX(1,O1541)+1-VLOOKUP(A1541,anni!$A$1:$O$32,5,0))</f>
        <v>3</v>
      </c>
      <c r="Q1541" s="9">
        <f t="array" ref="Q1541">SUM(IF(anno=A1541,IF(distretto=E1541,concorrenti!$T$3:$T$5991)))</f>
        <v>0</v>
      </c>
      <c r="R1541" s="9">
        <f t="shared" si="228"/>
        <v>3</v>
      </c>
      <c r="S1541" s="1">
        <f t="shared" si="229"/>
        <v>1</v>
      </c>
      <c r="T1541" s="1">
        <f>1+INT($N1541/VLOOKUP($A1541,anni!$A$1:$J$35,10,0))+$Q1541</f>
        <v>3</v>
      </c>
      <c r="U1541" s="1">
        <f t="shared" si="224"/>
        <v>1</v>
      </c>
      <c r="AB1541" s="1">
        <v>3</v>
      </c>
    </row>
    <row r="1542" spans="1:28" x14ac:dyDescent="0.3">
      <c r="A1542" s="3">
        <v>2001</v>
      </c>
      <c r="B1542" s="3" t="str">
        <f>VLOOKUP($E1542,accorpamenti!$A$2:$X$104,$A1542-B$2,0)</f>
        <v>Reggio Emilia</v>
      </c>
      <c r="C1542" s="3" t="str">
        <f>VLOOKUP($E1542,accorpamenti!$A$2:$X$104,$A1542-C$2,0)</f>
        <v>Reggio Emilia</v>
      </c>
      <c r="D1542" s="3" t="str">
        <f>VLOOKUP($E1542,accorpamenti!$A$2:$X$104,$A1542-D$2,0)</f>
        <v>Reggio Emilia</v>
      </c>
      <c r="E1542" s="3" t="s">
        <v>78</v>
      </c>
      <c r="F1542" s="1">
        <f t="array" ref="F1542">SUM(IF(anno=A1542,IF(distretto=E1542,1)))</f>
        <v>2</v>
      </c>
      <c r="G1542" s="1">
        <f t="array" ref="G1542">SUM(IF(anno=A1542,IF(distretto=E1542,IF(punti=-1,1))))</f>
        <v>0</v>
      </c>
      <c r="H1542" s="1">
        <f t="array" ref="H1542">SUM(IF(anno=A1542,IF(distretto=E1542,punti)))+G1542</f>
        <v>29</v>
      </c>
      <c r="I1542" s="6">
        <v>2.4461269656377405</v>
      </c>
      <c r="J1542" s="12">
        <f>H1542/VLOOKUP(A1542,anni!$A$1:$O$32,4,0)</f>
        <v>6.9761847486167891E-3</v>
      </c>
      <c r="K1542" s="12">
        <f t="shared" si="225"/>
        <v>6.124434777631505E-3</v>
      </c>
      <c r="L1542" s="12">
        <f t="shared" si="226"/>
        <v>1.1079726651480635E-2</v>
      </c>
      <c r="M1542" s="12">
        <f t="array" ref="M1542">SUM(IF(NOT(ISERR(J1542:L1542)),J1542:L1542*$J$2:$L$2))/SUM(IF(NOT(ISERR(J1542:L1542)),$J$2:$L$2))</f>
        <v>7.3761917420990019E-3</v>
      </c>
      <c r="N1542" s="1">
        <f>((300-VLOOKUP(A1542,anni!$A$1:$O$32,8,0))*(M1542-I1542/300)+I1542)/300*(300-VLOOKUP(A1542,anni!$A$1:$O$32,7,0))</f>
        <v>2.2906140036323803</v>
      </c>
      <c r="O1542" s="1">
        <f t="shared" si="227"/>
        <v>2.2906140036323803</v>
      </c>
      <c r="P1542" s="9">
        <f>INT(MAX(1,O1542)+1-VLOOKUP(A1542,anni!$A$1:$O$32,5,0))</f>
        <v>2</v>
      </c>
      <c r="Q1542" s="9">
        <f t="array" ref="Q1542">SUM(IF(anno=A1542,IF(distretto=E1542,concorrenti!$T$3:$T$5991)))</f>
        <v>0</v>
      </c>
      <c r="R1542" s="9">
        <f t="shared" si="228"/>
        <v>2</v>
      </c>
      <c r="S1542" s="1">
        <f t="shared" si="229"/>
        <v>0</v>
      </c>
      <c r="T1542" s="1">
        <f>1+INT($N1542/VLOOKUP($A1542,anni!$A$1:$J$35,10,0))+$Q1542</f>
        <v>2</v>
      </c>
      <c r="U1542" s="1">
        <f t="shared" si="224"/>
        <v>0</v>
      </c>
      <c r="AB1542" s="1">
        <v>2</v>
      </c>
    </row>
    <row r="1543" spans="1:28" x14ac:dyDescent="0.3">
      <c r="A1543" s="3">
        <v>2001</v>
      </c>
      <c r="B1543" s="3" t="str">
        <f>VLOOKUP($E1543,accorpamenti!$A$2:$X$104,$A1543-B$2,0)</f>
        <v>Macerata</v>
      </c>
      <c r="C1543" s="3" t="str">
        <f>VLOOKUP($E1543,accorpamenti!$A$2:$X$104,$A1543-C$2,0)</f>
        <v>Macerata</v>
      </c>
      <c r="D1543" s="3" t="str">
        <f>VLOOKUP($E1543,accorpamenti!$A$2:$X$104,$A1543-D$2,0)</f>
        <v>Macerata</v>
      </c>
      <c r="E1543" s="3" t="s">
        <v>102</v>
      </c>
      <c r="F1543" s="1">
        <f t="array" ref="F1543">SUM(IF(anno=A1543,IF(distretto=E1543,1)))</f>
        <v>2</v>
      </c>
      <c r="G1543" s="1">
        <f t="array" ref="G1543">SUM(IF(anno=A1543,IF(distretto=E1543,IF(punti=-1,1))))</f>
        <v>0</v>
      </c>
      <c r="H1543" s="1">
        <f t="array" ref="H1543">SUM(IF(anno=A1543,IF(distretto=E1543,punti)))+G1543</f>
        <v>38.399999999999991</v>
      </c>
      <c r="I1543" s="6">
        <v>1.7472335468841</v>
      </c>
      <c r="J1543" s="12">
        <f>H1543/VLOOKUP(A1543,anni!$A$1:$O$32,4,0)</f>
        <v>9.2374308395477469E-3</v>
      </c>
      <c r="K1543" s="12">
        <f t="shared" si="225"/>
        <v>3.4342624921298161E-3</v>
      </c>
      <c r="L1543" s="12">
        <f t="shared" si="226"/>
        <v>1.0824601366742594E-2</v>
      </c>
      <c r="M1543" s="12">
        <f t="array" ref="M1543">SUM(IF(NOT(ISERR(J1543:L1543)),J1543:L1543*$J$2:$L$2))/SUM(IF(NOT(ISERR(J1543:L1543)),$J$2:$L$2))</f>
        <v>7.5675698116075786E-3</v>
      </c>
      <c r="N1543" s="1">
        <f>((300-VLOOKUP(A1543,anni!$A$1:$O$32,8,0))*(M1543-I1543/300)+I1543)/300*(300-VLOOKUP(A1543,anni!$A$1:$O$32,7,0))</f>
        <v>2.0959251446162157</v>
      </c>
      <c r="O1543" s="1">
        <f t="shared" si="227"/>
        <v>2.0959251446162157</v>
      </c>
      <c r="P1543" s="9">
        <f>INT(MAX(1,O1543)+1-VLOOKUP(A1543,anni!$A$1:$O$32,5,0))</f>
        <v>2</v>
      </c>
      <c r="Q1543" s="9">
        <f t="array" ref="Q1543">SUM(IF(anno=A1543,IF(distretto=E1543,concorrenti!$T$3:$T$5991)))</f>
        <v>0</v>
      </c>
      <c r="R1543" s="9">
        <f t="shared" si="228"/>
        <v>2</v>
      </c>
      <c r="S1543" s="1">
        <f t="shared" si="229"/>
        <v>0</v>
      </c>
      <c r="T1543" s="1">
        <f>1+INT($N1543/VLOOKUP($A1543,anni!$A$1:$J$35,10,0))+$Q1543</f>
        <v>2</v>
      </c>
      <c r="U1543" s="1">
        <f t="shared" si="224"/>
        <v>0</v>
      </c>
      <c r="AB1543" s="1">
        <v>2</v>
      </c>
    </row>
    <row r="1544" spans="1:28" x14ac:dyDescent="0.3">
      <c r="A1544" s="3">
        <v>2001</v>
      </c>
      <c r="B1544" s="3" t="str">
        <f>VLOOKUP($E1544,accorpamenti!$A$2:$X$104,$A1544-B$2,0)</f>
        <v>Terni</v>
      </c>
      <c r="C1544" s="3" t="str">
        <f>VLOOKUP($E1544,accorpamenti!$A$2:$X$104,$A1544-C$2,0)</f>
        <v>Terni</v>
      </c>
      <c r="D1544" s="3" t="str">
        <f>VLOOKUP($E1544,accorpamenti!$A$2:$X$104,$A1544-D$2,0)</f>
        <v>Terni</v>
      </c>
      <c r="E1544" s="3" t="s">
        <v>80</v>
      </c>
      <c r="F1544" s="1">
        <f t="array" ref="F1544">SUM(IF(anno=A1544,IF(distretto=E1544,1)))</f>
        <v>2</v>
      </c>
      <c r="G1544" s="1">
        <f t="array" ref="G1544">SUM(IF(anno=A1544,IF(distretto=E1544,IF(punti=-1,1))))</f>
        <v>0</v>
      </c>
      <c r="H1544" s="1">
        <f t="array" ref="H1544">SUM(IF(anno=A1544,IF(distretto=E1544,punti)))+G1544</f>
        <v>30</v>
      </c>
      <c r="I1544" s="6">
        <v>1.0483401281304601</v>
      </c>
      <c r="J1544" s="12">
        <f>H1544/VLOOKUP(A1544,anni!$A$1:$O$32,4,0)</f>
        <v>7.2167428433966788E-3</v>
      </c>
      <c r="K1544" s="12">
        <f t="shared" si="225"/>
        <v>1.0245549768187284E-2</v>
      </c>
      <c r="L1544" s="12">
        <f t="shared" si="226"/>
        <v>7.4715261958997713E-3</v>
      </c>
      <c r="M1544" s="12">
        <f t="array" ref="M1544">SUM(IF(NOT(ISERR(J1544:L1544)),J1544:L1544*$J$2:$L$2))/SUM(IF(NOT(ISERR(J1544:L1544)),$J$2:$L$2))</f>
        <v>8.2688090437440642E-3</v>
      </c>
      <c r="N1544" s="1">
        <f>((300-VLOOKUP(A1544,anni!$A$1:$O$32,8,0))*(M1544-I1544/300)+I1544)/300*(300-VLOOKUP(A1544,anni!$A$1:$O$32,7,0))</f>
        <v>2.0032085181256329</v>
      </c>
      <c r="O1544" s="1">
        <f t="shared" si="227"/>
        <v>2.0032085181256329</v>
      </c>
      <c r="P1544" s="9">
        <f>INT(MAX(1,O1544)+1-VLOOKUP(A1544,anni!$A$1:$O$32,5,0))</f>
        <v>2</v>
      </c>
      <c r="Q1544" s="9">
        <f t="array" ref="Q1544">SUM(IF(anno=A1544,IF(distretto=E1544,concorrenti!$T$3:$T$5991)))</f>
        <v>0</v>
      </c>
      <c r="R1544" s="9">
        <f t="shared" si="228"/>
        <v>2</v>
      </c>
      <c r="S1544" s="1">
        <f t="shared" si="229"/>
        <v>0</v>
      </c>
      <c r="T1544" s="1">
        <f>1+INT($N1544/VLOOKUP($A1544,anni!$A$1:$J$35,10,0))+$Q1544</f>
        <v>2</v>
      </c>
      <c r="U1544" s="1">
        <f t="shared" si="224"/>
        <v>0</v>
      </c>
      <c r="AB1544" s="1">
        <v>2</v>
      </c>
    </row>
    <row r="1545" spans="1:28" x14ac:dyDescent="0.3">
      <c r="A1545" s="3">
        <v>2001</v>
      </c>
      <c r="B1545" s="3" t="str">
        <f>VLOOKUP($E1545,accorpamenti!$A$2:$X$104,$A1545-B$2,0)</f>
        <v>Savona</v>
      </c>
      <c r="C1545" s="3" t="str">
        <f>VLOOKUP($E1545,accorpamenti!$A$2:$X$104,$A1545-C$2,0)</f>
        <v>Savona</v>
      </c>
      <c r="D1545" s="3" t="str">
        <f>VLOOKUP($E1545,accorpamenti!$A$2:$X$104,$A1545-D$2,0)</f>
        <v>Savona</v>
      </c>
      <c r="E1545" s="3" t="s">
        <v>138</v>
      </c>
      <c r="F1545" s="1">
        <f t="array" ref="F1545">SUM(IF(anno=A1545,IF(distretto=E1545,1)))</f>
        <v>2</v>
      </c>
      <c r="G1545" s="1">
        <f t="array" ref="G1545">SUM(IF(anno=A1545,IF(distretto=E1545,IF(punti=-1,1))))</f>
        <v>0</v>
      </c>
      <c r="H1545" s="1">
        <f t="array" ref="H1545">SUM(IF(anno=A1545,IF(distretto=E1545,punti)))+G1545</f>
        <v>36</v>
      </c>
      <c r="I1545" s="6">
        <v>1.2230634828188702</v>
      </c>
      <c r="J1545" s="12">
        <f>H1545/VLOOKUP(A1545,anni!$A$1:$O$32,4,0)</f>
        <v>8.6600914120760139E-3</v>
      </c>
      <c r="K1545" s="12">
        <f t="shared" si="225"/>
        <v>5.7237708202163605E-3</v>
      </c>
      <c r="L1545" s="12">
        <f t="shared" si="226"/>
        <v>7.8724373576309781E-3</v>
      </c>
      <c r="M1545" s="12">
        <f t="array" ref="M1545">SUM(IF(NOT(ISERR(J1545:L1545)),J1545:L1545*$J$2:$L$2))/SUM(IF(NOT(ISERR(J1545:L1545)),$J$2:$L$2))</f>
        <v>7.5500422057152893E-3</v>
      </c>
      <c r="N1545" s="1">
        <f>((300-VLOOKUP(A1545,anni!$A$1:$O$32,8,0))*(M1545-I1545/300)+I1545)/300*(300-VLOOKUP(A1545,anni!$A$1:$O$32,7,0))</f>
        <v>1.917696268749348</v>
      </c>
      <c r="O1545" s="1">
        <f t="shared" si="227"/>
        <v>1.917696268749348</v>
      </c>
      <c r="P1545" s="9">
        <f>INT(MAX(1,O1545)+1-VLOOKUP(A1545,anni!$A$1:$O$32,5,0))</f>
        <v>2</v>
      </c>
      <c r="Q1545" s="9">
        <f t="array" ref="Q1545">SUM(IF(anno=A1545,IF(distretto=E1545,concorrenti!$T$3:$T$5991)))</f>
        <v>0</v>
      </c>
      <c r="R1545" s="9">
        <f t="shared" si="228"/>
        <v>2</v>
      </c>
      <c r="S1545" s="1">
        <f t="shared" si="229"/>
        <v>0</v>
      </c>
      <c r="T1545" s="1">
        <f>1+INT($N1545/VLOOKUP($A1545,anni!$A$1:$J$35,10,0))+$Q1545</f>
        <v>2</v>
      </c>
      <c r="U1545" s="1">
        <f t="shared" si="224"/>
        <v>0</v>
      </c>
      <c r="AB1545" s="1">
        <v>2</v>
      </c>
    </row>
    <row r="1546" spans="1:28" x14ac:dyDescent="0.3">
      <c r="A1546" s="3">
        <v>2001</v>
      </c>
      <c r="B1546" s="3" t="str">
        <f>VLOOKUP($E1546,accorpamenti!$A$2:$X$104,$A1546-B$2,0)</f>
        <v>Bolzano</v>
      </c>
      <c r="C1546" s="3" t="str">
        <f>VLOOKUP($E1546,accorpamenti!$A$2:$X$104,$A1546-C$2,0)</f>
        <v>Bolzano</v>
      </c>
      <c r="D1546" s="3" t="str">
        <f>VLOOKUP($E1546,accorpamenti!$A$2:$X$104,$A1546-D$2,0)</f>
        <v>Bolzano</v>
      </c>
      <c r="E1546" s="3" t="s">
        <v>128</v>
      </c>
      <c r="F1546" s="1">
        <f t="array" ref="F1546">SUM(IF(anno=A1546,IF(distretto=E1546,1)))</f>
        <v>2</v>
      </c>
      <c r="G1546" s="1">
        <f t="array" ref="G1546">SUM(IF(anno=A1546,IF(distretto=E1546,IF(punti=-1,1))))</f>
        <v>0</v>
      </c>
      <c r="H1546" s="1">
        <f t="array" ref="H1546">SUM(IF(anno=A1546,IF(distretto=E1546,punti)))+G1546</f>
        <v>28</v>
      </c>
      <c r="I1546" s="6">
        <v>3.3197437390797901</v>
      </c>
      <c r="J1546" s="12">
        <f>H1546/VLOOKUP(A1546,anni!$A$1:$O$32,4,0)</f>
        <v>6.7356266538369002E-3</v>
      </c>
      <c r="K1546" s="12">
        <f t="shared" si="225"/>
        <v>3.7776887413427974E-3</v>
      </c>
      <c r="L1546" s="12">
        <f t="shared" si="226"/>
        <v>2.9157175398633254E-3</v>
      </c>
      <c r="M1546" s="12">
        <f t="array" ref="M1546">SUM(IF(NOT(ISERR(J1546:L1546)),J1546:L1546*$J$2:$L$2))/SUM(IF(NOT(ISERR(J1546:L1546)),$J$2:$L$2))</f>
        <v>5.1129958306766034E-3</v>
      </c>
      <c r="N1546" s="1">
        <f>((300-VLOOKUP(A1546,anni!$A$1:$O$32,8,0))*(M1546-I1546/300)+I1546)/300*(300-VLOOKUP(A1546,anni!$A$1:$O$32,7,0))</f>
        <v>2.1291804124952507</v>
      </c>
      <c r="O1546" s="1">
        <f t="shared" si="227"/>
        <v>2.1291804124952507</v>
      </c>
      <c r="P1546" s="9">
        <f>INT(MAX(1,O1546)+1-VLOOKUP(A1546,anni!$A$1:$O$32,5,0))</f>
        <v>2</v>
      </c>
      <c r="Q1546" s="9">
        <f t="array" ref="Q1546">SUM(IF(anno=A1546,IF(distretto=E1546,concorrenti!$T$3:$T$5991)))</f>
        <v>0</v>
      </c>
      <c r="R1546" s="9">
        <f t="shared" si="228"/>
        <v>2</v>
      </c>
      <c r="S1546" s="1">
        <f t="shared" si="229"/>
        <v>0</v>
      </c>
      <c r="T1546" s="1">
        <f>1+INT($N1546/VLOOKUP($A1546,anni!$A$1:$J$35,10,0))+$Q1546</f>
        <v>2</v>
      </c>
      <c r="U1546" s="1">
        <f t="shared" si="224"/>
        <v>0</v>
      </c>
      <c r="AB1546" s="1">
        <v>2</v>
      </c>
    </row>
    <row r="1547" spans="1:28" x14ac:dyDescent="0.3">
      <c r="A1547" s="3">
        <v>2001</v>
      </c>
      <c r="B1547" s="3" t="str">
        <f>VLOOKUP($E1547,accorpamenti!$A$2:$X$104,$A1547-B$2,0)</f>
        <v>Frosinone</v>
      </c>
      <c r="C1547" s="3" t="str">
        <f>VLOOKUP($E1547,accorpamenti!$A$2:$X$104,$A1547-C$2,0)</f>
        <v>Frosinone</v>
      </c>
      <c r="D1547" s="3" t="str">
        <f>VLOOKUP($E1547,accorpamenti!$A$2:$X$104,$A1547-D$2,0)</f>
        <v>Frosinone</v>
      </c>
      <c r="E1547" s="3" t="s">
        <v>146</v>
      </c>
      <c r="F1547" s="1">
        <f t="array" ref="F1547">SUM(IF(anno=A1547,IF(distretto=E1547,1)))</f>
        <v>2</v>
      </c>
      <c r="G1547" s="1">
        <f t="array" ref="G1547">SUM(IF(anno=A1547,IF(distretto=E1547,IF(punti=-1,1))))</f>
        <v>0</v>
      </c>
      <c r="H1547" s="1">
        <f t="array" ref="H1547">SUM(IF(anno=A1547,IF(distretto=E1547,punti)))+G1547</f>
        <v>34.4</v>
      </c>
      <c r="I1547" s="6">
        <v>2.6208503203261504</v>
      </c>
      <c r="J1547" s="12">
        <f>H1547/VLOOKUP(A1547,anni!$A$1:$O$32,4,0)</f>
        <v>8.2751984604281913E-3</v>
      </c>
      <c r="K1547" s="12">
        <f t="shared" si="225"/>
        <v>2.7474099937038528E-3</v>
      </c>
      <c r="L1547" s="12">
        <f t="shared" si="226"/>
        <v>3.6446469248291565E-3</v>
      </c>
      <c r="M1547" s="12">
        <f t="array" ref="M1547">SUM(IF(NOT(ISERR(J1547:L1547)),J1547:L1547*$J$2:$L$2))/SUM(IF(NOT(ISERR(J1547:L1547)),$J$2:$L$2))</f>
        <v>5.6608437155869053E-3</v>
      </c>
      <c r="N1547" s="1">
        <f>((300-VLOOKUP(A1547,anni!$A$1:$O$32,8,0))*(M1547-I1547/300)+I1547)/300*(300-VLOOKUP(A1547,anni!$A$1:$O$32,7,0))</f>
        <v>2.0057855165594312</v>
      </c>
      <c r="O1547" s="1">
        <f t="shared" si="227"/>
        <v>2.0057855165594312</v>
      </c>
      <c r="P1547" s="9">
        <f>INT(MAX(1,O1547)+1-VLOOKUP(A1547,anni!$A$1:$O$32,5,0))</f>
        <v>2</v>
      </c>
      <c r="Q1547" s="9">
        <f t="array" ref="Q1547">SUM(IF(anno=A1547,IF(distretto=E1547,concorrenti!$T$3:$T$5991)))</f>
        <v>0</v>
      </c>
      <c r="R1547" s="9">
        <f t="shared" si="228"/>
        <v>2</v>
      </c>
      <c r="S1547" s="1">
        <f t="shared" si="229"/>
        <v>0</v>
      </c>
      <c r="T1547" s="1">
        <f>1+INT($N1547/VLOOKUP($A1547,anni!$A$1:$J$35,10,0))+$Q1547</f>
        <v>2</v>
      </c>
      <c r="U1547" s="1">
        <f t="shared" si="224"/>
        <v>0</v>
      </c>
      <c r="AB1547" s="1">
        <v>2</v>
      </c>
    </row>
    <row r="1548" spans="1:28" x14ac:dyDescent="0.3">
      <c r="A1548" s="3">
        <v>2001</v>
      </c>
      <c r="B1548" s="3" t="str">
        <f>VLOOKUP($E1548,accorpamenti!$A$2:$X$104,$A1548-B$2,0)</f>
        <v>Imperia</v>
      </c>
      <c r="C1548" s="3" t="str">
        <f>VLOOKUP($E1548,accorpamenti!$A$2:$X$104,$A1548-C$2,0)</f>
        <v>Imperia</v>
      </c>
      <c r="D1548" s="3" t="str">
        <f>VLOOKUP($E1548,accorpamenti!$A$2:$X$104,$A1548-D$2,0)</f>
        <v>Imperia</v>
      </c>
      <c r="E1548" s="3" t="s">
        <v>140</v>
      </c>
      <c r="F1548" s="1">
        <f t="array" ref="F1548">SUM(IF(anno=A1548,IF(distretto=E1548,1)))</f>
        <v>2</v>
      </c>
      <c r="G1548" s="1">
        <f t="array" ref="G1548">SUM(IF(anno=A1548,IF(distretto=E1548,IF(punti=-1,1))))</f>
        <v>0</v>
      </c>
      <c r="H1548" s="1">
        <f t="array" ref="H1548">SUM(IF(anno=A1548,IF(distretto=E1548,punti)))+G1548</f>
        <v>34.799999999999997</v>
      </c>
      <c r="I1548" s="6">
        <v>1.0483401281304601</v>
      </c>
      <c r="J1548" s="12">
        <f>H1548/VLOOKUP(A1548,anni!$A$1:$O$32,4,0)</f>
        <v>8.3714216983401465E-3</v>
      </c>
      <c r="K1548" s="12">
        <f t="shared" si="225"/>
        <v>6.5250987350466512E-3</v>
      </c>
      <c r="L1548" s="12">
        <f t="shared" si="226"/>
        <v>2.186788154897494E-3</v>
      </c>
      <c r="M1548" s="12">
        <f t="array" ref="M1548">SUM(IF(NOT(ISERR(J1548:L1548)),J1548:L1548*$J$2:$L$2))/SUM(IF(NOT(ISERR(J1548:L1548)),$J$2:$L$2))</f>
        <v>6.7252084533352061E-3</v>
      </c>
      <c r="N1548" s="1">
        <f>((300-VLOOKUP(A1548,anni!$A$1:$O$32,8,0))*(M1548-I1548/300)+I1548)/300*(300-VLOOKUP(A1548,anni!$A$1:$O$32,7,0))</f>
        <v>1.6944884000438614</v>
      </c>
      <c r="O1548" s="1">
        <f t="shared" si="227"/>
        <v>1.6944884000438614</v>
      </c>
      <c r="P1548" s="9">
        <f>INT(MAX(1,O1548)+1-VLOOKUP(A1548,anni!$A$1:$O$32,5,0))</f>
        <v>2</v>
      </c>
      <c r="Q1548" s="9">
        <f t="array" ref="Q1548">SUM(IF(anno=A1548,IF(distretto=E1548,concorrenti!$T$3:$T$5991)))</f>
        <v>0</v>
      </c>
      <c r="R1548" s="9">
        <f t="shared" si="228"/>
        <v>2</v>
      </c>
      <c r="S1548" s="1">
        <f t="shared" si="229"/>
        <v>0</v>
      </c>
      <c r="T1548" s="1">
        <f>1+INT($N1548/VLOOKUP($A1548,anni!$A$1:$J$35,10,0))+$Q1548</f>
        <v>2</v>
      </c>
      <c r="U1548" s="1">
        <f t="shared" si="224"/>
        <v>0</v>
      </c>
      <c r="AB1548" s="1">
        <v>2</v>
      </c>
    </row>
    <row r="1549" spans="1:28" x14ac:dyDescent="0.3">
      <c r="A1549" s="3">
        <v>2001</v>
      </c>
      <c r="B1549" s="3" t="str">
        <f>VLOOKUP($E1549,accorpamenti!$A$2:$X$104,$A1549-B$2,0)</f>
        <v>Perugia</v>
      </c>
      <c r="C1549" s="3" t="str">
        <f>VLOOKUP($E1549,accorpamenti!$A$2:$X$104,$A1549-C$2,0)</f>
        <v>Perugia</v>
      </c>
      <c r="D1549" s="3" t="str">
        <f>VLOOKUP($E1549,accorpamenti!$A$2:$X$104,$A1549-D$2,0)</f>
        <v>Perugia</v>
      </c>
      <c r="E1549" s="3" t="s">
        <v>84</v>
      </c>
      <c r="F1549" s="1">
        <f t="array" ref="F1549">SUM(IF(anno=A1549,IF(distretto=E1549,1)))</f>
        <v>2</v>
      </c>
      <c r="G1549" s="1">
        <f t="array" ref="G1549">SUM(IF(anno=A1549,IF(distretto=E1549,IF(punti=-1,1))))</f>
        <v>0</v>
      </c>
      <c r="H1549" s="1">
        <f t="array" ref="H1549">SUM(IF(anno=A1549,IF(distretto=E1549,punti)))+G1549</f>
        <v>8.3999999999999986</v>
      </c>
      <c r="I1549" s="6">
        <v>3.4944670937682001</v>
      </c>
      <c r="J1549" s="12">
        <f>H1549/VLOOKUP(A1549,anni!$A$1:$O$32,4,0)</f>
        <v>2.0206879961510698E-3</v>
      </c>
      <c r="K1549" s="12">
        <f t="shared" si="225"/>
        <v>4.8652051971839064E-3</v>
      </c>
      <c r="L1549" s="12">
        <f t="shared" si="226"/>
        <v>6.5968109339407735E-3</v>
      </c>
      <c r="M1549" s="12">
        <f t="array" ref="M1549">SUM(IF(NOT(ISERR(J1549:L1549)),J1549:L1549*$J$2:$L$2))/SUM(IF(NOT(ISERR(J1549:L1549)),$J$2:$L$2))</f>
        <v>3.7315475527936325E-3</v>
      </c>
      <c r="N1549" s="1">
        <f>((300-VLOOKUP(A1549,anni!$A$1:$O$32,8,0))*(M1549-I1549/300)+I1549)/300*(300-VLOOKUP(A1549,anni!$A$1:$O$32,7,0))</f>
        <v>1.9111318751481263</v>
      </c>
      <c r="O1549" s="1">
        <f t="shared" si="227"/>
        <v>1.9111318751481263</v>
      </c>
      <c r="P1549" s="9">
        <f>INT(MAX(1,O1549)+1-VLOOKUP(A1549,anni!$A$1:$O$32,5,0))</f>
        <v>2</v>
      </c>
      <c r="Q1549" s="9">
        <f t="array" ref="Q1549">SUM(IF(anno=A1549,IF(distretto=E1549,concorrenti!$T$3:$T$5991)))</f>
        <v>0</v>
      </c>
      <c r="R1549" s="9">
        <f t="shared" si="228"/>
        <v>2</v>
      </c>
      <c r="S1549" s="1">
        <f t="shared" si="229"/>
        <v>0</v>
      </c>
      <c r="T1549" s="1">
        <f>1+INT($N1549/VLOOKUP($A1549,anni!$A$1:$J$35,10,0))+$Q1549</f>
        <v>2</v>
      </c>
      <c r="U1549" s="1">
        <f t="shared" si="224"/>
        <v>0</v>
      </c>
      <c r="AB1549" s="1">
        <v>2</v>
      </c>
    </row>
    <row r="1550" spans="1:28" x14ac:dyDescent="0.3">
      <c r="A1550" s="3">
        <v>2001</v>
      </c>
      <c r="B1550" s="3" t="str">
        <f>VLOOKUP($E1550,accorpamenti!$A$2:$X$104,$A1550-B$2,0)</f>
        <v>Sassari</v>
      </c>
      <c r="C1550" s="3" t="str">
        <f>VLOOKUP($E1550,accorpamenti!$A$2:$X$104,$A1550-C$2,0)</f>
        <v>Sassari</v>
      </c>
      <c r="D1550" s="3" t="str">
        <f>VLOOKUP($E1550,accorpamenti!$A$2:$X$104,$A1550-D$2,0)</f>
        <v>Sassari</v>
      </c>
      <c r="E1550" s="3" t="s">
        <v>150</v>
      </c>
      <c r="F1550" s="1">
        <f t="array" ref="F1550">SUM(IF(anno=A1550,IF(distretto=E1550,1)))</f>
        <v>2</v>
      </c>
      <c r="G1550" s="1">
        <f t="array" ref="G1550">SUM(IF(anno=A1550,IF(distretto=E1550,IF(punti=-1,1))))</f>
        <v>0</v>
      </c>
      <c r="H1550" s="1">
        <f t="array" ref="H1550">SUM(IF(anno=A1550,IF(distretto=E1550,punti)))+G1550</f>
        <v>34</v>
      </c>
      <c r="I1550" s="6">
        <v>1.2230634828188702</v>
      </c>
      <c r="J1550" s="12">
        <f>H1550/VLOOKUP(A1550,anni!$A$1:$O$32,4,0)</f>
        <v>8.1789752225162361E-3</v>
      </c>
      <c r="K1550" s="12">
        <f t="shared" si="225"/>
        <v>1.717131246064908E-3</v>
      </c>
      <c r="L1550" s="12">
        <f t="shared" si="226"/>
        <v>7.1070615034168555E-3</v>
      </c>
      <c r="M1550" s="12">
        <f t="array" ref="M1550">SUM(IF(NOT(ISERR(J1550:L1550)),J1550:L1550*$J$2:$L$2))/SUM(IF(NOT(ISERR(J1550:L1550)),$J$2:$L$2))</f>
        <v>5.8463749438492302E-3</v>
      </c>
      <c r="N1550" s="1">
        <f>((300-VLOOKUP(A1550,anni!$A$1:$O$32,8,0))*(M1550-I1550/300)+I1550)/300*(300-VLOOKUP(A1550,anni!$A$1:$O$32,7,0))</f>
        <v>1.5769628163761362</v>
      </c>
      <c r="O1550" s="1">
        <f t="shared" si="227"/>
        <v>1.5769628163761362</v>
      </c>
      <c r="P1550" s="9">
        <f>INT(MAX(1,O1550)+1-VLOOKUP(A1550,anni!$A$1:$O$32,5,0))</f>
        <v>2</v>
      </c>
      <c r="Q1550" s="9">
        <f t="array" ref="Q1550">SUM(IF(anno=A1550,IF(distretto=E1550,concorrenti!$T$3:$T$5991)))</f>
        <v>0</v>
      </c>
      <c r="R1550" s="9">
        <f t="shared" si="228"/>
        <v>2</v>
      </c>
      <c r="S1550" s="1">
        <f t="shared" si="229"/>
        <v>0</v>
      </c>
      <c r="T1550" s="1">
        <f>1+INT($N1550/VLOOKUP($A1550,anni!$A$1:$J$35,10,0))+$Q1550</f>
        <v>2</v>
      </c>
      <c r="U1550" s="1">
        <f t="shared" si="224"/>
        <v>0</v>
      </c>
      <c r="AB1550" s="1">
        <v>2</v>
      </c>
    </row>
    <row r="1551" spans="1:28" x14ac:dyDescent="0.3">
      <c r="A1551" s="3">
        <v>2001</v>
      </c>
      <c r="B1551" s="3" t="str">
        <f>VLOOKUP($E1551,accorpamenti!$A$2:$X$104,$A1551-B$2,0)</f>
        <v>Messina</v>
      </c>
      <c r="C1551" s="3" t="str">
        <f>VLOOKUP($E1551,accorpamenti!$A$2:$X$104,$A1551-C$2,0)</f>
        <v>Messina</v>
      </c>
      <c r="D1551" s="3" t="str">
        <f>VLOOKUP($E1551,accorpamenti!$A$2:$X$104,$A1551-D$2,0)</f>
        <v>Messina</v>
      </c>
      <c r="E1551" s="3" t="s">
        <v>124</v>
      </c>
      <c r="F1551" s="1">
        <f t="array" ref="F1551">SUM(IF(anno=A1551,IF(distretto=E1551,1)))</f>
        <v>2</v>
      </c>
      <c r="G1551" s="1">
        <f t="array" ref="G1551">SUM(IF(anno=A1551,IF(distretto=E1551,IF(punti=-1,1))))</f>
        <v>0</v>
      </c>
      <c r="H1551" s="1">
        <f t="array" ref="H1551">SUM(IF(anno=A1551,IF(distretto=E1551,punti)))+G1551</f>
        <v>14.2</v>
      </c>
      <c r="I1551" s="6">
        <v>2.7955736750145603</v>
      </c>
      <c r="J1551" s="12">
        <f>H1551/VLOOKUP(A1551,anni!$A$1:$O$32,4,0)</f>
        <v>3.4159249458744277E-3</v>
      </c>
      <c r="K1551" s="12">
        <f t="shared" si="225"/>
        <v>4.4073035315665967E-3</v>
      </c>
      <c r="L1551" s="12">
        <f t="shared" si="226"/>
        <v>4.6651480637813197E-3</v>
      </c>
      <c r="M1551" s="12">
        <f t="array" ref="M1551">SUM(IF(NOT(ISERR(J1551:L1551)),J1551:L1551*$J$2:$L$2))/SUM(IF(NOT(ISERR(J1551:L1551)),$J$2:$L$2))</f>
        <v>3.9545883274229657E-3</v>
      </c>
      <c r="N1551" s="1">
        <f>((300-VLOOKUP(A1551,anni!$A$1:$O$32,8,0))*(M1551-I1551/300)+I1551)/300*(300-VLOOKUP(A1551,anni!$A$1:$O$32,7,0))</f>
        <v>1.7227755571561132</v>
      </c>
      <c r="O1551" s="1">
        <f t="shared" si="227"/>
        <v>1.7227755571561132</v>
      </c>
      <c r="P1551" s="9">
        <f>INT(MAX(1,O1551)+1-VLOOKUP(A1551,anni!$A$1:$O$32,5,0))</f>
        <v>2</v>
      </c>
      <c r="Q1551" s="9">
        <f t="array" ref="Q1551">SUM(IF(anno=A1551,IF(distretto=E1551,concorrenti!$T$3:$T$5991)))</f>
        <v>0</v>
      </c>
      <c r="R1551" s="9">
        <f t="shared" si="228"/>
        <v>2</v>
      </c>
      <c r="S1551" s="1">
        <f t="shared" si="229"/>
        <v>0</v>
      </c>
      <c r="T1551" s="1">
        <f>1+INT($N1551/VLOOKUP($A1551,anni!$A$1:$J$35,10,0))+$Q1551</f>
        <v>2</v>
      </c>
      <c r="U1551" s="1">
        <f t="shared" si="224"/>
        <v>0</v>
      </c>
      <c r="AB1551" s="1">
        <v>2</v>
      </c>
    </row>
    <row r="1552" spans="1:28" x14ac:dyDescent="0.3">
      <c r="A1552" s="3">
        <v>2001</v>
      </c>
      <c r="B1552" s="3" t="str">
        <f>VLOOKUP($E1552,accorpamenti!$A$2:$X$104,$A1552-B$2,0)</f>
        <v>Grosseto</v>
      </c>
      <c r="C1552" s="3" t="str">
        <f>VLOOKUP($E1552,accorpamenti!$A$2:$X$104,$A1552-C$2,0)</f>
        <v>Grosseto</v>
      </c>
      <c r="D1552" s="3" t="str">
        <f>VLOOKUP($E1552,accorpamenti!$A$2:$X$104,$A1552-D$2,0)</f>
        <v>Grosseto</v>
      </c>
      <c r="E1552" s="3" t="s">
        <v>100</v>
      </c>
      <c r="F1552" s="1">
        <f t="array" ref="F1552">SUM(IF(anno=A1552,IF(distretto=E1552,1)))</f>
        <v>2</v>
      </c>
      <c r="G1552" s="1">
        <f t="array" ref="G1552">SUM(IF(anno=A1552,IF(distretto=E1552,IF(punti=-1,1))))</f>
        <v>0</v>
      </c>
      <c r="H1552" s="1">
        <f t="array" ref="H1552">SUM(IF(anno=A1552,IF(distretto=E1552,punti)))+G1552</f>
        <v>21.6</v>
      </c>
      <c r="I1552" s="6">
        <v>0.87361677344205002</v>
      </c>
      <c r="J1552" s="12">
        <f>H1552/VLOOKUP(A1552,anni!$A$1:$O$32,4,0)</f>
        <v>5.196054847245609E-3</v>
      </c>
      <c r="K1552" s="12">
        <f t="shared" si="225"/>
        <v>6.1816724858336685E-3</v>
      </c>
      <c r="L1552" s="12">
        <f t="shared" si="226"/>
        <v>4.6651480637813205E-3</v>
      </c>
      <c r="M1552" s="12">
        <f t="array" ref="M1552">SUM(IF(NOT(ISERR(J1552:L1552)),J1552:L1552*$J$2:$L$2))/SUM(IF(NOT(ISERR(J1552:L1552)),$J$2:$L$2))</f>
        <v>5.4361095961975815E-3</v>
      </c>
      <c r="N1552" s="1">
        <f>((300-VLOOKUP(A1552,anni!$A$1:$O$32,8,0))*(M1552-I1552/300)+I1552)/300*(300-VLOOKUP(A1552,anni!$A$1:$O$32,7,0))</f>
        <v>1.3784275103868664</v>
      </c>
      <c r="O1552" s="1">
        <f t="shared" si="227"/>
        <v>1.3784275103868664</v>
      </c>
      <c r="P1552" s="9">
        <f>INT(MAX(1,O1552)+1-VLOOKUP(A1552,anni!$A$1:$O$32,5,0))</f>
        <v>1</v>
      </c>
      <c r="Q1552" s="9">
        <f t="array" ref="Q1552">SUM(IF(anno=A1552,IF(distretto=E1552,concorrenti!$T$3:$T$5991)))</f>
        <v>0</v>
      </c>
      <c r="R1552" s="9">
        <f t="shared" si="228"/>
        <v>1</v>
      </c>
      <c r="S1552" s="1">
        <f t="shared" si="229"/>
        <v>-1</v>
      </c>
      <c r="T1552" s="1">
        <f>1+INT($N1552/VLOOKUP($A1552,anni!$A$1:$J$35,10,0))+$Q1552</f>
        <v>2</v>
      </c>
      <c r="U1552" s="1">
        <f t="shared" si="224"/>
        <v>0</v>
      </c>
      <c r="AB1552" s="1">
        <v>1</v>
      </c>
    </row>
    <row r="1553" spans="1:28" x14ac:dyDescent="0.3">
      <c r="A1553" s="3">
        <v>2001</v>
      </c>
      <c r="B1553" s="3" t="str">
        <f>VLOOKUP($E1553,accorpamenti!$A$2:$X$104,$A1553-B$2,0)</f>
        <v>Campobasso</v>
      </c>
      <c r="C1553" s="3" t="str">
        <f>VLOOKUP($E1553,accorpamenti!$A$2:$X$104,$A1553-C$2,0)</f>
        <v>Campobasso</v>
      </c>
      <c r="D1553" s="3" t="str">
        <f>VLOOKUP($E1553,accorpamenti!$A$2:$X$104,$A1553-D$2,0)</f>
        <v>Campobasso</v>
      </c>
      <c r="E1553" s="3" t="s">
        <v>145</v>
      </c>
      <c r="F1553" s="1">
        <f t="array" ref="F1553">SUM(IF(anno=A1553,IF(distretto=E1553,1)))</f>
        <v>2</v>
      </c>
      <c r="G1553" s="1">
        <f t="array" ref="G1553">SUM(IF(anno=A1553,IF(distretto=E1553,IF(punti=-1,1))))</f>
        <v>0</v>
      </c>
      <c r="H1553" s="1">
        <f t="array" ref="H1553">SUM(IF(anno=A1553,IF(distretto=E1553,punti)))+G1553</f>
        <v>17.2</v>
      </c>
      <c r="I1553" s="6">
        <v>3.1450203843913802</v>
      </c>
      <c r="J1553" s="12">
        <f>H1553/VLOOKUP(A1553,anni!$A$1:$O$32,4,0)</f>
        <v>4.1375992302140957E-3</v>
      </c>
      <c r="K1553" s="12">
        <f t="shared" si="225"/>
        <v>5.7237708202163601E-4</v>
      </c>
      <c r="L1553" s="12">
        <f t="shared" si="226"/>
        <v>3.6446469248291565E-3</v>
      </c>
      <c r="M1553" s="12">
        <f t="array" ref="M1553">SUM(IF(NOT(ISERR(J1553:L1553)),J1553:L1553*$J$2:$L$2))/SUM(IF(NOT(ISERR(J1553:L1553)),$J$2:$L$2))</f>
        <v>2.867033129919119E-3</v>
      </c>
      <c r="N1553" s="1">
        <f>((300-VLOOKUP(A1553,anni!$A$1:$O$32,8,0))*(M1553-I1553/300)+I1553)/300*(300-VLOOKUP(A1553,anni!$A$1:$O$32,7,0))</f>
        <v>1.6217467541142838</v>
      </c>
      <c r="O1553" s="1">
        <f t="shared" si="227"/>
        <v>1.6217467541142838</v>
      </c>
      <c r="P1553" s="9">
        <f>INT(MAX(1,O1553)+1-VLOOKUP(A1553,anni!$A$1:$O$32,5,0))</f>
        <v>2</v>
      </c>
      <c r="Q1553" s="9">
        <f t="array" ref="Q1553">SUM(IF(anno=A1553,IF(distretto=E1553,concorrenti!$T$3:$T$5991)))</f>
        <v>0</v>
      </c>
      <c r="R1553" s="9">
        <f t="shared" si="228"/>
        <v>2</v>
      </c>
      <c r="S1553" s="1">
        <f t="shared" si="229"/>
        <v>0</v>
      </c>
      <c r="T1553" s="1">
        <f>1+INT($N1553/VLOOKUP($A1553,anni!$A$1:$J$35,10,0))+$Q1553</f>
        <v>2</v>
      </c>
      <c r="U1553" s="1">
        <f t="shared" si="224"/>
        <v>0</v>
      </c>
      <c r="AB1553" s="1">
        <v>2</v>
      </c>
    </row>
    <row r="1554" spans="1:28" x14ac:dyDescent="0.3">
      <c r="A1554" s="3">
        <v>2001</v>
      </c>
      <c r="B1554" s="3" t="str">
        <f>VLOOKUP($E1554,accorpamenti!$A$2:$X$104,$A1554-B$2,0)</f>
        <v>Taranto</v>
      </c>
      <c r="C1554" s="3" t="str">
        <f>VLOOKUP($E1554,accorpamenti!$A$2:$X$104,$A1554-C$2,0)</f>
        <v>Taranto</v>
      </c>
      <c r="D1554" s="3" t="str">
        <f>VLOOKUP($E1554,accorpamenti!$A$2:$X$104,$A1554-D$2,0)</f>
        <v>Taranto</v>
      </c>
      <c r="E1554" s="3" t="s">
        <v>115</v>
      </c>
      <c r="F1554" s="1">
        <f t="array" ref="F1554">SUM(IF(anno=A1554,IF(distretto=E1554,1)))</f>
        <v>2</v>
      </c>
      <c r="G1554" s="1">
        <f t="array" ref="G1554">SUM(IF(anno=A1554,IF(distretto=E1554,IF(punti=-1,1))))</f>
        <v>0</v>
      </c>
      <c r="H1554" s="1">
        <f t="array" ref="H1554">SUM(IF(anno=A1554,IF(distretto=E1554,punti)))+G1554</f>
        <v>20.6</v>
      </c>
      <c r="I1554" s="6">
        <v>2.2714036109493301</v>
      </c>
      <c r="J1554" s="12">
        <f>H1554/VLOOKUP(A1554,anni!$A$1:$O$32,4,0)</f>
        <v>4.9554967524657201E-3</v>
      </c>
      <c r="K1554" s="12">
        <f t="shared" si="225"/>
        <v>3.6632133249384709E-3</v>
      </c>
      <c r="L1554" s="12">
        <f t="shared" si="226"/>
        <v>2.1867881548974939E-4</v>
      </c>
      <c r="M1554" s="12">
        <f t="array" ref="M1554">SUM(IF(NOT(ISERR(J1554:L1554)),J1554:L1554*$J$2:$L$2))/SUM(IF(NOT(ISERR(J1554:L1554)),$J$2:$L$2))</f>
        <v>3.7352659537939754E-3</v>
      </c>
      <c r="N1554" s="1">
        <f>((300-VLOOKUP(A1554,anni!$A$1:$O$32,8,0))*(M1554-I1554/300)+I1554)/300*(300-VLOOKUP(A1554,anni!$A$1:$O$32,7,0))</f>
        <v>1.5041877277419051</v>
      </c>
      <c r="O1554" s="1">
        <f t="shared" si="227"/>
        <v>1.5041877277419051</v>
      </c>
      <c r="P1554" s="9">
        <f>INT(MAX(1,O1554)+1-VLOOKUP(A1554,anni!$A$1:$O$32,5,0))</f>
        <v>2</v>
      </c>
      <c r="Q1554" s="9">
        <f t="array" ref="Q1554">SUM(IF(anno=A1554,IF(distretto=E1554,concorrenti!$T$3:$T$5991)))</f>
        <v>0</v>
      </c>
      <c r="R1554" s="9">
        <f t="shared" si="228"/>
        <v>2</v>
      </c>
      <c r="S1554" s="1">
        <f t="shared" si="229"/>
        <v>0</v>
      </c>
      <c r="T1554" s="1">
        <f>1+INT($N1554/VLOOKUP($A1554,anni!$A$1:$J$35,10,0))+$Q1554</f>
        <v>2</v>
      </c>
      <c r="U1554" s="1">
        <f t="shared" si="224"/>
        <v>0</v>
      </c>
      <c r="AB1554" s="1">
        <v>2</v>
      </c>
    </row>
    <row r="1555" spans="1:28" x14ac:dyDescent="0.3">
      <c r="A1555" s="3">
        <v>2001</v>
      </c>
      <c r="B1555" s="3" t="str">
        <f>VLOOKUP($E1555,accorpamenti!$A$2:$X$104,$A1555-B$2,0)</f>
        <v>Vercelli</v>
      </c>
      <c r="C1555" s="3" t="str">
        <f>VLOOKUP($E1555,accorpamenti!$A$2:$X$104,$A1555-C$2,0)</f>
        <v>Vercelli</v>
      </c>
      <c r="D1555" s="3" t="str">
        <f>VLOOKUP($E1555,accorpamenti!$A$2:$X$104,$A1555-D$2,0)</f>
        <v>Vercelli</v>
      </c>
      <c r="E1555" s="3" t="s">
        <v>132</v>
      </c>
      <c r="F1555" s="1">
        <f t="array" ref="F1555">SUM(IF(anno=A1555,IF(distretto=E1555,1)))</f>
        <v>2</v>
      </c>
      <c r="G1555" s="1">
        <f t="array" ref="G1555">SUM(IF(anno=A1555,IF(distretto=E1555,IF(punti=-1,1))))</f>
        <v>0</v>
      </c>
      <c r="H1555" s="1">
        <f t="array" ref="H1555">SUM(IF(anno=A1555,IF(distretto=E1555,punti)))+G1555</f>
        <v>30</v>
      </c>
      <c r="I1555" s="6">
        <v>1.3977868375072802</v>
      </c>
      <c r="J1555" s="12">
        <f>H1555/VLOOKUP(A1555,anni!$A$1:$O$32,4,0)</f>
        <v>7.2167428433966788E-3</v>
      </c>
      <c r="K1555" s="12">
        <f t="shared" si="225"/>
        <v>2.7474099937038528E-3</v>
      </c>
      <c r="L1555" s="12">
        <f t="shared" si="226"/>
        <v>9.1116173120728912E-4</v>
      </c>
      <c r="M1555" s="12">
        <f t="array" ref="M1555">SUM(IF(NOT(ISERR(J1555:L1555)),J1555:L1555*$J$2:$L$2))/SUM(IF(NOT(ISERR(J1555:L1555)),$J$2:$L$2))</f>
        <v>4.6760350414675059E-3</v>
      </c>
      <c r="N1555" s="1">
        <f>((300-VLOOKUP(A1555,anni!$A$1:$O$32,8,0))*(M1555-I1555/300)+I1555)/300*(300-VLOOKUP(A1555,anni!$A$1:$O$32,7,0))</f>
        <v>1.4011359541292612</v>
      </c>
      <c r="O1555" s="1">
        <f t="shared" si="227"/>
        <v>1.4011359541292612</v>
      </c>
      <c r="P1555" s="9">
        <f>INT(MAX(1,O1555)+1-VLOOKUP(A1555,anni!$A$1:$O$32,5,0))</f>
        <v>1</v>
      </c>
      <c r="Q1555" s="9">
        <f t="array" ref="Q1555">SUM(IF(anno=A1555,IF(distretto=E1555,concorrenti!$T$3:$T$5991)))</f>
        <v>0</v>
      </c>
      <c r="R1555" s="9">
        <f t="shared" si="228"/>
        <v>1</v>
      </c>
      <c r="S1555" s="1">
        <f t="shared" si="229"/>
        <v>-1</v>
      </c>
      <c r="T1555" s="1">
        <f>1+INT($N1555/VLOOKUP($A1555,anni!$A$1:$J$35,10,0))+$Q1555</f>
        <v>2</v>
      </c>
      <c r="U1555" s="1">
        <f t="shared" si="224"/>
        <v>0</v>
      </c>
      <c r="AB1555" s="1">
        <v>1</v>
      </c>
    </row>
    <row r="1556" spans="1:28" x14ac:dyDescent="0.3">
      <c r="A1556" s="3">
        <v>2001</v>
      </c>
      <c r="B1556" s="3" t="str">
        <f>VLOOKUP($E1556,accorpamenti!$A$2:$X$104,$A1556-B$2,0)</f>
        <v>Pordenone</v>
      </c>
      <c r="C1556" s="3" t="str">
        <f>VLOOKUP($E1556,accorpamenti!$A$2:$X$104,$A1556-C$2,0)</f>
        <v>Pordenone</v>
      </c>
      <c r="D1556" s="3" t="str">
        <f>VLOOKUP($E1556,accorpamenti!$A$2:$X$104,$A1556-D$2,0)</f>
        <v>Pordenone</v>
      </c>
      <c r="E1556" s="3" t="s">
        <v>91</v>
      </c>
      <c r="F1556" s="1">
        <f t="array" ref="F1556">SUM(IF(anno=A1556,IF(distretto=E1556,1)))</f>
        <v>2</v>
      </c>
      <c r="G1556" s="1">
        <f t="array" ref="G1556">SUM(IF(anno=A1556,IF(distretto=E1556,IF(punti=-1,1))))</f>
        <v>1</v>
      </c>
      <c r="H1556" s="1">
        <f t="array" ref="H1556">SUM(IF(anno=A1556,IF(distretto=E1556,punti)))+G1556</f>
        <v>16.799999999999997</v>
      </c>
      <c r="I1556" s="6">
        <v>1.5725101921956901</v>
      </c>
      <c r="J1556" s="12">
        <f>H1556/VLOOKUP(A1556,anni!$A$1:$O$32,4,0)</f>
        <v>4.0413759923021396E-3</v>
      </c>
      <c r="K1556" s="12">
        <f t="shared" si="225"/>
        <v>3.0908362429168342E-3</v>
      </c>
      <c r="L1556" s="12">
        <f t="shared" si="226"/>
        <v>7.5079726651480633E-3</v>
      </c>
      <c r="M1556" s="12">
        <f t="array" ref="M1556">SUM(IF(NOT(ISERR(J1556:L1556)),J1556:L1556*$J$2:$L$2))/SUM(IF(NOT(ISERR(J1556:L1556)),$J$2:$L$2))</f>
        <v>4.3022955213146913E-3</v>
      </c>
      <c r="N1556" s="1">
        <f>((300-VLOOKUP(A1556,anni!$A$1:$O$32,8,0))*(M1556-I1556/300)+I1556)/300*(300-VLOOKUP(A1556,anni!$A$1:$O$32,7,0))</f>
        <v>1.3846291683281682</v>
      </c>
      <c r="O1556" s="1">
        <f t="shared" si="227"/>
        <v>1.3846291683281682</v>
      </c>
      <c r="P1556" s="9">
        <f>INT(MAX(1,O1556)+1-VLOOKUP(A1556,anni!$A$1:$O$32,5,0))</f>
        <v>1</v>
      </c>
      <c r="Q1556" s="9">
        <f t="array" ref="Q1556">SUM(IF(anno=A1556,IF(distretto=E1556,concorrenti!$T$3:$T$5991)))</f>
        <v>0</v>
      </c>
      <c r="R1556" s="9">
        <f t="shared" si="228"/>
        <v>1</v>
      </c>
      <c r="S1556" s="1">
        <f t="shared" si="229"/>
        <v>-1</v>
      </c>
      <c r="T1556" s="1">
        <f>1+INT($N1556/VLOOKUP($A1556,anni!$A$1:$J$35,10,0))+$Q1556</f>
        <v>2</v>
      </c>
      <c r="U1556" s="1">
        <f t="shared" si="224"/>
        <v>0</v>
      </c>
      <c r="AB1556" s="1">
        <v>1</v>
      </c>
    </row>
    <row r="1557" spans="1:28" x14ac:dyDescent="0.3">
      <c r="A1557" s="3">
        <v>2001</v>
      </c>
      <c r="B1557" s="3" t="str">
        <f>VLOOKUP($E1557,accorpamenti!$A$2:$X$104,$A1557-B$2,0)</f>
        <v>Rieti</v>
      </c>
      <c r="C1557" s="3" t="str">
        <f>VLOOKUP($E1557,accorpamenti!$A$2:$X$104,$A1557-C$2,0)</f>
        <v>Rieti</v>
      </c>
      <c r="D1557" s="3" t="str">
        <f>VLOOKUP($E1557,accorpamenti!$A$2:$X$104,$A1557-D$2,0)</f>
        <v>Rieti</v>
      </c>
      <c r="E1557" s="3" t="s">
        <v>148</v>
      </c>
      <c r="F1557" s="1">
        <f t="array" ref="F1557">SUM(IF(anno=A1557,IF(distretto=E1557,1)))</f>
        <v>2</v>
      </c>
      <c r="G1557" s="1">
        <f t="array" ref="G1557">SUM(IF(anno=A1557,IF(distretto=E1557,IF(punti=-1,1))))</f>
        <v>0</v>
      </c>
      <c r="H1557" s="1">
        <f t="array" ref="H1557">SUM(IF(anno=A1557,IF(distretto=E1557,punti)))+G1557</f>
        <v>21.599999999999998</v>
      </c>
      <c r="I1557" s="6">
        <v>0.87361677344205002</v>
      </c>
      <c r="J1557" s="12">
        <f>H1557/VLOOKUP(A1557,anni!$A$1:$O$32,4,0)</f>
        <v>5.1960548472456082E-3</v>
      </c>
      <c r="K1557" s="12">
        <f t="shared" si="225"/>
        <v>5.1513937381947239E-3</v>
      </c>
      <c r="L1557" s="12">
        <f t="shared" si="226"/>
        <v>3.2801822323462407E-3</v>
      </c>
      <c r="M1557" s="12">
        <f t="array" ref="M1557">SUM(IF(NOT(ISERR(J1557:L1557)),J1557:L1557*$J$2:$L$2))/SUM(IF(NOT(ISERR(J1557:L1557)),$J$2:$L$2))</f>
        <v>4.8618557084120851E-3</v>
      </c>
      <c r="N1557" s="1">
        <f>((300-VLOOKUP(A1557,anni!$A$1:$O$32,8,0))*(M1557-I1557/300)+I1557)/300*(300-VLOOKUP(A1557,anni!$A$1:$O$32,7,0))</f>
        <v>1.2635767328297671</v>
      </c>
      <c r="O1557" s="1">
        <f t="shared" si="227"/>
        <v>1.2635767328297671</v>
      </c>
      <c r="P1557" s="9">
        <f>INT(MAX(1,O1557)+1-VLOOKUP(A1557,anni!$A$1:$O$32,5,0))</f>
        <v>1</v>
      </c>
      <c r="Q1557" s="9">
        <f t="array" ref="Q1557">SUM(IF(anno=A1557,IF(distretto=E1557,concorrenti!$T$3:$T$5991)))</f>
        <v>0</v>
      </c>
      <c r="R1557" s="9">
        <f t="shared" si="228"/>
        <v>1</v>
      </c>
      <c r="S1557" s="1">
        <f t="shared" si="229"/>
        <v>-1</v>
      </c>
      <c r="T1557" s="1">
        <f>1+INT($N1557/VLOOKUP($A1557,anni!$A$1:$J$35,10,0))+$Q1557</f>
        <v>2</v>
      </c>
      <c r="U1557" s="1">
        <f t="shared" si="224"/>
        <v>0</v>
      </c>
      <c r="AB1557" s="1">
        <v>1</v>
      </c>
    </row>
    <row r="1558" spans="1:28" x14ac:dyDescent="0.3">
      <c r="A1558" s="3">
        <v>2001</v>
      </c>
      <c r="B1558" s="3" t="str">
        <f>VLOOKUP($E1558,accorpamenti!$A$2:$X$104,$A1558-B$2,0)</f>
        <v>Cremona</v>
      </c>
      <c r="C1558" s="3" t="str">
        <f>VLOOKUP($E1558,accorpamenti!$A$2:$X$104,$A1558-C$2,0)</f>
        <v>Cremona</v>
      </c>
      <c r="D1558" s="3" t="str">
        <f>VLOOKUP($E1558,accorpamenti!$A$2:$X$104,$A1558-D$2,0)</f>
        <v>Cremona</v>
      </c>
      <c r="E1558" s="3" t="s">
        <v>130</v>
      </c>
      <c r="F1558" s="1">
        <f t="array" ref="F1558">SUM(IF(anno=A1558,IF(distretto=E1558,1)))</f>
        <v>2</v>
      </c>
      <c r="G1558" s="1">
        <f t="array" ref="G1558">SUM(IF(anno=A1558,IF(distretto=E1558,IF(punti=-1,1))))</f>
        <v>0</v>
      </c>
      <c r="H1558" s="1">
        <f t="array" ref="H1558">SUM(IF(anno=A1558,IF(distretto=E1558,punti)))+G1558</f>
        <v>10.799999999999999</v>
      </c>
      <c r="I1558" s="6">
        <v>1.92195690157251</v>
      </c>
      <c r="J1558" s="12">
        <f>H1558/VLOOKUP(A1558,anni!$A$1:$O$32,4,0)</f>
        <v>2.5980274236228041E-3</v>
      </c>
      <c r="K1558" s="12">
        <f t="shared" si="225"/>
        <v>3.4342624921298161E-3</v>
      </c>
      <c r="L1558" s="12">
        <f t="shared" si="226"/>
        <v>6.2323462414578586E-3</v>
      </c>
      <c r="M1558" s="12">
        <f t="array" ref="M1558">SUM(IF(NOT(ISERR(J1558:L1558)),J1558:L1558*$J$2:$L$2))/SUM(IF(NOT(ISERR(J1558:L1558)),$J$2:$L$2))</f>
        <v>3.4824922494309843E-3</v>
      </c>
      <c r="N1558" s="1">
        <f>((300-VLOOKUP(A1558,anni!$A$1:$O$32,8,0))*(M1558-I1558/300)+I1558)/300*(300-VLOOKUP(A1558,anni!$A$1:$O$32,7,0))</f>
        <v>1.3371507504103668</v>
      </c>
      <c r="O1558" s="1">
        <f t="shared" si="227"/>
        <v>1.3371507504103668</v>
      </c>
      <c r="P1558" s="9">
        <f>INT(MAX(1,O1558)+1-VLOOKUP(A1558,anni!$A$1:$O$32,5,0))</f>
        <v>1</v>
      </c>
      <c r="Q1558" s="9">
        <f t="array" ref="Q1558">SUM(IF(anno=A1558,IF(distretto=E1558,concorrenti!$T$3:$T$5991)))</f>
        <v>0</v>
      </c>
      <c r="R1558" s="9">
        <f t="shared" si="228"/>
        <v>1</v>
      </c>
      <c r="S1558" s="1">
        <f t="shared" si="229"/>
        <v>-1</v>
      </c>
      <c r="T1558" s="1">
        <f>1+INT($N1558/VLOOKUP($A1558,anni!$A$1:$J$35,10,0))+$Q1558</f>
        <v>2</v>
      </c>
      <c r="U1558" s="1">
        <f t="shared" ref="U1558:U1621" si="230">T1558-$F1558</f>
        <v>0</v>
      </c>
      <c r="AB1558" s="1">
        <v>1</v>
      </c>
    </row>
    <row r="1559" spans="1:28" x14ac:dyDescent="0.3">
      <c r="A1559" s="3">
        <v>2001</v>
      </c>
      <c r="B1559" s="3" t="str">
        <f>VLOOKUP($E1559,accorpamenti!$A$2:$X$104,$A1559-B$2,0)</f>
        <v>Livorno</v>
      </c>
      <c r="C1559" s="3" t="str">
        <f>VLOOKUP($E1559,accorpamenti!$A$2:$X$104,$A1559-C$2,0)</f>
        <v>Livorno</v>
      </c>
      <c r="D1559" s="3" t="str">
        <f>VLOOKUP($E1559,accorpamenti!$A$2:$X$104,$A1559-D$2,0)</f>
        <v>Livorno</v>
      </c>
      <c r="E1559" s="3" t="s">
        <v>121</v>
      </c>
      <c r="F1559" s="1">
        <f t="array" ref="F1559">SUM(IF(anno=A1559,IF(distretto=E1559,1)))</f>
        <v>2</v>
      </c>
      <c r="G1559" s="1">
        <f t="array" ref="G1559">SUM(IF(anno=A1559,IF(distretto=E1559,IF(punti=-1,1))))</f>
        <v>0</v>
      </c>
      <c r="H1559" s="1">
        <f t="array" ref="H1559">SUM(IF(anno=A1559,IF(distretto=E1559,punti)))+G1559</f>
        <v>20.799999999999997</v>
      </c>
      <c r="I1559" s="6">
        <v>1.3977868375072802</v>
      </c>
      <c r="J1559" s="12">
        <f>H1559/VLOOKUP(A1559,anni!$A$1:$O$32,4,0)</f>
        <v>5.0036083714216969E-3</v>
      </c>
      <c r="K1559" s="12">
        <f t="shared" si="225"/>
        <v>2.86188541010818E-4</v>
      </c>
      <c r="L1559" s="12">
        <f t="shared" si="226"/>
        <v>6.7425968109339398E-3</v>
      </c>
      <c r="M1559" s="12">
        <f t="array" ref="M1559">SUM(IF(NOT(ISERR(J1559:L1559)),J1559:L1559*$J$2:$L$2))/SUM(IF(NOT(ISERR(J1559:L1559)),$J$2:$L$2))</f>
        <v>3.7209665012034447E-3</v>
      </c>
      <c r="N1559" s="1">
        <f>((300-VLOOKUP(A1559,anni!$A$1:$O$32,8,0))*(M1559-I1559/300)+I1559)/300*(300-VLOOKUP(A1559,anni!$A$1:$O$32,7,0))</f>
        <v>1.2101222460764489</v>
      </c>
      <c r="O1559" s="1">
        <f t="shared" si="227"/>
        <v>1.2101222460764489</v>
      </c>
      <c r="P1559" s="9">
        <f>INT(MAX(1,O1559)+1-VLOOKUP(A1559,anni!$A$1:$O$32,5,0))</f>
        <v>1</v>
      </c>
      <c r="Q1559" s="9">
        <f t="array" ref="Q1559">SUM(IF(anno=A1559,IF(distretto=E1559,concorrenti!$T$3:$T$5991)))</f>
        <v>0</v>
      </c>
      <c r="R1559" s="9">
        <f t="shared" si="228"/>
        <v>1</v>
      </c>
      <c r="S1559" s="1">
        <f t="shared" si="229"/>
        <v>-1</v>
      </c>
      <c r="T1559" s="1">
        <f>1+INT($N1559/VLOOKUP($A1559,anni!$A$1:$J$35,10,0))+$Q1559</f>
        <v>2</v>
      </c>
      <c r="U1559" s="1">
        <f t="shared" si="230"/>
        <v>0</v>
      </c>
      <c r="AB1559" s="1">
        <v>1</v>
      </c>
    </row>
    <row r="1560" spans="1:28" x14ac:dyDescent="0.3">
      <c r="A1560" s="3">
        <v>2001</v>
      </c>
      <c r="B1560" s="3" t="str">
        <f>VLOOKUP($E1560,accorpamenti!$A$2:$X$104,$A1560-B$2,0)</f>
        <v>Ferrara</v>
      </c>
      <c r="C1560" s="3" t="str">
        <f>VLOOKUP($E1560,accorpamenti!$A$2:$X$104,$A1560-C$2,0)</f>
        <v>Ferrara</v>
      </c>
      <c r="D1560" s="3" t="str">
        <f>VLOOKUP($E1560,accorpamenti!$A$2:$X$104,$A1560-D$2,0)</f>
        <v>Ferrara</v>
      </c>
      <c r="E1560" s="3" t="s">
        <v>89</v>
      </c>
      <c r="F1560" s="1">
        <f t="array" ref="F1560">SUM(IF(anno=A1560,IF(distretto=E1560,1)))</f>
        <v>2</v>
      </c>
      <c r="G1560" s="1">
        <f t="array" ref="G1560">SUM(IF(anno=A1560,IF(distretto=E1560,IF(punti=-1,1))))</f>
        <v>1</v>
      </c>
      <c r="H1560" s="1">
        <f t="array" ref="H1560">SUM(IF(anno=A1560,IF(distretto=E1560,punti)))+G1560</f>
        <v>14.399999999999999</v>
      </c>
      <c r="I1560" s="6">
        <v>1.2230634828188702</v>
      </c>
      <c r="J1560" s="12">
        <f>H1560/VLOOKUP(A1560,anni!$A$1:$O$32,4,0)</f>
        <v>3.4640365648304053E-3</v>
      </c>
      <c r="K1560" s="12">
        <f t="shared" si="225"/>
        <v>4.5790166561730886E-4</v>
      </c>
      <c r="L1560" s="12">
        <f t="shared" si="226"/>
        <v>9.8769931662870125E-3</v>
      </c>
      <c r="M1560" s="12">
        <f t="array" ref="M1560">SUM(IF(NOT(ISERR(J1560:L1560)),J1560:L1560*$J$2:$L$2))/SUM(IF(NOT(ISERR(J1560:L1560)),$J$2:$L$2))</f>
        <v>3.5308176986688076E-3</v>
      </c>
      <c r="N1560" s="1">
        <f>((300-VLOOKUP(A1560,anni!$A$1:$O$32,8,0))*(M1560-I1560/300)+I1560)/300*(300-VLOOKUP(A1560,anni!$A$1:$O$32,7,0))</f>
        <v>1.1138513673400516</v>
      </c>
      <c r="O1560" s="1">
        <f t="shared" si="227"/>
        <v>1.1138513673400516</v>
      </c>
      <c r="P1560" s="9">
        <f>INT(MAX(1,O1560)+1-VLOOKUP(A1560,anni!$A$1:$O$32,5,0))</f>
        <v>1</v>
      </c>
      <c r="Q1560" s="9">
        <f t="array" ref="Q1560">SUM(IF(anno=A1560,IF(distretto=E1560,concorrenti!$T$3:$T$5991)))</f>
        <v>0</v>
      </c>
      <c r="R1560" s="9">
        <f t="shared" si="228"/>
        <v>1</v>
      </c>
      <c r="S1560" s="1">
        <f t="shared" si="229"/>
        <v>-1</v>
      </c>
      <c r="T1560" s="1">
        <f>1+INT($N1560/VLOOKUP($A1560,anni!$A$1:$J$35,10,0))+$Q1560</f>
        <v>1</v>
      </c>
      <c r="U1560" s="1">
        <f t="shared" si="230"/>
        <v>-1</v>
      </c>
      <c r="AB1560" s="1">
        <v>1</v>
      </c>
    </row>
    <row r="1561" spans="1:28" x14ac:dyDescent="0.3">
      <c r="A1561" s="3">
        <v>2001</v>
      </c>
      <c r="B1561" s="3" t="str">
        <f>VLOOKUP($E1561,accorpamenti!$A$2:$X$104,$A1561-B$2,0)</f>
        <v>Massa Carrara</v>
      </c>
      <c r="C1561" s="3" t="str">
        <f>VLOOKUP($E1561,accorpamenti!$A$2:$X$104,$A1561-C$2,0)</f>
        <v>Massa Carrara</v>
      </c>
      <c r="D1561" s="3" t="str">
        <f>VLOOKUP($E1561,accorpamenti!$A$2:$X$104,$A1561-D$2,0)</f>
        <v>Massa Carrara</v>
      </c>
      <c r="E1561" s="3" t="s">
        <v>52</v>
      </c>
      <c r="F1561" s="1">
        <f t="array" ref="F1561">SUM(IF(anno=A1561,IF(distretto=E1561,1)))</f>
        <v>2</v>
      </c>
      <c r="G1561" s="1">
        <f t="array" ref="G1561">SUM(IF(anno=A1561,IF(distretto=E1561,IF(punti=-1,1))))</f>
        <v>0</v>
      </c>
      <c r="H1561" s="1">
        <f t="array" ref="H1561">SUM(IF(anno=A1561,IF(distretto=E1561,punti)))+G1561</f>
        <v>7</v>
      </c>
      <c r="I1561" s="6">
        <v>1.3977868375072802</v>
      </c>
      <c r="J1561" s="12">
        <f>H1561/VLOOKUP(A1561,anni!$A$1:$O$32,4,0)</f>
        <v>1.683906663459225E-3</v>
      </c>
      <c r="K1561" s="12">
        <f t="shared" si="225"/>
        <v>5.3231068628012152E-3</v>
      </c>
      <c r="L1561" s="12">
        <f t="shared" si="226"/>
        <v>3.8268792710706144E-3</v>
      </c>
      <c r="M1561" s="12">
        <f t="array" ref="M1561">SUM(IF(NOT(ISERR(J1561:L1561)),J1561:L1561*$J$2:$L$2))/SUM(IF(NOT(ISERR(J1561:L1561)),$J$2:$L$2))</f>
        <v>3.2541354978417869E-3</v>
      </c>
      <c r="N1561" s="1">
        <f>((300-VLOOKUP(A1561,anni!$A$1:$O$32,8,0))*(M1561-I1561/300)+I1561)/300*(300-VLOOKUP(A1561,anni!$A$1:$O$32,7,0))</f>
        <v>1.1167560454041174</v>
      </c>
      <c r="O1561" s="1">
        <f t="shared" si="227"/>
        <v>1.1167560454041174</v>
      </c>
      <c r="P1561" s="9">
        <f>INT(MAX(1,O1561)+1-VLOOKUP(A1561,anni!$A$1:$O$32,5,0))</f>
        <v>1</v>
      </c>
      <c r="Q1561" s="9">
        <f t="array" ref="Q1561">SUM(IF(anno=A1561,IF(distretto=E1561,concorrenti!$T$3:$T$5991)))</f>
        <v>0</v>
      </c>
      <c r="R1561" s="9">
        <f t="shared" si="228"/>
        <v>1</v>
      </c>
      <c r="S1561" s="1">
        <f t="shared" si="229"/>
        <v>-1</v>
      </c>
      <c r="T1561" s="1">
        <f>1+INT($N1561/VLOOKUP($A1561,anni!$A$1:$J$35,10,0))+$Q1561</f>
        <v>1</v>
      </c>
      <c r="U1561" s="1">
        <f t="shared" si="230"/>
        <v>-1</v>
      </c>
      <c r="AB1561" s="1">
        <v>1</v>
      </c>
    </row>
    <row r="1562" spans="1:28" x14ac:dyDescent="0.3">
      <c r="A1562" s="3">
        <v>2001</v>
      </c>
      <c r="B1562" s="3" t="str">
        <f>VLOOKUP($E1562,accorpamenti!$A$2:$X$104,$A1562-B$2,0)</f>
        <v>Aosta</v>
      </c>
      <c r="C1562" s="3" t="str">
        <f>VLOOKUP($E1562,accorpamenti!$A$2:$X$104,$A1562-C$2,0)</f>
        <v>Aosta</v>
      </c>
      <c r="D1562" s="3" t="str">
        <f>VLOOKUP($E1562,accorpamenti!$A$2:$X$104,$A1562-D$2,0)</f>
        <v>Aosta</v>
      </c>
      <c r="E1562" s="3" t="s">
        <v>133</v>
      </c>
      <c r="F1562" s="1">
        <f t="array" ref="F1562">SUM(IF(anno=A1562,IF(distretto=E1562,1)))</f>
        <v>2</v>
      </c>
      <c r="G1562" s="1">
        <f t="array" ref="G1562">SUM(IF(anno=A1562,IF(distretto=E1562,IF(punti=-1,1))))</f>
        <v>1</v>
      </c>
      <c r="H1562" s="1">
        <f t="array" ref="H1562">SUM(IF(anno=A1562,IF(distretto=E1562,punti)))+G1562</f>
        <v>17</v>
      </c>
      <c r="I1562" s="6">
        <v>0.52417006406523003</v>
      </c>
      <c r="J1562" s="12">
        <f>H1562/VLOOKUP(A1562,anni!$A$1:$O$32,4,0)</f>
        <v>4.0894876112581181E-3</v>
      </c>
      <c r="K1562" s="12">
        <f t="shared" si="225"/>
        <v>3.7204510331406344E-3</v>
      </c>
      <c r="L1562" s="12">
        <f t="shared" si="226"/>
        <v>9.1116173120728912E-4</v>
      </c>
      <c r="M1562" s="12">
        <f t="array" ref="M1562">SUM(IF(NOT(ISERR(J1562:L1562)),J1562:L1562*$J$2:$L$2))/SUM(IF(NOT(ISERR(J1562:L1562)),$J$2:$L$2))</f>
        <v>3.4367544385438191E-3</v>
      </c>
      <c r="N1562" s="1">
        <f>((300-VLOOKUP(A1562,anni!$A$1:$O$32,8,0))*(M1562-I1562/300)+I1562)/300*(300-VLOOKUP(A1562,anni!$A$1:$O$32,7,0))</f>
        <v>0.8620742423971739</v>
      </c>
      <c r="O1562" s="1">
        <f t="shared" si="227"/>
        <v>1</v>
      </c>
      <c r="P1562" s="9">
        <f>INT(MAX(1,O1562)+1-VLOOKUP(A1562,anni!$A$1:$O$32,5,0))</f>
        <v>1</v>
      </c>
      <c r="Q1562" s="9">
        <f t="array" ref="Q1562">SUM(IF(anno=A1562,IF(distretto=E1562,concorrenti!$T$3:$T$5991)))</f>
        <v>0</v>
      </c>
      <c r="R1562" s="9">
        <f t="shared" si="228"/>
        <v>1</v>
      </c>
      <c r="S1562" s="1">
        <f t="shared" si="229"/>
        <v>-1</v>
      </c>
      <c r="T1562" s="1">
        <f>1+INT($N1562/VLOOKUP($A1562,anni!$A$1:$J$35,10,0))+$Q1562</f>
        <v>1</v>
      </c>
      <c r="U1562" s="1">
        <f t="shared" si="230"/>
        <v>-1</v>
      </c>
      <c r="AB1562" s="1">
        <v>1</v>
      </c>
    </row>
    <row r="1563" spans="1:28" x14ac:dyDescent="0.3">
      <c r="A1563" s="3">
        <v>2001</v>
      </c>
      <c r="B1563" s="3" t="str">
        <f>VLOOKUP($E1563,accorpamenti!$A$2:$X$104,$A1563-B$2,0)</f>
        <v>La Spezia</v>
      </c>
      <c r="C1563" s="3" t="str">
        <f>VLOOKUP($E1563,accorpamenti!$A$2:$X$104,$A1563-C$2,0)</f>
        <v>La Spezia</v>
      </c>
      <c r="D1563" s="3" t="str">
        <f>VLOOKUP($E1563,accorpamenti!$A$2:$X$104,$A1563-D$2,0)</f>
        <v>La Spezia</v>
      </c>
      <c r="E1563" s="3" t="s">
        <v>120</v>
      </c>
      <c r="F1563" s="1">
        <f t="array" ref="F1563">SUM(IF(anno=A1563,IF(distretto=E1563,1)))</f>
        <v>2</v>
      </c>
      <c r="G1563" s="1">
        <f t="array" ref="G1563">SUM(IF(anno=A1563,IF(distretto=E1563,IF(punti=-1,1))))</f>
        <v>0</v>
      </c>
      <c r="H1563" s="1">
        <f t="array" ref="H1563">SUM(IF(anno=A1563,IF(distretto=E1563,punti)))+G1563</f>
        <v>9.1999999999999993</v>
      </c>
      <c r="I1563" s="6">
        <v>0.69889341875364008</v>
      </c>
      <c r="J1563" s="12">
        <f>H1563/VLOOKUP(A1563,anni!$A$1:$O$32,4,0)</f>
        <v>2.2131344719749815E-3</v>
      </c>
      <c r="K1563" s="12">
        <f t="shared" si="225"/>
        <v>3.3197870757254891E-3</v>
      </c>
      <c r="L1563" s="12">
        <f t="shared" si="226"/>
        <v>1.5307517084282459E-3</v>
      </c>
      <c r="M1563" s="12">
        <f t="array" ref="M1563">SUM(IF(NOT(ISERR(J1563:L1563)),J1563:L1563*$J$2:$L$2))/SUM(IF(NOT(ISERR(J1563:L1563)),$J$2:$L$2))</f>
        <v>2.4682882126340279E-3</v>
      </c>
      <c r="N1563" s="1">
        <f>((300-VLOOKUP(A1563,anni!$A$1:$O$32,8,0))*(M1563-I1563/300)+I1563)/300*(300-VLOOKUP(A1563,anni!$A$1:$O$32,7,0))</f>
        <v>0.72662211544468558</v>
      </c>
      <c r="O1563" s="1">
        <f t="shared" si="227"/>
        <v>1</v>
      </c>
      <c r="P1563" s="9">
        <f>INT(MAX(1,O1563)+1-VLOOKUP(A1563,anni!$A$1:$O$32,5,0))</f>
        <v>1</v>
      </c>
      <c r="Q1563" s="9">
        <f t="array" ref="Q1563">SUM(IF(anno=A1563,IF(distretto=E1563,concorrenti!$T$3:$T$5991)))</f>
        <v>0</v>
      </c>
      <c r="R1563" s="9">
        <f t="shared" si="228"/>
        <v>1</v>
      </c>
      <c r="S1563" s="1">
        <f t="shared" si="229"/>
        <v>-1</v>
      </c>
      <c r="T1563" s="1">
        <f>1+INT($N1563/VLOOKUP($A1563,anni!$A$1:$J$35,10,0))+$Q1563</f>
        <v>1</v>
      </c>
      <c r="U1563" s="1">
        <f t="shared" si="230"/>
        <v>-1</v>
      </c>
      <c r="AB1563" s="1">
        <v>1</v>
      </c>
    </row>
    <row r="1564" spans="1:28" x14ac:dyDescent="0.3">
      <c r="A1564" s="3">
        <v>2001</v>
      </c>
      <c r="B1564" s="3" t="str">
        <f>VLOOKUP($E1564,accorpamenti!$A$2:$X$104,$A1564-B$2,0)</f>
        <v>Latina</v>
      </c>
      <c r="C1564" s="3" t="str">
        <f>VLOOKUP($E1564,accorpamenti!$A$2:$X$104,$A1564-C$2,0)</f>
        <v>Latina</v>
      </c>
      <c r="D1564" s="3" t="str">
        <f>VLOOKUP($E1564,accorpamenti!$A$2:$X$104,$A1564-D$2,0)</f>
        <v>Latina</v>
      </c>
      <c r="E1564" s="3" t="s">
        <v>65</v>
      </c>
      <c r="F1564" s="1">
        <f t="array" ref="F1564">SUM(IF(anno=A1564,IF(distretto=E1564,1)))</f>
        <v>1</v>
      </c>
      <c r="G1564" s="1">
        <f t="array" ref="G1564">SUM(IF(anno=A1564,IF(distretto=E1564,IF(punti=-1,1))))</f>
        <v>0</v>
      </c>
      <c r="H1564" s="1">
        <f t="array" ref="H1564">SUM(IF(anno=A1564,IF(distretto=E1564,punti)))+G1564</f>
        <v>25</v>
      </c>
      <c r="I1564" s="6">
        <v>3.84391380314502</v>
      </c>
      <c r="J1564" s="12">
        <f>H1564/VLOOKUP(A1564,anni!$A$1:$O$32,4,0)</f>
        <v>6.0139523694972327E-3</v>
      </c>
      <c r="K1564" s="12">
        <f t="shared" si="225"/>
        <v>1.1733730181443539E-2</v>
      </c>
      <c r="L1564" s="12">
        <f t="shared" si="226"/>
        <v>1.0277904328018221E-2</v>
      </c>
      <c r="M1564" s="12">
        <f t="array" ref="M1564">SUM(IF(NOT(ISERR(J1564:L1564)),J1564:L1564*$J$2:$L$2))/SUM(IF(NOT(ISERR(J1564:L1564)),$J$2:$L$2))</f>
        <v>8.631203633232833E-3</v>
      </c>
      <c r="N1564" s="1">
        <f>((300-VLOOKUP(A1564,anni!$A$1:$O$32,8,0))*(M1564-I1564/300)+I1564)/300*(300-VLOOKUP(A1564,anni!$A$1:$O$32,7,0))</f>
        <v>3.0075453276949062</v>
      </c>
      <c r="O1564" s="1">
        <f t="shared" si="227"/>
        <v>3.0075453276949062</v>
      </c>
      <c r="P1564" s="9">
        <f>INT(MAX(1,O1564)+1-VLOOKUP(A1564,anni!$A$1:$O$32,5,0))</f>
        <v>3</v>
      </c>
      <c r="Q1564" s="9">
        <f t="array" ref="Q1564">SUM(IF(anno=A1564,IF(distretto=E1564,concorrenti!$T$3:$T$5991)))</f>
        <v>0</v>
      </c>
      <c r="R1564" s="9">
        <f t="shared" si="228"/>
        <v>3</v>
      </c>
      <c r="S1564" s="1">
        <f t="shared" si="229"/>
        <v>2</v>
      </c>
      <c r="T1564" s="1">
        <f>1+INT($N1564/VLOOKUP($A1564,anni!$A$1:$J$35,10,0))+$Q1564</f>
        <v>3</v>
      </c>
      <c r="U1564" s="1">
        <f t="shared" si="230"/>
        <v>2</v>
      </c>
      <c r="AB1564" s="1">
        <v>3</v>
      </c>
    </row>
    <row r="1565" spans="1:28" x14ac:dyDescent="0.3">
      <c r="A1565" s="3">
        <v>2001</v>
      </c>
      <c r="B1565" s="3" t="str">
        <f>VLOOKUP($E1565,accorpamenti!$A$2:$X$104,$A1565-B$2,0)</f>
        <v>Cosenza</v>
      </c>
      <c r="C1565" s="3" t="str">
        <f>VLOOKUP($E1565,accorpamenti!$A$2:$X$104,$A1565-C$2,0)</f>
        <v>Cosenza</v>
      </c>
      <c r="D1565" s="3" t="str">
        <f>VLOOKUP($E1565,accorpamenti!$A$2:$X$104,$A1565-D$2,0)</f>
        <v>Cosenza</v>
      </c>
      <c r="E1565" s="3" t="s">
        <v>134</v>
      </c>
      <c r="F1565" s="1">
        <f t="array" ref="F1565">SUM(IF(anno=A1565,IF(distretto=E1565,1)))</f>
        <v>1</v>
      </c>
      <c r="G1565" s="1">
        <f t="array" ref="G1565">SUM(IF(anno=A1565,IF(distretto=E1565,IF(punti=-1,1))))</f>
        <v>0</v>
      </c>
      <c r="H1565" s="1">
        <f t="array" ref="H1565">SUM(IF(anno=A1565,IF(distretto=E1565,punti)))+G1565</f>
        <v>0</v>
      </c>
      <c r="I1565" s="6">
        <v>8.0372743156668616</v>
      </c>
      <c r="J1565" s="12">
        <f>H1565/VLOOKUP(A1565,anni!$A$1:$O$32,4,0)</f>
        <v>0</v>
      </c>
      <c r="K1565" s="12">
        <f t="shared" si="225"/>
        <v>2.0033197870757261E-3</v>
      </c>
      <c r="L1565" s="12">
        <f t="shared" si="226"/>
        <v>6.0501138952164003E-3</v>
      </c>
      <c r="M1565" s="12">
        <f t="array" ref="M1565">SUM(IF(NOT(ISERR(J1565:L1565)),J1565:L1565*$J$2:$L$2))/SUM(IF(NOT(ISERR(J1565:L1565)),$J$2:$L$2))</f>
        <v>1.6761255782279754E-3</v>
      </c>
      <c r="N1565" s="1">
        <f>((300-VLOOKUP(A1565,anni!$A$1:$O$32,8,0))*(M1565-I1565/300)+I1565)/300*(300-VLOOKUP(A1565,anni!$A$1:$O$32,7,0))</f>
        <v>3.0143165542012165</v>
      </c>
      <c r="O1565" s="1">
        <f t="shared" si="227"/>
        <v>3.0143165542012165</v>
      </c>
      <c r="P1565" s="9">
        <f>INT(MAX(1,O1565)+1-VLOOKUP(A1565,anni!$A$1:$O$32,5,0))</f>
        <v>3</v>
      </c>
      <c r="Q1565" s="9">
        <f t="array" ref="Q1565">SUM(IF(anno=A1565,IF(distretto=E1565,concorrenti!$T$3:$T$5991)))</f>
        <v>0</v>
      </c>
      <c r="R1565" s="9">
        <f t="shared" si="228"/>
        <v>3</v>
      </c>
      <c r="S1565" s="1">
        <f t="shared" si="229"/>
        <v>2</v>
      </c>
      <c r="T1565" s="1">
        <f>1+INT($N1565/VLOOKUP($A1565,anni!$A$1:$J$35,10,0))+$Q1565</f>
        <v>3</v>
      </c>
      <c r="U1565" s="1">
        <f t="shared" si="230"/>
        <v>2</v>
      </c>
      <c r="AB1565" s="1">
        <v>3</v>
      </c>
    </row>
    <row r="1566" spans="1:28" x14ac:dyDescent="0.3">
      <c r="A1566" s="3">
        <v>2001</v>
      </c>
      <c r="B1566" s="3" t="str">
        <f>VLOOKUP($E1566,accorpamenti!$A$2:$X$104,$A1566-B$2,0)</f>
        <v>Belluno</v>
      </c>
      <c r="C1566" s="3" t="str">
        <f>VLOOKUP($E1566,accorpamenti!$A$2:$X$104,$A1566-C$2,0)</f>
        <v>Belluno</v>
      </c>
      <c r="D1566" s="3" t="str">
        <f>VLOOKUP($E1566,accorpamenti!$A$2:$X$104,$A1566-D$2,0)</f>
        <v>Belluno</v>
      </c>
      <c r="E1566" s="3" t="s">
        <v>99</v>
      </c>
      <c r="F1566" s="1">
        <f t="array" ref="F1566">SUM(IF(anno=A1566,IF(distretto=E1566,1)))</f>
        <v>1</v>
      </c>
      <c r="G1566" s="1">
        <f t="array" ref="G1566">SUM(IF(anno=A1566,IF(distretto=E1566,IF(punti=-1,1))))</f>
        <v>0</v>
      </c>
      <c r="H1566" s="1">
        <f t="array" ref="H1566">SUM(IF(anno=A1566,IF(distretto=E1566,punti)))+G1566</f>
        <v>13.2</v>
      </c>
      <c r="I1566" s="6">
        <v>1.5725101921956901</v>
      </c>
      <c r="J1566" s="12">
        <f>H1566/VLOOKUP(A1566,anni!$A$1:$O$32,4,0)</f>
        <v>3.1753668510945384E-3</v>
      </c>
      <c r="K1566" s="12">
        <f t="shared" si="225"/>
        <v>9.3869841451548301E-3</v>
      </c>
      <c r="L1566" s="12">
        <f t="shared" si="226"/>
        <v>1.3302961275626421E-2</v>
      </c>
      <c r="M1566" s="12">
        <f t="array" ref="M1566">SUM(IF(NOT(ISERR(J1566:L1566)),J1566:L1566*$J$2:$L$2))/SUM(IF(NOT(ISERR(J1566:L1566)),$J$2:$L$2))</f>
        <v>6.9338383532032829E-3</v>
      </c>
      <c r="N1566" s="1">
        <f>((300-VLOOKUP(A1566,anni!$A$1:$O$32,8,0))*(M1566-I1566/300)+I1566)/300*(300-VLOOKUP(A1566,anni!$A$1:$O$32,7,0))</f>
        <v>1.9109377347058865</v>
      </c>
      <c r="O1566" s="1">
        <f t="shared" si="227"/>
        <v>1.9109377347058865</v>
      </c>
      <c r="P1566" s="9">
        <f>INT(MAX(1,O1566)+1-VLOOKUP(A1566,anni!$A$1:$O$32,5,0))</f>
        <v>2</v>
      </c>
      <c r="Q1566" s="9">
        <f t="array" ref="Q1566">SUM(IF(anno=A1566,IF(distretto=E1566,concorrenti!$T$3:$T$5991)))</f>
        <v>0</v>
      </c>
      <c r="R1566" s="9">
        <f t="shared" si="228"/>
        <v>2</v>
      </c>
      <c r="S1566" s="1">
        <f t="shared" si="229"/>
        <v>1</v>
      </c>
      <c r="T1566" s="1">
        <f>1+INT($N1566/VLOOKUP($A1566,anni!$A$1:$J$35,10,0))+$Q1566</f>
        <v>2</v>
      </c>
      <c r="U1566" s="1">
        <f t="shared" si="230"/>
        <v>1</v>
      </c>
      <c r="AB1566" s="1">
        <v>2</v>
      </c>
    </row>
    <row r="1567" spans="1:28" x14ac:dyDescent="0.3">
      <c r="A1567" s="3">
        <v>2001</v>
      </c>
      <c r="B1567" s="3" t="str">
        <f>VLOOKUP($E1567,accorpamenti!$A$2:$X$104,$A1567-B$2,0)</f>
        <v>Verbania</v>
      </c>
      <c r="C1567" s="3" t="str">
        <f>VLOOKUP($E1567,accorpamenti!$A$2:$X$104,$A1567-C$2,0)</f>
        <v>Verbania</v>
      </c>
      <c r="D1567" s="3" t="str">
        <f>VLOOKUP($E1567,accorpamenti!$A$2:$X$104,$A1567-D$2,0)</f>
        <v>Verbania</v>
      </c>
      <c r="E1567" s="3" t="s">
        <v>46</v>
      </c>
      <c r="F1567" s="1">
        <f t="array" ref="F1567">SUM(IF(anno=A1567,IF(distretto=E1567,1)))</f>
        <v>1</v>
      </c>
      <c r="G1567" s="1">
        <f t="array" ref="G1567">SUM(IF(anno=A1567,IF(distretto=E1567,IF(punti=-1,1))))</f>
        <v>0</v>
      </c>
      <c r="H1567" s="1">
        <f t="array" ref="H1567">SUM(IF(anno=A1567,IF(distretto=E1567,punti)))+G1567</f>
        <v>20</v>
      </c>
      <c r="I1567" s="6">
        <v>1.3977868375072802</v>
      </c>
      <c r="J1567" s="12">
        <f>H1567/VLOOKUP(A1567,anni!$A$1:$O$32,4,0)</f>
        <v>4.8111618955977856E-3</v>
      </c>
      <c r="K1567" s="12">
        <f t="shared" si="225"/>
        <v>8.0705168565050681E-3</v>
      </c>
      <c r="L1567" s="12">
        <f t="shared" si="226"/>
        <v>3.3166287015945323E-3</v>
      </c>
      <c r="M1567" s="12">
        <f t="array" ref="M1567">SUM(IF(NOT(ISERR(J1567:L1567)),J1567:L1567*$J$2:$L$2))/SUM(IF(NOT(ISERR(J1567:L1567)),$J$2:$L$2))</f>
        <v>5.6485246835663375E-3</v>
      </c>
      <c r="N1567" s="1">
        <f>((300-VLOOKUP(A1567,anni!$A$1:$O$32,8,0))*(M1567-I1567/300)+I1567)/300*(300-VLOOKUP(A1567,anni!$A$1:$O$32,7,0))</f>
        <v>1.5956338825490275</v>
      </c>
      <c r="O1567" s="1">
        <f t="shared" si="227"/>
        <v>1.5956338825490275</v>
      </c>
      <c r="P1567" s="9">
        <f>INT(MAX(1,O1567)+1-VLOOKUP(A1567,anni!$A$1:$O$32,5,0))</f>
        <v>2</v>
      </c>
      <c r="Q1567" s="9">
        <f t="array" ref="Q1567">SUM(IF(anno=A1567,IF(distretto=E1567,concorrenti!$T$3:$T$5991)))</f>
        <v>0</v>
      </c>
      <c r="R1567" s="9">
        <f t="shared" si="228"/>
        <v>2</v>
      </c>
      <c r="S1567" s="1">
        <f t="shared" si="229"/>
        <v>1</v>
      </c>
      <c r="T1567" s="1">
        <f>1+INT($N1567/VLOOKUP($A1567,anni!$A$1:$J$35,10,0))+$Q1567</f>
        <v>2</v>
      </c>
      <c r="U1567" s="1">
        <f t="shared" si="230"/>
        <v>1</v>
      </c>
      <c r="AB1567" s="1">
        <v>2</v>
      </c>
    </row>
    <row r="1568" spans="1:28" x14ac:dyDescent="0.3">
      <c r="A1568" s="3">
        <v>2001</v>
      </c>
      <c r="B1568" s="3" t="str">
        <f>VLOOKUP($E1568,accorpamenti!$A$2:$X$104,$A1568-B$2,0)</f>
        <v>Como</v>
      </c>
      <c r="C1568" s="3" t="str">
        <f>VLOOKUP($E1568,accorpamenti!$A$2:$X$104,$A1568-C$2,0)</f>
        <v>Como</v>
      </c>
      <c r="D1568" s="3" t="str">
        <f>VLOOKUP($E1568,accorpamenti!$A$2:$X$104,$A1568-D$2,0)</f>
        <v>Como</v>
      </c>
      <c r="E1568" s="3" t="s">
        <v>88</v>
      </c>
      <c r="F1568" s="1">
        <f t="array" ref="F1568">SUM(IF(anno=A1568,IF(distretto=E1568,1)))</f>
        <v>1</v>
      </c>
      <c r="G1568" s="1">
        <f t="array" ref="G1568">SUM(IF(anno=A1568,IF(distretto=E1568,IF(punti=-1,1))))</f>
        <v>0</v>
      </c>
      <c r="H1568" s="1">
        <f t="array" ref="H1568">SUM(IF(anno=A1568,IF(distretto=E1568,punti)))+G1568</f>
        <v>13.2</v>
      </c>
      <c r="I1568" s="6">
        <v>2.0966802562609201</v>
      </c>
      <c r="J1568" s="12">
        <f>H1568/VLOOKUP(A1568,anni!$A$1:$O$32,4,0)</f>
        <v>3.1753668510945384E-3</v>
      </c>
      <c r="K1568" s="12">
        <f t="shared" ref="K1568:K1631" si="231">SUMIFS($J$2:$J$1979,anno_2,A1568-1,$C$2:$C$1979,B1568)</f>
        <v>3.605975616736307E-3</v>
      </c>
      <c r="L1568" s="12">
        <f t="shared" ref="L1568:L1631" si="232">SUMIFS($J$2:$J$1979,anno_2,A1568-2,$D$2:$D$1979,B1568)</f>
        <v>1.0022779043280181E-2</v>
      </c>
      <c r="M1568" s="12">
        <f t="array" ref="M1568">SUM(IF(NOT(ISERR(J1568:L1568)),J1568:L1568*$J$2:$L$2))/SUM(IF(NOT(ISERR(J1568:L1568)),$J$2:$L$2))</f>
        <v>4.4601384716727354E-3</v>
      </c>
      <c r="N1568" s="1">
        <f>((300-VLOOKUP(A1568,anni!$A$1:$O$32,8,0))*(M1568-I1568/300)+I1568)/300*(300-VLOOKUP(A1568,anni!$A$1:$O$32,7,0))</f>
        <v>1.5909211130881871</v>
      </c>
      <c r="O1568" s="1">
        <f t="shared" si="227"/>
        <v>1.5909211130881871</v>
      </c>
      <c r="P1568" s="9">
        <f>INT(MAX(1,O1568)+1-VLOOKUP(A1568,anni!$A$1:$O$32,5,0))</f>
        <v>2</v>
      </c>
      <c r="Q1568" s="9">
        <f t="array" ref="Q1568">SUM(IF(anno=A1568,IF(distretto=E1568,concorrenti!$T$3:$T$5991)))</f>
        <v>0</v>
      </c>
      <c r="R1568" s="9">
        <f t="shared" si="228"/>
        <v>2</v>
      </c>
      <c r="S1568" s="1">
        <f t="shared" si="229"/>
        <v>1</v>
      </c>
      <c r="T1568" s="1">
        <f>1+INT($N1568/VLOOKUP($A1568,anni!$A$1:$J$35,10,0))+$Q1568</f>
        <v>2</v>
      </c>
      <c r="U1568" s="1">
        <f t="shared" si="230"/>
        <v>1</v>
      </c>
      <c r="AB1568" s="1">
        <v>2</v>
      </c>
    </row>
    <row r="1569" spans="1:28" x14ac:dyDescent="0.3">
      <c r="A1569" s="3">
        <v>2001</v>
      </c>
      <c r="B1569" s="3" t="str">
        <f>VLOOKUP($E1569,accorpamenti!$A$2:$X$104,$A1569-B$2,0)</f>
        <v>Siracusa</v>
      </c>
      <c r="C1569" s="3" t="str">
        <f>VLOOKUP($E1569,accorpamenti!$A$2:$X$104,$A1569-C$2,0)</f>
        <v>Siracusa</v>
      </c>
      <c r="D1569" s="3" t="str">
        <f>VLOOKUP($E1569,accorpamenti!$A$2:$X$104,$A1569-D$2,0)</f>
        <v>Siracusa</v>
      </c>
      <c r="E1569" s="3" t="s">
        <v>139</v>
      </c>
      <c r="F1569" s="1">
        <f t="array" ref="F1569">SUM(IF(anno=A1569,IF(distretto=E1569,1)))</f>
        <v>1</v>
      </c>
      <c r="G1569" s="1">
        <f t="array" ref="G1569">SUM(IF(anno=A1569,IF(distretto=E1569,IF(punti=-1,1))))</f>
        <v>0</v>
      </c>
      <c r="H1569" s="1">
        <f t="array" ref="H1569">SUM(IF(anno=A1569,IF(distretto=E1569,punti)))+G1569</f>
        <v>0</v>
      </c>
      <c r="I1569" s="6">
        <v>4.8922539312754809</v>
      </c>
      <c r="J1569" s="12">
        <f>H1569/VLOOKUP(A1569,anni!$A$1:$O$32,4,0)</f>
        <v>0</v>
      </c>
      <c r="K1569" s="12">
        <f t="shared" si="231"/>
        <v>0</v>
      </c>
      <c r="L1569" s="12">
        <f t="shared" si="232"/>
        <v>4.0091116173120722E-3</v>
      </c>
      <c r="M1569" s="12">
        <f t="array" ref="M1569">SUM(IF(NOT(ISERR(J1569:L1569)),J1569:L1569*$J$2:$L$2))/SUM(IF(NOT(ISERR(J1569:L1569)),$J$2:$L$2))</f>
        <v>6.6818526955201207E-4</v>
      </c>
      <c r="N1569" s="1">
        <f>((300-VLOOKUP(A1569,anni!$A$1:$O$32,8,0))*(M1569-I1569/300)+I1569)/300*(300-VLOOKUP(A1569,anni!$A$1:$O$32,7,0))</f>
        <v>1.7643883643355625</v>
      </c>
      <c r="O1569" s="1">
        <f t="shared" si="227"/>
        <v>1.7643883643355625</v>
      </c>
      <c r="P1569" s="9">
        <f>INT(MAX(1,O1569)+1-VLOOKUP(A1569,anni!$A$1:$O$32,5,0))</f>
        <v>2</v>
      </c>
      <c r="Q1569" s="9">
        <f t="array" ref="Q1569">SUM(IF(anno=A1569,IF(distretto=E1569,concorrenti!$T$3:$T$5991)))</f>
        <v>0</v>
      </c>
      <c r="R1569" s="9">
        <f t="shared" si="228"/>
        <v>2</v>
      </c>
      <c r="S1569" s="1">
        <f t="shared" si="229"/>
        <v>1</v>
      </c>
      <c r="T1569" s="1">
        <f>1+INT($N1569/VLOOKUP($A1569,anni!$A$1:$J$35,10,0))+$Q1569</f>
        <v>2</v>
      </c>
      <c r="U1569" s="1">
        <f t="shared" si="230"/>
        <v>1</v>
      </c>
      <c r="AB1569" s="1">
        <v>2</v>
      </c>
    </row>
    <row r="1570" spans="1:28" x14ac:dyDescent="0.3">
      <c r="A1570" s="3">
        <v>2001</v>
      </c>
      <c r="B1570" s="3" t="str">
        <f>VLOOKUP($E1570,accorpamenti!$A$2:$X$104,$A1570-B$2,0)</f>
        <v>Rovigo</v>
      </c>
      <c r="C1570" s="3" t="str">
        <f>VLOOKUP($E1570,accorpamenti!$A$2:$X$104,$A1570-C$2,0)</f>
        <v>Rovigo</v>
      </c>
      <c r="D1570" s="3" t="str">
        <f>VLOOKUP($E1570,accorpamenti!$A$2:$X$104,$A1570-D$2,0)</f>
        <v>Rovigo</v>
      </c>
      <c r="E1570" s="3" t="s">
        <v>126</v>
      </c>
      <c r="F1570" s="1">
        <f t="array" ref="F1570">SUM(IF(anno=A1570,IF(distretto=E1570,1)))</f>
        <v>1</v>
      </c>
      <c r="G1570" s="1">
        <f t="array" ref="G1570">SUM(IF(anno=A1570,IF(distretto=E1570,IF(punti=-1,1))))</f>
        <v>0</v>
      </c>
      <c r="H1570" s="1">
        <f t="array" ref="H1570">SUM(IF(anno=A1570,IF(distretto=E1570,punti)))+G1570</f>
        <v>16.8</v>
      </c>
      <c r="I1570" s="6">
        <v>1.5725101921956901</v>
      </c>
      <c r="J1570" s="12">
        <f>H1570/VLOOKUP(A1570,anni!$A$1:$O$32,4,0)</f>
        <v>4.0413759923021405E-3</v>
      </c>
      <c r="K1570" s="12">
        <f t="shared" si="231"/>
        <v>4.0066395741514523E-3</v>
      </c>
      <c r="L1570" s="12">
        <f t="shared" si="232"/>
        <v>2.0045558086560361E-3</v>
      </c>
      <c r="M1570" s="12">
        <f t="array" ref="M1570">SUM(IF(NOT(ISERR(J1570:L1570)),J1570:L1570*$J$2:$L$2))/SUM(IF(NOT(ISERR(J1570:L1570)),$J$2:$L$2))</f>
        <v>3.6903271556442269E-3</v>
      </c>
      <c r="N1570" s="1">
        <f>((300-VLOOKUP(A1570,anni!$A$1:$O$32,8,0))*(M1570-I1570/300)+I1570)/300*(300-VLOOKUP(A1570,anni!$A$1:$O$32,7,0))</f>
        <v>1.2622354951940755</v>
      </c>
      <c r="O1570" s="1">
        <f t="shared" si="227"/>
        <v>1.2622354951940755</v>
      </c>
      <c r="P1570" s="9">
        <f>INT(MAX(1,O1570)+1-VLOOKUP(A1570,anni!$A$1:$O$32,5,0))</f>
        <v>1</v>
      </c>
      <c r="Q1570" s="9">
        <f t="array" ref="Q1570">SUM(IF(anno=A1570,IF(distretto=E1570,concorrenti!$T$3:$T$5991)))</f>
        <v>0</v>
      </c>
      <c r="R1570" s="9">
        <f t="shared" si="228"/>
        <v>1</v>
      </c>
      <c r="S1570" s="1">
        <f t="shared" si="229"/>
        <v>0</v>
      </c>
      <c r="T1570" s="1">
        <f>1+INT($N1570/VLOOKUP($A1570,anni!$A$1:$J$35,10,0))+$Q1570</f>
        <v>2</v>
      </c>
      <c r="U1570" s="1">
        <f t="shared" si="230"/>
        <v>1</v>
      </c>
      <c r="AB1570" s="1">
        <v>1</v>
      </c>
    </row>
    <row r="1571" spans="1:28" x14ac:dyDescent="0.3">
      <c r="A1571" s="3">
        <v>2001</v>
      </c>
      <c r="B1571" s="3" t="str">
        <f>VLOOKUP($E1571,accorpamenti!$A$2:$X$104,$A1571-B$2,0)</f>
        <v>Agrigento</v>
      </c>
      <c r="C1571" s="3" t="str">
        <f>VLOOKUP($E1571,accorpamenti!$A$2:$X$104,$A1571-C$2,0)</f>
        <v>Agrigento</v>
      </c>
      <c r="D1571" s="3" t="str">
        <f>VLOOKUP($E1571,accorpamenti!$A$2:$X$104,$A1571-D$2,0)</f>
        <v>Agrigento</v>
      </c>
      <c r="E1571" s="3" t="s">
        <v>30</v>
      </c>
      <c r="F1571" s="1">
        <f t="array" ref="F1571">SUM(IF(anno=A1571,IF(distretto=E1571,1)))</f>
        <v>1</v>
      </c>
      <c r="G1571" s="1">
        <f t="array" ref="G1571">SUM(IF(anno=A1571,IF(distretto=E1571,IF(punti=-1,1))))</f>
        <v>0</v>
      </c>
      <c r="H1571" s="1">
        <f t="array" ref="H1571">SUM(IF(anno=A1571,IF(distretto=E1571,punti)))+G1571</f>
        <v>8</v>
      </c>
      <c r="I1571" s="6">
        <v>2.9702970297029703</v>
      </c>
      <c r="J1571" s="12">
        <f>H1571/VLOOKUP(A1571,anni!$A$1:$O$32,4,0)</f>
        <v>1.9244647582391144E-3</v>
      </c>
      <c r="K1571" s="12">
        <f t="shared" si="231"/>
        <v>2.289508328086544E-3</v>
      </c>
      <c r="L1571" s="12">
        <f t="shared" si="232"/>
        <v>2.3690205011389518E-3</v>
      </c>
      <c r="M1571" s="12">
        <f t="array" ref="M1571">SUM(IF(NOT(ISERR(J1571:L1571)),J1571:L1571*$J$2:$L$2))/SUM(IF(NOT(ISERR(J1571:L1571)),$J$2:$L$2))</f>
        <v>2.120238572004897E-3</v>
      </c>
      <c r="N1571" s="1">
        <f>((300-VLOOKUP(A1571,anni!$A$1:$O$32,8,0))*(M1571-I1571/300)+I1571)/300*(300-VLOOKUP(A1571,anni!$A$1:$O$32,7,0))</f>
        <v>1.4141467243019694</v>
      </c>
      <c r="O1571" s="1">
        <f t="shared" si="227"/>
        <v>1.4141467243019694</v>
      </c>
      <c r="P1571" s="9">
        <f>INT(MAX(1,O1571)+1-VLOOKUP(A1571,anni!$A$1:$O$32,5,0))</f>
        <v>1</v>
      </c>
      <c r="Q1571" s="9">
        <f t="array" ref="Q1571">SUM(IF(anno=A1571,IF(distretto=E1571,concorrenti!$T$3:$T$5991)))</f>
        <v>0</v>
      </c>
      <c r="R1571" s="9">
        <f t="shared" si="228"/>
        <v>1</v>
      </c>
      <c r="S1571" s="1">
        <f t="shared" si="229"/>
        <v>0</v>
      </c>
      <c r="T1571" s="1">
        <f>1+INT($N1571/VLOOKUP($A1571,anni!$A$1:$J$35,10,0))+$Q1571</f>
        <v>2</v>
      </c>
      <c r="U1571" s="1">
        <f t="shared" si="230"/>
        <v>1</v>
      </c>
      <c r="AB1571" s="1">
        <v>1</v>
      </c>
    </row>
    <row r="1572" spans="1:28" x14ac:dyDescent="0.3">
      <c r="A1572" s="3">
        <v>2001</v>
      </c>
      <c r="B1572" s="3" t="str">
        <f>VLOOKUP($E1572,accorpamenti!$A$2:$X$104,$A1572-B$2,0)</f>
        <v>Ragusa</v>
      </c>
      <c r="C1572" s="3" t="str">
        <f>VLOOKUP($E1572,accorpamenti!$A$2:$X$104,$A1572-C$2,0)</f>
        <v>Ragusa</v>
      </c>
      <c r="D1572" s="3" t="str">
        <f>VLOOKUP($E1572,accorpamenti!$A$2:$X$104,$A1572-D$2,0)</f>
        <v>Ragusa</v>
      </c>
      <c r="E1572" s="3" t="s">
        <v>122</v>
      </c>
      <c r="F1572" s="1">
        <f t="array" ref="F1572">SUM(IF(anno=A1572,IF(distretto=E1572,1)))</f>
        <v>1</v>
      </c>
      <c r="G1572" s="1">
        <f t="array" ref="G1572">SUM(IF(anno=A1572,IF(distretto=E1572,IF(punti=-1,1))))</f>
        <v>0</v>
      </c>
      <c r="H1572" s="1">
        <f t="array" ref="H1572">SUM(IF(anno=A1572,IF(distretto=E1572,punti)))+G1572</f>
        <v>14.4</v>
      </c>
      <c r="I1572" s="6">
        <v>1.7472335468841</v>
      </c>
      <c r="J1572" s="12">
        <f>H1572/VLOOKUP(A1572,anni!$A$1:$O$32,4,0)</f>
        <v>3.4640365648304057E-3</v>
      </c>
      <c r="K1572" s="12">
        <f t="shared" si="231"/>
        <v>2.289508328086544E-3</v>
      </c>
      <c r="L1572" s="12">
        <f t="shared" si="232"/>
        <v>4.7380410022779037E-3</v>
      </c>
      <c r="M1572" s="12">
        <f t="array" ref="M1572">SUM(IF(NOT(ISERR(J1572:L1572)),J1572:L1572*$J$2:$L$2))/SUM(IF(NOT(ISERR(J1572:L1572)),$J$2:$L$2))</f>
        <v>3.2848612254903682E-3</v>
      </c>
      <c r="N1572" s="1">
        <f>((300-VLOOKUP(A1572,anni!$A$1:$O$32,8,0))*(M1572-I1572/300)+I1572)/300*(300-VLOOKUP(A1572,anni!$A$1:$O$32,7,0))</f>
        <v>1.2393834273927737</v>
      </c>
      <c r="O1572" s="1">
        <f t="shared" si="227"/>
        <v>1.2393834273927737</v>
      </c>
      <c r="P1572" s="9">
        <f>INT(MAX(1,O1572)+1-VLOOKUP(A1572,anni!$A$1:$O$32,5,0))</f>
        <v>1</v>
      </c>
      <c r="Q1572" s="9">
        <f t="array" ref="Q1572">SUM(IF(anno=A1572,IF(distretto=E1572,concorrenti!$T$3:$T$5991)))</f>
        <v>0</v>
      </c>
      <c r="R1572" s="9">
        <f t="shared" si="228"/>
        <v>1</v>
      </c>
      <c r="S1572" s="1">
        <f t="shared" si="229"/>
        <v>0</v>
      </c>
      <c r="T1572" s="1">
        <f>1+INT($N1572/VLOOKUP($A1572,anni!$A$1:$J$35,10,0))+$Q1572</f>
        <v>2</v>
      </c>
      <c r="U1572" s="1">
        <f t="shared" si="230"/>
        <v>1</v>
      </c>
      <c r="AB1572" s="1">
        <v>1</v>
      </c>
    </row>
    <row r="1573" spans="1:28" x14ac:dyDescent="0.3">
      <c r="A1573" s="3">
        <v>2001</v>
      </c>
      <c r="B1573" s="3" t="str">
        <f>VLOOKUP($E1573,accorpamenti!$A$2:$X$104,$A1573-B$2,0)</f>
        <v>Lodi</v>
      </c>
      <c r="C1573" s="3" t="str">
        <f>VLOOKUP($E1573,accorpamenti!$A$2:$X$104,$A1573-C$2,0)</f>
        <v>Lodi</v>
      </c>
      <c r="D1573" s="3" t="str">
        <f>VLOOKUP($E1573,accorpamenti!$A$2:$X$104,$A1573-D$2,0)</f>
        <v>Lodi</v>
      </c>
      <c r="E1573" s="3" t="s">
        <v>97</v>
      </c>
      <c r="F1573" s="1">
        <f t="array" ref="F1573">SUM(IF(anno=A1573,IF(distretto=E1573,1)))</f>
        <v>1</v>
      </c>
      <c r="G1573" s="1">
        <f t="array" ref="G1573">SUM(IF(anno=A1573,IF(distretto=E1573,IF(punti=-1,1))))</f>
        <v>0</v>
      </c>
      <c r="H1573" s="1">
        <f t="array" ref="H1573">SUM(IF(anno=A1573,IF(distretto=E1573,punti)))+G1573</f>
        <v>3</v>
      </c>
      <c r="I1573" s="6">
        <v>1.3977868375072802</v>
      </c>
      <c r="J1573" s="12">
        <f>H1573/VLOOKUP(A1573,anni!$A$1:$O$32,4,0)</f>
        <v>7.2167428433966786E-4</v>
      </c>
      <c r="K1573" s="12">
        <f t="shared" si="231"/>
        <v>6.8685249842596321E-3</v>
      </c>
      <c r="L1573" s="12">
        <f t="shared" si="232"/>
        <v>5.0296127562642363E-3</v>
      </c>
      <c r="M1573" s="12">
        <f t="array" ref="M1573">SUM(IF(NOT(ISERR(J1573:L1573)),J1573:L1573*$J$2:$L$2))/SUM(IF(NOT(ISERR(J1573:L1573)),$J$2:$L$2))</f>
        <v>3.4886142629670844E-3</v>
      </c>
      <c r="N1573" s="1">
        <f>((300-VLOOKUP(A1573,anni!$A$1:$O$32,8,0))*(M1573-I1573/300)+I1573)/300*(300-VLOOKUP(A1573,anni!$A$1:$O$32,7,0))</f>
        <v>1.163651798429177</v>
      </c>
      <c r="O1573" s="1">
        <f t="shared" si="227"/>
        <v>1.163651798429177</v>
      </c>
      <c r="P1573" s="9">
        <f>INT(MAX(1,O1573)+1-VLOOKUP(A1573,anni!$A$1:$O$32,5,0))</f>
        <v>1</v>
      </c>
      <c r="Q1573" s="9">
        <f t="array" ref="Q1573">SUM(IF(anno=A1573,IF(distretto=E1573,concorrenti!$T$3:$T$5991)))</f>
        <v>0</v>
      </c>
      <c r="R1573" s="9">
        <f t="shared" si="228"/>
        <v>1</v>
      </c>
      <c r="S1573" s="1">
        <f t="shared" si="229"/>
        <v>0</v>
      </c>
      <c r="T1573" s="1">
        <f>1+INT($N1573/VLOOKUP($A1573,anni!$A$1:$J$35,10,0))+$Q1573</f>
        <v>1</v>
      </c>
      <c r="U1573" s="1">
        <f t="shared" si="230"/>
        <v>0</v>
      </c>
      <c r="AB1573" s="1">
        <v>1</v>
      </c>
    </row>
    <row r="1574" spans="1:28" x14ac:dyDescent="0.3">
      <c r="A1574" s="3">
        <v>2001</v>
      </c>
      <c r="B1574" s="3" t="str">
        <f>VLOOKUP($E1574,accorpamenti!$A$2:$X$104,$A1574-B$2,0)</f>
        <v>L'Aquila</v>
      </c>
      <c r="C1574" s="3" t="str">
        <f>VLOOKUP($E1574,accorpamenti!$A$2:$X$104,$A1574-C$2,0)</f>
        <v>L'Aquila</v>
      </c>
      <c r="D1574" s="3" t="str">
        <f>VLOOKUP($E1574,accorpamenti!$A$2:$X$104,$A1574-D$2,0)</f>
        <v>L'Aquila</v>
      </c>
      <c r="E1574" s="3" t="s">
        <v>151</v>
      </c>
      <c r="F1574" s="1">
        <f t="array" ref="F1574">SUM(IF(anno=A1574,IF(distretto=E1574,1)))</f>
        <v>1</v>
      </c>
      <c r="G1574" s="1">
        <f t="array" ref="G1574">SUM(IF(anno=A1574,IF(distretto=E1574,IF(punti=-1,1))))</f>
        <v>0</v>
      </c>
      <c r="H1574" s="1">
        <f t="array" ref="H1574">SUM(IF(anno=A1574,IF(distretto=E1574,punti)))+G1574</f>
        <v>12.6</v>
      </c>
      <c r="I1574" s="6">
        <v>1.0483401281304601</v>
      </c>
      <c r="J1574" s="12">
        <f>H1574/VLOOKUP(A1574,anni!$A$1:$O$32,4,0)</f>
        <v>3.0310319942266051E-3</v>
      </c>
      <c r="K1574" s="12">
        <f t="shared" si="231"/>
        <v>4.2928281151622706E-3</v>
      </c>
      <c r="L1574" s="12">
        <f t="shared" si="232"/>
        <v>5.1025056947608194E-3</v>
      </c>
      <c r="M1574" s="12">
        <f t="array" ref="M1574">SUM(IF(NOT(ISERR(J1574:L1574)),J1574:L1574*$J$2:$L$2))/SUM(IF(NOT(ISERR(J1574:L1574)),$J$2:$L$2))</f>
        <v>3.7968763179608623E-3</v>
      </c>
      <c r="N1574" s="1">
        <f>((300-VLOOKUP(A1574,anni!$A$1:$O$32,8,0))*(M1574-I1574/300)+I1574)/300*(300-VLOOKUP(A1574,anni!$A$1:$O$32,7,0))</f>
        <v>1.1088219729689925</v>
      </c>
      <c r="O1574" s="1">
        <f t="shared" si="227"/>
        <v>1.1088219729689925</v>
      </c>
      <c r="P1574" s="9">
        <f>INT(MAX(1,O1574)+1-VLOOKUP(A1574,anni!$A$1:$O$32,5,0))</f>
        <v>1</v>
      </c>
      <c r="Q1574" s="9">
        <f t="array" ref="Q1574">SUM(IF(anno=A1574,IF(distretto=E1574,concorrenti!$T$3:$T$5991)))</f>
        <v>0</v>
      </c>
      <c r="R1574" s="9">
        <f t="shared" si="228"/>
        <v>1</v>
      </c>
      <c r="S1574" s="1">
        <f t="shared" si="229"/>
        <v>0</v>
      </c>
      <c r="T1574" s="1">
        <f>1+INT($N1574/VLOOKUP($A1574,anni!$A$1:$J$35,10,0))+$Q1574</f>
        <v>1</v>
      </c>
      <c r="U1574" s="1">
        <f t="shared" si="230"/>
        <v>0</v>
      </c>
      <c r="AB1574" s="1">
        <v>1</v>
      </c>
    </row>
    <row r="1575" spans="1:28" x14ac:dyDescent="0.3">
      <c r="A1575" s="3">
        <v>2001</v>
      </c>
      <c r="B1575" s="3" t="str">
        <f>VLOOKUP($E1575,accorpamenti!$A$2:$X$104,$A1575-B$2,0)</f>
        <v>Sondrio</v>
      </c>
      <c r="C1575" s="3" t="str">
        <f>VLOOKUP($E1575,accorpamenti!$A$2:$X$104,$A1575-C$2,0)</f>
        <v>Sondrio</v>
      </c>
      <c r="D1575" s="3" t="str">
        <f>VLOOKUP($E1575,accorpamenti!$A$2:$X$104,$A1575-D$2,0)</f>
        <v>Sondrio</v>
      </c>
      <c r="E1575" s="3" t="s">
        <v>123</v>
      </c>
      <c r="F1575" s="1">
        <f t="array" ref="F1575">SUM(IF(anno=A1575,IF(distretto=E1575,1)))</f>
        <v>1</v>
      </c>
      <c r="G1575" s="1">
        <f t="array" ref="G1575">SUM(IF(anno=A1575,IF(distretto=E1575,IF(punti=-1,1))))</f>
        <v>0</v>
      </c>
      <c r="H1575" s="1">
        <f t="array" ref="H1575">SUM(IF(anno=A1575,IF(distretto=E1575,punti)))+G1575</f>
        <v>14</v>
      </c>
      <c r="I1575" s="6">
        <v>0.87361677344205002</v>
      </c>
      <c r="J1575" s="12">
        <f>H1575/VLOOKUP(A1575,anni!$A$1:$O$32,4,0)</f>
        <v>3.3678133269184501E-3</v>
      </c>
      <c r="K1575" s="12">
        <f t="shared" si="231"/>
        <v>4.7507297807795794E-3</v>
      </c>
      <c r="L1575" s="12">
        <f t="shared" si="232"/>
        <v>3.0979498861047829E-3</v>
      </c>
      <c r="M1575" s="12">
        <f t="array" ref="M1575">SUM(IF(NOT(ISERR(J1575:L1575)),J1575:L1575*$J$2:$L$2))/SUM(IF(NOT(ISERR(J1575:L1575)),$J$2:$L$2))</f>
        <v>3.7838082380698816E-3</v>
      </c>
      <c r="N1575" s="1">
        <f>((300-VLOOKUP(A1575,anni!$A$1:$O$32,8,0))*(M1575-I1575/300)+I1575)/300*(300-VLOOKUP(A1575,anni!$A$1:$O$32,7,0))</f>
        <v>1.0479672387613264</v>
      </c>
      <c r="O1575" s="1">
        <f t="shared" si="227"/>
        <v>1.0479672387613264</v>
      </c>
      <c r="P1575" s="9">
        <f>INT(MAX(1,O1575)+1-VLOOKUP(A1575,anni!$A$1:$O$32,5,0))</f>
        <v>1</v>
      </c>
      <c r="Q1575" s="9">
        <f t="array" ref="Q1575">SUM(IF(anno=A1575,IF(distretto=E1575,concorrenti!$T$3:$T$5991)))</f>
        <v>0</v>
      </c>
      <c r="R1575" s="9">
        <f t="shared" si="228"/>
        <v>1</v>
      </c>
      <c r="S1575" s="1">
        <f t="shared" si="229"/>
        <v>0</v>
      </c>
      <c r="T1575" s="1">
        <f>1+INT($N1575/VLOOKUP($A1575,anni!$A$1:$J$35,10,0))+$Q1575</f>
        <v>1</v>
      </c>
      <c r="U1575" s="1">
        <f t="shared" si="230"/>
        <v>0</v>
      </c>
      <c r="AB1575" s="1">
        <v>1</v>
      </c>
    </row>
    <row r="1576" spans="1:28" x14ac:dyDescent="0.3">
      <c r="A1576" s="3">
        <v>2001</v>
      </c>
      <c r="B1576" s="3" t="str">
        <f>VLOOKUP($E1576,accorpamenti!$A$2:$X$104,$A1576-B$2,0)</f>
        <v>Caltanissetta</v>
      </c>
      <c r="C1576" s="3" t="str">
        <f>VLOOKUP($E1576,accorpamenti!$A$2:$X$104,$A1576-C$2,0)</f>
        <v>Caltanissetta</v>
      </c>
      <c r="D1576" s="3" t="str">
        <f>VLOOKUP($E1576,accorpamenti!$A$2:$X$104,$A1576-D$2,0)</f>
        <v>Caltanissetta</v>
      </c>
      <c r="E1576" s="3" t="s">
        <v>129</v>
      </c>
      <c r="F1576" s="1">
        <f t="array" ref="F1576">SUM(IF(anno=A1576,IF(distretto=E1576,1)))</f>
        <v>1</v>
      </c>
      <c r="G1576" s="1">
        <f t="array" ref="G1576">SUM(IF(anno=A1576,IF(distretto=E1576,IF(punti=-1,1))))</f>
        <v>0</v>
      </c>
      <c r="H1576" s="1">
        <f t="array" ref="H1576">SUM(IF(anno=A1576,IF(distretto=E1576,punti)))+G1576</f>
        <v>6</v>
      </c>
      <c r="I1576" s="6">
        <v>1.7472335468841</v>
      </c>
      <c r="J1576" s="12">
        <f>H1576/VLOOKUP(A1576,anni!$A$1:$O$32,4,0)</f>
        <v>1.4433485686793357E-3</v>
      </c>
      <c r="K1576" s="12">
        <f t="shared" si="231"/>
        <v>3.7776887413427974E-3</v>
      </c>
      <c r="L1576" s="12">
        <f t="shared" si="232"/>
        <v>3.8997722095671971E-3</v>
      </c>
      <c r="M1576" s="12">
        <f t="array" ref="M1576">SUM(IF(NOT(ISERR(J1576:L1576)),J1576:L1576*$J$2:$L$2))/SUM(IF(NOT(ISERR(J1576:L1576)),$J$2:$L$2))</f>
        <v>2.6308658997151332E-3</v>
      </c>
      <c r="N1576" s="1">
        <f>((300-VLOOKUP(A1576,anni!$A$1:$O$32,8,0))*(M1576-I1576/300)+I1576)/300*(300-VLOOKUP(A1576,anni!$A$1:$O$32,7,0))</f>
        <v>1.1085843622377265</v>
      </c>
      <c r="O1576" s="1">
        <f t="shared" si="227"/>
        <v>1.1085843622377265</v>
      </c>
      <c r="P1576" s="9">
        <f>INT(MAX(1,O1576)+1-VLOOKUP(A1576,anni!$A$1:$O$32,5,0))</f>
        <v>1</v>
      </c>
      <c r="Q1576" s="9">
        <f t="array" ref="Q1576">SUM(IF(anno=A1576,IF(distretto=E1576,concorrenti!$T$3:$T$5991)))</f>
        <v>0</v>
      </c>
      <c r="R1576" s="9">
        <f t="shared" si="228"/>
        <v>1</v>
      </c>
      <c r="S1576" s="1">
        <f t="shared" si="229"/>
        <v>0</v>
      </c>
      <c r="T1576" s="1">
        <f>1+INT($N1576/VLOOKUP($A1576,anni!$A$1:$J$35,10,0))+$Q1576</f>
        <v>1</v>
      </c>
      <c r="U1576" s="1">
        <f t="shared" si="230"/>
        <v>0</v>
      </c>
      <c r="AB1576" s="1">
        <v>1</v>
      </c>
    </row>
    <row r="1577" spans="1:28" x14ac:dyDescent="0.3">
      <c r="A1577" s="3">
        <v>2001</v>
      </c>
      <c r="B1577" s="3" t="str">
        <f>VLOOKUP($E1577,accorpamenti!$A$2:$X$104,$A1577-B$2,0)</f>
        <v>Brindisi</v>
      </c>
      <c r="C1577" s="3" t="str">
        <f>VLOOKUP($E1577,accorpamenti!$A$2:$X$104,$A1577-C$2,0)</f>
        <v>Brindisi</v>
      </c>
      <c r="D1577" s="3" t="str">
        <f>VLOOKUP($E1577,accorpamenti!$A$2:$X$104,$A1577-D$2,0)</f>
        <v>Brindisi</v>
      </c>
      <c r="E1577" s="3" t="s">
        <v>112</v>
      </c>
      <c r="F1577" s="1">
        <f t="array" ref="F1577">SUM(IF(anno=A1577,IF(distretto=E1577,1)))</f>
        <v>1</v>
      </c>
      <c r="G1577" s="1">
        <f t="array" ref="G1577">SUM(IF(anno=A1577,IF(distretto=E1577,IF(punti=-1,1))))</f>
        <v>0</v>
      </c>
      <c r="H1577" s="1">
        <f t="array" ref="H1577">SUM(IF(anno=A1577,IF(distretto=E1577,punti)))+G1577</f>
        <v>8.4</v>
      </c>
      <c r="I1577" s="6">
        <v>2.6208503203261504</v>
      </c>
      <c r="J1577" s="12">
        <f>H1577/VLOOKUP(A1577,anni!$A$1:$O$32,4,0)</f>
        <v>2.0206879961510702E-3</v>
      </c>
      <c r="K1577" s="12">
        <f t="shared" si="231"/>
        <v>1.717131246064908E-3</v>
      </c>
      <c r="L1577" s="12">
        <f t="shared" si="232"/>
        <v>3.6446469248291568E-4</v>
      </c>
      <c r="M1577" s="12">
        <f t="array" ref="M1577">SUM(IF(NOT(ISERR(J1577:L1577)),J1577:L1577*$J$2:$L$2))/SUM(IF(NOT(ISERR(J1577:L1577)),$J$2:$L$2))</f>
        <v>1.6434651955109904E-3</v>
      </c>
      <c r="N1577" s="1">
        <f>((300-VLOOKUP(A1577,anni!$A$1:$O$32,8,0))*(M1577-I1577/300)+I1577)/300*(300-VLOOKUP(A1577,anni!$A$1:$O$32,7,0))</f>
        <v>1.2023098125442482</v>
      </c>
      <c r="O1577" s="1">
        <f t="shared" si="227"/>
        <v>1.2023098125442482</v>
      </c>
      <c r="P1577" s="9">
        <f>INT(MAX(1,O1577)+1-VLOOKUP(A1577,anni!$A$1:$O$32,5,0))</f>
        <v>1</v>
      </c>
      <c r="Q1577" s="9">
        <f t="array" ref="Q1577">SUM(IF(anno=A1577,IF(distretto=E1577,concorrenti!$T$3:$T$5991)))</f>
        <v>0</v>
      </c>
      <c r="R1577" s="9">
        <f t="shared" si="228"/>
        <v>1</v>
      </c>
      <c r="S1577" s="1">
        <f t="shared" si="229"/>
        <v>0</v>
      </c>
      <c r="T1577" s="1">
        <f>1+INT($N1577/VLOOKUP($A1577,anni!$A$1:$J$35,10,0))+$Q1577</f>
        <v>2</v>
      </c>
      <c r="U1577" s="1">
        <f t="shared" si="230"/>
        <v>1</v>
      </c>
      <c r="AB1577" s="1">
        <v>1</v>
      </c>
    </row>
    <row r="1578" spans="1:28" x14ac:dyDescent="0.3">
      <c r="A1578" s="3">
        <v>2001</v>
      </c>
      <c r="B1578" s="3" t="str">
        <f>VLOOKUP($E1578,accorpamenti!$A$2:$X$104,$A1578-B$2,0)</f>
        <v>Potenza</v>
      </c>
      <c r="C1578" s="3" t="str">
        <f>VLOOKUP($E1578,accorpamenti!$A$2:$X$104,$A1578-C$2,0)</f>
        <v>Potenza</v>
      </c>
      <c r="D1578" s="3" t="str">
        <f>VLOOKUP($E1578,accorpamenti!$A$2:$X$104,$A1578-D$2,0)</f>
        <v>Potenza</v>
      </c>
      <c r="E1578" s="3" t="s">
        <v>107</v>
      </c>
      <c r="F1578" s="1">
        <f t="array" ref="F1578">SUM(IF(anno=A1578,IF(distretto=E1578,1)))</f>
        <v>1</v>
      </c>
      <c r="G1578" s="1">
        <f t="array" ref="G1578">SUM(IF(anno=A1578,IF(distretto=E1578,IF(punti=-1,1))))</f>
        <v>0</v>
      </c>
      <c r="H1578" s="1">
        <f t="array" ref="H1578">SUM(IF(anno=A1578,IF(distretto=E1578,punti)))+G1578</f>
        <v>11</v>
      </c>
      <c r="I1578" s="6">
        <v>2.0966802562609201</v>
      </c>
      <c r="J1578" s="12">
        <f>H1578/VLOOKUP(A1578,anni!$A$1:$O$32,4,0)</f>
        <v>2.6461390425787821E-3</v>
      </c>
      <c r="K1578" s="12">
        <f t="shared" si="231"/>
        <v>1.717131246064908E-3</v>
      </c>
      <c r="L1578" s="12">
        <f t="shared" si="232"/>
        <v>5.1025056947608192E-4</v>
      </c>
      <c r="M1578" s="12">
        <f t="array" ref="M1578">SUM(IF(NOT(ISERR(J1578:L1578)),J1578:L1578*$J$2:$L$2))/SUM(IF(NOT(ISERR(J1578:L1578)),$J$2:$L$2))</f>
        <v>1.9804883648903739E-3</v>
      </c>
      <c r="N1578" s="1">
        <f>((300-VLOOKUP(A1578,anni!$A$1:$O$32,8,0))*(M1578-I1578/300)+I1578)/300*(300-VLOOKUP(A1578,anni!$A$1:$O$32,7,0))</f>
        <v>1.0949910917317149</v>
      </c>
      <c r="O1578" s="1">
        <f t="shared" si="227"/>
        <v>1.0949910917317149</v>
      </c>
      <c r="P1578" s="9">
        <f>INT(MAX(1,O1578)+1-VLOOKUP(A1578,anni!$A$1:$O$32,5,0))</f>
        <v>1</v>
      </c>
      <c r="Q1578" s="9">
        <f t="array" ref="Q1578">SUM(IF(anno=A1578,IF(distretto=E1578,concorrenti!$T$3:$T$5991)))</f>
        <v>0</v>
      </c>
      <c r="R1578" s="9">
        <f t="shared" si="228"/>
        <v>1</v>
      </c>
      <c r="S1578" s="1">
        <f t="shared" si="229"/>
        <v>0</v>
      </c>
      <c r="T1578" s="1">
        <f>1+INT($N1578/VLOOKUP($A1578,anni!$A$1:$J$35,10,0))+$Q1578</f>
        <v>1</v>
      </c>
      <c r="U1578" s="1">
        <f t="shared" si="230"/>
        <v>0</v>
      </c>
      <c r="AB1578" s="1">
        <v>1</v>
      </c>
    </row>
    <row r="1579" spans="1:28" x14ac:dyDescent="0.3">
      <c r="A1579" s="3">
        <v>2001</v>
      </c>
      <c r="B1579" s="3" t="str">
        <f>VLOOKUP($E1579,accorpamenti!$A$2:$X$104,$A1579-B$2,0)</f>
        <v>Enna</v>
      </c>
      <c r="C1579" s="3" t="str">
        <f>VLOOKUP($E1579,accorpamenti!$A$2:$X$104,$A1579-C$2,0)</f>
        <v>Enna</v>
      </c>
      <c r="D1579" s="3" t="str">
        <f>VLOOKUP($E1579,accorpamenti!$A$2:$X$104,$A1579-D$2,0)</f>
        <v>Enna</v>
      </c>
      <c r="E1579" s="3" t="s">
        <v>82</v>
      </c>
      <c r="F1579" s="1">
        <f t="array" ref="F1579">SUM(IF(anno=A1579,IF(distretto=E1579,1)))</f>
        <v>1</v>
      </c>
      <c r="G1579" s="1">
        <f t="array" ref="G1579">SUM(IF(anno=A1579,IF(distretto=E1579,IF(punti=-1,1))))</f>
        <v>0</v>
      </c>
      <c r="H1579" s="1">
        <f t="array" ref="H1579">SUM(IF(anno=A1579,IF(distretto=E1579,punti)))+G1579</f>
        <v>4.8</v>
      </c>
      <c r="I1579" s="6">
        <v>2.0966802562609201</v>
      </c>
      <c r="J1579" s="12">
        <f>H1579/VLOOKUP(A1579,anni!$A$1:$O$32,4,0)</f>
        <v>1.1546788549434686E-3</v>
      </c>
      <c r="K1579" s="12">
        <f t="shared" si="231"/>
        <v>2.3467460362887075E-3</v>
      </c>
      <c r="L1579" s="12">
        <f t="shared" si="232"/>
        <v>3.4988610478359902E-3</v>
      </c>
      <c r="M1579" s="12">
        <f t="array" ref="M1579">SUM(IF(NOT(ISERR(J1579:L1579)),J1579:L1579*$J$2:$L$2))/SUM(IF(NOT(ISERR(J1579:L1579)),$J$2:$L$2))</f>
        <v>1.942731614207302E-3</v>
      </c>
      <c r="N1579" s="1">
        <f>((300-VLOOKUP(A1579,anni!$A$1:$O$32,8,0))*(M1579-I1579/300)+I1579)/300*(300-VLOOKUP(A1579,anni!$A$1:$O$32,7,0))</f>
        <v>1.0874397415951005</v>
      </c>
      <c r="O1579" s="1">
        <f t="shared" si="227"/>
        <v>1.0874397415951005</v>
      </c>
      <c r="P1579" s="9">
        <f>INT(MAX(1,O1579)+1-VLOOKUP(A1579,anni!$A$1:$O$32,5,0))</f>
        <v>1</v>
      </c>
      <c r="Q1579" s="9">
        <f t="array" ref="Q1579">SUM(IF(anno=A1579,IF(distretto=E1579,concorrenti!$T$3:$T$5991)))</f>
        <v>0</v>
      </c>
      <c r="R1579" s="9">
        <f t="shared" si="228"/>
        <v>1</v>
      </c>
      <c r="S1579" s="1">
        <f t="shared" si="229"/>
        <v>0</v>
      </c>
      <c r="T1579" s="1">
        <f>1+INT($N1579/VLOOKUP($A1579,anni!$A$1:$J$35,10,0))+$Q1579</f>
        <v>1</v>
      </c>
      <c r="U1579" s="1">
        <f t="shared" si="230"/>
        <v>0</v>
      </c>
      <c r="AB1579" s="1">
        <v>1</v>
      </c>
    </row>
    <row r="1580" spans="1:28" x14ac:dyDescent="0.3">
      <c r="A1580" s="3">
        <v>2001</v>
      </c>
      <c r="B1580" s="3" t="str">
        <f>VLOOKUP($E1580,accorpamenti!$A$2:$X$104,$A1580-B$2,0)</f>
        <v>Reggio Calabria</v>
      </c>
      <c r="C1580" s="3" t="str">
        <f>VLOOKUP($E1580,accorpamenti!$A$2:$X$104,$A1580-C$2,0)</f>
        <v>Reggio Calabria</v>
      </c>
      <c r="D1580" s="3" t="str">
        <f>VLOOKUP($E1580,accorpamenti!$A$2:$X$104,$A1580-D$2,0)</f>
        <v>Reggio Calabria</v>
      </c>
      <c r="E1580" s="3" t="s">
        <v>63</v>
      </c>
      <c r="F1580" s="1">
        <f t="array" ref="F1580">SUM(IF(anno=A1580,IF(distretto=E1580,1)))</f>
        <v>1</v>
      </c>
      <c r="G1580" s="1">
        <f t="array" ref="G1580">SUM(IF(anno=A1580,IF(distretto=E1580,IF(punti=-1,1))))</f>
        <v>0</v>
      </c>
      <c r="H1580" s="1">
        <f t="array" ref="H1580">SUM(IF(anno=A1580,IF(distretto=E1580,punti)))+G1580</f>
        <v>4</v>
      </c>
      <c r="I1580" s="6">
        <v>2.6208503203261504</v>
      </c>
      <c r="J1580" s="12">
        <f>H1580/VLOOKUP(A1580,anni!$A$1:$O$32,4,0)</f>
        <v>9.6223237911955718E-4</v>
      </c>
      <c r="K1580" s="12">
        <f t="shared" si="231"/>
        <v>9.1580333123461772E-4</v>
      </c>
      <c r="L1580" s="12">
        <f t="shared" si="232"/>
        <v>2.186788154897494E-3</v>
      </c>
      <c r="M1580" s="12">
        <f t="array" ref="M1580">SUM(IF(NOT(ISERR(J1580:L1580)),J1580:L1580*$J$2:$L$2))/SUM(IF(NOT(ISERR(J1580:L1580)),$J$2:$L$2))</f>
        <v>1.1508486591209003E-3</v>
      </c>
      <c r="N1580" s="1">
        <f>((300-VLOOKUP(A1580,anni!$A$1:$O$32,8,0))*(M1580-I1580/300)+I1580)/300*(300-VLOOKUP(A1580,anni!$A$1:$O$32,7,0))</f>
        <v>1.1037865052662301</v>
      </c>
      <c r="O1580" s="1">
        <f t="shared" si="227"/>
        <v>1.1037865052662301</v>
      </c>
      <c r="P1580" s="9">
        <f>INT(MAX(1,O1580)+1-VLOOKUP(A1580,anni!$A$1:$O$32,5,0))</f>
        <v>1</v>
      </c>
      <c r="Q1580" s="9">
        <f t="array" ref="Q1580">SUM(IF(anno=A1580,IF(distretto=E1580,concorrenti!$T$3:$T$5991)))</f>
        <v>0</v>
      </c>
      <c r="R1580" s="9">
        <f t="shared" si="228"/>
        <v>1</v>
      </c>
      <c r="S1580" s="1">
        <f t="shared" si="229"/>
        <v>0</v>
      </c>
      <c r="T1580" s="1">
        <f>1+INT($N1580/VLOOKUP($A1580,anni!$A$1:$J$35,10,0))+$Q1580</f>
        <v>1</v>
      </c>
      <c r="U1580" s="1">
        <f t="shared" si="230"/>
        <v>0</v>
      </c>
      <c r="AB1580" s="1">
        <v>1</v>
      </c>
    </row>
    <row r="1581" spans="1:28" x14ac:dyDescent="0.3">
      <c r="A1581" s="3">
        <v>2001</v>
      </c>
      <c r="B1581" s="3" t="str">
        <f>VLOOKUP($E1581,accorpamenti!$A$2:$X$104,$A1581-B$2,0)</f>
        <v>Oristano</v>
      </c>
      <c r="C1581" s="3" t="str">
        <f>VLOOKUP($E1581,accorpamenti!$A$2:$X$104,$A1581-C$2,0)</f>
        <v>Oristano</v>
      </c>
      <c r="D1581" s="3" t="str">
        <f>VLOOKUP($E1581,accorpamenti!$A$2:$X$104,$A1581-D$2,0)</f>
        <v>Oristano</v>
      </c>
      <c r="E1581" s="3" t="s">
        <v>131</v>
      </c>
      <c r="F1581" s="1">
        <f t="array" ref="F1581">SUM(IF(anno=A1581,IF(distretto=E1581,1)))</f>
        <v>1</v>
      </c>
      <c r="G1581" s="1">
        <f t="array" ref="G1581">SUM(IF(anno=A1581,IF(distretto=E1581,IF(punti=-1,1))))</f>
        <v>0</v>
      </c>
      <c r="H1581" s="1">
        <f t="array" ref="H1581">SUM(IF(anno=A1581,IF(distretto=E1581,punti)))+G1581</f>
        <v>7</v>
      </c>
      <c r="I1581" s="6">
        <v>1.92195690157251</v>
      </c>
      <c r="J1581" s="12">
        <f>H1581/VLOOKUP(A1581,anni!$A$1:$O$32,4,0)</f>
        <v>1.683906663459225E-3</v>
      </c>
      <c r="K1581" s="12">
        <f t="shared" si="231"/>
        <v>3.4342624921298161E-4</v>
      </c>
      <c r="L1581" s="12">
        <f t="shared" si="232"/>
        <v>4.7380410022779037E-3</v>
      </c>
      <c r="M1581" s="12">
        <f t="array" ref="M1581">SUM(IF(NOT(ISERR(J1581:L1581)),J1581:L1581*$J$2:$L$2))/SUM(IF(NOT(ISERR(J1581:L1581)),$J$2:$L$2))</f>
        <v>1.7461022485135904E-3</v>
      </c>
      <c r="N1581" s="1">
        <f>((300-VLOOKUP(A1581,anni!$A$1:$O$32,8,0))*(M1581-I1581/300)+I1581)/300*(300-VLOOKUP(A1581,anni!$A$1:$O$32,7,0))</f>
        <v>0.98987275022688792</v>
      </c>
      <c r="O1581" s="1">
        <f t="shared" si="227"/>
        <v>1</v>
      </c>
      <c r="P1581" s="9">
        <f>INT(MAX(1,O1581)+1-VLOOKUP(A1581,anni!$A$1:$O$32,5,0))</f>
        <v>1</v>
      </c>
      <c r="Q1581" s="9">
        <f t="array" ref="Q1581">SUM(IF(anno=A1581,IF(distretto=E1581,concorrenti!$T$3:$T$5991)))</f>
        <v>0</v>
      </c>
      <c r="R1581" s="9">
        <f t="shared" si="228"/>
        <v>1</v>
      </c>
      <c r="S1581" s="1">
        <f t="shared" si="229"/>
        <v>0</v>
      </c>
      <c r="T1581" s="1">
        <f>1+INT($N1581/VLOOKUP($A1581,anni!$A$1:$J$35,10,0))+$Q1581</f>
        <v>1</v>
      </c>
      <c r="U1581" s="1">
        <f t="shared" si="230"/>
        <v>0</v>
      </c>
      <c r="AB1581" s="1">
        <v>1</v>
      </c>
    </row>
    <row r="1582" spans="1:28" x14ac:dyDescent="0.3">
      <c r="A1582" s="3">
        <v>2001</v>
      </c>
      <c r="B1582" s="3" t="str">
        <f>VLOOKUP($E1582,accorpamenti!$A$2:$X$104,$A1582-B$2,0)</f>
        <v>Matera</v>
      </c>
      <c r="C1582" s="3" t="str">
        <f>VLOOKUP($E1582,accorpamenti!$A$2:$X$104,$A1582-C$2,0)</f>
        <v>Matera</v>
      </c>
      <c r="D1582" s="3" t="str">
        <f>VLOOKUP($E1582,accorpamenti!$A$2:$X$104,$A1582-D$2,0)</f>
        <v>Matera</v>
      </c>
      <c r="E1582" s="3" t="s">
        <v>141</v>
      </c>
      <c r="F1582" s="1">
        <f t="array" ref="F1582">SUM(IF(anno=A1582,IF(distretto=E1582,1)))</f>
        <v>1</v>
      </c>
      <c r="G1582" s="1">
        <f t="array" ref="G1582">SUM(IF(anno=A1582,IF(distretto=E1582,IF(punti=-1,1))))</f>
        <v>0</v>
      </c>
      <c r="H1582" s="1">
        <f t="array" ref="H1582">SUM(IF(anno=A1582,IF(distretto=E1582,punti)))+G1582</f>
        <v>2.4</v>
      </c>
      <c r="I1582" s="6">
        <v>1.3977868375072802</v>
      </c>
      <c r="J1582" s="12">
        <f>H1582/VLOOKUP(A1582,anni!$A$1:$O$32,4,0)</f>
        <v>5.7733942747173429E-4</v>
      </c>
      <c r="K1582" s="12">
        <f t="shared" si="231"/>
        <v>4.4645412397687611E-3</v>
      </c>
      <c r="L1582" s="12">
        <f t="shared" si="232"/>
        <v>0</v>
      </c>
      <c r="M1582" s="12">
        <f t="array" ref="M1582">SUM(IF(NOT(ISERR(J1582:L1582)),J1582:L1582*$J$2:$L$2))/SUM(IF(NOT(ISERR(J1582:L1582)),$J$2:$L$2))</f>
        <v>1.7768501269921208E-3</v>
      </c>
      <c r="N1582" s="1">
        <f>((300-VLOOKUP(A1582,anni!$A$1:$O$32,8,0))*(M1582-I1582/300)+I1582)/300*(300-VLOOKUP(A1582,anni!$A$1:$O$32,7,0))</f>
        <v>0.82129897123418416</v>
      </c>
      <c r="O1582" s="1">
        <f t="shared" si="227"/>
        <v>1</v>
      </c>
      <c r="P1582" s="9">
        <f>INT(MAX(1,O1582)+1-VLOOKUP(A1582,anni!$A$1:$O$32,5,0))</f>
        <v>1</v>
      </c>
      <c r="Q1582" s="9">
        <f t="array" ref="Q1582">SUM(IF(anno=A1582,IF(distretto=E1582,concorrenti!$T$3:$T$5991)))</f>
        <v>0</v>
      </c>
      <c r="R1582" s="9">
        <f t="shared" si="228"/>
        <v>1</v>
      </c>
      <c r="S1582" s="1">
        <f t="shared" si="229"/>
        <v>0</v>
      </c>
      <c r="T1582" s="1">
        <f>1+INT($N1582/VLOOKUP($A1582,anni!$A$1:$J$35,10,0))+$Q1582</f>
        <v>1</v>
      </c>
      <c r="U1582" s="1">
        <f t="shared" si="230"/>
        <v>0</v>
      </c>
      <c r="AB1582" s="1">
        <v>1</v>
      </c>
    </row>
    <row r="1583" spans="1:28" x14ac:dyDescent="0.3">
      <c r="A1583" s="3">
        <v>2001</v>
      </c>
      <c r="B1583" s="3" t="str">
        <f>VLOOKUP($E1583,accorpamenti!$A$2:$X$104,$A1583-B$2,0)</f>
        <v>Catanzaro</v>
      </c>
      <c r="C1583" s="3" t="str">
        <f>VLOOKUP($E1583,accorpamenti!$A$2:$X$104,$A1583-C$2,0)</f>
        <v>Catanzaro</v>
      </c>
      <c r="D1583" s="3" t="str">
        <f>VLOOKUP($E1583,accorpamenti!$A$2:$X$104,$A1583-D$2,0)</f>
        <v>Catanzaro</v>
      </c>
      <c r="E1583" s="3" t="s">
        <v>110</v>
      </c>
      <c r="F1583" s="1">
        <f t="array" ref="F1583">SUM(IF(anno=A1583,IF(distretto=E1583,1)))</f>
        <v>1</v>
      </c>
      <c r="G1583" s="1">
        <f t="array" ref="G1583">SUM(IF(anno=A1583,IF(distretto=E1583,IF(punti=-1,1))))</f>
        <v>0</v>
      </c>
      <c r="H1583" s="1">
        <f t="array" ref="H1583">SUM(IF(anno=A1583,IF(distretto=E1583,punti)))+G1583</f>
        <v>9.6</v>
      </c>
      <c r="I1583" s="6">
        <v>1.5725101921956901</v>
      </c>
      <c r="J1583" s="12">
        <f>H1583/VLOOKUP(A1583,anni!$A$1:$O$32,4,0)</f>
        <v>2.3093577098869372E-3</v>
      </c>
      <c r="K1583" s="12">
        <f t="shared" si="231"/>
        <v>2.86188541010818E-4</v>
      </c>
      <c r="L1583" s="12">
        <f t="shared" si="232"/>
        <v>0</v>
      </c>
      <c r="M1583" s="12">
        <f t="array" ref="M1583">SUM(IF(NOT(ISERR(J1583:L1583)),J1583:L1583*$J$2:$L$2))/SUM(IF(NOT(ISERR(J1583:L1583)),$J$2:$L$2))</f>
        <v>1.2500750352804079E-3</v>
      </c>
      <c r="N1583" s="1">
        <f>((300-VLOOKUP(A1583,anni!$A$1:$O$32,8,0))*(M1583-I1583/300)+I1583)/300*(300-VLOOKUP(A1583,anni!$A$1:$O$32,7,0))</f>
        <v>0.77418507112131152</v>
      </c>
      <c r="O1583" s="1">
        <f t="shared" si="227"/>
        <v>1</v>
      </c>
      <c r="P1583" s="9">
        <f>INT(MAX(1,O1583)+1-VLOOKUP(A1583,anni!$A$1:$O$32,5,0))</f>
        <v>1</v>
      </c>
      <c r="Q1583" s="9">
        <f t="array" ref="Q1583">SUM(IF(anno=A1583,IF(distretto=E1583,concorrenti!$T$3:$T$5991)))</f>
        <v>0</v>
      </c>
      <c r="R1583" s="9">
        <f t="shared" si="228"/>
        <v>1</v>
      </c>
      <c r="S1583" s="1">
        <f t="shared" si="229"/>
        <v>0</v>
      </c>
      <c r="T1583" s="1">
        <f>1+INT($N1583/VLOOKUP($A1583,anni!$A$1:$J$35,10,0))+$Q1583</f>
        <v>1</v>
      </c>
      <c r="U1583" s="1">
        <f t="shared" si="230"/>
        <v>0</v>
      </c>
      <c r="AB1583" s="1">
        <v>1</v>
      </c>
    </row>
    <row r="1584" spans="1:28" x14ac:dyDescent="0.3">
      <c r="A1584" s="3">
        <v>2001</v>
      </c>
      <c r="B1584" s="3" t="str">
        <f>VLOOKUP($E1584,accorpamenti!$A$2:$X$104,$A1584-B$2,0)</f>
        <v>Viterbo</v>
      </c>
      <c r="C1584" s="3" t="str">
        <f>VLOOKUP($E1584,accorpamenti!$A$2:$X$104,$A1584-C$2,0)</f>
        <v>Viterbo</v>
      </c>
      <c r="D1584" s="3" t="str">
        <f>VLOOKUP($E1584,accorpamenti!$A$2:$X$104,$A1584-D$2,0)</f>
        <v>Viterbo</v>
      </c>
      <c r="E1584" s="3" t="s">
        <v>111</v>
      </c>
      <c r="F1584" s="1">
        <f t="array" ref="F1584">SUM(IF(anno=A1584,IF(distretto=E1584,1)))</f>
        <v>1</v>
      </c>
      <c r="G1584" s="1">
        <f t="array" ref="G1584">SUM(IF(anno=A1584,IF(distretto=E1584,IF(punti=-1,1))))</f>
        <v>0</v>
      </c>
      <c r="H1584" s="1">
        <f t="array" ref="H1584">SUM(IF(anno=A1584,IF(distretto=E1584,punti)))+G1584</f>
        <v>7.1999999999999993</v>
      </c>
      <c r="I1584" s="6">
        <v>1.5725101921956901</v>
      </c>
      <c r="J1584" s="12">
        <f>H1584/VLOOKUP(A1584,anni!$A$1:$O$32,4,0)</f>
        <v>1.7320182824152027E-3</v>
      </c>
      <c r="K1584" s="12">
        <f t="shared" si="231"/>
        <v>1.717131246064908E-3</v>
      </c>
      <c r="L1584" s="12">
        <f t="shared" si="232"/>
        <v>3.6446469248291568E-4</v>
      </c>
      <c r="M1584" s="12">
        <f t="array" ref="M1584">SUM(IF(NOT(ISERR(J1584:L1584)),J1584:L1584*$J$2:$L$2))/SUM(IF(NOT(ISERR(J1584:L1584)),$J$2:$L$2))</f>
        <v>1.4991303386430565E-3</v>
      </c>
      <c r="N1584" s="1">
        <f>((300-VLOOKUP(A1584,anni!$A$1:$O$32,8,0))*(M1584-I1584/300)+I1584)/300*(300-VLOOKUP(A1584,anni!$A$1:$O$32,7,0))</f>
        <v>0.82399613179384135</v>
      </c>
      <c r="O1584" s="1">
        <f t="shared" si="227"/>
        <v>1</v>
      </c>
      <c r="P1584" s="9">
        <f>INT(MAX(1,O1584)+1-VLOOKUP(A1584,anni!$A$1:$O$32,5,0))</f>
        <v>1</v>
      </c>
      <c r="Q1584" s="9">
        <f t="array" ref="Q1584">SUM(IF(anno=A1584,IF(distretto=E1584,concorrenti!$T$3:$T$5991)))</f>
        <v>0</v>
      </c>
      <c r="R1584" s="9">
        <f t="shared" si="228"/>
        <v>1</v>
      </c>
      <c r="S1584" s="1">
        <f t="shared" si="229"/>
        <v>0</v>
      </c>
      <c r="T1584" s="1">
        <f>1+INT($N1584/VLOOKUP($A1584,anni!$A$1:$J$35,10,0))+$Q1584</f>
        <v>1</v>
      </c>
      <c r="U1584" s="1">
        <f t="shared" si="230"/>
        <v>0</v>
      </c>
      <c r="AB1584" s="1">
        <v>1</v>
      </c>
    </row>
    <row r="1585" spans="1:28" x14ac:dyDescent="0.3">
      <c r="A1585" s="3">
        <v>2001</v>
      </c>
      <c r="B1585" s="3" t="str">
        <f>VLOOKUP($E1585,accorpamenti!$A$2:$X$104,$A1585-B$2,0)</f>
        <v>Crotone</v>
      </c>
      <c r="C1585" s="3" t="str">
        <f>VLOOKUP($E1585,accorpamenti!$A$2:$X$104,$A1585-C$2,0)</f>
        <v>Crotone</v>
      </c>
      <c r="D1585" s="3" t="str">
        <f>VLOOKUP($E1585,accorpamenti!$A$2:$X$104,$A1585-D$2,0)</f>
        <v>Crotone</v>
      </c>
      <c r="E1585" s="3" t="s">
        <v>149</v>
      </c>
      <c r="F1585" s="1">
        <f t="array" ref="F1585">SUM(IF(anno=A1585,IF(distretto=E1585,1)))</f>
        <v>1</v>
      </c>
      <c r="G1585" s="1">
        <f t="array" ref="G1585">SUM(IF(anno=A1585,IF(distretto=E1585,IF(punti=-1,1))))</f>
        <v>0</v>
      </c>
      <c r="H1585" s="1">
        <f t="array" ref="H1585">SUM(IF(anno=A1585,IF(distretto=E1585,punti)))+G1585</f>
        <v>7.1999999999999993</v>
      </c>
      <c r="I1585" s="6">
        <v>1.3977868375072802</v>
      </c>
      <c r="J1585" s="12">
        <f>H1585/VLOOKUP(A1585,anni!$A$1:$O$32,4,0)</f>
        <v>1.7320182824152027E-3</v>
      </c>
      <c r="K1585" s="12">
        <f t="shared" si="231"/>
        <v>5.7237708202163601E-4</v>
      </c>
      <c r="L1585" s="12">
        <f t="shared" si="232"/>
        <v>2.186788154897494E-3</v>
      </c>
      <c r="M1585" s="12">
        <f t="array" ref="M1585">SUM(IF(NOT(ISERR(J1585:L1585)),J1585:L1585*$J$2:$L$2))/SUM(IF(NOT(ISERR(J1585:L1585)),$J$2:$L$2))</f>
        <v>1.4212661943643959E-3</v>
      </c>
      <c r="N1585" s="1">
        <f>((300-VLOOKUP(A1585,anni!$A$1:$O$32,8,0))*(M1585-I1585/300)+I1585)/300*(300-VLOOKUP(A1585,anni!$A$1:$O$32,7,0))</f>
        <v>0.75018218470863929</v>
      </c>
      <c r="O1585" s="1">
        <f t="shared" si="227"/>
        <v>1</v>
      </c>
      <c r="P1585" s="9">
        <f>INT(MAX(1,O1585)+1-VLOOKUP(A1585,anni!$A$1:$O$32,5,0))</f>
        <v>1</v>
      </c>
      <c r="Q1585" s="9">
        <f t="array" ref="Q1585">SUM(IF(anno=A1585,IF(distretto=E1585,concorrenti!$T$3:$T$5991)))</f>
        <v>0</v>
      </c>
      <c r="R1585" s="9">
        <f t="shared" si="228"/>
        <v>1</v>
      </c>
      <c r="S1585" s="1">
        <f t="shared" si="229"/>
        <v>0</v>
      </c>
      <c r="T1585" s="1">
        <f>1+INT($N1585/VLOOKUP($A1585,anni!$A$1:$J$35,10,0))+$Q1585</f>
        <v>1</v>
      </c>
      <c r="U1585" s="1">
        <f t="shared" si="230"/>
        <v>0</v>
      </c>
      <c r="AB1585" s="1">
        <v>1</v>
      </c>
    </row>
    <row r="1586" spans="1:28" x14ac:dyDescent="0.3">
      <c r="A1586" s="3">
        <v>2001</v>
      </c>
      <c r="B1586" s="3" t="str">
        <f>VLOOKUP($E1586,accorpamenti!$A$2:$X$104,$A1586-B$2,0)</f>
        <v>Vibo Valentia</v>
      </c>
      <c r="C1586" s="3" t="str">
        <f>VLOOKUP($E1586,accorpamenti!$A$2:$X$104,$A1586-C$2,0)</f>
        <v>Vibo Valentia</v>
      </c>
      <c r="D1586" s="3" t="str">
        <f>VLOOKUP($E1586,accorpamenti!$A$2:$X$104,$A1586-D$2,0)</f>
        <v>Vibo Valentia</v>
      </c>
      <c r="E1586" s="3" t="s">
        <v>142</v>
      </c>
      <c r="F1586" s="1">
        <f t="array" ref="F1586">SUM(IF(anno=A1586,IF(distretto=E1586,1)))</f>
        <v>1</v>
      </c>
      <c r="G1586" s="1">
        <f t="array" ref="G1586">SUM(IF(anno=A1586,IF(distretto=E1586,IF(punti=-1,1))))</f>
        <v>0</v>
      </c>
      <c r="H1586" s="1">
        <f t="array" ref="H1586">SUM(IF(anno=A1586,IF(distretto=E1586,punti)))+G1586</f>
        <v>6</v>
      </c>
      <c r="I1586" s="6">
        <v>1.2230634828188702</v>
      </c>
      <c r="J1586" s="12">
        <f>H1586/VLOOKUP(A1586,anni!$A$1:$O$32,4,0)</f>
        <v>1.4433485686793357E-3</v>
      </c>
      <c r="K1586" s="12">
        <f t="shared" si="231"/>
        <v>0</v>
      </c>
      <c r="L1586" s="12">
        <f t="shared" si="232"/>
        <v>1.7494305239179951E-3</v>
      </c>
      <c r="M1586" s="12">
        <f t="array" ref="M1586">SUM(IF(NOT(ISERR(J1586:L1586)),J1586:L1586*$J$2:$L$2))/SUM(IF(NOT(ISERR(J1586:L1586)),$J$2:$L$2))</f>
        <v>1.0132460383260003E-3</v>
      </c>
      <c r="N1586" s="1">
        <f>((300-VLOOKUP(A1586,anni!$A$1:$O$32,8,0))*(M1586-I1586/300)+I1586)/300*(300-VLOOKUP(A1586,anni!$A$1:$O$32,7,0))</f>
        <v>0.61033703527149008</v>
      </c>
      <c r="O1586" s="1">
        <f t="shared" si="227"/>
        <v>1</v>
      </c>
      <c r="P1586" s="9">
        <f>INT(MAX(1,O1586)+1-VLOOKUP(A1586,anni!$A$1:$O$32,5,0))</f>
        <v>1</v>
      </c>
      <c r="Q1586" s="9">
        <f t="array" ref="Q1586">SUM(IF(anno=A1586,IF(distretto=E1586,concorrenti!$T$3:$T$5991)))</f>
        <v>0</v>
      </c>
      <c r="R1586" s="9">
        <f t="shared" si="228"/>
        <v>1</v>
      </c>
      <c r="S1586" s="1">
        <f t="shared" si="229"/>
        <v>0</v>
      </c>
      <c r="T1586" s="1">
        <f>1+INT($N1586/VLOOKUP($A1586,anni!$A$1:$J$35,10,0))+$Q1586</f>
        <v>1</v>
      </c>
      <c r="U1586" s="1">
        <f t="shared" si="230"/>
        <v>0</v>
      </c>
      <c r="AB1586" s="1">
        <v>1</v>
      </c>
    </row>
    <row r="1587" spans="1:28" x14ac:dyDescent="0.3">
      <c r="A1587" s="3">
        <v>2001</v>
      </c>
      <c r="B1587" s="3" t="str">
        <f>VLOOKUP($E1587,accorpamenti!$A$2:$X$104,$A1587-B$2,0)</f>
        <v>Rimini</v>
      </c>
      <c r="C1587" s="3" t="str">
        <f>VLOOKUP($E1587,accorpamenti!$A$2:$X$104,$A1587-C$2,0)</f>
        <v>Rimini</v>
      </c>
      <c r="D1587" s="3" t="str">
        <f>VLOOKUP($E1587,accorpamenti!$A$2:$X$104,$A1587-D$2,0)</f>
        <v>Rimini</v>
      </c>
      <c r="E1587" s="3" t="s">
        <v>137</v>
      </c>
      <c r="F1587" s="1">
        <f t="array" ref="F1587">SUM(IF(anno=A1587,IF(distretto=E1587,1)))</f>
        <v>1</v>
      </c>
      <c r="G1587" s="1">
        <f t="array" ref="G1587">SUM(IF(anno=A1587,IF(distretto=E1587,IF(punti=-1,1))))</f>
        <v>0</v>
      </c>
      <c r="H1587" s="1">
        <f t="array" ref="H1587">SUM(IF(anno=A1587,IF(distretto=E1587,punti)))+G1587</f>
        <v>4</v>
      </c>
      <c r="I1587" s="6">
        <v>0.87361677344205002</v>
      </c>
      <c r="J1587" s="12">
        <f>H1587/VLOOKUP(A1587,anni!$A$1:$O$32,4,0)</f>
        <v>9.6223237911955718E-4</v>
      </c>
      <c r="K1587" s="12">
        <f t="shared" si="231"/>
        <v>1.4309427050540901E-3</v>
      </c>
      <c r="L1587" s="12">
        <f t="shared" si="232"/>
        <v>4.8109339407744868E-3</v>
      </c>
      <c r="M1587" s="12">
        <f t="array" ref="M1587">SUM(IF(NOT(ISERR(J1587:L1587)),J1587:L1587*$J$2:$L$2))/SUM(IF(NOT(ISERR(J1587:L1587)),$J$2:$L$2))</f>
        <v>1.7599194147068897E-3</v>
      </c>
      <c r="N1587" s="1">
        <f>((300-VLOOKUP(A1587,anni!$A$1:$O$32,8,0))*(M1587-I1587/300)+I1587)/300*(300-VLOOKUP(A1587,anni!$A$1:$O$32,7,0))</f>
        <v>0.64318947408872795</v>
      </c>
      <c r="O1587" s="1">
        <f t="shared" si="227"/>
        <v>1</v>
      </c>
      <c r="P1587" s="9">
        <f>INT(MAX(1,O1587)+1-VLOOKUP(A1587,anni!$A$1:$O$32,5,0))</f>
        <v>1</v>
      </c>
      <c r="Q1587" s="9">
        <f t="array" ref="Q1587">SUM(IF(anno=A1587,IF(distretto=E1587,concorrenti!$T$3:$T$5991)))</f>
        <v>0</v>
      </c>
      <c r="R1587" s="9">
        <f t="shared" si="228"/>
        <v>1</v>
      </c>
      <c r="S1587" s="1">
        <f t="shared" si="229"/>
        <v>0</v>
      </c>
      <c r="T1587" s="1">
        <f>1+INT($N1587/VLOOKUP($A1587,anni!$A$1:$J$35,10,0))+$Q1587</f>
        <v>1</v>
      </c>
      <c r="U1587" s="1">
        <f t="shared" si="230"/>
        <v>0</v>
      </c>
      <c r="AB1587" s="1">
        <v>1</v>
      </c>
    </row>
    <row r="1588" spans="1:28" x14ac:dyDescent="0.3">
      <c r="A1588" s="3">
        <v>2001</v>
      </c>
      <c r="B1588" s="3" t="str">
        <f>VLOOKUP($E1588,accorpamenti!$A$2:$X$104,$A1588-B$2,0)</f>
        <v>Novara</v>
      </c>
      <c r="C1588" s="3" t="str">
        <f>VLOOKUP($E1588,accorpamenti!$A$2:$X$104,$A1588-C$2,0)</f>
        <v>Novara</v>
      </c>
      <c r="D1588" s="3" t="str">
        <f>VLOOKUP($E1588,accorpamenti!$A$2:$X$104,$A1588-D$2,0)</f>
        <v>Novara</v>
      </c>
      <c r="E1588" s="3" t="s">
        <v>136</v>
      </c>
      <c r="F1588" s="1">
        <f t="array" ref="F1588">SUM(IF(anno=A1588,IF(distretto=E1588,1)))</f>
        <v>1</v>
      </c>
      <c r="G1588" s="1">
        <f t="array" ref="G1588">SUM(IF(anno=A1588,IF(distretto=E1588,IF(punti=-1,1))))</f>
        <v>0</v>
      </c>
      <c r="H1588" s="1">
        <f t="array" ref="H1588">SUM(IF(anno=A1588,IF(distretto=E1588,punti)))+G1588</f>
        <v>5</v>
      </c>
      <c r="I1588" s="6">
        <v>1.2230634828188702</v>
      </c>
      <c r="J1588" s="12">
        <f>H1588/VLOOKUP(A1588,anni!$A$1:$O$32,4,0)</f>
        <v>1.2027904738994464E-3</v>
      </c>
      <c r="K1588" s="12">
        <f t="shared" si="231"/>
        <v>8.5856562303245401E-4</v>
      </c>
      <c r="L1588" s="12">
        <f t="shared" si="232"/>
        <v>2.7334851936218676E-3</v>
      </c>
      <c r="M1588" s="12">
        <f t="array" ref="M1588">SUM(IF(NOT(ISERR(J1588:L1588)),J1588:L1588*$J$2:$L$2))/SUM(IF(NOT(ISERR(J1588:L1588)),$J$2:$L$2))</f>
        <v>1.3431646435641861E-3</v>
      </c>
      <c r="N1588" s="1">
        <f>((300-VLOOKUP(A1588,anni!$A$1:$O$32,8,0))*(M1588-I1588/300)+I1588)/300*(300-VLOOKUP(A1588,anni!$A$1:$O$32,7,0))</f>
        <v>0.67632075631912725</v>
      </c>
      <c r="O1588" s="1">
        <f t="shared" si="227"/>
        <v>1</v>
      </c>
      <c r="P1588" s="9">
        <f>INT(MAX(1,O1588)+1-VLOOKUP(A1588,anni!$A$1:$O$32,5,0))</f>
        <v>1</v>
      </c>
      <c r="Q1588" s="9">
        <f t="array" ref="Q1588">SUM(IF(anno=A1588,IF(distretto=E1588,concorrenti!$T$3:$T$5991)))</f>
        <v>0</v>
      </c>
      <c r="R1588" s="9">
        <f t="shared" si="228"/>
        <v>1</v>
      </c>
      <c r="S1588" s="1">
        <f t="shared" si="229"/>
        <v>0</v>
      </c>
      <c r="T1588" s="1">
        <f>1+INT($N1588/VLOOKUP($A1588,anni!$A$1:$J$35,10,0))+$Q1588</f>
        <v>1</v>
      </c>
      <c r="U1588" s="1">
        <f t="shared" si="230"/>
        <v>0</v>
      </c>
      <c r="AB1588" s="1">
        <v>1</v>
      </c>
    </row>
    <row r="1589" spans="1:28" x14ac:dyDescent="0.3">
      <c r="A1589" s="3">
        <v>2001</v>
      </c>
      <c r="B1589" s="3" t="str">
        <f>VLOOKUP($E1589,accorpamenti!$A$2:$X$104,$A1589-B$2,0)</f>
        <v>Nuoro</v>
      </c>
      <c r="C1589" s="3" t="str">
        <f>VLOOKUP($E1589,accorpamenti!$A$2:$X$104,$A1589-C$2,0)</f>
        <v>Nuoro</v>
      </c>
      <c r="D1589" s="3" t="str">
        <f>VLOOKUP($E1589,accorpamenti!$A$2:$X$104,$A1589-D$2,0)</f>
        <v>Nuoro</v>
      </c>
      <c r="E1589" s="3" t="s">
        <v>125</v>
      </c>
      <c r="F1589" s="1">
        <f t="array" ref="F1589">SUM(IF(anno=A1589,IF(distretto=E1589,1)))</f>
        <v>1</v>
      </c>
      <c r="G1589" s="1">
        <f t="array" ref="G1589">SUM(IF(anno=A1589,IF(distretto=E1589,IF(punti=-1,1))))</f>
        <v>0</v>
      </c>
      <c r="H1589" s="1">
        <f t="array" ref="H1589">SUM(IF(anno=A1589,IF(distretto=E1589,punti)))+G1589</f>
        <v>8</v>
      </c>
      <c r="I1589" s="6">
        <v>0.69889341875364008</v>
      </c>
      <c r="J1589" s="12">
        <f>H1589/VLOOKUP(A1589,anni!$A$1:$O$32,4,0)</f>
        <v>1.9244647582391144E-3</v>
      </c>
      <c r="K1589" s="12">
        <f t="shared" si="231"/>
        <v>2.86188541010818E-4</v>
      </c>
      <c r="L1589" s="12">
        <f t="shared" si="232"/>
        <v>5.1753986332574017E-3</v>
      </c>
      <c r="M1589" s="12">
        <f t="array" ref="M1589">SUM(IF(NOT(ISERR(J1589:L1589)),J1589:L1589*$J$2:$L$2))/SUM(IF(NOT(ISERR(J1589:L1589)),$J$2:$L$2))</f>
        <v>1.9201949983327301E-3</v>
      </c>
      <c r="N1589" s="1">
        <f>((300-VLOOKUP(A1589,anni!$A$1:$O$32,8,0))*(M1589-I1589/300)+I1589)/300*(300-VLOOKUP(A1589,anni!$A$1:$O$32,7,0))</f>
        <v>0.617003472584426</v>
      </c>
      <c r="O1589" s="1">
        <f t="shared" si="227"/>
        <v>1</v>
      </c>
      <c r="P1589" s="9">
        <f>INT(MAX(1,O1589)+1-VLOOKUP(A1589,anni!$A$1:$O$32,5,0))</f>
        <v>1</v>
      </c>
      <c r="Q1589" s="9">
        <f t="array" ref="Q1589">SUM(IF(anno=A1589,IF(distretto=E1589,concorrenti!$T$3:$T$5991)))</f>
        <v>0</v>
      </c>
      <c r="R1589" s="9">
        <f t="shared" si="228"/>
        <v>1</v>
      </c>
      <c r="S1589" s="1">
        <f t="shared" si="229"/>
        <v>0</v>
      </c>
      <c r="T1589" s="1">
        <f>1+INT($N1589/VLOOKUP($A1589,anni!$A$1:$J$35,10,0))+$Q1589</f>
        <v>1</v>
      </c>
      <c r="U1589" s="1">
        <f t="shared" si="230"/>
        <v>0</v>
      </c>
      <c r="AB1589" s="1">
        <v>1</v>
      </c>
    </row>
    <row r="1590" spans="1:28" x14ac:dyDescent="0.3">
      <c r="A1590" s="3">
        <v>2000</v>
      </c>
      <c r="B1590" s="3" t="str">
        <f>VLOOKUP($E1590,accorpamenti!$A$2:$X$104,$A1590-B$2,0)</f>
        <v>Milano</v>
      </c>
      <c r="C1590" s="3" t="str">
        <f>VLOOKUP($E1590,accorpamenti!$A$2:$X$104,$A1590-C$2,0)</f>
        <v>Milano</v>
      </c>
      <c r="D1590" s="3" t="str">
        <f>VLOOKUP($E1590,accorpamenti!$A$2:$X$104,$A1590-D$2,0)</f>
        <v>Milano</v>
      </c>
      <c r="E1590" s="3" t="s">
        <v>41</v>
      </c>
      <c r="F1590" s="1">
        <f t="array" ref="F1590">SUM(IF(anno=A1590,IF(distretto=E1590,1)))</f>
        <v>17</v>
      </c>
      <c r="G1590" s="1">
        <f t="array" ref="G1590">SUM(IF(anno=A1590,IF(distretto=E1590,IF(punti=-1,1))))</f>
        <v>0</v>
      </c>
      <c r="H1590" s="1">
        <f t="array" ref="H1590">SUM(IF(anno=A1590,IF(distretto=E1590,punti)))+G1590</f>
        <v>246.99999999999997</v>
      </c>
      <c r="I1590" s="6">
        <v>10.133954571927781</v>
      </c>
      <c r="J1590" s="12">
        <f>H1590/VLOOKUP(A1590,anni!$A$1:$O$32,4,0)</f>
        <v>7.0688569629672043E-2</v>
      </c>
      <c r="K1590" s="12">
        <f t="shared" si="231"/>
        <v>6.2943052391799523E-2</v>
      </c>
      <c r="L1590" s="12">
        <f t="shared" si="232"/>
        <v>6.513259573632954E-2</v>
      </c>
      <c r="M1590" s="12">
        <f t="array" ref="M1590">SUM(IF(NOT(ISERR(J1590:L1590)),J1590:L1590*$J$2:$L$2))/SUM(IF(NOT(ISERR(J1590:L1590)),$J$2:$L$2))</f>
        <v>6.7180734901490791E-2</v>
      </c>
      <c r="N1590" s="1">
        <f>((300-VLOOKUP(A1590,anni!$A$1:$O$32,8,0))*(M1590-I1590/300)+I1590)/300*(300-VLOOKUP(A1590,anni!$A$1:$O$32,7,0))</f>
        <v>16.81413183760742</v>
      </c>
      <c r="O1590" s="1">
        <f t="shared" si="227"/>
        <v>16.81413183760742</v>
      </c>
      <c r="P1590" s="9">
        <f>INT(MAX(1,O1590)+1-VLOOKUP(A1590,anni!$A$1:$O$32,5,0))</f>
        <v>17</v>
      </c>
      <c r="Q1590" s="9">
        <f t="array" ref="Q1590">SUM(IF(anno=A1590,IF(distretto=E1590,concorrenti!$T$3:$T$5991)))</f>
        <v>0</v>
      </c>
      <c r="R1590" s="9">
        <f t="shared" si="228"/>
        <v>17</v>
      </c>
      <c r="S1590" s="1">
        <f t="shared" si="229"/>
        <v>0</v>
      </c>
      <c r="T1590" s="1">
        <f>1+INT($N1590/VLOOKUP($A1590,anni!$A$1:$J$35,10,0))+$Q1590</f>
        <v>15</v>
      </c>
      <c r="U1590" s="1">
        <f t="shared" si="230"/>
        <v>-2</v>
      </c>
      <c r="AB1590" s="1">
        <v>17</v>
      </c>
    </row>
    <row r="1591" spans="1:28" x14ac:dyDescent="0.3">
      <c r="A1591" s="3">
        <v>2000</v>
      </c>
      <c r="B1591" s="3" t="str">
        <f>VLOOKUP($E1591,accorpamenti!$A$2:$X$104,$A1591-B$2,0)</f>
        <v>Roma</v>
      </c>
      <c r="C1591" s="3" t="str">
        <f>VLOOKUP($E1591,accorpamenti!$A$2:$X$104,$A1591-C$2,0)</f>
        <v>Roma</v>
      </c>
      <c r="D1591" s="3" t="str">
        <f>VLOOKUP($E1591,accorpamenti!$A$2:$X$104,$A1591-D$2,0)</f>
        <v>Roma</v>
      </c>
      <c r="E1591" s="3" t="s">
        <v>40</v>
      </c>
      <c r="F1591" s="1">
        <f t="array" ref="F1591">SUM(IF(anno=A1591,IF(distretto=E1591,1)))</f>
        <v>11</v>
      </c>
      <c r="G1591" s="1">
        <f t="array" ref="G1591">SUM(IF(anno=A1591,IF(distretto=E1591,IF(punti=-1,1))))</f>
        <v>0</v>
      </c>
      <c r="H1591" s="1">
        <f t="array" ref="H1591">SUM(IF(anno=A1591,IF(distretto=E1591,punti)))+G1591</f>
        <v>143.4</v>
      </c>
      <c r="I1591" s="6">
        <v>22.539312754804893</v>
      </c>
      <c r="J1591" s="12">
        <f>H1591/VLOOKUP(A1591,anni!$A$1:$O$32,4,0)</f>
        <v>4.1039436780951302E-2</v>
      </c>
      <c r="K1591" s="12">
        <f t="shared" si="231"/>
        <v>4.2314350797266503E-2</v>
      </c>
      <c r="L1591" s="12">
        <f t="shared" si="232"/>
        <v>3.7484974118686079E-2</v>
      </c>
      <c r="M1591" s="12">
        <f t="array" ref="M1591">SUM(IF(NOT(ISERR(J1591:L1591)),J1591:L1591*$J$2:$L$2))/SUM(IF(NOT(ISERR(J1591:L1591)),$J$2:$L$2))</f>
        <v>4.0871997676012163E-2</v>
      </c>
      <c r="N1591" s="1">
        <f>((300-VLOOKUP(A1591,anni!$A$1:$O$32,8,0))*(M1591-I1591/300)+I1591)/300*(300-VLOOKUP(A1591,anni!$A$1:$O$32,7,0))</f>
        <v>15.687503786804065</v>
      </c>
      <c r="O1591" s="1">
        <f t="shared" si="227"/>
        <v>15.687503786804065</v>
      </c>
      <c r="P1591" s="9">
        <f>INT(MAX(1,O1591)+1-VLOOKUP(A1591,anni!$A$1:$O$32,5,0))</f>
        <v>16</v>
      </c>
      <c r="Q1591" s="9">
        <f t="array" ref="Q1591">SUM(IF(anno=A1591,IF(distretto=E1591,concorrenti!$T$3:$T$5991)))</f>
        <v>0</v>
      </c>
      <c r="R1591" s="9">
        <f t="shared" si="228"/>
        <v>16</v>
      </c>
      <c r="S1591" s="1">
        <f t="shared" si="229"/>
        <v>5</v>
      </c>
      <c r="T1591" s="1">
        <f>1+INT($N1591/VLOOKUP($A1591,anni!$A$1:$J$35,10,0))+$Q1591</f>
        <v>14</v>
      </c>
      <c r="U1591" s="1">
        <f t="shared" si="230"/>
        <v>3</v>
      </c>
      <c r="AB1591" s="1">
        <v>16</v>
      </c>
    </row>
    <row r="1592" spans="1:28" x14ac:dyDescent="0.3">
      <c r="A1592" s="3">
        <v>2000</v>
      </c>
      <c r="B1592" s="3" t="str">
        <f>VLOOKUP($E1592,accorpamenti!$A$2:$X$104,$A1592-B$2,0)</f>
        <v>Torino</v>
      </c>
      <c r="C1592" s="3" t="str">
        <f>VLOOKUP($E1592,accorpamenti!$A$2:$X$104,$A1592-C$2,0)</f>
        <v>Torino</v>
      </c>
      <c r="D1592" s="3" t="str">
        <f>VLOOKUP($E1592,accorpamenti!$A$2:$X$104,$A1592-D$2,0)</f>
        <v>Torino</v>
      </c>
      <c r="E1592" s="3" t="s">
        <v>49</v>
      </c>
      <c r="F1592" s="1">
        <f t="array" ref="F1592">SUM(IF(anno=A1592,IF(distretto=E1592,1)))</f>
        <v>9</v>
      </c>
      <c r="G1592" s="1">
        <f t="array" ref="G1592">SUM(IF(anno=A1592,IF(distretto=E1592,IF(punti=-1,1))))</f>
        <v>0</v>
      </c>
      <c r="H1592" s="1">
        <f t="array" ref="H1592">SUM(IF(anno=A1592,IF(distretto=E1592,punti)))+G1592</f>
        <v>163.80000000000001</v>
      </c>
      <c r="I1592" s="6">
        <v>11.706464764123472</v>
      </c>
      <c r="J1592" s="12">
        <f>H1592/VLOOKUP(A1592,anni!$A$1:$O$32,4,0)</f>
        <v>4.6877683017571996E-2</v>
      </c>
      <c r="K1592" s="12">
        <f t="shared" si="231"/>
        <v>4.0874715261958988E-2</v>
      </c>
      <c r="L1592" s="12">
        <f t="shared" si="232"/>
        <v>3.5571474130952102E-2</v>
      </c>
      <c r="M1592" s="12">
        <f t="array" ref="M1592">SUM(IF(NOT(ISERR(J1592:L1592)),J1592:L1592*$J$2:$L$2))/SUM(IF(NOT(ISERR(J1592:L1592)),$J$2:$L$2))</f>
        <v>4.299232561793101E-2</v>
      </c>
      <c r="N1592" s="1">
        <f>((300-VLOOKUP(A1592,anni!$A$1:$O$32,8,0))*(M1592-I1592/300)+I1592)/300*(300-VLOOKUP(A1592,anni!$A$1:$O$32,7,0))</f>
        <v>12.500620044960693</v>
      </c>
      <c r="O1592" s="1">
        <f t="shared" si="227"/>
        <v>12.500620044960693</v>
      </c>
      <c r="P1592" s="9">
        <f>INT(MAX(1,O1592)+1-VLOOKUP(A1592,anni!$A$1:$O$32,5,0))</f>
        <v>13</v>
      </c>
      <c r="Q1592" s="9">
        <f t="array" ref="Q1592">SUM(IF(anno=A1592,IF(distretto=E1592,concorrenti!$T$3:$T$5991)))</f>
        <v>0</v>
      </c>
      <c r="R1592" s="9">
        <f t="shared" si="228"/>
        <v>13</v>
      </c>
      <c r="S1592" s="1">
        <f t="shared" si="229"/>
        <v>4</v>
      </c>
      <c r="T1592" s="1">
        <f>1+INT($N1592/VLOOKUP($A1592,anni!$A$1:$J$35,10,0))+$Q1592</f>
        <v>11</v>
      </c>
      <c r="U1592" s="1">
        <f t="shared" si="230"/>
        <v>2</v>
      </c>
      <c r="AB1592" s="1">
        <v>13</v>
      </c>
    </row>
    <row r="1593" spans="1:28" x14ac:dyDescent="0.3">
      <c r="A1593" s="3">
        <v>2000</v>
      </c>
      <c r="B1593" s="3" t="str">
        <f>VLOOKUP($E1593,accorpamenti!$A$2:$X$104,$A1593-B$2,0)</f>
        <v>Trieste</v>
      </c>
      <c r="C1593" s="3" t="str">
        <f>VLOOKUP($E1593,accorpamenti!$A$2:$X$104,$A1593-C$2,0)</f>
        <v>Trieste</v>
      </c>
      <c r="D1593" s="3" t="str">
        <f>VLOOKUP($E1593,accorpamenti!$A$2:$X$104,$A1593-D$2,0)</f>
        <v>Trieste</v>
      </c>
      <c r="E1593" s="3" t="s">
        <v>92</v>
      </c>
      <c r="F1593" s="1">
        <f t="array" ref="F1593">SUM(IF(anno=A1593,IF(distretto=E1593,1)))</f>
        <v>7</v>
      </c>
      <c r="G1593" s="1">
        <f t="array" ref="G1593">SUM(IF(anno=A1593,IF(distretto=E1593,IF(punti=-1,1))))</f>
        <v>0</v>
      </c>
      <c r="H1593" s="1">
        <f t="array" ref="H1593">SUM(IF(anno=A1593,IF(distretto=E1593,punti)))+G1593</f>
        <v>133.6</v>
      </c>
      <c r="I1593" s="6">
        <v>1.92195690157251</v>
      </c>
      <c r="J1593" s="12">
        <f>H1593/VLOOKUP(A1593,anni!$A$1:$O$32,4,0)</f>
        <v>3.8234789079045282E-2</v>
      </c>
      <c r="K1593" s="12">
        <f t="shared" si="231"/>
        <v>2.9266514806378131E-2</v>
      </c>
      <c r="L1593" s="12">
        <f t="shared" si="232"/>
        <v>2.4090474204548254E-2</v>
      </c>
      <c r="M1593" s="12">
        <f t="array" ref="M1593">SUM(IF(NOT(ISERR(J1593:L1593)),J1593:L1593*$J$2:$L$2))/SUM(IF(NOT(ISERR(J1593:L1593)),$J$2:$L$2))</f>
        <v>3.2887978509073386E-2</v>
      </c>
      <c r="N1593" s="1">
        <f>((300-VLOOKUP(A1593,anni!$A$1:$O$32,8,0))*(M1593-I1593/300)+I1593)/300*(300-VLOOKUP(A1593,anni!$A$1:$O$32,7,0))</f>
        <v>7.2182480023388464</v>
      </c>
      <c r="O1593" s="1">
        <f t="shared" si="227"/>
        <v>7.2182480023388464</v>
      </c>
      <c r="P1593" s="9">
        <f>INT(MAX(1,O1593)+1-VLOOKUP(A1593,anni!$A$1:$O$32,5,0))</f>
        <v>7</v>
      </c>
      <c r="Q1593" s="9">
        <f t="array" ref="Q1593">SUM(IF(anno=A1593,IF(distretto=E1593,concorrenti!$T$3:$T$5991)))</f>
        <v>0</v>
      </c>
      <c r="R1593" s="9">
        <f t="shared" si="228"/>
        <v>7</v>
      </c>
      <c r="S1593" s="1">
        <f t="shared" si="229"/>
        <v>0</v>
      </c>
      <c r="T1593" s="1">
        <f>1+INT($N1593/VLOOKUP($A1593,anni!$A$1:$J$35,10,0))+$Q1593</f>
        <v>7</v>
      </c>
      <c r="U1593" s="1">
        <f t="shared" si="230"/>
        <v>0</v>
      </c>
      <c r="AB1593" s="1">
        <v>7</v>
      </c>
    </row>
    <row r="1594" spans="1:28" x14ac:dyDescent="0.3">
      <c r="A1594" s="3">
        <v>2000</v>
      </c>
      <c r="B1594" s="3" t="str">
        <f>VLOOKUP($E1594,accorpamenti!$A$2:$X$104,$A1594-B$2,0)</f>
        <v>Genova</v>
      </c>
      <c r="C1594" s="3" t="str">
        <f>VLOOKUP($E1594,accorpamenti!$A$2:$X$104,$A1594-C$2,0)</f>
        <v>Genova</v>
      </c>
      <c r="D1594" s="3" t="str">
        <f>VLOOKUP($E1594,accorpamenti!$A$2:$X$104,$A1594-D$2,0)</f>
        <v>Genova</v>
      </c>
      <c r="E1594" s="3" t="s">
        <v>51</v>
      </c>
      <c r="F1594" s="1">
        <f t="array" ref="F1594">SUM(IF(anno=A1594,IF(distretto=E1594,1)))</f>
        <v>7</v>
      </c>
      <c r="G1594" s="1">
        <f t="array" ref="G1594">SUM(IF(anno=A1594,IF(distretto=E1594,IF(punti=-1,1))))</f>
        <v>0</v>
      </c>
      <c r="H1594" s="1">
        <f t="array" ref="H1594">SUM(IF(anno=A1594,IF(distretto=E1594,punti)))+G1594</f>
        <v>89.800000000000011</v>
      </c>
      <c r="I1594" s="6">
        <v>4.3680838672102507</v>
      </c>
      <c r="J1594" s="12">
        <f>H1594/VLOOKUP(A1594,anni!$A$1:$O$32,4,0)</f>
        <v>2.5699730982771462E-2</v>
      </c>
      <c r="K1594" s="12">
        <f t="shared" si="231"/>
        <v>2.9448747152619588E-2</v>
      </c>
      <c r="L1594" s="12">
        <f t="shared" si="232"/>
        <v>9.0277948139243953E-3</v>
      </c>
      <c r="M1594" s="12">
        <f t="array" ref="M1594">SUM(IF(NOT(ISERR(J1594:L1594)),J1594:L1594*$J$2:$L$2))/SUM(IF(NOT(ISERR(J1594:L1594)),$J$2:$L$2))</f>
        <v>2.417074701124633E-2</v>
      </c>
      <c r="N1594" s="1">
        <f>((300-VLOOKUP(A1594,anni!$A$1:$O$32,8,0))*(M1594-I1594/300)+I1594)/300*(300-VLOOKUP(A1594,anni!$A$1:$O$32,7,0))</f>
        <v>6.2901773579860158</v>
      </c>
      <c r="O1594" s="1">
        <f t="shared" si="227"/>
        <v>6.2901773579860158</v>
      </c>
      <c r="P1594" s="9">
        <f>INT(MAX(1,O1594)+1-VLOOKUP(A1594,anni!$A$1:$O$32,5,0))</f>
        <v>6</v>
      </c>
      <c r="Q1594" s="9">
        <f t="array" ref="Q1594">SUM(IF(anno=A1594,IF(distretto=E1594,concorrenti!$T$3:$T$5991)))</f>
        <v>0</v>
      </c>
      <c r="R1594" s="9">
        <f t="shared" si="228"/>
        <v>6</v>
      </c>
      <c r="S1594" s="1">
        <f t="shared" si="229"/>
        <v>-1</v>
      </c>
      <c r="T1594" s="1">
        <f>1+INT($N1594/VLOOKUP($A1594,anni!$A$1:$J$35,10,0))+$Q1594</f>
        <v>6</v>
      </c>
      <c r="U1594" s="1">
        <f t="shared" si="230"/>
        <v>-1</v>
      </c>
      <c r="AB1594" s="1">
        <v>6</v>
      </c>
    </row>
    <row r="1595" spans="1:28" x14ac:dyDescent="0.3">
      <c r="A1595" s="3">
        <v>2000</v>
      </c>
      <c r="B1595" s="3" t="str">
        <f>VLOOKUP($E1595,accorpamenti!$A$2:$X$104,$A1595-B$2,0)</f>
        <v>Bergamo</v>
      </c>
      <c r="C1595" s="3" t="str">
        <f>VLOOKUP($E1595,accorpamenti!$A$2:$X$104,$A1595-C$2,0)</f>
        <v>Bergamo</v>
      </c>
      <c r="D1595" s="3" t="str">
        <f>VLOOKUP($E1595,accorpamenti!$A$2:$X$104,$A1595-D$2,0)</f>
        <v>Bergamo</v>
      </c>
      <c r="E1595" s="3" t="s">
        <v>35</v>
      </c>
      <c r="F1595" s="1">
        <f t="array" ref="F1595">SUM(IF(anno=A1595,IF(distretto=E1595,1)))</f>
        <v>7</v>
      </c>
      <c r="G1595" s="1">
        <f t="array" ref="G1595">SUM(IF(anno=A1595,IF(distretto=E1595,IF(punti=-1,1))))</f>
        <v>0</v>
      </c>
      <c r="H1595" s="1">
        <f t="array" ref="H1595">SUM(IF(anno=A1595,IF(distretto=E1595,punti)))+G1595</f>
        <v>108.6</v>
      </c>
      <c r="I1595" s="6">
        <v>3.3197437390797901</v>
      </c>
      <c r="J1595" s="12">
        <f>H1595/VLOOKUP(A1595,anni!$A$1:$O$32,4,0)</f>
        <v>3.1080075553774834E-2</v>
      </c>
      <c r="K1595" s="12">
        <f t="shared" si="231"/>
        <v>8.8200455580865582E-3</v>
      </c>
      <c r="L1595" s="12">
        <f t="shared" si="232"/>
        <v>1.0009076858916176E-2</v>
      </c>
      <c r="M1595" s="12">
        <f t="array" ref="M1595">SUM(IF(NOT(ISERR(J1595:L1595)),J1595:L1595*$J$2:$L$2))/SUM(IF(NOT(ISERR(J1595:L1595)),$J$2:$L$2))</f>
        <v>2.0148232439402301E-2</v>
      </c>
      <c r="N1595" s="1">
        <f>((300-VLOOKUP(A1595,anni!$A$1:$O$32,8,0))*(M1595-I1595/300)+I1595)/300*(300-VLOOKUP(A1595,anni!$A$1:$O$32,7,0))</f>
        <v>5.1362277342403901</v>
      </c>
      <c r="O1595" s="1">
        <f t="shared" ref="O1595:O1658" si="233">MAX(1,N1595)</f>
        <v>5.1362277342403901</v>
      </c>
      <c r="P1595" s="9">
        <f>INT(MAX(1,O1595)+1-VLOOKUP(A1595,anni!$A$1:$O$32,5,0))</f>
        <v>5</v>
      </c>
      <c r="Q1595" s="9">
        <f t="array" ref="Q1595">SUM(IF(anno=A1595,IF(distretto=E1595,concorrenti!$T$3:$T$5991)))</f>
        <v>0</v>
      </c>
      <c r="R1595" s="9">
        <f t="shared" ref="R1595:R1658" si="234">P1595+Q1595</f>
        <v>5</v>
      </c>
      <c r="S1595" s="1">
        <f t="shared" ref="S1595:S1658" si="235">R1595-F1595</f>
        <v>-2</v>
      </c>
      <c r="T1595" s="1">
        <f>1+INT($N1595/VLOOKUP($A1595,anni!$A$1:$J$35,10,0))+$Q1595</f>
        <v>5</v>
      </c>
      <c r="U1595" s="1">
        <f t="shared" si="230"/>
        <v>-2</v>
      </c>
      <c r="AB1595" s="1">
        <v>5</v>
      </c>
    </row>
    <row r="1596" spans="1:28" x14ac:dyDescent="0.3">
      <c r="A1596" s="3">
        <v>2000</v>
      </c>
      <c r="B1596" s="3" t="str">
        <f>VLOOKUP($E1596,accorpamenti!$A$2:$X$104,$A1596-B$2,0)</f>
        <v>Firenze</v>
      </c>
      <c r="C1596" s="3" t="str">
        <f>VLOOKUP($E1596,accorpamenti!$A$2:$X$104,$A1596-C$2,0)</f>
        <v>Firenze</v>
      </c>
      <c r="D1596" s="3" t="str">
        <f>VLOOKUP($E1596,accorpamenti!$A$2:$X$104,$A1596-D$2,0)</f>
        <v>Firenze</v>
      </c>
      <c r="E1596" s="3" t="s">
        <v>118</v>
      </c>
      <c r="F1596" s="1">
        <f t="array" ref="F1596">SUM(IF(anno=A1596,IF(distretto=E1596,1)))</f>
        <v>6</v>
      </c>
      <c r="G1596" s="1">
        <f t="array" ref="G1596">SUM(IF(anno=A1596,IF(distretto=E1596,IF(punti=-1,1))))</f>
        <v>0</v>
      </c>
      <c r="H1596" s="1">
        <f t="array" ref="H1596">SUM(IF(anno=A1596,IF(distretto=E1596,punti)))+G1596</f>
        <v>59.4</v>
      </c>
      <c r="I1596" s="6">
        <v>5.7658707047175302</v>
      </c>
      <c r="J1596" s="12">
        <f>H1596/VLOOKUP(A1596,anni!$A$1:$O$32,4,0)</f>
        <v>1.699959933604259E-2</v>
      </c>
      <c r="K1596" s="12">
        <f t="shared" si="231"/>
        <v>2.1284738041002275E-2</v>
      </c>
      <c r="L1596" s="12">
        <f t="shared" si="232"/>
        <v>3.4786448494958683E-2</v>
      </c>
      <c r="M1596" s="12">
        <f t="array" ref="M1596">SUM(IF(NOT(ISERR(J1596:L1596)),J1596:L1596*$J$2:$L$2))/SUM(IF(NOT(ISERR(J1596:L1596)),$J$2:$L$2))</f>
        <v>2.1392453764181835E-2</v>
      </c>
      <c r="N1596" s="1">
        <f>((300-VLOOKUP(A1596,anni!$A$1:$O$32,8,0))*(M1596-I1596/300)+I1596)/300*(300-VLOOKUP(A1596,anni!$A$1:$O$32,7,0))</f>
        <v>6.2004476544088769</v>
      </c>
      <c r="O1596" s="1">
        <f t="shared" si="233"/>
        <v>6.2004476544088769</v>
      </c>
      <c r="P1596" s="9">
        <f>INT(MAX(1,O1596)+1-VLOOKUP(A1596,anni!$A$1:$O$32,5,0))</f>
        <v>6</v>
      </c>
      <c r="Q1596" s="9">
        <f t="array" ref="Q1596">SUM(IF(anno=A1596,IF(distretto=E1596,concorrenti!$T$3:$T$5991)))</f>
        <v>0</v>
      </c>
      <c r="R1596" s="9">
        <f t="shared" si="234"/>
        <v>6</v>
      </c>
      <c r="S1596" s="1">
        <f t="shared" si="235"/>
        <v>0</v>
      </c>
      <c r="T1596" s="1">
        <f>1+INT($N1596/VLOOKUP($A1596,anni!$A$1:$J$35,10,0))+$Q1596</f>
        <v>6</v>
      </c>
      <c r="U1596" s="1">
        <f t="shared" si="230"/>
        <v>0</v>
      </c>
      <c r="AB1596" s="1">
        <v>6</v>
      </c>
    </row>
    <row r="1597" spans="1:28" x14ac:dyDescent="0.3">
      <c r="A1597" s="3">
        <v>2000</v>
      </c>
      <c r="B1597" s="3" t="str">
        <f>VLOOKUP($E1597,accorpamenti!$A$2:$X$104,$A1597-B$2,0)</f>
        <v>Treviso</v>
      </c>
      <c r="C1597" s="3" t="str">
        <f>VLOOKUP($E1597,accorpamenti!$A$2:$X$104,$A1597-C$2,0)</f>
        <v>Treviso</v>
      </c>
      <c r="D1597" s="3" t="str">
        <f>VLOOKUP($E1597,accorpamenti!$A$2:$X$104,$A1597-D$2,0)</f>
        <v>Treviso</v>
      </c>
      <c r="E1597" s="3" t="s">
        <v>57</v>
      </c>
      <c r="F1597" s="1">
        <f t="array" ref="F1597">SUM(IF(anno=A1597,IF(distretto=E1597,1)))</f>
        <v>6</v>
      </c>
      <c r="G1597" s="1">
        <f t="array" ref="G1597">SUM(IF(anno=A1597,IF(distretto=E1597,IF(punti=-1,1))))</f>
        <v>0</v>
      </c>
      <c r="H1597" s="1">
        <f t="array" ref="H1597">SUM(IF(anno=A1597,IF(distretto=E1597,punti)))+G1597</f>
        <v>64.2</v>
      </c>
      <c r="I1597" s="6">
        <v>3.84391380314502</v>
      </c>
      <c r="J1597" s="12">
        <f>H1597/VLOOKUP(A1597,anni!$A$1:$O$32,4,0)</f>
        <v>1.8373304332894518E-2</v>
      </c>
      <c r="K1597" s="12">
        <f t="shared" si="231"/>
        <v>2.2742596810933935E-2</v>
      </c>
      <c r="L1597" s="12">
        <f t="shared" si="232"/>
        <v>1.1971640948899742E-2</v>
      </c>
      <c r="M1597" s="12">
        <f t="array" ref="M1597">SUM(IF(NOT(ISERR(J1597:L1597)),J1597:L1597*$J$2:$L$2))/SUM(IF(NOT(ISERR(J1597:L1597)),$J$2:$L$2))</f>
        <v>1.8762791261575193E-2</v>
      </c>
      <c r="N1597" s="1">
        <f>((300-VLOOKUP(A1597,anni!$A$1:$O$32,8,0))*(M1597-I1597/300)+I1597)/300*(300-VLOOKUP(A1597,anni!$A$1:$O$32,7,0))</f>
        <v>5.0338628533633782</v>
      </c>
      <c r="O1597" s="1">
        <f t="shared" si="233"/>
        <v>5.0338628533633782</v>
      </c>
      <c r="P1597" s="9">
        <f>INT(MAX(1,O1597)+1-VLOOKUP(A1597,anni!$A$1:$O$32,5,0))</f>
        <v>5</v>
      </c>
      <c r="Q1597" s="9">
        <f t="array" ref="Q1597">SUM(IF(anno=A1597,IF(distretto=E1597,concorrenti!$T$3:$T$5991)))</f>
        <v>0</v>
      </c>
      <c r="R1597" s="9">
        <f t="shared" si="234"/>
        <v>5</v>
      </c>
      <c r="S1597" s="1">
        <f t="shared" si="235"/>
        <v>-1</v>
      </c>
      <c r="T1597" s="1">
        <f>1+INT($N1597/VLOOKUP($A1597,anni!$A$1:$J$35,10,0))+$Q1597</f>
        <v>5</v>
      </c>
      <c r="U1597" s="1">
        <f t="shared" si="230"/>
        <v>-1</v>
      </c>
      <c r="AB1597" s="1">
        <v>5</v>
      </c>
    </row>
    <row r="1598" spans="1:28" x14ac:dyDescent="0.3">
      <c r="A1598" s="3">
        <v>2000</v>
      </c>
      <c r="B1598" s="3" t="str">
        <f>VLOOKUP($E1598,accorpamenti!$A$2:$X$104,$A1598-B$2,0)</f>
        <v>Padova</v>
      </c>
      <c r="C1598" s="3" t="str">
        <f>VLOOKUP($E1598,accorpamenti!$A$2:$X$104,$A1598-C$2,0)</f>
        <v>Padova</v>
      </c>
      <c r="D1598" s="3" t="str">
        <f>VLOOKUP($E1598,accorpamenti!$A$2:$X$104,$A1598-D$2,0)</f>
        <v>Padova</v>
      </c>
      <c r="E1598" s="3" t="s">
        <v>66</v>
      </c>
      <c r="F1598" s="1">
        <f t="array" ref="F1598">SUM(IF(anno=A1598,IF(distretto=E1598,1)))</f>
        <v>6</v>
      </c>
      <c r="G1598" s="1">
        <f t="array" ref="G1598">SUM(IF(anno=A1598,IF(distretto=E1598,IF(punti=-1,1))))</f>
        <v>0</v>
      </c>
      <c r="H1598" s="1">
        <f t="array" ref="H1598">SUM(IF(anno=A1598,IF(distretto=E1598,punti)))+G1598</f>
        <v>74.999999999999986</v>
      </c>
      <c r="I1598" s="6">
        <v>3.1450203843913802</v>
      </c>
      <c r="J1598" s="12">
        <f>H1598/VLOOKUP(A1598,anni!$A$1:$O$32,4,0)</f>
        <v>2.1464140575811346E-2</v>
      </c>
      <c r="K1598" s="12">
        <f t="shared" si="231"/>
        <v>1.7494305239179952E-2</v>
      </c>
      <c r="L1598" s="12">
        <f t="shared" si="232"/>
        <v>1.153006402865344E-2</v>
      </c>
      <c r="M1598" s="12">
        <f t="array" ref="M1598">SUM(IF(NOT(ISERR(J1598:L1598)),J1598:L1598*$J$2:$L$2))/SUM(IF(NOT(ISERR(J1598:L1598)),$J$2:$L$2))</f>
        <v>1.8485182705741232E-2</v>
      </c>
      <c r="N1598" s="1">
        <f>((300-VLOOKUP(A1598,anni!$A$1:$O$32,8,0))*(M1598-I1598/300)+I1598)/300*(300-VLOOKUP(A1598,anni!$A$1:$O$32,7,0))</f>
        <v>4.7453766692787065</v>
      </c>
      <c r="O1598" s="1">
        <f t="shared" si="233"/>
        <v>4.7453766692787065</v>
      </c>
      <c r="P1598" s="9">
        <f>INT(MAX(1,O1598)+1-VLOOKUP(A1598,anni!$A$1:$O$32,5,0))</f>
        <v>5</v>
      </c>
      <c r="Q1598" s="9">
        <f t="array" ref="Q1598">SUM(IF(anno=A1598,IF(distretto=E1598,concorrenti!$T$3:$T$5991)))</f>
        <v>0</v>
      </c>
      <c r="R1598" s="9">
        <f t="shared" si="234"/>
        <v>5</v>
      </c>
      <c r="S1598" s="1">
        <f t="shared" si="235"/>
        <v>-1</v>
      </c>
      <c r="T1598" s="1">
        <f>1+INT($N1598/VLOOKUP($A1598,anni!$A$1:$J$35,10,0))+$Q1598</f>
        <v>4</v>
      </c>
      <c r="U1598" s="1">
        <f t="shared" si="230"/>
        <v>-2</v>
      </c>
      <c r="AB1598" s="1">
        <v>5</v>
      </c>
    </row>
    <row r="1599" spans="1:28" x14ac:dyDescent="0.3">
      <c r="A1599" s="3">
        <v>2000</v>
      </c>
      <c r="B1599" s="3" t="str">
        <f>VLOOKUP($E1599,accorpamenti!$A$2:$X$104,$A1599-B$2,0)</f>
        <v>Teramo</v>
      </c>
      <c r="C1599" s="3" t="str">
        <f>VLOOKUP($E1599,accorpamenti!$A$2:$X$104,$A1599-C$2,0)</f>
        <v>Teramo</v>
      </c>
      <c r="D1599" s="3" t="str">
        <f>VLOOKUP($E1599,accorpamenti!$A$2:$X$104,$A1599-D$2,0)</f>
        <v>Teramo</v>
      </c>
      <c r="E1599" s="3" t="s">
        <v>98</v>
      </c>
      <c r="F1599" s="1">
        <f t="array" ref="F1599">SUM(IF(anno=A1599,IF(distretto=E1599,1)))</f>
        <v>6</v>
      </c>
      <c r="G1599" s="1">
        <f t="array" ref="G1599">SUM(IF(anno=A1599,IF(distretto=E1599,IF(punti=-1,1))))</f>
        <v>0</v>
      </c>
      <c r="H1599" s="1">
        <f t="array" ref="H1599">SUM(IF(anno=A1599,IF(distretto=E1599,punti)))+G1599</f>
        <v>63.4</v>
      </c>
      <c r="I1599" s="6">
        <v>1.2230634828188702</v>
      </c>
      <c r="J1599" s="12">
        <f>H1599/VLOOKUP(A1599,anni!$A$1:$O$32,4,0)</f>
        <v>1.814435350008586E-2</v>
      </c>
      <c r="K1599" s="12">
        <f t="shared" si="231"/>
        <v>4.373576309794988E-3</v>
      </c>
      <c r="L1599" s="12">
        <f t="shared" si="232"/>
        <v>6.1330127811986381E-3</v>
      </c>
      <c r="M1599" s="12">
        <f t="array" ref="M1599">SUM(IF(NOT(ISERR(J1599:L1599)),J1599:L1599*$J$2:$L$2))/SUM(IF(NOT(ISERR(J1599:L1599)),$J$2:$L$2))</f>
        <v>1.1552204316841031E-2</v>
      </c>
      <c r="N1599" s="1">
        <f>((300-VLOOKUP(A1599,anni!$A$1:$O$32,8,0))*(M1599-I1599/300)+I1599)/300*(300-VLOOKUP(A1599,anni!$A$1:$O$32,7,0))</f>
        <v>2.7181286909744964</v>
      </c>
      <c r="O1599" s="1">
        <f t="shared" si="233"/>
        <v>2.7181286909744964</v>
      </c>
      <c r="P1599" s="9">
        <f>INT(MAX(1,O1599)+1-VLOOKUP(A1599,anni!$A$1:$O$32,5,0))</f>
        <v>3</v>
      </c>
      <c r="Q1599" s="9">
        <f t="array" ref="Q1599">SUM(IF(anno=A1599,IF(distretto=E1599,concorrenti!$T$3:$T$5991)))</f>
        <v>0</v>
      </c>
      <c r="R1599" s="9">
        <f t="shared" si="234"/>
        <v>3</v>
      </c>
      <c r="S1599" s="1">
        <f t="shared" si="235"/>
        <v>-3</v>
      </c>
      <c r="T1599" s="1">
        <f>1+INT($N1599/VLOOKUP($A1599,anni!$A$1:$J$35,10,0))+$Q1599</f>
        <v>3</v>
      </c>
      <c r="U1599" s="1">
        <f t="shared" si="230"/>
        <v>-3</v>
      </c>
      <c r="AB1599" s="1">
        <v>3</v>
      </c>
    </row>
    <row r="1600" spans="1:28" x14ac:dyDescent="0.3">
      <c r="A1600" s="3">
        <v>2000</v>
      </c>
      <c r="B1600" s="3" t="str">
        <f>VLOOKUP($E1600,accorpamenti!$A$2:$X$104,$A1600-B$2,0)</f>
        <v>Trento</v>
      </c>
      <c r="C1600" s="3" t="str">
        <f>VLOOKUP($E1600,accorpamenti!$A$2:$X$104,$A1600-C$2,0)</f>
        <v>Trento</v>
      </c>
      <c r="D1600" s="3" t="str">
        <f>VLOOKUP($E1600,accorpamenti!$A$2:$X$104,$A1600-D$2,0)</f>
        <v>Trento</v>
      </c>
      <c r="E1600" s="3" t="s">
        <v>60</v>
      </c>
      <c r="F1600" s="1">
        <f t="array" ref="F1600">SUM(IF(anno=A1600,IF(distretto=E1600,1)))</f>
        <v>5</v>
      </c>
      <c r="G1600" s="1">
        <f t="array" ref="G1600">SUM(IF(anno=A1600,IF(distretto=E1600,IF(punti=-1,1))))</f>
        <v>0</v>
      </c>
      <c r="H1600" s="1">
        <f t="array" ref="H1600">SUM(IF(anno=A1600,IF(distretto=E1600,punti)))+G1600</f>
        <v>102.39999999999999</v>
      </c>
      <c r="I1600" s="6">
        <v>3.3197437390797901</v>
      </c>
      <c r="J1600" s="12">
        <f>H1600/VLOOKUP(A1600,anni!$A$1:$O$32,4,0)</f>
        <v>2.9305706599507764E-2</v>
      </c>
      <c r="K1600" s="12">
        <f t="shared" si="231"/>
        <v>2.6715261958997715E-2</v>
      </c>
      <c r="L1600" s="12">
        <f t="shared" si="232"/>
        <v>1.3001987096141114E-2</v>
      </c>
      <c r="M1600" s="12">
        <f t="array" ref="M1600">SUM(IF(NOT(ISERR(J1600:L1600)),J1600:L1600*$J$2:$L$2))/SUM(IF(NOT(ISERR(J1600:L1600)),$J$2:$L$2))</f>
        <v>2.5724938468776642E-2</v>
      </c>
      <c r="N1600" s="1">
        <f>((300-VLOOKUP(A1600,anni!$A$1:$O$32,8,0))*(M1600-I1600/300)+I1600)/300*(300-VLOOKUP(A1600,anni!$A$1:$O$32,7,0))</f>
        <v>6.2515689401152583</v>
      </c>
      <c r="O1600" s="1">
        <f t="shared" si="233"/>
        <v>6.2515689401152583</v>
      </c>
      <c r="P1600" s="9">
        <f>INT(MAX(1,O1600)+1-VLOOKUP(A1600,anni!$A$1:$O$32,5,0))</f>
        <v>6</v>
      </c>
      <c r="Q1600" s="9">
        <f t="array" ref="Q1600">SUM(IF(anno=A1600,IF(distretto=E1600,concorrenti!$T$3:$T$5991)))</f>
        <v>0</v>
      </c>
      <c r="R1600" s="9">
        <f t="shared" si="234"/>
        <v>6</v>
      </c>
      <c r="S1600" s="1">
        <f t="shared" si="235"/>
        <v>1</v>
      </c>
      <c r="T1600" s="1">
        <f>1+INT($N1600/VLOOKUP($A1600,anni!$A$1:$J$35,10,0))+$Q1600</f>
        <v>6</v>
      </c>
      <c r="U1600" s="1">
        <f t="shared" si="230"/>
        <v>1</v>
      </c>
      <c r="AB1600" s="1">
        <v>6</v>
      </c>
    </row>
    <row r="1601" spans="1:28" x14ac:dyDescent="0.3">
      <c r="A1601" s="3">
        <v>2000</v>
      </c>
      <c r="B1601" s="3" t="str">
        <f>VLOOKUP($E1601,accorpamenti!$A$2:$X$104,$A1601-B$2,0)</f>
        <v>Udine</v>
      </c>
      <c r="C1601" s="3" t="str">
        <f>VLOOKUP($E1601,accorpamenti!$A$2:$X$104,$A1601-C$2,0)</f>
        <v>Udine</v>
      </c>
      <c r="D1601" s="3" t="str">
        <f>VLOOKUP($E1601,accorpamenti!$A$2:$X$104,$A1601-D$2,0)</f>
        <v>Udine</v>
      </c>
      <c r="E1601" s="3" t="s">
        <v>58</v>
      </c>
      <c r="F1601" s="1">
        <f t="array" ref="F1601">SUM(IF(anno=A1601,IF(distretto=E1601,1)))</f>
        <v>5</v>
      </c>
      <c r="G1601" s="1">
        <f t="array" ref="G1601">SUM(IF(anno=A1601,IF(distretto=E1601,IF(punti=-1,1))))</f>
        <v>0</v>
      </c>
      <c r="H1601" s="1">
        <f t="array" ref="H1601">SUM(IF(anno=A1601,IF(distretto=E1601,punti)))+G1601</f>
        <v>90.8</v>
      </c>
      <c r="I1601" s="6">
        <v>3.1450203843913802</v>
      </c>
      <c r="J1601" s="12">
        <f>H1601/VLOOKUP(A1601,anni!$A$1:$O$32,4,0)</f>
        <v>2.5985919523782274E-2</v>
      </c>
      <c r="K1601" s="12">
        <f t="shared" si="231"/>
        <v>1.72756264236902E-2</v>
      </c>
      <c r="L1601" s="12">
        <f t="shared" si="232"/>
        <v>1.0156269165664944E-2</v>
      </c>
      <c r="M1601" s="12">
        <f t="array" ref="M1601">SUM(IF(NOT(ISERR(J1601:L1601)),J1601:L1601*$J$2:$L$2))/SUM(IF(NOT(ISERR(J1601:L1601)),$J$2:$L$2))</f>
        <v>2.0444213430732026E-2</v>
      </c>
      <c r="N1601" s="1">
        <f>((300-VLOOKUP(A1601,anni!$A$1:$O$32,8,0))*(M1601-I1601/300)+I1601)/300*(300-VLOOKUP(A1601,anni!$A$1:$O$32,7,0))</f>
        <v>5.1371828142768656</v>
      </c>
      <c r="O1601" s="1">
        <f t="shared" si="233"/>
        <v>5.1371828142768656</v>
      </c>
      <c r="P1601" s="9">
        <f>INT(MAX(1,O1601)+1-VLOOKUP(A1601,anni!$A$1:$O$32,5,0))</f>
        <v>5</v>
      </c>
      <c r="Q1601" s="9">
        <f t="array" ref="Q1601">SUM(IF(anno=A1601,IF(distretto=E1601,concorrenti!$T$3:$T$5991)))</f>
        <v>0</v>
      </c>
      <c r="R1601" s="9">
        <f t="shared" si="234"/>
        <v>5</v>
      </c>
      <c r="S1601" s="1">
        <f t="shared" si="235"/>
        <v>0</v>
      </c>
      <c r="T1601" s="1">
        <f>1+INT($N1601/VLOOKUP($A1601,anni!$A$1:$J$35,10,0))+$Q1601</f>
        <v>5</v>
      </c>
      <c r="U1601" s="1">
        <f t="shared" si="230"/>
        <v>0</v>
      </c>
      <c r="AB1601" s="1">
        <v>5</v>
      </c>
    </row>
    <row r="1602" spans="1:28" x14ac:dyDescent="0.3">
      <c r="A1602" s="3">
        <v>2000</v>
      </c>
      <c r="B1602" s="3" t="str">
        <f>VLOOKUP($E1602,accorpamenti!$A$2:$X$104,$A1602-B$2,0)</f>
        <v>Lecco</v>
      </c>
      <c r="C1602" s="3" t="str">
        <f>VLOOKUP($E1602,accorpamenti!$A$2:$X$104,$A1602-C$2,0)</f>
        <v>Lecco</v>
      </c>
      <c r="D1602" s="3" t="str">
        <f>VLOOKUP($E1602,accorpamenti!$A$2:$X$104,$A1602-D$2,0)</f>
        <v>Lecco</v>
      </c>
      <c r="E1602" s="3" t="s">
        <v>64</v>
      </c>
      <c r="F1602" s="1">
        <f t="array" ref="F1602">SUM(IF(anno=A1602,IF(distretto=E1602,1)))</f>
        <v>5</v>
      </c>
      <c r="G1602" s="1">
        <f t="array" ref="G1602">SUM(IF(anno=A1602,IF(distretto=E1602,IF(punti=-1,1))))</f>
        <v>0</v>
      </c>
      <c r="H1602" s="1">
        <f t="array" ref="H1602">SUM(IF(anno=A1602,IF(distretto=E1602,punti)))+G1602</f>
        <v>81</v>
      </c>
      <c r="I1602" s="6">
        <v>1.2230634828188702</v>
      </c>
      <c r="J1602" s="12">
        <f>H1602/VLOOKUP(A1602,anni!$A$1:$O$32,4,0)</f>
        <v>2.3181271821876258E-2</v>
      </c>
      <c r="K1602" s="12">
        <f t="shared" si="231"/>
        <v>1.4250569476082003E-2</v>
      </c>
      <c r="L1602" s="12">
        <f t="shared" si="232"/>
        <v>2.7230576748521956E-2</v>
      </c>
      <c r="M1602" s="12">
        <f t="array" ref="M1602">SUM(IF(NOT(ISERR(J1602:L1602)),J1602:L1602*$J$2:$L$2))/SUM(IF(NOT(ISERR(J1602:L1602)),$J$2:$L$2))</f>
        <v>2.0879255194385788E-2</v>
      </c>
      <c r="N1602" s="1">
        <f>((300-VLOOKUP(A1602,anni!$A$1:$O$32,8,0))*(M1602-I1602/300)+I1602)/300*(300-VLOOKUP(A1602,anni!$A$1:$O$32,7,0))</f>
        <v>4.5835388664834475</v>
      </c>
      <c r="O1602" s="1">
        <f t="shared" si="233"/>
        <v>4.5835388664834475</v>
      </c>
      <c r="P1602" s="9">
        <f>INT(MAX(1,O1602)+1-VLOOKUP(A1602,anni!$A$1:$O$32,5,0))</f>
        <v>5</v>
      </c>
      <c r="Q1602" s="9">
        <f t="array" ref="Q1602">SUM(IF(anno=A1602,IF(distretto=E1602,concorrenti!$T$3:$T$5991)))</f>
        <v>0</v>
      </c>
      <c r="R1602" s="9">
        <f t="shared" si="234"/>
        <v>5</v>
      </c>
      <c r="S1602" s="1">
        <f t="shared" si="235"/>
        <v>0</v>
      </c>
      <c r="T1602" s="1">
        <f>1+INT($N1602/VLOOKUP($A1602,anni!$A$1:$J$35,10,0))+$Q1602</f>
        <v>4</v>
      </c>
      <c r="U1602" s="1">
        <f t="shared" si="230"/>
        <v>-1</v>
      </c>
      <c r="AB1602" s="1">
        <v>5</v>
      </c>
    </row>
    <row r="1603" spans="1:28" x14ac:dyDescent="0.3">
      <c r="A1603" s="3">
        <v>2000</v>
      </c>
      <c r="B1603" s="3" t="str">
        <f>VLOOKUP($E1603,accorpamenti!$A$2:$X$104,$A1603-B$2,0)</f>
        <v>Lecce</v>
      </c>
      <c r="C1603" s="3" t="str">
        <f>VLOOKUP($E1603,accorpamenti!$A$2:$X$104,$A1603-C$2,0)</f>
        <v>Lecce</v>
      </c>
      <c r="D1603" s="3" t="str">
        <f>VLOOKUP($E1603,accorpamenti!$A$2:$X$104,$A1603-D$2,0)</f>
        <v>Lecce</v>
      </c>
      <c r="E1603" s="3" t="s">
        <v>38</v>
      </c>
      <c r="F1603" s="1">
        <f t="array" ref="F1603">SUM(IF(anno=A1603,IF(distretto=E1603,1)))</f>
        <v>5</v>
      </c>
      <c r="G1603" s="1">
        <f t="array" ref="G1603">SUM(IF(anno=A1603,IF(distretto=E1603,IF(punti=-1,1))))</f>
        <v>0</v>
      </c>
      <c r="H1603" s="1">
        <f t="array" ref="H1603">SUM(IF(anno=A1603,IF(distretto=E1603,punti)))+G1603</f>
        <v>55.4</v>
      </c>
      <c r="I1603" s="6">
        <v>5.2417006406523008</v>
      </c>
      <c r="J1603" s="12">
        <f>H1603/VLOOKUP(A1603,anni!$A$1:$O$32,4,0)</f>
        <v>1.5854845171999317E-2</v>
      </c>
      <c r="K1603" s="12">
        <f t="shared" si="231"/>
        <v>1.2027334851936217E-2</v>
      </c>
      <c r="L1603" s="12">
        <f t="shared" si="232"/>
        <v>1.378701273213454E-2</v>
      </c>
      <c r="M1603" s="12">
        <f t="array" ref="M1603">SUM(IF(NOT(ISERR(J1603:L1603)),J1603:L1603*$J$2:$L$2))/SUM(IF(NOT(ISERR(J1603:L1603)),$J$2:$L$2))</f>
        <v>1.4234369658667487E-2</v>
      </c>
      <c r="N1603" s="1">
        <f>((300-VLOOKUP(A1603,anni!$A$1:$O$32,8,0))*(M1603-I1603/300)+I1603)/300*(300-VLOOKUP(A1603,anni!$A$1:$O$32,7,0))</f>
        <v>4.5941074786175973</v>
      </c>
      <c r="O1603" s="1">
        <f t="shared" si="233"/>
        <v>4.5941074786175973</v>
      </c>
      <c r="P1603" s="9">
        <f>INT(MAX(1,O1603)+1-VLOOKUP(A1603,anni!$A$1:$O$32,5,0))</f>
        <v>5</v>
      </c>
      <c r="Q1603" s="9">
        <f t="array" ref="Q1603">SUM(IF(anno=A1603,IF(distretto=E1603,concorrenti!$T$3:$T$5991)))</f>
        <v>0</v>
      </c>
      <c r="R1603" s="9">
        <f t="shared" si="234"/>
        <v>5</v>
      </c>
      <c r="S1603" s="1">
        <f t="shared" si="235"/>
        <v>0</v>
      </c>
      <c r="T1603" s="1">
        <f>1+INT($N1603/VLOOKUP($A1603,anni!$A$1:$J$35,10,0))+$Q1603</f>
        <v>4</v>
      </c>
      <c r="U1603" s="1">
        <f t="shared" si="230"/>
        <v>-1</v>
      </c>
      <c r="AB1603" s="1">
        <v>5</v>
      </c>
    </row>
    <row r="1604" spans="1:28" x14ac:dyDescent="0.3">
      <c r="A1604" s="3">
        <v>2000</v>
      </c>
      <c r="B1604" s="3" t="str">
        <f>VLOOKUP($E1604,accorpamenti!$A$2:$X$104,$A1604-B$2,0)</f>
        <v>Vicenza</v>
      </c>
      <c r="C1604" s="3" t="str">
        <f>VLOOKUP($E1604,accorpamenti!$A$2:$X$104,$A1604-C$2,0)</f>
        <v>Vicenza</v>
      </c>
      <c r="D1604" s="3" t="str">
        <f>VLOOKUP($E1604,accorpamenti!$A$2:$X$104,$A1604-D$2,0)</f>
        <v>Vicenza</v>
      </c>
      <c r="E1604" s="3" t="s">
        <v>93</v>
      </c>
      <c r="F1604" s="1">
        <f t="array" ref="F1604">SUM(IF(anno=A1604,IF(distretto=E1604,1)))</f>
        <v>4</v>
      </c>
      <c r="G1604" s="1">
        <f t="array" ref="G1604">SUM(IF(anno=A1604,IF(distretto=E1604,IF(punti=-1,1))))</f>
        <v>0</v>
      </c>
      <c r="H1604" s="1">
        <f t="array" ref="H1604">SUM(IF(anno=A1604,IF(distretto=E1604,punti)))+G1604</f>
        <v>65</v>
      </c>
      <c r="I1604" s="6">
        <v>5.0669772859638904</v>
      </c>
      <c r="J1604" s="12">
        <f>H1604/VLOOKUP(A1604,anni!$A$1:$O$32,4,0)</f>
        <v>1.8602255165703172E-2</v>
      </c>
      <c r="K1604" s="12">
        <f t="shared" si="231"/>
        <v>2.9958997722095669E-2</v>
      </c>
      <c r="L1604" s="12">
        <f t="shared" si="232"/>
        <v>3.7288717709687724E-2</v>
      </c>
      <c r="M1604" s="12">
        <f t="array" ref="M1604">SUM(IF(NOT(ISERR(J1604:L1604)),J1604:L1604*$J$2:$L$2))/SUM(IF(NOT(ISERR(J1604:L1604)),$J$2:$L$2))</f>
        <v>2.5502246441831428E-2</v>
      </c>
      <c r="N1604" s="1">
        <f>((300-VLOOKUP(A1604,anni!$A$1:$O$32,8,0))*(M1604-I1604/300)+I1604)/300*(300-VLOOKUP(A1604,anni!$A$1:$O$32,7,0))</f>
        <v>6.7894417170209156</v>
      </c>
      <c r="O1604" s="1">
        <f t="shared" si="233"/>
        <v>6.7894417170209156</v>
      </c>
      <c r="P1604" s="9">
        <f>INT(MAX(1,O1604)+1-VLOOKUP(A1604,anni!$A$1:$O$32,5,0))</f>
        <v>7</v>
      </c>
      <c r="Q1604" s="9">
        <f t="array" ref="Q1604">SUM(IF(anno=A1604,IF(distretto=E1604,concorrenti!$T$3:$T$5991)))</f>
        <v>0</v>
      </c>
      <c r="R1604" s="9">
        <f t="shared" si="234"/>
        <v>7</v>
      </c>
      <c r="S1604" s="1">
        <f t="shared" si="235"/>
        <v>3</v>
      </c>
      <c r="T1604" s="1">
        <f>1+INT($N1604/VLOOKUP($A1604,anni!$A$1:$J$35,10,0))+$Q1604</f>
        <v>6</v>
      </c>
      <c r="U1604" s="1">
        <f t="shared" si="230"/>
        <v>2</v>
      </c>
      <c r="AB1604" s="1">
        <v>7</v>
      </c>
    </row>
    <row r="1605" spans="1:28" x14ac:dyDescent="0.3">
      <c r="A1605" s="3">
        <v>2000</v>
      </c>
      <c r="B1605" s="3" t="str">
        <f>VLOOKUP($E1605,accorpamenti!$A$2:$X$104,$A1605-B$2,0)</f>
        <v>Catania</v>
      </c>
      <c r="C1605" s="3" t="str">
        <f>VLOOKUP($E1605,accorpamenti!$A$2:$X$104,$A1605-C$2,0)</f>
        <v>Catania</v>
      </c>
      <c r="D1605" s="3" t="str">
        <f>VLOOKUP($E1605,accorpamenti!$A$2:$X$104,$A1605-D$2,0)</f>
        <v>Catania</v>
      </c>
      <c r="E1605" s="3" t="s">
        <v>75</v>
      </c>
      <c r="F1605" s="1">
        <f t="array" ref="F1605">SUM(IF(anno=A1605,IF(distretto=E1605,1)))</f>
        <v>4</v>
      </c>
      <c r="G1605" s="1">
        <f t="array" ref="G1605">SUM(IF(anno=A1605,IF(distretto=E1605,IF(punti=-1,1))))</f>
        <v>0</v>
      </c>
      <c r="H1605" s="1">
        <f t="array" ref="H1605">SUM(IF(anno=A1605,IF(distretto=E1605,punti)))+G1605</f>
        <v>82</v>
      </c>
      <c r="I1605" s="6">
        <v>6.8142108328479907</v>
      </c>
      <c r="J1605" s="12">
        <f>H1605/VLOOKUP(A1605,anni!$A$1:$O$32,4,0)</f>
        <v>2.3467460362887077E-2</v>
      </c>
      <c r="K1605" s="12">
        <f t="shared" si="231"/>
        <v>2.8209567198177674E-2</v>
      </c>
      <c r="L1605" s="12">
        <f t="shared" si="232"/>
        <v>8.1446409734317916E-3</v>
      </c>
      <c r="M1605" s="12">
        <f t="array" ref="M1605">SUM(IF(NOT(ISERR(J1605:L1605)),J1605:L1605*$J$2:$L$2))/SUM(IF(NOT(ISERR(J1605:L1605)),$J$2:$L$2))</f>
        <v>2.2494359409741396E-2</v>
      </c>
      <c r="N1605" s="1">
        <f>((300-VLOOKUP(A1605,anni!$A$1:$O$32,8,0))*(M1605-I1605/300)+I1605)/300*(300-VLOOKUP(A1605,anni!$A$1:$O$32,7,0))</f>
        <v>6.7702754928976088</v>
      </c>
      <c r="O1605" s="1">
        <f t="shared" si="233"/>
        <v>6.7702754928976088</v>
      </c>
      <c r="P1605" s="9">
        <f>INT(MAX(1,O1605)+1-VLOOKUP(A1605,anni!$A$1:$O$32,5,0))</f>
        <v>7</v>
      </c>
      <c r="Q1605" s="9">
        <f t="array" ref="Q1605">SUM(IF(anno=A1605,IF(distretto=E1605,concorrenti!$T$3:$T$5991)))</f>
        <v>0</v>
      </c>
      <c r="R1605" s="9">
        <f t="shared" si="234"/>
        <v>7</v>
      </c>
      <c r="S1605" s="1">
        <f t="shared" si="235"/>
        <v>3</v>
      </c>
      <c r="T1605" s="1">
        <f>1+INT($N1605/VLOOKUP($A1605,anni!$A$1:$J$35,10,0))+$Q1605</f>
        <v>6</v>
      </c>
      <c r="U1605" s="1">
        <f t="shared" si="230"/>
        <v>2</v>
      </c>
      <c r="AB1605" s="1">
        <v>7</v>
      </c>
    </row>
    <row r="1606" spans="1:28" x14ac:dyDescent="0.3">
      <c r="A1606" s="3">
        <v>2000</v>
      </c>
      <c r="B1606" s="3" t="str">
        <f>VLOOKUP($E1606,accorpamenti!$A$2:$X$104,$A1606-B$2,0)</f>
        <v>Bologna</v>
      </c>
      <c r="C1606" s="3" t="str">
        <f>VLOOKUP($E1606,accorpamenti!$A$2:$X$104,$A1606-C$2,0)</f>
        <v>Bologna</v>
      </c>
      <c r="D1606" s="3" t="str">
        <f>VLOOKUP($E1606,accorpamenti!$A$2:$X$104,$A1606-D$2,0)</f>
        <v>Bologna</v>
      </c>
      <c r="E1606" s="3" t="s">
        <v>70</v>
      </c>
      <c r="F1606" s="1">
        <f t="array" ref="F1606">SUM(IF(anno=A1606,IF(distretto=E1606,1)))</f>
        <v>4</v>
      </c>
      <c r="G1606" s="1">
        <f t="array" ref="G1606">SUM(IF(anno=A1606,IF(distretto=E1606,IF(punti=-1,1))))</f>
        <v>0</v>
      </c>
      <c r="H1606" s="1">
        <f t="array" ref="H1606">SUM(IF(anno=A1606,IF(distretto=E1606,punti)))+G1606</f>
        <v>58</v>
      </c>
      <c r="I1606" s="6">
        <v>3.3197437390797901</v>
      </c>
      <c r="J1606" s="12">
        <f>H1606/VLOOKUP(A1606,anni!$A$1:$O$32,4,0)</f>
        <v>1.6598935378627444E-2</v>
      </c>
      <c r="K1606" s="12">
        <f t="shared" si="231"/>
        <v>3.1161731207289288E-2</v>
      </c>
      <c r="L1606" s="12">
        <f t="shared" si="232"/>
        <v>2.5954910090032639E-2</v>
      </c>
      <c r="M1606" s="12">
        <f t="array" ref="M1606">SUM(IF(NOT(ISERR(J1606:L1606)),J1606:L1606*$J$2:$L$2))/SUM(IF(NOT(ISERR(J1606:L1606)),$J$2:$L$2))</f>
        <v>2.3012529773415589E-2</v>
      </c>
      <c r="N1606" s="1">
        <f>((300-VLOOKUP(A1606,anni!$A$1:$O$32,8,0))*(M1606-I1606/300)+I1606)/300*(300-VLOOKUP(A1606,anni!$A$1:$O$32,7,0))</f>
        <v>5.7090872010430473</v>
      </c>
      <c r="O1606" s="1">
        <f t="shared" si="233"/>
        <v>5.7090872010430473</v>
      </c>
      <c r="P1606" s="9">
        <f>INT(MAX(1,O1606)+1-VLOOKUP(A1606,anni!$A$1:$O$32,5,0))</f>
        <v>6</v>
      </c>
      <c r="Q1606" s="9">
        <f t="array" ref="Q1606">SUM(IF(anno=A1606,IF(distretto=E1606,concorrenti!$T$3:$T$5991)))</f>
        <v>0</v>
      </c>
      <c r="R1606" s="9">
        <f t="shared" si="234"/>
        <v>6</v>
      </c>
      <c r="S1606" s="1">
        <f t="shared" si="235"/>
        <v>2</v>
      </c>
      <c r="T1606" s="1">
        <f>1+INT($N1606/VLOOKUP($A1606,anni!$A$1:$J$35,10,0))+$Q1606</f>
        <v>5</v>
      </c>
      <c r="U1606" s="1">
        <f t="shared" si="230"/>
        <v>1</v>
      </c>
      <c r="AB1606" s="1">
        <v>6</v>
      </c>
    </row>
    <row r="1607" spans="1:28" x14ac:dyDescent="0.3">
      <c r="A1607" s="3">
        <v>2000</v>
      </c>
      <c r="B1607" s="3" t="str">
        <f>VLOOKUP($E1607,accorpamenti!$A$2:$X$104,$A1607-B$2,0)</f>
        <v>Napoli</v>
      </c>
      <c r="C1607" s="3" t="str">
        <f>VLOOKUP($E1607,accorpamenti!$A$2:$X$104,$A1607-C$2,0)</f>
        <v>Napoli</v>
      </c>
      <c r="D1607" s="3" t="str">
        <f>VLOOKUP($E1607,accorpamenti!$A$2:$X$104,$A1607-D$2,0)</f>
        <v>Napoli</v>
      </c>
      <c r="E1607" s="3" t="s">
        <v>95</v>
      </c>
      <c r="F1607" s="1">
        <f t="array" ref="F1607">SUM(IF(anno=A1607,IF(distretto=E1607,1)))</f>
        <v>4</v>
      </c>
      <c r="G1607" s="1">
        <f t="array" ref="G1607">SUM(IF(anno=A1607,IF(distretto=E1607,IF(punti=-1,1))))</f>
        <v>0</v>
      </c>
      <c r="H1607" s="1">
        <f t="array" ref="H1607">SUM(IF(anno=A1607,IF(distretto=E1607,punti)))+G1607</f>
        <v>46.6</v>
      </c>
      <c r="I1607" s="6">
        <v>12.580081537565521</v>
      </c>
      <c r="J1607" s="12">
        <f>H1607/VLOOKUP(A1607,anni!$A$1:$O$32,4,0)</f>
        <v>1.333638601110412E-2</v>
      </c>
      <c r="K1607" s="12">
        <f t="shared" si="231"/>
        <v>1.5453302961275624E-2</v>
      </c>
      <c r="L1607" s="12">
        <f t="shared" si="232"/>
        <v>4.759217918210143E-3</v>
      </c>
      <c r="M1607" s="12">
        <f t="array" ref="M1607">SUM(IF(NOT(ISERR(J1607:L1607)),J1607:L1607*$J$2:$L$2))/SUM(IF(NOT(ISERR(J1607:L1607)),$J$2:$L$2))</f>
        <v>1.261249697901229E-2</v>
      </c>
      <c r="N1607" s="1">
        <f>((300-VLOOKUP(A1607,anni!$A$1:$O$32,8,0))*(M1607-I1607/300)+I1607)/300*(300-VLOOKUP(A1607,anni!$A$1:$O$32,7,0))</f>
        <v>6.7158599083242967</v>
      </c>
      <c r="O1607" s="1">
        <f t="shared" si="233"/>
        <v>6.7158599083242967</v>
      </c>
      <c r="P1607" s="9">
        <f>INT(MAX(1,O1607)+1-VLOOKUP(A1607,anni!$A$1:$O$32,5,0))</f>
        <v>7</v>
      </c>
      <c r="Q1607" s="9">
        <f t="array" ref="Q1607">SUM(IF(anno=A1607,IF(distretto=E1607,concorrenti!$T$3:$T$5991)))</f>
        <v>0</v>
      </c>
      <c r="R1607" s="9">
        <f t="shared" si="234"/>
        <v>7</v>
      </c>
      <c r="S1607" s="1">
        <f t="shared" si="235"/>
        <v>3</v>
      </c>
      <c r="T1607" s="1">
        <f>1+INT($N1607/VLOOKUP($A1607,anni!$A$1:$J$35,10,0))+$Q1607</f>
        <v>6</v>
      </c>
      <c r="U1607" s="1">
        <f t="shared" si="230"/>
        <v>2</v>
      </c>
      <c r="AB1607" s="1">
        <v>7</v>
      </c>
    </row>
    <row r="1608" spans="1:28" x14ac:dyDescent="0.3">
      <c r="A1608" s="3">
        <v>2000</v>
      </c>
      <c r="B1608" s="3" t="str">
        <f>VLOOKUP($E1608,accorpamenti!$A$2:$X$104,$A1608-B$2,0)</f>
        <v>Verona</v>
      </c>
      <c r="C1608" s="3" t="str">
        <f>VLOOKUP($E1608,accorpamenti!$A$2:$X$104,$A1608-C$2,0)</f>
        <v>Verona</v>
      </c>
      <c r="D1608" s="3" t="str">
        <f>VLOOKUP($E1608,accorpamenti!$A$2:$X$104,$A1608-D$2,0)</f>
        <v>Verona</v>
      </c>
      <c r="E1608" s="3" t="s">
        <v>71</v>
      </c>
      <c r="F1608" s="1">
        <f t="array" ref="F1608">SUM(IF(anno=A1608,IF(distretto=E1608,1)))</f>
        <v>4</v>
      </c>
      <c r="G1608" s="1">
        <f t="array" ref="G1608">SUM(IF(anno=A1608,IF(distretto=E1608,IF(punti=-1,1))))</f>
        <v>0</v>
      </c>
      <c r="H1608" s="1">
        <f t="array" ref="H1608">SUM(IF(anno=A1608,IF(distretto=E1608,punti)))+G1608</f>
        <v>66.8</v>
      </c>
      <c r="I1608" s="6">
        <v>4.5428072218986602</v>
      </c>
      <c r="J1608" s="12">
        <f>H1608/VLOOKUP(A1608,anni!$A$1:$O$32,4,0)</f>
        <v>1.9117394539522641E-2</v>
      </c>
      <c r="K1608" s="12">
        <f t="shared" si="231"/>
        <v>1.8332574031890658E-2</v>
      </c>
      <c r="L1608" s="12">
        <f t="shared" si="232"/>
        <v>1.8104653730098379E-2</v>
      </c>
      <c r="M1608" s="12">
        <f t="array" ref="M1608">SUM(IF(NOT(ISERR(J1608:L1608)),J1608:L1608*$J$2:$L$2))/SUM(IF(NOT(ISERR(J1608:L1608)),$J$2:$L$2))</f>
        <v>1.868699756874127E-2</v>
      </c>
      <c r="N1608" s="1">
        <f>((300-VLOOKUP(A1608,anni!$A$1:$O$32,8,0))*(M1608-I1608/300)+I1608)/300*(300-VLOOKUP(A1608,anni!$A$1:$O$32,7,0))</f>
        <v>5.251668587714474</v>
      </c>
      <c r="O1608" s="1">
        <f t="shared" si="233"/>
        <v>5.251668587714474</v>
      </c>
      <c r="P1608" s="9">
        <f>INT(MAX(1,O1608)+1-VLOOKUP(A1608,anni!$A$1:$O$32,5,0))</f>
        <v>5</v>
      </c>
      <c r="Q1608" s="9">
        <f t="array" ref="Q1608">SUM(IF(anno=A1608,IF(distretto=E1608,concorrenti!$T$3:$T$5991)))</f>
        <v>0</v>
      </c>
      <c r="R1608" s="9">
        <f t="shared" si="234"/>
        <v>5</v>
      </c>
      <c r="S1608" s="1">
        <f t="shared" si="235"/>
        <v>1</v>
      </c>
      <c r="T1608" s="1">
        <f>1+INT($N1608/VLOOKUP($A1608,anni!$A$1:$J$35,10,0))+$Q1608</f>
        <v>5</v>
      </c>
      <c r="U1608" s="1">
        <f t="shared" si="230"/>
        <v>1</v>
      </c>
      <c r="AB1608" s="1">
        <v>5</v>
      </c>
    </row>
    <row r="1609" spans="1:28" x14ac:dyDescent="0.3">
      <c r="A1609" s="3">
        <v>2000</v>
      </c>
      <c r="B1609" s="3" t="str">
        <f>VLOOKUP($E1609,accorpamenti!$A$2:$X$104,$A1609-B$2,0)</f>
        <v>Brescia</v>
      </c>
      <c r="C1609" s="3" t="str">
        <f>VLOOKUP($E1609,accorpamenti!$A$2:$X$104,$A1609-C$2,0)</f>
        <v>Brescia</v>
      </c>
      <c r="D1609" s="3" t="str">
        <f>VLOOKUP($E1609,accorpamenti!$A$2:$X$104,$A1609-D$2,0)</f>
        <v>Brescia</v>
      </c>
      <c r="E1609" s="3" t="s">
        <v>42</v>
      </c>
      <c r="F1609" s="1">
        <f t="array" ref="F1609">SUM(IF(anno=A1609,IF(distretto=E1609,1)))</f>
        <v>4</v>
      </c>
      <c r="G1609" s="1">
        <f t="array" ref="G1609">SUM(IF(anno=A1609,IF(distretto=E1609,IF(punti=-1,1))))</f>
        <v>0</v>
      </c>
      <c r="H1609" s="1">
        <f t="array" ref="H1609">SUM(IF(anno=A1609,IF(distretto=E1609,punti)))+G1609</f>
        <v>72</v>
      </c>
      <c r="I1609" s="6">
        <v>4.3680838672102507</v>
      </c>
      <c r="J1609" s="12">
        <f>H1609/VLOOKUP(A1609,anni!$A$1:$O$32,4,0)</f>
        <v>2.0605574952778895E-2</v>
      </c>
      <c r="K1609" s="12">
        <f t="shared" si="231"/>
        <v>1.1116173120728927E-2</v>
      </c>
      <c r="L1609" s="12">
        <f t="shared" si="232"/>
        <v>2.5169884454039212E-2</v>
      </c>
      <c r="M1609" s="12">
        <f t="array" ref="M1609">SUM(IF(NOT(ISERR(J1609:L1609)),J1609:L1609*$J$2:$L$2))/SUM(IF(NOT(ISERR(J1609:L1609)),$J$2:$L$2))</f>
        <v>1.8203159258972292E-2</v>
      </c>
      <c r="N1609" s="1">
        <f>((300-VLOOKUP(A1609,anni!$A$1:$O$32,8,0))*(M1609-I1609/300)+I1609)/300*(300-VLOOKUP(A1609,anni!$A$1:$O$32,7,0))</f>
        <v>5.0966598075312088</v>
      </c>
      <c r="O1609" s="1">
        <f t="shared" si="233"/>
        <v>5.0966598075312088</v>
      </c>
      <c r="P1609" s="9">
        <f>INT(MAX(1,O1609)+1-VLOOKUP(A1609,anni!$A$1:$O$32,5,0))</f>
        <v>5</v>
      </c>
      <c r="Q1609" s="9">
        <f t="array" ref="Q1609">SUM(IF(anno=A1609,IF(distretto=E1609,concorrenti!$T$3:$T$5991)))</f>
        <v>0</v>
      </c>
      <c r="R1609" s="9">
        <f t="shared" si="234"/>
        <v>5</v>
      </c>
      <c r="S1609" s="1">
        <f t="shared" si="235"/>
        <v>1</v>
      </c>
      <c r="T1609" s="1">
        <f>1+INT($N1609/VLOOKUP($A1609,anni!$A$1:$J$35,10,0))+$Q1609</f>
        <v>5</v>
      </c>
      <c r="U1609" s="1">
        <f t="shared" si="230"/>
        <v>1</v>
      </c>
      <c r="AB1609" s="1">
        <v>5</v>
      </c>
    </row>
    <row r="1610" spans="1:28" x14ac:dyDescent="0.3">
      <c r="A1610" s="3">
        <v>2000</v>
      </c>
      <c r="B1610" s="3" t="str">
        <f>VLOOKUP($E1610,accorpamenti!$A$2:$X$104,$A1610-B$2,0)</f>
        <v>Lucca</v>
      </c>
      <c r="C1610" s="3" t="str">
        <f>VLOOKUP($E1610,accorpamenti!$A$2:$X$104,$A1610-C$2,0)</f>
        <v>Lucca</v>
      </c>
      <c r="D1610" s="3" t="str">
        <f>VLOOKUP($E1610,accorpamenti!$A$2:$X$104,$A1610-D$2,0)</f>
        <v>Lucca</v>
      </c>
      <c r="E1610" s="3" t="s">
        <v>48</v>
      </c>
      <c r="F1610" s="1">
        <f t="array" ref="F1610">SUM(IF(anno=A1610,IF(distretto=E1610,1)))</f>
        <v>4</v>
      </c>
      <c r="G1610" s="1">
        <f t="array" ref="G1610">SUM(IF(anno=A1610,IF(distretto=E1610,IF(punti=-1,1))))</f>
        <v>0</v>
      </c>
      <c r="H1610" s="1">
        <f t="array" ref="H1610">SUM(IF(anno=A1610,IF(distretto=E1610,punti)))+G1610</f>
        <v>69</v>
      </c>
      <c r="I1610" s="6">
        <v>2.2714036109493301</v>
      </c>
      <c r="J1610" s="12">
        <f>H1610/VLOOKUP(A1610,anni!$A$1:$O$32,4,0)</f>
        <v>1.9747009329746445E-2</v>
      </c>
      <c r="K1610" s="12">
        <f t="shared" si="231"/>
        <v>1.3339407744874713E-2</v>
      </c>
      <c r="L1610" s="12">
        <f t="shared" si="232"/>
        <v>1.2216961460147687E-2</v>
      </c>
      <c r="M1610" s="12">
        <f t="array" ref="M1610">SUM(IF(NOT(ISERR(J1610:L1610)),J1610:L1610*$J$2:$L$2))/SUM(IF(NOT(ISERR(J1610:L1610)),$J$2:$L$2))</f>
        <v>1.6356134156522741E-2</v>
      </c>
      <c r="N1610" s="1">
        <f>((300-VLOOKUP(A1610,anni!$A$1:$O$32,8,0))*(M1610-I1610/300)+I1610)/300*(300-VLOOKUP(A1610,anni!$A$1:$O$32,7,0))</f>
        <v>4.0283613682876585</v>
      </c>
      <c r="O1610" s="1">
        <f t="shared" si="233"/>
        <v>4.0283613682876585</v>
      </c>
      <c r="P1610" s="9">
        <f>INT(MAX(1,O1610)+1-VLOOKUP(A1610,anni!$A$1:$O$32,5,0))</f>
        <v>4</v>
      </c>
      <c r="Q1610" s="9">
        <f t="array" ref="Q1610">SUM(IF(anno=A1610,IF(distretto=E1610,concorrenti!$T$3:$T$5991)))</f>
        <v>0</v>
      </c>
      <c r="R1610" s="9">
        <f t="shared" si="234"/>
        <v>4</v>
      </c>
      <c r="S1610" s="1">
        <f t="shared" si="235"/>
        <v>0</v>
      </c>
      <c r="T1610" s="1">
        <f>1+INT($N1610/VLOOKUP($A1610,anni!$A$1:$J$35,10,0))+$Q1610</f>
        <v>4</v>
      </c>
      <c r="U1610" s="1">
        <f t="shared" si="230"/>
        <v>0</v>
      </c>
      <c r="AB1610" s="1">
        <v>4</v>
      </c>
    </row>
    <row r="1611" spans="1:28" x14ac:dyDescent="0.3">
      <c r="A1611" s="3">
        <v>2000</v>
      </c>
      <c r="B1611" s="3" t="str">
        <f>VLOOKUP($E1611,accorpamenti!$A$2:$X$104,$A1611-B$2,0)</f>
        <v>Asti</v>
      </c>
      <c r="C1611" s="3" t="str">
        <f>VLOOKUP($E1611,accorpamenti!$A$2:$X$104,$A1611-C$2,0)</f>
        <v>Asti</v>
      </c>
      <c r="D1611" s="3" t="str">
        <f>VLOOKUP($E1611,accorpamenti!$A$2:$X$104,$A1611-D$2,0)</f>
        <v>Asti</v>
      </c>
      <c r="E1611" s="3" t="s">
        <v>68</v>
      </c>
      <c r="F1611" s="1">
        <f t="array" ref="F1611">SUM(IF(anno=A1611,IF(distretto=E1611,1)))</f>
        <v>4</v>
      </c>
      <c r="G1611" s="1">
        <f t="array" ref="G1611">SUM(IF(anno=A1611,IF(distretto=E1611,IF(punti=-1,1))))</f>
        <v>0</v>
      </c>
      <c r="H1611" s="1">
        <f t="array" ref="H1611">SUM(IF(anno=A1611,IF(distretto=E1611,punti)))+G1611</f>
        <v>60.8</v>
      </c>
      <c r="I1611" s="6">
        <v>1.0483401281304601</v>
      </c>
      <c r="J1611" s="12">
        <f>H1611/VLOOKUP(A1611,anni!$A$1:$O$32,4,0)</f>
        <v>1.7400263293457733E-2</v>
      </c>
      <c r="K1611" s="12">
        <f t="shared" si="231"/>
        <v>1.348519362186788E-2</v>
      </c>
      <c r="L1611" s="12">
        <f t="shared" si="232"/>
        <v>1.2658538380393991E-2</v>
      </c>
      <c r="M1611" s="12">
        <f t="array" ref="M1611">SUM(IF(NOT(ISERR(J1611:L1611)),J1611:L1611*$J$2:$L$2))/SUM(IF(NOT(ISERR(J1611:L1611)),$J$2:$L$2))</f>
        <v>1.5304952584083825E-2</v>
      </c>
      <c r="N1611" s="1">
        <f>((300-VLOOKUP(A1611,anni!$A$1:$O$32,8,0))*(M1611-I1611/300)+I1611)/300*(300-VLOOKUP(A1611,anni!$A$1:$O$32,7,0))</f>
        <v>3.4104372261935847</v>
      </c>
      <c r="O1611" s="1">
        <f t="shared" si="233"/>
        <v>3.4104372261935847</v>
      </c>
      <c r="P1611" s="9">
        <f>INT(MAX(1,O1611)+1-VLOOKUP(A1611,anni!$A$1:$O$32,5,0))</f>
        <v>3</v>
      </c>
      <c r="Q1611" s="9">
        <f t="array" ref="Q1611">SUM(IF(anno=A1611,IF(distretto=E1611,concorrenti!$T$3:$T$5991)))</f>
        <v>0</v>
      </c>
      <c r="R1611" s="9">
        <f t="shared" si="234"/>
        <v>3</v>
      </c>
      <c r="S1611" s="1">
        <f t="shared" si="235"/>
        <v>-1</v>
      </c>
      <c r="T1611" s="1">
        <f>1+INT($N1611/VLOOKUP($A1611,anni!$A$1:$J$35,10,0))+$Q1611</f>
        <v>3</v>
      </c>
      <c r="U1611" s="1">
        <f t="shared" si="230"/>
        <v>-1</v>
      </c>
      <c r="AB1611" s="1">
        <v>3</v>
      </c>
    </row>
    <row r="1612" spans="1:28" x14ac:dyDescent="0.3">
      <c r="A1612" s="3">
        <v>2000</v>
      </c>
      <c r="B1612" s="3" t="str">
        <f>VLOOKUP($E1612,accorpamenti!$A$2:$X$104,$A1612-B$2,0)</f>
        <v>Ravenna</v>
      </c>
      <c r="C1612" s="3" t="str">
        <f>VLOOKUP($E1612,accorpamenti!$A$2:$X$104,$A1612-C$2,0)</f>
        <v>Ravenna</v>
      </c>
      <c r="D1612" s="3" t="str">
        <f>VLOOKUP($E1612,accorpamenti!$A$2:$X$104,$A1612-D$2,0)</f>
        <v>Ravenna</v>
      </c>
      <c r="E1612" s="3" t="s">
        <v>147</v>
      </c>
      <c r="F1612" s="1">
        <f t="array" ref="F1612">SUM(IF(anno=A1612,IF(distretto=E1612,1)))</f>
        <v>4</v>
      </c>
      <c r="G1612" s="1">
        <f t="array" ref="G1612">SUM(IF(anno=A1612,IF(distretto=E1612,IF(punti=-1,1))))</f>
        <v>0</v>
      </c>
      <c r="H1612" s="1">
        <f t="array" ref="H1612">SUM(IF(anno=A1612,IF(distretto=E1612,punti)))+G1612</f>
        <v>41.4</v>
      </c>
      <c r="I1612" s="6">
        <v>1.2230634828188702</v>
      </c>
      <c r="J1612" s="12">
        <f>H1612/VLOOKUP(A1612,anni!$A$1:$O$32,4,0)</f>
        <v>1.1848205597847866E-2</v>
      </c>
      <c r="K1612" s="12">
        <f t="shared" si="231"/>
        <v>1.5052391799544415E-2</v>
      </c>
      <c r="L1612" s="12">
        <f t="shared" si="232"/>
        <v>1.9282192184088519E-2</v>
      </c>
      <c r="M1612" s="12">
        <f t="array" ref="M1612">SUM(IF(NOT(ISERR(J1612:L1612)),J1612:L1612*$J$2:$L$2))/SUM(IF(NOT(ISERR(J1612:L1612)),$J$2:$L$2))</f>
        <v>1.4155265429453492E-2</v>
      </c>
      <c r="N1612" s="1">
        <f>((300-VLOOKUP(A1612,anni!$A$1:$O$32,8,0))*(M1612-I1612/300)+I1612)/300*(300-VLOOKUP(A1612,anni!$A$1:$O$32,7,0))</f>
        <v>3.2387409134969882</v>
      </c>
      <c r="O1612" s="1">
        <f t="shared" si="233"/>
        <v>3.2387409134969882</v>
      </c>
      <c r="P1612" s="9">
        <f>INT(MAX(1,O1612)+1-VLOOKUP(A1612,anni!$A$1:$O$32,5,0))</f>
        <v>3</v>
      </c>
      <c r="Q1612" s="9">
        <f t="array" ref="Q1612">SUM(IF(anno=A1612,IF(distretto=E1612,concorrenti!$T$3:$T$5991)))</f>
        <v>0</v>
      </c>
      <c r="R1612" s="9">
        <f t="shared" si="234"/>
        <v>3</v>
      </c>
      <c r="S1612" s="1">
        <f t="shared" si="235"/>
        <v>-1</v>
      </c>
      <c r="T1612" s="1">
        <f>1+INT($N1612/VLOOKUP($A1612,anni!$A$1:$J$35,10,0))+$Q1612</f>
        <v>3</v>
      </c>
      <c r="U1612" s="1">
        <f t="shared" si="230"/>
        <v>-1</v>
      </c>
      <c r="AB1612" s="1">
        <v>3</v>
      </c>
    </row>
    <row r="1613" spans="1:28" x14ac:dyDescent="0.3">
      <c r="A1613" s="3">
        <v>2000</v>
      </c>
      <c r="B1613" s="3" t="str">
        <f>VLOOKUP($E1613,accorpamenti!$A$2:$X$104,$A1613-B$2,0)</f>
        <v>Ascoli Piceno</v>
      </c>
      <c r="C1613" s="3" t="str">
        <f>VLOOKUP($E1613,accorpamenti!$A$2:$X$104,$A1613-C$2,0)</f>
        <v>Ascoli Piceno</v>
      </c>
      <c r="D1613" s="3" t="str">
        <f>VLOOKUP($E1613,accorpamenti!$A$2:$X$104,$A1613-D$2,0)</f>
        <v>Ascoli Piceno</v>
      </c>
      <c r="E1613" s="3" t="s">
        <v>117</v>
      </c>
      <c r="F1613" s="1">
        <f t="array" ref="F1613">SUM(IF(anno=A1613,IF(distretto=E1613,1)))</f>
        <v>4</v>
      </c>
      <c r="G1613" s="1">
        <f t="array" ref="G1613">SUM(IF(anno=A1613,IF(distretto=E1613,IF(punti=-1,1))))</f>
        <v>0</v>
      </c>
      <c r="H1613" s="1">
        <f t="array" ref="H1613">SUM(IF(anno=A1613,IF(distretto=E1613,punti)))+G1613</f>
        <v>17.600000000000001</v>
      </c>
      <c r="I1613" s="6">
        <v>1.5725101921956901</v>
      </c>
      <c r="J1613" s="12">
        <f>H1613/VLOOKUP(A1613,anni!$A$1:$O$32,4,0)</f>
        <v>5.0369183217903978E-3</v>
      </c>
      <c r="K1613" s="12">
        <f t="shared" si="231"/>
        <v>8.8200455580865582E-3</v>
      </c>
      <c r="L1613" s="12">
        <f t="shared" si="232"/>
        <v>0</v>
      </c>
      <c r="M1613" s="12">
        <f t="array" ref="M1613">SUM(IF(NOT(ISERR(J1613:L1613)),J1613:L1613*$J$2:$L$2))/SUM(IF(NOT(ISERR(J1613:L1613)),$J$2:$L$2))</f>
        <v>5.4584743469240525E-3</v>
      </c>
      <c r="N1613" s="1">
        <f>((300-VLOOKUP(A1613,anni!$A$1:$O$32,8,0))*(M1613-I1613/300)+I1613)/300*(300-VLOOKUP(A1613,anni!$A$1:$O$32,7,0))</f>
        <v>1.6158649334500406</v>
      </c>
      <c r="O1613" s="1">
        <f t="shared" si="233"/>
        <v>1.6158649334500406</v>
      </c>
      <c r="P1613" s="9">
        <f>INT(MAX(1,O1613)+1-VLOOKUP(A1613,anni!$A$1:$O$32,5,0))</f>
        <v>2</v>
      </c>
      <c r="Q1613" s="9">
        <f t="array" ref="Q1613">SUM(IF(anno=A1613,IF(distretto=E1613,concorrenti!$T$3:$T$5991)))</f>
        <v>0</v>
      </c>
      <c r="R1613" s="9">
        <f t="shared" si="234"/>
        <v>2</v>
      </c>
      <c r="S1613" s="1">
        <f t="shared" si="235"/>
        <v>-2</v>
      </c>
      <c r="T1613" s="1">
        <f>1+INT($N1613/VLOOKUP($A1613,anni!$A$1:$J$35,10,0))+$Q1613</f>
        <v>2</v>
      </c>
      <c r="U1613" s="1">
        <f t="shared" si="230"/>
        <v>-2</v>
      </c>
      <c r="AB1613" s="1">
        <v>2</v>
      </c>
    </row>
    <row r="1614" spans="1:28" x14ac:dyDescent="0.3">
      <c r="A1614" s="3">
        <v>2000</v>
      </c>
      <c r="B1614" s="3" t="str">
        <f>VLOOKUP($E1614,accorpamenti!$A$2:$X$104,$A1614-B$2,0)</f>
        <v>Vercelli</v>
      </c>
      <c r="C1614" s="3" t="str">
        <f>VLOOKUP($E1614,accorpamenti!$A$2:$X$104,$A1614-C$2,0)</f>
        <v>Vercelli</v>
      </c>
      <c r="D1614" s="3" t="str">
        <f>VLOOKUP($E1614,accorpamenti!$A$2:$X$104,$A1614-D$2,0)</f>
        <v>Vercelli</v>
      </c>
      <c r="E1614" s="3" t="s">
        <v>132</v>
      </c>
      <c r="F1614" s="1">
        <f t="array" ref="F1614">SUM(IF(anno=A1614,IF(distretto=E1614,1)))</f>
        <v>4</v>
      </c>
      <c r="G1614" s="1">
        <f t="array" ref="G1614">SUM(IF(anno=A1614,IF(distretto=E1614,IF(punti=-1,1))))</f>
        <v>0</v>
      </c>
      <c r="H1614" s="1">
        <f t="array" ref="H1614">SUM(IF(anno=A1614,IF(distretto=E1614,punti)))+G1614</f>
        <v>9.6</v>
      </c>
      <c r="I1614" s="6">
        <v>1.3977868375072802</v>
      </c>
      <c r="J1614" s="12">
        <f>H1614/VLOOKUP(A1614,anni!$A$1:$O$32,4,0)</f>
        <v>2.7474099937038528E-3</v>
      </c>
      <c r="K1614" s="12">
        <f t="shared" si="231"/>
        <v>9.1116173120728912E-4</v>
      </c>
      <c r="L1614" s="12">
        <f t="shared" si="232"/>
        <v>1.7172435787356187E-3</v>
      </c>
      <c r="M1614" s="12">
        <f t="array" ref="M1614">SUM(IF(NOT(ISERR(J1614:L1614)),J1614:L1614*$J$2:$L$2))/SUM(IF(NOT(ISERR(J1614:L1614)),$J$2:$L$2))</f>
        <v>1.9636328370436257E-3</v>
      </c>
      <c r="N1614" s="1">
        <f>((300-VLOOKUP(A1614,anni!$A$1:$O$32,8,0))*(M1614-I1614/300)+I1614)/300*(300-VLOOKUP(A1614,anni!$A$1:$O$32,7,0))</f>
        <v>0.85865551324448519</v>
      </c>
      <c r="O1614" s="1">
        <f t="shared" si="233"/>
        <v>1</v>
      </c>
      <c r="P1614" s="9">
        <f>INT(MAX(1,O1614)+1-VLOOKUP(A1614,anni!$A$1:$O$32,5,0))</f>
        <v>1</v>
      </c>
      <c r="Q1614" s="9">
        <f t="array" ref="Q1614">SUM(IF(anno=A1614,IF(distretto=E1614,concorrenti!$T$3:$T$5991)))</f>
        <v>0</v>
      </c>
      <c r="R1614" s="9">
        <f t="shared" si="234"/>
        <v>1</v>
      </c>
      <c r="S1614" s="1">
        <f t="shared" si="235"/>
        <v>-3</v>
      </c>
      <c r="T1614" s="1">
        <f>1+INT($N1614/VLOOKUP($A1614,anni!$A$1:$J$35,10,0))+$Q1614</f>
        <v>1</v>
      </c>
      <c r="U1614" s="1">
        <f t="shared" si="230"/>
        <v>-3</v>
      </c>
      <c r="AB1614" s="1">
        <v>1</v>
      </c>
    </row>
    <row r="1615" spans="1:28" x14ac:dyDescent="0.3">
      <c r="A1615" s="3">
        <v>2000</v>
      </c>
      <c r="B1615" s="3" t="str">
        <f>VLOOKUP($E1615,accorpamenti!$A$2:$X$104,$A1615-B$2,0)</f>
        <v>Parma</v>
      </c>
      <c r="C1615" s="3" t="str">
        <f>VLOOKUP($E1615,accorpamenti!$A$2:$X$104,$A1615-C$2,0)</f>
        <v>Parma</v>
      </c>
      <c r="D1615" s="3" t="str">
        <f>VLOOKUP($E1615,accorpamenti!$A$2:$X$104,$A1615-D$2,0)</f>
        <v>Parma</v>
      </c>
      <c r="E1615" s="3" t="s">
        <v>76</v>
      </c>
      <c r="F1615" s="1">
        <f t="array" ref="F1615">SUM(IF(anno=A1615,IF(distretto=E1615,1)))</f>
        <v>3</v>
      </c>
      <c r="G1615" s="1">
        <f t="array" ref="G1615">SUM(IF(anno=A1615,IF(distretto=E1615,IF(punti=-1,1))))</f>
        <v>0</v>
      </c>
      <c r="H1615" s="1">
        <f t="array" ref="H1615">SUM(IF(anno=A1615,IF(distretto=E1615,punti)))+G1615</f>
        <v>67.8</v>
      </c>
      <c r="I1615" s="6">
        <v>2.2714036109493301</v>
      </c>
      <c r="J1615" s="12">
        <f>H1615/VLOOKUP(A1615,anni!$A$1:$O$32,4,0)</f>
        <v>1.940358308053346E-2</v>
      </c>
      <c r="K1615" s="12">
        <f t="shared" si="231"/>
        <v>2.3435079726651476E-2</v>
      </c>
      <c r="L1615" s="12">
        <f t="shared" si="232"/>
        <v>8.5371537914285048E-3</v>
      </c>
      <c r="M1615" s="12">
        <f t="array" ref="M1615">SUM(IF(NOT(ISERR(J1615:L1615)),J1615:L1615*$J$2:$L$2))/SUM(IF(NOT(ISERR(J1615:L1615)),$J$2:$L$2))</f>
        <v>1.8936343747721972E-2</v>
      </c>
      <c r="N1615" s="1">
        <f>((300-VLOOKUP(A1615,anni!$A$1:$O$32,8,0))*(M1615-I1615/300)+I1615)/300*(300-VLOOKUP(A1615,anni!$A$1:$O$32,7,0))</f>
        <v>4.5444032865275048</v>
      </c>
      <c r="O1615" s="1">
        <f t="shared" si="233"/>
        <v>4.5444032865275048</v>
      </c>
      <c r="P1615" s="9">
        <f>INT(MAX(1,O1615)+1-VLOOKUP(A1615,anni!$A$1:$O$32,5,0))</f>
        <v>5</v>
      </c>
      <c r="Q1615" s="9">
        <f t="array" ref="Q1615">SUM(IF(anno=A1615,IF(distretto=E1615,concorrenti!$T$3:$T$5991)))</f>
        <v>0</v>
      </c>
      <c r="R1615" s="9">
        <f t="shared" si="234"/>
        <v>5</v>
      </c>
      <c r="S1615" s="1">
        <f t="shared" si="235"/>
        <v>2</v>
      </c>
      <c r="T1615" s="1">
        <f>1+INT($N1615/VLOOKUP($A1615,anni!$A$1:$J$35,10,0))+$Q1615</f>
        <v>4</v>
      </c>
      <c r="U1615" s="1">
        <f t="shared" si="230"/>
        <v>1</v>
      </c>
      <c r="AB1615" s="1">
        <v>5</v>
      </c>
    </row>
    <row r="1616" spans="1:28" x14ac:dyDescent="0.3">
      <c r="A1616" s="3">
        <v>2000</v>
      </c>
      <c r="B1616" s="3" t="str">
        <f>VLOOKUP($E1616,accorpamenti!$A$2:$X$104,$A1616-B$2,0)</f>
        <v>Varese</v>
      </c>
      <c r="C1616" s="3" t="str">
        <f>VLOOKUP($E1616,accorpamenti!$A$2:$X$104,$A1616-C$2,0)</f>
        <v>Varese</v>
      </c>
      <c r="D1616" s="3" t="str">
        <f>VLOOKUP($E1616,accorpamenti!$A$2:$X$104,$A1616-D$2,0)</f>
        <v>Varese</v>
      </c>
      <c r="E1616" s="3" t="s">
        <v>94</v>
      </c>
      <c r="F1616" s="1">
        <f t="array" ref="F1616">SUM(IF(anno=A1616,IF(distretto=E1616,1)))</f>
        <v>3</v>
      </c>
      <c r="G1616" s="1">
        <f t="array" ref="G1616">SUM(IF(anno=A1616,IF(distretto=E1616,IF(punti=-1,1))))</f>
        <v>0</v>
      </c>
      <c r="H1616" s="1">
        <f t="array" ref="H1616">SUM(IF(anno=A1616,IF(distretto=E1616,punti)))+G1616</f>
        <v>41.2</v>
      </c>
      <c r="I1616" s="6">
        <v>2.7955736750145603</v>
      </c>
      <c r="J1616" s="12">
        <f>H1616/VLOOKUP(A1616,anni!$A$1:$O$32,4,0)</f>
        <v>1.1790967889645704E-2</v>
      </c>
      <c r="K1616" s="12">
        <f t="shared" si="231"/>
        <v>2.5403189066059224E-2</v>
      </c>
      <c r="L1616" s="12">
        <f t="shared" si="232"/>
        <v>1.7515884503103311E-2</v>
      </c>
      <c r="M1616" s="12">
        <f t="array" ref="M1616">SUM(IF(NOT(ISERR(J1616:L1616)),J1616:L1616*$J$2:$L$2))/SUM(IF(NOT(ISERR(J1616:L1616)),$J$2:$L$2))</f>
        <v>1.7282527717359813E-2</v>
      </c>
      <c r="N1616" s="1">
        <f>((300-VLOOKUP(A1616,anni!$A$1:$O$32,8,0))*(M1616-I1616/300)+I1616)/300*(300-VLOOKUP(A1616,anni!$A$1:$O$32,7,0))</f>
        <v>4.3883634351434821</v>
      </c>
      <c r="O1616" s="1">
        <f t="shared" si="233"/>
        <v>4.3883634351434821</v>
      </c>
      <c r="P1616" s="9">
        <f>INT(MAX(1,O1616)+1-VLOOKUP(A1616,anni!$A$1:$O$32,5,0))</f>
        <v>4</v>
      </c>
      <c r="Q1616" s="9">
        <f t="array" ref="Q1616">SUM(IF(anno=A1616,IF(distretto=E1616,concorrenti!$T$3:$T$5991)))</f>
        <v>0</v>
      </c>
      <c r="R1616" s="9">
        <f t="shared" si="234"/>
        <v>4</v>
      </c>
      <c r="S1616" s="1">
        <f t="shared" si="235"/>
        <v>1</v>
      </c>
      <c r="T1616" s="1">
        <f>1+INT($N1616/VLOOKUP($A1616,anni!$A$1:$J$35,10,0))+$Q1616</f>
        <v>4</v>
      </c>
      <c r="U1616" s="1">
        <f t="shared" si="230"/>
        <v>1</v>
      </c>
      <c r="AB1616" s="1">
        <v>4</v>
      </c>
    </row>
    <row r="1617" spans="1:28" x14ac:dyDescent="0.3">
      <c r="A1617" s="3">
        <v>2000</v>
      </c>
      <c r="B1617" s="3" t="str">
        <f>VLOOKUP($E1617,accorpamenti!$A$2:$X$104,$A1617-B$2,0)</f>
        <v>Alessandria</v>
      </c>
      <c r="C1617" s="3" t="str">
        <f>VLOOKUP($E1617,accorpamenti!$A$2:$X$104,$A1617-C$2,0)</f>
        <v>Alessandria</v>
      </c>
      <c r="D1617" s="3" t="str">
        <f>VLOOKUP($E1617,accorpamenti!$A$2:$X$104,$A1617-D$2,0)</f>
        <v>Alessandria</v>
      </c>
      <c r="E1617" s="3" t="s">
        <v>74</v>
      </c>
      <c r="F1617" s="1">
        <f t="array" ref="F1617">SUM(IF(anno=A1617,IF(distretto=E1617,1)))</f>
        <v>3</v>
      </c>
      <c r="G1617" s="1">
        <f t="array" ref="G1617">SUM(IF(anno=A1617,IF(distretto=E1617,IF(punti=-1,1))))</f>
        <v>0</v>
      </c>
      <c r="H1617" s="1">
        <f t="array" ref="H1617">SUM(IF(anno=A1617,IF(distretto=E1617,punti)))+G1617</f>
        <v>64.2</v>
      </c>
      <c r="I1617" s="6">
        <v>2.7955736750145603</v>
      </c>
      <c r="J1617" s="12">
        <f>H1617/VLOOKUP(A1617,anni!$A$1:$O$32,4,0)</f>
        <v>1.8373304332894518E-2</v>
      </c>
      <c r="K1617" s="12">
        <f t="shared" si="231"/>
        <v>1.0569476082004554E-2</v>
      </c>
      <c r="L1617" s="12">
        <f t="shared" si="232"/>
        <v>1.540612810637098E-2</v>
      </c>
      <c r="M1617" s="12">
        <f t="array" ref="M1617">SUM(IF(NOT(ISERR(J1617:L1617)),J1617:L1617*$J$2:$L$2))/SUM(IF(NOT(ISERR(J1617:L1617)),$J$2:$L$2))</f>
        <v>1.5277498878177273E-2</v>
      </c>
      <c r="N1617" s="1">
        <f>((300-VLOOKUP(A1617,anni!$A$1:$O$32,8,0))*(M1617-I1617/300)+I1617)/300*(300-VLOOKUP(A1617,anni!$A$1:$O$32,7,0))</f>
        <v>3.9873576673069739</v>
      </c>
      <c r="O1617" s="1">
        <f t="shared" si="233"/>
        <v>3.9873576673069739</v>
      </c>
      <c r="P1617" s="9">
        <f>INT(MAX(1,O1617)+1-VLOOKUP(A1617,anni!$A$1:$O$32,5,0))</f>
        <v>4</v>
      </c>
      <c r="Q1617" s="9">
        <f t="array" ref="Q1617">SUM(IF(anno=A1617,IF(distretto=E1617,concorrenti!$T$3:$T$5991)))</f>
        <v>0</v>
      </c>
      <c r="R1617" s="9">
        <f t="shared" si="234"/>
        <v>4</v>
      </c>
      <c r="S1617" s="1">
        <f t="shared" si="235"/>
        <v>1</v>
      </c>
      <c r="T1617" s="1">
        <f>1+INT($N1617/VLOOKUP($A1617,anni!$A$1:$J$35,10,0))+$Q1617</f>
        <v>4</v>
      </c>
      <c r="U1617" s="1">
        <f t="shared" si="230"/>
        <v>1</v>
      </c>
      <c r="AB1617" s="1">
        <v>4</v>
      </c>
    </row>
    <row r="1618" spans="1:28" x14ac:dyDescent="0.3">
      <c r="A1618" s="3">
        <v>2000</v>
      </c>
      <c r="B1618" s="3" t="str">
        <f>VLOOKUP($E1618,accorpamenti!$A$2:$X$104,$A1618-B$2,0)</f>
        <v>Bari</v>
      </c>
      <c r="C1618" s="3" t="str">
        <f>VLOOKUP($E1618,accorpamenti!$A$2:$X$104,$A1618-C$2,0)</f>
        <v>Bari</v>
      </c>
      <c r="D1618" s="3" t="str">
        <f>VLOOKUP($E1618,accorpamenti!$A$2:$X$104,$A1618-D$2,0)</f>
        <v>Bari</v>
      </c>
      <c r="E1618" s="3" t="s">
        <v>55</v>
      </c>
      <c r="F1618" s="1">
        <f t="array" ref="F1618">SUM(IF(anno=A1618,IF(distretto=E1618,1)))</f>
        <v>3</v>
      </c>
      <c r="G1618" s="1">
        <f t="array" ref="G1618">SUM(IF(anno=A1618,IF(distretto=E1618,IF(punti=-1,1))))</f>
        <v>0</v>
      </c>
      <c r="H1618" s="1">
        <f t="array" ref="H1618">SUM(IF(anno=A1618,IF(distretto=E1618,punti)))+G1618</f>
        <v>37.6</v>
      </c>
      <c r="I1618" s="6">
        <v>8.9108910891089099</v>
      </c>
      <c r="J1618" s="12">
        <f>H1618/VLOOKUP(A1618,anni!$A$1:$O$32,4,0)</f>
        <v>1.0760689142006757E-2</v>
      </c>
      <c r="K1618" s="12">
        <f t="shared" si="231"/>
        <v>5.6492027334851926E-3</v>
      </c>
      <c r="L1618" s="12">
        <f t="shared" si="232"/>
        <v>5.4951794519539797E-3</v>
      </c>
      <c r="M1618" s="12">
        <f t="array" ref="M1618">SUM(IF(NOT(ISERR(J1618:L1618)),J1618:L1618*$J$2:$L$2))/SUM(IF(NOT(ISERR(J1618:L1618)),$J$2:$L$2))</f>
        <v>8.1792753908241055E-3</v>
      </c>
      <c r="N1618" s="1">
        <f>((300-VLOOKUP(A1618,anni!$A$1:$O$32,8,0))*(M1618-I1618/300)+I1618)/300*(300-VLOOKUP(A1618,anni!$A$1:$O$32,7,0))</f>
        <v>4.6061521078677909</v>
      </c>
      <c r="O1618" s="1">
        <f t="shared" si="233"/>
        <v>4.6061521078677909</v>
      </c>
      <c r="P1618" s="9">
        <f>INT(MAX(1,O1618)+1-VLOOKUP(A1618,anni!$A$1:$O$32,5,0))</f>
        <v>5</v>
      </c>
      <c r="Q1618" s="9">
        <f t="array" ref="Q1618">SUM(IF(anno=A1618,IF(distretto=E1618,concorrenti!$T$3:$T$5991)))</f>
        <v>0</v>
      </c>
      <c r="R1618" s="9">
        <f t="shared" si="234"/>
        <v>5</v>
      </c>
      <c r="S1618" s="1">
        <f t="shared" si="235"/>
        <v>2</v>
      </c>
      <c r="T1618" s="1">
        <f>1+INT($N1618/VLOOKUP($A1618,anni!$A$1:$J$35,10,0))+$Q1618</f>
        <v>4</v>
      </c>
      <c r="U1618" s="1">
        <f t="shared" si="230"/>
        <v>1</v>
      </c>
      <c r="AB1618" s="1">
        <v>5</v>
      </c>
    </row>
    <row r="1619" spans="1:28" x14ac:dyDescent="0.3">
      <c r="A1619" s="3">
        <v>2000</v>
      </c>
      <c r="B1619" s="3" t="str">
        <f>VLOOKUP($E1619,accorpamenti!$A$2:$X$104,$A1619-B$2,0)</f>
        <v>Modena</v>
      </c>
      <c r="C1619" s="3" t="str">
        <f>VLOOKUP($E1619,accorpamenti!$A$2:$X$104,$A1619-C$2,0)</f>
        <v>Modena</v>
      </c>
      <c r="D1619" s="3" t="str">
        <f>VLOOKUP($E1619,accorpamenti!$A$2:$X$104,$A1619-D$2,0)</f>
        <v>Modena</v>
      </c>
      <c r="E1619" s="3" t="s">
        <v>72</v>
      </c>
      <c r="F1619" s="1">
        <f t="array" ref="F1619">SUM(IF(anno=A1619,IF(distretto=E1619,1)))</f>
        <v>3</v>
      </c>
      <c r="G1619" s="1">
        <f t="array" ref="G1619">SUM(IF(anno=A1619,IF(distretto=E1619,IF(punti=-1,1))))</f>
        <v>0</v>
      </c>
      <c r="H1619" s="1">
        <f t="array" ref="H1619">SUM(IF(anno=A1619,IF(distretto=E1619,punti)))+G1619</f>
        <v>42.4</v>
      </c>
      <c r="I1619" s="6">
        <v>3.3197437390797901</v>
      </c>
      <c r="J1619" s="12">
        <f>H1619/VLOOKUP(A1619,anni!$A$1:$O$32,4,0)</f>
        <v>1.2134394138858683E-2</v>
      </c>
      <c r="K1619" s="12">
        <f t="shared" si="231"/>
        <v>1.4615034168564916E-2</v>
      </c>
      <c r="L1619" s="12">
        <f t="shared" si="232"/>
        <v>1.4424846061379197E-2</v>
      </c>
      <c r="M1619" s="12">
        <f t="array" ref="M1619">SUM(IF(NOT(ISERR(J1619:L1619)),J1619:L1619*$J$2:$L$2))/SUM(IF(NOT(ISERR(J1619:L1619)),$J$2:$L$2))</f>
        <v>1.3343016135847513E-2</v>
      </c>
      <c r="N1619" s="1">
        <f>((300-VLOOKUP(A1619,anni!$A$1:$O$32,8,0))*(M1619-I1619/300)+I1619)/300*(300-VLOOKUP(A1619,anni!$A$1:$O$32,7,0))</f>
        <v>3.7751844735294324</v>
      </c>
      <c r="O1619" s="1">
        <f t="shared" si="233"/>
        <v>3.7751844735294324</v>
      </c>
      <c r="P1619" s="9">
        <f>INT(MAX(1,O1619)+1-VLOOKUP(A1619,anni!$A$1:$O$32,5,0))</f>
        <v>4</v>
      </c>
      <c r="Q1619" s="9">
        <f t="array" ref="Q1619">SUM(IF(anno=A1619,IF(distretto=E1619,concorrenti!$T$3:$T$5991)))</f>
        <v>0</v>
      </c>
      <c r="R1619" s="9">
        <f t="shared" si="234"/>
        <v>4</v>
      </c>
      <c r="S1619" s="1">
        <f t="shared" si="235"/>
        <v>1</v>
      </c>
      <c r="T1619" s="1">
        <f>1+INT($N1619/VLOOKUP($A1619,anni!$A$1:$J$35,10,0))+$Q1619</f>
        <v>4</v>
      </c>
      <c r="U1619" s="1">
        <f t="shared" si="230"/>
        <v>1</v>
      </c>
      <c r="AB1619" s="1">
        <v>4</v>
      </c>
    </row>
    <row r="1620" spans="1:28" x14ac:dyDescent="0.3">
      <c r="A1620" s="3">
        <v>2000</v>
      </c>
      <c r="B1620" s="3" t="str">
        <f>VLOOKUP($E1620,accorpamenti!$A$2:$X$104,$A1620-B$2,0)</f>
        <v>Avellino</v>
      </c>
      <c r="C1620" s="3" t="str">
        <f>VLOOKUP($E1620,accorpamenti!$A$2:$X$104,$A1620-C$2,0)</f>
        <v>Avellino</v>
      </c>
      <c r="D1620" s="3" t="str">
        <f>VLOOKUP($E1620,accorpamenti!$A$2:$X$104,$A1620-D$2,0)</f>
        <v>Avellino</v>
      </c>
      <c r="E1620" s="3" t="s">
        <v>127</v>
      </c>
      <c r="F1620" s="1">
        <f t="array" ref="F1620">SUM(IF(anno=A1620,IF(distretto=E1620,1)))</f>
        <v>3</v>
      </c>
      <c r="G1620" s="1">
        <f t="array" ref="G1620">SUM(IF(anno=A1620,IF(distretto=E1620,IF(punti=-1,1))))</f>
        <v>0</v>
      </c>
      <c r="H1620" s="1">
        <f t="array" ref="H1620">SUM(IF(anno=A1620,IF(distretto=E1620,punti)))+G1620</f>
        <v>44.4</v>
      </c>
      <c r="I1620" s="6">
        <v>4.1933605125218403</v>
      </c>
      <c r="J1620" s="12">
        <f>H1620/VLOOKUP(A1620,anni!$A$1:$O$32,4,0)</f>
        <v>1.270677122088032E-2</v>
      </c>
      <c r="K1620" s="12">
        <f t="shared" si="231"/>
        <v>5.4669703872437352E-3</v>
      </c>
      <c r="L1620" s="12">
        <f t="shared" si="232"/>
        <v>1.0646910188160837E-2</v>
      </c>
      <c r="M1620" s="12">
        <f t="array" ref="M1620">SUM(IF(NOT(ISERR(J1620:L1620)),J1620:L1620*$J$2:$L$2))/SUM(IF(NOT(ISERR(J1620:L1620)),$J$2:$L$2))</f>
        <v>9.9501941042148771E-3</v>
      </c>
      <c r="N1620" s="1">
        <f>((300-VLOOKUP(A1620,anni!$A$1:$O$32,8,0))*(M1620-I1620/300)+I1620)/300*(300-VLOOKUP(A1620,anni!$A$1:$O$32,7,0))</f>
        <v>3.3878256583502551</v>
      </c>
      <c r="O1620" s="1">
        <f t="shared" si="233"/>
        <v>3.3878256583502551</v>
      </c>
      <c r="P1620" s="9">
        <f>INT(MAX(1,O1620)+1-VLOOKUP(A1620,anni!$A$1:$O$32,5,0))</f>
        <v>3</v>
      </c>
      <c r="Q1620" s="9">
        <f t="array" ref="Q1620">SUM(IF(anno=A1620,IF(distretto=E1620,concorrenti!$T$3:$T$5991)))</f>
        <v>0</v>
      </c>
      <c r="R1620" s="9">
        <f t="shared" si="234"/>
        <v>3</v>
      </c>
      <c r="S1620" s="1">
        <f t="shared" si="235"/>
        <v>0</v>
      </c>
      <c r="T1620" s="1">
        <f>1+INT($N1620/VLOOKUP($A1620,anni!$A$1:$J$35,10,0))+$Q1620</f>
        <v>3</v>
      </c>
      <c r="U1620" s="1">
        <f t="shared" si="230"/>
        <v>0</v>
      </c>
      <c r="AB1620" s="1">
        <v>3</v>
      </c>
    </row>
    <row r="1621" spans="1:28" x14ac:dyDescent="0.3">
      <c r="A1621" s="3">
        <v>2000</v>
      </c>
      <c r="B1621" s="3" t="str">
        <f>VLOOKUP($E1621,accorpamenti!$A$2:$X$104,$A1621-B$2,0)</f>
        <v>Arezzo</v>
      </c>
      <c r="C1621" s="3" t="str">
        <f>VLOOKUP($E1621,accorpamenti!$A$2:$X$104,$A1621-C$2,0)</f>
        <v>Arezzo</v>
      </c>
      <c r="D1621" s="3" t="str">
        <f>VLOOKUP($E1621,accorpamenti!$A$2:$X$104,$A1621-D$2,0)</f>
        <v>Arezzo</v>
      </c>
      <c r="E1621" s="3" t="s">
        <v>81</v>
      </c>
      <c r="F1621" s="1">
        <f t="array" ref="F1621">SUM(IF(anno=A1621,IF(distretto=E1621,1)))</f>
        <v>3</v>
      </c>
      <c r="G1621" s="1">
        <f t="array" ref="G1621">SUM(IF(anno=A1621,IF(distretto=E1621,IF(punti=-1,1))))</f>
        <v>0</v>
      </c>
      <c r="H1621" s="1">
        <f t="array" ref="H1621">SUM(IF(anno=A1621,IF(distretto=E1621,punti)))+G1621</f>
        <v>50.8</v>
      </c>
      <c r="I1621" s="6">
        <v>1.7472335468841</v>
      </c>
      <c r="J1621" s="12">
        <f>H1621/VLOOKUP(A1621,anni!$A$1:$O$32,4,0)</f>
        <v>1.4538377883349555E-2</v>
      </c>
      <c r="K1621" s="12">
        <f t="shared" si="231"/>
        <v>8.4555808656036451E-3</v>
      </c>
      <c r="L1621" s="12">
        <f t="shared" si="232"/>
        <v>7.3596153374383662E-3</v>
      </c>
      <c r="M1621" s="12">
        <f t="array" ref="M1621">SUM(IF(NOT(ISERR(J1621:L1621)),J1621:L1621*$J$2:$L$2))/SUM(IF(NOT(ISERR(J1621:L1621)),$J$2:$L$2))</f>
        <v>1.1314318453115721E-2</v>
      </c>
      <c r="N1621" s="1">
        <f>((300-VLOOKUP(A1621,anni!$A$1:$O$32,8,0))*(M1621-I1621/300)+I1621)/300*(300-VLOOKUP(A1621,anni!$A$1:$O$32,7,0))</f>
        <v>2.8452748729178441</v>
      </c>
      <c r="O1621" s="1">
        <f t="shared" si="233"/>
        <v>2.8452748729178441</v>
      </c>
      <c r="P1621" s="9">
        <f>INT(MAX(1,O1621)+1-VLOOKUP(A1621,anni!$A$1:$O$32,5,0))</f>
        <v>3</v>
      </c>
      <c r="Q1621" s="9">
        <f t="array" ref="Q1621">SUM(IF(anno=A1621,IF(distretto=E1621,concorrenti!$T$3:$T$5991)))</f>
        <v>0</v>
      </c>
      <c r="R1621" s="9">
        <f t="shared" si="234"/>
        <v>3</v>
      </c>
      <c r="S1621" s="1">
        <f t="shared" si="235"/>
        <v>0</v>
      </c>
      <c r="T1621" s="1">
        <f>1+INT($N1621/VLOOKUP($A1621,anni!$A$1:$J$35,10,0))+$Q1621</f>
        <v>3</v>
      </c>
      <c r="U1621" s="1">
        <f t="shared" si="230"/>
        <v>0</v>
      </c>
      <c r="AB1621" s="1">
        <v>3</v>
      </c>
    </row>
    <row r="1622" spans="1:28" x14ac:dyDescent="0.3">
      <c r="A1622" s="3">
        <v>2000</v>
      </c>
      <c r="B1622" s="3" t="str">
        <f>VLOOKUP($E1622,accorpamenti!$A$2:$X$104,$A1622-B$2,0)</f>
        <v>Belluno</v>
      </c>
      <c r="C1622" s="3" t="str">
        <f>VLOOKUP($E1622,accorpamenti!$A$2:$X$104,$A1622-C$2,0)</f>
        <v>Belluno</v>
      </c>
      <c r="D1622" s="3" t="str">
        <f>VLOOKUP($E1622,accorpamenti!$A$2:$X$104,$A1622-D$2,0)</f>
        <v>Belluno</v>
      </c>
      <c r="E1622" s="3" t="s">
        <v>99</v>
      </c>
      <c r="F1622" s="1">
        <f t="array" ref="F1622">SUM(IF(anno=A1622,IF(distretto=E1622,1)))</f>
        <v>3</v>
      </c>
      <c r="G1622" s="1">
        <f t="array" ref="G1622">SUM(IF(anno=A1622,IF(distretto=E1622,IF(punti=-1,1))))</f>
        <v>0</v>
      </c>
      <c r="H1622" s="1">
        <f t="array" ref="H1622">SUM(IF(anno=A1622,IF(distretto=E1622,punti)))+G1622</f>
        <v>32.799999999999997</v>
      </c>
      <c r="I1622" s="6">
        <v>1.5725101921956901</v>
      </c>
      <c r="J1622" s="12">
        <f>H1622/VLOOKUP(A1622,anni!$A$1:$O$32,4,0)</f>
        <v>9.3869841451548301E-3</v>
      </c>
      <c r="K1622" s="12">
        <f t="shared" si="231"/>
        <v>1.3302961275626421E-2</v>
      </c>
      <c r="L1622" s="12">
        <f t="shared" si="232"/>
        <v>1.0548781983661657E-2</v>
      </c>
      <c r="M1622" s="12">
        <f t="array" ref="M1622">SUM(IF(NOT(ISERR(J1622:L1622)),J1622:L1622*$J$2:$L$2))/SUM(IF(NOT(ISERR(J1622:L1622)),$J$2:$L$2))</f>
        <v>1.0885942828396498E-2</v>
      </c>
      <c r="N1622" s="1">
        <f>((300-VLOOKUP(A1622,anni!$A$1:$O$32,8,0))*(M1622-I1622/300)+I1622)/300*(300-VLOOKUP(A1622,anni!$A$1:$O$32,7,0))</f>
        <v>2.7013586297445293</v>
      </c>
      <c r="O1622" s="1">
        <f t="shared" si="233"/>
        <v>2.7013586297445293</v>
      </c>
      <c r="P1622" s="9">
        <f>INT(MAX(1,O1622)+1-VLOOKUP(A1622,anni!$A$1:$O$32,5,0))</f>
        <v>3</v>
      </c>
      <c r="Q1622" s="9">
        <f t="array" ref="Q1622">SUM(IF(anno=A1622,IF(distretto=E1622,concorrenti!$T$3:$T$5991)))</f>
        <v>0</v>
      </c>
      <c r="R1622" s="9">
        <f t="shared" si="234"/>
        <v>3</v>
      </c>
      <c r="S1622" s="1">
        <f t="shared" si="235"/>
        <v>0</v>
      </c>
      <c r="T1622" s="1">
        <f>1+INT($N1622/VLOOKUP($A1622,anni!$A$1:$J$35,10,0))+$Q1622</f>
        <v>3</v>
      </c>
      <c r="U1622" s="1">
        <f t="shared" ref="U1622:U1685" si="236">T1622-$F1622</f>
        <v>0</v>
      </c>
      <c r="AB1622" s="1">
        <v>3</v>
      </c>
    </row>
    <row r="1623" spans="1:28" x14ac:dyDescent="0.3">
      <c r="A1623" s="3">
        <v>2000</v>
      </c>
      <c r="B1623" s="3" t="str">
        <f>VLOOKUP($E1623,accorpamenti!$A$2:$X$104,$A1623-B$2,0)</f>
        <v>Cuneo</v>
      </c>
      <c r="C1623" s="3" t="str">
        <f>VLOOKUP($E1623,accorpamenti!$A$2:$X$104,$A1623-C$2,0)</f>
        <v>Cuneo</v>
      </c>
      <c r="D1623" s="3" t="str">
        <f>VLOOKUP($E1623,accorpamenti!$A$2:$X$104,$A1623-D$2,0)</f>
        <v>Cuneo</v>
      </c>
      <c r="E1623" s="3" t="s">
        <v>67</v>
      </c>
      <c r="F1623" s="1">
        <f t="array" ref="F1623">SUM(IF(anno=A1623,IF(distretto=E1623,1)))</f>
        <v>3</v>
      </c>
      <c r="G1623" s="1">
        <f t="array" ref="G1623">SUM(IF(anno=A1623,IF(distretto=E1623,IF(punti=-1,1))))</f>
        <v>0</v>
      </c>
      <c r="H1623" s="1">
        <f t="array" ref="H1623">SUM(IF(anno=A1623,IF(distretto=E1623,punti)))+G1623</f>
        <v>48.2</v>
      </c>
      <c r="I1623" s="6">
        <v>2.4461269656377405</v>
      </c>
      <c r="J1623" s="12">
        <f>H1623/VLOOKUP(A1623,anni!$A$1:$O$32,4,0)</f>
        <v>1.3794287676721429E-2</v>
      </c>
      <c r="K1623" s="12">
        <f t="shared" si="231"/>
        <v>6.1230068337129835E-3</v>
      </c>
      <c r="L1623" s="12">
        <f t="shared" si="232"/>
        <v>5.4461153497043909E-3</v>
      </c>
      <c r="M1623" s="12">
        <f t="array" ref="M1623">SUM(IF(NOT(ISERR(J1623:L1623)),J1623:L1623*$J$2:$L$2))/SUM(IF(NOT(ISERR(J1623:L1623)),$J$2:$L$2))</f>
        <v>9.8458320078824418E-3</v>
      </c>
      <c r="N1623" s="1">
        <f>((300-VLOOKUP(A1623,anni!$A$1:$O$32,8,0))*(M1623-I1623/300)+I1623)/300*(300-VLOOKUP(A1623,anni!$A$1:$O$32,7,0))</f>
        <v>2.7845420567890686</v>
      </c>
      <c r="O1623" s="1">
        <f t="shared" si="233"/>
        <v>2.7845420567890686</v>
      </c>
      <c r="P1623" s="9">
        <f>INT(MAX(1,O1623)+1-VLOOKUP(A1623,anni!$A$1:$O$32,5,0))</f>
        <v>3</v>
      </c>
      <c r="Q1623" s="9">
        <f t="array" ref="Q1623">SUM(IF(anno=A1623,IF(distretto=E1623,concorrenti!$T$3:$T$5991)))</f>
        <v>0</v>
      </c>
      <c r="R1623" s="9">
        <f t="shared" si="234"/>
        <v>3</v>
      </c>
      <c r="S1623" s="1">
        <f t="shared" si="235"/>
        <v>0</v>
      </c>
      <c r="T1623" s="1">
        <f>1+INT($N1623/VLOOKUP($A1623,anni!$A$1:$J$35,10,0))+$Q1623</f>
        <v>3</v>
      </c>
      <c r="U1623" s="1">
        <f t="shared" si="236"/>
        <v>0</v>
      </c>
      <c r="AB1623" s="1">
        <v>3</v>
      </c>
    </row>
    <row r="1624" spans="1:28" x14ac:dyDescent="0.3">
      <c r="A1624" s="3">
        <v>2000</v>
      </c>
      <c r="B1624" s="3" t="str">
        <f>VLOOKUP($E1624,accorpamenti!$A$2:$X$104,$A1624-B$2,0)</f>
        <v>Reggio Emilia</v>
      </c>
      <c r="C1624" s="3" t="str">
        <f>VLOOKUP($E1624,accorpamenti!$A$2:$X$104,$A1624-C$2,0)</f>
        <v>Reggio Emilia</v>
      </c>
      <c r="D1624" s="3" t="str">
        <f>VLOOKUP($E1624,accorpamenti!$A$2:$X$104,$A1624-D$2,0)</f>
        <v>Reggio Emilia</v>
      </c>
      <c r="E1624" s="3" t="s">
        <v>78</v>
      </c>
      <c r="F1624" s="1">
        <f t="array" ref="F1624">SUM(IF(anno=A1624,IF(distretto=E1624,1)))</f>
        <v>3</v>
      </c>
      <c r="G1624" s="1">
        <f t="array" ref="G1624">SUM(IF(anno=A1624,IF(distretto=E1624,IF(punti=-1,1))))</f>
        <v>0</v>
      </c>
      <c r="H1624" s="1">
        <f t="array" ref="H1624">SUM(IF(anno=A1624,IF(distretto=E1624,punti)))+G1624</f>
        <v>21.4</v>
      </c>
      <c r="I1624" s="6">
        <v>2.4461269656377405</v>
      </c>
      <c r="J1624" s="12">
        <f>H1624/VLOOKUP(A1624,anni!$A$1:$O$32,4,0)</f>
        <v>6.124434777631505E-3</v>
      </c>
      <c r="K1624" s="12">
        <f t="shared" si="231"/>
        <v>1.1079726651480635E-2</v>
      </c>
      <c r="L1624" s="12">
        <f t="shared" si="232"/>
        <v>1.5455192208620568E-2</v>
      </c>
      <c r="M1624" s="12">
        <f t="array" ref="M1624">SUM(IF(NOT(ISERR(J1624:L1624)),J1624:L1624*$J$2:$L$2))/SUM(IF(NOT(ISERR(J1624:L1624)),$J$2:$L$2))</f>
        <v>9.3313249740793937E-3</v>
      </c>
      <c r="N1624" s="1">
        <f>((300-VLOOKUP(A1624,anni!$A$1:$O$32,8,0))*(M1624-I1624/300)+I1624)/300*(300-VLOOKUP(A1624,anni!$A$1:$O$32,7,0))</f>
        <v>2.6816406500284589</v>
      </c>
      <c r="O1624" s="1">
        <f t="shared" si="233"/>
        <v>2.6816406500284589</v>
      </c>
      <c r="P1624" s="9">
        <f>INT(MAX(1,O1624)+1-VLOOKUP(A1624,anni!$A$1:$O$32,5,0))</f>
        <v>3</v>
      </c>
      <c r="Q1624" s="9">
        <f t="array" ref="Q1624">SUM(IF(anno=A1624,IF(distretto=E1624,concorrenti!$T$3:$T$5991)))</f>
        <v>0</v>
      </c>
      <c r="R1624" s="9">
        <f t="shared" si="234"/>
        <v>3</v>
      </c>
      <c r="S1624" s="1">
        <f t="shared" si="235"/>
        <v>0</v>
      </c>
      <c r="T1624" s="1">
        <f>1+INT($N1624/VLOOKUP($A1624,anni!$A$1:$J$35,10,0))+$Q1624</f>
        <v>3</v>
      </c>
      <c r="U1624" s="1">
        <f t="shared" si="236"/>
        <v>0</v>
      </c>
      <c r="AB1624" s="1">
        <v>3</v>
      </c>
    </row>
    <row r="1625" spans="1:28" x14ac:dyDescent="0.3">
      <c r="A1625" s="3">
        <v>2000</v>
      </c>
      <c r="B1625" s="3" t="str">
        <f>VLOOKUP($E1625,accorpamenti!$A$2:$X$104,$A1625-B$2,0)</f>
        <v>Terni</v>
      </c>
      <c r="C1625" s="3" t="str">
        <f>VLOOKUP($E1625,accorpamenti!$A$2:$X$104,$A1625-C$2,0)</f>
        <v>Terni</v>
      </c>
      <c r="D1625" s="3" t="str">
        <f>VLOOKUP($E1625,accorpamenti!$A$2:$X$104,$A1625-D$2,0)</f>
        <v>Terni</v>
      </c>
      <c r="E1625" s="3" t="s">
        <v>80</v>
      </c>
      <c r="F1625" s="1">
        <f t="array" ref="F1625">SUM(IF(anno=A1625,IF(distretto=E1625,1)))</f>
        <v>3</v>
      </c>
      <c r="G1625" s="1">
        <f t="array" ref="G1625">SUM(IF(anno=A1625,IF(distretto=E1625,IF(punti=-1,1))))</f>
        <v>0</v>
      </c>
      <c r="H1625" s="1">
        <f t="array" ref="H1625">SUM(IF(anno=A1625,IF(distretto=E1625,punti)))+G1625</f>
        <v>35.799999999999997</v>
      </c>
      <c r="I1625" s="6">
        <v>1.0483401281304601</v>
      </c>
      <c r="J1625" s="12">
        <f>H1625/VLOOKUP(A1625,anni!$A$1:$O$32,4,0)</f>
        <v>1.0245549768187284E-2</v>
      </c>
      <c r="K1625" s="12">
        <f t="shared" si="231"/>
        <v>7.4715261958997713E-3</v>
      </c>
      <c r="L1625" s="12">
        <f t="shared" si="232"/>
        <v>1.5013615288374268E-2</v>
      </c>
      <c r="M1625" s="12">
        <f t="array" ref="M1625">SUM(IF(NOT(ISERR(J1625:L1625)),J1625:L1625*$J$2:$L$2))/SUM(IF(NOT(ISERR(J1625:L1625)),$J$2:$L$2))</f>
        <v>1.0115552830789278E-2</v>
      </c>
      <c r="N1625" s="1">
        <f>((300-VLOOKUP(A1625,anni!$A$1:$O$32,8,0))*(M1625-I1625/300)+I1625)/300*(300-VLOOKUP(A1625,anni!$A$1:$O$32,7,0))</f>
        <v>2.3725572755346755</v>
      </c>
      <c r="O1625" s="1">
        <f t="shared" si="233"/>
        <v>2.3725572755346755</v>
      </c>
      <c r="P1625" s="9">
        <f>INT(MAX(1,O1625)+1-VLOOKUP(A1625,anni!$A$1:$O$32,5,0))</f>
        <v>2</v>
      </c>
      <c r="Q1625" s="9">
        <f t="array" ref="Q1625">SUM(IF(anno=A1625,IF(distretto=E1625,concorrenti!$T$3:$T$5991)))</f>
        <v>0</v>
      </c>
      <c r="R1625" s="9">
        <f t="shared" si="234"/>
        <v>2</v>
      </c>
      <c r="S1625" s="1">
        <f t="shared" si="235"/>
        <v>-1</v>
      </c>
      <c r="T1625" s="1">
        <f>1+INT($N1625/VLOOKUP($A1625,anni!$A$1:$J$35,10,0))+$Q1625</f>
        <v>2</v>
      </c>
      <c r="U1625" s="1">
        <f t="shared" si="236"/>
        <v>-1</v>
      </c>
      <c r="AB1625" s="1">
        <v>2</v>
      </c>
    </row>
    <row r="1626" spans="1:28" x14ac:dyDescent="0.3">
      <c r="A1626" s="3">
        <v>2000</v>
      </c>
      <c r="B1626" s="3" t="str">
        <f>VLOOKUP($E1626,accorpamenti!$A$2:$X$104,$A1626-B$2,0)</f>
        <v>Chieti</v>
      </c>
      <c r="C1626" s="3" t="str">
        <f>VLOOKUP($E1626,accorpamenti!$A$2:$X$104,$A1626-C$2,0)</f>
        <v>Chieti</v>
      </c>
      <c r="D1626" s="3" t="str">
        <f>VLOOKUP($E1626,accorpamenti!$A$2:$X$104,$A1626-D$2,0)</f>
        <v>Chieti</v>
      </c>
      <c r="E1626" s="3" t="s">
        <v>113</v>
      </c>
      <c r="F1626" s="1">
        <f t="array" ref="F1626">SUM(IF(anno=A1626,IF(distretto=E1626,1)))</f>
        <v>3</v>
      </c>
      <c r="G1626" s="1">
        <f t="array" ref="G1626">SUM(IF(anno=A1626,IF(distretto=E1626,IF(punti=-1,1))))</f>
        <v>0</v>
      </c>
      <c r="H1626" s="1">
        <f t="array" ref="H1626">SUM(IF(anno=A1626,IF(distretto=E1626,punti)))+G1626</f>
        <v>38.200000000000003</v>
      </c>
      <c r="I1626" s="6">
        <v>2.4461269656377405</v>
      </c>
      <c r="J1626" s="12">
        <f>H1626/VLOOKUP(A1626,anni!$A$1:$O$32,4,0)</f>
        <v>1.093240226661325E-2</v>
      </c>
      <c r="K1626" s="12">
        <f t="shared" si="231"/>
        <v>4.5922551252847374E-3</v>
      </c>
      <c r="L1626" s="12">
        <f t="shared" si="232"/>
        <v>9.3221794274219311E-3</v>
      </c>
      <c r="M1626" s="12">
        <f t="array" ref="M1626">SUM(IF(NOT(ISERR(J1626:L1626)),J1626:L1626*$J$2:$L$2))/SUM(IF(NOT(ISERR(J1626:L1626)),$J$2:$L$2))</f>
        <v>8.5506494129718585E-3</v>
      </c>
      <c r="N1626" s="1">
        <f>((300-VLOOKUP(A1626,anni!$A$1:$O$32,8,0))*(M1626-I1626/300)+I1626)/300*(300-VLOOKUP(A1626,anni!$A$1:$O$32,7,0))</f>
        <v>2.5255055378069513</v>
      </c>
      <c r="O1626" s="1">
        <f t="shared" si="233"/>
        <v>2.5255055378069513</v>
      </c>
      <c r="P1626" s="9">
        <f>INT(MAX(1,O1626)+1-VLOOKUP(A1626,anni!$A$1:$O$32,5,0))</f>
        <v>3</v>
      </c>
      <c r="Q1626" s="9">
        <f t="array" ref="Q1626">SUM(IF(anno=A1626,IF(distretto=E1626,concorrenti!$T$3:$T$5991)))</f>
        <v>0</v>
      </c>
      <c r="R1626" s="9">
        <f t="shared" si="234"/>
        <v>3</v>
      </c>
      <c r="S1626" s="1">
        <f t="shared" si="235"/>
        <v>0</v>
      </c>
      <c r="T1626" s="1">
        <f>1+INT($N1626/VLOOKUP($A1626,anni!$A$1:$J$35,10,0))+$Q1626</f>
        <v>3</v>
      </c>
      <c r="U1626" s="1">
        <f t="shared" si="236"/>
        <v>0</v>
      </c>
      <c r="AB1626" s="1">
        <v>3</v>
      </c>
    </row>
    <row r="1627" spans="1:28" x14ac:dyDescent="0.3">
      <c r="A1627" s="3">
        <v>2000</v>
      </c>
      <c r="B1627" s="3" t="str">
        <f>VLOOKUP($E1627,accorpamenti!$A$2:$X$104,$A1627-B$2,0)</f>
        <v>Gorizia</v>
      </c>
      <c r="C1627" s="3" t="str">
        <f>VLOOKUP($E1627,accorpamenti!$A$2:$X$104,$A1627-C$2,0)</f>
        <v>Gorizia</v>
      </c>
      <c r="D1627" s="3" t="str">
        <f>VLOOKUP($E1627,accorpamenti!$A$2:$X$104,$A1627-D$2,0)</f>
        <v>Gorizia</v>
      </c>
      <c r="E1627" s="3" t="s">
        <v>44</v>
      </c>
      <c r="F1627" s="1">
        <f t="array" ref="F1627">SUM(IF(anno=A1627,IF(distretto=E1627,1)))</f>
        <v>3</v>
      </c>
      <c r="G1627" s="1">
        <f t="array" ref="G1627">SUM(IF(anno=A1627,IF(distretto=E1627,IF(punti=-1,1))))</f>
        <v>0</v>
      </c>
      <c r="H1627" s="1">
        <f t="array" ref="H1627">SUM(IF(anno=A1627,IF(distretto=E1627,punti)))+G1627</f>
        <v>45</v>
      </c>
      <c r="I1627" s="6">
        <v>1.2230634828188702</v>
      </c>
      <c r="J1627" s="12">
        <f>H1627/VLOOKUP(A1627,anni!$A$1:$O$32,4,0)</f>
        <v>1.287848434548681E-2</v>
      </c>
      <c r="K1627" s="12">
        <f t="shared" si="231"/>
        <v>5.9407744874715243E-3</v>
      </c>
      <c r="L1627" s="12">
        <f t="shared" si="232"/>
        <v>7.4086794396879549E-3</v>
      </c>
      <c r="M1627" s="12">
        <f t="array" ref="M1627">SUM(IF(NOT(ISERR(J1627:L1627)),J1627:L1627*$J$2:$L$2))/SUM(IF(NOT(ISERR(J1627:L1627)),$J$2:$L$2))</f>
        <v>9.6542802418485719E-3</v>
      </c>
      <c r="N1627" s="1">
        <f>((300-VLOOKUP(A1627,anni!$A$1:$O$32,8,0))*(M1627-I1627/300)+I1627)/300*(300-VLOOKUP(A1627,anni!$A$1:$O$32,7,0))</f>
        <v>2.3385438759760042</v>
      </c>
      <c r="O1627" s="1">
        <f t="shared" si="233"/>
        <v>2.3385438759760042</v>
      </c>
      <c r="P1627" s="9">
        <f>INT(MAX(1,O1627)+1-VLOOKUP(A1627,anni!$A$1:$O$32,5,0))</f>
        <v>2</v>
      </c>
      <c r="Q1627" s="9">
        <f t="array" ref="Q1627">SUM(IF(anno=A1627,IF(distretto=E1627,concorrenti!$T$3:$T$5991)))</f>
        <v>0</v>
      </c>
      <c r="R1627" s="9">
        <f t="shared" si="234"/>
        <v>2</v>
      </c>
      <c r="S1627" s="1">
        <f t="shared" si="235"/>
        <v>-1</v>
      </c>
      <c r="T1627" s="1">
        <f>1+INT($N1627/VLOOKUP($A1627,anni!$A$1:$J$35,10,0))+$Q1627</f>
        <v>2</v>
      </c>
      <c r="U1627" s="1">
        <f t="shared" si="236"/>
        <v>-1</v>
      </c>
      <c r="AB1627" s="1">
        <v>2</v>
      </c>
    </row>
    <row r="1628" spans="1:28" x14ac:dyDescent="0.3">
      <c r="A1628" s="3">
        <v>2000</v>
      </c>
      <c r="B1628" s="3" t="str">
        <f>VLOOKUP($E1628,accorpamenti!$A$2:$X$104,$A1628-B$2,0)</f>
        <v>Pavia</v>
      </c>
      <c r="C1628" s="3" t="str">
        <f>VLOOKUP($E1628,accorpamenti!$A$2:$X$104,$A1628-C$2,0)</f>
        <v>Pavia</v>
      </c>
      <c r="D1628" s="3" t="str">
        <f>VLOOKUP($E1628,accorpamenti!$A$2:$X$104,$A1628-D$2,0)</f>
        <v>Pavia</v>
      </c>
      <c r="E1628" s="3" t="s">
        <v>83</v>
      </c>
      <c r="F1628" s="1">
        <f t="array" ref="F1628">SUM(IF(anno=A1628,IF(distretto=E1628,1)))</f>
        <v>3</v>
      </c>
      <c r="G1628" s="1">
        <f t="array" ref="G1628">SUM(IF(anno=A1628,IF(distretto=E1628,IF(punti=-1,1))))</f>
        <v>0</v>
      </c>
      <c r="H1628" s="1">
        <f t="array" ref="H1628">SUM(IF(anno=A1628,IF(distretto=E1628,punti)))+G1628</f>
        <v>22.8</v>
      </c>
      <c r="I1628" s="6">
        <v>2.4461269656377405</v>
      </c>
      <c r="J1628" s="12">
        <f>H1628/VLOOKUP(A1628,anni!$A$1:$O$32,4,0)</f>
        <v>6.5250987350466512E-3</v>
      </c>
      <c r="K1628" s="12">
        <f t="shared" si="231"/>
        <v>4.5922551252847374E-3</v>
      </c>
      <c r="L1628" s="12">
        <f t="shared" si="232"/>
        <v>1.2560410175894812E-2</v>
      </c>
      <c r="M1628" s="12">
        <f t="array" ref="M1628">SUM(IF(NOT(ISERR(J1628:L1628)),J1628:L1628*$J$2:$L$2))/SUM(IF(NOT(ISERR(J1628:L1628)),$J$2:$L$2))</f>
        <v>6.8867027719340399E-3</v>
      </c>
      <c r="N1628" s="1">
        <f>((300-VLOOKUP(A1628,anni!$A$1:$O$32,8,0))*(M1628-I1628/300)+I1628)/300*(300-VLOOKUP(A1628,anni!$A$1:$O$32,7,0))</f>
        <v>2.192716209599388</v>
      </c>
      <c r="O1628" s="1">
        <f t="shared" si="233"/>
        <v>2.192716209599388</v>
      </c>
      <c r="P1628" s="9">
        <f>INT(MAX(1,O1628)+1-VLOOKUP(A1628,anni!$A$1:$O$32,5,0))</f>
        <v>2</v>
      </c>
      <c r="Q1628" s="9">
        <f t="array" ref="Q1628">SUM(IF(anno=A1628,IF(distretto=E1628,concorrenti!$T$3:$T$5991)))</f>
        <v>0</v>
      </c>
      <c r="R1628" s="9">
        <f t="shared" si="234"/>
        <v>2</v>
      </c>
      <c r="S1628" s="1">
        <f t="shared" si="235"/>
        <v>-1</v>
      </c>
      <c r="T1628" s="1">
        <f>1+INT($N1628/VLOOKUP($A1628,anni!$A$1:$J$35,10,0))+$Q1628</f>
        <v>2</v>
      </c>
      <c r="U1628" s="1">
        <f t="shared" si="236"/>
        <v>-1</v>
      </c>
      <c r="AB1628" s="1">
        <v>2</v>
      </c>
    </row>
    <row r="1629" spans="1:28" x14ac:dyDescent="0.3">
      <c r="A1629" s="3">
        <v>2000</v>
      </c>
      <c r="B1629" s="3" t="str">
        <f>VLOOKUP($E1629,accorpamenti!$A$2:$X$104,$A1629-B$2,0)</f>
        <v>Foggia</v>
      </c>
      <c r="C1629" s="3" t="str">
        <f>VLOOKUP($E1629,accorpamenti!$A$2:$X$104,$A1629-C$2,0)</f>
        <v>Foggia</v>
      </c>
      <c r="D1629" s="3" t="str">
        <f>VLOOKUP($E1629,accorpamenti!$A$2:$X$104,$A1629-D$2,0)</f>
        <v>Foggia</v>
      </c>
      <c r="E1629" s="3" t="s">
        <v>96</v>
      </c>
      <c r="F1629" s="1">
        <f t="array" ref="F1629">SUM(IF(anno=A1629,IF(distretto=E1629,1)))</f>
        <v>3</v>
      </c>
      <c r="G1629" s="1">
        <f t="array" ref="G1629">SUM(IF(anno=A1629,IF(distretto=E1629,IF(punti=-1,1))))</f>
        <v>0</v>
      </c>
      <c r="H1629" s="1">
        <f t="array" ref="H1629">SUM(IF(anno=A1629,IF(distretto=E1629,punti)))+G1629</f>
        <v>29.4</v>
      </c>
      <c r="I1629" s="6">
        <v>4.3680838672102507</v>
      </c>
      <c r="J1629" s="12">
        <f>H1629/VLOOKUP(A1629,anni!$A$1:$O$32,4,0)</f>
        <v>8.413943105718049E-3</v>
      </c>
      <c r="K1629" s="12">
        <f t="shared" si="231"/>
        <v>5.4669703872437349E-4</v>
      </c>
      <c r="L1629" s="12">
        <f t="shared" si="232"/>
        <v>0</v>
      </c>
      <c r="M1629" s="12">
        <f t="array" ref="M1629">SUM(IF(NOT(ISERR(J1629:L1629)),J1629:L1629*$J$2:$L$2))/SUM(IF(NOT(ISERR(J1629:L1629)),$J$2:$L$2))</f>
        <v>4.3892038991004819E-3</v>
      </c>
      <c r="N1629" s="1">
        <f>((300-VLOOKUP(A1629,anni!$A$1:$O$32,8,0))*(M1629-I1629/300)+I1629)/300*(300-VLOOKUP(A1629,anni!$A$1:$O$32,7,0))</f>
        <v>2.3338687355568468</v>
      </c>
      <c r="O1629" s="1">
        <f t="shared" si="233"/>
        <v>2.3338687355568468</v>
      </c>
      <c r="P1629" s="9">
        <f>INT(MAX(1,O1629)+1-VLOOKUP(A1629,anni!$A$1:$O$32,5,0))</f>
        <v>2</v>
      </c>
      <c r="Q1629" s="9">
        <f t="array" ref="Q1629">SUM(IF(anno=A1629,IF(distretto=E1629,concorrenti!$T$3:$T$5991)))</f>
        <v>0</v>
      </c>
      <c r="R1629" s="9">
        <f t="shared" si="234"/>
        <v>2</v>
      </c>
      <c r="S1629" s="1">
        <f t="shared" si="235"/>
        <v>-1</v>
      </c>
      <c r="T1629" s="1">
        <f>1+INT($N1629/VLOOKUP($A1629,anni!$A$1:$J$35,10,0))+$Q1629</f>
        <v>2</v>
      </c>
      <c r="U1629" s="1">
        <f t="shared" si="236"/>
        <v>-1</v>
      </c>
      <c r="AB1629" s="1">
        <v>2</v>
      </c>
    </row>
    <row r="1630" spans="1:28" x14ac:dyDescent="0.3">
      <c r="A1630" s="3">
        <v>2000</v>
      </c>
      <c r="B1630" s="3" t="str">
        <f>VLOOKUP($E1630,accorpamenti!$A$2:$X$104,$A1630-B$2,0)</f>
        <v>Benevento</v>
      </c>
      <c r="C1630" s="3" t="str">
        <f>VLOOKUP($E1630,accorpamenti!$A$2:$X$104,$A1630-C$2,0)</f>
        <v>Benevento</v>
      </c>
      <c r="D1630" s="3" t="str">
        <f>VLOOKUP($E1630,accorpamenti!$A$2:$X$104,$A1630-D$2,0)</f>
        <v>Benevento</v>
      </c>
      <c r="E1630" s="3" t="s">
        <v>143</v>
      </c>
      <c r="F1630" s="1">
        <f t="array" ref="F1630">SUM(IF(anno=A1630,IF(distretto=E1630,1)))</f>
        <v>3</v>
      </c>
      <c r="G1630" s="1">
        <f t="array" ref="G1630">SUM(IF(anno=A1630,IF(distretto=E1630,IF(punti=-1,1))))</f>
        <v>0</v>
      </c>
      <c r="H1630" s="1">
        <f t="array" ref="H1630">SUM(IF(anno=A1630,IF(distretto=E1630,punti)))+G1630</f>
        <v>25.6</v>
      </c>
      <c r="I1630" s="6">
        <v>2.4461269656377405</v>
      </c>
      <c r="J1630" s="12">
        <f>H1630/VLOOKUP(A1630,anni!$A$1:$O$32,4,0)</f>
        <v>7.3264266498769418E-3</v>
      </c>
      <c r="K1630" s="12">
        <f t="shared" si="231"/>
        <v>4.7380410022779037E-3</v>
      </c>
      <c r="L1630" s="12">
        <f t="shared" si="232"/>
        <v>5.2007948384564457E-3</v>
      </c>
      <c r="M1630" s="12">
        <f t="array" ref="M1630">SUM(IF(NOT(ISERR(J1630:L1630)),J1630:L1630*$J$2:$L$2))/SUM(IF(NOT(ISERR(J1630:L1630)),$J$2:$L$2))</f>
        <v>6.1093594654405134E-3</v>
      </c>
      <c r="N1630" s="1">
        <f>((300-VLOOKUP(A1630,anni!$A$1:$O$32,8,0))*(M1630-I1630/300)+I1630)/300*(300-VLOOKUP(A1630,anni!$A$1:$O$32,7,0))</f>
        <v>2.0372475483006829</v>
      </c>
      <c r="O1630" s="1">
        <f t="shared" si="233"/>
        <v>2.0372475483006829</v>
      </c>
      <c r="P1630" s="9">
        <f>INT(MAX(1,O1630)+1-VLOOKUP(A1630,anni!$A$1:$O$32,5,0))</f>
        <v>2</v>
      </c>
      <c r="Q1630" s="9">
        <f t="array" ref="Q1630">SUM(IF(anno=A1630,IF(distretto=E1630,concorrenti!$T$3:$T$5991)))</f>
        <v>0</v>
      </c>
      <c r="R1630" s="9">
        <f t="shared" si="234"/>
        <v>2</v>
      </c>
      <c r="S1630" s="1">
        <f t="shared" si="235"/>
        <v>-1</v>
      </c>
      <c r="T1630" s="1">
        <f>1+INT($N1630/VLOOKUP($A1630,anni!$A$1:$J$35,10,0))+$Q1630</f>
        <v>2</v>
      </c>
      <c r="U1630" s="1">
        <f t="shared" si="236"/>
        <v>-1</v>
      </c>
      <c r="AB1630" s="1">
        <v>2</v>
      </c>
    </row>
    <row r="1631" spans="1:28" x14ac:dyDescent="0.3">
      <c r="A1631" s="3">
        <v>2000</v>
      </c>
      <c r="B1631" s="3" t="str">
        <f>VLOOKUP($E1631,accorpamenti!$A$2:$X$104,$A1631-B$2,0)</f>
        <v>Palermo</v>
      </c>
      <c r="C1631" s="3" t="str">
        <f>VLOOKUP($E1631,accorpamenti!$A$2:$X$104,$A1631-C$2,0)</f>
        <v>Palermo</v>
      </c>
      <c r="D1631" s="3" t="str">
        <f>VLOOKUP($E1631,accorpamenti!$A$2:$X$104,$A1631-D$2,0)</f>
        <v>Palermo</v>
      </c>
      <c r="E1631" s="3" t="s">
        <v>114</v>
      </c>
      <c r="F1631" s="1">
        <f t="array" ref="F1631">SUM(IF(anno=A1631,IF(distretto=E1631,1)))</f>
        <v>3</v>
      </c>
      <c r="G1631" s="1">
        <f t="array" ref="G1631">SUM(IF(anno=A1631,IF(distretto=E1631,IF(punti=-1,1))))</f>
        <v>0</v>
      </c>
      <c r="H1631" s="1">
        <f t="array" ref="H1631">SUM(IF(anno=A1631,IF(distretto=E1631,punti)))+G1631</f>
        <v>11.4</v>
      </c>
      <c r="I1631" s="6">
        <v>3.3197437390797901</v>
      </c>
      <c r="J1631" s="12">
        <f>H1631/VLOOKUP(A1631,anni!$A$1:$O$32,4,0)</f>
        <v>3.2625493675233256E-3</v>
      </c>
      <c r="K1631" s="12">
        <f t="shared" si="231"/>
        <v>9.7676537585421382E-3</v>
      </c>
      <c r="L1631" s="12">
        <f t="shared" si="232"/>
        <v>7.359615337438366E-4</v>
      </c>
      <c r="M1631" s="12">
        <f t="array" ref="M1631">SUM(IF(NOT(ISERR(J1631:L1631)),J1631:L1631*$J$2:$L$2))/SUM(IF(NOT(ISERR(J1631:L1631)),$J$2:$L$2))</f>
        <v>5.0098195255663487E-3</v>
      </c>
      <c r="N1631" s="1">
        <f>((300-VLOOKUP(A1631,anni!$A$1:$O$32,8,0))*(M1631-I1631/300)+I1631)/300*(300-VLOOKUP(A1631,anni!$A$1:$O$32,7,0))</f>
        <v>2.1085451514731997</v>
      </c>
      <c r="O1631" s="1">
        <f t="shared" si="233"/>
        <v>2.1085451514731997</v>
      </c>
      <c r="P1631" s="9">
        <f>INT(MAX(1,O1631)+1-VLOOKUP(A1631,anni!$A$1:$O$32,5,0))</f>
        <v>2</v>
      </c>
      <c r="Q1631" s="9">
        <f t="array" ref="Q1631">SUM(IF(anno=A1631,IF(distretto=E1631,concorrenti!$T$3:$T$5991)))</f>
        <v>0</v>
      </c>
      <c r="R1631" s="9">
        <f t="shared" si="234"/>
        <v>2</v>
      </c>
      <c r="S1631" s="1">
        <f t="shared" si="235"/>
        <v>-1</v>
      </c>
      <c r="T1631" s="1">
        <f>1+INT($N1631/VLOOKUP($A1631,anni!$A$1:$J$35,10,0))+$Q1631</f>
        <v>2</v>
      </c>
      <c r="U1631" s="1">
        <f t="shared" si="236"/>
        <v>-1</v>
      </c>
      <c r="AB1631" s="1">
        <v>2</v>
      </c>
    </row>
    <row r="1632" spans="1:28" x14ac:dyDescent="0.3">
      <c r="A1632" s="3">
        <v>2000</v>
      </c>
      <c r="B1632" s="3" t="str">
        <f>VLOOKUP($E1632,accorpamenti!$A$2:$X$104,$A1632-B$2,0)</f>
        <v>Pistoia</v>
      </c>
      <c r="C1632" s="3" t="str">
        <f>VLOOKUP($E1632,accorpamenti!$A$2:$X$104,$A1632-C$2,0)</f>
        <v>Pistoia</v>
      </c>
      <c r="D1632" s="3" t="str">
        <f>VLOOKUP($E1632,accorpamenti!$A$2:$X$104,$A1632-D$2,0)</f>
        <v>Pistoia</v>
      </c>
      <c r="E1632" s="3" t="s">
        <v>77</v>
      </c>
      <c r="F1632" s="1">
        <f t="array" ref="F1632">SUM(IF(anno=A1632,IF(distretto=E1632,1)))</f>
        <v>3</v>
      </c>
      <c r="G1632" s="1">
        <f t="array" ref="G1632">SUM(IF(anno=A1632,IF(distretto=E1632,IF(punti=-1,1))))</f>
        <v>0</v>
      </c>
      <c r="H1632" s="1">
        <f t="array" ref="H1632">SUM(IF(anno=A1632,IF(distretto=E1632,punti)))+G1632</f>
        <v>19.2</v>
      </c>
      <c r="I1632" s="6">
        <v>1.92195690157251</v>
      </c>
      <c r="J1632" s="12">
        <f>H1632/VLOOKUP(A1632,anni!$A$1:$O$32,4,0)</f>
        <v>5.4948199874077057E-3</v>
      </c>
      <c r="K1632" s="12">
        <f t="shared" ref="K1632:K1695" si="237">SUMIFS($J$2:$J$1979,anno_2,A1632-1,$C$2:$C$1979,B1632)</f>
        <v>0</v>
      </c>
      <c r="L1632" s="12">
        <f t="shared" ref="L1632:L1695" si="238">SUMIFS($J$2:$J$1979,anno_2,A1632-2,$D$2:$D$1979,B1632)</f>
        <v>9.7146922454186425E-3</v>
      </c>
      <c r="M1632" s="12">
        <f t="array" ref="M1632">SUM(IF(NOT(ISERR(J1632:L1632)),J1632:L1632*$J$2:$L$2))/SUM(IF(NOT(ISERR(J1632:L1632)),$J$2:$L$2))</f>
        <v>4.3665253679402933E-3</v>
      </c>
      <c r="N1632" s="1">
        <f>((300-VLOOKUP(A1632,anni!$A$1:$O$32,8,0))*(M1632-I1632/300)+I1632)/300*(300-VLOOKUP(A1632,anni!$A$1:$O$32,7,0))</f>
        <v>1.5139573741122285</v>
      </c>
      <c r="O1632" s="1">
        <f t="shared" si="233"/>
        <v>1.5139573741122285</v>
      </c>
      <c r="P1632" s="9">
        <f>INT(MAX(1,O1632)+1-VLOOKUP(A1632,anni!$A$1:$O$32,5,0))</f>
        <v>2</v>
      </c>
      <c r="Q1632" s="9">
        <f t="array" ref="Q1632">SUM(IF(anno=A1632,IF(distretto=E1632,concorrenti!$T$3:$T$5991)))</f>
        <v>0</v>
      </c>
      <c r="R1632" s="9">
        <f t="shared" si="234"/>
        <v>2</v>
      </c>
      <c r="S1632" s="1">
        <f t="shared" si="235"/>
        <v>-1</v>
      </c>
      <c r="T1632" s="1">
        <f>1+INT($N1632/VLOOKUP($A1632,anni!$A$1:$J$35,10,0))+$Q1632</f>
        <v>2</v>
      </c>
      <c r="U1632" s="1">
        <f t="shared" si="236"/>
        <v>-1</v>
      </c>
      <c r="AB1632" s="1">
        <v>2</v>
      </c>
    </row>
    <row r="1633" spans="1:28" x14ac:dyDescent="0.3">
      <c r="A1633" s="3">
        <v>2000</v>
      </c>
      <c r="B1633" s="3" t="str">
        <f>VLOOKUP($E1633,accorpamenti!$A$2:$X$104,$A1633-B$2,0)</f>
        <v>Piacenza</v>
      </c>
      <c r="C1633" s="3" t="str">
        <f>VLOOKUP($E1633,accorpamenti!$A$2:$X$104,$A1633-C$2,0)</f>
        <v>Piacenza</v>
      </c>
      <c r="D1633" s="3" t="str">
        <f>VLOOKUP($E1633,accorpamenti!$A$2:$X$104,$A1633-D$2,0)</f>
        <v>Piacenza</v>
      </c>
      <c r="E1633" s="3" t="s">
        <v>90</v>
      </c>
      <c r="F1633" s="1">
        <f t="array" ref="F1633">SUM(IF(anno=A1633,IF(distretto=E1633,1)))</f>
        <v>3</v>
      </c>
      <c r="G1633" s="1">
        <f t="array" ref="G1633">SUM(IF(anno=A1633,IF(distretto=E1633,IF(punti=-1,1))))</f>
        <v>0</v>
      </c>
      <c r="H1633" s="1">
        <f t="array" ref="H1633">SUM(IF(anno=A1633,IF(distretto=E1633,punti)))+G1633</f>
        <v>18.600000000000001</v>
      </c>
      <c r="I1633" s="6">
        <v>1.5725101921956901</v>
      </c>
      <c r="J1633" s="12">
        <f>H1633/VLOOKUP(A1633,anni!$A$1:$O$32,4,0)</f>
        <v>5.3231068628012152E-3</v>
      </c>
      <c r="K1633" s="12">
        <f t="shared" si="237"/>
        <v>1.0569476082004554E-2</v>
      </c>
      <c r="L1633" s="12">
        <f t="shared" si="238"/>
        <v>4.3667051002134307E-3</v>
      </c>
      <c r="M1633" s="12">
        <f t="array" ref="M1633">SUM(IF(NOT(ISERR(J1633:L1633)),J1633:L1633*$J$2:$L$2))/SUM(IF(NOT(ISERR(J1633:L1633)),$J$2:$L$2))</f>
        <v>6.9124963087710311E-3</v>
      </c>
      <c r="N1633" s="1">
        <f>((300-VLOOKUP(A1633,anni!$A$1:$O$32,8,0))*(M1633-I1633/300)+I1633)/300*(300-VLOOKUP(A1633,anni!$A$1:$O$32,7,0))</f>
        <v>1.9066693258194363</v>
      </c>
      <c r="O1633" s="1">
        <f t="shared" si="233"/>
        <v>1.9066693258194363</v>
      </c>
      <c r="P1633" s="9">
        <f>INT(MAX(1,O1633)+1-VLOOKUP(A1633,anni!$A$1:$O$32,5,0))</f>
        <v>2</v>
      </c>
      <c r="Q1633" s="9">
        <f t="array" ref="Q1633">SUM(IF(anno=A1633,IF(distretto=E1633,concorrenti!$T$3:$T$5991)))</f>
        <v>0</v>
      </c>
      <c r="R1633" s="9">
        <f t="shared" si="234"/>
        <v>2</v>
      </c>
      <c r="S1633" s="1">
        <f t="shared" si="235"/>
        <v>-1</v>
      </c>
      <c r="T1633" s="1">
        <f>1+INT($N1633/VLOOKUP($A1633,anni!$A$1:$J$35,10,0))+$Q1633</f>
        <v>2</v>
      </c>
      <c r="U1633" s="1">
        <f t="shared" si="236"/>
        <v>-1</v>
      </c>
      <c r="AB1633" s="1">
        <v>2</v>
      </c>
    </row>
    <row r="1634" spans="1:28" x14ac:dyDescent="0.3">
      <c r="A1634" s="3">
        <v>2000</v>
      </c>
      <c r="B1634" s="3" t="str">
        <f>VLOOKUP($E1634,accorpamenti!$A$2:$X$104,$A1634-B$2,0)</f>
        <v>Enna</v>
      </c>
      <c r="C1634" s="3" t="str">
        <f>VLOOKUP($E1634,accorpamenti!$A$2:$X$104,$A1634-C$2,0)</f>
        <v>Enna</v>
      </c>
      <c r="D1634" s="3" t="str">
        <f>VLOOKUP($E1634,accorpamenti!$A$2:$X$104,$A1634-D$2,0)</f>
        <v>Enna</v>
      </c>
      <c r="E1634" s="3" t="s">
        <v>82</v>
      </c>
      <c r="F1634" s="1">
        <f t="array" ref="F1634">SUM(IF(anno=A1634,IF(distretto=E1634,1)))</f>
        <v>3</v>
      </c>
      <c r="G1634" s="1">
        <f t="array" ref="G1634">SUM(IF(anno=A1634,IF(distretto=E1634,IF(punti=-1,1))))</f>
        <v>0</v>
      </c>
      <c r="H1634" s="1">
        <f t="array" ref="H1634">SUM(IF(anno=A1634,IF(distretto=E1634,punti)))+G1634</f>
        <v>8.1999999999999993</v>
      </c>
      <c r="I1634" s="6">
        <v>2.0966802562609201</v>
      </c>
      <c r="J1634" s="12">
        <f>H1634/VLOOKUP(A1634,anni!$A$1:$O$32,4,0)</f>
        <v>2.3467460362887075E-3</v>
      </c>
      <c r="K1634" s="12">
        <f t="shared" si="237"/>
        <v>3.4988610478359902E-3</v>
      </c>
      <c r="L1634" s="12">
        <f t="shared" si="238"/>
        <v>3.4344871574712373E-4</v>
      </c>
      <c r="M1634" s="12">
        <f t="array" ref="M1634">SUM(IF(NOT(ISERR(J1634:L1634)),J1634:L1634*$J$2:$L$2))/SUM(IF(NOT(ISERR(J1634:L1634)),$J$2:$L$2))</f>
        <v>2.3969014867142049E-3</v>
      </c>
      <c r="N1634" s="1">
        <f>((300-VLOOKUP(A1634,anni!$A$1:$O$32,8,0))*(M1634-I1634/300)+I1634)/300*(300-VLOOKUP(A1634,anni!$A$1:$O$32,7,0))</f>
        <v>1.1782737160964811</v>
      </c>
      <c r="O1634" s="1">
        <f t="shared" si="233"/>
        <v>1.1782737160964811</v>
      </c>
      <c r="P1634" s="9">
        <f>INT(MAX(1,O1634)+1-VLOOKUP(A1634,anni!$A$1:$O$32,5,0))</f>
        <v>1</v>
      </c>
      <c r="Q1634" s="9">
        <f t="array" ref="Q1634">SUM(IF(anno=A1634,IF(distretto=E1634,concorrenti!$T$3:$T$5991)))</f>
        <v>0</v>
      </c>
      <c r="R1634" s="9">
        <f t="shared" si="234"/>
        <v>1</v>
      </c>
      <c r="S1634" s="1">
        <f t="shared" si="235"/>
        <v>-2</v>
      </c>
      <c r="T1634" s="1">
        <f>1+INT($N1634/VLOOKUP($A1634,anni!$A$1:$J$35,10,0))+$Q1634</f>
        <v>1</v>
      </c>
      <c r="U1634" s="1">
        <f t="shared" si="236"/>
        <v>-2</v>
      </c>
      <c r="AB1634" s="1">
        <v>1</v>
      </c>
    </row>
    <row r="1635" spans="1:28" x14ac:dyDescent="0.3">
      <c r="A1635" s="3">
        <v>2000</v>
      </c>
      <c r="B1635" s="3" t="str">
        <f>VLOOKUP($E1635,accorpamenti!$A$2:$X$104,$A1635-B$2,0)</f>
        <v>Taranto</v>
      </c>
      <c r="C1635" s="3" t="str">
        <f>VLOOKUP($E1635,accorpamenti!$A$2:$X$104,$A1635-C$2,0)</f>
        <v>Taranto</v>
      </c>
      <c r="D1635" s="3" t="str">
        <f>VLOOKUP($E1635,accorpamenti!$A$2:$X$104,$A1635-D$2,0)</f>
        <v>Taranto</v>
      </c>
      <c r="E1635" s="3" t="s">
        <v>115</v>
      </c>
      <c r="F1635" s="1">
        <f t="array" ref="F1635">SUM(IF(anno=A1635,IF(distretto=E1635,1)))</f>
        <v>3</v>
      </c>
      <c r="G1635" s="1">
        <f t="array" ref="G1635">SUM(IF(anno=A1635,IF(distretto=E1635,IF(punti=-1,1))))</f>
        <v>0</v>
      </c>
      <c r="H1635" s="1">
        <f t="array" ref="H1635">SUM(IF(anno=A1635,IF(distretto=E1635,punti)))+G1635</f>
        <v>12.8</v>
      </c>
      <c r="I1635" s="6">
        <v>2.2714036109493301</v>
      </c>
      <c r="J1635" s="12">
        <f>H1635/VLOOKUP(A1635,anni!$A$1:$O$32,4,0)</f>
        <v>3.6632133249384709E-3</v>
      </c>
      <c r="K1635" s="12">
        <f t="shared" si="237"/>
        <v>2.1867881548974939E-4</v>
      </c>
      <c r="L1635" s="12">
        <f t="shared" si="238"/>
        <v>2.4532051124794555E-4</v>
      </c>
      <c r="M1635" s="12">
        <f t="array" ref="M1635">SUM(IF(NOT(ISERR(J1635:L1635)),J1635:L1635*$J$2:$L$2))/SUM(IF(NOT(ISERR(J1635:L1635)),$J$2:$L$2))</f>
        <v>1.9453863528404761E-3</v>
      </c>
      <c r="N1635" s="1">
        <f>((300-VLOOKUP(A1635,anni!$A$1:$O$32,8,0))*(M1635-I1635/300)+I1635)/300*(300-VLOOKUP(A1635,anni!$A$1:$O$32,7,0))</f>
        <v>1.1462118075512053</v>
      </c>
      <c r="O1635" s="1">
        <f t="shared" si="233"/>
        <v>1.1462118075512053</v>
      </c>
      <c r="P1635" s="9">
        <f>INT(MAX(1,O1635)+1-VLOOKUP(A1635,anni!$A$1:$O$32,5,0))</f>
        <v>1</v>
      </c>
      <c r="Q1635" s="9">
        <f t="array" ref="Q1635">SUM(IF(anno=A1635,IF(distretto=E1635,concorrenti!$T$3:$T$5991)))</f>
        <v>0</v>
      </c>
      <c r="R1635" s="9">
        <f t="shared" si="234"/>
        <v>1</v>
      </c>
      <c r="S1635" s="1">
        <f t="shared" si="235"/>
        <v>-2</v>
      </c>
      <c r="T1635" s="1">
        <f>1+INT($N1635/VLOOKUP($A1635,anni!$A$1:$J$35,10,0))+$Q1635</f>
        <v>1</v>
      </c>
      <c r="U1635" s="1">
        <f t="shared" si="236"/>
        <v>-2</v>
      </c>
      <c r="AB1635" s="1">
        <v>1</v>
      </c>
    </row>
    <row r="1636" spans="1:28" x14ac:dyDescent="0.3">
      <c r="A1636" s="3">
        <v>2000</v>
      </c>
      <c r="B1636" s="3" t="str">
        <f>VLOOKUP($E1636,accorpamenti!$A$2:$X$104,$A1636-B$2,0)</f>
        <v>Latina</v>
      </c>
      <c r="C1636" s="3" t="str">
        <f>VLOOKUP($E1636,accorpamenti!$A$2:$X$104,$A1636-C$2,0)</f>
        <v>Latina</v>
      </c>
      <c r="D1636" s="3" t="str">
        <f>VLOOKUP($E1636,accorpamenti!$A$2:$X$104,$A1636-D$2,0)</f>
        <v>Latina</v>
      </c>
      <c r="E1636" s="3" t="s">
        <v>65</v>
      </c>
      <c r="F1636" s="1">
        <f t="array" ref="F1636">SUM(IF(anno=A1636,IF(distretto=E1636,1)))</f>
        <v>2</v>
      </c>
      <c r="G1636" s="1">
        <f t="array" ref="G1636">SUM(IF(anno=A1636,IF(distretto=E1636,IF(punti=-1,1))))</f>
        <v>0</v>
      </c>
      <c r="H1636" s="1">
        <f t="array" ref="H1636">SUM(IF(anno=A1636,IF(distretto=E1636,punti)))+G1636</f>
        <v>41</v>
      </c>
      <c r="I1636" s="6">
        <v>3.84391380314502</v>
      </c>
      <c r="J1636" s="12">
        <f>H1636/VLOOKUP(A1636,anni!$A$1:$O$32,4,0)</f>
        <v>1.1733730181443539E-2</v>
      </c>
      <c r="K1636" s="12">
        <f t="shared" si="237"/>
        <v>1.0277904328018221E-2</v>
      </c>
      <c r="L1636" s="12">
        <f t="shared" si="238"/>
        <v>1.8644358854843862E-2</v>
      </c>
      <c r="M1636" s="12">
        <f t="array" ref="M1636">SUM(IF(NOT(ISERR(J1636:L1636)),J1636:L1636*$J$2:$L$2))/SUM(IF(NOT(ISERR(J1636:L1636)),$J$2:$L$2))</f>
        <v>1.2400226342535153E-2</v>
      </c>
      <c r="N1636" s="1">
        <f>((300-VLOOKUP(A1636,anni!$A$1:$O$32,8,0))*(M1636-I1636/300)+I1636)/300*(300-VLOOKUP(A1636,anni!$A$1:$O$32,7,0))</f>
        <v>3.7613498695553704</v>
      </c>
      <c r="O1636" s="1">
        <f t="shared" si="233"/>
        <v>3.7613498695553704</v>
      </c>
      <c r="P1636" s="9">
        <f>INT(MAX(1,O1636)+1-VLOOKUP(A1636,anni!$A$1:$O$32,5,0))</f>
        <v>4</v>
      </c>
      <c r="Q1636" s="9">
        <f t="array" ref="Q1636">SUM(IF(anno=A1636,IF(distretto=E1636,concorrenti!$T$3:$T$5991)))</f>
        <v>0</v>
      </c>
      <c r="R1636" s="9">
        <f t="shared" si="234"/>
        <v>4</v>
      </c>
      <c r="S1636" s="1">
        <f t="shared" si="235"/>
        <v>2</v>
      </c>
      <c r="T1636" s="1">
        <f>1+INT($N1636/VLOOKUP($A1636,anni!$A$1:$J$35,10,0))+$Q1636</f>
        <v>4</v>
      </c>
      <c r="U1636" s="1">
        <f t="shared" si="236"/>
        <v>2</v>
      </c>
      <c r="AB1636" s="1">
        <v>4</v>
      </c>
    </row>
    <row r="1637" spans="1:28" x14ac:dyDescent="0.3">
      <c r="A1637" s="3">
        <v>2000</v>
      </c>
      <c r="B1637" s="3" t="str">
        <f>VLOOKUP($E1637,accorpamenti!$A$2:$X$104,$A1637-B$2,0)</f>
        <v>Ancona</v>
      </c>
      <c r="C1637" s="3" t="str">
        <f>VLOOKUP($E1637,accorpamenti!$A$2:$X$104,$A1637-C$2,0)</f>
        <v>Ancona</v>
      </c>
      <c r="D1637" s="3" t="str">
        <f>VLOOKUP($E1637,accorpamenti!$A$2:$X$104,$A1637-D$2,0)</f>
        <v>Ancona</v>
      </c>
      <c r="E1637" s="3" t="s">
        <v>116</v>
      </c>
      <c r="F1637" s="1">
        <f t="array" ref="F1637">SUM(IF(anno=A1637,IF(distretto=E1637,1)))</f>
        <v>2</v>
      </c>
      <c r="G1637" s="1">
        <f t="array" ref="G1637">SUM(IF(anno=A1637,IF(distretto=E1637,IF(punti=-1,1))))</f>
        <v>0</v>
      </c>
      <c r="H1637" s="1">
        <f t="array" ref="H1637">SUM(IF(anno=A1637,IF(distretto=E1637,punti)))+G1637</f>
        <v>35</v>
      </c>
      <c r="I1637" s="6">
        <v>2.4461269656377405</v>
      </c>
      <c r="J1637" s="12">
        <f>H1637/VLOOKUP(A1637,anni!$A$1:$O$32,4,0)</f>
        <v>1.001659893537863E-2</v>
      </c>
      <c r="K1637" s="12">
        <f t="shared" si="237"/>
        <v>1.1444191343963551E-2</v>
      </c>
      <c r="L1637" s="12">
        <f t="shared" si="238"/>
        <v>1.6093025537865225E-2</v>
      </c>
      <c r="M1637" s="12">
        <f t="array" ref="M1637">SUM(IF(NOT(ISERR(J1637:L1637)),J1637:L1637*$J$2:$L$2))/SUM(IF(NOT(ISERR(J1637:L1637)),$J$2:$L$2))</f>
        <v>1.1505200838654703E-2</v>
      </c>
      <c r="N1637" s="1">
        <f>((300-VLOOKUP(A1637,anni!$A$1:$O$32,8,0))*(M1637-I1637/300)+I1637)/300*(300-VLOOKUP(A1637,anni!$A$1:$O$32,7,0))</f>
        <v>3.1164158229435208</v>
      </c>
      <c r="O1637" s="1">
        <f t="shared" si="233"/>
        <v>3.1164158229435208</v>
      </c>
      <c r="P1637" s="9">
        <f>INT(MAX(1,O1637)+1-VLOOKUP(A1637,anni!$A$1:$O$32,5,0))</f>
        <v>3</v>
      </c>
      <c r="Q1637" s="9">
        <f t="array" ref="Q1637">SUM(IF(anno=A1637,IF(distretto=E1637,concorrenti!$T$3:$T$5991)))</f>
        <v>0</v>
      </c>
      <c r="R1637" s="9">
        <f t="shared" si="234"/>
        <v>3</v>
      </c>
      <c r="S1637" s="1">
        <f t="shared" si="235"/>
        <v>1</v>
      </c>
      <c r="T1637" s="1">
        <f>1+INT($N1637/VLOOKUP($A1637,anni!$A$1:$J$35,10,0))+$Q1637</f>
        <v>3</v>
      </c>
      <c r="U1637" s="1">
        <f t="shared" si="236"/>
        <v>1</v>
      </c>
      <c r="AB1637" s="1">
        <v>3</v>
      </c>
    </row>
    <row r="1638" spans="1:28" x14ac:dyDescent="0.3">
      <c r="A1638" s="3">
        <v>2000</v>
      </c>
      <c r="B1638" s="3" t="str">
        <f>VLOOKUP($E1638,accorpamenti!$A$2:$X$104,$A1638-B$2,0)</f>
        <v>Forlì Cesena</v>
      </c>
      <c r="C1638" s="3" t="str">
        <f>VLOOKUP($E1638,accorpamenti!$A$2:$X$104,$A1638-C$2,0)</f>
        <v>Forlì Cesena</v>
      </c>
      <c r="D1638" s="3" t="str">
        <f>VLOOKUP($E1638,accorpamenti!$A$2:$X$104,$A1638-D$2,0)</f>
        <v>Forlì Cesena</v>
      </c>
      <c r="E1638" s="3" t="s">
        <v>119</v>
      </c>
      <c r="F1638" s="1">
        <f t="array" ref="F1638">SUM(IF(anno=A1638,IF(distretto=E1638,1)))</f>
        <v>2</v>
      </c>
      <c r="G1638" s="1">
        <f t="array" ref="G1638">SUM(IF(anno=A1638,IF(distretto=E1638,IF(punti=-1,1))))</f>
        <v>0</v>
      </c>
      <c r="H1638" s="1">
        <f t="array" ref="H1638">SUM(IF(anno=A1638,IF(distretto=E1638,punti)))+G1638</f>
        <v>33</v>
      </c>
      <c r="I1638" s="6">
        <v>2.0966802562609201</v>
      </c>
      <c r="J1638" s="12">
        <f>H1638/VLOOKUP(A1638,anni!$A$1:$O$32,4,0)</f>
        <v>9.4442218533569953E-3</v>
      </c>
      <c r="K1638" s="12">
        <f t="shared" si="237"/>
        <v>1.1043280182232343E-2</v>
      </c>
      <c r="L1638" s="12">
        <f t="shared" si="238"/>
        <v>1.6240217844613995E-2</v>
      </c>
      <c r="M1638" s="12">
        <f t="array" ref="M1638">SUM(IF(NOT(ISERR(J1638:L1638)),J1638:L1638*$J$2:$L$2))/SUM(IF(NOT(ISERR(J1638:L1638)),$J$2:$L$2))</f>
        <v>1.1109907294858277E-2</v>
      </c>
      <c r="N1638" s="1">
        <f>((300-VLOOKUP(A1638,anni!$A$1:$O$32,8,0))*(M1638-I1638/300)+I1638)/300*(300-VLOOKUP(A1638,anni!$A$1:$O$32,7,0))</f>
        <v>2.9208748777252955</v>
      </c>
      <c r="O1638" s="1">
        <f t="shared" si="233"/>
        <v>2.9208748777252955</v>
      </c>
      <c r="P1638" s="9">
        <f>INT(MAX(1,O1638)+1-VLOOKUP(A1638,anni!$A$1:$O$32,5,0))</f>
        <v>3</v>
      </c>
      <c r="Q1638" s="9">
        <f t="array" ref="Q1638">SUM(IF(anno=A1638,IF(distretto=E1638,concorrenti!$T$3:$T$5991)))</f>
        <v>0</v>
      </c>
      <c r="R1638" s="9">
        <f t="shared" si="234"/>
        <v>3</v>
      </c>
      <c r="S1638" s="1">
        <f t="shared" si="235"/>
        <v>1</v>
      </c>
      <c r="T1638" s="1">
        <f>1+INT($N1638/VLOOKUP($A1638,anni!$A$1:$J$35,10,0))+$Q1638</f>
        <v>3</v>
      </c>
      <c r="U1638" s="1">
        <f t="shared" si="236"/>
        <v>1</v>
      </c>
      <c r="AB1638" s="1">
        <v>3</v>
      </c>
    </row>
    <row r="1639" spans="1:28" x14ac:dyDescent="0.3">
      <c r="A1639" s="3">
        <v>2000</v>
      </c>
      <c r="B1639" s="3" t="str">
        <f>VLOOKUP($E1639,accorpamenti!$A$2:$X$104,$A1639-B$2,0)</f>
        <v>Salerno</v>
      </c>
      <c r="C1639" s="3" t="str">
        <f>VLOOKUP($E1639,accorpamenti!$A$2:$X$104,$A1639-C$2,0)</f>
        <v>Salerno</v>
      </c>
      <c r="D1639" s="3" t="str">
        <f>VLOOKUP($E1639,accorpamenti!$A$2:$X$104,$A1639-D$2,0)</f>
        <v>Salerno</v>
      </c>
      <c r="E1639" s="3" t="s">
        <v>61</v>
      </c>
      <c r="F1639" s="1">
        <f t="array" ref="F1639">SUM(IF(anno=A1639,IF(distretto=E1639,1)))</f>
        <v>2</v>
      </c>
      <c r="G1639" s="1">
        <f t="array" ref="G1639">SUM(IF(anno=A1639,IF(distretto=E1639,IF(punti=-1,1))))</f>
        <v>0</v>
      </c>
      <c r="H1639" s="1">
        <f t="array" ref="H1639">SUM(IF(anno=A1639,IF(distretto=E1639,punti)))+G1639</f>
        <v>20.399999999999999</v>
      </c>
      <c r="I1639" s="6">
        <v>5.5911473500291207</v>
      </c>
      <c r="J1639" s="12">
        <f>H1639/VLOOKUP(A1639,anni!$A$1:$O$32,4,0)</f>
        <v>5.8382462366206875E-3</v>
      </c>
      <c r="K1639" s="12">
        <f t="shared" si="237"/>
        <v>1.7494305239179951E-3</v>
      </c>
      <c r="L1639" s="12">
        <f t="shared" si="238"/>
        <v>1.2364153766896455E-2</v>
      </c>
      <c r="M1639" s="12">
        <f t="array" ref="M1639">SUM(IF(NOT(ISERR(J1639:L1639)),J1639:L1639*$J$2:$L$2))/SUM(IF(NOT(ISERR(J1639:L1639)),$J$2:$L$2))</f>
        <v>5.5629589207657516E-3</v>
      </c>
      <c r="N1639" s="1">
        <f>((300-VLOOKUP(A1639,anni!$A$1:$O$32,8,0))*(M1639-I1639/300)+I1639)/300*(300-VLOOKUP(A1639,anni!$A$1:$O$32,7,0))</f>
        <v>2.9763075674961903</v>
      </c>
      <c r="O1639" s="1">
        <f t="shared" si="233"/>
        <v>2.9763075674961903</v>
      </c>
      <c r="P1639" s="9">
        <f>INT(MAX(1,O1639)+1-VLOOKUP(A1639,anni!$A$1:$O$32,5,0))</f>
        <v>3</v>
      </c>
      <c r="Q1639" s="9">
        <f t="array" ref="Q1639">SUM(IF(anno=A1639,IF(distretto=E1639,concorrenti!$T$3:$T$5991)))</f>
        <v>0</v>
      </c>
      <c r="R1639" s="9">
        <f t="shared" si="234"/>
        <v>3</v>
      </c>
      <c r="S1639" s="1">
        <f t="shared" si="235"/>
        <v>1</v>
      </c>
      <c r="T1639" s="1">
        <f>1+INT($N1639/VLOOKUP($A1639,anni!$A$1:$J$35,10,0))+$Q1639</f>
        <v>3</v>
      </c>
      <c r="U1639" s="1">
        <f t="shared" si="236"/>
        <v>1</v>
      </c>
      <c r="AB1639" s="1">
        <v>3</v>
      </c>
    </row>
    <row r="1640" spans="1:28" x14ac:dyDescent="0.3">
      <c r="A1640" s="3">
        <v>2000</v>
      </c>
      <c r="B1640" s="3" t="str">
        <f>VLOOKUP($E1640,accorpamenti!$A$2:$X$104,$A1640-B$2,0)</f>
        <v>Pesaro Urbino</v>
      </c>
      <c r="C1640" s="3" t="str">
        <f>VLOOKUP($E1640,accorpamenti!$A$2:$X$104,$A1640-C$2,0)</f>
        <v>Pesaro Urbino</v>
      </c>
      <c r="D1640" s="3" t="str">
        <f>VLOOKUP($E1640,accorpamenti!$A$2:$X$104,$A1640-D$2,0)</f>
        <v>Pesaro Urbino</v>
      </c>
      <c r="E1640" s="3" t="s">
        <v>104</v>
      </c>
      <c r="F1640" s="1">
        <f t="array" ref="F1640">SUM(IF(anno=A1640,IF(distretto=E1640,1)))</f>
        <v>2</v>
      </c>
      <c r="G1640" s="1">
        <f t="array" ref="G1640">SUM(IF(anno=A1640,IF(distretto=E1640,IF(punti=-1,1))))</f>
        <v>0</v>
      </c>
      <c r="H1640" s="1">
        <f t="array" ref="H1640">SUM(IF(anno=A1640,IF(distretto=E1640,punti)))+G1640</f>
        <v>19</v>
      </c>
      <c r="I1640" s="6">
        <v>2.9702970297029703</v>
      </c>
      <c r="J1640" s="12">
        <f>H1640/VLOOKUP(A1640,anni!$A$1:$O$32,4,0)</f>
        <v>5.4375822792055422E-3</v>
      </c>
      <c r="K1640" s="12">
        <f t="shared" si="237"/>
        <v>7.4715261958997713E-3</v>
      </c>
      <c r="L1640" s="12">
        <f t="shared" si="238"/>
        <v>1.378701273213454E-2</v>
      </c>
      <c r="M1640" s="12">
        <f t="array" ref="M1640">SUM(IF(NOT(ISERR(J1640:L1640)),J1640:L1640*$J$2:$L$2))/SUM(IF(NOT(ISERR(J1640:L1640)),$J$2:$L$2))</f>
        <v>7.5071353269251179E-3</v>
      </c>
      <c r="N1640" s="1">
        <f>((300-VLOOKUP(A1640,anni!$A$1:$O$32,8,0))*(M1640-I1640/300)+I1640)/300*(300-VLOOKUP(A1640,anni!$A$1:$O$32,7,0))</f>
        <v>2.4915260752860138</v>
      </c>
      <c r="O1640" s="1">
        <f t="shared" si="233"/>
        <v>2.4915260752860138</v>
      </c>
      <c r="P1640" s="9">
        <f>INT(MAX(1,O1640)+1-VLOOKUP(A1640,anni!$A$1:$O$32,5,0))</f>
        <v>2</v>
      </c>
      <c r="Q1640" s="9">
        <f t="array" ref="Q1640">SUM(IF(anno=A1640,IF(distretto=E1640,concorrenti!$T$3:$T$5991)))</f>
        <v>0</v>
      </c>
      <c r="R1640" s="9">
        <f t="shared" si="234"/>
        <v>2</v>
      </c>
      <c r="S1640" s="1">
        <f t="shared" si="235"/>
        <v>0</v>
      </c>
      <c r="T1640" s="1">
        <f>1+INT($N1640/VLOOKUP($A1640,anni!$A$1:$J$35,10,0))+$Q1640</f>
        <v>3</v>
      </c>
      <c r="U1640" s="1">
        <f t="shared" si="236"/>
        <v>1</v>
      </c>
      <c r="AB1640" s="1">
        <v>2</v>
      </c>
    </row>
    <row r="1641" spans="1:28" x14ac:dyDescent="0.3">
      <c r="A1641" s="3">
        <v>2000</v>
      </c>
      <c r="B1641" s="3" t="str">
        <f>VLOOKUP($E1641,accorpamenti!$A$2:$X$104,$A1641-B$2,0)</f>
        <v>Como</v>
      </c>
      <c r="C1641" s="3" t="str">
        <f>VLOOKUP($E1641,accorpamenti!$A$2:$X$104,$A1641-C$2,0)</f>
        <v>Como</v>
      </c>
      <c r="D1641" s="3" t="str">
        <f>VLOOKUP($E1641,accorpamenti!$A$2:$X$104,$A1641-D$2,0)</f>
        <v>Como</v>
      </c>
      <c r="E1641" s="3" t="s">
        <v>88</v>
      </c>
      <c r="F1641" s="1">
        <f t="array" ref="F1641">SUM(IF(anno=A1641,IF(distretto=E1641,1)))</f>
        <v>2</v>
      </c>
      <c r="G1641" s="1">
        <f t="array" ref="G1641">SUM(IF(anno=A1641,IF(distretto=E1641,IF(punti=-1,1))))</f>
        <v>0</v>
      </c>
      <c r="H1641" s="1">
        <f t="array" ref="H1641">SUM(IF(anno=A1641,IF(distretto=E1641,punti)))+G1641</f>
        <v>12.6</v>
      </c>
      <c r="I1641" s="6">
        <v>2.0966802562609201</v>
      </c>
      <c r="J1641" s="12">
        <f>H1641/VLOOKUP(A1641,anni!$A$1:$O$32,4,0)</f>
        <v>3.605975616736307E-3</v>
      </c>
      <c r="K1641" s="12">
        <f t="shared" si="237"/>
        <v>1.0022779043280181E-2</v>
      </c>
      <c r="L1641" s="12">
        <f t="shared" si="238"/>
        <v>1.9821897308833998E-2</v>
      </c>
      <c r="M1641" s="12">
        <f t="array" ref="M1641">SUM(IF(NOT(ISERR(J1641:L1641)),J1641:L1641*$J$2:$L$2))/SUM(IF(NOT(ISERR(J1641:L1641)),$J$2:$L$2))</f>
        <v>8.4475637076005475E-3</v>
      </c>
      <c r="N1641" s="1">
        <f>((300-VLOOKUP(A1641,anni!$A$1:$O$32,8,0))*(M1641-I1641/300)+I1641)/300*(300-VLOOKUP(A1641,anni!$A$1:$O$32,7,0))</f>
        <v>2.3884061602737496</v>
      </c>
      <c r="O1641" s="1">
        <f t="shared" si="233"/>
        <v>2.3884061602737496</v>
      </c>
      <c r="P1641" s="9">
        <f>INT(MAX(1,O1641)+1-VLOOKUP(A1641,anni!$A$1:$O$32,5,0))</f>
        <v>2</v>
      </c>
      <c r="Q1641" s="9">
        <f t="array" ref="Q1641">SUM(IF(anno=A1641,IF(distretto=E1641,concorrenti!$T$3:$T$5991)))</f>
        <v>0</v>
      </c>
      <c r="R1641" s="9">
        <f t="shared" si="234"/>
        <v>2</v>
      </c>
      <c r="S1641" s="1">
        <f t="shared" si="235"/>
        <v>0</v>
      </c>
      <c r="T1641" s="1">
        <f>1+INT($N1641/VLOOKUP($A1641,anni!$A$1:$J$35,10,0))+$Q1641</f>
        <v>3</v>
      </c>
      <c r="U1641" s="1">
        <f t="shared" si="236"/>
        <v>1</v>
      </c>
      <c r="AB1641" s="1">
        <v>2</v>
      </c>
    </row>
    <row r="1642" spans="1:28" x14ac:dyDescent="0.3">
      <c r="A1642" s="3">
        <v>2000</v>
      </c>
      <c r="B1642" s="3" t="str">
        <f>VLOOKUP($E1642,accorpamenti!$A$2:$X$104,$A1642-B$2,0)</f>
        <v>Pisa</v>
      </c>
      <c r="C1642" s="3" t="str">
        <f>VLOOKUP($E1642,accorpamenti!$A$2:$X$104,$A1642-C$2,0)</f>
        <v>Pisa</v>
      </c>
      <c r="D1642" s="3" t="str">
        <f>VLOOKUP($E1642,accorpamenti!$A$2:$X$104,$A1642-D$2,0)</f>
        <v>Pisa</v>
      </c>
      <c r="E1642" s="3" t="s">
        <v>105</v>
      </c>
      <c r="F1642" s="1">
        <f t="array" ref="F1642">SUM(IF(anno=A1642,IF(distretto=E1642,1)))</f>
        <v>2</v>
      </c>
      <c r="G1642" s="1">
        <f t="array" ref="G1642">SUM(IF(anno=A1642,IF(distretto=E1642,IF(punti=-1,1))))</f>
        <v>0</v>
      </c>
      <c r="H1642" s="1">
        <f t="array" ref="H1642">SUM(IF(anno=A1642,IF(distretto=E1642,punti)))+G1642</f>
        <v>25</v>
      </c>
      <c r="I1642" s="6">
        <v>2.0966802562609201</v>
      </c>
      <c r="J1642" s="12">
        <f>H1642/VLOOKUP(A1642,anni!$A$1:$O$32,4,0)</f>
        <v>7.1547135252704504E-3</v>
      </c>
      <c r="K1642" s="12">
        <f t="shared" si="237"/>
        <v>9.1116173120728908E-3</v>
      </c>
      <c r="L1642" s="12">
        <f t="shared" si="238"/>
        <v>8.8315384049260388E-3</v>
      </c>
      <c r="M1642" s="12">
        <f t="array" ref="M1642">SUM(IF(NOT(ISERR(J1642:L1642)),J1642:L1642*$J$2:$L$2))/SUM(IF(NOT(ISERR(J1642:L1642)),$J$2:$L$2))</f>
        <v>8.0864856008138614E-3</v>
      </c>
      <c r="N1642" s="1">
        <f>((300-VLOOKUP(A1642,anni!$A$1:$O$32,8,0))*(M1642-I1642/300)+I1642)/300*(300-VLOOKUP(A1642,anni!$A$1:$O$32,7,0))</f>
        <v>2.3161905389164126</v>
      </c>
      <c r="O1642" s="1">
        <f t="shared" si="233"/>
        <v>2.3161905389164126</v>
      </c>
      <c r="P1642" s="9">
        <f>INT(MAX(1,O1642)+1-VLOOKUP(A1642,anni!$A$1:$O$32,5,0))</f>
        <v>2</v>
      </c>
      <c r="Q1642" s="9">
        <f t="array" ref="Q1642">SUM(IF(anno=A1642,IF(distretto=E1642,concorrenti!$T$3:$T$5991)))</f>
        <v>0</v>
      </c>
      <c r="R1642" s="9">
        <f t="shared" si="234"/>
        <v>2</v>
      </c>
      <c r="S1642" s="1">
        <f t="shared" si="235"/>
        <v>0</v>
      </c>
      <c r="T1642" s="1">
        <f>1+INT($N1642/VLOOKUP($A1642,anni!$A$1:$J$35,10,0))+$Q1642</f>
        <v>2</v>
      </c>
      <c r="U1642" s="1">
        <f t="shared" si="236"/>
        <v>0</v>
      </c>
      <c r="AB1642" s="1">
        <v>2</v>
      </c>
    </row>
    <row r="1643" spans="1:28" x14ac:dyDescent="0.3">
      <c r="A1643" s="3">
        <v>2000</v>
      </c>
      <c r="B1643" s="3" t="str">
        <f>VLOOKUP($E1643,accorpamenti!$A$2:$X$104,$A1643-B$2,0)</f>
        <v>Siena</v>
      </c>
      <c r="C1643" s="3" t="str">
        <f>VLOOKUP($E1643,accorpamenti!$A$2:$X$104,$A1643-C$2,0)</f>
        <v>Siena</v>
      </c>
      <c r="D1643" s="3" t="str">
        <f>VLOOKUP($E1643,accorpamenti!$A$2:$X$104,$A1643-D$2,0)</f>
        <v>Siena</v>
      </c>
      <c r="E1643" s="3" t="s">
        <v>108</v>
      </c>
      <c r="F1643" s="1">
        <f t="array" ref="F1643">SUM(IF(anno=A1643,IF(distretto=E1643,1)))</f>
        <v>2</v>
      </c>
      <c r="G1643" s="1">
        <f t="array" ref="G1643">SUM(IF(anno=A1643,IF(distretto=E1643,IF(punti=-1,1))))</f>
        <v>0</v>
      </c>
      <c r="H1643" s="1">
        <f t="array" ref="H1643">SUM(IF(anno=A1643,IF(distretto=E1643,punti)))+G1643</f>
        <v>38.4</v>
      </c>
      <c r="I1643" s="6">
        <v>1.5725101921956901</v>
      </c>
      <c r="J1643" s="12">
        <f>H1643/VLOOKUP(A1643,anni!$A$1:$O$32,4,0)</f>
        <v>1.0989639974815411E-2</v>
      </c>
      <c r="K1643" s="12">
        <f t="shared" si="237"/>
        <v>3.6446469248291565E-3</v>
      </c>
      <c r="L1643" s="12">
        <f t="shared" si="238"/>
        <v>6.2802050879474059E-3</v>
      </c>
      <c r="M1643" s="12">
        <f t="array" ref="M1643">SUM(IF(NOT(ISERR(J1643:L1643)),J1643:L1643*$J$2:$L$2))/SUM(IF(NOT(ISERR(J1643:L1643)),$J$2:$L$2))</f>
        <v>7.7564031436753245E-3</v>
      </c>
      <c r="N1643" s="1">
        <f>((300-VLOOKUP(A1643,anni!$A$1:$O$32,8,0))*(M1643-I1643/300)+I1643)/300*(300-VLOOKUP(A1643,anni!$A$1:$O$32,7,0))</f>
        <v>2.0754506928002949</v>
      </c>
      <c r="O1643" s="1">
        <f t="shared" si="233"/>
        <v>2.0754506928002949</v>
      </c>
      <c r="P1643" s="9">
        <f>INT(MAX(1,O1643)+1-VLOOKUP(A1643,anni!$A$1:$O$32,5,0))</f>
        <v>2</v>
      </c>
      <c r="Q1643" s="9">
        <f t="array" ref="Q1643">SUM(IF(anno=A1643,IF(distretto=E1643,concorrenti!$T$3:$T$5991)))</f>
        <v>0</v>
      </c>
      <c r="R1643" s="9">
        <f t="shared" si="234"/>
        <v>2</v>
      </c>
      <c r="S1643" s="1">
        <f t="shared" si="235"/>
        <v>0</v>
      </c>
      <c r="T1643" s="1">
        <f>1+INT($N1643/VLOOKUP($A1643,anni!$A$1:$J$35,10,0))+$Q1643</f>
        <v>2</v>
      </c>
      <c r="U1643" s="1">
        <f t="shared" si="236"/>
        <v>0</v>
      </c>
      <c r="AB1643" s="1">
        <v>2</v>
      </c>
    </row>
    <row r="1644" spans="1:28" x14ac:dyDescent="0.3">
      <c r="A1644" s="3">
        <v>2000</v>
      </c>
      <c r="B1644" s="3" t="str">
        <f>VLOOKUP($E1644,accorpamenti!$A$2:$X$104,$A1644-B$2,0)</f>
        <v>Verbania</v>
      </c>
      <c r="C1644" s="3" t="str">
        <f>VLOOKUP($E1644,accorpamenti!$A$2:$X$104,$A1644-C$2,0)</f>
        <v>Verbania</v>
      </c>
      <c r="D1644" s="3" t="str">
        <f>VLOOKUP($E1644,accorpamenti!$A$2:$X$104,$A1644-D$2,0)</f>
        <v>Verbania</v>
      </c>
      <c r="E1644" s="3" t="s">
        <v>46</v>
      </c>
      <c r="F1644" s="1">
        <f t="array" ref="F1644">SUM(IF(anno=A1644,IF(distretto=E1644,1)))</f>
        <v>2</v>
      </c>
      <c r="G1644" s="1">
        <f t="array" ref="G1644">SUM(IF(anno=A1644,IF(distretto=E1644,IF(punti=-1,1))))</f>
        <v>0</v>
      </c>
      <c r="H1644" s="1">
        <f t="array" ref="H1644">SUM(IF(anno=A1644,IF(distretto=E1644,punti)))+G1644</f>
        <v>28.2</v>
      </c>
      <c r="I1644" s="6">
        <v>1.3977868375072802</v>
      </c>
      <c r="J1644" s="12">
        <f>H1644/VLOOKUP(A1644,anni!$A$1:$O$32,4,0)</f>
        <v>8.0705168565050681E-3</v>
      </c>
      <c r="K1644" s="12">
        <f t="shared" si="237"/>
        <v>3.3166287015945323E-3</v>
      </c>
      <c r="L1644" s="12">
        <f t="shared" si="238"/>
        <v>5.8876922699506928E-3</v>
      </c>
      <c r="M1644" s="12">
        <f t="array" ref="M1644">SUM(IF(NOT(ISERR(J1644:L1644)),J1644:L1644*$J$2:$L$2))/SUM(IF(NOT(ISERR(J1644:L1644)),$J$2:$L$2))</f>
        <v>6.1220833737758266E-3</v>
      </c>
      <c r="N1644" s="1">
        <f>((300-VLOOKUP(A1644,anni!$A$1:$O$32,8,0))*(M1644-I1644/300)+I1644)/300*(300-VLOOKUP(A1644,anni!$A$1:$O$32,7,0))</f>
        <v>1.6903456205909253</v>
      </c>
      <c r="O1644" s="1">
        <f t="shared" si="233"/>
        <v>1.6903456205909253</v>
      </c>
      <c r="P1644" s="9">
        <f>INT(MAX(1,O1644)+1-VLOOKUP(A1644,anni!$A$1:$O$32,5,0))</f>
        <v>2</v>
      </c>
      <c r="Q1644" s="9">
        <f t="array" ref="Q1644">SUM(IF(anno=A1644,IF(distretto=E1644,concorrenti!$T$3:$T$5991)))</f>
        <v>0</v>
      </c>
      <c r="R1644" s="9">
        <f t="shared" si="234"/>
        <v>2</v>
      </c>
      <c r="S1644" s="1">
        <f t="shared" si="235"/>
        <v>0</v>
      </c>
      <c r="T1644" s="1">
        <f>1+INT($N1644/VLOOKUP($A1644,anni!$A$1:$J$35,10,0))+$Q1644</f>
        <v>2</v>
      </c>
      <c r="U1644" s="1">
        <f t="shared" si="236"/>
        <v>0</v>
      </c>
      <c r="AB1644" s="1">
        <v>2</v>
      </c>
    </row>
    <row r="1645" spans="1:28" x14ac:dyDescent="0.3">
      <c r="A1645" s="3">
        <v>2000</v>
      </c>
      <c r="B1645" s="3" t="str">
        <f>VLOOKUP($E1645,accorpamenti!$A$2:$X$104,$A1645-B$2,0)</f>
        <v>Biella</v>
      </c>
      <c r="C1645" s="3" t="str">
        <f>VLOOKUP($E1645,accorpamenti!$A$2:$X$104,$A1645-C$2,0)</f>
        <v>Biella</v>
      </c>
      <c r="D1645" s="3" t="str">
        <f>VLOOKUP($E1645,accorpamenti!$A$2:$X$104,$A1645-D$2,0)</f>
        <v>Biella</v>
      </c>
      <c r="E1645" s="3" t="s">
        <v>144</v>
      </c>
      <c r="F1645" s="1">
        <f t="array" ref="F1645">SUM(IF(anno=A1645,IF(distretto=E1645,1)))</f>
        <v>2</v>
      </c>
      <c r="G1645" s="1">
        <f t="array" ref="G1645">SUM(IF(anno=A1645,IF(distretto=E1645,IF(punti=-1,1))))</f>
        <v>0</v>
      </c>
      <c r="H1645" s="1">
        <f t="array" ref="H1645">SUM(IF(anno=A1645,IF(distretto=E1645,punti)))+G1645</f>
        <v>18.799999999999997</v>
      </c>
      <c r="I1645" s="6">
        <v>0.52417006406523003</v>
      </c>
      <c r="J1645" s="12">
        <f>H1645/VLOOKUP(A1645,anni!$A$1:$O$32,4,0)</f>
        <v>5.3803445710033778E-3</v>
      </c>
      <c r="K1645" s="12">
        <f t="shared" si="237"/>
        <v>6.0865603644646915E-3</v>
      </c>
      <c r="L1645" s="12">
        <f t="shared" si="238"/>
        <v>1.2266025562397276E-2</v>
      </c>
      <c r="M1645" s="12">
        <f t="array" ref="M1645">SUM(IF(NOT(ISERR(J1645:L1645)),J1645:L1645*$J$2:$L$2))/SUM(IF(NOT(ISERR(J1645:L1645)),$J$2:$L$2))</f>
        <v>6.7633633340561314E-3</v>
      </c>
      <c r="N1645" s="1">
        <f>((300-VLOOKUP(A1645,anni!$A$1:$O$32,8,0))*(M1645-I1645/300)+I1645)/300*(300-VLOOKUP(A1645,anni!$A$1:$O$32,7,0))</f>
        <v>1.5273960214996365</v>
      </c>
      <c r="O1645" s="1">
        <f t="shared" si="233"/>
        <v>1.5273960214996365</v>
      </c>
      <c r="P1645" s="9">
        <f>INT(MAX(1,O1645)+1-VLOOKUP(A1645,anni!$A$1:$O$32,5,0))</f>
        <v>2</v>
      </c>
      <c r="Q1645" s="9">
        <f t="array" ref="Q1645">SUM(IF(anno=A1645,IF(distretto=E1645,concorrenti!$T$3:$T$5991)))</f>
        <v>0</v>
      </c>
      <c r="R1645" s="9">
        <f t="shared" si="234"/>
        <v>2</v>
      </c>
      <c r="S1645" s="1">
        <f t="shared" si="235"/>
        <v>0</v>
      </c>
      <c r="T1645" s="1">
        <f>1+INT($N1645/VLOOKUP($A1645,anni!$A$1:$J$35,10,0))+$Q1645</f>
        <v>2</v>
      </c>
      <c r="U1645" s="1">
        <f t="shared" si="236"/>
        <v>0</v>
      </c>
      <c r="AB1645" s="1">
        <v>2</v>
      </c>
    </row>
    <row r="1646" spans="1:28" x14ac:dyDescent="0.3">
      <c r="A1646" s="3">
        <v>2000</v>
      </c>
      <c r="B1646" s="3" t="str">
        <f>VLOOKUP($E1646,accorpamenti!$A$2:$X$104,$A1646-B$2,0)</f>
        <v>Savona</v>
      </c>
      <c r="C1646" s="3" t="str">
        <f>VLOOKUP($E1646,accorpamenti!$A$2:$X$104,$A1646-C$2,0)</f>
        <v>Savona</v>
      </c>
      <c r="D1646" s="3" t="str">
        <f>VLOOKUP($E1646,accorpamenti!$A$2:$X$104,$A1646-D$2,0)</f>
        <v>Savona</v>
      </c>
      <c r="E1646" s="3" t="s">
        <v>138</v>
      </c>
      <c r="F1646" s="1">
        <f t="array" ref="F1646">SUM(IF(anno=A1646,IF(distretto=E1646,1)))</f>
        <v>2</v>
      </c>
      <c r="G1646" s="1">
        <f t="array" ref="G1646">SUM(IF(anno=A1646,IF(distretto=E1646,IF(punti=-1,1))))</f>
        <v>0</v>
      </c>
      <c r="H1646" s="1">
        <f t="array" ref="H1646">SUM(IF(anno=A1646,IF(distretto=E1646,punti)))+G1646</f>
        <v>20</v>
      </c>
      <c r="I1646" s="6">
        <v>1.2230634828188702</v>
      </c>
      <c r="J1646" s="12">
        <f>H1646/VLOOKUP(A1646,anni!$A$1:$O$32,4,0)</f>
        <v>5.7237708202163605E-3</v>
      </c>
      <c r="K1646" s="12">
        <f t="shared" si="237"/>
        <v>7.8724373576309781E-3</v>
      </c>
      <c r="L1646" s="12">
        <f t="shared" si="238"/>
        <v>2.6985256237274011E-3</v>
      </c>
      <c r="M1646" s="12">
        <f t="array" ref="M1646">SUM(IF(NOT(ISERR(J1646:L1646)),J1646:L1646*$J$2:$L$2))/SUM(IF(NOT(ISERR(J1646:L1646)),$J$2:$L$2))</f>
        <v>5.9357854666064061E-3</v>
      </c>
      <c r="N1646" s="1">
        <f>((300-VLOOKUP(A1646,anni!$A$1:$O$32,8,0))*(M1646-I1646/300)+I1646)/300*(300-VLOOKUP(A1646,anni!$A$1:$O$32,7,0))</f>
        <v>1.5948449209275712</v>
      </c>
      <c r="O1646" s="1">
        <f t="shared" si="233"/>
        <v>1.5948449209275712</v>
      </c>
      <c r="P1646" s="9">
        <f>INT(MAX(1,O1646)+1-VLOOKUP(A1646,anni!$A$1:$O$32,5,0))</f>
        <v>2</v>
      </c>
      <c r="Q1646" s="9">
        <f t="array" ref="Q1646">SUM(IF(anno=A1646,IF(distretto=E1646,concorrenti!$T$3:$T$5991)))</f>
        <v>0</v>
      </c>
      <c r="R1646" s="9">
        <f t="shared" si="234"/>
        <v>2</v>
      </c>
      <c r="S1646" s="1">
        <f t="shared" si="235"/>
        <v>0</v>
      </c>
      <c r="T1646" s="1">
        <f>1+INT($N1646/VLOOKUP($A1646,anni!$A$1:$J$35,10,0))+$Q1646</f>
        <v>2</v>
      </c>
      <c r="U1646" s="1">
        <f t="shared" si="236"/>
        <v>0</v>
      </c>
      <c r="AB1646" s="1">
        <v>2</v>
      </c>
    </row>
    <row r="1647" spans="1:28" x14ac:dyDescent="0.3">
      <c r="A1647" s="3">
        <v>2000</v>
      </c>
      <c r="B1647" s="3" t="str">
        <f>VLOOKUP($E1647,accorpamenti!$A$2:$X$104,$A1647-B$2,0)</f>
        <v>Pescara</v>
      </c>
      <c r="C1647" s="3" t="str">
        <f>VLOOKUP($E1647,accorpamenti!$A$2:$X$104,$A1647-C$2,0)</f>
        <v>Pescara</v>
      </c>
      <c r="D1647" s="3" t="str">
        <f>VLOOKUP($E1647,accorpamenti!$A$2:$X$104,$A1647-D$2,0)</f>
        <v>Pescara</v>
      </c>
      <c r="E1647" s="3" t="s">
        <v>54</v>
      </c>
      <c r="F1647" s="1">
        <f t="array" ref="F1647">SUM(IF(anno=A1647,IF(distretto=E1647,1)))</f>
        <v>2</v>
      </c>
      <c r="G1647" s="1">
        <f t="array" ref="G1647">SUM(IF(anno=A1647,IF(distretto=E1647,IF(punti=-1,1))))</f>
        <v>0</v>
      </c>
      <c r="H1647" s="1">
        <f t="array" ref="H1647">SUM(IF(anno=A1647,IF(distretto=E1647,punti)))+G1647</f>
        <v>9</v>
      </c>
      <c r="I1647" s="6">
        <v>1.92195690157251</v>
      </c>
      <c r="J1647" s="12">
        <f>H1647/VLOOKUP(A1647,anni!$A$1:$O$32,4,0)</f>
        <v>2.5756968690973619E-3</v>
      </c>
      <c r="K1647" s="12">
        <f t="shared" si="237"/>
        <v>1.1261958997722093E-2</v>
      </c>
      <c r="L1647" s="12">
        <f t="shared" si="238"/>
        <v>0</v>
      </c>
      <c r="M1647" s="12">
        <f t="array" ref="M1647">SUM(IF(NOT(ISERR(J1647:L1647)),J1647:L1647*$J$2:$L$2))/SUM(IF(NOT(ISERR(J1647:L1647)),$J$2:$L$2))</f>
        <v>5.041834767122712E-3</v>
      </c>
      <c r="N1647" s="1">
        <f>((300-VLOOKUP(A1647,anni!$A$1:$O$32,8,0))*(M1647-I1647/300)+I1647)/300*(300-VLOOKUP(A1647,anni!$A$1:$O$32,7,0))</f>
        <v>1.6490192539487123</v>
      </c>
      <c r="O1647" s="1">
        <f t="shared" si="233"/>
        <v>1.6490192539487123</v>
      </c>
      <c r="P1647" s="9">
        <f>INT(MAX(1,O1647)+1-VLOOKUP(A1647,anni!$A$1:$O$32,5,0))</f>
        <v>2</v>
      </c>
      <c r="Q1647" s="9">
        <f t="array" ref="Q1647">SUM(IF(anno=A1647,IF(distretto=E1647,concorrenti!$T$3:$T$5991)))</f>
        <v>0</v>
      </c>
      <c r="R1647" s="9">
        <f t="shared" si="234"/>
        <v>2</v>
      </c>
      <c r="S1647" s="1">
        <f t="shared" si="235"/>
        <v>0</v>
      </c>
      <c r="T1647" s="1">
        <f>1+INT($N1647/VLOOKUP($A1647,anni!$A$1:$J$35,10,0))+$Q1647</f>
        <v>2</v>
      </c>
      <c r="U1647" s="1">
        <f t="shared" si="236"/>
        <v>0</v>
      </c>
      <c r="AB1647" s="1">
        <v>2</v>
      </c>
    </row>
    <row r="1648" spans="1:28" x14ac:dyDescent="0.3">
      <c r="A1648" s="3">
        <v>2000</v>
      </c>
      <c r="B1648" s="3" t="str">
        <f>VLOOKUP($E1648,accorpamenti!$A$2:$X$104,$A1648-B$2,0)</f>
        <v>Pordenone</v>
      </c>
      <c r="C1648" s="3" t="str">
        <f>VLOOKUP($E1648,accorpamenti!$A$2:$X$104,$A1648-C$2,0)</f>
        <v>Pordenone</v>
      </c>
      <c r="D1648" s="3" t="str">
        <f>VLOOKUP($E1648,accorpamenti!$A$2:$X$104,$A1648-D$2,0)</f>
        <v>Pordenone</v>
      </c>
      <c r="E1648" s="3" t="s">
        <v>91</v>
      </c>
      <c r="F1648" s="1">
        <f t="array" ref="F1648">SUM(IF(anno=A1648,IF(distretto=E1648,1)))</f>
        <v>2</v>
      </c>
      <c r="G1648" s="1">
        <f t="array" ref="G1648">SUM(IF(anno=A1648,IF(distretto=E1648,IF(punti=-1,1))))</f>
        <v>0</v>
      </c>
      <c r="H1648" s="1">
        <f t="array" ref="H1648">SUM(IF(anno=A1648,IF(distretto=E1648,punti)))+G1648</f>
        <v>10.799999999999999</v>
      </c>
      <c r="I1648" s="6">
        <v>1.5725101921956901</v>
      </c>
      <c r="J1648" s="12">
        <f>H1648/VLOOKUP(A1648,anni!$A$1:$O$32,4,0)</f>
        <v>3.0908362429168342E-3</v>
      </c>
      <c r="K1648" s="12">
        <f t="shared" si="237"/>
        <v>7.5079726651480633E-3</v>
      </c>
      <c r="L1648" s="12">
        <f t="shared" si="238"/>
        <v>6.4273973946961729E-3</v>
      </c>
      <c r="M1648" s="12">
        <f t="array" ref="M1648">SUM(IF(NOT(ISERR(J1648:L1648)),J1648:L1648*$J$2:$L$2))/SUM(IF(NOT(ISERR(J1648:L1648)),$J$2:$L$2))</f>
        <v>5.1193085756238007E-3</v>
      </c>
      <c r="N1648" s="1">
        <f>((300-VLOOKUP(A1648,anni!$A$1:$O$32,8,0))*(M1648-I1648/300)+I1648)/300*(300-VLOOKUP(A1648,anni!$A$1:$O$32,7,0))</f>
        <v>1.5480317791899905</v>
      </c>
      <c r="O1648" s="1">
        <f t="shared" si="233"/>
        <v>1.5480317791899905</v>
      </c>
      <c r="P1648" s="9">
        <f>INT(MAX(1,O1648)+1-VLOOKUP(A1648,anni!$A$1:$O$32,5,0))</f>
        <v>2</v>
      </c>
      <c r="Q1648" s="9">
        <f t="array" ref="Q1648">SUM(IF(anno=A1648,IF(distretto=E1648,concorrenti!$T$3:$T$5991)))</f>
        <v>0</v>
      </c>
      <c r="R1648" s="9">
        <f t="shared" si="234"/>
        <v>2</v>
      </c>
      <c r="S1648" s="1">
        <f t="shared" si="235"/>
        <v>0</v>
      </c>
      <c r="T1648" s="1">
        <f>1+INT($N1648/VLOOKUP($A1648,anni!$A$1:$J$35,10,0))+$Q1648</f>
        <v>2</v>
      </c>
      <c r="U1648" s="1">
        <f t="shared" si="236"/>
        <v>0</v>
      </c>
      <c r="AB1648" s="1">
        <v>2</v>
      </c>
    </row>
    <row r="1649" spans="1:28" x14ac:dyDescent="0.3">
      <c r="A1649" s="3">
        <v>2000</v>
      </c>
      <c r="B1649" s="3" t="str">
        <f>VLOOKUP($E1649,accorpamenti!$A$2:$X$104,$A1649-B$2,0)</f>
        <v>Massa Carrara</v>
      </c>
      <c r="C1649" s="3" t="str">
        <f>VLOOKUP($E1649,accorpamenti!$A$2:$X$104,$A1649-C$2,0)</f>
        <v>Massa Carrara</v>
      </c>
      <c r="D1649" s="3" t="str">
        <f>VLOOKUP($E1649,accorpamenti!$A$2:$X$104,$A1649-D$2,0)</f>
        <v>Massa Carrara</v>
      </c>
      <c r="E1649" s="3" t="s">
        <v>52</v>
      </c>
      <c r="F1649" s="1">
        <f t="array" ref="F1649">SUM(IF(anno=A1649,IF(distretto=E1649,1)))</f>
        <v>2</v>
      </c>
      <c r="G1649" s="1">
        <f t="array" ref="G1649">SUM(IF(anno=A1649,IF(distretto=E1649,IF(punti=-1,1))))</f>
        <v>0</v>
      </c>
      <c r="H1649" s="1">
        <f t="array" ref="H1649">SUM(IF(anno=A1649,IF(distretto=E1649,punti)))+G1649</f>
        <v>18.600000000000001</v>
      </c>
      <c r="I1649" s="6">
        <v>1.3977868375072802</v>
      </c>
      <c r="J1649" s="12">
        <f>H1649/VLOOKUP(A1649,anni!$A$1:$O$32,4,0)</f>
        <v>5.3231068628012152E-3</v>
      </c>
      <c r="K1649" s="12">
        <f t="shared" si="237"/>
        <v>3.8268792710706144E-3</v>
      </c>
      <c r="L1649" s="12">
        <f t="shared" si="238"/>
        <v>7.3596153374383654E-3</v>
      </c>
      <c r="M1649" s="12">
        <f t="array" ref="M1649">SUM(IF(NOT(ISERR(J1649:L1649)),J1649:L1649*$J$2:$L$2))/SUM(IF(NOT(ISERR(J1649:L1649)),$J$2:$L$2))</f>
        <v>5.1637824113305404E-3</v>
      </c>
      <c r="N1649" s="1">
        <f>((300-VLOOKUP(A1649,anni!$A$1:$O$32,8,0))*(M1649-I1649/300)+I1649)/300*(300-VLOOKUP(A1649,anni!$A$1:$O$32,7,0))</f>
        <v>1.4986854281018682</v>
      </c>
      <c r="O1649" s="1">
        <f t="shared" si="233"/>
        <v>1.4986854281018682</v>
      </c>
      <c r="P1649" s="9">
        <f>INT(MAX(1,O1649)+1-VLOOKUP(A1649,anni!$A$1:$O$32,5,0))</f>
        <v>1</v>
      </c>
      <c r="Q1649" s="9">
        <f t="array" ref="Q1649">SUM(IF(anno=A1649,IF(distretto=E1649,concorrenti!$T$3:$T$5991)))</f>
        <v>0</v>
      </c>
      <c r="R1649" s="9">
        <f t="shared" si="234"/>
        <v>1</v>
      </c>
      <c r="S1649" s="1">
        <f t="shared" si="235"/>
        <v>-1</v>
      </c>
      <c r="T1649" s="1">
        <f>1+INT($N1649/VLOOKUP($A1649,anni!$A$1:$J$35,10,0))+$Q1649</f>
        <v>2</v>
      </c>
      <c r="U1649" s="1">
        <f t="shared" si="236"/>
        <v>0</v>
      </c>
      <c r="AB1649" s="1">
        <v>1</v>
      </c>
    </row>
    <row r="1650" spans="1:28" x14ac:dyDescent="0.3">
      <c r="A1650" s="3">
        <v>2000</v>
      </c>
      <c r="B1650" s="3" t="str">
        <f>VLOOKUP($E1650,accorpamenti!$A$2:$X$104,$A1650-B$2,0)</f>
        <v>Rovigo</v>
      </c>
      <c r="C1650" s="3" t="str">
        <f>VLOOKUP($E1650,accorpamenti!$A$2:$X$104,$A1650-C$2,0)</f>
        <v>Rovigo</v>
      </c>
      <c r="D1650" s="3" t="str">
        <f>VLOOKUP($E1650,accorpamenti!$A$2:$X$104,$A1650-D$2,0)</f>
        <v>Rovigo</v>
      </c>
      <c r="E1650" s="3" t="s">
        <v>126</v>
      </c>
      <c r="F1650" s="1">
        <f t="array" ref="F1650">SUM(IF(anno=A1650,IF(distretto=E1650,1)))</f>
        <v>2</v>
      </c>
      <c r="G1650" s="1">
        <f t="array" ref="G1650">SUM(IF(anno=A1650,IF(distretto=E1650,IF(punti=-1,1))))</f>
        <v>0</v>
      </c>
      <c r="H1650" s="1">
        <f t="array" ref="H1650">SUM(IF(anno=A1650,IF(distretto=E1650,punti)))+G1650</f>
        <v>14</v>
      </c>
      <c r="I1650" s="6">
        <v>1.5725101921956901</v>
      </c>
      <c r="J1650" s="12">
        <f>H1650/VLOOKUP(A1650,anni!$A$1:$O$32,4,0)</f>
        <v>4.0066395741514523E-3</v>
      </c>
      <c r="K1650" s="12">
        <f t="shared" si="237"/>
        <v>2.0045558086560361E-3</v>
      </c>
      <c r="L1650" s="12">
        <f t="shared" si="238"/>
        <v>1.3247307607389059E-2</v>
      </c>
      <c r="M1650" s="12">
        <f t="array" ref="M1650">SUM(IF(NOT(ISERR(J1650:L1650)),J1650:L1650*$J$2:$L$2))/SUM(IF(NOT(ISERR(J1650:L1650)),$J$2:$L$2))</f>
        <v>4.8793896578592484E-3</v>
      </c>
      <c r="N1650" s="1">
        <f>((300-VLOOKUP(A1650,anni!$A$1:$O$32,8,0))*(M1650-I1650/300)+I1650)/300*(300-VLOOKUP(A1650,anni!$A$1:$O$32,7,0))</f>
        <v>1.5000479956370798</v>
      </c>
      <c r="O1650" s="1">
        <f t="shared" si="233"/>
        <v>1.5000479956370798</v>
      </c>
      <c r="P1650" s="9">
        <f>INT(MAX(1,O1650)+1-VLOOKUP(A1650,anni!$A$1:$O$32,5,0))</f>
        <v>2</v>
      </c>
      <c r="Q1650" s="9">
        <f t="array" ref="Q1650">SUM(IF(anno=A1650,IF(distretto=E1650,concorrenti!$T$3:$T$5991)))</f>
        <v>0</v>
      </c>
      <c r="R1650" s="9">
        <f t="shared" si="234"/>
        <v>2</v>
      </c>
      <c r="S1650" s="1">
        <f t="shared" si="235"/>
        <v>0</v>
      </c>
      <c r="T1650" s="1">
        <f>1+INT($N1650/VLOOKUP($A1650,anni!$A$1:$J$35,10,0))+$Q1650</f>
        <v>2</v>
      </c>
      <c r="U1650" s="1">
        <f t="shared" si="236"/>
        <v>0</v>
      </c>
      <c r="AB1650" s="1">
        <v>2</v>
      </c>
    </row>
    <row r="1651" spans="1:28" x14ac:dyDescent="0.3">
      <c r="A1651" s="3">
        <v>2000</v>
      </c>
      <c r="B1651" s="3" t="str">
        <f>VLOOKUP($E1651,accorpamenti!$A$2:$X$104,$A1651-B$2,0)</f>
        <v>Rieti</v>
      </c>
      <c r="C1651" s="3" t="str">
        <f>VLOOKUP($E1651,accorpamenti!$A$2:$X$104,$A1651-C$2,0)</f>
        <v>Rieti</v>
      </c>
      <c r="D1651" s="3" t="str">
        <f>VLOOKUP($E1651,accorpamenti!$A$2:$X$104,$A1651-D$2,0)</f>
        <v>Rieti</v>
      </c>
      <c r="E1651" s="3" t="s">
        <v>148</v>
      </c>
      <c r="F1651" s="1">
        <f t="array" ref="F1651">SUM(IF(anno=A1651,IF(distretto=E1651,1)))</f>
        <v>2</v>
      </c>
      <c r="G1651" s="1">
        <f t="array" ref="G1651">SUM(IF(anno=A1651,IF(distretto=E1651,IF(punti=-1,1))))</f>
        <v>0</v>
      </c>
      <c r="H1651" s="1">
        <f t="array" ref="H1651">SUM(IF(anno=A1651,IF(distretto=E1651,punti)))+G1651</f>
        <v>18</v>
      </c>
      <c r="I1651" s="6">
        <v>0.87361677344205002</v>
      </c>
      <c r="J1651" s="12">
        <f>H1651/VLOOKUP(A1651,anni!$A$1:$O$32,4,0)</f>
        <v>5.1513937381947239E-3</v>
      </c>
      <c r="K1651" s="12">
        <f t="shared" si="237"/>
        <v>3.2801822323462407E-3</v>
      </c>
      <c r="L1651" s="12">
        <f t="shared" si="238"/>
        <v>6.9180384171920644E-3</v>
      </c>
      <c r="M1651" s="12">
        <f t="array" ref="M1651">SUM(IF(NOT(ISERR(J1651:L1651)),J1651:L1651*$J$2:$L$2))/SUM(IF(NOT(ISERR(J1651:L1651)),$J$2:$L$2))</f>
        <v>4.8220973494114529E-3</v>
      </c>
      <c r="N1651" s="1">
        <f>((300-VLOOKUP(A1651,anni!$A$1:$O$32,8,0))*(M1651-I1651/300)+I1651)/300*(300-VLOOKUP(A1651,anni!$A$1:$O$32,7,0))</f>
        <v>1.2556250610296407</v>
      </c>
      <c r="O1651" s="1">
        <f t="shared" si="233"/>
        <v>1.2556250610296407</v>
      </c>
      <c r="P1651" s="9">
        <f>INT(MAX(1,O1651)+1-VLOOKUP(A1651,anni!$A$1:$O$32,5,0))</f>
        <v>1</v>
      </c>
      <c r="Q1651" s="9">
        <f t="array" ref="Q1651">SUM(IF(anno=A1651,IF(distretto=E1651,concorrenti!$T$3:$T$5991)))</f>
        <v>0</v>
      </c>
      <c r="R1651" s="9">
        <f t="shared" si="234"/>
        <v>1</v>
      </c>
      <c r="S1651" s="1">
        <f t="shared" si="235"/>
        <v>-1</v>
      </c>
      <c r="T1651" s="1">
        <f>1+INT($N1651/VLOOKUP($A1651,anni!$A$1:$J$35,10,0))+$Q1651</f>
        <v>2</v>
      </c>
      <c r="U1651" s="1">
        <f t="shared" si="236"/>
        <v>0</v>
      </c>
      <c r="AB1651" s="1">
        <v>1</v>
      </c>
    </row>
    <row r="1652" spans="1:28" x14ac:dyDescent="0.3">
      <c r="A1652" s="3">
        <v>2000</v>
      </c>
      <c r="B1652" s="3" t="str">
        <f>VLOOKUP($E1652,accorpamenti!$A$2:$X$104,$A1652-B$2,0)</f>
        <v>Sondrio</v>
      </c>
      <c r="C1652" s="3" t="str">
        <f>VLOOKUP($E1652,accorpamenti!$A$2:$X$104,$A1652-C$2,0)</f>
        <v>Sondrio</v>
      </c>
      <c r="D1652" s="3" t="str">
        <f>VLOOKUP($E1652,accorpamenti!$A$2:$X$104,$A1652-D$2,0)</f>
        <v>Sondrio</v>
      </c>
      <c r="E1652" s="3" t="s">
        <v>123</v>
      </c>
      <c r="F1652" s="1">
        <f t="array" ref="F1652">SUM(IF(anno=A1652,IF(distretto=E1652,1)))</f>
        <v>2</v>
      </c>
      <c r="G1652" s="1">
        <f t="array" ref="G1652">SUM(IF(anno=A1652,IF(distretto=E1652,IF(punti=-1,1))))</f>
        <v>0</v>
      </c>
      <c r="H1652" s="1">
        <f t="array" ref="H1652">SUM(IF(anno=A1652,IF(distretto=E1652,punti)))+G1652</f>
        <v>16.600000000000001</v>
      </c>
      <c r="I1652" s="6">
        <v>0.87361677344205002</v>
      </c>
      <c r="J1652" s="12">
        <f>H1652/VLOOKUP(A1652,anni!$A$1:$O$32,4,0)</f>
        <v>4.7507297807795794E-3</v>
      </c>
      <c r="K1652" s="12">
        <f t="shared" si="237"/>
        <v>3.0979498861047829E-3</v>
      </c>
      <c r="L1652" s="12">
        <f t="shared" si="238"/>
        <v>7.1142948261904209E-3</v>
      </c>
      <c r="M1652" s="12">
        <f t="array" ref="M1652">SUM(IF(NOT(ISERR(J1652:L1652)),J1652:L1652*$J$2:$L$2))/SUM(IF(NOT(ISERR(J1652:L1652)),$J$2:$L$2))</f>
        <v>4.5937306567897873E-3</v>
      </c>
      <c r="N1652" s="1">
        <f>((300-VLOOKUP(A1652,anni!$A$1:$O$32,8,0))*(M1652-I1652/300)+I1652)/300*(300-VLOOKUP(A1652,anni!$A$1:$O$32,7,0))</f>
        <v>1.2099517225053074</v>
      </c>
      <c r="O1652" s="1">
        <f t="shared" si="233"/>
        <v>1.2099517225053074</v>
      </c>
      <c r="P1652" s="9">
        <f>INT(MAX(1,O1652)+1-VLOOKUP(A1652,anni!$A$1:$O$32,5,0))</f>
        <v>1</v>
      </c>
      <c r="Q1652" s="9">
        <f t="array" ref="Q1652">SUM(IF(anno=A1652,IF(distretto=E1652,concorrenti!$T$3:$T$5991)))</f>
        <v>0</v>
      </c>
      <c r="R1652" s="9">
        <f t="shared" si="234"/>
        <v>1</v>
      </c>
      <c r="S1652" s="1">
        <f t="shared" si="235"/>
        <v>-1</v>
      </c>
      <c r="T1652" s="1">
        <f>1+INT($N1652/VLOOKUP($A1652,anni!$A$1:$J$35,10,0))+$Q1652</f>
        <v>2</v>
      </c>
      <c r="U1652" s="1">
        <f t="shared" si="236"/>
        <v>0</v>
      </c>
      <c r="AB1652" s="1">
        <v>1</v>
      </c>
    </row>
    <row r="1653" spans="1:28" x14ac:dyDescent="0.3">
      <c r="A1653" s="3">
        <v>2000</v>
      </c>
      <c r="B1653" s="3" t="str">
        <f>VLOOKUP($E1653,accorpamenti!$A$2:$X$104,$A1653-B$2,0)</f>
        <v>La Spezia</v>
      </c>
      <c r="C1653" s="3" t="str">
        <f>VLOOKUP($E1653,accorpamenti!$A$2:$X$104,$A1653-C$2,0)</f>
        <v>La Spezia</v>
      </c>
      <c r="D1653" s="3" t="str">
        <f>VLOOKUP($E1653,accorpamenti!$A$2:$X$104,$A1653-D$2,0)</f>
        <v>La Spezia</v>
      </c>
      <c r="E1653" s="3" t="s">
        <v>120</v>
      </c>
      <c r="F1653" s="1">
        <f t="array" ref="F1653">SUM(IF(anno=A1653,IF(distretto=E1653,1)))</f>
        <v>2</v>
      </c>
      <c r="G1653" s="1">
        <f t="array" ref="G1653">SUM(IF(anno=A1653,IF(distretto=E1653,IF(punti=-1,1))))</f>
        <v>0</v>
      </c>
      <c r="H1653" s="1">
        <f t="array" ref="H1653">SUM(IF(anno=A1653,IF(distretto=E1653,punti)))+G1653</f>
        <v>11.6</v>
      </c>
      <c r="I1653" s="6">
        <v>0.69889341875364008</v>
      </c>
      <c r="J1653" s="12">
        <f>H1653/VLOOKUP(A1653,anni!$A$1:$O$32,4,0)</f>
        <v>3.3197870757254891E-3</v>
      </c>
      <c r="K1653" s="12">
        <f t="shared" si="237"/>
        <v>1.5307517084282459E-3</v>
      </c>
      <c r="L1653" s="12">
        <f t="shared" si="238"/>
        <v>0</v>
      </c>
      <c r="M1653" s="12">
        <f t="array" ref="M1653">SUM(IF(NOT(ISERR(J1653:L1653)),J1653:L1653*$J$2:$L$2))/SUM(IF(NOT(ISERR(J1653:L1653)),$J$2:$L$2))</f>
        <v>2.1701441073388263E-3</v>
      </c>
      <c r="N1653" s="1">
        <f>((300-VLOOKUP(A1653,anni!$A$1:$O$32,8,0))*(M1653-I1653/300)+I1653)/300*(300-VLOOKUP(A1653,anni!$A$1:$O$32,7,0))</f>
        <v>0.66699329438564525</v>
      </c>
      <c r="O1653" s="1">
        <f t="shared" si="233"/>
        <v>1</v>
      </c>
      <c r="P1653" s="9">
        <f>INT(MAX(1,O1653)+1-VLOOKUP(A1653,anni!$A$1:$O$32,5,0))</f>
        <v>1</v>
      </c>
      <c r="Q1653" s="9">
        <f t="array" ref="Q1653">SUM(IF(anno=A1653,IF(distretto=E1653,concorrenti!$T$3:$T$5991)))</f>
        <v>0</v>
      </c>
      <c r="R1653" s="9">
        <f t="shared" si="234"/>
        <v>1</v>
      </c>
      <c r="S1653" s="1">
        <f t="shared" si="235"/>
        <v>-1</v>
      </c>
      <c r="T1653" s="1">
        <f>1+INT($N1653/VLOOKUP($A1653,anni!$A$1:$J$35,10,0))+$Q1653</f>
        <v>1</v>
      </c>
      <c r="U1653" s="1">
        <f t="shared" si="236"/>
        <v>-1</v>
      </c>
      <c r="AB1653" s="1">
        <v>1</v>
      </c>
    </row>
    <row r="1654" spans="1:28" x14ac:dyDescent="0.3">
      <c r="A1654" s="3">
        <v>2000</v>
      </c>
      <c r="B1654" s="3" t="str">
        <f>VLOOKUP($E1654,accorpamenti!$A$2:$X$104,$A1654-B$2,0)</f>
        <v>Venezia</v>
      </c>
      <c r="C1654" s="3" t="str">
        <f>VLOOKUP($E1654,accorpamenti!$A$2:$X$104,$A1654-C$2,0)</f>
        <v>Venezia</v>
      </c>
      <c r="D1654" s="3" t="str">
        <f>VLOOKUP($E1654,accorpamenti!$A$2:$X$104,$A1654-D$2,0)</f>
        <v>Venezia</v>
      </c>
      <c r="E1654" s="3" t="s">
        <v>85</v>
      </c>
      <c r="F1654" s="1">
        <f t="array" ref="F1654">SUM(IF(anno=A1654,IF(distretto=E1654,1)))</f>
        <v>1</v>
      </c>
      <c r="G1654" s="1">
        <f t="array" ref="G1654">SUM(IF(anno=A1654,IF(distretto=E1654,IF(punti=-1,1))))</f>
        <v>0</v>
      </c>
      <c r="H1654" s="1">
        <f t="array" ref="H1654">SUM(IF(anno=A1654,IF(distretto=E1654,punti)))+G1654</f>
        <v>20</v>
      </c>
      <c r="I1654" s="6">
        <v>3.1450203843913802</v>
      </c>
      <c r="J1654" s="12">
        <f>H1654/VLOOKUP(A1654,anni!$A$1:$O$32,4,0)</f>
        <v>5.7237708202163605E-3</v>
      </c>
      <c r="K1654" s="12">
        <f t="shared" si="237"/>
        <v>2.0082004555808653E-2</v>
      </c>
      <c r="L1654" s="12">
        <f t="shared" si="238"/>
        <v>1.3492628118637004E-2</v>
      </c>
      <c r="M1654" s="12">
        <f t="array" ref="M1654">SUM(IF(NOT(ISERR(J1654:L1654)),J1654:L1654*$J$2:$L$2))/SUM(IF(NOT(ISERR(J1654:L1654)),$J$2:$L$2))</f>
        <v>1.1804658281817232E-2</v>
      </c>
      <c r="N1654" s="1">
        <f>((300-VLOOKUP(A1654,anni!$A$1:$O$32,8,0))*(M1654-I1654/300)+I1654)/300*(300-VLOOKUP(A1654,anni!$A$1:$O$32,7,0))</f>
        <v>3.4092717844939062</v>
      </c>
      <c r="O1654" s="1">
        <f t="shared" si="233"/>
        <v>3.4092717844939062</v>
      </c>
      <c r="P1654" s="9">
        <f>INT(MAX(1,O1654)+1-VLOOKUP(A1654,anni!$A$1:$O$32,5,0))</f>
        <v>3</v>
      </c>
      <c r="Q1654" s="9">
        <f t="array" ref="Q1654">SUM(IF(anno=A1654,IF(distretto=E1654,concorrenti!$T$3:$T$5991)))</f>
        <v>0</v>
      </c>
      <c r="R1654" s="9">
        <f t="shared" si="234"/>
        <v>3</v>
      </c>
      <c r="S1654" s="1">
        <f t="shared" si="235"/>
        <v>2</v>
      </c>
      <c r="T1654" s="1">
        <f>1+INT($N1654/VLOOKUP($A1654,anni!$A$1:$J$35,10,0))+$Q1654</f>
        <v>3</v>
      </c>
      <c r="U1654" s="1">
        <f t="shared" si="236"/>
        <v>2</v>
      </c>
      <c r="AB1654" s="1">
        <v>3</v>
      </c>
    </row>
    <row r="1655" spans="1:28" x14ac:dyDescent="0.3">
      <c r="A1655" s="3">
        <v>2000</v>
      </c>
      <c r="B1655" s="3" t="str">
        <f>VLOOKUP($E1655,accorpamenti!$A$2:$X$104,$A1655-B$2,0)</f>
        <v>Cosenza</v>
      </c>
      <c r="C1655" s="3" t="str">
        <f>VLOOKUP($E1655,accorpamenti!$A$2:$X$104,$A1655-C$2,0)</f>
        <v>Cosenza</v>
      </c>
      <c r="D1655" s="3" t="str">
        <f>VLOOKUP($E1655,accorpamenti!$A$2:$X$104,$A1655-D$2,0)</f>
        <v>Cosenza</v>
      </c>
      <c r="E1655" s="3" t="s">
        <v>134</v>
      </c>
      <c r="F1655" s="1">
        <f t="array" ref="F1655">SUM(IF(anno=A1655,IF(distretto=E1655,1)))</f>
        <v>1</v>
      </c>
      <c r="G1655" s="1">
        <f t="array" ref="G1655">SUM(IF(anno=A1655,IF(distretto=E1655,IF(punti=-1,1))))</f>
        <v>0</v>
      </c>
      <c r="H1655" s="1">
        <f t="array" ref="H1655">SUM(IF(anno=A1655,IF(distretto=E1655,punti)))+G1655</f>
        <v>7</v>
      </c>
      <c r="I1655" s="6">
        <v>8.0372743156668616</v>
      </c>
      <c r="J1655" s="12">
        <f>H1655/VLOOKUP(A1655,anni!$A$1:$O$32,4,0)</f>
        <v>2.0033197870757261E-3</v>
      </c>
      <c r="K1655" s="12">
        <f t="shared" si="237"/>
        <v>6.0501138952164003E-3</v>
      </c>
      <c r="L1655" s="12">
        <f t="shared" si="238"/>
        <v>7.359615337438366E-4</v>
      </c>
      <c r="M1655" s="12">
        <f t="array" ref="M1655">SUM(IF(NOT(ISERR(J1655:L1655)),J1655:L1655*$J$2:$L$2))/SUM(IF(NOT(ISERR(J1655:L1655)),$J$2:$L$2))</f>
        <v>3.1410247809006363E-3</v>
      </c>
      <c r="N1655" s="1">
        <f>((300-VLOOKUP(A1655,anni!$A$1:$O$32,8,0))*(M1655-I1655/300)+I1655)/300*(300-VLOOKUP(A1655,anni!$A$1:$O$32,7,0))</f>
        <v>3.3072963947357481</v>
      </c>
      <c r="O1655" s="1">
        <f t="shared" si="233"/>
        <v>3.3072963947357481</v>
      </c>
      <c r="P1655" s="9">
        <f>INT(MAX(1,O1655)+1-VLOOKUP(A1655,anni!$A$1:$O$32,5,0))</f>
        <v>3</v>
      </c>
      <c r="Q1655" s="9">
        <f t="array" ref="Q1655">SUM(IF(anno=A1655,IF(distretto=E1655,concorrenti!$T$3:$T$5991)))</f>
        <v>0</v>
      </c>
      <c r="R1655" s="9">
        <f t="shared" si="234"/>
        <v>3</v>
      </c>
      <c r="S1655" s="1">
        <f t="shared" si="235"/>
        <v>2</v>
      </c>
      <c r="T1655" s="1">
        <f>1+INT($N1655/VLOOKUP($A1655,anni!$A$1:$J$35,10,0))+$Q1655</f>
        <v>3</v>
      </c>
      <c r="U1655" s="1">
        <f t="shared" si="236"/>
        <v>2</v>
      </c>
      <c r="AB1655" s="1">
        <v>3</v>
      </c>
    </row>
    <row r="1656" spans="1:28" x14ac:dyDescent="0.3">
      <c r="A1656" s="3">
        <v>2000</v>
      </c>
      <c r="B1656" s="3" t="str">
        <f>VLOOKUP($E1656,accorpamenti!$A$2:$X$104,$A1656-B$2,0)</f>
        <v>Cagliari</v>
      </c>
      <c r="C1656" s="3" t="str">
        <f>VLOOKUP($E1656,accorpamenti!$A$2:$X$104,$A1656-C$2,0)</f>
        <v>Cagliari</v>
      </c>
      <c r="D1656" s="3" t="str">
        <f>VLOOKUP($E1656,accorpamenti!$A$2:$X$104,$A1656-D$2,0)</f>
        <v>Cagliari</v>
      </c>
      <c r="E1656" s="3" t="s">
        <v>87</v>
      </c>
      <c r="F1656" s="1">
        <f t="array" ref="F1656">SUM(IF(anno=A1656,IF(distretto=E1656,1)))</f>
        <v>1</v>
      </c>
      <c r="G1656" s="1">
        <f t="array" ref="G1656">SUM(IF(anno=A1656,IF(distretto=E1656,IF(punti=-1,1))))</f>
        <v>0</v>
      </c>
      <c r="H1656" s="1">
        <f t="array" ref="H1656">SUM(IF(anno=A1656,IF(distretto=E1656,punti)))+G1656</f>
        <v>21.599999999999998</v>
      </c>
      <c r="I1656" s="6">
        <v>4.1933605125218403</v>
      </c>
      <c r="J1656" s="12">
        <f>H1656/VLOOKUP(A1656,anni!$A$1:$O$32,4,0)</f>
        <v>6.1816724858336685E-3</v>
      </c>
      <c r="K1656" s="12">
        <f t="shared" si="237"/>
        <v>4.847380410022778E-3</v>
      </c>
      <c r="L1656" s="12">
        <f t="shared" si="238"/>
        <v>7.8502563599342576E-3</v>
      </c>
      <c r="M1656" s="12">
        <f t="array" ref="M1656">SUM(IF(NOT(ISERR(J1656:L1656)),J1656:L1656*$J$2:$L$2))/SUM(IF(NOT(ISERR(J1656:L1656)),$J$2:$L$2))</f>
        <v>6.0150057729134697E-3</v>
      </c>
      <c r="N1656" s="1">
        <f>((300-VLOOKUP(A1656,anni!$A$1:$O$32,8,0))*(M1656-I1656/300)+I1656)/300*(300-VLOOKUP(A1656,anni!$A$1:$O$32,7,0))</f>
        <v>2.6007879920899741</v>
      </c>
      <c r="O1656" s="1">
        <f t="shared" si="233"/>
        <v>2.6007879920899741</v>
      </c>
      <c r="P1656" s="9">
        <f>INT(MAX(1,O1656)+1-VLOOKUP(A1656,anni!$A$1:$O$32,5,0))</f>
        <v>3</v>
      </c>
      <c r="Q1656" s="9">
        <f t="array" ref="Q1656">SUM(IF(anno=A1656,IF(distretto=E1656,concorrenti!$T$3:$T$5991)))</f>
        <v>0</v>
      </c>
      <c r="R1656" s="9">
        <f t="shared" si="234"/>
        <v>3</v>
      </c>
      <c r="S1656" s="1">
        <f t="shared" si="235"/>
        <v>2</v>
      </c>
      <c r="T1656" s="1">
        <f>1+INT($N1656/VLOOKUP($A1656,anni!$A$1:$J$35,10,0))+$Q1656</f>
        <v>3</v>
      </c>
      <c r="U1656" s="1">
        <f t="shared" si="236"/>
        <v>2</v>
      </c>
      <c r="AB1656" s="1">
        <v>3</v>
      </c>
    </row>
    <row r="1657" spans="1:28" x14ac:dyDescent="0.3">
      <c r="A1657" s="3">
        <v>2000</v>
      </c>
      <c r="B1657" s="3" t="str">
        <f>VLOOKUP($E1657,accorpamenti!$A$2:$X$104,$A1657-B$2,0)</f>
        <v>Perugia</v>
      </c>
      <c r="C1657" s="3" t="str">
        <f>VLOOKUP($E1657,accorpamenti!$A$2:$X$104,$A1657-C$2,0)</f>
        <v>Perugia</v>
      </c>
      <c r="D1657" s="3" t="str">
        <f>VLOOKUP($E1657,accorpamenti!$A$2:$X$104,$A1657-D$2,0)</f>
        <v>Perugia</v>
      </c>
      <c r="E1657" s="3" t="s">
        <v>84</v>
      </c>
      <c r="F1657" s="1">
        <f t="array" ref="F1657">SUM(IF(anno=A1657,IF(distretto=E1657,1)))</f>
        <v>1</v>
      </c>
      <c r="G1657" s="1">
        <f t="array" ref="G1657">SUM(IF(anno=A1657,IF(distretto=E1657,IF(punti=-1,1))))</f>
        <v>0</v>
      </c>
      <c r="H1657" s="1">
        <f t="array" ref="H1657">SUM(IF(anno=A1657,IF(distretto=E1657,punti)))+G1657</f>
        <v>17</v>
      </c>
      <c r="I1657" s="6">
        <v>3.4944670937682001</v>
      </c>
      <c r="J1657" s="12">
        <f>H1657/VLOOKUP(A1657,anni!$A$1:$O$32,4,0)</f>
        <v>4.8652051971839064E-3</v>
      </c>
      <c r="K1657" s="12">
        <f t="shared" si="237"/>
        <v>6.5968109339407735E-3</v>
      </c>
      <c r="L1657" s="12">
        <f t="shared" si="238"/>
        <v>9.8128204499178221E-4</v>
      </c>
      <c r="M1657" s="12">
        <f t="array" ref="M1657">SUM(IF(NOT(ISERR(J1657:L1657)),J1657:L1657*$J$2:$L$2))/SUM(IF(NOT(ISERR(J1657:L1657)),$J$2:$L$2))</f>
        <v>4.7950865840708417E-3</v>
      </c>
      <c r="N1657" s="1">
        <f>((300-VLOOKUP(A1657,anni!$A$1:$O$32,8,0))*(M1657-I1657/300)+I1657)/300*(300-VLOOKUP(A1657,anni!$A$1:$O$32,7,0))</f>
        <v>2.1238396814035685</v>
      </c>
      <c r="O1657" s="1">
        <f t="shared" si="233"/>
        <v>2.1238396814035685</v>
      </c>
      <c r="P1657" s="9">
        <f>INT(MAX(1,O1657)+1-VLOOKUP(A1657,anni!$A$1:$O$32,5,0))</f>
        <v>2</v>
      </c>
      <c r="Q1657" s="9">
        <f t="array" ref="Q1657">SUM(IF(anno=A1657,IF(distretto=E1657,concorrenti!$T$3:$T$5991)))</f>
        <v>0</v>
      </c>
      <c r="R1657" s="9">
        <f t="shared" si="234"/>
        <v>2</v>
      </c>
      <c r="S1657" s="1">
        <f t="shared" si="235"/>
        <v>1</v>
      </c>
      <c r="T1657" s="1">
        <f>1+INT($N1657/VLOOKUP($A1657,anni!$A$1:$J$35,10,0))+$Q1657</f>
        <v>2</v>
      </c>
      <c r="U1657" s="1">
        <f t="shared" si="236"/>
        <v>1</v>
      </c>
      <c r="AB1657" s="1">
        <v>2</v>
      </c>
    </row>
    <row r="1658" spans="1:28" x14ac:dyDescent="0.3">
      <c r="A1658" s="3">
        <v>2000</v>
      </c>
      <c r="B1658" s="3" t="str">
        <f>VLOOKUP($E1658,accorpamenti!$A$2:$X$104,$A1658-B$2,0)</f>
        <v>Grosseto</v>
      </c>
      <c r="C1658" s="3" t="str">
        <f>VLOOKUP($E1658,accorpamenti!$A$2:$X$104,$A1658-C$2,0)</f>
        <v>Grosseto</v>
      </c>
      <c r="D1658" s="3" t="str">
        <f>VLOOKUP($E1658,accorpamenti!$A$2:$X$104,$A1658-D$2,0)</f>
        <v>Grosseto</v>
      </c>
      <c r="E1658" s="3" t="s">
        <v>100</v>
      </c>
      <c r="F1658" s="1">
        <f t="array" ref="F1658">SUM(IF(anno=A1658,IF(distretto=E1658,1)))</f>
        <v>1</v>
      </c>
      <c r="G1658" s="1">
        <f t="array" ref="G1658">SUM(IF(anno=A1658,IF(distretto=E1658,IF(punti=-1,1))))</f>
        <v>0</v>
      </c>
      <c r="H1658" s="1">
        <f t="array" ref="H1658">SUM(IF(anno=A1658,IF(distretto=E1658,punti)))+G1658</f>
        <v>21.599999999999998</v>
      </c>
      <c r="I1658" s="6">
        <v>0.87361677344205002</v>
      </c>
      <c r="J1658" s="12">
        <f>H1658/VLOOKUP(A1658,anni!$A$1:$O$32,4,0)</f>
        <v>6.1816724858336685E-3</v>
      </c>
      <c r="K1658" s="12">
        <f t="shared" si="237"/>
        <v>4.6651480637813205E-3</v>
      </c>
      <c r="L1658" s="12">
        <f t="shared" si="238"/>
        <v>1.6976179378357832E-2</v>
      </c>
      <c r="M1658" s="12">
        <f t="array" ref="M1658">SUM(IF(NOT(ISERR(J1658:L1658)),J1658:L1658*$J$2:$L$2))/SUM(IF(NOT(ISERR(J1658:L1658)),$J$2:$L$2))</f>
        <v>7.4752488272369138E-3</v>
      </c>
      <c r="N1658" s="1">
        <f>((300-VLOOKUP(A1658,anni!$A$1:$O$32,8,0))*(M1658-I1658/300)+I1658)/300*(300-VLOOKUP(A1658,anni!$A$1:$O$32,7,0))</f>
        <v>1.7862553565947328</v>
      </c>
      <c r="O1658" s="1">
        <f t="shared" si="233"/>
        <v>1.7862553565947328</v>
      </c>
      <c r="P1658" s="9">
        <f>INT(MAX(1,O1658)+1-VLOOKUP(A1658,anni!$A$1:$O$32,5,0))</f>
        <v>2</v>
      </c>
      <c r="Q1658" s="9">
        <f t="array" ref="Q1658">SUM(IF(anno=A1658,IF(distretto=E1658,concorrenti!$T$3:$T$5991)))</f>
        <v>0</v>
      </c>
      <c r="R1658" s="9">
        <f t="shared" si="234"/>
        <v>2</v>
      </c>
      <c r="S1658" s="1">
        <f t="shared" si="235"/>
        <v>1</v>
      </c>
      <c r="T1658" s="1">
        <f>1+INT($N1658/VLOOKUP($A1658,anni!$A$1:$J$35,10,0))+$Q1658</f>
        <v>2</v>
      </c>
      <c r="U1658" s="1">
        <f t="shared" si="236"/>
        <v>1</v>
      </c>
      <c r="AB1658" s="1">
        <v>2</v>
      </c>
    </row>
    <row r="1659" spans="1:28" x14ac:dyDescent="0.3">
      <c r="A1659" s="3">
        <v>2000</v>
      </c>
      <c r="B1659" s="3" t="str">
        <f>VLOOKUP($E1659,accorpamenti!$A$2:$X$104,$A1659-B$2,0)</f>
        <v>Ferrara</v>
      </c>
      <c r="C1659" s="3" t="str">
        <f>VLOOKUP($E1659,accorpamenti!$A$2:$X$104,$A1659-C$2,0)</f>
        <v>Ferrara</v>
      </c>
      <c r="D1659" s="3" t="str">
        <f>VLOOKUP($E1659,accorpamenti!$A$2:$X$104,$A1659-D$2,0)</f>
        <v>Ferrara</v>
      </c>
      <c r="E1659" s="3" t="s">
        <v>89</v>
      </c>
      <c r="F1659" s="1">
        <f t="array" ref="F1659">SUM(IF(anno=A1659,IF(distretto=E1659,1)))</f>
        <v>1</v>
      </c>
      <c r="G1659" s="1">
        <f t="array" ref="G1659">SUM(IF(anno=A1659,IF(distretto=E1659,IF(punti=-1,1))))</f>
        <v>0</v>
      </c>
      <c r="H1659" s="1">
        <f t="array" ref="H1659">SUM(IF(anno=A1659,IF(distretto=E1659,punti)))+G1659</f>
        <v>1.6</v>
      </c>
      <c r="I1659" s="6">
        <v>1.2230634828188702</v>
      </c>
      <c r="J1659" s="12">
        <f>H1659/VLOOKUP(A1659,anni!$A$1:$O$32,4,0)</f>
        <v>4.5790166561730886E-4</v>
      </c>
      <c r="K1659" s="12">
        <f t="shared" si="237"/>
        <v>9.8769931662870125E-3</v>
      </c>
      <c r="L1659" s="12">
        <f t="shared" si="238"/>
        <v>2.0116281922331534E-2</v>
      </c>
      <c r="M1659" s="12">
        <f t="array" ref="M1659">SUM(IF(NOT(ISERR(J1659:L1659)),J1659:L1659*$J$2:$L$2))/SUM(IF(NOT(ISERR(J1659:L1659)),$J$2:$L$2))</f>
        <v>6.8739955419595813E-3</v>
      </c>
      <c r="N1659" s="1">
        <f>((300-VLOOKUP(A1659,anni!$A$1:$O$32,8,0))*(M1659-I1659/300)+I1659)/300*(300-VLOOKUP(A1659,anni!$A$1:$O$32,7,0))</f>
        <v>1.7824869359982063</v>
      </c>
      <c r="O1659" s="1">
        <f t="shared" ref="O1659:O1722" si="239">MAX(1,N1659)</f>
        <v>1.7824869359982063</v>
      </c>
      <c r="P1659" s="9">
        <f>INT(MAX(1,O1659)+1-VLOOKUP(A1659,anni!$A$1:$O$32,5,0))</f>
        <v>2</v>
      </c>
      <c r="Q1659" s="9">
        <f t="array" ref="Q1659">SUM(IF(anno=A1659,IF(distretto=E1659,concorrenti!$T$3:$T$5991)))</f>
        <v>0</v>
      </c>
      <c r="R1659" s="9">
        <f t="shared" ref="R1659:R1722" si="240">P1659+Q1659</f>
        <v>2</v>
      </c>
      <c r="S1659" s="1">
        <f t="shared" ref="S1659:S1722" si="241">R1659-F1659</f>
        <v>1</v>
      </c>
      <c r="T1659" s="1">
        <f>1+INT($N1659/VLOOKUP($A1659,anni!$A$1:$J$35,10,0))+$Q1659</f>
        <v>2</v>
      </c>
      <c r="U1659" s="1">
        <f t="shared" si="236"/>
        <v>1</v>
      </c>
      <c r="AB1659" s="1">
        <v>2</v>
      </c>
    </row>
    <row r="1660" spans="1:28" x14ac:dyDescent="0.3">
      <c r="A1660" s="3">
        <v>2000</v>
      </c>
      <c r="B1660" s="3" t="str">
        <f>VLOOKUP($E1660,accorpamenti!$A$2:$X$104,$A1660-B$2,0)</f>
        <v>Macerata</v>
      </c>
      <c r="C1660" s="3" t="str">
        <f>VLOOKUP($E1660,accorpamenti!$A$2:$X$104,$A1660-C$2,0)</f>
        <v>Macerata</v>
      </c>
      <c r="D1660" s="3" t="str">
        <f>VLOOKUP($E1660,accorpamenti!$A$2:$X$104,$A1660-D$2,0)</f>
        <v>Macerata</v>
      </c>
      <c r="E1660" s="3" t="s">
        <v>102</v>
      </c>
      <c r="F1660" s="1">
        <f t="array" ref="F1660">SUM(IF(anno=A1660,IF(distretto=E1660,1)))</f>
        <v>1</v>
      </c>
      <c r="G1660" s="1">
        <f t="array" ref="G1660">SUM(IF(anno=A1660,IF(distretto=E1660,IF(punti=-1,1))))</f>
        <v>0</v>
      </c>
      <c r="H1660" s="1">
        <f t="array" ref="H1660">SUM(IF(anno=A1660,IF(distretto=E1660,punti)))+G1660</f>
        <v>12</v>
      </c>
      <c r="I1660" s="6">
        <v>1.7472335468841</v>
      </c>
      <c r="J1660" s="12">
        <f>H1660/VLOOKUP(A1660,anni!$A$1:$O$32,4,0)</f>
        <v>3.4342624921298161E-3</v>
      </c>
      <c r="K1660" s="12">
        <f t="shared" si="237"/>
        <v>1.0824601366742594E-2</v>
      </c>
      <c r="L1660" s="12">
        <f t="shared" si="238"/>
        <v>6.6727179059441182E-3</v>
      </c>
      <c r="M1660" s="12">
        <f t="array" ref="M1660">SUM(IF(NOT(ISERR(J1660:L1660)),J1660:L1660*$J$2:$L$2))/SUM(IF(NOT(ISERR(J1660:L1660)),$J$2:$L$2))</f>
        <v>6.4374513526364594E-3</v>
      </c>
      <c r="N1660" s="1">
        <f>((300-VLOOKUP(A1660,anni!$A$1:$O$32,8,0))*(M1660-I1660/300)+I1660)/300*(300-VLOOKUP(A1660,anni!$A$1:$O$32,7,0))</f>
        <v>1.8699014528219917</v>
      </c>
      <c r="O1660" s="1">
        <f t="shared" si="239"/>
        <v>1.8699014528219917</v>
      </c>
      <c r="P1660" s="9">
        <f>INT(MAX(1,O1660)+1-VLOOKUP(A1660,anni!$A$1:$O$32,5,0))</f>
        <v>2</v>
      </c>
      <c r="Q1660" s="9">
        <f t="array" ref="Q1660">SUM(IF(anno=A1660,IF(distretto=E1660,concorrenti!$T$3:$T$5991)))</f>
        <v>0</v>
      </c>
      <c r="R1660" s="9">
        <f t="shared" si="240"/>
        <v>2</v>
      </c>
      <c r="S1660" s="1">
        <f t="shared" si="241"/>
        <v>1</v>
      </c>
      <c r="T1660" s="1">
        <f>1+INT($N1660/VLOOKUP($A1660,anni!$A$1:$J$35,10,0))+$Q1660</f>
        <v>2</v>
      </c>
      <c r="U1660" s="1">
        <f t="shared" si="236"/>
        <v>1</v>
      </c>
      <c r="AB1660" s="1">
        <v>2</v>
      </c>
    </row>
    <row r="1661" spans="1:28" x14ac:dyDescent="0.3">
      <c r="A1661" s="3">
        <v>2000</v>
      </c>
      <c r="B1661" s="3" t="str">
        <f>VLOOKUP($E1661,accorpamenti!$A$2:$X$104,$A1661-B$2,0)</f>
        <v>Mantova</v>
      </c>
      <c r="C1661" s="3" t="str">
        <f>VLOOKUP($E1661,accorpamenti!$A$2:$X$104,$A1661-C$2,0)</f>
        <v>Mantova</v>
      </c>
      <c r="D1661" s="3" t="str">
        <f>VLOOKUP($E1661,accorpamenti!$A$2:$X$104,$A1661-D$2,0)</f>
        <v>Mantova</v>
      </c>
      <c r="E1661" s="3" t="s">
        <v>103</v>
      </c>
      <c r="F1661" s="1">
        <f t="array" ref="F1661">SUM(IF(anno=A1661,IF(distretto=E1661,1)))</f>
        <v>1</v>
      </c>
      <c r="G1661" s="1">
        <f t="array" ref="G1661">SUM(IF(anno=A1661,IF(distretto=E1661,IF(punti=-1,1))))</f>
        <v>0</v>
      </c>
      <c r="H1661" s="1">
        <f t="array" ref="H1661">SUM(IF(anno=A1661,IF(distretto=E1661,punti)))+G1661</f>
        <v>3.5999999999999996</v>
      </c>
      <c r="I1661" s="6">
        <v>1.92195690157251</v>
      </c>
      <c r="J1661" s="12">
        <f>H1661/VLOOKUP(A1661,anni!$A$1:$O$32,4,0)</f>
        <v>1.0302787476389448E-3</v>
      </c>
      <c r="K1661" s="12">
        <f t="shared" si="237"/>
        <v>1.1735763097949886E-2</v>
      </c>
      <c r="L1661" s="12">
        <f t="shared" si="238"/>
        <v>1.0352525574663303E-2</v>
      </c>
      <c r="M1661" s="12">
        <f t="array" ref="M1661">SUM(IF(NOT(ISERR(J1661:L1661)),J1661:L1661*$J$2:$L$2))/SUM(IF(NOT(ISERR(J1661:L1661)),$J$2:$L$2))</f>
        <v>6.1524813355799852E-3</v>
      </c>
      <c r="N1661" s="1">
        <f>((300-VLOOKUP(A1661,anni!$A$1:$O$32,8,0))*(M1661-I1661/300)+I1661)/300*(300-VLOOKUP(A1661,anni!$A$1:$O$32,7,0))</f>
        <v>1.8711485676401669</v>
      </c>
      <c r="O1661" s="1">
        <f t="shared" si="239"/>
        <v>1.8711485676401669</v>
      </c>
      <c r="P1661" s="9">
        <f>INT(MAX(1,O1661)+1-VLOOKUP(A1661,anni!$A$1:$O$32,5,0))</f>
        <v>2</v>
      </c>
      <c r="Q1661" s="9">
        <f t="array" ref="Q1661">SUM(IF(anno=A1661,IF(distretto=E1661,concorrenti!$T$3:$T$5991)))</f>
        <v>0</v>
      </c>
      <c r="R1661" s="9">
        <f t="shared" si="240"/>
        <v>2</v>
      </c>
      <c r="S1661" s="1">
        <f t="shared" si="241"/>
        <v>1</v>
      </c>
      <c r="T1661" s="1">
        <f>1+INT($N1661/VLOOKUP($A1661,anni!$A$1:$J$35,10,0))+$Q1661</f>
        <v>2</v>
      </c>
      <c r="U1661" s="1">
        <f t="shared" si="236"/>
        <v>1</v>
      </c>
      <c r="AB1661" s="1">
        <v>2</v>
      </c>
    </row>
    <row r="1662" spans="1:28" x14ac:dyDescent="0.3">
      <c r="A1662" s="3">
        <v>2000</v>
      </c>
      <c r="B1662" s="3" t="str">
        <f>VLOOKUP($E1662,accorpamenti!$A$2:$X$104,$A1662-B$2,0)</f>
        <v>Cremona</v>
      </c>
      <c r="C1662" s="3" t="str">
        <f>VLOOKUP($E1662,accorpamenti!$A$2:$X$104,$A1662-C$2,0)</f>
        <v>Cremona</v>
      </c>
      <c r="D1662" s="3" t="str">
        <f>VLOOKUP($E1662,accorpamenti!$A$2:$X$104,$A1662-D$2,0)</f>
        <v>Cremona</v>
      </c>
      <c r="E1662" s="3" t="s">
        <v>130</v>
      </c>
      <c r="F1662" s="1">
        <f t="array" ref="F1662">SUM(IF(anno=A1662,IF(distretto=E1662,1)))</f>
        <v>1</v>
      </c>
      <c r="G1662" s="1">
        <f t="array" ref="G1662">SUM(IF(anno=A1662,IF(distretto=E1662,IF(punti=-1,1))))</f>
        <v>0</v>
      </c>
      <c r="H1662" s="1">
        <f t="array" ref="H1662">SUM(IF(anno=A1662,IF(distretto=E1662,punti)))+G1662</f>
        <v>12</v>
      </c>
      <c r="I1662" s="6">
        <v>1.92195690157251</v>
      </c>
      <c r="J1662" s="12">
        <f>H1662/VLOOKUP(A1662,anni!$A$1:$O$32,4,0)</f>
        <v>3.4342624921298161E-3</v>
      </c>
      <c r="K1662" s="12">
        <f t="shared" si="237"/>
        <v>6.2323462414578586E-3</v>
      </c>
      <c r="L1662" s="12">
        <f t="shared" si="238"/>
        <v>7.5558717464367219E-3</v>
      </c>
      <c r="M1662" s="12">
        <f t="array" ref="M1662">SUM(IF(NOT(ISERR(J1662:L1662)),J1662:L1662*$J$2:$L$2))/SUM(IF(NOT(ISERR(J1662:L1662)),$J$2:$L$2))</f>
        <v>5.0538919509569812E-3</v>
      </c>
      <c r="N1662" s="1">
        <f>((300-VLOOKUP(A1662,anni!$A$1:$O$32,8,0))*(M1662-I1662/300)+I1662)/300*(300-VLOOKUP(A1662,anni!$A$1:$O$32,7,0))</f>
        <v>1.651430690715566</v>
      </c>
      <c r="O1662" s="1">
        <f t="shared" si="239"/>
        <v>1.651430690715566</v>
      </c>
      <c r="P1662" s="9">
        <f>INT(MAX(1,O1662)+1-VLOOKUP(A1662,anni!$A$1:$O$32,5,0))</f>
        <v>2</v>
      </c>
      <c r="Q1662" s="9">
        <f t="array" ref="Q1662">SUM(IF(anno=A1662,IF(distretto=E1662,concorrenti!$T$3:$T$5991)))</f>
        <v>0</v>
      </c>
      <c r="R1662" s="9">
        <f t="shared" si="240"/>
        <v>2</v>
      </c>
      <c r="S1662" s="1">
        <f t="shared" si="241"/>
        <v>1</v>
      </c>
      <c r="T1662" s="1">
        <f>1+INT($N1662/VLOOKUP($A1662,anni!$A$1:$J$35,10,0))+$Q1662</f>
        <v>2</v>
      </c>
      <c r="U1662" s="1">
        <f t="shared" si="236"/>
        <v>1</v>
      </c>
      <c r="AB1662" s="1">
        <v>2</v>
      </c>
    </row>
    <row r="1663" spans="1:28" x14ac:dyDescent="0.3">
      <c r="A1663" s="3">
        <v>2000</v>
      </c>
      <c r="B1663" s="3" t="str">
        <f>VLOOKUP($E1663,accorpamenti!$A$2:$X$104,$A1663-B$2,0)</f>
        <v>Lodi</v>
      </c>
      <c r="C1663" s="3" t="str">
        <f>VLOOKUP($E1663,accorpamenti!$A$2:$X$104,$A1663-C$2,0)</f>
        <v>Lodi</v>
      </c>
      <c r="D1663" s="3" t="str">
        <f>VLOOKUP($E1663,accorpamenti!$A$2:$X$104,$A1663-D$2,0)</f>
        <v>Lodi</v>
      </c>
      <c r="E1663" s="3" t="s">
        <v>97</v>
      </c>
      <c r="F1663" s="1">
        <f t="array" ref="F1663">SUM(IF(anno=A1663,IF(distretto=E1663,1)))</f>
        <v>1</v>
      </c>
      <c r="G1663" s="1">
        <f t="array" ref="G1663">SUM(IF(anno=A1663,IF(distretto=E1663,IF(punti=-1,1))))</f>
        <v>0</v>
      </c>
      <c r="H1663" s="1">
        <f t="array" ref="H1663">SUM(IF(anno=A1663,IF(distretto=E1663,punti)))+G1663</f>
        <v>24</v>
      </c>
      <c r="I1663" s="6">
        <v>1.3977868375072802</v>
      </c>
      <c r="J1663" s="12">
        <f>H1663/VLOOKUP(A1663,anni!$A$1:$O$32,4,0)</f>
        <v>6.8685249842596321E-3</v>
      </c>
      <c r="K1663" s="12">
        <f t="shared" si="237"/>
        <v>5.0296127562642363E-3</v>
      </c>
      <c r="L1663" s="12">
        <f t="shared" si="238"/>
        <v>2.4532051124794554E-3</v>
      </c>
      <c r="M1663" s="12">
        <f t="array" ref="M1663">SUM(IF(NOT(ISERR(J1663:L1663)),J1663:L1663*$J$2:$L$2))/SUM(IF(NOT(ISERR(J1663:L1663)),$J$2:$L$2))</f>
        <v>5.5196675962978043E-3</v>
      </c>
      <c r="N1663" s="1">
        <f>((300-VLOOKUP(A1663,anni!$A$1:$O$32,8,0))*(M1663-I1663/300)+I1663)/300*(300-VLOOKUP(A1663,anni!$A$1:$O$32,7,0))</f>
        <v>1.569862465095321</v>
      </c>
      <c r="O1663" s="1">
        <f t="shared" si="239"/>
        <v>1.569862465095321</v>
      </c>
      <c r="P1663" s="9">
        <f>INT(MAX(1,O1663)+1-VLOOKUP(A1663,anni!$A$1:$O$32,5,0))</f>
        <v>2</v>
      </c>
      <c r="Q1663" s="9">
        <f t="array" ref="Q1663">SUM(IF(anno=A1663,IF(distretto=E1663,concorrenti!$T$3:$T$5991)))</f>
        <v>0</v>
      </c>
      <c r="R1663" s="9">
        <f t="shared" si="240"/>
        <v>2</v>
      </c>
      <c r="S1663" s="1">
        <f t="shared" si="241"/>
        <v>1</v>
      </c>
      <c r="T1663" s="1">
        <f>1+INT($N1663/VLOOKUP($A1663,anni!$A$1:$J$35,10,0))+$Q1663</f>
        <v>2</v>
      </c>
      <c r="U1663" s="1">
        <f t="shared" si="236"/>
        <v>1</v>
      </c>
      <c r="AB1663" s="1">
        <v>2</v>
      </c>
    </row>
    <row r="1664" spans="1:28" x14ac:dyDescent="0.3">
      <c r="A1664" s="3">
        <v>2000</v>
      </c>
      <c r="B1664" s="3" t="str">
        <f>VLOOKUP($E1664,accorpamenti!$A$2:$X$104,$A1664-B$2,0)</f>
        <v>Bolzano</v>
      </c>
      <c r="C1664" s="3" t="str">
        <f>VLOOKUP($E1664,accorpamenti!$A$2:$X$104,$A1664-C$2,0)</f>
        <v>Bolzano</v>
      </c>
      <c r="D1664" s="3" t="str">
        <f>VLOOKUP($E1664,accorpamenti!$A$2:$X$104,$A1664-D$2,0)</f>
        <v>Bolzano</v>
      </c>
      <c r="E1664" s="3" t="s">
        <v>128</v>
      </c>
      <c r="F1664" s="1">
        <f t="array" ref="F1664">SUM(IF(anno=A1664,IF(distretto=E1664,1)))</f>
        <v>1</v>
      </c>
      <c r="G1664" s="1">
        <f t="array" ref="G1664">SUM(IF(anno=A1664,IF(distretto=E1664,IF(punti=-1,1))))</f>
        <v>0</v>
      </c>
      <c r="H1664" s="1">
        <f t="array" ref="H1664">SUM(IF(anno=A1664,IF(distretto=E1664,punti)))+G1664</f>
        <v>13.2</v>
      </c>
      <c r="I1664" s="6">
        <v>3.3197437390797901</v>
      </c>
      <c r="J1664" s="12">
        <f>H1664/VLOOKUP(A1664,anni!$A$1:$O$32,4,0)</f>
        <v>3.7776887413427974E-3</v>
      </c>
      <c r="K1664" s="12">
        <f t="shared" si="237"/>
        <v>2.9157175398633254E-3</v>
      </c>
      <c r="L1664" s="12">
        <f t="shared" si="238"/>
        <v>2.9438461349753464E-3</v>
      </c>
      <c r="M1664" s="12">
        <f t="array" ref="M1664">SUM(IF(NOT(ISERR(J1664:L1664)),J1664:L1664*$J$2:$L$2))/SUM(IF(NOT(ISERR(J1664:L1664)),$J$2:$L$2))</f>
        <v>3.3513912397883983E-3</v>
      </c>
      <c r="N1664" s="1">
        <f>((300-VLOOKUP(A1664,anni!$A$1:$O$32,8,0))*(M1664-I1664/300)+I1664)/300*(300-VLOOKUP(A1664,anni!$A$1:$O$32,7,0))</f>
        <v>1.7768594943176095</v>
      </c>
      <c r="O1664" s="1">
        <f t="shared" si="239"/>
        <v>1.7768594943176095</v>
      </c>
      <c r="P1664" s="9">
        <f>INT(MAX(1,O1664)+1-VLOOKUP(A1664,anni!$A$1:$O$32,5,0))</f>
        <v>2</v>
      </c>
      <c r="Q1664" s="9">
        <f t="array" ref="Q1664">SUM(IF(anno=A1664,IF(distretto=E1664,concorrenti!$T$3:$T$5991)))</f>
        <v>0</v>
      </c>
      <c r="R1664" s="9">
        <f t="shared" si="240"/>
        <v>2</v>
      </c>
      <c r="S1664" s="1">
        <f t="shared" si="241"/>
        <v>1</v>
      </c>
      <c r="T1664" s="1">
        <f>1+INT($N1664/VLOOKUP($A1664,anni!$A$1:$J$35,10,0))+$Q1664</f>
        <v>2</v>
      </c>
      <c r="U1664" s="1">
        <f t="shared" si="236"/>
        <v>1</v>
      </c>
      <c r="AB1664" s="1">
        <v>2</v>
      </c>
    </row>
    <row r="1665" spans="1:28" x14ac:dyDescent="0.3">
      <c r="A1665" s="3">
        <v>2000</v>
      </c>
      <c r="B1665" s="3" t="str">
        <f>VLOOKUP($E1665,accorpamenti!$A$2:$X$104,$A1665-B$2,0)</f>
        <v>Messina</v>
      </c>
      <c r="C1665" s="3" t="str">
        <f>VLOOKUP($E1665,accorpamenti!$A$2:$X$104,$A1665-C$2,0)</f>
        <v>Messina</v>
      </c>
      <c r="D1665" s="3" t="str">
        <f>VLOOKUP($E1665,accorpamenti!$A$2:$X$104,$A1665-D$2,0)</f>
        <v>Messina</v>
      </c>
      <c r="E1665" s="3" t="s">
        <v>124</v>
      </c>
      <c r="F1665" s="1">
        <f t="array" ref="F1665">SUM(IF(anno=A1665,IF(distretto=E1665,1)))</f>
        <v>1</v>
      </c>
      <c r="G1665" s="1">
        <f t="array" ref="G1665">SUM(IF(anno=A1665,IF(distretto=E1665,IF(punti=-1,1))))</f>
        <v>0</v>
      </c>
      <c r="H1665" s="1">
        <f t="array" ref="H1665">SUM(IF(anno=A1665,IF(distretto=E1665,punti)))+G1665</f>
        <v>15.399999999999999</v>
      </c>
      <c r="I1665" s="6">
        <v>2.7955736750145603</v>
      </c>
      <c r="J1665" s="12">
        <f>H1665/VLOOKUP(A1665,anni!$A$1:$O$32,4,0)</f>
        <v>4.4073035315665967E-3</v>
      </c>
      <c r="K1665" s="12">
        <f t="shared" si="237"/>
        <v>4.6651480637813197E-3</v>
      </c>
      <c r="L1665" s="12">
        <f t="shared" si="238"/>
        <v>4.906410224958911E-4</v>
      </c>
      <c r="M1665" s="12">
        <f t="array" ref="M1665">SUM(IF(NOT(ISERR(J1665:L1665)),J1665:L1665*$J$2:$L$2))/SUM(IF(NOT(ISERR(J1665:L1665)),$J$2:$L$2))</f>
        <v>3.8404746241263864E-3</v>
      </c>
      <c r="N1665" s="1">
        <f>((300-VLOOKUP(A1665,anni!$A$1:$O$32,8,0))*(M1665-I1665/300)+I1665)/300*(300-VLOOKUP(A1665,anni!$A$1:$O$32,7,0))</f>
        <v>1.6999528164967972</v>
      </c>
      <c r="O1665" s="1">
        <f t="shared" si="239"/>
        <v>1.6999528164967972</v>
      </c>
      <c r="P1665" s="9">
        <f>INT(MAX(1,O1665)+1-VLOOKUP(A1665,anni!$A$1:$O$32,5,0))</f>
        <v>2</v>
      </c>
      <c r="Q1665" s="9">
        <f t="array" ref="Q1665">SUM(IF(anno=A1665,IF(distretto=E1665,concorrenti!$T$3:$T$5991)))</f>
        <v>0</v>
      </c>
      <c r="R1665" s="9">
        <f t="shared" si="240"/>
        <v>2</v>
      </c>
      <c r="S1665" s="1">
        <f t="shared" si="241"/>
        <v>1</v>
      </c>
      <c r="T1665" s="1">
        <f>1+INT($N1665/VLOOKUP($A1665,anni!$A$1:$J$35,10,0))+$Q1665</f>
        <v>2</v>
      </c>
      <c r="U1665" s="1">
        <f t="shared" si="236"/>
        <v>1</v>
      </c>
      <c r="AB1665" s="1">
        <v>2</v>
      </c>
    </row>
    <row r="1666" spans="1:28" x14ac:dyDescent="0.3">
      <c r="A1666" s="3">
        <v>2000</v>
      </c>
      <c r="B1666" s="3" t="str">
        <f>VLOOKUP($E1666,accorpamenti!$A$2:$X$104,$A1666-B$2,0)</f>
        <v>Sassari</v>
      </c>
      <c r="C1666" s="3" t="str">
        <f>VLOOKUP($E1666,accorpamenti!$A$2:$X$104,$A1666-C$2,0)</f>
        <v>Sassari</v>
      </c>
      <c r="D1666" s="3" t="str">
        <f>VLOOKUP($E1666,accorpamenti!$A$2:$X$104,$A1666-D$2,0)</f>
        <v>Sassari</v>
      </c>
      <c r="E1666" s="3" t="s">
        <v>150</v>
      </c>
      <c r="F1666" s="1">
        <f t="array" ref="F1666">SUM(IF(anno=A1666,IF(distretto=E1666,1)))</f>
        <v>1</v>
      </c>
      <c r="G1666" s="1">
        <f t="array" ref="G1666">SUM(IF(anno=A1666,IF(distretto=E1666,IF(punti=-1,1))))</f>
        <v>0</v>
      </c>
      <c r="H1666" s="1">
        <f t="array" ref="H1666">SUM(IF(anno=A1666,IF(distretto=E1666,punti)))+G1666</f>
        <v>6</v>
      </c>
      <c r="I1666" s="6">
        <v>1.2230634828188702</v>
      </c>
      <c r="J1666" s="12">
        <f>H1666/VLOOKUP(A1666,anni!$A$1:$O$32,4,0)</f>
        <v>1.717131246064908E-3</v>
      </c>
      <c r="K1666" s="12">
        <f t="shared" si="237"/>
        <v>7.1070615034168555E-3</v>
      </c>
      <c r="L1666" s="12">
        <f t="shared" si="238"/>
        <v>1.2658538380393991E-2</v>
      </c>
      <c r="M1666" s="12">
        <f t="array" ref="M1666">SUM(IF(NOT(ISERR(J1666:L1666)),J1666:L1666*$J$2:$L$2))/SUM(IF(NOT(ISERR(J1666:L1666)),$J$2:$L$2))</f>
        <v>5.3373425209037378E-3</v>
      </c>
      <c r="N1666" s="1">
        <f>((300-VLOOKUP(A1666,anni!$A$1:$O$32,8,0))*(M1666-I1666/300)+I1666)/300*(300-VLOOKUP(A1666,anni!$A$1:$O$32,7,0))</f>
        <v>1.4751563317870375</v>
      </c>
      <c r="O1666" s="1">
        <f t="shared" si="239"/>
        <v>1.4751563317870375</v>
      </c>
      <c r="P1666" s="9">
        <f>INT(MAX(1,O1666)+1-VLOOKUP(A1666,anni!$A$1:$O$32,5,0))</f>
        <v>1</v>
      </c>
      <c r="Q1666" s="9">
        <f t="array" ref="Q1666">SUM(IF(anno=A1666,IF(distretto=E1666,concorrenti!$T$3:$T$5991)))</f>
        <v>0</v>
      </c>
      <c r="R1666" s="9">
        <f t="shared" si="240"/>
        <v>1</v>
      </c>
      <c r="S1666" s="1">
        <f t="shared" si="241"/>
        <v>0</v>
      </c>
      <c r="T1666" s="1">
        <f>1+INT($N1666/VLOOKUP($A1666,anni!$A$1:$J$35,10,0))+$Q1666</f>
        <v>2</v>
      </c>
      <c r="U1666" s="1">
        <f t="shared" si="236"/>
        <v>1</v>
      </c>
      <c r="AB1666" s="1">
        <v>1</v>
      </c>
    </row>
    <row r="1667" spans="1:28" x14ac:dyDescent="0.3">
      <c r="A1667" s="3">
        <v>2000</v>
      </c>
      <c r="B1667" s="3" t="str">
        <f>VLOOKUP($E1667,accorpamenti!$A$2:$X$104,$A1667-B$2,0)</f>
        <v>Caserta</v>
      </c>
      <c r="C1667" s="3" t="str">
        <f>VLOOKUP($E1667,accorpamenti!$A$2:$X$104,$A1667-C$2,0)</f>
        <v>Caserta</v>
      </c>
      <c r="D1667" s="3" t="str">
        <f>VLOOKUP($E1667,accorpamenti!$A$2:$X$104,$A1667-D$2,0)</f>
        <v>Caserta</v>
      </c>
      <c r="E1667" s="3" t="s">
        <v>33</v>
      </c>
      <c r="F1667" s="1">
        <f t="array" ref="F1667">SUM(IF(anno=A1667,IF(distretto=E1667,1)))</f>
        <v>1</v>
      </c>
      <c r="G1667" s="1">
        <f t="array" ref="G1667">SUM(IF(anno=A1667,IF(distretto=E1667,IF(punti=-1,1))))</f>
        <v>0</v>
      </c>
      <c r="H1667" s="1">
        <f t="array" ref="H1667">SUM(IF(anno=A1667,IF(distretto=E1667,punti)))+G1667</f>
        <v>1</v>
      </c>
      <c r="I1667" s="6">
        <v>4.1933605125218403</v>
      </c>
      <c r="J1667" s="12">
        <f>H1667/VLOOKUP(A1667,anni!$A$1:$O$32,4,0)</f>
        <v>2.86188541010818E-4</v>
      </c>
      <c r="K1667" s="12">
        <f t="shared" si="237"/>
        <v>3.0979498861047829E-3</v>
      </c>
      <c r="L1667" s="12">
        <f t="shared" si="238"/>
        <v>1.2266025562397277E-3</v>
      </c>
      <c r="M1667" s="12">
        <f t="array" ref="M1667">SUM(IF(NOT(ISERR(J1667:L1667)),J1667:L1667*$J$2:$L$2))/SUM(IF(NOT(ISERR(J1667:L1667)),$J$2:$L$2))</f>
        <v>1.3801779919136246E-3</v>
      </c>
      <c r="N1667" s="1">
        <f>((300-VLOOKUP(A1667,anni!$A$1:$O$32,8,0))*(M1667-I1667/300)+I1667)/300*(300-VLOOKUP(A1667,anni!$A$1:$O$32,7,0))</f>
        <v>1.6738224358900049</v>
      </c>
      <c r="O1667" s="1">
        <f t="shared" si="239"/>
        <v>1.6738224358900049</v>
      </c>
      <c r="P1667" s="9">
        <f>INT(MAX(1,O1667)+1-VLOOKUP(A1667,anni!$A$1:$O$32,5,0))</f>
        <v>2</v>
      </c>
      <c r="Q1667" s="9">
        <f t="array" ref="Q1667">SUM(IF(anno=A1667,IF(distretto=E1667,concorrenti!$T$3:$T$5991)))</f>
        <v>0</v>
      </c>
      <c r="R1667" s="9">
        <f t="shared" si="240"/>
        <v>2</v>
      </c>
      <c r="S1667" s="1">
        <f t="shared" si="241"/>
        <v>1</v>
      </c>
      <c r="T1667" s="1">
        <f>1+INT($N1667/VLOOKUP($A1667,anni!$A$1:$J$35,10,0))+$Q1667</f>
        <v>2</v>
      </c>
      <c r="U1667" s="1">
        <f t="shared" si="236"/>
        <v>1</v>
      </c>
      <c r="AB1667" s="1">
        <v>2</v>
      </c>
    </row>
    <row r="1668" spans="1:28" x14ac:dyDescent="0.3">
      <c r="A1668" s="3">
        <v>2000</v>
      </c>
      <c r="B1668" s="3" t="str">
        <f>VLOOKUP($E1668,accorpamenti!$A$2:$X$104,$A1668-B$2,0)</f>
        <v>Caltanissetta</v>
      </c>
      <c r="C1668" s="3" t="str">
        <f>VLOOKUP($E1668,accorpamenti!$A$2:$X$104,$A1668-C$2,0)</f>
        <v>Caltanissetta</v>
      </c>
      <c r="D1668" s="3" t="str">
        <f>VLOOKUP($E1668,accorpamenti!$A$2:$X$104,$A1668-D$2,0)</f>
        <v>Caltanissetta</v>
      </c>
      <c r="E1668" s="3" t="s">
        <v>129</v>
      </c>
      <c r="F1668" s="1">
        <f t="array" ref="F1668">SUM(IF(anno=A1668,IF(distretto=E1668,1)))</f>
        <v>1</v>
      </c>
      <c r="G1668" s="1">
        <f t="array" ref="G1668">SUM(IF(anno=A1668,IF(distretto=E1668,IF(punti=-1,1))))</f>
        <v>0</v>
      </c>
      <c r="H1668" s="1">
        <f t="array" ref="H1668">SUM(IF(anno=A1668,IF(distretto=E1668,punti)))+G1668</f>
        <v>13.2</v>
      </c>
      <c r="I1668" s="6">
        <v>1.7472335468841</v>
      </c>
      <c r="J1668" s="12">
        <f>H1668/VLOOKUP(A1668,anni!$A$1:$O$32,4,0)</f>
        <v>3.7776887413427974E-3</v>
      </c>
      <c r="K1668" s="12">
        <f t="shared" si="237"/>
        <v>3.8997722095671971E-3</v>
      </c>
      <c r="L1668" s="12">
        <f t="shared" si="238"/>
        <v>4.1213845889654854E-3</v>
      </c>
      <c r="M1668" s="12">
        <f t="array" ref="M1668">SUM(IF(NOT(ISERR(J1668:L1668)),J1668:L1668*$J$2:$L$2))/SUM(IF(NOT(ISERR(J1668:L1668)),$J$2:$L$2))</f>
        <v>3.8756658720213791E-3</v>
      </c>
      <c r="N1668" s="1">
        <f>((300-VLOOKUP(A1668,anni!$A$1:$O$32,8,0))*(M1668-I1668/300)+I1668)/300*(300-VLOOKUP(A1668,anni!$A$1:$O$32,7,0))</f>
        <v>1.3575443566989758</v>
      </c>
      <c r="O1668" s="1">
        <f t="shared" si="239"/>
        <v>1.3575443566989758</v>
      </c>
      <c r="P1668" s="9">
        <f>INT(MAX(1,O1668)+1-VLOOKUP(A1668,anni!$A$1:$O$32,5,0))</f>
        <v>1</v>
      </c>
      <c r="Q1668" s="9">
        <f t="array" ref="Q1668">SUM(IF(anno=A1668,IF(distretto=E1668,concorrenti!$T$3:$T$5991)))</f>
        <v>0</v>
      </c>
      <c r="R1668" s="9">
        <f t="shared" si="240"/>
        <v>1</v>
      </c>
      <c r="S1668" s="1">
        <f t="shared" si="241"/>
        <v>0</v>
      </c>
      <c r="T1668" s="1">
        <f>1+INT($N1668/VLOOKUP($A1668,anni!$A$1:$J$35,10,0))+$Q1668</f>
        <v>2</v>
      </c>
      <c r="U1668" s="1">
        <f t="shared" si="236"/>
        <v>1</v>
      </c>
      <c r="AB1668" s="1">
        <v>1</v>
      </c>
    </row>
    <row r="1669" spans="1:28" x14ac:dyDescent="0.3">
      <c r="A1669" s="3">
        <v>2000</v>
      </c>
      <c r="B1669" s="3" t="str">
        <f>VLOOKUP($E1669,accorpamenti!$A$2:$X$104,$A1669-B$2,0)</f>
        <v>Frosinone</v>
      </c>
      <c r="C1669" s="3" t="str">
        <f>VLOOKUP($E1669,accorpamenti!$A$2:$X$104,$A1669-C$2,0)</f>
        <v>Frosinone</v>
      </c>
      <c r="D1669" s="3" t="str">
        <f>VLOOKUP($E1669,accorpamenti!$A$2:$X$104,$A1669-D$2,0)</f>
        <v>Frosinone</v>
      </c>
      <c r="E1669" s="3" t="s">
        <v>146</v>
      </c>
      <c r="F1669" s="1">
        <f t="array" ref="F1669">SUM(IF(anno=A1669,IF(distretto=E1669,1)))</f>
        <v>1</v>
      </c>
      <c r="G1669" s="1">
        <f t="array" ref="G1669">SUM(IF(anno=A1669,IF(distretto=E1669,IF(punti=-1,1))))</f>
        <v>0</v>
      </c>
      <c r="H1669" s="1">
        <f t="array" ref="H1669">SUM(IF(anno=A1669,IF(distretto=E1669,punti)))+G1669</f>
        <v>9.6</v>
      </c>
      <c r="I1669" s="6">
        <v>2.6208503203261504</v>
      </c>
      <c r="J1669" s="12">
        <f>H1669/VLOOKUP(A1669,anni!$A$1:$O$32,4,0)</f>
        <v>2.7474099937038528E-3</v>
      </c>
      <c r="K1669" s="12">
        <f t="shared" si="237"/>
        <v>3.6446469248291565E-3</v>
      </c>
      <c r="L1669" s="12">
        <f t="shared" si="238"/>
        <v>1.7172435787356187E-3</v>
      </c>
      <c r="M1669" s="12">
        <f t="array" ref="M1669">SUM(IF(NOT(ISERR(J1669:L1669)),J1669:L1669*$J$2:$L$2))/SUM(IF(NOT(ISERR(J1669:L1669)),$J$2:$L$2))</f>
        <v>2.874794568250915E-3</v>
      </c>
      <c r="N1669" s="1">
        <f>((300-VLOOKUP(A1669,anni!$A$1:$O$32,8,0))*(M1669-I1669/300)+I1669)/300*(300-VLOOKUP(A1669,anni!$A$1:$O$32,7,0))</f>
        <v>1.4485756870922331</v>
      </c>
      <c r="O1669" s="1">
        <f t="shared" si="239"/>
        <v>1.4485756870922331</v>
      </c>
      <c r="P1669" s="9">
        <f>INT(MAX(1,O1669)+1-VLOOKUP(A1669,anni!$A$1:$O$32,5,0))</f>
        <v>1</v>
      </c>
      <c r="Q1669" s="9">
        <f t="array" ref="Q1669">SUM(IF(anno=A1669,IF(distretto=E1669,concorrenti!$T$3:$T$5991)))</f>
        <v>0</v>
      </c>
      <c r="R1669" s="9">
        <f t="shared" si="240"/>
        <v>1</v>
      </c>
      <c r="S1669" s="1">
        <f t="shared" si="241"/>
        <v>0</v>
      </c>
      <c r="T1669" s="1">
        <f>1+INT($N1669/VLOOKUP($A1669,anni!$A$1:$J$35,10,0))+$Q1669</f>
        <v>2</v>
      </c>
      <c r="U1669" s="1">
        <f t="shared" si="236"/>
        <v>1</v>
      </c>
      <c r="AB1669" s="1">
        <v>1</v>
      </c>
    </row>
    <row r="1670" spans="1:28" x14ac:dyDescent="0.3">
      <c r="A1670" s="3">
        <v>2000</v>
      </c>
      <c r="B1670" s="3" t="str">
        <f>VLOOKUP($E1670,accorpamenti!$A$2:$X$104,$A1670-B$2,0)</f>
        <v>Agrigento</v>
      </c>
      <c r="C1670" s="3" t="str">
        <f>VLOOKUP($E1670,accorpamenti!$A$2:$X$104,$A1670-C$2,0)</f>
        <v>Agrigento</v>
      </c>
      <c r="D1670" s="3" t="str">
        <f>VLOOKUP($E1670,accorpamenti!$A$2:$X$104,$A1670-D$2,0)</f>
        <v>Agrigento</v>
      </c>
      <c r="E1670" s="3" t="s">
        <v>30</v>
      </c>
      <c r="F1670" s="1">
        <f t="array" ref="F1670">SUM(IF(anno=A1670,IF(distretto=E1670,1)))</f>
        <v>1</v>
      </c>
      <c r="G1670" s="1">
        <f t="array" ref="G1670">SUM(IF(anno=A1670,IF(distretto=E1670,IF(punti=-1,1))))</f>
        <v>0</v>
      </c>
      <c r="H1670" s="1">
        <f t="array" ref="H1670">SUM(IF(anno=A1670,IF(distretto=E1670,punti)))+G1670</f>
        <v>8</v>
      </c>
      <c r="I1670" s="6">
        <v>2.9702970297029703</v>
      </c>
      <c r="J1670" s="12">
        <f>H1670/VLOOKUP(A1670,anni!$A$1:$O$32,4,0)</f>
        <v>2.289508328086544E-3</v>
      </c>
      <c r="K1670" s="12">
        <f t="shared" si="237"/>
        <v>2.3690205011389518E-3</v>
      </c>
      <c r="L1670" s="12">
        <f t="shared" si="238"/>
        <v>2.4532051124794554E-3</v>
      </c>
      <c r="M1670" s="12">
        <f t="array" ref="M1670">SUM(IF(NOT(ISERR(J1670:L1670)),J1670:L1670*$J$2:$L$2))/SUM(IF(NOT(ISERR(J1670:L1670)),$J$2:$L$2))</f>
        <v>2.3432951831694987E-3</v>
      </c>
      <c r="N1670" s="1">
        <f>((300-VLOOKUP(A1670,anni!$A$1:$O$32,8,0))*(M1670-I1670/300)+I1670)/300*(300-VLOOKUP(A1670,anni!$A$1:$O$32,7,0))</f>
        <v>1.4587580465348899</v>
      </c>
      <c r="O1670" s="1">
        <f t="shared" si="239"/>
        <v>1.4587580465348899</v>
      </c>
      <c r="P1670" s="9">
        <f>INT(MAX(1,O1670)+1-VLOOKUP(A1670,anni!$A$1:$O$32,5,0))</f>
        <v>1</v>
      </c>
      <c r="Q1670" s="9">
        <f t="array" ref="Q1670">SUM(IF(anno=A1670,IF(distretto=E1670,concorrenti!$T$3:$T$5991)))</f>
        <v>0</v>
      </c>
      <c r="R1670" s="9">
        <f t="shared" si="240"/>
        <v>1</v>
      </c>
      <c r="S1670" s="1">
        <f t="shared" si="241"/>
        <v>0</v>
      </c>
      <c r="T1670" s="1">
        <f>1+INT($N1670/VLOOKUP($A1670,anni!$A$1:$J$35,10,0))+$Q1670</f>
        <v>2</v>
      </c>
      <c r="U1670" s="1">
        <f t="shared" si="236"/>
        <v>1</v>
      </c>
      <c r="AB1670" s="1">
        <v>1</v>
      </c>
    </row>
    <row r="1671" spans="1:28" x14ac:dyDescent="0.3">
      <c r="A1671" s="3">
        <v>2000</v>
      </c>
      <c r="B1671" s="3" t="str">
        <f>VLOOKUP($E1671,accorpamenti!$A$2:$X$104,$A1671-B$2,0)</f>
        <v>Imperia</v>
      </c>
      <c r="C1671" s="3" t="str">
        <f>VLOOKUP($E1671,accorpamenti!$A$2:$X$104,$A1671-C$2,0)</f>
        <v>Imperia</v>
      </c>
      <c r="D1671" s="3" t="str">
        <f>VLOOKUP($E1671,accorpamenti!$A$2:$X$104,$A1671-D$2,0)</f>
        <v>Imperia</v>
      </c>
      <c r="E1671" s="3" t="s">
        <v>140</v>
      </c>
      <c r="F1671" s="1">
        <f t="array" ref="F1671">SUM(IF(anno=A1671,IF(distretto=E1671,1)))</f>
        <v>1</v>
      </c>
      <c r="G1671" s="1">
        <f t="array" ref="G1671">SUM(IF(anno=A1671,IF(distretto=E1671,IF(punti=-1,1))))</f>
        <v>0</v>
      </c>
      <c r="H1671" s="1">
        <f t="array" ref="H1671">SUM(IF(anno=A1671,IF(distretto=E1671,punti)))+G1671</f>
        <v>22.8</v>
      </c>
      <c r="I1671" s="6">
        <v>1.0483401281304601</v>
      </c>
      <c r="J1671" s="12">
        <f>H1671/VLOOKUP(A1671,anni!$A$1:$O$32,4,0)</f>
        <v>6.5250987350466512E-3</v>
      </c>
      <c r="K1671" s="12">
        <f t="shared" si="237"/>
        <v>2.186788154897494E-3</v>
      </c>
      <c r="L1671" s="12">
        <f t="shared" si="238"/>
        <v>1.4719230674876732E-3</v>
      </c>
      <c r="M1671" s="12">
        <f t="array" ref="M1671">SUM(IF(NOT(ISERR(J1671:L1671)),J1671:L1671*$J$2:$L$2))/SUM(IF(NOT(ISERR(J1671:L1671)),$J$2:$L$2))</f>
        <v>4.2367992637371019E-3</v>
      </c>
      <c r="N1671" s="1">
        <f>((300-VLOOKUP(A1671,anni!$A$1:$O$32,8,0))*(M1671-I1671/300)+I1671)/300*(300-VLOOKUP(A1671,anni!$A$1:$O$32,7,0))</f>
        <v>1.1968065621242407</v>
      </c>
      <c r="O1671" s="1">
        <f t="shared" si="239"/>
        <v>1.1968065621242407</v>
      </c>
      <c r="P1671" s="9">
        <f>INT(MAX(1,O1671)+1-VLOOKUP(A1671,anni!$A$1:$O$32,5,0))</f>
        <v>1</v>
      </c>
      <c r="Q1671" s="9">
        <f t="array" ref="Q1671">SUM(IF(anno=A1671,IF(distretto=E1671,concorrenti!$T$3:$T$5991)))</f>
        <v>0</v>
      </c>
      <c r="R1671" s="9">
        <f t="shared" si="240"/>
        <v>1</v>
      </c>
      <c r="S1671" s="1">
        <f t="shared" si="241"/>
        <v>0</v>
      </c>
      <c r="T1671" s="1">
        <f>1+INT($N1671/VLOOKUP($A1671,anni!$A$1:$J$35,10,0))+$Q1671</f>
        <v>2</v>
      </c>
      <c r="U1671" s="1">
        <f t="shared" si="236"/>
        <v>1</v>
      </c>
      <c r="AB1671" s="1">
        <v>1</v>
      </c>
    </row>
    <row r="1672" spans="1:28" x14ac:dyDescent="0.3">
      <c r="A1672" s="3">
        <v>2000</v>
      </c>
      <c r="B1672" s="3" t="str">
        <f>VLOOKUP($E1672,accorpamenti!$A$2:$X$104,$A1672-B$2,0)</f>
        <v>Campobasso</v>
      </c>
      <c r="C1672" s="3" t="str">
        <f>VLOOKUP($E1672,accorpamenti!$A$2:$X$104,$A1672-C$2,0)</f>
        <v>Campobasso</v>
      </c>
      <c r="D1672" s="3" t="str">
        <f>VLOOKUP($E1672,accorpamenti!$A$2:$X$104,$A1672-D$2,0)</f>
        <v>Campobasso</v>
      </c>
      <c r="E1672" s="3" t="s">
        <v>145</v>
      </c>
      <c r="F1672" s="1">
        <f t="array" ref="F1672">SUM(IF(anno=A1672,IF(distretto=E1672,1)))</f>
        <v>1</v>
      </c>
      <c r="G1672" s="1">
        <f t="array" ref="G1672">SUM(IF(anno=A1672,IF(distretto=E1672,IF(punti=-1,1))))</f>
        <v>0</v>
      </c>
      <c r="H1672" s="1">
        <f t="array" ref="H1672">SUM(IF(anno=A1672,IF(distretto=E1672,punti)))+G1672</f>
        <v>2</v>
      </c>
      <c r="I1672" s="6">
        <v>3.1450203843913802</v>
      </c>
      <c r="J1672" s="12">
        <f>H1672/VLOOKUP(A1672,anni!$A$1:$O$32,4,0)</f>
        <v>5.7237708202163601E-4</v>
      </c>
      <c r="K1672" s="12">
        <f t="shared" si="237"/>
        <v>3.6446469248291565E-3</v>
      </c>
      <c r="L1672" s="12">
        <f t="shared" si="238"/>
        <v>0</v>
      </c>
      <c r="M1672" s="12">
        <f t="array" ref="M1672">SUM(IF(NOT(ISERR(J1672:L1672)),J1672:L1672*$J$2:$L$2))/SUM(IF(NOT(ISERR(J1672:L1672)),$J$2:$L$2))</f>
        <v>1.5010708492872035E-3</v>
      </c>
      <c r="N1672" s="1">
        <f>((300-VLOOKUP(A1672,anni!$A$1:$O$32,8,0))*(M1672-I1672/300)+I1672)/300*(300-VLOOKUP(A1672,anni!$A$1:$O$32,7,0))</f>
        <v>1.3485542979879006</v>
      </c>
      <c r="O1672" s="1">
        <f t="shared" si="239"/>
        <v>1.3485542979879006</v>
      </c>
      <c r="P1672" s="9">
        <f>INT(MAX(1,O1672)+1-VLOOKUP(A1672,anni!$A$1:$O$32,5,0))</f>
        <v>1</v>
      </c>
      <c r="Q1672" s="9">
        <f t="array" ref="Q1672">SUM(IF(anno=A1672,IF(distretto=E1672,concorrenti!$T$3:$T$5991)))</f>
        <v>0</v>
      </c>
      <c r="R1672" s="9">
        <f t="shared" si="240"/>
        <v>1</v>
      </c>
      <c r="S1672" s="1">
        <f t="shared" si="241"/>
        <v>0</v>
      </c>
      <c r="T1672" s="1">
        <f>1+INT($N1672/VLOOKUP($A1672,anni!$A$1:$J$35,10,0))+$Q1672</f>
        <v>2</v>
      </c>
      <c r="U1672" s="1">
        <f t="shared" si="236"/>
        <v>1</v>
      </c>
      <c r="AB1672" s="1">
        <v>1</v>
      </c>
    </row>
    <row r="1673" spans="1:28" x14ac:dyDescent="0.3">
      <c r="A1673" s="3">
        <v>2000</v>
      </c>
      <c r="B1673" s="3" t="str">
        <f>VLOOKUP($E1673,accorpamenti!$A$2:$X$104,$A1673-B$2,0)</f>
        <v>Ragusa</v>
      </c>
      <c r="C1673" s="3" t="str">
        <f>VLOOKUP($E1673,accorpamenti!$A$2:$X$104,$A1673-C$2,0)</f>
        <v>Ragusa</v>
      </c>
      <c r="D1673" s="3" t="str">
        <f>VLOOKUP($E1673,accorpamenti!$A$2:$X$104,$A1673-D$2,0)</f>
        <v>Ragusa</v>
      </c>
      <c r="E1673" s="3" t="s">
        <v>122</v>
      </c>
      <c r="F1673" s="1">
        <f t="array" ref="F1673">SUM(IF(anno=A1673,IF(distretto=E1673,1)))</f>
        <v>1</v>
      </c>
      <c r="G1673" s="1">
        <f t="array" ref="G1673">SUM(IF(anno=A1673,IF(distretto=E1673,IF(punti=-1,1))))</f>
        <v>0</v>
      </c>
      <c r="H1673" s="1">
        <f t="array" ref="H1673">SUM(IF(anno=A1673,IF(distretto=E1673,punti)))+G1673</f>
        <v>8</v>
      </c>
      <c r="I1673" s="6">
        <v>1.7472335468841</v>
      </c>
      <c r="J1673" s="12">
        <f>H1673/VLOOKUP(A1673,anni!$A$1:$O$32,4,0)</f>
        <v>2.289508328086544E-3</v>
      </c>
      <c r="K1673" s="12">
        <f t="shared" si="237"/>
        <v>4.7380410022779037E-3</v>
      </c>
      <c r="L1673" s="12">
        <f t="shared" si="238"/>
        <v>3.2382307484728808E-3</v>
      </c>
      <c r="M1673" s="12">
        <f t="array" ref="M1673">SUM(IF(NOT(ISERR(J1673:L1673)),J1673:L1673*$J$2:$L$2))/SUM(IF(NOT(ISERR(J1673:L1673)),$J$2:$L$2))</f>
        <v>3.2638062895480532E-3</v>
      </c>
      <c r="N1673" s="1">
        <f>((300-VLOOKUP(A1673,anni!$A$1:$O$32,8,0))*(M1673-I1673/300)+I1673)/300*(300-VLOOKUP(A1673,anni!$A$1:$O$32,7,0))</f>
        <v>1.2351724402043105</v>
      </c>
      <c r="O1673" s="1">
        <f t="shared" si="239"/>
        <v>1.2351724402043105</v>
      </c>
      <c r="P1673" s="9">
        <f>INT(MAX(1,O1673)+1-VLOOKUP(A1673,anni!$A$1:$O$32,5,0))</f>
        <v>1</v>
      </c>
      <c r="Q1673" s="9">
        <f t="array" ref="Q1673">SUM(IF(anno=A1673,IF(distretto=E1673,concorrenti!$T$3:$T$5991)))</f>
        <v>0</v>
      </c>
      <c r="R1673" s="9">
        <f t="shared" si="240"/>
        <v>1</v>
      </c>
      <c r="S1673" s="1">
        <f t="shared" si="241"/>
        <v>0</v>
      </c>
      <c r="T1673" s="1">
        <f>1+INT($N1673/VLOOKUP($A1673,anni!$A$1:$J$35,10,0))+$Q1673</f>
        <v>2</v>
      </c>
      <c r="U1673" s="1">
        <f t="shared" si="236"/>
        <v>1</v>
      </c>
      <c r="AB1673" s="1">
        <v>1</v>
      </c>
    </row>
    <row r="1674" spans="1:28" x14ac:dyDescent="0.3">
      <c r="A1674" s="3">
        <v>2000</v>
      </c>
      <c r="B1674" s="3" t="str">
        <f>VLOOKUP($E1674,accorpamenti!$A$2:$X$104,$A1674-B$2,0)</f>
        <v>Novara</v>
      </c>
      <c r="C1674" s="3" t="str">
        <f>VLOOKUP($E1674,accorpamenti!$A$2:$X$104,$A1674-C$2,0)</f>
        <v>Novara</v>
      </c>
      <c r="D1674" s="3" t="str">
        <f>VLOOKUP($E1674,accorpamenti!$A$2:$X$104,$A1674-D$2,0)</f>
        <v>Novara</v>
      </c>
      <c r="E1674" s="3" t="s">
        <v>136</v>
      </c>
      <c r="F1674" s="1">
        <f t="array" ref="F1674">SUM(IF(anno=A1674,IF(distretto=E1674,1)))</f>
        <v>1</v>
      </c>
      <c r="G1674" s="1">
        <f t="array" ref="G1674">SUM(IF(anno=A1674,IF(distretto=E1674,IF(punti=-1,1))))</f>
        <v>0</v>
      </c>
      <c r="H1674" s="1">
        <f t="array" ref="H1674">SUM(IF(anno=A1674,IF(distretto=E1674,punti)))+G1674</f>
        <v>3</v>
      </c>
      <c r="I1674" s="6">
        <v>1.2230634828188702</v>
      </c>
      <c r="J1674" s="12">
        <f>H1674/VLOOKUP(A1674,anni!$A$1:$O$32,4,0)</f>
        <v>8.5856562303245401E-4</v>
      </c>
      <c r="K1674" s="12">
        <f t="shared" si="237"/>
        <v>2.7334851936218676E-3</v>
      </c>
      <c r="L1674" s="12">
        <f t="shared" si="238"/>
        <v>1.48664229816255E-2</v>
      </c>
      <c r="M1674" s="12">
        <f t="array" ref="M1674">SUM(IF(NOT(ISERR(J1674:L1674)),J1674:L1674*$J$2:$L$2))/SUM(IF(NOT(ISERR(J1674:L1674)),$J$2:$L$2))</f>
        <v>3.8181817063277662E-3</v>
      </c>
      <c r="N1674" s="1">
        <f>((300-VLOOKUP(A1674,anni!$A$1:$O$32,8,0))*(M1674-I1674/300)+I1674)/300*(300-VLOOKUP(A1674,anni!$A$1:$O$32,7,0))</f>
        <v>1.1713241688718432</v>
      </c>
      <c r="O1674" s="1">
        <f t="shared" si="239"/>
        <v>1.1713241688718432</v>
      </c>
      <c r="P1674" s="9">
        <f>INT(MAX(1,O1674)+1-VLOOKUP(A1674,anni!$A$1:$O$32,5,0))</f>
        <v>1</v>
      </c>
      <c r="Q1674" s="9">
        <f t="array" ref="Q1674">SUM(IF(anno=A1674,IF(distretto=E1674,concorrenti!$T$3:$T$5991)))</f>
        <v>0</v>
      </c>
      <c r="R1674" s="9">
        <f t="shared" si="240"/>
        <v>1</v>
      </c>
      <c r="S1674" s="1">
        <f t="shared" si="241"/>
        <v>0</v>
      </c>
      <c r="T1674" s="1">
        <f>1+INT($N1674/VLOOKUP($A1674,anni!$A$1:$J$35,10,0))+$Q1674</f>
        <v>1</v>
      </c>
      <c r="U1674" s="1">
        <f t="shared" si="236"/>
        <v>0</v>
      </c>
      <c r="AB1674" s="1">
        <v>1</v>
      </c>
    </row>
    <row r="1675" spans="1:28" x14ac:dyDescent="0.3">
      <c r="A1675" s="3">
        <v>2000</v>
      </c>
      <c r="B1675" s="3" t="str">
        <f>VLOOKUP($E1675,accorpamenti!$A$2:$X$104,$A1675-B$2,0)</f>
        <v>Livorno</v>
      </c>
      <c r="C1675" s="3" t="str">
        <f>VLOOKUP($E1675,accorpamenti!$A$2:$X$104,$A1675-C$2,0)</f>
        <v>Livorno</v>
      </c>
      <c r="D1675" s="3" t="str">
        <f>VLOOKUP($E1675,accorpamenti!$A$2:$X$104,$A1675-D$2,0)</f>
        <v>Livorno</v>
      </c>
      <c r="E1675" s="3" t="s">
        <v>121</v>
      </c>
      <c r="F1675" s="1">
        <f t="array" ref="F1675">SUM(IF(anno=A1675,IF(distretto=E1675,1)))</f>
        <v>1</v>
      </c>
      <c r="G1675" s="1">
        <f t="array" ref="G1675">SUM(IF(anno=A1675,IF(distretto=E1675,IF(punti=-1,1))))</f>
        <v>0</v>
      </c>
      <c r="H1675" s="1">
        <f t="array" ref="H1675">SUM(IF(anno=A1675,IF(distretto=E1675,punti)))+G1675</f>
        <v>1</v>
      </c>
      <c r="I1675" s="6">
        <v>1.3977868375072802</v>
      </c>
      <c r="J1675" s="12">
        <f>H1675/VLOOKUP(A1675,anni!$A$1:$O$32,4,0)</f>
        <v>2.86188541010818E-4</v>
      </c>
      <c r="K1675" s="12">
        <f t="shared" si="237"/>
        <v>6.7425968109339398E-3</v>
      </c>
      <c r="L1675" s="12">
        <f t="shared" si="238"/>
        <v>7.1142948261904209E-3</v>
      </c>
      <c r="M1675" s="12">
        <f t="array" ref="M1675">SUM(IF(NOT(ISERR(J1675:L1675)),J1675:L1675*$J$2:$L$2))/SUM(IF(NOT(ISERR(J1675:L1675)),$J$2:$L$2))</f>
        <v>3.5763423451817926E-3</v>
      </c>
      <c r="N1675" s="1">
        <f>((300-VLOOKUP(A1675,anni!$A$1:$O$32,8,0))*(M1675-I1675/300)+I1675)/300*(300-VLOOKUP(A1675,anni!$A$1:$O$32,7,0))</f>
        <v>1.1811974148721185</v>
      </c>
      <c r="O1675" s="1">
        <f t="shared" si="239"/>
        <v>1.1811974148721185</v>
      </c>
      <c r="P1675" s="9">
        <f>INT(MAX(1,O1675)+1-VLOOKUP(A1675,anni!$A$1:$O$32,5,0))</f>
        <v>1</v>
      </c>
      <c r="Q1675" s="9">
        <f t="array" ref="Q1675">SUM(IF(anno=A1675,IF(distretto=E1675,concorrenti!$T$3:$T$5991)))</f>
        <v>0</v>
      </c>
      <c r="R1675" s="9">
        <f t="shared" si="240"/>
        <v>1</v>
      </c>
      <c r="S1675" s="1">
        <f t="shared" si="241"/>
        <v>0</v>
      </c>
      <c r="T1675" s="1">
        <f>1+INT($N1675/VLOOKUP($A1675,anni!$A$1:$J$35,10,0))+$Q1675</f>
        <v>1</v>
      </c>
      <c r="U1675" s="1">
        <f t="shared" si="236"/>
        <v>0</v>
      </c>
      <c r="AB1675" s="1">
        <v>1</v>
      </c>
    </row>
    <row r="1676" spans="1:28" x14ac:dyDescent="0.3">
      <c r="A1676" s="3">
        <v>2000</v>
      </c>
      <c r="B1676" s="3" t="str">
        <f>VLOOKUP($E1676,accorpamenti!$A$2:$X$104,$A1676-B$2,0)</f>
        <v>L'Aquila</v>
      </c>
      <c r="C1676" s="3" t="str">
        <f>VLOOKUP($E1676,accorpamenti!$A$2:$X$104,$A1676-C$2,0)</f>
        <v>L'Aquila</v>
      </c>
      <c r="D1676" s="3" t="str">
        <f>VLOOKUP($E1676,accorpamenti!$A$2:$X$104,$A1676-D$2,0)</f>
        <v>L'Aquila</v>
      </c>
      <c r="E1676" s="3" t="s">
        <v>151</v>
      </c>
      <c r="F1676" s="1">
        <f t="array" ref="F1676">SUM(IF(anno=A1676,IF(distretto=E1676,1)))</f>
        <v>1</v>
      </c>
      <c r="G1676" s="1">
        <f t="array" ref="G1676">SUM(IF(anno=A1676,IF(distretto=E1676,IF(punti=-1,1))))</f>
        <v>0</v>
      </c>
      <c r="H1676" s="1">
        <f t="array" ref="H1676">SUM(IF(anno=A1676,IF(distretto=E1676,punti)))+G1676</f>
        <v>15</v>
      </c>
      <c r="I1676" s="6">
        <v>1.0483401281304601</v>
      </c>
      <c r="J1676" s="12">
        <f>H1676/VLOOKUP(A1676,anni!$A$1:$O$32,4,0)</f>
        <v>4.2928281151622706E-3</v>
      </c>
      <c r="K1676" s="12">
        <f t="shared" si="237"/>
        <v>5.1025056947608194E-3</v>
      </c>
      <c r="L1676" s="12">
        <f t="shared" si="238"/>
        <v>0</v>
      </c>
      <c r="M1676" s="12">
        <f t="array" ref="M1676">SUM(IF(NOT(ISERR(J1676:L1676)),J1676:L1676*$J$2:$L$2))/SUM(IF(NOT(ISERR(J1676:L1676)),$J$2:$L$2))</f>
        <v>3.8472492891680754E-3</v>
      </c>
      <c r="N1676" s="1">
        <f>((300-VLOOKUP(A1676,anni!$A$1:$O$32,8,0))*(M1676-I1676/300)+I1676)/300*(300-VLOOKUP(A1676,anni!$A$1:$O$32,7,0))</f>
        <v>1.1188965672104352</v>
      </c>
      <c r="O1676" s="1">
        <f t="shared" si="239"/>
        <v>1.1188965672104352</v>
      </c>
      <c r="P1676" s="9">
        <f>INT(MAX(1,O1676)+1-VLOOKUP(A1676,anni!$A$1:$O$32,5,0))</f>
        <v>1</v>
      </c>
      <c r="Q1676" s="9">
        <f t="array" ref="Q1676">SUM(IF(anno=A1676,IF(distretto=E1676,concorrenti!$T$3:$T$5991)))</f>
        <v>0</v>
      </c>
      <c r="R1676" s="9">
        <f t="shared" si="240"/>
        <v>1</v>
      </c>
      <c r="S1676" s="1">
        <f t="shared" si="241"/>
        <v>0</v>
      </c>
      <c r="T1676" s="1">
        <f>1+INT($N1676/VLOOKUP($A1676,anni!$A$1:$J$35,10,0))+$Q1676</f>
        <v>1</v>
      </c>
      <c r="U1676" s="1">
        <f t="shared" si="236"/>
        <v>0</v>
      </c>
      <c r="AB1676" s="1">
        <v>1</v>
      </c>
    </row>
    <row r="1677" spans="1:28" x14ac:dyDescent="0.3">
      <c r="A1677" s="3">
        <v>2000</v>
      </c>
      <c r="B1677" s="3" t="str">
        <f>VLOOKUP($E1677,accorpamenti!$A$2:$X$104,$A1677-B$2,0)</f>
        <v>Rimini</v>
      </c>
      <c r="C1677" s="3" t="str">
        <f>VLOOKUP($E1677,accorpamenti!$A$2:$X$104,$A1677-C$2,0)</f>
        <v>Rimini</v>
      </c>
      <c r="D1677" s="3" t="str">
        <f>VLOOKUP($E1677,accorpamenti!$A$2:$X$104,$A1677-D$2,0)</f>
        <v>Rimini</v>
      </c>
      <c r="E1677" s="3" t="s">
        <v>137</v>
      </c>
      <c r="F1677" s="1">
        <f t="array" ref="F1677">SUM(IF(anno=A1677,IF(distretto=E1677,1)))</f>
        <v>1</v>
      </c>
      <c r="G1677" s="1">
        <f t="array" ref="G1677">SUM(IF(anno=A1677,IF(distretto=E1677,IF(punti=-1,1))))</f>
        <v>0</v>
      </c>
      <c r="H1677" s="1">
        <f t="array" ref="H1677">SUM(IF(anno=A1677,IF(distretto=E1677,punti)))+G1677</f>
        <v>5</v>
      </c>
      <c r="I1677" s="6">
        <v>0.87361677344205002</v>
      </c>
      <c r="J1677" s="12">
        <f>H1677/VLOOKUP(A1677,anni!$A$1:$O$32,4,0)</f>
        <v>1.4309427050540901E-3</v>
      </c>
      <c r="K1677" s="12">
        <f t="shared" si="237"/>
        <v>4.8109339407744868E-3</v>
      </c>
      <c r="L1677" s="12">
        <f t="shared" si="238"/>
        <v>8.5371537914285048E-3</v>
      </c>
      <c r="M1677" s="12">
        <f t="array" ref="M1677">SUM(IF(NOT(ISERR(J1677:L1677)),J1677:L1677*$J$2:$L$2))/SUM(IF(NOT(ISERR(J1677:L1677)),$J$2:$L$2))</f>
        <v>3.7419749646899585E-3</v>
      </c>
      <c r="N1677" s="1">
        <f>((300-VLOOKUP(A1677,anni!$A$1:$O$32,8,0))*(M1677-I1677/300)+I1677)/300*(300-VLOOKUP(A1677,anni!$A$1:$O$32,7,0))</f>
        <v>1.0396005840853417</v>
      </c>
      <c r="O1677" s="1">
        <f t="shared" si="239"/>
        <v>1.0396005840853417</v>
      </c>
      <c r="P1677" s="9">
        <f>INT(MAX(1,O1677)+1-VLOOKUP(A1677,anni!$A$1:$O$32,5,0))</f>
        <v>1</v>
      </c>
      <c r="Q1677" s="9">
        <f t="array" ref="Q1677">SUM(IF(anno=A1677,IF(distretto=E1677,concorrenti!$T$3:$T$5991)))</f>
        <v>0</v>
      </c>
      <c r="R1677" s="9">
        <f t="shared" si="240"/>
        <v>1</v>
      </c>
      <c r="S1677" s="1">
        <f t="shared" si="241"/>
        <v>0</v>
      </c>
      <c r="T1677" s="1">
        <f>1+INT($N1677/VLOOKUP($A1677,anni!$A$1:$J$35,10,0))+$Q1677</f>
        <v>1</v>
      </c>
      <c r="U1677" s="1">
        <f t="shared" si="236"/>
        <v>0</v>
      </c>
      <c r="AB1677" s="1">
        <v>1</v>
      </c>
    </row>
    <row r="1678" spans="1:28" x14ac:dyDescent="0.3">
      <c r="A1678" s="3">
        <v>2000</v>
      </c>
      <c r="B1678" s="3" t="str">
        <f>VLOOKUP($E1678,accorpamenti!$A$2:$X$104,$A1678-B$2,0)</f>
        <v>Oristano</v>
      </c>
      <c r="C1678" s="3" t="str">
        <f>VLOOKUP($E1678,accorpamenti!$A$2:$X$104,$A1678-C$2,0)</f>
        <v>Oristano</v>
      </c>
      <c r="D1678" s="3" t="str">
        <f>VLOOKUP($E1678,accorpamenti!$A$2:$X$104,$A1678-D$2,0)</f>
        <v>Oristano</v>
      </c>
      <c r="E1678" s="3" t="s">
        <v>131</v>
      </c>
      <c r="F1678" s="1">
        <f t="array" ref="F1678">SUM(IF(anno=A1678,IF(distretto=E1678,1)))</f>
        <v>1</v>
      </c>
      <c r="G1678" s="1">
        <f t="array" ref="G1678">SUM(IF(anno=A1678,IF(distretto=E1678,IF(punti=-1,1))))</f>
        <v>0</v>
      </c>
      <c r="H1678" s="1">
        <f t="array" ref="H1678">SUM(IF(anno=A1678,IF(distretto=E1678,punti)))+G1678</f>
        <v>1.2</v>
      </c>
      <c r="I1678" s="6">
        <v>1.92195690157251</v>
      </c>
      <c r="J1678" s="12">
        <f>H1678/VLOOKUP(A1678,anni!$A$1:$O$32,4,0)</f>
        <v>3.4342624921298161E-4</v>
      </c>
      <c r="K1678" s="12">
        <f t="shared" si="237"/>
        <v>4.7380410022779037E-3</v>
      </c>
      <c r="L1678" s="12">
        <f t="shared" si="238"/>
        <v>3.8269999754679505E-3</v>
      </c>
      <c r="M1678" s="12">
        <f t="array" ref="M1678">SUM(IF(NOT(ISERR(J1678:L1678)),J1678:L1678*$J$2:$L$2))/SUM(IF(NOT(ISERR(J1678:L1678)),$J$2:$L$2))</f>
        <v>2.3888934546104504E-3</v>
      </c>
      <c r="N1678" s="1">
        <f>((300-VLOOKUP(A1678,anni!$A$1:$O$32,8,0))*(M1678-I1678/300)+I1678)/300*(300-VLOOKUP(A1678,anni!$A$1:$O$32,7,0))</f>
        <v>1.11843099144626</v>
      </c>
      <c r="O1678" s="1">
        <f t="shared" si="239"/>
        <v>1.11843099144626</v>
      </c>
      <c r="P1678" s="9">
        <f>INT(MAX(1,O1678)+1-VLOOKUP(A1678,anni!$A$1:$O$32,5,0))</f>
        <v>1</v>
      </c>
      <c r="Q1678" s="9">
        <f t="array" ref="Q1678">SUM(IF(anno=A1678,IF(distretto=E1678,concorrenti!$T$3:$T$5991)))</f>
        <v>0</v>
      </c>
      <c r="R1678" s="9">
        <f t="shared" si="240"/>
        <v>1</v>
      </c>
      <c r="S1678" s="1">
        <f t="shared" si="241"/>
        <v>0</v>
      </c>
      <c r="T1678" s="1">
        <f>1+INT($N1678/VLOOKUP($A1678,anni!$A$1:$J$35,10,0))+$Q1678</f>
        <v>1</v>
      </c>
      <c r="U1678" s="1">
        <f t="shared" si="236"/>
        <v>0</v>
      </c>
      <c r="AB1678" s="1">
        <v>1</v>
      </c>
    </row>
    <row r="1679" spans="1:28" x14ac:dyDescent="0.3">
      <c r="A1679" s="3">
        <v>2000</v>
      </c>
      <c r="B1679" s="3" t="str">
        <f>VLOOKUP($E1679,accorpamenti!$A$2:$X$104,$A1679-B$2,0)</f>
        <v>Trapani</v>
      </c>
      <c r="C1679" s="3" t="str">
        <f>VLOOKUP($E1679,accorpamenti!$A$2:$X$104,$A1679-C$2,0)</f>
        <v>Trapani</v>
      </c>
      <c r="D1679" s="3" t="str">
        <f>VLOOKUP($E1679,accorpamenti!$A$2:$X$104,$A1679-D$2,0)</f>
        <v>Trapani</v>
      </c>
      <c r="E1679" s="3" t="s">
        <v>109</v>
      </c>
      <c r="F1679" s="1">
        <f t="array" ref="F1679">SUM(IF(anno=A1679,IF(distretto=E1679,1)))</f>
        <v>1</v>
      </c>
      <c r="G1679" s="1">
        <f t="array" ref="G1679">SUM(IF(anno=A1679,IF(distretto=E1679,IF(punti=-1,1))))</f>
        <v>0</v>
      </c>
      <c r="H1679" s="1">
        <f t="array" ref="H1679">SUM(IF(anno=A1679,IF(distretto=E1679,punti)))+G1679</f>
        <v>1.2</v>
      </c>
      <c r="I1679" s="6">
        <v>2.0966802562609201</v>
      </c>
      <c r="J1679" s="12">
        <f>H1679/VLOOKUP(A1679,anni!$A$1:$O$32,4,0)</f>
        <v>3.4342624921298161E-4</v>
      </c>
      <c r="K1679" s="12">
        <f t="shared" si="237"/>
        <v>2.6605922551252844E-3</v>
      </c>
      <c r="L1679" s="12">
        <f t="shared" si="238"/>
        <v>5.8876922699506928E-3</v>
      </c>
      <c r="M1679" s="12">
        <f t="array" ref="M1679">SUM(IF(NOT(ISERR(J1679:L1679)),J1679:L1679*$J$2:$L$2))/SUM(IF(NOT(ISERR(J1679:L1679)),$J$2:$L$2))</f>
        <v>2.0398592546400345E-3</v>
      </c>
      <c r="N1679" s="1">
        <f>((300-VLOOKUP(A1679,anni!$A$1:$O$32,8,0))*(M1679-I1679/300)+I1679)/300*(300-VLOOKUP(A1679,anni!$A$1:$O$32,7,0))</f>
        <v>1.106865269681647</v>
      </c>
      <c r="O1679" s="1">
        <f t="shared" si="239"/>
        <v>1.106865269681647</v>
      </c>
      <c r="P1679" s="9">
        <f>INT(MAX(1,O1679)+1-VLOOKUP(A1679,anni!$A$1:$O$32,5,0))</f>
        <v>1</v>
      </c>
      <c r="Q1679" s="9">
        <f t="array" ref="Q1679">SUM(IF(anno=A1679,IF(distretto=E1679,concorrenti!$T$3:$T$5991)))</f>
        <v>0</v>
      </c>
      <c r="R1679" s="9">
        <f t="shared" si="240"/>
        <v>1</v>
      </c>
      <c r="S1679" s="1">
        <f t="shared" si="241"/>
        <v>0</v>
      </c>
      <c r="T1679" s="1">
        <f>1+INT($N1679/VLOOKUP($A1679,anni!$A$1:$J$35,10,0))+$Q1679</f>
        <v>1</v>
      </c>
      <c r="U1679" s="1">
        <f t="shared" si="236"/>
        <v>0</v>
      </c>
      <c r="AB1679" s="1">
        <v>1</v>
      </c>
    </row>
    <row r="1680" spans="1:28" x14ac:dyDescent="0.3">
      <c r="A1680" s="3">
        <v>2000</v>
      </c>
      <c r="B1680" s="3" t="str">
        <f>VLOOKUP($E1680,accorpamenti!$A$2:$X$104,$A1680-B$2,0)</f>
        <v>Brindisi</v>
      </c>
      <c r="C1680" s="3" t="str">
        <f>VLOOKUP($E1680,accorpamenti!$A$2:$X$104,$A1680-C$2,0)</f>
        <v>Brindisi</v>
      </c>
      <c r="D1680" s="3" t="str">
        <f>VLOOKUP($E1680,accorpamenti!$A$2:$X$104,$A1680-D$2,0)</f>
        <v>Brindisi</v>
      </c>
      <c r="E1680" s="3" t="s">
        <v>112</v>
      </c>
      <c r="F1680" s="1">
        <f t="array" ref="F1680">SUM(IF(anno=A1680,IF(distretto=E1680,1)))</f>
        <v>1</v>
      </c>
      <c r="G1680" s="1">
        <f t="array" ref="G1680">SUM(IF(anno=A1680,IF(distretto=E1680,IF(punti=-1,1))))</f>
        <v>0</v>
      </c>
      <c r="H1680" s="1">
        <f t="array" ref="H1680">SUM(IF(anno=A1680,IF(distretto=E1680,punti)))+G1680</f>
        <v>6</v>
      </c>
      <c r="I1680" s="6">
        <v>2.6208503203261504</v>
      </c>
      <c r="J1680" s="12">
        <f>H1680/VLOOKUP(A1680,anni!$A$1:$O$32,4,0)</f>
        <v>1.717131246064908E-3</v>
      </c>
      <c r="K1680" s="12">
        <f t="shared" si="237"/>
        <v>3.6446469248291568E-4</v>
      </c>
      <c r="L1680" s="12">
        <f t="shared" si="238"/>
        <v>2.4532051124794554E-3</v>
      </c>
      <c r="M1680" s="12">
        <f t="array" ref="M1680">SUM(IF(NOT(ISERR(J1680:L1680)),J1680:L1680*$J$2:$L$2))/SUM(IF(NOT(ISERR(J1680:L1680)),$J$2:$L$2))</f>
        <v>1.3889213726066684E-3</v>
      </c>
      <c r="N1680" s="1">
        <f>((300-VLOOKUP(A1680,anni!$A$1:$O$32,8,0))*(M1680-I1680/300)+I1680)/300*(300-VLOOKUP(A1680,anni!$A$1:$O$32,7,0))</f>
        <v>1.1514010479633838</v>
      </c>
      <c r="O1680" s="1">
        <f t="shared" si="239"/>
        <v>1.1514010479633838</v>
      </c>
      <c r="P1680" s="9">
        <f>INT(MAX(1,O1680)+1-VLOOKUP(A1680,anni!$A$1:$O$32,5,0))</f>
        <v>1</v>
      </c>
      <c r="Q1680" s="9">
        <f t="array" ref="Q1680">SUM(IF(anno=A1680,IF(distretto=E1680,concorrenti!$T$3:$T$5991)))</f>
        <v>0</v>
      </c>
      <c r="R1680" s="9">
        <f t="shared" si="240"/>
        <v>1</v>
      </c>
      <c r="S1680" s="1">
        <f t="shared" si="241"/>
        <v>0</v>
      </c>
      <c r="T1680" s="1">
        <f>1+INT($N1680/VLOOKUP($A1680,anni!$A$1:$J$35,10,0))+$Q1680</f>
        <v>1</v>
      </c>
      <c r="U1680" s="1">
        <f t="shared" si="236"/>
        <v>0</v>
      </c>
      <c r="AB1680" s="1">
        <v>1</v>
      </c>
    </row>
    <row r="1681" spans="1:28" x14ac:dyDescent="0.3">
      <c r="A1681" s="3">
        <v>2000</v>
      </c>
      <c r="B1681" s="3" t="str">
        <f>VLOOKUP($E1681,accorpamenti!$A$2:$X$104,$A1681-B$2,0)</f>
        <v>Reggio Calabria</v>
      </c>
      <c r="C1681" s="3" t="str">
        <f>VLOOKUP($E1681,accorpamenti!$A$2:$X$104,$A1681-C$2,0)</f>
        <v>Reggio Calabria</v>
      </c>
      <c r="D1681" s="3" t="str">
        <f>VLOOKUP($E1681,accorpamenti!$A$2:$X$104,$A1681-D$2,0)</f>
        <v>Reggio Calabria</v>
      </c>
      <c r="E1681" s="3" t="s">
        <v>63</v>
      </c>
      <c r="F1681" s="1">
        <f t="array" ref="F1681">SUM(IF(anno=A1681,IF(distretto=E1681,1)))</f>
        <v>1</v>
      </c>
      <c r="G1681" s="1">
        <f t="array" ref="G1681">SUM(IF(anno=A1681,IF(distretto=E1681,IF(punti=-1,1))))</f>
        <v>0</v>
      </c>
      <c r="H1681" s="1">
        <f t="array" ref="H1681">SUM(IF(anno=A1681,IF(distretto=E1681,punti)))+G1681</f>
        <v>3.2</v>
      </c>
      <c r="I1681" s="6">
        <v>2.6208503203261504</v>
      </c>
      <c r="J1681" s="12">
        <f>H1681/VLOOKUP(A1681,anni!$A$1:$O$32,4,0)</f>
        <v>9.1580333123461772E-4</v>
      </c>
      <c r="K1681" s="12">
        <f t="shared" si="237"/>
        <v>2.186788154897494E-3</v>
      </c>
      <c r="L1681" s="12">
        <f t="shared" si="238"/>
        <v>2.9438461349753464E-4</v>
      </c>
      <c r="M1681" s="12">
        <f t="array" ref="M1681">SUM(IF(NOT(ISERR(J1681:L1681)),J1681:L1681*$J$2:$L$2))/SUM(IF(NOT(ISERR(J1681:L1681)),$J$2:$L$2))</f>
        <v>1.2358951528327294E-3</v>
      </c>
      <c r="N1681" s="1">
        <f>((300-VLOOKUP(A1681,anni!$A$1:$O$32,8,0))*(M1681-I1681/300)+I1681)/300*(300-VLOOKUP(A1681,anni!$A$1:$O$32,7,0))</f>
        <v>1.1207958040085961</v>
      </c>
      <c r="O1681" s="1">
        <f t="shared" si="239"/>
        <v>1.1207958040085961</v>
      </c>
      <c r="P1681" s="9">
        <f>INT(MAX(1,O1681)+1-VLOOKUP(A1681,anni!$A$1:$O$32,5,0))</f>
        <v>1</v>
      </c>
      <c r="Q1681" s="9">
        <f t="array" ref="Q1681">SUM(IF(anno=A1681,IF(distretto=E1681,concorrenti!$T$3:$T$5991)))</f>
        <v>0</v>
      </c>
      <c r="R1681" s="9">
        <f t="shared" si="240"/>
        <v>1</v>
      </c>
      <c r="S1681" s="1">
        <f t="shared" si="241"/>
        <v>0</v>
      </c>
      <c r="T1681" s="1">
        <f>1+INT($N1681/VLOOKUP($A1681,anni!$A$1:$J$35,10,0))+$Q1681</f>
        <v>1</v>
      </c>
      <c r="U1681" s="1">
        <f t="shared" si="236"/>
        <v>0</v>
      </c>
      <c r="AB1681" s="1">
        <v>1</v>
      </c>
    </row>
    <row r="1682" spans="1:28" x14ac:dyDescent="0.3">
      <c r="A1682" s="3">
        <v>2000</v>
      </c>
      <c r="B1682" s="3" t="str">
        <f>VLOOKUP($E1682,accorpamenti!$A$2:$X$104,$A1682-B$2,0)</f>
        <v>Matera</v>
      </c>
      <c r="C1682" s="3" t="str">
        <f>VLOOKUP($E1682,accorpamenti!$A$2:$X$104,$A1682-C$2,0)</f>
        <v>Matera</v>
      </c>
      <c r="D1682" s="3" t="str">
        <f>VLOOKUP($E1682,accorpamenti!$A$2:$X$104,$A1682-D$2,0)</f>
        <v>Matera</v>
      </c>
      <c r="E1682" s="3" t="s">
        <v>141</v>
      </c>
      <c r="F1682" s="1">
        <f t="array" ref="F1682">SUM(IF(anno=A1682,IF(distretto=E1682,1)))</f>
        <v>1</v>
      </c>
      <c r="G1682" s="1">
        <f t="array" ref="G1682">SUM(IF(anno=A1682,IF(distretto=E1682,IF(punti=-1,1))))</f>
        <v>0</v>
      </c>
      <c r="H1682" s="1">
        <f t="array" ref="H1682">SUM(IF(anno=A1682,IF(distretto=E1682,punti)))+G1682</f>
        <v>15.6</v>
      </c>
      <c r="I1682" s="6">
        <v>1.3977868375072802</v>
      </c>
      <c r="J1682" s="12">
        <f>H1682/VLOOKUP(A1682,anni!$A$1:$O$32,4,0)</f>
        <v>4.4645412397687611E-3</v>
      </c>
      <c r="K1682" s="12">
        <f t="shared" si="237"/>
        <v>0</v>
      </c>
      <c r="L1682" s="12">
        <f t="shared" si="238"/>
        <v>1.4719230674876732E-3</v>
      </c>
      <c r="M1682" s="12">
        <f t="array" ref="M1682">SUM(IF(NOT(ISERR(J1682:L1682)),J1682:L1682*$J$2:$L$2))/SUM(IF(NOT(ISERR(J1682:L1682)),$J$2:$L$2))</f>
        <v>2.4775911311323263E-3</v>
      </c>
      <c r="N1682" s="1">
        <f>((300-VLOOKUP(A1682,anni!$A$1:$O$32,8,0))*(M1682-I1682/300)+I1682)/300*(300-VLOOKUP(A1682,anni!$A$1:$O$32,7,0))</f>
        <v>0.9614471720622253</v>
      </c>
      <c r="O1682" s="1">
        <f t="shared" si="239"/>
        <v>1</v>
      </c>
      <c r="P1682" s="9">
        <f>INT(MAX(1,O1682)+1-VLOOKUP(A1682,anni!$A$1:$O$32,5,0))</f>
        <v>1</v>
      </c>
      <c r="Q1682" s="9">
        <f t="array" ref="Q1682">SUM(IF(anno=A1682,IF(distretto=E1682,concorrenti!$T$3:$T$5991)))</f>
        <v>0</v>
      </c>
      <c r="R1682" s="9">
        <f t="shared" si="240"/>
        <v>1</v>
      </c>
      <c r="S1682" s="1">
        <f t="shared" si="241"/>
        <v>0</v>
      </c>
      <c r="T1682" s="1">
        <f>1+INT($N1682/VLOOKUP($A1682,anni!$A$1:$J$35,10,0))+$Q1682</f>
        <v>1</v>
      </c>
      <c r="U1682" s="1">
        <f t="shared" si="236"/>
        <v>0</v>
      </c>
      <c r="AB1682" s="1">
        <v>1</v>
      </c>
    </row>
    <row r="1683" spans="1:28" x14ac:dyDescent="0.3">
      <c r="A1683" s="3">
        <v>2000</v>
      </c>
      <c r="B1683" s="3" t="str">
        <f>VLOOKUP($E1683,accorpamenti!$A$2:$X$104,$A1683-B$2,0)</f>
        <v>Potenza</v>
      </c>
      <c r="C1683" s="3" t="str">
        <f>VLOOKUP($E1683,accorpamenti!$A$2:$X$104,$A1683-C$2,0)</f>
        <v>Potenza</v>
      </c>
      <c r="D1683" s="3" t="str">
        <f>VLOOKUP($E1683,accorpamenti!$A$2:$X$104,$A1683-D$2,0)</f>
        <v>Potenza</v>
      </c>
      <c r="E1683" s="3" t="s">
        <v>107</v>
      </c>
      <c r="F1683" s="1">
        <f t="array" ref="F1683">SUM(IF(anno=A1683,IF(distretto=E1683,1)))</f>
        <v>1</v>
      </c>
      <c r="G1683" s="1">
        <f t="array" ref="G1683">SUM(IF(anno=A1683,IF(distretto=E1683,IF(punti=-1,1))))</f>
        <v>0</v>
      </c>
      <c r="H1683" s="1">
        <f t="array" ref="H1683">SUM(IF(anno=A1683,IF(distretto=E1683,punti)))+G1683</f>
        <v>6</v>
      </c>
      <c r="I1683" s="6">
        <v>2.0966802562609201</v>
      </c>
      <c r="J1683" s="12">
        <f>H1683/VLOOKUP(A1683,anni!$A$1:$O$32,4,0)</f>
        <v>1.717131246064908E-3</v>
      </c>
      <c r="K1683" s="12">
        <f t="shared" si="237"/>
        <v>5.1025056947608192E-4</v>
      </c>
      <c r="L1683" s="12">
        <f t="shared" si="238"/>
        <v>2.4532051124794554E-3</v>
      </c>
      <c r="M1683" s="12">
        <f t="array" ref="M1683">SUM(IF(NOT(ISERR(J1683:L1683)),J1683:L1683*$J$2:$L$2))/SUM(IF(NOT(ISERR(J1683:L1683)),$J$2:$L$2))</f>
        <v>1.4375166649377238E-3</v>
      </c>
      <c r="N1683" s="1">
        <f>((300-VLOOKUP(A1683,anni!$A$1:$O$32,8,0))*(M1683-I1683/300)+I1683)/300*(300-VLOOKUP(A1683,anni!$A$1:$O$32,7,0))</f>
        <v>0.98639675174118491</v>
      </c>
      <c r="O1683" s="1">
        <f t="shared" si="239"/>
        <v>1</v>
      </c>
      <c r="P1683" s="9">
        <f>INT(MAX(1,O1683)+1-VLOOKUP(A1683,anni!$A$1:$O$32,5,0))</f>
        <v>1</v>
      </c>
      <c r="Q1683" s="9">
        <f t="array" ref="Q1683">SUM(IF(anno=A1683,IF(distretto=E1683,concorrenti!$T$3:$T$5991)))</f>
        <v>0</v>
      </c>
      <c r="R1683" s="9">
        <f t="shared" si="240"/>
        <v>1</v>
      </c>
      <c r="S1683" s="1">
        <f t="shared" si="241"/>
        <v>0</v>
      </c>
      <c r="T1683" s="1">
        <f>1+INT($N1683/VLOOKUP($A1683,anni!$A$1:$J$35,10,0))+$Q1683</f>
        <v>1</v>
      </c>
      <c r="U1683" s="1">
        <f t="shared" si="236"/>
        <v>0</v>
      </c>
      <c r="AB1683" s="1">
        <v>1</v>
      </c>
    </row>
    <row r="1684" spans="1:28" x14ac:dyDescent="0.3">
      <c r="A1684" s="3">
        <v>2000</v>
      </c>
      <c r="B1684" s="3" t="str">
        <f>VLOOKUP($E1684,accorpamenti!$A$2:$X$104,$A1684-B$2,0)</f>
        <v>Aosta</v>
      </c>
      <c r="C1684" s="3" t="str">
        <f>VLOOKUP($E1684,accorpamenti!$A$2:$X$104,$A1684-C$2,0)</f>
        <v>Aosta</v>
      </c>
      <c r="D1684" s="3" t="str">
        <f>VLOOKUP($E1684,accorpamenti!$A$2:$X$104,$A1684-D$2,0)</f>
        <v>Aosta</v>
      </c>
      <c r="E1684" s="3" t="s">
        <v>133</v>
      </c>
      <c r="F1684" s="1">
        <f t="array" ref="F1684">SUM(IF(anno=A1684,IF(distretto=E1684,1)))</f>
        <v>1</v>
      </c>
      <c r="G1684" s="1">
        <f t="array" ref="G1684">SUM(IF(anno=A1684,IF(distretto=E1684,IF(punti=-1,1))))</f>
        <v>0</v>
      </c>
      <c r="H1684" s="1">
        <f t="array" ref="H1684">SUM(IF(anno=A1684,IF(distretto=E1684,punti)))+G1684</f>
        <v>13</v>
      </c>
      <c r="I1684" s="6">
        <v>0.52417006406523003</v>
      </c>
      <c r="J1684" s="12">
        <f>H1684/VLOOKUP(A1684,anni!$A$1:$O$32,4,0)</f>
        <v>3.7204510331406344E-3</v>
      </c>
      <c r="K1684" s="12">
        <f t="shared" si="237"/>
        <v>9.1116173120728912E-4</v>
      </c>
      <c r="L1684" s="12">
        <f t="shared" si="238"/>
        <v>2.4041410102298658E-3</v>
      </c>
      <c r="M1684" s="12">
        <f t="array" ref="M1684">SUM(IF(NOT(ISERR(J1684:L1684)),J1684:L1684*$J$2:$L$2))/SUM(IF(NOT(ISERR(J1684:L1684)),$J$2:$L$2))</f>
        <v>2.5646362620110577E-3</v>
      </c>
      <c r="N1684" s="1">
        <f>((300-VLOOKUP(A1684,anni!$A$1:$O$32,8,0))*(M1684-I1684/300)+I1684)/300*(300-VLOOKUP(A1684,anni!$A$1:$O$32,7,0))</f>
        <v>0.68765060709062165</v>
      </c>
      <c r="O1684" s="1">
        <f t="shared" si="239"/>
        <v>1</v>
      </c>
      <c r="P1684" s="9">
        <f>INT(MAX(1,O1684)+1-VLOOKUP(A1684,anni!$A$1:$O$32,5,0))</f>
        <v>1</v>
      </c>
      <c r="Q1684" s="9">
        <f t="array" ref="Q1684">SUM(IF(anno=A1684,IF(distretto=E1684,concorrenti!$T$3:$T$5991)))</f>
        <v>0</v>
      </c>
      <c r="R1684" s="9">
        <f t="shared" si="240"/>
        <v>1</v>
      </c>
      <c r="S1684" s="1">
        <f t="shared" si="241"/>
        <v>0</v>
      </c>
      <c r="T1684" s="1">
        <f>1+INT($N1684/VLOOKUP($A1684,anni!$A$1:$J$35,10,0))+$Q1684</f>
        <v>1</v>
      </c>
      <c r="U1684" s="1">
        <f t="shared" si="236"/>
        <v>0</v>
      </c>
      <c r="AB1684" s="1">
        <v>1</v>
      </c>
    </row>
    <row r="1685" spans="1:28" x14ac:dyDescent="0.3">
      <c r="A1685" s="3">
        <v>2000</v>
      </c>
      <c r="B1685" s="3" t="str">
        <f>VLOOKUP($E1685,accorpamenti!$A$2:$X$104,$A1685-B$2,0)</f>
        <v>Viterbo</v>
      </c>
      <c r="C1685" s="3" t="str">
        <f>VLOOKUP($E1685,accorpamenti!$A$2:$X$104,$A1685-C$2,0)</f>
        <v>Viterbo</v>
      </c>
      <c r="D1685" s="3" t="str">
        <f>VLOOKUP($E1685,accorpamenti!$A$2:$X$104,$A1685-D$2,0)</f>
        <v>Viterbo</v>
      </c>
      <c r="E1685" s="3" t="s">
        <v>111</v>
      </c>
      <c r="F1685" s="1">
        <f t="array" ref="F1685">SUM(IF(anno=A1685,IF(distretto=E1685,1)))</f>
        <v>1</v>
      </c>
      <c r="G1685" s="1">
        <f t="array" ref="G1685">SUM(IF(anno=A1685,IF(distretto=E1685,IF(punti=-1,1))))</f>
        <v>0</v>
      </c>
      <c r="H1685" s="1">
        <f t="array" ref="H1685">SUM(IF(anno=A1685,IF(distretto=E1685,punti)))+G1685</f>
        <v>6</v>
      </c>
      <c r="I1685" s="6">
        <v>1.5725101921956901</v>
      </c>
      <c r="J1685" s="12">
        <f>H1685/VLOOKUP(A1685,anni!$A$1:$O$32,4,0)</f>
        <v>1.717131246064908E-3</v>
      </c>
      <c r="K1685" s="12">
        <f t="shared" si="237"/>
        <v>3.6446469248291568E-4</v>
      </c>
      <c r="L1685" s="12">
        <f t="shared" si="238"/>
        <v>1.1775384539901386E-3</v>
      </c>
      <c r="M1685" s="12">
        <f t="array" ref="M1685">SUM(IF(NOT(ISERR(J1685:L1685)),J1685:L1685*$J$2:$L$2))/SUM(IF(NOT(ISERR(J1685:L1685)),$J$2:$L$2))</f>
        <v>1.1763102628584491E-3</v>
      </c>
      <c r="N1685" s="1">
        <f>((300-VLOOKUP(A1685,anni!$A$1:$O$32,8,0))*(M1685-I1685/300)+I1685)/300*(300-VLOOKUP(A1685,anni!$A$1:$O$32,7,0))</f>
        <v>0.7594321166369199</v>
      </c>
      <c r="O1685" s="1">
        <f t="shared" si="239"/>
        <v>1</v>
      </c>
      <c r="P1685" s="9">
        <f>INT(MAX(1,O1685)+1-VLOOKUP(A1685,anni!$A$1:$O$32,5,0))</f>
        <v>1</v>
      </c>
      <c r="Q1685" s="9">
        <f t="array" ref="Q1685">SUM(IF(anno=A1685,IF(distretto=E1685,concorrenti!$T$3:$T$5991)))</f>
        <v>0</v>
      </c>
      <c r="R1685" s="9">
        <f t="shared" si="240"/>
        <v>1</v>
      </c>
      <c r="S1685" s="1">
        <f t="shared" si="241"/>
        <v>0</v>
      </c>
      <c r="T1685" s="1">
        <f>1+INT($N1685/VLOOKUP($A1685,anni!$A$1:$J$35,10,0))+$Q1685</f>
        <v>1</v>
      </c>
      <c r="U1685" s="1">
        <f t="shared" si="236"/>
        <v>0</v>
      </c>
      <c r="AB1685" s="1">
        <v>1</v>
      </c>
    </row>
    <row r="1686" spans="1:28" x14ac:dyDescent="0.3">
      <c r="A1686" s="3">
        <v>2000</v>
      </c>
      <c r="B1686" s="3" t="str">
        <f>VLOOKUP($E1686,accorpamenti!$A$2:$X$104,$A1686-B$2,0)</f>
        <v>Nuoro</v>
      </c>
      <c r="C1686" s="3" t="str">
        <f>VLOOKUP($E1686,accorpamenti!$A$2:$X$104,$A1686-C$2,0)</f>
        <v>Nuoro</v>
      </c>
      <c r="D1686" s="3" t="str">
        <f>VLOOKUP($E1686,accorpamenti!$A$2:$X$104,$A1686-D$2,0)</f>
        <v>Nuoro</v>
      </c>
      <c r="E1686" s="3" t="s">
        <v>125</v>
      </c>
      <c r="F1686" s="1">
        <f t="array" ref="F1686">SUM(IF(anno=A1686,IF(distretto=E1686,1)))</f>
        <v>1</v>
      </c>
      <c r="G1686" s="1">
        <f t="array" ref="G1686">SUM(IF(anno=A1686,IF(distretto=E1686,IF(punti=-1,1))))</f>
        <v>0</v>
      </c>
      <c r="H1686" s="1">
        <f t="array" ref="H1686">SUM(IF(anno=A1686,IF(distretto=E1686,punti)))+G1686</f>
        <v>1</v>
      </c>
      <c r="I1686" s="6">
        <v>0.69889341875364008</v>
      </c>
      <c r="J1686" s="12">
        <f>H1686/VLOOKUP(A1686,anni!$A$1:$O$32,4,0)</f>
        <v>2.86188541010818E-4</v>
      </c>
      <c r="K1686" s="12">
        <f t="shared" si="237"/>
        <v>5.1753986332574017E-3</v>
      </c>
      <c r="L1686" s="12">
        <f t="shared" si="238"/>
        <v>1.1775384539901386E-3</v>
      </c>
      <c r="M1686" s="12">
        <f t="array" ref="M1686">SUM(IF(NOT(ISERR(J1686:L1686)),J1686:L1686*$J$2:$L$2))/SUM(IF(NOT(ISERR(J1686:L1686)),$J$2:$L$2))</f>
        <v>2.0644835572562327E-3</v>
      </c>
      <c r="N1686" s="1">
        <f>((300-VLOOKUP(A1686,anni!$A$1:$O$32,8,0))*(M1686-I1686/300)+I1686)/300*(300-VLOOKUP(A1686,anni!$A$1:$O$32,7,0))</f>
        <v>0.64586118436912654</v>
      </c>
      <c r="O1686" s="1">
        <f t="shared" si="239"/>
        <v>1</v>
      </c>
      <c r="P1686" s="9">
        <f>INT(MAX(1,O1686)+1-VLOOKUP(A1686,anni!$A$1:$O$32,5,0))</f>
        <v>1</v>
      </c>
      <c r="Q1686" s="9">
        <f t="array" ref="Q1686">SUM(IF(anno=A1686,IF(distretto=E1686,concorrenti!$T$3:$T$5991)))</f>
        <v>0</v>
      </c>
      <c r="R1686" s="9">
        <f t="shared" si="240"/>
        <v>1</v>
      </c>
      <c r="S1686" s="1">
        <f t="shared" si="241"/>
        <v>0</v>
      </c>
      <c r="T1686" s="1">
        <f>1+INT($N1686/VLOOKUP($A1686,anni!$A$1:$J$35,10,0))+$Q1686</f>
        <v>1</v>
      </c>
      <c r="U1686" s="1">
        <f t="shared" ref="U1686:U1749" si="242">T1686-$F1686</f>
        <v>0</v>
      </c>
      <c r="AB1686" s="1">
        <v>1</v>
      </c>
    </row>
    <row r="1687" spans="1:28" x14ac:dyDescent="0.3">
      <c r="A1687" s="3">
        <v>2000</v>
      </c>
      <c r="B1687" s="3" t="str">
        <f>VLOOKUP($E1687,accorpamenti!$A$2:$X$104,$A1687-B$2,0)</f>
        <v>Crotone</v>
      </c>
      <c r="C1687" s="3" t="str">
        <f>VLOOKUP($E1687,accorpamenti!$A$2:$X$104,$A1687-C$2,0)</f>
        <v>Crotone</v>
      </c>
      <c r="D1687" s="3" t="str">
        <f>VLOOKUP($E1687,accorpamenti!$A$2:$X$104,$A1687-D$2,0)</f>
        <v>Crotone</v>
      </c>
      <c r="E1687" s="3" t="s">
        <v>149</v>
      </c>
      <c r="F1687" s="1">
        <f t="array" ref="F1687">SUM(IF(anno=A1687,IF(distretto=E1687,1)))</f>
        <v>1</v>
      </c>
      <c r="G1687" s="1">
        <f t="array" ref="G1687">SUM(IF(anno=A1687,IF(distretto=E1687,IF(punti=-1,1))))</f>
        <v>0</v>
      </c>
      <c r="H1687" s="1">
        <f t="array" ref="H1687">SUM(IF(anno=A1687,IF(distretto=E1687,punti)))+G1687</f>
        <v>2</v>
      </c>
      <c r="I1687" s="6">
        <v>1.3977868375072802</v>
      </c>
      <c r="J1687" s="12">
        <f>H1687/VLOOKUP(A1687,anni!$A$1:$O$32,4,0)</f>
        <v>5.7237708202163601E-4</v>
      </c>
      <c r="K1687" s="12">
        <f t="shared" si="237"/>
        <v>2.186788154897494E-3</v>
      </c>
      <c r="L1687" s="12">
        <f t="shared" si="238"/>
        <v>0</v>
      </c>
      <c r="M1687" s="12">
        <f t="array" ref="M1687">SUM(IF(NOT(ISERR(J1687:L1687)),J1687:L1687*$J$2:$L$2))/SUM(IF(NOT(ISERR(J1687:L1687)),$J$2:$L$2))</f>
        <v>1.0151179259766494E-3</v>
      </c>
      <c r="N1687" s="1">
        <f>((300-VLOOKUP(A1687,anni!$A$1:$O$32,8,0))*(M1687-I1687/300)+I1687)/300*(300-VLOOKUP(A1687,anni!$A$1:$O$32,7,0))</f>
        <v>0.66895253103108987</v>
      </c>
      <c r="O1687" s="1">
        <f t="shared" si="239"/>
        <v>1</v>
      </c>
      <c r="P1687" s="9">
        <f>INT(MAX(1,O1687)+1-VLOOKUP(A1687,anni!$A$1:$O$32,5,0))</f>
        <v>1</v>
      </c>
      <c r="Q1687" s="9">
        <f t="array" ref="Q1687">SUM(IF(anno=A1687,IF(distretto=E1687,concorrenti!$T$3:$T$5991)))</f>
        <v>0</v>
      </c>
      <c r="R1687" s="9">
        <f t="shared" si="240"/>
        <v>1</v>
      </c>
      <c r="S1687" s="1">
        <f t="shared" si="241"/>
        <v>0</v>
      </c>
      <c r="T1687" s="1">
        <f>1+INT($N1687/VLOOKUP($A1687,anni!$A$1:$J$35,10,0))+$Q1687</f>
        <v>1</v>
      </c>
      <c r="U1687" s="1">
        <f t="shared" si="242"/>
        <v>0</v>
      </c>
      <c r="AB1687" s="1">
        <v>1</v>
      </c>
    </row>
    <row r="1688" spans="1:28" x14ac:dyDescent="0.3">
      <c r="A1688" s="3">
        <v>2000</v>
      </c>
      <c r="B1688" s="3" t="str">
        <f>VLOOKUP($E1688,accorpamenti!$A$2:$X$104,$A1688-B$2,0)</f>
        <v>Catanzaro</v>
      </c>
      <c r="C1688" s="3" t="str">
        <f>VLOOKUP($E1688,accorpamenti!$A$2:$X$104,$A1688-C$2,0)</f>
        <v>Catanzaro</v>
      </c>
      <c r="D1688" s="3" t="str">
        <f>VLOOKUP($E1688,accorpamenti!$A$2:$X$104,$A1688-D$2,0)</f>
        <v>Catanzaro</v>
      </c>
      <c r="E1688" s="3" t="s">
        <v>110</v>
      </c>
      <c r="F1688" s="1">
        <f t="array" ref="F1688">SUM(IF(anno=A1688,IF(distretto=E1688,1)))</f>
        <v>1</v>
      </c>
      <c r="G1688" s="1">
        <f t="array" ref="G1688">SUM(IF(anno=A1688,IF(distretto=E1688,IF(punti=-1,1))))</f>
        <v>0</v>
      </c>
      <c r="H1688" s="1">
        <f t="array" ref="H1688">SUM(IF(anno=A1688,IF(distretto=E1688,punti)))+G1688</f>
        <v>1</v>
      </c>
      <c r="I1688" s="6">
        <v>1.5725101921956901</v>
      </c>
      <c r="J1688" s="12">
        <f>H1688/VLOOKUP(A1688,anni!$A$1:$O$32,4,0)</f>
        <v>2.86188541010818E-4</v>
      </c>
      <c r="K1688" s="12">
        <f t="shared" si="237"/>
        <v>0</v>
      </c>
      <c r="L1688" s="12">
        <f t="shared" si="238"/>
        <v>1.4719230674876732E-3</v>
      </c>
      <c r="M1688" s="12">
        <f t="array" ref="M1688">SUM(IF(NOT(ISERR(J1688:L1688)),J1688:L1688*$J$2:$L$2))/SUM(IF(NOT(ISERR(J1688:L1688)),$J$2:$L$2))</f>
        <v>3.884147817533545E-4</v>
      </c>
      <c r="N1688" s="1">
        <f>((300-VLOOKUP(A1688,anni!$A$1:$O$32,8,0))*(M1688-I1688/300)+I1688)/300*(300-VLOOKUP(A1688,anni!$A$1:$O$32,7,0))</f>
        <v>0.60185302041590094</v>
      </c>
      <c r="O1688" s="1">
        <f t="shared" si="239"/>
        <v>1</v>
      </c>
      <c r="P1688" s="9">
        <f>INT(MAX(1,O1688)+1-VLOOKUP(A1688,anni!$A$1:$O$32,5,0))</f>
        <v>1</v>
      </c>
      <c r="Q1688" s="9">
        <f t="array" ref="Q1688">SUM(IF(anno=A1688,IF(distretto=E1688,concorrenti!$T$3:$T$5991)))</f>
        <v>0</v>
      </c>
      <c r="R1688" s="9">
        <f t="shared" si="240"/>
        <v>1</v>
      </c>
      <c r="S1688" s="1">
        <f t="shared" si="241"/>
        <v>0</v>
      </c>
      <c r="T1688" s="1">
        <f>1+INT($N1688/VLOOKUP($A1688,anni!$A$1:$J$35,10,0))+$Q1688</f>
        <v>1</v>
      </c>
      <c r="U1688" s="1">
        <f t="shared" si="242"/>
        <v>0</v>
      </c>
      <c r="AB1688" s="1">
        <v>1</v>
      </c>
    </row>
    <row r="1689" spans="1:28" x14ac:dyDescent="0.3">
      <c r="A1689" s="3">
        <v>1999</v>
      </c>
      <c r="B1689" s="3" t="str">
        <f>VLOOKUP($E1689,accorpamenti!$A$2:$X$104,$A1689-B$2,0)</f>
        <v>Milano</v>
      </c>
      <c r="C1689" s="3" t="str">
        <f>VLOOKUP($E1689,accorpamenti!$A$2:$X$104,$A1689-C$2,0)</f>
        <v>Milano</v>
      </c>
      <c r="D1689" s="3" t="str">
        <f>VLOOKUP($E1689,accorpamenti!$A$2:$X$104,$A1689-D$2,0)</f>
        <v>Milano</v>
      </c>
      <c r="E1689" s="3" t="s">
        <v>41</v>
      </c>
      <c r="F1689" s="1">
        <f t="array" ref="F1689">SUM(IF(anno=A1689,IF(distretto=E1689,1)))</f>
        <v>17</v>
      </c>
      <c r="G1689" s="1">
        <f t="array" ref="G1689">SUM(IF(anno=A1689,IF(distretto=E1689,IF(punti=-1,1))))</f>
        <v>0</v>
      </c>
      <c r="H1689" s="1">
        <f t="array" ref="H1689">SUM(IF(anno=A1689,IF(distretto=E1689,punti)))+G1689</f>
        <v>345.39999999999992</v>
      </c>
      <c r="I1689" s="6">
        <v>10.133954571927781</v>
      </c>
      <c r="J1689" s="12">
        <f>H1689/VLOOKUP(A1689,anni!$A$1:$O$32,4,0)</f>
        <v>6.2943052391799523E-2</v>
      </c>
      <c r="K1689" s="12">
        <f t="shared" si="237"/>
        <v>6.513259573632954E-2</v>
      </c>
      <c r="L1689" s="12">
        <f t="shared" si="238"/>
        <v>5.518104387841604E-2</v>
      </c>
      <c r="M1689" s="12">
        <f t="array" ref="M1689">SUM(IF(NOT(ISERR(J1689:L1689)),J1689:L1689*$J$2:$L$2))/SUM(IF(NOT(ISERR(J1689:L1689)),$J$2:$L$2))</f>
        <v>6.2379232087745616E-2</v>
      </c>
      <c r="N1689" s="1">
        <f>((300-VLOOKUP(A1689,anni!$A$1:$O$32,8,0))*(M1689-I1689/300)+I1689)/300*(300-VLOOKUP(A1689,anni!$A$1:$O$32,7,0))</f>
        <v>15.853831274858383</v>
      </c>
      <c r="O1689" s="1">
        <f t="shared" si="239"/>
        <v>15.853831274858383</v>
      </c>
      <c r="P1689" s="9">
        <f>INT(MAX(1,O1689)+1-VLOOKUP(A1689,anni!$A$1:$O$32,5,0))</f>
        <v>16</v>
      </c>
      <c r="Q1689" s="9">
        <f t="array" ref="Q1689">SUM(IF(anno=A1689,IF(distretto=E1689,concorrenti!$T$3:$T$5991)))</f>
        <v>0</v>
      </c>
      <c r="R1689" s="9">
        <f t="shared" si="240"/>
        <v>16</v>
      </c>
      <c r="S1689" s="1">
        <f t="shared" si="241"/>
        <v>-1</v>
      </c>
      <c r="T1689" s="1">
        <f>1+INT($N1689/VLOOKUP($A1689,anni!$A$1:$J$35,10,0))+$Q1689</f>
        <v>14</v>
      </c>
      <c r="U1689" s="1">
        <f t="shared" si="242"/>
        <v>-3</v>
      </c>
      <c r="AB1689" s="1">
        <v>16</v>
      </c>
    </row>
    <row r="1690" spans="1:28" x14ac:dyDescent="0.3">
      <c r="A1690" s="3">
        <v>1999</v>
      </c>
      <c r="B1690" s="3" t="str">
        <f>VLOOKUP($E1690,accorpamenti!$A$2:$X$104,$A1690-B$2,0)</f>
        <v>Roma</v>
      </c>
      <c r="C1690" s="3" t="str">
        <f>VLOOKUP($E1690,accorpamenti!$A$2:$X$104,$A1690-C$2,0)</f>
        <v>Roma</v>
      </c>
      <c r="D1690" s="3" t="str">
        <f>VLOOKUP($E1690,accorpamenti!$A$2:$X$104,$A1690-D$2,0)</f>
        <v>Roma</v>
      </c>
      <c r="E1690" s="3" t="s">
        <v>40</v>
      </c>
      <c r="F1690" s="1">
        <f t="array" ref="F1690">SUM(IF(anno=A1690,IF(distretto=E1690,1)))</f>
        <v>11</v>
      </c>
      <c r="G1690" s="1">
        <f t="array" ref="G1690">SUM(IF(anno=A1690,IF(distretto=E1690,IF(punti=-1,1))))</f>
        <v>0</v>
      </c>
      <c r="H1690" s="1">
        <f t="array" ref="H1690">SUM(IF(anno=A1690,IF(distretto=E1690,punti)))+G1690</f>
        <v>232.2</v>
      </c>
      <c r="I1690" s="6">
        <v>22.539312754804893</v>
      </c>
      <c r="J1690" s="12">
        <f>H1690/VLOOKUP(A1690,anni!$A$1:$O$32,4,0)</f>
        <v>4.2314350797266503E-2</v>
      </c>
      <c r="K1690" s="12">
        <f t="shared" si="237"/>
        <v>3.7484974118686079E-2</v>
      </c>
      <c r="L1690" s="12">
        <f t="shared" si="238"/>
        <v>5.1023291486699249E-2</v>
      </c>
      <c r="M1690" s="12">
        <f t="array" ref="M1690">SUM(IF(NOT(ISERR(J1690:L1690)),J1690:L1690*$J$2:$L$2))/SUM(IF(NOT(ISERR(J1690:L1690)),$J$2:$L$2))</f>
        <v>4.2156048685978491E-2</v>
      </c>
      <c r="N1690" s="1">
        <f>((300-VLOOKUP(A1690,anni!$A$1:$O$32,8,0))*(M1690-I1690/300)+I1690)/300*(300-VLOOKUP(A1690,anni!$A$1:$O$32,7,0))</f>
        <v>15.94431398879733</v>
      </c>
      <c r="O1690" s="1">
        <f t="shared" si="239"/>
        <v>15.94431398879733</v>
      </c>
      <c r="P1690" s="9">
        <f>INT(MAX(1,O1690)+1-VLOOKUP(A1690,anni!$A$1:$O$32,5,0))</f>
        <v>16</v>
      </c>
      <c r="Q1690" s="9">
        <f t="array" ref="Q1690">SUM(IF(anno=A1690,IF(distretto=E1690,concorrenti!$T$3:$T$5991)))</f>
        <v>0</v>
      </c>
      <c r="R1690" s="9">
        <f t="shared" si="240"/>
        <v>16</v>
      </c>
      <c r="S1690" s="1">
        <f t="shared" si="241"/>
        <v>5</v>
      </c>
      <c r="T1690" s="1">
        <f>1+INT($N1690/VLOOKUP($A1690,anni!$A$1:$J$35,10,0))+$Q1690</f>
        <v>14</v>
      </c>
      <c r="U1690" s="1">
        <f t="shared" si="242"/>
        <v>3</v>
      </c>
      <c r="AB1690" s="1">
        <v>16</v>
      </c>
    </row>
    <row r="1691" spans="1:28" x14ac:dyDescent="0.3">
      <c r="A1691" s="3">
        <v>1999</v>
      </c>
      <c r="B1691" s="3" t="str">
        <f>VLOOKUP($E1691,accorpamenti!$A$2:$X$104,$A1691-B$2,0)</f>
        <v>Torino</v>
      </c>
      <c r="C1691" s="3" t="str">
        <f>VLOOKUP($E1691,accorpamenti!$A$2:$X$104,$A1691-C$2,0)</f>
        <v>Torino</v>
      </c>
      <c r="D1691" s="3" t="str">
        <f>VLOOKUP($E1691,accorpamenti!$A$2:$X$104,$A1691-D$2,0)</f>
        <v>Torino</v>
      </c>
      <c r="E1691" s="3" t="s">
        <v>49</v>
      </c>
      <c r="F1691" s="1">
        <f t="array" ref="F1691">SUM(IF(anno=A1691,IF(distretto=E1691,1)))</f>
        <v>9</v>
      </c>
      <c r="G1691" s="1">
        <f t="array" ref="G1691">SUM(IF(anno=A1691,IF(distretto=E1691,IF(punti=-1,1))))</f>
        <v>0</v>
      </c>
      <c r="H1691" s="1">
        <f t="array" ref="H1691">SUM(IF(anno=A1691,IF(distretto=E1691,punti)))+G1691</f>
        <v>224.29999999999998</v>
      </c>
      <c r="I1691" s="6">
        <v>11.706464764123472</v>
      </c>
      <c r="J1691" s="12">
        <f>H1691/VLOOKUP(A1691,anni!$A$1:$O$32,4,0)</f>
        <v>4.0874715261958988E-2</v>
      </c>
      <c r="K1691" s="12">
        <f t="shared" si="237"/>
        <v>3.5571474130952102E-2</v>
      </c>
      <c r="L1691" s="12">
        <f t="shared" si="238"/>
        <v>3.8630767367698708E-2</v>
      </c>
      <c r="M1691" s="12">
        <f t="array" ref="M1691">SUM(IF(NOT(ISERR(J1691:L1691)),J1691:L1691*$J$2:$L$2))/SUM(IF(NOT(ISERR(J1691:L1691)),$J$2:$L$2))</f>
        <v>3.8732976902579978E-2</v>
      </c>
      <c r="N1691" s="1">
        <f>((300-VLOOKUP(A1691,anni!$A$1:$O$32,8,0))*(M1691-I1691/300)+I1691)/300*(300-VLOOKUP(A1691,anni!$A$1:$O$32,7,0))</f>
        <v>11.648750301890487</v>
      </c>
      <c r="O1691" s="1">
        <f t="shared" si="239"/>
        <v>11.648750301890487</v>
      </c>
      <c r="P1691" s="9">
        <f>INT(MAX(1,O1691)+1-VLOOKUP(A1691,anni!$A$1:$O$32,5,0))</f>
        <v>12</v>
      </c>
      <c r="Q1691" s="9">
        <f t="array" ref="Q1691">SUM(IF(anno=A1691,IF(distretto=E1691,concorrenti!$T$3:$T$5991)))</f>
        <v>0</v>
      </c>
      <c r="R1691" s="9">
        <f t="shared" si="240"/>
        <v>12</v>
      </c>
      <c r="S1691" s="1">
        <f t="shared" si="241"/>
        <v>3</v>
      </c>
      <c r="T1691" s="1">
        <f>1+INT($N1691/VLOOKUP($A1691,anni!$A$1:$J$35,10,0))+$Q1691</f>
        <v>10</v>
      </c>
      <c r="U1691" s="1">
        <f t="shared" si="242"/>
        <v>1</v>
      </c>
      <c r="AB1691" s="1">
        <v>12</v>
      </c>
    </row>
    <row r="1692" spans="1:28" x14ac:dyDescent="0.3">
      <c r="A1692" s="3">
        <v>1999</v>
      </c>
      <c r="B1692" s="3" t="str">
        <f>VLOOKUP($E1692,accorpamenti!$A$2:$X$104,$A1692-B$2,0)</f>
        <v>Genova</v>
      </c>
      <c r="C1692" s="3" t="str">
        <f>VLOOKUP($E1692,accorpamenti!$A$2:$X$104,$A1692-C$2,0)</f>
        <v>Genova</v>
      </c>
      <c r="D1692" s="3" t="str">
        <f>VLOOKUP($E1692,accorpamenti!$A$2:$X$104,$A1692-D$2,0)</f>
        <v>Genova</v>
      </c>
      <c r="E1692" s="3" t="s">
        <v>51</v>
      </c>
      <c r="F1692" s="1">
        <f t="array" ref="F1692">SUM(IF(anno=A1692,IF(distretto=E1692,1)))</f>
        <v>9</v>
      </c>
      <c r="G1692" s="1">
        <f t="array" ref="G1692">SUM(IF(anno=A1692,IF(distretto=E1692,IF(punti=-1,1))))</f>
        <v>0</v>
      </c>
      <c r="H1692" s="1">
        <f t="array" ref="H1692">SUM(IF(anno=A1692,IF(distretto=E1692,punti)))+G1692</f>
        <v>161.60000000000002</v>
      </c>
      <c r="I1692" s="6">
        <v>4.3680838672102507</v>
      </c>
      <c r="J1692" s="12">
        <f>H1692/VLOOKUP(A1692,anni!$A$1:$O$32,4,0)</f>
        <v>2.9448747152619588E-2</v>
      </c>
      <c r="K1692" s="12">
        <f t="shared" si="237"/>
        <v>9.0277948139243953E-3</v>
      </c>
      <c r="L1692" s="12">
        <f t="shared" si="238"/>
        <v>1.4289750938521781E-2</v>
      </c>
      <c r="M1692" s="12">
        <f t="array" ref="M1692">SUM(IF(NOT(ISERR(J1692:L1692)),J1692:L1692*$J$2:$L$2))/SUM(IF(NOT(ISERR(J1692:L1692)),$J$2:$L$2))</f>
        <v>2.0115263670704889E-2</v>
      </c>
      <c r="N1692" s="1">
        <f>((300-VLOOKUP(A1692,anni!$A$1:$O$32,8,0))*(M1692-I1692/300)+I1692)/300*(300-VLOOKUP(A1692,anni!$A$1:$O$32,7,0))</f>
        <v>5.479080689877728</v>
      </c>
      <c r="O1692" s="1">
        <f t="shared" si="239"/>
        <v>5.479080689877728</v>
      </c>
      <c r="P1692" s="9">
        <f>INT(MAX(1,O1692)+1-VLOOKUP(A1692,anni!$A$1:$O$32,5,0))</f>
        <v>6</v>
      </c>
      <c r="Q1692" s="9">
        <f t="array" ref="Q1692">SUM(IF(anno=A1692,IF(distretto=E1692,concorrenti!$T$3:$T$5991)))</f>
        <v>0</v>
      </c>
      <c r="R1692" s="9">
        <f t="shared" si="240"/>
        <v>6</v>
      </c>
      <c r="S1692" s="1">
        <f t="shared" si="241"/>
        <v>-3</v>
      </c>
      <c r="T1692" s="1">
        <f>1+INT($N1692/VLOOKUP($A1692,anni!$A$1:$J$35,10,0))+$Q1692</f>
        <v>5</v>
      </c>
      <c r="U1692" s="1">
        <f t="shared" si="242"/>
        <v>-4</v>
      </c>
      <c r="AB1692" s="1">
        <v>5</v>
      </c>
    </row>
    <row r="1693" spans="1:28" x14ac:dyDescent="0.3">
      <c r="A1693" s="3">
        <v>1999</v>
      </c>
      <c r="B1693" s="3" t="str">
        <f>VLOOKUP($E1693,accorpamenti!$A$2:$X$104,$A1693-B$2,0)</f>
        <v>Firenze</v>
      </c>
      <c r="C1693" s="3" t="str">
        <f>VLOOKUP($E1693,accorpamenti!$A$2:$X$104,$A1693-C$2,0)</f>
        <v>Firenze</v>
      </c>
      <c r="D1693" s="3" t="str">
        <f>VLOOKUP($E1693,accorpamenti!$A$2:$X$104,$A1693-D$2,0)</f>
        <v>Firenze</v>
      </c>
      <c r="E1693" s="3" t="s">
        <v>118</v>
      </c>
      <c r="F1693" s="1">
        <f t="array" ref="F1693">SUM(IF(anno=A1693,IF(distretto=E1693,1)))</f>
        <v>8</v>
      </c>
      <c r="G1693" s="1">
        <f t="array" ref="G1693">SUM(IF(anno=A1693,IF(distretto=E1693,IF(punti=-1,1))))</f>
        <v>0</v>
      </c>
      <c r="H1693" s="1">
        <f t="array" ref="H1693">SUM(IF(anno=A1693,IF(distretto=E1693,punti)))+G1693</f>
        <v>116.8</v>
      </c>
      <c r="I1693" s="6">
        <v>5.7658707047175302</v>
      </c>
      <c r="J1693" s="12">
        <f>H1693/VLOOKUP(A1693,anni!$A$1:$O$32,4,0)</f>
        <v>2.1284738041002275E-2</v>
      </c>
      <c r="K1693" s="12">
        <f t="shared" si="237"/>
        <v>3.4786448494958683E-2</v>
      </c>
      <c r="L1693" s="12">
        <f t="shared" si="238"/>
        <v>1.8770435554837935E-2</v>
      </c>
      <c r="M1693" s="12">
        <f t="array" ref="M1693">SUM(IF(NOT(ISERR(J1693:L1693)),J1693:L1693*$J$2:$L$2))/SUM(IF(NOT(ISERR(J1693:L1693)),$J$2:$L$2))</f>
        <v>2.5366257777960352E-2</v>
      </c>
      <c r="N1693" s="1">
        <f>((300-VLOOKUP(A1693,anni!$A$1:$O$32,8,0))*(M1693-I1693/300)+I1693)/300*(300-VLOOKUP(A1693,anni!$A$1:$O$32,7,0))</f>
        <v>6.9952084571645807</v>
      </c>
      <c r="O1693" s="1">
        <f t="shared" si="239"/>
        <v>6.9952084571645807</v>
      </c>
      <c r="P1693" s="9">
        <f>INT(MAX(1,O1693)+1-VLOOKUP(A1693,anni!$A$1:$O$32,5,0))</f>
        <v>7</v>
      </c>
      <c r="Q1693" s="9">
        <f t="array" ref="Q1693">SUM(IF(anno=A1693,IF(distretto=E1693,concorrenti!$T$3:$T$5991)))</f>
        <v>0</v>
      </c>
      <c r="R1693" s="9">
        <f t="shared" si="240"/>
        <v>7</v>
      </c>
      <c r="S1693" s="1">
        <f t="shared" si="241"/>
        <v>-1</v>
      </c>
      <c r="T1693" s="1">
        <f>1+INT($N1693/VLOOKUP($A1693,anni!$A$1:$J$35,10,0))+$Q1693</f>
        <v>6</v>
      </c>
      <c r="U1693" s="1">
        <f t="shared" si="242"/>
        <v>-2</v>
      </c>
      <c r="AB1693" s="1">
        <v>7</v>
      </c>
    </row>
    <row r="1694" spans="1:28" x14ac:dyDescent="0.3">
      <c r="A1694" s="3">
        <v>1999</v>
      </c>
      <c r="B1694" s="3" t="str">
        <f>VLOOKUP($E1694,accorpamenti!$A$2:$X$104,$A1694-B$2,0)</f>
        <v>Bologna</v>
      </c>
      <c r="C1694" s="3" t="str">
        <f>VLOOKUP($E1694,accorpamenti!$A$2:$X$104,$A1694-C$2,0)</f>
        <v>Bologna</v>
      </c>
      <c r="D1694" s="3" t="str">
        <f>VLOOKUP($E1694,accorpamenti!$A$2:$X$104,$A1694-D$2,0)</f>
        <v>Bologna</v>
      </c>
      <c r="E1694" s="3" t="s">
        <v>70</v>
      </c>
      <c r="F1694" s="1">
        <f t="array" ref="F1694">SUM(IF(anno=A1694,IF(distretto=E1694,1)))</f>
        <v>7</v>
      </c>
      <c r="G1694" s="1">
        <f t="array" ref="G1694">SUM(IF(anno=A1694,IF(distretto=E1694,IF(punti=-1,1))))</f>
        <v>0</v>
      </c>
      <c r="H1694" s="1">
        <f t="array" ref="H1694">SUM(IF(anno=A1694,IF(distretto=E1694,punti)))+G1694</f>
        <v>171</v>
      </c>
      <c r="I1694" s="6">
        <v>3.3197437390797901</v>
      </c>
      <c r="J1694" s="12">
        <f>H1694/VLOOKUP(A1694,anni!$A$1:$O$32,4,0)</f>
        <v>3.1161731207289288E-2</v>
      </c>
      <c r="K1694" s="12">
        <f t="shared" si="237"/>
        <v>2.5954910090032639E-2</v>
      </c>
      <c r="L1694" s="12">
        <f t="shared" si="238"/>
        <v>1.4774149275420825E-2</v>
      </c>
      <c r="M1694" s="12">
        <f t="array" ref="M1694">SUM(IF(NOT(ISERR(J1694:L1694)),J1694:L1694*$J$2:$L$2))/SUM(IF(NOT(ISERR(J1694:L1694)),$J$2:$L$2))</f>
        <v>2.6694860512892327E-2</v>
      </c>
      <c r="N1694" s="1">
        <f>((300-VLOOKUP(A1694,anni!$A$1:$O$32,8,0))*(M1694-I1694/300)+I1694)/300*(300-VLOOKUP(A1694,anni!$A$1:$O$32,7,0))</f>
        <v>6.4455533489383967</v>
      </c>
      <c r="O1694" s="1">
        <f t="shared" si="239"/>
        <v>6.4455533489383967</v>
      </c>
      <c r="P1694" s="9">
        <f>INT(MAX(1,O1694)+1-VLOOKUP(A1694,anni!$A$1:$O$32,5,0))</f>
        <v>6</v>
      </c>
      <c r="Q1694" s="9">
        <f t="array" ref="Q1694">SUM(IF(anno=A1694,IF(distretto=E1694,concorrenti!$T$3:$T$5991)))</f>
        <v>0</v>
      </c>
      <c r="R1694" s="9">
        <f t="shared" si="240"/>
        <v>6</v>
      </c>
      <c r="S1694" s="1">
        <f t="shared" si="241"/>
        <v>-1</v>
      </c>
      <c r="T1694" s="1">
        <f>1+INT($N1694/VLOOKUP($A1694,anni!$A$1:$J$35,10,0))+$Q1694</f>
        <v>6</v>
      </c>
      <c r="U1694" s="1">
        <f t="shared" si="242"/>
        <v>-1</v>
      </c>
      <c r="AB1694" s="1">
        <v>6</v>
      </c>
    </row>
    <row r="1695" spans="1:28" x14ac:dyDescent="0.3">
      <c r="A1695" s="3">
        <v>1999</v>
      </c>
      <c r="B1695" s="3" t="str">
        <f>VLOOKUP($E1695,accorpamenti!$A$2:$X$104,$A1695-B$2,0)</f>
        <v>Catania</v>
      </c>
      <c r="C1695" s="3" t="str">
        <f>VLOOKUP($E1695,accorpamenti!$A$2:$X$104,$A1695-C$2,0)</f>
        <v>Catania</v>
      </c>
      <c r="D1695" s="3" t="str">
        <f>VLOOKUP($E1695,accorpamenti!$A$2:$X$104,$A1695-D$2,0)</f>
        <v>Catania</v>
      </c>
      <c r="E1695" s="3" t="s">
        <v>75</v>
      </c>
      <c r="F1695" s="1">
        <f t="array" ref="F1695">SUM(IF(anno=A1695,IF(distretto=E1695,1)))</f>
        <v>7</v>
      </c>
      <c r="G1695" s="1">
        <f t="array" ref="G1695">SUM(IF(anno=A1695,IF(distretto=E1695,IF(punti=-1,1))))</f>
        <v>0</v>
      </c>
      <c r="H1695" s="1">
        <f t="array" ref="H1695">SUM(IF(anno=A1695,IF(distretto=E1695,punti)))+G1695</f>
        <v>154.80000000000001</v>
      </c>
      <c r="I1695" s="6">
        <v>6.8142108328479907</v>
      </c>
      <c r="J1695" s="12">
        <f>H1695/VLOOKUP(A1695,anni!$A$1:$O$32,4,0)</f>
        <v>2.8209567198177674E-2</v>
      </c>
      <c r="K1695" s="12">
        <f t="shared" si="237"/>
        <v>8.1446409734317916E-3</v>
      </c>
      <c r="L1695" s="12">
        <f t="shared" si="238"/>
        <v>1.1948492310176405E-2</v>
      </c>
      <c r="M1695" s="12">
        <f t="array" ref="M1695">SUM(IF(NOT(ISERR(J1695:L1695)),J1695:L1695*$J$2:$L$2))/SUM(IF(NOT(ISERR(J1695:L1695)),$J$2:$L$2))</f>
        <v>1.8811079308595501E-2</v>
      </c>
      <c r="N1695" s="1">
        <f>((300-VLOOKUP(A1695,anni!$A$1:$O$32,8,0))*(M1695-I1695/300)+I1695)/300*(300-VLOOKUP(A1695,anni!$A$1:$O$32,7,0))</f>
        <v>6.0336194726684305</v>
      </c>
      <c r="O1695" s="1">
        <f t="shared" si="239"/>
        <v>6.0336194726684305</v>
      </c>
      <c r="P1695" s="9">
        <f>INT(MAX(1,O1695)+1-VLOOKUP(A1695,anni!$A$1:$O$32,5,0))</f>
        <v>6</v>
      </c>
      <c r="Q1695" s="9">
        <f t="array" ref="Q1695">SUM(IF(anno=A1695,IF(distretto=E1695,concorrenti!$T$3:$T$5991)))</f>
        <v>0</v>
      </c>
      <c r="R1695" s="9">
        <f t="shared" si="240"/>
        <v>6</v>
      </c>
      <c r="S1695" s="1">
        <f t="shared" si="241"/>
        <v>-1</v>
      </c>
      <c r="T1695" s="1">
        <f>1+INT($N1695/VLOOKUP($A1695,anni!$A$1:$J$35,10,0))+$Q1695</f>
        <v>5</v>
      </c>
      <c r="U1695" s="1">
        <f t="shared" si="242"/>
        <v>-2</v>
      </c>
      <c r="AB1695" s="1">
        <v>6</v>
      </c>
    </row>
    <row r="1696" spans="1:28" x14ac:dyDescent="0.3">
      <c r="A1696" s="3">
        <v>1999</v>
      </c>
      <c r="B1696" s="3" t="str">
        <f>VLOOKUP($E1696,accorpamenti!$A$2:$X$104,$A1696-B$2,0)</f>
        <v>Napoli</v>
      </c>
      <c r="C1696" s="3" t="str">
        <f>VLOOKUP($E1696,accorpamenti!$A$2:$X$104,$A1696-C$2,0)</f>
        <v>Napoli</v>
      </c>
      <c r="D1696" s="3" t="str">
        <f>VLOOKUP($E1696,accorpamenti!$A$2:$X$104,$A1696-D$2,0)</f>
        <v>Napoli</v>
      </c>
      <c r="E1696" s="3" t="s">
        <v>95</v>
      </c>
      <c r="F1696" s="1">
        <f t="array" ref="F1696">SUM(IF(anno=A1696,IF(distretto=E1696,1)))</f>
        <v>7</v>
      </c>
      <c r="G1696" s="1">
        <f t="array" ref="G1696">SUM(IF(anno=A1696,IF(distretto=E1696,IF(punti=-1,1))))</f>
        <v>0</v>
      </c>
      <c r="H1696" s="1">
        <f t="array" ref="H1696">SUM(IF(anno=A1696,IF(distretto=E1696,punti)))+G1696</f>
        <v>84.8</v>
      </c>
      <c r="I1696" s="6">
        <v>12.580081537565521</v>
      </c>
      <c r="J1696" s="12">
        <f>H1696/VLOOKUP(A1696,anni!$A$1:$O$32,4,0)</f>
        <v>1.5453302961275624E-2</v>
      </c>
      <c r="K1696" s="12">
        <f t="shared" ref="K1696:K1759" si="243">SUMIFS($J$2:$J$1979,anno_2,A1696-1,$C$2:$C$1979,B1696)</f>
        <v>4.759217918210143E-3</v>
      </c>
      <c r="L1696" s="12">
        <f t="shared" ref="L1696:L1759" si="244">SUMIFS($J$2:$J$1979,anno_2,A1696-2,$D$2:$D$1979,B1696)</f>
        <v>1.0898962580228478E-2</v>
      </c>
      <c r="M1696" s="12">
        <f t="array" ref="M1696">SUM(IF(NOT(ISERR(J1696:L1696)),J1696:L1696*$J$2:$L$2))/SUM(IF(NOT(ISERR(J1696:L1696)),$J$2:$L$2))</f>
        <v>1.112955121674594E-2</v>
      </c>
      <c r="N1696" s="1">
        <f>((300-VLOOKUP(A1696,anni!$A$1:$O$32,8,0))*(M1696-I1696/300)+I1696)/300*(300-VLOOKUP(A1696,anni!$A$1:$O$32,7,0))</f>
        <v>6.4192707558710289</v>
      </c>
      <c r="O1696" s="1">
        <f t="shared" si="239"/>
        <v>6.4192707558710289</v>
      </c>
      <c r="P1696" s="9">
        <f>INT(MAX(1,O1696)+1-VLOOKUP(A1696,anni!$A$1:$O$32,5,0))</f>
        <v>6</v>
      </c>
      <c r="Q1696" s="9">
        <f t="array" ref="Q1696">SUM(IF(anno=A1696,IF(distretto=E1696,concorrenti!$T$3:$T$5991)))</f>
        <v>0</v>
      </c>
      <c r="R1696" s="9">
        <f t="shared" si="240"/>
        <v>6</v>
      </c>
      <c r="S1696" s="1">
        <f t="shared" si="241"/>
        <v>-1</v>
      </c>
      <c r="T1696" s="1">
        <f>1+INT($N1696/VLOOKUP($A1696,anni!$A$1:$J$35,10,0))+$Q1696</f>
        <v>6</v>
      </c>
      <c r="U1696" s="1">
        <f t="shared" si="242"/>
        <v>-1</v>
      </c>
      <c r="AB1696" s="1">
        <v>6</v>
      </c>
    </row>
    <row r="1697" spans="1:28" x14ac:dyDescent="0.3">
      <c r="A1697" s="3">
        <v>1999</v>
      </c>
      <c r="B1697" s="3" t="str">
        <f>VLOOKUP($E1697,accorpamenti!$A$2:$X$104,$A1697-B$2,0)</f>
        <v>Palermo</v>
      </c>
      <c r="C1697" s="3" t="str">
        <f>VLOOKUP($E1697,accorpamenti!$A$2:$X$104,$A1697-C$2,0)</f>
        <v>Palermo</v>
      </c>
      <c r="D1697" s="3" t="str">
        <f>VLOOKUP($E1697,accorpamenti!$A$2:$X$104,$A1697-D$2,0)</f>
        <v>Palermo</v>
      </c>
      <c r="E1697" s="3" t="s">
        <v>114</v>
      </c>
      <c r="F1697" s="1">
        <f t="array" ref="F1697">SUM(IF(anno=A1697,IF(distretto=E1697,1)))</f>
        <v>7</v>
      </c>
      <c r="G1697" s="1">
        <f t="array" ref="G1697">SUM(IF(anno=A1697,IF(distretto=E1697,IF(punti=-1,1))))</f>
        <v>0</v>
      </c>
      <c r="H1697" s="1">
        <f t="array" ref="H1697">SUM(IF(anno=A1697,IF(distretto=E1697,punti)))+G1697</f>
        <v>53.599999999999994</v>
      </c>
      <c r="I1697" s="6">
        <v>3.3197437390797901</v>
      </c>
      <c r="J1697" s="12">
        <f>H1697/VLOOKUP(A1697,anni!$A$1:$O$32,4,0)</f>
        <v>9.7676537585421382E-3</v>
      </c>
      <c r="K1697" s="12">
        <f t="shared" si="243"/>
        <v>7.359615337438366E-4</v>
      </c>
      <c r="L1697" s="12">
        <f t="shared" si="244"/>
        <v>4.2384854478666302E-3</v>
      </c>
      <c r="M1697" s="12">
        <f t="array" ref="M1697">SUM(IF(NOT(ISERR(J1697:L1697)),J1697:L1697*$J$2:$L$2))/SUM(IF(NOT(ISERR(J1697:L1697)),$J$2:$L$2))</f>
        <v>5.835561631830119E-3</v>
      </c>
      <c r="N1697" s="1">
        <f>((300-VLOOKUP(A1697,anni!$A$1:$O$32,8,0))*(M1697-I1697/300)+I1697)/300*(300-VLOOKUP(A1697,anni!$A$1:$O$32,7,0))</f>
        <v>2.2736935727259535</v>
      </c>
      <c r="O1697" s="1">
        <f t="shared" si="239"/>
        <v>2.2736935727259535</v>
      </c>
      <c r="P1697" s="9">
        <f>INT(MAX(1,O1697)+1-VLOOKUP(A1697,anni!$A$1:$O$32,5,0))</f>
        <v>2</v>
      </c>
      <c r="Q1697" s="9">
        <f t="array" ref="Q1697">SUM(IF(anno=A1697,IF(distretto=E1697,concorrenti!$T$3:$T$5991)))</f>
        <v>0</v>
      </c>
      <c r="R1697" s="9">
        <f t="shared" si="240"/>
        <v>2</v>
      </c>
      <c r="S1697" s="1">
        <f t="shared" si="241"/>
        <v>-5</v>
      </c>
      <c r="T1697" s="1">
        <f>1+INT($N1697/VLOOKUP($A1697,anni!$A$1:$J$35,10,0))+$Q1697</f>
        <v>2</v>
      </c>
      <c r="U1697" s="1">
        <f t="shared" si="242"/>
        <v>-5</v>
      </c>
      <c r="AB1697" s="1">
        <v>2</v>
      </c>
    </row>
    <row r="1698" spans="1:28" x14ac:dyDescent="0.3">
      <c r="A1698" s="3">
        <v>1999</v>
      </c>
      <c r="B1698" s="3" t="str">
        <f>VLOOKUP($E1698,accorpamenti!$A$2:$X$104,$A1698-B$2,0)</f>
        <v>Vicenza</v>
      </c>
      <c r="C1698" s="3" t="str">
        <f>VLOOKUP($E1698,accorpamenti!$A$2:$X$104,$A1698-C$2,0)</f>
        <v>Vicenza</v>
      </c>
      <c r="D1698" s="3" t="str">
        <f>VLOOKUP($E1698,accorpamenti!$A$2:$X$104,$A1698-D$2,0)</f>
        <v>Vicenza</v>
      </c>
      <c r="E1698" s="3" t="s">
        <v>93</v>
      </c>
      <c r="F1698" s="1">
        <f t="array" ref="F1698">SUM(IF(anno=A1698,IF(distretto=E1698,1)))</f>
        <v>6</v>
      </c>
      <c r="G1698" s="1">
        <f t="array" ref="G1698">SUM(IF(anno=A1698,IF(distretto=E1698,IF(punti=-1,1))))</f>
        <v>0</v>
      </c>
      <c r="H1698" s="1">
        <f t="array" ref="H1698">SUM(IF(anno=A1698,IF(distretto=E1698,punti)))+G1698</f>
        <v>164.4</v>
      </c>
      <c r="I1698" s="6">
        <v>5.0669772859638904</v>
      </c>
      <c r="J1698" s="12">
        <f>H1698/VLOOKUP(A1698,anni!$A$1:$O$32,4,0)</f>
        <v>2.9958997722095669E-2</v>
      </c>
      <c r="K1698" s="12">
        <f t="shared" si="243"/>
        <v>3.7288717709687724E-2</v>
      </c>
      <c r="L1698" s="12">
        <f t="shared" si="244"/>
        <v>3.1929923707261942E-2</v>
      </c>
      <c r="M1698" s="12">
        <f t="array" ref="M1698">SUM(IF(NOT(ISERR(J1698:L1698)),J1698:L1698*$J$2:$L$2))/SUM(IF(NOT(ISERR(J1698:L1698)),$J$2:$L$2))</f>
        <v>3.2730725382154068E-2</v>
      </c>
      <c r="N1698" s="1">
        <f>((300-VLOOKUP(A1698,anni!$A$1:$O$32,8,0))*(M1698-I1698/300)+I1698)/300*(300-VLOOKUP(A1698,anni!$A$1:$O$32,7,0))</f>
        <v>8.2351375050854436</v>
      </c>
      <c r="O1698" s="1">
        <f t="shared" si="239"/>
        <v>8.2351375050854436</v>
      </c>
      <c r="P1698" s="9">
        <f>INT(MAX(1,O1698)+1-VLOOKUP(A1698,anni!$A$1:$O$32,5,0))</f>
        <v>8</v>
      </c>
      <c r="Q1698" s="9">
        <f t="array" ref="Q1698">SUM(IF(anno=A1698,IF(distretto=E1698,concorrenti!$T$3:$T$5991)))</f>
        <v>0</v>
      </c>
      <c r="R1698" s="9">
        <f t="shared" si="240"/>
        <v>8</v>
      </c>
      <c r="S1698" s="1">
        <f t="shared" si="241"/>
        <v>2</v>
      </c>
      <c r="T1698" s="1">
        <f>1+INT($N1698/VLOOKUP($A1698,anni!$A$1:$J$35,10,0))+$Q1698</f>
        <v>7</v>
      </c>
      <c r="U1698" s="1">
        <f t="shared" si="242"/>
        <v>1</v>
      </c>
      <c r="AB1698" s="1">
        <v>8</v>
      </c>
    </row>
    <row r="1699" spans="1:28" x14ac:dyDescent="0.3">
      <c r="A1699" s="3">
        <v>1999</v>
      </c>
      <c r="B1699" s="3" t="str">
        <f>VLOOKUP($E1699,accorpamenti!$A$2:$X$104,$A1699-B$2,0)</f>
        <v>Trieste</v>
      </c>
      <c r="C1699" s="3" t="str">
        <f>VLOOKUP($E1699,accorpamenti!$A$2:$X$104,$A1699-C$2,0)</f>
        <v>Trieste</v>
      </c>
      <c r="D1699" s="3" t="str">
        <f>VLOOKUP($E1699,accorpamenti!$A$2:$X$104,$A1699-D$2,0)</f>
        <v>Trieste</v>
      </c>
      <c r="E1699" s="3" t="s">
        <v>92</v>
      </c>
      <c r="F1699" s="1">
        <f t="array" ref="F1699">SUM(IF(anno=A1699,IF(distretto=E1699,1)))</f>
        <v>6</v>
      </c>
      <c r="G1699" s="1">
        <f t="array" ref="G1699">SUM(IF(anno=A1699,IF(distretto=E1699,IF(punti=-1,1))))</f>
        <v>0</v>
      </c>
      <c r="H1699" s="1">
        <f t="array" ref="H1699">SUM(IF(anno=A1699,IF(distretto=E1699,punti)))+G1699</f>
        <v>160.60000000000002</v>
      </c>
      <c r="I1699" s="6">
        <v>1.92195690157251</v>
      </c>
      <c r="J1699" s="12">
        <f>H1699/VLOOKUP(A1699,anni!$A$1:$O$32,4,0)</f>
        <v>2.9266514806378131E-2</v>
      </c>
      <c r="K1699" s="12">
        <f t="shared" si="243"/>
        <v>2.4090474204548254E-2</v>
      </c>
      <c r="L1699" s="12">
        <f t="shared" si="244"/>
        <v>2.1636459048157274E-2</v>
      </c>
      <c r="M1699" s="12">
        <f t="array" ref="M1699">SUM(IF(NOT(ISERR(J1699:L1699)),J1699:L1699*$J$2:$L$2))/SUM(IF(NOT(ISERR(J1699:L1699)),$J$2:$L$2))</f>
        <v>2.626949197939803E-2</v>
      </c>
      <c r="N1699" s="1">
        <f>((300-VLOOKUP(A1699,anni!$A$1:$O$32,8,0))*(M1699-I1699/300)+I1699)/300*(300-VLOOKUP(A1699,anni!$A$1:$O$32,7,0))</f>
        <v>5.8945506964037762</v>
      </c>
      <c r="O1699" s="1">
        <f t="shared" si="239"/>
        <v>5.8945506964037762</v>
      </c>
      <c r="P1699" s="9">
        <f>INT(MAX(1,O1699)+1-VLOOKUP(A1699,anni!$A$1:$O$32,5,0))</f>
        <v>6</v>
      </c>
      <c r="Q1699" s="9">
        <f t="array" ref="Q1699">SUM(IF(anno=A1699,IF(distretto=E1699,concorrenti!$T$3:$T$5991)))</f>
        <v>0</v>
      </c>
      <c r="R1699" s="9">
        <f t="shared" si="240"/>
        <v>6</v>
      </c>
      <c r="S1699" s="1">
        <f t="shared" si="241"/>
        <v>0</v>
      </c>
      <c r="T1699" s="1">
        <f>1+INT($N1699/VLOOKUP($A1699,anni!$A$1:$J$35,10,0))+$Q1699</f>
        <v>5</v>
      </c>
      <c r="U1699" s="1">
        <f t="shared" si="242"/>
        <v>-1</v>
      </c>
      <c r="AB1699" s="1">
        <v>6</v>
      </c>
    </row>
    <row r="1700" spans="1:28" x14ac:dyDescent="0.3">
      <c r="A1700" s="3">
        <v>1999</v>
      </c>
      <c r="B1700" s="3" t="str">
        <f>VLOOKUP($E1700,accorpamenti!$A$2:$X$104,$A1700-B$2,0)</f>
        <v>Varese</v>
      </c>
      <c r="C1700" s="3" t="str">
        <f>VLOOKUP($E1700,accorpamenti!$A$2:$X$104,$A1700-C$2,0)</f>
        <v>Varese</v>
      </c>
      <c r="D1700" s="3" t="str">
        <f>VLOOKUP($E1700,accorpamenti!$A$2:$X$104,$A1700-D$2,0)</f>
        <v>Varese</v>
      </c>
      <c r="E1700" s="3" t="s">
        <v>94</v>
      </c>
      <c r="F1700" s="1">
        <f t="array" ref="F1700">SUM(IF(anno=A1700,IF(distretto=E1700,1)))</f>
        <v>6</v>
      </c>
      <c r="G1700" s="1">
        <f t="array" ref="G1700">SUM(IF(anno=A1700,IF(distretto=E1700,IF(punti=-1,1))))</f>
        <v>0</v>
      </c>
      <c r="H1700" s="1">
        <f t="array" ref="H1700">SUM(IF(anno=A1700,IF(distretto=E1700,punti)))+G1700</f>
        <v>139.4</v>
      </c>
      <c r="I1700" s="6">
        <v>2.7955736750145603</v>
      </c>
      <c r="J1700" s="12">
        <f>H1700/VLOOKUP(A1700,anni!$A$1:$O$32,4,0)</f>
        <v>2.5403189066059224E-2</v>
      </c>
      <c r="K1700" s="12">
        <f t="shared" si="243"/>
        <v>1.7515884503103311E-2</v>
      </c>
      <c r="L1700" s="12">
        <f t="shared" si="244"/>
        <v>1.0616396883704035E-2</v>
      </c>
      <c r="M1700" s="12">
        <f t="array" ref="M1700">SUM(IF(NOT(ISERR(J1700:L1700)),J1700:L1700*$J$2:$L$2))/SUM(IF(NOT(ISERR(J1700:L1700)),$J$2:$L$2))</f>
        <v>2.0309622181348057E-2</v>
      </c>
      <c r="N1700" s="1">
        <f>((300-VLOOKUP(A1700,anni!$A$1:$O$32,8,0))*(M1700-I1700/300)+I1700)/300*(300-VLOOKUP(A1700,anni!$A$1:$O$32,7,0))</f>
        <v>4.9937823279411315</v>
      </c>
      <c r="O1700" s="1">
        <f t="shared" si="239"/>
        <v>4.9937823279411315</v>
      </c>
      <c r="P1700" s="9">
        <f>INT(MAX(1,O1700)+1-VLOOKUP(A1700,anni!$A$1:$O$32,5,0))</f>
        <v>5</v>
      </c>
      <c r="Q1700" s="9">
        <f t="array" ref="Q1700">SUM(IF(anno=A1700,IF(distretto=E1700,concorrenti!$T$3:$T$5991)))</f>
        <v>0</v>
      </c>
      <c r="R1700" s="9">
        <f t="shared" si="240"/>
        <v>5</v>
      </c>
      <c r="S1700" s="1">
        <f t="shared" si="241"/>
        <v>-1</v>
      </c>
      <c r="T1700" s="1">
        <f>1+INT($N1700/VLOOKUP($A1700,anni!$A$1:$J$35,10,0))+$Q1700</f>
        <v>5</v>
      </c>
      <c r="U1700" s="1">
        <f t="shared" si="242"/>
        <v>-1</v>
      </c>
      <c r="AB1700" s="1">
        <v>5</v>
      </c>
    </row>
    <row r="1701" spans="1:28" x14ac:dyDescent="0.3">
      <c r="A1701" s="3">
        <v>1999</v>
      </c>
      <c r="B1701" s="3" t="str">
        <f>VLOOKUP($E1701,accorpamenti!$A$2:$X$104,$A1701-B$2,0)</f>
        <v>Treviso</v>
      </c>
      <c r="C1701" s="3" t="str">
        <f>VLOOKUP($E1701,accorpamenti!$A$2:$X$104,$A1701-C$2,0)</f>
        <v>Treviso</v>
      </c>
      <c r="D1701" s="3" t="str">
        <f>VLOOKUP($E1701,accorpamenti!$A$2:$X$104,$A1701-D$2,0)</f>
        <v>Treviso</v>
      </c>
      <c r="E1701" s="3" t="s">
        <v>57</v>
      </c>
      <c r="F1701" s="1">
        <f t="array" ref="F1701">SUM(IF(anno=A1701,IF(distretto=E1701,1)))</f>
        <v>6</v>
      </c>
      <c r="G1701" s="1">
        <f t="array" ref="G1701">SUM(IF(anno=A1701,IF(distretto=E1701,IF(punti=-1,1))))</f>
        <v>0</v>
      </c>
      <c r="H1701" s="1">
        <f t="array" ref="H1701">SUM(IF(anno=A1701,IF(distretto=E1701,punti)))+G1701</f>
        <v>124.8</v>
      </c>
      <c r="I1701" s="6">
        <v>3.84391380314502</v>
      </c>
      <c r="J1701" s="12">
        <f>H1701/VLOOKUP(A1701,anni!$A$1:$O$32,4,0)</f>
        <v>2.2742596810933935E-2</v>
      </c>
      <c r="K1701" s="12">
        <f t="shared" si="243"/>
        <v>1.1971640948899742E-2</v>
      </c>
      <c r="L1701" s="12">
        <f t="shared" si="244"/>
        <v>2.0425463205909666E-2</v>
      </c>
      <c r="M1701" s="12">
        <f t="array" ref="M1701">SUM(IF(NOT(ISERR(J1701:L1701)),J1701:L1701*$J$2:$L$2))/SUM(IF(NOT(ISERR(J1701:L1701)),$J$2:$L$2))</f>
        <v>1.876608925608516E-2</v>
      </c>
      <c r="N1701" s="1">
        <f>((300-VLOOKUP(A1701,anni!$A$1:$O$32,8,0))*(M1701-I1701/300)+I1701)/300*(300-VLOOKUP(A1701,anni!$A$1:$O$32,7,0))</f>
        <v>5.0345224522653718</v>
      </c>
      <c r="O1701" s="1">
        <f t="shared" si="239"/>
        <v>5.0345224522653718</v>
      </c>
      <c r="P1701" s="9">
        <f>INT(MAX(1,O1701)+1-VLOOKUP(A1701,anni!$A$1:$O$32,5,0))</f>
        <v>5</v>
      </c>
      <c r="Q1701" s="9">
        <f t="array" ref="Q1701">SUM(IF(anno=A1701,IF(distretto=E1701,concorrenti!$T$3:$T$5991)))</f>
        <v>0</v>
      </c>
      <c r="R1701" s="9">
        <f t="shared" si="240"/>
        <v>5</v>
      </c>
      <c r="S1701" s="1">
        <f t="shared" si="241"/>
        <v>-1</v>
      </c>
      <c r="T1701" s="1">
        <f>1+INT($N1701/VLOOKUP($A1701,anni!$A$1:$J$35,10,0))+$Q1701</f>
        <v>5</v>
      </c>
      <c r="U1701" s="1">
        <f t="shared" si="242"/>
        <v>-1</v>
      </c>
      <c r="AB1701" s="1">
        <v>5</v>
      </c>
    </row>
    <row r="1702" spans="1:28" x14ac:dyDescent="0.3">
      <c r="A1702" s="3">
        <v>1999</v>
      </c>
      <c r="B1702" s="3" t="str">
        <f>VLOOKUP($E1702,accorpamenti!$A$2:$X$104,$A1702-B$2,0)</f>
        <v>Venezia</v>
      </c>
      <c r="C1702" s="3" t="str">
        <f>VLOOKUP($E1702,accorpamenti!$A$2:$X$104,$A1702-C$2,0)</f>
        <v>Venezia</v>
      </c>
      <c r="D1702" s="3" t="str">
        <f>VLOOKUP($E1702,accorpamenti!$A$2:$X$104,$A1702-D$2,0)</f>
        <v>Venezia</v>
      </c>
      <c r="E1702" s="3" t="s">
        <v>85</v>
      </c>
      <c r="F1702" s="1">
        <f t="array" ref="F1702">SUM(IF(anno=A1702,IF(distretto=E1702,1)))</f>
        <v>6</v>
      </c>
      <c r="G1702" s="1">
        <f t="array" ref="G1702">SUM(IF(anno=A1702,IF(distretto=E1702,IF(punti=-1,1))))</f>
        <v>0</v>
      </c>
      <c r="H1702" s="1">
        <f t="array" ref="H1702">SUM(IF(anno=A1702,IF(distretto=E1702,punti)))+G1702</f>
        <v>110.2</v>
      </c>
      <c r="I1702" s="6">
        <v>3.1450203843913802</v>
      </c>
      <c r="J1702" s="12">
        <f>H1702/VLOOKUP(A1702,anni!$A$1:$O$32,4,0)</f>
        <v>2.0082004555808653E-2</v>
      </c>
      <c r="K1702" s="12">
        <f t="shared" si="243"/>
        <v>1.3492628118637004E-2</v>
      </c>
      <c r="L1702" s="12">
        <f t="shared" si="244"/>
        <v>7.1852419973358105E-3</v>
      </c>
      <c r="M1702" s="12">
        <f t="array" ref="M1702">SUM(IF(NOT(ISERR(J1702:L1702)),J1702:L1702*$J$2:$L$2))/SUM(IF(NOT(ISERR(J1702:L1702)),$J$2:$L$2))</f>
        <v>1.5736085317005963E-2</v>
      </c>
      <c r="N1702" s="1">
        <f>((300-VLOOKUP(A1702,anni!$A$1:$O$32,8,0))*(M1702-I1702/300)+I1702)/300*(300-VLOOKUP(A1702,anni!$A$1:$O$32,7,0))</f>
        <v>4.1955571915316527</v>
      </c>
      <c r="O1702" s="1">
        <f t="shared" si="239"/>
        <v>4.1955571915316527</v>
      </c>
      <c r="P1702" s="9">
        <f>INT(MAX(1,O1702)+1-VLOOKUP(A1702,anni!$A$1:$O$32,5,0))</f>
        <v>4</v>
      </c>
      <c r="Q1702" s="9">
        <f t="array" ref="Q1702">SUM(IF(anno=A1702,IF(distretto=E1702,concorrenti!$T$3:$T$5991)))</f>
        <v>0</v>
      </c>
      <c r="R1702" s="9">
        <f t="shared" si="240"/>
        <v>4</v>
      </c>
      <c r="S1702" s="1">
        <f t="shared" si="241"/>
        <v>-2</v>
      </c>
      <c r="T1702" s="1">
        <f>1+INT($N1702/VLOOKUP($A1702,anni!$A$1:$J$35,10,0))+$Q1702</f>
        <v>4</v>
      </c>
      <c r="U1702" s="1">
        <f t="shared" si="242"/>
        <v>-2</v>
      </c>
      <c r="AB1702" s="1">
        <v>4</v>
      </c>
    </row>
    <row r="1703" spans="1:28" x14ac:dyDescent="0.3">
      <c r="A1703" s="3">
        <v>1999</v>
      </c>
      <c r="B1703" s="3" t="str">
        <f>VLOOKUP($E1703,accorpamenti!$A$2:$X$104,$A1703-B$2,0)</f>
        <v>Ferrara</v>
      </c>
      <c r="C1703" s="3" t="str">
        <f>VLOOKUP($E1703,accorpamenti!$A$2:$X$104,$A1703-C$2,0)</f>
        <v>Ferrara</v>
      </c>
      <c r="D1703" s="3" t="str">
        <f>VLOOKUP($E1703,accorpamenti!$A$2:$X$104,$A1703-D$2,0)</f>
        <v>Ferrara</v>
      </c>
      <c r="E1703" s="3" t="s">
        <v>89</v>
      </c>
      <c r="F1703" s="1">
        <f t="array" ref="F1703">SUM(IF(anno=A1703,IF(distretto=E1703,1)))</f>
        <v>6</v>
      </c>
      <c r="G1703" s="1">
        <f t="array" ref="G1703">SUM(IF(anno=A1703,IF(distretto=E1703,IF(punti=-1,1))))</f>
        <v>0</v>
      </c>
      <c r="H1703" s="1">
        <f t="array" ref="H1703">SUM(IF(anno=A1703,IF(distretto=E1703,punti)))+G1703</f>
        <v>54.199999999999989</v>
      </c>
      <c r="I1703" s="6">
        <v>1.2230634828188702</v>
      </c>
      <c r="J1703" s="12">
        <f>H1703/VLOOKUP(A1703,anni!$A$1:$O$32,4,0)</f>
        <v>9.8769931662870125E-3</v>
      </c>
      <c r="K1703" s="12">
        <f t="shared" si="243"/>
        <v>2.0116281922331534E-2</v>
      </c>
      <c r="L1703" s="12">
        <f t="shared" si="244"/>
        <v>5.933879627013282E-3</v>
      </c>
      <c r="M1703" s="12">
        <f t="array" ref="M1703">SUM(IF(NOT(ISERR(J1703:L1703)),J1703:L1703*$J$2:$L$2))/SUM(IF(NOT(ISERR(J1703:L1703)),$J$2:$L$2))</f>
        <v>1.2632903828422895E-2</v>
      </c>
      <c r="N1703" s="1">
        <f>((300-VLOOKUP(A1703,anni!$A$1:$O$32,8,0))*(M1703-I1703/300)+I1703)/300*(300-VLOOKUP(A1703,anni!$A$1:$O$32,7,0))</f>
        <v>2.9342685932908692</v>
      </c>
      <c r="O1703" s="1">
        <f t="shared" si="239"/>
        <v>2.9342685932908692</v>
      </c>
      <c r="P1703" s="9">
        <f>INT(MAX(1,O1703)+1-VLOOKUP(A1703,anni!$A$1:$O$32,5,0))</f>
        <v>3</v>
      </c>
      <c r="Q1703" s="9">
        <f t="array" ref="Q1703">SUM(IF(anno=A1703,IF(distretto=E1703,concorrenti!$T$3:$T$5991)))</f>
        <v>0</v>
      </c>
      <c r="R1703" s="9">
        <f t="shared" si="240"/>
        <v>3</v>
      </c>
      <c r="S1703" s="1">
        <f t="shared" si="241"/>
        <v>-3</v>
      </c>
      <c r="T1703" s="1">
        <f>1+INT($N1703/VLOOKUP($A1703,anni!$A$1:$J$35,10,0))+$Q1703</f>
        <v>3</v>
      </c>
      <c r="U1703" s="1">
        <f t="shared" si="242"/>
        <v>-3</v>
      </c>
      <c r="AB1703" s="1">
        <v>3</v>
      </c>
    </row>
    <row r="1704" spans="1:28" x14ac:dyDescent="0.3">
      <c r="A1704" s="3">
        <v>1999</v>
      </c>
      <c r="B1704" s="3" t="str">
        <f>VLOOKUP($E1704,accorpamenti!$A$2:$X$104,$A1704-B$2,0)</f>
        <v>Trento</v>
      </c>
      <c r="C1704" s="3" t="str">
        <f>VLOOKUP($E1704,accorpamenti!$A$2:$X$104,$A1704-C$2,0)</f>
        <v>Trento</v>
      </c>
      <c r="D1704" s="3" t="str">
        <f>VLOOKUP($E1704,accorpamenti!$A$2:$X$104,$A1704-D$2,0)</f>
        <v>Trento</v>
      </c>
      <c r="E1704" s="3" t="s">
        <v>60</v>
      </c>
      <c r="F1704" s="1">
        <f t="array" ref="F1704">SUM(IF(anno=A1704,IF(distretto=E1704,1)))</f>
        <v>5</v>
      </c>
      <c r="G1704" s="1">
        <f t="array" ref="G1704">SUM(IF(anno=A1704,IF(distretto=E1704,IF(punti=-1,1))))</f>
        <v>0</v>
      </c>
      <c r="H1704" s="1">
        <f t="array" ref="H1704">SUM(IF(anno=A1704,IF(distretto=E1704,punti)))+G1704</f>
        <v>146.6</v>
      </c>
      <c r="I1704" s="6">
        <v>3.3197437390797901</v>
      </c>
      <c r="J1704" s="12">
        <f>H1704/VLOOKUP(A1704,anni!$A$1:$O$32,4,0)</f>
        <v>2.6715261958997715E-2</v>
      </c>
      <c r="K1704" s="12">
        <f t="shared" si="243"/>
        <v>1.3001987096141114E-2</v>
      </c>
      <c r="L1704" s="12">
        <f t="shared" si="244"/>
        <v>1.0697129939853877E-2</v>
      </c>
      <c r="M1704" s="12">
        <f t="array" ref="M1704">SUM(IF(NOT(ISERR(J1704:L1704)),J1704:L1704*$J$2:$L$2))/SUM(IF(NOT(ISERR(J1704:L1704)),$J$2:$L$2))</f>
        <v>1.9474481668188208E-2</v>
      </c>
      <c r="N1704" s="1">
        <f>((300-VLOOKUP(A1704,anni!$A$1:$O$32,8,0))*(M1704-I1704/300)+I1704)/300*(300-VLOOKUP(A1704,anni!$A$1:$O$32,7,0))</f>
        <v>5.0014775799975713</v>
      </c>
      <c r="O1704" s="1">
        <f t="shared" si="239"/>
        <v>5.0014775799975713</v>
      </c>
      <c r="P1704" s="9">
        <f>INT(MAX(1,O1704)+1-VLOOKUP(A1704,anni!$A$1:$O$32,5,0))</f>
        <v>5</v>
      </c>
      <c r="Q1704" s="9">
        <f t="array" ref="Q1704">SUM(IF(anno=A1704,IF(distretto=E1704,concorrenti!$T$3:$T$5991)))</f>
        <v>0</v>
      </c>
      <c r="R1704" s="9">
        <f t="shared" si="240"/>
        <v>5</v>
      </c>
      <c r="S1704" s="1">
        <f t="shared" si="241"/>
        <v>0</v>
      </c>
      <c r="T1704" s="1">
        <f>1+INT($N1704/VLOOKUP($A1704,anni!$A$1:$J$35,10,0))+$Q1704</f>
        <v>5</v>
      </c>
      <c r="U1704" s="1">
        <f t="shared" si="242"/>
        <v>0</v>
      </c>
      <c r="AB1704" s="1">
        <v>5</v>
      </c>
    </row>
    <row r="1705" spans="1:28" x14ac:dyDescent="0.3">
      <c r="A1705" s="3">
        <v>1999</v>
      </c>
      <c r="B1705" s="3" t="str">
        <f>VLOOKUP($E1705,accorpamenti!$A$2:$X$104,$A1705-B$2,0)</f>
        <v>Lecce</v>
      </c>
      <c r="C1705" s="3" t="str">
        <f>VLOOKUP($E1705,accorpamenti!$A$2:$X$104,$A1705-C$2,0)</f>
        <v>Lecce</v>
      </c>
      <c r="D1705" s="3" t="str">
        <f>VLOOKUP($E1705,accorpamenti!$A$2:$X$104,$A1705-D$2,0)</f>
        <v>Lecce</v>
      </c>
      <c r="E1705" s="3" t="s">
        <v>38</v>
      </c>
      <c r="F1705" s="1">
        <f t="array" ref="F1705">SUM(IF(anno=A1705,IF(distretto=E1705,1)))</f>
        <v>5</v>
      </c>
      <c r="G1705" s="1">
        <f t="array" ref="G1705">SUM(IF(anno=A1705,IF(distretto=E1705,IF(punti=-1,1))))</f>
        <v>0</v>
      </c>
      <c r="H1705" s="1">
        <f t="array" ref="H1705">SUM(IF(anno=A1705,IF(distretto=E1705,punti)))+G1705</f>
        <v>66</v>
      </c>
      <c r="I1705" s="6">
        <v>5.2417006406523008</v>
      </c>
      <c r="J1705" s="12">
        <f>H1705/VLOOKUP(A1705,anni!$A$1:$O$32,4,0)</f>
        <v>1.2027334851936217E-2</v>
      </c>
      <c r="K1705" s="12">
        <f t="shared" si="243"/>
        <v>1.378701273213454E-2</v>
      </c>
      <c r="L1705" s="12">
        <f t="shared" si="244"/>
        <v>1.3361320792798616E-2</v>
      </c>
      <c r="M1705" s="12">
        <f t="array" ref="M1705">SUM(IF(NOT(ISERR(J1705:L1705)),J1705:L1705*$J$2:$L$2))/SUM(IF(NOT(ISERR(J1705:L1705)),$J$2:$L$2))</f>
        <v>1.2836225135479391E-2</v>
      </c>
      <c r="N1705" s="1">
        <f>((300-VLOOKUP(A1705,anni!$A$1:$O$32,8,0))*(M1705-I1705/300)+I1705)/300*(300-VLOOKUP(A1705,anni!$A$1:$O$32,7,0))</f>
        <v>4.3144785739799785</v>
      </c>
      <c r="O1705" s="1">
        <f t="shared" si="239"/>
        <v>4.3144785739799785</v>
      </c>
      <c r="P1705" s="9">
        <f>INT(MAX(1,O1705)+1-VLOOKUP(A1705,anni!$A$1:$O$32,5,0))</f>
        <v>4</v>
      </c>
      <c r="Q1705" s="9">
        <f t="array" ref="Q1705">SUM(IF(anno=A1705,IF(distretto=E1705,concorrenti!$T$3:$T$5991)))</f>
        <v>0</v>
      </c>
      <c r="R1705" s="9">
        <f t="shared" si="240"/>
        <v>4</v>
      </c>
      <c r="S1705" s="1">
        <f t="shared" si="241"/>
        <v>-1</v>
      </c>
      <c r="T1705" s="1">
        <f>1+INT($N1705/VLOOKUP($A1705,anni!$A$1:$J$35,10,0))+$Q1705</f>
        <v>4</v>
      </c>
      <c r="U1705" s="1">
        <f t="shared" si="242"/>
        <v>-1</v>
      </c>
      <c r="AB1705" s="1">
        <v>4</v>
      </c>
    </row>
    <row r="1706" spans="1:28" x14ac:dyDescent="0.3">
      <c r="A1706" s="3">
        <v>1999</v>
      </c>
      <c r="B1706" s="3" t="str">
        <f>VLOOKUP($E1706,accorpamenti!$A$2:$X$104,$A1706-B$2,0)</f>
        <v>Padova</v>
      </c>
      <c r="C1706" s="3" t="str">
        <f>VLOOKUP($E1706,accorpamenti!$A$2:$X$104,$A1706-C$2,0)</f>
        <v>Padova</v>
      </c>
      <c r="D1706" s="3" t="str">
        <f>VLOOKUP($E1706,accorpamenti!$A$2:$X$104,$A1706-D$2,0)</f>
        <v>Padova</v>
      </c>
      <c r="E1706" s="3" t="s">
        <v>66</v>
      </c>
      <c r="F1706" s="1">
        <f t="array" ref="F1706">SUM(IF(anno=A1706,IF(distretto=E1706,1)))</f>
        <v>5</v>
      </c>
      <c r="G1706" s="1">
        <f t="array" ref="G1706">SUM(IF(anno=A1706,IF(distretto=E1706,IF(punti=-1,1))))</f>
        <v>0</v>
      </c>
      <c r="H1706" s="1">
        <f t="array" ref="H1706">SUM(IF(anno=A1706,IF(distretto=E1706,punti)))+G1706</f>
        <v>96</v>
      </c>
      <c r="I1706" s="6">
        <v>3.1450203843913802</v>
      </c>
      <c r="J1706" s="12">
        <f>H1706/VLOOKUP(A1706,anni!$A$1:$O$32,4,0)</f>
        <v>1.7494305239179952E-2</v>
      </c>
      <c r="K1706" s="12">
        <f t="shared" si="243"/>
        <v>1.153006402865344E-2</v>
      </c>
      <c r="L1706" s="12">
        <f t="shared" si="244"/>
        <v>1.5016348443870349E-2</v>
      </c>
      <c r="M1706" s="12">
        <f t="array" ref="M1706">SUM(IF(NOT(ISERR(J1706:L1706)),J1706:L1706*$J$2:$L$2))/SUM(IF(NOT(ISERR(J1706:L1706)),$J$2:$L$2))</f>
        <v>1.5093232036452848E-2</v>
      </c>
      <c r="N1706" s="1">
        <f>((300-VLOOKUP(A1706,anni!$A$1:$O$32,8,0))*(M1706-I1706/300)+I1706)/300*(300-VLOOKUP(A1706,anni!$A$1:$O$32,7,0))</f>
        <v>4.0669865354210293</v>
      </c>
      <c r="O1706" s="1">
        <f t="shared" si="239"/>
        <v>4.0669865354210293</v>
      </c>
      <c r="P1706" s="9">
        <f>INT(MAX(1,O1706)+1-VLOOKUP(A1706,anni!$A$1:$O$32,5,0))</f>
        <v>4</v>
      </c>
      <c r="Q1706" s="9">
        <f t="array" ref="Q1706">SUM(IF(anno=A1706,IF(distretto=E1706,concorrenti!$T$3:$T$5991)))</f>
        <v>0</v>
      </c>
      <c r="R1706" s="9">
        <f t="shared" si="240"/>
        <v>4</v>
      </c>
      <c r="S1706" s="1">
        <f t="shared" si="241"/>
        <v>-1</v>
      </c>
      <c r="T1706" s="1">
        <f>1+INT($N1706/VLOOKUP($A1706,anni!$A$1:$J$35,10,0))+$Q1706</f>
        <v>4</v>
      </c>
      <c r="U1706" s="1">
        <f t="shared" si="242"/>
        <v>-1</v>
      </c>
      <c r="AB1706" s="1">
        <v>4</v>
      </c>
    </row>
    <row r="1707" spans="1:28" x14ac:dyDescent="0.3">
      <c r="A1707" s="3">
        <v>1999</v>
      </c>
      <c r="B1707" s="3" t="str">
        <f>VLOOKUP($E1707,accorpamenti!$A$2:$X$104,$A1707-B$2,0)</f>
        <v>Parma</v>
      </c>
      <c r="C1707" s="3" t="str">
        <f>VLOOKUP($E1707,accorpamenti!$A$2:$X$104,$A1707-C$2,0)</f>
        <v>Parma</v>
      </c>
      <c r="D1707" s="3" t="str">
        <f>VLOOKUP($E1707,accorpamenti!$A$2:$X$104,$A1707-D$2,0)</f>
        <v>Parma</v>
      </c>
      <c r="E1707" s="3" t="s">
        <v>76</v>
      </c>
      <c r="F1707" s="1">
        <f t="array" ref="F1707">SUM(IF(anno=A1707,IF(distretto=E1707,1)))</f>
        <v>5</v>
      </c>
      <c r="G1707" s="1">
        <f t="array" ref="G1707">SUM(IF(anno=A1707,IF(distretto=E1707,IF(punti=-1,1))))</f>
        <v>0</v>
      </c>
      <c r="H1707" s="1">
        <f t="array" ref="H1707">SUM(IF(anno=A1707,IF(distretto=E1707,punti)))+G1707</f>
        <v>128.6</v>
      </c>
      <c r="I1707" s="6">
        <v>2.2714036109493301</v>
      </c>
      <c r="J1707" s="12">
        <f>H1707/VLOOKUP(A1707,anni!$A$1:$O$32,4,0)</f>
        <v>2.3435079726651476E-2</v>
      </c>
      <c r="K1707" s="12">
        <f t="shared" si="243"/>
        <v>8.5371537914285048E-3</v>
      </c>
      <c r="L1707" s="12">
        <f t="shared" si="244"/>
        <v>2.6238243248698188E-3</v>
      </c>
      <c r="M1707" s="12">
        <f t="array" ref="M1707">SUM(IF(NOT(ISERR(J1707:L1707)),J1707:L1707*$J$2:$L$2))/SUM(IF(NOT(ISERR(J1707:L1707)),$J$2:$L$2))</f>
        <v>1.5000561847946877E-2</v>
      </c>
      <c r="N1707" s="1">
        <f>((300-VLOOKUP(A1707,anni!$A$1:$O$32,8,0))*(M1707-I1707/300)+I1707)/300*(300-VLOOKUP(A1707,anni!$A$1:$O$32,7,0))</f>
        <v>3.7572469065724849</v>
      </c>
      <c r="O1707" s="1">
        <f t="shared" si="239"/>
        <v>3.7572469065724849</v>
      </c>
      <c r="P1707" s="9">
        <f>INT(MAX(1,O1707)+1-VLOOKUP(A1707,anni!$A$1:$O$32,5,0))</f>
        <v>4</v>
      </c>
      <c r="Q1707" s="9">
        <f t="array" ref="Q1707">SUM(IF(anno=A1707,IF(distretto=E1707,concorrenti!$T$3:$T$5991)))</f>
        <v>0</v>
      </c>
      <c r="R1707" s="9">
        <f t="shared" si="240"/>
        <v>4</v>
      </c>
      <c r="S1707" s="1">
        <f t="shared" si="241"/>
        <v>-1</v>
      </c>
      <c r="T1707" s="1">
        <f>1+INT($N1707/VLOOKUP($A1707,anni!$A$1:$J$35,10,0))+$Q1707</f>
        <v>4</v>
      </c>
      <c r="U1707" s="1">
        <f t="shared" si="242"/>
        <v>-1</v>
      </c>
      <c r="AB1707" s="1">
        <v>4</v>
      </c>
    </row>
    <row r="1708" spans="1:28" x14ac:dyDescent="0.3">
      <c r="A1708" s="3">
        <v>1999</v>
      </c>
      <c r="B1708" s="3" t="str">
        <f>VLOOKUP($E1708,accorpamenti!$A$2:$X$104,$A1708-B$2,0)</f>
        <v>Verona</v>
      </c>
      <c r="C1708" s="3" t="str">
        <f>VLOOKUP($E1708,accorpamenti!$A$2:$X$104,$A1708-C$2,0)</f>
        <v>Verona</v>
      </c>
      <c r="D1708" s="3" t="str">
        <f>VLOOKUP($E1708,accorpamenti!$A$2:$X$104,$A1708-D$2,0)</f>
        <v>Verona</v>
      </c>
      <c r="E1708" s="3" t="s">
        <v>71</v>
      </c>
      <c r="F1708" s="1">
        <f t="array" ref="F1708">SUM(IF(anno=A1708,IF(distretto=E1708,1)))</f>
        <v>4</v>
      </c>
      <c r="G1708" s="1">
        <f t="array" ref="G1708">SUM(IF(anno=A1708,IF(distretto=E1708,IF(punti=-1,1))))</f>
        <v>0</v>
      </c>
      <c r="H1708" s="1">
        <f t="array" ref="H1708">SUM(IF(anno=A1708,IF(distretto=E1708,punti)))+G1708</f>
        <v>100.6</v>
      </c>
      <c r="I1708" s="6">
        <v>4.5428072218986602</v>
      </c>
      <c r="J1708" s="12">
        <f>H1708/VLOOKUP(A1708,anni!$A$1:$O$32,4,0)</f>
        <v>1.8332574031890658E-2</v>
      </c>
      <c r="K1708" s="12">
        <f t="shared" si="243"/>
        <v>1.8104653730098379E-2</v>
      </c>
      <c r="L1708" s="12">
        <f t="shared" si="244"/>
        <v>1.7276874016065882E-2</v>
      </c>
      <c r="M1708" s="12">
        <f t="array" ref="M1708">SUM(IF(NOT(ISERR(J1708:L1708)),J1708:L1708*$J$2:$L$2))/SUM(IF(NOT(ISERR(J1708:L1708)),$J$2:$L$2))</f>
        <v>1.8080650595322437E-2</v>
      </c>
      <c r="N1708" s="1">
        <f>((300-VLOOKUP(A1708,anni!$A$1:$O$32,8,0))*(M1708-I1708/300)+I1708)/300*(300-VLOOKUP(A1708,anni!$A$1:$O$32,7,0))</f>
        <v>5.1303991930307076</v>
      </c>
      <c r="O1708" s="1">
        <f t="shared" si="239"/>
        <v>5.1303991930307076</v>
      </c>
      <c r="P1708" s="9">
        <f>INT(MAX(1,O1708)+1-VLOOKUP(A1708,anni!$A$1:$O$32,5,0))</f>
        <v>5</v>
      </c>
      <c r="Q1708" s="9">
        <f t="array" ref="Q1708">SUM(IF(anno=A1708,IF(distretto=E1708,concorrenti!$T$3:$T$5991)))</f>
        <v>0</v>
      </c>
      <c r="R1708" s="9">
        <f t="shared" si="240"/>
        <v>5</v>
      </c>
      <c r="S1708" s="1">
        <f t="shared" si="241"/>
        <v>1</v>
      </c>
      <c r="T1708" s="1">
        <f>1+INT($N1708/VLOOKUP($A1708,anni!$A$1:$J$35,10,0))+$Q1708</f>
        <v>5</v>
      </c>
      <c r="U1708" s="1">
        <f t="shared" si="242"/>
        <v>1</v>
      </c>
      <c r="AB1708" s="1">
        <v>5</v>
      </c>
    </row>
    <row r="1709" spans="1:28" x14ac:dyDescent="0.3">
      <c r="A1709" s="3">
        <v>1999</v>
      </c>
      <c r="B1709" s="3" t="str">
        <f>VLOOKUP($E1709,accorpamenti!$A$2:$X$104,$A1709-B$2,0)</f>
        <v>Ravenna</v>
      </c>
      <c r="C1709" s="3" t="str">
        <f>VLOOKUP($E1709,accorpamenti!$A$2:$X$104,$A1709-C$2,0)</f>
        <v>Ravenna</v>
      </c>
      <c r="D1709" s="3" t="str">
        <f>VLOOKUP($E1709,accorpamenti!$A$2:$X$104,$A1709-D$2,0)</f>
        <v>Ravenna</v>
      </c>
      <c r="E1709" s="3" t="s">
        <v>147</v>
      </c>
      <c r="F1709" s="1">
        <f t="array" ref="F1709">SUM(IF(anno=A1709,IF(distretto=E1709,1)))</f>
        <v>4</v>
      </c>
      <c r="G1709" s="1">
        <f t="array" ref="G1709">SUM(IF(anno=A1709,IF(distretto=E1709,IF(punti=-1,1))))</f>
        <v>0</v>
      </c>
      <c r="H1709" s="1">
        <f t="array" ref="H1709">SUM(IF(anno=A1709,IF(distretto=E1709,punti)))+G1709</f>
        <v>82.6</v>
      </c>
      <c r="I1709" s="6">
        <v>1.2230634828188702</v>
      </c>
      <c r="J1709" s="12">
        <f>H1709/VLOOKUP(A1709,anni!$A$1:$O$32,4,0)</f>
        <v>1.5052391799544415E-2</v>
      </c>
      <c r="K1709" s="12">
        <f t="shared" si="243"/>
        <v>1.9282192184088519E-2</v>
      </c>
      <c r="L1709" s="12">
        <f t="shared" si="244"/>
        <v>1.8608969442538252E-2</v>
      </c>
      <c r="M1709" s="12">
        <f t="array" ref="M1709">SUM(IF(NOT(ISERR(J1709:L1709)),J1709:L1709*$J$2:$L$2))/SUM(IF(NOT(ISERR(J1709:L1709)),$J$2:$L$2))</f>
        <v>1.7055088201558089E-2</v>
      </c>
      <c r="N1709" s="1">
        <f>((300-VLOOKUP(A1709,anni!$A$1:$O$32,8,0))*(M1709-I1709/300)+I1709)/300*(300-VLOOKUP(A1709,anni!$A$1:$O$32,7,0))</f>
        <v>3.8187054679179075</v>
      </c>
      <c r="O1709" s="1">
        <f t="shared" si="239"/>
        <v>3.8187054679179075</v>
      </c>
      <c r="P1709" s="9">
        <f>INT(MAX(1,O1709)+1-VLOOKUP(A1709,anni!$A$1:$O$32,5,0))</f>
        <v>4</v>
      </c>
      <c r="Q1709" s="9">
        <f t="array" ref="Q1709">SUM(IF(anno=A1709,IF(distretto=E1709,concorrenti!$T$3:$T$5991)))</f>
        <v>0</v>
      </c>
      <c r="R1709" s="9">
        <f t="shared" si="240"/>
        <v>4</v>
      </c>
      <c r="S1709" s="1">
        <f t="shared" si="241"/>
        <v>0</v>
      </c>
      <c r="T1709" s="1">
        <f>1+INT($N1709/VLOOKUP($A1709,anni!$A$1:$J$35,10,0))+$Q1709</f>
        <v>4</v>
      </c>
      <c r="U1709" s="1">
        <f t="shared" si="242"/>
        <v>0</v>
      </c>
      <c r="AB1709" s="1">
        <v>4</v>
      </c>
    </row>
    <row r="1710" spans="1:28" x14ac:dyDescent="0.3">
      <c r="A1710" s="3">
        <v>1999</v>
      </c>
      <c r="B1710" s="3" t="str">
        <f>VLOOKUP($E1710,accorpamenti!$A$2:$X$104,$A1710-B$2,0)</f>
        <v>Udine</v>
      </c>
      <c r="C1710" s="3" t="str">
        <f>VLOOKUP($E1710,accorpamenti!$A$2:$X$104,$A1710-C$2,0)</f>
        <v>Udine</v>
      </c>
      <c r="D1710" s="3" t="str">
        <f>VLOOKUP($E1710,accorpamenti!$A$2:$X$104,$A1710-D$2,0)</f>
        <v>Udine</v>
      </c>
      <c r="E1710" s="3" t="s">
        <v>58</v>
      </c>
      <c r="F1710" s="1">
        <f t="array" ref="F1710">SUM(IF(anno=A1710,IF(distretto=E1710,1)))</f>
        <v>4</v>
      </c>
      <c r="G1710" s="1">
        <f t="array" ref="G1710">SUM(IF(anno=A1710,IF(distretto=E1710,IF(punti=-1,1))))</f>
        <v>0</v>
      </c>
      <c r="H1710" s="1">
        <f t="array" ref="H1710">SUM(IF(anno=A1710,IF(distretto=E1710,punti)))+G1710</f>
        <v>94.799999999999983</v>
      </c>
      <c r="I1710" s="6">
        <v>3.1450203843913802</v>
      </c>
      <c r="J1710" s="12">
        <f>H1710/VLOOKUP(A1710,anni!$A$1:$O$32,4,0)</f>
        <v>1.72756264236902E-2</v>
      </c>
      <c r="K1710" s="12">
        <f t="shared" si="243"/>
        <v>1.0156269165664944E-2</v>
      </c>
      <c r="L1710" s="12">
        <f t="shared" si="244"/>
        <v>1.4128284826222101E-2</v>
      </c>
      <c r="M1710" s="12">
        <f t="array" ref="M1710">SUM(IF(NOT(ISERR(J1710:L1710)),J1710:L1710*$J$2:$L$2))/SUM(IF(NOT(ISERR(J1710:L1710)),$J$2:$L$2))</f>
        <v>1.4377950404770431E-2</v>
      </c>
      <c r="N1710" s="1">
        <f>((300-VLOOKUP(A1710,anni!$A$1:$O$32,8,0))*(M1710-I1710/300)+I1710)/300*(300-VLOOKUP(A1710,anni!$A$1:$O$32,7,0))</f>
        <v>3.9239302090845465</v>
      </c>
      <c r="O1710" s="1">
        <f t="shared" si="239"/>
        <v>3.9239302090845465</v>
      </c>
      <c r="P1710" s="9">
        <f>INT(MAX(1,O1710)+1-VLOOKUP(A1710,anni!$A$1:$O$32,5,0))</f>
        <v>4</v>
      </c>
      <c r="Q1710" s="9">
        <f t="array" ref="Q1710">SUM(IF(anno=A1710,IF(distretto=E1710,concorrenti!$T$3:$T$5991)))</f>
        <v>0</v>
      </c>
      <c r="R1710" s="9">
        <f t="shared" si="240"/>
        <v>4</v>
      </c>
      <c r="S1710" s="1">
        <f t="shared" si="241"/>
        <v>0</v>
      </c>
      <c r="T1710" s="1">
        <f>1+INT($N1710/VLOOKUP($A1710,anni!$A$1:$J$35,10,0))+$Q1710</f>
        <v>4</v>
      </c>
      <c r="U1710" s="1">
        <f t="shared" si="242"/>
        <v>0</v>
      </c>
      <c r="AB1710" s="1">
        <v>4</v>
      </c>
    </row>
    <row r="1711" spans="1:28" x14ac:dyDescent="0.3">
      <c r="A1711" s="3">
        <v>1999</v>
      </c>
      <c r="B1711" s="3" t="str">
        <f>VLOOKUP($E1711,accorpamenti!$A$2:$X$104,$A1711-B$2,0)</f>
        <v>Modena</v>
      </c>
      <c r="C1711" s="3" t="str">
        <f>VLOOKUP($E1711,accorpamenti!$A$2:$X$104,$A1711-C$2,0)</f>
        <v>Modena</v>
      </c>
      <c r="D1711" s="3" t="str">
        <f>VLOOKUP($E1711,accorpamenti!$A$2:$X$104,$A1711-D$2,0)</f>
        <v>Modena</v>
      </c>
      <c r="E1711" s="3" t="s">
        <v>72</v>
      </c>
      <c r="F1711" s="1">
        <f t="array" ref="F1711">SUM(IF(anno=A1711,IF(distretto=E1711,1)))</f>
        <v>4</v>
      </c>
      <c r="G1711" s="1">
        <f t="array" ref="G1711">SUM(IF(anno=A1711,IF(distretto=E1711,IF(punti=-1,1))))</f>
        <v>0</v>
      </c>
      <c r="H1711" s="1">
        <f t="array" ref="H1711">SUM(IF(anno=A1711,IF(distretto=E1711,punti)))+G1711</f>
        <v>80.199999999999989</v>
      </c>
      <c r="I1711" s="6">
        <v>3.3197437390797901</v>
      </c>
      <c r="J1711" s="12">
        <f>H1711/VLOOKUP(A1711,anni!$A$1:$O$32,4,0)</f>
        <v>1.4615034168564916E-2</v>
      </c>
      <c r="K1711" s="12">
        <f t="shared" si="243"/>
        <v>1.4424846061379197E-2</v>
      </c>
      <c r="L1711" s="12">
        <f t="shared" si="244"/>
        <v>1.2392524119000528E-2</v>
      </c>
      <c r="M1711" s="12">
        <f t="array" ref="M1711">SUM(IF(NOT(ISERR(J1711:L1711)),J1711:L1711*$J$2:$L$2))/SUM(IF(NOT(ISERR(J1711:L1711)),$J$2:$L$2))</f>
        <v>1.418121979124228E-2</v>
      </c>
      <c r="N1711" s="1">
        <f>((300-VLOOKUP(A1711,anni!$A$1:$O$32,8,0))*(M1711-I1711/300)+I1711)/300*(300-VLOOKUP(A1711,anni!$A$1:$O$32,7,0))</f>
        <v>3.9428252046083863</v>
      </c>
      <c r="O1711" s="1">
        <f t="shared" si="239"/>
        <v>3.9428252046083863</v>
      </c>
      <c r="P1711" s="9">
        <f>INT(MAX(1,O1711)+1-VLOOKUP(A1711,anni!$A$1:$O$32,5,0))</f>
        <v>4</v>
      </c>
      <c r="Q1711" s="9">
        <f t="array" ref="Q1711">SUM(IF(anno=A1711,IF(distretto=E1711,concorrenti!$T$3:$T$5991)))</f>
        <v>0</v>
      </c>
      <c r="R1711" s="9">
        <f t="shared" si="240"/>
        <v>4</v>
      </c>
      <c r="S1711" s="1">
        <f t="shared" si="241"/>
        <v>0</v>
      </c>
      <c r="T1711" s="1">
        <f>1+INT($N1711/VLOOKUP($A1711,anni!$A$1:$J$35,10,0))+$Q1711</f>
        <v>4</v>
      </c>
      <c r="U1711" s="1">
        <f t="shared" si="242"/>
        <v>0</v>
      </c>
      <c r="AB1711" s="1">
        <v>4</v>
      </c>
    </row>
    <row r="1712" spans="1:28" x14ac:dyDescent="0.3">
      <c r="A1712" s="3">
        <v>1999</v>
      </c>
      <c r="B1712" s="3" t="str">
        <f>VLOOKUP($E1712,accorpamenti!$A$2:$X$104,$A1712-B$2,0)</f>
        <v>Belluno</v>
      </c>
      <c r="C1712" s="3" t="str">
        <f>VLOOKUP($E1712,accorpamenti!$A$2:$X$104,$A1712-C$2,0)</f>
        <v>Belluno</v>
      </c>
      <c r="D1712" s="3" t="str">
        <f>VLOOKUP($E1712,accorpamenti!$A$2:$X$104,$A1712-D$2,0)</f>
        <v>Belluno</v>
      </c>
      <c r="E1712" s="3" t="s">
        <v>99</v>
      </c>
      <c r="F1712" s="1">
        <f t="array" ref="F1712">SUM(IF(anno=A1712,IF(distretto=E1712,1)))</f>
        <v>4</v>
      </c>
      <c r="G1712" s="1">
        <f t="array" ref="G1712">SUM(IF(anno=A1712,IF(distretto=E1712,IF(punti=-1,1))))</f>
        <v>0</v>
      </c>
      <c r="H1712" s="1">
        <f t="array" ref="H1712">SUM(IF(anno=A1712,IF(distretto=E1712,punti)))+G1712</f>
        <v>73</v>
      </c>
      <c r="I1712" s="6">
        <v>1.5725101921956901</v>
      </c>
      <c r="J1712" s="12">
        <f>H1712/VLOOKUP(A1712,anni!$A$1:$O$32,4,0)</f>
        <v>1.3302961275626421E-2</v>
      </c>
      <c r="K1712" s="12">
        <f t="shared" si="243"/>
        <v>1.0548781983661657E-2</v>
      </c>
      <c r="L1712" s="12">
        <f t="shared" si="244"/>
        <v>1.1302627860977681E-2</v>
      </c>
      <c r="M1712" s="12">
        <f t="array" ref="M1712">SUM(IF(NOT(ISERR(J1712:L1712)),J1712:L1712*$J$2:$L$2))/SUM(IF(NOT(ISERR(J1712:L1712)),$J$2:$L$2))</f>
        <v>1.2051512609196713E-2</v>
      </c>
      <c r="N1712" s="1">
        <f>((300-VLOOKUP(A1712,anni!$A$1:$O$32,8,0))*(M1712-I1712/300)+I1712)/300*(300-VLOOKUP(A1712,anni!$A$1:$O$32,7,0))</f>
        <v>2.9344725859045724</v>
      </c>
      <c r="O1712" s="1">
        <f t="shared" si="239"/>
        <v>2.9344725859045724</v>
      </c>
      <c r="P1712" s="9">
        <f>INT(MAX(1,O1712)+1-VLOOKUP(A1712,anni!$A$1:$O$32,5,0))</f>
        <v>3</v>
      </c>
      <c r="Q1712" s="9">
        <f t="array" ref="Q1712">SUM(IF(anno=A1712,IF(distretto=E1712,concorrenti!$T$3:$T$5991)))</f>
        <v>0</v>
      </c>
      <c r="R1712" s="9">
        <f t="shared" si="240"/>
        <v>3</v>
      </c>
      <c r="S1712" s="1">
        <f t="shared" si="241"/>
        <v>-1</v>
      </c>
      <c r="T1712" s="1">
        <f>1+INT($N1712/VLOOKUP($A1712,anni!$A$1:$J$35,10,0))+$Q1712</f>
        <v>3</v>
      </c>
      <c r="U1712" s="1">
        <f t="shared" si="242"/>
        <v>-1</v>
      </c>
      <c r="AB1712" s="1">
        <v>3</v>
      </c>
    </row>
    <row r="1713" spans="1:28" x14ac:dyDescent="0.3">
      <c r="A1713" s="3">
        <v>1999</v>
      </c>
      <c r="B1713" s="3" t="str">
        <f>VLOOKUP($E1713,accorpamenti!$A$2:$X$104,$A1713-B$2,0)</f>
        <v>Mantova</v>
      </c>
      <c r="C1713" s="3" t="str">
        <f>VLOOKUP($E1713,accorpamenti!$A$2:$X$104,$A1713-C$2,0)</f>
        <v>Mantova</v>
      </c>
      <c r="D1713" s="3" t="str">
        <f>VLOOKUP($E1713,accorpamenti!$A$2:$X$104,$A1713-D$2,0)</f>
        <v>Mantova</v>
      </c>
      <c r="E1713" s="3" t="s">
        <v>103</v>
      </c>
      <c r="F1713" s="1">
        <f t="array" ref="F1713">SUM(IF(anno=A1713,IF(distretto=E1713,1)))</f>
        <v>4</v>
      </c>
      <c r="G1713" s="1">
        <f t="array" ref="G1713">SUM(IF(anno=A1713,IF(distretto=E1713,IF(punti=-1,1))))</f>
        <v>0</v>
      </c>
      <c r="H1713" s="1">
        <f t="array" ref="H1713">SUM(IF(anno=A1713,IF(distretto=E1713,punti)))+G1713</f>
        <v>64.400000000000006</v>
      </c>
      <c r="I1713" s="6">
        <v>1.92195690157251</v>
      </c>
      <c r="J1713" s="12">
        <f>H1713/VLOOKUP(A1713,anni!$A$1:$O$32,4,0)</f>
        <v>1.1735763097949886E-2</v>
      </c>
      <c r="K1713" s="12">
        <f t="shared" si="243"/>
        <v>1.0352525574663303E-2</v>
      </c>
      <c r="L1713" s="12">
        <f t="shared" si="244"/>
        <v>7.467807693860253E-3</v>
      </c>
      <c r="M1713" s="12">
        <f t="array" ref="M1713">SUM(IF(NOT(ISERR(J1713:L1713)),J1713:L1713*$J$2:$L$2))/SUM(IF(NOT(ISERR(J1713:L1713)),$J$2:$L$2))</f>
        <v>1.056335802283942E-2</v>
      </c>
      <c r="N1713" s="1">
        <f>((300-VLOOKUP(A1713,anni!$A$1:$O$32,8,0))*(M1713-I1713/300)+I1713)/300*(300-VLOOKUP(A1713,anni!$A$1:$O$32,7,0))</f>
        <v>2.7533239050920542</v>
      </c>
      <c r="O1713" s="1">
        <f t="shared" si="239"/>
        <v>2.7533239050920542</v>
      </c>
      <c r="P1713" s="9">
        <f>INT(MAX(1,O1713)+1-VLOOKUP(A1713,anni!$A$1:$O$32,5,0))</f>
        <v>3</v>
      </c>
      <c r="Q1713" s="9">
        <f t="array" ref="Q1713">SUM(IF(anno=A1713,IF(distretto=E1713,concorrenti!$T$3:$T$5991)))</f>
        <v>0</v>
      </c>
      <c r="R1713" s="9">
        <f t="shared" si="240"/>
        <v>3</v>
      </c>
      <c r="S1713" s="1">
        <f t="shared" si="241"/>
        <v>-1</v>
      </c>
      <c r="T1713" s="1">
        <f>1+INT($N1713/VLOOKUP($A1713,anni!$A$1:$J$35,10,0))+$Q1713</f>
        <v>3</v>
      </c>
      <c r="U1713" s="1">
        <f t="shared" si="242"/>
        <v>-1</v>
      </c>
      <c r="AB1713" s="1">
        <v>3</v>
      </c>
    </row>
    <row r="1714" spans="1:28" x14ac:dyDescent="0.3">
      <c r="A1714" s="3">
        <v>1999</v>
      </c>
      <c r="B1714" s="3" t="str">
        <f>VLOOKUP($E1714,accorpamenti!$A$2:$X$104,$A1714-B$2,0)</f>
        <v>Cosenza</v>
      </c>
      <c r="C1714" s="3" t="str">
        <f>VLOOKUP($E1714,accorpamenti!$A$2:$X$104,$A1714-C$2,0)</f>
        <v>Cosenza</v>
      </c>
      <c r="D1714" s="3" t="str">
        <f>VLOOKUP($E1714,accorpamenti!$A$2:$X$104,$A1714-D$2,0)</f>
        <v>Cosenza</v>
      </c>
      <c r="E1714" s="3" t="s">
        <v>134</v>
      </c>
      <c r="F1714" s="1">
        <f t="array" ref="F1714">SUM(IF(anno=A1714,IF(distretto=E1714,1)))</f>
        <v>4</v>
      </c>
      <c r="G1714" s="1">
        <f t="array" ref="G1714">SUM(IF(anno=A1714,IF(distretto=E1714,IF(punti=-1,1))))</f>
        <v>0</v>
      </c>
      <c r="H1714" s="1">
        <f t="array" ref="H1714">SUM(IF(anno=A1714,IF(distretto=E1714,punti)))+G1714</f>
        <v>33.200000000000003</v>
      </c>
      <c r="I1714" s="6">
        <v>8.0372743156668616</v>
      </c>
      <c r="J1714" s="12">
        <f>H1714/VLOOKUP(A1714,anni!$A$1:$O$32,4,0)</f>
        <v>6.0501138952164003E-3</v>
      </c>
      <c r="K1714" s="12">
        <f t="shared" si="243"/>
        <v>7.359615337438366E-4</v>
      </c>
      <c r="L1714" s="12">
        <f t="shared" si="244"/>
        <v>0</v>
      </c>
      <c r="M1714" s="12">
        <f t="array" ref="M1714">SUM(IF(NOT(ISERR(J1714:L1714)),J1714:L1714*$J$2:$L$2))/SUM(IF(NOT(ISERR(J1714:L1714)),$J$2:$L$2))</f>
        <v>3.2703774588561454E-3</v>
      </c>
      <c r="N1714" s="1">
        <f>((300-VLOOKUP(A1714,anni!$A$1:$O$32,8,0))*(M1714-I1714/300)+I1714)/300*(300-VLOOKUP(A1714,anni!$A$1:$O$32,7,0))</f>
        <v>3.3331669303268496</v>
      </c>
      <c r="O1714" s="1">
        <f t="shared" si="239"/>
        <v>3.3331669303268496</v>
      </c>
      <c r="P1714" s="9">
        <f>INT(MAX(1,O1714)+1-VLOOKUP(A1714,anni!$A$1:$O$32,5,0))</f>
        <v>3</v>
      </c>
      <c r="Q1714" s="9">
        <f t="array" ref="Q1714">SUM(IF(anno=A1714,IF(distretto=E1714,concorrenti!$T$3:$T$5991)))</f>
        <v>0</v>
      </c>
      <c r="R1714" s="9">
        <f t="shared" si="240"/>
        <v>3</v>
      </c>
      <c r="S1714" s="1">
        <f t="shared" si="241"/>
        <v>-1</v>
      </c>
      <c r="T1714" s="1">
        <f>1+INT($N1714/VLOOKUP($A1714,anni!$A$1:$J$35,10,0))+$Q1714</f>
        <v>3</v>
      </c>
      <c r="U1714" s="1">
        <f t="shared" si="242"/>
        <v>-1</v>
      </c>
      <c r="AB1714" s="1">
        <v>3</v>
      </c>
    </row>
    <row r="1715" spans="1:28" x14ac:dyDescent="0.3">
      <c r="A1715" s="3">
        <v>1999</v>
      </c>
      <c r="B1715" s="3" t="str">
        <f>VLOOKUP($E1715,accorpamenti!$A$2:$X$104,$A1715-B$2,0)</f>
        <v>Ascoli Piceno</v>
      </c>
      <c r="C1715" s="3" t="str">
        <f>VLOOKUP($E1715,accorpamenti!$A$2:$X$104,$A1715-C$2,0)</f>
        <v>Ascoli Piceno</v>
      </c>
      <c r="D1715" s="3" t="str">
        <f>VLOOKUP($E1715,accorpamenti!$A$2:$X$104,$A1715-D$2,0)</f>
        <v>Ascoli Piceno</v>
      </c>
      <c r="E1715" s="3" t="s">
        <v>117</v>
      </c>
      <c r="F1715" s="1">
        <f t="array" ref="F1715">SUM(IF(anno=A1715,IF(distretto=E1715,1)))</f>
        <v>4</v>
      </c>
      <c r="G1715" s="1">
        <f t="array" ref="G1715">SUM(IF(anno=A1715,IF(distretto=E1715,IF(punti=-1,1))))</f>
        <v>0</v>
      </c>
      <c r="H1715" s="1">
        <f t="array" ref="H1715">SUM(IF(anno=A1715,IF(distretto=E1715,punti)))+G1715</f>
        <v>48.4</v>
      </c>
      <c r="I1715" s="6">
        <v>1.5725101921956901</v>
      </c>
      <c r="J1715" s="12">
        <f>H1715/VLOOKUP(A1715,anni!$A$1:$O$32,4,0)</f>
        <v>8.8200455580865582E-3</v>
      </c>
      <c r="K1715" s="12">
        <f t="shared" si="243"/>
        <v>0</v>
      </c>
      <c r="L1715" s="12">
        <f t="shared" si="244"/>
        <v>5.8531465708634416E-3</v>
      </c>
      <c r="M1715" s="12">
        <f t="array" ref="M1715">SUM(IF(NOT(ISERR(J1715:L1715)),J1715:L1715*$J$2:$L$2))/SUM(IF(NOT(ISERR(J1715:L1715)),$J$2:$L$2))</f>
        <v>5.3855472075205191E-3</v>
      </c>
      <c r="N1715" s="1">
        <f>((300-VLOOKUP(A1715,anni!$A$1:$O$32,8,0))*(M1715-I1715/300)+I1715)/300*(300-VLOOKUP(A1715,anni!$A$1:$O$32,7,0))</f>
        <v>1.6012795055693338</v>
      </c>
      <c r="O1715" s="1">
        <f t="shared" si="239"/>
        <v>1.6012795055693338</v>
      </c>
      <c r="P1715" s="9">
        <f>INT(MAX(1,O1715)+1-VLOOKUP(A1715,anni!$A$1:$O$32,5,0))</f>
        <v>2</v>
      </c>
      <c r="Q1715" s="9">
        <f t="array" ref="Q1715">SUM(IF(anno=A1715,IF(distretto=E1715,concorrenti!$T$3:$T$5991)))</f>
        <v>0</v>
      </c>
      <c r="R1715" s="9">
        <f t="shared" si="240"/>
        <v>2</v>
      </c>
      <c r="S1715" s="1">
        <f t="shared" si="241"/>
        <v>-2</v>
      </c>
      <c r="T1715" s="1">
        <f>1+INT($N1715/VLOOKUP($A1715,anni!$A$1:$J$35,10,0))+$Q1715</f>
        <v>2</v>
      </c>
      <c r="U1715" s="1">
        <f t="shared" si="242"/>
        <v>-2</v>
      </c>
      <c r="AB1715" s="1">
        <v>2</v>
      </c>
    </row>
    <row r="1716" spans="1:28" x14ac:dyDescent="0.3">
      <c r="A1716" s="3">
        <v>1999</v>
      </c>
      <c r="B1716" s="3" t="str">
        <f>VLOOKUP($E1716,accorpamenti!$A$2:$X$104,$A1716-B$2,0)</f>
        <v>Brescia</v>
      </c>
      <c r="C1716" s="3" t="str">
        <f>VLOOKUP($E1716,accorpamenti!$A$2:$X$104,$A1716-C$2,0)</f>
        <v>Brescia</v>
      </c>
      <c r="D1716" s="3" t="str">
        <f>VLOOKUP($E1716,accorpamenti!$A$2:$X$104,$A1716-D$2,0)</f>
        <v>Brescia</v>
      </c>
      <c r="E1716" s="3" t="s">
        <v>42</v>
      </c>
      <c r="F1716" s="1">
        <f t="array" ref="F1716">SUM(IF(anno=A1716,IF(distretto=E1716,1)))</f>
        <v>3</v>
      </c>
      <c r="G1716" s="1">
        <f t="array" ref="G1716">SUM(IF(anno=A1716,IF(distretto=E1716,IF(punti=-1,1))))</f>
        <v>0</v>
      </c>
      <c r="H1716" s="1">
        <f t="array" ref="H1716">SUM(IF(anno=A1716,IF(distretto=E1716,punti)))+G1716</f>
        <v>61</v>
      </c>
      <c r="I1716" s="6">
        <v>4.3680838672102507</v>
      </c>
      <c r="J1716" s="12">
        <f>H1716/VLOOKUP(A1716,anni!$A$1:$O$32,4,0)</f>
        <v>1.1116173120728927E-2</v>
      </c>
      <c r="K1716" s="12">
        <f t="shared" si="243"/>
        <v>2.5169884454039212E-2</v>
      </c>
      <c r="L1716" s="12">
        <f t="shared" si="244"/>
        <v>1.7761272352964926E-2</v>
      </c>
      <c r="M1716" s="12">
        <f t="array" ref="M1716">SUM(IF(NOT(ISERR(J1716:L1716)),J1716:L1716*$J$2:$L$2))/SUM(IF(NOT(ISERR(J1716:L1716)),$J$2:$L$2))</f>
        <v>1.6908260103871687E-2</v>
      </c>
      <c r="N1716" s="1">
        <f>((300-VLOOKUP(A1716,anni!$A$1:$O$32,8,0))*(M1716-I1716/300)+I1716)/300*(300-VLOOKUP(A1716,anni!$A$1:$O$32,7,0))</f>
        <v>4.8376799765110876</v>
      </c>
      <c r="O1716" s="1">
        <f t="shared" si="239"/>
        <v>4.8376799765110876</v>
      </c>
      <c r="P1716" s="9">
        <f>INT(MAX(1,O1716)+1-VLOOKUP(A1716,anni!$A$1:$O$32,5,0))</f>
        <v>5</v>
      </c>
      <c r="Q1716" s="9">
        <f t="array" ref="Q1716">SUM(IF(anno=A1716,IF(distretto=E1716,concorrenti!$T$3:$T$5991)))</f>
        <v>0</v>
      </c>
      <c r="R1716" s="9">
        <f t="shared" si="240"/>
        <v>5</v>
      </c>
      <c r="S1716" s="1">
        <f t="shared" si="241"/>
        <v>2</v>
      </c>
      <c r="T1716" s="1">
        <f>1+INT($N1716/VLOOKUP($A1716,anni!$A$1:$J$35,10,0))+$Q1716</f>
        <v>4</v>
      </c>
      <c r="U1716" s="1">
        <f t="shared" si="242"/>
        <v>1</v>
      </c>
      <c r="AB1716" s="1">
        <v>5</v>
      </c>
    </row>
    <row r="1717" spans="1:28" x14ac:dyDescent="0.3">
      <c r="A1717" s="3">
        <v>1999</v>
      </c>
      <c r="B1717" s="3" t="str">
        <f>VLOOKUP($E1717,accorpamenti!$A$2:$X$104,$A1717-B$2,0)</f>
        <v>Lecco</v>
      </c>
      <c r="C1717" s="3" t="str">
        <f>VLOOKUP($E1717,accorpamenti!$A$2:$X$104,$A1717-C$2,0)</f>
        <v>Lecco</v>
      </c>
      <c r="D1717" s="3" t="str">
        <f>VLOOKUP($E1717,accorpamenti!$A$2:$X$104,$A1717-D$2,0)</f>
        <v>Lecco</v>
      </c>
      <c r="E1717" s="3" t="s">
        <v>64</v>
      </c>
      <c r="F1717" s="1">
        <f t="array" ref="F1717">SUM(IF(anno=A1717,IF(distretto=E1717,1)))</f>
        <v>3</v>
      </c>
      <c r="G1717" s="1">
        <f t="array" ref="G1717">SUM(IF(anno=A1717,IF(distretto=E1717,IF(punti=-1,1))))</f>
        <v>0</v>
      </c>
      <c r="H1717" s="1">
        <f t="array" ref="H1717">SUM(IF(anno=A1717,IF(distretto=E1717,punti)))+G1717</f>
        <v>78.2</v>
      </c>
      <c r="I1717" s="6">
        <v>1.2230634828188702</v>
      </c>
      <c r="J1717" s="12">
        <f>H1717/VLOOKUP(A1717,anni!$A$1:$O$32,4,0)</f>
        <v>1.4250569476082003E-2</v>
      </c>
      <c r="K1717" s="12">
        <f t="shared" si="243"/>
        <v>2.7230576748521956E-2</v>
      </c>
      <c r="L1717" s="12">
        <f t="shared" si="244"/>
        <v>4.2384854478666302E-3</v>
      </c>
      <c r="M1717" s="12">
        <f t="array" ref="M1717">SUM(IF(NOT(ISERR(J1717:L1717)),J1717:L1717*$J$2:$L$2))/SUM(IF(NOT(ISERR(J1717:L1717)),$J$2:$L$2))</f>
        <v>1.6908557895526092E-2</v>
      </c>
      <c r="N1717" s="1">
        <f>((300-VLOOKUP(A1717,anni!$A$1:$O$32,8,0))*(M1717-I1717/300)+I1717)/300*(300-VLOOKUP(A1717,anni!$A$1:$O$32,7,0))</f>
        <v>3.7893994067115084</v>
      </c>
      <c r="O1717" s="1">
        <f t="shared" si="239"/>
        <v>3.7893994067115084</v>
      </c>
      <c r="P1717" s="9">
        <f>INT(MAX(1,O1717)+1-VLOOKUP(A1717,anni!$A$1:$O$32,5,0))</f>
        <v>4</v>
      </c>
      <c r="Q1717" s="9">
        <f t="array" ref="Q1717">SUM(IF(anno=A1717,IF(distretto=E1717,concorrenti!$T$3:$T$5991)))</f>
        <v>0</v>
      </c>
      <c r="R1717" s="9">
        <f t="shared" si="240"/>
        <v>4</v>
      </c>
      <c r="S1717" s="1">
        <f t="shared" si="241"/>
        <v>1</v>
      </c>
      <c r="T1717" s="1">
        <f>1+INT($N1717/VLOOKUP($A1717,anni!$A$1:$J$35,10,0))+$Q1717</f>
        <v>4</v>
      </c>
      <c r="U1717" s="1">
        <f t="shared" si="242"/>
        <v>1</v>
      </c>
      <c r="AB1717" s="1">
        <v>4</v>
      </c>
    </row>
    <row r="1718" spans="1:28" x14ac:dyDescent="0.3">
      <c r="A1718" s="3">
        <v>1999</v>
      </c>
      <c r="B1718" s="3" t="str">
        <f>VLOOKUP($E1718,accorpamenti!$A$2:$X$104,$A1718-B$2,0)</f>
        <v>Ancona</v>
      </c>
      <c r="C1718" s="3" t="str">
        <f>VLOOKUP($E1718,accorpamenti!$A$2:$X$104,$A1718-C$2,0)</f>
        <v>Ancona</v>
      </c>
      <c r="D1718" s="3" t="str">
        <f>VLOOKUP($E1718,accorpamenti!$A$2:$X$104,$A1718-D$2,0)</f>
        <v>Ancona</v>
      </c>
      <c r="E1718" s="3" t="s">
        <v>116</v>
      </c>
      <c r="F1718" s="1">
        <f t="array" ref="F1718">SUM(IF(anno=A1718,IF(distretto=E1718,1)))</f>
        <v>3</v>
      </c>
      <c r="G1718" s="1">
        <f t="array" ref="G1718">SUM(IF(anno=A1718,IF(distretto=E1718,IF(punti=-1,1))))</f>
        <v>0</v>
      </c>
      <c r="H1718" s="1">
        <f t="array" ref="H1718">SUM(IF(anno=A1718,IF(distretto=E1718,punti)))+G1718</f>
        <v>62.8</v>
      </c>
      <c r="I1718" s="6">
        <v>2.4461269656377405</v>
      </c>
      <c r="J1718" s="12">
        <f>H1718/VLOOKUP(A1718,anni!$A$1:$O$32,4,0)</f>
        <v>1.1444191343963551E-2</v>
      </c>
      <c r="K1718" s="12">
        <f t="shared" si="243"/>
        <v>1.6093025537865225E-2</v>
      </c>
      <c r="L1718" s="12">
        <f t="shared" si="244"/>
        <v>2.4139183788802331E-2</v>
      </c>
      <c r="M1718" s="12">
        <f t="array" ref="M1718">SUM(IF(NOT(ISERR(J1718:L1718)),J1718:L1718*$J$2:$L$2))/SUM(IF(NOT(ISERR(J1718:L1718)),$J$2:$L$2))</f>
        <v>1.5109634816070574E-2</v>
      </c>
      <c r="N1718" s="1">
        <f>((300-VLOOKUP(A1718,anni!$A$1:$O$32,8,0))*(M1718-I1718/300)+I1718)/300*(300-VLOOKUP(A1718,anni!$A$1:$O$32,7,0))</f>
        <v>3.837302618426695</v>
      </c>
      <c r="O1718" s="1">
        <f t="shared" si="239"/>
        <v>3.837302618426695</v>
      </c>
      <c r="P1718" s="9">
        <f>INT(MAX(1,O1718)+1-VLOOKUP(A1718,anni!$A$1:$O$32,5,0))</f>
        <v>4</v>
      </c>
      <c r="Q1718" s="9">
        <f t="array" ref="Q1718">SUM(IF(anno=A1718,IF(distretto=E1718,concorrenti!$T$3:$T$5991)))</f>
        <v>0</v>
      </c>
      <c r="R1718" s="9">
        <f t="shared" si="240"/>
        <v>4</v>
      </c>
      <c r="S1718" s="1">
        <f t="shared" si="241"/>
        <v>1</v>
      </c>
      <c r="T1718" s="1">
        <f>1+INT($N1718/VLOOKUP($A1718,anni!$A$1:$J$35,10,0))+$Q1718</f>
        <v>4</v>
      </c>
      <c r="U1718" s="1">
        <f t="shared" si="242"/>
        <v>1</v>
      </c>
      <c r="AB1718" s="1">
        <v>4</v>
      </c>
    </row>
    <row r="1719" spans="1:28" x14ac:dyDescent="0.3">
      <c r="A1719" s="3">
        <v>1999</v>
      </c>
      <c r="B1719" s="3" t="str">
        <f>VLOOKUP($E1719,accorpamenti!$A$2:$X$104,$A1719-B$2,0)</f>
        <v>Reggio Emilia</v>
      </c>
      <c r="C1719" s="3" t="str">
        <f>VLOOKUP($E1719,accorpamenti!$A$2:$X$104,$A1719-C$2,0)</f>
        <v>Reggio Emilia</v>
      </c>
      <c r="D1719" s="3" t="str">
        <f>VLOOKUP($E1719,accorpamenti!$A$2:$X$104,$A1719-D$2,0)</f>
        <v>Reggio Emilia</v>
      </c>
      <c r="E1719" s="3" t="s">
        <v>78</v>
      </c>
      <c r="F1719" s="1">
        <f t="array" ref="F1719">SUM(IF(anno=A1719,IF(distretto=E1719,1)))</f>
        <v>3</v>
      </c>
      <c r="G1719" s="1">
        <f t="array" ref="G1719">SUM(IF(anno=A1719,IF(distretto=E1719,IF(punti=-1,1))))</f>
        <v>0</v>
      </c>
      <c r="H1719" s="1">
        <f t="array" ref="H1719">SUM(IF(anno=A1719,IF(distretto=E1719,punti)))+G1719</f>
        <v>60.8</v>
      </c>
      <c r="I1719" s="6">
        <v>2.4461269656377405</v>
      </c>
      <c r="J1719" s="12">
        <f>H1719/VLOOKUP(A1719,anni!$A$1:$O$32,4,0)</f>
        <v>1.1079726651480635E-2</v>
      </c>
      <c r="K1719" s="12">
        <f t="shared" si="243"/>
        <v>1.5455192208620568E-2</v>
      </c>
      <c r="L1719" s="12">
        <f t="shared" si="244"/>
        <v>2.4179550316877251E-2</v>
      </c>
      <c r="M1719" s="12">
        <f t="array" ref="M1719">SUM(IF(NOT(ISERR(J1719:L1719)),J1719:L1719*$J$2:$L$2))/SUM(IF(NOT(ISERR(J1719:L1719)),$J$2:$L$2))</f>
        <v>1.4721519114760049E-2</v>
      </c>
      <c r="N1719" s="1">
        <f>((300-VLOOKUP(A1719,anni!$A$1:$O$32,8,0))*(M1719-I1719/300)+I1719)/300*(300-VLOOKUP(A1719,anni!$A$1:$O$32,7,0))</f>
        <v>3.7596794781645895</v>
      </c>
      <c r="O1719" s="1">
        <f t="shared" si="239"/>
        <v>3.7596794781645895</v>
      </c>
      <c r="P1719" s="9">
        <f>INT(MAX(1,O1719)+1-VLOOKUP(A1719,anni!$A$1:$O$32,5,0))</f>
        <v>4</v>
      </c>
      <c r="Q1719" s="9">
        <f t="array" ref="Q1719">SUM(IF(anno=A1719,IF(distretto=E1719,concorrenti!$T$3:$T$5991)))</f>
        <v>0</v>
      </c>
      <c r="R1719" s="9">
        <f t="shared" si="240"/>
        <v>4</v>
      </c>
      <c r="S1719" s="1">
        <f t="shared" si="241"/>
        <v>1</v>
      </c>
      <c r="T1719" s="1">
        <f>1+INT($N1719/VLOOKUP($A1719,anni!$A$1:$J$35,10,0))+$Q1719</f>
        <v>4</v>
      </c>
      <c r="U1719" s="1">
        <f t="shared" si="242"/>
        <v>1</v>
      </c>
      <c r="AB1719" s="1">
        <v>4</v>
      </c>
    </row>
    <row r="1720" spans="1:28" x14ac:dyDescent="0.3">
      <c r="A1720" s="3">
        <v>1999</v>
      </c>
      <c r="B1720" s="3" t="str">
        <f>VLOOKUP($E1720,accorpamenti!$A$2:$X$104,$A1720-B$2,0)</f>
        <v>Bari</v>
      </c>
      <c r="C1720" s="3" t="str">
        <f>VLOOKUP($E1720,accorpamenti!$A$2:$X$104,$A1720-C$2,0)</f>
        <v>Bari</v>
      </c>
      <c r="D1720" s="3" t="str">
        <f>VLOOKUP($E1720,accorpamenti!$A$2:$X$104,$A1720-D$2,0)</f>
        <v>Bari</v>
      </c>
      <c r="E1720" s="3" t="s">
        <v>55</v>
      </c>
      <c r="F1720" s="1">
        <f t="array" ref="F1720">SUM(IF(anno=A1720,IF(distretto=E1720,1)))</f>
        <v>3</v>
      </c>
      <c r="G1720" s="1">
        <f t="array" ref="G1720">SUM(IF(anno=A1720,IF(distretto=E1720,IF(punti=-1,1))))</f>
        <v>0</v>
      </c>
      <c r="H1720" s="1">
        <f t="array" ref="H1720">SUM(IF(anno=A1720,IF(distretto=E1720,punti)))+G1720</f>
        <v>31</v>
      </c>
      <c r="I1720" s="6">
        <v>8.9108910891089099</v>
      </c>
      <c r="J1720" s="12">
        <f>H1720/VLOOKUP(A1720,anni!$A$1:$O$32,4,0)</f>
        <v>5.6492027334851926E-3</v>
      </c>
      <c r="K1720" s="12">
        <f t="shared" si="243"/>
        <v>5.4951794519539797E-3</v>
      </c>
      <c r="L1720" s="12">
        <f t="shared" si="244"/>
        <v>1.1988858838251326E-2</v>
      </c>
      <c r="M1720" s="12">
        <f t="array" ref="M1720">SUM(IF(NOT(ISERR(J1720:L1720)),J1720:L1720*$J$2:$L$2))/SUM(IF(NOT(ISERR(J1720:L1720)),$J$2:$L$2))</f>
        <v>6.6544709904358115E-3</v>
      </c>
      <c r="N1720" s="1">
        <f>((300-VLOOKUP(A1720,anni!$A$1:$O$32,8,0))*(M1720-I1720/300)+I1720)/300*(300-VLOOKUP(A1720,anni!$A$1:$O$32,7,0))</f>
        <v>4.3011912277901327</v>
      </c>
      <c r="O1720" s="1">
        <f t="shared" si="239"/>
        <v>4.3011912277901327</v>
      </c>
      <c r="P1720" s="9">
        <f>INT(MAX(1,O1720)+1-VLOOKUP(A1720,anni!$A$1:$O$32,5,0))</f>
        <v>4</v>
      </c>
      <c r="Q1720" s="9">
        <f t="array" ref="Q1720">SUM(IF(anno=A1720,IF(distretto=E1720,concorrenti!$T$3:$T$5991)))</f>
        <v>0</v>
      </c>
      <c r="R1720" s="9">
        <f t="shared" si="240"/>
        <v>4</v>
      </c>
      <c r="S1720" s="1">
        <f t="shared" si="241"/>
        <v>1</v>
      </c>
      <c r="T1720" s="1">
        <f>1+INT($N1720/VLOOKUP($A1720,anni!$A$1:$J$35,10,0))+$Q1720</f>
        <v>4</v>
      </c>
      <c r="U1720" s="1">
        <f t="shared" si="242"/>
        <v>1</v>
      </c>
      <c r="AB1720" s="1">
        <v>4</v>
      </c>
    </row>
    <row r="1721" spans="1:28" x14ac:dyDescent="0.3">
      <c r="A1721" s="3">
        <v>1999</v>
      </c>
      <c r="B1721" s="3" t="str">
        <f>VLOOKUP($E1721,accorpamenti!$A$2:$X$104,$A1721-B$2,0)</f>
        <v>Forlì Cesena</v>
      </c>
      <c r="C1721" s="3" t="str">
        <f>VLOOKUP($E1721,accorpamenti!$A$2:$X$104,$A1721-C$2,0)</f>
        <v>Forlì Cesena</v>
      </c>
      <c r="D1721" s="3" t="str">
        <f>VLOOKUP($E1721,accorpamenti!$A$2:$X$104,$A1721-D$2,0)</f>
        <v>Forlì Cesena</v>
      </c>
      <c r="E1721" s="3" t="s">
        <v>119</v>
      </c>
      <c r="F1721" s="1">
        <f t="array" ref="F1721">SUM(IF(anno=A1721,IF(distretto=E1721,1)))</f>
        <v>3</v>
      </c>
      <c r="G1721" s="1">
        <f t="array" ref="G1721">SUM(IF(anno=A1721,IF(distretto=E1721,IF(punti=-1,1))))</f>
        <v>0</v>
      </c>
      <c r="H1721" s="1">
        <f t="array" ref="H1721">SUM(IF(anno=A1721,IF(distretto=E1721,punti)))+G1721</f>
        <v>60.599999999999994</v>
      </c>
      <c r="I1721" s="6">
        <v>2.0966802562609201</v>
      </c>
      <c r="J1721" s="12">
        <f>H1721/VLOOKUP(A1721,anni!$A$1:$O$32,4,0)</f>
        <v>1.1043280182232343E-2</v>
      </c>
      <c r="K1721" s="12">
        <f t="shared" si="243"/>
        <v>1.6240217844613995E-2</v>
      </c>
      <c r="L1721" s="12">
        <f t="shared" si="244"/>
        <v>1.4895248859645585E-2</v>
      </c>
      <c r="M1721" s="12">
        <f t="array" ref="M1721">SUM(IF(NOT(ISERR(J1721:L1721)),J1721:L1721*$J$2:$L$2))/SUM(IF(NOT(ISERR(J1721:L1721)),$J$2:$L$2))</f>
        <v>1.3417587515928435E-2</v>
      </c>
      <c r="N1721" s="1">
        <f>((300-VLOOKUP(A1721,anni!$A$1:$O$32,8,0))*(M1721-I1721/300)+I1721)/300*(300-VLOOKUP(A1721,anni!$A$1:$O$32,7,0))</f>
        <v>3.3824109219393272</v>
      </c>
      <c r="O1721" s="1">
        <f t="shared" si="239"/>
        <v>3.3824109219393272</v>
      </c>
      <c r="P1721" s="9">
        <f>INT(MAX(1,O1721)+1-VLOOKUP(A1721,anni!$A$1:$O$32,5,0))</f>
        <v>3</v>
      </c>
      <c r="Q1721" s="9">
        <f t="array" ref="Q1721">SUM(IF(anno=A1721,IF(distretto=E1721,concorrenti!$T$3:$T$5991)))</f>
        <v>0</v>
      </c>
      <c r="R1721" s="9">
        <f t="shared" si="240"/>
        <v>3</v>
      </c>
      <c r="S1721" s="1">
        <f t="shared" si="241"/>
        <v>0</v>
      </c>
      <c r="T1721" s="1">
        <f>1+INT($N1721/VLOOKUP($A1721,anni!$A$1:$J$35,10,0))+$Q1721</f>
        <v>3</v>
      </c>
      <c r="U1721" s="1">
        <f t="shared" si="242"/>
        <v>0</v>
      </c>
      <c r="AB1721" s="1">
        <v>3</v>
      </c>
    </row>
    <row r="1722" spans="1:28" x14ac:dyDescent="0.3">
      <c r="A1722" s="3">
        <v>1999</v>
      </c>
      <c r="B1722" s="3" t="str">
        <f>VLOOKUP($E1722,accorpamenti!$A$2:$X$104,$A1722-B$2,0)</f>
        <v>Lucca</v>
      </c>
      <c r="C1722" s="3" t="str">
        <f>VLOOKUP($E1722,accorpamenti!$A$2:$X$104,$A1722-C$2,0)</f>
        <v>Lucca</v>
      </c>
      <c r="D1722" s="3" t="str">
        <f>VLOOKUP($E1722,accorpamenti!$A$2:$X$104,$A1722-D$2,0)</f>
        <v>Lucca</v>
      </c>
      <c r="E1722" s="3" t="s">
        <v>48</v>
      </c>
      <c r="F1722" s="1">
        <f t="array" ref="F1722">SUM(IF(anno=A1722,IF(distretto=E1722,1)))</f>
        <v>3</v>
      </c>
      <c r="G1722" s="1">
        <f t="array" ref="G1722">SUM(IF(anno=A1722,IF(distretto=E1722,IF(punti=-1,1))))</f>
        <v>0</v>
      </c>
      <c r="H1722" s="1">
        <f t="array" ref="H1722">SUM(IF(anno=A1722,IF(distretto=E1722,punti)))+G1722</f>
        <v>73.2</v>
      </c>
      <c r="I1722" s="6">
        <v>2.2714036109493301</v>
      </c>
      <c r="J1722" s="12">
        <f>H1722/VLOOKUP(A1722,anni!$A$1:$O$32,4,0)</f>
        <v>1.3339407744874713E-2</v>
      </c>
      <c r="K1722" s="12">
        <f t="shared" si="243"/>
        <v>1.2216961460147687E-2</v>
      </c>
      <c r="L1722" s="12">
        <f t="shared" si="244"/>
        <v>1.0616396883704035E-2</v>
      </c>
      <c r="M1722" s="12">
        <f t="array" ref="M1722">SUM(IF(NOT(ISERR(J1722:L1722)),J1722:L1722*$J$2:$L$2))/SUM(IF(NOT(ISERR(J1722:L1722)),$J$2:$L$2))</f>
        <v>1.2511423839770592E-2</v>
      </c>
      <c r="N1722" s="1">
        <f>((300-VLOOKUP(A1722,anni!$A$1:$O$32,8,0))*(M1722-I1722/300)+I1722)/300*(300-VLOOKUP(A1722,anni!$A$1:$O$32,7,0))</f>
        <v>3.2594193049372286</v>
      </c>
      <c r="O1722" s="1">
        <f t="shared" si="239"/>
        <v>3.2594193049372286</v>
      </c>
      <c r="P1722" s="9">
        <f>INT(MAX(1,O1722)+1-VLOOKUP(A1722,anni!$A$1:$O$32,5,0))</f>
        <v>3</v>
      </c>
      <c r="Q1722" s="9">
        <f t="array" ref="Q1722">SUM(IF(anno=A1722,IF(distretto=E1722,concorrenti!$T$3:$T$5991)))</f>
        <v>0</v>
      </c>
      <c r="R1722" s="9">
        <f t="shared" si="240"/>
        <v>3</v>
      </c>
      <c r="S1722" s="1">
        <f t="shared" si="241"/>
        <v>0</v>
      </c>
      <c r="T1722" s="1">
        <f>1+INT($N1722/VLOOKUP($A1722,anni!$A$1:$J$35,10,0))+$Q1722</f>
        <v>3</v>
      </c>
      <c r="U1722" s="1">
        <f t="shared" si="242"/>
        <v>0</v>
      </c>
      <c r="AB1722" s="1">
        <v>3</v>
      </c>
    </row>
    <row r="1723" spans="1:28" x14ac:dyDescent="0.3">
      <c r="A1723" s="3">
        <v>1999</v>
      </c>
      <c r="B1723" s="3" t="str">
        <f>VLOOKUP($E1723,accorpamenti!$A$2:$X$104,$A1723-B$2,0)</f>
        <v>Pesaro Urbino</v>
      </c>
      <c r="C1723" s="3" t="str">
        <f>VLOOKUP($E1723,accorpamenti!$A$2:$X$104,$A1723-C$2,0)</f>
        <v>Pesaro Urbino</v>
      </c>
      <c r="D1723" s="3" t="str">
        <f>VLOOKUP($E1723,accorpamenti!$A$2:$X$104,$A1723-D$2,0)</f>
        <v>Pesaro Urbino</v>
      </c>
      <c r="E1723" s="3" t="s">
        <v>104</v>
      </c>
      <c r="F1723" s="1">
        <f t="array" ref="F1723">SUM(IF(anno=A1723,IF(distretto=E1723,1)))</f>
        <v>3</v>
      </c>
      <c r="G1723" s="1">
        <f t="array" ref="G1723">SUM(IF(anno=A1723,IF(distretto=E1723,IF(punti=-1,1))))</f>
        <v>0</v>
      </c>
      <c r="H1723" s="1">
        <f t="array" ref="H1723">SUM(IF(anno=A1723,IF(distretto=E1723,punti)))+G1723</f>
        <v>41</v>
      </c>
      <c r="I1723" s="6">
        <v>2.9702970297029703</v>
      </c>
      <c r="J1723" s="12">
        <f>H1723/VLOOKUP(A1723,anni!$A$1:$O$32,4,0)</f>
        <v>7.4715261958997713E-3</v>
      </c>
      <c r="K1723" s="12">
        <f t="shared" si="243"/>
        <v>1.378701273213454E-2</v>
      </c>
      <c r="L1723" s="12">
        <f t="shared" si="244"/>
        <v>1.9053001251362375E-2</v>
      </c>
      <c r="M1723" s="12">
        <f t="array" ref="M1723">SUM(IF(NOT(ISERR(J1723:L1723)),J1723:L1723*$J$2:$L$2))/SUM(IF(NOT(ISERR(J1723:L1723)),$J$2:$L$2))</f>
        <v>1.1506934217221794E-2</v>
      </c>
      <c r="N1723" s="1">
        <f>((300-VLOOKUP(A1723,anni!$A$1:$O$32,8,0))*(M1723-I1723/300)+I1723)/300*(300-VLOOKUP(A1723,anni!$A$1:$O$32,7,0))</f>
        <v>3.2914858533453488</v>
      </c>
      <c r="O1723" s="1">
        <f t="shared" ref="O1723:O1786" si="245">MAX(1,N1723)</f>
        <v>3.2914858533453488</v>
      </c>
      <c r="P1723" s="9">
        <f>INT(MAX(1,O1723)+1-VLOOKUP(A1723,anni!$A$1:$O$32,5,0))</f>
        <v>3</v>
      </c>
      <c r="Q1723" s="9">
        <f t="array" ref="Q1723">SUM(IF(anno=A1723,IF(distretto=E1723,concorrenti!$T$3:$T$5991)))</f>
        <v>0</v>
      </c>
      <c r="R1723" s="9">
        <f t="shared" ref="R1723:R1786" si="246">P1723+Q1723</f>
        <v>3</v>
      </c>
      <c r="S1723" s="1">
        <f t="shared" ref="S1723:S1786" si="247">R1723-F1723</f>
        <v>0</v>
      </c>
      <c r="T1723" s="1">
        <f>1+INT($N1723/VLOOKUP($A1723,anni!$A$1:$J$35,10,0))+$Q1723</f>
        <v>3</v>
      </c>
      <c r="U1723" s="1">
        <f t="shared" si="242"/>
        <v>0</v>
      </c>
      <c r="AB1723" s="1">
        <v>3</v>
      </c>
    </row>
    <row r="1724" spans="1:28" x14ac:dyDescent="0.3">
      <c r="A1724" s="3">
        <v>1999</v>
      </c>
      <c r="B1724" s="3" t="str">
        <f>VLOOKUP($E1724,accorpamenti!$A$2:$X$104,$A1724-B$2,0)</f>
        <v>Asti</v>
      </c>
      <c r="C1724" s="3" t="str">
        <f>VLOOKUP($E1724,accorpamenti!$A$2:$X$104,$A1724-C$2,0)</f>
        <v>Asti</v>
      </c>
      <c r="D1724" s="3" t="str">
        <f>VLOOKUP($E1724,accorpamenti!$A$2:$X$104,$A1724-D$2,0)</f>
        <v>Asti</v>
      </c>
      <c r="E1724" s="3" t="s">
        <v>68</v>
      </c>
      <c r="F1724" s="1">
        <f t="array" ref="F1724">SUM(IF(anno=A1724,IF(distretto=E1724,1)))</f>
        <v>3</v>
      </c>
      <c r="G1724" s="1">
        <f t="array" ref="G1724">SUM(IF(anno=A1724,IF(distretto=E1724,IF(punti=-1,1))))</f>
        <v>0</v>
      </c>
      <c r="H1724" s="1">
        <f t="array" ref="H1724">SUM(IF(anno=A1724,IF(distretto=E1724,punti)))+G1724</f>
        <v>74</v>
      </c>
      <c r="I1724" s="6">
        <v>1.0483401281304601</v>
      </c>
      <c r="J1724" s="12">
        <f>H1724/VLOOKUP(A1724,anni!$A$1:$O$32,4,0)</f>
        <v>1.348519362186788E-2</v>
      </c>
      <c r="K1724" s="12">
        <f t="shared" si="243"/>
        <v>1.2658538380393991E-2</v>
      </c>
      <c r="L1724" s="12">
        <f t="shared" si="244"/>
        <v>1.2513623703225289E-2</v>
      </c>
      <c r="M1724" s="12">
        <f t="array" ref="M1724">SUM(IF(NOT(ISERR(J1724:L1724)),J1724:L1724*$J$2:$L$2))/SUM(IF(NOT(ISERR(J1724:L1724)),$J$2:$L$2))</f>
        <v>1.304771355493615E-2</v>
      </c>
      <c r="N1724" s="1">
        <f>((300-VLOOKUP(A1724,anni!$A$1:$O$32,8,0))*(M1724-I1724/300)+I1724)/300*(300-VLOOKUP(A1724,anni!$A$1:$O$32,7,0))</f>
        <v>2.9589894203640501</v>
      </c>
      <c r="O1724" s="1">
        <f t="shared" si="245"/>
        <v>2.9589894203640501</v>
      </c>
      <c r="P1724" s="9">
        <f>INT(MAX(1,O1724)+1-VLOOKUP(A1724,anni!$A$1:$O$32,5,0))</f>
        <v>3</v>
      </c>
      <c r="Q1724" s="9">
        <f t="array" ref="Q1724">SUM(IF(anno=A1724,IF(distretto=E1724,concorrenti!$T$3:$T$5991)))</f>
        <v>0</v>
      </c>
      <c r="R1724" s="9">
        <f t="shared" si="246"/>
        <v>3</v>
      </c>
      <c r="S1724" s="1">
        <f t="shared" si="247"/>
        <v>0</v>
      </c>
      <c r="T1724" s="1">
        <f>1+INT($N1724/VLOOKUP($A1724,anni!$A$1:$J$35,10,0))+$Q1724</f>
        <v>3</v>
      </c>
      <c r="U1724" s="1">
        <f t="shared" si="242"/>
        <v>0</v>
      </c>
      <c r="AB1724" s="1">
        <v>3</v>
      </c>
    </row>
    <row r="1725" spans="1:28" x14ac:dyDescent="0.3">
      <c r="A1725" s="3">
        <v>1999</v>
      </c>
      <c r="B1725" s="3" t="str">
        <f>VLOOKUP($E1725,accorpamenti!$A$2:$X$104,$A1725-B$2,0)</f>
        <v>Pisa</v>
      </c>
      <c r="C1725" s="3" t="str">
        <f>VLOOKUP($E1725,accorpamenti!$A$2:$X$104,$A1725-C$2,0)</f>
        <v>Pisa</v>
      </c>
      <c r="D1725" s="3" t="str">
        <f>VLOOKUP($E1725,accorpamenti!$A$2:$X$104,$A1725-D$2,0)</f>
        <v>Pisa</v>
      </c>
      <c r="E1725" s="3" t="s">
        <v>105</v>
      </c>
      <c r="F1725" s="1">
        <f t="array" ref="F1725">SUM(IF(anno=A1725,IF(distretto=E1725,1)))</f>
        <v>3</v>
      </c>
      <c r="G1725" s="1">
        <f t="array" ref="G1725">SUM(IF(anno=A1725,IF(distretto=E1725,IF(punti=-1,1))))</f>
        <v>0</v>
      </c>
      <c r="H1725" s="1">
        <f t="array" ref="H1725">SUM(IF(anno=A1725,IF(distretto=E1725,punti)))+G1725</f>
        <v>50</v>
      </c>
      <c r="I1725" s="6">
        <v>2.0966802562609201</v>
      </c>
      <c r="J1725" s="12">
        <f>H1725/VLOOKUP(A1725,anni!$A$1:$O$32,4,0)</f>
        <v>9.1116173120728908E-3</v>
      </c>
      <c r="K1725" s="12">
        <f t="shared" si="243"/>
        <v>8.8315384049260388E-3</v>
      </c>
      <c r="L1725" s="12">
        <f t="shared" si="244"/>
        <v>2.2363056553505838E-2</v>
      </c>
      <c r="M1725" s="12">
        <f t="array" ref="M1725">SUM(IF(NOT(ISERR(J1725:L1725)),J1725:L1725*$J$2:$L$2))/SUM(IF(NOT(ISERR(J1725:L1725)),$J$2:$L$2))</f>
        <v>1.1226830883262767E-2</v>
      </c>
      <c r="N1725" s="1">
        <f>((300-VLOOKUP(A1725,anni!$A$1:$O$32,8,0))*(M1725-I1725/300)+I1725)/300*(300-VLOOKUP(A1725,anni!$A$1:$O$32,7,0))</f>
        <v>2.9442595954061934</v>
      </c>
      <c r="O1725" s="1">
        <f t="shared" si="245"/>
        <v>2.9442595954061934</v>
      </c>
      <c r="P1725" s="9">
        <f>INT(MAX(1,O1725)+1-VLOOKUP(A1725,anni!$A$1:$O$32,5,0))</f>
        <v>3</v>
      </c>
      <c r="Q1725" s="9">
        <f t="array" ref="Q1725">SUM(IF(anno=A1725,IF(distretto=E1725,concorrenti!$T$3:$T$5991)))</f>
        <v>0</v>
      </c>
      <c r="R1725" s="9">
        <f t="shared" si="246"/>
        <v>3</v>
      </c>
      <c r="S1725" s="1">
        <f t="shared" si="247"/>
        <v>0</v>
      </c>
      <c r="T1725" s="1">
        <f>1+INT($N1725/VLOOKUP($A1725,anni!$A$1:$J$35,10,0))+$Q1725</f>
        <v>3</v>
      </c>
      <c r="U1725" s="1">
        <f t="shared" si="242"/>
        <v>0</v>
      </c>
      <c r="AB1725" s="1">
        <v>3</v>
      </c>
    </row>
    <row r="1726" spans="1:28" x14ac:dyDescent="0.3">
      <c r="A1726" s="3">
        <v>1999</v>
      </c>
      <c r="B1726" s="3" t="str">
        <f>VLOOKUP($E1726,accorpamenti!$A$2:$X$104,$A1726-B$2,0)</f>
        <v>Macerata</v>
      </c>
      <c r="C1726" s="3" t="str">
        <f>VLOOKUP($E1726,accorpamenti!$A$2:$X$104,$A1726-C$2,0)</f>
        <v>Macerata</v>
      </c>
      <c r="D1726" s="3" t="str">
        <f>VLOOKUP($E1726,accorpamenti!$A$2:$X$104,$A1726-D$2,0)</f>
        <v>Macerata</v>
      </c>
      <c r="E1726" s="3" t="s">
        <v>102</v>
      </c>
      <c r="F1726" s="1">
        <f t="array" ref="F1726">SUM(IF(anno=A1726,IF(distretto=E1726,1)))</f>
        <v>3</v>
      </c>
      <c r="G1726" s="1">
        <f t="array" ref="G1726">SUM(IF(anno=A1726,IF(distretto=E1726,IF(punti=-1,1))))</f>
        <v>0</v>
      </c>
      <c r="H1726" s="1">
        <f t="array" ref="H1726">SUM(IF(anno=A1726,IF(distretto=E1726,punti)))+G1726</f>
        <v>59.4</v>
      </c>
      <c r="I1726" s="6">
        <v>1.7472335468841</v>
      </c>
      <c r="J1726" s="12">
        <f>H1726/VLOOKUP(A1726,anni!$A$1:$O$32,4,0)</f>
        <v>1.0824601366742594E-2</v>
      </c>
      <c r="K1726" s="12">
        <f t="shared" si="243"/>
        <v>6.6727179059441182E-3</v>
      </c>
      <c r="L1726" s="12">
        <f t="shared" si="244"/>
        <v>1.1988858838251326E-2</v>
      </c>
      <c r="M1726" s="12">
        <f t="array" ref="M1726">SUM(IF(NOT(ISERR(J1726:L1726)),J1726:L1726*$J$2:$L$2))/SUM(IF(NOT(ISERR(J1726:L1726)),$J$2:$L$2))</f>
        <v>9.6346831250612251E-3</v>
      </c>
      <c r="N1726" s="1">
        <f>((300-VLOOKUP(A1726,anni!$A$1:$O$32,8,0))*(M1726-I1726/300)+I1726)/300*(300-VLOOKUP(A1726,anni!$A$1:$O$32,7,0))</f>
        <v>2.5093478073069448</v>
      </c>
      <c r="O1726" s="1">
        <f t="shared" si="245"/>
        <v>2.5093478073069448</v>
      </c>
      <c r="P1726" s="9">
        <f>INT(MAX(1,O1726)+1-VLOOKUP(A1726,anni!$A$1:$O$32,5,0))</f>
        <v>3</v>
      </c>
      <c r="Q1726" s="9">
        <f t="array" ref="Q1726">SUM(IF(anno=A1726,IF(distretto=E1726,concorrenti!$T$3:$T$5991)))</f>
        <v>0</v>
      </c>
      <c r="R1726" s="9">
        <f t="shared" si="246"/>
        <v>3</v>
      </c>
      <c r="S1726" s="1">
        <f t="shared" si="247"/>
        <v>0</v>
      </c>
      <c r="T1726" s="1">
        <f>1+INT($N1726/VLOOKUP($A1726,anni!$A$1:$J$35,10,0))+$Q1726</f>
        <v>3</v>
      </c>
      <c r="U1726" s="1">
        <f t="shared" si="242"/>
        <v>0</v>
      </c>
      <c r="AB1726" s="1">
        <v>3</v>
      </c>
    </row>
    <row r="1727" spans="1:28" x14ac:dyDescent="0.3">
      <c r="A1727" s="3">
        <v>1999</v>
      </c>
      <c r="B1727" s="3" t="str">
        <f>VLOOKUP($E1727,accorpamenti!$A$2:$X$104,$A1727-B$2,0)</f>
        <v>Piacenza</v>
      </c>
      <c r="C1727" s="3" t="str">
        <f>VLOOKUP($E1727,accorpamenti!$A$2:$X$104,$A1727-C$2,0)</f>
        <v>Piacenza</v>
      </c>
      <c r="D1727" s="3" t="str">
        <f>VLOOKUP($E1727,accorpamenti!$A$2:$X$104,$A1727-D$2,0)</f>
        <v>Piacenza</v>
      </c>
      <c r="E1727" s="3" t="s">
        <v>90</v>
      </c>
      <c r="F1727" s="1">
        <f t="array" ref="F1727">SUM(IF(anno=A1727,IF(distretto=E1727,1)))</f>
        <v>3</v>
      </c>
      <c r="G1727" s="1">
        <f t="array" ref="G1727">SUM(IF(anno=A1727,IF(distretto=E1727,IF(punti=-1,1))))</f>
        <v>0</v>
      </c>
      <c r="H1727" s="1">
        <f t="array" ref="H1727">SUM(IF(anno=A1727,IF(distretto=E1727,punti)))+G1727</f>
        <v>58</v>
      </c>
      <c r="I1727" s="6">
        <v>1.5725101921956901</v>
      </c>
      <c r="J1727" s="12">
        <f>H1727/VLOOKUP(A1727,anni!$A$1:$O$32,4,0)</f>
        <v>1.0569476082004554E-2</v>
      </c>
      <c r="K1727" s="12">
        <f t="shared" si="243"/>
        <v>4.3667051002134307E-3</v>
      </c>
      <c r="L1727" s="12">
        <f t="shared" si="244"/>
        <v>6.2971783796875649E-3</v>
      </c>
      <c r="M1727" s="12">
        <f t="array" ref="M1727">SUM(IF(NOT(ISERR(J1727:L1727)),J1727:L1727*$J$2:$L$2))/SUM(IF(NOT(ISERR(J1727:L1727)),$J$2:$L$2))</f>
        <v>7.7898361376880151E-3</v>
      </c>
      <c r="N1727" s="1">
        <f>((300-VLOOKUP(A1727,anni!$A$1:$O$32,8,0))*(M1727-I1727/300)+I1727)/300*(300-VLOOKUP(A1727,anni!$A$1:$O$32,7,0))</f>
        <v>2.0821372916028329</v>
      </c>
      <c r="O1727" s="1">
        <f t="shared" si="245"/>
        <v>2.0821372916028329</v>
      </c>
      <c r="P1727" s="9">
        <f>INT(MAX(1,O1727)+1-VLOOKUP(A1727,anni!$A$1:$O$32,5,0))</f>
        <v>2</v>
      </c>
      <c r="Q1727" s="9">
        <f t="array" ref="Q1727">SUM(IF(anno=A1727,IF(distretto=E1727,concorrenti!$T$3:$T$5991)))</f>
        <v>0</v>
      </c>
      <c r="R1727" s="9">
        <f t="shared" si="246"/>
        <v>2</v>
      </c>
      <c r="S1727" s="1">
        <f t="shared" si="247"/>
        <v>-1</v>
      </c>
      <c r="T1727" s="1">
        <f>1+INT($N1727/VLOOKUP($A1727,anni!$A$1:$J$35,10,0))+$Q1727</f>
        <v>2</v>
      </c>
      <c r="U1727" s="1">
        <f t="shared" si="242"/>
        <v>-1</v>
      </c>
      <c r="AB1727" s="1">
        <v>2</v>
      </c>
    </row>
    <row r="1728" spans="1:28" x14ac:dyDescent="0.3">
      <c r="A1728" s="3">
        <v>1999</v>
      </c>
      <c r="B1728" s="3" t="str">
        <f>VLOOKUP($E1728,accorpamenti!$A$2:$X$104,$A1728-B$2,0)</f>
        <v>Arezzo</v>
      </c>
      <c r="C1728" s="3" t="str">
        <f>VLOOKUP($E1728,accorpamenti!$A$2:$X$104,$A1728-C$2,0)</f>
        <v>Arezzo</v>
      </c>
      <c r="D1728" s="3" t="str">
        <f>VLOOKUP($E1728,accorpamenti!$A$2:$X$104,$A1728-D$2,0)</f>
        <v>Arezzo</v>
      </c>
      <c r="E1728" s="3" t="s">
        <v>81</v>
      </c>
      <c r="F1728" s="1">
        <f t="array" ref="F1728">SUM(IF(anno=A1728,IF(distretto=E1728,1)))</f>
        <v>3</v>
      </c>
      <c r="G1728" s="1">
        <f t="array" ref="G1728">SUM(IF(anno=A1728,IF(distretto=E1728,IF(punti=-1,1))))</f>
        <v>0</v>
      </c>
      <c r="H1728" s="1">
        <f t="array" ref="H1728">SUM(IF(anno=A1728,IF(distretto=E1728,punti)))+G1728</f>
        <v>46.400000000000006</v>
      </c>
      <c r="I1728" s="6">
        <v>1.7472335468841</v>
      </c>
      <c r="J1728" s="12">
        <f>H1728/VLOOKUP(A1728,anni!$A$1:$O$32,4,0)</f>
        <v>8.4555808656036451E-3</v>
      </c>
      <c r="K1728" s="12">
        <f t="shared" si="243"/>
        <v>7.3596153374383662E-3</v>
      </c>
      <c r="L1728" s="12">
        <f t="shared" si="244"/>
        <v>2.6238243248698188E-3</v>
      </c>
      <c r="M1728" s="12">
        <f t="array" ref="M1728">SUM(IF(NOT(ISERR(J1728:L1728)),J1728:L1728*$J$2:$L$2))/SUM(IF(NOT(ISERR(J1728:L1728)),$J$2:$L$2))</f>
        <v>7.1182995994262489E-3</v>
      </c>
      <c r="N1728" s="1">
        <f>((300-VLOOKUP(A1728,anni!$A$1:$O$32,8,0))*(M1728-I1728/300)+I1728)/300*(300-VLOOKUP(A1728,anni!$A$1:$O$32,7,0))</f>
        <v>2.0060711021799498</v>
      </c>
      <c r="O1728" s="1">
        <f t="shared" si="245"/>
        <v>2.0060711021799498</v>
      </c>
      <c r="P1728" s="9">
        <f>INT(MAX(1,O1728)+1-VLOOKUP(A1728,anni!$A$1:$O$32,5,0))</f>
        <v>2</v>
      </c>
      <c r="Q1728" s="9">
        <f t="array" ref="Q1728">SUM(IF(anno=A1728,IF(distretto=E1728,concorrenti!$T$3:$T$5991)))</f>
        <v>0</v>
      </c>
      <c r="R1728" s="9">
        <f t="shared" si="246"/>
        <v>2</v>
      </c>
      <c r="S1728" s="1">
        <f t="shared" si="247"/>
        <v>-1</v>
      </c>
      <c r="T1728" s="1">
        <f>1+INT($N1728/VLOOKUP($A1728,anni!$A$1:$J$35,10,0))+$Q1728</f>
        <v>2</v>
      </c>
      <c r="U1728" s="1">
        <f t="shared" si="242"/>
        <v>-1</v>
      </c>
      <c r="AB1728" s="1">
        <v>2</v>
      </c>
    </row>
    <row r="1729" spans="1:28" x14ac:dyDescent="0.3">
      <c r="A1729" s="3">
        <v>1999</v>
      </c>
      <c r="B1729" s="3" t="str">
        <f>VLOOKUP($E1729,accorpamenti!$A$2:$X$104,$A1729-B$2,0)</f>
        <v>Pescara</v>
      </c>
      <c r="C1729" s="3" t="str">
        <f>VLOOKUP($E1729,accorpamenti!$A$2:$X$104,$A1729-C$2,0)</f>
        <v>Pescara</v>
      </c>
      <c r="D1729" s="3" t="str">
        <f>VLOOKUP($E1729,accorpamenti!$A$2:$X$104,$A1729-D$2,0)</f>
        <v>Pescara</v>
      </c>
      <c r="E1729" s="3" t="s">
        <v>54</v>
      </c>
      <c r="F1729" s="1">
        <f t="array" ref="F1729">SUM(IF(anno=A1729,IF(distretto=E1729,1)))</f>
        <v>3</v>
      </c>
      <c r="G1729" s="1">
        <f t="array" ref="G1729">SUM(IF(anno=A1729,IF(distretto=E1729,IF(punti=-1,1))))</f>
        <v>0</v>
      </c>
      <c r="H1729" s="1">
        <f t="array" ref="H1729">SUM(IF(anno=A1729,IF(distretto=E1729,punti)))+G1729</f>
        <v>61.8</v>
      </c>
      <c r="I1729" s="6">
        <v>1.92195690157251</v>
      </c>
      <c r="J1729" s="12">
        <f>H1729/VLOOKUP(A1729,anni!$A$1:$O$32,4,0)</f>
        <v>1.1261958997722093E-2</v>
      </c>
      <c r="K1729" s="12">
        <f t="shared" si="243"/>
        <v>0</v>
      </c>
      <c r="L1729" s="12">
        <f t="shared" si="244"/>
        <v>2.8256569652444202E-3</v>
      </c>
      <c r="M1729" s="12">
        <f t="array" ref="M1729">SUM(IF(NOT(ISERR(J1729:L1729)),J1729:L1729*$J$2:$L$2))/SUM(IF(NOT(ISERR(J1729:L1729)),$J$2:$L$2))</f>
        <v>6.1019223264017833E-3</v>
      </c>
      <c r="N1729" s="1">
        <f>((300-VLOOKUP(A1729,anni!$A$1:$O$32,8,0))*(M1729-I1729/300)+I1729)/300*(300-VLOOKUP(A1729,anni!$A$1:$O$32,7,0))</f>
        <v>1.8610367658045266</v>
      </c>
      <c r="O1729" s="1">
        <f t="shared" si="245"/>
        <v>1.8610367658045266</v>
      </c>
      <c r="P1729" s="9">
        <f>INT(MAX(1,O1729)+1-VLOOKUP(A1729,anni!$A$1:$O$32,5,0))</f>
        <v>2</v>
      </c>
      <c r="Q1729" s="9">
        <f t="array" ref="Q1729">SUM(IF(anno=A1729,IF(distretto=E1729,concorrenti!$T$3:$T$5991)))</f>
        <v>0</v>
      </c>
      <c r="R1729" s="9">
        <f t="shared" si="246"/>
        <v>2</v>
      </c>
      <c r="S1729" s="1">
        <f t="shared" si="247"/>
        <v>-1</v>
      </c>
      <c r="T1729" s="1">
        <f>1+INT($N1729/VLOOKUP($A1729,anni!$A$1:$J$35,10,0))+$Q1729</f>
        <v>2</v>
      </c>
      <c r="U1729" s="1">
        <f t="shared" si="242"/>
        <v>-1</v>
      </c>
      <c r="AB1729" s="1">
        <v>2</v>
      </c>
    </row>
    <row r="1730" spans="1:28" x14ac:dyDescent="0.3">
      <c r="A1730" s="3">
        <v>1999</v>
      </c>
      <c r="B1730" s="3" t="str">
        <f>VLOOKUP($E1730,accorpamenti!$A$2:$X$104,$A1730-B$2,0)</f>
        <v>Trapani</v>
      </c>
      <c r="C1730" s="3" t="str">
        <f>VLOOKUP($E1730,accorpamenti!$A$2:$X$104,$A1730-C$2,0)</f>
        <v>Trapani</v>
      </c>
      <c r="D1730" s="3" t="str">
        <f>VLOOKUP($E1730,accorpamenti!$A$2:$X$104,$A1730-D$2,0)</f>
        <v>Trapani</v>
      </c>
      <c r="E1730" s="3" t="s">
        <v>109</v>
      </c>
      <c r="F1730" s="1">
        <f t="array" ref="F1730">SUM(IF(anno=A1730,IF(distretto=E1730,1)))</f>
        <v>3</v>
      </c>
      <c r="G1730" s="1">
        <f t="array" ref="G1730">SUM(IF(anno=A1730,IF(distretto=E1730,IF(punti=-1,1))))</f>
        <v>0</v>
      </c>
      <c r="H1730" s="1">
        <f t="array" ref="H1730">SUM(IF(anno=A1730,IF(distretto=E1730,punti)))+G1730</f>
        <v>14.6</v>
      </c>
      <c r="I1730" s="6">
        <v>2.0966802562609201</v>
      </c>
      <c r="J1730" s="12">
        <f>H1730/VLOOKUP(A1730,anni!$A$1:$O$32,4,0)</f>
        <v>2.6605922551252844E-3</v>
      </c>
      <c r="K1730" s="12">
        <f t="shared" si="243"/>
        <v>5.8876922699506928E-3</v>
      </c>
      <c r="L1730" s="12">
        <f t="shared" si="244"/>
        <v>2.260525572195536E-3</v>
      </c>
      <c r="M1730" s="12">
        <f t="array" ref="M1730">SUM(IF(NOT(ISERR(J1730:L1730)),J1730:L1730*$J$2:$L$2))/SUM(IF(NOT(ISERR(J1730:L1730)),$J$2:$L$2))</f>
        <v>3.6696144795787954E-3</v>
      </c>
      <c r="N1730" s="1">
        <f>((300-VLOOKUP(A1730,anni!$A$1:$O$32,8,0))*(M1730-I1730/300)+I1730)/300*(300-VLOOKUP(A1730,anni!$A$1:$O$32,7,0))</f>
        <v>1.4328163146693993</v>
      </c>
      <c r="O1730" s="1">
        <f t="shared" si="245"/>
        <v>1.4328163146693993</v>
      </c>
      <c r="P1730" s="9">
        <f>INT(MAX(1,O1730)+1-VLOOKUP(A1730,anni!$A$1:$O$32,5,0))</f>
        <v>1</v>
      </c>
      <c r="Q1730" s="9">
        <f t="array" ref="Q1730">SUM(IF(anno=A1730,IF(distretto=E1730,concorrenti!$T$3:$T$5991)))</f>
        <v>0</v>
      </c>
      <c r="R1730" s="9">
        <f t="shared" si="246"/>
        <v>1</v>
      </c>
      <c r="S1730" s="1">
        <f t="shared" si="247"/>
        <v>-2</v>
      </c>
      <c r="T1730" s="1">
        <f>1+INT($N1730/VLOOKUP($A1730,anni!$A$1:$J$35,10,0))+$Q1730</f>
        <v>2</v>
      </c>
      <c r="U1730" s="1">
        <f t="shared" si="242"/>
        <v>-1</v>
      </c>
      <c r="AB1730" s="1">
        <v>1</v>
      </c>
    </row>
    <row r="1731" spans="1:28" x14ac:dyDescent="0.3">
      <c r="A1731" s="3">
        <v>1999</v>
      </c>
      <c r="B1731" s="3" t="str">
        <f>VLOOKUP($E1731,accorpamenti!$A$2:$X$104,$A1731-B$2,0)</f>
        <v>Messina</v>
      </c>
      <c r="C1731" s="3" t="str">
        <f>VLOOKUP($E1731,accorpamenti!$A$2:$X$104,$A1731-C$2,0)</f>
        <v>Messina</v>
      </c>
      <c r="D1731" s="3" t="str">
        <f>VLOOKUP($E1731,accorpamenti!$A$2:$X$104,$A1731-D$2,0)</f>
        <v>Messina</v>
      </c>
      <c r="E1731" s="3" t="s">
        <v>124</v>
      </c>
      <c r="F1731" s="1">
        <f t="array" ref="F1731">SUM(IF(anno=A1731,IF(distretto=E1731,1)))</f>
        <v>3</v>
      </c>
      <c r="G1731" s="1">
        <f t="array" ref="G1731">SUM(IF(anno=A1731,IF(distretto=E1731,IF(punti=-1,1))))</f>
        <v>0</v>
      </c>
      <c r="H1731" s="1">
        <f t="array" ref="H1731">SUM(IF(anno=A1731,IF(distretto=E1731,punti)))+G1731</f>
        <v>25.599999999999998</v>
      </c>
      <c r="I1731" s="6">
        <v>2.7955736750145603</v>
      </c>
      <c r="J1731" s="12">
        <f>H1731/VLOOKUP(A1731,anni!$A$1:$O$32,4,0)</f>
        <v>4.6651480637813197E-3</v>
      </c>
      <c r="K1731" s="12">
        <f t="shared" si="243"/>
        <v>4.906410224958911E-4</v>
      </c>
      <c r="L1731" s="12">
        <f t="shared" si="244"/>
        <v>2.0183264037460145E-3</v>
      </c>
      <c r="M1731" s="12">
        <f t="array" ref="M1731">SUM(IF(NOT(ISERR(J1731:L1731)),J1731:L1731*$J$2:$L$2))/SUM(IF(NOT(ISERR(J1731:L1731)),$J$2:$L$2))</f>
        <v>2.832508773346959E-3</v>
      </c>
      <c r="N1731" s="1">
        <f>((300-VLOOKUP(A1731,anni!$A$1:$O$32,8,0))*(M1731-I1731/300)+I1731)/300*(300-VLOOKUP(A1731,anni!$A$1:$O$32,7,0))</f>
        <v>1.4983596463409119</v>
      </c>
      <c r="O1731" s="1">
        <f t="shared" si="245"/>
        <v>1.4983596463409119</v>
      </c>
      <c r="P1731" s="9">
        <f>INT(MAX(1,O1731)+1-VLOOKUP(A1731,anni!$A$1:$O$32,5,0))</f>
        <v>2</v>
      </c>
      <c r="Q1731" s="9">
        <f t="array" ref="Q1731">SUM(IF(anno=A1731,IF(distretto=E1731,concorrenti!$T$3:$T$5991)))</f>
        <v>0</v>
      </c>
      <c r="R1731" s="9">
        <f t="shared" si="246"/>
        <v>2</v>
      </c>
      <c r="S1731" s="1">
        <f t="shared" si="247"/>
        <v>-1</v>
      </c>
      <c r="T1731" s="1">
        <f>1+INT($N1731/VLOOKUP($A1731,anni!$A$1:$J$35,10,0))+$Q1731</f>
        <v>2</v>
      </c>
      <c r="U1731" s="1">
        <f t="shared" si="242"/>
        <v>-1</v>
      </c>
      <c r="AB1731" s="1">
        <v>2</v>
      </c>
    </row>
    <row r="1732" spans="1:28" x14ac:dyDescent="0.3">
      <c r="A1732" s="3">
        <v>1999</v>
      </c>
      <c r="B1732" s="3" t="str">
        <f>VLOOKUP($E1732,accorpamenti!$A$2:$X$104,$A1732-B$2,0)</f>
        <v>Como</v>
      </c>
      <c r="C1732" s="3" t="str">
        <f>VLOOKUP($E1732,accorpamenti!$A$2:$X$104,$A1732-C$2,0)</f>
        <v>Como</v>
      </c>
      <c r="D1732" s="3" t="str">
        <f>VLOOKUP($E1732,accorpamenti!$A$2:$X$104,$A1732-D$2,0)</f>
        <v>Como</v>
      </c>
      <c r="E1732" s="3" t="s">
        <v>88</v>
      </c>
      <c r="F1732" s="1">
        <f t="array" ref="F1732">SUM(IF(anno=A1732,IF(distretto=E1732,1)))</f>
        <v>2</v>
      </c>
      <c r="G1732" s="1">
        <f t="array" ref="G1732">SUM(IF(anno=A1732,IF(distretto=E1732,IF(punti=-1,1))))</f>
        <v>0</v>
      </c>
      <c r="H1732" s="1">
        <f t="array" ref="H1732">SUM(IF(anno=A1732,IF(distretto=E1732,punti)))+G1732</f>
        <v>55</v>
      </c>
      <c r="I1732" s="6">
        <v>2.0966802562609201</v>
      </c>
      <c r="J1732" s="12">
        <f>H1732/VLOOKUP(A1732,anni!$A$1:$O$32,4,0)</f>
        <v>1.0022779043280181E-2</v>
      </c>
      <c r="K1732" s="12">
        <f t="shared" si="243"/>
        <v>1.9821897308833998E-2</v>
      </c>
      <c r="L1732" s="12">
        <f t="shared" si="244"/>
        <v>1.9900698340935701E-2</v>
      </c>
      <c r="M1732" s="12">
        <f t="array" ref="M1732">SUM(IF(NOT(ISERR(J1732:L1732)),J1732:L1732*$J$2:$L$2))/SUM(IF(NOT(ISERR(J1732:L1732)),$J$2:$L$2))</f>
        <v>1.4935471681407374E-2</v>
      </c>
      <c r="N1732" s="1">
        <f>((300-VLOOKUP(A1732,anni!$A$1:$O$32,8,0))*(M1732-I1732/300)+I1732)/300*(300-VLOOKUP(A1732,anni!$A$1:$O$32,7,0))</f>
        <v>3.6859877550351148</v>
      </c>
      <c r="O1732" s="1">
        <f t="shared" si="245"/>
        <v>3.6859877550351148</v>
      </c>
      <c r="P1732" s="9">
        <f>INT(MAX(1,O1732)+1-VLOOKUP(A1732,anni!$A$1:$O$32,5,0))</f>
        <v>4</v>
      </c>
      <c r="Q1732" s="9">
        <f t="array" ref="Q1732">SUM(IF(anno=A1732,IF(distretto=E1732,concorrenti!$T$3:$T$5991)))</f>
        <v>0</v>
      </c>
      <c r="R1732" s="9">
        <f t="shared" si="246"/>
        <v>4</v>
      </c>
      <c r="S1732" s="1">
        <f t="shared" si="247"/>
        <v>2</v>
      </c>
      <c r="T1732" s="1">
        <f>1+INT($N1732/VLOOKUP($A1732,anni!$A$1:$J$35,10,0))+$Q1732</f>
        <v>4</v>
      </c>
      <c r="U1732" s="1">
        <f t="shared" si="242"/>
        <v>2</v>
      </c>
      <c r="AB1732" s="1">
        <v>4</v>
      </c>
    </row>
    <row r="1733" spans="1:28" x14ac:dyDescent="0.3">
      <c r="A1733" s="3">
        <v>1999</v>
      </c>
      <c r="B1733" s="3" t="str">
        <f>VLOOKUP($E1733,accorpamenti!$A$2:$X$104,$A1733-B$2,0)</f>
        <v>Latina</v>
      </c>
      <c r="C1733" s="3" t="str">
        <f>VLOOKUP($E1733,accorpamenti!$A$2:$X$104,$A1733-C$2,0)</f>
        <v>Latina</v>
      </c>
      <c r="D1733" s="3" t="str">
        <f>VLOOKUP($E1733,accorpamenti!$A$2:$X$104,$A1733-D$2,0)</f>
        <v>Latina</v>
      </c>
      <c r="E1733" s="3" t="s">
        <v>65</v>
      </c>
      <c r="F1733" s="1">
        <f t="array" ref="F1733">SUM(IF(anno=A1733,IF(distretto=E1733,1)))</f>
        <v>2</v>
      </c>
      <c r="G1733" s="1">
        <f t="array" ref="G1733">SUM(IF(anno=A1733,IF(distretto=E1733,IF(punti=-1,1))))</f>
        <v>0</v>
      </c>
      <c r="H1733" s="1">
        <f t="array" ref="H1733">SUM(IF(anno=A1733,IF(distretto=E1733,punti)))+G1733</f>
        <v>56.4</v>
      </c>
      <c r="I1733" s="6">
        <v>3.84391380314502</v>
      </c>
      <c r="J1733" s="12">
        <f>H1733/VLOOKUP(A1733,anni!$A$1:$O$32,4,0)</f>
        <v>1.0277904328018221E-2</v>
      </c>
      <c r="K1733" s="12">
        <f t="shared" si="243"/>
        <v>1.8644358854843862E-2</v>
      </c>
      <c r="L1733" s="12">
        <f t="shared" si="244"/>
        <v>7.5485407500100934E-3</v>
      </c>
      <c r="M1733" s="12">
        <f t="array" ref="M1733">SUM(IF(NOT(ISERR(J1733:L1733)),J1733:L1733*$J$2:$L$2))/SUM(IF(NOT(ISERR(J1733:L1733)),$J$2:$L$2))</f>
        <v>1.2611828573958745E-2</v>
      </c>
      <c r="N1733" s="1">
        <f>((300-VLOOKUP(A1733,anni!$A$1:$O$32,8,0))*(M1733-I1733/300)+I1733)/300*(300-VLOOKUP(A1733,anni!$A$1:$O$32,7,0))</f>
        <v>3.8036703158400891</v>
      </c>
      <c r="O1733" s="1">
        <f t="shared" si="245"/>
        <v>3.8036703158400891</v>
      </c>
      <c r="P1733" s="9">
        <f>INT(MAX(1,O1733)+1-VLOOKUP(A1733,anni!$A$1:$O$32,5,0))</f>
        <v>4</v>
      </c>
      <c r="Q1733" s="9">
        <f t="array" ref="Q1733">SUM(IF(anno=A1733,IF(distretto=E1733,concorrenti!$T$3:$T$5991)))</f>
        <v>0</v>
      </c>
      <c r="R1733" s="9">
        <f t="shared" si="246"/>
        <v>4</v>
      </c>
      <c r="S1733" s="1">
        <f t="shared" si="247"/>
        <v>2</v>
      </c>
      <c r="T1733" s="1">
        <f>1+INT($N1733/VLOOKUP($A1733,anni!$A$1:$J$35,10,0))+$Q1733</f>
        <v>4</v>
      </c>
      <c r="U1733" s="1">
        <f t="shared" si="242"/>
        <v>2</v>
      </c>
      <c r="AB1733" s="1">
        <v>4</v>
      </c>
    </row>
    <row r="1734" spans="1:28" x14ac:dyDescent="0.3">
      <c r="A1734" s="3">
        <v>1999</v>
      </c>
      <c r="B1734" s="3" t="str">
        <f>VLOOKUP($E1734,accorpamenti!$A$2:$X$104,$A1734-B$2,0)</f>
        <v>Alessandria</v>
      </c>
      <c r="C1734" s="3" t="str">
        <f>VLOOKUP($E1734,accorpamenti!$A$2:$X$104,$A1734-C$2,0)</f>
        <v>Alessandria</v>
      </c>
      <c r="D1734" s="3" t="str">
        <f>VLOOKUP($E1734,accorpamenti!$A$2:$X$104,$A1734-D$2,0)</f>
        <v>Alessandria</v>
      </c>
      <c r="E1734" s="3" t="s">
        <v>74</v>
      </c>
      <c r="F1734" s="1">
        <f t="array" ref="F1734">SUM(IF(anno=A1734,IF(distretto=E1734,1)))</f>
        <v>2</v>
      </c>
      <c r="G1734" s="1">
        <f t="array" ref="G1734">SUM(IF(anno=A1734,IF(distretto=E1734,IF(punti=-1,1))))</f>
        <v>0</v>
      </c>
      <c r="H1734" s="1">
        <f t="array" ref="H1734">SUM(IF(anno=A1734,IF(distretto=E1734,punti)))+G1734</f>
        <v>58</v>
      </c>
      <c r="I1734" s="6">
        <v>2.7955736750145603</v>
      </c>
      <c r="J1734" s="12">
        <f>H1734/VLOOKUP(A1734,anni!$A$1:$O$32,4,0)</f>
        <v>1.0569476082004554E-2</v>
      </c>
      <c r="K1734" s="12">
        <f t="shared" si="243"/>
        <v>1.540612810637098E-2</v>
      </c>
      <c r="L1734" s="12">
        <f t="shared" si="244"/>
        <v>1.6025511645743354E-2</v>
      </c>
      <c r="M1734" s="12">
        <f t="array" ref="M1734">SUM(IF(NOT(ISERR(J1734:L1734)),J1734:L1734*$J$2:$L$2))/SUM(IF(NOT(ISERR(J1734:L1734)),$J$2:$L$2))</f>
        <v>1.3091032684083162E-2</v>
      </c>
      <c r="N1734" s="1">
        <f>((300-VLOOKUP(A1734,anni!$A$1:$O$32,8,0))*(M1734-I1734/300)+I1734)/300*(300-VLOOKUP(A1734,anni!$A$1:$O$32,7,0))</f>
        <v>3.5500644284881524</v>
      </c>
      <c r="O1734" s="1">
        <f t="shared" si="245"/>
        <v>3.5500644284881524</v>
      </c>
      <c r="P1734" s="9">
        <f>INT(MAX(1,O1734)+1-VLOOKUP(A1734,anni!$A$1:$O$32,5,0))</f>
        <v>4</v>
      </c>
      <c r="Q1734" s="9">
        <f t="array" ref="Q1734">SUM(IF(anno=A1734,IF(distretto=E1734,concorrenti!$T$3:$T$5991)))</f>
        <v>0</v>
      </c>
      <c r="R1734" s="9">
        <f t="shared" si="246"/>
        <v>4</v>
      </c>
      <c r="S1734" s="1">
        <f t="shared" si="247"/>
        <v>2</v>
      </c>
      <c r="T1734" s="1">
        <f>1+INT($N1734/VLOOKUP($A1734,anni!$A$1:$J$35,10,0))+$Q1734</f>
        <v>3</v>
      </c>
      <c r="U1734" s="1">
        <f t="shared" si="242"/>
        <v>1</v>
      </c>
      <c r="AB1734" s="1">
        <v>4</v>
      </c>
    </row>
    <row r="1735" spans="1:28" x14ac:dyDescent="0.3">
      <c r="A1735" s="3">
        <v>1999</v>
      </c>
      <c r="B1735" s="3" t="str">
        <f>VLOOKUP($E1735,accorpamenti!$A$2:$X$104,$A1735-B$2,0)</f>
        <v>Bergamo</v>
      </c>
      <c r="C1735" s="3" t="str">
        <f>VLOOKUP($E1735,accorpamenti!$A$2:$X$104,$A1735-C$2,0)</f>
        <v>Bergamo</v>
      </c>
      <c r="D1735" s="3" t="str">
        <f>VLOOKUP($E1735,accorpamenti!$A$2:$X$104,$A1735-D$2,0)</f>
        <v>Bergamo</v>
      </c>
      <c r="E1735" s="3" t="s">
        <v>35</v>
      </c>
      <c r="F1735" s="1">
        <f t="array" ref="F1735">SUM(IF(anno=A1735,IF(distretto=E1735,1)))</f>
        <v>2</v>
      </c>
      <c r="G1735" s="1">
        <f t="array" ref="G1735">SUM(IF(anno=A1735,IF(distretto=E1735,IF(punti=-1,1))))</f>
        <v>0</v>
      </c>
      <c r="H1735" s="1">
        <f t="array" ref="H1735">SUM(IF(anno=A1735,IF(distretto=E1735,punti)))+G1735</f>
        <v>48.4</v>
      </c>
      <c r="I1735" s="6">
        <v>3.3197437390797901</v>
      </c>
      <c r="J1735" s="12">
        <f>H1735/VLOOKUP(A1735,anni!$A$1:$O$32,4,0)</f>
        <v>8.8200455580865582E-3</v>
      </c>
      <c r="K1735" s="12">
        <f t="shared" si="243"/>
        <v>1.0009076858916176E-2</v>
      </c>
      <c r="L1735" s="12">
        <f t="shared" si="244"/>
        <v>1.5581479836919229E-2</v>
      </c>
      <c r="M1735" s="12">
        <f t="array" ref="M1735">SUM(IF(NOT(ISERR(J1735:L1735)),J1735:L1735*$J$2:$L$2))/SUM(IF(NOT(ISERR(J1735:L1735)),$J$2:$L$2))</f>
        <v>1.0343295038168544E-2</v>
      </c>
      <c r="N1735" s="1">
        <f>((300-VLOOKUP(A1735,anni!$A$1:$O$32,8,0))*(M1735-I1735/300)+I1735)/300*(300-VLOOKUP(A1735,anni!$A$1:$O$32,7,0))</f>
        <v>3.1752402539936386</v>
      </c>
      <c r="O1735" s="1">
        <f t="shared" si="245"/>
        <v>3.1752402539936386</v>
      </c>
      <c r="P1735" s="9">
        <f>INT(MAX(1,O1735)+1-VLOOKUP(A1735,anni!$A$1:$O$32,5,0))</f>
        <v>3</v>
      </c>
      <c r="Q1735" s="9">
        <f t="array" ref="Q1735">SUM(IF(anno=A1735,IF(distretto=E1735,concorrenti!$T$3:$T$5991)))</f>
        <v>0</v>
      </c>
      <c r="R1735" s="9">
        <f t="shared" si="246"/>
        <v>3</v>
      </c>
      <c r="S1735" s="1">
        <f t="shared" si="247"/>
        <v>1</v>
      </c>
      <c r="T1735" s="1">
        <f>1+INT($N1735/VLOOKUP($A1735,anni!$A$1:$J$35,10,0))+$Q1735</f>
        <v>3</v>
      </c>
      <c r="U1735" s="1">
        <f t="shared" si="242"/>
        <v>1</v>
      </c>
      <c r="AB1735" s="1">
        <v>3</v>
      </c>
    </row>
    <row r="1736" spans="1:28" x14ac:dyDescent="0.3">
      <c r="A1736" s="3">
        <v>1999</v>
      </c>
      <c r="B1736" s="3" t="str">
        <f>VLOOKUP($E1736,accorpamenti!$A$2:$X$104,$A1736-B$2,0)</f>
        <v>Cagliari</v>
      </c>
      <c r="C1736" s="3" t="str">
        <f>VLOOKUP($E1736,accorpamenti!$A$2:$X$104,$A1736-C$2,0)</f>
        <v>Cagliari</v>
      </c>
      <c r="D1736" s="3" t="str">
        <f>VLOOKUP($E1736,accorpamenti!$A$2:$X$104,$A1736-D$2,0)</f>
        <v>Cagliari</v>
      </c>
      <c r="E1736" s="3" t="s">
        <v>87</v>
      </c>
      <c r="F1736" s="1">
        <f t="array" ref="F1736">SUM(IF(anno=A1736,IF(distretto=E1736,1)))</f>
        <v>2</v>
      </c>
      <c r="G1736" s="1">
        <f t="array" ref="G1736">SUM(IF(anno=A1736,IF(distretto=E1736,IF(punti=-1,1))))</f>
        <v>0</v>
      </c>
      <c r="H1736" s="1">
        <f t="array" ref="H1736">SUM(IF(anno=A1736,IF(distretto=E1736,punti)))+G1736</f>
        <v>26.599999999999998</v>
      </c>
      <c r="I1736" s="6">
        <v>4.1933605125218403</v>
      </c>
      <c r="J1736" s="12">
        <f>H1736/VLOOKUP(A1736,anni!$A$1:$O$32,4,0)</f>
        <v>4.847380410022778E-3</v>
      </c>
      <c r="K1736" s="12">
        <f t="shared" si="243"/>
        <v>7.8502563599342576E-3</v>
      </c>
      <c r="L1736" s="12">
        <f t="shared" si="244"/>
        <v>1.1221894804827839E-2</v>
      </c>
      <c r="M1736" s="12">
        <f t="array" ref="M1736">SUM(IF(NOT(ISERR(J1736:L1736)),J1736:L1736*$J$2:$L$2))/SUM(IF(NOT(ISERR(J1736:L1736)),$J$2:$L$2))</f>
        <v>6.9107581257941142E-3</v>
      </c>
      <c r="N1736" s="1">
        <f>((300-VLOOKUP(A1736,anni!$A$1:$O$32,8,0))*(M1736-I1736/300)+I1736)/300*(300-VLOOKUP(A1736,anni!$A$1:$O$32,7,0))</f>
        <v>2.7799384626661032</v>
      </c>
      <c r="O1736" s="1">
        <f t="shared" si="245"/>
        <v>2.7799384626661032</v>
      </c>
      <c r="P1736" s="9">
        <f>INT(MAX(1,O1736)+1-VLOOKUP(A1736,anni!$A$1:$O$32,5,0))</f>
        <v>3</v>
      </c>
      <c r="Q1736" s="9">
        <f t="array" ref="Q1736">SUM(IF(anno=A1736,IF(distretto=E1736,concorrenti!$T$3:$T$5991)))</f>
        <v>0</v>
      </c>
      <c r="R1736" s="9">
        <f t="shared" si="246"/>
        <v>3</v>
      </c>
      <c r="S1736" s="1">
        <f t="shared" si="247"/>
        <v>1</v>
      </c>
      <c r="T1736" s="1">
        <f>1+INT($N1736/VLOOKUP($A1736,anni!$A$1:$J$35,10,0))+$Q1736</f>
        <v>3</v>
      </c>
      <c r="U1736" s="1">
        <f t="shared" si="242"/>
        <v>1</v>
      </c>
      <c r="AB1736" s="1">
        <v>3</v>
      </c>
    </row>
    <row r="1737" spans="1:28" x14ac:dyDescent="0.3">
      <c r="A1737" s="3">
        <v>1999</v>
      </c>
      <c r="B1737" s="3" t="str">
        <f>VLOOKUP($E1737,accorpamenti!$A$2:$X$104,$A1737-B$2,0)</f>
        <v>Livorno</v>
      </c>
      <c r="C1737" s="3" t="str">
        <f>VLOOKUP($E1737,accorpamenti!$A$2:$X$104,$A1737-C$2,0)</f>
        <v>Livorno</v>
      </c>
      <c r="D1737" s="3" t="str">
        <f>VLOOKUP($E1737,accorpamenti!$A$2:$X$104,$A1737-D$2,0)</f>
        <v>Livorno</v>
      </c>
      <c r="E1737" s="3" t="s">
        <v>121</v>
      </c>
      <c r="F1737" s="1">
        <f t="array" ref="F1737">SUM(IF(anno=A1737,IF(distretto=E1737,1)))</f>
        <v>2</v>
      </c>
      <c r="G1737" s="1">
        <f t="array" ref="G1737">SUM(IF(anno=A1737,IF(distretto=E1737,IF(punti=-1,1))))</f>
        <v>0</v>
      </c>
      <c r="H1737" s="1">
        <f t="array" ref="H1737">SUM(IF(anno=A1737,IF(distretto=E1737,punti)))+G1737</f>
        <v>37</v>
      </c>
      <c r="I1737" s="6">
        <v>1.3977868375072802</v>
      </c>
      <c r="J1737" s="12">
        <f>H1737/VLOOKUP(A1737,anni!$A$1:$O$32,4,0)</f>
        <v>6.7425968109339398E-3</v>
      </c>
      <c r="K1737" s="12">
        <f t="shared" si="243"/>
        <v>7.1142948261904209E-3</v>
      </c>
      <c r="L1737" s="12">
        <f t="shared" si="244"/>
        <v>2.4865781294150895E-2</v>
      </c>
      <c r="M1737" s="12">
        <f t="array" ref="M1737">SUM(IF(NOT(ISERR(J1737:L1737)),J1737:L1737*$J$2:$L$2))/SUM(IF(NOT(ISERR(J1737:L1737)),$J$2:$L$2))</f>
        <v>9.8870268965555921E-3</v>
      </c>
      <c r="N1737" s="1">
        <f>((300-VLOOKUP(A1737,anni!$A$1:$O$32,8,0))*(M1737-I1737/300)+I1737)/300*(300-VLOOKUP(A1737,anni!$A$1:$O$32,7,0))</f>
        <v>2.4433343251468784</v>
      </c>
      <c r="O1737" s="1">
        <f t="shared" si="245"/>
        <v>2.4433343251468784</v>
      </c>
      <c r="P1737" s="9">
        <f>INT(MAX(1,O1737)+1-VLOOKUP(A1737,anni!$A$1:$O$32,5,0))</f>
        <v>2</v>
      </c>
      <c r="Q1737" s="9">
        <f t="array" ref="Q1737">SUM(IF(anno=A1737,IF(distretto=E1737,concorrenti!$T$3:$T$5991)))</f>
        <v>0</v>
      </c>
      <c r="R1737" s="9">
        <f t="shared" si="246"/>
        <v>2</v>
      </c>
      <c r="S1737" s="1">
        <f t="shared" si="247"/>
        <v>0</v>
      </c>
      <c r="T1737" s="1">
        <f>1+INT($N1737/VLOOKUP($A1737,anni!$A$1:$J$35,10,0))+$Q1737</f>
        <v>3</v>
      </c>
      <c r="U1737" s="1">
        <f t="shared" si="242"/>
        <v>1</v>
      </c>
      <c r="AB1737" s="1">
        <v>2</v>
      </c>
    </row>
    <row r="1738" spans="1:28" x14ac:dyDescent="0.3">
      <c r="A1738" s="3">
        <v>1999</v>
      </c>
      <c r="B1738" s="3" t="str">
        <f>VLOOKUP($E1738,accorpamenti!$A$2:$X$104,$A1738-B$2,0)</f>
        <v>Terni</v>
      </c>
      <c r="C1738" s="3" t="str">
        <f>VLOOKUP($E1738,accorpamenti!$A$2:$X$104,$A1738-C$2,0)</f>
        <v>Terni</v>
      </c>
      <c r="D1738" s="3" t="str">
        <f>VLOOKUP($E1738,accorpamenti!$A$2:$X$104,$A1738-D$2,0)</f>
        <v>Terni</v>
      </c>
      <c r="E1738" s="3" t="s">
        <v>80</v>
      </c>
      <c r="F1738" s="1">
        <f t="array" ref="F1738">SUM(IF(anno=A1738,IF(distretto=E1738,1)))</f>
        <v>2</v>
      </c>
      <c r="G1738" s="1">
        <f t="array" ref="G1738">SUM(IF(anno=A1738,IF(distretto=E1738,IF(punti=-1,1))))</f>
        <v>0</v>
      </c>
      <c r="H1738" s="1">
        <f t="array" ref="H1738">SUM(IF(anno=A1738,IF(distretto=E1738,punti)))+G1738</f>
        <v>41</v>
      </c>
      <c r="I1738" s="6">
        <v>1.0483401281304601</v>
      </c>
      <c r="J1738" s="12">
        <f>H1738/VLOOKUP(A1738,anni!$A$1:$O$32,4,0)</f>
        <v>7.4715261958997713E-3</v>
      </c>
      <c r="K1738" s="12">
        <f t="shared" si="243"/>
        <v>1.5013615288374268E-2</v>
      </c>
      <c r="L1738" s="12">
        <f t="shared" si="244"/>
        <v>7.7100068623097758E-3</v>
      </c>
      <c r="M1738" s="12">
        <f t="array" ref="M1738">SUM(IF(NOT(ISERR(J1738:L1738)),J1738:L1738*$J$2:$L$2))/SUM(IF(NOT(ISERR(J1738:L1738)),$J$2:$L$2))</f>
        <v>1.0025302671126271E-2</v>
      </c>
      <c r="N1738" s="1">
        <f>((300-VLOOKUP(A1738,anni!$A$1:$O$32,8,0))*(M1738-I1738/300)+I1738)/300*(300-VLOOKUP(A1738,anni!$A$1:$O$32,7,0))</f>
        <v>2.3545072436020744</v>
      </c>
      <c r="O1738" s="1">
        <f t="shared" si="245"/>
        <v>2.3545072436020744</v>
      </c>
      <c r="P1738" s="9">
        <f>INT(MAX(1,O1738)+1-VLOOKUP(A1738,anni!$A$1:$O$32,5,0))</f>
        <v>2</v>
      </c>
      <c r="Q1738" s="9">
        <f t="array" ref="Q1738">SUM(IF(anno=A1738,IF(distretto=E1738,concorrenti!$T$3:$T$5991)))</f>
        <v>0</v>
      </c>
      <c r="R1738" s="9">
        <f t="shared" si="246"/>
        <v>2</v>
      </c>
      <c r="S1738" s="1">
        <f t="shared" si="247"/>
        <v>0</v>
      </c>
      <c r="T1738" s="1">
        <f>1+INT($N1738/VLOOKUP($A1738,anni!$A$1:$J$35,10,0))+$Q1738</f>
        <v>2</v>
      </c>
      <c r="U1738" s="1">
        <f t="shared" si="242"/>
        <v>0</v>
      </c>
      <c r="AB1738" s="1">
        <v>2</v>
      </c>
    </row>
    <row r="1739" spans="1:28" x14ac:dyDescent="0.3">
      <c r="A1739" s="3">
        <v>1999</v>
      </c>
      <c r="B1739" s="3" t="str">
        <f>VLOOKUP($E1739,accorpamenti!$A$2:$X$104,$A1739-B$2,0)</f>
        <v>Grosseto</v>
      </c>
      <c r="C1739" s="3" t="str">
        <f>VLOOKUP($E1739,accorpamenti!$A$2:$X$104,$A1739-C$2,0)</f>
        <v>Grosseto</v>
      </c>
      <c r="D1739" s="3" t="str">
        <f>VLOOKUP($E1739,accorpamenti!$A$2:$X$104,$A1739-D$2,0)</f>
        <v>Grosseto</v>
      </c>
      <c r="E1739" s="3" t="s">
        <v>100</v>
      </c>
      <c r="F1739" s="1">
        <f t="array" ref="F1739">SUM(IF(anno=A1739,IF(distretto=E1739,1)))</f>
        <v>2</v>
      </c>
      <c r="G1739" s="1">
        <f t="array" ref="G1739">SUM(IF(anno=A1739,IF(distretto=E1739,IF(punti=-1,1))))</f>
        <v>0</v>
      </c>
      <c r="H1739" s="1">
        <f t="array" ref="H1739">SUM(IF(anno=A1739,IF(distretto=E1739,punti)))+G1739</f>
        <v>25.6</v>
      </c>
      <c r="I1739" s="6">
        <v>0.87361677344205002</v>
      </c>
      <c r="J1739" s="12">
        <f>H1739/VLOOKUP(A1739,anni!$A$1:$O$32,4,0)</f>
        <v>4.6651480637813205E-3</v>
      </c>
      <c r="K1739" s="12">
        <f t="shared" si="243"/>
        <v>1.6976179378357832E-2</v>
      </c>
      <c r="L1739" s="12">
        <f t="shared" si="244"/>
        <v>1.1585193557502123E-2</v>
      </c>
      <c r="M1739" s="12">
        <f t="array" ref="M1739">SUM(IF(NOT(ISERR(J1739:L1739)),J1739:L1739*$J$2:$L$2))/SUM(IF(NOT(ISERR(J1739:L1739)),$J$2:$L$2))</f>
        <v>9.9221660842602911E-3</v>
      </c>
      <c r="N1739" s="1">
        <f>((300-VLOOKUP(A1739,anni!$A$1:$O$32,8,0))*(M1739-I1739/300)+I1739)/300*(300-VLOOKUP(A1739,anni!$A$1:$O$32,7,0))</f>
        <v>2.2756388079994081</v>
      </c>
      <c r="O1739" s="1">
        <f t="shared" si="245"/>
        <v>2.2756388079994081</v>
      </c>
      <c r="P1739" s="9">
        <f>INT(MAX(1,O1739)+1-VLOOKUP(A1739,anni!$A$1:$O$32,5,0))</f>
        <v>2</v>
      </c>
      <c r="Q1739" s="9">
        <f t="array" ref="Q1739">SUM(IF(anno=A1739,IF(distretto=E1739,concorrenti!$T$3:$T$5991)))</f>
        <v>0</v>
      </c>
      <c r="R1739" s="9">
        <f t="shared" si="246"/>
        <v>2</v>
      </c>
      <c r="S1739" s="1">
        <f t="shared" si="247"/>
        <v>0</v>
      </c>
      <c r="T1739" s="1">
        <f>1+INT($N1739/VLOOKUP($A1739,anni!$A$1:$J$35,10,0))+$Q1739</f>
        <v>2</v>
      </c>
      <c r="U1739" s="1">
        <f t="shared" si="242"/>
        <v>0</v>
      </c>
      <c r="AB1739" s="1">
        <v>2</v>
      </c>
    </row>
    <row r="1740" spans="1:28" x14ac:dyDescent="0.3">
      <c r="A1740" s="3">
        <v>1999</v>
      </c>
      <c r="B1740" s="3" t="str">
        <f>VLOOKUP($E1740,accorpamenti!$A$2:$X$104,$A1740-B$2,0)</f>
        <v>Pavia</v>
      </c>
      <c r="C1740" s="3" t="str">
        <f>VLOOKUP($E1740,accorpamenti!$A$2:$X$104,$A1740-C$2,0)</f>
        <v>Pavia</v>
      </c>
      <c r="D1740" s="3" t="str">
        <f>VLOOKUP($E1740,accorpamenti!$A$2:$X$104,$A1740-D$2,0)</f>
        <v>Pavia</v>
      </c>
      <c r="E1740" s="3" t="s">
        <v>83</v>
      </c>
      <c r="F1740" s="1">
        <f t="array" ref="F1740">SUM(IF(anno=A1740,IF(distretto=E1740,1)))</f>
        <v>2</v>
      </c>
      <c r="G1740" s="1">
        <f t="array" ref="G1740">SUM(IF(anno=A1740,IF(distretto=E1740,IF(punti=-1,1))))</f>
        <v>0</v>
      </c>
      <c r="H1740" s="1">
        <f t="array" ref="H1740">SUM(IF(anno=A1740,IF(distretto=E1740,punti)))+G1740</f>
        <v>25.2</v>
      </c>
      <c r="I1740" s="6">
        <v>2.4461269656377405</v>
      </c>
      <c r="J1740" s="12">
        <f>H1740/VLOOKUP(A1740,anni!$A$1:$O$32,4,0)</f>
        <v>4.5922551252847374E-3</v>
      </c>
      <c r="K1740" s="12">
        <f t="shared" si="243"/>
        <v>1.2560410175894812E-2</v>
      </c>
      <c r="L1740" s="12">
        <f t="shared" si="244"/>
        <v>9.0824688168570644E-3</v>
      </c>
      <c r="M1740" s="12">
        <f t="array" ref="M1740">SUM(IF(NOT(ISERR(J1740:L1740)),J1740:L1740*$J$2:$L$2))/SUM(IF(NOT(ISERR(J1740:L1740)),$J$2:$L$2))</f>
        <v>7.9966757574168167E-3</v>
      </c>
      <c r="N1740" s="1">
        <f>((300-VLOOKUP(A1740,anni!$A$1:$O$32,8,0))*(M1740-I1740/300)+I1740)/300*(300-VLOOKUP(A1740,anni!$A$1:$O$32,7,0))</f>
        <v>2.4147108066959433</v>
      </c>
      <c r="O1740" s="1">
        <f t="shared" si="245"/>
        <v>2.4147108066959433</v>
      </c>
      <c r="P1740" s="9">
        <f>INT(MAX(1,O1740)+1-VLOOKUP(A1740,anni!$A$1:$O$32,5,0))</f>
        <v>2</v>
      </c>
      <c r="Q1740" s="9">
        <f t="array" ref="Q1740">SUM(IF(anno=A1740,IF(distretto=E1740,concorrenti!$T$3:$T$5991)))</f>
        <v>0</v>
      </c>
      <c r="R1740" s="9">
        <f t="shared" si="246"/>
        <v>2</v>
      </c>
      <c r="S1740" s="1">
        <f t="shared" si="247"/>
        <v>0</v>
      </c>
      <c r="T1740" s="1">
        <f>1+INT($N1740/VLOOKUP($A1740,anni!$A$1:$J$35,10,0))+$Q1740</f>
        <v>2</v>
      </c>
      <c r="U1740" s="1">
        <f t="shared" si="242"/>
        <v>0</v>
      </c>
      <c r="AB1740" s="1">
        <v>2</v>
      </c>
    </row>
    <row r="1741" spans="1:28" x14ac:dyDescent="0.3">
      <c r="A1741" s="3">
        <v>1999</v>
      </c>
      <c r="B1741" s="3" t="str">
        <f>VLOOKUP($E1741,accorpamenti!$A$2:$X$104,$A1741-B$2,0)</f>
        <v>Cuneo</v>
      </c>
      <c r="C1741" s="3" t="str">
        <f>VLOOKUP($E1741,accorpamenti!$A$2:$X$104,$A1741-C$2,0)</f>
        <v>Cuneo</v>
      </c>
      <c r="D1741" s="3" t="str">
        <f>VLOOKUP($E1741,accorpamenti!$A$2:$X$104,$A1741-D$2,0)</f>
        <v>Cuneo</v>
      </c>
      <c r="E1741" s="3" t="s">
        <v>67</v>
      </c>
      <c r="F1741" s="1">
        <f t="array" ref="F1741">SUM(IF(anno=A1741,IF(distretto=E1741,1)))</f>
        <v>2</v>
      </c>
      <c r="G1741" s="1">
        <f t="array" ref="G1741">SUM(IF(anno=A1741,IF(distretto=E1741,IF(punti=-1,1))))</f>
        <v>0</v>
      </c>
      <c r="H1741" s="1">
        <f t="array" ref="H1741">SUM(IF(anno=A1741,IF(distretto=E1741,punti)))+G1741</f>
        <v>33.6</v>
      </c>
      <c r="I1741" s="6">
        <v>2.4461269656377405</v>
      </c>
      <c r="J1741" s="12">
        <f>H1741/VLOOKUP(A1741,anni!$A$1:$O$32,4,0)</f>
        <v>6.1230068337129835E-3</v>
      </c>
      <c r="K1741" s="12">
        <f t="shared" si="243"/>
        <v>5.4461153497043909E-3</v>
      </c>
      <c r="L1741" s="12">
        <f t="shared" si="244"/>
        <v>1.7357607072215724E-2</v>
      </c>
      <c r="M1741" s="12">
        <f t="array" ref="M1741">SUM(IF(NOT(ISERR(J1741:L1741)),J1741:L1741*$J$2:$L$2))/SUM(IF(NOT(ISERR(J1741:L1741)),$J$2:$L$2))</f>
        <v>7.7698097121272425E-3</v>
      </c>
      <c r="N1741" s="1">
        <f>((300-VLOOKUP(A1741,anni!$A$1:$O$32,8,0))*(M1741-I1741/300)+I1741)/300*(300-VLOOKUP(A1741,anni!$A$1:$O$32,7,0))</f>
        <v>2.3693375976380286</v>
      </c>
      <c r="O1741" s="1">
        <f t="shared" si="245"/>
        <v>2.3693375976380286</v>
      </c>
      <c r="P1741" s="9">
        <f>INT(MAX(1,O1741)+1-VLOOKUP(A1741,anni!$A$1:$O$32,5,0))</f>
        <v>2</v>
      </c>
      <c r="Q1741" s="9">
        <f t="array" ref="Q1741">SUM(IF(anno=A1741,IF(distretto=E1741,concorrenti!$T$3:$T$5991)))</f>
        <v>0</v>
      </c>
      <c r="R1741" s="9">
        <f t="shared" si="246"/>
        <v>2</v>
      </c>
      <c r="S1741" s="1">
        <f t="shared" si="247"/>
        <v>0</v>
      </c>
      <c r="T1741" s="1">
        <f>1+INT($N1741/VLOOKUP($A1741,anni!$A$1:$J$35,10,0))+$Q1741</f>
        <v>2</v>
      </c>
      <c r="U1741" s="1">
        <f t="shared" si="242"/>
        <v>0</v>
      </c>
      <c r="AB1741" s="1">
        <v>2</v>
      </c>
    </row>
    <row r="1742" spans="1:28" x14ac:dyDescent="0.3">
      <c r="A1742" s="3">
        <v>1999</v>
      </c>
      <c r="B1742" s="3" t="str">
        <f>VLOOKUP($E1742,accorpamenti!$A$2:$X$104,$A1742-B$2,0)</f>
        <v>Chieti</v>
      </c>
      <c r="C1742" s="3" t="str">
        <f>VLOOKUP($E1742,accorpamenti!$A$2:$X$104,$A1742-C$2,0)</f>
        <v>Chieti</v>
      </c>
      <c r="D1742" s="3" t="str">
        <f>VLOOKUP($E1742,accorpamenti!$A$2:$X$104,$A1742-D$2,0)</f>
        <v>Chieti</v>
      </c>
      <c r="E1742" s="3" t="s">
        <v>113</v>
      </c>
      <c r="F1742" s="1">
        <f t="array" ref="F1742">SUM(IF(anno=A1742,IF(distretto=E1742,1)))</f>
        <v>2</v>
      </c>
      <c r="G1742" s="1">
        <f t="array" ref="G1742">SUM(IF(anno=A1742,IF(distretto=E1742,IF(punti=-1,1))))</f>
        <v>0</v>
      </c>
      <c r="H1742" s="1">
        <f t="array" ref="H1742">SUM(IF(anno=A1742,IF(distretto=E1742,punti)))+G1742</f>
        <v>25.2</v>
      </c>
      <c r="I1742" s="6">
        <v>2.4461269656377405</v>
      </c>
      <c r="J1742" s="12">
        <f>H1742/VLOOKUP(A1742,anni!$A$1:$O$32,4,0)</f>
        <v>4.5922551252847374E-3</v>
      </c>
      <c r="K1742" s="12">
        <f t="shared" si="243"/>
        <v>9.3221794274219311E-3</v>
      </c>
      <c r="L1742" s="12">
        <f t="shared" si="244"/>
        <v>1.3482420377023376E-2</v>
      </c>
      <c r="M1742" s="12">
        <f t="array" ref="M1742">SUM(IF(NOT(ISERR(J1742:L1742)),J1742:L1742*$J$2:$L$2))/SUM(IF(NOT(ISERR(J1742:L1742)),$J$2:$L$2))</f>
        <v>7.6505907679535745E-3</v>
      </c>
      <c r="N1742" s="1">
        <f>((300-VLOOKUP(A1742,anni!$A$1:$O$32,8,0))*(M1742-I1742/300)+I1742)/300*(300-VLOOKUP(A1742,anni!$A$1:$O$32,7,0))</f>
        <v>2.3454938088032948</v>
      </c>
      <c r="O1742" s="1">
        <f t="shared" si="245"/>
        <v>2.3454938088032948</v>
      </c>
      <c r="P1742" s="9">
        <f>INT(MAX(1,O1742)+1-VLOOKUP(A1742,anni!$A$1:$O$32,5,0))</f>
        <v>2</v>
      </c>
      <c r="Q1742" s="9">
        <f t="array" ref="Q1742">SUM(IF(anno=A1742,IF(distretto=E1742,concorrenti!$T$3:$T$5991)))</f>
        <v>0</v>
      </c>
      <c r="R1742" s="9">
        <f t="shared" si="246"/>
        <v>2</v>
      </c>
      <c r="S1742" s="1">
        <f t="shared" si="247"/>
        <v>0</v>
      </c>
      <c r="T1742" s="1">
        <f>1+INT($N1742/VLOOKUP($A1742,anni!$A$1:$J$35,10,0))+$Q1742</f>
        <v>2</v>
      </c>
      <c r="U1742" s="1">
        <f t="shared" si="242"/>
        <v>0</v>
      </c>
      <c r="AB1742" s="1">
        <v>2</v>
      </c>
    </row>
    <row r="1743" spans="1:28" x14ac:dyDescent="0.3">
      <c r="A1743" s="3">
        <v>1999</v>
      </c>
      <c r="B1743" s="3" t="str">
        <f>VLOOKUP($E1743,accorpamenti!$A$2:$X$104,$A1743-B$2,0)</f>
        <v>Gorizia</v>
      </c>
      <c r="C1743" s="3" t="str">
        <f>VLOOKUP($E1743,accorpamenti!$A$2:$X$104,$A1743-C$2,0)</f>
        <v>Gorizia</v>
      </c>
      <c r="D1743" s="3" t="str">
        <f>VLOOKUP($E1743,accorpamenti!$A$2:$X$104,$A1743-D$2,0)</f>
        <v>Gorizia</v>
      </c>
      <c r="E1743" s="3" t="s">
        <v>44</v>
      </c>
      <c r="F1743" s="1">
        <f t="array" ref="F1743">SUM(IF(anno=A1743,IF(distretto=E1743,1)))</f>
        <v>2</v>
      </c>
      <c r="G1743" s="1">
        <f t="array" ref="G1743">SUM(IF(anno=A1743,IF(distretto=E1743,IF(punti=-1,1))))</f>
        <v>0</v>
      </c>
      <c r="H1743" s="1">
        <f t="array" ref="H1743">SUM(IF(anno=A1743,IF(distretto=E1743,punti)))+G1743</f>
        <v>32.599999999999994</v>
      </c>
      <c r="I1743" s="6">
        <v>1.2230634828188702</v>
      </c>
      <c r="J1743" s="12">
        <f>H1743/VLOOKUP(A1743,anni!$A$1:$O$32,4,0)</f>
        <v>5.9407744874715243E-3</v>
      </c>
      <c r="K1743" s="12">
        <f t="shared" si="243"/>
        <v>7.4086794396879549E-3</v>
      </c>
      <c r="L1743" s="12">
        <f t="shared" si="244"/>
        <v>1.3482420377023376E-2</v>
      </c>
      <c r="M1743" s="12">
        <f t="array" ref="M1743">SUM(IF(NOT(ISERR(J1743:L1743)),J1743:L1743*$J$2:$L$2))/SUM(IF(NOT(ISERR(J1743:L1743)),$J$2:$L$2))</f>
        <v>7.6870171198023087E-3</v>
      </c>
      <c r="N1743" s="1">
        <f>((300-VLOOKUP(A1743,anni!$A$1:$O$32,8,0))*(M1743-I1743/300)+I1743)/300*(300-VLOOKUP(A1743,anni!$A$1:$O$32,7,0))</f>
        <v>1.9450912515667518</v>
      </c>
      <c r="O1743" s="1">
        <f t="shared" si="245"/>
        <v>1.9450912515667518</v>
      </c>
      <c r="P1743" s="9">
        <f>INT(MAX(1,O1743)+1-VLOOKUP(A1743,anni!$A$1:$O$32,5,0))</f>
        <v>2</v>
      </c>
      <c r="Q1743" s="9">
        <f t="array" ref="Q1743">SUM(IF(anno=A1743,IF(distretto=E1743,concorrenti!$T$3:$T$5991)))</f>
        <v>0</v>
      </c>
      <c r="R1743" s="9">
        <f t="shared" si="246"/>
        <v>2</v>
      </c>
      <c r="S1743" s="1">
        <f t="shared" si="247"/>
        <v>0</v>
      </c>
      <c r="T1743" s="1">
        <f>1+INT($N1743/VLOOKUP($A1743,anni!$A$1:$J$35,10,0))+$Q1743</f>
        <v>2</v>
      </c>
      <c r="U1743" s="1">
        <f t="shared" si="242"/>
        <v>0</v>
      </c>
      <c r="AB1743" s="1">
        <v>2</v>
      </c>
    </row>
    <row r="1744" spans="1:28" x14ac:dyDescent="0.3">
      <c r="A1744" s="3">
        <v>1999</v>
      </c>
      <c r="B1744" s="3" t="str">
        <f>VLOOKUP($E1744,accorpamenti!$A$2:$X$104,$A1744-B$2,0)</f>
        <v>Perugia</v>
      </c>
      <c r="C1744" s="3" t="str">
        <f>VLOOKUP($E1744,accorpamenti!$A$2:$X$104,$A1744-C$2,0)</f>
        <v>Perugia</v>
      </c>
      <c r="D1744" s="3" t="str">
        <f>VLOOKUP($E1744,accorpamenti!$A$2:$X$104,$A1744-D$2,0)</f>
        <v>Perugia</v>
      </c>
      <c r="E1744" s="3" t="s">
        <v>84</v>
      </c>
      <c r="F1744" s="1">
        <f t="array" ref="F1744">SUM(IF(anno=A1744,IF(distretto=E1744,1)))</f>
        <v>2</v>
      </c>
      <c r="G1744" s="1">
        <f t="array" ref="G1744">SUM(IF(anno=A1744,IF(distretto=E1744,IF(punti=-1,1))))</f>
        <v>0</v>
      </c>
      <c r="H1744" s="1">
        <f t="array" ref="H1744">SUM(IF(anno=A1744,IF(distretto=E1744,punti)))+G1744</f>
        <v>36.200000000000003</v>
      </c>
      <c r="I1744" s="6">
        <v>3.4944670937682001</v>
      </c>
      <c r="J1744" s="12">
        <f>H1744/VLOOKUP(A1744,anni!$A$1:$O$32,4,0)</f>
        <v>6.5968109339407735E-3</v>
      </c>
      <c r="K1744" s="12">
        <f t="shared" si="243"/>
        <v>9.8128204499178221E-4</v>
      </c>
      <c r="L1744" s="12">
        <f t="shared" si="244"/>
        <v>8.0733056149840578E-3</v>
      </c>
      <c r="M1744" s="12">
        <f t="array" ref="M1744">SUM(IF(NOT(ISERR(J1744:L1744)),J1744:L1744*$J$2:$L$2))/SUM(IF(NOT(ISERR(J1744:L1744)),$J$2:$L$2))</f>
        <v>4.971050417798324E-3</v>
      </c>
      <c r="N1744" s="1">
        <f>((300-VLOOKUP(A1744,anni!$A$1:$O$32,8,0))*(M1744-I1744/300)+I1744)/300*(300-VLOOKUP(A1744,anni!$A$1:$O$32,7,0))</f>
        <v>2.1590324481490648</v>
      </c>
      <c r="O1744" s="1">
        <f t="shared" si="245"/>
        <v>2.1590324481490648</v>
      </c>
      <c r="P1744" s="9">
        <f>INT(MAX(1,O1744)+1-VLOOKUP(A1744,anni!$A$1:$O$32,5,0))</f>
        <v>2</v>
      </c>
      <c r="Q1744" s="9">
        <f t="array" ref="Q1744">SUM(IF(anno=A1744,IF(distretto=E1744,concorrenti!$T$3:$T$5991)))</f>
        <v>0</v>
      </c>
      <c r="R1744" s="9">
        <f t="shared" si="246"/>
        <v>2</v>
      </c>
      <c r="S1744" s="1">
        <f t="shared" si="247"/>
        <v>0</v>
      </c>
      <c r="T1744" s="1">
        <f>1+INT($N1744/VLOOKUP($A1744,anni!$A$1:$J$35,10,0))+$Q1744</f>
        <v>2</v>
      </c>
      <c r="U1744" s="1">
        <f t="shared" si="242"/>
        <v>0</v>
      </c>
      <c r="AB1744" s="1">
        <v>2</v>
      </c>
    </row>
    <row r="1745" spans="1:28" x14ac:dyDescent="0.3">
      <c r="A1745" s="3">
        <v>1999</v>
      </c>
      <c r="B1745" s="3" t="str">
        <f>VLOOKUP($E1745,accorpamenti!$A$2:$X$104,$A1745-B$2,0)</f>
        <v>Biella</v>
      </c>
      <c r="C1745" s="3" t="str">
        <f>VLOOKUP($E1745,accorpamenti!$A$2:$X$104,$A1745-C$2,0)</f>
        <v>Biella</v>
      </c>
      <c r="D1745" s="3" t="str">
        <f>VLOOKUP($E1745,accorpamenti!$A$2:$X$104,$A1745-D$2,0)</f>
        <v>Biella</v>
      </c>
      <c r="E1745" s="3" t="s">
        <v>144</v>
      </c>
      <c r="F1745" s="1">
        <f t="array" ref="F1745">SUM(IF(anno=A1745,IF(distretto=E1745,1)))</f>
        <v>2</v>
      </c>
      <c r="G1745" s="1">
        <f t="array" ref="G1745">SUM(IF(anno=A1745,IF(distretto=E1745,IF(punti=-1,1))))</f>
        <v>0</v>
      </c>
      <c r="H1745" s="1">
        <f t="array" ref="H1745">SUM(IF(anno=A1745,IF(distretto=E1745,punti)))+G1745</f>
        <v>33.4</v>
      </c>
      <c r="I1745" s="6">
        <v>0.52417006406523003</v>
      </c>
      <c r="J1745" s="12">
        <f>H1745/VLOOKUP(A1745,anni!$A$1:$O$32,4,0)</f>
        <v>6.0865603644646915E-3</v>
      </c>
      <c r="K1745" s="12">
        <f t="shared" si="243"/>
        <v>1.2266025562397276E-2</v>
      </c>
      <c r="L1745" s="12">
        <f t="shared" si="244"/>
        <v>5.8531465708634416E-3</v>
      </c>
      <c r="M1745" s="12">
        <f t="array" ref="M1745">SUM(IF(NOT(ISERR(J1745:L1745)),J1745:L1745*$J$2:$L$2))/SUM(IF(NOT(ISERR(J1745:L1745)),$J$2:$L$2))</f>
        <v>8.1074797981753443E-3</v>
      </c>
      <c r="N1745" s="1">
        <f>((300-VLOOKUP(A1745,anni!$A$1:$O$32,8,0))*(M1745-I1745/300)+I1745)/300*(300-VLOOKUP(A1745,anni!$A$1:$O$32,7,0))</f>
        <v>1.796219314323479</v>
      </c>
      <c r="O1745" s="1">
        <f t="shared" si="245"/>
        <v>1.796219314323479</v>
      </c>
      <c r="P1745" s="9">
        <f>INT(MAX(1,O1745)+1-VLOOKUP(A1745,anni!$A$1:$O$32,5,0))</f>
        <v>2</v>
      </c>
      <c r="Q1745" s="9">
        <f t="array" ref="Q1745">SUM(IF(anno=A1745,IF(distretto=E1745,concorrenti!$T$3:$T$5991)))</f>
        <v>0</v>
      </c>
      <c r="R1745" s="9">
        <f t="shared" si="246"/>
        <v>2</v>
      </c>
      <c r="S1745" s="1">
        <f t="shared" si="247"/>
        <v>0</v>
      </c>
      <c r="T1745" s="1">
        <f>1+INT($N1745/VLOOKUP($A1745,anni!$A$1:$J$35,10,0))+$Q1745</f>
        <v>2</v>
      </c>
      <c r="U1745" s="1">
        <f t="shared" si="242"/>
        <v>0</v>
      </c>
      <c r="AB1745" s="1">
        <v>2</v>
      </c>
    </row>
    <row r="1746" spans="1:28" x14ac:dyDescent="0.3">
      <c r="A1746" s="3">
        <v>1999</v>
      </c>
      <c r="B1746" s="3" t="str">
        <f>VLOOKUP($E1746,accorpamenti!$A$2:$X$104,$A1746-B$2,0)</f>
        <v>Savona</v>
      </c>
      <c r="C1746" s="3" t="str">
        <f>VLOOKUP($E1746,accorpamenti!$A$2:$X$104,$A1746-C$2,0)</f>
        <v>Savona</v>
      </c>
      <c r="D1746" s="3" t="str">
        <f>VLOOKUP($E1746,accorpamenti!$A$2:$X$104,$A1746-D$2,0)</f>
        <v>Savona</v>
      </c>
      <c r="E1746" s="3" t="s">
        <v>138</v>
      </c>
      <c r="F1746" s="1">
        <f t="array" ref="F1746">SUM(IF(anno=A1746,IF(distretto=E1746,1)))</f>
        <v>2</v>
      </c>
      <c r="G1746" s="1">
        <f t="array" ref="G1746">SUM(IF(anno=A1746,IF(distretto=E1746,IF(punti=-1,1))))</f>
        <v>0</v>
      </c>
      <c r="H1746" s="1">
        <f t="array" ref="H1746">SUM(IF(anno=A1746,IF(distretto=E1746,punti)))+G1746</f>
        <v>43.2</v>
      </c>
      <c r="I1746" s="6">
        <v>1.2230634828188702</v>
      </c>
      <c r="J1746" s="12">
        <f>H1746/VLOOKUP(A1746,anni!$A$1:$O$32,4,0)</f>
        <v>7.8724373576309781E-3</v>
      </c>
      <c r="K1746" s="12">
        <f t="shared" si="243"/>
        <v>2.6985256237274011E-3</v>
      </c>
      <c r="L1746" s="12">
        <f t="shared" si="244"/>
        <v>1.4209017882371942E-2</v>
      </c>
      <c r="M1746" s="12">
        <f t="array" ref="M1746">SUM(IF(NOT(ISERR(J1746:L1746)),J1746:L1746*$J$2:$L$2))/SUM(IF(NOT(ISERR(J1746:L1746)),$J$2:$L$2))</f>
        <v>7.2038968671199466E-3</v>
      </c>
      <c r="N1746" s="1">
        <f>((300-VLOOKUP(A1746,anni!$A$1:$O$32,8,0))*(M1746-I1746/300)+I1746)/300*(300-VLOOKUP(A1746,anni!$A$1:$O$32,7,0))</f>
        <v>1.8484672010302794</v>
      </c>
      <c r="O1746" s="1">
        <f t="shared" si="245"/>
        <v>1.8484672010302794</v>
      </c>
      <c r="P1746" s="9">
        <f>INT(MAX(1,O1746)+1-VLOOKUP(A1746,anni!$A$1:$O$32,5,0))</f>
        <v>2</v>
      </c>
      <c r="Q1746" s="9">
        <f t="array" ref="Q1746">SUM(IF(anno=A1746,IF(distretto=E1746,concorrenti!$T$3:$T$5991)))</f>
        <v>0</v>
      </c>
      <c r="R1746" s="9">
        <f t="shared" si="246"/>
        <v>2</v>
      </c>
      <c r="S1746" s="1">
        <f t="shared" si="247"/>
        <v>0</v>
      </c>
      <c r="T1746" s="1">
        <f>1+INT($N1746/VLOOKUP($A1746,anni!$A$1:$J$35,10,0))+$Q1746</f>
        <v>2</v>
      </c>
      <c r="U1746" s="1">
        <f t="shared" si="242"/>
        <v>0</v>
      </c>
      <c r="AB1746" s="1">
        <v>2</v>
      </c>
    </row>
    <row r="1747" spans="1:28" x14ac:dyDescent="0.3">
      <c r="A1747" s="3">
        <v>1999</v>
      </c>
      <c r="B1747" s="3" t="str">
        <f>VLOOKUP($E1747,accorpamenti!$A$2:$X$104,$A1747-B$2,0)</f>
        <v>Cremona</v>
      </c>
      <c r="C1747" s="3" t="str">
        <f>VLOOKUP($E1747,accorpamenti!$A$2:$X$104,$A1747-C$2,0)</f>
        <v>Cremona</v>
      </c>
      <c r="D1747" s="3" t="str">
        <f>VLOOKUP($E1747,accorpamenti!$A$2:$X$104,$A1747-D$2,0)</f>
        <v>Cremona</v>
      </c>
      <c r="E1747" s="3" t="s">
        <v>130</v>
      </c>
      <c r="F1747" s="1">
        <f t="array" ref="F1747">SUM(IF(anno=A1747,IF(distretto=E1747,1)))</f>
        <v>2</v>
      </c>
      <c r="G1747" s="1">
        <f t="array" ref="G1747">SUM(IF(anno=A1747,IF(distretto=E1747,IF(punti=-1,1))))</f>
        <v>0</v>
      </c>
      <c r="H1747" s="1">
        <f t="array" ref="H1747">SUM(IF(anno=A1747,IF(distretto=E1747,punti)))+G1747</f>
        <v>34.200000000000003</v>
      </c>
      <c r="I1747" s="6">
        <v>1.92195690157251</v>
      </c>
      <c r="J1747" s="12">
        <f>H1747/VLOOKUP(A1747,anni!$A$1:$O$32,4,0)</f>
        <v>6.2323462414578586E-3</v>
      </c>
      <c r="K1747" s="12">
        <f t="shared" si="243"/>
        <v>7.5558717464367219E-3</v>
      </c>
      <c r="L1747" s="12">
        <f t="shared" si="244"/>
        <v>3.8751866951923482E-3</v>
      </c>
      <c r="M1747" s="12">
        <f t="array" ref="M1747">SUM(IF(NOT(ISERR(J1747:L1747)),J1747:L1747*$J$2:$L$2))/SUM(IF(NOT(ISERR(J1747:L1747)),$J$2:$L$2))</f>
        <v>6.2806614854065621E-3</v>
      </c>
      <c r="N1747" s="1">
        <f>((300-VLOOKUP(A1747,anni!$A$1:$O$32,8,0))*(M1747-I1747/300)+I1747)/300*(300-VLOOKUP(A1747,anni!$A$1:$O$32,7,0))</f>
        <v>1.8967845976054822</v>
      </c>
      <c r="O1747" s="1">
        <f t="shared" si="245"/>
        <v>1.8967845976054822</v>
      </c>
      <c r="P1747" s="9">
        <f>INT(MAX(1,O1747)+1-VLOOKUP(A1747,anni!$A$1:$O$32,5,0))</f>
        <v>2</v>
      </c>
      <c r="Q1747" s="9">
        <f t="array" ref="Q1747">SUM(IF(anno=A1747,IF(distretto=E1747,concorrenti!$T$3:$T$5991)))</f>
        <v>0</v>
      </c>
      <c r="R1747" s="9">
        <f t="shared" si="246"/>
        <v>2</v>
      </c>
      <c r="S1747" s="1">
        <f t="shared" si="247"/>
        <v>0</v>
      </c>
      <c r="T1747" s="1">
        <f>1+INT($N1747/VLOOKUP($A1747,anni!$A$1:$J$35,10,0))+$Q1747</f>
        <v>2</v>
      </c>
      <c r="U1747" s="1">
        <f t="shared" si="242"/>
        <v>0</v>
      </c>
      <c r="AB1747" s="1">
        <v>2</v>
      </c>
    </row>
    <row r="1748" spans="1:28" x14ac:dyDescent="0.3">
      <c r="A1748" s="3">
        <v>1999</v>
      </c>
      <c r="B1748" s="3" t="str">
        <f>VLOOKUP($E1748,accorpamenti!$A$2:$X$104,$A1748-B$2,0)</f>
        <v>Pordenone</v>
      </c>
      <c r="C1748" s="3" t="str">
        <f>VLOOKUP($E1748,accorpamenti!$A$2:$X$104,$A1748-C$2,0)</f>
        <v>Pordenone</v>
      </c>
      <c r="D1748" s="3" t="str">
        <f>VLOOKUP($E1748,accorpamenti!$A$2:$X$104,$A1748-D$2,0)</f>
        <v>Pordenone</v>
      </c>
      <c r="E1748" s="3" t="s">
        <v>91</v>
      </c>
      <c r="F1748" s="1">
        <f t="array" ref="F1748">SUM(IF(anno=A1748,IF(distretto=E1748,1)))</f>
        <v>2</v>
      </c>
      <c r="G1748" s="1">
        <f t="array" ref="G1748">SUM(IF(anno=A1748,IF(distretto=E1748,IF(punti=-1,1))))</f>
        <v>0</v>
      </c>
      <c r="H1748" s="1">
        <f t="array" ref="H1748">SUM(IF(anno=A1748,IF(distretto=E1748,punti)))+G1748</f>
        <v>41.2</v>
      </c>
      <c r="I1748" s="6">
        <v>1.5725101921956901</v>
      </c>
      <c r="J1748" s="12">
        <f>H1748/VLOOKUP(A1748,anni!$A$1:$O$32,4,0)</f>
        <v>7.5079726651480633E-3</v>
      </c>
      <c r="K1748" s="12">
        <f t="shared" si="243"/>
        <v>6.4273973946961729E-3</v>
      </c>
      <c r="L1748" s="12">
        <f t="shared" si="244"/>
        <v>2.0183264037460145E-3</v>
      </c>
      <c r="M1748" s="12">
        <f t="array" ref="M1748">SUM(IF(NOT(ISERR(J1748:L1748)),J1748:L1748*$J$2:$L$2))/SUM(IF(NOT(ISERR(J1748:L1748)),$J$2:$L$2))</f>
        <v>6.2328398647637584E-3</v>
      </c>
      <c r="N1748" s="1">
        <f>((300-VLOOKUP(A1748,anni!$A$1:$O$32,8,0))*(M1748-I1748/300)+I1748)/300*(300-VLOOKUP(A1748,anni!$A$1:$O$32,7,0))</f>
        <v>1.7707380370179817</v>
      </c>
      <c r="O1748" s="1">
        <f t="shared" si="245"/>
        <v>1.7707380370179817</v>
      </c>
      <c r="P1748" s="9">
        <f>INT(MAX(1,O1748)+1-VLOOKUP(A1748,anni!$A$1:$O$32,5,0))</f>
        <v>2</v>
      </c>
      <c r="Q1748" s="9">
        <f t="array" ref="Q1748">SUM(IF(anno=A1748,IF(distretto=E1748,concorrenti!$T$3:$T$5991)))</f>
        <v>0</v>
      </c>
      <c r="R1748" s="9">
        <f t="shared" si="246"/>
        <v>2</v>
      </c>
      <c r="S1748" s="1">
        <f t="shared" si="247"/>
        <v>0</v>
      </c>
      <c r="T1748" s="1">
        <f>1+INT($N1748/VLOOKUP($A1748,anni!$A$1:$J$35,10,0))+$Q1748</f>
        <v>2</v>
      </c>
      <c r="U1748" s="1">
        <f t="shared" si="242"/>
        <v>0</v>
      </c>
      <c r="AB1748" s="1">
        <v>2</v>
      </c>
    </row>
    <row r="1749" spans="1:28" x14ac:dyDescent="0.3">
      <c r="A1749" s="3">
        <v>1999</v>
      </c>
      <c r="B1749" s="3" t="str">
        <f>VLOOKUP($E1749,accorpamenti!$A$2:$X$104,$A1749-B$2,0)</f>
        <v>Rimini</v>
      </c>
      <c r="C1749" s="3" t="str">
        <f>VLOOKUP($E1749,accorpamenti!$A$2:$X$104,$A1749-C$2,0)</f>
        <v>Rimini</v>
      </c>
      <c r="D1749" s="3" t="str">
        <f>VLOOKUP($E1749,accorpamenti!$A$2:$X$104,$A1749-D$2,0)</f>
        <v>Rimini</v>
      </c>
      <c r="E1749" s="3" t="s">
        <v>137</v>
      </c>
      <c r="F1749" s="1">
        <f t="array" ref="F1749">SUM(IF(anno=A1749,IF(distretto=E1749,1)))</f>
        <v>2</v>
      </c>
      <c r="G1749" s="1">
        <f t="array" ref="G1749">SUM(IF(anno=A1749,IF(distretto=E1749,IF(punti=-1,1))))</f>
        <v>0</v>
      </c>
      <c r="H1749" s="1">
        <f t="array" ref="H1749">SUM(IF(anno=A1749,IF(distretto=E1749,punti)))+G1749</f>
        <v>26.4</v>
      </c>
      <c r="I1749" s="6">
        <v>0.87361677344205002</v>
      </c>
      <c r="J1749" s="12">
        <f>H1749/VLOOKUP(A1749,anni!$A$1:$O$32,4,0)</f>
        <v>4.8109339407744868E-3</v>
      </c>
      <c r="K1749" s="12">
        <f t="shared" si="243"/>
        <v>8.5371537914285048E-3</v>
      </c>
      <c r="L1749" s="12">
        <f t="shared" si="244"/>
        <v>6.7008436604367684E-3</v>
      </c>
      <c r="M1749" s="12">
        <f t="array" ref="M1749">SUM(IF(NOT(ISERR(J1749:L1749)),J1749:L1749*$J$2:$L$2))/SUM(IF(NOT(ISERR(J1749:L1749)),$J$2:$L$2))</f>
        <v>6.3679921776028728E-3</v>
      </c>
      <c r="N1749" s="1">
        <f>((300-VLOOKUP(A1749,anni!$A$1:$O$32,8,0))*(M1749-I1749/300)+I1749)/300*(300-VLOOKUP(A1749,anni!$A$1:$O$32,7,0))</f>
        <v>1.5648040266679244</v>
      </c>
      <c r="O1749" s="1">
        <f t="shared" si="245"/>
        <v>1.5648040266679244</v>
      </c>
      <c r="P1749" s="9">
        <f>INT(MAX(1,O1749)+1-VLOOKUP(A1749,anni!$A$1:$O$32,5,0))</f>
        <v>2</v>
      </c>
      <c r="Q1749" s="9">
        <f t="array" ref="Q1749">SUM(IF(anno=A1749,IF(distretto=E1749,concorrenti!$T$3:$T$5991)))</f>
        <v>0</v>
      </c>
      <c r="R1749" s="9">
        <f t="shared" si="246"/>
        <v>2</v>
      </c>
      <c r="S1749" s="1">
        <f t="shared" si="247"/>
        <v>0</v>
      </c>
      <c r="T1749" s="1">
        <f>1+INT($N1749/VLOOKUP($A1749,anni!$A$1:$J$35,10,0))+$Q1749</f>
        <v>2</v>
      </c>
      <c r="U1749" s="1">
        <f t="shared" si="242"/>
        <v>0</v>
      </c>
      <c r="AB1749" s="1">
        <v>2</v>
      </c>
    </row>
    <row r="1750" spans="1:28" x14ac:dyDescent="0.3">
      <c r="A1750" s="3">
        <v>1999</v>
      </c>
      <c r="B1750" s="3" t="str">
        <f>VLOOKUP($E1750,accorpamenti!$A$2:$X$104,$A1750-B$2,0)</f>
        <v>Benevento</v>
      </c>
      <c r="C1750" s="3" t="str">
        <f>VLOOKUP($E1750,accorpamenti!$A$2:$X$104,$A1750-C$2,0)</f>
        <v>Benevento</v>
      </c>
      <c r="D1750" s="3" t="str">
        <f>VLOOKUP($E1750,accorpamenti!$A$2:$X$104,$A1750-D$2,0)</f>
        <v>Benevento</v>
      </c>
      <c r="E1750" s="3" t="s">
        <v>143</v>
      </c>
      <c r="F1750" s="1">
        <f t="array" ref="F1750">SUM(IF(anno=A1750,IF(distretto=E1750,1)))</f>
        <v>2</v>
      </c>
      <c r="G1750" s="1">
        <f t="array" ref="G1750">SUM(IF(anno=A1750,IF(distretto=E1750,IF(punti=-1,1))))</f>
        <v>0</v>
      </c>
      <c r="H1750" s="1">
        <f t="array" ref="H1750">SUM(IF(anno=A1750,IF(distretto=E1750,punti)))+G1750</f>
        <v>26</v>
      </c>
      <c r="I1750" s="6">
        <v>2.4461269656377405</v>
      </c>
      <c r="J1750" s="12">
        <f>H1750/VLOOKUP(A1750,anni!$A$1:$O$32,4,0)</f>
        <v>4.7380410022779037E-3</v>
      </c>
      <c r="K1750" s="12">
        <f t="shared" si="243"/>
        <v>5.2007948384564457E-3</v>
      </c>
      <c r="L1750" s="12">
        <f t="shared" si="244"/>
        <v>7.2659750534856524E-4</v>
      </c>
      <c r="M1750" s="12">
        <f t="array" ref="M1750">SUM(IF(NOT(ISERR(J1750:L1750)),J1750:L1750*$J$2:$L$2))/SUM(IF(NOT(ISERR(J1750:L1750)),$J$2:$L$2))</f>
        <v>4.2237183648491947E-3</v>
      </c>
      <c r="N1750" s="1">
        <f>((300-VLOOKUP(A1750,anni!$A$1:$O$32,8,0))*(M1750-I1750/300)+I1750)/300*(300-VLOOKUP(A1750,anni!$A$1:$O$32,7,0))</f>
        <v>1.6601193281824191</v>
      </c>
      <c r="O1750" s="1">
        <f t="shared" si="245"/>
        <v>1.6601193281824191</v>
      </c>
      <c r="P1750" s="9">
        <f>INT(MAX(1,O1750)+1-VLOOKUP(A1750,anni!$A$1:$O$32,5,0))</f>
        <v>2</v>
      </c>
      <c r="Q1750" s="9">
        <f t="array" ref="Q1750">SUM(IF(anno=A1750,IF(distretto=E1750,concorrenti!$T$3:$T$5991)))</f>
        <v>0</v>
      </c>
      <c r="R1750" s="9">
        <f t="shared" si="246"/>
        <v>2</v>
      </c>
      <c r="S1750" s="1">
        <f t="shared" si="247"/>
        <v>0</v>
      </c>
      <c r="T1750" s="1">
        <f>1+INT($N1750/VLOOKUP($A1750,anni!$A$1:$J$35,10,0))+$Q1750</f>
        <v>2</v>
      </c>
      <c r="U1750" s="1">
        <f t="shared" ref="U1750:U1813" si="248">T1750-$F1750</f>
        <v>0</v>
      </c>
      <c r="AB1750" s="1">
        <v>2</v>
      </c>
    </row>
    <row r="1751" spans="1:28" x14ac:dyDescent="0.3">
      <c r="A1751" s="3">
        <v>1999</v>
      </c>
      <c r="B1751" s="3" t="str">
        <f>VLOOKUP($E1751,accorpamenti!$A$2:$X$104,$A1751-B$2,0)</f>
        <v>Massa Carrara</v>
      </c>
      <c r="C1751" s="3" t="str">
        <f>VLOOKUP($E1751,accorpamenti!$A$2:$X$104,$A1751-C$2,0)</f>
        <v>Massa Carrara</v>
      </c>
      <c r="D1751" s="3" t="str">
        <f>VLOOKUP($E1751,accorpamenti!$A$2:$X$104,$A1751-D$2,0)</f>
        <v>Massa Carrara</v>
      </c>
      <c r="E1751" s="3" t="s">
        <v>52</v>
      </c>
      <c r="F1751" s="1">
        <f t="array" ref="F1751">SUM(IF(anno=A1751,IF(distretto=E1751,1)))</f>
        <v>2</v>
      </c>
      <c r="G1751" s="1">
        <f t="array" ref="G1751">SUM(IF(anno=A1751,IF(distretto=E1751,IF(punti=-1,1))))</f>
        <v>0</v>
      </c>
      <c r="H1751" s="1">
        <f t="array" ref="H1751">SUM(IF(anno=A1751,IF(distretto=E1751,punti)))+G1751</f>
        <v>21</v>
      </c>
      <c r="I1751" s="6">
        <v>1.3977868375072802</v>
      </c>
      <c r="J1751" s="12">
        <f>H1751/VLOOKUP(A1751,anni!$A$1:$O$32,4,0)</f>
        <v>3.8268792710706144E-3</v>
      </c>
      <c r="K1751" s="12">
        <f t="shared" si="243"/>
        <v>7.3596153374383654E-3</v>
      </c>
      <c r="L1751" s="12">
        <f t="shared" si="244"/>
        <v>5.6513139304888403E-3</v>
      </c>
      <c r="M1751" s="12">
        <f t="array" ref="M1751">SUM(IF(NOT(ISERR(J1751:L1751)),J1751:L1751*$J$2:$L$2))/SUM(IF(NOT(ISERR(J1751:L1751)),$J$2:$L$2))</f>
        <v>5.3085304030962358E-3</v>
      </c>
      <c r="N1751" s="1">
        <f>((300-VLOOKUP(A1751,anni!$A$1:$O$32,8,0))*(M1751-I1751/300)+I1751)/300*(300-VLOOKUP(A1751,anni!$A$1:$O$32,7,0))</f>
        <v>1.5276350264550072</v>
      </c>
      <c r="O1751" s="1">
        <f t="shared" si="245"/>
        <v>1.5276350264550072</v>
      </c>
      <c r="P1751" s="9">
        <f>INT(MAX(1,O1751)+1-VLOOKUP(A1751,anni!$A$1:$O$32,5,0))</f>
        <v>2</v>
      </c>
      <c r="Q1751" s="9">
        <f t="array" ref="Q1751">SUM(IF(anno=A1751,IF(distretto=E1751,concorrenti!$T$3:$T$5991)))</f>
        <v>0</v>
      </c>
      <c r="R1751" s="9">
        <f t="shared" si="246"/>
        <v>2</v>
      </c>
      <c r="S1751" s="1">
        <f t="shared" si="247"/>
        <v>0</v>
      </c>
      <c r="T1751" s="1">
        <f>1+INT($N1751/VLOOKUP($A1751,anni!$A$1:$J$35,10,0))+$Q1751</f>
        <v>2</v>
      </c>
      <c r="U1751" s="1">
        <f t="shared" si="248"/>
        <v>0</v>
      </c>
      <c r="AB1751" s="1">
        <v>2</v>
      </c>
    </row>
    <row r="1752" spans="1:28" x14ac:dyDescent="0.3">
      <c r="A1752" s="3">
        <v>1999</v>
      </c>
      <c r="B1752" s="3" t="str">
        <f>VLOOKUP($E1752,accorpamenti!$A$2:$X$104,$A1752-B$2,0)</f>
        <v>Ragusa</v>
      </c>
      <c r="C1752" s="3" t="str">
        <f>VLOOKUP($E1752,accorpamenti!$A$2:$X$104,$A1752-C$2,0)</f>
        <v>Ragusa</v>
      </c>
      <c r="D1752" s="3" t="str">
        <f>VLOOKUP($E1752,accorpamenti!$A$2:$X$104,$A1752-D$2,0)</f>
        <v>Ragusa</v>
      </c>
      <c r="E1752" s="3" t="s">
        <v>122</v>
      </c>
      <c r="F1752" s="1">
        <f t="array" ref="F1752">SUM(IF(anno=A1752,IF(distretto=E1752,1)))</f>
        <v>2</v>
      </c>
      <c r="G1752" s="1">
        <f t="array" ref="G1752">SUM(IF(anno=A1752,IF(distretto=E1752,IF(punti=-1,1))))</f>
        <v>0</v>
      </c>
      <c r="H1752" s="1">
        <f t="array" ref="H1752">SUM(IF(anno=A1752,IF(distretto=E1752,punti)))+G1752</f>
        <v>26</v>
      </c>
      <c r="I1752" s="6">
        <v>1.7472335468841</v>
      </c>
      <c r="J1752" s="12">
        <f>H1752/VLOOKUP(A1752,anni!$A$1:$O$32,4,0)</f>
        <v>4.7380410022779037E-3</v>
      </c>
      <c r="K1752" s="12">
        <f t="shared" si="243"/>
        <v>3.2382307484728808E-3</v>
      </c>
      <c r="L1752" s="12">
        <f t="shared" si="244"/>
        <v>3.8751866951923473E-3</v>
      </c>
      <c r="M1752" s="12">
        <f t="array" ref="M1752">SUM(IF(NOT(ISERR(J1752:L1752)),J1752:L1752*$J$2:$L$2))/SUM(IF(NOT(ISERR(J1752:L1752)),$J$2:$L$2))</f>
        <v>4.0942951998286367E-3</v>
      </c>
      <c r="N1752" s="1">
        <f>((300-VLOOKUP(A1752,anni!$A$1:$O$32,8,0))*(M1752-I1752/300)+I1752)/300*(300-VLOOKUP(A1752,anni!$A$1:$O$32,7,0))</f>
        <v>1.4012702222604272</v>
      </c>
      <c r="O1752" s="1">
        <f t="shared" si="245"/>
        <v>1.4012702222604272</v>
      </c>
      <c r="P1752" s="9">
        <f>INT(MAX(1,O1752)+1-VLOOKUP(A1752,anni!$A$1:$O$32,5,0))</f>
        <v>1</v>
      </c>
      <c r="Q1752" s="9">
        <f t="array" ref="Q1752">SUM(IF(anno=A1752,IF(distretto=E1752,concorrenti!$T$3:$T$5991)))</f>
        <v>0</v>
      </c>
      <c r="R1752" s="9">
        <f t="shared" si="246"/>
        <v>1</v>
      </c>
      <c r="S1752" s="1">
        <f t="shared" si="247"/>
        <v>-1</v>
      </c>
      <c r="T1752" s="1">
        <f>1+INT($N1752/VLOOKUP($A1752,anni!$A$1:$J$35,10,0))+$Q1752</f>
        <v>2</v>
      </c>
      <c r="U1752" s="1">
        <f t="shared" si="248"/>
        <v>0</v>
      </c>
      <c r="AB1752" s="1">
        <v>1</v>
      </c>
    </row>
    <row r="1753" spans="1:28" x14ac:dyDescent="0.3">
      <c r="A1753" s="3">
        <v>1999</v>
      </c>
      <c r="B1753" s="3" t="str">
        <f>VLOOKUP($E1753,accorpamenti!$A$2:$X$104,$A1753-B$2,0)</f>
        <v>Prato</v>
      </c>
      <c r="C1753" s="3" t="str">
        <f>VLOOKUP($E1753,accorpamenti!$A$2:$X$104,$A1753-C$2,0)</f>
        <v>Prato</v>
      </c>
      <c r="D1753" s="3" t="str">
        <f>VLOOKUP($E1753,accorpamenti!$A$2:$X$104,$A1753-D$2,0)</f>
        <v>Prato</v>
      </c>
      <c r="E1753" s="3" t="s">
        <v>73</v>
      </c>
      <c r="F1753" s="1">
        <f t="array" ref="F1753">SUM(IF(anno=A1753,IF(distretto=E1753,1)))</f>
        <v>2</v>
      </c>
      <c r="G1753" s="1">
        <f t="array" ref="G1753">SUM(IF(anno=A1753,IF(distretto=E1753,IF(punti=-1,1))))</f>
        <v>0</v>
      </c>
      <c r="H1753" s="1">
        <f t="array" ref="H1753">SUM(IF(anno=A1753,IF(distretto=E1753,punti)))+G1753</f>
        <v>29</v>
      </c>
      <c r="I1753" s="6">
        <v>0.52417006406523003</v>
      </c>
      <c r="J1753" s="12">
        <f>H1753/VLOOKUP(A1753,anni!$A$1:$O$32,4,0)</f>
        <v>5.2847380410022769E-3</v>
      </c>
      <c r="K1753" s="12">
        <f t="shared" si="243"/>
        <v>0</v>
      </c>
      <c r="L1753" s="12">
        <f t="shared" si="244"/>
        <v>0</v>
      </c>
      <c r="M1753" s="12">
        <f t="array" ref="M1753">SUM(IF(NOT(ISERR(J1753:L1753)),J1753:L1753*$J$2:$L$2))/SUM(IF(NOT(ISERR(J1753:L1753)),$J$2:$L$2))</f>
        <v>2.6423690205011389E-3</v>
      </c>
      <c r="N1753" s="1">
        <f>((300-VLOOKUP(A1753,anni!$A$1:$O$32,8,0))*(M1753-I1753/300)+I1753)/300*(300-VLOOKUP(A1753,anni!$A$1:$O$32,7,0))</f>
        <v>0.70319715878863787</v>
      </c>
      <c r="O1753" s="1">
        <f t="shared" si="245"/>
        <v>1</v>
      </c>
      <c r="P1753" s="9">
        <f>INT(MAX(1,O1753)+1-VLOOKUP(A1753,anni!$A$1:$O$32,5,0))</f>
        <v>1</v>
      </c>
      <c r="Q1753" s="9">
        <f t="array" ref="Q1753">SUM(IF(anno=A1753,IF(distretto=E1753,concorrenti!$T$3:$T$5991)))</f>
        <v>0</v>
      </c>
      <c r="R1753" s="9">
        <f t="shared" si="246"/>
        <v>1</v>
      </c>
      <c r="S1753" s="1">
        <f t="shared" si="247"/>
        <v>-1</v>
      </c>
      <c r="T1753" s="1">
        <f>1+INT($N1753/VLOOKUP($A1753,anni!$A$1:$J$35,10,0))+$Q1753</f>
        <v>1</v>
      </c>
      <c r="U1753" s="1">
        <f t="shared" si="248"/>
        <v>-1</v>
      </c>
      <c r="AB1753" s="1">
        <v>1</v>
      </c>
    </row>
    <row r="1754" spans="1:28" x14ac:dyDescent="0.3">
      <c r="A1754" s="3">
        <v>1999</v>
      </c>
      <c r="B1754" s="3" t="str">
        <f>VLOOKUP($E1754,accorpamenti!$A$2:$X$104,$A1754-B$2,0)</f>
        <v>Lodi</v>
      </c>
      <c r="C1754" s="3" t="str">
        <f>VLOOKUP($E1754,accorpamenti!$A$2:$X$104,$A1754-C$2,0)</f>
        <v>Lodi</v>
      </c>
      <c r="D1754" s="3" t="str">
        <f>VLOOKUP($E1754,accorpamenti!$A$2:$X$104,$A1754-D$2,0)</f>
        <v>Lodi</v>
      </c>
      <c r="E1754" s="3" t="s">
        <v>97</v>
      </c>
      <c r="F1754" s="1">
        <f t="array" ref="F1754">SUM(IF(anno=A1754,IF(distretto=E1754,1)))</f>
        <v>2</v>
      </c>
      <c r="G1754" s="1">
        <f t="array" ref="G1754">SUM(IF(anno=A1754,IF(distretto=E1754,IF(punti=-1,1))))</f>
        <v>0</v>
      </c>
      <c r="H1754" s="1">
        <f t="array" ref="H1754">SUM(IF(anno=A1754,IF(distretto=E1754,punti)))+G1754</f>
        <v>27.6</v>
      </c>
      <c r="I1754" s="6">
        <v>1.3977868375072802</v>
      </c>
      <c r="J1754" s="12">
        <f>H1754/VLOOKUP(A1754,anni!$A$1:$O$32,4,0)</f>
        <v>5.0296127562642363E-3</v>
      </c>
      <c r="K1754" s="12">
        <f t="shared" si="243"/>
        <v>2.4532051124794554E-3</v>
      </c>
      <c r="L1754" s="12">
        <f t="shared" si="244"/>
        <v>0</v>
      </c>
      <c r="M1754" s="12">
        <f t="array" ref="M1754">SUM(IF(NOT(ISERR(J1754:L1754)),J1754:L1754*$J$2:$L$2))/SUM(IF(NOT(ISERR(J1754:L1754)),$J$2:$L$2))</f>
        <v>3.3325414156252699E-3</v>
      </c>
      <c r="N1754" s="1">
        <f>((300-VLOOKUP(A1754,anni!$A$1:$O$32,8,0))*(M1754-I1754/300)+I1754)/300*(300-VLOOKUP(A1754,anni!$A$1:$O$32,7,0))</f>
        <v>1.132437228960814</v>
      </c>
      <c r="O1754" s="1">
        <f t="shared" si="245"/>
        <v>1.132437228960814</v>
      </c>
      <c r="P1754" s="9">
        <f>INT(MAX(1,O1754)+1-VLOOKUP(A1754,anni!$A$1:$O$32,5,0))</f>
        <v>1</v>
      </c>
      <c r="Q1754" s="9">
        <f t="array" ref="Q1754">SUM(IF(anno=A1754,IF(distretto=E1754,concorrenti!$T$3:$T$5991)))</f>
        <v>0</v>
      </c>
      <c r="R1754" s="9">
        <f t="shared" si="246"/>
        <v>1</v>
      </c>
      <c r="S1754" s="1">
        <f t="shared" si="247"/>
        <v>-1</v>
      </c>
      <c r="T1754" s="1">
        <f>1+INT($N1754/VLOOKUP($A1754,anni!$A$1:$J$35,10,0))+$Q1754</f>
        <v>1</v>
      </c>
      <c r="U1754" s="1">
        <f t="shared" si="248"/>
        <v>-1</v>
      </c>
      <c r="AB1754" s="1">
        <v>1</v>
      </c>
    </row>
    <row r="1755" spans="1:28" x14ac:dyDescent="0.3">
      <c r="A1755" s="3">
        <v>1999</v>
      </c>
      <c r="B1755" s="3" t="str">
        <f>VLOOKUP($E1755,accorpamenti!$A$2:$X$104,$A1755-B$2,0)</f>
        <v>Reggio Calabria</v>
      </c>
      <c r="C1755" s="3" t="str">
        <f>VLOOKUP($E1755,accorpamenti!$A$2:$X$104,$A1755-C$2,0)</f>
        <v>Reggio Calabria</v>
      </c>
      <c r="D1755" s="3" t="str">
        <f>VLOOKUP($E1755,accorpamenti!$A$2:$X$104,$A1755-D$2,0)</f>
        <v>Reggio Calabria</v>
      </c>
      <c r="E1755" s="3" t="s">
        <v>63</v>
      </c>
      <c r="F1755" s="1">
        <f t="array" ref="F1755">SUM(IF(anno=A1755,IF(distretto=E1755,1)))</f>
        <v>2</v>
      </c>
      <c r="G1755" s="1">
        <f t="array" ref="G1755">SUM(IF(anno=A1755,IF(distretto=E1755,IF(punti=-1,1))))</f>
        <v>0</v>
      </c>
      <c r="H1755" s="1">
        <f t="array" ref="H1755">SUM(IF(anno=A1755,IF(distretto=E1755,punti)))+G1755</f>
        <v>12</v>
      </c>
      <c r="I1755" s="6">
        <v>2.6208503203261504</v>
      </c>
      <c r="J1755" s="12">
        <f>H1755/VLOOKUP(A1755,anni!$A$1:$O$32,4,0)</f>
        <v>2.186788154897494E-3</v>
      </c>
      <c r="K1755" s="12">
        <f t="shared" si="243"/>
        <v>2.9438461349753464E-4</v>
      </c>
      <c r="L1755" s="12">
        <f t="shared" si="244"/>
        <v>8.6788035361078618E-3</v>
      </c>
      <c r="M1755" s="12">
        <f t="array" ref="M1755">SUM(IF(NOT(ISERR(J1755:L1755)),J1755:L1755*$J$2:$L$2))/SUM(IF(NOT(ISERR(J1755:L1755)),$J$2:$L$2))</f>
        <v>2.6379895379659026E-3</v>
      </c>
      <c r="N1755" s="1">
        <f>((300-VLOOKUP(A1755,anni!$A$1:$O$32,8,0))*(M1755-I1755/300)+I1755)/300*(300-VLOOKUP(A1755,anni!$A$1:$O$32,7,0))</f>
        <v>1.4012146810352308</v>
      </c>
      <c r="O1755" s="1">
        <f t="shared" si="245"/>
        <v>1.4012146810352308</v>
      </c>
      <c r="P1755" s="9">
        <f>INT(MAX(1,O1755)+1-VLOOKUP(A1755,anni!$A$1:$O$32,5,0))</f>
        <v>1</v>
      </c>
      <c r="Q1755" s="9">
        <f t="array" ref="Q1755">SUM(IF(anno=A1755,IF(distretto=E1755,concorrenti!$T$3:$T$5991)))</f>
        <v>0</v>
      </c>
      <c r="R1755" s="9">
        <f t="shared" si="246"/>
        <v>1</v>
      </c>
      <c r="S1755" s="1">
        <f t="shared" si="247"/>
        <v>-1</v>
      </c>
      <c r="T1755" s="1">
        <f>1+INT($N1755/VLOOKUP($A1755,anni!$A$1:$J$35,10,0))+$Q1755</f>
        <v>2</v>
      </c>
      <c r="U1755" s="1">
        <f t="shared" si="248"/>
        <v>0</v>
      </c>
      <c r="AB1755" s="1">
        <v>1</v>
      </c>
    </row>
    <row r="1756" spans="1:28" x14ac:dyDescent="0.3">
      <c r="A1756" s="3">
        <v>1999</v>
      </c>
      <c r="B1756" s="3" t="str">
        <f>VLOOKUP($E1756,accorpamenti!$A$2:$X$104,$A1756-B$2,0)</f>
        <v>Caltanissetta</v>
      </c>
      <c r="C1756" s="3" t="str">
        <f>VLOOKUP($E1756,accorpamenti!$A$2:$X$104,$A1756-C$2,0)</f>
        <v>Caltanissetta</v>
      </c>
      <c r="D1756" s="3" t="str">
        <f>VLOOKUP($E1756,accorpamenti!$A$2:$X$104,$A1756-D$2,0)</f>
        <v>Caltanissetta</v>
      </c>
      <c r="E1756" s="3" t="s">
        <v>129</v>
      </c>
      <c r="F1756" s="1">
        <f t="array" ref="F1756">SUM(IF(anno=A1756,IF(distretto=E1756,1)))</f>
        <v>2</v>
      </c>
      <c r="G1756" s="1">
        <f t="array" ref="G1756">SUM(IF(anno=A1756,IF(distretto=E1756,IF(punti=-1,1))))</f>
        <v>0</v>
      </c>
      <c r="H1756" s="1">
        <f t="array" ref="H1756">SUM(IF(anno=A1756,IF(distretto=E1756,punti)))+G1756</f>
        <v>21.4</v>
      </c>
      <c r="I1756" s="6">
        <v>1.7472335468841</v>
      </c>
      <c r="J1756" s="12">
        <f>H1756/VLOOKUP(A1756,anni!$A$1:$O$32,4,0)</f>
        <v>3.8997722095671971E-3</v>
      </c>
      <c r="K1756" s="12">
        <f t="shared" si="243"/>
        <v>4.1213845889654854E-3</v>
      </c>
      <c r="L1756" s="12">
        <f t="shared" si="244"/>
        <v>1.6146611229968116E-3</v>
      </c>
      <c r="M1756" s="12">
        <f t="array" ref="M1756">SUM(IF(NOT(ISERR(J1756:L1756)),J1756:L1756*$J$2:$L$2))/SUM(IF(NOT(ISERR(J1756:L1756)),$J$2:$L$2))</f>
        <v>3.592791154938229E-3</v>
      </c>
      <c r="N1756" s="1">
        <f>((300-VLOOKUP(A1756,anni!$A$1:$O$32,8,0))*(M1756-I1756/300)+I1756)/300*(300-VLOOKUP(A1756,anni!$A$1:$O$32,7,0))</f>
        <v>1.3009694132823457</v>
      </c>
      <c r="O1756" s="1">
        <f t="shared" si="245"/>
        <v>1.3009694132823457</v>
      </c>
      <c r="P1756" s="9">
        <f>INT(MAX(1,O1756)+1-VLOOKUP(A1756,anni!$A$1:$O$32,5,0))</f>
        <v>1</v>
      </c>
      <c r="Q1756" s="9">
        <f t="array" ref="Q1756">SUM(IF(anno=A1756,IF(distretto=E1756,concorrenti!$T$3:$T$5991)))</f>
        <v>0</v>
      </c>
      <c r="R1756" s="9">
        <f t="shared" si="246"/>
        <v>1</v>
      </c>
      <c r="S1756" s="1">
        <f t="shared" si="247"/>
        <v>-1</v>
      </c>
      <c r="T1756" s="1">
        <f>1+INT($N1756/VLOOKUP($A1756,anni!$A$1:$J$35,10,0))+$Q1756</f>
        <v>2</v>
      </c>
      <c r="U1756" s="1">
        <f t="shared" si="248"/>
        <v>0</v>
      </c>
      <c r="AB1756" s="1">
        <v>1</v>
      </c>
    </row>
    <row r="1757" spans="1:28" x14ac:dyDescent="0.3">
      <c r="A1757" s="3">
        <v>1999</v>
      </c>
      <c r="B1757" s="3" t="str">
        <f>VLOOKUP($E1757,accorpamenti!$A$2:$X$104,$A1757-B$2,0)</f>
        <v>Nuoro</v>
      </c>
      <c r="C1757" s="3" t="str">
        <f>VLOOKUP($E1757,accorpamenti!$A$2:$X$104,$A1757-C$2,0)</f>
        <v>Nuoro</v>
      </c>
      <c r="D1757" s="3" t="str">
        <f>VLOOKUP($E1757,accorpamenti!$A$2:$X$104,$A1757-D$2,0)</f>
        <v>Nuoro</v>
      </c>
      <c r="E1757" s="3" t="s">
        <v>125</v>
      </c>
      <c r="F1757" s="1">
        <f t="array" ref="F1757">SUM(IF(anno=A1757,IF(distretto=E1757,1)))</f>
        <v>2</v>
      </c>
      <c r="G1757" s="1">
        <f t="array" ref="G1757">SUM(IF(anno=A1757,IF(distretto=E1757,IF(punti=-1,1))))</f>
        <v>0</v>
      </c>
      <c r="H1757" s="1">
        <f t="array" ref="H1757">SUM(IF(anno=A1757,IF(distretto=E1757,punti)))+G1757</f>
        <v>28.4</v>
      </c>
      <c r="I1757" s="6">
        <v>0.69889341875364008</v>
      </c>
      <c r="J1757" s="12">
        <f>H1757/VLOOKUP(A1757,anni!$A$1:$O$32,4,0)</f>
        <v>5.1753986332574017E-3</v>
      </c>
      <c r="K1757" s="12">
        <f t="shared" si="243"/>
        <v>1.1775384539901386E-3</v>
      </c>
      <c r="L1757" s="12">
        <f t="shared" si="244"/>
        <v>0</v>
      </c>
      <c r="M1757" s="12">
        <f t="array" ref="M1757">SUM(IF(NOT(ISERR(J1757:L1757)),J1757:L1757*$J$2:$L$2))/SUM(IF(NOT(ISERR(J1757:L1757)),$J$2:$L$2))</f>
        <v>2.9802121346254131E-3</v>
      </c>
      <c r="N1757" s="1">
        <f>((300-VLOOKUP(A1757,anni!$A$1:$O$32,8,0))*(M1757-I1757/300)+I1757)/300*(300-VLOOKUP(A1757,anni!$A$1:$O$32,7,0))</f>
        <v>0.82900689984296261</v>
      </c>
      <c r="O1757" s="1">
        <f t="shared" si="245"/>
        <v>1</v>
      </c>
      <c r="P1757" s="9">
        <f>INT(MAX(1,O1757)+1-VLOOKUP(A1757,anni!$A$1:$O$32,5,0))</f>
        <v>1</v>
      </c>
      <c r="Q1757" s="9">
        <f t="array" ref="Q1757">SUM(IF(anno=A1757,IF(distretto=E1757,concorrenti!$T$3:$T$5991)))</f>
        <v>0</v>
      </c>
      <c r="R1757" s="9">
        <f t="shared" si="246"/>
        <v>1</v>
      </c>
      <c r="S1757" s="1">
        <f t="shared" si="247"/>
        <v>-1</v>
      </c>
      <c r="T1757" s="1">
        <f>1+INT($N1757/VLOOKUP($A1757,anni!$A$1:$J$35,10,0))+$Q1757</f>
        <v>1</v>
      </c>
      <c r="U1757" s="1">
        <f t="shared" si="248"/>
        <v>-1</v>
      </c>
      <c r="AB1757" s="1">
        <v>1</v>
      </c>
    </row>
    <row r="1758" spans="1:28" x14ac:dyDescent="0.3">
      <c r="A1758" s="3">
        <v>1999</v>
      </c>
      <c r="B1758" s="3" t="str">
        <f>VLOOKUP($E1758,accorpamenti!$A$2:$X$104,$A1758-B$2,0)</f>
        <v>Salerno</v>
      </c>
      <c r="C1758" s="3" t="str">
        <f>VLOOKUP($E1758,accorpamenti!$A$2:$X$104,$A1758-C$2,0)</f>
        <v>Salerno</v>
      </c>
      <c r="D1758" s="3" t="str">
        <f>VLOOKUP($E1758,accorpamenti!$A$2:$X$104,$A1758-D$2,0)</f>
        <v>Salerno</v>
      </c>
      <c r="E1758" s="3" t="s">
        <v>61</v>
      </c>
      <c r="F1758" s="1">
        <f t="array" ref="F1758">SUM(IF(anno=A1758,IF(distretto=E1758,1)))</f>
        <v>1</v>
      </c>
      <c r="G1758" s="1">
        <f t="array" ref="G1758">SUM(IF(anno=A1758,IF(distretto=E1758,IF(punti=-1,1))))</f>
        <v>0</v>
      </c>
      <c r="H1758" s="1">
        <f t="array" ref="H1758">SUM(IF(anno=A1758,IF(distretto=E1758,punti)))+G1758</f>
        <v>9.6</v>
      </c>
      <c r="I1758" s="6">
        <v>5.5911473500291207</v>
      </c>
      <c r="J1758" s="12">
        <f>H1758/VLOOKUP(A1758,anni!$A$1:$O$32,4,0)</f>
        <v>1.7494305239179951E-3</v>
      </c>
      <c r="K1758" s="12">
        <f t="shared" si="243"/>
        <v>1.2364153766896455E-2</v>
      </c>
      <c r="L1758" s="12">
        <f t="shared" si="244"/>
        <v>3.2293222459936232E-3</v>
      </c>
      <c r="M1758" s="12">
        <f t="array" ref="M1758">SUM(IF(NOT(ISERR(J1758:L1758)),J1758:L1758*$J$2:$L$2))/SUM(IF(NOT(ISERR(J1758:L1758)),$J$2:$L$2))</f>
        <v>5.534320225256753E-3</v>
      </c>
      <c r="N1758" s="1">
        <f>((300-VLOOKUP(A1758,anni!$A$1:$O$32,8,0))*(M1758-I1758/300)+I1758)/300*(300-VLOOKUP(A1758,anni!$A$1:$O$32,7,0))</f>
        <v>2.9705798283943907</v>
      </c>
      <c r="O1758" s="1">
        <f t="shared" si="245"/>
        <v>2.9705798283943907</v>
      </c>
      <c r="P1758" s="9">
        <f>INT(MAX(1,O1758)+1-VLOOKUP(A1758,anni!$A$1:$O$32,5,0))</f>
        <v>3</v>
      </c>
      <c r="Q1758" s="9">
        <f t="array" ref="Q1758">SUM(IF(anno=A1758,IF(distretto=E1758,concorrenti!$T$3:$T$5991)))</f>
        <v>0</v>
      </c>
      <c r="R1758" s="9">
        <f t="shared" si="246"/>
        <v>3</v>
      </c>
      <c r="S1758" s="1">
        <f t="shared" si="247"/>
        <v>2</v>
      </c>
      <c r="T1758" s="1">
        <f>1+INT($N1758/VLOOKUP($A1758,anni!$A$1:$J$35,10,0))+$Q1758</f>
        <v>3</v>
      </c>
      <c r="U1758" s="1">
        <f t="shared" si="248"/>
        <v>2</v>
      </c>
      <c r="AB1758" s="1">
        <v>3</v>
      </c>
    </row>
    <row r="1759" spans="1:28" x14ac:dyDescent="0.3">
      <c r="A1759" s="3">
        <v>1999</v>
      </c>
      <c r="B1759" s="3" t="str">
        <f>VLOOKUP($E1759,accorpamenti!$A$2:$X$104,$A1759-B$2,0)</f>
        <v>Avellino</v>
      </c>
      <c r="C1759" s="3" t="str">
        <f>VLOOKUP($E1759,accorpamenti!$A$2:$X$104,$A1759-C$2,0)</f>
        <v>Avellino</v>
      </c>
      <c r="D1759" s="3" t="str">
        <f>VLOOKUP($E1759,accorpamenti!$A$2:$X$104,$A1759-D$2,0)</f>
        <v>Avellino</v>
      </c>
      <c r="E1759" s="3" t="s">
        <v>127</v>
      </c>
      <c r="F1759" s="1">
        <f t="array" ref="F1759">SUM(IF(anno=A1759,IF(distretto=E1759,1)))</f>
        <v>1</v>
      </c>
      <c r="G1759" s="1">
        <f t="array" ref="G1759">SUM(IF(anno=A1759,IF(distretto=E1759,IF(punti=-1,1))))</f>
        <v>0</v>
      </c>
      <c r="H1759" s="1">
        <f t="array" ref="H1759">SUM(IF(anno=A1759,IF(distretto=E1759,punti)))+G1759</f>
        <v>30</v>
      </c>
      <c r="I1759" s="6">
        <v>4.1933605125218403</v>
      </c>
      <c r="J1759" s="12">
        <f>H1759/VLOOKUP(A1759,anni!$A$1:$O$32,4,0)</f>
        <v>5.4669703872437352E-3</v>
      </c>
      <c r="K1759" s="12">
        <f t="shared" si="243"/>
        <v>1.0646910188160837E-2</v>
      </c>
      <c r="L1759" s="12">
        <f t="shared" si="244"/>
        <v>2.260525572195536E-3</v>
      </c>
      <c r="M1759" s="12">
        <f t="array" ref="M1759">SUM(IF(NOT(ISERR(J1759:L1759)),J1759:L1759*$J$2:$L$2))/SUM(IF(NOT(ISERR(J1759:L1759)),$J$2:$L$2))</f>
        <v>6.6592095183747348E-3</v>
      </c>
      <c r="N1759" s="1">
        <f>((300-VLOOKUP(A1759,anni!$A$1:$O$32,8,0))*(M1759-I1759/300)+I1759)/300*(300-VLOOKUP(A1759,anni!$A$1:$O$32,7,0))</f>
        <v>2.7296287411822275</v>
      </c>
      <c r="O1759" s="1">
        <f t="shared" si="245"/>
        <v>2.7296287411822275</v>
      </c>
      <c r="P1759" s="9">
        <f>INT(MAX(1,O1759)+1-VLOOKUP(A1759,anni!$A$1:$O$32,5,0))</f>
        <v>3</v>
      </c>
      <c r="Q1759" s="9">
        <f t="array" ref="Q1759">SUM(IF(anno=A1759,IF(distretto=E1759,concorrenti!$T$3:$T$5991)))</f>
        <v>0</v>
      </c>
      <c r="R1759" s="9">
        <f t="shared" si="246"/>
        <v>3</v>
      </c>
      <c r="S1759" s="1">
        <f t="shared" si="247"/>
        <v>2</v>
      </c>
      <c r="T1759" s="1">
        <f>1+INT($N1759/VLOOKUP($A1759,anni!$A$1:$J$35,10,0))+$Q1759</f>
        <v>3</v>
      </c>
      <c r="U1759" s="1">
        <f t="shared" si="248"/>
        <v>2</v>
      </c>
      <c r="AB1759" s="1">
        <v>3</v>
      </c>
    </row>
    <row r="1760" spans="1:28" x14ac:dyDescent="0.3">
      <c r="A1760" s="3">
        <v>1999</v>
      </c>
      <c r="B1760" s="3" t="str">
        <f>VLOOKUP($E1760,accorpamenti!$A$2:$X$104,$A1760-B$2,0)</f>
        <v>Rovigo</v>
      </c>
      <c r="C1760" s="3" t="str">
        <f>VLOOKUP($E1760,accorpamenti!$A$2:$X$104,$A1760-C$2,0)</f>
        <v>Rovigo</v>
      </c>
      <c r="D1760" s="3" t="str">
        <f>VLOOKUP($E1760,accorpamenti!$A$2:$X$104,$A1760-D$2,0)</f>
        <v>Rovigo</v>
      </c>
      <c r="E1760" s="3" t="s">
        <v>126</v>
      </c>
      <c r="F1760" s="1">
        <f t="array" ref="F1760">SUM(IF(anno=A1760,IF(distretto=E1760,1)))</f>
        <v>1</v>
      </c>
      <c r="G1760" s="1">
        <f t="array" ref="G1760">SUM(IF(anno=A1760,IF(distretto=E1760,IF(punti=-1,1))))</f>
        <v>0</v>
      </c>
      <c r="H1760" s="1">
        <f t="array" ref="H1760">SUM(IF(anno=A1760,IF(distretto=E1760,punti)))+G1760</f>
        <v>11</v>
      </c>
      <c r="I1760" s="6">
        <v>1.5725101921956901</v>
      </c>
      <c r="J1760" s="12">
        <f>H1760/VLOOKUP(A1760,anni!$A$1:$O$32,4,0)</f>
        <v>2.0045558086560361E-3</v>
      </c>
      <c r="K1760" s="12">
        <f t="shared" ref="K1760:K1823" si="249">SUMIFS($J$2:$J$1979,anno_2,A1760-1,$C$2:$C$1979,B1760)</f>
        <v>1.3247307607389059E-2</v>
      </c>
      <c r="L1760" s="12">
        <f t="shared" ref="L1760:L1823" si="250">SUMIFS($J$2:$J$1979,anno_2,A1760-2,$D$2:$D$1979,B1760)</f>
        <v>1.6792475679166842E-2</v>
      </c>
      <c r="M1760" s="12">
        <f t="array" ref="M1760">SUM(IF(NOT(ISERR(J1760:L1760)),J1760:L1760*$J$2:$L$2))/SUM(IF(NOT(ISERR(J1760:L1760)),$J$2:$L$2))</f>
        <v>8.2167930533188441E-3</v>
      </c>
      <c r="N1760" s="1">
        <f>((300-VLOOKUP(A1760,anni!$A$1:$O$32,8,0))*(M1760-I1760/300)+I1760)/300*(300-VLOOKUP(A1760,anni!$A$1:$O$32,7,0))</f>
        <v>2.1675286747289988</v>
      </c>
      <c r="O1760" s="1">
        <f t="shared" si="245"/>
        <v>2.1675286747289988</v>
      </c>
      <c r="P1760" s="9">
        <f>INT(MAX(1,O1760)+1-VLOOKUP(A1760,anni!$A$1:$O$32,5,0))</f>
        <v>2</v>
      </c>
      <c r="Q1760" s="9">
        <f t="array" ref="Q1760">SUM(IF(anno=A1760,IF(distretto=E1760,concorrenti!$T$3:$T$5991)))</f>
        <v>0</v>
      </c>
      <c r="R1760" s="9">
        <f t="shared" si="246"/>
        <v>2</v>
      </c>
      <c r="S1760" s="1">
        <f t="shared" si="247"/>
        <v>1</v>
      </c>
      <c r="T1760" s="1">
        <f>1+INT($N1760/VLOOKUP($A1760,anni!$A$1:$J$35,10,0))+$Q1760</f>
        <v>2</v>
      </c>
      <c r="U1760" s="1">
        <f t="shared" si="248"/>
        <v>1</v>
      </c>
      <c r="AB1760" s="1">
        <v>2</v>
      </c>
    </row>
    <row r="1761" spans="1:28" x14ac:dyDescent="0.3">
      <c r="A1761" s="3">
        <v>1999</v>
      </c>
      <c r="B1761" s="3" t="str">
        <f>VLOOKUP($E1761,accorpamenti!$A$2:$X$104,$A1761-B$2,0)</f>
        <v>Sassari</v>
      </c>
      <c r="C1761" s="3" t="str">
        <f>VLOOKUP($E1761,accorpamenti!$A$2:$X$104,$A1761-C$2,0)</f>
        <v>Sassari</v>
      </c>
      <c r="D1761" s="3" t="str">
        <f>VLOOKUP($E1761,accorpamenti!$A$2:$X$104,$A1761-D$2,0)</f>
        <v>Sassari</v>
      </c>
      <c r="E1761" s="3" t="s">
        <v>150</v>
      </c>
      <c r="F1761" s="1">
        <f t="array" ref="F1761">SUM(IF(anno=A1761,IF(distretto=E1761,1)))</f>
        <v>1</v>
      </c>
      <c r="G1761" s="1">
        <f t="array" ref="G1761">SUM(IF(anno=A1761,IF(distretto=E1761,IF(punti=-1,1))))</f>
        <v>0</v>
      </c>
      <c r="H1761" s="1">
        <f t="array" ref="H1761">SUM(IF(anno=A1761,IF(distretto=E1761,punti)))+G1761</f>
        <v>39</v>
      </c>
      <c r="I1761" s="6">
        <v>1.2230634828188702</v>
      </c>
      <c r="J1761" s="12">
        <f>H1761/VLOOKUP(A1761,anni!$A$1:$O$32,4,0)</f>
        <v>7.1070615034168555E-3</v>
      </c>
      <c r="K1761" s="12">
        <f t="shared" si="249"/>
        <v>1.2658538380393991E-2</v>
      </c>
      <c r="L1761" s="12">
        <f t="shared" si="250"/>
        <v>1.2109958422476085E-3</v>
      </c>
      <c r="M1761" s="12">
        <f t="array" ref="M1761">SUM(IF(NOT(ISERR(J1761:L1761)),J1761:L1761*$J$2:$L$2))/SUM(IF(NOT(ISERR(J1761:L1761)),$J$2:$L$2))</f>
        <v>7.9748761855476941E-3</v>
      </c>
      <c r="N1761" s="1">
        <f>((300-VLOOKUP(A1761,anni!$A$1:$O$32,8,0))*(M1761-I1761/300)+I1761)/300*(300-VLOOKUP(A1761,anni!$A$1:$O$32,7,0))</f>
        <v>2.0026630647158288</v>
      </c>
      <c r="O1761" s="1">
        <f t="shared" si="245"/>
        <v>2.0026630647158288</v>
      </c>
      <c r="P1761" s="9">
        <f>INT(MAX(1,O1761)+1-VLOOKUP(A1761,anni!$A$1:$O$32,5,0))</f>
        <v>2</v>
      </c>
      <c r="Q1761" s="9">
        <f t="array" ref="Q1761">SUM(IF(anno=A1761,IF(distretto=E1761,concorrenti!$T$3:$T$5991)))</f>
        <v>0</v>
      </c>
      <c r="R1761" s="9">
        <f t="shared" si="246"/>
        <v>2</v>
      </c>
      <c r="S1761" s="1">
        <f t="shared" si="247"/>
        <v>1</v>
      </c>
      <c r="T1761" s="1">
        <f>1+INT($N1761/VLOOKUP($A1761,anni!$A$1:$J$35,10,0))+$Q1761</f>
        <v>2</v>
      </c>
      <c r="U1761" s="1">
        <f t="shared" si="248"/>
        <v>1</v>
      </c>
      <c r="AB1761" s="1">
        <v>2</v>
      </c>
    </row>
    <row r="1762" spans="1:28" x14ac:dyDescent="0.3">
      <c r="A1762" s="3">
        <v>1999</v>
      </c>
      <c r="B1762" s="3" t="str">
        <f>VLOOKUP($E1762,accorpamenti!$A$2:$X$104,$A1762-B$2,0)</f>
        <v>Siracusa</v>
      </c>
      <c r="C1762" s="3" t="str">
        <f>VLOOKUP($E1762,accorpamenti!$A$2:$X$104,$A1762-C$2,0)</f>
        <v>Siracusa</v>
      </c>
      <c r="D1762" s="3" t="str">
        <f>VLOOKUP($E1762,accorpamenti!$A$2:$X$104,$A1762-D$2,0)</f>
        <v>Siracusa</v>
      </c>
      <c r="E1762" s="3" t="s">
        <v>139</v>
      </c>
      <c r="F1762" s="1">
        <f t="array" ref="F1762">SUM(IF(anno=A1762,IF(distretto=E1762,1)))</f>
        <v>1</v>
      </c>
      <c r="G1762" s="1">
        <f t="array" ref="G1762">SUM(IF(anno=A1762,IF(distretto=E1762,IF(punti=-1,1))))</f>
        <v>0</v>
      </c>
      <c r="H1762" s="1">
        <f t="array" ref="H1762">SUM(IF(anno=A1762,IF(distretto=E1762,punti)))+G1762</f>
        <v>22</v>
      </c>
      <c r="I1762" s="6">
        <v>4.8922539312754809</v>
      </c>
      <c r="J1762" s="12">
        <f>H1762/VLOOKUP(A1762,anni!$A$1:$O$32,4,0)</f>
        <v>4.0091116173120722E-3</v>
      </c>
      <c r="K1762" s="12">
        <f t="shared" si="249"/>
        <v>4.4157692024630194E-3</v>
      </c>
      <c r="L1762" s="12">
        <f t="shared" si="250"/>
        <v>2.0183264037460145E-3</v>
      </c>
      <c r="M1762" s="12">
        <f t="array" ref="M1762">SUM(IF(NOT(ISERR(J1762:L1762)),J1762:L1762*$J$2:$L$2))/SUM(IF(NOT(ISERR(J1762:L1762)),$J$2:$L$2))</f>
        <v>3.8128666101013777E-3</v>
      </c>
      <c r="N1762" s="1">
        <f>((300-VLOOKUP(A1762,anni!$A$1:$O$32,8,0))*(M1762-I1762/300)+I1762)/300*(300-VLOOKUP(A1762,anni!$A$1:$O$32,7,0))</f>
        <v>2.3933246324454358</v>
      </c>
      <c r="O1762" s="1">
        <f t="shared" si="245"/>
        <v>2.3933246324454358</v>
      </c>
      <c r="P1762" s="9">
        <f>INT(MAX(1,O1762)+1-VLOOKUP(A1762,anni!$A$1:$O$32,5,0))</f>
        <v>2</v>
      </c>
      <c r="Q1762" s="9">
        <f t="array" ref="Q1762">SUM(IF(anno=A1762,IF(distretto=E1762,concorrenti!$T$3:$T$5991)))</f>
        <v>0</v>
      </c>
      <c r="R1762" s="9">
        <f t="shared" si="246"/>
        <v>2</v>
      </c>
      <c r="S1762" s="1">
        <f t="shared" si="247"/>
        <v>1</v>
      </c>
      <c r="T1762" s="1">
        <f>1+INT($N1762/VLOOKUP($A1762,anni!$A$1:$J$35,10,0))+$Q1762</f>
        <v>2</v>
      </c>
      <c r="U1762" s="1">
        <f t="shared" si="248"/>
        <v>1</v>
      </c>
      <c r="AB1762" s="1">
        <v>2</v>
      </c>
    </row>
    <row r="1763" spans="1:28" x14ac:dyDescent="0.3">
      <c r="A1763" s="3">
        <v>1999</v>
      </c>
      <c r="B1763" s="3" t="str">
        <f>VLOOKUP($E1763,accorpamenti!$A$2:$X$104,$A1763-B$2,0)</f>
        <v>Novara</v>
      </c>
      <c r="C1763" s="3" t="str">
        <f>VLOOKUP($E1763,accorpamenti!$A$2:$X$104,$A1763-C$2,0)</f>
        <v>Novara</v>
      </c>
      <c r="D1763" s="3" t="str">
        <f>VLOOKUP($E1763,accorpamenti!$A$2:$X$104,$A1763-D$2,0)</f>
        <v>Novara</v>
      </c>
      <c r="E1763" s="3" t="s">
        <v>136</v>
      </c>
      <c r="F1763" s="1">
        <f t="array" ref="F1763">SUM(IF(anno=A1763,IF(distretto=E1763,1)))</f>
        <v>1</v>
      </c>
      <c r="G1763" s="1">
        <f t="array" ref="G1763">SUM(IF(anno=A1763,IF(distretto=E1763,IF(punti=-1,1))))</f>
        <v>0</v>
      </c>
      <c r="H1763" s="1">
        <f t="array" ref="H1763">SUM(IF(anno=A1763,IF(distretto=E1763,punti)))+G1763</f>
        <v>15</v>
      </c>
      <c r="I1763" s="6">
        <v>1.2230634828188702</v>
      </c>
      <c r="J1763" s="12">
        <f>H1763/VLOOKUP(A1763,anni!$A$1:$O$32,4,0)</f>
        <v>2.7334851936218676E-3</v>
      </c>
      <c r="K1763" s="12">
        <f t="shared" si="249"/>
        <v>1.48664229816255E-2</v>
      </c>
      <c r="L1763" s="12">
        <f t="shared" si="250"/>
        <v>8.9613692326323043E-3</v>
      </c>
      <c r="M1763" s="12">
        <f t="array" ref="M1763">SUM(IF(NOT(ISERR(J1763:L1763)),J1763:L1763*$J$2:$L$2))/SUM(IF(NOT(ISERR(J1763:L1763)),$J$2:$L$2))</f>
        <v>7.8157784627914846E-3</v>
      </c>
      <c r="N1763" s="1">
        <f>((300-VLOOKUP(A1763,anni!$A$1:$O$32,8,0))*(M1763-I1763/300)+I1763)/300*(300-VLOOKUP(A1763,anni!$A$1:$O$32,7,0))</f>
        <v>1.9708435201645869</v>
      </c>
      <c r="O1763" s="1">
        <f t="shared" si="245"/>
        <v>1.9708435201645869</v>
      </c>
      <c r="P1763" s="9">
        <f>INT(MAX(1,O1763)+1-VLOOKUP(A1763,anni!$A$1:$O$32,5,0))</f>
        <v>2</v>
      </c>
      <c r="Q1763" s="9">
        <f t="array" ref="Q1763">SUM(IF(anno=A1763,IF(distretto=E1763,concorrenti!$T$3:$T$5991)))</f>
        <v>0</v>
      </c>
      <c r="R1763" s="9">
        <f t="shared" si="246"/>
        <v>2</v>
      </c>
      <c r="S1763" s="1">
        <f t="shared" si="247"/>
        <v>1</v>
      </c>
      <c r="T1763" s="1">
        <f>1+INT($N1763/VLOOKUP($A1763,anni!$A$1:$J$35,10,0))+$Q1763</f>
        <v>2</v>
      </c>
      <c r="U1763" s="1">
        <f t="shared" si="248"/>
        <v>1</v>
      </c>
      <c r="AB1763" s="1">
        <v>2</v>
      </c>
    </row>
    <row r="1764" spans="1:28" x14ac:dyDescent="0.3">
      <c r="A1764" s="3">
        <v>1999</v>
      </c>
      <c r="B1764" s="3" t="str">
        <f>VLOOKUP($E1764,accorpamenti!$A$2:$X$104,$A1764-B$2,0)</f>
        <v>Bolzano</v>
      </c>
      <c r="C1764" s="3" t="str">
        <f>VLOOKUP($E1764,accorpamenti!$A$2:$X$104,$A1764-C$2,0)</f>
        <v>Bolzano</v>
      </c>
      <c r="D1764" s="3" t="str">
        <f>VLOOKUP($E1764,accorpamenti!$A$2:$X$104,$A1764-D$2,0)</f>
        <v>Bolzano</v>
      </c>
      <c r="E1764" s="3" t="s">
        <v>128</v>
      </c>
      <c r="F1764" s="1">
        <f t="array" ref="F1764">SUM(IF(anno=A1764,IF(distretto=E1764,1)))</f>
        <v>1</v>
      </c>
      <c r="G1764" s="1">
        <f t="array" ref="G1764">SUM(IF(anno=A1764,IF(distretto=E1764,IF(punti=-1,1))))</f>
        <v>0</v>
      </c>
      <c r="H1764" s="1">
        <f t="array" ref="H1764">SUM(IF(anno=A1764,IF(distretto=E1764,punti)))+G1764</f>
        <v>16</v>
      </c>
      <c r="I1764" s="6">
        <v>3.3197437390797901</v>
      </c>
      <c r="J1764" s="12">
        <f>H1764/VLOOKUP(A1764,anni!$A$1:$O$32,4,0)</f>
        <v>2.9157175398633254E-3</v>
      </c>
      <c r="K1764" s="12">
        <f t="shared" si="249"/>
        <v>2.9438461349753464E-3</v>
      </c>
      <c r="L1764" s="12">
        <f t="shared" si="250"/>
        <v>9.8897993783554697E-3</v>
      </c>
      <c r="M1764" s="12">
        <f t="array" ref="M1764">SUM(IF(NOT(ISERR(J1764:L1764)),J1764:L1764*$J$2:$L$2))/SUM(IF(NOT(ISERR(J1764:L1764)),$J$2:$L$2))</f>
        <v>4.0874407113160229E-3</v>
      </c>
      <c r="N1764" s="1">
        <f>((300-VLOOKUP(A1764,anni!$A$1:$O$32,8,0))*(M1764-I1764/300)+I1764)/300*(300-VLOOKUP(A1764,anni!$A$1:$O$32,7,0))</f>
        <v>1.9240693886231346</v>
      </c>
      <c r="O1764" s="1">
        <f t="shared" si="245"/>
        <v>1.9240693886231346</v>
      </c>
      <c r="P1764" s="9">
        <f>INT(MAX(1,O1764)+1-VLOOKUP(A1764,anni!$A$1:$O$32,5,0))</f>
        <v>2</v>
      </c>
      <c r="Q1764" s="9">
        <f t="array" ref="Q1764">SUM(IF(anno=A1764,IF(distretto=E1764,concorrenti!$T$3:$T$5991)))</f>
        <v>0</v>
      </c>
      <c r="R1764" s="9">
        <f t="shared" si="246"/>
        <v>2</v>
      </c>
      <c r="S1764" s="1">
        <f t="shared" si="247"/>
        <v>1</v>
      </c>
      <c r="T1764" s="1">
        <f>1+INT($N1764/VLOOKUP($A1764,anni!$A$1:$J$35,10,0))+$Q1764</f>
        <v>2</v>
      </c>
      <c r="U1764" s="1">
        <f t="shared" si="248"/>
        <v>1</v>
      </c>
      <c r="AB1764" s="1">
        <v>2</v>
      </c>
    </row>
    <row r="1765" spans="1:28" x14ac:dyDescent="0.3">
      <c r="A1765" s="3">
        <v>1999</v>
      </c>
      <c r="B1765" s="3" t="str">
        <f>VLOOKUP($E1765,accorpamenti!$A$2:$X$104,$A1765-B$2,0)</f>
        <v>Teramo</v>
      </c>
      <c r="C1765" s="3" t="str">
        <f>VLOOKUP($E1765,accorpamenti!$A$2:$X$104,$A1765-C$2,0)</f>
        <v>Teramo</v>
      </c>
      <c r="D1765" s="3" t="str">
        <f>VLOOKUP($E1765,accorpamenti!$A$2:$X$104,$A1765-D$2,0)</f>
        <v>Teramo</v>
      </c>
      <c r="E1765" s="3" t="s">
        <v>98</v>
      </c>
      <c r="F1765" s="1">
        <f t="array" ref="F1765">SUM(IF(anno=A1765,IF(distretto=E1765,1)))</f>
        <v>1</v>
      </c>
      <c r="G1765" s="1">
        <f t="array" ref="G1765">SUM(IF(anno=A1765,IF(distretto=E1765,IF(punti=-1,1))))</f>
        <v>0</v>
      </c>
      <c r="H1765" s="1">
        <f t="array" ref="H1765">SUM(IF(anno=A1765,IF(distretto=E1765,punti)))+G1765</f>
        <v>24</v>
      </c>
      <c r="I1765" s="6">
        <v>1.2230634828188702</v>
      </c>
      <c r="J1765" s="12">
        <f>H1765/VLOOKUP(A1765,anni!$A$1:$O$32,4,0)</f>
        <v>4.373576309794988E-3</v>
      </c>
      <c r="K1765" s="12">
        <f t="shared" si="249"/>
        <v>6.1330127811986381E-3</v>
      </c>
      <c r="L1765" s="12">
        <f t="shared" si="250"/>
        <v>9.7686997941307096E-3</v>
      </c>
      <c r="M1765" s="12">
        <f t="array" ref="M1765">SUM(IF(NOT(ISERR(J1765:L1765)),J1765:L1765*$J$2:$L$2))/SUM(IF(NOT(ISERR(J1765:L1765)),$J$2:$L$2))</f>
        <v>5.8592423809854912E-3</v>
      </c>
      <c r="N1765" s="1">
        <f>((300-VLOOKUP(A1765,anni!$A$1:$O$32,8,0))*(M1765-I1765/300)+I1765)/300*(300-VLOOKUP(A1765,anni!$A$1:$O$32,7,0))</f>
        <v>1.5795363038033885</v>
      </c>
      <c r="O1765" s="1">
        <f t="shared" si="245"/>
        <v>1.5795363038033885</v>
      </c>
      <c r="P1765" s="9">
        <f>INT(MAX(1,O1765)+1-VLOOKUP(A1765,anni!$A$1:$O$32,5,0))</f>
        <v>2</v>
      </c>
      <c r="Q1765" s="9">
        <f t="array" ref="Q1765">SUM(IF(anno=A1765,IF(distretto=E1765,concorrenti!$T$3:$T$5991)))</f>
        <v>0</v>
      </c>
      <c r="R1765" s="9">
        <f t="shared" si="246"/>
        <v>2</v>
      </c>
      <c r="S1765" s="1">
        <f t="shared" si="247"/>
        <v>1</v>
      </c>
      <c r="T1765" s="1">
        <f>1+INT($N1765/VLOOKUP($A1765,anni!$A$1:$J$35,10,0))+$Q1765</f>
        <v>2</v>
      </c>
      <c r="U1765" s="1">
        <f t="shared" si="248"/>
        <v>1</v>
      </c>
      <c r="AB1765" s="1">
        <v>2</v>
      </c>
    </row>
    <row r="1766" spans="1:28" x14ac:dyDescent="0.3">
      <c r="A1766" s="3">
        <v>1999</v>
      </c>
      <c r="B1766" s="3" t="str">
        <f>VLOOKUP($E1766,accorpamenti!$A$2:$X$104,$A1766-B$2,0)</f>
        <v>Campobasso</v>
      </c>
      <c r="C1766" s="3" t="str">
        <f>VLOOKUP($E1766,accorpamenti!$A$2:$X$104,$A1766-C$2,0)</f>
        <v>Campobasso</v>
      </c>
      <c r="D1766" s="3" t="str">
        <f>VLOOKUP($E1766,accorpamenti!$A$2:$X$104,$A1766-D$2,0)</f>
        <v>Campobasso</v>
      </c>
      <c r="E1766" s="3" t="s">
        <v>145</v>
      </c>
      <c r="F1766" s="1">
        <f t="array" ref="F1766">SUM(IF(anno=A1766,IF(distretto=E1766,1)))</f>
        <v>1</v>
      </c>
      <c r="G1766" s="1">
        <f t="array" ref="G1766">SUM(IF(anno=A1766,IF(distretto=E1766,IF(punti=-1,1))))</f>
        <v>0</v>
      </c>
      <c r="H1766" s="1">
        <f t="array" ref="H1766">SUM(IF(anno=A1766,IF(distretto=E1766,punti)))+G1766</f>
        <v>20</v>
      </c>
      <c r="I1766" s="6">
        <v>3.1450203843913802</v>
      </c>
      <c r="J1766" s="12">
        <f>H1766/VLOOKUP(A1766,anni!$A$1:$O$32,4,0)</f>
        <v>3.6446469248291565E-3</v>
      </c>
      <c r="K1766" s="12">
        <f t="shared" si="249"/>
        <v>0</v>
      </c>
      <c r="L1766" s="12">
        <f t="shared" si="250"/>
        <v>0</v>
      </c>
      <c r="M1766" s="12">
        <f t="array" ref="M1766">SUM(IF(NOT(ISERR(J1766:L1766)),J1766:L1766*$J$2:$L$2))/SUM(IF(NOT(ISERR(J1766:L1766)),$J$2:$L$2))</f>
        <v>1.8223234624145785E-3</v>
      </c>
      <c r="N1766" s="1">
        <f>((300-VLOOKUP(A1766,anni!$A$1:$O$32,8,0))*(M1766-I1766/300)+I1766)/300*(300-VLOOKUP(A1766,anni!$A$1:$O$32,7,0))</f>
        <v>1.4128048206133756</v>
      </c>
      <c r="O1766" s="1">
        <f t="shared" si="245"/>
        <v>1.4128048206133756</v>
      </c>
      <c r="P1766" s="9">
        <f>INT(MAX(1,O1766)+1-VLOOKUP(A1766,anni!$A$1:$O$32,5,0))</f>
        <v>1</v>
      </c>
      <c r="Q1766" s="9">
        <f t="array" ref="Q1766">SUM(IF(anno=A1766,IF(distretto=E1766,concorrenti!$T$3:$T$5991)))</f>
        <v>0</v>
      </c>
      <c r="R1766" s="9">
        <f t="shared" si="246"/>
        <v>1</v>
      </c>
      <c r="S1766" s="1">
        <f t="shared" si="247"/>
        <v>0</v>
      </c>
      <c r="T1766" s="1">
        <f>1+INT($N1766/VLOOKUP($A1766,anni!$A$1:$J$35,10,0))+$Q1766</f>
        <v>2</v>
      </c>
      <c r="U1766" s="1">
        <f t="shared" si="248"/>
        <v>1</v>
      </c>
      <c r="AB1766" s="1">
        <v>2</v>
      </c>
    </row>
    <row r="1767" spans="1:28" x14ac:dyDescent="0.3">
      <c r="A1767" s="3">
        <v>1999</v>
      </c>
      <c r="B1767" s="3" t="str">
        <f>VLOOKUP($E1767,accorpamenti!$A$2:$X$104,$A1767-B$2,0)</f>
        <v>Siena</v>
      </c>
      <c r="C1767" s="3" t="str">
        <f>VLOOKUP($E1767,accorpamenti!$A$2:$X$104,$A1767-C$2,0)</f>
        <v>Siena</v>
      </c>
      <c r="D1767" s="3" t="str">
        <f>VLOOKUP($E1767,accorpamenti!$A$2:$X$104,$A1767-D$2,0)</f>
        <v>Siena</v>
      </c>
      <c r="E1767" s="3" t="s">
        <v>108</v>
      </c>
      <c r="F1767" s="1">
        <f t="array" ref="F1767">SUM(IF(anno=A1767,IF(distretto=E1767,1)))</f>
        <v>1</v>
      </c>
      <c r="G1767" s="1">
        <f t="array" ref="G1767">SUM(IF(anno=A1767,IF(distretto=E1767,IF(punti=-1,1))))</f>
        <v>0</v>
      </c>
      <c r="H1767" s="1">
        <f t="array" ref="H1767">SUM(IF(anno=A1767,IF(distretto=E1767,punti)))+G1767</f>
        <v>20</v>
      </c>
      <c r="I1767" s="6">
        <v>1.5725101921956901</v>
      </c>
      <c r="J1767" s="12">
        <f>H1767/VLOOKUP(A1767,anni!$A$1:$O$32,4,0)</f>
        <v>3.6446469248291565E-3</v>
      </c>
      <c r="K1767" s="12">
        <f t="shared" si="249"/>
        <v>6.2802050879474059E-3</v>
      </c>
      <c r="L1767" s="12">
        <f t="shared" si="250"/>
        <v>7.5081742219351745E-3</v>
      </c>
      <c r="M1767" s="12">
        <f t="array" ref="M1767">SUM(IF(NOT(ISERR(J1767:L1767)),J1767:L1767*$J$2:$L$2))/SUM(IF(NOT(ISERR(J1767:L1767)),$J$2:$L$2))</f>
        <v>5.1670875287195767E-3</v>
      </c>
      <c r="N1767" s="1">
        <f>((300-VLOOKUP(A1767,anni!$A$1:$O$32,8,0))*(M1767-I1767/300)+I1767)/300*(300-VLOOKUP(A1767,anni!$A$1:$O$32,7,0))</f>
        <v>1.557587569809145</v>
      </c>
      <c r="O1767" s="1">
        <f t="shared" si="245"/>
        <v>1.557587569809145</v>
      </c>
      <c r="P1767" s="9">
        <f>INT(MAX(1,O1767)+1-VLOOKUP(A1767,anni!$A$1:$O$32,5,0))</f>
        <v>2</v>
      </c>
      <c r="Q1767" s="9">
        <f t="array" ref="Q1767">SUM(IF(anno=A1767,IF(distretto=E1767,concorrenti!$T$3:$T$5991)))</f>
        <v>0</v>
      </c>
      <c r="R1767" s="9">
        <f t="shared" si="246"/>
        <v>2</v>
      </c>
      <c r="S1767" s="1">
        <f t="shared" si="247"/>
        <v>1</v>
      </c>
      <c r="T1767" s="1">
        <f>1+INT($N1767/VLOOKUP($A1767,anni!$A$1:$J$35,10,0))+$Q1767</f>
        <v>2</v>
      </c>
      <c r="U1767" s="1">
        <f t="shared" si="248"/>
        <v>1</v>
      </c>
      <c r="AB1767" s="1">
        <v>2</v>
      </c>
    </row>
    <row r="1768" spans="1:28" x14ac:dyDescent="0.3">
      <c r="A1768" s="3">
        <v>1999</v>
      </c>
      <c r="B1768" s="3" t="str">
        <f>VLOOKUP($E1768,accorpamenti!$A$2:$X$104,$A1768-B$2,0)</f>
        <v>Caserta</v>
      </c>
      <c r="C1768" s="3" t="str">
        <f>VLOOKUP($E1768,accorpamenti!$A$2:$X$104,$A1768-C$2,0)</f>
        <v>Caserta</v>
      </c>
      <c r="D1768" s="3" t="str">
        <f>VLOOKUP($E1768,accorpamenti!$A$2:$X$104,$A1768-D$2,0)</f>
        <v>Caserta</v>
      </c>
      <c r="E1768" s="3" t="s">
        <v>33</v>
      </c>
      <c r="F1768" s="1">
        <f t="array" ref="F1768">SUM(IF(anno=A1768,IF(distretto=E1768,1)))</f>
        <v>1</v>
      </c>
      <c r="G1768" s="1">
        <f t="array" ref="G1768">SUM(IF(anno=A1768,IF(distretto=E1768,IF(punti=-1,1))))</f>
        <v>0</v>
      </c>
      <c r="H1768" s="1">
        <f t="array" ref="H1768">SUM(IF(anno=A1768,IF(distretto=E1768,punti)))+G1768</f>
        <v>17</v>
      </c>
      <c r="I1768" s="6">
        <v>4.1933605125218403</v>
      </c>
      <c r="J1768" s="12">
        <f>H1768/VLOOKUP(A1768,anni!$A$1:$O$32,4,0)</f>
        <v>3.0979498861047829E-3</v>
      </c>
      <c r="K1768" s="12">
        <f t="shared" si="249"/>
        <v>1.2266025562397277E-3</v>
      </c>
      <c r="L1768" s="12">
        <f t="shared" si="250"/>
        <v>1.6953941791466522E-3</v>
      </c>
      <c r="M1768" s="12">
        <f t="array" ref="M1768">SUM(IF(NOT(ISERR(J1768:L1768)),J1768:L1768*$J$2:$L$2))/SUM(IF(NOT(ISERR(J1768:L1768)),$J$2:$L$2))</f>
        <v>2.2404081583234092E-3</v>
      </c>
      <c r="N1768" s="1">
        <f>((300-VLOOKUP(A1768,anni!$A$1:$O$32,8,0))*(M1768-I1768/300)+I1768)/300*(300-VLOOKUP(A1768,anni!$A$1:$O$32,7,0))</f>
        <v>1.845868469171962</v>
      </c>
      <c r="O1768" s="1">
        <f t="shared" si="245"/>
        <v>1.845868469171962</v>
      </c>
      <c r="P1768" s="9">
        <f>INT(MAX(1,O1768)+1-VLOOKUP(A1768,anni!$A$1:$O$32,5,0))</f>
        <v>2</v>
      </c>
      <c r="Q1768" s="9">
        <f t="array" ref="Q1768">SUM(IF(anno=A1768,IF(distretto=E1768,concorrenti!$T$3:$T$5991)))</f>
        <v>0</v>
      </c>
      <c r="R1768" s="9">
        <f t="shared" si="246"/>
        <v>2</v>
      </c>
      <c r="S1768" s="1">
        <f t="shared" si="247"/>
        <v>1</v>
      </c>
      <c r="T1768" s="1">
        <f>1+INT($N1768/VLOOKUP($A1768,anni!$A$1:$J$35,10,0))+$Q1768</f>
        <v>2</v>
      </c>
      <c r="U1768" s="1">
        <f t="shared" si="248"/>
        <v>1</v>
      </c>
      <c r="AB1768" s="1">
        <v>2</v>
      </c>
    </row>
    <row r="1769" spans="1:28" x14ac:dyDescent="0.3">
      <c r="A1769" s="3">
        <v>1999</v>
      </c>
      <c r="B1769" s="3" t="str">
        <f>VLOOKUP($E1769,accorpamenti!$A$2:$X$104,$A1769-B$2,0)</f>
        <v>Oristano</v>
      </c>
      <c r="C1769" s="3" t="str">
        <f>VLOOKUP($E1769,accorpamenti!$A$2:$X$104,$A1769-C$2,0)</f>
        <v>Oristano</v>
      </c>
      <c r="D1769" s="3" t="str">
        <f>VLOOKUP($E1769,accorpamenti!$A$2:$X$104,$A1769-D$2,0)</f>
        <v>Oristano</v>
      </c>
      <c r="E1769" s="3" t="s">
        <v>131</v>
      </c>
      <c r="F1769" s="1">
        <f t="array" ref="F1769">SUM(IF(anno=A1769,IF(distretto=E1769,1)))</f>
        <v>1</v>
      </c>
      <c r="G1769" s="1">
        <f t="array" ref="G1769">SUM(IF(anno=A1769,IF(distretto=E1769,IF(punti=-1,1))))</f>
        <v>0</v>
      </c>
      <c r="H1769" s="1">
        <f t="array" ref="H1769">SUM(IF(anno=A1769,IF(distretto=E1769,punti)))+G1769</f>
        <v>26</v>
      </c>
      <c r="I1769" s="6">
        <v>1.92195690157251</v>
      </c>
      <c r="J1769" s="12">
        <f>H1769/VLOOKUP(A1769,anni!$A$1:$O$32,4,0)</f>
        <v>4.7380410022779037E-3</v>
      </c>
      <c r="K1769" s="12">
        <f t="shared" si="249"/>
        <v>3.8269999754679505E-3</v>
      </c>
      <c r="L1769" s="12">
        <f t="shared" si="250"/>
        <v>0</v>
      </c>
      <c r="M1769" s="12">
        <f t="array" ref="M1769">SUM(IF(NOT(ISERR(J1769:L1769)),J1769:L1769*$J$2:$L$2))/SUM(IF(NOT(ISERR(J1769:L1769)),$J$2:$L$2))</f>
        <v>3.6446871596282683E-3</v>
      </c>
      <c r="N1769" s="1">
        <f>((300-VLOOKUP(A1769,anni!$A$1:$O$32,8,0))*(M1769-I1769/300)+I1769)/300*(300-VLOOKUP(A1769,anni!$A$1:$O$32,7,0))</f>
        <v>1.3695897324498236</v>
      </c>
      <c r="O1769" s="1">
        <f t="shared" si="245"/>
        <v>1.3695897324498236</v>
      </c>
      <c r="P1769" s="9">
        <f>INT(MAX(1,O1769)+1-VLOOKUP(A1769,anni!$A$1:$O$32,5,0))</f>
        <v>1</v>
      </c>
      <c r="Q1769" s="9">
        <f t="array" ref="Q1769">SUM(IF(anno=A1769,IF(distretto=E1769,concorrenti!$T$3:$T$5991)))</f>
        <v>0</v>
      </c>
      <c r="R1769" s="9">
        <f t="shared" si="246"/>
        <v>1</v>
      </c>
      <c r="S1769" s="1">
        <f t="shared" si="247"/>
        <v>0</v>
      </c>
      <c r="T1769" s="1">
        <f>1+INT($N1769/VLOOKUP($A1769,anni!$A$1:$J$35,10,0))+$Q1769</f>
        <v>2</v>
      </c>
      <c r="U1769" s="1">
        <f t="shared" si="248"/>
        <v>1</v>
      </c>
      <c r="AB1769" s="1">
        <v>2</v>
      </c>
    </row>
    <row r="1770" spans="1:28" x14ac:dyDescent="0.3">
      <c r="A1770" s="3">
        <v>1999</v>
      </c>
      <c r="B1770" s="3" t="str">
        <f>VLOOKUP($E1770,accorpamenti!$A$2:$X$104,$A1770-B$2,0)</f>
        <v>Agrigento</v>
      </c>
      <c r="C1770" s="3" t="str">
        <f>VLOOKUP($E1770,accorpamenti!$A$2:$X$104,$A1770-C$2,0)</f>
        <v>Agrigento</v>
      </c>
      <c r="D1770" s="3" t="str">
        <f>VLOOKUP($E1770,accorpamenti!$A$2:$X$104,$A1770-D$2,0)</f>
        <v>Agrigento</v>
      </c>
      <c r="E1770" s="3" t="s">
        <v>30</v>
      </c>
      <c r="F1770" s="1">
        <f t="array" ref="F1770">SUM(IF(anno=A1770,IF(distretto=E1770,1)))</f>
        <v>1</v>
      </c>
      <c r="G1770" s="1">
        <f t="array" ref="G1770">SUM(IF(anno=A1770,IF(distretto=E1770,IF(punti=-1,1))))</f>
        <v>0</v>
      </c>
      <c r="H1770" s="1">
        <f t="array" ref="H1770">SUM(IF(anno=A1770,IF(distretto=E1770,punti)))+G1770</f>
        <v>13</v>
      </c>
      <c r="I1770" s="6">
        <v>2.9702970297029703</v>
      </c>
      <c r="J1770" s="12">
        <f>H1770/VLOOKUP(A1770,anni!$A$1:$O$32,4,0)</f>
        <v>2.3690205011389518E-3</v>
      </c>
      <c r="K1770" s="12">
        <f t="shared" si="249"/>
        <v>2.4532051124794554E-3</v>
      </c>
      <c r="L1770" s="12">
        <f t="shared" si="250"/>
        <v>3.2293222459936232E-3</v>
      </c>
      <c r="M1770" s="12">
        <f t="array" ref="M1770">SUM(IF(NOT(ISERR(J1770:L1770)),J1770:L1770*$J$2:$L$2))/SUM(IF(NOT(ISERR(J1770:L1770)),$J$2:$L$2))</f>
        <v>2.5404656623948985E-3</v>
      </c>
      <c r="N1770" s="1">
        <f>((300-VLOOKUP(A1770,anni!$A$1:$O$32,8,0))*(M1770-I1770/300)+I1770)/300*(300-VLOOKUP(A1770,anni!$A$1:$O$32,7,0))</f>
        <v>1.4981921423799696</v>
      </c>
      <c r="O1770" s="1">
        <f t="shared" si="245"/>
        <v>1.4981921423799696</v>
      </c>
      <c r="P1770" s="9">
        <f>INT(MAX(1,O1770)+1-VLOOKUP(A1770,anni!$A$1:$O$32,5,0))</f>
        <v>2</v>
      </c>
      <c r="Q1770" s="9">
        <f t="array" ref="Q1770">SUM(IF(anno=A1770,IF(distretto=E1770,concorrenti!$T$3:$T$5991)))</f>
        <v>0</v>
      </c>
      <c r="R1770" s="9">
        <f t="shared" si="246"/>
        <v>2</v>
      </c>
      <c r="S1770" s="1">
        <f t="shared" si="247"/>
        <v>1</v>
      </c>
      <c r="T1770" s="1">
        <f>1+INT($N1770/VLOOKUP($A1770,anni!$A$1:$J$35,10,0))+$Q1770</f>
        <v>2</v>
      </c>
      <c r="U1770" s="1">
        <f t="shared" si="248"/>
        <v>1</v>
      </c>
      <c r="AB1770" s="1">
        <v>1</v>
      </c>
    </row>
    <row r="1771" spans="1:28" x14ac:dyDescent="0.3">
      <c r="A1771" s="3">
        <v>1999</v>
      </c>
      <c r="B1771" s="3" t="str">
        <f>VLOOKUP($E1771,accorpamenti!$A$2:$X$104,$A1771-B$2,0)</f>
        <v>Frosinone</v>
      </c>
      <c r="C1771" s="3" t="str">
        <f>VLOOKUP($E1771,accorpamenti!$A$2:$X$104,$A1771-C$2,0)</f>
        <v>Frosinone</v>
      </c>
      <c r="D1771" s="3" t="str">
        <f>VLOOKUP($E1771,accorpamenti!$A$2:$X$104,$A1771-D$2,0)</f>
        <v>Frosinone</v>
      </c>
      <c r="E1771" s="3" t="s">
        <v>146</v>
      </c>
      <c r="F1771" s="1">
        <f t="array" ref="F1771">SUM(IF(anno=A1771,IF(distretto=E1771,1)))</f>
        <v>1</v>
      </c>
      <c r="G1771" s="1">
        <f t="array" ref="G1771">SUM(IF(anno=A1771,IF(distretto=E1771,IF(punti=-1,1))))</f>
        <v>0</v>
      </c>
      <c r="H1771" s="1">
        <f t="array" ref="H1771">SUM(IF(anno=A1771,IF(distretto=E1771,punti)))+G1771</f>
        <v>20</v>
      </c>
      <c r="I1771" s="6">
        <v>2.6208503203261504</v>
      </c>
      <c r="J1771" s="12">
        <f>H1771/VLOOKUP(A1771,anni!$A$1:$O$32,4,0)</f>
        <v>3.6446469248291565E-3</v>
      </c>
      <c r="K1771" s="12">
        <f t="shared" si="249"/>
        <v>1.7172435787356187E-3</v>
      </c>
      <c r="L1771" s="12">
        <f t="shared" si="250"/>
        <v>3.0274896056190215E-3</v>
      </c>
      <c r="M1771" s="12">
        <f t="array" ref="M1771">SUM(IF(NOT(ISERR(J1771:L1771)),J1771:L1771*$J$2:$L$2))/SUM(IF(NOT(ISERR(J1771:L1771)),$J$2:$L$2))</f>
        <v>2.8993195895962881E-3</v>
      </c>
      <c r="N1771" s="1">
        <f>((300-VLOOKUP(A1771,anni!$A$1:$O$32,8,0))*(M1771-I1771/300)+I1771)/300*(300-VLOOKUP(A1771,anni!$A$1:$O$32,7,0))</f>
        <v>1.4534806913613076</v>
      </c>
      <c r="O1771" s="1">
        <f t="shared" si="245"/>
        <v>1.4534806913613076</v>
      </c>
      <c r="P1771" s="9">
        <f>INT(MAX(1,O1771)+1-VLOOKUP(A1771,anni!$A$1:$O$32,5,0))</f>
        <v>1</v>
      </c>
      <c r="Q1771" s="9">
        <f t="array" ref="Q1771">SUM(IF(anno=A1771,IF(distretto=E1771,concorrenti!$T$3:$T$5991)))</f>
        <v>0</v>
      </c>
      <c r="R1771" s="9">
        <f t="shared" si="246"/>
        <v>1</v>
      </c>
      <c r="S1771" s="1">
        <f t="shared" si="247"/>
        <v>0</v>
      </c>
      <c r="T1771" s="1">
        <f>1+INT($N1771/VLOOKUP($A1771,anni!$A$1:$J$35,10,0))+$Q1771</f>
        <v>2</v>
      </c>
      <c r="U1771" s="1">
        <f t="shared" si="248"/>
        <v>1</v>
      </c>
      <c r="AB1771" s="1">
        <v>1</v>
      </c>
    </row>
    <row r="1772" spans="1:28" x14ac:dyDescent="0.3">
      <c r="A1772" s="3">
        <v>1999</v>
      </c>
      <c r="B1772" s="3" t="str">
        <f>VLOOKUP($E1772,accorpamenti!$A$2:$X$104,$A1772-B$2,0)</f>
        <v>Rieti</v>
      </c>
      <c r="C1772" s="3" t="str">
        <f>VLOOKUP($E1772,accorpamenti!$A$2:$X$104,$A1772-C$2,0)</f>
        <v>Rieti</v>
      </c>
      <c r="D1772" s="3" t="str">
        <f>VLOOKUP($E1772,accorpamenti!$A$2:$X$104,$A1772-D$2,0)</f>
        <v>Rieti</v>
      </c>
      <c r="E1772" s="3" t="s">
        <v>148</v>
      </c>
      <c r="F1772" s="1">
        <f t="array" ref="F1772">SUM(IF(anno=A1772,IF(distretto=E1772,1)))</f>
        <v>1</v>
      </c>
      <c r="G1772" s="1">
        <f t="array" ref="G1772">SUM(IF(anno=A1772,IF(distretto=E1772,IF(punti=-1,1))))</f>
        <v>0</v>
      </c>
      <c r="H1772" s="1">
        <f t="array" ref="H1772">SUM(IF(anno=A1772,IF(distretto=E1772,punti)))+G1772</f>
        <v>18</v>
      </c>
      <c r="I1772" s="6">
        <v>0.87361677344205002</v>
      </c>
      <c r="J1772" s="12">
        <f>H1772/VLOOKUP(A1772,anni!$A$1:$O$32,4,0)</f>
        <v>3.2801822323462407E-3</v>
      </c>
      <c r="K1772" s="12">
        <f t="shared" si="249"/>
        <v>6.9180384171920644E-3</v>
      </c>
      <c r="L1772" s="12">
        <f t="shared" si="250"/>
        <v>4.0770193355669487E-3</v>
      </c>
      <c r="M1772" s="12">
        <f t="array" ref="M1772">SUM(IF(NOT(ISERR(J1772:L1772)),J1772:L1772*$J$2:$L$2))/SUM(IF(NOT(ISERR(J1772:L1772)),$J$2:$L$2))</f>
        <v>4.6256071444982999E-3</v>
      </c>
      <c r="N1772" s="1">
        <f>((300-VLOOKUP(A1772,anni!$A$1:$O$32,8,0))*(M1772-I1772/300)+I1772)/300*(300-VLOOKUP(A1772,anni!$A$1:$O$32,7,0))</f>
        <v>1.21632702004701</v>
      </c>
      <c r="O1772" s="1">
        <f t="shared" si="245"/>
        <v>1.21632702004701</v>
      </c>
      <c r="P1772" s="9">
        <f>INT(MAX(1,O1772)+1-VLOOKUP(A1772,anni!$A$1:$O$32,5,0))</f>
        <v>1</v>
      </c>
      <c r="Q1772" s="9">
        <f t="array" ref="Q1772">SUM(IF(anno=A1772,IF(distretto=E1772,concorrenti!$T$3:$T$5991)))</f>
        <v>0</v>
      </c>
      <c r="R1772" s="9">
        <f t="shared" si="246"/>
        <v>1</v>
      </c>
      <c r="S1772" s="1">
        <f t="shared" si="247"/>
        <v>0</v>
      </c>
      <c r="T1772" s="1">
        <f>1+INT($N1772/VLOOKUP($A1772,anni!$A$1:$J$35,10,0))+$Q1772</f>
        <v>2</v>
      </c>
      <c r="U1772" s="1">
        <f t="shared" si="248"/>
        <v>1</v>
      </c>
      <c r="AB1772" s="1">
        <v>1</v>
      </c>
    </row>
    <row r="1773" spans="1:28" x14ac:dyDescent="0.3">
      <c r="A1773" s="3">
        <v>1999</v>
      </c>
      <c r="B1773" s="3" t="str">
        <f>VLOOKUP($E1773,accorpamenti!$A$2:$X$104,$A1773-B$2,0)</f>
        <v>Verbania</v>
      </c>
      <c r="C1773" s="3" t="str">
        <f>VLOOKUP($E1773,accorpamenti!$A$2:$X$104,$A1773-C$2,0)</f>
        <v>Verbania</v>
      </c>
      <c r="D1773" s="3" t="str">
        <f>VLOOKUP($E1773,accorpamenti!$A$2:$X$104,$A1773-D$2,0)</f>
        <v>Verbania</v>
      </c>
      <c r="E1773" s="3" t="s">
        <v>46</v>
      </c>
      <c r="F1773" s="1">
        <f t="array" ref="F1773">SUM(IF(anno=A1773,IF(distretto=E1773,1)))</f>
        <v>1</v>
      </c>
      <c r="G1773" s="1">
        <f t="array" ref="G1773">SUM(IF(anno=A1773,IF(distretto=E1773,IF(punti=-1,1))))</f>
        <v>0</v>
      </c>
      <c r="H1773" s="1">
        <f t="array" ref="H1773">SUM(IF(anno=A1773,IF(distretto=E1773,punti)))+G1773</f>
        <v>18.2</v>
      </c>
      <c r="I1773" s="6">
        <v>1.3977868375072802</v>
      </c>
      <c r="J1773" s="12">
        <f>H1773/VLOOKUP(A1773,anni!$A$1:$O$32,4,0)</f>
        <v>3.3166287015945323E-3</v>
      </c>
      <c r="K1773" s="12">
        <f t="shared" si="249"/>
        <v>5.8876922699506928E-3</v>
      </c>
      <c r="L1773" s="12">
        <f t="shared" si="250"/>
        <v>1.2109958422476085E-3</v>
      </c>
      <c r="M1773" s="12">
        <f t="array" ref="M1773">SUM(IF(NOT(ISERR(J1773:L1773)),J1773:L1773*$J$2:$L$2))/SUM(IF(NOT(ISERR(J1773:L1773)),$J$2:$L$2))</f>
        <v>3.8227110811554321E-3</v>
      </c>
      <c r="N1773" s="1">
        <f>((300-VLOOKUP(A1773,anni!$A$1:$O$32,8,0))*(M1773-I1773/300)+I1773)/300*(300-VLOOKUP(A1773,anni!$A$1:$O$32,7,0))</f>
        <v>1.2304711620668465</v>
      </c>
      <c r="O1773" s="1">
        <f t="shared" si="245"/>
        <v>1.2304711620668465</v>
      </c>
      <c r="P1773" s="9">
        <f>INT(MAX(1,O1773)+1-VLOOKUP(A1773,anni!$A$1:$O$32,5,0))</f>
        <v>1</v>
      </c>
      <c r="Q1773" s="9">
        <f t="array" ref="Q1773">SUM(IF(anno=A1773,IF(distretto=E1773,concorrenti!$T$3:$T$5991)))</f>
        <v>0</v>
      </c>
      <c r="R1773" s="9">
        <f t="shared" si="246"/>
        <v>1</v>
      </c>
      <c r="S1773" s="1">
        <f t="shared" si="247"/>
        <v>0</v>
      </c>
      <c r="T1773" s="1">
        <f>1+INT($N1773/VLOOKUP($A1773,anni!$A$1:$J$35,10,0))+$Q1773</f>
        <v>2</v>
      </c>
      <c r="U1773" s="1">
        <f t="shared" si="248"/>
        <v>1</v>
      </c>
      <c r="AB1773" s="1">
        <v>1</v>
      </c>
    </row>
    <row r="1774" spans="1:28" x14ac:dyDescent="0.3">
      <c r="A1774" s="3">
        <v>1999</v>
      </c>
      <c r="B1774" s="3" t="str">
        <f>VLOOKUP($E1774,accorpamenti!$A$2:$X$104,$A1774-B$2,0)</f>
        <v>Sondrio</v>
      </c>
      <c r="C1774" s="3" t="str">
        <f>VLOOKUP($E1774,accorpamenti!$A$2:$X$104,$A1774-C$2,0)</f>
        <v>Sondrio</v>
      </c>
      <c r="D1774" s="3" t="str">
        <f>VLOOKUP($E1774,accorpamenti!$A$2:$X$104,$A1774-D$2,0)</f>
        <v>Sondrio</v>
      </c>
      <c r="E1774" s="3" t="s">
        <v>123</v>
      </c>
      <c r="F1774" s="1">
        <f t="array" ref="F1774">SUM(IF(anno=A1774,IF(distretto=E1774,1)))</f>
        <v>1</v>
      </c>
      <c r="G1774" s="1">
        <f t="array" ref="G1774">SUM(IF(anno=A1774,IF(distretto=E1774,IF(punti=-1,1))))</f>
        <v>0</v>
      </c>
      <c r="H1774" s="1">
        <f t="array" ref="H1774">SUM(IF(anno=A1774,IF(distretto=E1774,punti)))+G1774</f>
        <v>17</v>
      </c>
      <c r="I1774" s="6">
        <v>0.87361677344205002</v>
      </c>
      <c r="J1774" s="12">
        <f>H1774/VLOOKUP(A1774,anni!$A$1:$O$32,4,0)</f>
        <v>3.0979498861047829E-3</v>
      </c>
      <c r="K1774" s="12">
        <f t="shared" si="249"/>
        <v>7.1142948261904209E-3</v>
      </c>
      <c r="L1774" s="12">
        <f t="shared" si="250"/>
        <v>2.9063900213942605E-3</v>
      </c>
      <c r="M1774" s="12">
        <f t="array" ref="M1774">SUM(IF(NOT(ISERR(J1774:L1774)),J1774:L1774*$J$2:$L$2))/SUM(IF(NOT(ISERR(J1774:L1774)),$J$2:$L$2))</f>
        <v>4.4048048886815754E-3</v>
      </c>
      <c r="N1774" s="1">
        <f>((300-VLOOKUP(A1774,anni!$A$1:$O$32,8,0))*(M1774-I1774/300)+I1774)/300*(300-VLOOKUP(A1774,anni!$A$1:$O$32,7,0))</f>
        <v>1.1721665688836651</v>
      </c>
      <c r="O1774" s="1">
        <f t="shared" si="245"/>
        <v>1.1721665688836651</v>
      </c>
      <c r="P1774" s="9">
        <f>INT(MAX(1,O1774)+1-VLOOKUP(A1774,anni!$A$1:$O$32,5,0))</f>
        <v>1</v>
      </c>
      <c r="Q1774" s="9">
        <f t="array" ref="Q1774">SUM(IF(anno=A1774,IF(distretto=E1774,concorrenti!$T$3:$T$5991)))</f>
        <v>0</v>
      </c>
      <c r="R1774" s="9">
        <f t="shared" si="246"/>
        <v>1</v>
      </c>
      <c r="S1774" s="1">
        <f t="shared" si="247"/>
        <v>0</v>
      </c>
      <c r="T1774" s="1">
        <f>1+INT($N1774/VLOOKUP($A1774,anni!$A$1:$J$35,10,0))+$Q1774</f>
        <v>1</v>
      </c>
      <c r="U1774" s="1">
        <f t="shared" si="248"/>
        <v>0</v>
      </c>
      <c r="AB1774" s="1">
        <v>1</v>
      </c>
    </row>
    <row r="1775" spans="1:28" x14ac:dyDescent="0.3">
      <c r="A1775" s="3">
        <v>1999</v>
      </c>
      <c r="B1775" s="3" t="str">
        <f>VLOOKUP($E1775,accorpamenti!$A$2:$X$104,$A1775-B$2,0)</f>
        <v>Foggia</v>
      </c>
      <c r="C1775" s="3" t="str">
        <f>VLOOKUP($E1775,accorpamenti!$A$2:$X$104,$A1775-C$2,0)</f>
        <v>Foggia</v>
      </c>
      <c r="D1775" s="3" t="str">
        <f>VLOOKUP($E1775,accorpamenti!$A$2:$X$104,$A1775-D$2,0)</f>
        <v>Foggia</v>
      </c>
      <c r="E1775" s="3" t="s">
        <v>96</v>
      </c>
      <c r="F1775" s="1">
        <f t="array" ref="F1775">SUM(IF(anno=A1775,IF(distretto=E1775,1)))</f>
        <v>1</v>
      </c>
      <c r="G1775" s="1">
        <f t="array" ref="G1775">SUM(IF(anno=A1775,IF(distretto=E1775,IF(punti=-1,1))))</f>
        <v>0</v>
      </c>
      <c r="H1775" s="1">
        <f t="array" ref="H1775">SUM(IF(anno=A1775,IF(distretto=E1775,punti)))+G1775</f>
        <v>3</v>
      </c>
      <c r="I1775" s="6">
        <v>4.3680838672102507</v>
      </c>
      <c r="J1775" s="12">
        <f>H1775/VLOOKUP(A1775,anni!$A$1:$O$32,4,0)</f>
        <v>5.4669703872437349E-4</v>
      </c>
      <c r="K1775" s="12">
        <f t="shared" si="249"/>
        <v>0</v>
      </c>
      <c r="L1775" s="12">
        <f t="shared" si="250"/>
        <v>1.130262786097768E-3</v>
      </c>
      <c r="M1775" s="12">
        <f t="array" ref="M1775">SUM(IF(NOT(ISERR(J1775:L1775)),J1775:L1775*$J$2:$L$2))/SUM(IF(NOT(ISERR(J1775:L1775)),$J$2:$L$2))</f>
        <v>4.6172565037848139E-4</v>
      </c>
      <c r="N1775" s="1">
        <f>((300-VLOOKUP(A1775,anni!$A$1:$O$32,8,0))*(M1775-I1775/300)+I1775)/300*(300-VLOOKUP(A1775,anni!$A$1:$O$32,7,0))</f>
        <v>1.5483730858124467</v>
      </c>
      <c r="O1775" s="1">
        <f t="shared" si="245"/>
        <v>1.5483730858124467</v>
      </c>
      <c r="P1775" s="9">
        <f>INT(MAX(1,O1775)+1-VLOOKUP(A1775,anni!$A$1:$O$32,5,0))</f>
        <v>2</v>
      </c>
      <c r="Q1775" s="9">
        <f t="array" ref="Q1775">SUM(IF(anno=A1775,IF(distretto=E1775,concorrenti!$T$3:$T$5991)))</f>
        <v>0</v>
      </c>
      <c r="R1775" s="9">
        <f t="shared" si="246"/>
        <v>2</v>
      </c>
      <c r="S1775" s="1">
        <f t="shared" si="247"/>
        <v>1</v>
      </c>
      <c r="T1775" s="1">
        <f>1+INT($N1775/VLOOKUP($A1775,anni!$A$1:$J$35,10,0))+$Q1775</f>
        <v>2</v>
      </c>
      <c r="U1775" s="1">
        <f t="shared" si="248"/>
        <v>1</v>
      </c>
      <c r="AB1775" s="1">
        <v>2</v>
      </c>
    </row>
    <row r="1776" spans="1:28" x14ac:dyDescent="0.3">
      <c r="A1776" s="3">
        <v>1999</v>
      </c>
      <c r="B1776" s="3" t="str">
        <f>VLOOKUP($E1776,accorpamenti!$A$2:$X$104,$A1776-B$2,0)</f>
        <v>Brindisi</v>
      </c>
      <c r="C1776" s="3" t="str">
        <f>VLOOKUP($E1776,accorpamenti!$A$2:$X$104,$A1776-C$2,0)</f>
        <v>Brindisi</v>
      </c>
      <c r="D1776" s="3" t="str">
        <f>VLOOKUP($E1776,accorpamenti!$A$2:$X$104,$A1776-D$2,0)</f>
        <v>Brindisi</v>
      </c>
      <c r="E1776" s="3" t="s">
        <v>112</v>
      </c>
      <c r="F1776" s="1">
        <f t="array" ref="F1776">SUM(IF(anno=A1776,IF(distretto=E1776,1)))</f>
        <v>1</v>
      </c>
      <c r="G1776" s="1">
        <f t="array" ref="G1776">SUM(IF(anno=A1776,IF(distretto=E1776,IF(punti=-1,1))))</f>
        <v>0</v>
      </c>
      <c r="H1776" s="1">
        <f t="array" ref="H1776">SUM(IF(anno=A1776,IF(distretto=E1776,punti)))+G1776</f>
        <v>2</v>
      </c>
      <c r="I1776" s="6">
        <v>2.6208503203261504</v>
      </c>
      <c r="J1776" s="12">
        <f>H1776/VLOOKUP(A1776,anni!$A$1:$O$32,4,0)</f>
        <v>3.6446469248291568E-4</v>
      </c>
      <c r="K1776" s="12">
        <f t="shared" si="249"/>
        <v>2.4532051124794554E-3</v>
      </c>
      <c r="L1776" s="12">
        <f t="shared" si="250"/>
        <v>5.8531465708634416E-3</v>
      </c>
      <c r="M1776" s="12">
        <f t="array" ref="M1776">SUM(IF(NOT(ISERR(J1776:L1776)),J1776:L1776*$J$2:$L$2))/SUM(IF(NOT(ISERR(J1776:L1776)),$J$2:$L$2))</f>
        <v>1.9754918122118497E-3</v>
      </c>
      <c r="N1776" s="1">
        <f>((300-VLOOKUP(A1776,anni!$A$1:$O$32,8,0))*(M1776-I1776/300)+I1776)/300*(300-VLOOKUP(A1776,anni!$A$1:$O$32,7,0))</f>
        <v>1.26871513588442</v>
      </c>
      <c r="O1776" s="1">
        <f t="shared" si="245"/>
        <v>1.26871513588442</v>
      </c>
      <c r="P1776" s="9">
        <f>INT(MAX(1,O1776)+1-VLOOKUP(A1776,anni!$A$1:$O$32,5,0))</f>
        <v>1</v>
      </c>
      <c r="Q1776" s="9">
        <f t="array" ref="Q1776">SUM(IF(anno=A1776,IF(distretto=E1776,concorrenti!$T$3:$T$5991)))</f>
        <v>0</v>
      </c>
      <c r="R1776" s="9">
        <f t="shared" si="246"/>
        <v>1</v>
      </c>
      <c r="S1776" s="1">
        <f t="shared" si="247"/>
        <v>0</v>
      </c>
      <c r="T1776" s="1">
        <f>1+INT($N1776/VLOOKUP($A1776,anni!$A$1:$J$35,10,0))+$Q1776</f>
        <v>2</v>
      </c>
      <c r="U1776" s="1">
        <f t="shared" si="248"/>
        <v>1</v>
      </c>
      <c r="AB1776" s="1">
        <v>1</v>
      </c>
    </row>
    <row r="1777" spans="1:28" x14ac:dyDescent="0.3">
      <c r="A1777" s="3">
        <v>1999</v>
      </c>
      <c r="B1777" s="3" t="str">
        <f>VLOOKUP($E1777,accorpamenti!$A$2:$X$104,$A1777-B$2,0)</f>
        <v>Enna</v>
      </c>
      <c r="C1777" s="3" t="str">
        <f>VLOOKUP($E1777,accorpamenti!$A$2:$X$104,$A1777-C$2,0)</f>
        <v>Enna</v>
      </c>
      <c r="D1777" s="3" t="str">
        <f>VLOOKUP($E1777,accorpamenti!$A$2:$X$104,$A1777-D$2,0)</f>
        <v>Enna</v>
      </c>
      <c r="E1777" s="3" t="s">
        <v>82</v>
      </c>
      <c r="F1777" s="1">
        <f t="array" ref="F1777">SUM(IF(anno=A1777,IF(distretto=E1777,1)))</f>
        <v>1</v>
      </c>
      <c r="G1777" s="1">
        <f t="array" ref="G1777">SUM(IF(anno=A1777,IF(distretto=E1777,IF(punti=-1,1))))</f>
        <v>0</v>
      </c>
      <c r="H1777" s="1">
        <f t="array" ref="H1777">SUM(IF(anno=A1777,IF(distretto=E1777,punti)))+G1777</f>
        <v>19.2</v>
      </c>
      <c r="I1777" s="6">
        <v>2.0966802562609201</v>
      </c>
      <c r="J1777" s="12">
        <f>H1777/VLOOKUP(A1777,anni!$A$1:$O$32,4,0)</f>
        <v>3.4988610478359902E-3</v>
      </c>
      <c r="K1777" s="12">
        <f t="shared" si="249"/>
        <v>3.4344871574712373E-4</v>
      </c>
      <c r="L1777" s="12">
        <f t="shared" si="250"/>
        <v>0</v>
      </c>
      <c r="M1777" s="12">
        <f t="array" ref="M1777">SUM(IF(NOT(ISERR(J1777:L1777)),J1777:L1777*$J$2:$L$2))/SUM(IF(NOT(ISERR(J1777:L1777)),$J$2:$L$2))</f>
        <v>1.8639134291670361E-3</v>
      </c>
      <c r="N1777" s="1">
        <f>((300-VLOOKUP(A1777,anni!$A$1:$O$32,8,0))*(M1777-I1777/300)+I1777)/300*(300-VLOOKUP(A1777,anni!$A$1:$O$32,7,0))</f>
        <v>1.0716761045870473</v>
      </c>
      <c r="O1777" s="1">
        <f t="shared" si="245"/>
        <v>1.0716761045870473</v>
      </c>
      <c r="P1777" s="9">
        <f>INT(MAX(1,O1777)+1-VLOOKUP(A1777,anni!$A$1:$O$32,5,0))</f>
        <v>1</v>
      </c>
      <c r="Q1777" s="9">
        <f t="array" ref="Q1777">SUM(IF(anno=A1777,IF(distretto=E1777,concorrenti!$T$3:$T$5991)))</f>
        <v>0</v>
      </c>
      <c r="R1777" s="9">
        <f t="shared" si="246"/>
        <v>1</v>
      </c>
      <c r="S1777" s="1">
        <f t="shared" si="247"/>
        <v>0</v>
      </c>
      <c r="T1777" s="1">
        <f>1+INT($N1777/VLOOKUP($A1777,anni!$A$1:$J$35,10,0))+$Q1777</f>
        <v>1</v>
      </c>
      <c r="U1777" s="1">
        <f t="shared" si="248"/>
        <v>0</v>
      </c>
      <c r="AB1777" s="1">
        <v>1</v>
      </c>
    </row>
    <row r="1778" spans="1:28" x14ac:dyDescent="0.3">
      <c r="A1778" s="3">
        <v>1999</v>
      </c>
      <c r="B1778" s="3" t="str">
        <f>VLOOKUP($E1778,accorpamenti!$A$2:$X$104,$A1778-B$2,0)</f>
        <v>L'Aquila</v>
      </c>
      <c r="C1778" s="3" t="str">
        <f>VLOOKUP($E1778,accorpamenti!$A$2:$X$104,$A1778-C$2,0)</f>
        <v>L'Aquila</v>
      </c>
      <c r="D1778" s="3" t="str">
        <f>VLOOKUP($E1778,accorpamenti!$A$2:$X$104,$A1778-D$2,0)</f>
        <v>L'Aquila</v>
      </c>
      <c r="E1778" s="3" t="s">
        <v>151</v>
      </c>
      <c r="F1778" s="1">
        <f t="array" ref="F1778">SUM(IF(anno=A1778,IF(distretto=E1778,1)))</f>
        <v>1</v>
      </c>
      <c r="G1778" s="1">
        <f t="array" ref="G1778">SUM(IF(anno=A1778,IF(distretto=E1778,IF(punti=-1,1))))</f>
        <v>0</v>
      </c>
      <c r="H1778" s="1">
        <f t="array" ref="H1778">SUM(IF(anno=A1778,IF(distretto=E1778,punti)))+G1778</f>
        <v>28</v>
      </c>
      <c r="I1778" s="6">
        <v>1.0483401281304601</v>
      </c>
      <c r="J1778" s="12">
        <f>H1778/VLOOKUP(A1778,anni!$A$1:$O$32,4,0)</f>
        <v>5.1025056947608194E-3</v>
      </c>
      <c r="K1778" s="12">
        <f t="shared" si="249"/>
        <v>0</v>
      </c>
      <c r="L1778" s="12">
        <f t="shared" si="250"/>
        <v>3.2293222459936232E-3</v>
      </c>
      <c r="M1778" s="12">
        <f t="array" ref="M1778">SUM(IF(NOT(ISERR(J1778:L1778)),J1778:L1778*$J$2:$L$2))/SUM(IF(NOT(ISERR(J1778:L1778)),$J$2:$L$2))</f>
        <v>3.0894732217126805E-3</v>
      </c>
      <c r="N1778" s="1">
        <f>((300-VLOOKUP(A1778,anni!$A$1:$O$32,8,0))*(M1778-I1778/300)+I1778)/300*(300-VLOOKUP(A1778,anni!$A$1:$O$32,7,0))</f>
        <v>0.96734135371935615</v>
      </c>
      <c r="O1778" s="1">
        <f t="shared" si="245"/>
        <v>1</v>
      </c>
      <c r="P1778" s="9">
        <f>INT(MAX(1,O1778)+1-VLOOKUP(A1778,anni!$A$1:$O$32,5,0))</f>
        <v>1</v>
      </c>
      <c r="Q1778" s="9">
        <f t="array" ref="Q1778">SUM(IF(anno=A1778,IF(distretto=E1778,concorrenti!$T$3:$T$5991)))</f>
        <v>0</v>
      </c>
      <c r="R1778" s="9">
        <f t="shared" si="246"/>
        <v>1</v>
      </c>
      <c r="S1778" s="1">
        <f t="shared" si="247"/>
        <v>0</v>
      </c>
      <c r="T1778" s="1">
        <f>1+INT($N1778/VLOOKUP($A1778,anni!$A$1:$J$35,10,0))+$Q1778</f>
        <v>1</v>
      </c>
      <c r="U1778" s="1">
        <f t="shared" si="248"/>
        <v>0</v>
      </c>
      <c r="AB1778" s="1">
        <v>1</v>
      </c>
    </row>
    <row r="1779" spans="1:28" x14ac:dyDescent="0.3">
      <c r="A1779" s="3">
        <v>1999</v>
      </c>
      <c r="B1779" s="3" t="str">
        <f>VLOOKUP($E1779,accorpamenti!$A$2:$X$104,$A1779-B$2,0)</f>
        <v>Potenza</v>
      </c>
      <c r="C1779" s="3" t="str">
        <f>VLOOKUP($E1779,accorpamenti!$A$2:$X$104,$A1779-C$2,0)</f>
        <v>Potenza</v>
      </c>
      <c r="D1779" s="3" t="str">
        <f>VLOOKUP($E1779,accorpamenti!$A$2:$X$104,$A1779-D$2,0)</f>
        <v>Potenza</v>
      </c>
      <c r="E1779" s="3" t="s">
        <v>107</v>
      </c>
      <c r="F1779" s="1">
        <f t="array" ref="F1779">SUM(IF(anno=A1779,IF(distretto=E1779,1)))</f>
        <v>1</v>
      </c>
      <c r="G1779" s="1">
        <f t="array" ref="G1779">SUM(IF(anno=A1779,IF(distretto=E1779,IF(punti=-1,1))))</f>
        <v>0</v>
      </c>
      <c r="H1779" s="1">
        <f t="array" ref="H1779">SUM(IF(anno=A1779,IF(distretto=E1779,punti)))+G1779</f>
        <v>2.8</v>
      </c>
      <c r="I1779" s="6">
        <v>2.0966802562609201</v>
      </c>
      <c r="J1779" s="12">
        <f>H1779/VLOOKUP(A1779,anni!$A$1:$O$32,4,0)</f>
        <v>5.1025056947608192E-4</v>
      </c>
      <c r="K1779" s="12">
        <f t="shared" si="249"/>
        <v>2.4532051124794554E-3</v>
      </c>
      <c r="L1779" s="12">
        <f t="shared" si="250"/>
        <v>5.0458160093650364E-3</v>
      </c>
      <c r="M1779" s="12">
        <f t="array" ref="M1779">SUM(IF(NOT(ISERR(J1779:L1779)),J1779:L1779*$J$2:$L$2))/SUM(IF(NOT(ISERR(J1779:L1779)),$J$2:$L$2))</f>
        <v>1.9138296571253653E-3</v>
      </c>
      <c r="N1779" s="1">
        <f>((300-VLOOKUP(A1779,anni!$A$1:$O$32,8,0))*(M1779-I1779/300)+I1779)/300*(300-VLOOKUP(A1779,anni!$A$1:$O$32,7,0))</f>
        <v>1.0816593501787131</v>
      </c>
      <c r="O1779" s="1">
        <f t="shared" si="245"/>
        <v>1.0816593501787131</v>
      </c>
      <c r="P1779" s="9">
        <f>INT(MAX(1,O1779)+1-VLOOKUP(A1779,anni!$A$1:$O$32,5,0))</f>
        <v>1</v>
      </c>
      <c r="Q1779" s="9">
        <f t="array" ref="Q1779">SUM(IF(anno=A1779,IF(distretto=E1779,concorrenti!$T$3:$T$5991)))</f>
        <v>0</v>
      </c>
      <c r="R1779" s="9">
        <f t="shared" si="246"/>
        <v>1</v>
      </c>
      <c r="S1779" s="1">
        <f t="shared" si="247"/>
        <v>0</v>
      </c>
      <c r="T1779" s="1">
        <f>1+INT($N1779/VLOOKUP($A1779,anni!$A$1:$J$35,10,0))+$Q1779</f>
        <v>1</v>
      </c>
      <c r="U1779" s="1">
        <f t="shared" si="248"/>
        <v>0</v>
      </c>
      <c r="AB1779" s="1">
        <v>1</v>
      </c>
    </row>
    <row r="1780" spans="1:28" x14ac:dyDescent="0.3">
      <c r="A1780" s="3">
        <v>1999</v>
      </c>
      <c r="B1780" s="3" t="str">
        <f>VLOOKUP($E1780,accorpamenti!$A$2:$X$104,$A1780-B$2,0)</f>
        <v>Crotone</v>
      </c>
      <c r="C1780" s="3" t="str">
        <f>VLOOKUP($E1780,accorpamenti!$A$2:$X$104,$A1780-C$2,0)</f>
        <v>Crotone</v>
      </c>
      <c r="D1780" s="3" t="str">
        <f>VLOOKUP($E1780,accorpamenti!$A$2:$X$104,$A1780-D$2,0)</f>
        <v>Crotone</v>
      </c>
      <c r="E1780" s="3" t="s">
        <v>149</v>
      </c>
      <c r="F1780" s="1">
        <f t="array" ref="F1780">SUM(IF(anno=A1780,IF(distretto=E1780,1)))</f>
        <v>1</v>
      </c>
      <c r="G1780" s="1">
        <f t="array" ref="G1780">SUM(IF(anno=A1780,IF(distretto=E1780,IF(punti=-1,1))))</f>
        <v>0</v>
      </c>
      <c r="H1780" s="1">
        <f t="array" ref="H1780">SUM(IF(anno=A1780,IF(distretto=E1780,punti)))+G1780</f>
        <v>12</v>
      </c>
      <c r="I1780" s="6">
        <v>1.3977868375072802</v>
      </c>
      <c r="J1780" s="12">
        <f>H1780/VLOOKUP(A1780,anni!$A$1:$O$32,4,0)</f>
        <v>2.186788154897494E-3</v>
      </c>
      <c r="K1780" s="12">
        <f t="shared" si="249"/>
        <v>0</v>
      </c>
      <c r="L1780" s="12">
        <f t="shared" si="250"/>
        <v>0</v>
      </c>
      <c r="M1780" s="12">
        <f t="array" ref="M1780">SUM(IF(NOT(ISERR(J1780:L1780)),J1780:L1780*$J$2:$L$2))/SUM(IF(NOT(ISERR(J1780:L1780)),$J$2:$L$2))</f>
        <v>1.093394077448747E-3</v>
      </c>
      <c r="N1780" s="1">
        <f>((300-VLOOKUP(A1780,anni!$A$1:$O$32,8,0))*(M1780-I1780/300)+I1780)/300*(300-VLOOKUP(A1780,anni!$A$1:$O$32,7,0))</f>
        <v>0.6846077613255096</v>
      </c>
      <c r="O1780" s="1">
        <f t="shared" si="245"/>
        <v>1</v>
      </c>
      <c r="P1780" s="9">
        <f>INT(MAX(1,O1780)+1-VLOOKUP(A1780,anni!$A$1:$O$32,5,0))</f>
        <v>1</v>
      </c>
      <c r="Q1780" s="9">
        <f t="array" ref="Q1780">SUM(IF(anno=A1780,IF(distretto=E1780,concorrenti!$T$3:$T$5991)))</f>
        <v>0</v>
      </c>
      <c r="R1780" s="9">
        <f t="shared" si="246"/>
        <v>1</v>
      </c>
      <c r="S1780" s="1">
        <f t="shared" si="247"/>
        <v>0</v>
      </c>
      <c r="T1780" s="1">
        <f>1+INT($N1780/VLOOKUP($A1780,anni!$A$1:$J$35,10,0))+$Q1780</f>
        <v>1</v>
      </c>
      <c r="U1780" s="1">
        <f t="shared" si="248"/>
        <v>0</v>
      </c>
      <c r="AB1780" s="1">
        <v>1</v>
      </c>
    </row>
    <row r="1781" spans="1:28" x14ac:dyDescent="0.3">
      <c r="A1781" s="3">
        <v>1999</v>
      </c>
      <c r="B1781" s="3" t="str">
        <f>VLOOKUP($E1781,accorpamenti!$A$2:$X$104,$A1781-B$2,0)</f>
        <v>Imperia</v>
      </c>
      <c r="C1781" s="3" t="str">
        <f>VLOOKUP($E1781,accorpamenti!$A$2:$X$104,$A1781-C$2,0)</f>
        <v>Imperia</v>
      </c>
      <c r="D1781" s="3" t="str">
        <f>VLOOKUP($E1781,accorpamenti!$A$2:$X$104,$A1781-D$2,0)</f>
        <v>Imperia</v>
      </c>
      <c r="E1781" s="3" t="s">
        <v>140</v>
      </c>
      <c r="F1781" s="1">
        <f t="array" ref="F1781">SUM(IF(anno=A1781,IF(distretto=E1781,1)))</f>
        <v>1</v>
      </c>
      <c r="G1781" s="1">
        <f t="array" ref="G1781">SUM(IF(anno=A1781,IF(distretto=E1781,IF(punti=-1,1))))</f>
        <v>0</v>
      </c>
      <c r="H1781" s="1">
        <f t="array" ref="H1781">SUM(IF(anno=A1781,IF(distretto=E1781,punti)))+G1781</f>
        <v>12</v>
      </c>
      <c r="I1781" s="6">
        <v>1.0483401281304601</v>
      </c>
      <c r="J1781" s="12">
        <f>H1781/VLOOKUP(A1781,anni!$A$1:$O$32,4,0)</f>
        <v>2.186788154897494E-3</v>
      </c>
      <c r="K1781" s="12">
        <f t="shared" si="249"/>
        <v>1.4719230674876732E-3</v>
      </c>
      <c r="L1781" s="12">
        <f t="shared" si="250"/>
        <v>4.5210511443910719E-3</v>
      </c>
      <c r="M1781" s="12">
        <f t="array" ref="M1781">SUM(IF(NOT(ISERR(J1781:L1781)),J1781:L1781*$J$2:$L$2))/SUM(IF(NOT(ISERR(J1781:L1781)),$J$2:$L$2))</f>
        <v>2.3375436240098166E-3</v>
      </c>
      <c r="N1781" s="1">
        <f>((300-VLOOKUP(A1781,anni!$A$1:$O$32,8,0))*(M1781-I1781/300)+I1781)/300*(300-VLOOKUP(A1781,anni!$A$1:$O$32,7,0))</f>
        <v>0.81695543417878336</v>
      </c>
      <c r="O1781" s="1">
        <f t="shared" si="245"/>
        <v>1</v>
      </c>
      <c r="P1781" s="9">
        <f>INT(MAX(1,O1781)+1-VLOOKUP(A1781,anni!$A$1:$O$32,5,0))</f>
        <v>1</v>
      </c>
      <c r="Q1781" s="9">
        <f t="array" ref="Q1781">SUM(IF(anno=A1781,IF(distretto=E1781,concorrenti!$T$3:$T$5991)))</f>
        <v>0</v>
      </c>
      <c r="R1781" s="9">
        <f t="shared" si="246"/>
        <v>1</v>
      </c>
      <c r="S1781" s="1">
        <f t="shared" si="247"/>
        <v>0</v>
      </c>
      <c r="T1781" s="1">
        <f>1+INT($N1781/VLOOKUP($A1781,anni!$A$1:$J$35,10,0))+$Q1781</f>
        <v>1</v>
      </c>
      <c r="U1781" s="1">
        <f t="shared" si="248"/>
        <v>0</v>
      </c>
      <c r="AB1781" s="1">
        <v>1</v>
      </c>
    </row>
    <row r="1782" spans="1:28" x14ac:dyDescent="0.3">
      <c r="A1782" s="3">
        <v>1999</v>
      </c>
      <c r="B1782" s="3" t="str">
        <f>VLOOKUP($E1782,accorpamenti!$A$2:$X$104,$A1782-B$2,0)</f>
        <v>Taranto</v>
      </c>
      <c r="C1782" s="3" t="str">
        <f>VLOOKUP($E1782,accorpamenti!$A$2:$X$104,$A1782-C$2,0)</f>
        <v>Taranto</v>
      </c>
      <c r="D1782" s="3" t="str">
        <f>VLOOKUP($E1782,accorpamenti!$A$2:$X$104,$A1782-D$2,0)</f>
        <v>Taranto</v>
      </c>
      <c r="E1782" s="3" t="s">
        <v>115</v>
      </c>
      <c r="F1782" s="1">
        <f t="array" ref="F1782">SUM(IF(anno=A1782,IF(distretto=E1782,1)))</f>
        <v>1</v>
      </c>
      <c r="G1782" s="1">
        <f t="array" ref="G1782">SUM(IF(anno=A1782,IF(distretto=E1782,IF(punti=-1,1))))</f>
        <v>0</v>
      </c>
      <c r="H1782" s="1">
        <f t="array" ref="H1782">SUM(IF(anno=A1782,IF(distretto=E1782,punti)))+G1782</f>
        <v>1.2</v>
      </c>
      <c r="I1782" s="6">
        <v>2.2714036109493301</v>
      </c>
      <c r="J1782" s="12">
        <f>H1782/VLOOKUP(A1782,anni!$A$1:$O$32,4,0)</f>
        <v>2.1867881548974939E-4</v>
      </c>
      <c r="K1782" s="12">
        <f t="shared" si="249"/>
        <v>2.4532051124794555E-4</v>
      </c>
      <c r="L1782" s="12">
        <f t="shared" si="250"/>
        <v>4.4403180882412316E-3</v>
      </c>
      <c r="M1782" s="12">
        <f t="array" ref="M1782">SUM(IF(NOT(ISERR(J1782:L1782)),J1782:L1782*$J$2:$L$2))/SUM(IF(NOT(ISERR(J1782:L1782)),$J$2:$L$2))</f>
        <v>9.3116592620106178E-4</v>
      </c>
      <c r="N1782" s="1">
        <f>((300-VLOOKUP(A1782,anni!$A$1:$O$32,8,0))*(M1782-I1782/300)+I1782)/300*(300-VLOOKUP(A1782,anni!$A$1:$O$32,7,0))</f>
        <v>0.94336772222332232</v>
      </c>
      <c r="O1782" s="1">
        <f t="shared" si="245"/>
        <v>1</v>
      </c>
      <c r="P1782" s="9">
        <f>INT(MAX(1,O1782)+1-VLOOKUP(A1782,anni!$A$1:$O$32,5,0))</f>
        <v>1</v>
      </c>
      <c r="Q1782" s="9">
        <f t="array" ref="Q1782">SUM(IF(anno=A1782,IF(distretto=E1782,concorrenti!$T$3:$T$5991)))</f>
        <v>0</v>
      </c>
      <c r="R1782" s="9">
        <f t="shared" si="246"/>
        <v>1</v>
      </c>
      <c r="S1782" s="1">
        <f t="shared" si="247"/>
        <v>0</v>
      </c>
      <c r="T1782" s="1">
        <f>1+INT($N1782/VLOOKUP($A1782,anni!$A$1:$J$35,10,0))+$Q1782</f>
        <v>1</v>
      </c>
      <c r="U1782" s="1">
        <f t="shared" si="248"/>
        <v>0</v>
      </c>
      <c r="AB1782" s="1">
        <v>1</v>
      </c>
    </row>
    <row r="1783" spans="1:28" x14ac:dyDescent="0.3">
      <c r="A1783" s="3">
        <v>1999</v>
      </c>
      <c r="B1783" s="3" t="str">
        <f>VLOOKUP($E1783,accorpamenti!$A$2:$X$104,$A1783-B$2,0)</f>
        <v>Vercelli</v>
      </c>
      <c r="C1783" s="3" t="str">
        <f>VLOOKUP($E1783,accorpamenti!$A$2:$X$104,$A1783-C$2,0)</f>
        <v>Vercelli</v>
      </c>
      <c r="D1783" s="3" t="str">
        <f>VLOOKUP($E1783,accorpamenti!$A$2:$X$104,$A1783-D$2,0)</f>
        <v>Vercelli</v>
      </c>
      <c r="E1783" s="3" t="s">
        <v>132</v>
      </c>
      <c r="F1783" s="1">
        <f t="array" ref="F1783">SUM(IF(anno=A1783,IF(distretto=E1783,1)))</f>
        <v>1</v>
      </c>
      <c r="G1783" s="1">
        <f t="array" ref="G1783">SUM(IF(anno=A1783,IF(distretto=E1783,IF(punti=-1,1))))</f>
        <v>0</v>
      </c>
      <c r="H1783" s="1">
        <f t="array" ref="H1783">SUM(IF(anno=A1783,IF(distretto=E1783,punti)))+G1783</f>
        <v>5</v>
      </c>
      <c r="I1783" s="6">
        <v>1.3977868375072802</v>
      </c>
      <c r="J1783" s="12">
        <f>H1783/VLOOKUP(A1783,anni!$A$1:$O$32,4,0)</f>
        <v>9.1116173120728912E-4</v>
      </c>
      <c r="K1783" s="12">
        <f t="shared" si="249"/>
        <v>1.7172435787356187E-3</v>
      </c>
      <c r="L1783" s="12">
        <f t="shared" si="250"/>
        <v>4.2384854478666302E-3</v>
      </c>
      <c r="M1783" s="12">
        <f t="array" ref="M1783">SUM(IF(NOT(ISERR(J1783:L1783)),J1783:L1783*$J$2:$L$2))/SUM(IF(NOT(ISERR(J1783:L1783)),$J$2:$L$2))</f>
        <v>1.734409633159956E-3</v>
      </c>
      <c r="N1783" s="1">
        <f>((300-VLOOKUP(A1783,anni!$A$1:$O$32,8,0))*(M1783-I1783/300)+I1783)/300*(300-VLOOKUP(A1783,anni!$A$1:$O$32,7,0))</f>
        <v>0.81281087246775119</v>
      </c>
      <c r="O1783" s="1">
        <f t="shared" si="245"/>
        <v>1</v>
      </c>
      <c r="P1783" s="9">
        <f>INT(MAX(1,O1783)+1-VLOOKUP(A1783,anni!$A$1:$O$32,5,0))</f>
        <v>1</v>
      </c>
      <c r="Q1783" s="9">
        <f t="array" ref="Q1783">SUM(IF(anno=A1783,IF(distretto=E1783,concorrenti!$T$3:$T$5991)))</f>
        <v>0</v>
      </c>
      <c r="R1783" s="9">
        <f t="shared" si="246"/>
        <v>1</v>
      </c>
      <c r="S1783" s="1">
        <f t="shared" si="247"/>
        <v>0</v>
      </c>
      <c r="T1783" s="1">
        <f>1+INT($N1783/VLOOKUP($A1783,anni!$A$1:$J$35,10,0))+$Q1783</f>
        <v>1</v>
      </c>
      <c r="U1783" s="1">
        <f t="shared" si="248"/>
        <v>0</v>
      </c>
      <c r="AB1783" s="1">
        <v>1</v>
      </c>
    </row>
    <row r="1784" spans="1:28" x14ac:dyDescent="0.3">
      <c r="A1784" s="3">
        <v>1999</v>
      </c>
      <c r="B1784" s="3" t="str">
        <f>VLOOKUP($E1784,accorpamenti!$A$2:$X$104,$A1784-B$2,0)</f>
        <v>Vibo Valentia</v>
      </c>
      <c r="C1784" s="3" t="str">
        <f>VLOOKUP($E1784,accorpamenti!$A$2:$X$104,$A1784-C$2,0)</f>
        <v>Vibo Valentia</v>
      </c>
      <c r="D1784" s="3" t="str">
        <f>VLOOKUP($E1784,accorpamenti!$A$2:$X$104,$A1784-D$2,0)</f>
        <v>Vibo Valentia</v>
      </c>
      <c r="E1784" s="3" t="s">
        <v>142</v>
      </c>
      <c r="F1784" s="1">
        <f t="array" ref="F1784">SUM(IF(anno=A1784,IF(distretto=E1784,1)))</f>
        <v>1</v>
      </c>
      <c r="G1784" s="1">
        <f t="array" ref="G1784">SUM(IF(anno=A1784,IF(distretto=E1784,IF(punti=-1,1))))</f>
        <v>0</v>
      </c>
      <c r="H1784" s="1">
        <f t="array" ref="H1784">SUM(IF(anno=A1784,IF(distretto=E1784,punti)))+G1784</f>
        <v>9.6</v>
      </c>
      <c r="I1784" s="6">
        <v>1.2230634828188702</v>
      </c>
      <c r="J1784" s="12">
        <f>H1784/VLOOKUP(A1784,anni!$A$1:$O$32,4,0)</f>
        <v>1.7494305239179951E-3</v>
      </c>
      <c r="K1784" s="12">
        <f t="shared" si="249"/>
        <v>0</v>
      </c>
      <c r="L1784" s="12">
        <f t="shared" si="250"/>
        <v>0</v>
      </c>
      <c r="M1784" s="12">
        <f t="array" ref="M1784">SUM(IF(NOT(ISERR(J1784:L1784)),J1784:L1784*$J$2:$L$2))/SUM(IF(NOT(ISERR(J1784:L1784)),$J$2:$L$2))</f>
        <v>8.7471526195899744E-4</v>
      </c>
      <c r="N1784" s="1">
        <f>((300-VLOOKUP(A1784,anni!$A$1:$O$32,8,0))*(M1784-I1784/300)+I1784)/300*(300-VLOOKUP(A1784,anni!$A$1:$O$32,7,0))</f>
        <v>0.58263087999808949</v>
      </c>
      <c r="O1784" s="1">
        <f t="shared" si="245"/>
        <v>1</v>
      </c>
      <c r="P1784" s="9">
        <f>INT(MAX(1,O1784)+1-VLOOKUP(A1784,anni!$A$1:$O$32,5,0))</f>
        <v>1</v>
      </c>
      <c r="Q1784" s="9">
        <f t="array" ref="Q1784">SUM(IF(anno=A1784,IF(distretto=E1784,concorrenti!$T$3:$T$5991)))</f>
        <v>0</v>
      </c>
      <c r="R1784" s="9">
        <f t="shared" si="246"/>
        <v>1</v>
      </c>
      <c r="S1784" s="1">
        <f t="shared" si="247"/>
        <v>0</v>
      </c>
      <c r="T1784" s="1">
        <f>1+INT($N1784/VLOOKUP($A1784,anni!$A$1:$J$35,10,0))+$Q1784</f>
        <v>1</v>
      </c>
      <c r="U1784" s="1">
        <f t="shared" si="248"/>
        <v>0</v>
      </c>
      <c r="AB1784" s="1">
        <v>1</v>
      </c>
    </row>
    <row r="1785" spans="1:28" x14ac:dyDescent="0.3">
      <c r="A1785" s="3">
        <v>1999</v>
      </c>
      <c r="B1785" s="3" t="str">
        <f>VLOOKUP($E1785,accorpamenti!$A$2:$X$104,$A1785-B$2,0)</f>
        <v>Matera</v>
      </c>
      <c r="C1785" s="3" t="str">
        <f>VLOOKUP($E1785,accorpamenti!$A$2:$X$104,$A1785-C$2,0)</f>
        <v>Matera</v>
      </c>
      <c r="D1785" s="3" t="str">
        <f>VLOOKUP($E1785,accorpamenti!$A$2:$X$104,$A1785-D$2,0)</f>
        <v>Matera</v>
      </c>
      <c r="E1785" s="3" t="s">
        <v>141</v>
      </c>
      <c r="F1785" s="1">
        <f t="array" ref="F1785">SUM(IF(anno=A1785,IF(distretto=E1785,1)))</f>
        <v>1</v>
      </c>
      <c r="G1785" s="1">
        <f t="array" ref="G1785">SUM(IF(anno=A1785,IF(distretto=E1785,IF(punti=-1,1))))</f>
        <v>0</v>
      </c>
      <c r="H1785" s="1">
        <f t="array" ref="H1785">SUM(IF(anno=A1785,IF(distretto=E1785,punti)))+G1785</f>
        <v>0</v>
      </c>
      <c r="I1785" s="6">
        <v>1.3977868375072802</v>
      </c>
      <c r="J1785" s="12">
        <f>H1785/VLOOKUP(A1785,anni!$A$1:$O$32,4,0)</f>
        <v>0</v>
      </c>
      <c r="K1785" s="12">
        <f t="shared" si="249"/>
        <v>1.4719230674876732E-3</v>
      </c>
      <c r="L1785" s="12">
        <f t="shared" si="250"/>
        <v>5.2476486497396377E-3</v>
      </c>
      <c r="M1785" s="12">
        <f t="array" ref="M1785">SUM(IF(NOT(ISERR(J1785:L1785)),J1785:L1785*$J$2:$L$2))/SUM(IF(NOT(ISERR(J1785:L1785)),$J$2:$L$2))</f>
        <v>1.3652491307858308E-3</v>
      </c>
      <c r="N1785" s="1">
        <f>((300-VLOOKUP(A1785,anni!$A$1:$O$32,8,0))*(M1785-I1785/300)+I1785)/300*(300-VLOOKUP(A1785,anni!$A$1:$O$32,7,0))</f>
        <v>0.73897877199292616</v>
      </c>
      <c r="O1785" s="1">
        <f t="shared" si="245"/>
        <v>1</v>
      </c>
      <c r="P1785" s="9">
        <f>INT(MAX(1,O1785)+1-VLOOKUP(A1785,anni!$A$1:$O$32,5,0))</f>
        <v>1</v>
      </c>
      <c r="Q1785" s="9">
        <f t="array" ref="Q1785">SUM(IF(anno=A1785,IF(distretto=E1785,concorrenti!$T$3:$T$5991)))</f>
        <v>0</v>
      </c>
      <c r="R1785" s="9">
        <f t="shared" si="246"/>
        <v>1</v>
      </c>
      <c r="S1785" s="1">
        <f t="shared" si="247"/>
        <v>0</v>
      </c>
      <c r="T1785" s="1">
        <f>1+INT($N1785/VLOOKUP($A1785,anni!$A$1:$J$35,10,0))+$Q1785</f>
        <v>1</v>
      </c>
      <c r="U1785" s="1">
        <f t="shared" si="248"/>
        <v>0</v>
      </c>
      <c r="AB1785" s="1">
        <v>1</v>
      </c>
    </row>
    <row r="1786" spans="1:28" x14ac:dyDescent="0.3">
      <c r="A1786" s="3">
        <v>1999</v>
      </c>
      <c r="B1786" s="3" t="str">
        <f>VLOOKUP($E1786,accorpamenti!$A$2:$X$104,$A1786-B$2,0)</f>
        <v>Aosta</v>
      </c>
      <c r="C1786" s="3" t="str">
        <f>VLOOKUP($E1786,accorpamenti!$A$2:$X$104,$A1786-C$2,0)</f>
        <v>Aosta</v>
      </c>
      <c r="D1786" s="3" t="str">
        <f>VLOOKUP($E1786,accorpamenti!$A$2:$X$104,$A1786-D$2,0)</f>
        <v>Aosta</v>
      </c>
      <c r="E1786" s="3" t="s">
        <v>133</v>
      </c>
      <c r="F1786" s="1">
        <f t="array" ref="F1786">SUM(IF(anno=A1786,IF(distretto=E1786,1)))</f>
        <v>1</v>
      </c>
      <c r="G1786" s="1">
        <f t="array" ref="G1786">SUM(IF(anno=A1786,IF(distretto=E1786,IF(punti=-1,1))))</f>
        <v>0</v>
      </c>
      <c r="H1786" s="1">
        <f t="array" ref="H1786">SUM(IF(anno=A1786,IF(distretto=E1786,punti)))+G1786</f>
        <v>5</v>
      </c>
      <c r="I1786" s="6">
        <v>0.52417006406523003</v>
      </c>
      <c r="J1786" s="12">
        <f>H1786/VLOOKUP(A1786,anni!$A$1:$O$32,4,0)</f>
        <v>9.1116173120728912E-4</v>
      </c>
      <c r="K1786" s="12">
        <f t="shared" si="249"/>
        <v>2.4041410102298658E-3</v>
      </c>
      <c r="L1786" s="12">
        <f t="shared" si="250"/>
        <v>5.449481290114239E-3</v>
      </c>
      <c r="M1786" s="12">
        <f t="array" ref="M1786">SUM(IF(NOT(ISERR(J1786:L1786)),J1786:L1786*$J$2:$L$2))/SUM(IF(NOT(ISERR(J1786:L1786)),$J$2:$L$2))</f>
        <v>2.1652080840326399E-3</v>
      </c>
      <c r="N1786" s="1">
        <f>((300-VLOOKUP(A1786,anni!$A$1:$O$32,8,0))*(M1786-I1786/300)+I1786)/300*(300-VLOOKUP(A1786,anni!$A$1:$O$32,7,0))</f>
        <v>0.60776497149493802</v>
      </c>
      <c r="O1786" s="1">
        <f t="shared" si="245"/>
        <v>1</v>
      </c>
      <c r="P1786" s="9">
        <f>INT(MAX(1,O1786)+1-VLOOKUP(A1786,anni!$A$1:$O$32,5,0))</f>
        <v>1</v>
      </c>
      <c r="Q1786" s="9">
        <f t="array" ref="Q1786">SUM(IF(anno=A1786,IF(distretto=E1786,concorrenti!$T$3:$T$5991)))</f>
        <v>0</v>
      </c>
      <c r="R1786" s="9">
        <f t="shared" si="246"/>
        <v>1</v>
      </c>
      <c r="S1786" s="1">
        <f t="shared" si="247"/>
        <v>0</v>
      </c>
      <c r="T1786" s="1">
        <f>1+INT($N1786/VLOOKUP($A1786,anni!$A$1:$J$35,10,0))+$Q1786</f>
        <v>1</v>
      </c>
      <c r="U1786" s="1">
        <f t="shared" si="248"/>
        <v>0</v>
      </c>
      <c r="AB1786" s="1">
        <v>1</v>
      </c>
    </row>
    <row r="1787" spans="1:28" x14ac:dyDescent="0.3">
      <c r="A1787" s="3">
        <v>1999</v>
      </c>
      <c r="B1787" s="3" t="str">
        <f>VLOOKUP($E1787,accorpamenti!$A$2:$X$104,$A1787-B$2,0)</f>
        <v>Viterbo</v>
      </c>
      <c r="C1787" s="3" t="str">
        <f>VLOOKUP($E1787,accorpamenti!$A$2:$X$104,$A1787-C$2,0)</f>
        <v>Viterbo</v>
      </c>
      <c r="D1787" s="3" t="str">
        <f>VLOOKUP($E1787,accorpamenti!$A$2:$X$104,$A1787-D$2,0)</f>
        <v>Viterbo</v>
      </c>
      <c r="E1787" s="3" t="s">
        <v>111</v>
      </c>
      <c r="F1787" s="1">
        <f t="array" ref="F1787">SUM(IF(anno=A1787,IF(distretto=E1787,1)))</f>
        <v>1</v>
      </c>
      <c r="G1787" s="1">
        <f t="array" ref="G1787">SUM(IF(anno=A1787,IF(distretto=E1787,IF(punti=-1,1))))</f>
        <v>0</v>
      </c>
      <c r="H1787" s="1">
        <f t="array" ref="H1787">SUM(IF(anno=A1787,IF(distretto=E1787,punti)))+G1787</f>
        <v>2</v>
      </c>
      <c r="I1787" s="6">
        <v>1.5725101921956901</v>
      </c>
      <c r="J1787" s="12">
        <f>H1787/VLOOKUP(A1787,anni!$A$1:$O$32,4,0)</f>
        <v>3.6446469248291568E-4</v>
      </c>
      <c r="K1787" s="12">
        <f t="shared" si="249"/>
        <v>1.1775384539901386E-3</v>
      </c>
      <c r="L1787" s="12">
        <f t="shared" si="250"/>
        <v>0</v>
      </c>
      <c r="M1787" s="12">
        <f t="array" ref="M1787">SUM(IF(NOT(ISERR(J1787:L1787)),J1787:L1787*$J$2:$L$2))/SUM(IF(NOT(ISERR(J1787:L1787)),$J$2:$L$2))</f>
        <v>5.7474516423817068E-4</v>
      </c>
      <c r="N1787" s="1">
        <f>((300-VLOOKUP(A1787,anni!$A$1:$O$32,8,0))*(M1787-I1787/300)+I1787)/300*(300-VLOOKUP(A1787,anni!$A$1:$O$32,7,0))</f>
        <v>0.63911909691286417</v>
      </c>
      <c r="O1787" s="1">
        <f t="shared" ref="O1787:O1850" si="251">MAX(1,N1787)</f>
        <v>1</v>
      </c>
      <c r="P1787" s="9">
        <f>INT(MAX(1,O1787)+1-VLOOKUP(A1787,anni!$A$1:$O$32,5,0))</f>
        <v>1</v>
      </c>
      <c r="Q1787" s="9">
        <f t="array" ref="Q1787">SUM(IF(anno=A1787,IF(distretto=E1787,concorrenti!$T$3:$T$5991)))</f>
        <v>0</v>
      </c>
      <c r="R1787" s="9">
        <f t="shared" ref="R1787:R1850" si="252">P1787+Q1787</f>
        <v>1</v>
      </c>
      <c r="S1787" s="1">
        <f t="shared" ref="S1787:S1850" si="253">R1787-F1787</f>
        <v>0</v>
      </c>
      <c r="T1787" s="1">
        <f>1+INT($N1787/VLOOKUP($A1787,anni!$A$1:$J$35,10,0))+$Q1787</f>
        <v>1</v>
      </c>
      <c r="U1787" s="1">
        <f t="shared" si="248"/>
        <v>0</v>
      </c>
      <c r="AB1787" s="1">
        <v>1</v>
      </c>
    </row>
    <row r="1788" spans="1:28" x14ac:dyDescent="0.3">
      <c r="A1788" s="3">
        <v>1999</v>
      </c>
      <c r="B1788" s="3" t="str">
        <f>VLOOKUP($E1788,accorpamenti!$A$2:$X$104,$A1788-B$2,0)</f>
        <v>La Spezia</v>
      </c>
      <c r="C1788" s="3" t="str">
        <f>VLOOKUP($E1788,accorpamenti!$A$2:$X$104,$A1788-C$2,0)</f>
        <v>La Spezia</v>
      </c>
      <c r="D1788" s="3" t="str">
        <f>VLOOKUP($E1788,accorpamenti!$A$2:$X$104,$A1788-D$2,0)</f>
        <v>La Spezia</v>
      </c>
      <c r="E1788" s="3" t="s">
        <v>120</v>
      </c>
      <c r="F1788" s="1">
        <f t="array" ref="F1788">SUM(IF(anno=A1788,IF(distretto=E1788,1)))</f>
        <v>1</v>
      </c>
      <c r="G1788" s="1">
        <f t="array" ref="G1788">SUM(IF(anno=A1788,IF(distretto=E1788,IF(punti=-1,1))))</f>
        <v>0</v>
      </c>
      <c r="H1788" s="1">
        <f t="array" ref="H1788">SUM(IF(anno=A1788,IF(distretto=E1788,punti)))+G1788</f>
        <v>8.4</v>
      </c>
      <c r="I1788" s="6">
        <v>0.69889341875364008</v>
      </c>
      <c r="J1788" s="12">
        <f>H1788/VLOOKUP(A1788,anni!$A$1:$O$32,4,0)</f>
        <v>1.5307517084282459E-3</v>
      </c>
      <c r="K1788" s="12">
        <f t="shared" si="249"/>
        <v>0</v>
      </c>
      <c r="L1788" s="12">
        <f t="shared" si="250"/>
        <v>4.0366528074920289E-3</v>
      </c>
      <c r="M1788" s="12">
        <f t="array" ref="M1788">SUM(IF(NOT(ISERR(J1788:L1788)),J1788:L1788*$J$2:$L$2))/SUM(IF(NOT(ISERR(J1788:L1788)),$J$2:$L$2))</f>
        <v>1.4381513221294613E-3</v>
      </c>
      <c r="N1788" s="1">
        <f>((300-VLOOKUP(A1788,anni!$A$1:$O$32,8,0))*(M1788-I1788/300)+I1788)/300*(300-VLOOKUP(A1788,anni!$A$1:$O$32,7,0))</f>
        <v>0.52059473734377226</v>
      </c>
      <c r="O1788" s="1">
        <f t="shared" si="251"/>
        <v>1</v>
      </c>
      <c r="P1788" s="9">
        <f>INT(MAX(1,O1788)+1-VLOOKUP(A1788,anni!$A$1:$O$32,5,0))</f>
        <v>1</v>
      </c>
      <c r="Q1788" s="9">
        <f t="array" ref="Q1788">SUM(IF(anno=A1788,IF(distretto=E1788,concorrenti!$T$3:$T$5991)))</f>
        <v>0</v>
      </c>
      <c r="R1788" s="9">
        <f t="shared" si="252"/>
        <v>1</v>
      </c>
      <c r="S1788" s="1">
        <f t="shared" si="253"/>
        <v>0</v>
      </c>
      <c r="T1788" s="1">
        <f>1+INT($N1788/VLOOKUP($A1788,anni!$A$1:$J$35,10,0))+$Q1788</f>
        <v>1</v>
      </c>
      <c r="U1788" s="1">
        <f t="shared" si="248"/>
        <v>0</v>
      </c>
      <c r="AB1788" s="1">
        <v>1</v>
      </c>
    </row>
    <row r="1789" spans="1:28" x14ac:dyDescent="0.3">
      <c r="A1789" s="3">
        <v>1998</v>
      </c>
      <c r="B1789" s="3" t="str">
        <f>VLOOKUP($E1789,accorpamenti!$A$2:$X$104,$A1789-B$2,0)</f>
        <v>Milano</v>
      </c>
      <c r="C1789" s="3" t="str">
        <f>VLOOKUP($E1789,accorpamenti!$A$2:$X$104,$A1789-C$2,0)</f>
        <v>Milano</v>
      </c>
      <c r="D1789" s="3" t="str">
        <f>VLOOKUP($E1789,accorpamenti!$A$2:$X$104,$A1789-D$2,0)</f>
        <v>Milano</v>
      </c>
      <c r="E1789" s="3" t="s">
        <v>41</v>
      </c>
      <c r="F1789" s="1">
        <f t="array" ref="F1789">SUM(IF(anno=A1789,IF(distretto=E1789,1)))</f>
        <v>12</v>
      </c>
      <c r="G1789" s="1">
        <f t="array" ref="G1789">SUM(IF(anno=A1789,IF(distretto=E1789,IF(punti=-1,1))))</f>
        <v>0</v>
      </c>
      <c r="H1789" s="1">
        <f t="array" ref="H1789">SUM(IF(anno=A1789,IF(distretto=E1789,punti)))+G1789</f>
        <v>265.5</v>
      </c>
      <c r="I1789" s="6">
        <v>10.133954571927781</v>
      </c>
      <c r="J1789" s="12">
        <f>H1789/VLOOKUP(A1789,anni!$A$1:$O$32,4,0)</f>
        <v>6.513259573632954E-2</v>
      </c>
      <c r="K1789" s="12">
        <f t="shared" si="249"/>
        <v>5.518104387841604E-2</v>
      </c>
      <c r="L1789" s="12">
        <f t="shared" si="250"/>
        <v>0</v>
      </c>
      <c r="M1789" s="12">
        <f t="array" ref="M1789">SUM(IF(NOT(ISERR(J1789:L1789)),J1789:L1789*$J$2:$L$2))/SUM(IF(NOT(ISERR(J1789:L1789)),$J$2:$L$2))</f>
        <v>5.0959979160970115E-2</v>
      </c>
      <c r="N1789" s="1">
        <f>((300-VLOOKUP(A1789,anni!$A$1:$O$32,8,0))*(M1789-I1789/300)+I1789)/300*(300-VLOOKUP(A1789,anni!$A$1:$O$32,7,0))</f>
        <v>13.569980689503282</v>
      </c>
      <c r="O1789" s="1">
        <f t="shared" si="251"/>
        <v>13.569980689503282</v>
      </c>
      <c r="P1789" s="9">
        <f>INT(MAX(1,O1789)+1-VLOOKUP(A1789,anni!$A$1:$O$32,5,0))</f>
        <v>14</v>
      </c>
      <c r="Q1789" s="9">
        <f t="array" ref="Q1789">SUM(IF(anno=A1789,IF(distretto=E1789,concorrenti!$T$3:$T$5991)))</f>
        <v>0</v>
      </c>
      <c r="R1789" s="9">
        <f t="shared" si="252"/>
        <v>14</v>
      </c>
      <c r="S1789" s="1">
        <f t="shared" si="253"/>
        <v>2</v>
      </c>
      <c r="T1789" s="1">
        <f>1+INT($N1789/VLOOKUP($A1789,anni!$A$1:$J$35,10,0))+$Q1789</f>
        <v>13</v>
      </c>
      <c r="U1789" s="1">
        <f t="shared" si="248"/>
        <v>1</v>
      </c>
      <c r="AB1789" s="1">
        <v>16</v>
      </c>
    </row>
    <row r="1790" spans="1:28" x14ac:dyDescent="0.3">
      <c r="A1790" s="3">
        <v>1998</v>
      </c>
      <c r="B1790" s="3" t="str">
        <f>VLOOKUP($E1790,accorpamenti!$A$2:$X$104,$A1790-B$2,0)</f>
        <v>Firenze</v>
      </c>
      <c r="C1790" s="3" t="str">
        <f>VLOOKUP($E1790,accorpamenti!$A$2:$X$104,$A1790-C$2,0)</f>
        <v>Firenze</v>
      </c>
      <c r="D1790" s="3" t="str">
        <f>VLOOKUP($E1790,accorpamenti!$A$2:$X$104,$A1790-D$2,0)</f>
        <v>Firenze</v>
      </c>
      <c r="E1790" s="3" t="s">
        <v>118</v>
      </c>
      <c r="F1790" s="1">
        <f t="array" ref="F1790">SUM(IF(anno=A1790,IF(distretto=E1790,1)))</f>
        <v>9</v>
      </c>
      <c r="G1790" s="1">
        <f t="array" ref="G1790">SUM(IF(anno=A1790,IF(distretto=E1790,IF(punti=-1,1))))</f>
        <v>0</v>
      </c>
      <c r="H1790" s="1">
        <f t="array" ref="H1790">SUM(IF(anno=A1790,IF(distretto=E1790,punti)))+G1790</f>
        <v>141.80000000000001</v>
      </c>
      <c r="I1790" s="6">
        <v>5.7658707047175302</v>
      </c>
      <c r="J1790" s="12">
        <f>H1790/VLOOKUP(A1790,anni!$A$1:$O$32,4,0)</f>
        <v>3.4786448494958683E-2</v>
      </c>
      <c r="K1790" s="12">
        <f t="shared" si="249"/>
        <v>1.8770435554837935E-2</v>
      </c>
      <c r="L1790" s="12">
        <f t="shared" si="250"/>
        <v>0</v>
      </c>
      <c r="M1790" s="12">
        <f t="array" ref="M1790">SUM(IF(NOT(ISERR(J1790:L1790)),J1790:L1790*$J$2:$L$2))/SUM(IF(NOT(ISERR(J1790:L1790)),$J$2:$L$2))</f>
        <v>2.3650036099091987E-2</v>
      </c>
      <c r="N1790" s="1">
        <f>((300-VLOOKUP(A1790,anni!$A$1:$O$32,8,0))*(M1790-I1790/300)+I1790)/300*(300-VLOOKUP(A1790,anni!$A$1:$O$32,7,0))</f>
        <v>6.6519641213909075</v>
      </c>
      <c r="O1790" s="1">
        <f t="shared" si="251"/>
        <v>6.6519641213909075</v>
      </c>
      <c r="P1790" s="9">
        <f>INT(MAX(1,O1790)+1-VLOOKUP(A1790,anni!$A$1:$O$32,5,0))</f>
        <v>7</v>
      </c>
      <c r="Q1790" s="9">
        <f t="array" ref="Q1790">SUM(IF(anno=A1790,IF(distretto=E1790,concorrenti!$T$3:$T$5991)))</f>
        <v>0</v>
      </c>
      <c r="R1790" s="9">
        <f t="shared" si="252"/>
        <v>7</v>
      </c>
      <c r="S1790" s="1">
        <f t="shared" si="253"/>
        <v>-2</v>
      </c>
      <c r="T1790" s="1">
        <f>1+INT($N1790/VLOOKUP($A1790,anni!$A$1:$J$35,10,0))+$Q1790</f>
        <v>7</v>
      </c>
      <c r="U1790" s="1">
        <f t="shared" si="248"/>
        <v>-2</v>
      </c>
      <c r="AB1790" s="1">
        <v>8</v>
      </c>
    </row>
    <row r="1791" spans="1:28" x14ac:dyDescent="0.3">
      <c r="A1791" s="3">
        <v>1998</v>
      </c>
      <c r="B1791" s="3" t="str">
        <f>VLOOKUP($E1791,accorpamenti!$A$2:$X$104,$A1791-B$2,0)</f>
        <v>Roma</v>
      </c>
      <c r="C1791" s="3" t="str">
        <f>VLOOKUP($E1791,accorpamenti!$A$2:$X$104,$A1791-C$2,0)</f>
        <v>Roma</v>
      </c>
      <c r="D1791" s="3" t="str">
        <f>VLOOKUP($E1791,accorpamenti!$A$2:$X$104,$A1791-D$2,0)</f>
        <v>Roma</v>
      </c>
      <c r="E1791" s="3" t="s">
        <v>40</v>
      </c>
      <c r="F1791" s="1">
        <f t="array" ref="F1791">SUM(IF(anno=A1791,IF(distretto=E1791,1)))</f>
        <v>8</v>
      </c>
      <c r="G1791" s="1">
        <f t="array" ref="G1791">SUM(IF(anno=A1791,IF(distretto=E1791,IF(punti=-1,1))))</f>
        <v>0</v>
      </c>
      <c r="H1791" s="1">
        <f t="array" ref="H1791">SUM(IF(anno=A1791,IF(distretto=E1791,punti)))+G1791</f>
        <v>152.80000000000001</v>
      </c>
      <c r="I1791" s="6">
        <v>22.539312754804893</v>
      </c>
      <c r="J1791" s="12">
        <f>H1791/VLOOKUP(A1791,anni!$A$1:$O$32,4,0)</f>
        <v>3.7484974118686079E-2</v>
      </c>
      <c r="K1791" s="12">
        <f t="shared" si="249"/>
        <v>5.1023291486699249E-2</v>
      </c>
      <c r="L1791" s="12">
        <f t="shared" si="250"/>
        <v>0</v>
      </c>
      <c r="M1791" s="12">
        <f t="array" ref="M1791">SUM(IF(NOT(ISERR(J1791:L1791)),J1791:L1791*$J$2:$L$2))/SUM(IF(NOT(ISERR(J1791:L1791)),$J$2:$L$2))</f>
        <v>3.5750250888242789E-2</v>
      </c>
      <c r="N1791" s="1">
        <f>((300-VLOOKUP(A1791,anni!$A$1:$O$32,8,0))*(M1791-I1791/300)+I1791)/300*(300-VLOOKUP(A1791,anni!$A$1:$O$32,7,0))</f>
        <v>14.66315442925019</v>
      </c>
      <c r="O1791" s="1">
        <f t="shared" si="251"/>
        <v>14.66315442925019</v>
      </c>
      <c r="P1791" s="9">
        <f>INT(MAX(1,O1791)+1-VLOOKUP(A1791,anni!$A$1:$O$32,5,0))</f>
        <v>15</v>
      </c>
      <c r="Q1791" s="9">
        <f t="array" ref="Q1791">SUM(IF(anno=A1791,IF(distretto=E1791,concorrenti!$T$3:$T$5991)))</f>
        <v>0</v>
      </c>
      <c r="R1791" s="9">
        <f t="shared" si="252"/>
        <v>15</v>
      </c>
      <c r="S1791" s="1">
        <f t="shared" si="253"/>
        <v>7</v>
      </c>
      <c r="T1791" s="1">
        <f>1+INT($N1791/VLOOKUP($A1791,anni!$A$1:$J$35,10,0))+$Q1791</f>
        <v>14</v>
      </c>
      <c r="U1791" s="1">
        <f t="shared" si="248"/>
        <v>6</v>
      </c>
      <c r="AB1791" s="1">
        <v>16</v>
      </c>
    </row>
    <row r="1792" spans="1:28" x14ac:dyDescent="0.3">
      <c r="A1792" s="3">
        <v>1998</v>
      </c>
      <c r="B1792" s="3" t="str">
        <f>VLOOKUP($E1792,accorpamenti!$A$2:$X$104,$A1792-B$2,0)</f>
        <v>Torino</v>
      </c>
      <c r="C1792" s="3" t="str">
        <f>VLOOKUP($E1792,accorpamenti!$A$2:$X$104,$A1792-C$2,0)</f>
        <v>Torino</v>
      </c>
      <c r="D1792" s="3" t="str">
        <f>VLOOKUP($E1792,accorpamenti!$A$2:$X$104,$A1792-D$2,0)</f>
        <v>Torino</v>
      </c>
      <c r="E1792" s="3" t="s">
        <v>49</v>
      </c>
      <c r="F1792" s="1">
        <f t="array" ref="F1792">SUM(IF(anno=A1792,IF(distretto=E1792,1)))</f>
        <v>7</v>
      </c>
      <c r="G1792" s="1">
        <f t="array" ref="G1792">SUM(IF(anno=A1792,IF(distretto=E1792,IF(punti=-1,1))))</f>
        <v>0</v>
      </c>
      <c r="H1792" s="1">
        <f t="array" ref="H1792">SUM(IF(anno=A1792,IF(distretto=E1792,punti)))+G1792</f>
        <v>145</v>
      </c>
      <c r="I1792" s="6">
        <v>11.706464764123472</v>
      </c>
      <c r="J1792" s="12">
        <f>H1792/VLOOKUP(A1792,anni!$A$1:$O$32,4,0)</f>
        <v>3.5571474130952102E-2</v>
      </c>
      <c r="K1792" s="12">
        <f t="shared" si="249"/>
        <v>3.8630767367698708E-2</v>
      </c>
      <c r="L1792" s="12">
        <f t="shared" si="250"/>
        <v>0</v>
      </c>
      <c r="M1792" s="12">
        <f t="array" ref="M1792">SUM(IF(NOT(ISERR(J1792:L1792)),J1792:L1792*$J$2:$L$2))/SUM(IF(NOT(ISERR(J1792:L1792)),$J$2:$L$2))</f>
        <v>3.0662659521375618E-2</v>
      </c>
      <c r="N1792" s="1">
        <f>((300-VLOOKUP(A1792,anni!$A$1:$O$32,8,0))*(M1792-I1792/300)+I1792)/300*(300-VLOOKUP(A1792,anni!$A$1:$O$32,7,0))</f>
        <v>10.034686825649615</v>
      </c>
      <c r="O1792" s="1">
        <f t="shared" si="251"/>
        <v>10.034686825649615</v>
      </c>
      <c r="P1792" s="9">
        <f>INT(MAX(1,O1792)+1-VLOOKUP(A1792,anni!$A$1:$O$32,5,0))</f>
        <v>10</v>
      </c>
      <c r="Q1792" s="9">
        <f t="array" ref="Q1792">SUM(IF(anno=A1792,IF(distretto=E1792,concorrenti!$T$3:$T$5991)))</f>
        <v>0</v>
      </c>
      <c r="R1792" s="9">
        <f t="shared" si="252"/>
        <v>10</v>
      </c>
      <c r="S1792" s="1">
        <f t="shared" si="253"/>
        <v>3</v>
      </c>
      <c r="T1792" s="1">
        <f>1+INT($N1792/VLOOKUP($A1792,anni!$A$1:$J$35,10,0))+$Q1792</f>
        <v>10</v>
      </c>
      <c r="U1792" s="1">
        <f t="shared" si="248"/>
        <v>3</v>
      </c>
      <c r="AB1792" s="1">
        <v>11</v>
      </c>
    </row>
    <row r="1793" spans="1:28" x14ac:dyDescent="0.3">
      <c r="A1793" s="3">
        <v>1998</v>
      </c>
      <c r="B1793" s="3" t="str">
        <f>VLOOKUP($E1793,accorpamenti!$A$2:$X$104,$A1793-B$2,0)</f>
        <v>Vicenza</v>
      </c>
      <c r="C1793" s="3" t="str">
        <f>VLOOKUP($E1793,accorpamenti!$A$2:$X$104,$A1793-C$2,0)</f>
        <v>Vicenza</v>
      </c>
      <c r="D1793" s="3" t="str">
        <f>VLOOKUP($E1793,accorpamenti!$A$2:$X$104,$A1793-D$2,0)</f>
        <v>Vicenza</v>
      </c>
      <c r="E1793" s="3" t="s">
        <v>93</v>
      </c>
      <c r="F1793" s="1">
        <f t="array" ref="F1793">SUM(IF(anno=A1793,IF(distretto=E1793,1)))</f>
        <v>7</v>
      </c>
      <c r="G1793" s="1">
        <f t="array" ref="G1793">SUM(IF(anno=A1793,IF(distretto=E1793,IF(punti=-1,1))))</f>
        <v>0</v>
      </c>
      <c r="H1793" s="1">
        <f t="array" ref="H1793">SUM(IF(anno=A1793,IF(distretto=E1793,punti)))+G1793</f>
        <v>152</v>
      </c>
      <c r="I1793" s="6">
        <v>5.0669772859638904</v>
      </c>
      <c r="J1793" s="12">
        <f>H1793/VLOOKUP(A1793,anni!$A$1:$O$32,4,0)</f>
        <v>3.7288717709687724E-2</v>
      </c>
      <c r="K1793" s="12">
        <f t="shared" si="249"/>
        <v>3.1929923707261942E-2</v>
      </c>
      <c r="L1793" s="12">
        <f t="shared" si="250"/>
        <v>0</v>
      </c>
      <c r="M1793" s="12">
        <f t="array" ref="M1793">SUM(IF(NOT(ISERR(J1793:L1793)),J1793:L1793*$J$2:$L$2))/SUM(IF(NOT(ISERR(J1793:L1793)),$J$2:$L$2))</f>
        <v>2.9287666757264508E-2</v>
      </c>
      <c r="N1793" s="1">
        <f>((300-VLOOKUP(A1793,anni!$A$1:$O$32,8,0))*(M1793-I1793/300)+I1793)/300*(300-VLOOKUP(A1793,anni!$A$1:$O$32,7,0))</f>
        <v>7.5465257801075314</v>
      </c>
      <c r="O1793" s="1">
        <f t="shared" si="251"/>
        <v>7.5465257801075314</v>
      </c>
      <c r="P1793" s="9">
        <f>INT(MAX(1,O1793)+1-VLOOKUP(A1793,anni!$A$1:$O$32,5,0))</f>
        <v>8</v>
      </c>
      <c r="Q1793" s="9">
        <f t="array" ref="Q1793">SUM(IF(anno=A1793,IF(distretto=E1793,concorrenti!$T$3:$T$5991)))</f>
        <v>0</v>
      </c>
      <c r="R1793" s="9">
        <f t="shared" si="252"/>
        <v>8</v>
      </c>
      <c r="S1793" s="1">
        <f t="shared" si="253"/>
        <v>1</v>
      </c>
      <c r="T1793" s="1">
        <f>1+INT($N1793/VLOOKUP($A1793,anni!$A$1:$J$35,10,0))+$Q1793</f>
        <v>7</v>
      </c>
      <c r="U1793" s="1">
        <f t="shared" si="248"/>
        <v>0</v>
      </c>
      <c r="AB1793" s="1">
        <v>9</v>
      </c>
    </row>
    <row r="1794" spans="1:28" x14ac:dyDescent="0.3">
      <c r="A1794" s="3">
        <v>1998</v>
      </c>
      <c r="B1794" s="3" t="str">
        <f>VLOOKUP($E1794,accorpamenti!$A$2:$X$104,$A1794-B$2,0)</f>
        <v>Trieste</v>
      </c>
      <c r="C1794" s="3" t="str">
        <f>VLOOKUP($E1794,accorpamenti!$A$2:$X$104,$A1794-C$2,0)</f>
        <v>Trieste</v>
      </c>
      <c r="D1794" s="3" t="str">
        <f>VLOOKUP($E1794,accorpamenti!$A$2:$X$104,$A1794-D$2,0)</f>
        <v>Trieste</v>
      </c>
      <c r="E1794" s="3" t="s">
        <v>92</v>
      </c>
      <c r="F1794" s="1">
        <f t="array" ref="F1794">SUM(IF(anno=A1794,IF(distretto=E1794,1)))</f>
        <v>6</v>
      </c>
      <c r="G1794" s="1">
        <f t="array" ref="G1794">SUM(IF(anno=A1794,IF(distretto=E1794,IF(punti=-1,1))))</f>
        <v>0</v>
      </c>
      <c r="H1794" s="1">
        <f t="array" ref="H1794">SUM(IF(anno=A1794,IF(distretto=E1794,punti)))+G1794</f>
        <v>98.2</v>
      </c>
      <c r="I1794" s="6">
        <v>1.92195690157251</v>
      </c>
      <c r="J1794" s="12">
        <f>H1794/VLOOKUP(A1794,anni!$A$1:$O$32,4,0)</f>
        <v>2.4090474204548254E-2</v>
      </c>
      <c r="K1794" s="12">
        <f t="shared" si="249"/>
        <v>2.1636459048157274E-2</v>
      </c>
      <c r="L1794" s="12">
        <f t="shared" si="250"/>
        <v>0</v>
      </c>
      <c r="M1794" s="12">
        <f t="array" ref="M1794">SUM(IF(NOT(ISERR(J1794:L1794)),J1794:L1794*$J$2:$L$2))/SUM(IF(NOT(ISERR(J1794:L1794)),$J$2:$L$2))</f>
        <v>1.9257390118326553E-2</v>
      </c>
      <c r="N1794" s="1">
        <f>((300-VLOOKUP(A1794,anni!$A$1:$O$32,8,0))*(M1794-I1794/300)+I1794)/300*(300-VLOOKUP(A1794,anni!$A$1:$O$32,7,0))</f>
        <v>4.4921303241894801</v>
      </c>
      <c r="O1794" s="1">
        <f t="shared" si="251"/>
        <v>4.4921303241894801</v>
      </c>
      <c r="P1794" s="9">
        <f>INT(MAX(1,O1794)+1-VLOOKUP(A1794,anni!$A$1:$O$32,5,0))</f>
        <v>5</v>
      </c>
      <c r="Q1794" s="9">
        <f t="array" ref="Q1794">SUM(IF(anno=A1794,IF(distretto=E1794,concorrenti!$T$3:$T$5991)))</f>
        <v>0</v>
      </c>
      <c r="R1794" s="9">
        <f t="shared" si="252"/>
        <v>5</v>
      </c>
      <c r="S1794" s="1">
        <f t="shared" si="253"/>
        <v>-1</v>
      </c>
      <c r="T1794" s="1">
        <f>1+INT($N1794/VLOOKUP($A1794,anni!$A$1:$J$35,10,0))+$Q1794</f>
        <v>5</v>
      </c>
      <c r="U1794" s="1">
        <f t="shared" si="248"/>
        <v>-1</v>
      </c>
      <c r="AB1794" s="1">
        <v>5</v>
      </c>
    </row>
    <row r="1795" spans="1:28" x14ac:dyDescent="0.3">
      <c r="A1795" s="3">
        <v>1998</v>
      </c>
      <c r="B1795" s="3" t="str">
        <f>VLOOKUP($E1795,accorpamenti!$A$2:$X$104,$A1795-B$2,0)</f>
        <v>Bologna</v>
      </c>
      <c r="C1795" s="3" t="str">
        <f>VLOOKUP($E1795,accorpamenti!$A$2:$X$104,$A1795-C$2,0)</f>
        <v>Bologna</v>
      </c>
      <c r="D1795" s="3" t="str">
        <f>VLOOKUP($E1795,accorpamenti!$A$2:$X$104,$A1795-D$2,0)</f>
        <v>Bologna</v>
      </c>
      <c r="E1795" s="3" t="s">
        <v>70</v>
      </c>
      <c r="F1795" s="1">
        <f t="array" ref="F1795">SUM(IF(anno=A1795,IF(distretto=E1795,1)))</f>
        <v>6</v>
      </c>
      <c r="G1795" s="1">
        <f t="array" ref="G1795">SUM(IF(anno=A1795,IF(distretto=E1795,IF(punti=-1,1))))</f>
        <v>0</v>
      </c>
      <c r="H1795" s="1">
        <f t="array" ref="H1795">SUM(IF(anno=A1795,IF(distretto=E1795,punti)))+G1795</f>
        <v>105.8</v>
      </c>
      <c r="I1795" s="6">
        <v>3.3197437390797901</v>
      </c>
      <c r="J1795" s="12">
        <f>H1795/VLOOKUP(A1795,anni!$A$1:$O$32,4,0)</f>
        <v>2.5954910090032639E-2</v>
      </c>
      <c r="K1795" s="12">
        <f t="shared" si="249"/>
        <v>1.4774149275420825E-2</v>
      </c>
      <c r="L1795" s="12">
        <f t="shared" si="250"/>
        <v>0</v>
      </c>
      <c r="M1795" s="12">
        <f t="array" ref="M1795">SUM(IF(NOT(ISERR(J1795:L1795)),J1795:L1795*$J$2:$L$2))/SUM(IF(NOT(ISERR(J1795:L1795)),$J$2:$L$2))</f>
        <v>1.7902171470156592E-2</v>
      </c>
      <c r="N1795" s="1">
        <f>((300-VLOOKUP(A1795,anni!$A$1:$O$32,8,0))*(M1795-I1795/300)+I1795)/300*(300-VLOOKUP(A1795,anni!$A$1:$O$32,7,0))</f>
        <v>4.6870155403912488</v>
      </c>
      <c r="O1795" s="1">
        <f t="shared" si="251"/>
        <v>4.6870155403912488</v>
      </c>
      <c r="P1795" s="9">
        <f>INT(MAX(1,O1795)+1-VLOOKUP(A1795,anni!$A$1:$O$32,5,0))</f>
        <v>5</v>
      </c>
      <c r="Q1795" s="9">
        <f t="array" ref="Q1795">SUM(IF(anno=A1795,IF(distretto=E1795,concorrenti!$T$3:$T$5991)))</f>
        <v>0</v>
      </c>
      <c r="R1795" s="9">
        <f t="shared" si="252"/>
        <v>5</v>
      </c>
      <c r="S1795" s="1">
        <f t="shared" si="253"/>
        <v>-1</v>
      </c>
      <c r="T1795" s="1">
        <f>1+INT($N1795/VLOOKUP($A1795,anni!$A$1:$J$35,10,0))+$Q1795</f>
        <v>5</v>
      </c>
      <c r="U1795" s="1">
        <f t="shared" si="248"/>
        <v>-1</v>
      </c>
      <c r="AB1795" s="1">
        <v>5</v>
      </c>
    </row>
    <row r="1796" spans="1:28" x14ac:dyDescent="0.3">
      <c r="A1796" s="3">
        <v>1998</v>
      </c>
      <c r="B1796" s="3" t="str">
        <f>VLOOKUP($E1796,accorpamenti!$A$2:$X$104,$A1796-B$2,0)</f>
        <v>Ancona</v>
      </c>
      <c r="C1796" s="3" t="str">
        <f>VLOOKUP($E1796,accorpamenti!$A$2:$X$104,$A1796-C$2,0)</f>
        <v>Ancona</v>
      </c>
      <c r="D1796" s="3" t="str">
        <f>VLOOKUP($E1796,accorpamenti!$A$2:$X$104,$A1796-D$2,0)</f>
        <v>Ancona</v>
      </c>
      <c r="E1796" s="3" t="s">
        <v>116</v>
      </c>
      <c r="F1796" s="1">
        <f t="array" ref="F1796">SUM(IF(anno=A1796,IF(distretto=E1796,1)))</f>
        <v>6</v>
      </c>
      <c r="G1796" s="1">
        <f t="array" ref="G1796">SUM(IF(anno=A1796,IF(distretto=E1796,IF(punti=-1,1))))</f>
        <v>0</v>
      </c>
      <c r="H1796" s="1">
        <f t="array" ref="H1796">SUM(IF(anno=A1796,IF(distretto=E1796,punti)))+G1796</f>
        <v>65.599999999999994</v>
      </c>
      <c r="I1796" s="6">
        <v>2.4461269656377405</v>
      </c>
      <c r="J1796" s="12">
        <f>H1796/VLOOKUP(A1796,anni!$A$1:$O$32,4,0)</f>
        <v>1.6093025537865225E-2</v>
      </c>
      <c r="K1796" s="12">
        <f t="shared" si="249"/>
        <v>2.4139183788802331E-2</v>
      </c>
      <c r="L1796" s="12">
        <f t="shared" si="250"/>
        <v>0</v>
      </c>
      <c r="M1796" s="12">
        <f t="array" ref="M1796">SUM(IF(NOT(ISERR(J1796:L1796)),J1796:L1796*$J$2:$L$2))/SUM(IF(NOT(ISERR(J1796:L1796)),$J$2:$L$2))</f>
        <v>1.6092907365200058E-2</v>
      </c>
      <c r="N1796" s="1">
        <f>((300-VLOOKUP(A1796,anni!$A$1:$O$32,8,0))*(M1796-I1796/300)+I1796)/300*(300-VLOOKUP(A1796,anni!$A$1:$O$32,7,0))</f>
        <v>4.0339571282525917</v>
      </c>
      <c r="O1796" s="1">
        <f t="shared" si="251"/>
        <v>4.0339571282525917</v>
      </c>
      <c r="P1796" s="9">
        <f>INT(MAX(1,O1796)+1-VLOOKUP(A1796,anni!$A$1:$O$32,5,0))</f>
        <v>4</v>
      </c>
      <c r="Q1796" s="9">
        <f t="array" ref="Q1796">SUM(IF(anno=A1796,IF(distretto=E1796,concorrenti!$T$3:$T$5991)))</f>
        <v>0</v>
      </c>
      <c r="R1796" s="9">
        <f t="shared" si="252"/>
        <v>4</v>
      </c>
      <c r="S1796" s="1">
        <f t="shared" si="253"/>
        <v>-2</v>
      </c>
      <c r="T1796" s="1">
        <f>1+INT($N1796/VLOOKUP($A1796,anni!$A$1:$J$35,10,0))+$Q1796</f>
        <v>4</v>
      </c>
      <c r="U1796" s="1">
        <f t="shared" si="248"/>
        <v>-2</v>
      </c>
      <c r="AB1796" s="1">
        <v>5</v>
      </c>
    </row>
    <row r="1797" spans="1:28" x14ac:dyDescent="0.3">
      <c r="A1797" s="3">
        <v>1998</v>
      </c>
      <c r="B1797" s="3" t="str">
        <f>VLOOKUP($E1797,accorpamenti!$A$2:$X$104,$A1797-B$2,0)</f>
        <v>Rimini</v>
      </c>
      <c r="C1797" s="3" t="str">
        <f>VLOOKUP($E1797,accorpamenti!$A$2:$X$104,$A1797-C$2,0)</f>
        <v>Rimini</v>
      </c>
      <c r="D1797" s="3" t="str">
        <f>VLOOKUP($E1797,accorpamenti!$A$2:$X$104,$A1797-D$2,0)</f>
        <v>Rimini</v>
      </c>
      <c r="E1797" s="3" t="s">
        <v>137</v>
      </c>
      <c r="F1797" s="1">
        <f t="array" ref="F1797">SUM(IF(anno=A1797,IF(distretto=E1797,1)))</f>
        <v>6</v>
      </c>
      <c r="G1797" s="1">
        <f t="array" ref="G1797">SUM(IF(anno=A1797,IF(distretto=E1797,IF(punti=-1,1))))</f>
        <v>1</v>
      </c>
      <c r="H1797" s="1">
        <f t="array" ref="H1797">SUM(IF(anno=A1797,IF(distretto=E1797,punti)))+G1797</f>
        <v>34.799999999999997</v>
      </c>
      <c r="I1797" s="6">
        <v>0.87361677344205002</v>
      </c>
      <c r="J1797" s="12">
        <f>H1797/VLOOKUP(A1797,anni!$A$1:$O$32,4,0)</f>
        <v>8.5371537914285048E-3</v>
      </c>
      <c r="K1797" s="12">
        <f t="shared" si="249"/>
        <v>6.7008436604367684E-3</v>
      </c>
      <c r="L1797" s="12">
        <f t="shared" si="250"/>
        <v>0</v>
      </c>
      <c r="M1797" s="12">
        <f t="array" ref="M1797">SUM(IF(NOT(ISERR(J1797:L1797)),J1797:L1797*$J$2:$L$2))/SUM(IF(NOT(ISERR(J1797:L1797)),$J$2:$L$2))</f>
        <v>6.5021914491931758E-3</v>
      </c>
      <c r="N1797" s="1">
        <f>((300-VLOOKUP(A1797,anni!$A$1:$O$32,8,0))*(M1797-I1797/300)+I1797)/300*(300-VLOOKUP(A1797,anni!$A$1:$O$32,7,0))</f>
        <v>1.591643880985985</v>
      </c>
      <c r="O1797" s="1">
        <f t="shared" si="251"/>
        <v>1.591643880985985</v>
      </c>
      <c r="P1797" s="9">
        <f>INT(MAX(1,O1797)+1-VLOOKUP(A1797,anni!$A$1:$O$32,5,0))</f>
        <v>2</v>
      </c>
      <c r="Q1797" s="9">
        <f t="array" ref="Q1797">SUM(IF(anno=A1797,IF(distretto=E1797,concorrenti!$T$3:$T$5991)))</f>
        <v>0</v>
      </c>
      <c r="R1797" s="9">
        <f t="shared" si="252"/>
        <v>2</v>
      </c>
      <c r="S1797" s="1">
        <f t="shared" si="253"/>
        <v>-4</v>
      </c>
      <c r="T1797" s="1">
        <f>1+INT($N1797/VLOOKUP($A1797,anni!$A$1:$J$35,10,0))+$Q1797</f>
        <v>2</v>
      </c>
      <c r="U1797" s="1">
        <f t="shared" si="248"/>
        <v>-4</v>
      </c>
      <c r="AB1797" s="1">
        <v>2</v>
      </c>
    </row>
    <row r="1798" spans="1:28" x14ac:dyDescent="0.3">
      <c r="A1798" s="3">
        <v>1998</v>
      </c>
      <c r="B1798" s="3" t="str">
        <f>VLOOKUP($E1798,accorpamenti!$A$2:$X$104,$A1798-B$2,0)</f>
        <v>Brescia</v>
      </c>
      <c r="C1798" s="3" t="str">
        <f>VLOOKUP($E1798,accorpamenti!$A$2:$X$104,$A1798-C$2,0)</f>
        <v>Brescia</v>
      </c>
      <c r="D1798" s="3" t="str">
        <f>VLOOKUP($E1798,accorpamenti!$A$2:$X$104,$A1798-D$2,0)</f>
        <v>Brescia</v>
      </c>
      <c r="E1798" s="3" t="s">
        <v>42</v>
      </c>
      <c r="F1798" s="1">
        <f t="array" ref="F1798">SUM(IF(anno=A1798,IF(distretto=E1798,1)))</f>
        <v>5</v>
      </c>
      <c r="G1798" s="1">
        <f t="array" ref="G1798">SUM(IF(anno=A1798,IF(distretto=E1798,IF(punti=-1,1))))</f>
        <v>0</v>
      </c>
      <c r="H1798" s="1">
        <f t="array" ref="H1798">SUM(IF(anno=A1798,IF(distretto=E1798,punti)))+G1798</f>
        <v>102.6</v>
      </c>
      <c r="I1798" s="6">
        <v>4.3680838672102507</v>
      </c>
      <c r="J1798" s="12">
        <f>H1798/VLOOKUP(A1798,anni!$A$1:$O$32,4,0)</f>
        <v>2.5169884454039212E-2</v>
      </c>
      <c r="K1798" s="12">
        <f t="shared" si="249"/>
        <v>1.7761272352964926E-2</v>
      </c>
      <c r="L1798" s="12">
        <f t="shared" si="250"/>
        <v>0</v>
      </c>
      <c r="M1798" s="12">
        <f t="array" ref="M1798">SUM(IF(NOT(ISERR(J1798:L1798)),J1798:L1798*$J$2:$L$2))/SUM(IF(NOT(ISERR(J1798:L1798)),$J$2:$L$2))</f>
        <v>1.8505366344674579E-2</v>
      </c>
      <c r="N1798" s="1">
        <f>((300-VLOOKUP(A1798,anni!$A$1:$O$32,8,0))*(M1798-I1798/300)+I1798)/300*(300-VLOOKUP(A1798,anni!$A$1:$O$32,7,0))</f>
        <v>5.1571012246716661</v>
      </c>
      <c r="O1798" s="1">
        <f t="shared" si="251"/>
        <v>5.1571012246716661</v>
      </c>
      <c r="P1798" s="9">
        <f>INT(MAX(1,O1798)+1-VLOOKUP(A1798,anni!$A$1:$O$32,5,0))</f>
        <v>6</v>
      </c>
      <c r="Q1798" s="9">
        <f t="array" ref="Q1798">SUM(IF(anno=A1798,IF(distretto=E1798,concorrenti!$T$3:$T$5991)))</f>
        <v>0</v>
      </c>
      <c r="R1798" s="9">
        <f t="shared" si="252"/>
        <v>6</v>
      </c>
      <c r="S1798" s="1">
        <f t="shared" si="253"/>
        <v>1</v>
      </c>
      <c r="T1798" s="1">
        <f>1+INT($N1798/VLOOKUP($A1798,anni!$A$1:$J$35,10,0))+$Q1798</f>
        <v>5</v>
      </c>
      <c r="U1798" s="1">
        <f t="shared" si="248"/>
        <v>0</v>
      </c>
      <c r="AB1798" s="1">
        <v>6</v>
      </c>
    </row>
    <row r="1799" spans="1:28" x14ac:dyDescent="0.3">
      <c r="A1799" s="3">
        <v>1998</v>
      </c>
      <c r="B1799" s="3" t="str">
        <f>VLOOKUP($E1799,accorpamenti!$A$2:$X$104,$A1799-B$2,0)</f>
        <v>Reggio Emilia</v>
      </c>
      <c r="C1799" s="3" t="str">
        <f>VLOOKUP($E1799,accorpamenti!$A$2:$X$104,$A1799-C$2,0)</f>
        <v>Reggio Emilia</v>
      </c>
      <c r="D1799" s="3" t="str">
        <f>VLOOKUP($E1799,accorpamenti!$A$2:$X$104,$A1799-D$2,0)</f>
        <v>Reggio Emilia</v>
      </c>
      <c r="E1799" s="3" t="s">
        <v>78</v>
      </c>
      <c r="F1799" s="1">
        <f t="array" ref="F1799">SUM(IF(anno=A1799,IF(distretto=E1799,1)))</f>
        <v>5</v>
      </c>
      <c r="G1799" s="1">
        <f t="array" ref="G1799">SUM(IF(anno=A1799,IF(distretto=E1799,IF(punti=-1,1))))</f>
        <v>0</v>
      </c>
      <c r="H1799" s="1">
        <f t="array" ref="H1799">SUM(IF(anno=A1799,IF(distretto=E1799,punti)))+G1799</f>
        <v>63</v>
      </c>
      <c r="I1799" s="6">
        <v>2.4461269656377405</v>
      </c>
      <c r="J1799" s="12">
        <f>H1799/VLOOKUP(A1799,anni!$A$1:$O$32,4,0)</f>
        <v>1.5455192208620568E-2</v>
      </c>
      <c r="K1799" s="12">
        <f t="shared" si="249"/>
        <v>2.4179550316877251E-2</v>
      </c>
      <c r="L1799" s="12">
        <f t="shared" si="250"/>
        <v>0</v>
      </c>
      <c r="M1799" s="12">
        <f t="array" ref="M1799">SUM(IF(NOT(ISERR(J1799:L1799)),J1799:L1799*$J$2:$L$2))/SUM(IF(NOT(ISERR(J1799:L1799)),$J$2:$L$2))</f>
        <v>1.5787446209936034E-2</v>
      </c>
      <c r="N1799" s="1">
        <f>((300-VLOOKUP(A1799,anni!$A$1:$O$32,8,0))*(M1799-I1799/300)+I1799)/300*(300-VLOOKUP(A1799,anni!$A$1:$O$32,7,0))</f>
        <v>3.9728648971997869</v>
      </c>
      <c r="O1799" s="1">
        <f t="shared" si="251"/>
        <v>3.9728648971997869</v>
      </c>
      <c r="P1799" s="9">
        <f>INT(MAX(1,O1799)+1-VLOOKUP(A1799,anni!$A$1:$O$32,5,0))</f>
        <v>4</v>
      </c>
      <c r="Q1799" s="9">
        <f t="array" ref="Q1799">SUM(IF(anno=A1799,IF(distretto=E1799,concorrenti!$T$3:$T$5991)))</f>
        <v>0</v>
      </c>
      <c r="R1799" s="9">
        <f t="shared" si="252"/>
        <v>4</v>
      </c>
      <c r="S1799" s="1">
        <f t="shared" si="253"/>
        <v>-1</v>
      </c>
      <c r="T1799" s="1">
        <f>1+INT($N1799/VLOOKUP($A1799,anni!$A$1:$J$35,10,0))+$Q1799</f>
        <v>4</v>
      </c>
      <c r="U1799" s="1">
        <f t="shared" si="248"/>
        <v>-1</v>
      </c>
      <c r="AB1799" s="1">
        <v>5</v>
      </c>
    </row>
    <row r="1800" spans="1:28" x14ac:dyDescent="0.3">
      <c r="A1800" s="3">
        <v>1998</v>
      </c>
      <c r="B1800" s="3" t="str">
        <f>VLOOKUP($E1800,accorpamenti!$A$2:$X$104,$A1800-B$2,0)</f>
        <v>Treviso</v>
      </c>
      <c r="C1800" s="3" t="str">
        <f>VLOOKUP($E1800,accorpamenti!$A$2:$X$104,$A1800-C$2,0)</f>
        <v>Treviso</v>
      </c>
      <c r="D1800" s="3" t="str">
        <f>VLOOKUP($E1800,accorpamenti!$A$2:$X$104,$A1800-D$2,0)</f>
        <v>Treviso</v>
      </c>
      <c r="E1800" s="3" t="s">
        <v>57</v>
      </c>
      <c r="F1800" s="1">
        <f t="array" ref="F1800">SUM(IF(anno=A1800,IF(distretto=E1800,1)))</f>
        <v>5</v>
      </c>
      <c r="G1800" s="1">
        <f t="array" ref="G1800">SUM(IF(anno=A1800,IF(distretto=E1800,IF(punti=-1,1))))</f>
        <v>0</v>
      </c>
      <c r="H1800" s="1">
        <f t="array" ref="H1800">SUM(IF(anno=A1800,IF(distretto=E1800,punti)))+G1800</f>
        <v>48.8</v>
      </c>
      <c r="I1800" s="6">
        <v>3.84391380314502</v>
      </c>
      <c r="J1800" s="12">
        <f>H1800/VLOOKUP(A1800,anni!$A$1:$O$32,4,0)</f>
        <v>1.1971640948899742E-2</v>
      </c>
      <c r="K1800" s="12">
        <f t="shared" si="249"/>
        <v>2.0425463205909666E-2</v>
      </c>
      <c r="L1800" s="12">
        <f t="shared" si="250"/>
        <v>0</v>
      </c>
      <c r="M1800" s="12">
        <f t="array" ref="M1800">SUM(IF(NOT(ISERR(J1800:L1800)),J1800:L1800*$J$2:$L$2))/SUM(IF(NOT(ISERR(J1800:L1800)),$J$2:$L$2))</f>
        <v>1.2794308209753094E-2</v>
      </c>
      <c r="N1800" s="1">
        <f>((300-VLOOKUP(A1800,anni!$A$1:$O$32,8,0))*(M1800-I1800/300)+I1800)/300*(300-VLOOKUP(A1800,anni!$A$1:$O$32,7,0))</f>
        <v>3.8401662429989587</v>
      </c>
      <c r="O1800" s="1">
        <f t="shared" si="251"/>
        <v>3.8401662429989587</v>
      </c>
      <c r="P1800" s="9">
        <f>INT(MAX(1,O1800)+1-VLOOKUP(A1800,anni!$A$1:$O$32,5,0))</f>
        <v>4</v>
      </c>
      <c r="Q1800" s="9">
        <f t="array" ref="Q1800">SUM(IF(anno=A1800,IF(distretto=E1800,concorrenti!$T$3:$T$5991)))</f>
        <v>0</v>
      </c>
      <c r="R1800" s="9">
        <f t="shared" si="252"/>
        <v>4</v>
      </c>
      <c r="S1800" s="1">
        <f t="shared" si="253"/>
        <v>-1</v>
      </c>
      <c r="T1800" s="1">
        <f>1+INT($N1800/VLOOKUP($A1800,anni!$A$1:$J$35,10,0))+$Q1800</f>
        <v>4</v>
      </c>
      <c r="U1800" s="1">
        <f t="shared" si="248"/>
        <v>-1</v>
      </c>
      <c r="AB1800" s="1">
        <v>4</v>
      </c>
    </row>
    <row r="1801" spans="1:28" x14ac:dyDescent="0.3">
      <c r="A1801" s="3">
        <v>1998</v>
      </c>
      <c r="B1801" s="3" t="str">
        <f>VLOOKUP($E1801,accorpamenti!$A$2:$X$104,$A1801-B$2,0)</f>
        <v>Lecce</v>
      </c>
      <c r="C1801" s="3" t="str">
        <f>VLOOKUP($E1801,accorpamenti!$A$2:$X$104,$A1801-C$2,0)</f>
        <v>Lecce</v>
      </c>
      <c r="D1801" s="3" t="str">
        <f>VLOOKUP($E1801,accorpamenti!$A$2:$X$104,$A1801-D$2,0)</f>
        <v>Lecce</v>
      </c>
      <c r="E1801" s="3" t="s">
        <v>38</v>
      </c>
      <c r="F1801" s="1">
        <f t="array" ref="F1801">SUM(IF(anno=A1801,IF(distretto=E1801,1)))</f>
        <v>5</v>
      </c>
      <c r="G1801" s="1">
        <f t="array" ref="G1801">SUM(IF(anno=A1801,IF(distretto=E1801,IF(punti=-1,1))))</f>
        <v>0</v>
      </c>
      <c r="H1801" s="1">
        <f t="array" ref="H1801">SUM(IF(anno=A1801,IF(distretto=E1801,punti)))+G1801</f>
        <v>56.2</v>
      </c>
      <c r="I1801" s="6">
        <v>5.2417006406523008</v>
      </c>
      <c r="J1801" s="12">
        <f>H1801/VLOOKUP(A1801,anni!$A$1:$O$32,4,0)</f>
        <v>1.378701273213454E-2</v>
      </c>
      <c r="K1801" s="12">
        <f t="shared" si="249"/>
        <v>1.3361320792798616E-2</v>
      </c>
      <c r="L1801" s="12">
        <f t="shared" si="250"/>
        <v>0</v>
      </c>
      <c r="M1801" s="12">
        <f t="array" ref="M1801">SUM(IF(NOT(ISERR(J1801:L1801)),J1801:L1801*$J$2:$L$2))/SUM(IF(NOT(ISERR(J1801:L1801)),$J$2:$L$2))</f>
        <v>1.1347279963666808E-2</v>
      </c>
      <c r="N1801" s="1">
        <f>((300-VLOOKUP(A1801,anni!$A$1:$O$32,8,0))*(M1801-I1801/300)+I1801)/300*(300-VLOOKUP(A1801,anni!$A$1:$O$32,7,0))</f>
        <v>4.0166895396174613</v>
      </c>
      <c r="O1801" s="1">
        <f t="shared" si="251"/>
        <v>4.0166895396174613</v>
      </c>
      <c r="P1801" s="9">
        <f>INT(MAX(1,O1801)+1-VLOOKUP(A1801,anni!$A$1:$O$32,5,0))</f>
        <v>4</v>
      </c>
      <c r="Q1801" s="9">
        <f t="array" ref="Q1801">SUM(IF(anno=A1801,IF(distretto=E1801,concorrenti!$T$3:$T$5991)))</f>
        <v>0</v>
      </c>
      <c r="R1801" s="9">
        <f t="shared" si="252"/>
        <v>4</v>
      </c>
      <c r="S1801" s="1">
        <f t="shared" si="253"/>
        <v>-1</v>
      </c>
      <c r="T1801" s="1">
        <f>1+INT($N1801/VLOOKUP($A1801,anni!$A$1:$J$35,10,0))+$Q1801</f>
        <v>4</v>
      </c>
      <c r="U1801" s="1">
        <f t="shared" si="248"/>
        <v>-1</v>
      </c>
      <c r="AB1801" s="1">
        <v>4</v>
      </c>
    </row>
    <row r="1802" spans="1:28" x14ac:dyDescent="0.3">
      <c r="A1802" s="3">
        <v>1998</v>
      </c>
      <c r="B1802" s="3" t="str">
        <f>VLOOKUP($E1802,accorpamenti!$A$2:$X$104,$A1802-B$2,0)</f>
        <v>Forlì Cesena</v>
      </c>
      <c r="C1802" s="3" t="str">
        <f>VLOOKUP($E1802,accorpamenti!$A$2:$X$104,$A1802-C$2,0)</f>
        <v>Forlì Cesena</v>
      </c>
      <c r="D1802" s="3" t="str">
        <f>VLOOKUP($E1802,accorpamenti!$A$2:$X$104,$A1802-D$2,0)</f>
        <v>Forlì Cesena</v>
      </c>
      <c r="E1802" s="3" t="s">
        <v>119</v>
      </c>
      <c r="F1802" s="1">
        <f t="array" ref="F1802">SUM(IF(anno=A1802,IF(distretto=E1802,1)))</f>
        <v>5</v>
      </c>
      <c r="G1802" s="1">
        <f t="array" ref="G1802">SUM(IF(anno=A1802,IF(distretto=E1802,IF(punti=-1,1))))</f>
        <v>0</v>
      </c>
      <c r="H1802" s="1">
        <f t="array" ref="H1802">SUM(IF(anno=A1802,IF(distretto=E1802,punti)))+G1802</f>
        <v>66.2</v>
      </c>
      <c r="I1802" s="6">
        <v>2.0966802562609201</v>
      </c>
      <c r="J1802" s="12">
        <f>H1802/VLOOKUP(A1802,anni!$A$1:$O$32,4,0)</f>
        <v>1.6240217844613995E-2</v>
      </c>
      <c r="K1802" s="12">
        <f t="shared" si="249"/>
        <v>1.4895248859645585E-2</v>
      </c>
      <c r="L1802" s="12">
        <f t="shared" si="250"/>
        <v>0</v>
      </c>
      <c r="M1802" s="12">
        <f t="array" ref="M1802">SUM(IF(NOT(ISERR(J1802:L1802)),J1802:L1802*$J$2:$L$2))/SUM(IF(NOT(ISERR(J1802:L1802)),$J$2:$L$2))</f>
        <v>1.3085191875522192E-2</v>
      </c>
      <c r="N1802" s="1">
        <f>((300-VLOOKUP(A1802,anni!$A$1:$O$32,8,0))*(M1802-I1802/300)+I1802)/300*(300-VLOOKUP(A1802,anni!$A$1:$O$32,7,0))</f>
        <v>3.3159317938580788</v>
      </c>
      <c r="O1802" s="1">
        <f t="shared" si="251"/>
        <v>3.3159317938580788</v>
      </c>
      <c r="P1802" s="9">
        <f>INT(MAX(1,O1802)+1-VLOOKUP(A1802,anni!$A$1:$O$32,5,0))</f>
        <v>4</v>
      </c>
      <c r="Q1802" s="9">
        <f t="array" ref="Q1802">SUM(IF(anno=A1802,IF(distretto=E1802,concorrenti!$T$3:$T$5991)))</f>
        <v>0</v>
      </c>
      <c r="R1802" s="9">
        <f t="shared" si="252"/>
        <v>4</v>
      </c>
      <c r="S1802" s="1">
        <f t="shared" si="253"/>
        <v>-1</v>
      </c>
      <c r="T1802" s="1">
        <f>1+INT($N1802/VLOOKUP($A1802,anni!$A$1:$J$35,10,0))+$Q1802</f>
        <v>4</v>
      </c>
      <c r="U1802" s="1">
        <f t="shared" si="248"/>
        <v>-1</v>
      </c>
      <c r="AB1802" s="1">
        <v>4</v>
      </c>
    </row>
    <row r="1803" spans="1:28" x14ac:dyDescent="0.3">
      <c r="A1803" s="3">
        <v>1998</v>
      </c>
      <c r="B1803" s="3" t="str">
        <f>VLOOKUP($E1803,accorpamenti!$A$2:$X$104,$A1803-B$2,0)</f>
        <v>Ferrara</v>
      </c>
      <c r="C1803" s="3" t="str">
        <f>VLOOKUP($E1803,accorpamenti!$A$2:$X$104,$A1803-C$2,0)</f>
        <v>Ferrara</v>
      </c>
      <c r="D1803" s="3" t="str">
        <f>VLOOKUP($E1803,accorpamenti!$A$2:$X$104,$A1803-D$2,0)</f>
        <v>Ferrara</v>
      </c>
      <c r="E1803" s="3" t="s">
        <v>89</v>
      </c>
      <c r="F1803" s="1">
        <f t="array" ref="F1803">SUM(IF(anno=A1803,IF(distretto=E1803,1)))</f>
        <v>5</v>
      </c>
      <c r="G1803" s="1">
        <f t="array" ref="G1803">SUM(IF(anno=A1803,IF(distretto=E1803,IF(punti=-1,1))))</f>
        <v>0</v>
      </c>
      <c r="H1803" s="1">
        <f t="array" ref="H1803">SUM(IF(anno=A1803,IF(distretto=E1803,punti)))+G1803</f>
        <v>82</v>
      </c>
      <c r="I1803" s="6">
        <v>1.2230634828188702</v>
      </c>
      <c r="J1803" s="12">
        <f>H1803/VLOOKUP(A1803,anni!$A$1:$O$32,4,0)</f>
        <v>2.0116281922331534E-2</v>
      </c>
      <c r="K1803" s="12">
        <f t="shared" si="249"/>
        <v>5.933879627013282E-3</v>
      </c>
      <c r="L1803" s="12">
        <f t="shared" si="250"/>
        <v>0</v>
      </c>
      <c r="M1803" s="12">
        <f t="array" ref="M1803">SUM(IF(NOT(ISERR(J1803:L1803)),J1803:L1803*$J$2:$L$2))/SUM(IF(NOT(ISERR(J1803:L1803)),$J$2:$L$2))</f>
        <v>1.2036100836836863E-2</v>
      </c>
      <c r="N1803" s="1">
        <f>((300-VLOOKUP(A1803,anni!$A$1:$O$32,8,0))*(M1803-I1803/300)+I1803)/300*(300-VLOOKUP(A1803,anni!$A$1:$O$32,7,0))</f>
        <v>2.8149079949736624</v>
      </c>
      <c r="O1803" s="1">
        <f t="shared" si="251"/>
        <v>2.8149079949736624</v>
      </c>
      <c r="P1803" s="9">
        <f>INT(MAX(1,O1803)+1-VLOOKUP(A1803,anni!$A$1:$O$32,5,0))</f>
        <v>3</v>
      </c>
      <c r="Q1803" s="9">
        <f t="array" ref="Q1803">SUM(IF(anno=A1803,IF(distretto=E1803,concorrenti!$T$3:$T$5991)))</f>
        <v>0</v>
      </c>
      <c r="R1803" s="9">
        <f t="shared" si="252"/>
        <v>3</v>
      </c>
      <c r="S1803" s="1">
        <f t="shared" si="253"/>
        <v>-2</v>
      </c>
      <c r="T1803" s="1">
        <f>1+INT($N1803/VLOOKUP($A1803,anni!$A$1:$J$35,10,0))+$Q1803</f>
        <v>3</v>
      </c>
      <c r="U1803" s="1">
        <f t="shared" si="248"/>
        <v>-2</v>
      </c>
      <c r="AB1803" s="1">
        <v>3</v>
      </c>
    </row>
    <row r="1804" spans="1:28" x14ac:dyDescent="0.3">
      <c r="A1804" s="3">
        <v>1998</v>
      </c>
      <c r="B1804" s="3" t="str">
        <f>VLOOKUP($E1804,accorpamenti!$A$2:$X$104,$A1804-B$2,0)</f>
        <v>Padova</v>
      </c>
      <c r="C1804" s="3" t="str">
        <f>VLOOKUP($E1804,accorpamenti!$A$2:$X$104,$A1804-C$2,0)</f>
        <v>Padova</v>
      </c>
      <c r="D1804" s="3" t="str">
        <f>VLOOKUP($E1804,accorpamenti!$A$2:$X$104,$A1804-D$2,0)</f>
        <v>Padova</v>
      </c>
      <c r="E1804" s="3" t="s">
        <v>66</v>
      </c>
      <c r="F1804" s="1">
        <f t="array" ref="F1804">SUM(IF(anno=A1804,IF(distretto=E1804,1)))</f>
        <v>5</v>
      </c>
      <c r="G1804" s="1">
        <f t="array" ref="G1804">SUM(IF(anno=A1804,IF(distretto=E1804,IF(punti=-1,1))))</f>
        <v>0</v>
      </c>
      <c r="H1804" s="1">
        <f t="array" ref="H1804">SUM(IF(anno=A1804,IF(distretto=E1804,punti)))+G1804</f>
        <v>47</v>
      </c>
      <c r="I1804" s="6">
        <v>3.1450203843913802</v>
      </c>
      <c r="J1804" s="12">
        <f>H1804/VLOOKUP(A1804,anni!$A$1:$O$32,4,0)</f>
        <v>1.153006402865344E-2</v>
      </c>
      <c r="K1804" s="12">
        <f t="shared" si="249"/>
        <v>1.5016348443870349E-2</v>
      </c>
      <c r="L1804" s="12">
        <f t="shared" si="250"/>
        <v>0</v>
      </c>
      <c r="M1804" s="12">
        <f t="array" ref="M1804">SUM(IF(NOT(ISERR(J1804:L1804)),J1804:L1804*$J$2:$L$2))/SUM(IF(NOT(ISERR(J1804:L1804)),$J$2:$L$2))</f>
        <v>1.0770481495616838E-2</v>
      </c>
      <c r="N1804" s="1">
        <f>((300-VLOOKUP(A1804,anni!$A$1:$O$32,8,0))*(M1804-I1804/300)+I1804)/300*(300-VLOOKUP(A1804,anni!$A$1:$O$32,7,0))</f>
        <v>3.2024364272538275</v>
      </c>
      <c r="O1804" s="1">
        <f t="shared" si="251"/>
        <v>3.2024364272538275</v>
      </c>
      <c r="P1804" s="9">
        <f>INT(MAX(1,O1804)+1-VLOOKUP(A1804,anni!$A$1:$O$32,5,0))</f>
        <v>4</v>
      </c>
      <c r="Q1804" s="9">
        <f t="array" ref="Q1804">SUM(IF(anno=A1804,IF(distretto=E1804,concorrenti!$T$3:$T$5991)))</f>
        <v>0</v>
      </c>
      <c r="R1804" s="9">
        <f t="shared" si="252"/>
        <v>4</v>
      </c>
      <c r="S1804" s="1">
        <f t="shared" si="253"/>
        <v>-1</v>
      </c>
      <c r="T1804" s="1">
        <f>1+INT($N1804/VLOOKUP($A1804,anni!$A$1:$J$35,10,0))+$Q1804</f>
        <v>3</v>
      </c>
      <c r="U1804" s="1">
        <f t="shared" si="248"/>
        <v>-2</v>
      </c>
      <c r="AB1804" s="1">
        <v>4</v>
      </c>
    </row>
    <row r="1805" spans="1:28" x14ac:dyDescent="0.3">
      <c r="A1805" s="3">
        <v>1998</v>
      </c>
      <c r="B1805" s="3" t="str">
        <f>VLOOKUP($E1805,accorpamenti!$A$2:$X$104,$A1805-B$2,0)</f>
        <v>Udine</v>
      </c>
      <c r="C1805" s="3" t="str">
        <f>VLOOKUP($E1805,accorpamenti!$A$2:$X$104,$A1805-C$2,0)</f>
        <v>Udine</v>
      </c>
      <c r="D1805" s="3" t="str">
        <f>VLOOKUP($E1805,accorpamenti!$A$2:$X$104,$A1805-D$2,0)</f>
        <v>Udine</v>
      </c>
      <c r="E1805" s="3" t="s">
        <v>58</v>
      </c>
      <c r="F1805" s="1">
        <f t="array" ref="F1805">SUM(IF(anno=A1805,IF(distretto=E1805,1)))</f>
        <v>5</v>
      </c>
      <c r="G1805" s="1">
        <f t="array" ref="G1805">SUM(IF(anno=A1805,IF(distretto=E1805,IF(punti=-1,1))))</f>
        <v>1</v>
      </c>
      <c r="H1805" s="1">
        <f t="array" ref="H1805">SUM(IF(anno=A1805,IF(distretto=E1805,punti)))+G1805</f>
        <v>41.4</v>
      </c>
      <c r="I1805" s="6">
        <v>3.1450203843913802</v>
      </c>
      <c r="J1805" s="12">
        <f>H1805/VLOOKUP(A1805,anni!$A$1:$O$32,4,0)</f>
        <v>1.0156269165664944E-2</v>
      </c>
      <c r="K1805" s="12">
        <f t="shared" si="249"/>
        <v>1.4128284826222101E-2</v>
      </c>
      <c r="L1805" s="12">
        <f t="shared" si="250"/>
        <v>0</v>
      </c>
      <c r="M1805" s="12">
        <f t="array" ref="M1805">SUM(IF(NOT(ISERR(J1805:L1805)),J1805:L1805*$J$2:$L$2))/SUM(IF(NOT(ISERR(J1805:L1805)),$J$2:$L$2))</f>
        <v>9.78756285823984E-3</v>
      </c>
      <c r="N1805" s="1">
        <f>((300-VLOOKUP(A1805,anni!$A$1:$O$32,8,0))*(M1805-I1805/300)+I1805)/300*(300-VLOOKUP(A1805,anni!$A$1:$O$32,7,0))</f>
        <v>3.0058526997784281</v>
      </c>
      <c r="O1805" s="1">
        <f t="shared" si="251"/>
        <v>3.0058526997784281</v>
      </c>
      <c r="P1805" s="9">
        <f>INT(MAX(1,O1805)+1-VLOOKUP(A1805,anni!$A$1:$O$32,5,0))</f>
        <v>3</v>
      </c>
      <c r="Q1805" s="9">
        <f t="array" ref="Q1805">SUM(IF(anno=A1805,IF(distretto=E1805,concorrenti!$T$3:$T$5991)))</f>
        <v>0</v>
      </c>
      <c r="R1805" s="9">
        <f t="shared" si="252"/>
        <v>3</v>
      </c>
      <c r="S1805" s="1">
        <f t="shared" si="253"/>
        <v>-2</v>
      </c>
      <c r="T1805" s="1">
        <f>1+INT($N1805/VLOOKUP($A1805,anni!$A$1:$J$35,10,0))+$Q1805</f>
        <v>3</v>
      </c>
      <c r="U1805" s="1">
        <f t="shared" si="248"/>
        <v>-2</v>
      </c>
      <c r="AB1805" s="1">
        <v>3</v>
      </c>
    </row>
    <row r="1806" spans="1:28" x14ac:dyDescent="0.3">
      <c r="A1806" s="3">
        <v>1998</v>
      </c>
      <c r="B1806" s="3" t="str">
        <f>VLOOKUP($E1806,accorpamenti!$A$2:$X$104,$A1806-B$2,0)</f>
        <v>Verona</v>
      </c>
      <c r="C1806" s="3" t="str">
        <f>VLOOKUP($E1806,accorpamenti!$A$2:$X$104,$A1806-C$2,0)</f>
        <v>Verona</v>
      </c>
      <c r="D1806" s="3" t="str">
        <f>VLOOKUP($E1806,accorpamenti!$A$2:$X$104,$A1806-D$2,0)</f>
        <v>Verona</v>
      </c>
      <c r="E1806" s="3" t="s">
        <v>71</v>
      </c>
      <c r="F1806" s="1">
        <f t="array" ref="F1806">SUM(IF(anno=A1806,IF(distretto=E1806,1)))</f>
        <v>4</v>
      </c>
      <c r="G1806" s="1">
        <f t="array" ref="G1806">SUM(IF(anno=A1806,IF(distretto=E1806,IF(punti=-1,1))))</f>
        <v>0</v>
      </c>
      <c r="H1806" s="1">
        <f t="array" ref="H1806">SUM(IF(anno=A1806,IF(distretto=E1806,punti)))+G1806</f>
        <v>73.8</v>
      </c>
      <c r="I1806" s="6">
        <v>4.5428072218986602</v>
      </c>
      <c r="J1806" s="12">
        <f>H1806/VLOOKUP(A1806,anni!$A$1:$O$32,4,0)</f>
        <v>1.8104653730098379E-2</v>
      </c>
      <c r="K1806" s="12">
        <f t="shared" si="249"/>
        <v>1.7276874016065882E-2</v>
      </c>
      <c r="L1806" s="12">
        <f t="shared" si="250"/>
        <v>0</v>
      </c>
      <c r="M1806" s="12">
        <f t="array" ref="M1806">SUM(IF(NOT(ISERR(J1806:L1806)),J1806:L1806*$J$2:$L$2))/SUM(IF(NOT(ISERR(J1806:L1806)),$J$2:$L$2))</f>
        <v>1.4811284870404484E-2</v>
      </c>
      <c r="N1806" s="1">
        <f>((300-VLOOKUP(A1806,anni!$A$1:$O$32,8,0))*(M1806-I1806/300)+I1806)/300*(300-VLOOKUP(A1806,anni!$A$1:$O$32,7,0))</f>
        <v>4.4765260480471172</v>
      </c>
      <c r="O1806" s="1">
        <f t="shared" si="251"/>
        <v>4.4765260480471172</v>
      </c>
      <c r="P1806" s="9">
        <f>INT(MAX(1,O1806)+1-VLOOKUP(A1806,anni!$A$1:$O$32,5,0))</f>
        <v>5</v>
      </c>
      <c r="Q1806" s="9">
        <f t="array" ref="Q1806">SUM(IF(anno=A1806,IF(distretto=E1806,concorrenti!$T$3:$T$5991)))</f>
        <v>0</v>
      </c>
      <c r="R1806" s="9">
        <f t="shared" si="252"/>
        <v>5</v>
      </c>
      <c r="S1806" s="1">
        <f t="shared" si="253"/>
        <v>1</v>
      </c>
      <c r="T1806" s="1">
        <f>1+INT($N1806/VLOOKUP($A1806,anni!$A$1:$J$35,10,0))+$Q1806</f>
        <v>5</v>
      </c>
      <c r="U1806" s="1">
        <f t="shared" si="248"/>
        <v>1</v>
      </c>
      <c r="AB1806" s="1">
        <v>5</v>
      </c>
    </row>
    <row r="1807" spans="1:28" x14ac:dyDescent="0.3">
      <c r="A1807" s="3">
        <v>1998</v>
      </c>
      <c r="B1807" s="3" t="str">
        <f>VLOOKUP($E1807,accorpamenti!$A$2:$X$104,$A1807-B$2,0)</f>
        <v>Como</v>
      </c>
      <c r="C1807" s="3" t="str">
        <f>VLOOKUP($E1807,accorpamenti!$A$2:$X$104,$A1807-C$2,0)</f>
        <v>Como</v>
      </c>
      <c r="D1807" s="3" t="str">
        <f>VLOOKUP($E1807,accorpamenti!$A$2:$X$104,$A1807-D$2,0)</f>
        <v>Como</v>
      </c>
      <c r="E1807" s="3" t="s">
        <v>88</v>
      </c>
      <c r="F1807" s="1">
        <f t="array" ref="F1807">SUM(IF(anno=A1807,IF(distretto=E1807,1)))</f>
        <v>4</v>
      </c>
      <c r="G1807" s="1">
        <f t="array" ref="G1807">SUM(IF(anno=A1807,IF(distretto=E1807,IF(punti=-1,1))))</f>
        <v>0</v>
      </c>
      <c r="H1807" s="1">
        <f t="array" ref="H1807">SUM(IF(anno=A1807,IF(distretto=E1807,punti)))+G1807</f>
        <v>80.8</v>
      </c>
      <c r="I1807" s="6">
        <v>2.0966802562609201</v>
      </c>
      <c r="J1807" s="12">
        <f>H1807/VLOOKUP(A1807,anni!$A$1:$O$32,4,0)</f>
        <v>1.9821897308833998E-2</v>
      </c>
      <c r="K1807" s="12">
        <f t="shared" si="249"/>
        <v>1.9900698340935701E-2</v>
      </c>
      <c r="L1807" s="12">
        <f t="shared" si="250"/>
        <v>0</v>
      </c>
      <c r="M1807" s="12">
        <f t="array" ref="M1807">SUM(IF(NOT(ISERR(J1807:L1807)),J1807:L1807*$J$2:$L$2))/SUM(IF(NOT(ISERR(J1807:L1807)),$J$2:$L$2))</f>
        <v>1.6544514768062232E-2</v>
      </c>
      <c r="N1807" s="1">
        <f>((300-VLOOKUP(A1807,anni!$A$1:$O$32,8,0))*(M1807-I1807/300)+I1807)/300*(300-VLOOKUP(A1807,anni!$A$1:$O$32,7,0))</f>
        <v>4.0077963723660863</v>
      </c>
      <c r="O1807" s="1">
        <f t="shared" si="251"/>
        <v>4.0077963723660863</v>
      </c>
      <c r="P1807" s="9">
        <f>INT(MAX(1,O1807)+1-VLOOKUP(A1807,anni!$A$1:$O$32,5,0))</f>
        <v>4</v>
      </c>
      <c r="Q1807" s="9">
        <f t="array" ref="Q1807">SUM(IF(anno=A1807,IF(distretto=E1807,concorrenti!$T$3:$T$5991)))</f>
        <v>0</v>
      </c>
      <c r="R1807" s="9">
        <f t="shared" si="252"/>
        <v>4</v>
      </c>
      <c r="S1807" s="1">
        <f t="shared" si="253"/>
        <v>0</v>
      </c>
      <c r="T1807" s="1">
        <f>1+INT($N1807/VLOOKUP($A1807,anni!$A$1:$J$35,10,0))+$Q1807</f>
        <v>4</v>
      </c>
      <c r="U1807" s="1">
        <f t="shared" si="248"/>
        <v>0</v>
      </c>
      <c r="AB1807" s="1">
        <v>5</v>
      </c>
    </row>
    <row r="1808" spans="1:28" x14ac:dyDescent="0.3">
      <c r="A1808" s="3">
        <v>1998</v>
      </c>
      <c r="B1808" s="3" t="str">
        <f>VLOOKUP($E1808,accorpamenti!$A$2:$X$104,$A1808-B$2,0)</f>
        <v>Napoli</v>
      </c>
      <c r="C1808" s="3" t="str">
        <f>VLOOKUP($E1808,accorpamenti!$A$2:$X$104,$A1808-C$2,0)</f>
        <v>Napoli</v>
      </c>
      <c r="D1808" s="3" t="str">
        <f>VLOOKUP($E1808,accorpamenti!$A$2:$X$104,$A1808-D$2,0)</f>
        <v>Napoli</v>
      </c>
      <c r="E1808" s="3" t="s">
        <v>95</v>
      </c>
      <c r="F1808" s="1">
        <f t="array" ref="F1808">SUM(IF(anno=A1808,IF(distretto=E1808,1)))</f>
        <v>4</v>
      </c>
      <c r="G1808" s="1">
        <f t="array" ref="G1808">SUM(IF(anno=A1808,IF(distretto=E1808,IF(punti=-1,1))))</f>
        <v>1</v>
      </c>
      <c r="H1808" s="1">
        <f t="array" ref="H1808">SUM(IF(anno=A1808,IF(distretto=E1808,punti)))+G1808</f>
        <v>19.399999999999999</v>
      </c>
      <c r="I1808" s="6">
        <v>12.580081537565521</v>
      </c>
      <c r="J1808" s="12">
        <f>H1808/VLOOKUP(A1808,anni!$A$1:$O$32,4,0)</f>
        <v>4.759217918210143E-3</v>
      </c>
      <c r="K1808" s="12">
        <f t="shared" si="249"/>
        <v>1.0898962580228478E-2</v>
      </c>
      <c r="L1808" s="12">
        <f t="shared" si="250"/>
        <v>0</v>
      </c>
      <c r="M1808" s="12">
        <f t="array" ref="M1808">SUM(IF(NOT(ISERR(J1808:L1808)),J1808:L1808*$J$2:$L$2))/SUM(IF(NOT(ISERR(J1808:L1808)),$J$2:$L$2))</f>
        <v>6.0125964858478978E-3</v>
      </c>
      <c r="N1808" s="1">
        <f>((300-VLOOKUP(A1808,anni!$A$1:$O$32,8,0))*(M1808-I1808/300)+I1808)/300*(300-VLOOKUP(A1808,anni!$A$1:$O$32,7,0))</f>
        <v>5.3958798096914196</v>
      </c>
      <c r="O1808" s="1">
        <f t="shared" si="251"/>
        <v>5.3958798096914196</v>
      </c>
      <c r="P1808" s="9">
        <f>INT(MAX(1,O1808)+1-VLOOKUP(A1808,anni!$A$1:$O$32,5,0))</f>
        <v>6</v>
      </c>
      <c r="Q1808" s="9">
        <f t="array" ref="Q1808">SUM(IF(anno=A1808,IF(distretto=E1808,concorrenti!$T$3:$T$5991)))</f>
        <v>0</v>
      </c>
      <c r="R1808" s="9">
        <f t="shared" si="252"/>
        <v>6</v>
      </c>
      <c r="S1808" s="1">
        <f t="shared" si="253"/>
        <v>2</v>
      </c>
      <c r="T1808" s="1">
        <f>1+INT($N1808/VLOOKUP($A1808,anni!$A$1:$J$35,10,0))+$Q1808</f>
        <v>5</v>
      </c>
      <c r="U1808" s="1">
        <f t="shared" si="248"/>
        <v>1</v>
      </c>
      <c r="AB1808" s="1">
        <v>6</v>
      </c>
    </row>
    <row r="1809" spans="1:28" x14ac:dyDescent="0.3">
      <c r="A1809" s="3">
        <v>1998</v>
      </c>
      <c r="B1809" s="3" t="str">
        <f>VLOOKUP($E1809,accorpamenti!$A$2:$X$104,$A1809-B$2,0)</f>
        <v>Ravenna</v>
      </c>
      <c r="C1809" s="3" t="str">
        <f>VLOOKUP($E1809,accorpamenti!$A$2:$X$104,$A1809-C$2,0)</f>
        <v>Ravenna</v>
      </c>
      <c r="D1809" s="3" t="str">
        <f>VLOOKUP($E1809,accorpamenti!$A$2:$X$104,$A1809-D$2,0)</f>
        <v>Ravenna</v>
      </c>
      <c r="E1809" s="3" t="s">
        <v>147</v>
      </c>
      <c r="F1809" s="1">
        <f t="array" ref="F1809">SUM(IF(anno=A1809,IF(distretto=E1809,1)))</f>
        <v>4</v>
      </c>
      <c r="G1809" s="1">
        <f t="array" ref="G1809">SUM(IF(anno=A1809,IF(distretto=E1809,IF(punti=-1,1))))</f>
        <v>0</v>
      </c>
      <c r="H1809" s="1">
        <f t="array" ref="H1809">SUM(IF(anno=A1809,IF(distretto=E1809,punti)))+G1809</f>
        <v>78.599999999999994</v>
      </c>
      <c r="I1809" s="6">
        <v>1.2230634828188702</v>
      </c>
      <c r="J1809" s="12">
        <f>H1809/VLOOKUP(A1809,anni!$A$1:$O$32,4,0)</f>
        <v>1.9282192184088519E-2</v>
      </c>
      <c r="K1809" s="12">
        <f t="shared" si="249"/>
        <v>1.8608969442538252E-2</v>
      </c>
      <c r="L1809" s="12">
        <f t="shared" si="250"/>
        <v>0</v>
      </c>
      <c r="M1809" s="12">
        <f t="array" ref="M1809">SUM(IF(NOT(ISERR(J1809:L1809)),J1809:L1809*$J$2:$L$2))/SUM(IF(NOT(ISERR(J1809:L1809)),$J$2:$L$2))</f>
        <v>1.5844085906223677E-2</v>
      </c>
      <c r="N1809" s="1">
        <f>((300-VLOOKUP(A1809,anni!$A$1:$O$32,8,0))*(M1809-I1809/300)+I1809)/300*(300-VLOOKUP(A1809,anni!$A$1:$O$32,7,0))</f>
        <v>3.5765050088510257</v>
      </c>
      <c r="O1809" s="1">
        <f t="shared" si="251"/>
        <v>3.5765050088510257</v>
      </c>
      <c r="P1809" s="9">
        <f>INT(MAX(1,O1809)+1-VLOOKUP(A1809,anni!$A$1:$O$32,5,0))</f>
        <v>4</v>
      </c>
      <c r="Q1809" s="9">
        <f t="array" ref="Q1809">SUM(IF(anno=A1809,IF(distretto=E1809,concorrenti!$T$3:$T$5991)))</f>
        <v>0</v>
      </c>
      <c r="R1809" s="9">
        <f t="shared" si="252"/>
        <v>4</v>
      </c>
      <c r="S1809" s="1">
        <f t="shared" si="253"/>
        <v>0</v>
      </c>
      <c r="T1809" s="1">
        <f>1+INT($N1809/VLOOKUP($A1809,anni!$A$1:$J$35,10,0))+$Q1809</f>
        <v>4</v>
      </c>
      <c r="U1809" s="1">
        <f t="shared" si="248"/>
        <v>0</v>
      </c>
      <c r="AB1809" s="1">
        <v>4</v>
      </c>
    </row>
    <row r="1810" spans="1:28" x14ac:dyDescent="0.3">
      <c r="A1810" s="3">
        <v>1998</v>
      </c>
      <c r="B1810" s="3" t="str">
        <f>VLOOKUP($E1810,accorpamenti!$A$2:$X$104,$A1810-B$2,0)</f>
        <v>Lecco</v>
      </c>
      <c r="C1810" s="3" t="str">
        <f>VLOOKUP($E1810,accorpamenti!$A$2:$X$104,$A1810-C$2,0)</f>
        <v>Lecco</v>
      </c>
      <c r="D1810" s="3" t="str">
        <f>VLOOKUP($E1810,accorpamenti!$A$2:$X$104,$A1810-D$2,0)</f>
        <v>Lecco</v>
      </c>
      <c r="E1810" s="3" t="s">
        <v>64</v>
      </c>
      <c r="F1810" s="1">
        <f t="array" ref="F1810">SUM(IF(anno=A1810,IF(distretto=E1810,1)))</f>
        <v>4</v>
      </c>
      <c r="G1810" s="1">
        <f t="array" ref="G1810">SUM(IF(anno=A1810,IF(distretto=E1810,IF(punti=-1,1))))</f>
        <v>0</v>
      </c>
      <c r="H1810" s="1">
        <f t="array" ref="H1810">SUM(IF(anno=A1810,IF(distretto=E1810,punti)))+G1810</f>
        <v>111</v>
      </c>
      <c r="I1810" s="6">
        <v>1.2230634828188702</v>
      </c>
      <c r="J1810" s="12">
        <f>H1810/VLOOKUP(A1810,anni!$A$1:$O$32,4,0)</f>
        <v>2.7230576748521956E-2</v>
      </c>
      <c r="K1810" s="12">
        <f t="shared" si="249"/>
        <v>4.2384854478666302E-3</v>
      </c>
      <c r="L1810" s="12">
        <f t="shared" si="250"/>
        <v>0</v>
      </c>
      <c r="M1810" s="12">
        <f t="array" ref="M1810">SUM(IF(NOT(ISERR(J1810:L1810)),J1810:L1810*$J$2:$L$2))/SUM(IF(NOT(ISERR(J1810:L1810)),$J$2:$L$2))</f>
        <v>1.5028116856883189E-2</v>
      </c>
      <c r="N1810" s="1">
        <f>((300-VLOOKUP(A1810,anni!$A$1:$O$32,8,0))*(M1810-I1810/300)+I1810)/300*(300-VLOOKUP(A1810,anni!$A$1:$O$32,7,0))</f>
        <v>3.4133111989829286</v>
      </c>
      <c r="O1810" s="1">
        <f t="shared" si="251"/>
        <v>3.4133111989829286</v>
      </c>
      <c r="P1810" s="9">
        <f>INT(MAX(1,O1810)+1-VLOOKUP(A1810,anni!$A$1:$O$32,5,0))</f>
        <v>4</v>
      </c>
      <c r="Q1810" s="9">
        <f t="array" ref="Q1810">SUM(IF(anno=A1810,IF(distretto=E1810,concorrenti!$T$3:$T$5991)))</f>
        <v>0</v>
      </c>
      <c r="R1810" s="9">
        <f t="shared" si="252"/>
        <v>4</v>
      </c>
      <c r="S1810" s="1">
        <f t="shared" si="253"/>
        <v>0</v>
      </c>
      <c r="T1810" s="1">
        <f>1+INT($N1810/VLOOKUP($A1810,anni!$A$1:$J$35,10,0))+$Q1810</f>
        <v>4</v>
      </c>
      <c r="U1810" s="1">
        <f t="shared" si="248"/>
        <v>0</v>
      </c>
      <c r="AB1810" s="1">
        <v>4</v>
      </c>
    </row>
    <row r="1811" spans="1:28" x14ac:dyDescent="0.3">
      <c r="A1811" s="3">
        <v>1998</v>
      </c>
      <c r="B1811" s="3" t="str">
        <f>VLOOKUP($E1811,accorpamenti!$A$2:$X$104,$A1811-B$2,0)</f>
        <v>Pesaro Urbino</v>
      </c>
      <c r="C1811" s="3" t="str">
        <f>VLOOKUP($E1811,accorpamenti!$A$2:$X$104,$A1811-C$2,0)</f>
        <v>Pesaro Urbino</v>
      </c>
      <c r="D1811" s="3" t="str">
        <f>VLOOKUP($E1811,accorpamenti!$A$2:$X$104,$A1811-D$2,0)</f>
        <v>Pesaro Urbino</v>
      </c>
      <c r="E1811" s="3" t="s">
        <v>104</v>
      </c>
      <c r="F1811" s="1">
        <f t="array" ref="F1811">SUM(IF(anno=A1811,IF(distretto=E1811,1)))</f>
        <v>4</v>
      </c>
      <c r="G1811" s="1">
        <f t="array" ref="G1811">SUM(IF(anno=A1811,IF(distretto=E1811,IF(punti=-1,1))))</f>
        <v>0</v>
      </c>
      <c r="H1811" s="1">
        <f t="array" ref="H1811">SUM(IF(anno=A1811,IF(distretto=E1811,punti)))+G1811</f>
        <v>56.2</v>
      </c>
      <c r="I1811" s="6">
        <v>2.9702970297029703</v>
      </c>
      <c r="J1811" s="12">
        <f>H1811/VLOOKUP(A1811,anni!$A$1:$O$32,4,0)</f>
        <v>1.378701273213454E-2</v>
      </c>
      <c r="K1811" s="12">
        <f t="shared" si="249"/>
        <v>1.9053001251362375E-2</v>
      </c>
      <c r="L1811" s="12">
        <f t="shared" si="250"/>
        <v>0</v>
      </c>
      <c r="M1811" s="12">
        <f t="array" ref="M1811">SUM(IF(NOT(ISERR(J1811:L1811)),J1811:L1811*$J$2:$L$2))/SUM(IF(NOT(ISERR(J1811:L1811)),$J$2:$L$2))</f>
        <v>1.3244506783188061E-2</v>
      </c>
      <c r="N1811" s="1">
        <f>((300-VLOOKUP(A1811,anni!$A$1:$O$32,8,0))*(M1811-I1811/300)+I1811)/300*(300-VLOOKUP(A1811,anni!$A$1:$O$32,7,0))</f>
        <v>3.6390003665386019</v>
      </c>
      <c r="O1811" s="1">
        <f t="shared" si="251"/>
        <v>3.6390003665386019</v>
      </c>
      <c r="P1811" s="9">
        <f>INT(MAX(1,O1811)+1-VLOOKUP(A1811,anni!$A$1:$O$32,5,0))</f>
        <v>4</v>
      </c>
      <c r="Q1811" s="9">
        <f t="array" ref="Q1811">SUM(IF(anno=A1811,IF(distretto=E1811,concorrenti!$T$3:$T$5991)))</f>
        <v>0</v>
      </c>
      <c r="R1811" s="9">
        <f t="shared" si="252"/>
        <v>4</v>
      </c>
      <c r="S1811" s="1">
        <f t="shared" si="253"/>
        <v>0</v>
      </c>
      <c r="T1811" s="1">
        <f>1+INT($N1811/VLOOKUP($A1811,anni!$A$1:$J$35,10,0))+$Q1811</f>
        <v>4</v>
      </c>
      <c r="U1811" s="1">
        <f t="shared" si="248"/>
        <v>0</v>
      </c>
      <c r="AB1811" s="1">
        <v>4</v>
      </c>
    </row>
    <row r="1812" spans="1:28" x14ac:dyDescent="0.3">
      <c r="A1812" s="3">
        <v>1998</v>
      </c>
      <c r="B1812" s="3" t="str">
        <f>VLOOKUP($E1812,accorpamenti!$A$2:$X$104,$A1812-B$2,0)</f>
        <v>Alessandria</v>
      </c>
      <c r="C1812" s="3" t="str">
        <f>VLOOKUP($E1812,accorpamenti!$A$2:$X$104,$A1812-C$2,0)</f>
        <v>Alessandria</v>
      </c>
      <c r="D1812" s="3" t="str">
        <f>VLOOKUP($E1812,accorpamenti!$A$2:$X$104,$A1812-D$2,0)</f>
        <v>Alessandria</v>
      </c>
      <c r="E1812" s="3" t="s">
        <v>74</v>
      </c>
      <c r="F1812" s="1">
        <f t="array" ref="F1812">SUM(IF(anno=A1812,IF(distretto=E1812,1)))</f>
        <v>4</v>
      </c>
      <c r="G1812" s="1">
        <f t="array" ref="G1812">SUM(IF(anno=A1812,IF(distretto=E1812,IF(punti=-1,1))))</f>
        <v>0</v>
      </c>
      <c r="H1812" s="1">
        <f t="array" ref="H1812">SUM(IF(anno=A1812,IF(distretto=E1812,punti)))+G1812</f>
        <v>62.8</v>
      </c>
      <c r="I1812" s="6">
        <v>2.7955736750145603</v>
      </c>
      <c r="J1812" s="12">
        <f>H1812/VLOOKUP(A1812,anni!$A$1:$O$32,4,0)</f>
        <v>1.540612810637098E-2</v>
      </c>
      <c r="K1812" s="12">
        <f t="shared" si="249"/>
        <v>1.6025511645743354E-2</v>
      </c>
      <c r="L1812" s="12">
        <f t="shared" si="250"/>
        <v>0</v>
      </c>
      <c r="M1812" s="12">
        <f t="array" ref="M1812">SUM(IF(NOT(ISERR(J1812:L1812)),J1812:L1812*$J$2:$L$2))/SUM(IF(NOT(ISERR(J1812:L1812)),$J$2:$L$2))</f>
        <v>1.3044901268433273E-2</v>
      </c>
      <c r="N1812" s="1">
        <f>((300-VLOOKUP(A1812,anni!$A$1:$O$32,8,0))*(M1812-I1812/300)+I1812)/300*(300-VLOOKUP(A1812,anni!$A$1:$O$32,7,0))</f>
        <v>3.5408381453581748</v>
      </c>
      <c r="O1812" s="1">
        <f t="shared" si="251"/>
        <v>3.5408381453581748</v>
      </c>
      <c r="P1812" s="9">
        <f>INT(MAX(1,O1812)+1-VLOOKUP(A1812,anni!$A$1:$O$32,5,0))</f>
        <v>4</v>
      </c>
      <c r="Q1812" s="9">
        <f t="array" ref="Q1812">SUM(IF(anno=A1812,IF(distretto=E1812,concorrenti!$T$3:$T$5991)))</f>
        <v>0</v>
      </c>
      <c r="R1812" s="9">
        <f t="shared" si="252"/>
        <v>4</v>
      </c>
      <c r="S1812" s="1">
        <f t="shared" si="253"/>
        <v>0</v>
      </c>
      <c r="T1812" s="1">
        <f>1+INT($N1812/VLOOKUP($A1812,anni!$A$1:$J$35,10,0))+$Q1812</f>
        <v>4</v>
      </c>
      <c r="U1812" s="1">
        <f t="shared" si="248"/>
        <v>0</v>
      </c>
      <c r="AB1812" s="1">
        <v>4</v>
      </c>
    </row>
    <row r="1813" spans="1:28" x14ac:dyDescent="0.3">
      <c r="A1813" s="3">
        <v>1998</v>
      </c>
      <c r="B1813" s="3" t="str">
        <f>VLOOKUP($E1813,accorpamenti!$A$2:$X$104,$A1813-B$2,0)</f>
        <v>Latina</v>
      </c>
      <c r="C1813" s="3" t="str">
        <f>VLOOKUP($E1813,accorpamenti!$A$2:$X$104,$A1813-C$2,0)</f>
        <v>Latina</v>
      </c>
      <c r="D1813" s="3" t="str">
        <f>VLOOKUP($E1813,accorpamenti!$A$2:$X$104,$A1813-D$2,0)</f>
        <v>Latina</v>
      </c>
      <c r="E1813" s="3" t="s">
        <v>65</v>
      </c>
      <c r="F1813" s="1">
        <f t="array" ref="F1813">SUM(IF(anno=A1813,IF(distretto=E1813,1)))</f>
        <v>4</v>
      </c>
      <c r="G1813" s="1">
        <f t="array" ref="G1813">SUM(IF(anno=A1813,IF(distretto=E1813,IF(punti=-1,1))))</f>
        <v>0</v>
      </c>
      <c r="H1813" s="1">
        <f t="array" ref="H1813">SUM(IF(anno=A1813,IF(distretto=E1813,punti)))+G1813</f>
        <v>76</v>
      </c>
      <c r="I1813" s="6">
        <v>3.84391380314502</v>
      </c>
      <c r="J1813" s="12">
        <f>H1813/VLOOKUP(A1813,anni!$A$1:$O$32,4,0)</f>
        <v>1.8644358854843862E-2</v>
      </c>
      <c r="K1813" s="12">
        <f t="shared" si="249"/>
        <v>7.5485407500100934E-3</v>
      </c>
      <c r="L1813" s="12">
        <f t="shared" si="250"/>
        <v>0</v>
      </c>
      <c r="M1813" s="12">
        <f t="array" ref="M1813">SUM(IF(NOT(ISERR(J1813:L1813)),J1813:L1813*$J$2:$L$2))/SUM(IF(NOT(ISERR(J1813:L1813)),$J$2:$L$2))</f>
        <v>1.1838359677425296E-2</v>
      </c>
      <c r="N1813" s="1">
        <f>((300-VLOOKUP(A1813,anni!$A$1:$O$32,8,0))*(M1813-I1813/300)+I1813)/300*(300-VLOOKUP(A1813,anni!$A$1:$O$32,7,0))</f>
        <v>3.6489765365333993</v>
      </c>
      <c r="O1813" s="1">
        <f t="shared" si="251"/>
        <v>3.6489765365333993</v>
      </c>
      <c r="P1813" s="9">
        <f>INT(MAX(1,O1813)+1-VLOOKUP(A1813,anni!$A$1:$O$32,5,0))</f>
        <v>4</v>
      </c>
      <c r="Q1813" s="9">
        <f t="array" ref="Q1813">SUM(IF(anno=A1813,IF(distretto=E1813,concorrenti!$T$3:$T$5991)))</f>
        <v>0</v>
      </c>
      <c r="R1813" s="9">
        <f t="shared" si="252"/>
        <v>4</v>
      </c>
      <c r="S1813" s="1">
        <f t="shared" si="253"/>
        <v>0</v>
      </c>
      <c r="T1813" s="1">
        <f>1+INT($N1813/VLOOKUP($A1813,anni!$A$1:$J$35,10,0))+$Q1813</f>
        <v>4</v>
      </c>
      <c r="U1813" s="1">
        <f t="shared" si="248"/>
        <v>0</v>
      </c>
      <c r="AB1813" s="1">
        <v>4</v>
      </c>
    </row>
    <row r="1814" spans="1:28" x14ac:dyDescent="0.3">
      <c r="A1814" s="3">
        <v>1998</v>
      </c>
      <c r="B1814" s="3" t="str">
        <f>VLOOKUP($E1814,accorpamenti!$A$2:$X$104,$A1814-B$2,0)</f>
        <v>Varese</v>
      </c>
      <c r="C1814" s="3" t="str">
        <f>VLOOKUP($E1814,accorpamenti!$A$2:$X$104,$A1814-C$2,0)</f>
        <v>Varese</v>
      </c>
      <c r="D1814" s="3" t="str">
        <f>VLOOKUP($E1814,accorpamenti!$A$2:$X$104,$A1814-D$2,0)</f>
        <v>Varese</v>
      </c>
      <c r="E1814" s="3" t="s">
        <v>94</v>
      </c>
      <c r="F1814" s="1">
        <f t="array" ref="F1814">SUM(IF(anno=A1814,IF(distretto=E1814,1)))</f>
        <v>4</v>
      </c>
      <c r="G1814" s="1">
        <f t="array" ref="G1814">SUM(IF(anno=A1814,IF(distretto=E1814,IF(punti=-1,1))))</f>
        <v>0</v>
      </c>
      <c r="H1814" s="1">
        <f t="array" ref="H1814">SUM(IF(anno=A1814,IF(distretto=E1814,punti)))+G1814</f>
        <v>71.400000000000006</v>
      </c>
      <c r="I1814" s="6">
        <v>2.7955736750145603</v>
      </c>
      <c r="J1814" s="12">
        <f>H1814/VLOOKUP(A1814,anni!$A$1:$O$32,4,0)</f>
        <v>1.7515884503103311E-2</v>
      </c>
      <c r="K1814" s="12">
        <f t="shared" si="249"/>
        <v>1.0616396883704035E-2</v>
      </c>
      <c r="L1814" s="12">
        <f t="shared" si="250"/>
        <v>0</v>
      </c>
      <c r="M1814" s="12">
        <f t="array" ref="M1814">SUM(IF(NOT(ISERR(J1814:L1814)),J1814:L1814*$J$2:$L$2))/SUM(IF(NOT(ISERR(J1814:L1814)),$J$2:$L$2))</f>
        <v>1.2296741212786335E-2</v>
      </c>
      <c r="N1814" s="1">
        <f>((300-VLOOKUP(A1814,anni!$A$1:$O$32,8,0))*(M1814-I1814/300)+I1814)/300*(300-VLOOKUP(A1814,anni!$A$1:$O$32,7,0))</f>
        <v>3.3912061342287876</v>
      </c>
      <c r="O1814" s="1">
        <f t="shared" si="251"/>
        <v>3.3912061342287876</v>
      </c>
      <c r="P1814" s="9">
        <f>INT(MAX(1,O1814)+1-VLOOKUP(A1814,anni!$A$1:$O$32,5,0))</f>
        <v>4</v>
      </c>
      <c r="Q1814" s="9">
        <f t="array" ref="Q1814">SUM(IF(anno=A1814,IF(distretto=E1814,concorrenti!$T$3:$T$5991)))</f>
        <v>0</v>
      </c>
      <c r="R1814" s="9">
        <f t="shared" si="252"/>
        <v>4</v>
      </c>
      <c r="S1814" s="1">
        <f t="shared" si="253"/>
        <v>0</v>
      </c>
      <c r="T1814" s="1">
        <f>1+INT($N1814/VLOOKUP($A1814,anni!$A$1:$J$35,10,0))+$Q1814</f>
        <v>4</v>
      </c>
      <c r="U1814" s="1">
        <f t="shared" ref="U1814:U1877" si="254">T1814-$F1814</f>
        <v>0</v>
      </c>
      <c r="AB1814" s="1">
        <v>4</v>
      </c>
    </row>
    <row r="1815" spans="1:28" x14ac:dyDescent="0.3">
      <c r="A1815" s="3">
        <v>1998</v>
      </c>
      <c r="B1815" s="3" t="str">
        <f>VLOOKUP($E1815,accorpamenti!$A$2:$X$104,$A1815-B$2,0)</f>
        <v>Modena</v>
      </c>
      <c r="C1815" s="3" t="str">
        <f>VLOOKUP($E1815,accorpamenti!$A$2:$X$104,$A1815-C$2,0)</f>
        <v>Modena</v>
      </c>
      <c r="D1815" s="3" t="str">
        <f>VLOOKUP($E1815,accorpamenti!$A$2:$X$104,$A1815-D$2,0)</f>
        <v>Modena</v>
      </c>
      <c r="E1815" s="3" t="s">
        <v>72</v>
      </c>
      <c r="F1815" s="1">
        <f t="array" ref="F1815">SUM(IF(anno=A1815,IF(distretto=E1815,1)))</f>
        <v>4</v>
      </c>
      <c r="G1815" s="1">
        <f t="array" ref="G1815">SUM(IF(anno=A1815,IF(distretto=E1815,IF(punti=-1,1))))</f>
        <v>0</v>
      </c>
      <c r="H1815" s="1">
        <f t="array" ref="H1815">SUM(IF(anno=A1815,IF(distretto=E1815,punti)))+G1815</f>
        <v>58.8</v>
      </c>
      <c r="I1815" s="6">
        <v>3.3197437390797901</v>
      </c>
      <c r="J1815" s="12">
        <f>H1815/VLOOKUP(A1815,anni!$A$1:$O$32,4,0)</f>
        <v>1.4424846061379197E-2</v>
      </c>
      <c r="K1815" s="12">
        <f t="shared" si="249"/>
        <v>1.2392524119000528E-2</v>
      </c>
      <c r="L1815" s="12">
        <f t="shared" si="250"/>
        <v>0</v>
      </c>
      <c r="M1815" s="12">
        <f t="array" ref="M1815">SUM(IF(NOT(ISERR(J1815:L1815)),J1815:L1815*$J$2:$L$2))/SUM(IF(NOT(ISERR(J1815:L1815)),$J$2:$L$2))</f>
        <v>1.1343264403689775E-2</v>
      </c>
      <c r="N1815" s="1">
        <f>((300-VLOOKUP(A1815,anni!$A$1:$O$32,8,0))*(M1815-I1815/300)+I1815)/300*(300-VLOOKUP(A1815,anni!$A$1:$O$32,7,0))</f>
        <v>3.375234127097885</v>
      </c>
      <c r="O1815" s="1">
        <f t="shared" si="251"/>
        <v>3.375234127097885</v>
      </c>
      <c r="P1815" s="9">
        <f>INT(MAX(1,O1815)+1-VLOOKUP(A1815,anni!$A$1:$O$32,5,0))</f>
        <v>4</v>
      </c>
      <c r="Q1815" s="9">
        <f t="array" ref="Q1815">SUM(IF(anno=A1815,IF(distretto=E1815,concorrenti!$T$3:$T$5991)))</f>
        <v>0</v>
      </c>
      <c r="R1815" s="9">
        <f t="shared" si="252"/>
        <v>4</v>
      </c>
      <c r="S1815" s="1">
        <f t="shared" si="253"/>
        <v>0</v>
      </c>
      <c r="T1815" s="1">
        <f>1+INT($N1815/VLOOKUP($A1815,anni!$A$1:$J$35,10,0))+$Q1815</f>
        <v>4</v>
      </c>
      <c r="U1815" s="1">
        <f t="shared" si="254"/>
        <v>0</v>
      </c>
      <c r="AB1815" s="1">
        <v>4</v>
      </c>
    </row>
    <row r="1816" spans="1:28" x14ac:dyDescent="0.3">
      <c r="A1816" s="3">
        <v>1998</v>
      </c>
      <c r="B1816" s="3" t="str">
        <f>VLOOKUP($E1816,accorpamenti!$A$2:$X$104,$A1816-B$2,0)</f>
        <v>Rovigo</v>
      </c>
      <c r="C1816" s="3" t="str">
        <f>VLOOKUP($E1816,accorpamenti!$A$2:$X$104,$A1816-C$2,0)</f>
        <v>Rovigo</v>
      </c>
      <c r="D1816" s="3" t="str">
        <f>VLOOKUP($E1816,accorpamenti!$A$2:$X$104,$A1816-D$2,0)</f>
        <v>Rovigo</v>
      </c>
      <c r="E1816" s="3" t="s">
        <v>126</v>
      </c>
      <c r="F1816" s="1">
        <f t="array" ref="F1816">SUM(IF(anno=A1816,IF(distretto=E1816,1)))</f>
        <v>4</v>
      </c>
      <c r="G1816" s="1">
        <f t="array" ref="G1816">SUM(IF(anno=A1816,IF(distretto=E1816,IF(punti=-1,1))))</f>
        <v>0</v>
      </c>
      <c r="H1816" s="1">
        <f t="array" ref="H1816">SUM(IF(anno=A1816,IF(distretto=E1816,punti)))+G1816</f>
        <v>54</v>
      </c>
      <c r="I1816" s="6">
        <v>1.5725101921956901</v>
      </c>
      <c r="J1816" s="12">
        <f>H1816/VLOOKUP(A1816,anni!$A$1:$O$32,4,0)</f>
        <v>1.3247307607389059E-2</v>
      </c>
      <c r="K1816" s="12">
        <f t="shared" si="249"/>
        <v>1.6792475679166842E-2</v>
      </c>
      <c r="L1816" s="12">
        <f t="shared" si="250"/>
        <v>0</v>
      </c>
      <c r="M1816" s="12">
        <f t="array" ref="M1816">SUM(IF(NOT(ISERR(J1816:L1816)),J1816:L1816*$J$2:$L$2))/SUM(IF(NOT(ISERR(J1816:L1816)),$J$2:$L$2))</f>
        <v>1.2221145696750145E-2</v>
      </c>
      <c r="N1816" s="1">
        <f>((300-VLOOKUP(A1816,anni!$A$1:$O$32,8,0))*(M1816-I1816/300)+I1816)/300*(300-VLOOKUP(A1816,anni!$A$1:$O$32,7,0))</f>
        <v>2.9683992034152586</v>
      </c>
      <c r="O1816" s="1">
        <f t="shared" si="251"/>
        <v>2.9683992034152586</v>
      </c>
      <c r="P1816" s="9">
        <f>INT(MAX(1,O1816)+1-VLOOKUP(A1816,anni!$A$1:$O$32,5,0))</f>
        <v>3</v>
      </c>
      <c r="Q1816" s="9">
        <f t="array" ref="Q1816">SUM(IF(anno=A1816,IF(distretto=E1816,concorrenti!$T$3:$T$5991)))</f>
        <v>0</v>
      </c>
      <c r="R1816" s="9">
        <f t="shared" si="252"/>
        <v>3</v>
      </c>
      <c r="S1816" s="1">
        <f t="shared" si="253"/>
        <v>-1</v>
      </c>
      <c r="T1816" s="1">
        <f>1+INT($N1816/VLOOKUP($A1816,anni!$A$1:$J$35,10,0))+$Q1816</f>
        <v>3</v>
      </c>
      <c r="U1816" s="1">
        <f t="shared" si="254"/>
        <v>-1</v>
      </c>
      <c r="AB1816" s="1">
        <v>3</v>
      </c>
    </row>
    <row r="1817" spans="1:28" x14ac:dyDescent="0.3">
      <c r="A1817" s="3">
        <v>1998</v>
      </c>
      <c r="B1817" s="3" t="str">
        <f>VLOOKUP($E1817,accorpamenti!$A$2:$X$104,$A1817-B$2,0)</f>
        <v>Genova</v>
      </c>
      <c r="C1817" s="3" t="str">
        <f>VLOOKUP($E1817,accorpamenti!$A$2:$X$104,$A1817-C$2,0)</f>
        <v>Genova</v>
      </c>
      <c r="D1817" s="3" t="str">
        <f>VLOOKUP($E1817,accorpamenti!$A$2:$X$104,$A1817-D$2,0)</f>
        <v>Genova</v>
      </c>
      <c r="E1817" s="3" t="s">
        <v>51</v>
      </c>
      <c r="F1817" s="1">
        <f t="array" ref="F1817">SUM(IF(anno=A1817,IF(distretto=E1817,1)))</f>
        <v>4</v>
      </c>
      <c r="G1817" s="1">
        <f t="array" ref="G1817">SUM(IF(anno=A1817,IF(distretto=E1817,IF(punti=-1,1))))</f>
        <v>1</v>
      </c>
      <c r="H1817" s="1">
        <f t="array" ref="H1817">SUM(IF(anno=A1817,IF(distretto=E1817,punti)))+G1817</f>
        <v>36.799999999999997</v>
      </c>
      <c r="I1817" s="6">
        <v>4.3680838672102507</v>
      </c>
      <c r="J1817" s="12">
        <f>H1817/VLOOKUP(A1817,anni!$A$1:$O$32,4,0)</f>
        <v>9.0277948139243953E-3</v>
      </c>
      <c r="K1817" s="12">
        <f t="shared" si="249"/>
        <v>1.4289750938521781E-2</v>
      </c>
      <c r="L1817" s="12">
        <f t="shared" si="250"/>
        <v>0</v>
      </c>
      <c r="M1817" s="12">
        <f t="array" ref="M1817">SUM(IF(NOT(ISERR(J1817:L1817)),J1817:L1817*$J$2:$L$2))/SUM(IF(NOT(ISERR(J1817:L1817)),$J$2:$L$2))</f>
        <v>9.2771477198027915E-3</v>
      </c>
      <c r="N1817" s="1">
        <f>((300-VLOOKUP(A1817,anni!$A$1:$O$32,8,0))*(M1817-I1817/300)+I1817)/300*(300-VLOOKUP(A1817,anni!$A$1:$O$32,7,0))</f>
        <v>3.3114574996973083</v>
      </c>
      <c r="O1817" s="1">
        <f t="shared" si="251"/>
        <v>3.3114574996973083</v>
      </c>
      <c r="P1817" s="9">
        <f>INT(MAX(1,O1817)+1-VLOOKUP(A1817,anni!$A$1:$O$32,5,0))</f>
        <v>4</v>
      </c>
      <c r="Q1817" s="9">
        <f t="array" ref="Q1817">SUM(IF(anno=A1817,IF(distretto=E1817,concorrenti!$T$3:$T$5991)))</f>
        <v>0</v>
      </c>
      <c r="R1817" s="9">
        <f t="shared" si="252"/>
        <v>4</v>
      </c>
      <c r="S1817" s="1">
        <f t="shared" si="253"/>
        <v>0</v>
      </c>
      <c r="T1817" s="1">
        <f>1+INT($N1817/VLOOKUP($A1817,anni!$A$1:$J$35,10,0))+$Q1817</f>
        <v>4</v>
      </c>
      <c r="U1817" s="1">
        <f t="shared" si="254"/>
        <v>0</v>
      </c>
      <c r="AB1817" s="1">
        <v>4</v>
      </c>
    </row>
    <row r="1818" spans="1:28" x14ac:dyDescent="0.3">
      <c r="A1818" s="3">
        <v>1998</v>
      </c>
      <c r="B1818" s="3" t="str">
        <f>VLOOKUP($E1818,accorpamenti!$A$2:$X$104,$A1818-B$2,0)</f>
        <v>Grosseto</v>
      </c>
      <c r="C1818" s="3" t="str">
        <f>VLOOKUP($E1818,accorpamenti!$A$2:$X$104,$A1818-C$2,0)</f>
        <v>Grosseto</v>
      </c>
      <c r="D1818" s="3" t="str">
        <f>VLOOKUP($E1818,accorpamenti!$A$2:$X$104,$A1818-D$2,0)</f>
        <v>Grosseto</v>
      </c>
      <c r="E1818" s="3" t="s">
        <v>100</v>
      </c>
      <c r="F1818" s="1">
        <f t="array" ref="F1818">SUM(IF(anno=A1818,IF(distretto=E1818,1)))</f>
        <v>4</v>
      </c>
      <c r="G1818" s="1">
        <f t="array" ref="G1818">SUM(IF(anno=A1818,IF(distretto=E1818,IF(punti=-1,1))))</f>
        <v>0</v>
      </c>
      <c r="H1818" s="1">
        <f t="array" ref="H1818">SUM(IF(anno=A1818,IF(distretto=E1818,punti)))+G1818</f>
        <v>69.2</v>
      </c>
      <c r="I1818" s="6">
        <v>0.87361677344205002</v>
      </c>
      <c r="J1818" s="12">
        <f>H1818/VLOOKUP(A1818,anni!$A$1:$O$32,4,0)</f>
        <v>1.6976179378357832E-2</v>
      </c>
      <c r="K1818" s="12">
        <f t="shared" si="249"/>
        <v>1.1585193557502123E-2</v>
      </c>
      <c r="L1818" s="12">
        <f t="shared" si="250"/>
        <v>0</v>
      </c>
      <c r="M1818" s="12">
        <f t="array" ref="M1818">SUM(IF(NOT(ISERR(J1818:L1818)),J1818:L1818*$J$2:$L$2))/SUM(IF(NOT(ISERR(J1818:L1818)),$J$2:$L$2))</f>
        <v>1.2349820875012957E-2</v>
      </c>
      <c r="N1818" s="1">
        <f>((300-VLOOKUP(A1818,anni!$A$1:$O$32,8,0))*(M1818-I1818/300)+I1818)/300*(300-VLOOKUP(A1818,anni!$A$1:$O$32,7,0))</f>
        <v>2.7611697661499419</v>
      </c>
      <c r="O1818" s="1">
        <f t="shared" si="251"/>
        <v>2.7611697661499419</v>
      </c>
      <c r="P1818" s="9">
        <f>INT(MAX(1,O1818)+1-VLOOKUP(A1818,anni!$A$1:$O$32,5,0))</f>
        <v>3</v>
      </c>
      <c r="Q1818" s="9">
        <f t="array" ref="Q1818">SUM(IF(anno=A1818,IF(distretto=E1818,concorrenti!$T$3:$T$5991)))</f>
        <v>0</v>
      </c>
      <c r="R1818" s="9">
        <f t="shared" si="252"/>
        <v>3</v>
      </c>
      <c r="S1818" s="1">
        <f t="shared" si="253"/>
        <v>-1</v>
      </c>
      <c r="T1818" s="1">
        <f>1+INT($N1818/VLOOKUP($A1818,anni!$A$1:$J$35,10,0))+$Q1818</f>
        <v>3</v>
      </c>
      <c r="U1818" s="1">
        <f t="shared" si="254"/>
        <v>-1</v>
      </c>
      <c r="AB1818" s="1">
        <v>3</v>
      </c>
    </row>
    <row r="1819" spans="1:28" x14ac:dyDescent="0.3">
      <c r="A1819" s="3">
        <v>1998</v>
      </c>
      <c r="B1819" s="3" t="str">
        <f>VLOOKUP($E1819,accorpamenti!$A$2:$X$104,$A1819-B$2,0)</f>
        <v>Salerno</v>
      </c>
      <c r="C1819" s="3" t="str">
        <f>VLOOKUP($E1819,accorpamenti!$A$2:$X$104,$A1819-C$2,0)</f>
        <v>Salerno</v>
      </c>
      <c r="D1819" s="3" t="str">
        <f>VLOOKUP($E1819,accorpamenti!$A$2:$X$104,$A1819-D$2,0)</f>
        <v>Salerno</v>
      </c>
      <c r="E1819" s="3" t="s">
        <v>61</v>
      </c>
      <c r="F1819" s="1">
        <f t="array" ref="F1819">SUM(IF(anno=A1819,IF(distretto=E1819,1)))</f>
        <v>4</v>
      </c>
      <c r="G1819" s="1">
        <f t="array" ref="G1819">SUM(IF(anno=A1819,IF(distretto=E1819,IF(punti=-1,1))))</f>
        <v>0</v>
      </c>
      <c r="H1819" s="1">
        <f t="array" ref="H1819">SUM(IF(anno=A1819,IF(distretto=E1819,punti)))+G1819</f>
        <v>50.4</v>
      </c>
      <c r="I1819" s="6">
        <v>5.5911473500291207</v>
      </c>
      <c r="J1819" s="12">
        <f>H1819/VLOOKUP(A1819,anni!$A$1:$O$32,4,0)</f>
        <v>1.2364153766896455E-2</v>
      </c>
      <c r="K1819" s="12">
        <f t="shared" si="249"/>
        <v>3.2293222459936232E-3</v>
      </c>
      <c r="L1819" s="12">
        <f t="shared" si="250"/>
        <v>0</v>
      </c>
      <c r="M1819" s="12">
        <f t="array" ref="M1819">SUM(IF(NOT(ISERR(J1819:L1819)),J1819:L1819*$J$2:$L$2))/SUM(IF(NOT(ISERR(J1819:L1819)),$J$2:$L$2))</f>
        <v>7.25851763211277E-3</v>
      </c>
      <c r="N1819" s="1">
        <f>((300-VLOOKUP(A1819,anni!$A$1:$O$32,8,0))*(M1819-I1819/300)+I1819)/300*(300-VLOOKUP(A1819,anni!$A$1:$O$32,7,0))</f>
        <v>3.3154193097655944</v>
      </c>
      <c r="O1819" s="1">
        <f t="shared" si="251"/>
        <v>3.3154193097655944</v>
      </c>
      <c r="P1819" s="9">
        <f>INT(MAX(1,O1819)+1-VLOOKUP(A1819,anni!$A$1:$O$32,5,0))</f>
        <v>4</v>
      </c>
      <c r="Q1819" s="9">
        <f t="array" ref="Q1819">SUM(IF(anno=A1819,IF(distretto=E1819,concorrenti!$T$3:$T$5991)))</f>
        <v>0</v>
      </c>
      <c r="R1819" s="9">
        <f t="shared" si="252"/>
        <v>4</v>
      </c>
      <c r="S1819" s="1">
        <f t="shared" si="253"/>
        <v>0</v>
      </c>
      <c r="T1819" s="1">
        <f>1+INT($N1819/VLOOKUP($A1819,anni!$A$1:$J$35,10,0))+$Q1819</f>
        <v>4</v>
      </c>
      <c r="U1819" s="1">
        <f t="shared" si="254"/>
        <v>0</v>
      </c>
      <c r="AB1819" s="1">
        <v>4</v>
      </c>
    </row>
    <row r="1820" spans="1:28" x14ac:dyDescent="0.3">
      <c r="A1820" s="3">
        <v>1998</v>
      </c>
      <c r="B1820" s="3" t="str">
        <f>VLOOKUP($E1820,accorpamenti!$A$2:$X$104,$A1820-B$2,0)</f>
        <v>Venezia</v>
      </c>
      <c r="C1820" s="3" t="str">
        <f>VLOOKUP($E1820,accorpamenti!$A$2:$X$104,$A1820-C$2,0)</f>
        <v>Venezia</v>
      </c>
      <c r="D1820" s="3" t="str">
        <f>VLOOKUP($E1820,accorpamenti!$A$2:$X$104,$A1820-D$2,0)</f>
        <v>Venezia</v>
      </c>
      <c r="E1820" s="3" t="s">
        <v>85</v>
      </c>
      <c r="F1820" s="1">
        <f t="array" ref="F1820">SUM(IF(anno=A1820,IF(distretto=E1820,1)))</f>
        <v>4</v>
      </c>
      <c r="G1820" s="1">
        <f t="array" ref="G1820">SUM(IF(anno=A1820,IF(distretto=E1820,IF(punti=-1,1))))</f>
        <v>0</v>
      </c>
      <c r="H1820" s="1">
        <f t="array" ref="H1820">SUM(IF(anno=A1820,IF(distretto=E1820,punti)))+G1820</f>
        <v>55</v>
      </c>
      <c r="I1820" s="6">
        <v>3.1450203843913802</v>
      </c>
      <c r="J1820" s="12">
        <f>H1820/VLOOKUP(A1820,anni!$A$1:$O$32,4,0)</f>
        <v>1.3492628118637004E-2</v>
      </c>
      <c r="K1820" s="12">
        <f t="shared" si="249"/>
        <v>7.1852419973358105E-3</v>
      </c>
      <c r="L1820" s="12">
        <f t="shared" si="250"/>
        <v>0</v>
      </c>
      <c r="M1820" s="12">
        <f t="array" ref="M1820">SUM(IF(NOT(ISERR(J1820:L1820)),J1820:L1820*$J$2:$L$2))/SUM(IF(NOT(ISERR(J1820:L1820)),$J$2:$L$2))</f>
        <v>9.1413947250971062E-3</v>
      </c>
      <c r="N1820" s="1">
        <f>((300-VLOOKUP(A1820,anni!$A$1:$O$32,8,0))*(M1820-I1820/300)+I1820)/300*(300-VLOOKUP(A1820,anni!$A$1:$O$32,7,0))</f>
        <v>2.8766190731498811</v>
      </c>
      <c r="O1820" s="1">
        <f t="shared" si="251"/>
        <v>2.8766190731498811</v>
      </c>
      <c r="P1820" s="9">
        <f>INT(MAX(1,O1820)+1-VLOOKUP(A1820,anni!$A$1:$O$32,5,0))</f>
        <v>3</v>
      </c>
      <c r="Q1820" s="9">
        <f t="array" ref="Q1820">SUM(IF(anno=A1820,IF(distretto=E1820,concorrenti!$T$3:$T$5991)))</f>
        <v>0</v>
      </c>
      <c r="R1820" s="9">
        <f t="shared" si="252"/>
        <v>3</v>
      </c>
      <c r="S1820" s="1">
        <f t="shared" si="253"/>
        <v>-1</v>
      </c>
      <c r="T1820" s="1">
        <f>1+INT($N1820/VLOOKUP($A1820,anni!$A$1:$J$35,10,0))+$Q1820</f>
        <v>3</v>
      </c>
      <c r="U1820" s="1">
        <f t="shared" si="254"/>
        <v>-1</v>
      </c>
      <c r="AB1820" s="1">
        <v>3</v>
      </c>
    </row>
    <row r="1821" spans="1:28" x14ac:dyDescent="0.3">
      <c r="A1821" s="3">
        <v>1998</v>
      </c>
      <c r="B1821" s="3" t="str">
        <f>VLOOKUP($E1821,accorpamenti!$A$2:$X$104,$A1821-B$2,0)</f>
        <v>Pavia</v>
      </c>
      <c r="C1821" s="3" t="str">
        <f>VLOOKUP($E1821,accorpamenti!$A$2:$X$104,$A1821-C$2,0)</f>
        <v>Pavia</v>
      </c>
      <c r="D1821" s="3" t="str">
        <f>VLOOKUP($E1821,accorpamenti!$A$2:$X$104,$A1821-D$2,0)</f>
        <v>Pavia</v>
      </c>
      <c r="E1821" s="3" t="s">
        <v>83</v>
      </c>
      <c r="F1821" s="1">
        <f t="array" ref="F1821">SUM(IF(anno=A1821,IF(distretto=E1821,1)))</f>
        <v>4</v>
      </c>
      <c r="G1821" s="1">
        <f t="array" ref="G1821">SUM(IF(anno=A1821,IF(distretto=E1821,IF(punti=-1,1))))</f>
        <v>0</v>
      </c>
      <c r="H1821" s="1">
        <f t="array" ref="H1821">SUM(IF(anno=A1821,IF(distretto=E1821,punti)))+G1821</f>
        <v>51.2</v>
      </c>
      <c r="I1821" s="6">
        <v>2.4461269656377405</v>
      </c>
      <c r="J1821" s="12">
        <f>H1821/VLOOKUP(A1821,anni!$A$1:$O$32,4,0)</f>
        <v>1.2560410175894812E-2</v>
      </c>
      <c r="K1821" s="12">
        <f t="shared" si="249"/>
        <v>9.0824688168570644E-3</v>
      </c>
      <c r="L1821" s="12">
        <f t="shared" si="250"/>
        <v>0</v>
      </c>
      <c r="M1821" s="12">
        <f t="array" ref="M1821">SUM(IF(NOT(ISERR(J1821:L1821)),J1821:L1821*$J$2:$L$2))/SUM(IF(NOT(ISERR(J1821:L1821)),$J$2:$L$2))</f>
        <v>9.3076946935664265E-3</v>
      </c>
      <c r="N1821" s="1">
        <f>((300-VLOOKUP(A1821,anni!$A$1:$O$32,8,0))*(M1821-I1821/300)+I1821)/300*(300-VLOOKUP(A1821,anni!$A$1:$O$32,7,0))</f>
        <v>2.6769145939258654</v>
      </c>
      <c r="O1821" s="1">
        <f t="shared" si="251"/>
        <v>2.6769145939258654</v>
      </c>
      <c r="P1821" s="9">
        <f>INT(MAX(1,O1821)+1-VLOOKUP(A1821,anni!$A$1:$O$32,5,0))</f>
        <v>3</v>
      </c>
      <c r="Q1821" s="9">
        <f t="array" ref="Q1821">SUM(IF(anno=A1821,IF(distretto=E1821,concorrenti!$T$3:$T$5991)))</f>
        <v>0</v>
      </c>
      <c r="R1821" s="9">
        <f t="shared" si="252"/>
        <v>3</v>
      </c>
      <c r="S1821" s="1">
        <f t="shared" si="253"/>
        <v>-1</v>
      </c>
      <c r="T1821" s="1">
        <f>1+INT($N1821/VLOOKUP($A1821,anni!$A$1:$J$35,10,0))+$Q1821</f>
        <v>3</v>
      </c>
      <c r="U1821" s="1">
        <f t="shared" si="254"/>
        <v>-1</v>
      </c>
      <c r="AB1821" s="1">
        <v>3</v>
      </c>
    </row>
    <row r="1822" spans="1:28" x14ac:dyDescent="0.3">
      <c r="A1822" s="3">
        <v>1998</v>
      </c>
      <c r="B1822" s="3" t="str">
        <f>VLOOKUP($E1822,accorpamenti!$A$2:$X$104,$A1822-B$2,0)</f>
        <v>Novara</v>
      </c>
      <c r="C1822" s="3" t="str">
        <f>VLOOKUP($E1822,accorpamenti!$A$2:$X$104,$A1822-C$2,0)</f>
        <v>Novara</v>
      </c>
      <c r="D1822" s="3" t="str">
        <f>VLOOKUP($E1822,accorpamenti!$A$2:$X$104,$A1822-D$2,0)</f>
        <v>Novara</v>
      </c>
      <c r="E1822" s="3" t="s">
        <v>136</v>
      </c>
      <c r="F1822" s="1">
        <f t="array" ref="F1822">SUM(IF(anno=A1822,IF(distretto=E1822,1)))</f>
        <v>4</v>
      </c>
      <c r="G1822" s="1">
        <f t="array" ref="G1822">SUM(IF(anno=A1822,IF(distretto=E1822,IF(punti=-1,1))))</f>
        <v>0</v>
      </c>
      <c r="H1822" s="1">
        <f t="array" ref="H1822">SUM(IF(anno=A1822,IF(distretto=E1822,punti)))+G1822</f>
        <v>60.6</v>
      </c>
      <c r="I1822" s="6">
        <v>1.2230634828188702</v>
      </c>
      <c r="J1822" s="12">
        <f>H1822/VLOOKUP(A1822,anni!$A$1:$O$32,4,0)</f>
        <v>1.48664229816255E-2</v>
      </c>
      <c r="K1822" s="12">
        <f t="shared" si="249"/>
        <v>8.9613692326323043E-3</v>
      </c>
      <c r="L1822" s="12">
        <f t="shared" si="250"/>
        <v>0</v>
      </c>
      <c r="M1822" s="12">
        <f t="array" ref="M1822">SUM(IF(NOT(ISERR(J1822:L1822)),J1822:L1822*$J$2:$L$2))/SUM(IF(NOT(ISERR(J1822:L1822)),$J$2:$L$2))</f>
        <v>1.0420334568356851E-2</v>
      </c>
      <c r="N1822" s="1">
        <f>((300-VLOOKUP(A1822,anni!$A$1:$O$32,8,0))*(M1822-I1822/300)+I1822)/300*(300-VLOOKUP(A1822,anni!$A$1:$O$32,7,0))</f>
        <v>2.4917547412776599</v>
      </c>
      <c r="O1822" s="1">
        <f t="shared" si="251"/>
        <v>2.4917547412776599</v>
      </c>
      <c r="P1822" s="9">
        <f>INT(MAX(1,O1822)+1-VLOOKUP(A1822,anni!$A$1:$O$32,5,0))</f>
        <v>3</v>
      </c>
      <c r="Q1822" s="9">
        <f t="array" ref="Q1822">SUM(IF(anno=A1822,IF(distretto=E1822,concorrenti!$T$3:$T$5991)))</f>
        <v>0</v>
      </c>
      <c r="R1822" s="9">
        <f t="shared" si="252"/>
        <v>3</v>
      </c>
      <c r="S1822" s="1">
        <f t="shared" si="253"/>
        <v>-1</v>
      </c>
      <c r="T1822" s="1">
        <f>1+INT($N1822/VLOOKUP($A1822,anni!$A$1:$J$35,10,0))+$Q1822</f>
        <v>3</v>
      </c>
      <c r="U1822" s="1">
        <f t="shared" si="254"/>
        <v>-1</v>
      </c>
      <c r="AB1822" s="1">
        <v>3</v>
      </c>
    </row>
    <row r="1823" spans="1:28" x14ac:dyDescent="0.3">
      <c r="A1823" s="3">
        <v>1998</v>
      </c>
      <c r="B1823" s="3" t="str">
        <f>VLOOKUP($E1823,accorpamenti!$A$2:$X$104,$A1823-B$2,0)</f>
        <v>Biella</v>
      </c>
      <c r="C1823" s="3" t="str">
        <f>VLOOKUP($E1823,accorpamenti!$A$2:$X$104,$A1823-C$2,0)</f>
        <v>Biella</v>
      </c>
      <c r="D1823" s="3" t="str">
        <f>VLOOKUP($E1823,accorpamenti!$A$2:$X$104,$A1823-D$2,0)</f>
        <v>Biella</v>
      </c>
      <c r="E1823" s="3" t="s">
        <v>144</v>
      </c>
      <c r="F1823" s="1">
        <f t="array" ref="F1823">SUM(IF(anno=A1823,IF(distretto=E1823,1)))</f>
        <v>4</v>
      </c>
      <c r="G1823" s="1">
        <f t="array" ref="G1823">SUM(IF(anno=A1823,IF(distretto=E1823,IF(punti=-1,1))))</f>
        <v>0</v>
      </c>
      <c r="H1823" s="1">
        <f t="array" ref="H1823">SUM(IF(anno=A1823,IF(distretto=E1823,punti)))+G1823</f>
        <v>50</v>
      </c>
      <c r="I1823" s="6">
        <v>0.52417006406523003</v>
      </c>
      <c r="J1823" s="12">
        <f>H1823/VLOOKUP(A1823,anni!$A$1:$O$32,4,0)</f>
        <v>1.2266025562397276E-2</v>
      </c>
      <c r="K1823" s="12">
        <f t="shared" si="249"/>
        <v>5.8531465708634416E-3</v>
      </c>
      <c r="L1823" s="12">
        <f t="shared" si="250"/>
        <v>0</v>
      </c>
      <c r="M1823" s="12">
        <f t="array" ref="M1823">SUM(IF(NOT(ISERR(J1823:L1823)),J1823:L1823*$J$2:$L$2))/SUM(IF(NOT(ISERR(J1823:L1823)),$J$2:$L$2))</f>
        <v>8.0840616381531189E-3</v>
      </c>
      <c r="N1823" s="1">
        <f>((300-VLOOKUP(A1823,anni!$A$1:$O$32,8,0))*(M1823-I1823/300)+I1823)/300*(300-VLOOKUP(A1823,anni!$A$1:$O$32,7,0))</f>
        <v>1.7915356823190338</v>
      </c>
      <c r="O1823" s="1">
        <f t="shared" si="251"/>
        <v>1.7915356823190338</v>
      </c>
      <c r="P1823" s="9">
        <f>INT(MAX(1,O1823)+1-VLOOKUP(A1823,anni!$A$1:$O$32,5,0))</f>
        <v>2</v>
      </c>
      <c r="Q1823" s="9">
        <f t="array" ref="Q1823">SUM(IF(anno=A1823,IF(distretto=E1823,concorrenti!$T$3:$T$5991)))</f>
        <v>0</v>
      </c>
      <c r="R1823" s="9">
        <f t="shared" si="252"/>
        <v>2</v>
      </c>
      <c r="S1823" s="1">
        <f t="shared" si="253"/>
        <v>-2</v>
      </c>
      <c r="T1823" s="1">
        <f>1+INT($N1823/VLOOKUP($A1823,anni!$A$1:$J$35,10,0))+$Q1823</f>
        <v>2</v>
      </c>
      <c r="U1823" s="1">
        <f t="shared" si="254"/>
        <v>-2</v>
      </c>
      <c r="AB1823" s="1">
        <v>2</v>
      </c>
    </row>
    <row r="1824" spans="1:28" x14ac:dyDescent="0.3">
      <c r="A1824" s="3">
        <v>1998</v>
      </c>
      <c r="B1824" s="3" t="str">
        <f>VLOOKUP($E1824,accorpamenti!$A$2:$X$104,$A1824-B$2,0)</f>
        <v>Sassari</v>
      </c>
      <c r="C1824" s="3" t="str">
        <f>VLOOKUP($E1824,accorpamenti!$A$2:$X$104,$A1824-C$2,0)</f>
        <v>Sassari</v>
      </c>
      <c r="D1824" s="3" t="str">
        <f>VLOOKUP($E1824,accorpamenti!$A$2:$X$104,$A1824-D$2,0)</f>
        <v>Sassari</v>
      </c>
      <c r="E1824" s="3" t="s">
        <v>150</v>
      </c>
      <c r="F1824" s="1">
        <f t="array" ref="F1824">SUM(IF(anno=A1824,IF(distretto=E1824,1)))</f>
        <v>4</v>
      </c>
      <c r="G1824" s="1">
        <f t="array" ref="G1824">SUM(IF(anno=A1824,IF(distretto=E1824,IF(punti=-1,1))))</f>
        <v>0</v>
      </c>
      <c r="H1824" s="1">
        <f t="array" ref="H1824">SUM(IF(anno=A1824,IF(distretto=E1824,punti)))+G1824</f>
        <v>51.6</v>
      </c>
      <c r="I1824" s="6">
        <v>1.2230634828188702</v>
      </c>
      <c r="J1824" s="12">
        <f>H1824/VLOOKUP(A1824,anni!$A$1:$O$32,4,0)</f>
        <v>1.2658538380393991E-2</v>
      </c>
      <c r="K1824" s="12">
        <f t="shared" ref="K1824:K1887" si="255">SUMIFS($J$2:$J$1979,anno_2,A1824-1,$C$2:$C$1979,B1824)</f>
        <v>1.2109958422476085E-3</v>
      </c>
      <c r="L1824" s="12">
        <f t="shared" ref="L1824:L1887" si="256">SUMIFS($J$2:$J$1979,anno_2,A1824-2,$D$2:$D$1979,B1824)</f>
        <v>0</v>
      </c>
      <c r="M1824" s="12">
        <f t="array" ref="M1824">SUM(IF(NOT(ISERR(J1824:L1824)),J1824:L1824*$J$2:$L$2))/SUM(IF(NOT(ISERR(J1824:L1824)),$J$2:$L$2))</f>
        <v>6.7329344709461982E-3</v>
      </c>
      <c r="N1824" s="1">
        <f>((300-VLOOKUP(A1824,anni!$A$1:$O$32,8,0))*(M1824-I1824/300)+I1824)/300*(300-VLOOKUP(A1824,anni!$A$1:$O$32,7,0))</f>
        <v>1.7542747217955299</v>
      </c>
      <c r="O1824" s="1">
        <f t="shared" si="251"/>
        <v>1.7542747217955299</v>
      </c>
      <c r="P1824" s="9">
        <f>INT(MAX(1,O1824)+1-VLOOKUP(A1824,anni!$A$1:$O$32,5,0))</f>
        <v>2</v>
      </c>
      <c r="Q1824" s="9">
        <f t="array" ref="Q1824">SUM(IF(anno=A1824,IF(distretto=E1824,concorrenti!$T$3:$T$5991)))</f>
        <v>0</v>
      </c>
      <c r="R1824" s="9">
        <f t="shared" si="252"/>
        <v>2</v>
      </c>
      <c r="S1824" s="1">
        <f t="shared" si="253"/>
        <v>-2</v>
      </c>
      <c r="T1824" s="1">
        <f>1+INT($N1824/VLOOKUP($A1824,anni!$A$1:$J$35,10,0))+$Q1824</f>
        <v>2</v>
      </c>
      <c r="U1824" s="1">
        <f t="shared" si="254"/>
        <v>-2</v>
      </c>
      <c r="AB1824" s="1">
        <v>2</v>
      </c>
    </row>
    <row r="1825" spans="1:28" x14ac:dyDescent="0.3">
      <c r="A1825" s="3">
        <v>1998</v>
      </c>
      <c r="B1825" s="3" t="str">
        <f>VLOOKUP($E1825,accorpamenti!$A$2:$X$104,$A1825-B$2,0)</f>
        <v>Trapani</v>
      </c>
      <c r="C1825" s="3" t="str">
        <f>VLOOKUP($E1825,accorpamenti!$A$2:$X$104,$A1825-C$2,0)</f>
        <v>Trapani</v>
      </c>
      <c r="D1825" s="3" t="str">
        <f>VLOOKUP($E1825,accorpamenti!$A$2:$X$104,$A1825-D$2,0)</f>
        <v>Trapani</v>
      </c>
      <c r="E1825" s="3" t="s">
        <v>109</v>
      </c>
      <c r="F1825" s="1">
        <f t="array" ref="F1825">SUM(IF(anno=A1825,IF(distretto=E1825,1)))</f>
        <v>4</v>
      </c>
      <c r="G1825" s="1">
        <f t="array" ref="G1825">SUM(IF(anno=A1825,IF(distretto=E1825,IF(punti=-1,1))))</f>
        <v>0</v>
      </c>
      <c r="H1825" s="1">
        <f t="array" ref="H1825">SUM(IF(anno=A1825,IF(distretto=E1825,punti)))+G1825</f>
        <v>24</v>
      </c>
      <c r="I1825" s="6">
        <v>2.0966802562609201</v>
      </c>
      <c r="J1825" s="12">
        <f>H1825/VLOOKUP(A1825,anni!$A$1:$O$32,4,0)</f>
        <v>5.8876922699506928E-3</v>
      </c>
      <c r="K1825" s="12">
        <f t="shared" si="255"/>
        <v>2.260525572195536E-3</v>
      </c>
      <c r="L1825" s="12">
        <f t="shared" si="256"/>
        <v>0</v>
      </c>
      <c r="M1825" s="12">
        <f t="array" ref="M1825">SUM(IF(NOT(ISERR(J1825:L1825)),J1825:L1825*$J$2:$L$2))/SUM(IF(NOT(ISERR(J1825:L1825)),$J$2:$L$2))</f>
        <v>3.6973546590405248E-3</v>
      </c>
      <c r="N1825" s="1">
        <f>((300-VLOOKUP(A1825,anni!$A$1:$O$32,8,0))*(M1825-I1825/300)+I1825)/300*(300-VLOOKUP(A1825,anni!$A$1:$O$32,7,0))</f>
        <v>1.4383643505617449</v>
      </c>
      <c r="O1825" s="1">
        <f t="shared" si="251"/>
        <v>1.4383643505617449</v>
      </c>
      <c r="P1825" s="9">
        <f>INT(MAX(1,O1825)+1-VLOOKUP(A1825,anni!$A$1:$O$32,5,0))</f>
        <v>2</v>
      </c>
      <c r="Q1825" s="9">
        <f t="array" ref="Q1825">SUM(IF(anno=A1825,IF(distretto=E1825,concorrenti!$T$3:$T$5991)))</f>
        <v>0</v>
      </c>
      <c r="R1825" s="9">
        <f t="shared" si="252"/>
        <v>2</v>
      </c>
      <c r="S1825" s="1">
        <f t="shared" si="253"/>
        <v>-2</v>
      </c>
      <c r="T1825" s="1">
        <f>1+INT($N1825/VLOOKUP($A1825,anni!$A$1:$J$35,10,0))+$Q1825</f>
        <v>2</v>
      </c>
      <c r="U1825" s="1">
        <f t="shared" si="254"/>
        <v>-2</v>
      </c>
      <c r="AB1825" s="1">
        <v>2</v>
      </c>
    </row>
    <row r="1826" spans="1:28" x14ac:dyDescent="0.3">
      <c r="A1826" s="3">
        <v>1998</v>
      </c>
      <c r="B1826" s="3" t="str">
        <f>VLOOKUP($E1826,accorpamenti!$A$2:$X$104,$A1826-B$2,0)</f>
        <v>Benevento</v>
      </c>
      <c r="C1826" s="3" t="str">
        <f>VLOOKUP($E1826,accorpamenti!$A$2:$X$104,$A1826-C$2,0)</f>
        <v>Benevento</v>
      </c>
      <c r="D1826" s="3" t="str">
        <f>VLOOKUP($E1826,accorpamenti!$A$2:$X$104,$A1826-D$2,0)</f>
        <v>Benevento</v>
      </c>
      <c r="E1826" s="3" t="s">
        <v>143</v>
      </c>
      <c r="F1826" s="1">
        <f t="array" ref="F1826">SUM(IF(anno=A1826,IF(distretto=E1826,1)))</f>
        <v>4</v>
      </c>
      <c r="G1826" s="1">
        <f t="array" ref="G1826">SUM(IF(anno=A1826,IF(distretto=E1826,IF(punti=-1,1))))</f>
        <v>0</v>
      </c>
      <c r="H1826" s="1">
        <f t="array" ref="H1826">SUM(IF(anno=A1826,IF(distretto=E1826,punti)))+G1826</f>
        <v>21.2</v>
      </c>
      <c r="I1826" s="6">
        <v>2.4461269656377405</v>
      </c>
      <c r="J1826" s="12">
        <f>H1826/VLOOKUP(A1826,anni!$A$1:$O$32,4,0)</f>
        <v>5.2007948384564457E-3</v>
      </c>
      <c r="K1826" s="12">
        <f t="shared" si="255"/>
        <v>7.2659750534856524E-4</v>
      </c>
      <c r="L1826" s="12">
        <f t="shared" si="256"/>
        <v>0</v>
      </c>
      <c r="M1826" s="12">
        <f t="array" ref="M1826">SUM(IF(NOT(ISERR(J1826:L1826)),J1826:L1826*$J$2:$L$2))/SUM(IF(NOT(ISERR(J1826:L1826)),$J$2:$L$2))</f>
        <v>2.8425965876777448E-3</v>
      </c>
      <c r="N1826" s="1">
        <f>((300-VLOOKUP(A1826,anni!$A$1:$O$32,8,0))*(M1826-I1826/300)+I1826)/300*(300-VLOOKUP(A1826,anni!$A$1:$O$32,7,0))</f>
        <v>1.3838949727481291</v>
      </c>
      <c r="O1826" s="1">
        <f t="shared" si="251"/>
        <v>1.3838949727481291</v>
      </c>
      <c r="P1826" s="9">
        <f>INT(MAX(1,O1826)+1-VLOOKUP(A1826,anni!$A$1:$O$32,5,0))</f>
        <v>2</v>
      </c>
      <c r="Q1826" s="9">
        <f t="array" ref="Q1826">SUM(IF(anno=A1826,IF(distretto=E1826,concorrenti!$T$3:$T$5991)))</f>
        <v>0</v>
      </c>
      <c r="R1826" s="9">
        <f t="shared" si="252"/>
        <v>2</v>
      </c>
      <c r="S1826" s="1">
        <f t="shared" si="253"/>
        <v>-2</v>
      </c>
      <c r="T1826" s="1">
        <f>1+INT($N1826/VLOOKUP($A1826,anni!$A$1:$J$35,10,0))+$Q1826</f>
        <v>2</v>
      </c>
      <c r="U1826" s="1">
        <f t="shared" si="254"/>
        <v>-2</v>
      </c>
      <c r="AB1826" s="1">
        <v>1</v>
      </c>
    </row>
    <row r="1827" spans="1:28" x14ac:dyDescent="0.3">
      <c r="A1827" s="3">
        <v>1998</v>
      </c>
      <c r="B1827" s="3" t="str">
        <f>VLOOKUP($E1827,accorpamenti!$A$2:$X$104,$A1827-B$2,0)</f>
        <v>Catania</v>
      </c>
      <c r="C1827" s="3" t="str">
        <f>VLOOKUP($E1827,accorpamenti!$A$2:$X$104,$A1827-C$2,0)</f>
        <v>Catania</v>
      </c>
      <c r="D1827" s="3" t="str">
        <f>VLOOKUP($E1827,accorpamenti!$A$2:$X$104,$A1827-D$2,0)</f>
        <v>Catania</v>
      </c>
      <c r="E1827" s="3" t="s">
        <v>75</v>
      </c>
      <c r="F1827" s="1">
        <f t="array" ref="F1827">SUM(IF(anno=A1827,IF(distretto=E1827,1)))</f>
        <v>3</v>
      </c>
      <c r="G1827" s="1">
        <f t="array" ref="G1827">SUM(IF(anno=A1827,IF(distretto=E1827,IF(punti=-1,1))))</f>
        <v>0</v>
      </c>
      <c r="H1827" s="1">
        <f t="array" ref="H1827">SUM(IF(anno=A1827,IF(distretto=E1827,punti)))+G1827</f>
        <v>33.199999999999996</v>
      </c>
      <c r="I1827" s="6">
        <v>6.8142108328479907</v>
      </c>
      <c r="J1827" s="12">
        <f>H1827/VLOOKUP(A1827,anni!$A$1:$O$32,4,0)</f>
        <v>8.1446409734317916E-3</v>
      </c>
      <c r="K1827" s="12">
        <f t="shared" si="255"/>
        <v>1.1948492310176405E-2</v>
      </c>
      <c r="L1827" s="12">
        <f t="shared" si="256"/>
        <v>0</v>
      </c>
      <c r="M1827" s="12">
        <f t="array" ref="M1827">SUM(IF(NOT(ISERR(J1827:L1827)),J1827:L1827*$J$2:$L$2))/SUM(IF(NOT(ISERR(J1827:L1827)),$J$2:$L$2))</f>
        <v>8.055151256774697E-3</v>
      </c>
      <c r="N1827" s="1">
        <f>((300-VLOOKUP(A1827,anni!$A$1:$O$32,8,0))*(M1827-I1827/300)+I1827)/300*(300-VLOOKUP(A1827,anni!$A$1:$O$32,7,0))</f>
        <v>3.8824338623042696</v>
      </c>
      <c r="O1827" s="1">
        <f t="shared" si="251"/>
        <v>3.8824338623042696</v>
      </c>
      <c r="P1827" s="9">
        <f>INT(MAX(1,O1827)+1-VLOOKUP(A1827,anni!$A$1:$O$32,5,0))</f>
        <v>4</v>
      </c>
      <c r="Q1827" s="9">
        <f t="array" ref="Q1827">SUM(IF(anno=A1827,IF(distretto=E1827,concorrenti!$T$3:$T$5991)))</f>
        <v>0</v>
      </c>
      <c r="R1827" s="9">
        <f t="shared" si="252"/>
        <v>4</v>
      </c>
      <c r="S1827" s="1">
        <f t="shared" si="253"/>
        <v>1</v>
      </c>
      <c r="T1827" s="1">
        <f>1+INT($N1827/VLOOKUP($A1827,anni!$A$1:$J$35,10,0))+$Q1827</f>
        <v>4</v>
      </c>
      <c r="U1827" s="1">
        <f t="shared" si="254"/>
        <v>1</v>
      </c>
      <c r="AB1827" s="1">
        <v>4</v>
      </c>
    </row>
    <row r="1828" spans="1:28" x14ac:dyDescent="0.3">
      <c r="A1828" s="3">
        <v>1998</v>
      </c>
      <c r="B1828" s="3" t="str">
        <f>VLOOKUP($E1828,accorpamenti!$A$2:$X$104,$A1828-B$2,0)</f>
        <v>Pisa</v>
      </c>
      <c r="C1828" s="3" t="str">
        <f>VLOOKUP($E1828,accorpamenti!$A$2:$X$104,$A1828-C$2,0)</f>
        <v>Pisa</v>
      </c>
      <c r="D1828" s="3" t="str">
        <f>VLOOKUP($E1828,accorpamenti!$A$2:$X$104,$A1828-D$2,0)</f>
        <v>Pisa</v>
      </c>
      <c r="E1828" s="3" t="s">
        <v>105</v>
      </c>
      <c r="F1828" s="1">
        <f t="array" ref="F1828">SUM(IF(anno=A1828,IF(distretto=E1828,1)))</f>
        <v>3</v>
      </c>
      <c r="G1828" s="1">
        <f t="array" ref="G1828">SUM(IF(anno=A1828,IF(distretto=E1828,IF(punti=-1,1))))</f>
        <v>0</v>
      </c>
      <c r="H1828" s="1">
        <f t="array" ref="H1828">SUM(IF(anno=A1828,IF(distretto=E1828,punti)))+G1828</f>
        <v>36</v>
      </c>
      <c r="I1828" s="6">
        <v>2.0966802562609201</v>
      </c>
      <c r="J1828" s="12">
        <f>H1828/VLOOKUP(A1828,anni!$A$1:$O$32,4,0)</f>
        <v>8.8315384049260388E-3</v>
      </c>
      <c r="K1828" s="12">
        <f t="shared" si="255"/>
        <v>2.2363056553505838E-2</v>
      </c>
      <c r="L1828" s="12">
        <f t="shared" si="256"/>
        <v>0</v>
      </c>
      <c r="M1828" s="12">
        <f t="array" ref="M1828">SUM(IF(NOT(ISERR(J1828:L1828)),J1828:L1828*$J$2:$L$2))/SUM(IF(NOT(ISERR(J1828:L1828)),$J$2:$L$2))</f>
        <v>1.1870121386964966E-2</v>
      </c>
      <c r="N1828" s="1">
        <f>((300-VLOOKUP(A1828,anni!$A$1:$O$32,8,0))*(M1828-I1828/300)+I1828)/300*(300-VLOOKUP(A1828,anni!$A$1:$O$32,7,0))</f>
        <v>3.0729176961466331</v>
      </c>
      <c r="O1828" s="1">
        <f t="shared" si="251"/>
        <v>3.0729176961466331</v>
      </c>
      <c r="P1828" s="9">
        <f>INT(MAX(1,O1828)+1-VLOOKUP(A1828,anni!$A$1:$O$32,5,0))</f>
        <v>3</v>
      </c>
      <c r="Q1828" s="9">
        <f t="array" ref="Q1828">SUM(IF(anno=A1828,IF(distretto=E1828,concorrenti!$T$3:$T$5991)))</f>
        <v>0</v>
      </c>
      <c r="R1828" s="9">
        <f t="shared" si="252"/>
        <v>3</v>
      </c>
      <c r="S1828" s="1">
        <f t="shared" si="253"/>
        <v>0</v>
      </c>
      <c r="T1828" s="1">
        <f>1+INT($N1828/VLOOKUP($A1828,anni!$A$1:$J$35,10,0))+$Q1828</f>
        <v>3</v>
      </c>
      <c r="U1828" s="1">
        <f t="shared" si="254"/>
        <v>0</v>
      </c>
      <c r="AB1828" s="1">
        <v>4</v>
      </c>
    </row>
    <row r="1829" spans="1:28" x14ac:dyDescent="0.3">
      <c r="A1829" s="3">
        <v>1998</v>
      </c>
      <c r="B1829" s="3" t="str">
        <f>VLOOKUP($E1829,accorpamenti!$A$2:$X$104,$A1829-B$2,0)</f>
        <v>Trento</v>
      </c>
      <c r="C1829" s="3" t="str">
        <f>VLOOKUP($E1829,accorpamenti!$A$2:$X$104,$A1829-C$2,0)</f>
        <v>Trento</v>
      </c>
      <c r="D1829" s="3" t="str">
        <f>VLOOKUP($E1829,accorpamenti!$A$2:$X$104,$A1829-D$2,0)</f>
        <v>Trento</v>
      </c>
      <c r="E1829" s="3" t="s">
        <v>60</v>
      </c>
      <c r="F1829" s="1">
        <f t="array" ref="F1829">SUM(IF(anno=A1829,IF(distretto=E1829,1)))</f>
        <v>3</v>
      </c>
      <c r="G1829" s="1">
        <f t="array" ref="G1829">SUM(IF(anno=A1829,IF(distretto=E1829,IF(punti=-1,1))))</f>
        <v>0</v>
      </c>
      <c r="H1829" s="1">
        <f t="array" ref="H1829">SUM(IF(anno=A1829,IF(distretto=E1829,punti)))+G1829</f>
        <v>53</v>
      </c>
      <c r="I1829" s="6">
        <v>3.3197437390797901</v>
      </c>
      <c r="J1829" s="12">
        <f>H1829/VLOOKUP(A1829,anni!$A$1:$O$32,4,0)</f>
        <v>1.3001987096141114E-2</v>
      </c>
      <c r="K1829" s="12">
        <f t="shared" si="255"/>
        <v>1.0697129939853877E-2</v>
      </c>
      <c r="L1829" s="12">
        <f t="shared" si="256"/>
        <v>0</v>
      </c>
      <c r="M1829" s="12">
        <f t="array" ref="M1829">SUM(IF(NOT(ISERR(J1829:L1829)),J1829:L1829*$J$2:$L$2))/SUM(IF(NOT(ISERR(J1829:L1829)),$J$2:$L$2))</f>
        <v>1.006670352802185E-2</v>
      </c>
      <c r="N1829" s="1">
        <f>((300-VLOOKUP(A1829,anni!$A$1:$O$32,8,0))*(M1829-I1829/300)+I1829)/300*(300-VLOOKUP(A1829,anni!$A$1:$O$32,7,0))</f>
        <v>3.1199219519643</v>
      </c>
      <c r="O1829" s="1">
        <f t="shared" si="251"/>
        <v>3.1199219519643</v>
      </c>
      <c r="P1829" s="9">
        <f>INT(MAX(1,O1829)+1-VLOOKUP(A1829,anni!$A$1:$O$32,5,0))</f>
        <v>3</v>
      </c>
      <c r="Q1829" s="9">
        <f t="array" ref="Q1829">SUM(IF(anno=A1829,IF(distretto=E1829,concorrenti!$T$3:$T$5991)))</f>
        <v>0</v>
      </c>
      <c r="R1829" s="9">
        <f t="shared" si="252"/>
        <v>3</v>
      </c>
      <c r="S1829" s="1">
        <f t="shared" si="253"/>
        <v>0</v>
      </c>
      <c r="T1829" s="1">
        <f>1+INT($N1829/VLOOKUP($A1829,anni!$A$1:$J$35,10,0))+$Q1829</f>
        <v>3</v>
      </c>
      <c r="U1829" s="1">
        <f t="shared" si="254"/>
        <v>0</v>
      </c>
      <c r="AB1829" s="1">
        <v>3</v>
      </c>
    </row>
    <row r="1830" spans="1:28" x14ac:dyDescent="0.3">
      <c r="A1830" s="3">
        <v>1998</v>
      </c>
      <c r="B1830" s="3" t="str">
        <f>VLOOKUP($E1830,accorpamenti!$A$2:$X$104,$A1830-B$2,0)</f>
        <v>Asti</v>
      </c>
      <c r="C1830" s="3" t="str">
        <f>VLOOKUP($E1830,accorpamenti!$A$2:$X$104,$A1830-C$2,0)</f>
        <v>Asti</v>
      </c>
      <c r="D1830" s="3" t="str">
        <f>VLOOKUP($E1830,accorpamenti!$A$2:$X$104,$A1830-D$2,0)</f>
        <v>Asti</v>
      </c>
      <c r="E1830" s="3" t="s">
        <v>68</v>
      </c>
      <c r="F1830" s="1">
        <f t="array" ref="F1830">SUM(IF(anno=A1830,IF(distretto=E1830,1)))</f>
        <v>3</v>
      </c>
      <c r="G1830" s="1">
        <f t="array" ref="G1830">SUM(IF(anno=A1830,IF(distretto=E1830,IF(punti=-1,1))))</f>
        <v>1</v>
      </c>
      <c r="H1830" s="1">
        <f t="array" ref="H1830">SUM(IF(anno=A1830,IF(distretto=E1830,punti)))+G1830</f>
        <v>51.6</v>
      </c>
      <c r="I1830" s="6">
        <v>1.0483401281304601</v>
      </c>
      <c r="J1830" s="12">
        <f>H1830/VLOOKUP(A1830,anni!$A$1:$O$32,4,0)</f>
        <v>1.2658538380393991E-2</v>
      </c>
      <c r="K1830" s="12">
        <f t="shared" si="255"/>
        <v>1.2513623703225289E-2</v>
      </c>
      <c r="L1830" s="12">
        <f t="shared" si="256"/>
        <v>0</v>
      </c>
      <c r="M1830" s="12">
        <f t="array" ref="M1830">SUM(IF(NOT(ISERR(J1830:L1830)),J1830:L1830*$J$2:$L$2))/SUM(IF(NOT(ISERR(J1830:L1830)),$J$2:$L$2))</f>
        <v>1.050047709127209E-2</v>
      </c>
      <c r="N1830" s="1">
        <f>((300-VLOOKUP(A1830,anni!$A$1:$O$32,8,0))*(M1830-I1830/300)+I1830)/300*(300-VLOOKUP(A1830,anni!$A$1:$O$32,7,0))</f>
        <v>2.4495421276312381</v>
      </c>
      <c r="O1830" s="1">
        <f t="shared" si="251"/>
        <v>2.4495421276312381</v>
      </c>
      <c r="P1830" s="9">
        <f>INT(MAX(1,O1830)+1-VLOOKUP(A1830,anni!$A$1:$O$32,5,0))</f>
        <v>3</v>
      </c>
      <c r="Q1830" s="9">
        <f t="array" ref="Q1830">SUM(IF(anno=A1830,IF(distretto=E1830,concorrenti!$T$3:$T$5991)))</f>
        <v>0</v>
      </c>
      <c r="R1830" s="9">
        <f t="shared" si="252"/>
        <v>3</v>
      </c>
      <c r="S1830" s="1">
        <f t="shared" si="253"/>
        <v>0</v>
      </c>
      <c r="T1830" s="1">
        <f>1+INT($N1830/VLOOKUP($A1830,anni!$A$1:$J$35,10,0))+$Q1830</f>
        <v>3</v>
      </c>
      <c r="U1830" s="1">
        <f t="shared" si="254"/>
        <v>0</v>
      </c>
      <c r="AB1830" s="1">
        <v>3</v>
      </c>
    </row>
    <row r="1831" spans="1:28" x14ac:dyDescent="0.3">
      <c r="A1831" s="3">
        <v>1998</v>
      </c>
      <c r="B1831" s="3" t="str">
        <f>VLOOKUP($E1831,accorpamenti!$A$2:$X$104,$A1831-B$2,0)</f>
        <v>Terni</v>
      </c>
      <c r="C1831" s="3" t="str">
        <f>VLOOKUP($E1831,accorpamenti!$A$2:$X$104,$A1831-C$2,0)</f>
        <v>Terni</v>
      </c>
      <c r="D1831" s="3" t="str">
        <f>VLOOKUP($E1831,accorpamenti!$A$2:$X$104,$A1831-D$2,0)</f>
        <v>Terni</v>
      </c>
      <c r="E1831" s="3" t="s">
        <v>80</v>
      </c>
      <c r="F1831" s="1">
        <f t="array" ref="F1831">SUM(IF(anno=A1831,IF(distretto=E1831,1)))</f>
        <v>3</v>
      </c>
      <c r="G1831" s="1">
        <f t="array" ref="G1831">SUM(IF(anno=A1831,IF(distretto=E1831,IF(punti=-1,1))))</f>
        <v>0</v>
      </c>
      <c r="H1831" s="1">
        <f t="array" ref="H1831">SUM(IF(anno=A1831,IF(distretto=E1831,punti)))+G1831</f>
        <v>61.2</v>
      </c>
      <c r="I1831" s="6">
        <v>1.0483401281304601</v>
      </c>
      <c r="J1831" s="12">
        <f>H1831/VLOOKUP(A1831,anni!$A$1:$O$32,4,0)</f>
        <v>1.5013615288374268E-2</v>
      </c>
      <c r="K1831" s="12">
        <f t="shared" si="255"/>
        <v>7.7100068623097758E-3</v>
      </c>
      <c r="L1831" s="12">
        <f t="shared" si="256"/>
        <v>0</v>
      </c>
      <c r="M1831" s="12">
        <f t="array" ref="M1831">SUM(IF(NOT(ISERR(J1831:L1831)),J1831:L1831*$J$2:$L$2))/SUM(IF(NOT(ISERR(J1831:L1831)),$J$2:$L$2))</f>
        <v>1.0076809931623727E-2</v>
      </c>
      <c r="N1831" s="1">
        <f>((300-VLOOKUP(A1831,anni!$A$1:$O$32,8,0))*(M1831-I1831/300)+I1831)/300*(300-VLOOKUP(A1831,anni!$A$1:$O$32,7,0))</f>
        <v>2.3648086957015653</v>
      </c>
      <c r="O1831" s="1">
        <f t="shared" si="251"/>
        <v>2.3648086957015653</v>
      </c>
      <c r="P1831" s="9">
        <f>INT(MAX(1,O1831)+1-VLOOKUP(A1831,anni!$A$1:$O$32,5,0))</f>
        <v>3</v>
      </c>
      <c r="Q1831" s="9">
        <f t="array" ref="Q1831">SUM(IF(anno=A1831,IF(distretto=E1831,concorrenti!$T$3:$T$5991)))</f>
        <v>0</v>
      </c>
      <c r="R1831" s="9">
        <f t="shared" si="252"/>
        <v>3</v>
      </c>
      <c r="S1831" s="1">
        <f t="shared" si="253"/>
        <v>0</v>
      </c>
      <c r="T1831" s="1">
        <f>1+INT($N1831/VLOOKUP($A1831,anni!$A$1:$J$35,10,0))+$Q1831</f>
        <v>3</v>
      </c>
      <c r="U1831" s="1">
        <f t="shared" si="254"/>
        <v>0</v>
      </c>
      <c r="AB1831" s="1">
        <v>3</v>
      </c>
    </row>
    <row r="1832" spans="1:28" x14ac:dyDescent="0.3">
      <c r="A1832" s="3">
        <v>1998</v>
      </c>
      <c r="B1832" s="3" t="str">
        <f>VLOOKUP($E1832,accorpamenti!$A$2:$X$104,$A1832-B$2,0)</f>
        <v>Pistoia</v>
      </c>
      <c r="C1832" s="3" t="str">
        <f>VLOOKUP($E1832,accorpamenti!$A$2:$X$104,$A1832-C$2,0)</f>
        <v>Pistoia</v>
      </c>
      <c r="D1832" s="3" t="str">
        <f>VLOOKUP($E1832,accorpamenti!$A$2:$X$104,$A1832-D$2,0)</f>
        <v>Pistoia</v>
      </c>
      <c r="E1832" s="3" t="s">
        <v>77</v>
      </c>
      <c r="F1832" s="1">
        <f t="array" ref="F1832">SUM(IF(anno=A1832,IF(distretto=E1832,1)))</f>
        <v>3</v>
      </c>
      <c r="G1832" s="1">
        <f t="array" ref="G1832">SUM(IF(anno=A1832,IF(distretto=E1832,IF(punti=-1,1))))</f>
        <v>0</v>
      </c>
      <c r="H1832" s="1">
        <f t="array" ref="H1832">SUM(IF(anno=A1832,IF(distretto=E1832,punti)))+G1832</f>
        <v>39.599999999999994</v>
      </c>
      <c r="I1832" s="6">
        <v>1.92195690157251</v>
      </c>
      <c r="J1832" s="12">
        <f>H1832/VLOOKUP(A1832,anni!$A$1:$O$32,4,0)</f>
        <v>9.7146922454186425E-3</v>
      </c>
      <c r="K1832" s="12">
        <f t="shared" si="255"/>
        <v>1.3119121624349094E-2</v>
      </c>
      <c r="L1832" s="12">
        <f t="shared" si="256"/>
        <v>0</v>
      </c>
      <c r="M1832" s="12">
        <f t="array" ref="M1832">SUM(IF(NOT(ISERR(J1832:L1832)),J1832:L1832*$J$2:$L$2))/SUM(IF(NOT(ISERR(J1832:L1832)),$J$2:$L$2))</f>
        <v>9.2303866641590196E-3</v>
      </c>
      <c r="N1832" s="1">
        <f>((300-VLOOKUP(A1832,anni!$A$1:$O$32,8,0))*(M1832-I1832/300)+I1832)/300*(300-VLOOKUP(A1832,anni!$A$1:$O$32,7,0))</f>
        <v>2.4867296333559743</v>
      </c>
      <c r="O1832" s="1">
        <f t="shared" si="251"/>
        <v>2.4867296333559743</v>
      </c>
      <c r="P1832" s="9">
        <f>INT(MAX(1,O1832)+1-VLOOKUP(A1832,anni!$A$1:$O$32,5,0))</f>
        <v>3</v>
      </c>
      <c r="Q1832" s="9">
        <f t="array" ref="Q1832">SUM(IF(anno=A1832,IF(distretto=E1832,concorrenti!$T$3:$T$5991)))</f>
        <v>0</v>
      </c>
      <c r="R1832" s="9">
        <f t="shared" si="252"/>
        <v>3</v>
      </c>
      <c r="S1832" s="1">
        <f t="shared" si="253"/>
        <v>0</v>
      </c>
      <c r="T1832" s="1">
        <f>1+INT($N1832/VLOOKUP($A1832,anni!$A$1:$J$35,10,0))+$Q1832</f>
        <v>3</v>
      </c>
      <c r="U1832" s="1">
        <f t="shared" si="254"/>
        <v>0</v>
      </c>
      <c r="AB1832" s="1">
        <v>3</v>
      </c>
    </row>
    <row r="1833" spans="1:28" x14ac:dyDescent="0.3">
      <c r="A1833" s="3">
        <v>1998</v>
      </c>
      <c r="B1833" s="3" t="str">
        <f>VLOOKUP($E1833,accorpamenti!$A$2:$X$104,$A1833-B$2,0)</f>
        <v>Cuneo</v>
      </c>
      <c r="C1833" s="3" t="str">
        <f>VLOOKUP($E1833,accorpamenti!$A$2:$X$104,$A1833-C$2,0)</f>
        <v>Cuneo</v>
      </c>
      <c r="D1833" s="3" t="str">
        <f>VLOOKUP($E1833,accorpamenti!$A$2:$X$104,$A1833-D$2,0)</f>
        <v>Cuneo</v>
      </c>
      <c r="E1833" s="3" t="s">
        <v>67</v>
      </c>
      <c r="F1833" s="1">
        <f t="array" ref="F1833">SUM(IF(anno=A1833,IF(distretto=E1833,1)))</f>
        <v>3</v>
      </c>
      <c r="G1833" s="1">
        <f t="array" ref="G1833">SUM(IF(anno=A1833,IF(distretto=E1833,IF(punti=-1,1))))</f>
        <v>1</v>
      </c>
      <c r="H1833" s="1">
        <f t="array" ref="H1833">SUM(IF(anno=A1833,IF(distretto=E1833,punti)))+G1833</f>
        <v>22.2</v>
      </c>
      <c r="I1833" s="6">
        <v>2.4461269656377405</v>
      </c>
      <c r="J1833" s="12">
        <f>H1833/VLOOKUP(A1833,anni!$A$1:$O$32,4,0)</f>
        <v>5.4461153497043909E-3</v>
      </c>
      <c r="K1833" s="12">
        <f t="shared" si="255"/>
        <v>1.7357607072215724E-2</v>
      </c>
      <c r="L1833" s="12">
        <f t="shared" si="256"/>
        <v>0</v>
      </c>
      <c r="M1833" s="12">
        <f t="array" ref="M1833">SUM(IF(NOT(ISERR(J1833:L1833)),J1833:L1833*$J$2:$L$2))/SUM(IF(NOT(ISERR(J1833:L1833)),$J$2:$L$2))</f>
        <v>8.5089266989241043E-3</v>
      </c>
      <c r="N1833" s="1">
        <f>((300-VLOOKUP(A1833,anni!$A$1:$O$32,8,0))*(M1833-I1833/300)+I1833)/300*(300-VLOOKUP(A1833,anni!$A$1:$O$32,7,0))</f>
        <v>2.517160994997401</v>
      </c>
      <c r="O1833" s="1">
        <f t="shared" si="251"/>
        <v>2.517160994997401</v>
      </c>
      <c r="P1833" s="9">
        <f>INT(MAX(1,O1833)+1-VLOOKUP(A1833,anni!$A$1:$O$32,5,0))</f>
        <v>3</v>
      </c>
      <c r="Q1833" s="9">
        <f t="array" ref="Q1833">SUM(IF(anno=A1833,IF(distretto=E1833,concorrenti!$T$3:$T$5991)))</f>
        <v>0</v>
      </c>
      <c r="R1833" s="9">
        <f t="shared" si="252"/>
        <v>3</v>
      </c>
      <c r="S1833" s="1">
        <f t="shared" si="253"/>
        <v>0</v>
      </c>
      <c r="T1833" s="1">
        <f>1+INT($N1833/VLOOKUP($A1833,anni!$A$1:$J$35,10,0))+$Q1833</f>
        <v>3</v>
      </c>
      <c r="U1833" s="1">
        <f t="shared" si="254"/>
        <v>0</v>
      </c>
      <c r="AB1833" s="1">
        <v>3</v>
      </c>
    </row>
    <row r="1834" spans="1:28" x14ac:dyDescent="0.3">
      <c r="A1834" s="3">
        <v>1998</v>
      </c>
      <c r="B1834" s="3" t="str">
        <f>VLOOKUP($E1834,accorpamenti!$A$2:$X$104,$A1834-B$2,0)</f>
        <v>Belluno</v>
      </c>
      <c r="C1834" s="3" t="str">
        <f>VLOOKUP($E1834,accorpamenti!$A$2:$X$104,$A1834-C$2,0)</f>
        <v>Belluno</v>
      </c>
      <c r="D1834" s="3" t="str">
        <f>VLOOKUP($E1834,accorpamenti!$A$2:$X$104,$A1834-D$2,0)</f>
        <v>Belluno</v>
      </c>
      <c r="E1834" s="3" t="s">
        <v>99</v>
      </c>
      <c r="F1834" s="1">
        <f t="array" ref="F1834">SUM(IF(anno=A1834,IF(distretto=E1834,1)))</f>
        <v>3</v>
      </c>
      <c r="G1834" s="1">
        <f t="array" ref="G1834">SUM(IF(anno=A1834,IF(distretto=E1834,IF(punti=-1,1))))</f>
        <v>0</v>
      </c>
      <c r="H1834" s="1">
        <f t="array" ref="H1834">SUM(IF(anno=A1834,IF(distretto=E1834,punti)))+G1834</f>
        <v>43</v>
      </c>
      <c r="I1834" s="6">
        <v>1.5725101921956901</v>
      </c>
      <c r="J1834" s="12">
        <f>H1834/VLOOKUP(A1834,anni!$A$1:$O$32,4,0)</f>
        <v>1.0548781983661657E-2</v>
      </c>
      <c r="K1834" s="12">
        <f t="shared" si="255"/>
        <v>1.1302627860977681E-2</v>
      </c>
      <c r="L1834" s="12">
        <f t="shared" si="256"/>
        <v>0</v>
      </c>
      <c r="M1834" s="12">
        <f t="array" ref="M1834">SUM(IF(NOT(ISERR(J1834:L1834)),J1834:L1834*$J$2:$L$2))/SUM(IF(NOT(ISERR(J1834:L1834)),$J$2:$L$2))</f>
        <v>9.0419336121567214E-3</v>
      </c>
      <c r="N1834" s="1">
        <f>((300-VLOOKUP(A1834,anni!$A$1:$O$32,8,0))*(M1834-I1834/300)+I1834)/300*(300-VLOOKUP(A1834,anni!$A$1:$O$32,7,0))</f>
        <v>2.3325567864965744</v>
      </c>
      <c r="O1834" s="1">
        <f t="shared" si="251"/>
        <v>2.3325567864965744</v>
      </c>
      <c r="P1834" s="9">
        <f>INT(MAX(1,O1834)+1-VLOOKUP(A1834,anni!$A$1:$O$32,5,0))</f>
        <v>3</v>
      </c>
      <c r="Q1834" s="9">
        <f t="array" ref="Q1834">SUM(IF(anno=A1834,IF(distretto=E1834,concorrenti!$T$3:$T$5991)))</f>
        <v>0</v>
      </c>
      <c r="R1834" s="9">
        <f t="shared" si="252"/>
        <v>3</v>
      </c>
      <c r="S1834" s="1">
        <f t="shared" si="253"/>
        <v>0</v>
      </c>
      <c r="T1834" s="1">
        <f>1+INT($N1834/VLOOKUP($A1834,anni!$A$1:$J$35,10,0))+$Q1834</f>
        <v>3</v>
      </c>
      <c r="U1834" s="1">
        <f t="shared" si="254"/>
        <v>0</v>
      </c>
      <c r="AB1834" s="1">
        <v>3</v>
      </c>
    </row>
    <row r="1835" spans="1:28" x14ac:dyDescent="0.3">
      <c r="A1835" s="3">
        <v>1998</v>
      </c>
      <c r="B1835" s="3" t="str">
        <f>VLOOKUP($E1835,accorpamenti!$A$2:$X$104,$A1835-B$2,0)</f>
        <v>Gorizia</v>
      </c>
      <c r="C1835" s="3" t="str">
        <f>VLOOKUP($E1835,accorpamenti!$A$2:$X$104,$A1835-C$2,0)</f>
        <v>Gorizia</v>
      </c>
      <c r="D1835" s="3" t="str">
        <f>VLOOKUP($E1835,accorpamenti!$A$2:$X$104,$A1835-D$2,0)</f>
        <v>Gorizia</v>
      </c>
      <c r="E1835" s="3" t="s">
        <v>44</v>
      </c>
      <c r="F1835" s="1">
        <f t="array" ref="F1835">SUM(IF(anno=A1835,IF(distretto=E1835,1)))</f>
        <v>3</v>
      </c>
      <c r="G1835" s="1">
        <f t="array" ref="G1835">SUM(IF(anno=A1835,IF(distretto=E1835,IF(punti=-1,1))))</f>
        <v>0</v>
      </c>
      <c r="H1835" s="1">
        <f t="array" ref="H1835">SUM(IF(anno=A1835,IF(distretto=E1835,punti)))+G1835</f>
        <v>30.2</v>
      </c>
      <c r="I1835" s="6">
        <v>1.2230634828188702</v>
      </c>
      <c r="J1835" s="12">
        <f>H1835/VLOOKUP(A1835,anni!$A$1:$O$32,4,0)</f>
        <v>7.4086794396879549E-3</v>
      </c>
      <c r="K1835" s="12">
        <f t="shared" si="255"/>
        <v>1.3482420377023376E-2</v>
      </c>
      <c r="L1835" s="12">
        <f t="shared" si="256"/>
        <v>0</v>
      </c>
      <c r="M1835" s="12">
        <f t="array" ref="M1835">SUM(IF(NOT(ISERR(J1835:L1835)),J1835:L1835*$J$2:$L$2))/SUM(IF(NOT(ISERR(J1835:L1835)),$J$2:$L$2))</f>
        <v>8.1984798455184364E-3</v>
      </c>
      <c r="N1835" s="1">
        <f>((300-VLOOKUP(A1835,anni!$A$1:$O$32,8,0))*(M1835-I1835/300)+I1835)/300*(300-VLOOKUP(A1835,anni!$A$1:$O$32,7,0))</f>
        <v>2.0473837967099775</v>
      </c>
      <c r="O1835" s="1">
        <f t="shared" si="251"/>
        <v>2.0473837967099775</v>
      </c>
      <c r="P1835" s="9">
        <f>INT(MAX(1,O1835)+1-VLOOKUP(A1835,anni!$A$1:$O$32,5,0))</f>
        <v>2</v>
      </c>
      <c r="Q1835" s="9">
        <f t="array" ref="Q1835">SUM(IF(anno=A1835,IF(distretto=E1835,concorrenti!$T$3:$T$5991)))</f>
        <v>0</v>
      </c>
      <c r="R1835" s="9">
        <f t="shared" si="252"/>
        <v>2</v>
      </c>
      <c r="S1835" s="1">
        <f t="shared" si="253"/>
        <v>-1</v>
      </c>
      <c r="T1835" s="1">
        <f>1+INT($N1835/VLOOKUP($A1835,anni!$A$1:$J$35,10,0))+$Q1835</f>
        <v>2</v>
      </c>
      <c r="U1835" s="1">
        <f t="shared" si="254"/>
        <v>-1</v>
      </c>
      <c r="AB1835" s="1">
        <v>2</v>
      </c>
    </row>
    <row r="1836" spans="1:28" x14ac:dyDescent="0.3">
      <c r="A1836" s="3">
        <v>1998</v>
      </c>
      <c r="B1836" s="3" t="str">
        <f>VLOOKUP($E1836,accorpamenti!$A$2:$X$104,$A1836-B$2,0)</f>
        <v>Cosenza</v>
      </c>
      <c r="C1836" s="3" t="str">
        <f>VLOOKUP($E1836,accorpamenti!$A$2:$X$104,$A1836-C$2,0)</f>
        <v>Cosenza</v>
      </c>
      <c r="D1836" s="3" t="str">
        <f>VLOOKUP($E1836,accorpamenti!$A$2:$X$104,$A1836-D$2,0)</f>
        <v>Cosenza</v>
      </c>
      <c r="E1836" s="3" t="s">
        <v>134</v>
      </c>
      <c r="F1836" s="1">
        <f t="array" ref="F1836">SUM(IF(anno=A1836,IF(distretto=E1836,1)))</f>
        <v>3</v>
      </c>
      <c r="G1836" s="1">
        <f t="array" ref="G1836">SUM(IF(anno=A1836,IF(distretto=E1836,IF(punti=-1,1))))</f>
        <v>0</v>
      </c>
      <c r="H1836" s="1">
        <f t="array" ref="H1836">SUM(IF(anno=A1836,IF(distretto=E1836,punti)))+G1836</f>
        <v>3</v>
      </c>
      <c r="I1836" s="6">
        <v>8.0372743156668616</v>
      </c>
      <c r="J1836" s="12">
        <f>H1836/VLOOKUP(A1836,anni!$A$1:$O$32,4,0)</f>
        <v>7.359615337438366E-4</v>
      </c>
      <c r="K1836" s="12">
        <f t="shared" si="255"/>
        <v>0</v>
      </c>
      <c r="L1836" s="12">
        <f t="shared" si="256"/>
        <v>0</v>
      </c>
      <c r="M1836" s="12">
        <f t="array" ref="M1836">SUM(IF(NOT(ISERR(J1836:L1836)),J1836:L1836*$J$2:$L$2))/SUM(IF(NOT(ISERR(J1836:L1836)),$J$2:$L$2))</f>
        <v>3.679807668719183E-4</v>
      </c>
      <c r="N1836" s="1">
        <f>((300-VLOOKUP(A1836,anni!$A$1:$O$32,8,0))*(M1836-I1836/300)+I1836)/300*(300-VLOOKUP(A1836,anni!$A$1:$O$32,7,0))</f>
        <v>2.7526875919300049</v>
      </c>
      <c r="O1836" s="1">
        <f t="shared" si="251"/>
        <v>2.7526875919300049</v>
      </c>
      <c r="P1836" s="9">
        <f>INT(MAX(1,O1836)+1-VLOOKUP(A1836,anni!$A$1:$O$32,5,0))</f>
        <v>3</v>
      </c>
      <c r="Q1836" s="9">
        <f t="array" ref="Q1836">SUM(IF(anno=A1836,IF(distretto=E1836,concorrenti!$T$3:$T$5991)))</f>
        <v>0</v>
      </c>
      <c r="R1836" s="9">
        <f t="shared" si="252"/>
        <v>3</v>
      </c>
      <c r="S1836" s="1">
        <f t="shared" si="253"/>
        <v>0</v>
      </c>
      <c r="T1836" s="1">
        <f>1+INT($N1836/VLOOKUP($A1836,anni!$A$1:$J$35,10,0))+$Q1836</f>
        <v>3</v>
      </c>
      <c r="U1836" s="1">
        <f t="shared" si="254"/>
        <v>0</v>
      </c>
      <c r="AB1836" s="1">
        <v>3</v>
      </c>
    </row>
    <row r="1837" spans="1:28" x14ac:dyDescent="0.3">
      <c r="A1837" s="3">
        <v>1998</v>
      </c>
      <c r="B1837" s="3" t="str">
        <f>VLOOKUP($E1837,accorpamenti!$A$2:$X$104,$A1837-B$2,0)</f>
        <v>Cremona</v>
      </c>
      <c r="C1837" s="3" t="str">
        <f>VLOOKUP($E1837,accorpamenti!$A$2:$X$104,$A1837-C$2,0)</f>
        <v>Cremona</v>
      </c>
      <c r="D1837" s="3" t="str">
        <f>VLOOKUP($E1837,accorpamenti!$A$2:$X$104,$A1837-D$2,0)</f>
        <v>Cremona</v>
      </c>
      <c r="E1837" s="3" t="s">
        <v>130</v>
      </c>
      <c r="F1837" s="1">
        <f t="array" ref="F1837">SUM(IF(anno=A1837,IF(distretto=E1837,1)))</f>
        <v>3</v>
      </c>
      <c r="G1837" s="1">
        <f t="array" ref="G1837">SUM(IF(anno=A1837,IF(distretto=E1837,IF(punti=-1,1))))</f>
        <v>0</v>
      </c>
      <c r="H1837" s="1">
        <f t="array" ref="H1837">SUM(IF(anno=A1837,IF(distretto=E1837,punti)))+G1837</f>
        <v>30.799999999999997</v>
      </c>
      <c r="I1837" s="6">
        <v>1.92195690157251</v>
      </c>
      <c r="J1837" s="12">
        <f>H1837/VLOOKUP(A1837,anni!$A$1:$O$32,4,0)</f>
        <v>7.5558717464367219E-3</v>
      </c>
      <c r="K1837" s="12">
        <f t="shared" si="255"/>
        <v>3.8751866951923482E-3</v>
      </c>
      <c r="L1837" s="12">
        <f t="shared" si="256"/>
        <v>0</v>
      </c>
      <c r="M1837" s="12">
        <f t="array" ref="M1837">SUM(IF(NOT(ISERR(J1837:L1837)),J1837:L1837*$J$2:$L$2))/SUM(IF(NOT(ISERR(J1837:L1837)),$J$2:$L$2))</f>
        <v>5.0696647716158101E-3</v>
      </c>
      <c r="N1837" s="1">
        <f>((300-VLOOKUP(A1837,anni!$A$1:$O$32,8,0))*(M1837-I1837/300)+I1837)/300*(300-VLOOKUP(A1837,anni!$A$1:$O$32,7,0))</f>
        <v>1.6545852548473319</v>
      </c>
      <c r="O1837" s="1">
        <f t="shared" si="251"/>
        <v>1.6545852548473319</v>
      </c>
      <c r="P1837" s="9">
        <f>INT(MAX(1,O1837)+1-VLOOKUP(A1837,anni!$A$1:$O$32,5,0))</f>
        <v>2</v>
      </c>
      <c r="Q1837" s="9">
        <f t="array" ref="Q1837">SUM(IF(anno=A1837,IF(distretto=E1837,concorrenti!$T$3:$T$5991)))</f>
        <v>0</v>
      </c>
      <c r="R1837" s="9">
        <f t="shared" si="252"/>
        <v>2</v>
      </c>
      <c r="S1837" s="1">
        <f t="shared" si="253"/>
        <v>-1</v>
      </c>
      <c r="T1837" s="1">
        <f>1+INT($N1837/VLOOKUP($A1837,anni!$A$1:$J$35,10,0))+$Q1837</f>
        <v>2</v>
      </c>
      <c r="U1837" s="1">
        <f t="shared" si="254"/>
        <v>-1</v>
      </c>
      <c r="AB1837" s="1">
        <v>2</v>
      </c>
    </row>
    <row r="1838" spans="1:28" x14ac:dyDescent="0.3">
      <c r="A1838" s="3">
        <v>1998</v>
      </c>
      <c r="B1838" s="3" t="str">
        <f>VLOOKUP($E1838,accorpamenti!$A$2:$X$104,$A1838-B$2,0)</f>
        <v>Bari</v>
      </c>
      <c r="C1838" s="3" t="str">
        <f>VLOOKUP($E1838,accorpamenti!$A$2:$X$104,$A1838-C$2,0)</f>
        <v>Bari</v>
      </c>
      <c r="D1838" s="3" t="str">
        <f>VLOOKUP($E1838,accorpamenti!$A$2:$X$104,$A1838-D$2,0)</f>
        <v>Bari</v>
      </c>
      <c r="E1838" s="3" t="s">
        <v>55</v>
      </c>
      <c r="F1838" s="1">
        <f t="array" ref="F1838">SUM(IF(anno=A1838,IF(distretto=E1838,1)))</f>
        <v>2</v>
      </c>
      <c r="G1838" s="1">
        <f t="array" ref="G1838">SUM(IF(anno=A1838,IF(distretto=E1838,IF(punti=-1,1))))</f>
        <v>0</v>
      </c>
      <c r="H1838" s="1">
        <f t="array" ref="H1838">SUM(IF(anno=A1838,IF(distretto=E1838,punti)))+G1838</f>
        <v>22.4</v>
      </c>
      <c r="I1838" s="6">
        <v>8.9108910891089099</v>
      </c>
      <c r="J1838" s="12">
        <f>H1838/VLOOKUP(A1838,anni!$A$1:$O$32,4,0)</f>
        <v>5.4951794519539797E-3</v>
      </c>
      <c r="K1838" s="12">
        <f t="shared" si="255"/>
        <v>1.1988858838251326E-2</v>
      </c>
      <c r="L1838" s="12">
        <f t="shared" si="256"/>
        <v>0</v>
      </c>
      <c r="M1838" s="12">
        <f t="array" ref="M1838">SUM(IF(NOT(ISERR(J1838:L1838)),J1838:L1838*$J$2:$L$2))/SUM(IF(NOT(ISERR(J1838:L1838)),$J$2:$L$2))</f>
        <v>6.7438760053940977E-3</v>
      </c>
      <c r="N1838" s="1">
        <f>((300-VLOOKUP(A1838,anni!$A$1:$O$32,8,0))*(M1838-I1838/300)+I1838)/300*(300-VLOOKUP(A1838,anni!$A$1:$O$32,7,0))</f>
        <v>4.3190722307817895</v>
      </c>
      <c r="O1838" s="1">
        <f t="shared" si="251"/>
        <v>4.3190722307817895</v>
      </c>
      <c r="P1838" s="9">
        <f>INT(MAX(1,O1838)+1-VLOOKUP(A1838,anni!$A$1:$O$32,5,0))</f>
        <v>5</v>
      </c>
      <c r="Q1838" s="9">
        <f t="array" ref="Q1838">SUM(IF(anno=A1838,IF(distretto=E1838,concorrenti!$T$3:$T$5991)))</f>
        <v>0</v>
      </c>
      <c r="R1838" s="9">
        <f t="shared" si="252"/>
        <v>5</v>
      </c>
      <c r="S1838" s="1">
        <f t="shared" si="253"/>
        <v>3</v>
      </c>
      <c r="T1838" s="1">
        <f>1+INT($N1838/VLOOKUP($A1838,anni!$A$1:$J$35,10,0))+$Q1838</f>
        <v>5</v>
      </c>
      <c r="U1838" s="1">
        <f t="shared" si="254"/>
        <v>3</v>
      </c>
      <c r="AB1838" s="1">
        <v>5</v>
      </c>
    </row>
    <row r="1839" spans="1:28" x14ac:dyDescent="0.3">
      <c r="A1839" s="3">
        <v>1998</v>
      </c>
      <c r="B1839" s="3" t="str">
        <f>VLOOKUP($E1839,accorpamenti!$A$2:$X$104,$A1839-B$2,0)</f>
        <v>Bergamo</v>
      </c>
      <c r="C1839" s="3" t="str">
        <f>VLOOKUP($E1839,accorpamenti!$A$2:$X$104,$A1839-C$2,0)</f>
        <v>Bergamo</v>
      </c>
      <c r="D1839" s="3" t="str">
        <f>VLOOKUP($E1839,accorpamenti!$A$2:$X$104,$A1839-D$2,0)</f>
        <v>Bergamo</v>
      </c>
      <c r="E1839" s="3" t="s">
        <v>35</v>
      </c>
      <c r="F1839" s="1">
        <f t="array" ref="F1839">SUM(IF(anno=A1839,IF(distretto=E1839,1)))</f>
        <v>2</v>
      </c>
      <c r="G1839" s="1">
        <f t="array" ref="G1839">SUM(IF(anno=A1839,IF(distretto=E1839,IF(punti=-1,1))))</f>
        <v>0</v>
      </c>
      <c r="H1839" s="1">
        <f t="array" ref="H1839">SUM(IF(anno=A1839,IF(distretto=E1839,punti)))+G1839</f>
        <v>40.799999999999997</v>
      </c>
      <c r="I1839" s="6">
        <v>3.3197437390797901</v>
      </c>
      <c r="J1839" s="12">
        <f>H1839/VLOOKUP(A1839,anni!$A$1:$O$32,4,0)</f>
        <v>1.0009076858916176E-2</v>
      </c>
      <c r="K1839" s="12">
        <f t="shared" si="255"/>
        <v>1.5581479836919229E-2</v>
      </c>
      <c r="L1839" s="12">
        <f t="shared" si="256"/>
        <v>0</v>
      </c>
      <c r="M1839" s="12">
        <f t="array" ref="M1839">SUM(IF(NOT(ISERR(J1839:L1839)),J1839:L1839*$J$2:$L$2))/SUM(IF(NOT(ISERR(J1839:L1839)),$J$2:$L$2))</f>
        <v>1.0198365041764497E-2</v>
      </c>
      <c r="N1839" s="1">
        <f>((300-VLOOKUP(A1839,anni!$A$1:$O$32,8,0))*(M1839-I1839/300)+I1839)/300*(300-VLOOKUP(A1839,anni!$A$1:$O$32,7,0))</f>
        <v>3.1462542547128294</v>
      </c>
      <c r="O1839" s="1">
        <f t="shared" si="251"/>
        <v>3.1462542547128294</v>
      </c>
      <c r="P1839" s="9">
        <f>INT(MAX(1,O1839)+1-VLOOKUP(A1839,anni!$A$1:$O$32,5,0))</f>
        <v>4</v>
      </c>
      <c r="Q1839" s="9">
        <f t="array" ref="Q1839">SUM(IF(anno=A1839,IF(distretto=E1839,concorrenti!$T$3:$T$5991)))</f>
        <v>0</v>
      </c>
      <c r="R1839" s="9">
        <f t="shared" si="252"/>
        <v>4</v>
      </c>
      <c r="S1839" s="1">
        <f t="shared" si="253"/>
        <v>2</v>
      </c>
      <c r="T1839" s="1">
        <f>1+INT($N1839/VLOOKUP($A1839,anni!$A$1:$J$35,10,0))+$Q1839</f>
        <v>3</v>
      </c>
      <c r="U1839" s="1">
        <f t="shared" si="254"/>
        <v>1</v>
      </c>
      <c r="AB1839" s="1">
        <v>4</v>
      </c>
    </row>
    <row r="1840" spans="1:28" x14ac:dyDescent="0.3">
      <c r="A1840" s="3">
        <v>1998</v>
      </c>
      <c r="B1840" s="3" t="str">
        <f>VLOOKUP($E1840,accorpamenti!$A$2:$X$104,$A1840-B$2,0)</f>
        <v>Livorno</v>
      </c>
      <c r="C1840" s="3" t="str">
        <f>VLOOKUP($E1840,accorpamenti!$A$2:$X$104,$A1840-C$2,0)</f>
        <v>Livorno</v>
      </c>
      <c r="D1840" s="3" t="str">
        <f>VLOOKUP($E1840,accorpamenti!$A$2:$X$104,$A1840-D$2,0)</f>
        <v>Livorno</v>
      </c>
      <c r="E1840" s="3" t="s">
        <v>121</v>
      </c>
      <c r="F1840" s="1">
        <f t="array" ref="F1840">SUM(IF(anno=A1840,IF(distretto=E1840,1)))</f>
        <v>2</v>
      </c>
      <c r="G1840" s="1">
        <f t="array" ref="G1840">SUM(IF(anno=A1840,IF(distretto=E1840,IF(punti=-1,1))))</f>
        <v>0</v>
      </c>
      <c r="H1840" s="1">
        <f t="array" ref="H1840">SUM(IF(anno=A1840,IF(distretto=E1840,punti)))+G1840</f>
        <v>29</v>
      </c>
      <c r="I1840" s="6">
        <v>1.3977868375072802</v>
      </c>
      <c r="J1840" s="12">
        <f>H1840/VLOOKUP(A1840,anni!$A$1:$O$32,4,0)</f>
        <v>7.1142948261904209E-3</v>
      </c>
      <c r="K1840" s="12">
        <f t="shared" si="255"/>
        <v>2.4865781294150895E-2</v>
      </c>
      <c r="L1840" s="12">
        <f t="shared" si="256"/>
        <v>0</v>
      </c>
      <c r="M1840" s="12">
        <f t="array" ref="M1840">SUM(IF(NOT(ISERR(J1840:L1840)),J1840:L1840*$J$2:$L$2))/SUM(IF(NOT(ISERR(J1840:L1840)),$J$2:$L$2))</f>
        <v>1.1845741177812175E-2</v>
      </c>
      <c r="N1840" s="1">
        <f>((300-VLOOKUP(A1840,anni!$A$1:$O$32,8,0))*(M1840-I1840/300)+I1840)/300*(300-VLOOKUP(A1840,anni!$A$1:$O$32,7,0))</f>
        <v>2.8350771813981952</v>
      </c>
      <c r="O1840" s="1">
        <f t="shared" si="251"/>
        <v>2.8350771813981952</v>
      </c>
      <c r="P1840" s="9">
        <f>INT(MAX(1,O1840)+1-VLOOKUP(A1840,anni!$A$1:$O$32,5,0))</f>
        <v>3</v>
      </c>
      <c r="Q1840" s="9">
        <f t="array" ref="Q1840">SUM(IF(anno=A1840,IF(distretto=E1840,concorrenti!$T$3:$T$5991)))</f>
        <v>0</v>
      </c>
      <c r="R1840" s="9">
        <f t="shared" si="252"/>
        <v>3</v>
      </c>
      <c r="S1840" s="1">
        <f t="shared" si="253"/>
        <v>1</v>
      </c>
      <c r="T1840" s="1">
        <f>1+INT($N1840/VLOOKUP($A1840,anni!$A$1:$J$35,10,0))+$Q1840</f>
        <v>3</v>
      </c>
      <c r="U1840" s="1">
        <f t="shared" si="254"/>
        <v>1</v>
      </c>
      <c r="AB1840" s="1">
        <v>3</v>
      </c>
    </row>
    <row r="1841" spans="1:28" x14ac:dyDescent="0.3">
      <c r="A1841" s="3">
        <v>1998</v>
      </c>
      <c r="B1841" s="3" t="str">
        <f>VLOOKUP($E1841,accorpamenti!$A$2:$X$104,$A1841-B$2,0)</f>
        <v>Lucca</v>
      </c>
      <c r="C1841" s="3" t="str">
        <f>VLOOKUP($E1841,accorpamenti!$A$2:$X$104,$A1841-C$2,0)</f>
        <v>Lucca</v>
      </c>
      <c r="D1841" s="3" t="str">
        <f>VLOOKUP($E1841,accorpamenti!$A$2:$X$104,$A1841-D$2,0)</f>
        <v>Lucca</v>
      </c>
      <c r="E1841" s="3" t="s">
        <v>48</v>
      </c>
      <c r="F1841" s="1">
        <f t="array" ref="F1841">SUM(IF(anno=A1841,IF(distretto=E1841,1)))</f>
        <v>2</v>
      </c>
      <c r="G1841" s="1">
        <f t="array" ref="G1841">SUM(IF(anno=A1841,IF(distretto=E1841,IF(punti=-1,1))))</f>
        <v>0</v>
      </c>
      <c r="H1841" s="1">
        <f t="array" ref="H1841">SUM(IF(anno=A1841,IF(distretto=E1841,punti)))+G1841</f>
        <v>49.8</v>
      </c>
      <c r="I1841" s="6">
        <v>2.2714036109493301</v>
      </c>
      <c r="J1841" s="12">
        <f>H1841/VLOOKUP(A1841,anni!$A$1:$O$32,4,0)</f>
        <v>1.2216961460147687E-2</v>
      </c>
      <c r="K1841" s="12">
        <f t="shared" si="255"/>
        <v>1.0616396883704035E-2</v>
      </c>
      <c r="L1841" s="12">
        <f t="shared" si="256"/>
        <v>0</v>
      </c>
      <c r="M1841" s="12">
        <f t="array" ref="M1841">SUM(IF(NOT(ISERR(J1841:L1841)),J1841:L1841*$J$2:$L$2))/SUM(IF(NOT(ISERR(J1841:L1841)),$J$2:$L$2))</f>
        <v>9.6472796913085208E-3</v>
      </c>
      <c r="N1841" s="1">
        <f>((300-VLOOKUP(A1841,anni!$A$1:$O$32,8,0))*(M1841-I1841/300)+I1841)/300*(300-VLOOKUP(A1841,anni!$A$1:$O$32,7,0))</f>
        <v>2.6865904752448149</v>
      </c>
      <c r="O1841" s="1">
        <f t="shared" si="251"/>
        <v>2.6865904752448149</v>
      </c>
      <c r="P1841" s="9">
        <f>INT(MAX(1,O1841)+1-VLOOKUP(A1841,anni!$A$1:$O$32,5,0))</f>
        <v>3</v>
      </c>
      <c r="Q1841" s="9">
        <f t="array" ref="Q1841">SUM(IF(anno=A1841,IF(distretto=E1841,concorrenti!$T$3:$T$5991)))</f>
        <v>0</v>
      </c>
      <c r="R1841" s="9">
        <f t="shared" si="252"/>
        <v>3</v>
      </c>
      <c r="S1841" s="1">
        <f t="shared" si="253"/>
        <v>1</v>
      </c>
      <c r="T1841" s="1">
        <f>1+INT($N1841/VLOOKUP($A1841,anni!$A$1:$J$35,10,0))+$Q1841</f>
        <v>3</v>
      </c>
      <c r="U1841" s="1">
        <f t="shared" si="254"/>
        <v>1</v>
      </c>
      <c r="AB1841" s="1">
        <v>3</v>
      </c>
    </row>
    <row r="1842" spans="1:28" x14ac:dyDescent="0.3">
      <c r="A1842" s="3">
        <v>1998</v>
      </c>
      <c r="B1842" s="3" t="str">
        <f>VLOOKUP($E1842,accorpamenti!$A$2:$X$104,$A1842-B$2,0)</f>
        <v>Cagliari</v>
      </c>
      <c r="C1842" s="3" t="str">
        <f>VLOOKUP($E1842,accorpamenti!$A$2:$X$104,$A1842-C$2,0)</f>
        <v>Cagliari</v>
      </c>
      <c r="D1842" s="3" t="str">
        <f>VLOOKUP($E1842,accorpamenti!$A$2:$X$104,$A1842-D$2,0)</f>
        <v>Cagliari</v>
      </c>
      <c r="E1842" s="3" t="s">
        <v>87</v>
      </c>
      <c r="F1842" s="1">
        <f t="array" ref="F1842">SUM(IF(anno=A1842,IF(distretto=E1842,1)))</f>
        <v>2</v>
      </c>
      <c r="G1842" s="1">
        <f t="array" ref="G1842">SUM(IF(anno=A1842,IF(distretto=E1842,IF(punti=-1,1))))</f>
        <v>0</v>
      </c>
      <c r="H1842" s="1">
        <f t="array" ref="H1842">SUM(IF(anno=A1842,IF(distretto=E1842,punti)))+G1842</f>
        <v>32</v>
      </c>
      <c r="I1842" s="6">
        <v>4.1933605125218403</v>
      </c>
      <c r="J1842" s="12">
        <f>H1842/VLOOKUP(A1842,anni!$A$1:$O$32,4,0)</f>
        <v>7.8502563599342576E-3</v>
      </c>
      <c r="K1842" s="12">
        <f t="shared" si="255"/>
        <v>1.1221894804827839E-2</v>
      </c>
      <c r="L1842" s="12">
        <f t="shared" si="256"/>
        <v>0</v>
      </c>
      <c r="M1842" s="12">
        <f t="array" ref="M1842">SUM(IF(NOT(ISERR(J1842:L1842)),J1842:L1842*$J$2:$L$2))/SUM(IF(NOT(ISERR(J1842:L1842)),$J$2:$L$2))</f>
        <v>7.6657597815764089E-3</v>
      </c>
      <c r="N1842" s="1">
        <f>((300-VLOOKUP(A1842,anni!$A$1:$O$32,8,0))*(M1842-I1842/300)+I1842)/300*(300-VLOOKUP(A1842,anni!$A$1:$O$32,7,0))</f>
        <v>2.9309387938225622</v>
      </c>
      <c r="O1842" s="1">
        <f t="shared" si="251"/>
        <v>2.9309387938225622</v>
      </c>
      <c r="P1842" s="9">
        <f>INT(MAX(1,O1842)+1-VLOOKUP(A1842,anni!$A$1:$O$32,5,0))</f>
        <v>3</v>
      </c>
      <c r="Q1842" s="9">
        <f t="array" ref="Q1842">SUM(IF(anno=A1842,IF(distretto=E1842,concorrenti!$T$3:$T$5991)))</f>
        <v>0</v>
      </c>
      <c r="R1842" s="9">
        <f t="shared" si="252"/>
        <v>3</v>
      </c>
      <c r="S1842" s="1">
        <f t="shared" si="253"/>
        <v>1</v>
      </c>
      <c r="T1842" s="1">
        <f>1+INT($N1842/VLOOKUP($A1842,anni!$A$1:$J$35,10,0))+$Q1842</f>
        <v>3</v>
      </c>
      <c r="U1842" s="1">
        <f t="shared" si="254"/>
        <v>1</v>
      </c>
      <c r="AB1842" s="1">
        <v>3</v>
      </c>
    </row>
    <row r="1843" spans="1:28" x14ac:dyDescent="0.3">
      <c r="A1843" s="3">
        <v>1998</v>
      </c>
      <c r="B1843" s="3" t="str">
        <f>VLOOKUP($E1843,accorpamenti!$A$2:$X$104,$A1843-B$2,0)</f>
        <v>Avellino</v>
      </c>
      <c r="C1843" s="3" t="str">
        <f>VLOOKUP($E1843,accorpamenti!$A$2:$X$104,$A1843-C$2,0)</f>
        <v>Avellino</v>
      </c>
      <c r="D1843" s="3" t="str">
        <f>VLOOKUP($E1843,accorpamenti!$A$2:$X$104,$A1843-D$2,0)</f>
        <v>Avellino</v>
      </c>
      <c r="E1843" s="3" t="s">
        <v>127</v>
      </c>
      <c r="F1843" s="1">
        <f t="array" ref="F1843">SUM(IF(anno=A1843,IF(distretto=E1843,1)))</f>
        <v>2</v>
      </c>
      <c r="G1843" s="1">
        <f t="array" ref="G1843">SUM(IF(anno=A1843,IF(distretto=E1843,IF(punti=-1,1))))</f>
        <v>0</v>
      </c>
      <c r="H1843" s="1">
        <f t="array" ref="H1843">SUM(IF(anno=A1843,IF(distretto=E1843,punti)))+G1843</f>
        <v>43.4</v>
      </c>
      <c r="I1843" s="6">
        <v>4.1933605125218403</v>
      </c>
      <c r="J1843" s="12">
        <f>H1843/VLOOKUP(A1843,anni!$A$1:$O$32,4,0)</f>
        <v>1.0646910188160837E-2</v>
      </c>
      <c r="K1843" s="12">
        <f t="shared" si="255"/>
        <v>2.260525572195536E-3</v>
      </c>
      <c r="L1843" s="12">
        <f t="shared" si="256"/>
        <v>0</v>
      </c>
      <c r="M1843" s="12">
        <f t="array" ref="M1843">SUM(IF(NOT(ISERR(J1843:L1843)),J1843:L1843*$J$2:$L$2))/SUM(IF(NOT(ISERR(J1843:L1843)),$J$2:$L$2))</f>
        <v>6.0769636181455975E-3</v>
      </c>
      <c r="N1843" s="1">
        <f>((300-VLOOKUP(A1843,anni!$A$1:$O$32,8,0))*(M1843-I1843/300)+I1843)/300*(300-VLOOKUP(A1843,anni!$A$1:$O$32,7,0))</f>
        <v>2.6131795611364002</v>
      </c>
      <c r="O1843" s="1">
        <f t="shared" si="251"/>
        <v>2.6131795611364002</v>
      </c>
      <c r="P1843" s="9">
        <f>INT(MAX(1,O1843)+1-VLOOKUP(A1843,anni!$A$1:$O$32,5,0))</f>
        <v>3</v>
      </c>
      <c r="Q1843" s="9">
        <f t="array" ref="Q1843">SUM(IF(anno=A1843,IF(distretto=E1843,concorrenti!$T$3:$T$5991)))</f>
        <v>0</v>
      </c>
      <c r="R1843" s="9">
        <f t="shared" si="252"/>
        <v>3</v>
      </c>
      <c r="S1843" s="1">
        <f t="shared" si="253"/>
        <v>1</v>
      </c>
      <c r="T1843" s="1">
        <f>1+INT($N1843/VLOOKUP($A1843,anni!$A$1:$J$35,10,0))+$Q1843</f>
        <v>3</v>
      </c>
      <c r="U1843" s="1">
        <f t="shared" si="254"/>
        <v>1</v>
      </c>
      <c r="AB1843" s="1">
        <v>3</v>
      </c>
    </row>
    <row r="1844" spans="1:28" x14ac:dyDescent="0.3">
      <c r="A1844" s="3">
        <v>1998</v>
      </c>
      <c r="B1844" s="3" t="str">
        <f>VLOOKUP($E1844,accorpamenti!$A$2:$X$104,$A1844-B$2,0)</f>
        <v>Mantova</v>
      </c>
      <c r="C1844" s="3" t="str">
        <f>VLOOKUP($E1844,accorpamenti!$A$2:$X$104,$A1844-C$2,0)</f>
        <v>Mantova</v>
      </c>
      <c r="D1844" s="3" t="str">
        <f>VLOOKUP($E1844,accorpamenti!$A$2:$X$104,$A1844-D$2,0)</f>
        <v>Mantova</v>
      </c>
      <c r="E1844" s="3" t="s">
        <v>103</v>
      </c>
      <c r="F1844" s="1">
        <f t="array" ref="F1844">SUM(IF(anno=A1844,IF(distretto=E1844,1)))</f>
        <v>2</v>
      </c>
      <c r="G1844" s="1">
        <f t="array" ref="G1844">SUM(IF(anno=A1844,IF(distretto=E1844,IF(punti=-1,1))))</f>
        <v>0</v>
      </c>
      <c r="H1844" s="1">
        <f t="array" ref="H1844">SUM(IF(anno=A1844,IF(distretto=E1844,punti)))+G1844</f>
        <v>42.2</v>
      </c>
      <c r="I1844" s="6">
        <v>1.92195690157251</v>
      </c>
      <c r="J1844" s="12">
        <f>H1844/VLOOKUP(A1844,anni!$A$1:$O$32,4,0)</f>
        <v>1.0352525574663303E-2</v>
      </c>
      <c r="K1844" s="12">
        <f t="shared" si="255"/>
        <v>7.467807693860253E-3</v>
      </c>
      <c r="L1844" s="12">
        <f t="shared" si="256"/>
        <v>0</v>
      </c>
      <c r="M1844" s="12">
        <f t="array" ref="M1844">SUM(IF(NOT(ISERR(J1844:L1844)),J1844:L1844*$J$2:$L$2))/SUM(IF(NOT(ISERR(J1844:L1844)),$J$2:$L$2))</f>
        <v>7.665532018618402E-3</v>
      </c>
      <c r="N1844" s="1">
        <f>((300-VLOOKUP(A1844,anni!$A$1:$O$32,8,0))*(M1844-I1844/300)+I1844)/300*(300-VLOOKUP(A1844,anni!$A$1:$O$32,7,0))</f>
        <v>2.1737587042478506</v>
      </c>
      <c r="O1844" s="1">
        <f t="shared" si="251"/>
        <v>2.1737587042478506</v>
      </c>
      <c r="P1844" s="9">
        <f>INT(MAX(1,O1844)+1-VLOOKUP(A1844,anni!$A$1:$O$32,5,0))</f>
        <v>3</v>
      </c>
      <c r="Q1844" s="9">
        <f t="array" ref="Q1844">SUM(IF(anno=A1844,IF(distretto=E1844,concorrenti!$T$3:$T$5991)))</f>
        <v>0</v>
      </c>
      <c r="R1844" s="9">
        <f t="shared" si="252"/>
        <v>3</v>
      </c>
      <c r="S1844" s="1">
        <f t="shared" si="253"/>
        <v>1</v>
      </c>
      <c r="T1844" s="1">
        <f>1+INT($N1844/VLOOKUP($A1844,anni!$A$1:$J$35,10,0))+$Q1844</f>
        <v>3</v>
      </c>
      <c r="U1844" s="1">
        <f t="shared" si="254"/>
        <v>1</v>
      </c>
      <c r="AB1844" s="1">
        <v>2</v>
      </c>
    </row>
    <row r="1845" spans="1:28" x14ac:dyDescent="0.3">
      <c r="A1845" s="3">
        <v>1998</v>
      </c>
      <c r="B1845" s="3" t="str">
        <f>VLOOKUP($E1845,accorpamenti!$A$2:$X$104,$A1845-B$2,0)</f>
        <v>Macerata</v>
      </c>
      <c r="C1845" s="3" t="str">
        <f>VLOOKUP($E1845,accorpamenti!$A$2:$X$104,$A1845-C$2,0)</f>
        <v>Macerata</v>
      </c>
      <c r="D1845" s="3" t="str">
        <f>VLOOKUP($E1845,accorpamenti!$A$2:$X$104,$A1845-D$2,0)</f>
        <v>Macerata</v>
      </c>
      <c r="E1845" s="3" t="s">
        <v>102</v>
      </c>
      <c r="F1845" s="1">
        <f t="array" ref="F1845">SUM(IF(anno=A1845,IF(distretto=E1845,1)))</f>
        <v>2</v>
      </c>
      <c r="G1845" s="1">
        <f t="array" ref="G1845">SUM(IF(anno=A1845,IF(distretto=E1845,IF(punti=-1,1))))</f>
        <v>0</v>
      </c>
      <c r="H1845" s="1">
        <f t="array" ref="H1845">SUM(IF(anno=A1845,IF(distretto=E1845,punti)))+G1845</f>
        <v>27.2</v>
      </c>
      <c r="I1845" s="6">
        <v>1.7472335468841</v>
      </c>
      <c r="J1845" s="12">
        <f>H1845/VLOOKUP(A1845,anni!$A$1:$O$32,4,0)</f>
        <v>6.6727179059441182E-3</v>
      </c>
      <c r="K1845" s="12">
        <f t="shared" si="255"/>
        <v>1.1988858838251326E-2</v>
      </c>
      <c r="L1845" s="12">
        <f t="shared" si="256"/>
        <v>0</v>
      </c>
      <c r="M1845" s="12">
        <f t="array" ref="M1845">SUM(IF(NOT(ISERR(J1845:L1845)),J1845:L1845*$J$2:$L$2))/SUM(IF(NOT(ISERR(J1845:L1845)),$J$2:$L$2))</f>
        <v>7.3326452323891666E-3</v>
      </c>
      <c r="N1845" s="1">
        <f>((300-VLOOKUP(A1845,anni!$A$1:$O$32,8,0))*(M1845-I1845/300)+I1845)/300*(300-VLOOKUP(A1845,anni!$A$1:$O$32,7,0))</f>
        <v>2.0489402287725333</v>
      </c>
      <c r="O1845" s="1">
        <f t="shared" si="251"/>
        <v>2.0489402287725333</v>
      </c>
      <c r="P1845" s="9">
        <f>INT(MAX(1,O1845)+1-VLOOKUP(A1845,anni!$A$1:$O$32,5,0))</f>
        <v>2</v>
      </c>
      <c r="Q1845" s="9">
        <f t="array" ref="Q1845">SUM(IF(anno=A1845,IF(distretto=E1845,concorrenti!$T$3:$T$5991)))</f>
        <v>0</v>
      </c>
      <c r="R1845" s="9">
        <f t="shared" si="252"/>
        <v>2</v>
      </c>
      <c r="S1845" s="1">
        <f t="shared" si="253"/>
        <v>0</v>
      </c>
      <c r="T1845" s="1">
        <f>1+INT($N1845/VLOOKUP($A1845,anni!$A$1:$J$35,10,0))+$Q1845</f>
        <v>2</v>
      </c>
      <c r="U1845" s="1">
        <f t="shared" si="254"/>
        <v>0</v>
      </c>
      <c r="AB1845" s="1">
        <v>2</v>
      </c>
    </row>
    <row r="1846" spans="1:28" x14ac:dyDescent="0.3">
      <c r="A1846" s="3">
        <v>1998</v>
      </c>
      <c r="B1846" s="3" t="str">
        <f>VLOOKUP($E1846,accorpamenti!$A$2:$X$104,$A1846-B$2,0)</f>
        <v>Siracusa</v>
      </c>
      <c r="C1846" s="3" t="str">
        <f>VLOOKUP($E1846,accorpamenti!$A$2:$X$104,$A1846-C$2,0)</f>
        <v>Siracusa</v>
      </c>
      <c r="D1846" s="3" t="str">
        <f>VLOOKUP($E1846,accorpamenti!$A$2:$X$104,$A1846-D$2,0)</f>
        <v>Siracusa</v>
      </c>
      <c r="E1846" s="3" t="s">
        <v>139</v>
      </c>
      <c r="F1846" s="1">
        <f t="array" ref="F1846">SUM(IF(anno=A1846,IF(distretto=E1846,1)))</f>
        <v>2</v>
      </c>
      <c r="G1846" s="1">
        <f t="array" ref="G1846">SUM(IF(anno=A1846,IF(distretto=E1846,IF(punti=-1,1))))</f>
        <v>0</v>
      </c>
      <c r="H1846" s="1">
        <f t="array" ref="H1846">SUM(IF(anno=A1846,IF(distretto=E1846,punti)))+G1846</f>
        <v>18</v>
      </c>
      <c r="I1846" s="6">
        <v>4.8922539312754809</v>
      </c>
      <c r="J1846" s="12">
        <f>H1846/VLOOKUP(A1846,anni!$A$1:$O$32,4,0)</f>
        <v>4.4157692024630194E-3</v>
      </c>
      <c r="K1846" s="12">
        <f t="shared" si="255"/>
        <v>2.0183264037460145E-3</v>
      </c>
      <c r="L1846" s="12">
        <f t="shared" si="256"/>
        <v>0</v>
      </c>
      <c r="M1846" s="12">
        <f t="array" ref="M1846">SUM(IF(NOT(ISERR(J1846:L1846)),J1846:L1846*$J$2:$L$2))/SUM(IF(NOT(ISERR(J1846:L1846)),$J$2:$L$2))</f>
        <v>2.8806600691468481E-3</v>
      </c>
      <c r="N1846" s="1">
        <f>((300-VLOOKUP(A1846,anni!$A$1:$O$32,8,0))*(M1846-I1846/300)+I1846)/300*(300-VLOOKUP(A1846,anni!$A$1:$O$32,7,0))</f>
        <v>2.2068833242545298</v>
      </c>
      <c r="O1846" s="1">
        <f t="shared" si="251"/>
        <v>2.2068833242545298</v>
      </c>
      <c r="P1846" s="9">
        <f>INT(MAX(1,O1846)+1-VLOOKUP(A1846,anni!$A$1:$O$32,5,0))</f>
        <v>3</v>
      </c>
      <c r="Q1846" s="9">
        <f t="array" ref="Q1846">SUM(IF(anno=A1846,IF(distretto=E1846,concorrenti!$T$3:$T$5991)))</f>
        <v>0</v>
      </c>
      <c r="R1846" s="9">
        <f t="shared" si="252"/>
        <v>3</v>
      </c>
      <c r="S1846" s="1">
        <f t="shared" si="253"/>
        <v>1</v>
      </c>
      <c r="T1846" s="1">
        <f>1+INT($N1846/VLOOKUP($A1846,anni!$A$1:$J$35,10,0))+$Q1846</f>
        <v>3</v>
      </c>
      <c r="U1846" s="1">
        <f t="shared" si="254"/>
        <v>1</v>
      </c>
      <c r="AB1846" s="1">
        <v>2</v>
      </c>
    </row>
    <row r="1847" spans="1:28" x14ac:dyDescent="0.3">
      <c r="A1847" s="3">
        <v>1998</v>
      </c>
      <c r="B1847" s="3" t="str">
        <f>VLOOKUP($E1847,accorpamenti!$A$2:$X$104,$A1847-B$2,0)</f>
        <v>Parma</v>
      </c>
      <c r="C1847" s="3" t="str">
        <f>VLOOKUP($E1847,accorpamenti!$A$2:$X$104,$A1847-C$2,0)</f>
        <v>Parma</v>
      </c>
      <c r="D1847" s="3" t="str">
        <f>VLOOKUP($E1847,accorpamenti!$A$2:$X$104,$A1847-D$2,0)</f>
        <v>Parma</v>
      </c>
      <c r="E1847" s="3" t="s">
        <v>76</v>
      </c>
      <c r="F1847" s="1">
        <f t="array" ref="F1847">SUM(IF(anno=A1847,IF(distretto=E1847,1)))</f>
        <v>2</v>
      </c>
      <c r="G1847" s="1">
        <f t="array" ref="G1847">SUM(IF(anno=A1847,IF(distretto=E1847,IF(punti=-1,1))))</f>
        <v>0</v>
      </c>
      <c r="H1847" s="1">
        <f t="array" ref="H1847">SUM(IF(anno=A1847,IF(distretto=E1847,punti)))+G1847</f>
        <v>34.799999999999997</v>
      </c>
      <c r="I1847" s="6">
        <v>2.2714036109493301</v>
      </c>
      <c r="J1847" s="12">
        <f>H1847/VLOOKUP(A1847,anni!$A$1:$O$32,4,0)</f>
        <v>8.5371537914285048E-3</v>
      </c>
      <c r="K1847" s="12">
        <f t="shared" si="255"/>
        <v>2.6238243248698188E-3</v>
      </c>
      <c r="L1847" s="12">
        <f t="shared" si="256"/>
        <v>0</v>
      </c>
      <c r="M1847" s="12">
        <f t="array" ref="M1847">SUM(IF(NOT(ISERR(J1847:L1847)),J1847:L1847*$J$2:$L$2))/SUM(IF(NOT(ISERR(J1847:L1847)),$J$2:$L$2))</f>
        <v>5.1431850040041917E-3</v>
      </c>
      <c r="N1847" s="1">
        <f>((300-VLOOKUP(A1847,anni!$A$1:$O$32,8,0))*(M1847-I1847/300)+I1847)/300*(300-VLOOKUP(A1847,anni!$A$1:$O$32,7,0))</f>
        <v>1.7857715377839487</v>
      </c>
      <c r="O1847" s="1">
        <f t="shared" si="251"/>
        <v>1.7857715377839487</v>
      </c>
      <c r="P1847" s="9">
        <f>INT(MAX(1,O1847)+1-VLOOKUP(A1847,anni!$A$1:$O$32,5,0))</f>
        <v>2</v>
      </c>
      <c r="Q1847" s="9">
        <f t="array" ref="Q1847">SUM(IF(anno=A1847,IF(distretto=E1847,concorrenti!$T$3:$T$5991)))</f>
        <v>0</v>
      </c>
      <c r="R1847" s="9">
        <f t="shared" si="252"/>
        <v>2</v>
      </c>
      <c r="S1847" s="1">
        <f t="shared" si="253"/>
        <v>0</v>
      </c>
      <c r="T1847" s="1">
        <f>1+INT($N1847/VLOOKUP($A1847,anni!$A$1:$J$35,10,0))+$Q1847</f>
        <v>2</v>
      </c>
      <c r="U1847" s="1">
        <f t="shared" si="254"/>
        <v>0</v>
      </c>
      <c r="AB1847" s="1">
        <v>2</v>
      </c>
    </row>
    <row r="1848" spans="1:28" x14ac:dyDescent="0.3">
      <c r="A1848" s="3">
        <v>1998</v>
      </c>
      <c r="B1848" s="3" t="str">
        <f>VLOOKUP($E1848,accorpamenti!$A$2:$X$104,$A1848-B$2,0)</f>
        <v>Savona</v>
      </c>
      <c r="C1848" s="3" t="str">
        <f>VLOOKUP($E1848,accorpamenti!$A$2:$X$104,$A1848-C$2,0)</f>
        <v>Savona</v>
      </c>
      <c r="D1848" s="3" t="str">
        <f>VLOOKUP($E1848,accorpamenti!$A$2:$X$104,$A1848-D$2,0)</f>
        <v>Savona</v>
      </c>
      <c r="E1848" s="3" t="s">
        <v>138</v>
      </c>
      <c r="F1848" s="1">
        <f t="array" ref="F1848">SUM(IF(anno=A1848,IF(distretto=E1848,1)))</f>
        <v>2</v>
      </c>
      <c r="G1848" s="1">
        <f t="array" ref="G1848">SUM(IF(anno=A1848,IF(distretto=E1848,IF(punti=-1,1))))</f>
        <v>0</v>
      </c>
      <c r="H1848" s="1">
        <f t="array" ref="H1848">SUM(IF(anno=A1848,IF(distretto=E1848,punti)))+G1848</f>
        <v>11</v>
      </c>
      <c r="I1848" s="6">
        <v>1.2230634828188702</v>
      </c>
      <c r="J1848" s="12">
        <f>H1848/VLOOKUP(A1848,anni!$A$1:$O$32,4,0)</f>
        <v>2.6985256237274011E-3</v>
      </c>
      <c r="K1848" s="12">
        <f t="shared" si="255"/>
        <v>1.4209017882371942E-2</v>
      </c>
      <c r="L1848" s="12">
        <f t="shared" si="256"/>
        <v>0</v>
      </c>
      <c r="M1848" s="12">
        <f t="array" ref="M1848">SUM(IF(NOT(ISERR(J1848:L1848)),J1848:L1848*$J$2:$L$2))/SUM(IF(NOT(ISERR(J1848:L1848)),$J$2:$L$2))</f>
        <v>6.085602105987682E-3</v>
      </c>
      <c r="N1848" s="1">
        <f>((300-VLOOKUP(A1848,anni!$A$1:$O$32,8,0))*(M1848-I1848/300)+I1848)/300*(300-VLOOKUP(A1848,anni!$A$1:$O$32,7,0))</f>
        <v>1.6248082488038265</v>
      </c>
      <c r="O1848" s="1">
        <f t="shared" si="251"/>
        <v>1.6248082488038265</v>
      </c>
      <c r="P1848" s="9">
        <f>INT(MAX(1,O1848)+1-VLOOKUP(A1848,anni!$A$1:$O$32,5,0))</f>
        <v>2</v>
      </c>
      <c r="Q1848" s="9">
        <f t="array" ref="Q1848">SUM(IF(anno=A1848,IF(distretto=E1848,concorrenti!$T$3:$T$5991)))</f>
        <v>0</v>
      </c>
      <c r="R1848" s="9">
        <f t="shared" si="252"/>
        <v>2</v>
      </c>
      <c r="S1848" s="1">
        <f t="shared" si="253"/>
        <v>0</v>
      </c>
      <c r="T1848" s="1">
        <f>1+INT($N1848/VLOOKUP($A1848,anni!$A$1:$J$35,10,0))+$Q1848</f>
        <v>2</v>
      </c>
      <c r="U1848" s="1">
        <f t="shared" si="254"/>
        <v>0</v>
      </c>
      <c r="AB1848" s="1">
        <v>2</v>
      </c>
    </row>
    <row r="1849" spans="1:28" x14ac:dyDescent="0.3">
      <c r="A1849" s="3">
        <v>1998</v>
      </c>
      <c r="B1849" s="3" t="str">
        <f>VLOOKUP($E1849,accorpamenti!$A$2:$X$104,$A1849-B$2,0)</f>
        <v>Siena</v>
      </c>
      <c r="C1849" s="3" t="str">
        <f>VLOOKUP($E1849,accorpamenti!$A$2:$X$104,$A1849-C$2,0)</f>
        <v>Siena</v>
      </c>
      <c r="D1849" s="3" t="str">
        <f>VLOOKUP($E1849,accorpamenti!$A$2:$X$104,$A1849-D$2,0)</f>
        <v>Siena</v>
      </c>
      <c r="E1849" s="3" t="s">
        <v>108</v>
      </c>
      <c r="F1849" s="1">
        <f t="array" ref="F1849">SUM(IF(anno=A1849,IF(distretto=E1849,1)))</f>
        <v>2</v>
      </c>
      <c r="G1849" s="1">
        <f t="array" ref="G1849">SUM(IF(anno=A1849,IF(distretto=E1849,IF(punti=-1,1))))</f>
        <v>0</v>
      </c>
      <c r="H1849" s="1">
        <f t="array" ref="H1849">SUM(IF(anno=A1849,IF(distretto=E1849,punti)))+G1849</f>
        <v>25.6</v>
      </c>
      <c r="I1849" s="6">
        <v>1.5725101921956901</v>
      </c>
      <c r="J1849" s="12">
        <f>H1849/VLOOKUP(A1849,anni!$A$1:$O$32,4,0)</f>
        <v>6.2802050879474059E-3</v>
      </c>
      <c r="K1849" s="12">
        <f t="shared" si="255"/>
        <v>7.5081742219351745E-3</v>
      </c>
      <c r="L1849" s="12">
        <f t="shared" si="256"/>
        <v>0</v>
      </c>
      <c r="M1849" s="12">
        <f t="array" ref="M1849">SUM(IF(NOT(ISERR(J1849:L1849)),J1849:L1849*$J$2:$L$2))/SUM(IF(NOT(ISERR(J1849:L1849)),$J$2:$L$2))</f>
        <v>5.6428272846187613E-3</v>
      </c>
      <c r="N1849" s="1">
        <f>((300-VLOOKUP(A1849,anni!$A$1:$O$32,8,0))*(M1849-I1849/300)+I1849)/300*(300-VLOOKUP(A1849,anni!$A$1:$O$32,7,0))</f>
        <v>1.6527355209889822</v>
      </c>
      <c r="O1849" s="1">
        <f t="shared" si="251"/>
        <v>1.6527355209889822</v>
      </c>
      <c r="P1849" s="9">
        <f>INT(MAX(1,O1849)+1-VLOOKUP(A1849,anni!$A$1:$O$32,5,0))</f>
        <v>2</v>
      </c>
      <c r="Q1849" s="9">
        <f t="array" ref="Q1849">SUM(IF(anno=A1849,IF(distretto=E1849,concorrenti!$T$3:$T$5991)))</f>
        <v>0</v>
      </c>
      <c r="R1849" s="9">
        <f t="shared" si="252"/>
        <v>2</v>
      </c>
      <c r="S1849" s="1">
        <f t="shared" si="253"/>
        <v>0</v>
      </c>
      <c r="T1849" s="1">
        <f>1+INT($N1849/VLOOKUP($A1849,anni!$A$1:$J$35,10,0))+$Q1849</f>
        <v>2</v>
      </c>
      <c r="U1849" s="1">
        <f t="shared" si="254"/>
        <v>0</v>
      </c>
      <c r="AB1849" s="1">
        <v>2</v>
      </c>
    </row>
    <row r="1850" spans="1:28" x14ac:dyDescent="0.3">
      <c r="A1850" s="3">
        <v>1998</v>
      </c>
      <c r="B1850" s="3" t="str">
        <f>VLOOKUP($E1850,accorpamenti!$A$2:$X$104,$A1850-B$2,0)</f>
        <v>Massa Carrara</v>
      </c>
      <c r="C1850" s="3" t="str">
        <f>VLOOKUP($E1850,accorpamenti!$A$2:$X$104,$A1850-C$2,0)</f>
        <v>Massa Carrara</v>
      </c>
      <c r="D1850" s="3" t="str">
        <f>VLOOKUP($E1850,accorpamenti!$A$2:$X$104,$A1850-D$2,0)</f>
        <v>Massa Carrara</v>
      </c>
      <c r="E1850" s="3" t="s">
        <v>52</v>
      </c>
      <c r="F1850" s="1">
        <f t="array" ref="F1850">SUM(IF(anno=A1850,IF(distretto=E1850,1)))</f>
        <v>2</v>
      </c>
      <c r="G1850" s="1">
        <f t="array" ref="G1850">SUM(IF(anno=A1850,IF(distretto=E1850,IF(punti=-1,1))))</f>
        <v>0</v>
      </c>
      <c r="H1850" s="1">
        <f t="array" ref="H1850">SUM(IF(anno=A1850,IF(distretto=E1850,punti)))+G1850</f>
        <v>29.999999999999996</v>
      </c>
      <c r="I1850" s="6">
        <v>1.3977868375072802</v>
      </c>
      <c r="J1850" s="12">
        <f>H1850/VLOOKUP(A1850,anni!$A$1:$O$32,4,0)</f>
        <v>7.3596153374383654E-3</v>
      </c>
      <c r="K1850" s="12">
        <f t="shared" si="255"/>
        <v>5.6513139304888403E-3</v>
      </c>
      <c r="L1850" s="12">
        <f t="shared" si="256"/>
        <v>0</v>
      </c>
      <c r="M1850" s="12">
        <f t="array" ref="M1850">SUM(IF(NOT(ISERR(J1850:L1850)),J1850:L1850*$J$2:$L$2))/SUM(IF(NOT(ISERR(J1850:L1850)),$J$2:$L$2))</f>
        <v>5.5635789788821303E-3</v>
      </c>
      <c r="N1850" s="1">
        <f>((300-VLOOKUP(A1850,anni!$A$1:$O$32,8,0))*(M1850-I1850/300)+I1850)/300*(300-VLOOKUP(A1850,anni!$A$1:$O$32,7,0))</f>
        <v>1.578644741612186</v>
      </c>
      <c r="O1850" s="1">
        <f t="shared" si="251"/>
        <v>1.578644741612186</v>
      </c>
      <c r="P1850" s="9">
        <f>INT(MAX(1,O1850)+1-VLOOKUP(A1850,anni!$A$1:$O$32,5,0))</f>
        <v>2</v>
      </c>
      <c r="Q1850" s="9">
        <f t="array" ref="Q1850">SUM(IF(anno=A1850,IF(distretto=E1850,concorrenti!$T$3:$T$5991)))</f>
        <v>0</v>
      </c>
      <c r="R1850" s="9">
        <f t="shared" si="252"/>
        <v>2</v>
      </c>
      <c r="S1850" s="1">
        <f t="shared" si="253"/>
        <v>0</v>
      </c>
      <c r="T1850" s="1">
        <f>1+INT($N1850/VLOOKUP($A1850,anni!$A$1:$J$35,10,0))+$Q1850</f>
        <v>2</v>
      </c>
      <c r="U1850" s="1">
        <f t="shared" si="254"/>
        <v>0</v>
      </c>
      <c r="AB1850" s="1">
        <v>2</v>
      </c>
    </row>
    <row r="1851" spans="1:28" x14ac:dyDescent="0.3">
      <c r="A1851" s="3">
        <v>1998</v>
      </c>
      <c r="B1851" s="3" t="str">
        <f>VLOOKUP($E1851,accorpamenti!$A$2:$X$104,$A1851-B$2,0)</f>
        <v>Arezzo</v>
      </c>
      <c r="C1851" s="3" t="str">
        <f>VLOOKUP($E1851,accorpamenti!$A$2:$X$104,$A1851-C$2,0)</f>
        <v>Arezzo</v>
      </c>
      <c r="D1851" s="3" t="str">
        <f>VLOOKUP($E1851,accorpamenti!$A$2:$X$104,$A1851-D$2,0)</f>
        <v>Arezzo</v>
      </c>
      <c r="E1851" s="3" t="s">
        <v>81</v>
      </c>
      <c r="F1851" s="1">
        <f t="array" ref="F1851">SUM(IF(anno=A1851,IF(distretto=E1851,1)))</f>
        <v>2</v>
      </c>
      <c r="G1851" s="1">
        <f t="array" ref="G1851">SUM(IF(anno=A1851,IF(distretto=E1851,IF(punti=-1,1))))</f>
        <v>0</v>
      </c>
      <c r="H1851" s="1">
        <f t="array" ref="H1851">SUM(IF(anno=A1851,IF(distretto=E1851,punti)))+G1851</f>
        <v>30</v>
      </c>
      <c r="I1851" s="6">
        <v>1.7472335468841</v>
      </c>
      <c r="J1851" s="12">
        <f>H1851/VLOOKUP(A1851,anni!$A$1:$O$32,4,0)</f>
        <v>7.3596153374383662E-3</v>
      </c>
      <c r="K1851" s="12">
        <f t="shared" si="255"/>
        <v>2.6238243248698188E-3</v>
      </c>
      <c r="L1851" s="12">
        <f t="shared" si="256"/>
        <v>0</v>
      </c>
      <c r="M1851" s="12">
        <f t="array" ref="M1851">SUM(IF(NOT(ISERR(J1851:L1851)),J1851:L1851*$J$2:$L$2))/SUM(IF(NOT(ISERR(J1851:L1851)),$J$2:$L$2))</f>
        <v>4.5544157770091229E-3</v>
      </c>
      <c r="N1851" s="1">
        <f>((300-VLOOKUP(A1851,anni!$A$1:$O$32,8,0))*(M1851-I1851/300)+I1851)/300*(300-VLOOKUP(A1851,anni!$A$1:$O$32,7,0))</f>
        <v>1.4932943376965246</v>
      </c>
      <c r="O1851" s="1">
        <f t="shared" ref="O1851:O1914" si="257">MAX(1,N1851)</f>
        <v>1.4932943376965246</v>
      </c>
      <c r="P1851" s="9">
        <f>INT(MAX(1,O1851)+1-VLOOKUP(A1851,anni!$A$1:$O$32,5,0))</f>
        <v>2</v>
      </c>
      <c r="Q1851" s="9">
        <f t="array" ref="Q1851">SUM(IF(anno=A1851,IF(distretto=E1851,concorrenti!$T$3:$T$5991)))</f>
        <v>0</v>
      </c>
      <c r="R1851" s="9">
        <f t="shared" ref="R1851:R1914" si="258">P1851+Q1851</f>
        <v>2</v>
      </c>
      <c r="S1851" s="1">
        <f t="shared" ref="S1851:S1914" si="259">R1851-F1851</f>
        <v>0</v>
      </c>
      <c r="T1851" s="1">
        <f>1+INT($N1851/VLOOKUP($A1851,anni!$A$1:$J$35,10,0))+$Q1851</f>
        <v>2</v>
      </c>
      <c r="U1851" s="1">
        <f t="shared" si="254"/>
        <v>0</v>
      </c>
      <c r="AB1851" s="1">
        <v>2</v>
      </c>
    </row>
    <row r="1852" spans="1:28" x14ac:dyDescent="0.3">
      <c r="A1852" s="3">
        <v>1998</v>
      </c>
      <c r="B1852" s="3" t="str">
        <f>VLOOKUP($E1852,accorpamenti!$A$2:$X$104,$A1852-B$2,0)</f>
        <v>Piacenza</v>
      </c>
      <c r="C1852" s="3" t="str">
        <f>VLOOKUP($E1852,accorpamenti!$A$2:$X$104,$A1852-C$2,0)</f>
        <v>Piacenza</v>
      </c>
      <c r="D1852" s="3" t="str">
        <f>VLOOKUP($E1852,accorpamenti!$A$2:$X$104,$A1852-D$2,0)</f>
        <v>Piacenza</v>
      </c>
      <c r="E1852" s="3" t="s">
        <v>90</v>
      </c>
      <c r="F1852" s="1">
        <f t="array" ref="F1852">SUM(IF(anno=A1852,IF(distretto=E1852,1)))</f>
        <v>2</v>
      </c>
      <c r="G1852" s="1">
        <f t="array" ref="G1852">SUM(IF(anno=A1852,IF(distretto=E1852,IF(punti=-1,1))))</f>
        <v>0</v>
      </c>
      <c r="H1852" s="1">
        <f t="array" ref="H1852">SUM(IF(anno=A1852,IF(distretto=E1852,punti)))+G1852</f>
        <v>17.8</v>
      </c>
      <c r="I1852" s="6">
        <v>1.5725101921956901</v>
      </c>
      <c r="J1852" s="12">
        <f>H1852/VLOOKUP(A1852,anni!$A$1:$O$32,4,0)</f>
        <v>4.3667051002134307E-3</v>
      </c>
      <c r="K1852" s="12">
        <f t="shared" si="255"/>
        <v>6.2971783796875649E-3</v>
      </c>
      <c r="L1852" s="12">
        <f t="shared" si="256"/>
        <v>0</v>
      </c>
      <c r="M1852" s="12">
        <f t="array" ref="M1852">SUM(IF(NOT(ISERR(J1852:L1852)),J1852:L1852*$J$2:$L$2))/SUM(IF(NOT(ISERR(J1852:L1852)),$J$2:$L$2))</f>
        <v>4.2824120100025702E-3</v>
      </c>
      <c r="N1852" s="1">
        <f>((300-VLOOKUP(A1852,anni!$A$1:$O$32,8,0))*(M1852-I1852/300)+I1852)/300*(300-VLOOKUP(A1852,anni!$A$1:$O$32,7,0))</f>
        <v>1.380652466065744</v>
      </c>
      <c r="O1852" s="1">
        <f t="shared" si="257"/>
        <v>1.380652466065744</v>
      </c>
      <c r="P1852" s="9">
        <f>INT(MAX(1,O1852)+1-VLOOKUP(A1852,anni!$A$1:$O$32,5,0))</f>
        <v>2</v>
      </c>
      <c r="Q1852" s="9">
        <f t="array" ref="Q1852">SUM(IF(anno=A1852,IF(distretto=E1852,concorrenti!$T$3:$T$5991)))</f>
        <v>0</v>
      </c>
      <c r="R1852" s="9">
        <f t="shared" si="258"/>
        <v>2</v>
      </c>
      <c r="S1852" s="1">
        <f t="shared" si="259"/>
        <v>0</v>
      </c>
      <c r="T1852" s="1">
        <f>1+INT($N1852/VLOOKUP($A1852,anni!$A$1:$J$35,10,0))+$Q1852</f>
        <v>2</v>
      </c>
      <c r="U1852" s="1">
        <f t="shared" si="254"/>
        <v>0</v>
      </c>
      <c r="AB1852" s="1">
        <v>2</v>
      </c>
    </row>
    <row r="1853" spans="1:28" x14ac:dyDescent="0.3">
      <c r="A1853" s="3">
        <v>1998</v>
      </c>
      <c r="B1853" s="3" t="str">
        <f>VLOOKUP($E1853,accorpamenti!$A$2:$X$104,$A1853-B$2,0)</f>
        <v>Rieti</v>
      </c>
      <c r="C1853" s="3" t="str">
        <f>VLOOKUP($E1853,accorpamenti!$A$2:$X$104,$A1853-C$2,0)</f>
        <v>Rieti</v>
      </c>
      <c r="D1853" s="3" t="str">
        <f>VLOOKUP($E1853,accorpamenti!$A$2:$X$104,$A1853-D$2,0)</f>
        <v>Rieti</v>
      </c>
      <c r="E1853" s="3" t="s">
        <v>148</v>
      </c>
      <c r="F1853" s="1">
        <f t="array" ref="F1853">SUM(IF(anno=A1853,IF(distretto=E1853,1)))</f>
        <v>2</v>
      </c>
      <c r="G1853" s="1">
        <f t="array" ref="G1853">SUM(IF(anno=A1853,IF(distretto=E1853,IF(punti=-1,1))))</f>
        <v>0</v>
      </c>
      <c r="H1853" s="1">
        <f t="array" ref="H1853">SUM(IF(anno=A1853,IF(distretto=E1853,punti)))+G1853</f>
        <v>28.2</v>
      </c>
      <c r="I1853" s="6">
        <v>0.87361677344205002</v>
      </c>
      <c r="J1853" s="12">
        <f>H1853/VLOOKUP(A1853,anni!$A$1:$O$32,4,0)</f>
        <v>6.9180384171920644E-3</v>
      </c>
      <c r="K1853" s="12">
        <f t="shared" si="255"/>
        <v>4.0770193355669487E-3</v>
      </c>
      <c r="L1853" s="12">
        <f t="shared" si="256"/>
        <v>0</v>
      </c>
      <c r="M1853" s="12">
        <f t="array" ref="M1853">SUM(IF(NOT(ISERR(J1853:L1853)),J1853:L1853*$J$2:$L$2))/SUM(IF(NOT(ISERR(J1853:L1853)),$J$2:$L$2))</f>
        <v>4.8180256537850149E-3</v>
      </c>
      <c r="N1853" s="1">
        <f>((300-VLOOKUP(A1853,anni!$A$1:$O$32,8,0))*(M1853-I1853/300)+I1853)/300*(300-VLOOKUP(A1853,anni!$A$1:$O$32,7,0))</f>
        <v>1.2548107219043529</v>
      </c>
      <c r="O1853" s="1">
        <f t="shared" si="257"/>
        <v>1.2548107219043529</v>
      </c>
      <c r="P1853" s="9">
        <f>INT(MAX(1,O1853)+1-VLOOKUP(A1853,anni!$A$1:$O$32,5,0))</f>
        <v>2</v>
      </c>
      <c r="Q1853" s="9">
        <f t="array" ref="Q1853">SUM(IF(anno=A1853,IF(distretto=E1853,concorrenti!$T$3:$T$5991)))</f>
        <v>0</v>
      </c>
      <c r="R1853" s="9">
        <f t="shared" si="258"/>
        <v>2</v>
      </c>
      <c r="S1853" s="1">
        <f t="shared" si="259"/>
        <v>0</v>
      </c>
      <c r="T1853" s="1">
        <f>1+INT($N1853/VLOOKUP($A1853,anni!$A$1:$J$35,10,0))+$Q1853</f>
        <v>2</v>
      </c>
      <c r="U1853" s="1">
        <f t="shared" si="254"/>
        <v>0</v>
      </c>
      <c r="AB1853" s="1">
        <v>1</v>
      </c>
    </row>
    <row r="1854" spans="1:28" x14ac:dyDescent="0.3">
      <c r="A1854" s="3">
        <v>1998</v>
      </c>
      <c r="B1854" s="3" t="str">
        <f>VLOOKUP($E1854,accorpamenti!$A$2:$X$104,$A1854-B$2,0)</f>
        <v>Reggio Calabria</v>
      </c>
      <c r="C1854" s="3" t="str">
        <f>VLOOKUP($E1854,accorpamenti!$A$2:$X$104,$A1854-C$2,0)</f>
        <v>Reggio Calabria</v>
      </c>
      <c r="D1854" s="3" t="str">
        <f>VLOOKUP($E1854,accorpamenti!$A$2:$X$104,$A1854-D$2,0)</f>
        <v>Reggio Calabria</v>
      </c>
      <c r="E1854" s="3" t="s">
        <v>63</v>
      </c>
      <c r="F1854" s="1">
        <f t="array" ref="F1854">SUM(IF(anno=A1854,IF(distretto=E1854,1)))</f>
        <v>2</v>
      </c>
      <c r="G1854" s="1">
        <f t="array" ref="G1854">SUM(IF(anno=A1854,IF(distretto=E1854,IF(punti=-1,1))))</f>
        <v>0</v>
      </c>
      <c r="H1854" s="1">
        <f t="array" ref="H1854">SUM(IF(anno=A1854,IF(distretto=E1854,punti)))+G1854</f>
        <v>1.2</v>
      </c>
      <c r="I1854" s="6">
        <v>2.6208503203261504</v>
      </c>
      <c r="J1854" s="12">
        <f>H1854/VLOOKUP(A1854,anni!$A$1:$O$32,4,0)</f>
        <v>2.9438461349753464E-4</v>
      </c>
      <c r="K1854" s="12">
        <f t="shared" si="255"/>
        <v>8.6788035361078618E-3</v>
      </c>
      <c r="L1854" s="12">
        <f t="shared" si="256"/>
        <v>0</v>
      </c>
      <c r="M1854" s="12">
        <f t="array" ref="M1854">SUM(IF(NOT(ISERR(J1854:L1854)),J1854:L1854*$J$2:$L$2))/SUM(IF(NOT(ISERR(J1854:L1854)),$J$2:$L$2))</f>
        <v>3.0401268187847212E-3</v>
      </c>
      <c r="N1854" s="1">
        <f>((300-VLOOKUP(A1854,anni!$A$1:$O$32,8,0))*(M1854-I1854/300)+I1854)/300*(300-VLOOKUP(A1854,anni!$A$1:$O$32,7,0))</f>
        <v>1.4816421371989943</v>
      </c>
      <c r="O1854" s="1">
        <f t="shared" si="257"/>
        <v>1.4816421371989943</v>
      </c>
      <c r="P1854" s="9">
        <f>INT(MAX(1,O1854)+1-VLOOKUP(A1854,anni!$A$1:$O$32,5,0))</f>
        <v>2</v>
      </c>
      <c r="Q1854" s="9">
        <f t="array" ref="Q1854">SUM(IF(anno=A1854,IF(distretto=E1854,concorrenti!$T$3:$T$5991)))</f>
        <v>0</v>
      </c>
      <c r="R1854" s="9">
        <f t="shared" si="258"/>
        <v>2</v>
      </c>
      <c r="S1854" s="1">
        <f t="shared" si="259"/>
        <v>0</v>
      </c>
      <c r="T1854" s="1">
        <f>1+INT($N1854/VLOOKUP($A1854,anni!$A$1:$J$35,10,0))+$Q1854</f>
        <v>2</v>
      </c>
      <c r="U1854" s="1">
        <f t="shared" si="254"/>
        <v>0</v>
      </c>
      <c r="AB1854" s="1">
        <v>2</v>
      </c>
    </row>
    <row r="1855" spans="1:28" x14ac:dyDescent="0.3">
      <c r="A1855" s="3">
        <v>1998</v>
      </c>
      <c r="B1855" s="3" t="str">
        <f>VLOOKUP($E1855,accorpamenti!$A$2:$X$104,$A1855-B$2,0)</f>
        <v>Pordenone</v>
      </c>
      <c r="C1855" s="3" t="str">
        <f>VLOOKUP($E1855,accorpamenti!$A$2:$X$104,$A1855-C$2,0)</f>
        <v>Pordenone</v>
      </c>
      <c r="D1855" s="3" t="str">
        <f>VLOOKUP($E1855,accorpamenti!$A$2:$X$104,$A1855-D$2,0)</f>
        <v>Pordenone</v>
      </c>
      <c r="E1855" s="3" t="s">
        <v>91</v>
      </c>
      <c r="F1855" s="1">
        <f t="array" ref="F1855">SUM(IF(anno=A1855,IF(distretto=E1855,1)))</f>
        <v>2</v>
      </c>
      <c r="G1855" s="1">
        <f t="array" ref="G1855">SUM(IF(anno=A1855,IF(distretto=E1855,IF(punti=-1,1))))</f>
        <v>0</v>
      </c>
      <c r="H1855" s="1">
        <f t="array" ref="H1855">SUM(IF(anno=A1855,IF(distretto=E1855,punti)))+G1855</f>
        <v>26.2</v>
      </c>
      <c r="I1855" s="6">
        <v>1.5725101921956901</v>
      </c>
      <c r="J1855" s="12">
        <f>H1855/VLOOKUP(A1855,anni!$A$1:$O$32,4,0)</f>
        <v>6.4273973946961729E-3</v>
      </c>
      <c r="K1855" s="12">
        <f t="shared" si="255"/>
        <v>2.0183264037460145E-3</v>
      </c>
      <c r="L1855" s="12">
        <f t="shared" si="256"/>
        <v>0</v>
      </c>
      <c r="M1855" s="12">
        <f t="array" ref="M1855">SUM(IF(NOT(ISERR(J1855:L1855)),J1855:L1855*$J$2:$L$2))/SUM(IF(NOT(ISERR(J1855:L1855)),$J$2:$L$2))</f>
        <v>3.8864741652634249E-3</v>
      </c>
      <c r="N1855" s="1">
        <f>((300-VLOOKUP(A1855,anni!$A$1:$O$32,8,0))*(M1855-I1855/300)+I1855)/300*(300-VLOOKUP(A1855,anni!$A$1:$O$32,7,0))</f>
        <v>1.301464897117915</v>
      </c>
      <c r="O1855" s="1">
        <f t="shared" si="257"/>
        <v>1.301464897117915</v>
      </c>
      <c r="P1855" s="9">
        <f>INT(MAX(1,O1855)+1-VLOOKUP(A1855,anni!$A$1:$O$32,5,0))</f>
        <v>2</v>
      </c>
      <c r="Q1855" s="9">
        <f t="array" ref="Q1855">SUM(IF(anno=A1855,IF(distretto=E1855,concorrenti!$T$3:$T$5991)))</f>
        <v>0</v>
      </c>
      <c r="R1855" s="9">
        <f t="shared" si="258"/>
        <v>2</v>
      </c>
      <c r="S1855" s="1">
        <f t="shared" si="259"/>
        <v>0</v>
      </c>
      <c r="T1855" s="1">
        <f>1+INT($N1855/VLOOKUP($A1855,anni!$A$1:$J$35,10,0))+$Q1855</f>
        <v>2</v>
      </c>
      <c r="U1855" s="1">
        <f t="shared" si="254"/>
        <v>0</v>
      </c>
      <c r="AB1855" s="1">
        <v>1</v>
      </c>
    </row>
    <row r="1856" spans="1:28" x14ac:dyDescent="0.3">
      <c r="A1856" s="3">
        <v>1998</v>
      </c>
      <c r="B1856" s="3" t="str">
        <f>VLOOKUP($E1856,accorpamenti!$A$2:$X$104,$A1856-B$2,0)</f>
        <v>Sondrio</v>
      </c>
      <c r="C1856" s="3" t="str">
        <f>VLOOKUP($E1856,accorpamenti!$A$2:$X$104,$A1856-C$2,0)</f>
        <v>Sondrio</v>
      </c>
      <c r="D1856" s="3" t="str">
        <f>VLOOKUP($E1856,accorpamenti!$A$2:$X$104,$A1856-D$2,0)</f>
        <v>Sondrio</v>
      </c>
      <c r="E1856" s="3" t="s">
        <v>123</v>
      </c>
      <c r="F1856" s="1">
        <f t="array" ref="F1856">SUM(IF(anno=A1856,IF(distretto=E1856,1)))</f>
        <v>2</v>
      </c>
      <c r="G1856" s="1">
        <f t="array" ref="G1856">SUM(IF(anno=A1856,IF(distretto=E1856,IF(punti=-1,1))))</f>
        <v>0</v>
      </c>
      <c r="H1856" s="1">
        <f t="array" ref="H1856">SUM(IF(anno=A1856,IF(distretto=E1856,punti)))+G1856</f>
        <v>29</v>
      </c>
      <c r="I1856" s="6">
        <v>0.87361677344205002</v>
      </c>
      <c r="J1856" s="12">
        <f>H1856/VLOOKUP(A1856,anni!$A$1:$O$32,4,0)</f>
        <v>7.1142948261904209E-3</v>
      </c>
      <c r="K1856" s="12">
        <f t="shared" si="255"/>
        <v>2.9063900213942605E-3</v>
      </c>
      <c r="L1856" s="12">
        <f t="shared" si="256"/>
        <v>0</v>
      </c>
      <c r="M1856" s="12">
        <f t="array" ref="M1856">SUM(IF(NOT(ISERR(J1856:L1856)),J1856:L1856*$J$2:$L$2))/SUM(IF(NOT(ISERR(J1856:L1856)),$J$2:$L$2))</f>
        <v>4.5259440868932977E-3</v>
      </c>
      <c r="N1856" s="1">
        <f>((300-VLOOKUP(A1856,anni!$A$1:$O$32,8,0))*(M1856-I1856/300)+I1856)/300*(300-VLOOKUP(A1856,anni!$A$1:$O$32,7,0))</f>
        <v>1.1963944085260096</v>
      </c>
      <c r="O1856" s="1">
        <f t="shared" si="257"/>
        <v>1.1963944085260096</v>
      </c>
      <c r="P1856" s="9">
        <f>INT(MAX(1,O1856)+1-VLOOKUP(A1856,anni!$A$1:$O$32,5,0))</f>
        <v>2</v>
      </c>
      <c r="Q1856" s="9">
        <f t="array" ref="Q1856">SUM(IF(anno=A1856,IF(distretto=E1856,concorrenti!$T$3:$T$5991)))</f>
        <v>0</v>
      </c>
      <c r="R1856" s="9">
        <f t="shared" si="258"/>
        <v>2</v>
      </c>
      <c r="S1856" s="1">
        <f t="shared" si="259"/>
        <v>0</v>
      </c>
      <c r="T1856" s="1">
        <f>1+INT($N1856/VLOOKUP($A1856,anni!$A$1:$J$35,10,0))+$Q1856</f>
        <v>2</v>
      </c>
      <c r="U1856" s="1">
        <f t="shared" si="254"/>
        <v>0</v>
      </c>
      <c r="AB1856" s="1">
        <v>1</v>
      </c>
    </row>
    <row r="1857" spans="1:28" x14ac:dyDescent="0.3">
      <c r="A1857" s="3">
        <v>1998</v>
      </c>
      <c r="B1857" s="3" t="str">
        <f>VLOOKUP($E1857,accorpamenti!$A$2:$X$104,$A1857-B$2,0)</f>
        <v>Potenza</v>
      </c>
      <c r="C1857" s="3" t="str">
        <f>VLOOKUP($E1857,accorpamenti!$A$2:$X$104,$A1857-C$2,0)</f>
        <v>Potenza</v>
      </c>
      <c r="D1857" s="3" t="str">
        <f>VLOOKUP($E1857,accorpamenti!$A$2:$X$104,$A1857-D$2,0)</f>
        <v>Potenza</v>
      </c>
      <c r="E1857" s="3" t="s">
        <v>107</v>
      </c>
      <c r="F1857" s="1">
        <f t="array" ref="F1857">SUM(IF(anno=A1857,IF(distretto=E1857,1)))</f>
        <v>2</v>
      </c>
      <c r="G1857" s="1">
        <f t="array" ref="G1857">SUM(IF(anno=A1857,IF(distretto=E1857,IF(punti=-1,1))))</f>
        <v>0</v>
      </c>
      <c r="H1857" s="1">
        <f t="array" ref="H1857">SUM(IF(anno=A1857,IF(distretto=E1857,punti)))+G1857</f>
        <v>10</v>
      </c>
      <c r="I1857" s="6">
        <v>2.0966802562609201</v>
      </c>
      <c r="J1857" s="12">
        <f>H1857/VLOOKUP(A1857,anni!$A$1:$O$32,4,0)</f>
        <v>2.4532051124794554E-3</v>
      </c>
      <c r="K1857" s="12">
        <f t="shared" si="255"/>
        <v>5.0458160093650364E-3</v>
      </c>
      <c r="L1857" s="12">
        <f t="shared" si="256"/>
        <v>0</v>
      </c>
      <c r="M1857" s="12">
        <f t="array" ref="M1857">SUM(IF(NOT(ISERR(J1857:L1857)),J1857:L1857*$J$2:$L$2))/SUM(IF(NOT(ISERR(J1857:L1857)),$J$2:$L$2))</f>
        <v>2.9085412260280732E-3</v>
      </c>
      <c r="N1857" s="1">
        <f>((300-VLOOKUP(A1857,anni!$A$1:$O$32,8,0))*(M1857-I1857/300)+I1857)/300*(300-VLOOKUP(A1857,anni!$A$1:$O$32,7,0))</f>
        <v>1.280601663959255</v>
      </c>
      <c r="O1857" s="1">
        <f t="shared" si="257"/>
        <v>1.280601663959255</v>
      </c>
      <c r="P1857" s="9">
        <f>INT(MAX(1,O1857)+1-VLOOKUP(A1857,anni!$A$1:$O$32,5,0))</f>
        <v>2</v>
      </c>
      <c r="Q1857" s="9">
        <f t="array" ref="Q1857">SUM(IF(anno=A1857,IF(distretto=E1857,concorrenti!$T$3:$T$5991)))</f>
        <v>0</v>
      </c>
      <c r="R1857" s="9">
        <f t="shared" si="258"/>
        <v>2</v>
      </c>
      <c r="S1857" s="1">
        <f t="shared" si="259"/>
        <v>0</v>
      </c>
      <c r="T1857" s="1">
        <f>1+INT($N1857/VLOOKUP($A1857,anni!$A$1:$J$35,10,0))+$Q1857</f>
        <v>2</v>
      </c>
      <c r="U1857" s="1">
        <f t="shared" si="254"/>
        <v>0</v>
      </c>
      <c r="AB1857" s="1">
        <v>1</v>
      </c>
    </row>
    <row r="1858" spans="1:28" x14ac:dyDescent="0.3">
      <c r="A1858" s="3">
        <v>1998</v>
      </c>
      <c r="B1858" s="3" t="str">
        <f>VLOOKUP($E1858,accorpamenti!$A$2:$X$104,$A1858-B$2,0)</f>
        <v>Ragusa</v>
      </c>
      <c r="C1858" s="3" t="str">
        <f>VLOOKUP($E1858,accorpamenti!$A$2:$X$104,$A1858-C$2,0)</f>
        <v>Ragusa</v>
      </c>
      <c r="D1858" s="3" t="str">
        <f>VLOOKUP($E1858,accorpamenti!$A$2:$X$104,$A1858-D$2,0)</f>
        <v>Ragusa</v>
      </c>
      <c r="E1858" s="3" t="s">
        <v>122</v>
      </c>
      <c r="F1858" s="1">
        <f t="array" ref="F1858">SUM(IF(anno=A1858,IF(distretto=E1858,1)))</f>
        <v>2</v>
      </c>
      <c r="G1858" s="1">
        <f t="array" ref="G1858">SUM(IF(anno=A1858,IF(distretto=E1858,IF(punti=-1,1))))</f>
        <v>0</v>
      </c>
      <c r="H1858" s="1">
        <f t="array" ref="H1858">SUM(IF(anno=A1858,IF(distretto=E1858,punti)))+G1858</f>
        <v>13.2</v>
      </c>
      <c r="I1858" s="6">
        <v>1.7472335468841</v>
      </c>
      <c r="J1858" s="12">
        <f>H1858/VLOOKUP(A1858,anni!$A$1:$O$32,4,0)</f>
        <v>3.2382307484728808E-3</v>
      </c>
      <c r="K1858" s="12">
        <f t="shared" si="255"/>
        <v>3.8751866951923473E-3</v>
      </c>
      <c r="L1858" s="12">
        <f t="shared" si="256"/>
        <v>0</v>
      </c>
      <c r="M1858" s="12">
        <f t="array" ref="M1858">SUM(IF(NOT(ISERR(J1858:L1858)),J1858:L1858*$J$2:$L$2))/SUM(IF(NOT(ISERR(J1858:L1858)),$J$2:$L$2))</f>
        <v>2.9108442726338891E-3</v>
      </c>
      <c r="N1858" s="1">
        <f>((300-VLOOKUP(A1858,anni!$A$1:$O$32,8,0))*(M1858-I1858/300)+I1858)/300*(300-VLOOKUP(A1858,anni!$A$1:$O$32,7,0))</f>
        <v>1.1645800368214778</v>
      </c>
      <c r="O1858" s="1">
        <f t="shared" si="257"/>
        <v>1.1645800368214778</v>
      </c>
      <c r="P1858" s="9">
        <f>INT(MAX(1,O1858)+1-VLOOKUP(A1858,anni!$A$1:$O$32,5,0))</f>
        <v>2</v>
      </c>
      <c r="Q1858" s="9">
        <f t="array" ref="Q1858">SUM(IF(anno=A1858,IF(distretto=E1858,concorrenti!$T$3:$T$5991)))</f>
        <v>0</v>
      </c>
      <c r="R1858" s="9">
        <f t="shared" si="258"/>
        <v>2</v>
      </c>
      <c r="S1858" s="1">
        <f t="shared" si="259"/>
        <v>0</v>
      </c>
      <c r="T1858" s="1">
        <f>1+INT($N1858/VLOOKUP($A1858,anni!$A$1:$J$35,10,0))+$Q1858</f>
        <v>2</v>
      </c>
      <c r="U1858" s="1">
        <f t="shared" si="254"/>
        <v>0</v>
      </c>
      <c r="AB1858" s="1">
        <v>1</v>
      </c>
    </row>
    <row r="1859" spans="1:28" x14ac:dyDescent="0.3">
      <c r="A1859" s="3">
        <v>1998</v>
      </c>
      <c r="B1859" s="3" t="str">
        <f>VLOOKUP($E1859,accorpamenti!$A$2:$X$104,$A1859-B$2,0)</f>
        <v>Frosinone</v>
      </c>
      <c r="C1859" s="3" t="str">
        <f>VLOOKUP($E1859,accorpamenti!$A$2:$X$104,$A1859-C$2,0)</f>
        <v>Frosinone</v>
      </c>
      <c r="D1859" s="3" t="str">
        <f>VLOOKUP($E1859,accorpamenti!$A$2:$X$104,$A1859-D$2,0)</f>
        <v>Frosinone</v>
      </c>
      <c r="E1859" s="3" t="s">
        <v>146</v>
      </c>
      <c r="F1859" s="1">
        <f t="array" ref="F1859">SUM(IF(anno=A1859,IF(distretto=E1859,1)))</f>
        <v>2</v>
      </c>
      <c r="G1859" s="1">
        <f t="array" ref="G1859">SUM(IF(anno=A1859,IF(distretto=E1859,IF(punti=-1,1))))</f>
        <v>0</v>
      </c>
      <c r="H1859" s="1">
        <f t="array" ref="H1859">SUM(IF(anno=A1859,IF(distretto=E1859,punti)))+G1859</f>
        <v>7</v>
      </c>
      <c r="I1859" s="6">
        <v>2.6208503203261504</v>
      </c>
      <c r="J1859" s="12">
        <f>H1859/VLOOKUP(A1859,anni!$A$1:$O$32,4,0)</f>
        <v>1.7172435787356187E-3</v>
      </c>
      <c r="K1859" s="12">
        <f t="shared" si="255"/>
        <v>3.0274896056190215E-3</v>
      </c>
      <c r="L1859" s="12">
        <f t="shared" si="256"/>
        <v>0</v>
      </c>
      <c r="M1859" s="12">
        <f t="array" ref="M1859">SUM(IF(NOT(ISERR(J1859:L1859)),J1859:L1859*$J$2:$L$2))/SUM(IF(NOT(ISERR(J1859:L1859)),$J$2:$L$2))</f>
        <v>1.8677849912408166E-3</v>
      </c>
      <c r="N1859" s="1">
        <f>((300-VLOOKUP(A1859,anni!$A$1:$O$32,8,0))*(M1859-I1859/300)+I1859)/300*(300-VLOOKUP(A1859,anni!$A$1:$O$32,7,0))</f>
        <v>1.2471737716902134</v>
      </c>
      <c r="O1859" s="1">
        <f t="shared" si="257"/>
        <v>1.2471737716902134</v>
      </c>
      <c r="P1859" s="9">
        <f>INT(MAX(1,O1859)+1-VLOOKUP(A1859,anni!$A$1:$O$32,5,0))</f>
        <v>2</v>
      </c>
      <c r="Q1859" s="9">
        <f t="array" ref="Q1859">SUM(IF(anno=A1859,IF(distretto=E1859,concorrenti!$T$3:$T$5991)))</f>
        <v>0</v>
      </c>
      <c r="R1859" s="9">
        <f t="shared" si="258"/>
        <v>2</v>
      </c>
      <c r="S1859" s="1">
        <f t="shared" si="259"/>
        <v>0</v>
      </c>
      <c r="T1859" s="1">
        <f>1+INT($N1859/VLOOKUP($A1859,anni!$A$1:$J$35,10,0))+$Q1859</f>
        <v>2</v>
      </c>
      <c r="U1859" s="1">
        <f t="shared" si="254"/>
        <v>0</v>
      </c>
      <c r="AB1859" s="1">
        <v>1</v>
      </c>
    </row>
    <row r="1860" spans="1:28" x14ac:dyDescent="0.3">
      <c r="A1860" s="3">
        <v>1998</v>
      </c>
      <c r="B1860" s="3" t="str">
        <f>VLOOKUP($E1860,accorpamenti!$A$2:$X$104,$A1860-B$2,0)</f>
        <v>Matera</v>
      </c>
      <c r="C1860" s="3" t="str">
        <f>VLOOKUP($E1860,accorpamenti!$A$2:$X$104,$A1860-C$2,0)</f>
        <v>Matera</v>
      </c>
      <c r="D1860" s="3" t="str">
        <f>VLOOKUP($E1860,accorpamenti!$A$2:$X$104,$A1860-D$2,0)</f>
        <v>Matera</v>
      </c>
      <c r="E1860" s="3" t="s">
        <v>141</v>
      </c>
      <c r="F1860" s="1">
        <f t="array" ref="F1860">SUM(IF(anno=A1860,IF(distretto=E1860,1)))</f>
        <v>2</v>
      </c>
      <c r="G1860" s="1">
        <f t="array" ref="G1860">SUM(IF(anno=A1860,IF(distretto=E1860,IF(punti=-1,1))))</f>
        <v>0</v>
      </c>
      <c r="H1860" s="1">
        <f t="array" ref="H1860">SUM(IF(anno=A1860,IF(distretto=E1860,punti)))+G1860</f>
        <v>6</v>
      </c>
      <c r="I1860" s="6">
        <v>1.3977868375072802</v>
      </c>
      <c r="J1860" s="12">
        <f>H1860/VLOOKUP(A1860,anni!$A$1:$O$32,4,0)</f>
        <v>1.4719230674876732E-3</v>
      </c>
      <c r="K1860" s="12">
        <f t="shared" si="255"/>
        <v>5.2476486497396377E-3</v>
      </c>
      <c r="L1860" s="12">
        <f t="shared" si="256"/>
        <v>0</v>
      </c>
      <c r="M1860" s="12">
        <f t="array" ref="M1860">SUM(IF(NOT(ISERR(J1860:L1860)),J1860:L1860*$J$2:$L$2))/SUM(IF(NOT(ISERR(J1860:L1860)),$J$2:$L$2))</f>
        <v>2.4851777503237158E-3</v>
      </c>
      <c r="N1860" s="1">
        <f>((300-VLOOKUP(A1860,anni!$A$1:$O$32,8,0))*(M1860-I1860/300)+I1860)/300*(300-VLOOKUP(A1860,anni!$A$1:$O$32,7,0))</f>
        <v>0.96296449590050326</v>
      </c>
      <c r="O1860" s="1">
        <f t="shared" si="257"/>
        <v>1</v>
      </c>
      <c r="P1860" s="9">
        <f>INT(MAX(1,O1860)+1-VLOOKUP(A1860,anni!$A$1:$O$32,5,0))</f>
        <v>1</v>
      </c>
      <c r="Q1860" s="9">
        <f t="array" ref="Q1860">SUM(IF(anno=A1860,IF(distretto=E1860,concorrenti!$T$3:$T$5991)))</f>
        <v>0</v>
      </c>
      <c r="R1860" s="9">
        <f t="shared" si="258"/>
        <v>1</v>
      </c>
      <c r="S1860" s="1">
        <f t="shared" si="259"/>
        <v>-1</v>
      </c>
      <c r="T1860" s="1">
        <f>1+INT($N1860/VLOOKUP($A1860,anni!$A$1:$J$35,10,0))+$Q1860</f>
        <v>1</v>
      </c>
      <c r="U1860" s="1">
        <f t="shared" si="254"/>
        <v>-1</v>
      </c>
      <c r="AB1860" s="1">
        <v>1</v>
      </c>
    </row>
    <row r="1861" spans="1:28" x14ac:dyDescent="0.3">
      <c r="A1861" s="3">
        <v>1998</v>
      </c>
      <c r="B1861" s="3" t="str">
        <f>VLOOKUP($E1861,accorpamenti!$A$2:$X$104,$A1861-B$2,0)</f>
        <v>Taranto</v>
      </c>
      <c r="C1861" s="3" t="str">
        <f>VLOOKUP($E1861,accorpamenti!$A$2:$X$104,$A1861-C$2,0)</f>
        <v>Taranto</v>
      </c>
      <c r="D1861" s="3" t="str">
        <f>VLOOKUP($E1861,accorpamenti!$A$2:$X$104,$A1861-D$2,0)</f>
        <v>Taranto</v>
      </c>
      <c r="E1861" s="3" t="s">
        <v>115</v>
      </c>
      <c r="F1861" s="1">
        <f t="array" ref="F1861">SUM(IF(anno=A1861,IF(distretto=E1861,1)))</f>
        <v>2</v>
      </c>
      <c r="G1861" s="1">
        <f t="array" ref="G1861">SUM(IF(anno=A1861,IF(distretto=E1861,IF(punti=-1,1))))</f>
        <v>0</v>
      </c>
      <c r="H1861" s="1">
        <f t="array" ref="H1861">SUM(IF(anno=A1861,IF(distretto=E1861,punti)))+G1861</f>
        <v>1</v>
      </c>
      <c r="I1861" s="6">
        <v>2.2714036109493301</v>
      </c>
      <c r="J1861" s="12">
        <f>H1861/VLOOKUP(A1861,anni!$A$1:$O$32,4,0)</f>
        <v>2.4532051124794555E-4</v>
      </c>
      <c r="K1861" s="12">
        <f t="shared" si="255"/>
        <v>4.4403180882412316E-3</v>
      </c>
      <c r="L1861" s="12">
        <f t="shared" si="256"/>
        <v>0</v>
      </c>
      <c r="M1861" s="12">
        <f t="array" ref="M1861">SUM(IF(NOT(ISERR(J1861:L1861)),J1861:L1861*$J$2:$L$2))/SUM(IF(NOT(ISERR(J1861:L1861)),$J$2:$L$2))</f>
        <v>1.6027662850377166E-3</v>
      </c>
      <c r="N1861" s="1">
        <f>((300-VLOOKUP(A1861,anni!$A$1:$O$32,8,0))*(M1861-I1861/300)+I1861)/300*(300-VLOOKUP(A1861,anni!$A$1:$O$32,7,0))</f>
        <v>1.0776877939906535</v>
      </c>
      <c r="O1861" s="1">
        <f t="shared" si="257"/>
        <v>1.0776877939906535</v>
      </c>
      <c r="P1861" s="9">
        <f>INT(MAX(1,O1861)+1-VLOOKUP(A1861,anni!$A$1:$O$32,5,0))</f>
        <v>1</v>
      </c>
      <c r="Q1861" s="9">
        <f t="array" ref="Q1861">SUM(IF(anno=A1861,IF(distretto=E1861,concorrenti!$T$3:$T$5991)))</f>
        <v>0</v>
      </c>
      <c r="R1861" s="9">
        <f t="shared" si="258"/>
        <v>1</v>
      </c>
      <c r="S1861" s="1">
        <f t="shared" si="259"/>
        <v>-1</v>
      </c>
      <c r="T1861" s="1">
        <f>1+INT($N1861/VLOOKUP($A1861,anni!$A$1:$J$35,10,0))+$Q1861</f>
        <v>1</v>
      </c>
      <c r="U1861" s="1">
        <f t="shared" si="254"/>
        <v>-1</v>
      </c>
      <c r="AB1861" s="1">
        <v>1</v>
      </c>
    </row>
    <row r="1862" spans="1:28" x14ac:dyDescent="0.3">
      <c r="A1862" s="3">
        <v>1998</v>
      </c>
      <c r="B1862" s="3" t="str">
        <f>VLOOKUP($E1862,accorpamenti!$A$2:$X$104,$A1862-B$2,0)</f>
        <v>Ascoli Piceno</v>
      </c>
      <c r="C1862" s="3" t="str">
        <f>VLOOKUP($E1862,accorpamenti!$A$2:$X$104,$A1862-C$2,0)</f>
        <v>Ascoli Piceno</v>
      </c>
      <c r="D1862" s="3" t="str">
        <f>VLOOKUP($E1862,accorpamenti!$A$2:$X$104,$A1862-D$2,0)</f>
        <v>Ascoli Piceno</v>
      </c>
      <c r="E1862" s="3" t="s">
        <v>117</v>
      </c>
      <c r="F1862" s="1">
        <f t="array" ref="F1862">SUM(IF(anno=A1862,IF(distretto=E1862,1)))</f>
        <v>2</v>
      </c>
      <c r="G1862" s="1">
        <f t="array" ref="G1862">SUM(IF(anno=A1862,IF(distretto=E1862,IF(punti=-1,1))))</f>
        <v>2</v>
      </c>
      <c r="H1862" s="1">
        <f t="array" ref="H1862">SUM(IF(anno=A1862,IF(distretto=E1862,punti)))+G1862</f>
        <v>0</v>
      </c>
      <c r="I1862" s="6">
        <v>1.5725101921956901</v>
      </c>
      <c r="J1862" s="12">
        <f>H1862/VLOOKUP(A1862,anni!$A$1:$O$32,4,0)</f>
        <v>0</v>
      </c>
      <c r="K1862" s="12">
        <f t="shared" si="255"/>
        <v>5.8531465708634416E-3</v>
      </c>
      <c r="L1862" s="12">
        <f t="shared" si="256"/>
        <v>0</v>
      </c>
      <c r="M1862" s="12">
        <f t="array" ref="M1862">SUM(IF(NOT(ISERR(J1862:L1862)),J1862:L1862*$J$2:$L$2))/SUM(IF(NOT(ISERR(J1862:L1862)),$J$2:$L$2))</f>
        <v>1.9510488569544806E-3</v>
      </c>
      <c r="N1862" s="1">
        <f>((300-VLOOKUP(A1862,anni!$A$1:$O$32,8,0))*(M1862-I1862/300)+I1862)/300*(300-VLOOKUP(A1862,anni!$A$1:$O$32,7,0))</f>
        <v>0.91437983545612622</v>
      </c>
      <c r="O1862" s="1">
        <f t="shared" si="257"/>
        <v>1</v>
      </c>
      <c r="P1862" s="9">
        <f>INT(MAX(1,O1862)+1-VLOOKUP(A1862,anni!$A$1:$O$32,5,0))</f>
        <v>1</v>
      </c>
      <c r="Q1862" s="9">
        <f t="array" ref="Q1862">SUM(IF(anno=A1862,IF(distretto=E1862,concorrenti!$T$3:$T$5991)))</f>
        <v>0</v>
      </c>
      <c r="R1862" s="9">
        <f t="shared" si="258"/>
        <v>1</v>
      </c>
      <c r="S1862" s="1">
        <f t="shared" si="259"/>
        <v>-1</v>
      </c>
      <c r="T1862" s="1">
        <f>1+INT($N1862/VLOOKUP($A1862,anni!$A$1:$J$35,10,0))+$Q1862</f>
        <v>1</v>
      </c>
      <c r="U1862" s="1">
        <f t="shared" si="254"/>
        <v>-1</v>
      </c>
      <c r="AB1862" s="1">
        <v>1</v>
      </c>
    </row>
    <row r="1863" spans="1:28" x14ac:dyDescent="0.3">
      <c r="A1863" s="3">
        <v>1998</v>
      </c>
      <c r="B1863" s="3" t="str">
        <f>VLOOKUP($E1863,accorpamenti!$A$2:$X$104,$A1863-B$2,0)</f>
        <v>Lodi</v>
      </c>
      <c r="C1863" s="3" t="str">
        <f>VLOOKUP($E1863,accorpamenti!$A$2:$X$104,$A1863-C$2,0)</f>
        <v>Lodi</v>
      </c>
      <c r="D1863" s="3" t="str">
        <f>VLOOKUP($E1863,accorpamenti!$A$2:$X$104,$A1863-D$2,0)</f>
        <v>Lodi</v>
      </c>
      <c r="E1863" s="3" t="s">
        <v>97</v>
      </c>
      <c r="F1863" s="1">
        <f t="array" ref="F1863">SUM(IF(anno=A1863,IF(distretto=E1863,1)))</f>
        <v>2</v>
      </c>
      <c r="G1863" s="1">
        <f t="array" ref="G1863">SUM(IF(anno=A1863,IF(distretto=E1863,IF(punti=-1,1))))</f>
        <v>0</v>
      </c>
      <c r="H1863" s="1">
        <f t="array" ref="H1863">SUM(IF(anno=A1863,IF(distretto=E1863,punti)))+G1863</f>
        <v>10</v>
      </c>
      <c r="I1863" s="6">
        <v>1.3977868375072802</v>
      </c>
      <c r="J1863" s="12">
        <f>H1863/VLOOKUP(A1863,anni!$A$1:$O$32,4,0)</f>
        <v>2.4532051124794554E-3</v>
      </c>
      <c r="K1863" s="12">
        <f t="shared" si="255"/>
        <v>0</v>
      </c>
      <c r="L1863" s="12">
        <f t="shared" si="256"/>
        <v>0</v>
      </c>
      <c r="M1863" s="12">
        <f t="array" ref="M1863">SUM(IF(NOT(ISERR(J1863:L1863)),J1863:L1863*$J$2:$L$2))/SUM(IF(NOT(ISERR(J1863:L1863)),$J$2:$L$2))</f>
        <v>1.2266025562397277E-3</v>
      </c>
      <c r="N1863" s="1">
        <f>((300-VLOOKUP(A1863,anni!$A$1:$O$32,8,0))*(M1863-I1863/300)+I1863)/300*(300-VLOOKUP(A1863,anni!$A$1:$O$32,7,0))</f>
        <v>0.71124945708370557</v>
      </c>
      <c r="O1863" s="1">
        <f t="shared" si="257"/>
        <v>1</v>
      </c>
      <c r="P1863" s="9">
        <f>INT(MAX(1,O1863)+1-VLOOKUP(A1863,anni!$A$1:$O$32,5,0))</f>
        <v>1</v>
      </c>
      <c r="Q1863" s="9">
        <f t="array" ref="Q1863">SUM(IF(anno=A1863,IF(distretto=E1863,concorrenti!$T$3:$T$5991)))</f>
        <v>0</v>
      </c>
      <c r="R1863" s="9">
        <f t="shared" si="258"/>
        <v>1</v>
      </c>
      <c r="S1863" s="1">
        <f t="shared" si="259"/>
        <v>-1</v>
      </c>
      <c r="T1863" s="1">
        <f>1+INT($N1863/VLOOKUP($A1863,anni!$A$1:$J$35,10,0))+$Q1863</f>
        <v>1</v>
      </c>
      <c r="U1863" s="1">
        <f t="shared" si="254"/>
        <v>-1</v>
      </c>
      <c r="AB1863" s="1">
        <v>1</v>
      </c>
    </row>
    <row r="1864" spans="1:28" x14ac:dyDescent="0.3">
      <c r="A1864" s="3">
        <v>1998</v>
      </c>
      <c r="B1864" s="3" t="str">
        <f>VLOOKUP($E1864,accorpamenti!$A$2:$X$104,$A1864-B$2,0)</f>
        <v>La Spezia</v>
      </c>
      <c r="C1864" s="3" t="str">
        <f>VLOOKUP($E1864,accorpamenti!$A$2:$X$104,$A1864-C$2,0)</f>
        <v>La Spezia</v>
      </c>
      <c r="D1864" s="3" t="str">
        <f>VLOOKUP($E1864,accorpamenti!$A$2:$X$104,$A1864-D$2,0)</f>
        <v>La Spezia</v>
      </c>
      <c r="E1864" s="3" t="s">
        <v>120</v>
      </c>
      <c r="F1864" s="1">
        <f t="array" ref="F1864">SUM(IF(anno=A1864,IF(distretto=E1864,1)))</f>
        <v>2</v>
      </c>
      <c r="G1864" s="1">
        <f t="array" ref="G1864">SUM(IF(anno=A1864,IF(distretto=E1864,IF(punti=-1,1))))</f>
        <v>2</v>
      </c>
      <c r="H1864" s="1">
        <f t="array" ref="H1864">SUM(IF(anno=A1864,IF(distretto=E1864,punti)))+G1864</f>
        <v>0</v>
      </c>
      <c r="I1864" s="6">
        <v>0.69889341875364008</v>
      </c>
      <c r="J1864" s="12">
        <f>H1864/VLOOKUP(A1864,anni!$A$1:$O$32,4,0)</f>
        <v>0</v>
      </c>
      <c r="K1864" s="12">
        <f t="shared" si="255"/>
        <v>4.0366528074920289E-3</v>
      </c>
      <c r="L1864" s="12">
        <f t="shared" si="256"/>
        <v>0</v>
      </c>
      <c r="M1864" s="12">
        <f t="array" ref="M1864">SUM(IF(NOT(ISERR(J1864:L1864)),J1864:L1864*$J$2:$L$2))/SUM(IF(NOT(ISERR(J1864:L1864)),$J$2:$L$2))</f>
        <v>1.3455509358306762E-3</v>
      </c>
      <c r="N1864" s="1">
        <f>((300-VLOOKUP(A1864,anni!$A$1:$O$32,8,0))*(M1864-I1864/300)+I1864)/300*(300-VLOOKUP(A1864,anni!$A$1:$O$32,7,0))</f>
        <v>0.50207466008401525</v>
      </c>
      <c r="O1864" s="1">
        <f t="shared" si="257"/>
        <v>1</v>
      </c>
      <c r="P1864" s="9">
        <f>INT(MAX(1,O1864)+1-VLOOKUP(A1864,anni!$A$1:$O$32,5,0))</f>
        <v>1</v>
      </c>
      <c r="Q1864" s="9">
        <f t="array" ref="Q1864">SUM(IF(anno=A1864,IF(distretto=E1864,concorrenti!$T$3:$T$5991)))</f>
        <v>0</v>
      </c>
      <c r="R1864" s="9">
        <f t="shared" si="258"/>
        <v>1</v>
      </c>
      <c r="S1864" s="1">
        <f t="shared" si="259"/>
        <v>-1</v>
      </c>
      <c r="T1864" s="1">
        <f>1+INT($N1864/VLOOKUP($A1864,anni!$A$1:$J$35,10,0))+$Q1864</f>
        <v>1</v>
      </c>
      <c r="U1864" s="1">
        <f t="shared" si="254"/>
        <v>-1</v>
      </c>
      <c r="AB1864" s="1">
        <v>1</v>
      </c>
    </row>
    <row r="1865" spans="1:28" x14ac:dyDescent="0.3">
      <c r="A1865" s="3">
        <v>1998</v>
      </c>
      <c r="B1865" s="3" t="str">
        <f>VLOOKUP($E1865,accorpamenti!$A$2:$X$104,$A1865-B$2,0)</f>
        <v>Chieti</v>
      </c>
      <c r="C1865" s="3" t="str">
        <f>VLOOKUP($E1865,accorpamenti!$A$2:$X$104,$A1865-C$2,0)</f>
        <v>Chieti</v>
      </c>
      <c r="D1865" s="3" t="str">
        <f>VLOOKUP($E1865,accorpamenti!$A$2:$X$104,$A1865-D$2,0)</f>
        <v>Chieti</v>
      </c>
      <c r="E1865" s="3" t="s">
        <v>113</v>
      </c>
      <c r="F1865" s="1">
        <f t="array" ref="F1865">SUM(IF(anno=A1865,IF(distretto=E1865,1)))</f>
        <v>1</v>
      </c>
      <c r="G1865" s="1">
        <f t="array" ref="G1865">SUM(IF(anno=A1865,IF(distretto=E1865,IF(punti=-1,1))))</f>
        <v>0</v>
      </c>
      <c r="H1865" s="1">
        <f t="array" ref="H1865">SUM(IF(anno=A1865,IF(distretto=E1865,punti)))+G1865</f>
        <v>38</v>
      </c>
      <c r="I1865" s="6">
        <v>2.4461269656377405</v>
      </c>
      <c r="J1865" s="12">
        <f>H1865/VLOOKUP(A1865,anni!$A$1:$O$32,4,0)</f>
        <v>9.3221794274219311E-3</v>
      </c>
      <c r="K1865" s="12">
        <f t="shared" si="255"/>
        <v>1.3482420377023376E-2</v>
      </c>
      <c r="L1865" s="12">
        <f t="shared" si="256"/>
        <v>0</v>
      </c>
      <c r="M1865" s="12">
        <f t="array" ref="M1865">SUM(IF(NOT(ISERR(J1865:L1865)),J1865:L1865*$J$2:$L$2))/SUM(IF(NOT(ISERR(J1865:L1865)),$J$2:$L$2))</f>
        <v>9.1552298393854249E-3</v>
      </c>
      <c r="N1865" s="1">
        <f>((300-VLOOKUP(A1865,anni!$A$1:$O$32,8,0))*(M1865-I1865/300)+I1865)/300*(300-VLOOKUP(A1865,anni!$A$1:$O$32,7,0))</f>
        <v>2.6464216230896653</v>
      </c>
      <c r="O1865" s="1">
        <f t="shared" si="257"/>
        <v>2.6464216230896653</v>
      </c>
      <c r="P1865" s="9">
        <f>INT(MAX(1,O1865)+1-VLOOKUP(A1865,anni!$A$1:$O$32,5,0))</f>
        <v>3</v>
      </c>
      <c r="Q1865" s="9">
        <f t="array" ref="Q1865">SUM(IF(anno=A1865,IF(distretto=E1865,concorrenti!$T$3:$T$5991)))</f>
        <v>0</v>
      </c>
      <c r="R1865" s="9">
        <f t="shared" si="258"/>
        <v>3</v>
      </c>
      <c r="S1865" s="1">
        <f t="shared" si="259"/>
        <v>2</v>
      </c>
      <c r="T1865" s="1">
        <f>1+INT($N1865/VLOOKUP($A1865,anni!$A$1:$J$35,10,0))+$Q1865</f>
        <v>3</v>
      </c>
      <c r="U1865" s="1">
        <f t="shared" si="254"/>
        <v>2</v>
      </c>
      <c r="AB1865" s="1">
        <v>3</v>
      </c>
    </row>
    <row r="1866" spans="1:28" x14ac:dyDescent="0.3">
      <c r="A1866" s="3">
        <v>1998</v>
      </c>
      <c r="B1866" s="3" t="str">
        <f>VLOOKUP($E1866,accorpamenti!$A$2:$X$104,$A1866-B$2,0)</f>
        <v>Bolzano</v>
      </c>
      <c r="C1866" s="3" t="str">
        <f>VLOOKUP($E1866,accorpamenti!$A$2:$X$104,$A1866-C$2,0)</f>
        <v>Bolzano</v>
      </c>
      <c r="D1866" s="3" t="str">
        <f>VLOOKUP($E1866,accorpamenti!$A$2:$X$104,$A1866-D$2,0)</f>
        <v>Bolzano</v>
      </c>
      <c r="E1866" s="3" t="s">
        <v>128</v>
      </c>
      <c r="F1866" s="1">
        <f t="array" ref="F1866">SUM(IF(anno=A1866,IF(distretto=E1866,1)))</f>
        <v>1</v>
      </c>
      <c r="G1866" s="1">
        <f t="array" ref="G1866">SUM(IF(anno=A1866,IF(distretto=E1866,IF(punti=-1,1))))</f>
        <v>0</v>
      </c>
      <c r="H1866" s="1">
        <f t="array" ref="H1866">SUM(IF(anno=A1866,IF(distretto=E1866,punti)))+G1866</f>
        <v>12</v>
      </c>
      <c r="I1866" s="6">
        <v>3.3197437390797901</v>
      </c>
      <c r="J1866" s="12">
        <f>H1866/VLOOKUP(A1866,anni!$A$1:$O$32,4,0)</f>
        <v>2.9438461349753464E-3</v>
      </c>
      <c r="K1866" s="12">
        <f t="shared" si="255"/>
        <v>9.8897993783554697E-3</v>
      </c>
      <c r="L1866" s="12">
        <f t="shared" si="256"/>
        <v>0</v>
      </c>
      <c r="M1866" s="12">
        <f t="array" ref="M1866">SUM(IF(NOT(ISERR(J1866:L1866)),J1866:L1866*$J$2:$L$2))/SUM(IF(NOT(ISERR(J1866:L1866)),$J$2:$L$2))</f>
        <v>4.7685228602728294E-3</v>
      </c>
      <c r="N1866" s="1">
        <f>((300-VLOOKUP(A1866,anni!$A$1:$O$32,8,0))*(M1866-I1866/300)+I1866)/300*(300-VLOOKUP(A1866,anni!$A$1:$O$32,7,0))</f>
        <v>2.0602858184144957</v>
      </c>
      <c r="O1866" s="1">
        <f t="shared" si="257"/>
        <v>2.0602858184144957</v>
      </c>
      <c r="P1866" s="9">
        <f>INT(MAX(1,O1866)+1-VLOOKUP(A1866,anni!$A$1:$O$32,5,0))</f>
        <v>2</v>
      </c>
      <c r="Q1866" s="9">
        <f t="array" ref="Q1866">SUM(IF(anno=A1866,IF(distretto=E1866,concorrenti!$T$3:$T$5991)))</f>
        <v>0</v>
      </c>
      <c r="R1866" s="9">
        <f t="shared" si="258"/>
        <v>2</v>
      </c>
      <c r="S1866" s="1">
        <f t="shared" si="259"/>
        <v>1</v>
      </c>
      <c r="T1866" s="1">
        <f>1+INT($N1866/VLOOKUP($A1866,anni!$A$1:$J$35,10,0))+$Q1866</f>
        <v>2</v>
      </c>
      <c r="U1866" s="1">
        <f t="shared" si="254"/>
        <v>1</v>
      </c>
      <c r="AB1866" s="1">
        <v>2</v>
      </c>
    </row>
    <row r="1867" spans="1:28" x14ac:dyDescent="0.3">
      <c r="A1867" s="3">
        <v>1998</v>
      </c>
      <c r="B1867" s="3" t="str">
        <f>VLOOKUP($E1867,accorpamenti!$A$2:$X$104,$A1867-B$2,0)</f>
        <v>Teramo</v>
      </c>
      <c r="C1867" s="3" t="str">
        <f>VLOOKUP($E1867,accorpamenti!$A$2:$X$104,$A1867-C$2,0)</f>
        <v>Teramo</v>
      </c>
      <c r="D1867" s="3" t="str">
        <f>VLOOKUP($E1867,accorpamenti!$A$2:$X$104,$A1867-D$2,0)</f>
        <v>Teramo</v>
      </c>
      <c r="E1867" s="3" t="s">
        <v>98</v>
      </c>
      <c r="F1867" s="1">
        <f t="array" ref="F1867">SUM(IF(anno=A1867,IF(distretto=E1867,1)))</f>
        <v>1</v>
      </c>
      <c r="G1867" s="1">
        <f t="array" ref="G1867">SUM(IF(anno=A1867,IF(distretto=E1867,IF(punti=-1,1))))</f>
        <v>0</v>
      </c>
      <c r="H1867" s="1">
        <f t="array" ref="H1867">SUM(IF(anno=A1867,IF(distretto=E1867,punti)))+G1867</f>
        <v>25</v>
      </c>
      <c r="I1867" s="6">
        <v>1.2230634828188702</v>
      </c>
      <c r="J1867" s="12">
        <f>H1867/VLOOKUP(A1867,anni!$A$1:$O$32,4,0)</f>
        <v>6.1330127811986381E-3</v>
      </c>
      <c r="K1867" s="12">
        <f t="shared" si="255"/>
        <v>9.7686997941307096E-3</v>
      </c>
      <c r="L1867" s="12">
        <f t="shared" si="256"/>
        <v>0</v>
      </c>
      <c r="M1867" s="12">
        <f t="array" ref="M1867">SUM(IF(NOT(ISERR(J1867:L1867)),J1867:L1867*$J$2:$L$2))/SUM(IF(NOT(ISERR(J1867:L1867)),$J$2:$L$2))</f>
        <v>6.3227396553095548E-3</v>
      </c>
      <c r="N1867" s="1">
        <f>((300-VLOOKUP(A1867,anni!$A$1:$O$32,8,0))*(M1867-I1867/300)+I1867)/300*(300-VLOOKUP(A1867,anni!$A$1:$O$32,7,0))</f>
        <v>1.6722357586682011</v>
      </c>
      <c r="O1867" s="1">
        <f t="shared" si="257"/>
        <v>1.6722357586682011</v>
      </c>
      <c r="P1867" s="9">
        <f>INT(MAX(1,O1867)+1-VLOOKUP(A1867,anni!$A$1:$O$32,5,0))</f>
        <v>2</v>
      </c>
      <c r="Q1867" s="9">
        <f t="array" ref="Q1867">SUM(IF(anno=A1867,IF(distretto=E1867,concorrenti!$T$3:$T$5991)))</f>
        <v>0</v>
      </c>
      <c r="R1867" s="9">
        <f t="shared" si="258"/>
        <v>2</v>
      </c>
      <c r="S1867" s="1">
        <f t="shared" si="259"/>
        <v>1</v>
      </c>
      <c r="T1867" s="1">
        <f>1+INT($N1867/VLOOKUP($A1867,anni!$A$1:$J$35,10,0))+$Q1867</f>
        <v>2</v>
      </c>
      <c r="U1867" s="1">
        <f t="shared" si="254"/>
        <v>1</v>
      </c>
      <c r="AB1867" s="1">
        <v>2</v>
      </c>
    </row>
    <row r="1868" spans="1:28" x14ac:dyDescent="0.3">
      <c r="A1868" s="3">
        <v>1998</v>
      </c>
      <c r="B1868" s="3" t="str">
        <f>VLOOKUP($E1868,accorpamenti!$A$2:$X$104,$A1868-B$2,0)</f>
        <v>Perugia</v>
      </c>
      <c r="C1868" s="3" t="str">
        <f>VLOOKUP($E1868,accorpamenti!$A$2:$X$104,$A1868-C$2,0)</f>
        <v>Perugia</v>
      </c>
      <c r="D1868" s="3" t="str">
        <f>VLOOKUP($E1868,accorpamenti!$A$2:$X$104,$A1868-D$2,0)</f>
        <v>Perugia</v>
      </c>
      <c r="E1868" s="3" t="s">
        <v>84</v>
      </c>
      <c r="F1868" s="1">
        <f t="array" ref="F1868">SUM(IF(anno=A1868,IF(distretto=E1868,1)))</f>
        <v>1</v>
      </c>
      <c r="G1868" s="1">
        <f t="array" ref="G1868">SUM(IF(anno=A1868,IF(distretto=E1868,IF(punti=-1,1))))</f>
        <v>0</v>
      </c>
      <c r="H1868" s="1">
        <f t="array" ref="H1868">SUM(IF(anno=A1868,IF(distretto=E1868,punti)))+G1868</f>
        <v>4</v>
      </c>
      <c r="I1868" s="6">
        <v>3.4944670937682001</v>
      </c>
      <c r="J1868" s="12">
        <f>H1868/VLOOKUP(A1868,anni!$A$1:$O$32,4,0)</f>
        <v>9.8128204499178221E-4</v>
      </c>
      <c r="K1868" s="12">
        <f t="shared" si="255"/>
        <v>8.0733056149840578E-3</v>
      </c>
      <c r="L1868" s="12">
        <f t="shared" si="256"/>
        <v>0</v>
      </c>
      <c r="M1868" s="12">
        <f t="array" ref="M1868">SUM(IF(NOT(ISERR(J1868:L1868)),J1868:L1868*$J$2:$L$2))/SUM(IF(NOT(ISERR(J1868:L1868)),$J$2:$L$2))</f>
        <v>3.1817428941572439E-3</v>
      </c>
      <c r="N1868" s="1">
        <f>((300-VLOOKUP(A1868,anni!$A$1:$O$32,8,0))*(M1868-I1868/300)+I1868)/300*(300-VLOOKUP(A1868,anni!$A$1:$O$32,7,0))</f>
        <v>1.8011709434208485</v>
      </c>
      <c r="O1868" s="1">
        <f t="shared" si="257"/>
        <v>1.8011709434208485</v>
      </c>
      <c r="P1868" s="9">
        <f>INT(MAX(1,O1868)+1-VLOOKUP(A1868,anni!$A$1:$O$32,5,0))</f>
        <v>2</v>
      </c>
      <c r="Q1868" s="9">
        <f t="array" ref="Q1868">SUM(IF(anno=A1868,IF(distretto=E1868,concorrenti!$T$3:$T$5991)))</f>
        <v>0</v>
      </c>
      <c r="R1868" s="9">
        <f t="shared" si="258"/>
        <v>2</v>
      </c>
      <c r="S1868" s="1">
        <f t="shared" si="259"/>
        <v>1</v>
      </c>
      <c r="T1868" s="1">
        <f>1+INT($N1868/VLOOKUP($A1868,anni!$A$1:$J$35,10,0))+$Q1868</f>
        <v>2</v>
      </c>
      <c r="U1868" s="1">
        <f t="shared" si="254"/>
        <v>1</v>
      </c>
      <c r="AB1868" s="1">
        <v>2</v>
      </c>
    </row>
    <row r="1869" spans="1:28" x14ac:dyDescent="0.3">
      <c r="A1869" s="3">
        <v>1998</v>
      </c>
      <c r="B1869" s="3" t="str">
        <f>VLOOKUP($E1869,accorpamenti!$A$2:$X$104,$A1869-B$2,0)</f>
        <v>Brindisi</v>
      </c>
      <c r="C1869" s="3" t="str">
        <f>VLOOKUP($E1869,accorpamenti!$A$2:$X$104,$A1869-C$2,0)</f>
        <v>Brindisi</v>
      </c>
      <c r="D1869" s="3" t="str">
        <f>VLOOKUP($E1869,accorpamenti!$A$2:$X$104,$A1869-D$2,0)</f>
        <v>Brindisi</v>
      </c>
      <c r="E1869" s="3" t="s">
        <v>112</v>
      </c>
      <c r="F1869" s="1">
        <f t="array" ref="F1869">SUM(IF(anno=A1869,IF(distretto=E1869,1)))</f>
        <v>1</v>
      </c>
      <c r="G1869" s="1">
        <f t="array" ref="G1869">SUM(IF(anno=A1869,IF(distretto=E1869,IF(punti=-1,1))))</f>
        <v>0</v>
      </c>
      <c r="H1869" s="1">
        <f t="array" ref="H1869">SUM(IF(anno=A1869,IF(distretto=E1869,punti)))+G1869</f>
        <v>10</v>
      </c>
      <c r="I1869" s="6">
        <v>2.6208503203261504</v>
      </c>
      <c r="J1869" s="12">
        <f>H1869/VLOOKUP(A1869,anni!$A$1:$O$32,4,0)</f>
        <v>2.4532051124794554E-3</v>
      </c>
      <c r="K1869" s="12">
        <f t="shared" si="255"/>
        <v>5.8531465708634416E-3</v>
      </c>
      <c r="L1869" s="12">
        <f t="shared" si="256"/>
        <v>0</v>
      </c>
      <c r="M1869" s="12">
        <f t="array" ref="M1869">SUM(IF(NOT(ISERR(J1869:L1869)),J1869:L1869*$J$2:$L$2))/SUM(IF(NOT(ISERR(J1869:L1869)),$J$2:$L$2))</f>
        <v>3.1776514131942081E-3</v>
      </c>
      <c r="N1869" s="1">
        <f>((300-VLOOKUP(A1869,anni!$A$1:$O$32,8,0))*(M1869-I1869/300)+I1869)/300*(300-VLOOKUP(A1869,anni!$A$1:$O$32,7,0))</f>
        <v>1.5091470560808919</v>
      </c>
      <c r="O1869" s="1">
        <f t="shared" si="257"/>
        <v>1.5091470560808919</v>
      </c>
      <c r="P1869" s="9">
        <f>INT(MAX(1,O1869)+1-VLOOKUP(A1869,anni!$A$1:$O$32,5,0))</f>
        <v>2</v>
      </c>
      <c r="Q1869" s="9">
        <f t="array" ref="Q1869">SUM(IF(anno=A1869,IF(distretto=E1869,concorrenti!$T$3:$T$5991)))</f>
        <v>0</v>
      </c>
      <c r="R1869" s="9">
        <f t="shared" si="258"/>
        <v>2</v>
      </c>
      <c r="S1869" s="1">
        <f t="shared" si="259"/>
        <v>1</v>
      </c>
      <c r="T1869" s="1">
        <f>1+INT($N1869/VLOOKUP($A1869,anni!$A$1:$J$35,10,0))+$Q1869</f>
        <v>2</v>
      </c>
      <c r="U1869" s="1">
        <f t="shared" si="254"/>
        <v>1</v>
      </c>
      <c r="AB1869" s="1">
        <v>2</v>
      </c>
    </row>
    <row r="1870" spans="1:28" x14ac:dyDescent="0.3">
      <c r="A1870" s="3">
        <v>1998</v>
      </c>
      <c r="B1870" s="3" t="str">
        <f>VLOOKUP($E1870,accorpamenti!$A$2:$X$104,$A1870-B$2,0)</f>
        <v>Caserta</v>
      </c>
      <c r="C1870" s="3" t="str">
        <f>VLOOKUP($E1870,accorpamenti!$A$2:$X$104,$A1870-C$2,0)</f>
        <v>Caserta</v>
      </c>
      <c r="D1870" s="3" t="str">
        <f>VLOOKUP($E1870,accorpamenti!$A$2:$X$104,$A1870-D$2,0)</f>
        <v>Caserta</v>
      </c>
      <c r="E1870" s="3" t="s">
        <v>33</v>
      </c>
      <c r="F1870" s="1">
        <f t="array" ref="F1870">SUM(IF(anno=A1870,IF(distretto=E1870,1)))</f>
        <v>1</v>
      </c>
      <c r="G1870" s="1">
        <f t="array" ref="G1870">SUM(IF(anno=A1870,IF(distretto=E1870,IF(punti=-1,1))))</f>
        <v>0</v>
      </c>
      <c r="H1870" s="1">
        <f t="array" ref="H1870">SUM(IF(anno=A1870,IF(distretto=E1870,punti)))+G1870</f>
        <v>5</v>
      </c>
      <c r="I1870" s="6">
        <v>4.1933605125218403</v>
      </c>
      <c r="J1870" s="12">
        <f>H1870/VLOOKUP(A1870,anni!$A$1:$O$32,4,0)</f>
        <v>1.2266025562397277E-3</v>
      </c>
      <c r="K1870" s="12">
        <f t="shared" si="255"/>
        <v>1.6953941791466522E-3</v>
      </c>
      <c r="L1870" s="12">
        <f t="shared" si="256"/>
        <v>0</v>
      </c>
      <c r="M1870" s="12">
        <f t="array" ref="M1870">SUM(IF(NOT(ISERR(J1870:L1870)),J1870:L1870*$J$2:$L$2))/SUM(IF(NOT(ISERR(J1870:L1870)),$J$2:$L$2))</f>
        <v>1.1784326711687481E-3</v>
      </c>
      <c r="N1870" s="1">
        <f>((300-VLOOKUP(A1870,anni!$A$1:$O$32,8,0))*(M1870-I1870/300)+I1870)/300*(300-VLOOKUP(A1870,anni!$A$1:$O$32,7,0))</f>
        <v>1.6334733717410299</v>
      </c>
      <c r="O1870" s="1">
        <f t="shared" si="257"/>
        <v>1.6334733717410299</v>
      </c>
      <c r="P1870" s="9">
        <f>INT(MAX(1,O1870)+1-VLOOKUP(A1870,anni!$A$1:$O$32,5,0))</f>
        <v>2</v>
      </c>
      <c r="Q1870" s="9">
        <f t="array" ref="Q1870">SUM(IF(anno=A1870,IF(distretto=E1870,concorrenti!$T$3:$T$5991)))</f>
        <v>0</v>
      </c>
      <c r="R1870" s="9">
        <f t="shared" si="258"/>
        <v>2</v>
      </c>
      <c r="S1870" s="1">
        <f t="shared" si="259"/>
        <v>1</v>
      </c>
      <c r="T1870" s="1">
        <f>1+INT($N1870/VLOOKUP($A1870,anni!$A$1:$J$35,10,0))+$Q1870</f>
        <v>2</v>
      </c>
      <c r="U1870" s="1">
        <f t="shared" si="254"/>
        <v>1</v>
      </c>
      <c r="AB1870" s="1">
        <v>2</v>
      </c>
    </row>
    <row r="1871" spans="1:28" x14ac:dyDescent="0.3">
      <c r="A1871" s="3">
        <v>1998</v>
      </c>
      <c r="B1871" s="3" t="str">
        <f>VLOOKUP($E1871,accorpamenti!$A$2:$X$104,$A1871-B$2,0)</f>
        <v>Agrigento</v>
      </c>
      <c r="C1871" s="3" t="str">
        <f>VLOOKUP($E1871,accorpamenti!$A$2:$X$104,$A1871-C$2,0)</f>
        <v>Agrigento</v>
      </c>
      <c r="D1871" s="3" t="str">
        <f>VLOOKUP($E1871,accorpamenti!$A$2:$X$104,$A1871-D$2,0)</f>
        <v>Agrigento</v>
      </c>
      <c r="E1871" s="3" t="s">
        <v>30</v>
      </c>
      <c r="F1871" s="1">
        <f t="array" ref="F1871">SUM(IF(anno=A1871,IF(distretto=E1871,1)))</f>
        <v>1</v>
      </c>
      <c r="G1871" s="1">
        <f t="array" ref="G1871">SUM(IF(anno=A1871,IF(distretto=E1871,IF(punti=-1,1))))</f>
        <v>0</v>
      </c>
      <c r="H1871" s="1">
        <f t="array" ref="H1871">SUM(IF(anno=A1871,IF(distretto=E1871,punti)))+G1871</f>
        <v>10</v>
      </c>
      <c r="I1871" s="6">
        <v>2.9702970297029703</v>
      </c>
      <c r="J1871" s="12">
        <f>H1871/VLOOKUP(A1871,anni!$A$1:$O$32,4,0)</f>
        <v>2.4532051124794554E-3</v>
      </c>
      <c r="K1871" s="12">
        <f t="shared" si="255"/>
        <v>3.2293222459936232E-3</v>
      </c>
      <c r="L1871" s="12">
        <f t="shared" si="256"/>
        <v>0</v>
      </c>
      <c r="M1871" s="12">
        <f t="array" ref="M1871">SUM(IF(NOT(ISERR(J1871:L1871)),J1871:L1871*$J$2:$L$2))/SUM(IF(NOT(ISERR(J1871:L1871)),$J$2:$L$2))</f>
        <v>2.3030433049042688E-3</v>
      </c>
      <c r="N1871" s="1">
        <f>((300-VLOOKUP(A1871,anni!$A$1:$O$32,8,0))*(M1871-I1871/300)+I1871)/300*(300-VLOOKUP(A1871,anni!$A$1:$O$32,7,0))</f>
        <v>1.4507076708818438</v>
      </c>
      <c r="O1871" s="1">
        <f t="shared" si="257"/>
        <v>1.4507076708818438</v>
      </c>
      <c r="P1871" s="9">
        <f>INT(MAX(1,O1871)+1-VLOOKUP(A1871,anni!$A$1:$O$32,5,0))</f>
        <v>2</v>
      </c>
      <c r="Q1871" s="9">
        <f t="array" ref="Q1871">SUM(IF(anno=A1871,IF(distretto=E1871,concorrenti!$T$3:$T$5991)))</f>
        <v>0</v>
      </c>
      <c r="R1871" s="9">
        <f t="shared" si="258"/>
        <v>2</v>
      </c>
      <c r="S1871" s="1">
        <f t="shared" si="259"/>
        <v>1</v>
      </c>
      <c r="T1871" s="1">
        <f>1+INT($N1871/VLOOKUP($A1871,anni!$A$1:$J$35,10,0))+$Q1871</f>
        <v>2</v>
      </c>
      <c r="U1871" s="1">
        <f t="shared" si="254"/>
        <v>1</v>
      </c>
      <c r="AB1871" s="1">
        <v>2</v>
      </c>
    </row>
    <row r="1872" spans="1:28" x14ac:dyDescent="0.3">
      <c r="A1872" s="3">
        <v>1998</v>
      </c>
      <c r="B1872" s="3" t="str">
        <f>VLOOKUP($E1872,accorpamenti!$A$2:$X$104,$A1872-B$2,0)</f>
        <v>Oristano</v>
      </c>
      <c r="C1872" s="3" t="str">
        <f>VLOOKUP($E1872,accorpamenti!$A$2:$X$104,$A1872-C$2,0)</f>
        <v>Oristano</v>
      </c>
      <c r="D1872" s="3" t="str">
        <f>VLOOKUP($E1872,accorpamenti!$A$2:$X$104,$A1872-D$2,0)</f>
        <v>Oristano</v>
      </c>
      <c r="E1872" s="3" t="s">
        <v>131</v>
      </c>
      <c r="F1872" s="1">
        <f t="array" ref="F1872">SUM(IF(anno=A1872,IF(distretto=E1872,1)))</f>
        <v>1</v>
      </c>
      <c r="G1872" s="1">
        <f t="array" ref="G1872">SUM(IF(anno=A1872,IF(distretto=E1872,IF(punti=-1,1))))</f>
        <v>0</v>
      </c>
      <c r="H1872" s="1">
        <f t="array" ref="H1872">SUM(IF(anno=A1872,IF(distretto=E1872,punti)))+G1872</f>
        <v>15.6</v>
      </c>
      <c r="I1872" s="6">
        <v>1.92195690157251</v>
      </c>
      <c r="J1872" s="12">
        <f>H1872/VLOOKUP(A1872,anni!$A$1:$O$32,4,0)</f>
        <v>3.8269999754679505E-3</v>
      </c>
      <c r="K1872" s="12">
        <f t="shared" si="255"/>
        <v>0</v>
      </c>
      <c r="L1872" s="12">
        <f t="shared" si="256"/>
        <v>0</v>
      </c>
      <c r="M1872" s="12">
        <f t="array" ref="M1872">SUM(IF(NOT(ISERR(J1872:L1872)),J1872:L1872*$J$2:$L$2))/SUM(IF(NOT(ISERR(J1872:L1872)),$J$2:$L$2))</f>
        <v>1.9134999877339753E-3</v>
      </c>
      <c r="N1872" s="1">
        <f>((300-VLOOKUP(A1872,anni!$A$1:$O$32,8,0))*(M1872-I1872/300)+I1872)/300*(300-VLOOKUP(A1872,anni!$A$1:$O$32,7,0))</f>
        <v>1.0233522980709648</v>
      </c>
      <c r="O1872" s="1">
        <f t="shared" si="257"/>
        <v>1.0233522980709648</v>
      </c>
      <c r="P1872" s="9">
        <f>INT(MAX(1,O1872)+1-VLOOKUP(A1872,anni!$A$1:$O$32,5,0))</f>
        <v>1</v>
      </c>
      <c r="Q1872" s="9">
        <f t="array" ref="Q1872">SUM(IF(anno=A1872,IF(distretto=E1872,concorrenti!$T$3:$T$5991)))</f>
        <v>0</v>
      </c>
      <c r="R1872" s="9">
        <f t="shared" si="258"/>
        <v>1</v>
      </c>
      <c r="S1872" s="1">
        <f t="shared" si="259"/>
        <v>0</v>
      </c>
      <c r="T1872" s="1">
        <f>1+INT($N1872/VLOOKUP($A1872,anni!$A$1:$J$35,10,0))+$Q1872</f>
        <v>1</v>
      </c>
      <c r="U1872" s="1">
        <f t="shared" si="254"/>
        <v>0</v>
      </c>
      <c r="AB1872" s="1">
        <v>1</v>
      </c>
    </row>
    <row r="1873" spans="1:28" x14ac:dyDescent="0.3">
      <c r="A1873" s="3">
        <v>1998</v>
      </c>
      <c r="B1873" s="3" t="str">
        <f>VLOOKUP($E1873,accorpamenti!$A$2:$X$104,$A1873-B$2,0)</f>
        <v>Palermo</v>
      </c>
      <c r="C1873" s="3" t="str">
        <f>VLOOKUP($E1873,accorpamenti!$A$2:$X$104,$A1873-C$2,0)</f>
        <v>Palermo</v>
      </c>
      <c r="D1873" s="3" t="str">
        <f>VLOOKUP($E1873,accorpamenti!$A$2:$X$104,$A1873-D$2,0)</f>
        <v>Palermo</v>
      </c>
      <c r="E1873" s="3" t="s">
        <v>114</v>
      </c>
      <c r="F1873" s="1">
        <f t="array" ref="F1873">SUM(IF(anno=A1873,IF(distretto=E1873,1)))</f>
        <v>1</v>
      </c>
      <c r="G1873" s="1">
        <f t="array" ref="G1873">SUM(IF(anno=A1873,IF(distretto=E1873,IF(punti=-1,1))))</f>
        <v>0</v>
      </c>
      <c r="H1873" s="1">
        <f t="array" ref="H1873">SUM(IF(anno=A1873,IF(distretto=E1873,punti)))+G1873</f>
        <v>3</v>
      </c>
      <c r="I1873" s="6">
        <v>3.3197437390797901</v>
      </c>
      <c r="J1873" s="12">
        <f>H1873/VLOOKUP(A1873,anni!$A$1:$O$32,4,0)</f>
        <v>7.359615337438366E-4</v>
      </c>
      <c r="K1873" s="12">
        <f t="shared" si="255"/>
        <v>4.2384854478666302E-3</v>
      </c>
      <c r="L1873" s="12">
        <f t="shared" si="256"/>
        <v>0</v>
      </c>
      <c r="M1873" s="12">
        <f t="array" ref="M1873">SUM(IF(NOT(ISERR(J1873:L1873)),J1873:L1873*$J$2:$L$2))/SUM(IF(NOT(ISERR(J1873:L1873)),$J$2:$L$2))</f>
        <v>1.7808092494941282E-3</v>
      </c>
      <c r="N1873" s="1">
        <f>((300-VLOOKUP(A1873,anni!$A$1:$O$32,8,0))*(M1873-I1873/300)+I1873)/300*(300-VLOOKUP(A1873,anni!$A$1:$O$32,7,0))</f>
        <v>1.4627430962587555</v>
      </c>
      <c r="O1873" s="1">
        <f t="shared" si="257"/>
        <v>1.4627430962587555</v>
      </c>
      <c r="P1873" s="9">
        <f>INT(MAX(1,O1873)+1-VLOOKUP(A1873,anni!$A$1:$O$32,5,0))</f>
        <v>2</v>
      </c>
      <c r="Q1873" s="9">
        <f t="array" ref="Q1873">SUM(IF(anno=A1873,IF(distretto=E1873,concorrenti!$T$3:$T$5991)))</f>
        <v>0</v>
      </c>
      <c r="R1873" s="9">
        <f t="shared" si="258"/>
        <v>2</v>
      </c>
      <c r="S1873" s="1">
        <f t="shared" si="259"/>
        <v>1</v>
      </c>
      <c r="T1873" s="1">
        <f>1+INT($N1873/VLOOKUP($A1873,anni!$A$1:$J$35,10,0))+$Q1873</f>
        <v>2</v>
      </c>
      <c r="U1873" s="1">
        <f t="shared" si="254"/>
        <v>1</v>
      </c>
      <c r="AB1873" s="1">
        <v>1</v>
      </c>
    </row>
    <row r="1874" spans="1:28" x14ac:dyDescent="0.3">
      <c r="A1874" s="3">
        <v>1998</v>
      </c>
      <c r="B1874" s="3" t="str">
        <f>VLOOKUP($E1874,accorpamenti!$A$2:$X$104,$A1874-B$2,0)</f>
        <v>Verbania</v>
      </c>
      <c r="C1874" s="3" t="str">
        <f>VLOOKUP($E1874,accorpamenti!$A$2:$X$104,$A1874-C$2,0)</f>
        <v>Verbania</v>
      </c>
      <c r="D1874" s="3" t="str">
        <f>VLOOKUP($E1874,accorpamenti!$A$2:$X$104,$A1874-D$2,0)</f>
        <v>Verbania</v>
      </c>
      <c r="E1874" s="3" t="s">
        <v>46</v>
      </c>
      <c r="F1874" s="1">
        <f t="array" ref="F1874">SUM(IF(anno=A1874,IF(distretto=E1874,1)))</f>
        <v>1</v>
      </c>
      <c r="G1874" s="1">
        <f t="array" ref="G1874">SUM(IF(anno=A1874,IF(distretto=E1874,IF(punti=-1,1))))</f>
        <v>0</v>
      </c>
      <c r="H1874" s="1">
        <f t="array" ref="H1874">SUM(IF(anno=A1874,IF(distretto=E1874,punti)))+G1874</f>
        <v>24</v>
      </c>
      <c r="I1874" s="6">
        <v>1.3977868375072802</v>
      </c>
      <c r="J1874" s="12">
        <f>H1874/VLOOKUP(A1874,anni!$A$1:$O$32,4,0)</f>
        <v>5.8876922699506928E-3</v>
      </c>
      <c r="K1874" s="12">
        <f t="shared" si="255"/>
        <v>1.2109958422476085E-3</v>
      </c>
      <c r="L1874" s="12">
        <f t="shared" si="256"/>
        <v>0</v>
      </c>
      <c r="M1874" s="12">
        <f t="array" ref="M1874">SUM(IF(NOT(ISERR(J1874:L1874)),J1874:L1874*$J$2:$L$2))/SUM(IF(NOT(ISERR(J1874:L1874)),$J$2:$L$2))</f>
        <v>3.347511415724549E-3</v>
      </c>
      <c r="N1874" s="1">
        <f>((300-VLOOKUP(A1874,anni!$A$1:$O$32,8,0))*(M1874-I1874/300)+I1874)/300*(300-VLOOKUP(A1874,anni!$A$1:$O$32,7,0))</f>
        <v>1.1354312289806698</v>
      </c>
      <c r="O1874" s="1">
        <f t="shared" si="257"/>
        <v>1.1354312289806698</v>
      </c>
      <c r="P1874" s="9">
        <f>INT(MAX(1,O1874)+1-VLOOKUP(A1874,anni!$A$1:$O$32,5,0))</f>
        <v>1</v>
      </c>
      <c r="Q1874" s="9">
        <f t="array" ref="Q1874">SUM(IF(anno=A1874,IF(distretto=E1874,concorrenti!$T$3:$T$5991)))</f>
        <v>0</v>
      </c>
      <c r="R1874" s="9">
        <f t="shared" si="258"/>
        <v>1</v>
      </c>
      <c r="S1874" s="1">
        <f t="shared" si="259"/>
        <v>0</v>
      </c>
      <c r="T1874" s="1">
        <f>1+INT($N1874/VLOOKUP($A1874,anni!$A$1:$J$35,10,0))+$Q1874</f>
        <v>2</v>
      </c>
      <c r="U1874" s="1">
        <f t="shared" si="254"/>
        <v>1</v>
      </c>
      <c r="AB1874" s="1">
        <v>1</v>
      </c>
    </row>
    <row r="1875" spans="1:28" x14ac:dyDescent="0.3">
      <c r="A1875" s="3">
        <v>1998</v>
      </c>
      <c r="B1875" s="3" t="str">
        <f>VLOOKUP($E1875,accorpamenti!$A$2:$X$104,$A1875-B$2,0)</f>
        <v>Foggia</v>
      </c>
      <c r="C1875" s="3" t="str">
        <f>VLOOKUP($E1875,accorpamenti!$A$2:$X$104,$A1875-C$2,0)</f>
        <v>Foggia</v>
      </c>
      <c r="D1875" s="3" t="str">
        <f>VLOOKUP($E1875,accorpamenti!$A$2:$X$104,$A1875-D$2,0)</f>
        <v>Foggia</v>
      </c>
      <c r="E1875" s="3" t="s">
        <v>96</v>
      </c>
      <c r="F1875" s="1">
        <f t="array" ref="F1875">SUM(IF(anno=A1875,IF(distretto=E1875,1)))</f>
        <v>1</v>
      </c>
      <c r="G1875" s="1">
        <f t="array" ref="G1875">SUM(IF(anno=A1875,IF(distretto=E1875,IF(punti=-1,1))))</f>
        <v>0</v>
      </c>
      <c r="H1875" s="1">
        <f t="array" ref="H1875">SUM(IF(anno=A1875,IF(distretto=E1875,punti)))+G1875</f>
        <v>0</v>
      </c>
      <c r="I1875" s="6">
        <v>4.3680838672102507</v>
      </c>
      <c r="J1875" s="12">
        <f>H1875/VLOOKUP(A1875,anni!$A$1:$O$32,4,0)</f>
        <v>0</v>
      </c>
      <c r="K1875" s="12">
        <f t="shared" si="255"/>
        <v>1.130262786097768E-3</v>
      </c>
      <c r="L1875" s="12">
        <f t="shared" si="256"/>
        <v>0</v>
      </c>
      <c r="M1875" s="12">
        <f t="array" ref="M1875">SUM(IF(NOT(ISERR(J1875:L1875)),J1875:L1875*$J$2:$L$2))/SUM(IF(NOT(ISERR(J1875:L1875)),$J$2:$L$2))</f>
        <v>3.7675426203258934E-4</v>
      </c>
      <c r="N1875" s="1">
        <f>((300-VLOOKUP(A1875,anni!$A$1:$O$32,8,0))*(M1875-I1875/300)+I1875)/300*(300-VLOOKUP(A1875,anni!$A$1:$O$32,7,0))</f>
        <v>1.5313788081432684</v>
      </c>
      <c r="O1875" s="1">
        <f t="shared" si="257"/>
        <v>1.5313788081432684</v>
      </c>
      <c r="P1875" s="9">
        <f>INT(MAX(1,O1875)+1-VLOOKUP(A1875,anni!$A$1:$O$32,5,0))</f>
        <v>2</v>
      </c>
      <c r="Q1875" s="9">
        <f t="array" ref="Q1875">SUM(IF(anno=A1875,IF(distretto=E1875,concorrenti!$T$3:$T$5991)))</f>
        <v>0</v>
      </c>
      <c r="R1875" s="9">
        <f t="shared" si="258"/>
        <v>2</v>
      </c>
      <c r="S1875" s="1">
        <f t="shared" si="259"/>
        <v>1</v>
      </c>
      <c r="T1875" s="1">
        <f>1+INT($N1875/VLOOKUP($A1875,anni!$A$1:$J$35,10,0))+$Q1875</f>
        <v>2</v>
      </c>
      <c r="U1875" s="1">
        <f t="shared" si="254"/>
        <v>1</v>
      </c>
      <c r="AB1875" s="1">
        <v>2</v>
      </c>
    </row>
    <row r="1876" spans="1:28" x14ac:dyDescent="0.3">
      <c r="A1876" s="3">
        <v>1998</v>
      </c>
      <c r="B1876" s="3" t="str">
        <f>VLOOKUP($E1876,accorpamenti!$A$2:$X$104,$A1876-B$2,0)</f>
        <v>Caltanissetta</v>
      </c>
      <c r="C1876" s="3" t="str">
        <f>VLOOKUP($E1876,accorpamenti!$A$2:$X$104,$A1876-C$2,0)</f>
        <v>Caltanissetta</v>
      </c>
      <c r="D1876" s="3" t="str">
        <f>VLOOKUP($E1876,accorpamenti!$A$2:$X$104,$A1876-D$2,0)</f>
        <v>Caltanissetta</v>
      </c>
      <c r="E1876" s="3" t="s">
        <v>129</v>
      </c>
      <c r="F1876" s="1">
        <f t="array" ref="F1876">SUM(IF(anno=A1876,IF(distretto=E1876,1)))</f>
        <v>1</v>
      </c>
      <c r="G1876" s="1">
        <f t="array" ref="G1876">SUM(IF(anno=A1876,IF(distretto=E1876,IF(punti=-1,1))))</f>
        <v>0</v>
      </c>
      <c r="H1876" s="1">
        <f t="array" ref="H1876">SUM(IF(anno=A1876,IF(distretto=E1876,punti)))+G1876</f>
        <v>16.8</v>
      </c>
      <c r="I1876" s="6">
        <v>1.7472335468841</v>
      </c>
      <c r="J1876" s="12">
        <f>H1876/VLOOKUP(A1876,anni!$A$1:$O$32,4,0)</f>
        <v>4.1213845889654854E-3</v>
      </c>
      <c r="K1876" s="12">
        <f t="shared" si="255"/>
        <v>1.6146611229968116E-3</v>
      </c>
      <c r="L1876" s="12">
        <f t="shared" si="256"/>
        <v>0</v>
      </c>
      <c r="M1876" s="12">
        <f t="array" ref="M1876">SUM(IF(NOT(ISERR(J1876:L1876)),J1876:L1876*$J$2:$L$2))/SUM(IF(NOT(ISERR(J1876:L1876)),$J$2:$L$2))</f>
        <v>2.598912668815013E-3</v>
      </c>
      <c r="N1876" s="1">
        <f>((300-VLOOKUP(A1876,anni!$A$1:$O$32,8,0))*(M1876-I1876/300)+I1876)/300*(300-VLOOKUP(A1876,anni!$A$1:$O$32,7,0))</f>
        <v>1.1021937160577027</v>
      </c>
      <c r="O1876" s="1">
        <f t="shared" si="257"/>
        <v>1.1021937160577027</v>
      </c>
      <c r="P1876" s="9">
        <f>INT(MAX(1,O1876)+1-VLOOKUP(A1876,anni!$A$1:$O$32,5,0))</f>
        <v>1</v>
      </c>
      <c r="Q1876" s="9">
        <f t="array" ref="Q1876">SUM(IF(anno=A1876,IF(distretto=E1876,concorrenti!$T$3:$T$5991)))</f>
        <v>0</v>
      </c>
      <c r="R1876" s="9">
        <f t="shared" si="258"/>
        <v>1</v>
      </c>
      <c r="S1876" s="1">
        <f t="shared" si="259"/>
        <v>0</v>
      </c>
      <c r="T1876" s="1">
        <f>1+INT($N1876/VLOOKUP($A1876,anni!$A$1:$J$35,10,0))+$Q1876</f>
        <v>2</v>
      </c>
      <c r="U1876" s="1">
        <f t="shared" si="254"/>
        <v>1</v>
      </c>
      <c r="AB1876" s="1">
        <v>1</v>
      </c>
    </row>
    <row r="1877" spans="1:28" x14ac:dyDescent="0.3">
      <c r="A1877" s="3">
        <v>1998</v>
      </c>
      <c r="B1877" s="3" t="str">
        <f>VLOOKUP($E1877,accorpamenti!$A$2:$X$104,$A1877-B$2,0)</f>
        <v>Vercelli</v>
      </c>
      <c r="C1877" s="3" t="str">
        <f>VLOOKUP($E1877,accorpamenti!$A$2:$X$104,$A1877-C$2,0)</f>
        <v>Vercelli</v>
      </c>
      <c r="D1877" s="3" t="str">
        <f>VLOOKUP($E1877,accorpamenti!$A$2:$X$104,$A1877-D$2,0)</f>
        <v>Vercelli</v>
      </c>
      <c r="E1877" s="3" t="s">
        <v>132</v>
      </c>
      <c r="F1877" s="1">
        <f t="array" ref="F1877">SUM(IF(anno=A1877,IF(distretto=E1877,1)))</f>
        <v>1</v>
      </c>
      <c r="G1877" s="1">
        <f t="array" ref="G1877">SUM(IF(anno=A1877,IF(distretto=E1877,IF(punti=-1,1))))</f>
        <v>0</v>
      </c>
      <c r="H1877" s="1">
        <f t="array" ref="H1877">SUM(IF(anno=A1877,IF(distretto=E1877,punti)))+G1877</f>
        <v>7</v>
      </c>
      <c r="I1877" s="6">
        <v>1.3977868375072802</v>
      </c>
      <c r="J1877" s="12">
        <f>H1877/VLOOKUP(A1877,anni!$A$1:$O$32,4,0)</f>
        <v>1.7172435787356187E-3</v>
      </c>
      <c r="K1877" s="12">
        <f t="shared" si="255"/>
        <v>4.2384854478666302E-3</v>
      </c>
      <c r="L1877" s="12">
        <f t="shared" si="256"/>
        <v>0</v>
      </c>
      <c r="M1877" s="12">
        <f t="array" ref="M1877">SUM(IF(NOT(ISERR(J1877:L1877)),J1877:L1877*$J$2:$L$2))/SUM(IF(NOT(ISERR(J1877:L1877)),$J$2:$L$2))</f>
        <v>2.2714502719900194E-3</v>
      </c>
      <c r="N1877" s="1">
        <f>((300-VLOOKUP(A1877,anni!$A$1:$O$32,8,0))*(M1877-I1877/300)+I1877)/300*(300-VLOOKUP(A1877,anni!$A$1:$O$32,7,0))</f>
        <v>0.92021900023376391</v>
      </c>
      <c r="O1877" s="1">
        <f t="shared" si="257"/>
        <v>1</v>
      </c>
      <c r="P1877" s="9">
        <f>INT(MAX(1,O1877)+1-VLOOKUP(A1877,anni!$A$1:$O$32,5,0))</f>
        <v>1</v>
      </c>
      <c r="Q1877" s="9">
        <f t="array" ref="Q1877">SUM(IF(anno=A1877,IF(distretto=E1877,concorrenti!$T$3:$T$5991)))</f>
        <v>0</v>
      </c>
      <c r="R1877" s="9">
        <f t="shared" si="258"/>
        <v>1</v>
      </c>
      <c r="S1877" s="1">
        <f t="shared" si="259"/>
        <v>0</v>
      </c>
      <c r="T1877" s="1">
        <f>1+INT($N1877/VLOOKUP($A1877,anni!$A$1:$J$35,10,0))+$Q1877</f>
        <v>1</v>
      </c>
      <c r="U1877" s="1">
        <f t="shared" si="254"/>
        <v>0</v>
      </c>
      <c r="AB1877" s="1">
        <v>1</v>
      </c>
    </row>
    <row r="1878" spans="1:28" x14ac:dyDescent="0.3">
      <c r="A1878" s="3">
        <v>1998</v>
      </c>
      <c r="B1878" s="3" t="str">
        <f>VLOOKUP($E1878,accorpamenti!$A$2:$X$104,$A1878-B$2,0)</f>
        <v>Messina</v>
      </c>
      <c r="C1878" s="3" t="str">
        <f>VLOOKUP($E1878,accorpamenti!$A$2:$X$104,$A1878-C$2,0)</f>
        <v>Messina</v>
      </c>
      <c r="D1878" s="3" t="str">
        <f>VLOOKUP($E1878,accorpamenti!$A$2:$X$104,$A1878-D$2,0)</f>
        <v>Messina</v>
      </c>
      <c r="E1878" s="3" t="s">
        <v>124</v>
      </c>
      <c r="F1878" s="1">
        <f t="array" ref="F1878">SUM(IF(anno=A1878,IF(distretto=E1878,1)))</f>
        <v>1</v>
      </c>
      <c r="G1878" s="1">
        <f t="array" ref="G1878">SUM(IF(anno=A1878,IF(distretto=E1878,IF(punti=-1,1))))</f>
        <v>0</v>
      </c>
      <c r="H1878" s="1">
        <f t="array" ref="H1878">SUM(IF(anno=A1878,IF(distretto=E1878,punti)))+G1878</f>
        <v>2</v>
      </c>
      <c r="I1878" s="6">
        <v>2.7955736750145603</v>
      </c>
      <c r="J1878" s="12">
        <f>H1878/VLOOKUP(A1878,anni!$A$1:$O$32,4,0)</f>
        <v>4.906410224958911E-4</v>
      </c>
      <c r="K1878" s="12">
        <f t="shared" si="255"/>
        <v>2.0183264037460145E-3</v>
      </c>
      <c r="L1878" s="12">
        <f t="shared" si="256"/>
        <v>0</v>
      </c>
      <c r="M1878" s="12">
        <f t="array" ref="M1878">SUM(IF(NOT(ISERR(J1878:L1878)),J1878:L1878*$J$2:$L$2))/SUM(IF(NOT(ISERR(J1878:L1878)),$J$2:$L$2))</f>
        <v>9.1809597916328372E-4</v>
      </c>
      <c r="N1878" s="1">
        <f>((300-VLOOKUP(A1878,anni!$A$1:$O$32,8,0))*(M1878-I1878/300)+I1878)/300*(300-VLOOKUP(A1878,anni!$A$1:$O$32,7,0))</f>
        <v>1.1154770875041768</v>
      </c>
      <c r="O1878" s="1">
        <f t="shared" si="257"/>
        <v>1.1154770875041768</v>
      </c>
      <c r="P1878" s="9">
        <f>INT(MAX(1,O1878)+1-VLOOKUP(A1878,anni!$A$1:$O$32,5,0))</f>
        <v>1</v>
      </c>
      <c r="Q1878" s="9">
        <f t="array" ref="Q1878">SUM(IF(anno=A1878,IF(distretto=E1878,concorrenti!$T$3:$T$5991)))</f>
        <v>0</v>
      </c>
      <c r="R1878" s="9">
        <f t="shared" si="258"/>
        <v>1</v>
      </c>
      <c r="S1878" s="1">
        <f t="shared" si="259"/>
        <v>0</v>
      </c>
      <c r="T1878" s="1">
        <f>1+INT($N1878/VLOOKUP($A1878,anni!$A$1:$J$35,10,0))+$Q1878</f>
        <v>2</v>
      </c>
      <c r="U1878" s="1">
        <f t="shared" ref="U1878:U1941" si="260">T1878-$F1878</f>
        <v>1</v>
      </c>
      <c r="AB1878" s="1">
        <v>1</v>
      </c>
    </row>
    <row r="1879" spans="1:28" x14ac:dyDescent="0.3">
      <c r="A1879" s="3">
        <v>1998</v>
      </c>
      <c r="B1879" s="3" t="str">
        <f>VLOOKUP($E1879,accorpamenti!$A$2:$X$104,$A1879-B$2,0)</f>
        <v>Aosta</v>
      </c>
      <c r="C1879" s="3" t="str">
        <f>VLOOKUP($E1879,accorpamenti!$A$2:$X$104,$A1879-C$2,0)</f>
        <v>Aosta</v>
      </c>
      <c r="D1879" s="3" t="str">
        <f>VLOOKUP($E1879,accorpamenti!$A$2:$X$104,$A1879-D$2,0)</f>
        <v>Aosta</v>
      </c>
      <c r="E1879" s="3" t="s">
        <v>133</v>
      </c>
      <c r="F1879" s="1">
        <f t="array" ref="F1879">SUM(IF(anno=A1879,IF(distretto=E1879,1)))</f>
        <v>1</v>
      </c>
      <c r="G1879" s="1">
        <f t="array" ref="G1879">SUM(IF(anno=A1879,IF(distretto=E1879,IF(punti=-1,1))))</f>
        <v>0</v>
      </c>
      <c r="H1879" s="1">
        <f t="array" ref="H1879">SUM(IF(anno=A1879,IF(distretto=E1879,punti)))+G1879</f>
        <v>9.7999999999999989</v>
      </c>
      <c r="I1879" s="6">
        <v>0.52417006406523003</v>
      </c>
      <c r="J1879" s="12">
        <f>H1879/VLOOKUP(A1879,anni!$A$1:$O$32,4,0)</f>
        <v>2.4041410102298658E-3</v>
      </c>
      <c r="K1879" s="12">
        <f t="shared" si="255"/>
        <v>5.449481290114239E-3</v>
      </c>
      <c r="L1879" s="12">
        <f t="shared" si="256"/>
        <v>0</v>
      </c>
      <c r="M1879" s="12">
        <f t="array" ref="M1879">SUM(IF(NOT(ISERR(J1879:L1879)),J1879:L1879*$J$2:$L$2))/SUM(IF(NOT(ISERR(J1879:L1879)),$J$2:$L$2))</f>
        <v>3.0185642684863456E-3</v>
      </c>
      <c r="N1879" s="1">
        <f>((300-VLOOKUP(A1879,anni!$A$1:$O$32,8,0))*(M1879-I1879/300)+I1879)/300*(300-VLOOKUP(A1879,anni!$A$1:$O$32,7,0))</f>
        <v>0.77843620838567917</v>
      </c>
      <c r="O1879" s="1">
        <f t="shared" si="257"/>
        <v>1</v>
      </c>
      <c r="P1879" s="9">
        <f>INT(MAX(1,O1879)+1-VLOOKUP(A1879,anni!$A$1:$O$32,5,0))</f>
        <v>1</v>
      </c>
      <c r="Q1879" s="9">
        <f t="array" ref="Q1879">SUM(IF(anno=A1879,IF(distretto=E1879,concorrenti!$T$3:$T$5991)))</f>
        <v>0</v>
      </c>
      <c r="R1879" s="9">
        <f t="shared" si="258"/>
        <v>1</v>
      </c>
      <c r="S1879" s="1">
        <f t="shared" si="259"/>
        <v>0</v>
      </c>
      <c r="T1879" s="1">
        <f>1+INT($N1879/VLOOKUP($A1879,anni!$A$1:$J$35,10,0))+$Q1879</f>
        <v>1</v>
      </c>
      <c r="U1879" s="1">
        <f t="shared" si="260"/>
        <v>0</v>
      </c>
      <c r="AB1879" s="1">
        <v>1</v>
      </c>
    </row>
    <row r="1880" spans="1:28" x14ac:dyDescent="0.3">
      <c r="A1880" s="3">
        <v>1998</v>
      </c>
      <c r="B1880" s="3" t="str">
        <f>VLOOKUP($E1880,accorpamenti!$A$2:$X$104,$A1880-B$2,0)</f>
        <v>Imperia</v>
      </c>
      <c r="C1880" s="3" t="str">
        <f>VLOOKUP($E1880,accorpamenti!$A$2:$X$104,$A1880-C$2,0)</f>
        <v>Imperia</v>
      </c>
      <c r="D1880" s="3" t="str">
        <f>VLOOKUP($E1880,accorpamenti!$A$2:$X$104,$A1880-D$2,0)</f>
        <v>Imperia</v>
      </c>
      <c r="E1880" s="3" t="s">
        <v>140</v>
      </c>
      <c r="F1880" s="1">
        <f t="array" ref="F1880">SUM(IF(anno=A1880,IF(distretto=E1880,1)))</f>
        <v>1</v>
      </c>
      <c r="G1880" s="1">
        <f t="array" ref="G1880">SUM(IF(anno=A1880,IF(distretto=E1880,IF(punti=-1,1))))</f>
        <v>0</v>
      </c>
      <c r="H1880" s="1">
        <f t="array" ref="H1880">SUM(IF(anno=A1880,IF(distretto=E1880,punti)))+G1880</f>
        <v>6</v>
      </c>
      <c r="I1880" s="6">
        <v>1.0483401281304601</v>
      </c>
      <c r="J1880" s="12">
        <f>H1880/VLOOKUP(A1880,anni!$A$1:$O$32,4,0)</f>
        <v>1.4719230674876732E-3</v>
      </c>
      <c r="K1880" s="12">
        <f t="shared" si="255"/>
        <v>4.5210511443910719E-3</v>
      </c>
      <c r="L1880" s="12">
        <f t="shared" si="256"/>
        <v>0</v>
      </c>
      <c r="M1880" s="12">
        <f t="array" ref="M1880">SUM(IF(NOT(ISERR(J1880:L1880)),J1880:L1880*$J$2:$L$2))/SUM(IF(NOT(ISERR(J1880:L1880)),$J$2:$L$2))</f>
        <v>2.2429785818741939E-3</v>
      </c>
      <c r="N1880" s="1">
        <f>((300-VLOOKUP(A1880,anni!$A$1:$O$32,8,0))*(M1880-I1880/300)+I1880)/300*(300-VLOOKUP(A1880,anni!$A$1:$O$32,7,0))</f>
        <v>0.79804242575165885</v>
      </c>
      <c r="O1880" s="1">
        <f t="shared" si="257"/>
        <v>1</v>
      </c>
      <c r="P1880" s="9">
        <f>INT(MAX(1,O1880)+1-VLOOKUP(A1880,anni!$A$1:$O$32,5,0))</f>
        <v>1</v>
      </c>
      <c r="Q1880" s="9">
        <f t="array" ref="Q1880">SUM(IF(anno=A1880,IF(distretto=E1880,concorrenti!$T$3:$T$5991)))</f>
        <v>0</v>
      </c>
      <c r="R1880" s="9">
        <f t="shared" si="258"/>
        <v>1</v>
      </c>
      <c r="S1880" s="1">
        <f t="shared" si="259"/>
        <v>0</v>
      </c>
      <c r="T1880" s="1">
        <f>1+INT($N1880/VLOOKUP($A1880,anni!$A$1:$J$35,10,0))+$Q1880</f>
        <v>1</v>
      </c>
      <c r="U1880" s="1">
        <f t="shared" si="260"/>
        <v>0</v>
      </c>
      <c r="AB1880" s="1">
        <v>1</v>
      </c>
    </row>
    <row r="1881" spans="1:28" x14ac:dyDescent="0.3">
      <c r="A1881" s="3">
        <v>1998</v>
      </c>
      <c r="B1881" s="3" t="str">
        <f>VLOOKUP($E1881,accorpamenti!$A$2:$X$104,$A1881-B$2,0)</f>
        <v>Pescara</v>
      </c>
      <c r="C1881" s="3" t="str">
        <f>VLOOKUP($E1881,accorpamenti!$A$2:$X$104,$A1881-C$2,0)</f>
        <v>Pescara</v>
      </c>
      <c r="D1881" s="3" t="str">
        <f>VLOOKUP($E1881,accorpamenti!$A$2:$X$104,$A1881-D$2,0)</f>
        <v>Pescara</v>
      </c>
      <c r="E1881" s="3" t="s">
        <v>54</v>
      </c>
      <c r="F1881" s="1">
        <f t="array" ref="F1881">SUM(IF(anno=A1881,IF(distretto=E1881,1)))</f>
        <v>1</v>
      </c>
      <c r="G1881" s="1">
        <f t="array" ref="G1881">SUM(IF(anno=A1881,IF(distretto=E1881,IF(punti=-1,1))))</f>
        <v>1</v>
      </c>
      <c r="H1881" s="1">
        <f t="array" ref="H1881">SUM(IF(anno=A1881,IF(distretto=E1881,punti)))+G1881</f>
        <v>0</v>
      </c>
      <c r="I1881" s="6">
        <v>1.92195690157251</v>
      </c>
      <c r="J1881" s="12">
        <f>H1881/VLOOKUP(A1881,anni!$A$1:$O$32,4,0)</f>
        <v>0</v>
      </c>
      <c r="K1881" s="12">
        <f t="shared" si="255"/>
        <v>2.8256569652444202E-3</v>
      </c>
      <c r="L1881" s="12">
        <f t="shared" si="256"/>
        <v>0</v>
      </c>
      <c r="M1881" s="12">
        <f t="array" ref="M1881">SUM(IF(NOT(ISERR(J1881:L1881)),J1881:L1881*$J$2:$L$2))/SUM(IF(NOT(ISERR(J1881:L1881)),$J$2:$L$2))</f>
        <v>9.4188565508147339E-4</v>
      </c>
      <c r="N1881" s="1">
        <f>((300-VLOOKUP(A1881,anni!$A$1:$O$32,8,0))*(M1881-I1881/300)+I1881)/300*(300-VLOOKUP(A1881,anni!$A$1:$O$32,7,0))</f>
        <v>0.8290294315404646</v>
      </c>
      <c r="O1881" s="1">
        <f t="shared" si="257"/>
        <v>1</v>
      </c>
      <c r="P1881" s="9">
        <f>INT(MAX(1,O1881)+1-VLOOKUP(A1881,anni!$A$1:$O$32,5,0))</f>
        <v>1</v>
      </c>
      <c r="Q1881" s="9">
        <f t="array" ref="Q1881">SUM(IF(anno=A1881,IF(distretto=E1881,concorrenti!$T$3:$T$5991)))</f>
        <v>0</v>
      </c>
      <c r="R1881" s="9">
        <f t="shared" si="258"/>
        <v>1</v>
      </c>
      <c r="S1881" s="1">
        <f t="shared" si="259"/>
        <v>0</v>
      </c>
      <c r="T1881" s="1">
        <f>1+INT($N1881/VLOOKUP($A1881,anni!$A$1:$J$35,10,0))+$Q1881</f>
        <v>1</v>
      </c>
      <c r="U1881" s="1">
        <f t="shared" si="260"/>
        <v>0</v>
      </c>
      <c r="AB1881" s="1">
        <v>1</v>
      </c>
    </row>
    <row r="1882" spans="1:28" x14ac:dyDescent="0.3">
      <c r="A1882" s="3">
        <v>1998</v>
      </c>
      <c r="B1882" s="3" t="str">
        <f>VLOOKUP($E1882,accorpamenti!$A$2:$X$104,$A1882-B$2,0)</f>
        <v>Catanzaro</v>
      </c>
      <c r="C1882" s="3" t="str">
        <f>VLOOKUP($E1882,accorpamenti!$A$2:$X$104,$A1882-C$2,0)</f>
        <v>Catanzaro</v>
      </c>
      <c r="D1882" s="3" t="str">
        <f>VLOOKUP($E1882,accorpamenti!$A$2:$X$104,$A1882-D$2,0)</f>
        <v>Catanzaro</v>
      </c>
      <c r="E1882" s="3" t="s">
        <v>110</v>
      </c>
      <c r="F1882" s="1">
        <f t="array" ref="F1882">SUM(IF(anno=A1882,IF(distretto=E1882,1)))</f>
        <v>1</v>
      </c>
      <c r="G1882" s="1">
        <f t="array" ref="G1882">SUM(IF(anno=A1882,IF(distretto=E1882,IF(punti=-1,1))))</f>
        <v>0</v>
      </c>
      <c r="H1882" s="1">
        <f t="array" ref="H1882">SUM(IF(anno=A1882,IF(distretto=E1882,punti)))+G1882</f>
        <v>6</v>
      </c>
      <c r="I1882" s="6">
        <v>1.5725101921956901</v>
      </c>
      <c r="J1882" s="12">
        <f>H1882/VLOOKUP(A1882,anni!$A$1:$O$32,4,0)</f>
        <v>1.4719230674876732E-3</v>
      </c>
      <c r="K1882" s="12">
        <f t="shared" si="255"/>
        <v>8.0733056149840581E-4</v>
      </c>
      <c r="L1882" s="12">
        <f t="shared" si="256"/>
        <v>0</v>
      </c>
      <c r="M1882" s="12">
        <f t="array" ref="M1882">SUM(IF(NOT(ISERR(J1882:L1882)),J1882:L1882*$J$2:$L$2))/SUM(IF(NOT(ISERR(J1882:L1882)),$J$2:$L$2))</f>
        <v>1.0050717209099719E-3</v>
      </c>
      <c r="N1882" s="1">
        <f>((300-VLOOKUP(A1882,anni!$A$1:$O$32,8,0))*(M1882-I1882/300)+I1882)/300*(300-VLOOKUP(A1882,anni!$A$1:$O$32,7,0))</f>
        <v>0.72518440824722441</v>
      </c>
      <c r="O1882" s="1">
        <f t="shared" si="257"/>
        <v>1</v>
      </c>
      <c r="P1882" s="9">
        <f>INT(MAX(1,O1882)+1-VLOOKUP(A1882,anni!$A$1:$O$32,5,0))</f>
        <v>1</v>
      </c>
      <c r="Q1882" s="9">
        <f t="array" ref="Q1882">SUM(IF(anno=A1882,IF(distretto=E1882,concorrenti!$T$3:$T$5991)))</f>
        <v>0</v>
      </c>
      <c r="R1882" s="9">
        <f t="shared" si="258"/>
        <v>1</v>
      </c>
      <c r="S1882" s="1">
        <f t="shared" si="259"/>
        <v>0</v>
      </c>
      <c r="T1882" s="1">
        <f>1+INT($N1882/VLOOKUP($A1882,anni!$A$1:$J$35,10,0))+$Q1882</f>
        <v>1</v>
      </c>
      <c r="U1882" s="1">
        <f t="shared" si="260"/>
        <v>0</v>
      </c>
      <c r="AB1882" s="1">
        <v>1</v>
      </c>
    </row>
    <row r="1883" spans="1:28" x14ac:dyDescent="0.3">
      <c r="A1883" s="3">
        <v>1998</v>
      </c>
      <c r="B1883" s="3" t="str">
        <f>VLOOKUP($E1883,accorpamenti!$A$2:$X$104,$A1883-B$2,0)</f>
        <v>Viterbo</v>
      </c>
      <c r="C1883" s="3" t="str">
        <f>VLOOKUP($E1883,accorpamenti!$A$2:$X$104,$A1883-C$2,0)</f>
        <v>Viterbo</v>
      </c>
      <c r="D1883" s="3" t="str">
        <f>VLOOKUP($E1883,accorpamenti!$A$2:$X$104,$A1883-D$2,0)</f>
        <v>Viterbo</v>
      </c>
      <c r="E1883" s="3" t="s">
        <v>111</v>
      </c>
      <c r="F1883" s="1">
        <f t="array" ref="F1883">SUM(IF(anno=A1883,IF(distretto=E1883,1)))</f>
        <v>1</v>
      </c>
      <c r="G1883" s="1">
        <f t="array" ref="G1883">SUM(IF(anno=A1883,IF(distretto=E1883,IF(punti=-1,1))))</f>
        <v>0</v>
      </c>
      <c r="H1883" s="1">
        <f t="array" ref="H1883">SUM(IF(anno=A1883,IF(distretto=E1883,punti)))+G1883</f>
        <v>4.8</v>
      </c>
      <c r="I1883" s="6">
        <v>1.5725101921956901</v>
      </c>
      <c r="J1883" s="12">
        <f>H1883/VLOOKUP(A1883,anni!$A$1:$O$32,4,0)</f>
        <v>1.1775384539901386E-3</v>
      </c>
      <c r="K1883" s="12">
        <f t="shared" si="255"/>
        <v>0</v>
      </c>
      <c r="L1883" s="12">
        <f t="shared" si="256"/>
        <v>0</v>
      </c>
      <c r="M1883" s="12">
        <f t="array" ref="M1883">SUM(IF(NOT(ISERR(J1883:L1883)),J1883:L1883*$J$2:$L$2))/SUM(IF(NOT(ISERR(J1883:L1883)),$J$2:$L$2))</f>
        <v>5.8876922699506928E-4</v>
      </c>
      <c r="N1883" s="1">
        <f>((300-VLOOKUP(A1883,anni!$A$1:$O$32,8,0))*(M1883-I1883/300)+I1883)/300*(300-VLOOKUP(A1883,anni!$A$1:$O$32,7,0))</f>
        <v>0.64192390946424394</v>
      </c>
      <c r="O1883" s="1">
        <f t="shared" si="257"/>
        <v>1</v>
      </c>
      <c r="P1883" s="9">
        <f>INT(MAX(1,O1883)+1-VLOOKUP(A1883,anni!$A$1:$O$32,5,0))</f>
        <v>1</v>
      </c>
      <c r="Q1883" s="9">
        <f t="array" ref="Q1883">SUM(IF(anno=A1883,IF(distretto=E1883,concorrenti!$T$3:$T$5991)))</f>
        <v>0</v>
      </c>
      <c r="R1883" s="9">
        <f t="shared" si="258"/>
        <v>1</v>
      </c>
      <c r="S1883" s="1">
        <f t="shared" si="259"/>
        <v>0</v>
      </c>
      <c r="T1883" s="1">
        <f>1+INT($N1883/VLOOKUP($A1883,anni!$A$1:$J$35,10,0))+$Q1883</f>
        <v>1</v>
      </c>
      <c r="U1883" s="1">
        <f t="shared" si="260"/>
        <v>0</v>
      </c>
      <c r="AB1883" s="1">
        <v>1</v>
      </c>
    </row>
    <row r="1884" spans="1:28" x14ac:dyDescent="0.3">
      <c r="A1884" s="3">
        <v>1998</v>
      </c>
      <c r="B1884" s="3" t="str">
        <f>VLOOKUP($E1884,accorpamenti!$A$2:$X$104,$A1884-B$2,0)</f>
        <v>Enna</v>
      </c>
      <c r="C1884" s="3" t="str">
        <f>VLOOKUP($E1884,accorpamenti!$A$2:$X$104,$A1884-C$2,0)</f>
        <v>Enna</v>
      </c>
      <c r="D1884" s="3" t="str">
        <f>VLOOKUP($E1884,accorpamenti!$A$2:$X$104,$A1884-D$2,0)</f>
        <v>Enna</v>
      </c>
      <c r="E1884" s="3" t="s">
        <v>82</v>
      </c>
      <c r="F1884" s="1">
        <f t="array" ref="F1884">SUM(IF(anno=A1884,IF(distretto=E1884,1)))</f>
        <v>1</v>
      </c>
      <c r="G1884" s="1">
        <f t="array" ref="G1884">SUM(IF(anno=A1884,IF(distretto=E1884,IF(punti=-1,1))))</f>
        <v>0</v>
      </c>
      <c r="H1884" s="1">
        <f t="array" ref="H1884">SUM(IF(anno=A1884,IF(distretto=E1884,punti)))+G1884</f>
        <v>1.4</v>
      </c>
      <c r="I1884" s="6">
        <v>2.0966802562609201</v>
      </c>
      <c r="J1884" s="12">
        <f>H1884/VLOOKUP(A1884,anni!$A$1:$O$32,4,0)</f>
        <v>3.4344871574712373E-4</v>
      </c>
      <c r="K1884" s="12">
        <f t="shared" si="255"/>
        <v>0</v>
      </c>
      <c r="L1884" s="12">
        <f t="shared" si="256"/>
        <v>0</v>
      </c>
      <c r="M1884" s="12">
        <f t="array" ref="M1884">SUM(IF(NOT(ISERR(J1884:L1884)),J1884:L1884*$J$2:$L$2))/SUM(IF(NOT(ISERR(J1884:L1884)),$J$2:$L$2))</f>
        <v>1.7172435787356186E-4</v>
      </c>
      <c r="N1884" s="1">
        <f>((300-VLOOKUP(A1884,anni!$A$1:$O$32,8,0))*(M1884-I1884/300)+I1884)/300*(300-VLOOKUP(A1884,anni!$A$1:$O$32,7,0))</f>
        <v>0.73323829032835253</v>
      </c>
      <c r="O1884" s="1">
        <f t="shared" si="257"/>
        <v>1</v>
      </c>
      <c r="P1884" s="9">
        <f>INT(MAX(1,O1884)+1-VLOOKUP(A1884,anni!$A$1:$O$32,5,0))</f>
        <v>1</v>
      </c>
      <c r="Q1884" s="9">
        <f t="array" ref="Q1884">SUM(IF(anno=A1884,IF(distretto=E1884,concorrenti!$T$3:$T$5991)))</f>
        <v>0</v>
      </c>
      <c r="R1884" s="9">
        <f t="shared" si="258"/>
        <v>1</v>
      </c>
      <c r="S1884" s="1">
        <f t="shared" si="259"/>
        <v>0</v>
      </c>
      <c r="T1884" s="1">
        <f>1+INT($N1884/VLOOKUP($A1884,anni!$A$1:$J$35,10,0))+$Q1884</f>
        <v>1</v>
      </c>
      <c r="U1884" s="1">
        <f t="shared" si="260"/>
        <v>0</v>
      </c>
      <c r="AB1884" s="1">
        <v>1</v>
      </c>
    </row>
    <row r="1885" spans="1:28" x14ac:dyDescent="0.3">
      <c r="A1885" s="3">
        <v>1998</v>
      </c>
      <c r="B1885" s="3" t="str">
        <f>VLOOKUP($E1885,accorpamenti!$A$2:$X$104,$A1885-B$2,0)</f>
        <v>L'Aquila</v>
      </c>
      <c r="C1885" s="3" t="str">
        <f>VLOOKUP($E1885,accorpamenti!$A$2:$X$104,$A1885-C$2,0)</f>
        <v>L'Aquila</v>
      </c>
      <c r="D1885" s="3" t="str">
        <f>VLOOKUP($E1885,accorpamenti!$A$2:$X$104,$A1885-D$2,0)</f>
        <v>L'Aquila</v>
      </c>
      <c r="E1885" s="3" t="s">
        <v>151</v>
      </c>
      <c r="F1885" s="1">
        <f t="array" ref="F1885">SUM(IF(anno=A1885,IF(distretto=E1885,1)))</f>
        <v>1</v>
      </c>
      <c r="G1885" s="1">
        <f t="array" ref="G1885">SUM(IF(anno=A1885,IF(distretto=E1885,IF(punti=-1,1))))</f>
        <v>0</v>
      </c>
      <c r="H1885" s="1">
        <f t="array" ref="H1885">SUM(IF(anno=A1885,IF(distretto=E1885,punti)))+G1885</f>
        <v>0</v>
      </c>
      <c r="I1885" s="6">
        <v>1.0483401281304601</v>
      </c>
      <c r="J1885" s="12">
        <f>H1885/VLOOKUP(A1885,anni!$A$1:$O$32,4,0)</f>
        <v>0</v>
      </c>
      <c r="K1885" s="12">
        <f t="shared" si="255"/>
        <v>3.2293222459936232E-3</v>
      </c>
      <c r="L1885" s="12">
        <f t="shared" si="256"/>
        <v>0</v>
      </c>
      <c r="M1885" s="12">
        <f t="array" ref="M1885">SUM(IF(NOT(ISERR(J1885:L1885)),J1885:L1885*$J$2:$L$2))/SUM(IF(NOT(ISERR(J1885:L1885)),$J$2:$L$2))</f>
        <v>1.0764407486645411E-3</v>
      </c>
      <c r="N1885" s="1">
        <f>((300-VLOOKUP(A1885,anni!$A$1:$O$32,8,0))*(M1885-I1885/300)+I1885)/300*(300-VLOOKUP(A1885,anni!$A$1:$O$32,7,0))</f>
        <v>0.56473485910972832</v>
      </c>
      <c r="O1885" s="1">
        <f t="shared" si="257"/>
        <v>1</v>
      </c>
      <c r="P1885" s="9">
        <f>INT(MAX(1,O1885)+1-VLOOKUP(A1885,anni!$A$1:$O$32,5,0))</f>
        <v>1</v>
      </c>
      <c r="Q1885" s="9">
        <f t="array" ref="Q1885">SUM(IF(anno=A1885,IF(distretto=E1885,concorrenti!$T$3:$T$5991)))</f>
        <v>0</v>
      </c>
      <c r="R1885" s="9">
        <f t="shared" si="258"/>
        <v>1</v>
      </c>
      <c r="S1885" s="1">
        <f t="shared" si="259"/>
        <v>0</v>
      </c>
      <c r="T1885" s="1">
        <f>1+INT($N1885/VLOOKUP($A1885,anni!$A$1:$J$35,10,0))+$Q1885</f>
        <v>1</v>
      </c>
      <c r="U1885" s="1">
        <f t="shared" si="260"/>
        <v>0</v>
      </c>
      <c r="AB1885" s="1">
        <v>1</v>
      </c>
    </row>
    <row r="1886" spans="1:28" x14ac:dyDescent="0.3">
      <c r="A1886" s="3">
        <v>1998</v>
      </c>
      <c r="B1886" s="3" t="str">
        <f>VLOOKUP($E1886,accorpamenti!$A$2:$X$104,$A1886-B$2,0)</f>
        <v>Nuoro</v>
      </c>
      <c r="C1886" s="3" t="str">
        <f>VLOOKUP($E1886,accorpamenti!$A$2:$X$104,$A1886-C$2,0)</f>
        <v>Nuoro</v>
      </c>
      <c r="D1886" s="3" t="str">
        <f>VLOOKUP($E1886,accorpamenti!$A$2:$X$104,$A1886-D$2,0)</f>
        <v>Nuoro</v>
      </c>
      <c r="E1886" s="3" t="s">
        <v>125</v>
      </c>
      <c r="F1886" s="1">
        <f t="array" ref="F1886">SUM(IF(anno=A1886,IF(distretto=E1886,1)))</f>
        <v>1</v>
      </c>
      <c r="G1886" s="1">
        <f t="array" ref="G1886">SUM(IF(anno=A1886,IF(distretto=E1886,IF(punti=-1,1))))</f>
        <v>0</v>
      </c>
      <c r="H1886" s="1">
        <f t="array" ref="H1886">SUM(IF(anno=A1886,IF(distretto=E1886,punti)))+G1886</f>
        <v>4.8</v>
      </c>
      <c r="I1886" s="6">
        <v>0.69889341875364008</v>
      </c>
      <c r="J1886" s="12">
        <f>H1886/VLOOKUP(A1886,anni!$A$1:$O$32,4,0)</f>
        <v>1.1775384539901386E-3</v>
      </c>
      <c r="K1886" s="12">
        <f t="shared" si="255"/>
        <v>0</v>
      </c>
      <c r="L1886" s="12">
        <f t="shared" si="256"/>
        <v>0</v>
      </c>
      <c r="M1886" s="12">
        <f t="array" ref="M1886">SUM(IF(NOT(ISERR(J1886:L1886)),J1886:L1886*$J$2:$L$2))/SUM(IF(NOT(ISERR(J1886:L1886)),$J$2:$L$2))</f>
        <v>5.8876922699506928E-4</v>
      </c>
      <c r="N1886" s="1">
        <f>((300-VLOOKUP(A1886,anni!$A$1:$O$32,8,0))*(M1886-I1886/300)+I1886)/300*(300-VLOOKUP(A1886,anni!$A$1:$O$32,7,0))</f>
        <v>0.35071831831689387</v>
      </c>
      <c r="O1886" s="1">
        <f t="shared" si="257"/>
        <v>1</v>
      </c>
      <c r="P1886" s="9">
        <f>INT(MAX(1,O1886)+1-VLOOKUP(A1886,anni!$A$1:$O$32,5,0))</f>
        <v>1</v>
      </c>
      <c r="Q1886" s="9">
        <f t="array" ref="Q1886">SUM(IF(anno=A1886,IF(distretto=E1886,concorrenti!$T$3:$T$5991)))</f>
        <v>0</v>
      </c>
      <c r="R1886" s="9">
        <f t="shared" si="258"/>
        <v>1</v>
      </c>
      <c r="S1886" s="1">
        <f t="shared" si="259"/>
        <v>0</v>
      </c>
      <c r="T1886" s="1">
        <f>1+INT($N1886/VLOOKUP($A1886,anni!$A$1:$J$35,10,0))+$Q1886</f>
        <v>1</v>
      </c>
      <c r="U1886" s="1">
        <f t="shared" si="260"/>
        <v>0</v>
      </c>
      <c r="AB1886" s="1">
        <v>1</v>
      </c>
    </row>
    <row r="1887" spans="1:28" x14ac:dyDescent="0.3">
      <c r="A1887" s="3">
        <v>1997</v>
      </c>
      <c r="B1887" s="3" t="str">
        <f>VLOOKUP($E1887,accorpamenti!$A$2:$X$104,$A1887-B$2,0)</f>
        <v>Milano</v>
      </c>
      <c r="C1887" s="3" t="str">
        <f>VLOOKUP($E1887,accorpamenti!$A$2:$X$104,$A1887-C$2,0)</f>
        <v>Milano</v>
      </c>
      <c r="D1887" s="3" t="str">
        <f>VLOOKUP($E1887,accorpamenti!$A$2:$X$104,$A1887-D$2,0)</f>
        <v>Milano</v>
      </c>
      <c r="E1887" s="3" t="s">
        <v>41</v>
      </c>
      <c r="F1887" s="1">
        <f t="array" ref="F1887">SUM(IF(anno=A1887,IF(distretto=E1887,1)))</f>
        <v>13</v>
      </c>
      <c r="G1887" s="1">
        <f t="array" ref="G1887">SUM(IF(anno=A1887,IF(distretto=E1887,IF(punti=-1,1))))</f>
        <v>0</v>
      </c>
      <c r="H1887" s="1">
        <f t="array" ref="H1887">SUM(IF(anno=A1887,IF(distretto=E1887,punti)))+G1887</f>
        <v>273.40000000000003</v>
      </c>
      <c r="I1887" s="6">
        <v>10.133954571927781</v>
      </c>
      <c r="J1887" s="12">
        <f>H1887/VLOOKUP(A1887,anni!$A$1:$O$32,4,0)</f>
        <v>5.518104387841604E-2</v>
      </c>
      <c r="K1887" s="12">
        <f t="shared" si="255"/>
        <v>0</v>
      </c>
      <c r="L1887" s="12">
        <f t="shared" si="256"/>
        <v>0</v>
      </c>
      <c r="M1887" s="12">
        <f t="array" ref="M1887">SUM(IF(NOT(ISERR(J1887:L1887)),J1887:L1887*$J$2:$L$2))/SUM(IF(NOT(ISERR(J1887:L1887)),$J$2:$L$2))</f>
        <v>2.759052193920802E-2</v>
      </c>
      <c r="N1887" s="1">
        <f>((300-VLOOKUP(A1887,anni!$A$1:$O$32,8,0))*(M1887-I1887/300)+I1887)/300*(300-VLOOKUP(A1887,anni!$A$1:$O$32,7,0))</f>
        <v>8.8960892451508649</v>
      </c>
      <c r="O1887" s="1">
        <f t="shared" si="257"/>
        <v>8.8960892451508649</v>
      </c>
      <c r="P1887" s="9" t="e">
        <f>INT(MAX(1,O1887)+1-VLOOKUP(A1887,anni!$A$1:$O$32,5,0))</f>
        <v>#NUM!</v>
      </c>
      <c r="Q1887" s="9">
        <f t="array" ref="Q1887">SUM(IF(anno=A1887,IF(distretto=E1887,concorrenti!$T$3:$T$5991)))</f>
        <v>0</v>
      </c>
      <c r="R1887" s="9" t="e">
        <f t="shared" si="258"/>
        <v>#NUM!</v>
      </c>
      <c r="S1887" s="1" t="e">
        <f t="shared" si="259"/>
        <v>#NUM!</v>
      </c>
      <c r="T1887" s="1">
        <f>1+INT($N1887/VLOOKUP($A1887,anni!$A$1:$J$35,10,0))+$Q1887</f>
        <v>12</v>
      </c>
      <c r="U1887" s="1">
        <f t="shared" si="260"/>
        <v>-1</v>
      </c>
      <c r="AB1887" s="1">
        <v>14</v>
      </c>
    </row>
    <row r="1888" spans="1:28" x14ac:dyDescent="0.3">
      <c r="A1888" s="3">
        <v>1997</v>
      </c>
      <c r="B1888" s="3" t="str">
        <f>VLOOKUP($E1888,accorpamenti!$A$2:$X$104,$A1888-B$2,0)</f>
        <v>Roma</v>
      </c>
      <c r="C1888" s="3" t="str">
        <f>VLOOKUP($E1888,accorpamenti!$A$2:$X$104,$A1888-C$2,0)</f>
        <v>Roma</v>
      </c>
      <c r="D1888" s="3" t="str">
        <f>VLOOKUP($E1888,accorpamenti!$A$2:$X$104,$A1888-D$2,0)</f>
        <v>Roma</v>
      </c>
      <c r="E1888" s="3" t="s">
        <v>40</v>
      </c>
      <c r="F1888" s="1">
        <f t="array" ref="F1888">SUM(IF(anno=A1888,IF(distretto=E1888,1)))</f>
        <v>12</v>
      </c>
      <c r="G1888" s="1">
        <f t="array" ref="G1888">SUM(IF(anno=A1888,IF(distretto=E1888,IF(punti=-1,1))))</f>
        <v>0</v>
      </c>
      <c r="H1888" s="1">
        <f t="array" ref="H1888">SUM(IF(anno=A1888,IF(distretto=E1888,punti)))+G1888</f>
        <v>252.8</v>
      </c>
      <c r="I1888" s="6">
        <v>22.539312754804893</v>
      </c>
      <c r="J1888" s="12">
        <f>H1888/VLOOKUP(A1888,anni!$A$1:$O$32,4,0)</f>
        <v>5.1023291486699249E-2</v>
      </c>
      <c r="K1888" s="12">
        <f t="shared" ref="K1888:K1951" si="261">SUMIFS($J$2:$J$1979,anno_2,A1888-1,$C$2:$C$1979,B1888)</f>
        <v>0</v>
      </c>
      <c r="L1888" s="12">
        <f t="shared" ref="L1888:L1951" si="262">SUMIFS($J$2:$J$1979,anno_2,A1888-2,$D$2:$D$1979,B1888)</f>
        <v>0</v>
      </c>
      <c r="M1888" s="12">
        <f t="array" ref="M1888">SUM(IF(NOT(ISERR(J1888:L1888)),J1888:L1888*$J$2:$L$2))/SUM(IF(NOT(ISERR(J1888:L1888)),$J$2:$L$2))</f>
        <v>2.5511645743349621E-2</v>
      </c>
      <c r="N1888" s="1">
        <f>((300-VLOOKUP(A1888,anni!$A$1:$O$32,8,0))*(M1888-I1888/300)+I1888)/300*(300-VLOOKUP(A1888,anni!$A$1:$O$32,7,0))</f>
        <v>12.615433400271556</v>
      </c>
      <c r="O1888" s="1">
        <f t="shared" si="257"/>
        <v>12.615433400271556</v>
      </c>
      <c r="P1888" s="9" t="e">
        <f>INT(MAX(1,O1888)+1-VLOOKUP(A1888,anni!$A$1:$O$32,5,0))</f>
        <v>#NUM!</v>
      </c>
      <c r="Q1888" s="9">
        <f t="array" ref="Q1888">SUM(IF(anno=A1888,IF(distretto=E1888,concorrenti!$T$3:$T$5991)))</f>
        <v>0</v>
      </c>
      <c r="R1888" s="9" t="e">
        <f t="shared" si="258"/>
        <v>#NUM!</v>
      </c>
      <c r="S1888" s="1" t="e">
        <f t="shared" si="259"/>
        <v>#NUM!</v>
      </c>
      <c r="T1888" s="1">
        <f>1+INT($N1888/VLOOKUP($A1888,anni!$A$1:$J$35,10,0))+$Q1888</f>
        <v>16</v>
      </c>
      <c r="U1888" s="1">
        <f t="shared" si="260"/>
        <v>4</v>
      </c>
      <c r="AB1888" s="1">
        <v>18</v>
      </c>
    </row>
    <row r="1889" spans="1:28" x14ac:dyDescent="0.3">
      <c r="A1889" s="3">
        <v>1997</v>
      </c>
      <c r="B1889" s="3" t="str">
        <f>VLOOKUP($E1889,accorpamenti!$A$2:$X$104,$A1889-B$2,0)</f>
        <v>Torino</v>
      </c>
      <c r="C1889" s="3" t="str">
        <f>VLOOKUP($E1889,accorpamenti!$A$2:$X$104,$A1889-C$2,0)</f>
        <v>Torino</v>
      </c>
      <c r="D1889" s="3" t="str">
        <f>VLOOKUP($E1889,accorpamenti!$A$2:$X$104,$A1889-D$2,0)</f>
        <v>Torino</v>
      </c>
      <c r="E1889" s="3" t="s">
        <v>49</v>
      </c>
      <c r="F1889" s="1">
        <f t="array" ref="F1889">SUM(IF(anno=A1889,IF(distretto=E1889,1)))</f>
        <v>7</v>
      </c>
      <c r="G1889" s="1">
        <f t="array" ref="G1889">SUM(IF(anno=A1889,IF(distretto=E1889,IF(punti=-1,1))))</f>
        <v>0</v>
      </c>
      <c r="H1889" s="1">
        <f t="array" ref="H1889">SUM(IF(anno=A1889,IF(distretto=E1889,punti)))+G1889</f>
        <v>191.39999999999998</v>
      </c>
      <c r="I1889" s="6">
        <v>11.706464764123472</v>
      </c>
      <c r="J1889" s="12">
        <f>H1889/VLOOKUP(A1889,anni!$A$1:$O$32,4,0)</f>
        <v>3.8630767367698708E-2</v>
      </c>
      <c r="K1889" s="12">
        <f t="shared" si="261"/>
        <v>0</v>
      </c>
      <c r="L1889" s="12">
        <f t="shared" si="262"/>
        <v>0</v>
      </c>
      <c r="M1889" s="12">
        <f t="array" ref="M1889">SUM(IF(NOT(ISERR(J1889:L1889)),J1889:L1889*$J$2:$L$2))/SUM(IF(NOT(ISERR(J1889:L1889)),$J$2:$L$2))</f>
        <v>1.9315383683849354E-2</v>
      </c>
      <c r="N1889" s="1">
        <f>((300-VLOOKUP(A1889,anni!$A$1:$O$32,8,0))*(M1889-I1889/300)+I1889)/300*(300-VLOOKUP(A1889,anni!$A$1:$O$32,7,0))</f>
        <v>7.7652316581443621</v>
      </c>
      <c r="O1889" s="1">
        <f t="shared" si="257"/>
        <v>7.7652316581443621</v>
      </c>
      <c r="P1889" s="9" t="e">
        <f>INT(MAX(1,O1889)+1-VLOOKUP(A1889,anni!$A$1:$O$32,5,0))</f>
        <v>#NUM!</v>
      </c>
      <c r="Q1889" s="9">
        <f t="array" ref="Q1889">SUM(IF(anno=A1889,IF(distretto=E1889,concorrenti!$T$3:$T$5991)))</f>
        <v>0</v>
      </c>
      <c r="R1889" s="9" t="e">
        <f t="shared" si="258"/>
        <v>#NUM!</v>
      </c>
      <c r="S1889" s="1" t="e">
        <f t="shared" si="259"/>
        <v>#NUM!</v>
      </c>
      <c r="T1889" s="1">
        <f>1+INT($N1889/VLOOKUP($A1889,anni!$A$1:$J$35,10,0))+$Q1889</f>
        <v>10</v>
      </c>
      <c r="U1889" s="1">
        <f t="shared" si="260"/>
        <v>3</v>
      </c>
      <c r="AB1889" s="1">
        <v>12</v>
      </c>
    </row>
    <row r="1890" spans="1:28" x14ac:dyDescent="0.3">
      <c r="A1890" s="3">
        <v>1997</v>
      </c>
      <c r="B1890" s="3" t="str">
        <f>VLOOKUP($E1890,accorpamenti!$A$2:$X$104,$A1890-B$2,0)</f>
        <v>Firenze</v>
      </c>
      <c r="C1890" s="3" t="str">
        <f>VLOOKUP($E1890,accorpamenti!$A$2:$X$104,$A1890-C$2,0)</f>
        <v>Firenze</v>
      </c>
      <c r="D1890" s="3" t="str">
        <f>VLOOKUP($E1890,accorpamenti!$A$2:$X$104,$A1890-D$2,0)</f>
        <v>Firenze</v>
      </c>
      <c r="E1890" s="3" t="s">
        <v>118</v>
      </c>
      <c r="F1890" s="1">
        <f t="array" ref="F1890">SUM(IF(anno=A1890,IF(distretto=E1890,1)))</f>
        <v>7</v>
      </c>
      <c r="G1890" s="1">
        <f t="array" ref="G1890">SUM(IF(anno=A1890,IF(distretto=E1890,IF(punti=-1,1))))</f>
        <v>2</v>
      </c>
      <c r="H1890" s="1">
        <f t="array" ref="H1890">SUM(IF(anno=A1890,IF(distretto=E1890,punti)))+G1890</f>
        <v>93</v>
      </c>
      <c r="I1890" s="6">
        <v>5.7658707047175302</v>
      </c>
      <c r="J1890" s="12">
        <f>H1890/VLOOKUP(A1890,anni!$A$1:$O$32,4,0)</f>
        <v>1.8770435554837935E-2</v>
      </c>
      <c r="K1890" s="12">
        <f t="shared" si="261"/>
        <v>0</v>
      </c>
      <c r="L1890" s="12">
        <f t="shared" si="262"/>
        <v>0</v>
      </c>
      <c r="M1890" s="12">
        <f t="array" ref="M1890">SUM(IF(NOT(ISERR(J1890:L1890)),J1890:L1890*$J$2:$L$2))/SUM(IF(NOT(ISERR(J1890:L1890)),$J$2:$L$2))</f>
        <v>9.3852177774189673E-3</v>
      </c>
      <c r="N1890" s="1">
        <f>((300-VLOOKUP(A1890,anni!$A$1:$O$32,8,0))*(M1890-I1890/300)+I1890)/300*(300-VLOOKUP(A1890,anni!$A$1:$O$32,7,0))</f>
        <v>3.7990004570563034</v>
      </c>
      <c r="O1890" s="1">
        <f t="shared" si="257"/>
        <v>3.7990004570563034</v>
      </c>
      <c r="P1890" s="9" t="e">
        <f>INT(MAX(1,O1890)+1-VLOOKUP(A1890,anni!$A$1:$O$32,5,0))</f>
        <v>#NUM!</v>
      </c>
      <c r="Q1890" s="9">
        <f t="array" ref="Q1890">SUM(IF(anno=A1890,IF(distretto=E1890,concorrenti!$T$3:$T$5991)))</f>
        <v>0</v>
      </c>
      <c r="R1890" s="9" t="e">
        <f t="shared" si="258"/>
        <v>#NUM!</v>
      </c>
      <c r="S1890" s="1" t="e">
        <f t="shared" si="259"/>
        <v>#NUM!</v>
      </c>
      <c r="T1890" s="1">
        <f>1+INT($N1890/VLOOKUP($A1890,anni!$A$1:$J$35,10,0))+$Q1890</f>
        <v>5</v>
      </c>
      <c r="U1890" s="1">
        <f t="shared" si="260"/>
        <v>-2</v>
      </c>
      <c r="AB1890" s="1">
        <v>6</v>
      </c>
    </row>
    <row r="1891" spans="1:28" x14ac:dyDescent="0.3">
      <c r="A1891" s="3">
        <v>1997</v>
      </c>
      <c r="B1891" s="3" t="str">
        <f>VLOOKUP($E1891,accorpamenti!$A$2:$X$104,$A1891-B$2,0)</f>
        <v>Trieste</v>
      </c>
      <c r="C1891" s="3" t="str">
        <f>VLOOKUP($E1891,accorpamenti!$A$2:$X$104,$A1891-C$2,0)</f>
        <v>Trieste</v>
      </c>
      <c r="D1891" s="3" t="str">
        <f>VLOOKUP($E1891,accorpamenti!$A$2:$X$104,$A1891-D$2,0)</f>
        <v>Trieste</v>
      </c>
      <c r="E1891" s="3" t="s">
        <v>92</v>
      </c>
      <c r="F1891" s="1">
        <f t="array" ref="F1891">SUM(IF(anno=A1891,IF(distretto=E1891,1)))</f>
        <v>7</v>
      </c>
      <c r="G1891" s="1">
        <f t="array" ref="G1891">SUM(IF(anno=A1891,IF(distretto=E1891,IF(punti=-1,1))))</f>
        <v>3</v>
      </c>
      <c r="H1891" s="1">
        <f t="array" ref="H1891">SUM(IF(anno=A1891,IF(distretto=E1891,punti)))+G1891</f>
        <v>107.19999999999999</v>
      </c>
      <c r="I1891" s="6">
        <v>1.92195690157251</v>
      </c>
      <c r="J1891" s="12">
        <f>H1891/VLOOKUP(A1891,anni!$A$1:$O$32,4,0)</f>
        <v>2.1636459048157274E-2</v>
      </c>
      <c r="K1891" s="12">
        <f t="shared" si="261"/>
        <v>0</v>
      </c>
      <c r="L1891" s="12">
        <f t="shared" si="262"/>
        <v>0</v>
      </c>
      <c r="M1891" s="12">
        <f t="array" ref="M1891">SUM(IF(NOT(ISERR(J1891:L1891)),J1891:L1891*$J$2:$L$2))/SUM(IF(NOT(ISERR(J1891:L1891)),$J$2:$L$2))</f>
        <v>1.0818229524078635E-2</v>
      </c>
      <c r="N1891" s="1">
        <f>((300-VLOOKUP(A1891,anni!$A$1:$O$32,8,0))*(M1891-I1891/300)+I1891)/300*(300-VLOOKUP(A1891,anni!$A$1:$O$32,7,0))</f>
        <v>2.8042982053398968</v>
      </c>
      <c r="O1891" s="1">
        <f t="shared" si="257"/>
        <v>2.8042982053398968</v>
      </c>
      <c r="P1891" s="9" t="e">
        <f>INT(MAX(1,O1891)+1-VLOOKUP(A1891,anni!$A$1:$O$32,5,0))</f>
        <v>#NUM!</v>
      </c>
      <c r="Q1891" s="9">
        <f t="array" ref="Q1891">SUM(IF(anno=A1891,IF(distretto=E1891,concorrenti!$T$3:$T$5991)))</f>
        <v>0</v>
      </c>
      <c r="R1891" s="9" t="e">
        <f t="shared" si="258"/>
        <v>#NUM!</v>
      </c>
      <c r="S1891" s="1" t="e">
        <f t="shared" si="259"/>
        <v>#NUM!</v>
      </c>
      <c r="T1891" s="1">
        <f>1+INT($N1891/VLOOKUP($A1891,anni!$A$1:$J$35,10,0))+$Q1891</f>
        <v>4</v>
      </c>
      <c r="U1891" s="1">
        <f t="shared" si="260"/>
        <v>-3</v>
      </c>
      <c r="AB1891" s="1">
        <v>5</v>
      </c>
    </row>
    <row r="1892" spans="1:28" x14ac:dyDescent="0.3">
      <c r="A1892" s="3">
        <v>1997</v>
      </c>
      <c r="B1892" s="3" t="str">
        <f>VLOOKUP($E1892,accorpamenti!$A$2:$X$104,$A1892-B$2,0)</f>
        <v>Vicenza</v>
      </c>
      <c r="C1892" s="3" t="str">
        <f>VLOOKUP($E1892,accorpamenti!$A$2:$X$104,$A1892-C$2,0)</f>
        <v>Vicenza</v>
      </c>
      <c r="D1892" s="3" t="str">
        <f>VLOOKUP($E1892,accorpamenti!$A$2:$X$104,$A1892-D$2,0)</f>
        <v>Vicenza</v>
      </c>
      <c r="E1892" s="3" t="s">
        <v>93</v>
      </c>
      <c r="F1892" s="1">
        <f t="array" ref="F1892">SUM(IF(anno=A1892,IF(distretto=E1892,1)))</f>
        <v>6</v>
      </c>
      <c r="G1892" s="1">
        <f t="array" ref="G1892">SUM(IF(anno=A1892,IF(distretto=E1892,IF(punti=-1,1))))</f>
        <v>0</v>
      </c>
      <c r="H1892" s="1">
        <f t="array" ref="H1892">SUM(IF(anno=A1892,IF(distretto=E1892,punti)))+G1892</f>
        <v>158.19999999999999</v>
      </c>
      <c r="I1892" s="6">
        <v>5.0669772859638904</v>
      </c>
      <c r="J1892" s="12">
        <f>H1892/VLOOKUP(A1892,anni!$A$1:$O$32,4,0)</f>
        <v>3.1929923707261942E-2</v>
      </c>
      <c r="K1892" s="12">
        <f t="shared" si="261"/>
        <v>0</v>
      </c>
      <c r="L1892" s="12">
        <f t="shared" si="262"/>
        <v>0</v>
      </c>
      <c r="M1892" s="12">
        <f t="array" ref="M1892">SUM(IF(NOT(ISERR(J1892:L1892)),J1892:L1892*$J$2:$L$2))/SUM(IF(NOT(ISERR(J1892:L1892)),$J$2:$L$2))</f>
        <v>1.5964961853630971E-2</v>
      </c>
      <c r="N1892" s="1">
        <f>((300-VLOOKUP(A1892,anni!$A$1:$O$32,8,0))*(M1892-I1892/300)+I1892)/300*(300-VLOOKUP(A1892,anni!$A$1:$O$32,7,0))</f>
        <v>4.8819847993808247</v>
      </c>
      <c r="O1892" s="1">
        <f t="shared" si="257"/>
        <v>4.8819847993808247</v>
      </c>
      <c r="P1892" s="9" t="e">
        <f>INT(MAX(1,O1892)+1-VLOOKUP(A1892,anni!$A$1:$O$32,5,0))</f>
        <v>#NUM!</v>
      </c>
      <c r="Q1892" s="9">
        <f t="array" ref="Q1892">SUM(IF(anno=A1892,IF(distretto=E1892,concorrenti!$T$3:$T$5991)))</f>
        <v>0</v>
      </c>
      <c r="R1892" s="9" t="e">
        <f t="shared" si="258"/>
        <v>#NUM!</v>
      </c>
      <c r="S1892" s="1" t="e">
        <f t="shared" si="259"/>
        <v>#NUM!</v>
      </c>
      <c r="T1892" s="1">
        <f>1+INT($N1892/VLOOKUP($A1892,anni!$A$1:$J$35,10,0))+$Q1892</f>
        <v>7</v>
      </c>
      <c r="U1892" s="1">
        <f t="shared" si="260"/>
        <v>1</v>
      </c>
      <c r="AB1892" s="1">
        <v>8</v>
      </c>
    </row>
    <row r="1893" spans="1:28" x14ac:dyDescent="0.3">
      <c r="A1893" s="3">
        <v>1997</v>
      </c>
      <c r="B1893" s="3" t="str">
        <f>VLOOKUP($E1893,accorpamenti!$A$2:$X$104,$A1893-B$2,0)</f>
        <v>Reggio Emilia</v>
      </c>
      <c r="C1893" s="3" t="str">
        <f>VLOOKUP($E1893,accorpamenti!$A$2:$X$104,$A1893-C$2,0)</f>
        <v>Reggio Emilia</v>
      </c>
      <c r="D1893" s="3" t="str">
        <f>VLOOKUP($E1893,accorpamenti!$A$2:$X$104,$A1893-D$2,0)</f>
        <v>Reggio Emilia</v>
      </c>
      <c r="E1893" s="3" t="s">
        <v>78</v>
      </c>
      <c r="F1893" s="1">
        <f t="array" ref="F1893">SUM(IF(anno=A1893,IF(distretto=E1893,1)))</f>
        <v>6</v>
      </c>
      <c r="G1893" s="1">
        <f t="array" ref="G1893">SUM(IF(anno=A1893,IF(distretto=E1893,IF(punti=-1,1))))</f>
        <v>0</v>
      </c>
      <c r="H1893" s="1">
        <f t="array" ref="H1893">SUM(IF(anno=A1893,IF(distretto=E1893,punti)))+G1893</f>
        <v>119.8</v>
      </c>
      <c r="I1893" s="6">
        <v>2.4461269656377405</v>
      </c>
      <c r="J1893" s="12">
        <f>H1893/VLOOKUP(A1893,anni!$A$1:$O$32,4,0)</f>
        <v>2.4179550316877251E-2</v>
      </c>
      <c r="K1893" s="12">
        <f t="shared" si="261"/>
        <v>0</v>
      </c>
      <c r="L1893" s="12">
        <f t="shared" si="262"/>
        <v>0</v>
      </c>
      <c r="M1893" s="12">
        <f t="array" ref="M1893">SUM(IF(NOT(ISERR(J1893:L1893)),J1893:L1893*$J$2:$L$2))/SUM(IF(NOT(ISERR(J1893:L1893)),$J$2:$L$2))</f>
        <v>1.2089775158438626E-2</v>
      </c>
      <c r="N1893" s="1">
        <f>((300-VLOOKUP(A1893,anni!$A$1:$O$32,8,0))*(M1893-I1893/300)+I1893)/300*(300-VLOOKUP(A1893,anni!$A$1:$O$32,7,0))</f>
        <v>3.2333306869003051</v>
      </c>
      <c r="O1893" s="1">
        <f t="shared" si="257"/>
        <v>3.2333306869003051</v>
      </c>
      <c r="P1893" s="9" t="e">
        <f>INT(MAX(1,O1893)+1-VLOOKUP(A1893,anni!$A$1:$O$32,5,0))</f>
        <v>#NUM!</v>
      </c>
      <c r="Q1893" s="9">
        <f t="array" ref="Q1893">SUM(IF(anno=A1893,IF(distretto=E1893,concorrenti!$T$3:$T$5991)))</f>
        <v>0</v>
      </c>
      <c r="R1893" s="9" t="e">
        <f t="shared" si="258"/>
        <v>#NUM!</v>
      </c>
      <c r="S1893" s="1" t="e">
        <f t="shared" si="259"/>
        <v>#NUM!</v>
      </c>
      <c r="T1893" s="1">
        <f>1+INT($N1893/VLOOKUP($A1893,anni!$A$1:$J$35,10,0))+$Q1893</f>
        <v>5</v>
      </c>
      <c r="U1893" s="1">
        <f t="shared" si="260"/>
        <v>-1</v>
      </c>
      <c r="AB1893" s="1">
        <v>6</v>
      </c>
    </row>
    <row r="1894" spans="1:28" x14ac:dyDescent="0.3">
      <c r="A1894" s="3">
        <v>1997</v>
      </c>
      <c r="B1894" s="3" t="str">
        <f>VLOOKUP($E1894,accorpamenti!$A$2:$X$104,$A1894-B$2,0)</f>
        <v>Livorno</v>
      </c>
      <c r="C1894" s="3" t="str">
        <f>VLOOKUP($E1894,accorpamenti!$A$2:$X$104,$A1894-C$2,0)</f>
        <v>Livorno</v>
      </c>
      <c r="D1894" s="3" t="str">
        <f>VLOOKUP($E1894,accorpamenti!$A$2:$X$104,$A1894-D$2,0)</f>
        <v>Livorno</v>
      </c>
      <c r="E1894" s="3" t="s">
        <v>121</v>
      </c>
      <c r="F1894" s="1">
        <f t="array" ref="F1894">SUM(IF(anno=A1894,IF(distretto=E1894,1)))</f>
        <v>6</v>
      </c>
      <c r="G1894" s="1">
        <f t="array" ref="G1894">SUM(IF(anno=A1894,IF(distretto=E1894,IF(punti=-1,1))))</f>
        <v>0</v>
      </c>
      <c r="H1894" s="1">
        <f t="array" ref="H1894">SUM(IF(anno=A1894,IF(distretto=E1894,punti)))+G1894</f>
        <v>123.19999999999999</v>
      </c>
      <c r="I1894" s="6">
        <v>1.3977868375072802</v>
      </c>
      <c r="J1894" s="12">
        <f>H1894/VLOOKUP(A1894,anni!$A$1:$O$32,4,0)</f>
        <v>2.4865781294150895E-2</v>
      </c>
      <c r="K1894" s="12">
        <f t="shared" si="261"/>
        <v>0</v>
      </c>
      <c r="L1894" s="12">
        <f t="shared" si="262"/>
        <v>0</v>
      </c>
      <c r="M1894" s="12">
        <f t="array" ref="M1894">SUM(IF(NOT(ISERR(J1894:L1894)),J1894:L1894*$J$2:$L$2))/SUM(IF(NOT(ISERR(J1894:L1894)),$J$2:$L$2))</f>
        <v>1.2432890647075446E-2</v>
      </c>
      <c r="N1894" s="1">
        <f>((300-VLOOKUP(A1894,anni!$A$1:$O$32,8,0))*(M1894-I1894/300)+I1894)/300*(300-VLOOKUP(A1894,anni!$A$1:$O$32,7,0))</f>
        <v>2.9525070752508489</v>
      </c>
      <c r="O1894" s="1">
        <f t="shared" si="257"/>
        <v>2.9525070752508489</v>
      </c>
      <c r="P1894" s="9" t="e">
        <f>INT(MAX(1,O1894)+1-VLOOKUP(A1894,anni!$A$1:$O$32,5,0))</f>
        <v>#NUM!</v>
      </c>
      <c r="Q1894" s="9">
        <f t="array" ref="Q1894">SUM(IF(anno=A1894,IF(distretto=E1894,concorrenti!$T$3:$T$5991)))</f>
        <v>0</v>
      </c>
      <c r="R1894" s="9" t="e">
        <f t="shared" si="258"/>
        <v>#NUM!</v>
      </c>
      <c r="S1894" s="1" t="e">
        <f t="shared" si="259"/>
        <v>#NUM!</v>
      </c>
      <c r="T1894" s="1">
        <f>1+INT($N1894/VLOOKUP($A1894,anni!$A$1:$J$35,10,0))+$Q1894</f>
        <v>4</v>
      </c>
      <c r="U1894" s="1">
        <f t="shared" si="260"/>
        <v>-2</v>
      </c>
      <c r="AB1894" s="1">
        <v>5</v>
      </c>
    </row>
    <row r="1895" spans="1:28" x14ac:dyDescent="0.3">
      <c r="A1895" s="3">
        <v>1997</v>
      </c>
      <c r="B1895" s="3" t="str">
        <f>VLOOKUP($E1895,accorpamenti!$A$2:$X$104,$A1895-B$2,0)</f>
        <v>Treviso</v>
      </c>
      <c r="C1895" s="3" t="str">
        <f>VLOOKUP($E1895,accorpamenti!$A$2:$X$104,$A1895-C$2,0)</f>
        <v>Treviso</v>
      </c>
      <c r="D1895" s="3" t="str">
        <f>VLOOKUP($E1895,accorpamenti!$A$2:$X$104,$A1895-D$2,0)</f>
        <v>Treviso</v>
      </c>
      <c r="E1895" s="3" t="s">
        <v>57</v>
      </c>
      <c r="F1895" s="1">
        <f t="array" ref="F1895">SUM(IF(anno=A1895,IF(distretto=E1895,1)))</f>
        <v>6</v>
      </c>
      <c r="G1895" s="1">
        <f t="array" ref="G1895">SUM(IF(anno=A1895,IF(distretto=E1895,IF(punti=-1,1))))</f>
        <v>0</v>
      </c>
      <c r="H1895" s="1">
        <f t="array" ref="H1895">SUM(IF(anno=A1895,IF(distretto=E1895,punti)))+G1895</f>
        <v>101.2</v>
      </c>
      <c r="I1895" s="6">
        <v>3.84391380314502</v>
      </c>
      <c r="J1895" s="12">
        <f>H1895/VLOOKUP(A1895,anni!$A$1:$O$32,4,0)</f>
        <v>2.0425463205909666E-2</v>
      </c>
      <c r="K1895" s="12">
        <f t="shared" si="261"/>
        <v>0</v>
      </c>
      <c r="L1895" s="12">
        <f t="shared" si="262"/>
        <v>0</v>
      </c>
      <c r="M1895" s="12">
        <f t="array" ref="M1895">SUM(IF(NOT(ISERR(J1895:L1895)),J1895:L1895*$J$2:$L$2))/SUM(IF(NOT(ISERR(J1895:L1895)),$J$2:$L$2))</f>
        <v>1.0212731602954833E-2</v>
      </c>
      <c r="N1895" s="1">
        <f>((300-VLOOKUP(A1895,anni!$A$1:$O$32,8,0))*(M1895-I1895/300)+I1895)/300*(300-VLOOKUP(A1895,anni!$A$1:$O$32,7,0))</f>
        <v>3.3238509216393064</v>
      </c>
      <c r="O1895" s="1">
        <f t="shared" si="257"/>
        <v>3.3238509216393064</v>
      </c>
      <c r="P1895" s="9" t="e">
        <f>INT(MAX(1,O1895)+1-VLOOKUP(A1895,anni!$A$1:$O$32,5,0))</f>
        <v>#NUM!</v>
      </c>
      <c r="Q1895" s="9">
        <f t="array" ref="Q1895">SUM(IF(anno=A1895,IF(distretto=E1895,concorrenti!$T$3:$T$5991)))</f>
        <v>0</v>
      </c>
      <c r="R1895" s="9" t="e">
        <f t="shared" si="258"/>
        <v>#NUM!</v>
      </c>
      <c r="S1895" s="1" t="e">
        <f t="shared" si="259"/>
        <v>#NUM!</v>
      </c>
      <c r="T1895" s="1">
        <f>1+INT($N1895/VLOOKUP($A1895,anni!$A$1:$J$35,10,0))+$Q1895</f>
        <v>5</v>
      </c>
      <c r="U1895" s="1">
        <f t="shared" si="260"/>
        <v>-1</v>
      </c>
      <c r="AB1895" s="1">
        <v>5</v>
      </c>
    </row>
    <row r="1896" spans="1:28" x14ac:dyDescent="0.3">
      <c r="A1896" s="3">
        <v>1997</v>
      </c>
      <c r="B1896" s="3" t="str">
        <f>VLOOKUP($E1896,accorpamenti!$A$2:$X$104,$A1896-B$2,0)</f>
        <v>Lecce</v>
      </c>
      <c r="C1896" s="3" t="str">
        <f>VLOOKUP($E1896,accorpamenti!$A$2:$X$104,$A1896-C$2,0)</f>
        <v>Lecce</v>
      </c>
      <c r="D1896" s="3" t="str">
        <f>VLOOKUP($E1896,accorpamenti!$A$2:$X$104,$A1896-D$2,0)</f>
        <v>Lecce</v>
      </c>
      <c r="E1896" s="3" t="s">
        <v>38</v>
      </c>
      <c r="F1896" s="1">
        <f t="array" ref="F1896">SUM(IF(anno=A1896,IF(distretto=E1896,1)))</f>
        <v>6</v>
      </c>
      <c r="G1896" s="1">
        <f t="array" ref="G1896">SUM(IF(anno=A1896,IF(distretto=E1896,IF(punti=-1,1))))</f>
        <v>0</v>
      </c>
      <c r="H1896" s="1">
        <f t="array" ref="H1896">SUM(IF(anno=A1896,IF(distretto=E1896,punti)))+G1896</f>
        <v>66.2</v>
      </c>
      <c r="I1896" s="6">
        <v>5.2417006406523008</v>
      </c>
      <c r="J1896" s="12">
        <f>H1896/VLOOKUP(A1896,anni!$A$1:$O$32,4,0)</f>
        <v>1.3361320792798616E-2</v>
      </c>
      <c r="K1896" s="12">
        <f t="shared" si="261"/>
        <v>0</v>
      </c>
      <c r="L1896" s="12">
        <f t="shared" si="262"/>
        <v>0</v>
      </c>
      <c r="M1896" s="12">
        <f t="array" ref="M1896">SUM(IF(NOT(ISERR(J1896:L1896)),J1896:L1896*$J$2:$L$2))/SUM(IF(NOT(ISERR(J1896:L1896)),$J$2:$L$2))</f>
        <v>6.6806603963993081E-3</v>
      </c>
      <c r="N1896" s="1">
        <f>((300-VLOOKUP(A1896,anni!$A$1:$O$32,8,0))*(M1896-I1896/300)+I1896)/300*(300-VLOOKUP(A1896,anni!$A$1:$O$32,7,0))</f>
        <v>3.0833656261639617</v>
      </c>
      <c r="O1896" s="1">
        <f t="shared" si="257"/>
        <v>3.0833656261639617</v>
      </c>
      <c r="P1896" s="9" t="e">
        <f>INT(MAX(1,O1896)+1-VLOOKUP(A1896,anni!$A$1:$O$32,5,0))</f>
        <v>#NUM!</v>
      </c>
      <c r="Q1896" s="9">
        <f t="array" ref="Q1896">SUM(IF(anno=A1896,IF(distretto=E1896,concorrenti!$T$3:$T$5991)))</f>
        <v>0</v>
      </c>
      <c r="R1896" s="9" t="e">
        <f t="shared" si="258"/>
        <v>#NUM!</v>
      </c>
      <c r="S1896" s="1" t="e">
        <f t="shared" si="259"/>
        <v>#NUM!</v>
      </c>
      <c r="T1896" s="1">
        <f>1+INT($N1896/VLOOKUP($A1896,anni!$A$1:$J$35,10,0))+$Q1896</f>
        <v>4</v>
      </c>
      <c r="U1896" s="1">
        <f t="shared" si="260"/>
        <v>-2</v>
      </c>
      <c r="AB1896" s="1">
        <v>4</v>
      </c>
    </row>
    <row r="1897" spans="1:28" x14ac:dyDescent="0.3">
      <c r="A1897" s="3">
        <v>1997</v>
      </c>
      <c r="B1897" s="3" t="str">
        <f>VLOOKUP($E1897,accorpamenti!$A$2:$X$104,$A1897-B$2,0)</f>
        <v>Bologna</v>
      </c>
      <c r="C1897" s="3" t="str">
        <f>VLOOKUP($E1897,accorpamenti!$A$2:$X$104,$A1897-C$2,0)</f>
        <v>Bologna</v>
      </c>
      <c r="D1897" s="3" t="str">
        <f>VLOOKUP($E1897,accorpamenti!$A$2:$X$104,$A1897-D$2,0)</f>
        <v>Bologna</v>
      </c>
      <c r="E1897" s="3" t="s">
        <v>70</v>
      </c>
      <c r="F1897" s="1">
        <f t="array" ref="F1897">SUM(IF(anno=A1897,IF(distretto=E1897,1)))</f>
        <v>6</v>
      </c>
      <c r="G1897" s="1">
        <f t="array" ref="G1897">SUM(IF(anno=A1897,IF(distretto=E1897,IF(punti=-1,1))))</f>
        <v>0</v>
      </c>
      <c r="H1897" s="1">
        <f t="array" ref="H1897">SUM(IF(anno=A1897,IF(distretto=E1897,punti)))+G1897</f>
        <v>73.2</v>
      </c>
      <c r="I1897" s="6">
        <v>3.3197437390797901</v>
      </c>
      <c r="J1897" s="12">
        <f>H1897/VLOOKUP(A1897,anni!$A$1:$O$32,4,0)</f>
        <v>1.4774149275420825E-2</v>
      </c>
      <c r="K1897" s="12">
        <f t="shared" si="261"/>
        <v>0</v>
      </c>
      <c r="L1897" s="12">
        <f t="shared" si="262"/>
        <v>0</v>
      </c>
      <c r="M1897" s="12">
        <f t="array" ref="M1897">SUM(IF(NOT(ISERR(J1897:L1897)),J1897:L1897*$J$2:$L$2))/SUM(IF(NOT(ISERR(J1897:L1897)),$J$2:$L$2))</f>
        <v>7.3870746377104127E-3</v>
      </c>
      <c r="N1897" s="1">
        <f>((300-VLOOKUP(A1897,anni!$A$1:$O$32,8,0))*(M1897-I1897/300)+I1897)/300*(300-VLOOKUP(A1897,anni!$A$1:$O$32,7,0))</f>
        <v>2.5839961739020127</v>
      </c>
      <c r="O1897" s="1">
        <f t="shared" si="257"/>
        <v>2.5839961739020127</v>
      </c>
      <c r="P1897" s="9" t="e">
        <f>INT(MAX(1,O1897)+1-VLOOKUP(A1897,anni!$A$1:$O$32,5,0))</f>
        <v>#NUM!</v>
      </c>
      <c r="Q1897" s="9">
        <f t="array" ref="Q1897">SUM(IF(anno=A1897,IF(distretto=E1897,concorrenti!$T$3:$T$5991)))</f>
        <v>0</v>
      </c>
      <c r="R1897" s="9" t="e">
        <f t="shared" si="258"/>
        <v>#NUM!</v>
      </c>
      <c r="S1897" s="1" t="e">
        <f t="shared" si="259"/>
        <v>#NUM!</v>
      </c>
      <c r="T1897" s="1">
        <f>1+INT($N1897/VLOOKUP($A1897,anni!$A$1:$J$35,10,0))+$Q1897</f>
        <v>4</v>
      </c>
      <c r="U1897" s="1">
        <f t="shared" si="260"/>
        <v>-2</v>
      </c>
      <c r="AB1897" s="1">
        <v>4</v>
      </c>
    </row>
    <row r="1898" spans="1:28" x14ac:dyDescent="0.3">
      <c r="A1898" s="3">
        <v>1997</v>
      </c>
      <c r="B1898" s="3" t="str">
        <f>VLOOKUP($E1898,accorpamenti!$A$2:$X$104,$A1898-B$2,0)</f>
        <v>Ancona</v>
      </c>
      <c r="C1898" s="3" t="str">
        <f>VLOOKUP($E1898,accorpamenti!$A$2:$X$104,$A1898-C$2,0)</f>
        <v>Ancona</v>
      </c>
      <c r="D1898" s="3" t="str">
        <f>VLOOKUP($E1898,accorpamenti!$A$2:$X$104,$A1898-D$2,0)</f>
        <v>Ancona</v>
      </c>
      <c r="E1898" s="3" t="s">
        <v>116</v>
      </c>
      <c r="F1898" s="1">
        <f t="array" ref="F1898">SUM(IF(anno=A1898,IF(distretto=E1898,1)))</f>
        <v>5</v>
      </c>
      <c r="G1898" s="1">
        <f t="array" ref="G1898">SUM(IF(anno=A1898,IF(distretto=E1898,IF(punti=-1,1))))</f>
        <v>0</v>
      </c>
      <c r="H1898" s="1">
        <f t="array" ref="H1898">SUM(IF(anno=A1898,IF(distretto=E1898,punti)))+G1898</f>
        <v>119.6</v>
      </c>
      <c r="I1898" s="6">
        <v>2.4461269656377405</v>
      </c>
      <c r="J1898" s="12">
        <f>H1898/VLOOKUP(A1898,anni!$A$1:$O$32,4,0)</f>
        <v>2.4139183788802331E-2</v>
      </c>
      <c r="K1898" s="12">
        <f t="shared" si="261"/>
        <v>0</v>
      </c>
      <c r="L1898" s="12">
        <f t="shared" si="262"/>
        <v>0</v>
      </c>
      <c r="M1898" s="12">
        <f t="array" ref="M1898">SUM(IF(NOT(ISERR(J1898:L1898)),J1898:L1898*$J$2:$L$2))/SUM(IF(NOT(ISERR(J1898:L1898)),$J$2:$L$2))</f>
        <v>1.2069591894401164E-2</v>
      </c>
      <c r="N1898" s="1">
        <f>((300-VLOOKUP(A1898,anni!$A$1:$O$32,8,0))*(M1898-I1898/300)+I1898)/300*(300-VLOOKUP(A1898,anni!$A$1:$O$32,7,0))</f>
        <v>3.2292940340928129</v>
      </c>
      <c r="O1898" s="1">
        <f t="shared" si="257"/>
        <v>3.2292940340928129</v>
      </c>
      <c r="P1898" s="9" t="e">
        <f>INT(MAX(1,O1898)+1-VLOOKUP(A1898,anni!$A$1:$O$32,5,0))</f>
        <v>#NUM!</v>
      </c>
      <c r="Q1898" s="9">
        <f t="array" ref="Q1898">SUM(IF(anno=A1898,IF(distretto=E1898,concorrenti!$T$3:$T$5991)))</f>
        <v>0</v>
      </c>
      <c r="R1898" s="9" t="e">
        <f t="shared" si="258"/>
        <v>#NUM!</v>
      </c>
      <c r="S1898" s="1" t="e">
        <f t="shared" si="259"/>
        <v>#NUM!</v>
      </c>
      <c r="T1898" s="1">
        <f>1+INT($N1898/VLOOKUP($A1898,anni!$A$1:$J$35,10,0))+$Q1898</f>
        <v>4</v>
      </c>
      <c r="U1898" s="1">
        <f t="shared" si="260"/>
        <v>-1</v>
      </c>
      <c r="AB1898" s="1">
        <v>6</v>
      </c>
    </row>
    <row r="1899" spans="1:28" x14ac:dyDescent="0.3">
      <c r="A1899" s="3">
        <v>1997</v>
      </c>
      <c r="B1899" s="3" t="str">
        <f>VLOOKUP($E1899,accorpamenti!$A$2:$X$104,$A1899-B$2,0)</f>
        <v>Napoli</v>
      </c>
      <c r="C1899" s="3" t="str">
        <f>VLOOKUP($E1899,accorpamenti!$A$2:$X$104,$A1899-C$2,0)</f>
        <v>Napoli</v>
      </c>
      <c r="D1899" s="3" t="str">
        <f>VLOOKUP($E1899,accorpamenti!$A$2:$X$104,$A1899-D$2,0)</f>
        <v>Napoli</v>
      </c>
      <c r="E1899" s="3" t="s">
        <v>95</v>
      </c>
      <c r="F1899" s="1">
        <f t="array" ref="F1899">SUM(IF(anno=A1899,IF(distretto=E1899,1)))</f>
        <v>5</v>
      </c>
      <c r="G1899" s="1">
        <f t="array" ref="G1899">SUM(IF(anno=A1899,IF(distretto=E1899,IF(punti=-1,1))))</f>
        <v>0</v>
      </c>
      <c r="H1899" s="1">
        <f t="array" ref="H1899">SUM(IF(anno=A1899,IF(distretto=E1899,punti)))+G1899</f>
        <v>54</v>
      </c>
      <c r="I1899" s="6">
        <v>12.580081537565521</v>
      </c>
      <c r="J1899" s="12">
        <f>H1899/VLOOKUP(A1899,anni!$A$1:$O$32,4,0)</f>
        <v>1.0898962580228478E-2</v>
      </c>
      <c r="K1899" s="12">
        <f t="shared" si="261"/>
        <v>0</v>
      </c>
      <c r="L1899" s="12">
        <f t="shared" si="262"/>
        <v>0</v>
      </c>
      <c r="M1899" s="12">
        <f t="array" ref="M1899">SUM(IF(NOT(ISERR(J1899:L1899)),J1899:L1899*$J$2:$L$2))/SUM(IF(NOT(ISERR(J1899:L1899)),$J$2:$L$2))</f>
        <v>5.4494812901142399E-3</v>
      </c>
      <c r="N1899" s="1">
        <f>((300-VLOOKUP(A1899,anni!$A$1:$O$32,8,0))*(M1899-I1899/300)+I1899)/300*(300-VLOOKUP(A1899,anni!$A$1:$O$32,7,0))</f>
        <v>5.2832567705446873</v>
      </c>
      <c r="O1899" s="1">
        <f t="shared" si="257"/>
        <v>5.2832567705446873</v>
      </c>
      <c r="P1899" s="9" t="e">
        <f>INT(MAX(1,O1899)+1-VLOOKUP(A1899,anni!$A$1:$O$32,5,0))</f>
        <v>#NUM!</v>
      </c>
      <c r="Q1899" s="9">
        <f t="array" ref="Q1899">SUM(IF(anno=A1899,IF(distretto=E1899,concorrenti!$T$3:$T$5991)))</f>
        <v>0</v>
      </c>
      <c r="R1899" s="9" t="e">
        <f t="shared" si="258"/>
        <v>#NUM!</v>
      </c>
      <c r="S1899" s="1" t="e">
        <f t="shared" si="259"/>
        <v>#NUM!</v>
      </c>
      <c r="T1899" s="1">
        <f>1+INT($N1899/VLOOKUP($A1899,anni!$A$1:$J$35,10,0))+$Q1899</f>
        <v>7</v>
      </c>
      <c r="U1899" s="1">
        <f t="shared" si="260"/>
        <v>2</v>
      </c>
      <c r="AB1899" s="1">
        <v>6</v>
      </c>
    </row>
    <row r="1900" spans="1:28" x14ac:dyDescent="0.3">
      <c r="A1900" s="3">
        <v>1997</v>
      </c>
      <c r="B1900" s="3" t="str">
        <f>VLOOKUP($E1900,accorpamenti!$A$2:$X$104,$A1900-B$2,0)</f>
        <v>Pisa</v>
      </c>
      <c r="C1900" s="3" t="str">
        <f>VLOOKUP($E1900,accorpamenti!$A$2:$X$104,$A1900-C$2,0)</f>
        <v>Pisa</v>
      </c>
      <c r="D1900" s="3" t="str">
        <f>VLOOKUP($E1900,accorpamenti!$A$2:$X$104,$A1900-D$2,0)</f>
        <v>Pisa</v>
      </c>
      <c r="E1900" s="3" t="s">
        <v>105</v>
      </c>
      <c r="F1900" s="1">
        <f t="array" ref="F1900">SUM(IF(anno=A1900,IF(distretto=E1900,1)))</f>
        <v>5</v>
      </c>
      <c r="G1900" s="1">
        <f t="array" ref="G1900">SUM(IF(anno=A1900,IF(distretto=E1900,IF(punti=-1,1))))</f>
        <v>0</v>
      </c>
      <c r="H1900" s="1">
        <f t="array" ref="H1900">SUM(IF(anno=A1900,IF(distretto=E1900,punti)))+G1900</f>
        <v>110.8</v>
      </c>
      <c r="I1900" s="6">
        <v>2.0966802562609201</v>
      </c>
      <c r="J1900" s="12">
        <f>H1900/VLOOKUP(A1900,anni!$A$1:$O$32,4,0)</f>
        <v>2.2363056553505838E-2</v>
      </c>
      <c r="K1900" s="12">
        <f t="shared" si="261"/>
        <v>0</v>
      </c>
      <c r="L1900" s="12">
        <f t="shared" si="262"/>
        <v>0</v>
      </c>
      <c r="M1900" s="12">
        <f t="array" ref="M1900">SUM(IF(NOT(ISERR(J1900:L1900)),J1900:L1900*$J$2:$L$2))/SUM(IF(NOT(ISERR(J1900:L1900)),$J$2:$L$2))</f>
        <v>1.1181528276752917E-2</v>
      </c>
      <c r="N1900" s="1">
        <f>((300-VLOOKUP(A1900,anni!$A$1:$O$32,8,0))*(M1900-I1900/300)+I1900)/300*(300-VLOOKUP(A1900,anni!$A$1:$O$32,7,0))</f>
        <v>2.9351990741042235</v>
      </c>
      <c r="O1900" s="1">
        <f t="shared" si="257"/>
        <v>2.9351990741042235</v>
      </c>
      <c r="P1900" s="9" t="e">
        <f>INT(MAX(1,O1900)+1-VLOOKUP(A1900,anni!$A$1:$O$32,5,0))</f>
        <v>#NUM!</v>
      </c>
      <c r="Q1900" s="9">
        <f t="array" ref="Q1900">SUM(IF(anno=A1900,IF(distretto=E1900,concorrenti!$T$3:$T$5991)))</f>
        <v>0</v>
      </c>
      <c r="R1900" s="9" t="e">
        <f t="shared" si="258"/>
        <v>#NUM!</v>
      </c>
      <c r="S1900" s="1" t="e">
        <f t="shared" si="259"/>
        <v>#NUM!</v>
      </c>
      <c r="T1900" s="1">
        <f>1+INT($N1900/VLOOKUP($A1900,anni!$A$1:$J$35,10,0))+$Q1900</f>
        <v>4</v>
      </c>
      <c r="U1900" s="1">
        <f t="shared" si="260"/>
        <v>-1</v>
      </c>
      <c r="AB1900" s="1">
        <v>5</v>
      </c>
    </row>
    <row r="1901" spans="1:28" x14ac:dyDescent="0.3">
      <c r="A1901" s="3">
        <v>1997</v>
      </c>
      <c r="B1901" s="3" t="str">
        <f>VLOOKUP($E1901,accorpamenti!$A$2:$X$104,$A1901-B$2,0)</f>
        <v>Brescia</v>
      </c>
      <c r="C1901" s="3" t="str">
        <f>VLOOKUP($E1901,accorpamenti!$A$2:$X$104,$A1901-C$2,0)</f>
        <v>Brescia</v>
      </c>
      <c r="D1901" s="3" t="str">
        <f>VLOOKUP($E1901,accorpamenti!$A$2:$X$104,$A1901-D$2,0)</f>
        <v>Brescia</v>
      </c>
      <c r="E1901" s="3" t="s">
        <v>42</v>
      </c>
      <c r="F1901" s="1">
        <f t="array" ref="F1901">SUM(IF(anno=A1901,IF(distretto=E1901,1)))</f>
        <v>5</v>
      </c>
      <c r="G1901" s="1">
        <f t="array" ref="G1901">SUM(IF(anno=A1901,IF(distretto=E1901,IF(punti=-1,1))))</f>
        <v>0</v>
      </c>
      <c r="H1901" s="1">
        <f t="array" ref="H1901">SUM(IF(anno=A1901,IF(distretto=E1901,punti)))+G1901</f>
        <v>88</v>
      </c>
      <c r="I1901" s="6">
        <v>4.3680838672102507</v>
      </c>
      <c r="J1901" s="12">
        <f>H1901/VLOOKUP(A1901,anni!$A$1:$O$32,4,0)</f>
        <v>1.7761272352964926E-2</v>
      </c>
      <c r="K1901" s="12">
        <f t="shared" si="261"/>
        <v>0</v>
      </c>
      <c r="L1901" s="12">
        <f t="shared" si="262"/>
        <v>0</v>
      </c>
      <c r="M1901" s="12">
        <f t="array" ref="M1901">SUM(IF(NOT(ISERR(J1901:L1901)),J1901:L1901*$J$2:$L$2))/SUM(IF(NOT(ISERR(J1901:L1901)),$J$2:$L$2))</f>
        <v>8.8806361764824631E-3</v>
      </c>
      <c r="N1901" s="1">
        <f>((300-VLOOKUP(A1901,anni!$A$1:$O$32,8,0))*(M1901-I1901/300)+I1901)/300*(300-VLOOKUP(A1901,anni!$A$1:$O$32,7,0))</f>
        <v>3.2321551910332431</v>
      </c>
      <c r="O1901" s="1">
        <f t="shared" si="257"/>
        <v>3.2321551910332431</v>
      </c>
      <c r="P1901" s="9" t="e">
        <f>INT(MAX(1,O1901)+1-VLOOKUP(A1901,anni!$A$1:$O$32,5,0))</f>
        <v>#NUM!</v>
      </c>
      <c r="Q1901" s="9">
        <f t="array" ref="Q1901">SUM(IF(anno=A1901,IF(distretto=E1901,concorrenti!$T$3:$T$5991)))</f>
        <v>0</v>
      </c>
      <c r="R1901" s="9" t="e">
        <f t="shared" si="258"/>
        <v>#NUM!</v>
      </c>
      <c r="S1901" s="1" t="e">
        <f t="shared" si="259"/>
        <v>#NUM!</v>
      </c>
      <c r="T1901" s="1">
        <f>1+INT($N1901/VLOOKUP($A1901,anni!$A$1:$J$35,10,0))+$Q1901</f>
        <v>4</v>
      </c>
      <c r="U1901" s="1">
        <f t="shared" si="260"/>
        <v>-1</v>
      </c>
      <c r="AB1901" s="1">
        <v>5</v>
      </c>
    </row>
    <row r="1902" spans="1:28" x14ac:dyDescent="0.3">
      <c r="A1902" s="3">
        <v>1997</v>
      </c>
      <c r="B1902" s="3" t="str">
        <f>VLOOKUP($E1902,accorpamenti!$A$2:$X$104,$A1902-B$2,0)</f>
        <v>Pesaro Urbino</v>
      </c>
      <c r="C1902" s="3" t="str">
        <f>VLOOKUP($E1902,accorpamenti!$A$2:$X$104,$A1902-C$2,0)</f>
        <v>Pesaro Urbino</v>
      </c>
      <c r="D1902" s="3" t="str">
        <f>VLOOKUP($E1902,accorpamenti!$A$2:$X$104,$A1902-D$2,0)</f>
        <v>Pesaro Urbino</v>
      </c>
      <c r="E1902" s="3" t="s">
        <v>104</v>
      </c>
      <c r="F1902" s="1">
        <f t="array" ref="F1902">SUM(IF(anno=A1902,IF(distretto=E1902,1)))</f>
        <v>5</v>
      </c>
      <c r="G1902" s="1">
        <f t="array" ref="G1902">SUM(IF(anno=A1902,IF(distretto=E1902,IF(punti=-1,1))))</f>
        <v>0</v>
      </c>
      <c r="H1902" s="1">
        <f t="array" ref="H1902">SUM(IF(anno=A1902,IF(distretto=E1902,punti)))+G1902</f>
        <v>94.399999999999991</v>
      </c>
      <c r="I1902" s="6">
        <v>2.9702970297029703</v>
      </c>
      <c r="J1902" s="12">
        <f>H1902/VLOOKUP(A1902,anni!$A$1:$O$32,4,0)</f>
        <v>1.9053001251362375E-2</v>
      </c>
      <c r="K1902" s="12">
        <f t="shared" si="261"/>
        <v>0</v>
      </c>
      <c r="L1902" s="12">
        <f t="shared" si="262"/>
        <v>0</v>
      </c>
      <c r="M1902" s="12">
        <f t="array" ref="M1902">SUM(IF(NOT(ISERR(J1902:L1902)),J1902:L1902*$J$2:$L$2))/SUM(IF(NOT(ISERR(J1902:L1902)),$J$2:$L$2))</f>
        <v>9.5265006256811877E-3</v>
      </c>
      <c r="N1902" s="1">
        <f>((300-VLOOKUP(A1902,anni!$A$1:$O$32,8,0))*(M1902-I1902/300)+I1902)/300*(300-VLOOKUP(A1902,anni!$A$1:$O$32,7,0))</f>
        <v>2.8953991350372275</v>
      </c>
      <c r="O1902" s="1">
        <f t="shared" si="257"/>
        <v>2.8953991350372275</v>
      </c>
      <c r="P1902" s="9" t="e">
        <f>INT(MAX(1,O1902)+1-VLOOKUP(A1902,anni!$A$1:$O$32,5,0))</f>
        <v>#NUM!</v>
      </c>
      <c r="Q1902" s="9">
        <f t="array" ref="Q1902">SUM(IF(anno=A1902,IF(distretto=E1902,concorrenti!$T$3:$T$5991)))</f>
        <v>0</v>
      </c>
      <c r="R1902" s="9" t="e">
        <f t="shared" si="258"/>
        <v>#NUM!</v>
      </c>
      <c r="S1902" s="1" t="e">
        <f t="shared" si="259"/>
        <v>#NUM!</v>
      </c>
      <c r="T1902" s="1">
        <f>1+INT($N1902/VLOOKUP($A1902,anni!$A$1:$J$35,10,0))+$Q1902</f>
        <v>4</v>
      </c>
      <c r="U1902" s="1">
        <f t="shared" si="260"/>
        <v>-1</v>
      </c>
      <c r="AB1902" s="1">
        <v>5</v>
      </c>
    </row>
    <row r="1903" spans="1:28" x14ac:dyDescent="0.3">
      <c r="A1903" s="3">
        <v>1997</v>
      </c>
      <c r="B1903" s="3" t="str">
        <f>VLOOKUP($E1903,accorpamenti!$A$2:$X$104,$A1903-B$2,0)</f>
        <v>Verona</v>
      </c>
      <c r="C1903" s="3" t="str">
        <f>VLOOKUP($E1903,accorpamenti!$A$2:$X$104,$A1903-C$2,0)</f>
        <v>Verona</v>
      </c>
      <c r="D1903" s="3" t="str">
        <f>VLOOKUP($E1903,accorpamenti!$A$2:$X$104,$A1903-D$2,0)</f>
        <v>Verona</v>
      </c>
      <c r="E1903" s="3" t="s">
        <v>71</v>
      </c>
      <c r="F1903" s="1">
        <f t="array" ref="F1903">SUM(IF(anno=A1903,IF(distretto=E1903,1)))</f>
        <v>5</v>
      </c>
      <c r="G1903" s="1">
        <f t="array" ref="G1903">SUM(IF(anno=A1903,IF(distretto=E1903,IF(punti=-1,1))))</f>
        <v>0</v>
      </c>
      <c r="H1903" s="1">
        <f t="array" ref="H1903">SUM(IF(anno=A1903,IF(distretto=E1903,punti)))+G1903</f>
        <v>85.6</v>
      </c>
      <c r="I1903" s="6">
        <v>4.5428072218986602</v>
      </c>
      <c r="J1903" s="12">
        <f>H1903/VLOOKUP(A1903,anni!$A$1:$O$32,4,0)</f>
        <v>1.7276874016065882E-2</v>
      </c>
      <c r="K1903" s="12">
        <f t="shared" si="261"/>
        <v>0</v>
      </c>
      <c r="L1903" s="12">
        <f t="shared" si="262"/>
        <v>0</v>
      </c>
      <c r="M1903" s="12">
        <f t="array" ref="M1903">SUM(IF(NOT(ISERR(J1903:L1903)),J1903:L1903*$J$2:$L$2))/SUM(IF(NOT(ISERR(J1903:L1903)),$J$2:$L$2))</f>
        <v>8.6384370080329412E-3</v>
      </c>
      <c r="N1903" s="1">
        <f>((300-VLOOKUP(A1903,anni!$A$1:$O$32,8,0))*(M1903-I1903/300)+I1903)/300*(300-VLOOKUP(A1903,anni!$A$1:$O$32,7,0))</f>
        <v>3.2419564755728083</v>
      </c>
      <c r="O1903" s="1">
        <f t="shared" si="257"/>
        <v>3.2419564755728083</v>
      </c>
      <c r="P1903" s="9" t="e">
        <f>INT(MAX(1,O1903)+1-VLOOKUP(A1903,anni!$A$1:$O$32,5,0))</f>
        <v>#NUM!</v>
      </c>
      <c r="Q1903" s="9">
        <f t="array" ref="Q1903">SUM(IF(anno=A1903,IF(distretto=E1903,concorrenti!$T$3:$T$5991)))</f>
        <v>0</v>
      </c>
      <c r="R1903" s="9" t="e">
        <f t="shared" si="258"/>
        <v>#NUM!</v>
      </c>
      <c r="S1903" s="1" t="e">
        <f t="shared" si="259"/>
        <v>#NUM!</v>
      </c>
      <c r="T1903" s="1">
        <f>1+INT($N1903/VLOOKUP($A1903,anni!$A$1:$J$35,10,0))+$Q1903</f>
        <v>5</v>
      </c>
      <c r="U1903" s="1">
        <f t="shared" si="260"/>
        <v>0</v>
      </c>
      <c r="AB1903" s="1">
        <v>5</v>
      </c>
    </row>
    <row r="1904" spans="1:28" x14ac:dyDescent="0.3">
      <c r="A1904" s="3">
        <v>1997</v>
      </c>
      <c r="B1904" s="3" t="str">
        <f>VLOOKUP($E1904,accorpamenti!$A$2:$X$104,$A1904-B$2,0)</f>
        <v>Como</v>
      </c>
      <c r="C1904" s="3" t="str">
        <f>VLOOKUP($E1904,accorpamenti!$A$2:$X$104,$A1904-C$2,0)</f>
        <v>Como</v>
      </c>
      <c r="D1904" s="3" t="str">
        <f>VLOOKUP($E1904,accorpamenti!$A$2:$X$104,$A1904-D$2,0)</f>
        <v>Como</v>
      </c>
      <c r="E1904" s="3" t="s">
        <v>88</v>
      </c>
      <c r="F1904" s="1">
        <f t="array" ref="F1904">SUM(IF(anno=A1904,IF(distretto=E1904,1)))</f>
        <v>5</v>
      </c>
      <c r="G1904" s="1">
        <f t="array" ref="G1904">SUM(IF(anno=A1904,IF(distretto=E1904,IF(punti=-1,1))))</f>
        <v>0</v>
      </c>
      <c r="H1904" s="1">
        <f t="array" ref="H1904">SUM(IF(anno=A1904,IF(distretto=E1904,punti)))+G1904</f>
        <v>98.6</v>
      </c>
      <c r="I1904" s="6">
        <v>2.0966802562609201</v>
      </c>
      <c r="J1904" s="12">
        <f>H1904/VLOOKUP(A1904,anni!$A$1:$O$32,4,0)</f>
        <v>1.9900698340935701E-2</v>
      </c>
      <c r="K1904" s="12">
        <f t="shared" si="261"/>
        <v>0</v>
      </c>
      <c r="L1904" s="12">
        <f t="shared" si="262"/>
        <v>0</v>
      </c>
      <c r="M1904" s="12">
        <f t="array" ref="M1904">SUM(IF(NOT(ISERR(J1904:L1904)),J1904:L1904*$J$2:$L$2))/SUM(IF(NOT(ISERR(J1904:L1904)),$J$2:$L$2))</f>
        <v>9.9503491704678506E-3</v>
      </c>
      <c r="N1904" s="1">
        <f>((300-VLOOKUP(A1904,anni!$A$1:$O$32,8,0))*(M1904-I1904/300)+I1904)/300*(300-VLOOKUP(A1904,anni!$A$1:$O$32,7,0))</f>
        <v>2.6889632528472101</v>
      </c>
      <c r="O1904" s="1">
        <f t="shared" si="257"/>
        <v>2.6889632528472101</v>
      </c>
      <c r="P1904" s="9" t="e">
        <f>INT(MAX(1,O1904)+1-VLOOKUP(A1904,anni!$A$1:$O$32,5,0))</f>
        <v>#NUM!</v>
      </c>
      <c r="Q1904" s="9">
        <f t="array" ref="Q1904">SUM(IF(anno=A1904,IF(distretto=E1904,concorrenti!$T$3:$T$5991)))</f>
        <v>0</v>
      </c>
      <c r="R1904" s="9" t="e">
        <f t="shared" si="258"/>
        <v>#NUM!</v>
      </c>
      <c r="S1904" s="1" t="e">
        <f t="shared" si="259"/>
        <v>#NUM!</v>
      </c>
      <c r="T1904" s="1">
        <f>1+INT($N1904/VLOOKUP($A1904,anni!$A$1:$J$35,10,0))+$Q1904</f>
        <v>4</v>
      </c>
      <c r="U1904" s="1">
        <f t="shared" si="260"/>
        <v>-1</v>
      </c>
      <c r="AB1904" s="1">
        <v>5</v>
      </c>
    </row>
    <row r="1905" spans="1:28" x14ac:dyDescent="0.3">
      <c r="A1905" s="3">
        <v>1997</v>
      </c>
      <c r="B1905" s="3" t="str">
        <f>VLOOKUP($E1905,accorpamenti!$A$2:$X$104,$A1905-B$2,0)</f>
        <v>Genova</v>
      </c>
      <c r="C1905" s="3" t="str">
        <f>VLOOKUP($E1905,accorpamenti!$A$2:$X$104,$A1905-C$2,0)</f>
        <v>Genova</v>
      </c>
      <c r="D1905" s="3" t="str">
        <f>VLOOKUP($E1905,accorpamenti!$A$2:$X$104,$A1905-D$2,0)</f>
        <v>Genova</v>
      </c>
      <c r="E1905" s="3" t="s">
        <v>51</v>
      </c>
      <c r="F1905" s="1">
        <f t="array" ref="F1905">SUM(IF(anno=A1905,IF(distretto=E1905,1)))</f>
        <v>5</v>
      </c>
      <c r="G1905" s="1">
        <f t="array" ref="G1905">SUM(IF(anno=A1905,IF(distretto=E1905,IF(punti=-1,1))))</f>
        <v>0</v>
      </c>
      <c r="H1905" s="1">
        <f t="array" ref="H1905">SUM(IF(anno=A1905,IF(distretto=E1905,punti)))+G1905</f>
        <v>70.8</v>
      </c>
      <c r="I1905" s="6">
        <v>4.3680838672102507</v>
      </c>
      <c r="J1905" s="12">
        <f>H1905/VLOOKUP(A1905,anni!$A$1:$O$32,4,0)</f>
        <v>1.4289750938521781E-2</v>
      </c>
      <c r="K1905" s="12">
        <f t="shared" si="261"/>
        <v>0</v>
      </c>
      <c r="L1905" s="12">
        <f t="shared" si="262"/>
        <v>0</v>
      </c>
      <c r="M1905" s="12">
        <f t="array" ref="M1905">SUM(IF(NOT(ISERR(J1905:L1905)),J1905:L1905*$J$2:$L$2))/SUM(IF(NOT(ISERR(J1905:L1905)),$J$2:$L$2))</f>
        <v>7.1448754692608916E-3</v>
      </c>
      <c r="N1905" s="1">
        <f>((300-VLOOKUP(A1905,anni!$A$1:$O$32,8,0))*(M1905-I1905/300)+I1905)/300*(300-VLOOKUP(A1905,anni!$A$1:$O$32,7,0))</f>
        <v>2.8850030495889283</v>
      </c>
      <c r="O1905" s="1">
        <f t="shared" si="257"/>
        <v>2.8850030495889283</v>
      </c>
      <c r="P1905" s="9" t="e">
        <f>INT(MAX(1,O1905)+1-VLOOKUP(A1905,anni!$A$1:$O$32,5,0))</f>
        <v>#NUM!</v>
      </c>
      <c r="Q1905" s="9">
        <f t="array" ref="Q1905">SUM(IF(anno=A1905,IF(distretto=E1905,concorrenti!$T$3:$T$5991)))</f>
        <v>0</v>
      </c>
      <c r="R1905" s="9" t="e">
        <f t="shared" si="258"/>
        <v>#NUM!</v>
      </c>
      <c r="S1905" s="1" t="e">
        <f t="shared" si="259"/>
        <v>#NUM!</v>
      </c>
      <c r="T1905" s="1">
        <f>1+INT($N1905/VLOOKUP($A1905,anni!$A$1:$J$35,10,0))+$Q1905</f>
        <v>4</v>
      </c>
      <c r="U1905" s="1">
        <f t="shared" si="260"/>
        <v>-1</v>
      </c>
      <c r="AB1905" s="1">
        <v>4</v>
      </c>
    </row>
    <row r="1906" spans="1:28" x14ac:dyDescent="0.3">
      <c r="A1906" s="3">
        <v>1997</v>
      </c>
      <c r="B1906" s="3" t="str">
        <f>VLOOKUP($E1906,accorpamenti!$A$2:$X$104,$A1906-B$2,0)</f>
        <v>Alessandria</v>
      </c>
      <c r="C1906" s="3" t="str">
        <f>VLOOKUP($E1906,accorpamenti!$A$2:$X$104,$A1906-C$2,0)</f>
        <v>Alessandria</v>
      </c>
      <c r="D1906" s="3" t="str">
        <f>VLOOKUP($E1906,accorpamenti!$A$2:$X$104,$A1906-D$2,0)</f>
        <v>Alessandria</v>
      </c>
      <c r="E1906" s="3" t="s">
        <v>74</v>
      </c>
      <c r="F1906" s="1">
        <f t="array" ref="F1906">SUM(IF(anno=A1906,IF(distretto=E1906,1)))</f>
        <v>5</v>
      </c>
      <c r="G1906" s="1">
        <f t="array" ref="G1906">SUM(IF(anno=A1906,IF(distretto=E1906,IF(punti=-1,1))))</f>
        <v>0</v>
      </c>
      <c r="H1906" s="1">
        <f t="array" ref="H1906">SUM(IF(anno=A1906,IF(distretto=E1906,punti)))+G1906</f>
        <v>79.400000000000006</v>
      </c>
      <c r="I1906" s="6">
        <v>2.7955736750145603</v>
      </c>
      <c r="J1906" s="12">
        <f>H1906/VLOOKUP(A1906,anni!$A$1:$O$32,4,0)</f>
        <v>1.6025511645743354E-2</v>
      </c>
      <c r="K1906" s="12">
        <f t="shared" si="261"/>
        <v>0</v>
      </c>
      <c r="L1906" s="12">
        <f t="shared" si="262"/>
        <v>0</v>
      </c>
      <c r="M1906" s="12">
        <f t="array" ref="M1906">SUM(IF(NOT(ISERR(J1906:L1906)),J1906:L1906*$J$2:$L$2))/SUM(IF(NOT(ISERR(J1906:L1906)),$J$2:$L$2))</f>
        <v>8.0127558228716769E-3</v>
      </c>
      <c r="N1906" s="1">
        <f>((300-VLOOKUP(A1906,anni!$A$1:$O$32,8,0))*(M1906-I1906/300)+I1906)/300*(300-VLOOKUP(A1906,anni!$A$1:$O$32,7,0))</f>
        <v>2.5344090562458548</v>
      </c>
      <c r="O1906" s="1">
        <f t="shared" si="257"/>
        <v>2.5344090562458548</v>
      </c>
      <c r="P1906" s="9" t="e">
        <f>INT(MAX(1,O1906)+1-VLOOKUP(A1906,anni!$A$1:$O$32,5,0))</f>
        <v>#NUM!</v>
      </c>
      <c r="Q1906" s="9">
        <f t="array" ref="Q1906">SUM(IF(anno=A1906,IF(distretto=E1906,concorrenti!$T$3:$T$5991)))</f>
        <v>0</v>
      </c>
      <c r="R1906" s="9" t="e">
        <f t="shared" si="258"/>
        <v>#NUM!</v>
      </c>
      <c r="S1906" s="1" t="e">
        <f t="shared" si="259"/>
        <v>#NUM!</v>
      </c>
      <c r="T1906" s="1">
        <f>1+INT($N1906/VLOOKUP($A1906,anni!$A$1:$J$35,10,0))+$Q1906</f>
        <v>4</v>
      </c>
      <c r="U1906" s="1">
        <f t="shared" si="260"/>
        <v>-1</v>
      </c>
      <c r="AB1906" s="1">
        <v>4</v>
      </c>
    </row>
    <row r="1907" spans="1:28" x14ac:dyDescent="0.3">
      <c r="A1907" s="3">
        <v>1997</v>
      </c>
      <c r="B1907" s="3" t="str">
        <f>VLOOKUP($E1907,accorpamenti!$A$2:$X$104,$A1907-B$2,0)</f>
        <v>Forlì Cesena</v>
      </c>
      <c r="C1907" s="3" t="str">
        <f>VLOOKUP($E1907,accorpamenti!$A$2:$X$104,$A1907-C$2,0)</f>
        <v>Forlì Cesena</v>
      </c>
      <c r="D1907" s="3" t="str">
        <f>VLOOKUP($E1907,accorpamenti!$A$2:$X$104,$A1907-D$2,0)</f>
        <v>Forlì Cesena</v>
      </c>
      <c r="E1907" s="3" t="s">
        <v>119</v>
      </c>
      <c r="F1907" s="1">
        <f t="array" ref="F1907">SUM(IF(anno=A1907,IF(distretto=E1907,1)))</f>
        <v>5</v>
      </c>
      <c r="G1907" s="1">
        <f t="array" ref="G1907">SUM(IF(anno=A1907,IF(distretto=E1907,IF(punti=-1,1))))</f>
        <v>0</v>
      </c>
      <c r="H1907" s="1">
        <f t="array" ref="H1907">SUM(IF(anno=A1907,IF(distretto=E1907,punti)))+G1907</f>
        <v>73.8</v>
      </c>
      <c r="I1907" s="6">
        <v>2.0966802562609201</v>
      </c>
      <c r="J1907" s="12">
        <f>H1907/VLOOKUP(A1907,anni!$A$1:$O$32,4,0)</f>
        <v>1.4895248859645585E-2</v>
      </c>
      <c r="K1907" s="12">
        <f t="shared" si="261"/>
        <v>0</v>
      </c>
      <c r="L1907" s="12">
        <f t="shared" si="262"/>
        <v>0</v>
      </c>
      <c r="M1907" s="12">
        <f t="array" ref="M1907">SUM(IF(NOT(ISERR(J1907:L1907)),J1907:L1907*$J$2:$L$2))/SUM(IF(NOT(ISERR(J1907:L1907)),$J$2:$L$2))</f>
        <v>7.4476244298227927E-3</v>
      </c>
      <c r="N1907" s="1">
        <f>((300-VLOOKUP(A1907,anni!$A$1:$O$32,8,0))*(M1907-I1907/300)+I1907)/300*(300-VLOOKUP(A1907,anni!$A$1:$O$32,7,0))</f>
        <v>2.1884183047181986</v>
      </c>
      <c r="O1907" s="1">
        <f t="shared" si="257"/>
        <v>2.1884183047181986</v>
      </c>
      <c r="P1907" s="9" t="e">
        <f>INT(MAX(1,O1907)+1-VLOOKUP(A1907,anni!$A$1:$O$32,5,0))</f>
        <v>#NUM!</v>
      </c>
      <c r="Q1907" s="9">
        <f t="array" ref="Q1907">SUM(IF(anno=A1907,IF(distretto=E1907,concorrenti!$T$3:$T$5991)))</f>
        <v>0</v>
      </c>
      <c r="R1907" s="9" t="e">
        <f t="shared" si="258"/>
        <v>#NUM!</v>
      </c>
      <c r="S1907" s="1" t="e">
        <f t="shared" si="259"/>
        <v>#NUM!</v>
      </c>
      <c r="T1907" s="1">
        <f>1+INT($N1907/VLOOKUP($A1907,anni!$A$1:$J$35,10,0))+$Q1907</f>
        <v>3</v>
      </c>
      <c r="U1907" s="1">
        <f t="shared" si="260"/>
        <v>-2</v>
      </c>
      <c r="AB1907" s="1">
        <v>4</v>
      </c>
    </row>
    <row r="1908" spans="1:28" x14ac:dyDescent="0.3">
      <c r="A1908" s="3">
        <v>1997</v>
      </c>
      <c r="B1908" s="3" t="str">
        <f>VLOOKUP($E1908,accorpamenti!$A$2:$X$104,$A1908-B$2,0)</f>
        <v>Modena</v>
      </c>
      <c r="C1908" s="3" t="str">
        <f>VLOOKUP($E1908,accorpamenti!$A$2:$X$104,$A1908-C$2,0)</f>
        <v>Modena</v>
      </c>
      <c r="D1908" s="3" t="str">
        <f>VLOOKUP($E1908,accorpamenti!$A$2:$X$104,$A1908-D$2,0)</f>
        <v>Modena</v>
      </c>
      <c r="E1908" s="3" t="s">
        <v>72</v>
      </c>
      <c r="F1908" s="1">
        <f t="array" ref="F1908">SUM(IF(anno=A1908,IF(distretto=E1908,1)))</f>
        <v>5</v>
      </c>
      <c r="G1908" s="1">
        <f t="array" ref="G1908">SUM(IF(anno=A1908,IF(distretto=E1908,IF(punti=-1,1))))</f>
        <v>0</v>
      </c>
      <c r="H1908" s="1">
        <f t="array" ref="H1908">SUM(IF(anno=A1908,IF(distretto=E1908,punti)))+G1908</f>
        <v>61.4</v>
      </c>
      <c r="I1908" s="6">
        <v>3.3197437390797901</v>
      </c>
      <c r="J1908" s="12">
        <f>H1908/VLOOKUP(A1908,anni!$A$1:$O$32,4,0)</f>
        <v>1.2392524119000528E-2</v>
      </c>
      <c r="K1908" s="12">
        <f t="shared" si="261"/>
        <v>0</v>
      </c>
      <c r="L1908" s="12">
        <f t="shared" si="262"/>
        <v>0</v>
      </c>
      <c r="M1908" s="12">
        <f t="array" ref="M1908">SUM(IF(NOT(ISERR(J1908:L1908)),J1908:L1908*$J$2:$L$2))/SUM(IF(NOT(ISERR(J1908:L1908)),$J$2:$L$2))</f>
        <v>6.1962620595002642E-3</v>
      </c>
      <c r="N1908" s="1">
        <f>((300-VLOOKUP(A1908,anni!$A$1:$O$32,8,0))*(M1908-I1908/300)+I1908)/300*(300-VLOOKUP(A1908,anni!$A$1:$O$32,7,0))</f>
        <v>2.3458336582599824</v>
      </c>
      <c r="O1908" s="1">
        <f t="shared" si="257"/>
        <v>2.3458336582599824</v>
      </c>
      <c r="P1908" s="9" t="e">
        <f>INT(MAX(1,O1908)+1-VLOOKUP(A1908,anni!$A$1:$O$32,5,0))</f>
        <v>#NUM!</v>
      </c>
      <c r="Q1908" s="9">
        <f t="array" ref="Q1908">SUM(IF(anno=A1908,IF(distretto=E1908,concorrenti!$T$3:$T$5991)))</f>
        <v>0</v>
      </c>
      <c r="R1908" s="9" t="e">
        <f t="shared" si="258"/>
        <v>#NUM!</v>
      </c>
      <c r="S1908" s="1" t="e">
        <f t="shared" si="259"/>
        <v>#NUM!</v>
      </c>
      <c r="T1908" s="1">
        <f>1+INT($N1908/VLOOKUP($A1908,anni!$A$1:$J$35,10,0))+$Q1908</f>
        <v>3</v>
      </c>
      <c r="U1908" s="1">
        <f t="shared" si="260"/>
        <v>-2</v>
      </c>
      <c r="AB1908" s="1">
        <v>4</v>
      </c>
    </row>
    <row r="1909" spans="1:28" x14ac:dyDescent="0.3">
      <c r="A1909" s="3">
        <v>1997</v>
      </c>
      <c r="B1909" s="3" t="str">
        <f>VLOOKUP($E1909,accorpamenti!$A$2:$X$104,$A1909-B$2,0)</f>
        <v>Cuneo</v>
      </c>
      <c r="C1909" s="3" t="str">
        <f>VLOOKUP($E1909,accorpamenti!$A$2:$X$104,$A1909-C$2,0)</f>
        <v>Cuneo</v>
      </c>
      <c r="D1909" s="3" t="str">
        <f>VLOOKUP($E1909,accorpamenti!$A$2:$X$104,$A1909-D$2,0)</f>
        <v>Cuneo</v>
      </c>
      <c r="E1909" s="3" t="s">
        <v>67</v>
      </c>
      <c r="F1909" s="1">
        <f t="array" ref="F1909">SUM(IF(anno=A1909,IF(distretto=E1909,1)))</f>
        <v>4</v>
      </c>
      <c r="G1909" s="1">
        <f t="array" ref="G1909">SUM(IF(anno=A1909,IF(distretto=E1909,IF(punti=-1,1))))</f>
        <v>0</v>
      </c>
      <c r="H1909" s="1">
        <f t="array" ref="H1909">SUM(IF(anno=A1909,IF(distretto=E1909,punti)))+G1909</f>
        <v>86</v>
      </c>
      <c r="I1909" s="6">
        <v>2.4461269656377405</v>
      </c>
      <c r="J1909" s="12">
        <f>H1909/VLOOKUP(A1909,anni!$A$1:$O$32,4,0)</f>
        <v>1.7357607072215724E-2</v>
      </c>
      <c r="K1909" s="12">
        <f t="shared" si="261"/>
        <v>0</v>
      </c>
      <c r="L1909" s="12">
        <f t="shared" si="262"/>
        <v>0</v>
      </c>
      <c r="M1909" s="12">
        <f t="array" ref="M1909">SUM(IF(NOT(ISERR(J1909:L1909)),J1909:L1909*$J$2:$L$2))/SUM(IF(NOT(ISERR(J1909:L1909)),$J$2:$L$2))</f>
        <v>8.6788035361078618E-3</v>
      </c>
      <c r="N1909" s="1">
        <f>((300-VLOOKUP(A1909,anni!$A$1:$O$32,8,0))*(M1909-I1909/300)+I1909)/300*(300-VLOOKUP(A1909,anni!$A$1:$O$32,7,0))</f>
        <v>2.5511363624341525</v>
      </c>
      <c r="O1909" s="1">
        <f t="shared" si="257"/>
        <v>2.5511363624341525</v>
      </c>
      <c r="P1909" s="9" t="e">
        <f>INT(MAX(1,O1909)+1-VLOOKUP(A1909,anni!$A$1:$O$32,5,0))</f>
        <v>#NUM!</v>
      </c>
      <c r="Q1909" s="9">
        <f t="array" ref="Q1909">SUM(IF(anno=A1909,IF(distretto=E1909,concorrenti!$T$3:$T$5991)))</f>
        <v>0</v>
      </c>
      <c r="R1909" s="9" t="e">
        <f t="shared" si="258"/>
        <v>#NUM!</v>
      </c>
      <c r="S1909" s="1" t="e">
        <f t="shared" si="259"/>
        <v>#NUM!</v>
      </c>
      <c r="T1909" s="1">
        <f>1+INT($N1909/VLOOKUP($A1909,anni!$A$1:$J$35,10,0))+$Q1909</f>
        <v>4</v>
      </c>
      <c r="U1909" s="1">
        <f t="shared" si="260"/>
        <v>0</v>
      </c>
      <c r="AB1909" s="1">
        <v>4</v>
      </c>
    </row>
    <row r="1910" spans="1:28" x14ac:dyDescent="0.3">
      <c r="A1910" s="3">
        <v>1997</v>
      </c>
      <c r="B1910" s="3" t="str">
        <f>VLOOKUP($E1910,accorpamenti!$A$2:$X$104,$A1910-B$2,0)</f>
        <v>Ravenna</v>
      </c>
      <c r="C1910" s="3" t="str">
        <f>VLOOKUP($E1910,accorpamenti!$A$2:$X$104,$A1910-C$2,0)</f>
        <v>Ravenna</v>
      </c>
      <c r="D1910" s="3" t="str">
        <f>VLOOKUP($E1910,accorpamenti!$A$2:$X$104,$A1910-D$2,0)</f>
        <v>Ravenna</v>
      </c>
      <c r="E1910" s="3" t="s">
        <v>147</v>
      </c>
      <c r="F1910" s="1">
        <f t="array" ref="F1910">SUM(IF(anno=A1910,IF(distretto=E1910,1)))</f>
        <v>4</v>
      </c>
      <c r="G1910" s="1">
        <f t="array" ref="G1910">SUM(IF(anno=A1910,IF(distretto=E1910,IF(punti=-1,1))))</f>
        <v>0</v>
      </c>
      <c r="H1910" s="1">
        <f t="array" ref="H1910">SUM(IF(anno=A1910,IF(distretto=E1910,punti)))+G1910</f>
        <v>92.2</v>
      </c>
      <c r="I1910" s="6">
        <v>1.2230634828188702</v>
      </c>
      <c r="J1910" s="12">
        <f>H1910/VLOOKUP(A1910,anni!$A$1:$O$32,4,0)</f>
        <v>1.8608969442538252E-2</v>
      </c>
      <c r="K1910" s="12">
        <f t="shared" si="261"/>
        <v>0</v>
      </c>
      <c r="L1910" s="12">
        <f t="shared" si="262"/>
        <v>0</v>
      </c>
      <c r="M1910" s="12">
        <f t="array" ref="M1910">SUM(IF(NOT(ISERR(J1910:L1910)),J1910:L1910*$J$2:$L$2))/SUM(IF(NOT(ISERR(J1910:L1910)),$J$2:$L$2))</f>
        <v>9.304484721269126E-3</v>
      </c>
      <c r="N1910" s="1">
        <f>((300-VLOOKUP(A1910,anni!$A$1:$O$32,8,0))*(M1910-I1910/300)+I1910)/300*(300-VLOOKUP(A1910,anni!$A$1:$O$32,7,0))</f>
        <v>2.2685847718601151</v>
      </c>
      <c r="O1910" s="1">
        <f t="shared" si="257"/>
        <v>2.2685847718601151</v>
      </c>
      <c r="P1910" s="9" t="e">
        <f>INT(MAX(1,O1910)+1-VLOOKUP(A1910,anni!$A$1:$O$32,5,0))</f>
        <v>#NUM!</v>
      </c>
      <c r="Q1910" s="9">
        <f t="array" ref="Q1910">SUM(IF(anno=A1910,IF(distretto=E1910,concorrenti!$T$3:$T$5991)))</f>
        <v>0</v>
      </c>
      <c r="R1910" s="9" t="e">
        <f t="shared" si="258"/>
        <v>#NUM!</v>
      </c>
      <c r="S1910" s="1" t="e">
        <f t="shared" si="259"/>
        <v>#NUM!</v>
      </c>
      <c r="T1910" s="1">
        <f>1+INT($N1910/VLOOKUP($A1910,anni!$A$1:$J$35,10,0))+$Q1910</f>
        <v>3</v>
      </c>
      <c r="U1910" s="1">
        <f t="shared" si="260"/>
        <v>-1</v>
      </c>
      <c r="AB1910" s="1">
        <v>4</v>
      </c>
    </row>
    <row r="1911" spans="1:28" x14ac:dyDescent="0.3">
      <c r="A1911" s="3">
        <v>1997</v>
      </c>
      <c r="B1911" s="3" t="str">
        <f>VLOOKUP($E1911,accorpamenti!$A$2:$X$104,$A1911-B$2,0)</f>
        <v>Catania</v>
      </c>
      <c r="C1911" s="3" t="str">
        <f>VLOOKUP($E1911,accorpamenti!$A$2:$X$104,$A1911-C$2,0)</f>
        <v>Catania</v>
      </c>
      <c r="D1911" s="3" t="str">
        <f>VLOOKUP($E1911,accorpamenti!$A$2:$X$104,$A1911-D$2,0)</f>
        <v>Catania</v>
      </c>
      <c r="E1911" s="3" t="s">
        <v>75</v>
      </c>
      <c r="F1911" s="1">
        <f t="array" ref="F1911">SUM(IF(anno=A1911,IF(distretto=E1911,1)))</f>
        <v>4</v>
      </c>
      <c r="G1911" s="1">
        <f t="array" ref="G1911">SUM(IF(anno=A1911,IF(distretto=E1911,IF(punti=-1,1))))</f>
        <v>0</v>
      </c>
      <c r="H1911" s="1">
        <f t="array" ref="H1911">SUM(IF(anno=A1911,IF(distretto=E1911,punti)))+G1911</f>
        <v>59.2</v>
      </c>
      <c r="I1911" s="6">
        <v>6.8142108328479907</v>
      </c>
      <c r="J1911" s="12">
        <f>H1911/VLOOKUP(A1911,anni!$A$1:$O$32,4,0)</f>
        <v>1.1948492310176405E-2</v>
      </c>
      <c r="K1911" s="12">
        <f t="shared" si="261"/>
        <v>0</v>
      </c>
      <c r="L1911" s="12">
        <f t="shared" si="262"/>
        <v>0</v>
      </c>
      <c r="M1911" s="12">
        <f t="array" ref="M1911">SUM(IF(NOT(ISERR(J1911:L1911)),J1911:L1911*$J$2:$L$2))/SUM(IF(NOT(ISERR(J1911:L1911)),$J$2:$L$2))</f>
        <v>5.9742461550882026E-3</v>
      </c>
      <c r="N1911" s="1">
        <f>((300-VLOOKUP(A1911,anni!$A$1:$O$32,8,0))*(M1911-I1911/300)+I1911)/300*(300-VLOOKUP(A1911,anni!$A$1:$O$32,7,0))</f>
        <v>3.4662528419669703</v>
      </c>
      <c r="O1911" s="1">
        <f t="shared" si="257"/>
        <v>3.4662528419669703</v>
      </c>
      <c r="P1911" s="9" t="e">
        <f>INT(MAX(1,O1911)+1-VLOOKUP(A1911,anni!$A$1:$O$32,5,0))</f>
        <v>#NUM!</v>
      </c>
      <c r="Q1911" s="9">
        <f t="array" ref="Q1911">SUM(IF(anno=A1911,IF(distretto=E1911,concorrenti!$T$3:$T$5991)))</f>
        <v>0</v>
      </c>
      <c r="R1911" s="9" t="e">
        <f t="shared" si="258"/>
        <v>#NUM!</v>
      </c>
      <c r="S1911" s="1" t="e">
        <f t="shared" si="259"/>
        <v>#NUM!</v>
      </c>
      <c r="T1911" s="1">
        <f>1+INT($N1911/VLOOKUP($A1911,anni!$A$1:$J$35,10,0))+$Q1911</f>
        <v>5</v>
      </c>
      <c r="U1911" s="1">
        <f t="shared" si="260"/>
        <v>1</v>
      </c>
      <c r="AB1911" s="1">
        <v>5</v>
      </c>
    </row>
    <row r="1912" spans="1:28" x14ac:dyDescent="0.3">
      <c r="A1912" s="3">
        <v>1997</v>
      </c>
      <c r="B1912" s="3" t="str">
        <f>VLOOKUP($E1912,accorpamenti!$A$2:$X$104,$A1912-B$2,0)</f>
        <v>Rovigo</v>
      </c>
      <c r="C1912" s="3" t="str">
        <f>VLOOKUP($E1912,accorpamenti!$A$2:$X$104,$A1912-C$2,0)</f>
        <v>Rovigo</v>
      </c>
      <c r="D1912" s="3" t="str">
        <f>VLOOKUP($E1912,accorpamenti!$A$2:$X$104,$A1912-D$2,0)</f>
        <v>Rovigo</v>
      </c>
      <c r="E1912" s="3" t="s">
        <v>126</v>
      </c>
      <c r="F1912" s="1">
        <f t="array" ref="F1912">SUM(IF(anno=A1912,IF(distretto=E1912,1)))</f>
        <v>4</v>
      </c>
      <c r="G1912" s="1">
        <f t="array" ref="G1912">SUM(IF(anno=A1912,IF(distretto=E1912,IF(punti=-1,1))))</f>
        <v>0</v>
      </c>
      <c r="H1912" s="1">
        <f t="array" ref="H1912">SUM(IF(anno=A1912,IF(distretto=E1912,punti)))+G1912</f>
        <v>83.2</v>
      </c>
      <c r="I1912" s="6">
        <v>1.5725101921956901</v>
      </c>
      <c r="J1912" s="12">
        <f>H1912/VLOOKUP(A1912,anni!$A$1:$O$32,4,0)</f>
        <v>1.6792475679166842E-2</v>
      </c>
      <c r="K1912" s="12">
        <f t="shared" si="261"/>
        <v>0</v>
      </c>
      <c r="L1912" s="12">
        <f t="shared" si="262"/>
        <v>0</v>
      </c>
      <c r="M1912" s="12">
        <f t="array" ref="M1912">SUM(IF(NOT(ISERR(J1912:L1912)),J1912:L1912*$J$2:$L$2))/SUM(IF(NOT(ISERR(J1912:L1912)),$J$2:$L$2))</f>
        <v>8.396237839583421E-3</v>
      </c>
      <c r="N1912" s="1">
        <f>((300-VLOOKUP(A1912,anni!$A$1:$O$32,8,0))*(M1912-I1912/300)+I1912)/300*(300-VLOOKUP(A1912,anni!$A$1:$O$32,7,0))</f>
        <v>2.2034176319819143</v>
      </c>
      <c r="O1912" s="1">
        <f t="shared" si="257"/>
        <v>2.2034176319819143</v>
      </c>
      <c r="P1912" s="9" t="e">
        <f>INT(MAX(1,O1912)+1-VLOOKUP(A1912,anni!$A$1:$O$32,5,0))</f>
        <v>#NUM!</v>
      </c>
      <c r="Q1912" s="9">
        <f t="array" ref="Q1912">SUM(IF(anno=A1912,IF(distretto=E1912,concorrenti!$T$3:$T$5991)))</f>
        <v>0</v>
      </c>
      <c r="R1912" s="9" t="e">
        <f t="shared" si="258"/>
        <v>#NUM!</v>
      </c>
      <c r="S1912" s="1" t="e">
        <f t="shared" si="259"/>
        <v>#NUM!</v>
      </c>
      <c r="T1912" s="1">
        <f>1+INT($N1912/VLOOKUP($A1912,anni!$A$1:$J$35,10,0))+$Q1912</f>
        <v>3</v>
      </c>
      <c r="U1912" s="1">
        <f t="shared" si="260"/>
        <v>-1</v>
      </c>
      <c r="AB1912" s="1">
        <v>4</v>
      </c>
    </row>
    <row r="1913" spans="1:28" x14ac:dyDescent="0.3">
      <c r="A1913" s="3">
        <v>1997</v>
      </c>
      <c r="B1913" s="3" t="str">
        <f>VLOOKUP($E1913,accorpamenti!$A$2:$X$104,$A1913-B$2,0)</f>
        <v>Udine</v>
      </c>
      <c r="C1913" s="3" t="str">
        <f>VLOOKUP($E1913,accorpamenti!$A$2:$X$104,$A1913-C$2,0)</f>
        <v>Udine</v>
      </c>
      <c r="D1913" s="3" t="str">
        <f>VLOOKUP($E1913,accorpamenti!$A$2:$X$104,$A1913-D$2,0)</f>
        <v>Udine</v>
      </c>
      <c r="E1913" s="3" t="s">
        <v>58</v>
      </c>
      <c r="F1913" s="1">
        <f t="array" ref="F1913">SUM(IF(anno=A1913,IF(distretto=E1913,1)))</f>
        <v>4</v>
      </c>
      <c r="G1913" s="1">
        <f t="array" ref="G1913">SUM(IF(anno=A1913,IF(distretto=E1913,IF(punti=-1,1))))</f>
        <v>0</v>
      </c>
      <c r="H1913" s="1">
        <f t="array" ref="H1913">SUM(IF(anno=A1913,IF(distretto=E1913,punti)))+G1913</f>
        <v>70</v>
      </c>
      <c r="I1913" s="6">
        <v>3.1450203843913802</v>
      </c>
      <c r="J1913" s="12">
        <f>H1913/VLOOKUP(A1913,anni!$A$1:$O$32,4,0)</f>
        <v>1.4128284826222101E-2</v>
      </c>
      <c r="K1913" s="12">
        <f t="shared" si="261"/>
        <v>0</v>
      </c>
      <c r="L1913" s="12">
        <f t="shared" si="262"/>
        <v>0</v>
      </c>
      <c r="M1913" s="12">
        <f t="array" ref="M1913">SUM(IF(NOT(ISERR(J1913:L1913)),J1913:L1913*$J$2:$L$2))/SUM(IF(NOT(ISERR(J1913:L1913)),$J$2:$L$2))</f>
        <v>7.0641424131110504E-3</v>
      </c>
      <c r="N1913" s="1">
        <f>((300-VLOOKUP(A1913,anni!$A$1:$O$32,8,0))*(M1913-I1913/300)+I1913)/300*(300-VLOOKUP(A1913,anni!$A$1:$O$32,7,0))</f>
        <v>2.46116861075267</v>
      </c>
      <c r="O1913" s="1">
        <f t="shared" si="257"/>
        <v>2.46116861075267</v>
      </c>
      <c r="P1913" s="9" t="e">
        <f>INT(MAX(1,O1913)+1-VLOOKUP(A1913,anni!$A$1:$O$32,5,0))</f>
        <v>#NUM!</v>
      </c>
      <c r="Q1913" s="9">
        <f t="array" ref="Q1913">SUM(IF(anno=A1913,IF(distretto=E1913,concorrenti!$T$3:$T$5991)))</f>
        <v>0</v>
      </c>
      <c r="R1913" s="9" t="e">
        <f t="shared" si="258"/>
        <v>#NUM!</v>
      </c>
      <c r="S1913" s="1" t="e">
        <f t="shared" si="259"/>
        <v>#NUM!</v>
      </c>
      <c r="T1913" s="1">
        <f>1+INT($N1913/VLOOKUP($A1913,anni!$A$1:$J$35,10,0))+$Q1913</f>
        <v>4</v>
      </c>
      <c r="U1913" s="1">
        <f t="shared" si="260"/>
        <v>0</v>
      </c>
      <c r="AB1913" s="1">
        <v>4</v>
      </c>
    </row>
    <row r="1914" spans="1:28" x14ac:dyDescent="0.3">
      <c r="A1914" s="3">
        <v>1997</v>
      </c>
      <c r="B1914" s="3" t="str">
        <f>VLOOKUP($E1914,accorpamenti!$A$2:$X$104,$A1914-B$2,0)</f>
        <v>Savona</v>
      </c>
      <c r="C1914" s="3" t="str">
        <f>VLOOKUP($E1914,accorpamenti!$A$2:$X$104,$A1914-C$2,0)</f>
        <v>Savona</v>
      </c>
      <c r="D1914" s="3" t="str">
        <f>VLOOKUP($E1914,accorpamenti!$A$2:$X$104,$A1914-D$2,0)</f>
        <v>Savona</v>
      </c>
      <c r="E1914" s="3" t="s">
        <v>138</v>
      </c>
      <c r="F1914" s="1">
        <f t="array" ref="F1914">SUM(IF(anno=A1914,IF(distretto=E1914,1)))</f>
        <v>4</v>
      </c>
      <c r="G1914" s="1">
        <f t="array" ref="G1914">SUM(IF(anno=A1914,IF(distretto=E1914,IF(punti=-1,1))))</f>
        <v>0</v>
      </c>
      <c r="H1914" s="1">
        <f t="array" ref="H1914">SUM(IF(anno=A1914,IF(distretto=E1914,punti)))+G1914</f>
        <v>70.400000000000006</v>
      </c>
      <c r="I1914" s="6">
        <v>1.2230634828188702</v>
      </c>
      <c r="J1914" s="12">
        <f>H1914/VLOOKUP(A1914,anni!$A$1:$O$32,4,0)</f>
        <v>1.4209017882371942E-2</v>
      </c>
      <c r="K1914" s="12">
        <f t="shared" si="261"/>
        <v>0</v>
      </c>
      <c r="L1914" s="12">
        <f t="shared" si="262"/>
        <v>0</v>
      </c>
      <c r="M1914" s="12">
        <f t="array" ref="M1914">SUM(IF(NOT(ISERR(J1914:L1914)),J1914:L1914*$J$2:$L$2))/SUM(IF(NOT(ISERR(J1914:L1914)),$J$2:$L$2))</f>
        <v>7.104508941185971E-3</v>
      </c>
      <c r="N1914" s="1">
        <f>((300-VLOOKUP(A1914,anni!$A$1:$O$32,8,0))*(M1914-I1914/300)+I1914)/300*(300-VLOOKUP(A1914,anni!$A$1:$O$32,7,0))</f>
        <v>1.8285896158434842</v>
      </c>
      <c r="O1914" s="1">
        <f t="shared" si="257"/>
        <v>1.8285896158434842</v>
      </c>
      <c r="P1914" s="9" t="e">
        <f>INT(MAX(1,O1914)+1-VLOOKUP(A1914,anni!$A$1:$O$32,5,0))</f>
        <v>#NUM!</v>
      </c>
      <c r="Q1914" s="9">
        <f t="array" ref="Q1914">SUM(IF(anno=A1914,IF(distretto=E1914,concorrenti!$T$3:$T$5991)))</f>
        <v>0</v>
      </c>
      <c r="R1914" s="9" t="e">
        <f t="shared" si="258"/>
        <v>#NUM!</v>
      </c>
      <c r="S1914" s="1" t="e">
        <f t="shared" si="259"/>
        <v>#NUM!</v>
      </c>
      <c r="T1914" s="1">
        <f>1+INT($N1914/VLOOKUP($A1914,anni!$A$1:$J$35,10,0))+$Q1914</f>
        <v>3</v>
      </c>
      <c r="U1914" s="1">
        <f t="shared" si="260"/>
        <v>-1</v>
      </c>
      <c r="AB1914" s="1">
        <v>3</v>
      </c>
    </row>
    <row r="1915" spans="1:28" x14ac:dyDescent="0.3">
      <c r="A1915" s="3">
        <v>1997</v>
      </c>
      <c r="B1915" s="3" t="str">
        <f>VLOOKUP($E1915,accorpamenti!$A$2:$X$104,$A1915-B$2,0)</f>
        <v>Gorizia</v>
      </c>
      <c r="C1915" s="3" t="str">
        <f>VLOOKUP($E1915,accorpamenti!$A$2:$X$104,$A1915-C$2,0)</f>
        <v>Gorizia</v>
      </c>
      <c r="D1915" s="3" t="str">
        <f>VLOOKUP($E1915,accorpamenti!$A$2:$X$104,$A1915-D$2,0)</f>
        <v>Gorizia</v>
      </c>
      <c r="E1915" s="3" t="s">
        <v>44</v>
      </c>
      <c r="F1915" s="1">
        <f t="array" ref="F1915">SUM(IF(anno=A1915,IF(distretto=E1915,1)))</f>
        <v>4</v>
      </c>
      <c r="G1915" s="1">
        <f t="array" ref="G1915">SUM(IF(anno=A1915,IF(distretto=E1915,IF(punti=-1,1))))</f>
        <v>1</v>
      </c>
      <c r="H1915" s="1">
        <f t="array" ref="H1915">SUM(IF(anno=A1915,IF(distretto=E1915,punti)))+G1915</f>
        <v>66.8</v>
      </c>
      <c r="I1915" s="6">
        <v>1.2230634828188702</v>
      </c>
      <c r="J1915" s="12">
        <f>H1915/VLOOKUP(A1915,anni!$A$1:$O$32,4,0)</f>
        <v>1.3482420377023376E-2</v>
      </c>
      <c r="K1915" s="12">
        <f t="shared" si="261"/>
        <v>0</v>
      </c>
      <c r="L1915" s="12">
        <f t="shared" si="262"/>
        <v>0</v>
      </c>
      <c r="M1915" s="12">
        <f t="array" ref="M1915">SUM(IF(NOT(ISERR(J1915:L1915)),J1915:L1915*$J$2:$L$2))/SUM(IF(NOT(ISERR(J1915:L1915)),$J$2:$L$2))</f>
        <v>6.7412101885116872E-3</v>
      </c>
      <c r="N1915" s="1">
        <f>((300-VLOOKUP(A1915,anni!$A$1:$O$32,8,0))*(M1915-I1915/300)+I1915)/300*(300-VLOOKUP(A1915,anni!$A$1:$O$32,7,0))</f>
        <v>1.7559298653086277</v>
      </c>
      <c r="O1915" s="1">
        <f t="shared" ref="O1915:O1978" si="263">MAX(1,N1915)</f>
        <v>1.7559298653086277</v>
      </c>
      <c r="P1915" s="9" t="e">
        <f>INT(MAX(1,O1915)+1-VLOOKUP(A1915,anni!$A$1:$O$32,5,0))</f>
        <v>#NUM!</v>
      </c>
      <c r="Q1915" s="9">
        <f t="array" ref="Q1915">SUM(IF(anno=A1915,IF(distretto=E1915,concorrenti!$T$3:$T$5991)))</f>
        <v>0</v>
      </c>
      <c r="R1915" s="9" t="e">
        <f t="shared" ref="R1915:R1978" si="264">P1915+Q1915</f>
        <v>#NUM!</v>
      </c>
      <c r="S1915" s="1" t="e">
        <f t="shared" ref="S1915:S1978" si="265">R1915-F1915</f>
        <v>#NUM!</v>
      </c>
      <c r="T1915" s="1">
        <f>1+INT($N1915/VLOOKUP($A1915,anni!$A$1:$J$35,10,0))+$Q1915</f>
        <v>3</v>
      </c>
      <c r="U1915" s="1">
        <f t="shared" si="260"/>
        <v>-1</v>
      </c>
      <c r="AB1915" s="1">
        <v>3</v>
      </c>
    </row>
    <row r="1916" spans="1:28" x14ac:dyDescent="0.3">
      <c r="A1916" s="3">
        <v>1997</v>
      </c>
      <c r="B1916" s="3" t="str">
        <f>VLOOKUP($E1916,accorpamenti!$A$2:$X$104,$A1916-B$2,0)</f>
        <v>Teramo</v>
      </c>
      <c r="C1916" s="3" t="str">
        <f>VLOOKUP($E1916,accorpamenti!$A$2:$X$104,$A1916-C$2,0)</f>
        <v>Teramo</v>
      </c>
      <c r="D1916" s="3" t="str">
        <f>VLOOKUP($E1916,accorpamenti!$A$2:$X$104,$A1916-D$2,0)</f>
        <v>Teramo</v>
      </c>
      <c r="E1916" s="3" t="s">
        <v>98</v>
      </c>
      <c r="F1916" s="1">
        <f t="array" ref="F1916">SUM(IF(anno=A1916,IF(distretto=E1916,1)))</f>
        <v>4</v>
      </c>
      <c r="G1916" s="1">
        <f t="array" ref="G1916">SUM(IF(anno=A1916,IF(distretto=E1916,IF(punti=-1,1))))</f>
        <v>0</v>
      </c>
      <c r="H1916" s="1">
        <f t="array" ref="H1916">SUM(IF(anno=A1916,IF(distretto=E1916,punti)))+G1916</f>
        <v>48.4</v>
      </c>
      <c r="I1916" s="6">
        <v>1.2230634828188702</v>
      </c>
      <c r="J1916" s="12">
        <f>H1916/VLOOKUP(A1916,anni!$A$1:$O$32,4,0)</f>
        <v>9.7686997941307096E-3</v>
      </c>
      <c r="K1916" s="12">
        <f t="shared" si="261"/>
        <v>0</v>
      </c>
      <c r="L1916" s="12">
        <f t="shared" si="262"/>
        <v>0</v>
      </c>
      <c r="M1916" s="12">
        <f t="array" ref="M1916">SUM(IF(NOT(ISERR(J1916:L1916)),J1916:L1916*$J$2:$L$2))/SUM(IF(NOT(ISERR(J1916:L1916)),$J$2:$L$2))</f>
        <v>4.8843498970653548E-3</v>
      </c>
      <c r="N1916" s="1">
        <f>((300-VLOOKUP(A1916,anni!$A$1:$O$32,8,0))*(M1916-I1916/300)+I1916)/300*(300-VLOOKUP(A1916,anni!$A$1:$O$32,7,0))</f>
        <v>1.3845578070193612</v>
      </c>
      <c r="O1916" s="1">
        <f t="shared" si="263"/>
        <v>1.3845578070193612</v>
      </c>
      <c r="P1916" s="9" t="e">
        <f>INT(MAX(1,O1916)+1-VLOOKUP(A1916,anni!$A$1:$O$32,5,0))</f>
        <v>#NUM!</v>
      </c>
      <c r="Q1916" s="9">
        <f t="array" ref="Q1916">SUM(IF(anno=A1916,IF(distretto=E1916,concorrenti!$T$3:$T$5991)))</f>
        <v>0</v>
      </c>
      <c r="R1916" s="9" t="e">
        <f t="shared" si="264"/>
        <v>#NUM!</v>
      </c>
      <c r="S1916" s="1" t="e">
        <f t="shared" si="265"/>
        <v>#NUM!</v>
      </c>
      <c r="T1916" s="1">
        <f>1+INT($N1916/VLOOKUP($A1916,anni!$A$1:$J$35,10,0))+$Q1916</f>
        <v>2</v>
      </c>
      <c r="U1916" s="1">
        <f t="shared" si="260"/>
        <v>-2</v>
      </c>
      <c r="AB1916" s="1">
        <v>2</v>
      </c>
    </row>
    <row r="1917" spans="1:28" x14ac:dyDescent="0.3">
      <c r="A1917" s="3">
        <v>1997</v>
      </c>
      <c r="B1917" s="3" t="str">
        <f>VLOOKUP($E1917,accorpamenti!$A$2:$X$104,$A1917-B$2,0)</f>
        <v>Bari</v>
      </c>
      <c r="C1917" s="3" t="str">
        <f>VLOOKUP($E1917,accorpamenti!$A$2:$X$104,$A1917-C$2,0)</f>
        <v>Bari</v>
      </c>
      <c r="D1917" s="3" t="str">
        <f>VLOOKUP($E1917,accorpamenti!$A$2:$X$104,$A1917-D$2,0)</f>
        <v>Bari</v>
      </c>
      <c r="E1917" s="3" t="s">
        <v>55</v>
      </c>
      <c r="F1917" s="1">
        <f t="array" ref="F1917">SUM(IF(anno=A1917,IF(distretto=E1917,1)))</f>
        <v>3</v>
      </c>
      <c r="G1917" s="1">
        <f t="array" ref="G1917">SUM(IF(anno=A1917,IF(distretto=E1917,IF(punti=-1,1))))</f>
        <v>0</v>
      </c>
      <c r="H1917" s="1">
        <f t="array" ref="H1917">SUM(IF(anno=A1917,IF(distretto=E1917,punti)))+G1917</f>
        <v>59.4</v>
      </c>
      <c r="I1917" s="6">
        <v>8.9108910891089099</v>
      </c>
      <c r="J1917" s="12">
        <f>H1917/VLOOKUP(A1917,anni!$A$1:$O$32,4,0)</f>
        <v>1.1988858838251326E-2</v>
      </c>
      <c r="K1917" s="12">
        <f t="shared" si="261"/>
        <v>0</v>
      </c>
      <c r="L1917" s="12">
        <f t="shared" si="262"/>
        <v>0</v>
      </c>
      <c r="M1917" s="12">
        <f t="array" ref="M1917">SUM(IF(NOT(ISERR(J1917:L1917)),J1917:L1917*$J$2:$L$2))/SUM(IF(NOT(ISERR(J1917:L1917)),$J$2:$L$2))</f>
        <v>5.9944294191256629E-3</v>
      </c>
      <c r="N1917" s="1">
        <f>((300-VLOOKUP(A1917,anni!$A$1:$O$32,8,0))*(M1917-I1917/300)+I1917)/300*(300-VLOOKUP(A1917,anni!$A$1:$O$32,7,0))</f>
        <v>4.1691829135281031</v>
      </c>
      <c r="O1917" s="1">
        <f t="shared" si="263"/>
        <v>4.1691829135281031</v>
      </c>
      <c r="P1917" s="9" t="e">
        <f>INT(MAX(1,O1917)+1-VLOOKUP(A1917,anni!$A$1:$O$32,5,0))</f>
        <v>#NUM!</v>
      </c>
      <c r="Q1917" s="9">
        <f t="array" ref="Q1917">SUM(IF(anno=A1917,IF(distretto=E1917,concorrenti!$T$3:$T$5991)))</f>
        <v>0</v>
      </c>
      <c r="R1917" s="9" t="e">
        <f t="shared" si="264"/>
        <v>#NUM!</v>
      </c>
      <c r="S1917" s="1" t="e">
        <f t="shared" si="265"/>
        <v>#NUM!</v>
      </c>
      <c r="T1917" s="1">
        <f>1+INT($N1917/VLOOKUP($A1917,anni!$A$1:$J$35,10,0))+$Q1917</f>
        <v>6</v>
      </c>
      <c r="U1917" s="1">
        <f t="shared" si="260"/>
        <v>3</v>
      </c>
      <c r="AB1917" s="1">
        <v>5</v>
      </c>
    </row>
    <row r="1918" spans="1:28" x14ac:dyDescent="0.3">
      <c r="A1918" s="3">
        <v>1997</v>
      </c>
      <c r="B1918" s="3" t="str">
        <f>VLOOKUP($E1918,accorpamenti!$A$2:$X$104,$A1918-B$2,0)</f>
        <v>Bergamo</v>
      </c>
      <c r="C1918" s="3" t="str">
        <f>VLOOKUP($E1918,accorpamenti!$A$2:$X$104,$A1918-C$2,0)</f>
        <v>Bergamo</v>
      </c>
      <c r="D1918" s="3" t="str">
        <f>VLOOKUP($E1918,accorpamenti!$A$2:$X$104,$A1918-D$2,0)</f>
        <v>Bergamo</v>
      </c>
      <c r="E1918" s="3" t="s">
        <v>35</v>
      </c>
      <c r="F1918" s="1">
        <f t="array" ref="F1918">SUM(IF(anno=A1918,IF(distretto=E1918,1)))</f>
        <v>3</v>
      </c>
      <c r="G1918" s="1">
        <f t="array" ref="G1918">SUM(IF(anno=A1918,IF(distretto=E1918,IF(punti=-1,1))))</f>
        <v>0</v>
      </c>
      <c r="H1918" s="1">
        <f t="array" ref="H1918">SUM(IF(anno=A1918,IF(distretto=E1918,punti)))+G1918</f>
        <v>77.199999999999989</v>
      </c>
      <c r="I1918" s="6">
        <v>3.3197437390797901</v>
      </c>
      <c r="J1918" s="12">
        <f>H1918/VLOOKUP(A1918,anni!$A$1:$O$32,4,0)</f>
        <v>1.5581479836919229E-2</v>
      </c>
      <c r="K1918" s="12">
        <f t="shared" si="261"/>
        <v>0</v>
      </c>
      <c r="L1918" s="12">
        <f t="shared" si="262"/>
        <v>0</v>
      </c>
      <c r="M1918" s="12">
        <f t="array" ref="M1918">SUM(IF(NOT(ISERR(J1918:L1918)),J1918:L1918*$J$2:$L$2))/SUM(IF(NOT(ISERR(J1918:L1918)),$J$2:$L$2))</f>
        <v>7.7907399184596144E-3</v>
      </c>
      <c r="N1918" s="1">
        <f>((300-VLOOKUP(A1918,anni!$A$1:$O$32,8,0))*(M1918-I1918/300)+I1918)/300*(300-VLOOKUP(A1918,anni!$A$1:$O$32,7,0))</f>
        <v>2.664729230051853</v>
      </c>
      <c r="O1918" s="1">
        <f t="shared" si="263"/>
        <v>2.664729230051853</v>
      </c>
      <c r="P1918" s="9" t="e">
        <f>INT(MAX(1,O1918)+1-VLOOKUP(A1918,anni!$A$1:$O$32,5,0))</f>
        <v>#NUM!</v>
      </c>
      <c r="Q1918" s="9">
        <f t="array" ref="Q1918">SUM(IF(anno=A1918,IF(distretto=E1918,concorrenti!$T$3:$T$5991)))</f>
        <v>0</v>
      </c>
      <c r="R1918" s="9" t="e">
        <f t="shared" si="264"/>
        <v>#NUM!</v>
      </c>
      <c r="S1918" s="1" t="e">
        <f t="shared" si="265"/>
        <v>#NUM!</v>
      </c>
      <c r="T1918" s="1">
        <f>1+INT($N1918/VLOOKUP($A1918,anni!$A$1:$J$35,10,0))+$Q1918</f>
        <v>4</v>
      </c>
      <c r="U1918" s="1">
        <f t="shared" si="260"/>
        <v>1</v>
      </c>
      <c r="AB1918" s="1">
        <v>4</v>
      </c>
    </row>
    <row r="1919" spans="1:28" x14ac:dyDescent="0.3">
      <c r="A1919" s="3">
        <v>1997</v>
      </c>
      <c r="B1919" s="3" t="str">
        <f>VLOOKUP($E1919,accorpamenti!$A$2:$X$104,$A1919-B$2,0)</f>
        <v>Padova</v>
      </c>
      <c r="C1919" s="3" t="str">
        <f>VLOOKUP($E1919,accorpamenti!$A$2:$X$104,$A1919-C$2,0)</f>
        <v>Padova</v>
      </c>
      <c r="D1919" s="3" t="str">
        <f>VLOOKUP($E1919,accorpamenti!$A$2:$X$104,$A1919-D$2,0)</f>
        <v>Padova</v>
      </c>
      <c r="E1919" s="3" t="s">
        <v>66</v>
      </c>
      <c r="F1919" s="1">
        <f t="array" ref="F1919">SUM(IF(anno=A1919,IF(distretto=E1919,1)))</f>
        <v>3</v>
      </c>
      <c r="G1919" s="1">
        <f t="array" ref="G1919">SUM(IF(anno=A1919,IF(distretto=E1919,IF(punti=-1,1))))</f>
        <v>0</v>
      </c>
      <c r="H1919" s="1">
        <f t="array" ref="H1919">SUM(IF(anno=A1919,IF(distretto=E1919,punti)))+G1919</f>
        <v>74.400000000000006</v>
      </c>
      <c r="I1919" s="6">
        <v>3.1450203843913802</v>
      </c>
      <c r="J1919" s="12">
        <f>H1919/VLOOKUP(A1919,anni!$A$1:$O$32,4,0)</f>
        <v>1.5016348443870349E-2</v>
      </c>
      <c r="K1919" s="12">
        <f t="shared" si="261"/>
        <v>0</v>
      </c>
      <c r="L1919" s="12">
        <f t="shared" si="262"/>
        <v>0</v>
      </c>
      <c r="M1919" s="12">
        <f t="array" ref="M1919">SUM(IF(NOT(ISERR(J1919:L1919)),J1919:L1919*$J$2:$L$2))/SUM(IF(NOT(ISERR(J1919:L1919)),$J$2:$L$2))</f>
        <v>7.5081742219351745E-3</v>
      </c>
      <c r="N1919" s="1">
        <f>((300-VLOOKUP(A1919,anni!$A$1:$O$32,8,0))*(M1919-I1919/300)+I1919)/300*(300-VLOOKUP(A1919,anni!$A$1:$O$32,7,0))</f>
        <v>2.5499749725174943</v>
      </c>
      <c r="O1919" s="1">
        <f t="shared" si="263"/>
        <v>2.5499749725174943</v>
      </c>
      <c r="P1919" s="9" t="e">
        <f>INT(MAX(1,O1919)+1-VLOOKUP(A1919,anni!$A$1:$O$32,5,0))</f>
        <v>#NUM!</v>
      </c>
      <c r="Q1919" s="9">
        <f t="array" ref="Q1919">SUM(IF(anno=A1919,IF(distretto=E1919,concorrenti!$T$3:$T$5991)))</f>
        <v>0</v>
      </c>
      <c r="R1919" s="9" t="e">
        <f t="shared" si="264"/>
        <v>#NUM!</v>
      </c>
      <c r="S1919" s="1" t="e">
        <f t="shared" si="265"/>
        <v>#NUM!</v>
      </c>
      <c r="T1919" s="1">
        <f>1+INT($N1919/VLOOKUP($A1919,anni!$A$1:$J$35,10,0))+$Q1919</f>
        <v>4</v>
      </c>
      <c r="U1919" s="1">
        <f t="shared" si="260"/>
        <v>1</v>
      </c>
      <c r="AB1919" s="1">
        <v>4</v>
      </c>
    </row>
    <row r="1920" spans="1:28" x14ac:dyDescent="0.3">
      <c r="A1920" s="3">
        <v>1997</v>
      </c>
      <c r="B1920" s="3" t="str">
        <f>VLOOKUP($E1920,accorpamenti!$A$2:$X$104,$A1920-B$2,0)</f>
        <v>Chieti</v>
      </c>
      <c r="C1920" s="3" t="str">
        <f>VLOOKUP($E1920,accorpamenti!$A$2:$X$104,$A1920-C$2,0)</f>
        <v>Chieti</v>
      </c>
      <c r="D1920" s="3" t="str">
        <f>VLOOKUP($E1920,accorpamenti!$A$2:$X$104,$A1920-D$2,0)</f>
        <v>Chieti</v>
      </c>
      <c r="E1920" s="3" t="s">
        <v>113</v>
      </c>
      <c r="F1920" s="1">
        <f t="array" ref="F1920">SUM(IF(anno=A1920,IF(distretto=E1920,1)))</f>
        <v>3</v>
      </c>
      <c r="G1920" s="1">
        <f t="array" ref="G1920">SUM(IF(anno=A1920,IF(distretto=E1920,IF(punti=-1,1))))</f>
        <v>0</v>
      </c>
      <c r="H1920" s="1">
        <f t="array" ref="H1920">SUM(IF(anno=A1920,IF(distretto=E1920,punti)))+G1920</f>
        <v>66.8</v>
      </c>
      <c r="I1920" s="6">
        <v>2.4461269656377405</v>
      </c>
      <c r="J1920" s="12">
        <f>H1920/VLOOKUP(A1920,anni!$A$1:$O$32,4,0)</f>
        <v>1.3482420377023376E-2</v>
      </c>
      <c r="K1920" s="12">
        <f t="shared" si="261"/>
        <v>0</v>
      </c>
      <c r="L1920" s="12">
        <f t="shared" si="262"/>
        <v>0</v>
      </c>
      <c r="M1920" s="12">
        <f t="array" ref="M1920">SUM(IF(NOT(ISERR(J1920:L1920)),J1920:L1920*$J$2:$L$2))/SUM(IF(NOT(ISERR(J1920:L1920)),$J$2:$L$2))</f>
        <v>6.7412101885116872E-3</v>
      </c>
      <c r="N1920" s="1">
        <f>((300-VLOOKUP(A1920,anni!$A$1:$O$32,8,0))*(M1920-I1920/300)+I1920)/300*(300-VLOOKUP(A1920,anni!$A$1:$O$32,7,0))</f>
        <v>2.1636176929149178</v>
      </c>
      <c r="O1920" s="1">
        <f t="shared" si="263"/>
        <v>2.1636176929149178</v>
      </c>
      <c r="P1920" s="9" t="e">
        <f>INT(MAX(1,O1920)+1-VLOOKUP(A1920,anni!$A$1:$O$32,5,0))</f>
        <v>#NUM!</v>
      </c>
      <c r="Q1920" s="9">
        <f t="array" ref="Q1920">SUM(IF(anno=A1920,IF(distretto=E1920,concorrenti!$T$3:$T$5991)))</f>
        <v>0</v>
      </c>
      <c r="R1920" s="9" t="e">
        <f t="shared" si="264"/>
        <v>#NUM!</v>
      </c>
      <c r="S1920" s="1" t="e">
        <f t="shared" si="265"/>
        <v>#NUM!</v>
      </c>
      <c r="T1920" s="1">
        <f>1+INT($N1920/VLOOKUP($A1920,anni!$A$1:$J$35,10,0))+$Q1920</f>
        <v>3</v>
      </c>
      <c r="U1920" s="1">
        <f t="shared" si="260"/>
        <v>0</v>
      </c>
      <c r="AB1920" s="1">
        <v>4</v>
      </c>
    </row>
    <row r="1921" spans="1:28" x14ac:dyDescent="0.3">
      <c r="A1921" s="3">
        <v>1997</v>
      </c>
      <c r="B1921" s="3" t="str">
        <f>VLOOKUP($E1921,accorpamenti!$A$2:$X$104,$A1921-B$2,0)</f>
        <v>Pistoia</v>
      </c>
      <c r="C1921" s="3" t="str">
        <f>VLOOKUP($E1921,accorpamenti!$A$2:$X$104,$A1921-C$2,0)</f>
        <v>Pistoia</v>
      </c>
      <c r="D1921" s="3" t="str">
        <f>VLOOKUP($E1921,accorpamenti!$A$2:$X$104,$A1921-D$2,0)</f>
        <v>Pistoia</v>
      </c>
      <c r="E1921" s="3" t="s">
        <v>77</v>
      </c>
      <c r="F1921" s="1">
        <f t="array" ref="F1921">SUM(IF(anno=A1921,IF(distretto=E1921,1)))</f>
        <v>3</v>
      </c>
      <c r="G1921" s="1">
        <f t="array" ref="G1921">SUM(IF(anno=A1921,IF(distretto=E1921,IF(punti=-1,1))))</f>
        <v>0</v>
      </c>
      <c r="H1921" s="1">
        <f t="array" ref="H1921">SUM(IF(anno=A1921,IF(distretto=E1921,punti)))+G1921</f>
        <v>65</v>
      </c>
      <c r="I1921" s="6">
        <v>1.92195690157251</v>
      </c>
      <c r="J1921" s="12">
        <f>H1921/VLOOKUP(A1921,anni!$A$1:$O$32,4,0)</f>
        <v>1.3119121624349094E-2</v>
      </c>
      <c r="K1921" s="12">
        <f t="shared" si="261"/>
        <v>0</v>
      </c>
      <c r="L1921" s="12">
        <f t="shared" si="262"/>
        <v>0</v>
      </c>
      <c r="M1921" s="12">
        <f t="array" ref="M1921">SUM(IF(NOT(ISERR(J1921:L1921)),J1921:L1921*$J$2:$L$2))/SUM(IF(NOT(ISERR(J1921:L1921)),$J$2:$L$2))</f>
        <v>6.5595608121745462E-3</v>
      </c>
      <c r="N1921" s="1">
        <f>((300-VLOOKUP(A1921,anni!$A$1:$O$32,8,0))*(M1921-I1921/300)+I1921)/300*(300-VLOOKUP(A1921,anni!$A$1:$O$32,7,0))</f>
        <v>1.9525644629590793</v>
      </c>
      <c r="O1921" s="1">
        <f t="shared" si="263"/>
        <v>1.9525644629590793</v>
      </c>
      <c r="P1921" s="9" t="e">
        <f>INT(MAX(1,O1921)+1-VLOOKUP(A1921,anni!$A$1:$O$32,5,0))</f>
        <v>#NUM!</v>
      </c>
      <c r="Q1921" s="9">
        <f t="array" ref="Q1921">SUM(IF(anno=A1921,IF(distretto=E1921,concorrenti!$T$3:$T$5991)))</f>
        <v>0</v>
      </c>
      <c r="R1921" s="9" t="e">
        <f t="shared" si="264"/>
        <v>#NUM!</v>
      </c>
      <c r="S1921" s="1" t="e">
        <f t="shared" si="265"/>
        <v>#NUM!</v>
      </c>
      <c r="T1921" s="1">
        <f>1+INT($N1921/VLOOKUP($A1921,anni!$A$1:$J$35,10,0))+$Q1921</f>
        <v>3</v>
      </c>
      <c r="U1921" s="1">
        <f t="shared" si="260"/>
        <v>0</v>
      </c>
      <c r="AB1921" s="1">
        <v>3</v>
      </c>
    </row>
    <row r="1922" spans="1:28" x14ac:dyDescent="0.3">
      <c r="A1922" s="3">
        <v>1997</v>
      </c>
      <c r="B1922" s="3" t="str">
        <f>VLOOKUP($E1922,accorpamenti!$A$2:$X$104,$A1922-B$2,0)</f>
        <v>Trento</v>
      </c>
      <c r="C1922" s="3" t="str">
        <f>VLOOKUP($E1922,accorpamenti!$A$2:$X$104,$A1922-C$2,0)</f>
        <v>Trento</v>
      </c>
      <c r="D1922" s="3" t="str">
        <f>VLOOKUP($E1922,accorpamenti!$A$2:$X$104,$A1922-D$2,0)</f>
        <v>Trento</v>
      </c>
      <c r="E1922" s="3" t="s">
        <v>60</v>
      </c>
      <c r="F1922" s="1">
        <f t="array" ref="F1922">SUM(IF(anno=A1922,IF(distretto=E1922,1)))</f>
        <v>3</v>
      </c>
      <c r="G1922" s="1">
        <f t="array" ref="G1922">SUM(IF(anno=A1922,IF(distretto=E1922,IF(punti=-1,1))))</f>
        <v>0</v>
      </c>
      <c r="H1922" s="1">
        <f t="array" ref="H1922">SUM(IF(anno=A1922,IF(distretto=E1922,punti)))+G1922</f>
        <v>53</v>
      </c>
      <c r="I1922" s="6">
        <v>3.3197437390797901</v>
      </c>
      <c r="J1922" s="12">
        <f>H1922/VLOOKUP(A1922,anni!$A$1:$O$32,4,0)</f>
        <v>1.0697129939853877E-2</v>
      </c>
      <c r="K1922" s="12">
        <f t="shared" si="261"/>
        <v>0</v>
      </c>
      <c r="L1922" s="12">
        <f t="shared" si="262"/>
        <v>0</v>
      </c>
      <c r="M1922" s="12">
        <f t="array" ref="M1922">SUM(IF(NOT(ISERR(J1922:L1922)),J1922:L1922*$J$2:$L$2))/SUM(IF(NOT(ISERR(J1922:L1922)),$J$2:$L$2))</f>
        <v>5.3485649699269383E-3</v>
      </c>
      <c r="N1922" s="1">
        <f>((300-VLOOKUP(A1922,anni!$A$1:$O$32,8,0))*(M1922-I1922/300)+I1922)/300*(300-VLOOKUP(A1922,anni!$A$1:$O$32,7,0))</f>
        <v>2.1762942403453174</v>
      </c>
      <c r="O1922" s="1">
        <f t="shared" si="263"/>
        <v>2.1762942403453174</v>
      </c>
      <c r="P1922" s="9" t="e">
        <f>INT(MAX(1,O1922)+1-VLOOKUP(A1922,anni!$A$1:$O$32,5,0))</f>
        <v>#NUM!</v>
      </c>
      <c r="Q1922" s="9">
        <f t="array" ref="Q1922">SUM(IF(anno=A1922,IF(distretto=E1922,concorrenti!$T$3:$T$5991)))</f>
        <v>0</v>
      </c>
      <c r="R1922" s="9" t="e">
        <f t="shared" si="264"/>
        <v>#NUM!</v>
      </c>
      <c r="S1922" s="1" t="e">
        <f t="shared" si="265"/>
        <v>#NUM!</v>
      </c>
      <c r="T1922" s="1">
        <f>1+INT($N1922/VLOOKUP($A1922,anni!$A$1:$J$35,10,0))+$Q1922</f>
        <v>3</v>
      </c>
      <c r="U1922" s="1">
        <f t="shared" si="260"/>
        <v>0</v>
      </c>
      <c r="AB1922" s="1">
        <v>3</v>
      </c>
    </row>
    <row r="1923" spans="1:28" x14ac:dyDescent="0.3">
      <c r="A1923" s="3">
        <v>1997</v>
      </c>
      <c r="B1923" s="3" t="str">
        <f>VLOOKUP($E1923,accorpamenti!$A$2:$X$104,$A1923-B$2,0)</f>
        <v>Macerata</v>
      </c>
      <c r="C1923" s="3" t="str">
        <f>VLOOKUP($E1923,accorpamenti!$A$2:$X$104,$A1923-C$2,0)</f>
        <v>Macerata</v>
      </c>
      <c r="D1923" s="3" t="str">
        <f>VLOOKUP($E1923,accorpamenti!$A$2:$X$104,$A1923-D$2,0)</f>
        <v>Macerata</v>
      </c>
      <c r="E1923" s="3" t="s">
        <v>102</v>
      </c>
      <c r="F1923" s="1">
        <f t="array" ref="F1923">SUM(IF(anno=A1923,IF(distretto=E1923,1)))</f>
        <v>3</v>
      </c>
      <c r="G1923" s="1">
        <f t="array" ref="G1923">SUM(IF(anno=A1923,IF(distretto=E1923,IF(punti=-1,1))))</f>
        <v>0</v>
      </c>
      <c r="H1923" s="1">
        <f t="array" ref="H1923">SUM(IF(anno=A1923,IF(distretto=E1923,punti)))+G1923</f>
        <v>59.4</v>
      </c>
      <c r="I1923" s="6">
        <v>1.7472335468841</v>
      </c>
      <c r="J1923" s="12">
        <f>H1923/VLOOKUP(A1923,anni!$A$1:$O$32,4,0)</f>
        <v>1.1988858838251326E-2</v>
      </c>
      <c r="K1923" s="12">
        <f t="shared" si="261"/>
        <v>0</v>
      </c>
      <c r="L1923" s="12">
        <f t="shared" si="262"/>
        <v>0</v>
      </c>
      <c r="M1923" s="12">
        <f t="array" ref="M1923">SUM(IF(NOT(ISERR(J1923:L1923)),J1923:L1923*$J$2:$L$2))/SUM(IF(NOT(ISERR(J1923:L1923)),$J$2:$L$2))</f>
        <v>5.9944294191256629E-3</v>
      </c>
      <c r="N1923" s="1">
        <f>((300-VLOOKUP(A1923,anni!$A$1:$O$32,8,0))*(M1923-I1923/300)+I1923)/300*(300-VLOOKUP(A1923,anni!$A$1:$O$32,7,0))</f>
        <v>1.7812970661198326</v>
      </c>
      <c r="O1923" s="1">
        <f t="shared" si="263"/>
        <v>1.7812970661198326</v>
      </c>
      <c r="P1923" s="9" t="e">
        <f>INT(MAX(1,O1923)+1-VLOOKUP(A1923,anni!$A$1:$O$32,5,0))</f>
        <v>#NUM!</v>
      </c>
      <c r="Q1923" s="9">
        <f t="array" ref="Q1923">SUM(IF(anno=A1923,IF(distretto=E1923,concorrenti!$T$3:$T$5991)))</f>
        <v>0</v>
      </c>
      <c r="R1923" s="9" t="e">
        <f t="shared" si="264"/>
        <v>#NUM!</v>
      </c>
      <c r="S1923" s="1" t="e">
        <f t="shared" si="265"/>
        <v>#NUM!</v>
      </c>
      <c r="T1923" s="1">
        <f>1+INT($N1923/VLOOKUP($A1923,anni!$A$1:$J$35,10,0))+$Q1923</f>
        <v>3</v>
      </c>
      <c r="U1923" s="1">
        <f t="shared" si="260"/>
        <v>0</v>
      </c>
      <c r="AB1923" s="1">
        <v>3</v>
      </c>
    </row>
    <row r="1924" spans="1:28" x14ac:dyDescent="0.3">
      <c r="A1924" s="3">
        <v>1997</v>
      </c>
      <c r="B1924" s="3" t="str">
        <f>VLOOKUP($E1924,accorpamenti!$A$2:$X$104,$A1924-B$2,0)</f>
        <v>Varese</v>
      </c>
      <c r="C1924" s="3" t="str">
        <f>VLOOKUP($E1924,accorpamenti!$A$2:$X$104,$A1924-C$2,0)</f>
        <v>Varese</v>
      </c>
      <c r="D1924" s="3" t="str">
        <f>VLOOKUP($E1924,accorpamenti!$A$2:$X$104,$A1924-D$2,0)</f>
        <v>Varese</v>
      </c>
      <c r="E1924" s="3" t="s">
        <v>94</v>
      </c>
      <c r="F1924" s="1">
        <f t="array" ref="F1924">SUM(IF(anno=A1924,IF(distretto=E1924,1)))</f>
        <v>3</v>
      </c>
      <c r="G1924" s="1">
        <f t="array" ref="G1924">SUM(IF(anno=A1924,IF(distretto=E1924,IF(punti=-1,1))))</f>
        <v>0</v>
      </c>
      <c r="H1924" s="1">
        <f t="array" ref="H1924">SUM(IF(anno=A1924,IF(distretto=E1924,punti)))+G1924</f>
        <v>52.6</v>
      </c>
      <c r="I1924" s="6">
        <v>2.7955736750145603</v>
      </c>
      <c r="J1924" s="12">
        <f>H1924/VLOOKUP(A1924,anni!$A$1:$O$32,4,0)</f>
        <v>1.0616396883704035E-2</v>
      </c>
      <c r="K1924" s="12">
        <f t="shared" si="261"/>
        <v>0</v>
      </c>
      <c r="L1924" s="12">
        <f t="shared" si="262"/>
        <v>0</v>
      </c>
      <c r="M1924" s="12">
        <f t="array" ref="M1924">SUM(IF(NOT(ISERR(J1924:L1924)),J1924:L1924*$J$2:$L$2))/SUM(IF(NOT(ISERR(J1924:L1924)),$J$2:$L$2))</f>
        <v>5.3081984418520177E-3</v>
      </c>
      <c r="N1924" s="1">
        <f>((300-VLOOKUP(A1924,anni!$A$1:$O$32,8,0))*(M1924-I1924/300)+I1924)/300*(300-VLOOKUP(A1924,anni!$A$1:$O$32,7,0))</f>
        <v>1.9934975800419237</v>
      </c>
      <c r="O1924" s="1">
        <f t="shared" si="263"/>
        <v>1.9934975800419237</v>
      </c>
      <c r="P1924" s="9" t="e">
        <f>INT(MAX(1,O1924)+1-VLOOKUP(A1924,anni!$A$1:$O$32,5,0))</f>
        <v>#NUM!</v>
      </c>
      <c r="Q1924" s="9">
        <f t="array" ref="Q1924">SUM(IF(anno=A1924,IF(distretto=E1924,concorrenti!$T$3:$T$5991)))</f>
        <v>0</v>
      </c>
      <c r="R1924" s="9" t="e">
        <f t="shared" si="264"/>
        <v>#NUM!</v>
      </c>
      <c r="S1924" s="1" t="e">
        <f t="shared" si="265"/>
        <v>#NUM!</v>
      </c>
      <c r="T1924" s="1">
        <f>1+INT($N1924/VLOOKUP($A1924,anni!$A$1:$J$35,10,0))+$Q1924</f>
        <v>3</v>
      </c>
      <c r="U1924" s="1">
        <f t="shared" si="260"/>
        <v>0</v>
      </c>
      <c r="AB1924" s="1">
        <v>3</v>
      </c>
    </row>
    <row r="1925" spans="1:28" x14ac:dyDescent="0.3">
      <c r="A1925" s="3">
        <v>1997</v>
      </c>
      <c r="B1925" s="3" t="str">
        <f>VLOOKUP($E1925,accorpamenti!$A$2:$X$104,$A1925-B$2,0)</f>
        <v>Asti</v>
      </c>
      <c r="C1925" s="3" t="str">
        <f>VLOOKUP($E1925,accorpamenti!$A$2:$X$104,$A1925-C$2,0)</f>
        <v>Asti</v>
      </c>
      <c r="D1925" s="3" t="str">
        <f>VLOOKUP($E1925,accorpamenti!$A$2:$X$104,$A1925-D$2,0)</f>
        <v>Asti</v>
      </c>
      <c r="E1925" s="3" t="s">
        <v>68</v>
      </c>
      <c r="F1925" s="1">
        <f t="array" ref="F1925">SUM(IF(anno=A1925,IF(distretto=E1925,1)))</f>
        <v>3</v>
      </c>
      <c r="G1925" s="1">
        <f t="array" ref="G1925">SUM(IF(anno=A1925,IF(distretto=E1925,IF(punti=-1,1))))</f>
        <v>0</v>
      </c>
      <c r="H1925" s="1">
        <f t="array" ref="H1925">SUM(IF(anno=A1925,IF(distretto=E1925,punti)))+G1925</f>
        <v>62</v>
      </c>
      <c r="I1925" s="6">
        <v>1.0483401281304601</v>
      </c>
      <c r="J1925" s="12">
        <f>H1925/VLOOKUP(A1925,anni!$A$1:$O$32,4,0)</f>
        <v>1.2513623703225289E-2</v>
      </c>
      <c r="K1925" s="12">
        <f t="shared" si="261"/>
        <v>0</v>
      </c>
      <c r="L1925" s="12">
        <f t="shared" si="262"/>
        <v>0</v>
      </c>
      <c r="M1925" s="12">
        <f t="array" ref="M1925">SUM(IF(NOT(ISERR(J1925:L1925)),J1925:L1925*$J$2:$L$2))/SUM(IF(NOT(ISERR(J1925:L1925)),$J$2:$L$2))</f>
        <v>6.2568118516126451E-3</v>
      </c>
      <c r="N1925" s="1">
        <f>((300-VLOOKUP(A1925,anni!$A$1:$O$32,8,0))*(M1925-I1925/300)+I1925)/300*(300-VLOOKUP(A1925,anni!$A$1:$O$32,7,0))</f>
        <v>1.600809079699349</v>
      </c>
      <c r="O1925" s="1">
        <f t="shared" si="263"/>
        <v>1.600809079699349</v>
      </c>
      <c r="P1925" s="9" t="e">
        <f>INT(MAX(1,O1925)+1-VLOOKUP(A1925,anni!$A$1:$O$32,5,0))</f>
        <v>#NUM!</v>
      </c>
      <c r="Q1925" s="9">
        <f t="array" ref="Q1925">SUM(IF(anno=A1925,IF(distretto=E1925,concorrenti!$T$3:$T$5991)))</f>
        <v>0</v>
      </c>
      <c r="R1925" s="9" t="e">
        <f t="shared" si="264"/>
        <v>#NUM!</v>
      </c>
      <c r="S1925" s="1" t="e">
        <f t="shared" si="265"/>
        <v>#NUM!</v>
      </c>
      <c r="T1925" s="1">
        <f>1+INT($N1925/VLOOKUP($A1925,anni!$A$1:$J$35,10,0))+$Q1925</f>
        <v>2</v>
      </c>
      <c r="U1925" s="1">
        <f t="shared" si="260"/>
        <v>-1</v>
      </c>
      <c r="AB1925" s="1">
        <v>3</v>
      </c>
    </row>
    <row r="1926" spans="1:28" x14ac:dyDescent="0.3">
      <c r="A1926" s="3">
        <v>1997</v>
      </c>
      <c r="B1926" s="3" t="str">
        <f>VLOOKUP($E1926,accorpamenti!$A$2:$X$104,$A1926-B$2,0)</f>
        <v>Belluno</v>
      </c>
      <c r="C1926" s="3" t="str">
        <f>VLOOKUP($E1926,accorpamenti!$A$2:$X$104,$A1926-C$2,0)</f>
        <v>Belluno</v>
      </c>
      <c r="D1926" s="3" t="str">
        <f>VLOOKUP($E1926,accorpamenti!$A$2:$X$104,$A1926-D$2,0)</f>
        <v>Belluno</v>
      </c>
      <c r="E1926" s="3" t="s">
        <v>99</v>
      </c>
      <c r="F1926" s="1">
        <f t="array" ref="F1926">SUM(IF(anno=A1926,IF(distretto=E1926,1)))</f>
        <v>3</v>
      </c>
      <c r="G1926" s="1">
        <f t="array" ref="G1926">SUM(IF(anno=A1926,IF(distretto=E1926,IF(punti=-1,1))))</f>
        <v>0</v>
      </c>
      <c r="H1926" s="1">
        <f t="array" ref="H1926">SUM(IF(anno=A1926,IF(distretto=E1926,punti)))+G1926</f>
        <v>56</v>
      </c>
      <c r="I1926" s="6">
        <v>1.5725101921956901</v>
      </c>
      <c r="J1926" s="12">
        <f>H1926/VLOOKUP(A1926,anni!$A$1:$O$32,4,0)</f>
        <v>1.1302627860977681E-2</v>
      </c>
      <c r="K1926" s="12">
        <f t="shared" si="261"/>
        <v>0</v>
      </c>
      <c r="L1926" s="12">
        <f t="shared" si="262"/>
        <v>0</v>
      </c>
      <c r="M1926" s="12">
        <f t="array" ref="M1926">SUM(IF(NOT(ISERR(J1926:L1926)),J1926:L1926*$J$2:$L$2))/SUM(IF(NOT(ISERR(J1926:L1926)),$J$2:$L$2))</f>
        <v>5.6513139304888403E-3</v>
      </c>
      <c r="N1926" s="1">
        <f>((300-VLOOKUP(A1926,anni!$A$1:$O$32,8,0))*(M1926-I1926/300)+I1926)/300*(300-VLOOKUP(A1926,anni!$A$1:$O$32,7,0))</f>
        <v>1.6544328501629981</v>
      </c>
      <c r="O1926" s="1">
        <f t="shared" si="263"/>
        <v>1.6544328501629981</v>
      </c>
      <c r="P1926" s="9" t="e">
        <f>INT(MAX(1,O1926)+1-VLOOKUP(A1926,anni!$A$1:$O$32,5,0))</f>
        <v>#NUM!</v>
      </c>
      <c r="Q1926" s="9">
        <f t="array" ref="Q1926">SUM(IF(anno=A1926,IF(distretto=E1926,concorrenti!$T$3:$T$5991)))</f>
        <v>0</v>
      </c>
      <c r="R1926" s="9" t="e">
        <f t="shared" si="264"/>
        <v>#NUM!</v>
      </c>
      <c r="S1926" s="1" t="e">
        <f t="shared" si="265"/>
        <v>#NUM!</v>
      </c>
      <c r="T1926" s="1">
        <f>1+INT($N1926/VLOOKUP($A1926,anni!$A$1:$J$35,10,0))+$Q1926</f>
        <v>3</v>
      </c>
      <c r="U1926" s="1">
        <f t="shared" si="260"/>
        <v>0</v>
      </c>
      <c r="AB1926" s="1">
        <v>3</v>
      </c>
    </row>
    <row r="1927" spans="1:28" x14ac:dyDescent="0.3">
      <c r="A1927" s="3">
        <v>1997</v>
      </c>
      <c r="B1927" s="3" t="str">
        <f>VLOOKUP($E1927,accorpamenti!$A$2:$X$104,$A1927-B$2,0)</f>
        <v>Perugia</v>
      </c>
      <c r="C1927" s="3" t="str">
        <f>VLOOKUP($E1927,accorpamenti!$A$2:$X$104,$A1927-C$2,0)</f>
        <v>Perugia</v>
      </c>
      <c r="D1927" s="3" t="str">
        <f>VLOOKUP($E1927,accorpamenti!$A$2:$X$104,$A1927-D$2,0)</f>
        <v>Perugia</v>
      </c>
      <c r="E1927" s="3" t="s">
        <v>84</v>
      </c>
      <c r="F1927" s="1">
        <f t="array" ref="F1927">SUM(IF(anno=A1927,IF(distretto=E1927,1)))</f>
        <v>3</v>
      </c>
      <c r="G1927" s="1">
        <f t="array" ref="G1927">SUM(IF(anno=A1927,IF(distretto=E1927,IF(punti=-1,1))))</f>
        <v>0</v>
      </c>
      <c r="H1927" s="1">
        <f t="array" ref="H1927">SUM(IF(anno=A1927,IF(distretto=E1927,punti)))+G1927</f>
        <v>40</v>
      </c>
      <c r="I1927" s="6">
        <v>3.4944670937682001</v>
      </c>
      <c r="J1927" s="12">
        <f>H1927/VLOOKUP(A1927,anni!$A$1:$O$32,4,0)</f>
        <v>8.0733056149840578E-3</v>
      </c>
      <c r="K1927" s="12">
        <f t="shared" si="261"/>
        <v>0</v>
      </c>
      <c r="L1927" s="12">
        <f t="shared" si="262"/>
        <v>0</v>
      </c>
      <c r="M1927" s="12">
        <f t="array" ref="M1927">SUM(IF(NOT(ISERR(J1927:L1927)),J1927:L1927*$J$2:$L$2))/SUM(IF(NOT(ISERR(J1927:L1927)),$J$2:$L$2))</f>
        <v>4.0366528074920289E-3</v>
      </c>
      <c r="N1927" s="1">
        <f>((300-VLOOKUP(A1927,anni!$A$1:$O$32,8,0))*(M1927-I1927/300)+I1927)/300*(300-VLOOKUP(A1927,anni!$A$1:$O$32,7,0))</f>
        <v>1.9721529260878057</v>
      </c>
      <c r="O1927" s="1">
        <f t="shared" si="263"/>
        <v>1.9721529260878057</v>
      </c>
      <c r="P1927" s="9" t="e">
        <f>INT(MAX(1,O1927)+1-VLOOKUP(A1927,anni!$A$1:$O$32,5,0))</f>
        <v>#NUM!</v>
      </c>
      <c r="Q1927" s="9">
        <f t="array" ref="Q1927">SUM(IF(anno=A1927,IF(distretto=E1927,concorrenti!$T$3:$T$5991)))</f>
        <v>0</v>
      </c>
      <c r="R1927" s="9" t="e">
        <f t="shared" si="264"/>
        <v>#NUM!</v>
      </c>
      <c r="S1927" s="1" t="e">
        <f t="shared" si="265"/>
        <v>#NUM!</v>
      </c>
      <c r="T1927" s="1">
        <f>1+INT($N1927/VLOOKUP($A1927,anni!$A$1:$J$35,10,0))+$Q1927</f>
        <v>3</v>
      </c>
      <c r="U1927" s="1">
        <f t="shared" si="260"/>
        <v>0</v>
      </c>
      <c r="AB1927" s="1">
        <v>3</v>
      </c>
    </row>
    <row r="1928" spans="1:28" x14ac:dyDescent="0.3">
      <c r="A1928" s="3">
        <v>1997</v>
      </c>
      <c r="B1928" s="3" t="str">
        <f>VLOOKUP($E1928,accorpamenti!$A$2:$X$104,$A1928-B$2,0)</f>
        <v>Novara</v>
      </c>
      <c r="C1928" s="3" t="str">
        <f>VLOOKUP($E1928,accorpamenti!$A$2:$X$104,$A1928-C$2,0)</f>
        <v>Novara</v>
      </c>
      <c r="D1928" s="3" t="str">
        <f>VLOOKUP($E1928,accorpamenti!$A$2:$X$104,$A1928-D$2,0)</f>
        <v>Novara</v>
      </c>
      <c r="E1928" s="3" t="s">
        <v>136</v>
      </c>
      <c r="F1928" s="1">
        <f t="array" ref="F1928">SUM(IF(anno=A1928,IF(distretto=E1928,1)))</f>
        <v>3</v>
      </c>
      <c r="G1928" s="1">
        <f t="array" ref="G1928">SUM(IF(anno=A1928,IF(distretto=E1928,IF(punti=-1,1))))</f>
        <v>0</v>
      </c>
      <c r="H1928" s="1">
        <f t="array" ref="H1928">SUM(IF(anno=A1928,IF(distretto=E1928,punti)))+G1928</f>
        <v>44.4</v>
      </c>
      <c r="I1928" s="6">
        <v>1.2230634828188702</v>
      </c>
      <c r="J1928" s="12">
        <f>H1928/VLOOKUP(A1928,anni!$A$1:$O$32,4,0)</f>
        <v>8.9613692326323043E-3</v>
      </c>
      <c r="K1928" s="12">
        <f t="shared" si="261"/>
        <v>0</v>
      </c>
      <c r="L1928" s="12">
        <f t="shared" si="262"/>
        <v>0</v>
      </c>
      <c r="M1928" s="12">
        <f t="array" ref="M1928">SUM(IF(NOT(ISERR(J1928:L1928)),J1928:L1928*$J$2:$L$2))/SUM(IF(NOT(ISERR(J1928:L1928)),$J$2:$L$2))</f>
        <v>4.4806846163161522E-3</v>
      </c>
      <c r="N1928" s="1">
        <f>((300-VLOOKUP(A1928,anni!$A$1:$O$32,8,0))*(M1928-I1928/300)+I1928)/300*(300-VLOOKUP(A1928,anni!$A$1:$O$32,7,0))</f>
        <v>1.3038247508695204</v>
      </c>
      <c r="O1928" s="1">
        <f t="shared" si="263"/>
        <v>1.3038247508695204</v>
      </c>
      <c r="P1928" s="9" t="e">
        <f>INT(MAX(1,O1928)+1-VLOOKUP(A1928,anni!$A$1:$O$32,5,0))</f>
        <v>#NUM!</v>
      </c>
      <c r="Q1928" s="9">
        <f t="array" ref="Q1928">SUM(IF(anno=A1928,IF(distretto=E1928,concorrenti!$T$3:$T$5991)))</f>
        <v>0</v>
      </c>
      <c r="R1928" s="9" t="e">
        <f t="shared" si="264"/>
        <v>#NUM!</v>
      </c>
      <c r="S1928" s="1" t="e">
        <f t="shared" si="265"/>
        <v>#NUM!</v>
      </c>
      <c r="T1928" s="1">
        <f>1+INT($N1928/VLOOKUP($A1928,anni!$A$1:$J$35,10,0))+$Q1928</f>
        <v>2</v>
      </c>
      <c r="U1928" s="1">
        <f t="shared" si="260"/>
        <v>-1</v>
      </c>
      <c r="AB1928" s="1">
        <v>2</v>
      </c>
    </row>
    <row r="1929" spans="1:28" x14ac:dyDescent="0.3">
      <c r="A1929" s="3">
        <v>1997</v>
      </c>
      <c r="B1929" s="3" t="str">
        <f>VLOOKUP($E1929,accorpamenti!$A$2:$X$104,$A1929-B$2,0)</f>
        <v>Mantova</v>
      </c>
      <c r="C1929" s="3" t="str">
        <f>VLOOKUP($E1929,accorpamenti!$A$2:$X$104,$A1929-C$2,0)</f>
        <v>Mantova</v>
      </c>
      <c r="D1929" s="3" t="str">
        <f>VLOOKUP($E1929,accorpamenti!$A$2:$X$104,$A1929-D$2,0)</f>
        <v>Mantova</v>
      </c>
      <c r="E1929" s="3" t="s">
        <v>103</v>
      </c>
      <c r="F1929" s="1">
        <f t="array" ref="F1929">SUM(IF(anno=A1929,IF(distretto=E1929,1)))</f>
        <v>3</v>
      </c>
      <c r="G1929" s="1">
        <f t="array" ref="G1929">SUM(IF(anno=A1929,IF(distretto=E1929,IF(punti=-1,1))))</f>
        <v>1</v>
      </c>
      <c r="H1929" s="1">
        <f t="array" ref="H1929">SUM(IF(anno=A1929,IF(distretto=E1929,punti)))+G1929</f>
        <v>37</v>
      </c>
      <c r="I1929" s="6">
        <v>1.92195690157251</v>
      </c>
      <c r="J1929" s="12">
        <f>H1929/VLOOKUP(A1929,anni!$A$1:$O$32,4,0)</f>
        <v>7.467807693860253E-3</v>
      </c>
      <c r="K1929" s="12">
        <f t="shared" si="261"/>
        <v>0</v>
      </c>
      <c r="L1929" s="12">
        <f t="shared" si="262"/>
        <v>0</v>
      </c>
      <c r="M1929" s="12">
        <f t="array" ref="M1929">SUM(IF(NOT(ISERR(J1929:L1929)),J1929:L1929*$J$2:$L$2))/SUM(IF(NOT(ISERR(J1929:L1929)),$J$2:$L$2))</f>
        <v>3.7339038469301265E-3</v>
      </c>
      <c r="N1929" s="1">
        <f>((300-VLOOKUP(A1929,anni!$A$1:$O$32,8,0))*(M1929-I1929/300)+I1929)/300*(300-VLOOKUP(A1929,anni!$A$1:$O$32,7,0))</f>
        <v>1.3874330699101951</v>
      </c>
      <c r="O1929" s="1">
        <f t="shared" si="263"/>
        <v>1.3874330699101951</v>
      </c>
      <c r="P1929" s="9" t="e">
        <f>INT(MAX(1,O1929)+1-VLOOKUP(A1929,anni!$A$1:$O$32,5,0))</f>
        <v>#NUM!</v>
      </c>
      <c r="Q1929" s="9">
        <f t="array" ref="Q1929">SUM(IF(anno=A1929,IF(distretto=E1929,concorrenti!$T$3:$T$5991)))</f>
        <v>0</v>
      </c>
      <c r="R1929" s="9" t="e">
        <f t="shared" si="264"/>
        <v>#NUM!</v>
      </c>
      <c r="S1929" s="1" t="e">
        <f t="shared" si="265"/>
        <v>#NUM!</v>
      </c>
      <c r="T1929" s="1">
        <f>1+INT($N1929/VLOOKUP($A1929,anni!$A$1:$J$35,10,0))+$Q1929</f>
        <v>2</v>
      </c>
      <c r="U1929" s="1">
        <f t="shared" si="260"/>
        <v>-1</v>
      </c>
      <c r="AB1929" s="1">
        <v>2</v>
      </c>
    </row>
    <row r="1930" spans="1:28" x14ac:dyDescent="0.3">
      <c r="A1930" s="3">
        <v>1997</v>
      </c>
      <c r="B1930" s="3" t="str">
        <f>VLOOKUP($E1930,accorpamenti!$A$2:$X$104,$A1930-B$2,0)</f>
        <v>Siena</v>
      </c>
      <c r="C1930" s="3" t="str">
        <f>VLOOKUP($E1930,accorpamenti!$A$2:$X$104,$A1930-C$2,0)</f>
        <v>Siena</v>
      </c>
      <c r="D1930" s="3" t="str">
        <f>VLOOKUP($E1930,accorpamenti!$A$2:$X$104,$A1930-D$2,0)</f>
        <v>Siena</v>
      </c>
      <c r="E1930" s="3" t="s">
        <v>108</v>
      </c>
      <c r="F1930" s="1">
        <f t="array" ref="F1930">SUM(IF(anno=A1930,IF(distretto=E1930,1)))</f>
        <v>3</v>
      </c>
      <c r="G1930" s="1">
        <f t="array" ref="G1930">SUM(IF(anno=A1930,IF(distretto=E1930,IF(punti=-1,1))))</f>
        <v>0</v>
      </c>
      <c r="H1930" s="1">
        <f t="array" ref="H1930">SUM(IF(anno=A1930,IF(distretto=E1930,punti)))+G1930</f>
        <v>37.200000000000003</v>
      </c>
      <c r="I1930" s="6">
        <v>1.5725101921956901</v>
      </c>
      <c r="J1930" s="12">
        <f>H1930/VLOOKUP(A1930,anni!$A$1:$O$32,4,0)</f>
        <v>7.5081742219351745E-3</v>
      </c>
      <c r="K1930" s="12">
        <f t="shared" si="261"/>
        <v>0</v>
      </c>
      <c r="L1930" s="12">
        <f t="shared" si="262"/>
        <v>0</v>
      </c>
      <c r="M1930" s="12">
        <f t="array" ref="M1930">SUM(IF(NOT(ISERR(J1930:L1930)),J1930:L1930*$J$2:$L$2))/SUM(IF(NOT(ISERR(J1930:L1930)),$J$2:$L$2))</f>
        <v>3.7540871109675873E-3</v>
      </c>
      <c r="N1930" s="1">
        <f>((300-VLOOKUP(A1930,anni!$A$1:$O$32,8,0))*(M1930-I1930/300)+I1930)/300*(300-VLOOKUP(A1930,anni!$A$1:$O$32,7,0))</f>
        <v>1.2749874862587471</v>
      </c>
      <c r="O1930" s="1">
        <f t="shared" si="263"/>
        <v>1.2749874862587471</v>
      </c>
      <c r="P1930" s="9" t="e">
        <f>INT(MAX(1,O1930)+1-VLOOKUP(A1930,anni!$A$1:$O$32,5,0))</f>
        <v>#NUM!</v>
      </c>
      <c r="Q1930" s="9">
        <f t="array" ref="Q1930">SUM(IF(anno=A1930,IF(distretto=E1930,concorrenti!$T$3:$T$5991)))</f>
        <v>0</v>
      </c>
      <c r="R1930" s="9" t="e">
        <f t="shared" si="264"/>
        <v>#NUM!</v>
      </c>
      <c r="S1930" s="1" t="e">
        <f t="shared" si="265"/>
        <v>#NUM!</v>
      </c>
      <c r="T1930" s="1">
        <f>1+INT($N1930/VLOOKUP($A1930,anni!$A$1:$J$35,10,0))+$Q1930</f>
        <v>2</v>
      </c>
      <c r="U1930" s="1">
        <f t="shared" si="260"/>
        <v>-1</v>
      </c>
      <c r="AB1930" s="1">
        <v>2</v>
      </c>
    </row>
    <row r="1931" spans="1:28" x14ac:dyDescent="0.3">
      <c r="A1931" s="3">
        <v>1997</v>
      </c>
      <c r="B1931" s="3" t="str">
        <f>VLOOKUP($E1931,accorpamenti!$A$2:$X$104,$A1931-B$2,0)</f>
        <v>Terni</v>
      </c>
      <c r="C1931" s="3" t="str">
        <f>VLOOKUP($E1931,accorpamenti!$A$2:$X$104,$A1931-C$2,0)</f>
        <v>Terni</v>
      </c>
      <c r="D1931" s="3" t="str">
        <f>VLOOKUP($E1931,accorpamenti!$A$2:$X$104,$A1931-D$2,0)</f>
        <v>Terni</v>
      </c>
      <c r="E1931" s="3" t="s">
        <v>80</v>
      </c>
      <c r="F1931" s="1">
        <f t="array" ref="F1931">SUM(IF(anno=A1931,IF(distretto=E1931,1)))</f>
        <v>3</v>
      </c>
      <c r="G1931" s="1">
        <f t="array" ref="G1931">SUM(IF(anno=A1931,IF(distretto=E1931,IF(punti=-1,1))))</f>
        <v>0</v>
      </c>
      <c r="H1931" s="1">
        <f t="array" ref="H1931">SUM(IF(anno=A1931,IF(distretto=E1931,punti)))+G1931</f>
        <v>38.200000000000003</v>
      </c>
      <c r="I1931" s="6">
        <v>1.0483401281304601</v>
      </c>
      <c r="J1931" s="12">
        <f>H1931/VLOOKUP(A1931,anni!$A$1:$O$32,4,0)</f>
        <v>7.7100068623097758E-3</v>
      </c>
      <c r="K1931" s="12">
        <f t="shared" si="261"/>
        <v>0</v>
      </c>
      <c r="L1931" s="12">
        <f t="shared" si="262"/>
        <v>0</v>
      </c>
      <c r="M1931" s="12">
        <f t="array" ref="M1931">SUM(IF(NOT(ISERR(J1931:L1931)),J1931:L1931*$J$2:$L$2))/SUM(IF(NOT(ISERR(J1931:L1931)),$J$2:$L$2))</f>
        <v>3.8550034311548875E-3</v>
      </c>
      <c r="N1931" s="1">
        <f>((300-VLOOKUP(A1931,anni!$A$1:$O$32,8,0))*(M1931-I1931/300)+I1931)/300*(300-VLOOKUP(A1931,anni!$A$1:$O$32,7,0))</f>
        <v>1.1204473956077976</v>
      </c>
      <c r="O1931" s="1">
        <f t="shared" si="263"/>
        <v>1.1204473956077976</v>
      </c>
      <c r="P1931" s="9" t="e">
        <f>INT(MAX(1,O1931)+1-VLOOKUP(A1931,anni!$A$1:$O$32,5,0))</f>
        <v>#NUM!</v>
      </c>
      <c r="Q1931" s="9">
        <f t="array" ref="Q1931">SUM(IF(anno=A1931,IF(distretto=E1931,concorrenti!$T$3:$T$5991)))</f>
        <v>0</v>
      </c>
      <c r="R1931" s="9" t="e">
        <f t="shared" si="264"/>
        <v>#NUM!</v>
      </c>
      <c r="S1931" s="1" t="e">
        <f t="shared" si="265"/>
        <v>#NUM!</v>
      </c>
      <c r="T1931" s="1">
        <f>1+INT($N1931/VLOOKUP($A1931,anni!$A$1:$J$35,10,0))+$Q1931</f>
        <v>2</v>
      </c>
      <c r="U1931" s="1">
        <f t="shared" si="260"/>
        <v>-1</v>
      </c>
      <c r="AB1931" s="1">
        <v>2</v>
      </c>
    </row>
    <row r="1932" spans="1:28" x14ac:dyDescent="0.3">
      <c r="A1932" s="3">
        <v>1997</v>
      </c>
      <c r="B1932" s="3" t="str">
        <f>VLOOKUP($E1932,accorpamenti!$A$2:$X$104,$A1932-B$2,0)</f>
        <v>Rimini</v>
      </c>
      <c r="C1932" s="3" t="str">
        <f>VLOOKUP($E1932,accorpamenti!$A$2:$X$104,$A1932-C$2,0)</f>
        <v>Rimini</v>
      </c>
      <c r="D1932" s="3" t="str">
        <f>VLOOKUP($E1932,accorpamenti!$A$2:$X$104,$A1932-D$2,0)</f>
        <v>Rimini</v>
      </c>
      <c r="E1932" s="3" t="s">
        <v>137</v>
      </c>
      <c r="F1932" s="1">
        <f t="array" ref="F1932">SUM(IF(anno=A1932,IF(distretto=E1932,1)))</f>
        <v>3</v>
      </c>
      <c r="G1932" s="1">
        <f t="array" ref="G1932">SUM(IF(anno=A1932,IF(distretto=E1932,IF(punti=-1,1))))</f>
        <v>0</v>
      </c>
      <c r="H1932" s="1">
        <f t="array" ref="H1932">SUM(IF(anno=A1932,IF(distretto=E1932,punti)))+G1932</f>
        <v>33.200000000000003</v>
      </c>
      <c r="I1932" s="6">
        <v>0.87361677344205002</v>
      </c>
      <c r="J1932" s="12">
        <f>H1932/VLOOKUP(A1932,anni!$A$1:$O$32,4,0)</f>
        <v>6.7008436604367684E-3</v>
      </c>
      <c r="K1932" s="12">
        <f t="shared" si="261"/>
        <v>0</v>
      </c>
      <c r="L1932" s="12">
        <f t="shared" si="262"/>
        <v>0</v>
      </c>
      <c r="M1932" s="12">
        <f t="array" ref="M1932">SUM(IF(NOT(ISERR(J1932:L1932)),J1932:L1932*$J$2:$L$2))/SUM(IF(NOT(ISERR(J1932:L1932)),$J$2:$L$2))</f>
        <v>3.3504218302183842E-3</v>
      </c>
      <c r="N1932" s="1">
        <f>((300-VLOOKUP(A1932,anni!$A$1:$O$32,8,0))*(M1932-I1932/300)+I1932)/300*(300-VLOOKUP(A1932,anni!$A$1:$O$32,7,0))</f>
        <v>0.96128995719102694</v>
      </c>
      <c r="O1932" s="1">
        <f t="shared" si="263"/>
        <v>1</v>
      </c>
      <c r="P1932" s="9" t="e">
        <f>INT(MAX(1,O1932)+1-VLOOKUP(A1932,anni!$A$1:$O$32,5,0))</f>
        <v>#NUM!</v>
      </c>
      <c r="Q1932" s="9">
        <f t="array" ref="Q1932">SUM(IF(anno=A1932,IF(distretto=E1932,concorrenti!$T$3:$T$5991)))</f>
        <v>0</v>
      </c>
      <c r="R1932" s="9" t="e">
        <f t="shared" si="264"/>
        <v>#NUM!</v>
      </c>
      <c r="S1932" s="1" t="e">
        <f t="shared" si="265"/>
        <v>#NUM!</v>
      </c>
      <c r="T1932" s="1">
        <f>1+INT($N1932/VLOOKUP($A1932,anni!$A$1:$J$35,10,0))+$Q1932</f>
        <v>2</v>
      </c>
      <c r="U1932" s="1">
        <f t="shared" si="260"/>
        <v>-1</v>
      </c>
      <c r="AB1932" s="1">
        <v>2</v>
      </c>
    </row>
    <row r="1933" spans="1:28" x14ac:dyDescent="0.3">
      <c r="A1933" s="3">
        <v>1997</v>
      </c>
      <c r="B1933" s="3" t="str">
        <f>VLOOKUP($E1933,accorpamenti!$A$2:$X$104,$A1933-B$2,0)</f>
        <v>Ascoli Piceno</v>
      </c>
      <c r="C1933" s="3" t="str">
        <f>VLOOKUP($E1933,accorpamenti!$A$2:$X$104,$A1933-C$2,0)</f>
        <v>Ascoli Piceno</v>
      </c>
      <c r="D1933" s="3" t="str">
        <f>VLOOKUP($E1933,accorpamenti!$A$2:$X$104,$A1933-D$2,0)</f>
        <v>Ascoli Piceno</v>
      </c>
      <c r="E1933" s="3" t="s">
        <v>117</v>
      </c>
      <c r="F1933" s="1">
        <f t="array" ref="F1933">SUM(IF(anno=A1933,IF(distretto=E1933,1)))</f>
        <v>3</v>
      </c>
      <c r="G1933" s="1">
        <f t="array" ref="G1933">SUM(IF(anno=A1933,IF(distretto=E1933,IF(punti=-1,1))))</f>
        <v>0</v>
      </c>
      <c r="H1933" s="1">
        <f t="array" ref="H1933">SUM(IF(anno=A1933,IF(distretto=E1933,punti)))+G1933</f>
        <v>29</v>
      </c>
      <c r="I1933" s="6">
        <v>1.5725101921956901</v>
      </c>
      <c r="J1933" s="12">
        <f>H1933/VLOOKUP(A1933,anni!$A$1:$O$32,4,0)</f>
        <v>5.8531465708634416E-3</v>
      </c>
      <c r="K1933" s="12">
        <f t="shared" si="261"/>
        <v>0</v>
      </c>
      <c r="L1933" s="12">
        <f t="shared" si="262"/>
        <v>0</v>
      </c>
      <c r="M1933" s="12">
        <f t="array" ref="M1933">SUM(IF(NOT(ISERR(J1933:L1933)),J1933:L1933*$J$2:$L$2))/SUM(IF(NOT(ISERR(J1933:L1933)),$J$2:$L$2))</f>
        <v>2.9265732854317204E-3</v>
      </c>
      <c r="N1933" s="1">
        <f>((300-VLOOKUP(A1933,anni!$A$1:$O$32,8,0))*(M1933-I1933/300)+I1933)/300*(300-VLOOKUP(A1933,anni!$A$1:$O$32,7,0))</f>
        <v>1.1094847211515741</v>
      </c>
      <c r="O1933" s="1">
        <f t="shared" si="263"/>
        <v>1.1094847211515741</v>
      </c>
      <c r="P1933" s="9" t="e">
        <f>INT(MAX(1,O1933)+1-VLOOKUP(A1933,anni!$A$1:$O$32,5,0))</f>
        <v>#NUM!</v>
      </c>
      <c r="Q1933" s="9">
        <f t="array" ref="Q1933">SUM(IF(anno=A1933,IF(distretto=E1933,concorrenti!$T$3:$T$5991)))</f>
        <v>0</v>
      </c>
      <c r="R1933" s="9" t="e">
        <f t="shared" si="264"/>
        <v>#NUM!</v>
      </c>
      <c r="S1933" s="1" t="e">
        <f t="shared" si="265"/>
        <v>#NUM!</v>
      </c>
      <c r="T1933" s="1">
        <f>1+INT($N1933/VLOOKUP($A1933,anni!$A$1:$J$35,10,0))+$Q1933</f>
        <v>2</v>
      </c>
      <c r="U1933" s="1">
        <f t="shared" si="260"/>
        <v>-1</v>
      </c>
      <c r="AB1933" s="1">
        <v>2</v>
      </c>
    </row>
    <row r="1934" spans="1:28" x14ac:dyDescent="0.3">
      <c r="A1934" s="3">
        <v>1997</v>
      </c>
      <c r="B1934" s="3" t="str">
        <f>VLOOKUP($E1934,accorpamenti!$A$2:$X$104,$A1934-B$2,0)</f>
        <v>Potenza</v>
      </c>
      <c r="C1934" s="3" t="str">
        <f>VLOOKUP($E1934,accorpamenti!$A$2:$X$104,$A1934-C$2,0)</f>
        <v>Potenza</v>
      </c>
      <c r="D1934" s="3" t="str">
        <f>VLOOKUP($E1934,accorpamenti!$A$2:$X$104,$A1934-D$2,0)</f>
        <v>Potenza</v>
      </c>
      <c r="E1934" s="3" t="s">
        <v>107</v>
      </c>
      <c r="F1934" s="1">
        <f t="array" ref="F1934">SUM(IF(anno=A1934,IF(distretto=E1934,1)))</f>
        <v>3</v>
      </c>
      <c r="G1934" s="1">
        <f t="array" ref="G1934">SUM(IF(anno=A1934,IF(distretto=E1934,IF(punti=-1,1))))</f>
        <v>0</v>
      </c>
      <c r="H1934" s="1">
        <f t="array" ref="H1934">SUM(IF(anno=A1934,IF(distretto=E1934,punti)))+G1934</f>
        <v>25</v>
      </c>
      <c r="I1934" s="6">
        <v>2.0966802562609201</v>
      </c>
      <c r="J1934" s="12">
        <f>H1934/VLOOKUP(A1934,anni!$A$1:$O$32,4,0)</f>
        <v>5.0458160093650364E-3</v>
      </c>
      <c r="K1934" s="12">
        <f t="shared" si="261"/>
        <v>0</v>
      </c>
      <c r="L1934" s="12">
        <f t="shared" si="262"/>
        <v>0</v>
      </c>
      <c r="M1934" s="12">
        <f t="array" ref="M1934">SUM(IF(NOT(ISERR(J1934:L1934)),J1934:L1934*$J$2:$L$2))/SUM(IF(NOT(ISERR(J1934:L1934)),$J$2:$L$2))</f>
        <v>2.5229080046825182E-3</v>
      </c>
      <c r="N1934" s="1">
        <f>((300-VLOOKUP(A1934,anni!$A$1:$O$32,8,0))*(M1934-I1934/300)+I1934)/300*(300-VLOOKUP(A1934,anni!$A$1:$O$32,7,0))</f>
        <v>1.2034750196901438</v>
      </c>
      <c r="O1934" s="1">
        <f t="shared" si="263"/>
        <v>1.2034750196901438</v>
      </c>
      <c r="P1934" s="9" t="e">
        <f>INT(MAX(1,O1934)+1-VLOOKUP(A1934,anni!$A$1:$O$32,5,0))</f>
        <v>#NUM!</v>
      </c>
      <c r="Q1934" s="9">
        <f t="array" ref="Q1934">SUM(IF(anno=A1934,IF(distretto=E1934,concorrenti!$T$3:$T$5991)))</f>
        <v>0</v>
      </c>
      <c r="R1934" s="9" t="e">
        <f t="shared" si="264"/>
        <v>#NUM!</v>
      </c>
      <c r="S1934" s="1" t="e">
        <f t="shared" si="265"/>
        <v>#NUM!</v>
      </c>
      <c r="T1934" s="1">
        <f>1+INT($N1934/VLOOKUP($A1934,anni!$A$1:$J$35,10,0))+$Q1934</f>
        <v>2</v>
      </c>
      <c r="U1934" s="1">
        <f t="shared" si="260"/>
        <v>-1</v>
      </c>
      <c r="AB1934" s="1">
        <v>2</v>
      </c>
    </row>
    <row r="1935" spans="1:28" x14ac:dyDescent="0.3">
      <c r="A1935" s="3">
        <v>1997</v>
      </c>
      <c r="B1935" s="3" t="str">
        <f>VLOOKUP($E1935,accorpamenti!$A$2:$X$104,$A1935-B$2,0)</f>
        <v>Biella</v>
      </c>
      <c r="C1935" s="3" t="str">
        <f>VLOOKUP($E1935,accorpamenti!$A$2:$X$104,$A1935-C$2,0)</f>
        <v>Biella</v>
      </c>
      <c r="D1935" s="3" t="str">
        <f>VLOOKUP($E1935,accorpamenti!$A$2:$X$104,$A1935-D$2,0)</f>
        <v>Biella</v>
      </c>
      <c r="E1935" s="3" t="s">
        <v>144</v>
      </c>
      <c r="F1935" s="1">
        <f t="array" ref="F1935">SUM(IF(anno=A1935,IF(distretto=E1935,1)))</f>
        <v>3</v>
      </c>
      <c r="G1935" s="1">
        <f t="array" ref="G1935">SUM(IF(anno=A1935,IF(distretto=E1935,IF(punti=-1,1))))</f>
        <v>0</v>
      </c>
      <c r="H1935" s="1">
        <f t="array" ref="H1935">SUM(IF(anno=A1935,IF(distretto=E1935,punti)))+G1935</f>
        <v>29</v>
      </c>
      <c r="I1935" s="6">
        <v>0.52417006406523003</v>
      </c>
      <c r="J1935" s="12">
        <f>H1935/VLOOKUP(A1935,anni!$A$1:$O$32,4,0)</f>
        <v>5.8531465708634416E-3</v>
      </c>
      <c r="K1935" s="12">
        <f t="shared" si="261"/>
        <v>0</v>
      </c>
      <c r="L1935" s="12">
        <f t="shared" si="262"/>
        <v>0</v>
      </c>
      <c r="M1935" s="12">
        <f t="array" ref="M1935">SUM(IF(NOT(ISERR(J1935:L1935)),J1935:L1935*$J$2:$L$2))/SUM(IF(NOT(ISERR(J1935:L1935)),$J$2:$L$2))</f>
        <v>2.9265732854317204E-3</v>
      </c>
      <c r="N1935" s="1">
        <f>((300-VLOOKUP(A1935,anni!$A$1:$O$32,8,0))*(M1935-I1935/300)+I1935)/300*(300-VLOOKUP(A1935,anni!$A$1:$O$32,7,0))</f>
        <v>0.76003801177475405</v>
      </c>
      <c r="O1935" s="1">
        <f t="shared" si="263"/>
        <v>1</v>
      </c>
      <c r="P1935" s="9" t="e">
        <f>INT(MAX(1,O1935)+1-VLOOKUP(A1935,anni!$A$1:$O$32,5,0))</f>
        <v>#NUM!</v>
      </c>
      <c r="Q1935" s="9">
        <f t="array" ref="Q1935">SUM(IF(anno=A1935,IF(distretto=E1935,concorrenti!$T$3:$T$5991)))</f>
        <v>0</v>
      </c>
      <c r="R1935" s="9" t="e">
        <f t="shared" si="264"/>
        <v>#NUM!</v>
      </c>
      <c r="S1935" s="1" t="e">
        <f t="shared" si="265"/>
        <v>#NUM!</v>
      </c>
      <c r="T1935" s="1">
        <f>1+INT($N1935/VLOOKUP($A1935,anni!$A$1:$J$35,10,0))+$Q1935</f>
        <v>1</v>
      </c>
      <c r="U1935" s="1">
        <f t="shared" si="260"/>
        <v>-2</v>
      </c>
      <c r="AB1935" s="1">
        <v>1</v>
      </c>
    </row>
    <row r="1936" spans="1:28" x14ac:dyDescent="0.3">
      <c r="A1936" s="3">
        <v>1997</v>
      </c>
      <c r="B1936" s="3" t="str">
        <f>VLOOKUP($E1936,accorpamenti!$A$2:$X$104,$A1936-B$2,0)</f>
        <v>Imperia</v>
      </c>
      <c r="C1936" s="3" t="str">
        <f>VLOOKUP($E1936,accorpamenti!$A$2:$X$104,$A1936-C$2,0)</f>
        <v>Imperia</v>
      </c>
      <c r="D1936" s="3" t="str">
        <f>VLOOKUP($E1936,accorpamenti!$A$2:$X$104,$A1936-D$2,0)</f>
        <v>Imperia</v>
      </c>
      <c r="E1936" s="3" t="s">
        <v>140</v>
      </c>
      <c r="F1936" s="1">
        <f t="array" ref="F1936">SUM(IF(anno=A1936,IF(distretto=E1936,1)))</f>
        <v>3</v>
      </c>
      <c r="G1936" s="1">
        <f t="array" ref="G1936">SUM(IF(anno=A1936,IF(distretto=E1936,IF(punti=-1,1))))</f>
        <v>0</v>
      </c>
      <c r="H1936" s="1">
        <f t="array" ref="H1936">SUM(IF(anno=A1936,IF(distretto=E1936,punti)))+G1936</f>
        <v>22.4</v>
      </c>
      <c r="I1936" s="6">
        <v>1.0483401281304601</v>
      </c>
      <c r="J1936" s="12">
        <f>H1936/VLOOKUP(A1936,anni!$A$1:$O$32,4,0)</f>
        <v>4.5210511443910719E-3</v>
      </c>
      <c r="K1936" s="12">
        <f t="shared" si="261"/>
        <v>0</v>
      </c>
      <c r="L1936" s="12">
        <f t="shared" si="262"/>
        <v>0</v>
      </c>
      <c r="M1936" s="12">
        <f t="array" ref="M1936">SUM(IF(NOT(ISERR(J1936:L1936)),J1936:L1936*$J$2:$L$2))/SUM(IF(NOT(ISERR(J1936:L1936)),$J$2:$L$2))</f>
        <v>2.260525572195536E-3</v>
      </c>
      <c r="N1936" s="1">
        <f>((300-VLOOKUP(A1936,anni!$A$1:$O$32,8,0))*(M1936-I1936/300)+I1936)/300*(300-VLOOKUP(A1936,anni!$A$1:$O$32,7,0))</f>
        <v>0.80155182381592738</v>
      </c>
      <c r="O1936" s="1">
        <f t="shared" si="263"/>
        <v>1</v>
      </c>
      <c r="P1936" s="9" t="e">
        <f>INT(MAX(1,O1936)+1-VLOOKUP(A1936,anni!$A$1:$O$32,5,0))</f>
        <v>#NUM!</v>
      </c>
      <c r="Q1936" s="9">
        <f t="array" ref="Q1936">SUM(IF(anno=A1936,IF(distretto=E1936,concorrenti!$T$3:$T$5991)))</f>
        <v>0</v>
      </c>
      <c r="R1936" s="9" t="e">
        <f t="shared" si="264"/>
        <v>#NUM!</v>
      </c>
      <c r="S1936" s="1" t="e">
        <f t="shared" si="265"/>
        <v>#NUM!</v>
      </c>
      <c r="T1936" s="1">
        <f>1+INT($N1936/VLOOKUP($A1936,anni!$A$1:$J$35,10,0))+$Q1936</f>
        <v>1</v>
      </c>
      <c r="U1936" s="1">
        <f t="shared" si="260"/>
        <v>-2</v>
      </c>
      <c r="AB1936" s="1">
        <v>1</v>
      </c>
    </row>
    <row r="1937" spans="1:28" x14ac:dyDescent="0.3">
      <c r="A1937" s="3">
        <v>1997</v>
      </c>
      <c r="B1937" s="3" t="str">
        <f>VLOOKUP($E1937,accorpamenti!$A$2:$X$104,$A1937-B$2,0)</f>
        <v>La Spezia</v>
      </c>
      <c r="C1937" s="3" t="str">
        <f>VLOOKUP($E1937,accorpamenti!$A$2:$X$104,$A1937-C$2,0)</f>
        <v>La Spezia</v>
      </c>
      <c r="D1937" s="3" t="str">
        <f>VLOOKUP($E1937,accorpamenti!$A$2:$X$104,$A1937-D$2,0)</f>
        <v>La Spezia</v>
      </c>
      <c r="E1937" s="3" t="s">
        <v>120</v>
      </c>
      <c r="F1937" s="1">
        <f t="array" ref="F1937">SUM(IF(anno=A1937,IF(distretto=E1937,1)))</f>
        <v>3</v>
      </c>
      <c r="G1937" s="1">
        <f t="array" ref="G1937">SUM(IF(anno=A1937,IF(distretto=E1937,IF(punti=-1,1))))</f>
        <v>1</v>
      </c>
      <c r="H1937" s="1">
        <f t="array" ref="H1937">SUM(IF(anno=A1937,IF(distretto=E1937,punti)))+G1937</f>
        <v>20</v>
      </c>
      <c r="I1937" s="6">
        <v>0.69889341875364008</v>
      </c>
      <c r="J1937" s="12">
        <f>H1937/VLOOKUP(A1937,anni!$A$1:$O$32,4,0)</f>
        <v>4.0366528074920289E-3</v>
      </c>
      <c r="K1937" s="12">
        <f t="shared" si="261"/>
        <v>0</v>
      </c>
      <c r="L1937" s="12">
        <f t="shared" si="262"/>
        <v>0</v>
      </c>
      <c r="M1937" s="12">
        <f t="array" ref="M1937">SUM(IF(NOT(ISERR(J1937:L1937)),J1937:L1937*$J$2:$L$2))/SUM(IF(NOT(ISERR(J1937:L1937)),$J$2:$L$2))</f>
        <v>2.0183264037460145E-3</v>
      </c>
      <c r="N1937" s="1">
        <f>((300-VLOOKUP(A1937,anni!$A$1:$O$32,8,0))*(M1937-I1937/300)+I1937)/300*(300-VLOOKUP(A1937,anni!$A$1:$O$32,7,0))</f>
        <v>0.63662975366708274</v>
      </c>
      <c r="O1937" s="1">
        <f t="shared" si="263"/>
        <v>1</v>
      </c>
      <c r="P1937" s="9" t="e">
        <f>INT(MAX(1,O1937)+1-VLOOKUP(A1937,anni!$A$1:$O$32,5,0))</f>
        <v>#NUM!</v>
      </c>
      <c r="Q1937" s="9">
        <f t="array" ref="Q1937">SUM(IF(anno=A1937,IF(distretto=E1937,concorrenti!$T$3:$T$5991)))</f>
        <v>0</v>
      </c>
      <c r="R1937" s="9" t="e">
        <f t="shared" si="264"/>
        <v>#NUM!</v>
      </c>
      <c r="S1937" s="1" t="e">
        <f t="shared" si="265"/>
        <v>#NUM!</v>
      </c>
      <c r="T1937" s="1">
        <f>1+INT($N1937/VLOOKUP($A1937,anni!$A$1:$J$35,10,0))+$Q1937</f>
        <v>1</v>
      </c>
      <c r="U1937" s="1">
        <f t="shared" si="260"/>
        <v>-2</v>
      </c>
      <c r="AB1937" s="1">
        <v>1</v>
      </c>
    </row>
    <row r="1938" spans="1:28" x14ac:dyDescent="0.3">
      <c r="A1938" s="3">
        <v>1997</v>
      </c>
      <c r="B1938" s="3" t="str">
        <f>VLOOKUP($E1938,accorpamenti!$A$2:$X$104,$A1938-B$2,0)</f>
        <v>Benevento</v>
      </c>
      <c r="C1938" s="3" t="str">
        <f>VLOOKUP($E1938,accorpamenti!$A$2:$X$104,$A1938-C$2,0)</f>
        <v>Benevento</v>
      </c>
      <c r="D1938" s="3" t="str">
        <f>VLOOKUP($E1938,accorpamenti!$A$2:$X$104,$A1938-D$2,0)</f>
        <v>Benevento</v>
      </c>
      <c r="E1938" s="3" t="s">
        <v>143</v>
      </c>
      <c r="F1938" s="1">
        <f t="array" ref="F1938">SUM(IF(anno=A1938,IF(distretto=E1938,1)))</f>
        <v>3</v>
      </c>
      <c r="G1938" s="1">
        <f t="array" ref="G1938">SUM(IF(anno=A1938,IF(distretto=E1938,IF(punti=-1,1))))</f>
        <v>0</v>
      </c>
      <c r="H1938" s="1">
        <f t="array" ref="H1938">SUM(IF(anno=A1938,IF(distretto=E1938,punti)))+G1938</f>
        <v>3.6</v>
      </c>
      <c r="I1938" s="6">
        <v>2.4461269656377405</v>
      </c>
      <c r="J1938" s="12">
        <f>H1938/VLOOKUP(A1938,anni!$A$1:$O$32,4,0)</f>
        <v>7.2659750534856524E-4</v>
      </c>
      <c r="K1938" s="12">
        <f t="shared" si="261"/>
        <v>0</v>
      </c>
      <c r="L1938" s="12">
        <f t="shared" si="262"/>
        <v>0</v>
      </c>
      <c r="M1938" s="12">
        <f t="array" ref="M1938">SUM(IF(NOT(ISERR(J1938:L1938)),J1938:L1938*$J$2:$L$2))/SUM(IF(NOT(ISERR(J1938:L1938)),$J$2:$L$2))</f>
        <v>3.6329875267428262E-4</v>
      </c>
      <c r="N1938" s="1">
        <f>((300-VLOOKUP(A1938,anni!$A$1:$O$32,8,0))*(M1938-I1938/300)+I1938)/300*(300-VLOOKUP(A1938,anni!$A$1:$O$32,7,0))</f>
        <v>0.88803540574743678</v>
      </c>
      <c r="O1938" s="1">
        <f t="shared" si="263"/>
        <v>1</v>
      </c>
      <c r="P1938" s="9" t="e">
        <f>INT(MAX(1,O1938)+1-VLOOKUP(A1938,anni!$A$1:$O$32,5,0))</f>
        <v>#NUM!</v>
      </c>
      <c r="Q1938" s="9">
        <f t="array" ref="Q1938">SUM(IF(anno=A1938,IF(distretto=E1938,concorrenti!$T$3:$T$5991)))</f>
        <v>0</v>
      </c>
      <c r="R1938" s="9" t="e">
        <f t="shared" si="264"/>
        <v>#NUM!</v>
      </c>
      <c r="S1938" s="1" t="e">
        <f t="shared" si="265"/>
        <v>#NUM!</v>
      </c>
      <c r="T1938" s="1">
        <f>1+INT($N1938/VLOOKUP($A1938,anni!$A$1:$J$35,10,0))+$Q1938</f>
        <v>2</v>
      </c>
      <c r="U1938" s="1">
        <f t="shared" si="260"/>
        <v>-1</v>
      </c>
      <c r="AB1938" s="1">
        <v>1</v>
      </c>
    </row>
    <row r="1939" spans="1:28" x14ac:dyDescent="0.3">
      <c r="A1939" s="3">
        <v>1997</v>
      </c>
      <c r="B1939" s="3" t="str">
        <f>VLOOKUP($E1939,accorpamenti!$A$2:$X$104,$A1939-B$2,0)</f>
        <v>Cagliari</v>
      </c>
      <c r="C1939" s="3" t="str">
        <f>VLOOKUP($E1939,accorpamenti!$A$2:$X$104,$A1939-C$2,0)</f>
        <v>Cagliari</v>
      </c>
      <c r="D1939" s="3" t="str">
        <f>VLOOKUP($E1939,accorpamenti!$A$2:$X$104,$A1939-D$2,0)</f>
        <v>Cagliari</v>
      </c>
      <c r="E1939" s="3" t="s">
        <v>87</v>
      </c>
      <c r="F1939" s="1">
        <f t="array" ref="F1939">SUM(IF(anno=A1939,IF(distretto=E1939,1)))</f>
        <v>2</v>
      </c>
      <c r="G1939" s="1">
        <f t="array" ref="G1939">SUM(IF(anno=A1939,IF(distretto=E1939,IF(punti=-1,1))))</f>
        <v>0</v>
      </c>
      <c r="H1939" s="1">
        <f t="array" ref="H1939">SUM(IF(anno=A1939,IF(distretto=E1939,punti)))+G1939</f>
        <v>55.599999999999994</v>
      </c>
      <c r="I1939" s="6">
        <v>4.1933605125218403</v>
      </c>
      <c r="J1939" s="12">
        <f>H1939/VLOOKUP(A1939,anni!$A$1:$O$32,4,0)</f>
        <v>1.1221894804827839E-2</v>
      </c>
      <c r="K1939" s="12">
        <f t="shared" si="261"/>
        <v>0</v>
      </c>
      <c r="L1939" s="12">
        <f t="shared" si="262"/>
        <v>0</v>
      </c>
      <c r="M1939" s="12">
        <f t="array" ref="M1939">SUM(IF(NOT(ISERR(J1939:L1939)),J1939:L1939*$J$2:$L$2))/SUM(IF(NOT(ISERR(J1939:L1939)),$J$2:$L$2))</f>
        <v>5.6109474024139197E-3</v>
      </c>
      <c r="N1939" s="1">
        <f>((300-VLOOKUP(A1939,anni!$A$1:$O$32,8,0))*(M1939-I1939/300)+I1939)/300*(300-VLOOKUP(A1939,anni!$A$1:$O$32,7,0))</f>
        <v>2.5199763179900643</v>
      </c>
      <c r="O1939" s="1">
        <f t="shared" si="263"/>
        <v>2.5199763179900643</v>
      </c>
      <c r="P1939" s="9" t="e">
        <f>INT(MAX(1,O1939)+1-VLOOKUP(A1939,anni!$A$1:$O$32,5,0))</f>
        <v>#NUM!</v>
      </c>
      <c r="Q1939" s="9">
        <f t="array" ref="Q1939">SUM(IF(anno=A1939,IF(distretto=E1939,concorrenti!$T$3:$T$5991)))</f>
        <v>0</v>
      </c>
      <c r="R1939" s="9" t="e">
        <f t="shared" si="264"/>
        <v>#NUM!</v>
      </c>
      <c r="S1939" s="1" t="e">
        <f t="shared" si="265"/>
        <v>#NUM!</v>
      </c>
      <c r="T1939" s="1">
        <f>1+INT($N1939/VLOOKUP($A1939,anni!$A$1:$J$35,10,0))+$Q1939</f>
        <v>4</v>
      </c>
      <c r="U1939" s="1">
        <f t="shared" si="260"/>
        <v>2</v>
      </c>
      <c r="AB1939" s="1">
        <v>4</v>
      </c>
    </row>
    <row r="1940" spans="1:28" x14ac:dyDescent="0.3">
      <c r="A1940" s="3">
        <v>1997</v>
      </c>
      <c r="B1940" s="3" t="str">
        <f>VLOOKUP($E1940,accorpamenti!$A$2:$X$104,$A1940-B$2,0)</f>
        <v>Bolzano</v>
      </c>
      <c r="C1940" s="3" t="str">
        <f>VLOOKUP($E1940,accorpamenti!$A$2:$X$104,$A1940-C$2,0)</f>
        <v>Bolzano</v>
      </c>
      <c r="D1940" s="3" t="str">
        <f>VLOOKUP($E1940,accorpamenti!$A$2:$X$104,$A1940-D$2,0)</f>
        <v>Bolzano</v>
      </c>
      <c r="E1940" s="3" t="s">
        <v>128</v>
      </c>
      <c r="F1940" s="1">
        <f t="array" ref="F1940">SUM(IF(anno=A1940,IF(distretto=E1940,1)))</f>
        <v>2</v>
      </c>
      <c r="G1940" s="1">
        <f t="array" ref="G1940">SUM(IF(anno=A1940,IF(distretto=E1940,IF(punti=-1,1))))</f>
        <v>0</v>
      </c>
      <c r="H1940" s="1">
        <f t="array" ref="H1940">SUM(IF(anno=A1940,IF(distretto=E1940,punti)))+G1940</f>
        <v>49</v>
      </c>
      <c r="I1940" s="6">
        <v>3.3197437390797901</v>
      </c>
      <c r="J1940" s="12">
        <f>H1940/VLOOKUP(A1940,anni!$A$1:$O$32,4,0)</f>
        <v>9.8897993783554697E-3</v>
      </c>
      <c r="K1940" s="12">
        <f t="shared" si="261"/>
        <v>0</v>
      </c>
      <c r="L1940" s="12">
        <f t="shared" si="262"/>
        <v>0</v>
      </c>
      <c r="M1940" s="12">
        <f t="array" ref="M1940">SUM(IF(NOT(ISERR(J1940:L1940)),J1940:L1940*$J$2:$L$2))/SUM(IF(NOT(ISERR(J1940:L1940)),$J$2:$L$2))</f>
        <v>4.9448996891777348E-3</v>
      </c>
      <c r="N1940" s="1">
        <f>((300-VLOOKUP(A1940,anni!$A$1:$O$32,8,0))*(M1940-I1940/300)+I1940)/300*(300-VLOOKUP(A1940,anni!$A$1:$O$32,7,0))</f>
        <v>2.0955611841954767</v>
      </c>
      <c r="O1940" s="1">
        <f t="shared" si="263"/>
        <v>2.0955611841954767</v>
      </c>
      <c r="P1940" s="9" t="e">
        <f>INT(MAX(1,O1940)+1-VLOOKUP(A1940,anni!$A$1:$O$32,5,0))</f>
        <v>#NUM!</v>
      </c>
      <c r="Q1940" s="9">
        <f t="array" ref="Q1940">SUM(IF(anno=A1940,IF(distretto=E1940,concorrenti!$T$3:$T$5991)))</f>
        <v>0</v>
      </c>
      <c r="R1940" s="9" t="e">
        <f t="shared" si="264"/>
        <v>#NUM!</v>
      </c>
      <c r="S1940" s="1" t="e">
        <f t="shared" si="265"/>
        <v>#NUM!</v>
      </c>
      <c r="T1940" s="1">
        <f>1+INT($N1940/VLOOKUP($A1940,anni!$A$1:$J$35,10,0))+$Q1940</f>
        <v>3</v>
      </c>
      <c r="U1940" s="1">
        <f t="shared" si="260"/>
        <v>1</v>
      </c>
      <c r="AB1940" s="1">
        <v>3</v>
      </c>
    </row>
    <row r="1941" spans="1:28" x14ac:dyDescent="0.3">
      <c r="A1941" s="3">
        <v>1997</v>
      </c>
      <c r="B1941" s="3" t="str">
        <f>VLOOKUP($E1941,accorpamenti!$A$2:$X$104,$A1941-B$2,0)</f>
        <v>Lucca</v>
      </c>
      <c r="C1941" s="3" t="str">
        <f>VLOOKUP($E1941,accorpamenti!$A$2:$X$104,$A1941-C$2,0)</f>
        <v>Lucca</v>
      </c>
      <c r="D1941" s="3" t="str">
        <f>VLOOKUP($E1941,accorpamenti!$A$2:$X$104,$A1941-D$2,0)</f>
        <v>Lucca</v>
      </c>
      <c r="E1941" s="3" t="s">
        <v>48</v>
      </c>
      <c r="F1941" s="1">
        <f t="array" ref="F1941">SUM(IF(anno=A1941,IF(distretto=E1941,1)))</f>
        <v>2</v>
      </c>
      <c r="G1941" s="1">
        <f t="array" ref="G1941">SUM(IF(anno=A1941,IF(distretto=E1941,IF(punti=-1,1))))</f>
        <v>0</v>
      </c>
      <c r="H1941" s="1">
        <f t="array" ref="H1941">SUM(IF(anno=A1941,IF(distretto=E1941,punti)))+G1941</f>
        <v>52.6</v>
      </c>
      <c r="I1941" s="6">
        <v>2.2714036109493301</v>
      </c>
      <c r="J1941" s="12">
        <f>H1941/VLOOKUP(A1941,anni!$A$1:$O$32,4,0)</f>
        <v>1.0616396883704035E-2</v>
      </c>
      <c r="K1941" s="12">
        <f t="shared" si="261"/>
        <v>0</v>
      </c>
      <c r="L1941" s="12">
        <f t="shared" si="262"/>
        <v>0</v>
      </c>
      <c r="M1941" s="12">
        <f t="array" ref="M1941">SUM(IF(NOT(ISERR(J1941:L1941)),J1941:L1941*$J$2:$L$2))/SUM(IF(NOT(ISERR(J1941:L1941)),$J$2:$L$2))</f>
        <v>5.3081984418520177E-3</v>
      </c>
      <c r="N1941" s="1">
        <f>((300-VLOOKUP(A1941,anni!$A$1:$O$32,8,0))*(M1941-I1941/300)+I1941)/300*(300-VLOOKUP(A1941,anni!$A$1:$O$32,7,0))</f>
        <v>1.8187742253535135</v>
      </c>
      <c r="O1941" s="1">
        <f t="shared" si="263"/>
        <v>1.8187742253535135</v>
      </c>
      <c r="P1941" s="9" t="e">
        <f>INT(MAX(1,O1941)+1-VLOOKUP(A1941,anni!$A$1:$O$32,5,0))</f>
        <v>#NUM!</v>
      </c>
      <c r="Q1941" s="9">
        <f t="array" ref="Q1941">SUM(IF(anno=A1941,IF(distretto=E1941,concorrenti!$T$3:$T$5991)))</f>
        <v>0</v>
      </c>
      <c r="R1941" s="9" t="e">
        <f t="shared" si="264"/>
        <v>#NUM!</v>
      </c>
      <c r="S1941" s="1" t="e">
        <f t="shared" si="265"/>
        <v>#NUM!</v>
      </c>
      <c r="T1941" s="1">
        <f>1+INT($N1941/VLOOKUP($A1941,anni!$A$1:$J$35,10,0))+$Q1941</f>
        <v>3</v>
      </c>
      <c r="U1941" s="1">
        <f t="shared" si="260"/>
        <v>1</v>
      </c>
      <c r="AB1941" s="1">
        <v>3</v>
      </c>
    </row>
    <row r="1942" spans="1:28" x14ac:dyDescent="0.3">
      <c r="A1942" s="3">
        <v>1997</v>
      </c>
      <c r="B1942" s="3" t="str">
        <f>VLOOKUP($E1942,accorpamenti!$A$2:$X$104,$A1942-B$2,0)</f>
        <v>Grosseto</v>
      </c>
      <c r="C1942" s="3" t="str">
        <f>VLOOKUP($E1942,accorpamenti!$A$2:$X$104,$A1942-C$2,0)</f>
        <v>Grosseto</v>
      </c>
      <c r="D1942" s="3" t="str">
        <f>VLOOKUP($E1942,accorpamenti!$A$2:$X$104,$A1942-D$2,0)</f>
        <v>Grosseto</v>
      </c>
      <c r="E1942" s="3" t="s">
        <v>100</v>
      </c>
      <c r="F1942" s="1">
        <f t="array" ref="F1942">SUM(IF(anno=A1942,IF(distretto=E1942,1)))</f>
        <v>2</v>
      </c>
      <c r="G1942" s="1">
        <f t="array" ref="G1942">SUM(IF(anno=A1942,IF(distretto=E1942,IF(punti=-1,1))))</f>
        <v>0</v>
      </c>
      <c r="H1942" s="1">
        <f t="array" ref="H1942">SUM(IF(anno=A1942,IF(distretto=E1942,punti)))+G1942</f>
        <v>57.4</v>
      </c>
      <c r="I1942" s="6">
        <v>0.87361677344205002</v>
      </c>
      <c r="J1942" s="12">
        <f>H1942/VLOOKUP(A1942,anni!$A$1:$O$32,4,0)</f>
        <v>1.1585193557502123E-2</v>
      </c>
      <c r="K1942" s="12">
        <f t="shared" si="261"/>
        <v>0</v>
      </c>
      <c r="L1942" s="12">
        <f t="shared" si="262"/>
        <v>0</v>
      </c>
      <c r="M1942" s="12">
        <f t="array" ref="M1942">SUM(IF(NOT(ISERR(J1942:L1942)),J1942:L1942*$J$2:$L$2))/SUM(IF(NOT(ISERR(J1942:L1942)),$J$2:$L$2))</f>
        <v>5.7925967787510616E-3</v>
      </c>
      <c r="N1942" s="1">
        <f>((300-VLOOKUP(A1942,anni!$A$1:$O$32,8,0))*(M1942-I1942/300)+I1942)/300*(300-VLOOKUP(A1942,anni!$A$1:$O$32,7,0))</f>
        <v>1.4497249468975624</v>
      </c>
      <c r="O1942" s="1">
        <f t="shared" si="263"/>
        <v>1.4497249468975624</v>
      </c>
      <c r="P1942" s="9" t="e">
        <f>INT(MAX(1,O1942)+1-VLOOKUP(A1942,anni!$A$1:$O$32,5,0))</f>
        <v>#NUM!</v>
      </c>
      <c r="Q1942" s="9">
        <f t="array" ref="Q1942">SUM(IF(anno=A1942,IF(distretto=E1942,concorrenti!$T$3:$T$5991)))</f>
        <v>0</v>
      </c>
      <c r="R1942" s="9" t="e">
        <f t="shared" si="264"/>
        <v>#NUM!</v>
      </c>
      <c r="S1942" s="1" t="e">
        <f t="shared" si="265"/>
        <v>#NUM!</v>
      </c>
      <c r="T1942" s="1">
        <f>1+INT($N1942/VLOOKUP($A1942,anni!$A$1:$J$35,10,0))+$Q1942</f>
        <v>2</v>
      </c>
      <c r="U1942" s="1">
        <f t="shared" ref="U1942:U1979" si="266">T1942-$F1942</f>
        <v>0</v>
      </c>
      <c r="AB1942" s="1">
        <v>3</v>
      </c>
    </row>
    <row r="1943" spans="1:28" x14ac:dyDescent="0.3">
      <c r="A1943" s="3">
        <v>1997</v>
      </c>
      <c r="B1943" s="3" t="str">
        <f>VLOOKUP($E1943,accorpamenti!$A$2:$X$104,$A1943-B$2,0)</f>
        <v>Latina</v>
      </c>
      <c r="C1943" s="3" t="str">
        <f>VLOOKUP($E1943,accorpamenti!$A$2:$X$104,$A1943-C$2,0)</f>
        <v>Latina</v>
      </c>
      <c r="D1943" s="3" t="str">
        <f>VLOOKUP($E1943,accorpamenti!$A$2:$X$104,$A1943-D$2,0)</f>
        <v>Latina</v>
      </c>
      <c r="E1943" s="3" t="s">
        <v>65</v>
      </c>
      <c r="F1943" s="1">
        <f t="array" ref="F1943">SUM(IF(anno=A1943,IF(distretto=E1943,1)))</f>
        <v>2</v>
      </c>
      <c r="G1943" s="1">
        <f t="array" ref="G1943">SUM(IF(anno=A1943,IF(distretto=E1943,IF(punti=-1,1))))</f>
        <v>0</v>
      </c>
      <c r="H1943" s="1">
        <f t="array" ref="H1943">SUM(IF(anno=A1943,IF(distretto=E1943,punti)))+G1943</f>
        <v>37.4</v>
      </c>
      <c r="I1943" s="6">
        <v>3.84391380314502</v>
      </c>
      <c r="J1943" s="12">
        <f>H1943/VLOOKUP(A1943,anni!$A$1:$O$32,4,0)</f>
        <v>7.5485407500100934E-3</v>
      </c>
      <c r="K1943" s="12">
        <f t="shared" si="261"/>
        <v>0</v>
      </c>
      <c r="L1943" s="12">
        <f t="shared" si="262"/>
        <v>0</v>
      </c>
      <c r="M1943" s="12">
        <f t="array" ref="M1943">SUM(IF(NOT(ISERR(J1943:L1943)),J1943:L1943*$J$2:$L$2))/SUM(IF(NOT(ISERR(J1943:L1943)),$J$2:$L$2))</f>
        <v>3.7742703750050463E-3</v>
      </c>
      <c r="N1943" s="1">
        <f>((300-VLOOKUP(A1943,anni!$A$1:$O$32,8,0))*(M1943-I1943/300)+I1943)/300*(300-VLOOKUP(A1943,anni!$A$1:$O$32,7,0))</f>
        <v>2.0361586760493493</v>
      </c>
      <c r="O1943" s="1">
        <f t="shared" si="263"/>
        <v>2.0361586760493493</v>
      </c>
      <c r="P1943" s="9" t="e">
        <f>INT(MAX(1,O1943)+1-VLOOKUP(A1943,anni!$A$1:$O$32,5,0))</f>
        <v>#NUM!</v>
      </c>
      <c r="Q1943" s="9">
        <f t="array" ref="Q1943">SUM(IF(anno=A1943,IF(distretto=E1943,concorrenti!$T$3:$T$5991)))</f>
        <v>0</v>
      </c>
      <c r="R1943" s="9" t="e">
        <f t="shared" si="264"/>
        <v>#NUM!</v>
      </c>
      <c r="S1943" s="1" t="e">
        <f t="shared" si="265"/>
        <v>#NUM!</v>
      </c>
      <c r="T1943" s="1">
        <f>1+INT($N1943/VLOOKUP($A1943,anni!$A$1:$J$35,10,0))+$Q1943</f>
        <v>3</v>
      </c>
      <c r="U1943" s="1">
        <f t="shared" si="266"/>
        <v>1</v>
      </c>
      <c r="AB1943" s="1">
        <v>3</v>
      </c>
    </row>
    <row r="1944" spans="1:28" x14ac:dyDescent="0.3">
      <c r="A1944" s="3">
        <v>1997</v>
      </c>
      <c r="B1944" s="3" t="str">
        <f>VLOOKUP($E1944,accorpamenti!$A$2:$X$104,$A1944-B$2,0)</f>
        <v>Pavia</v>
      </c>
      <c r="C1944" s="3" t="str">
        <f>VLOOKUP($E1944,accorpamenti!$A$2:$X$104,$A1944-C$2,0)</f>
        <v>Pavia</v>
      </c>
      <c r="D1944" s="3" t="str">
        <f>VLOOKUP($E1944,accorpamenti!$A$2:$X$104,$A1944-D$2,0)</f>
        <v>Pavia</v>
      </c>
      <c r="E1944" s="3" t="s">
        <v>83</v>
      </c>
      <c r="F1944" s="1">
        <f t="array" ref="F1944">SUM(IF(anno=A1944,IF(distretto=E1944,1)))</f>
        <v>2</v>
      </c>
      <c r="G1944" s="1">
        <f t="array" ref="G1944">SUM(IF(anno=A1944,IF(distretto=E1944,IF(punti=-1,1))))</f>
        <v>0</v>
      </c>
      <c r="H1944" s="1">
        <f t="array" ref="H1944">SUM(IF(anno=A1944,IF(distretto=E1944,punti)))+G1944</f>
        <v>45</v>
      </c>
      <c r="I1944" s="6">
        <v>2.4461269656377405</v>
      </c>
      <c r="J1944" s="12">
        <f>H1944/VLOOKUP(A1944,anni!$A$1:$O$32,4,0)</f>
        <v>9.0824688168570644E-3</v>
      </c>
      <c r="K1944" s="12">
        <f t="shared" si="261"/>
        <v>0</v>
      </c>
      <c r="L1944" s="12">
        <f t="shared" si="262"/>
        <v>0</v>
      </c>
      <c r="M1944" s="12">
        <f t="array" ref="M1944">SUM(IF(NOT(ISERR(J1944:L1944)),J1944:L1944*$J$2:$L$2))/SUM(IF(NOT(ISERR(J1944:L1944)),$J$2:$L$2))</f>
        <v>4.5412344084285322E-3</v>
      </c>
      <c r="N1944" s="1">
        <f>((300-VLOOKUP(A1944,anni!$A$1:$O$32,8,0))*(M1944-I1944/300)+I1944)/300*(300-VLOOKUP(A1944,anni!$A$1:$O$32,7,0))</f>
        <v>1.7236225368982865</v>
      </c>
      <c r="O1944" s="1">
        <f t="shared" si="263"/>
        <v>1.7236225368982865</v>
      </c>
      <c r="P1944" s="9" t="e">
        <f>INT(MAX(1,O1944)+1-VLOOKUP(A1944,anni!$A$1:$O$32,5,0))</f>
        <v>#NUM!</v>
      </c>
      <c r="Q1944" s="9">
        <f t="array" ref="Q1944">SUM(IF(anno=A1944,IF(distretto=E1944,concorrenti!$T$3:$T$5991)))</f>
        <v>0</v>
      </c>
      <c r="R1944" s="9" t="e">
        <f t="shared" si="264"/>
        <v>#NUM!</v>
      </c>
      <c r="S1944" s="1" t="e">
        <f t="shared" si="265"/>
        <v>#NUM!</v>
      </c>
      <c r="T1944" s="1">
        <f>1+INT($N1944/VLOOKUP($A1944,anni!$A$1:$J$35,10,0))+$Q1944</f>
        <v>3</v>
      </c>
      <c r="U1944" s="1">
        <f t="shared" si="266"/>
        <v>1</v>
      </c>
      <c r="AB1944" s="1">
        <v>3</v>
      </c>
    </row>
    <row r="1945" spans="1:28" x14ac:dyDescent="0.3">
      <c r="A1945" s="3">
        <v>1997</v>
      </c>
      <c r="B1945" s="3" t="str">
        <f>VLOOKUP($E1945,accorpamenti!$A$2:$X$104,$A1945-B$2,0)</f>
        <v>Reggio Calabria</v>
      </c>
      <c r="C1945" s="3" t="str">
        <f>VLOOKUP($E1945,accorpamenti!$A$2:$X$104,$A1945-C$2,0)</f>
        <v>Reggio Calabria</v>
      </c>
      <c r="D1945" s="3" t="str">
        <f>VLOOKUP($E1945,accorpamenti!$A$2:$X$104,$A1945-D$2,0)</f>
        <v>Reggio Calabria</v>
      </c>
      <c r="E1945" s="3" t="s">
        <v>63</v>
      </c>
      <c r="F1945" s="1">
        <f t="array" ref="F1945">SUM(IF(anno=A1945,IF(distretto=E1945,1)))</f>
        <v>2</v>
      </c>
      <c r="G1945" s="1">
        <f t="array" ref="G1945">SUM(IF(anno=A1945,IF(distretto=E1945,IF(punti=-1,1))))</f>
        <v>0</v>
      </c>
      <c r="H1945" s="1">
        <f t="array" ref="H1945">SUM(IF(anno=A1945,IF(distretto=E1945,punti)))+G1945</f>
        <v>43</v>
      </c>
      <c r="I1945" s="6">
        <v>2.6208503203261504</v>
      </c>
      <c r="J1945" s="12">
        <f>H1945/VLOOKUP(A1945,anni!$A$1:$O$32,4,0)</f>
        <v>8.6788035361078618E-3</v>
      </c>
      <c r="K1945" s="12">
        <f t="shared" si="261"/>
        <v>0</v>
      </c>
      <c r="L1945" s="12">
        <f t="shared" si="262"/>
        <v>0</v>
      </c>
      <c r="M1945" s="12">
        <f t="array" ref="M1945">SUM(IF(NOT(ISERR(J1945:L1945)),J1945:L1945*$J$2:$L$2))/SUM(IF(NOT(ISERR(J1945:L1945)),$J$2:$L$2))</f>
        <v>4.3394017680539309E-3</v>
      </c>
      <c r="N1945" s="1">
        <f>((300-VLOOKUP(A1945,anni!$A$1:$O$32,8,0))*(M1945-I1945/300)+I1945)/300*(300-VLOOKUP(A1945,anni!$A$1:$O$32,7,0))</f>
        <v>1.7414971270528363</v>
      </c>
      <c r="O1945" s="1">
        <f t="shared" si="263"/>
        <v>1.7414971270528363</v>
      </c>
      <c r="P1945" s="9" t="e">
        <f>INT(MAX(1,O1945)+1-VLOOKUP(A1945,anni!$A$1:$O$32,5,0))</f>
        <v>#NUM!</v>
      </c>
      <c r="Q1945" s="9">
        <f t="array" ref="Q1945">SUM(IF(anno=A1945,IF(distretto=E1945,concorrenti!$T$3:$T$5991)))</f>
        <v>0</v>
      </c>
      <c r="R1945" s="9" t="e">
        <f t="shared" si="264"/>
        <v>#NUM!</v>
      </c>
      <c r="S1945" s="1" t="e">
        <f t="shared" si="265"/>
        <v>#NUM!</v>
      </c>
      <c r="T1945" s="1">
        <f>1+INT($N1945/VLOOKUP($A1945,anni!$A$1:$J$35,10,0))+$Q1945</f>
        <v>3</v>
      </c>
      <c r="U1945" s="1">
        <f t="shared" si="266"/>
        <v>1</v>
      </c>
      <c r="AB1945" s="1">
        <v>3</v>
      </c>
    </row>
    <row r="1946" spans="1:28" x14ac:dyDescent="0.3">
      <c r="A1946" s="3">
        <v>1997</v>
      </c>
      <c r="B1946" s="3" t="str">
        <f>VLOOKUP($E1946,accorpamenti!$A$2:$X$104,$A1946-B$2,0)</f>
        <v>Venezia</v>
      </c>
      <c r="C1946" s="3" t="str">
        <f>VLOOKUP($E1946,accorpamenti!$A$2:$X$104,$A1946-C$2,0)</f>
        <v>Venezia</v>
      </c>
      <c r="D1946" s="3" t="str">
        <f>VLOOKUP($E1946,accorpamenti!$A$2:$X$104,$A1946-D$2,0)</f>
        <v>Venezia</v>
      </c>
      <c r="E1946" s="3" t="s">
        <v>85</v>
      </c>
      <c r="F1946" s="1">
        <f t="array" ref="F1946">SUM(IF(anno=A1946,IF(distretto=E1946,1)))</f>
        <v>2</v>
      </c>
      <c r="G1946" s="1">
        <f t="array" ref="G1946">SUM(IF(anno=A1946,IF(distretto=E1946,IF(punti=-1,1))))</f>
        <v>0</v>
      </c>
      <c r="H1946" s="1">
        <f t="array" ref="H1946">SUM(IF(anno=A1946,IF(distretto=E1946,punti)))+G1946</f>
        <v>35.599999999999994</v>
      </c>
      <c r="I1946" s="6">
        <v>3.1450203843913802</v>
      </c>
      <c r="J1946" s="12">
        <f>H1946/VLOOKUP(A1946,anni!$A$1:$O$32,4,0)</f>
        <v>7.1852419973358105E-3</v>
      </c>
      <c r="K1946" s="12">
        <f t="shared" si="261"/>
        <v>0</v>
      </c>
      <c r="L1946" s="12">
        <f t="shared" si="262"/>
        <v>0</v>
      </c>
      <c r="M1946" s="12">
        <f t="array" ref="M1946">SUM(IF(NOT(ISERR(J1946:L1946)),J1946:L1946*$J$2:$L$2))/SUM(IF(NOT(ISERR(J1946:L1946)),$J$2:$L$2))</f>
        <v>3.5926209986679052E-3</v>
      </c>
      <c r="N1946" s="1">
        <f>((300-VLOOKUP(A1946,anni!$A$1:$O$32,8,0))*(M1946-I1946/300)+I1946)/300*(300-VLOOKUP(A1946,anni!$A$1:$O$32,7,0))</f>
        <v>1.766864327864041</v>
      </c>
      <c r="O1946" s="1">
        <f t="shared" si="263"/>
        <v>1.766864327864041</v>
      </c>
      <c r="P1946" s="9" t="e">
        <f>INT(MAX(1,O1946)+1-VLOOKUP(A1946,anni!$A$1:$O$32,5,0))</f>
        <v>#NUM!</v>
      </c>
      <c r="Q1946" s="9">
        <f t="array" ref="Q1946">SUM(IF(anno=A1946,IF(distretto=E1946,concorrenti!$T$3:$T$5991)))</f>
        <v>0</v>
      </c>
      <c r="R1946" s="9" t="e">
        <f t="shared" si="264"/>
        <v>#NUM!</v>
      </c>
      <c r="S1946" s="1" t="e">
        <f t="shared" si="265"/>
        <v>#NUM!</v>
      </c>
      <c r="T1946" s="1">
        <f>1+INT($N1946/VLOOKUP($A1946,anni!$A$1:$J$35,10,0))+$Q1946</f>
        <v>3</v>
      </c>
      <c r="U1946" s="1">
        <f t="shared" si="266"/>
        <v>1</v>
      </c>
      <c r="AB1946" s="1">
        <v>3</v>
      </c>
    </row>
    <row r="1947" spans="1:28" x14ac:dyDescent="0.3">
      <c r="A1947" s="3">
        <v>1997</v>
      </c>
      <c r="B1947" s="3" t="str">
        <f>VLOOKUP($E1947,accorpamenti!$A$2:$X$104,$A1947-B$2,0)</f>
        <v>Salerno</v>
      </c>
      <c r="C1947" s="3" t="str">
        <f>VLOOKUP($E1947,accorpamenti!$A$2:$X$104,$A1947-C$2,0)</f>
        <v>Salerno</v>
      </c>
      <c r="D1947" s="3" t="str">
        <f>VLOOKUP($E1947,accorpamenti!$A$2:$X$104,$A1947-D$2,0)</f>
        <v>Salerno</v>
      </c>
      <c r="E1947" s="3" t="s">
        <v>61</v>
      </c>
      <c r="F1947" s="1">
        <f t="array" ref="F1947">SUM(IF(anno=A1947,IF(distretto=E1947,1)))</f>
        <v>2</v>
      </c>
      <c r="G1947" s="1">
        <f t="array" ref="G1947">SUM(IF(anno=A1947,IF(distretto=E1947,IF(punti=-1,1))))</f>
        <v>0</v>
      </c>
      <c r="H1947" s="1">
        <f t="array" ref="H1947">SUM(IF(anno=A1947,IF(distretto=E1947,punti)))+G1947</f>
        <v>16</v>
      </c>
      <c r="I1947" s="6">
        <v>5.5911473500291207</v>
      </c>
      <c r="J1947" s="12">
        <f>H1947/VLOOKUP(A1947,anni!$A$1:$O$32,4,0)</f>
        <v>3.2293222459936232E-3</v>
      </c>
      <c r="K1947" s="12">
        <f t="shared" si="261"/>
        <v>0</v>
      </c>
      <c r="L1947" s="12">
        <f t="shared" si="262"/>
        <v>0</v>
      </c>
      <c r="M1947" s="12">
        <f t="array" ref="M1947">SUM(IF(NOT(ISERR(J1947:L1947)),J1947:L1947*$J$2:$L$2))/SUM(IF(NOT(ISERR(J1947:L1947)),$J$2:$L$2))</f>
        <v>1.6146611229968116E-3</v>
      </c>
      <c r="N1947" s="1">
        <f>((300-VLOOKUP(A1947,anni!$A$1:$O$32,8,0))*(M1947-I1947/300)+I1947)/300*(300-VLOOKUP(A1947,anni!$A$1:$O$32,7,0))</f>
        <v>2.1866480079424022</v>
      </c>
      <c r="O1947" s="1">
        <f t="shared" si="263"/>
        <v>2.1866480079424022</v>
      </c>
      <c r="P1947" s="9" t="e">
        <f>INT(MAX(1,O1947)+1-VLOOKUP(A1947,anni!$A$1:$O$32,5,0))</f>
        <v>#NUM!</v>
      </c>
      <c r="Q1947" s="9">
        <f t="array" ref="Q1947">SUM(IF(anno=A1947,IF(distretto=E1947,concorrenti!$T$3:$T$5991)))</f>
        <v>0</v>
      </c>
      <c r="R1947" s="9" t="e">
        <f t="shared" si="264"/>
        <v>#NUM!</v>
      </c>
      <c r="S1947" s="1" t="e">
        <f t="shared" si="265"/>
        <v>#NUM!</v>
      </c>
      <c r="T1947" s="1">
        <f>1+INT($N1947/VLOOKUP($A1947,anni!$A$1:$J$35,10,0))+$Q1947</f>
        <v>3</v>
      </c>
      <c r="U1947" s="1">
        <f t="shared" si="266"/>
        <v>1</v>
      </c>
      <c r="AB1947" s="1">
        <v>3</v>
      </c>
    </row>
    <row r="1948" spans="1:28" x14ac:dyDescent="0.3">
      <c r="A1948" s="3">
        <v>1997</v>
      </c>
      <c r="B1948" s="3" t="str">
        <f>VLOOKUP($E1948,accorpamenti!$A$2:$X$104,$A1948-B$2,0)</f>
        <v>Piacenza</v>
      </c>
      <c r="C1948" s="3" t="str">
        <f>VLOOKUP($E1948,accorpamenti!$A$2:$X$104,$A1948-C$2,0)</f>
        <v>Piacenza</v>
      </c>
      <c r="D1948" s="3" t="str">
        <f>VLOOKUP($E1948,accorpamenti!$A$2:$X$104,$A1948-D$2,0)</f>
        <v>Piacenza</v>
      </c>
      <c r="E1948" s="3" t="s">
        <v>90</v>
      </c>
      <c r="F1948" s="1">
        <f t="array" ref="F1948">SUM(IF(anno=A1948,IF(distretto=E1948,1)))</f>
        <v>2</v>
      </c>
      <c r="G1948" s="1">
        <f t="array" ref="G1948">SUM(IF(anno=A1948,IF(distretto=E1948,IF(punti=-1,1))))</f>
        <v>0</v>
      </c>
      <c r="H1948" s="1">
        <f t="array" ref="H1948">SUM(IF(anno=A1948,IF(distretto=E1948,punti)))+G1948</f>
        <v>31.2</v>
      </c>
      <c r="I1948" s="6">
        <v>1.5725101921956901</v>
      </c>
      <c r="J1948" s="12">
        <f>H1948/VLOOKUP(A1948,anni!$A$1:$O$32,4,0)</f>
        <v>6.2971783796875649E-3</v>
      </c>
      <c r="K1948" s="12">
        <f t="shared" si="261"/>
        <v>0</v>
      </c>
      <c r="L1948" s="12">
        <f t="shared" si="262"/>
        <v>0</v>
      </c>
      <c r="M1948" s="12">
        <f t="array" ref="M1948">SUM(IF(NOT(ISERR(J1948:L1948)),J1948:L1948*$J$2:$L$2))/SUM(IF(NOT(ISERR(J1948:L1948)),$J$2:$L$2))</f>
        <v>3.148589189843782E-3</v>
      </c>
      <c r="N1948" s="1">
        <f>((300-VLOOKUP(A1948,anni!$A$1:$O$32,8,0))*(M1948-I1948/300)+I1948)/300*(300-VLOOKUP(A1948,anni!$A$1:$O$32,7,0))</f>
        <v>1.1538879020339863</v>
      </c>
      <c r="O1948" s="1">
        <f t="shared" si="263"/>
        <v>1.1538879020339863</v>
      </c>
      <c r="P1948" s="9" t="e">
        <f>INT(MAX(1,O1948)+1-VLOOKUP(A1948,anni!$A$1:$O$32,5,0))</f>
        <v>#NUM!</v>
      </c>
      <c r="Q1948" s="9">
        <f t="array" ref="Q1948">SUM(IF(anno=A1948,IF(distretto=E1948,concorrenti!$T$3:$T$5991)))</f>
        <v>0</v>
      </c>
      <c r="R1948" s="9" t="e">
        <f t="shared" si="264"/>
        <v>#NUM!</v>
      </c>
      <c r="S1948" s="1" t="e">
        <f t="shared" si="265"/>
        <v>#NUM!</v>
      </c>
      <c r="T1948" s="1">
        <f>1+INT($N1948/VLOOKUP($A1948,anni!$A$1:$J$35,10,0))+$Q1948</f>
        <v>2</v>
      </c>
      <c r="U1948" s="1">
        <f t="shared" si="266"/>
        <v>0</v>
      </c>
      <c r="AB1948" s="1">
        <v>2</v>
      </c>
    </row>
    <row r="1949" spans="1:28" x14ac:dyDescent="0.3">
      <c r="A1949" s="3">
        <v>1997</v>
      </c>
      <c r="B1949" s="3" t="str">
        <f>VLOOKUP($E1949,accorpamenti!$A$2:$X$104,$A1949-B$2,0)</f>
        <v>Ferrara</v>
      </c>
      <c r="C1949" s="3" t="str">
        <f>VLOOKUP($E1949,accorpamenti!$A$2:$X$104,$A1949-C$2,0)</f>
        <v>Ferrara</v>
      </c>
      <c r="D1949" s="3" t="str">
        <f>VLOOKUP($E1949,accorpamenti!$A$2:$X$104,$A1949-D$2,0)</f>
        <v>Ferrara</v>
      </c>
      <c r="E1949" s="3" t="s">
        <v>89</v>
      </c>
      <c r="F1949" s="1">
        <f t="array" ref="F1949">SUM(IF(anno=A1949,IF(distretto=E1949,1)))</f>
        <v>2</v>
      </c>
      <c r="G1949" s="1">
        <f t="array" ref="G1949">SUM(IF(anno=A1949,IF(distretto=E1949,IF(punti=-1,1))))</f>
        <v>0</v>
      </c>
      <c r="H1949" s="1">
        <f t="array" ref="H1949">SUM(IF(anno=A1949,IF(distretto=E1949,punti)))+G1949</f>
        <v>29.4</v>
      </c>
      <c r="I1949" s="6">
        <v>1.2230634828188702</v>
      </c>
      <c r="J1949" s="12">
        <f>H1949/VLOOKUP(A1949,anni!$A$1:$O$32,4,0)</f>
        <v>5.933879627013282E-3</v>
      </c>
      <c r="K1949" s="12">
        <f t="shared" si="261"/>
        <v>0</v>
      </c>
      <c r="L1949" s="12">
        <f t="shared" si="262"/>
        <v>0</v>
      </c>
      <c r="M1949" s="12">
        <f t="array" ref="M1949">SUM(IF(NOT(ISERR(J1949:L1949)),J1949:L1949*$J$2:$L$2))/SUM(IF(NOT(ISERR(J1949:L1949)),$J$2:$L$2))</f>
        <v>2.966939813506641E-3</v>
      </c>
      <c r="N1949" s="1">
        <f>((300-VLOOKUP(A1949,anni!$A$1:$O$32,8,0))*(M1949-I1949/300)+I1949)/300*(300-VLOOKUP(A1949,anni!$A$1:$O$32,7,0))</f>
        <v>1.0010757903076182</v>
      </c>
      <c r="O1949" s="1">
        <f t="shared" si="263"/>
        <v>1.0010757903076182</v>
      </c>
      <c r="P1949" s="9" t="e">
        <f>INT(MAX(1,O1949)+1-VLOOKUP(A1949,anni!$A$1:$O$32,5,0))</f>
        <v>#NUM!</v>
      </c>
      <c r="Q1949" s="9">
        <f t="array" ref="Q1949">SUM(IF(anno=A1949,IF(distretto=E1949,concorrenti!$T$3:$T$5991)))</f>
        <v>0</v>
      </c>
      <c r="R1949" s="9" t="e">
        <f t="shared" si="264"/>
        <v>#NUM!</v>
      </c>
      <c r="S1949" s="1" t="e">
        <f t="shared" si="265"/>
        <v>#NUM!</v>
      </c>
      <c r="T1949" s="1">
        <f>1+INT($N1949/VLOOKUP($A1949,anni!$A$1:$J$35,10,0))+$Q1949</f>
        <v>2</v>
      </c>
      <c r="U1949" s="1">
        <f t="shared" si="266"/>
        <v>0</v>
      </c>
      <c r="AB1949" s="1">
        <v>2</v>
      </c>
    </row>
    <row r="1950" spans="1:28" x14ac:dyDescent="0.3">
      <c r="A1950" s="3">
        <v>1997</v>
      </c>
      <c r="B1950" s="3" t="str">
        <f>VLOOKUP($E1950,accorpamenti!$A$2:$X$104,$A1950-B$2,0)</f>
        <v>Massa Carrara</v>
      </c>
      <c r="C1950" s="3" t="str">
        <f>VLOOKUP($E1950,accorpamenti!$A$2:$X$104,$A1950-C$2,0)</f>
        <v>Massa Carrara</v>
      </c>
      <c r="D1950" s="3" t="str">
        <f>VLOOKUP($E1950,accorpamenti!$A$2:$X$104,$A1950-D$2,0)</f>
        <v>Massa Carrara</v>
      </c>
      <c r="E1950" s="3" t="s">
        <v>52</v>
      </c>
      <c r="F1950" s="1">
        <f t="array" ref="F1950">SUM(IF(anno=A1950,IF(distretto=E1950,1)))</f>
        <v>2</v>
      </c>
      <c r="G1950" s="1">
        <f t="array" ref="G1950">SUM(IF(anno=A1950,IF(distretto=E1950,IF(punti=-1,1))))</f>
        <v>0</v>
      </c>
      <c r="H1950" s="1">
        <f t="array" ref="H1950">SUM(IF(anno=A1950,IF(distretto=E1950,punti)))+G1950</f>
        <v>28</v>
      </c>
      <c r="I1950" s="6">
        <v>1.3977868375072802</v>
      </c>
      <c r="J1950" s="12">
        <f>H1950/VLOOKUP(A1950,anni!$A$1:$O$32,4,0)</f>
        <v>5.6513139304888403E-3</v>
      </c>
      <c r="K1950" s="12">
        <f t="shared" si="261"/>
        <v>0</v>
      </c>
      <c r="L1950" s="12">
        <f t="shared" si="262"/>
        <v>0</v>
      </c>
      <c r="M1950" s="12">
        <f t="array" ref="M1950">SUM(IF(NOT(ISERR(J1950:L1950)),J1950:L1950*$J$2:$L$2))/SUM(IF(NOT(ISERR(J1950:L1950)),$J$2:$L$2))</f>
        <v>2.8256569652444202E-3</v>
      </c>
      <c r="N1950" s="1">
        <f>((300-VLOOKUP(A1950,anni!$A$1:$O$32,8,0))*(M1950-I1950/300)+I1950)/300*(300-VLOOKUP(A1950,anni!$A$1:$O$32,7,0))</f>
        <v>1.031060338884644</v>
      </c>
      <c r="O1950" s="1">
        <f t="shared" si="263"/>
        <v>1.031060338884644</v>
      </c>
      <c r="P1950" s="9" t="e">
        <f>INT(MAX(1,O1950)+1-VLOOKUP(A1950,anni!$A$1:$O$32,5,0))</f>
        <v>#NUM!</v>
      </c>
      <c r="Q1950" s="9">
        <f t="array" ref="Q1950">SUM(IF(anno=A1950,IF(distretto=E1950,concorrenti!$T$3:$T$5991)))</f>
        <v>0</v>
      </c>
      <c r="R1950" s="9" t="e">
        <f t="shared" si="264"/>
        <v>#NUM!</v>
      </c>
      <c r="S1950" s="1" t="e">
        <f t="shared" si="265"/>
        <v>#NUM!</v>
      </c>
      <c r="T1950" s="1">
        <f>1+INT($N1950/VLOOKUP($A1950,anni!$A$1:$J$35,10,0))+$Q1950</f>
        <v>2</v>
      </c>
      <c r="U1950" s="1">
        <f t="shared" si="266"/>
        <v>0</v>
      </c>
      <c r="AB1950" s="1">
        <v>2</v>
      </c>
    </row>
    <row r="1951" spans="1:28" x14ac:dyDescent="0.3">
      <c r="A1951" s="3">
        <v>1997</v>
      </c>
      <c r="B1951" s="3" t="str">
        <f>VLOOKUP($E1951,accorpamenti!$A$2:$X$104,$A1951-B$2,0)</f>
        <v>Taranto</v>
      </c>
      <c r="C1951" s="3" t="str">
        <f>VLOOKUP($E1951,accorpamenti!$A$2:$X$104,$A1951-C$2,0)</f>
        <v>Taranto</v>
      </c>
      <c r="D1951" s="3" t="str">
        <f>VLOOKUP($E1951,accorpamenti!$A$2:$X$104,$A1951-D$2,0)</f>
        <v>Taranto</v>
      </c>
      <c r="E1951" s="3" t="s">
        <v>115</v>
      </c>
      <c r="F1951" s="1">
        <f t="array" ref="F1951">SUM(IF(anno=A1951,IF(distretto=E1951,1)))</f>
        <v>2</v>
      </c>
      <c r="G1951" s="1">
        <f t="array" ref="G1951">SUM(IF(anno=A1951,IF(distretto=E1951,IF(punti=-1,1))))</f>
        <v>1</v>
      </c>
      <c r="H1951" s="1">
        <f t="array" ref="H1951">SUM(IF(anno=A1951,IF(distretto=E1951,punti)))+G1951</f>
        <v>22</v>
      </c>
      <c r="I1951" s="6">
        <v>2.2714036109493301</v>
      </c>
      <c r="J1951" s="12">
        <f>H1951/VLOOKUP(A1951,anni!$A$1:$O$32,4,0)</f>
        <v>4.4403180882412316E-3</v>
      </c>
      <c r="K1951" s="12">
        <f t="shared" si="261"/>
        <v>0</v>
      </c>
      <c r="L1951" s="12">
        <f t="shared" si="262"/>
        <v>0</v>
      </c>
      <c r="M1951" s="12">
        <f t="array" ref="M1951">SUM(IF(NOT(ISERR(J1951:L1951)),J1951:L1951*$J$2:$L$2))/SUM(IF(NOT(ISERR(J1951:L1951)),$J$2:$L$2))</f>
        <v>2.2201590441206158E-3</v>
      </c>
      <c r="N1951" s="1">
        <f>((300-VLOOKUP(A1951,anni!$A$1:$O$32,8,0))*(M1951-I1951/300)+I1951)/300*(300-VLOOKUP(A1951,anni!$A$1:$O$32,7,0))</f>
        <v>1.2011663458072332</v>
      </c>
      <c r="O1951" s="1">
        <f t="shared" si="263"/>
        <v>1.2011663458072332</v>
      </c>
      <c r="P1951" s="9" t="e">
        <f>INT(MAX(1,O1951)+1-VLOOKUP(A1951,anni!$A$1:$O$32,5,0))</f>
        <v>#NUM!</v>
      </c>
      <c r="Q1951" s="9">
        <f t="array" ref="Q1951">SUM(IF(anno=A1951,IF(distretto=E1951,concorrenti!$T$3:$T$5991)))</f>
        <v>0</v>
      </c>
      <c r="R1951" s="9" t="e">
        <f t="shared" si="264"/>
        <v>#NUM!</v>
      </c>
      <c r="S1951" s="1" t="e">
        <f t="shared" si="265"/>
        <v>#NUM!</v>
      </c>
      <c r="T1951" s="1">
        <f>1+INT($N1951/VLOOKUP($A1951,anni!$A$1:$J$35,10,0))+$Q1951</f>
        <v>2</v>
      </c>
      <c r="U1951" s="1">
        <f t="shared" si="266"/>
        <v>0</v>
      </c>
      <c r="AB1951" s="1">
        <v>2</v>
      </c>
    </row>
    <row r="1952" spans="1:28" x14ac:dyDescent="0.3">
      <c r="A1952" s="3">
        <v>1997</v>
      </c>
      <c r="B1952" s="3" t="str">
        <f>VLOOKUP($E1952,accorpamenti!$A$2:$X$104,$A1952-B$2,0)</f>
        <v>Matera</v>
      </c>
      <c r="C1952" s="3" t="str">
        <f>VLOOKUP($E1952,accorpamenti!$A$2:$X$104,$A1952-C$2,0)</f>
        <v>Matera</v>
      </c>
      <c r="D1952" s="3" t="str">
        <f>VLOOKUP($E1952,accorpamenti!$A$2:$X$104,$A1952-D$2,0)</f>
        <v>Matera</v>
      </c>
      <c r="E1952" s="3" t="s">
        <v>141</v>
      </c>
      <c r="F1952" s="1">
        <f t="array" ref="F1952">SUM(IF(anno=A1952,IF(distretto=E1952,1)))</f>
        <v>2</v>
      </c>
      <c r="G1952" s="1">
        <f t="array" ref="G1952">SUM(IF(anno=A1952,IF(distretto=E1952,IF(punti=-1,1))))</f>
        <v>0</v>
      </c>
      <c r="H1952" s="1">
        <f t="array" ref="H1952">SUM(IF(anno=A1952,IF(distretto=E1952,punti)))+G1952</f>
        <v>26</v>
      </c>
      <c r="I1952" s="6">
        <v>1.3977868375072802</v>
      </c>
      <c r="J1952" s="12">
        <f>H1952/VLOOKUP(A1952,anni!$A$1:$O$32,4,0)</f>
        <v>5.2476486497396377E-3</v>
      </c>
      <c r="K1952" s="12">
        <f t="shared" ref="K1952:K1979" si="267">SUMIFS($J$2:$J$1979,anno_2,A1952-1,$C$2:$C$1979,B1952)</f>
        <v>0</v>
      </c>
      <c r="L1952" s="12">
        <f t="shared" ref="L1952:L1979" si="268">SUMIFS($J$2:$J$1979,anno_2,A1952-2,$D$2:$D$1979,B1952)</f>
        <v>0</v>
      </c>
      <c r="M1952" s="12">
        <f t="array" ref="M1952">SUM(IF(NOT(ISERR(J1952:L1952)),J1952:L1952*$J$2:$L$2))/SUM(IF(NOT(ISERR(J1952:L1952)),$J$2:$L$2))</f>
        <v>2.6238243248698188E-3</v>
      </c>
      <c r="N1952" s="1">
        <f>((300-VLOOKUP(A1952,anni!$A$1:$O$32,8,0))*(M1952-I1952/300)+I1952)/300*(300-VLOOKUP(A1952,anni!$A$1:$O$32,7,0))</f>
        <v>0.99069381080972385</v>
      </c>
      <c r="O1952" s="1">
        <f t="shared" si="263"/>
        <v>1</v>
      </c>
      <c r="P1952" s="9" t="e">
        <f>INT(MAX(1,O1952)+1-VLOOKUP(A1952,anni!$A$1:$O$32,5,0))</f>
        <v>#NUM!</v>
      </c>
      <c r="Q1952" s="9">
        <f t="array" ref="Q1952">SUM(IF(anno=A1952,IF(distretto=E1952,concorrenti!$T$3:$T$5991)))</f>
        <v>0</v>
      </c>
      <c r="R1952" s="9" t="e">
        <f t="shared" si="264"/>
        <v>#NUM!</v>
      </c>
      <c r="S1952" s="1" t="e">
        <f t="shared" si="265"/>
        <v>#NUM!</v>
      </c>
      <c r="T1952" s="1">
        <f>1+INT($N1952/VLOOKUP($A1952,anni!$A$1:$J$35,10,0))+$Q1952</f>
        <v>2</v>
      </c>
      <c r="U1952" s="1">
        <f t="shared" si="266"/>
        <v>0</v>
      </c>
      <c r="AB1952" s="1">
        <v>2</v>
      </c>
    </row>
    <row r="1953" spans="1:28" x14ac:dyDescent="0.3">
      <c r="A1953" s="3">
        <v>1997</v>
      </c>
      <c r="B1953" s="3" t="str">
        <f>VLOOKUP($E1953,accorpamenti!$A$2:$X$104,$A1953-B$2,0)</f>
        <v>Agrigento</v>
      </c>
      <c r="C1953" s="3" t="str">
        <f>VLOOKUP($E1953,accorpamenti!$A$2:$X$104,$A1953-C$2,0)</f>
        <v>Agrigento</v>
      </c>
      <c r="D1953" s="3" t="str">
        <f>VLOOKUP($E1953,accorpamenti!$A$2:$X$104,$A1953-D$2,0)</f>
        <v>Agrigento</v>
      </c>
      <c r="E1953" s="3" t="s">
        <v>30</v>
      </c>
      <c r="F1953" s="1">
        <f t="array" ref="F1953">SUM(IF(anno=A1953,IF(distretto=E1953,1)))</f>
        <v>2</v>
      </c>
      <c r="G1953" s="1">
        <f t="array" ref="G1953">SUM(IF(anno=A1953,IF(distretto=E1953,IF(punti=-1,1))))</f>
        <v>0</v>
      </c>
      <c r="H1953" s="1">
        <f t="array" ref="H1953">SUM(IF(anno=A1953,IF(distretto=E1953,punti)))+G1953</f>
        <v>16</v>
      </c>
      <c r="I1953" s="6">
        <v>2.9702970297029703</v>
      </c>
      <c r="J1953" s="12">
        <f>H1953/VLOOKUP(A1953,anni!$A$1:$O$32,4,0)</f>
        <v>3.2293222459936232E-3</v>
      </c>
      <c r="K1953" s="12">
        <f t="shared" si="267"/>
        <v>0</v>
      </c>
      <c r="L1953" s="12">
        <f t="shared" si="268"/>
        <v>0</v>
      </c>
      <c r="M1953" s="12">
        <f t="array" ref="M1953">SUM(IF(NOT(ISERR(J1953:L1953)),J1953:L1953*$J$2:$L$2))/SUM(IF(NOT(ISERR(J1953:L1953)),$J$2:$L$2))</f>
        <v>1.6146611229968116E-3</v>
      </c>
      <c r="N1953" s="1">
        <f>((300-VLOOKUP(A1953,anni!$A$1:$O$32,8,0))*(M1953-I1953/300)+I1953)/300*(300-VLOOKUP(A1953,anni!$A$1:$O$32,7,0))</f>
        <v>1.3130312345003525</v>
      </c>
      <c r="O1953" s="1">
        <f t="shared" si="263"/>
        <v>1.3130312345003525</v>
      </c>
      <c r="P1953" s="9" t="e">
        <f>INT(MAX(1,O1953)+1-VLOOKUP(A1953,anni!$A$1:$O$32,5,0))</f>
        <v>#NUM!</v>
      </c>
      <c r="Q1953" s="9">
        <f t="array" ref="Q1953">SUM(IF(anno=A1953,IF(distretto=E1953,concorrenti!$T$3:$T$5991)))</f>
        <v>0</v>
      </c>
      <c r="R1953" s="9" t="e">
        <f t="shared" si="264"/>
        <v>#NUM!</v>
      </c>
      <c r="S1953" s="1" t="e">
        <f t="shared" si="265"/>
        <v>#NUM!</v>
      </c>
      <c r="T1953" s="1">
        <f>1+INT($N1953/VLOOKUP($A1953,anni!$A$1:$J$35,10,0))+$Q1953</f>
        <v>2</v>
      </c>
      <c r="U1953" s="1">
        <f t="shared" si="266"/>
        <v>0</v>
      </c>
      <c r="AB1953" s="1">
        <v>2</v>
      </c>
    </row>
    <row r="1954" spans="1:28" x14ac:dyDescent="0.3">
      <c r="A1954" s="3">
        <v>1997</v>
      </c>
      <c r="B1954" s="3" t="str">
        <f>VLOOKUP($E1954,accorpamenti!$A$2:$X$104,$A1954-B$2,0)</f>
        <v>Cremona</v>
      </c>
      <c r="C1954" s="3" t="str">
        <f>VLOOKUP($E1954,accorpamenti!$A$2:$X$104,$A1954-C$2,0)</f>
        <v>Cremona</v>
      </c>
      <c r="D1954" s="3" t="str">
        <f>VLOOKUP($E1954,accorpamenti!$A$2:$X$104,$A1954-D$2,0)</f>
        <v>Cremona</v>
      </c>
      <c r="E1954" s="3" t="s">
        <v>130</v>
      </c>
      <c r="F1954" s="1">
        <f t="array" ref="F1954">SUM(IF(anno=A1954,IF(distretto=E1954,1)))</f>
        <v>2</v>
      </c>
      <c r="G1954" s="1">
        <f t="array" ref="G1954">SUM(IF(anno=A1954,IF(distretto=E1954,IF(punti=-1,1))))</f>
        <v>0</v>
      </c>
      <c r="H1954" s="1">
        <f t="array" ref="H1954">SUM(IF(anno=A1954,IF(distretto=E1954,punti)))+G1954</f>
        <v>19.200000000000003</v>
      </c>
      <c r="I1954" s="6">
        <v>1.92195690157251</v>
      </c>
      <c r="J1954" s="12">
        <f>H1954/VLOOKUP(A1954,anni!$A$1:$O$32,4,0)</f>
        <v>3.8751866951923482E-3</v>
      </c>
      <c r="K1954" s="12">
        <f t="shared" si="267"/>
        <v>0</v>
      </c>
      <c r="L1954" s="12">
        <f t="shared" si="268"/>
        <v>0</v>
      </c>
      <c r="M1954" s="12">
        <f t="array" ref="M1954">SUM(IF(NOT(ISERR(J1954:L1954)),J1954:L1954*$J$2:$L$2))/SUM(IF(NOT(ISERR(J1954:L1954)),$J$2:$L$2))</f>
        <v>1.9375933475961743E-3</v>
      </c>
      <c r="N1954" s="1">
        <f>((300-VLOOKUP(A1954,anni!$A$1:$O$32,8,0))*(M1954-I1954/300)+I1954)/300*(300-VLOOKUP(A1954,anni!$A$1:$O$32,7,0))</f>
        <v>1.028170970043405</v>
      </c>
      <c r="O1954" s="1">
        <f t="shared" si="263"/>
        <v>1.028170970043405</v>
      </c>
      <c r="P1954" s="9" t="e">
        <f>INT(MAX(1,O1954)+1-VLOOKUP(A1954,anni!$A$1:$O$32,5,0))</f>
        <v>#NUM!</v>
      </c>
      <c r="Q1954" s="9">
        <f t="array" ref="Q1954">SUM(IF(anno=A1954,IF(distretto=E1954,concorrenti!$T$3:$T$5991)))</f>
        <v>0</v>
      </c>
      <c r="R1954" s="9" t="e">
        <f t="shared" si="264"/>
        <v>#NUM!</v>
      </c>
      <c r="S1954" s="1" t="e">
        <f t="shared" si="265"/>
        <v>#NUM!</v>
      </c>
      <c r="T1954" s="1">
        <f>1+INT($N1954/VLOOKUP($A1954,anni!$A$1:$J$35,10,0))+$Q1954</f>
        <v>2</v>
      </c>
      <c r="U1954" s="1">
        <f t="shared" si="266"/>
        <v>0</v>
      </c>
      <c r="AB1954" s="1">
        <v>1</v>
      </c>
    </row>
    <row r="1955" spans="1:28" x14ac:dyDescent="0.3">
      <c r="A1955" s="3">
        <v>1997</v>
      </c>
      <c r="B1955" s="3" t="str">
        <f>VLOOKUP($E1955,accorpamenti!$A$2:$X$104,$A1955-B$2,0)</f>
        <v>Frosinone</v>
      </c>
      <c r="C1955" s="3" t="str">
        <f>VLOOKUP($E1955,accorpamenti!$A$2:$X$104,$A1955-C$2,0)</f>
        <v>Frosinone</v>
      </c>
      <c r="D1955" s="3" t="str">
        <f>VLOOKUP($E1955,accorpamenti!$A$2:$X$104,$A1955-D$2,0)</f>
        <v>Frosinone</v>
      </c>
      <c r="E1955" s="3" t="s">
        <v>146</v>
      </c>
      <c r="F1955" s="1">
        <f t="array" ref="F1955">SUM(IF(anno=A1955,IF(distretto=E1955,1)))</f>
        <v>2</v>
      </c>
      <c r="G1955" s="1">
        <f t="array" ref="G1955">SUM(IF(anno=A1955,IF(distretto=E1955,IF(punti=-1,1))))</f>
        <v>0</v>
      </c>
      <c r="H1955" s="1">
        <f t="array" ref="H1955">SUM(IF(anno=A1955,IF(distretto=E1955,punti)))+G1955</f>
        <v>15</v>
      </c>
      <c r="I1955" s="6">
        <v>2.6208503203261504</v>
      </c>
      <c r="J1955" s="12">
        <f>H1955/VLOOKUP(A1955,anni!$A$1:$O$32,4,0)</f>
        <v>3.0274896056190215E-3</v>
      </c>
      <c r="K1955" s="12">
        <f t="shared" si="267"/>
        <v>0</v>
      </c>
      <c r="L1955" s="12">
        <f t="shared" si="268"/>
        <v>0</v>
      </c>
      <c r="M1955" s="12">
        <f t="array" ref="M1955">SUM(IF(NOT(ISERR(J1955:L1955)),J1955:L1955*$J$2:$L$2))/SUM(IF(NOT(ISERR(J1955:L1955)),$J$2:$L$2))</f>
        <v>1.5137448028095107E-3</v>
      </c>
      <c r="N1955" s="1">
        <f>((300-VLOOKUP(A1955,anni!$A$1:$O$32,8,0))*(M1955-I1955/300)+I1955)/300*(300-VLOOKUP(A1955,anni!$A$1:$O$32,7,0))</f>
        <v>1.1763657340039524</v>
      </c>
      <c r="O1955" s="1">
        <f t="shared" si="263"/>
        <v>1.1763657340039524</v>
      </c>
      <c r="P1955" s="9" t="e">
        <f>INT(MAX(1,O1955)+1-VLOOKUP(A1955,anni!$A$1:$O$32,5,0))</f>
        <v>#NUM!</v>
      </c>
      <c r="Q1955" s="9">
        <f t="array" ref="Q1955">SUM(IF(anno=A1955,IF(distretto=E1955,concorrenti!$T$3:$T$5991)))</f>
        <v>0</v>
      </c>
      <c r="R1955" s="9" t="e">
        <f t="shared" si="264"/>
        <v>#NUM!</v>
      </c>
      <c r="S1955" s="1" t="e">
        <f t="shared" si="265"/>
        <v>#NUM!</v>
      </c>
      <c r="T1955" s="1">
        <f>1+INT($N1955/VLOOKUP($A1955,anni!$A$1:$J$35,10,0))+$Q1955</f>
        <v>2</v>
      </c>
      <c r="U1955" s="1">
        <f t="shared" si="266"/>
        <v>0</v>
      </c>
      <c r="AB1955" s="1">
        <v>2</v>
      </c>
    </row>
    <row r="1956" spans="1:28" x14ac:dyDescent="0.3">
      <c r="A1956" s="3">
        <v>1997</v>
      </c>
      <c r="B1956" s="3" t="str">
        <f>VLOOKUP($E1956,accorpamenti!$A$2:$X$104,$A1956-B$2,0)</f>
        <v>Ragusa</v>
      </c>
      <c r="C1956" s="3" t="str">
        <f>VLOOKUP($E1956,accorpamenti!$A$2:$X$104,$A1956-C$2,0)</f>
        <v>Ragusa</v>
      </c>
      <c r="D1956" s="3" t="str">
        <f>VLOOKUP($E1956,accorpamenti!$A$2:$X$104,$A1956-D$2,0)</f>
        <v>Ragusa</v>
      </c>
      <c r="E1956" s="3" t="s">
        <v>122</v>
      </c>
      <c r="F1956" s="1">
        <f t="array" ref="F1956">SUM(IF(anno=A1956,IF(distretto=E1956,1)))</f>
        <v>2</v>
      </c>
      <c r="G1956" s="1">
        <f t="array" ref="G1956">SUM(IF(anno=A1956,IF(distretto=E1956,IF(punti=-1,1))))</f>
        <v>0</v>
      </c>
      <c r="H1956" s="1">
        <f t="array" ref="H1956">SUM(IF(anno=A1956,IF(distretto=E1956,punti)))+G1956</f>
        <v>19.2</v>
      </c>
      <c r="I1956" s="6">
        <v>1.7472335468841</v>
      </c>
      <c r="J1956" s="12">
        <f>H1956/VLOOKUP(A1956,anni!$A$1:$O$32,4,0)</f>
        <v>3.8751866951923473E-3</v>
      </c>
      <c r="K1956" s="12">
        <f t="shared" si="267"/>
        <v>0</v>
      </c>
      <c r="L1956" s="12">
        <f t="shared" si="268"/>
        <v>0</v>
      </c>
      <c r="M1956" s="12">
        <f t="array" ref="M1956">SUM(IF(NOT(ISERR(J1956:L1956)),J1956:L1956*$J$2:$L$2))/SUM(IF(NOT(ISERR(J1956:L1956)),$J$2:$L$2))</f>
        <v>1.9375933475961737E-3</v>
      </c>
      <c r="N1956" s="1">
        <f>((300-VLOOKUP(A1956,anni!$A$1:$O$32,8,0))*(M1956-I1956/300)+I1956)/300*(300-VLOOKUP(A1956,anni!$A$1:$O$32,7,0))</f>
        <v>0.96992985181393476</v>
      </c>
      <c r="O1956" s="1">
        <f t="shared" si="263"/>
        <v>1</v>
      </c>
      <c r="P1956" s="9" t="e">
        <f>INT(MAX(1,O1956)+1-VLOOKUP(A1956,anni!$A$1:$O$32,5,0))</f>
        <v>#NUM!</v>
      </c>
      <c r="Q1956" s="9">
        <f t="array" ref="Q1956">SUM(IF(anno=A1956,IF(distretto=E1956,concorrenti!$T$3:$T$5991)))</f>
        <v>0</v>
      </c>
      <c r="R1956" s="9" t="e">
        <f t="shared" si="264"/>
        <v>#NUM!</v>
      </c>
      <c r="S1956" s="1" t="e">
        <f t="shared" si="265"/>
        <v>#NUM!</v>
      </c>
      <c r="T1956" s="1">
        <f>1+INT($N1956/VLOOKUP($A1956,anni!$A$1:$J$35,10,0))+$Q1956</f>
        <v>2</v>
      </c>
      <c r="U1956" s="1">
        <f t="shared" si="266"/>
        <v>0</v>
      </c>
      <c r="AB1956" s="1">
        <v>1</v>
      </c>
    </row>
    <row r="1957" spans="1:28" x14ac:dyDescent="0.3">
      <c r="A1957" s="3">
        <v>1997</v>
      </c>
      <c r="B1957" s="3" t="str">
        <f>VLOOKUP($E1957,accorpamenti!$A$2:$X$104,$A1957-B$2,0)</f>
        <v>Vercelli</v>
      </c>
      <c r="C1957" s="3" t="str">
        <f>VLOOKUP($E1957,accorpamenti!$A$2:$X$104,$A1957-C$2,0)</f>
        <v>Vercelli</v>
      </c>
      <c r="D1957" s="3" t="str">
        <f>VLOOKUP($E1957,accorpamenti!$A$2:$X$104,$A1957-D$2,0)</f>
        <v>Vercelli</v>
      </c>
      <c r="E1957" s="3" t="s">
        <v>132</v>
      </c>
      <c r="F1957" s="1">
        <f t="array" ref="F1957">SUM(IF(anno=A1957,IF(distretto=E1957,1)))</f>
        <v>2</v>
      </c>
      <c r="G1957" s="1">
        <f t="array" ref="G1957">SUM(IF(anno=A1957,IF(distretto=E1957,IF(punti=-1,1))))</f>
        <v>0</v>
      </c>
      <c r="H1957" s="1">
        <f t="array" ref="H1957">SUM(IF(anno=A1957,IF(distretto=E1957,punti)))+G1957</f>
        <v>21</v>
      </c>
      <c r="I1957" s="6">
        <v>1.3977868375072802</v>
      </c>
      <c r="J1957" s="12">
        <f>H1957/VLOOKUP(A1957,anni!$A$1:$O$32,4,0)</f>
        <v>4.2384854478666302E-3</v>
      </c>
      <c r="K1957" s="12">
        <f t="shared" si="267"/>
        <v>0</v>
      </c>
      <c r="L1957" s="12">
        <f t="shared" si="268"/>
        <v>0</v>
      </c>
      <c r="M1957" s="12">
        <f t="array" ref="M1957">SUM(IF(NOT(ISERR(J1957:L1957)),J1957:L1957*$J$2:$L$2))/SUM(IF(NOT(ISERR(J1957:L1957)),$J$2:$L$2))</f>
        <v>2.1192427239333151E-3</v>
      </c>
      <c r="N1957" s="1">
        <f>((300-VLOOKUP(A1957,anni!$A$1:$O$32,8,0))*(M1957-I1957/300)+I1957)/300*(300-VLOOKUP(A1957,anni!$A$1:$O$32,7,0))</f>
        <v>0.88977749062242295</v>
      </c>
      <c r="O1957" s="1">
        <f t="shared" si="263"/>
        <v>1</v>
      </c>
      <c r="P1957" s="9" t="e">
        <f>INT(MAX(1,O1957)+1-VLOOKUP(A1957,anni!$A$1:$O$32,5,0))</f>
        <v>#NUM!</v>
      </c>
      <c r="Q1957" s="9">
        <f t="array" ref="Q1957">SUM(IF(anno=A1957,IF(distretto=E1957,concorrenti!$T$3:$T$5991)))</f>
        <v>0</v>
      </c>
      <c r="R1957" s="9" t="e">
        <f t="shared" si="264"/>
        <v>#NUM!</v>
      </c>
      <c r="S1957" s="1" t="e">
        <f t="shared" si="265"/>
        <v>#NUM!</v>
      </c>
      <c r="T1957" s="1">
        <f>1+INT($N1957/VLOOKUP($A1957,anni!$A$1:$J$35,10,0))+$Q1957</f>
        <v>2</v>
      </c>
      <c r="U1957" s="1">
        <f t="shared" si="266"/>
        <v>0</v>
      </c>
      <c r="AB1957" s="1">
        <v>1</v>
      </c>
    </row>
    <row r="1958" spans="1:28" x14ac:dyDescent="0.3">
      <c r="A1958" s="3">
        <v>1997</v>
      </c>
      <c r="B1958" s="3" t="str">
        <f>VLOOKUP($E1958,accorpamenti!$A$2:$X$104,$A1958-B$2,0)</f>
        <v>Lecco</v>
      </c>
      <c r="C1958" s="3" t="str">
        <f>VLOOKUP($E1958,accorpamenti!$A$2:$X$104,$A1958-C$2,0)</f>
        <v>Lecco</v>
      </c>
      <c r="D1958" s="3" t="str">
        <f>VLOOKUP($E1958,accorpamenti!$A$2:$X$104,$A1958-D$2,0)</f>
        <v>Lecco</v>
      </c>
      <c r="E1958" s="3" t="s">
        <v>64</v>
      </c>
      <c r="F1958" s="1">
        <f t="array" ref="F1958">SUM(IF(anno=A1958,IF(distretto=E1958,1)))</f>
        <v>2</v>
      </c>
      <c r="G1958" s="1">
        <f t="array" ref="G1958">SUM(IF(anno=A1958,IF(distretto=E1958,IF(punti=-1,1))))</f>
        <v>1</v>
      </c>
      <c r="H1958" s="1">
        <f t="array" ref="H1958">SUM(IF(anno=A1958,IF(distretto=E1958,punti)))+G1958</f>
        <v>21</v>
      </c>
      <c r="I1958" s="6">
        <v>1.2230634828188702</v>
      </c>
      <c r="J1958" s="12">
        <f>H1958/VLOOKUP(A1958,anni!$A$1:$O$32,4,0)</f>
        <v>4.2384854478666302E-3</v>
      </c>
      <c r="K1958" s="12">
        <f t="shared" si="267"/>
        <v>0</v>
      </c>
      <c r="L1958" s="12">
        <f t="shared" si="268"/>
        <v>0</v>
      </c>
      <c r="M1958" s="12">
        <f t="array" ref="M1958">SUM(IF(NOT(ISERR(J1958:L1958)),J1958:L1958*$J$2:$L$2))/SUM(IF(NOT(ISERR(J1958:L1958)),$J$2:$L$2))</f>
        <v>2.1192427239333151E-3</v>
      </c>
      <c r="N1958" s="1">
        <f>((300-VLOOKUP(A1958,anni!$A$1:$O$32,8,0))*(M1958-I1958/300)+I1958)/300*(300-VLOOKUP(A1958,anni!$A$1:$O$32,7,0))</f>
        <v>0.83153637239295308</v>
      </c>
      <c r="O1958" s="1">
        <f t="shared" si="263"/>
        <v>1</v>
      </c>
      <c r="P1958" s="9" t="e">
        <f>INT(MAX(1,O1958)+1-VLOOKUP(A1958,anni!$A$1:$O$32,5,0))</f>
        <v>#NUM!</v>
      </c>
      <c r="Q1958" s="9">
        <f t="array" ref="Q1958">SUM(IF(anno=A1958,IF(distretto=E1958,concorrenti!$T$3:$T$5991)))</f>
        <v>0</v>
      </c>
      <c r="R1958" s="9" t="e">
        <f t="shared" si="264"/>
        <v>#NUM!</v>
      </c>
      <c r="S1958" s="1" t="e">
        <f t="shared" si="265"/>
        <v>#NUM!</v>
      </c>
      <c r="T1958" s="1">
        <f>1+INT($N1958/VLOOKUP($A1958,anni!$A$1:$J$35,10,0))+$Q1958</f>
        <v>2</v>
      </c>
      <c r="U1958" s="1">
        <f t="shared" si="266"/>
        <v>0</v>
      </c>
      <c r="AB1958" s="1">
        <v>1</v>
      </c>
    </row>
    <row r="1959" spans="1:28" x14ac:dyDescent="0.3">
      <c r="A1959" s="3">
        <v>1997</v>
      </c>
      <c r="B1959" s="3" t="str">
        <f>VLOOKUP($E1959,accorpamenti!$A$2:$X$104,$A1959-B$2,0)</f>
        <v>Parma</v>
      </c>
      <c r="C1959" s="3" t="str">
        <f>VLOOKUP($E1959,accorpamenti!$A$2:$X$104,$A1959-C$2,0)</f>
        <v>Parma</v>
      </c>
      <c r="D1959" s="3" t="str">
        <f>VLOOKUP($E1959,accorpamenti!$A$2:$X$104,$A1959-D$2,0)</f>
        <v>Parma</v>
      </c>
      <c r="E1959" s="3" t="s">
        <v>76</v>
      </c>
      <c r="F1959" s="1">
        <f t="array" ref="F1959">SUM(IF(anno=A1959,IF(distretto=E1959,1)))</f>
        <v>2</v>
      </c>
      <c r="G1959" s="1">
        <f t="array" ref="G1959">SUM(IF(anno=A1959,IF(distretto=E1959,IF(punti=-1,1))))</f>
        <v>0</v>
      </c>
      <c r="H1959" s="1">
        <f t="array" ref="H1959">SUM(IF(anno=A1959,IF(distretto=E1959,punti)))+G1959</f>
        <v>13</v>
      </c>
      <c r="I1959" s="6">
        <v>2.2714036109493301</v>
      </c>
      <c r="J1959" s="12">
        <f>H1959/VLOOKUP(A1959,anni!$A$1:$O$32,4,0)</f>
        <v>2.6238243248698188E-3</v>
      </c>
      <c r="K1959" s="12">
        <f t="shared" si="267"/>
        <v>0</v>
      </c>
      <c r="L1959" s="12">
        <f t="shared" si="268"/>
        <v>0</v>
      </c>
      <c r="M1959" s="12">
        <f t="array" ref="M1959">SUM(IF(NOT(ISERR(J1959:L1959)),J1959:L1959*$J$2:$L$2))/SUM(IF(NOT(ISERR(J1959:L1959)),$J$2:$L$2))</f>
        <v>1.3119121624349094E-3</v>
      </c>
      <c r="N1959" s="1">
        <f>((300-VLOOKUP(A1959,anni!$A$1:$O$32,8,0))*(M1959-I1959/300)+I1959)/300*(300-VLOOKUP(A1959,anni!$A$1:$O$32,7,0))</f>
        <v>1.0195169694700921</v>
      </c>
      <c r="O1959" s="1">
        <f t="shared" si="263"/>
        <v>1.0195169694700921</v>
      </c>
      <c r="P1959" s="9" t="e">
        <f>INT(MAX(1,O1959)+1-VLOOKUP(A1959,anni!$A$1:$O$32,5,0))</f>
        <v>#NUM!</v>
      </c>
      <c r="Q1959" s="9">
        <f t="array" ref="Q1959">SUM(IF(anno=A1959,IF(distretto=E1959,concorrenti!$T$3:$T$5991)))</f>
        <v>0</v>
      </c>
      <c r="R1959" s="9" t="e">
        <f t="shared" si="264"/>
        <v>#NUM!</v>
      </c>
      <c r="S1959" s="1" t="e">
        <f t="shared" si="265"/>
        <v>#NUM!</v>
      </c>
      <c r="T1959" s="1">
        <f>1+INT($N1959/VLOOKUP($A1959,anni!$A$1:$J$35,10,0))+$Q1959</f>
        <v>2</v>
      </c>
      <c r="U1959" s="1">
        <f t="shared" si="266"/>
        <v>0</v>
      </c>
      <c r="AB1959" s="1">
        <v>1</v>
      </c>
    </row>
    <row r="1960" spans="1:28" x14ac:dyDescent="0.3">
      <c r="A1960" s="3">
        <v>1997</v>
      </c>
      <c r="B1960" s="3" t="str">
        <f>VLOOKUP($E1960,accorpamenti!$A$2:$X$104,$A1960-B$2,0)</f>
        <v>Rieti</v>
      </c>
      <c r="C1960" s="3" t="str">
        <f>VLOOKUP($E1960,accorpamenti!$A$2:$X$104,$A1960-C$2,0)</f>
        <v>Rieti</v>
      </c>
      <c r="D1960" s="3" t="str">
        <f>VLOOKUP($E1960,accorpamenti!$A$2:$X$104,$A1960-D$2,0)</f>
        <v>Rieti</v>
      </c>
      <c r="E1960" s="3" t="s">
        <v>148</v>
      </c>
      <c r="F1960" s="1">
        <f t="array" ref="F1960">SUM(IF(anno=A1960,IF(distretto=E1960,1)))</f>
        <v>2</v>
      </c>
      <c r="G1960" s="1">
        <f t="array" ref="G1960">SUM(IF(anno=A1960,IF(distretto=E1960,IF(punti=-1,1))))</f>
        <v>0</v>
      </c>
      <c r="H1960" s="1">
        <f t="array" ref="H1960">SUM(IF(anno=A1960,IF(distretto=E1960,punti)))+G1960</f>
        <v>20.2</v>
      </c>
      <c r="I1960" s="6">
        <v>0.87361677344205002</v>
      </c>
      <c r="J1960" s="12">
        <f>H1960/VLOOKUP(A1960,anni!$A$1:$O$32,4,0)</f>
        <v>4.0770193355669487E-3</v>
      </c>
      <c r="K1960" s="12">
        <f t="shared" si="267"/>
        <v>0</v>
      </c>
      <c r="L1960" s="12">
        <f t="shared" si="268"/>
        <v>0</v>
      </c>
      <c r="M1960" s="12">
        <f t="array" ref="M1960">SUM(IF(NOT(ISERR(J1960:L1960)),J1960:L1960*$J$2:$L$2))/SUM(IF(NOT(ISERR(J1960:L1960)),$J$2:$L$2))</f>
        <v>2.0385096677834743E-3</v>
      </c>
      <c r="N1960" s="1">
        <f>((300-VLOOKUP(A1960,anni!$A$1:$O$32,8,0))*(M1960-I1960/300)+I1960)/300*(300-VLOOKUP(A1960,anni!$A$1:$O$32,7,0))</f>
        <v>0.69890752470404482</v>
      </c>
      <c r="O1960" s="1">
        <f t="shared" si="263"/>
        <v>1</v>
      </c>
      <c r="P1960" s="9" t="e">
        <f>INT(MAX(1,O1960)+1-VLOOKUP(A1960,anni!$A$1:$O$32,5,0))</f>
        <v>#NUM!</v>
      </c>
      <c r="Q1960" s="9">
        <f t="array" ref="Q1960">SUM(IF(anno=A1960,IF(distretto=E1960,concorrenti!$T$3:$T$5991)))</f>
        <v>0</v>
      </c>
      <c r="R1960" s="9" t="e">
        <f t="shared" si="264"/>
        <v>#NUM!</v>
      </c>
      <c r="S1960" s="1" t="e">
        <f t="shared" si="265"/>
        <v>#NUM!</v>
      </c>
      <c r="T1960" s="1">
        <f>1+INT($N1960/VLOOKUP($A1960,anni!$A$1:$J$35,10,0))+$Q1960</f>
        <v>1</v>
      </c>
      <c r="U1960" s="1">
        <f t="shared" si="266"/>
        <v>-1</v>
      </c>
      <c r="AB1960" s="1">
        <v>1</v>
      </c>
    </row>
    <row r="1961" spans="1:28" x14ac:dyDescent="0.3">
      <c r="A1961" s="3">
        <v>1997</v>
      </c>
      <c r="B1961" s="3" t="str">
        <f>VLOOKUP($E1961,accorpamenti!$A$2:$X$104,$A1961-B$2,0)</f>
        <v>Arezzo</v>
      </c>
      <c r="C1961" s="3" t="str">
        <f>VLOOKUP($E1961,accorpamenti!$A$2:$X$104,$A1961-C$2,0)</f>
        <v>Arezzo</v>
      </c>
      <c r="D1961" s="3" t="str">
        <f>VLOOKUP($E1961,accorpamenti!$A$2:$X$104,$A1961-D$2,0)</f>
        <v>Arezzo</v>
      </c>
      <c r="E1961" s="3" t="s">
        <v>81</v>
      </c>
      <c r="F1961" s="1">
        <f t="array" ref="F1961">SUM(IF(anno=A1961,IF(distretto=E1961,1)))</f>
        <v>2</v>
      </c>
      <c r="G1961" s="1">
        <f t="array" ref="G1961">SUM(IF(anno=A1961,IF(distretto=E1961,IF(punti=-1,1))))</f>
        <v>0</v>
      </c>
      <c r="H1961" s="1">
        <f t="array" ref="H1961">SUM(IF(anno=A1961,IF(distretto=E1961,punti)))+G1961</f>
        <v>13</v>
      </c>
      <c r="I1961" s="6">
        <v>1.7472335468841</v>
      </c>
      <c r="J1961" s="12">
        <f>H1961/VLOOKUP(A1961,anni!$A$1:$O$32,4,0)</f>
        <v>2.6238243248698188E-3</v>
      </c>
      <c r="K1961" s="12">
        <f t="shared" si="267"/>
        <v>0</v>
      </c>
      <c r="L1961" s="12">
        <f t="shared" si="268"/>
        <v>0</v>
      </c>
      <c r="M1961" s="12">
        <f t="array" ref="M1961">SUM(IF(NOT(ISERR(J1961:L1961)),J1961:L1961*$J$2:$L$2))/SUM(IF(NOT(ISERR(J1961:L1961)),$J$2:$L$2))</f>
        <v>1.3119121624349094E-3</v>
      </c>
      <c r="N1961" s="1">
        <f>((300-VLOOKUP(A1961,anni!$A$1:$O$32,8,0))*(M1961-I1961/300)+I1961)/300*(300-VLOOKUP(A1961,anni!$A$1:$O$32,7,0))</f>
        <v>0.84479361478168191</v>
      </c>
      <c r="O1961" s="1">
        <f t="shared" si="263"/>
        <v>1</v>
      </c>
      <c r="P1961" s="9" t="e">
        <f>INT(MAX(1,O1961)+1-VLOOKUP(A1961,anni!$A$1:$O$32,5,0))</f>
        <v>#NUM!</v>
      </c>
      <c r="Q1961" s="9">
        <f t="array" ref="Q1961">SUM(IF(anno=A1961,IF(distretto=E1961,concorrenti!$T$3:$T$5991)))</f>
        <v>0</v>
      </c>
      <c r="R1961" s="9" t="e">
        <f t="shared" si="264"/>
        <v>#NUM!</v>
      </c>
      <c r="S1961" s="1" t="e">
        <f t="shared" si="265"/>
        <v>#NUM!</v>
      </c>
      <c r="T1961" s="1">
        <f>1+INT($N1961/VLOOKUP($A1961,anni!$A$1:$J$35,10,0))+$Q1961</f>
        <v>2</v>
      </c>
      <c r="U1961" s="1">
        <f t="shared" si="266"/>
        <v>0</v>
      </c>
      <c r="AB1961" s="1">
        <v>1</v>
      </c>
    </row>
    <row r="1962" spans="1:28" x14ac:dyDescent="0.3">
      <c r="A1962" s="3">
        <v>1997</v>
      </c>
      <c r="B1962" s="3" t="str">
        <f>VLOOKUP($E1962,accorpamenti!$A$2:$X$104,$A1962-B$2,0)</f>
        <v>L'Aquila</v>
      </c>
      <c r="C1962" s="3" t="str">
        <f>VLOOKUP($E1962,accorpamenti!$A$2:$X$104,$A1962-C$2,0)</f>
        <v>L'Aquila</v>
      </c>
      <c r="D1962" s="3" t="str">
        <f>VLOOKUP($E1962,accorpamenti!$A$2:$X$104,$A1962-D$2,0)</f>
        <v>L'Aquila</v>
      </c>
      <c r="E1962" s="3" t="s">
        <v>151</v>
      </c>
      <c r="F1962" s="1">
        <f t="array" ref="F1962">SUM(IF(anno=A1962,IF(distretto=E1962,1)))</f>
        <v>2</v>
      </c>
      <c r="G1962" s="1">
        <f t="array" ref="G1962">SUM(IF(anno=A1962,IF(distretto=E1962,IF(punti=-1,1))))</f>
        <v>0</v>
      </c>
      <c r="H1962" s="1">
        <f t="array" ref="H1962">SUM(IF(anno=A1962,IF(distretto=E1962,punti)))+G1962</f>
        <v>16</v>
      </c>
      <c r="I1962" s="6">
        <v>1.0483401281304601</v>
      </c>
      <c r="J1962" s="12">
        <f>H1962/VLOOKUP(A1962,anni!$A$1:$O$32,4,0)</f>
        <v>3.2293222459936232E-3</v>
      </c>
      <c r="K1962" s="12">
        <f t="shared" si="267"/>
        <v>0</v>
      </c>
      <c r="L1962" s="12">
        <f t="shared" si="268"/>
        <v>0</v>
      </c>
      <c r="M1962" s="12">
        <f t="array" ref="M1962">SUM(IF(NOT(ISERR(J1962:L1962)),J1962:L1962*$J$2:$L$2))/SUM(IF(NOT(ISERR(J1962:L1962)),$J$2:$L$2))</f>
        <v>1.6146611229968116E-3</v>
      </c>
      <c r="N1962" s="1">
        <f>((300-VLOOKUP(A1962,anni!$A$1:$O$32,8,0))*(M1962-I1962/300)+I1962)/300*(300-VLOOKUP(A1962,anni!$A$1:$O$32,7,0))</f>
        <v>0.67237893397618231</v>
      </c>
      <c r="O1962" s="1">
        <f t="shared" si="263"/>
        <v>1</v>
      </c>
      <c r="P1962" s="9" t="e">
        <f>INT(MAX(1,O1962)+1-VLOOKUP(A1962,anni!$A$1:$O$32,5,0))</f>
        <v>#NUM!</v>
      </c>
      <c r="Q1962" s="9">
        <f t="array" ref="Q1962">SUM(IF(anno=A1962,IF(distretto=E1962,concorrenti!$T$3:$T$5991)))</f>
        <v>0</v>
      </c>
      <c r="R1962" s="9" t="e">
        <f t="shared" si="264"/>
        <v>#NUM!</v>
      </c>
      <c r="S1962" s="1" t="e">
        <f t="shared" si="265"/>
        <v>#NUM!</v>
      </c>
      <c r="T1962" s="1">
        <f>1+INT($N1962/VLOOKUP($A1962,anni!$A$1:$J$35,10,0))+$Q1962</f>
        <v>1</v>
      </c>
      <c r="U1962" s="1">
        <f t="shared" si="266"/>
        <v>-1</v>
      </c>
      <c r="AB1962" s="1">
        <v>1</v>
      </c>
    </row>
    <row r="1963" spans="1:28" x14ac:dyDescent="0.3">
      <c r="A1963" s="3">
        <v>1997</v>
      </c>
      <c r="B1963" s="3" t="str">
        <f>VLOOKUP($E1963,accorpamenti!$A$2:$X$104,$A1963-B$2,0)</f>
        <v>Cosenza</v>
      </c>
      <c r="C1963" s="3" t="str">
        <f>VLOOKUP($E1963,accorpamenti!$A$2:$X$104,$A1963-C$2,0)</f>
        <v>Cosenza</v>
      </c>
      <c r="D1963" s="3" t="str">
        <f>VLOOKUP($E1963,accorpamenti!$A$2:$X$104,$A1963-D$2,0)</f>
        <v>Cosenza</v>
      </c>
      <c r="E1963" s="3" t="s">
        <v>134</v>
      </c>
      <c r="F1963" s="1">
        <f t="array" ref="F1963">SUM(IF(anno=A1963,IF(distretto=E1963,1)))</f>
        <v>1</v>
      </c>
      <c r="G1963" s="1">
        <f t="array" ref="G1963">SUM(IF(anno=A1963,IF(distretto=E1963,IF(punti=-1,1))))</f>
        <v>1</v>
      </c>
      <c r="H1963" s="1">
        <f t="array" ref="H1963">SUM(IF(anno=A1963,IF(distretto=E1963,punti)))+G1963</f>
        <v>0</v>
      </c>
      <c r="I1963" s="6">
        <v>8.0372743156668616</v>
      </c>
      <c r="J1963" s="12">
        <f>H1963/VLOOKUP(A1963,anni!$A$1:$O$32,4,0)</f>
        <v>0</v>
      </c>
      <c r="K1963" s="12">
        <f t="shared" si="267"/>
        <v>0</v>
      </c>
      <c r="L1963" s="12">
        <f t="shared" si="268"/>
        <v>0</v>
      </c>
      <c r="M1963" s="12">
        <f t="array" ref="M1963">SUM(IF(NOT(ISERR(J1963:L1963)),J1963:L1963*$J$2:$L$2))/SUM(IF(NOT(ISERR(J1963:L1963)),$J$2:$L$2))</f>
        <v>0</v>
      </c>
      <c r="N1963" s="1">
        <f>((300-VLOOKUP(A1963,anni!$A$1:$O$32,8,0))*(M1963-I1963/300)+I1963)/300*(300-VLOOKUP(A1963,anni!$A$1:$O$32,7,0))</f>
        <v>2.6790914385556204</v>
      </c>
      <c r="O1963" s="1">
        <f t="shared" si="263"/>
        <v>2.6790914385556204</v>
      </c>
      <c r="P1963" s="9" t="e">
        <f>INT(MAX(1,O1963)+1-VLOOKUP(A1963,anni!$A$1:$O$32,5,0))</f>
        <v>#NUM!</v>
      </c>
      <c r="Q1963" s="9">
        <f t="array" ref="Q1963">SUM(IF(anno=A1963,IF(distretto=E1963,concorrenti!$T$3:$T$5991)))</f>
        <v>0</v>
      </c>
      <c r="R1963" s="9" t="e">
        <f t="shared" si="264"/>
        <v>#NUM!</v>
      </c>
      <c r="S1963" s="1" t="e">
        <f t="shared" si="265"/>
        <v>#NUM!</v>
      </c>
      <c r="T1963" s="1">
        <f>1+INT($N1963/VLOOKUP($A1963,anni!$A$1:$J$35,10,0))+$Q1963</f>
        <v>4</v>
      </c>
      <c r="U1963" s="1">
        <f t="shared" si="266"/>
        <v>3</v>
      </c>
      <c r="AB1963" s="1">
        <v>3</v>
      </c>
    </row>
    <row r="1964" spans="1:28" x14ac:dyDescent="0.3">
      <c r="A1964" s="3">
        <v>1997</v>
      </c>
      <c r="B1964" s="3" t="str">
        <f>VLOOKUP($E1964,accorpamenti!$A$2:$X$104,$A1964-B$2,0)</f>
        <v>Brindisi</v>
      </c>
      <c r="C1964" s="3" t="str">
        <f>VLOOKUP($E1964,accorpamenti!$A$2:$X$104,$A1964-C$2,0)</f>
        <v>Brindisi</v>
      </c>
      <c r="D1964" s="3" t="str">
        <f>VLOOKUP($E1964,accorpamenti!$A$2:$X$104,$A1964-D$2,0)</f>
        <v>Brindisi</v>
      </c>
      <c r="E1964" s="3" t="s">
        <v>112</v>
      </c>
      <c r="F1964" s="1">
        <f t="array" ref="F1964">SUM(IF(anno=A1964,IF(distretto=E1964,1)))</f>
        <v>1</v>
      </c>
      <c r="G1964" s="1">
        <f t="array" ref="G1964">SUM(IF(anno=A1964,IF(distretto=E1964,IF(punti=-1,1))))</f>
        <v>0</v>
      </c>
      <c r="H1964" s="1">
        <f t="array" ref="H1964">SUM(IF(anno=A1964,IF(distretto=E1964,punti)))+G1964</f>
        <v>29</v>
      </c>
      <c r="I1964" s="6">
        <v>2.6208503203261504</v>
      </c>
      <c r="J1964" s="12">
        <f>H1964/VLOOKUP(A1964,anni!$A$1:$O$32,4,0)</f>
        <v>5.8531465708634416E-3</v>
      </c>
      <c r="K1964" s="12">
        <f t="shared" si="267"/>
        <v>0</v>
      </c>
      <c r="L1964" s="12">
        <f t="shared" si="268"/>
        <v>0</v>
      </c>
      <c r="M1964" s="12">
        <f t="array" ref="M1964">SUM(IF(NOT(ISERR(J1964:L1964)),J1964:L1964*$J$2:$L$2))/SUM(IF(NOT(ISERR(J1964:L1964)),$J$2:$L$2))</f>
        <v>2.9265732854317204E-3</v>
      </c>
      <c r="N1964" s="1">
        <f>((300-VLOOKUP(A1964,anni!$A$1:$O$32,8,0))*(M1964-I1964/300)+I1964)/300*(300-VLOOKUP(A1964,anni!$A$1:$O$32,7,0))</f>
        <v>1.458931430528394</v>
      </c>
      <c r="O1964" s="1">
        <f t="shared" si="263"/>
        <v>1.458931430528394</v>
      </c>
      <c r="P1964" s="9" t="e">
        <f>INT(MAX(1,O1964)+1-VLOOKUP(A1964,anni!$A$1:$O$32,5,0))</f>
        <v>#NUM!</v>
      </c>
      <c r="Q1964" s="9">
        <f t="array" ref="Q1964">SUM(IF(anno=A1964,IF(distretto=E1964,concorrenti!$T$3:$T$5991)))</f>
        <v>0</v>
      </c>
      <c r="R1964" s="9" t="e">
        <f t="shared" si="264"/>
        <v>#NUM!</v>
      </c>
      <c r="S1964" s="1" t="e">
        <f t="shared" si="265"/>
        <v>#NUM!</v>
      </c>
      <c r="T1964" s="1">
        <f>1+INT($N1964/VLOOKUP($A1964,anni!$A$1:$J$35,10,0))+$Q1964</f>
        <v>2</v>
      </c>
      <c r="U1964" s="1">
        <f t="shared" si="266"/>
        <v>1</v>
      </c>
      <c r="AB1964" s="1">
        <v>2</v>
      </c>
    </row>
    <row r="1965" spans="1:28" x14ac:dyDescent="0.3">
      <c r="A1965" s="3">
        <v>1997</v>
      </c>
      <c r="B1965" s="3" t="str">
        <f>VLOOKUP($E1965,accorpamenti!$A$2:$X$104,$A1965-B$2,0)</f>
        <v>Palermo</v>
      </c>
      <c r="C1965" s="3" t="str">
        <f>VLOOKUP($E1965,accorpamenti!$A$2:$X$104,$A1965-C$2,0)</f>
        <v>Palermo</v>
      </c>
      <c r="D1965" s="3" t="str">
        <f>VLOOKUP($E1965,accorpamenti!$A$2:$X$104,$A1965-D$2,0)</f>
        <v>Palermo</v>
      </c>
      <c r="E1965" s="3" t="s">
        <v>114</v>
      </c>
      <c r="F1965" s="1">
        <f t="array" ref="F1965">SUM(IF(anno=A1965,IF(distretto=E1965,1)))</f>
        <v>1</v>
      </c>
      <c r="G1965" s="1">
        <f t="array" ref="G1965">SUM(IF(anno=A1965,IF(distretto=E1965,IF(punti=-1,1))))</f>
        <v>0</v>
      </c>
      <c r="H1965" s="1">
        <f t="array" ref="H1965">SUM(IF(anno=A1965,IF(distretto=E1965,punti)))+G1965</f>
        <v>21</v>
      </c>
      <c r="I1965" s="6">
        <v>3.3197437390797901</v>
      </c>
      <c r="J1965" s="12">
        <f>H1965/VLOOKUP(A1965,anni!$A$1:$O$32,4,0)</f>
        <v>4.2384854478666302E-3</v>
      </c>
      <c r="K1965" s="12">
        <f t="shared" si="267"/>
        <v>0</v>
      </c>
      <c r="L1965" s="12">
        <f t="shared" si="268"/>
        <v>0</v>
      </c>
      <c r="M1965" s="12">
        <f t="array" ref="M1965">SUM(IF(NOT(ISERR(J1965:L1965)),J1965:L1965*$J$2:$L$2))/SUM(IF(NOT(ISERR(J1965:L1965)),$J$2:$L$2))</f>
        <v>2.1192427239333151E-3</v>
      </c>
      <c r="N1965" s="1">
        <f>((300-VLOOKUP(A1965,anni!$A$1:$O$32,8,0))*(M1965-I1965/300)+I1965)/300*(300-VLOOKUP(A1965,anni!$A$1:$O$32,7,0))</f>
        <v>1.5304297911465929</v>
      </c>
      <c r="O1965" s="1">
        <f t="shared" si="263"/>
        <v>1.5304297911465929</v>
      </c>
      <c r="P1965" s="9" t="e">
        <f>INT(MAX(1,O1965)+1-VLOOKUP(A1965,anni!$A$1:$O$32,5,0))</f>
        <v>#NUM!</v>
      </c>
      <c r="Q1965" s="9">
        <f t="array" ref="Q1965">SUM(IF(anno=A1965,IF(distretto=E1965,concorrenti!$T$3:$T$5991)))</f>
        <v>0</v>
      </c>
      <c r="R1965" s="9" t="e">
        <f t="shared" si="264"/>
        <v>#NUM!</v>
      </c>
      <c r="S1965" s="1" t="e">
        <f t="shared" si="265"/>
        <v>#NUM!</v>
      </c>
      <c r="T1965" s="1">
        <f>1+INT($N1965/VLOOKUP($A1965,anni!$A$1:$J$35,10,0))+$Q1965</f>
        <v>2</v>
      </c>
      <c r="U1965" s="1">
        <f t="shared" si="266"/>
        <v>1</v>
      </c>
      <c r="AB1965" s="1">
        <v>2</v>
      </c>
    </row>
    <row r="1966" spans="1:28" x14ac:dyDescent="0.3">
      <c r="A1966" s="3">
        <v>1997</v>
      </c>
      <c r="B1966" s="3" t="str">
        <f>VLOOKUP($E1966,accorpamenti!$A$2:$X$104,$A1966-B$2,0)</f>
        <v>Siracusa</v>
      </c>
      <c r="C1966" s="3" t="str">
        <f>VLOOKUP($E1966,accorpamenti!$A$2:$X$104,$A1966-C$2,0)</f>
        <v>Siracusa</v>
      </c>
      <c r="D1966" s="3" t="str">
        <f>VLOOKUP($E1966,accorpamenti!$A$2:$X$104,$A1966-D$2,0)</f>
        <v>Siracusa</v>
      </c>
      <c r="E1966" s="3" t="s">
        <v>139</v>
      </c>
      <c r="F1966" s="1">
        <f t="array" ref="F1966">SUM(IF(anno=A1966,IF(distretto=E1966,1)))</f>
        <v>1</v>
      </c>
      <c r="G1966" s="1">
        <f t="array" ref="G1966">SUM(IF(anno=A1966,IF(distretto=E1966,IF(punti=-1,1))))</f>
        <v>0</v>
      </c>
      <c r="H1966" s="1">
        <f t="array" ref="H1966">SUM(IF(anno=A1966,IF(distretto=E1966,punti)))+G1966</f>
        <v>10</v>
      </c>
      <c r="I1966" s="6">
        <v>4.8922539312754809</v>
      </c>
      <c r="J1966" s="12">
        <f>H1966/VLOOKUP(A1966,anni!$A$1:$O$32,4,0)</f>
        <v>2.0183264037460145E-3</v>
      </c>
      <c r="K1966" s="12">
        <f t="shared" si="267"/>
        <v>0</v>
      </c>
      <c r="L1966" s="12">
        <f t="shared" si="268"/>
        <v>0</v>
      </c>
      <c r="M1966" s="12">
        <f t="array" ref="M1966">SUM(IF(NOT(ISERR(J1966:L1966)),J1966:L1966*$J$2:$L$2))/SUM(IF(NOT(ISERR(J1966:L1966)),$J$2:$L$2))</f>
        <v>1.0091632018730072E-3</v>
      </c>
      <c r="N1966" s="1">
        <f>((300-VLOOKUP(A1966,anni!$A$1:$O$32,8,0))*(M1966-I1966/300)+I1966)/300*(300-VLOOKUP(A1966,anni!$A$1:$O$32,7,0))</f>
        <v>1.8325839507997617</v>
      </c>
      <c r="O1966" s="1">
        <f t="shared" si="263"/>
        <v>1.8325839507997617</v>
      </c>
      <c r="P1966" s="9" t="e">
        <f>INT(MAX(1,O1966)+1-VLOOKUP(A1966,anni!$A$1:$O$32,5,0))</f>
        <v>#NUM!</v>
      </c>
      <c r="Q1966" s="9">
        <f t="array" ref="Q1966">SUM(IF(anno=A1966,IF(distretto=E1966,concorrenti!$T$3:$T$5991)))</f>
        <v>0</v>
      </c>
      <c r="R1966" s="9" t="e">
        <f t="shared" si="264"/>
        <v>#NUM!</v>
      </c>
      <c r="S1966" s="1" t="e">
        <f t="shared" si="265"/>
        <v>#NUM!</v>
      </c>
      <c r="T1966" s="1">
        <f>1+INT($N1966/VLOOKUP($A1966,anni!$A$1:$J$35,10,0))+$Q1966</f>
        <v>3</v>
      </c>
      <c r="U1966" s="1">
        <f t="shared" si="266"/>
        <v>2</v>
      </c>
      <c r="AB1966" s="1">
        <v>2</v>
      </c>
    </row>
    <row r="1967" spans="1:28" x14ac:dyDescent="0.3">
      <c r="A1967" s="3">
        <v>1997</v>
      </c>
      <c r="B1967" s="3" t="str">
        <f>VLOOKUP($E1967,accorpamenti!$A$2:$X$104,$A1967-B$2,0)</f>
        <v>Avellino</v>
      </c>
      <c r="C1967" s="3" t="str">
        <f>VLOOKUP($E1967,accorpamenti!$A$2:$X$104,$A1967-C$2,0)</f>
        <v>Avellino</v>
      </c>
      <c r="D1967" s="3" t="str">
        <f>VLOOKUP($E1967,accorpamenti!$A$2:$X$104,$A1967-D$2,0)</f>
        <v>Avellino</v>
      </c>
      <c r="E1967" s="3" t="s">
        <v>127</v>
      </c>
      <c r="F1967" s="1">
        <f t="array" ref="F1967">SUM(IF(anno=A1967,IF(distretto=E1967,1)))</f>
        <v>1</v>
      </c>
      <c r="G1967" s="1">
        <f t="array" ref="G1967">SUM(IF(anno=A1967,IF(distretto=E1967,IF(punti=-1,1))))</f>
        <v>0</v>
      </c>
      <c r="H1967" s="1">
        <f t="array" ref="H1967">SUM(IF(anno=A1967,IF(distretto=E1967,punti)))+G1967</f>
        <v>11.2</v>
      </c>
      <c r="I1967" s="6">
        <v>4.1933605125218403</v>
      </c>
      <c r="J1967" s="12">
        <f>H1967/VLOOKUP(A1967,anni!$A$1:$O$32,4,0)</f>
        <v>2.260525572195536E-3</v>
      </c>
      <c r="K1967" s="12">
        <f t="shared" si="267"/>
        <v>0</v>
      </c>
      <c r="L1967" s="12">
        <f t="shared" si="268"/>
        <v>0</v>
      </c>
      <c r="M1967" s="12">
        <f t="array" ref="M1967">SUM(IF(NOT(ISERR(J1967:L1967)),J1967:L1967*$J$2:$L$2))/SUM(IF(NOT(ISERR(J1967:L1967)),$J$2:$L$2))</f>
        <v>1.130262786097768E-3</v>
      </c>
      <c r="N1967" s="1">
        <f>((300-VLOOKUP(A1967,anni!$A$1:$O$32,8,0))*(M1967-I1967/300)+I1967)/300*(300-VLOOKUP(A1967,anni!$A$1:$O$32,7,0))</f>
        <v>1.6238393947268341</v>
      </c>
      <c r="O1967" s="1">
        <f t="shared" si="263"/>
        <v>1.6238393947268341</v>
      </c>
      <c r="P1967" s="9" t="e">
        <f>INT(MAX(1,O1967)+1-VLOOKUP(A1967,anni!$A$1:$O$32,5,0))</f>
        <v>#NUM!</v>
      </c>
      <c r="Q1967" s="9">
        <f t="array" ref="Q1967">SUM(IF(anno=A1967,IF(distretto=E1967,concorrenti!$T$3:$T$5991)))</f>
        <v>0</v>
      </c>
      <c r="R1967" s="9" t="e">
        <f t="shared" si="264"/>
        <v>#NUM!</v>
      </c>
      <c r="S1967" s="1" t="e">
        <f t="shared" si="265"/>
        <v>#NUM!</v>
      </c>
      <c r="T1967" s="1">
        <f>1+INT($N1967/VLOOKUP($A1967,anni!$A$1:$J$35,10,0))+$Q1967</f>
        <v>3</v>
      </c>
      <c r="U1967" s="1">
        <f t="shared" si="266"/>
        <v>2</v>
      </c>
      <c r="AB1967" s="1">
        <v>2</v>
      </c>
    </row>
    <row r="1968" spans="1:28" x14ac:dyDescent="0.3">
      <c r="A1968" s="3">
        <v>1997</v>
      </c>
      <c r="B1968" s="3" t="str">
        <f>VLOOKUP($E1968,accorpamenti!$A$2:$X$104,$A1968-B$2,0)</f>
        <v>Caserta</v>
      </c>
      <c r="C1968" s="3" t="str">
        <f>VLOOKUP($E1968,accorpamenti!$A$2:$X$104,$A1968-C$2,0)</f>
        <v>Caserta</v>
      </c>
      <c r="D1968" s="3" t="str">
        <f>VLOOKUP($E1968,accorpamenti!$A$2:$X$104,$A1968-D$2,0)</f>
        <v>Caserta</v>
      </c>
      <c r="E1968" s="3" t="s">
        <v>33</v>
      </c>
      <c r="F1968" s="1">
        <f t="array" ref="F1968">SUM(IF(anno=A1968,IF(distretto=E1968,1)))</f>
        <v>1</v>
      </c>
      <c r="G1968" s="1">
        <f t="array" ref="G1968">SUM(IF(anno=A1968,IF(distretto=E1968,IF(punti=-1,1))))</f>
        <v>0</v>
      </c>
      <c r="H1968" s="1">
        <f t="array" ref="H1968">SUM(IF(anno=A1968,IF(distretto=E1968,punti)))+G1968</f>
        <v>8.4</v>
      </c>
      <c r="I1968" s="6">
        <v>4.1933605125218403</v>
      </c>
      <c r="J1968" s="12">
        <f>H1968/VLOOKUP(A1968,anni!$A$1:$O$32,4,0)</f>
        <v>1.6953941791466522E-3</v>
      </c>
      <c r="K1968" s="12">
        <f t="shared" si="267"/>
        <v>0</v>
      </c>
      <c r="L1968" s="12">
        <f t="shared" si="268"/>
        <v>0</v>
      </c>
      <c r="M1968" s="12">
        <f t="array" ref="M1968">SUM(IF(NOT(ISERR(J1968:L1968)),J1968:L1968*$J$2:$L$2))/SUM(IF(NOT(ISERR(J1968:L1968)),$J$2:$L$2))</f>
        <v>8.476970895733262E-4</v>
      </c>
      <c r="N1968" s="1">
        <f>((300-VLOOKUP(A1968,anni!$A$1:$O$32,8,0))*(M1968-I1968/300)+I1968)/300*(300-VLOOKUP(A1968,anni!$A$1:$O$32,7,0))</f>
        <v>1.5673262554219454</v>
      </c>
      <c r="O1968" s="1">
        <f t="shared" si="263"/>
        <v>1.5673262554219454</v>
      </c>
      <c r="P1968" s="9" t="e">
        <f>INT(MAX(1,O1968)+1-VLOOKUP(A1968,anni!$A$1:$O$32,5,0))</f>
        <v>#NUM!</v>
      </c>
      <c r="Q1968" s="9">
        <f t="array" ref="Q1968">SUM(IF(anno=A1968,IF(distretto=E1968,concorrenti!$T$3:$T$5991)))</f>
        <v>0</v>
      </c>
      <c r="R1968" s="9" t="e">
        <f t="shared" si="264"/>
        <v>#NUM!</v>
      </c>
      <c r="S1968" s="1" t="e">
        <f t="shared" si="265"/>
        <v>#NUM!</v>
      </c>
      <c r="T1968" s="1">
        <f>1+INT($N1968/VLOOKUP($A1968,anni!$A$1:$J$35,10,0))+$Q1968</f>
        <v>2</v>
      </c>
      <c r="U1968" s="1">
        <f t="shared" si="266"/>
        <v>1</v>
      </c>
      <c r="AB1968" s="1">
        <v>2</v>
      </c>
    </row>
    <row r="1969" spans="1:28" x14ac:dyDescent="0.3">
      <c r="A1969" s="3">
        <v>1997</v>
      </c>
      <c r="B1969" s="3" t="str">
        <f>VLOOKUP($E1969,accorpamenti!$A$2:$X$104,$A1969-B$2,0)</f>
        <v>Aosta</v>
      </c>
      <c r="C1969" s="3" t="str">
        <f>VLOOKUP($E1969,accorpamenti!$A$2:$X$104,$A1969-C$2,0)</f>
        <v>Aosta</v>
      </c>
      <c r="D1969" s="3" t="str">
        <f>VLOOKUP($E1969,accorpamenti!$A$2:$X$104,$A1969-D$2,0)</f>
        <v>Aosta</v>
      </c>
      <c r="E1969" s="3" t="s">
        <v>133</v>
      </c>
      <c r="F1969" s="1">
        <f t="array" ref="F1969">SUM(IF(anno=A1969,IF(distretto=E1969,1)))</f>
        <v>1</v>
      </c>
      <c r="G1969" s="1">
        <f t="array" ref="G1969">SUM(IF(anno=A1969,IF(distretto=E1969,IF(punti=-1,1))))</f>
        <v>0</v>
      </c>
      <c r="H1969" s="1">
        <f t="array" ref="H1969">SUM(IF(anno=A1969,IF(distretto=E1969,punti)))+G1969</f>
        <v>27</v>
      </c>
      <c r="I1969" s="6">
        <v>0.52417006406523003</v>
      </c>
      <c r="J1969" s="12">
        <f>H1969/VLOOKUP(A1969,anni!$A$1:$O$32,4,0)</f>
        <v>5.449481290114239E-3</v>
      </c>
      <c r="K1969" s="12">
        <f t="shared" si="267"/>
        <v>0</v>
      </c>
      <c r="L1969" s="12">
        <f t="shared" si="268"/>
        <v>0</v>
      </c>
      <c r="M1969" s="12">
        <f t="array" ref="M1969">SUM(IF(NOT(ISERR(J1969:L1969)),J1969:L1969*$J$2:$L$2))/SUM(IF(NOT(ISERR(J1969:L1969)),$J$2:$L$2))</f>
        <v>2.7247406450571199E-3</v>
      </c>
      <c r="N1969" s="1">
        <f>((300-VLOOKUP(A1969,anni!$A$1:$O$32,8,0))*(M1969-I1969/300)+I1969)/300*(300-VLOOKUP(A1969,anni!$A$1:$O$32,7,0))</f>
        <v>0.71967148369983402</v>
      </c>
      <c r="O1969" s="1">
        <f t="shared" si="263"/>
        <v>1</v>
      </c>
      <c r="P1969" s="9" t="e">
        <f>INT(MAX(1,O1969)+1-VLOOKUP(A1969,anni!$A$1:$O$32,5,0))</f>
        <v>#NUM!</v>
      </c>
      <c r="Q1969" s="9">
        <f t="array" ref="Q1969">SUM(IF(anno=A1969,IF(distretto=E1969,concorrenti!$T$3:$T$5991)))</f>
        <v>0</v>
      </c>
      <c r="R1969" s="9" t="e">
        <f t="shared" si="264"/>
        <v>#NUM!</v>
      </c>
      <c r="S1969" s="1" t="e">
        <f t="shared" si="265"/>
        <v>#NUM!</v>
      </c>
      <c r="T1969" s="1">
        <f>1+INT($N1969/VLOOKUP($A1969,anni!$A$1:$J$35,10,0))+$Q1969</f>
        <v>1</v>
      </c>
      <c r="U1969" s="1">
        <f t="shared" si="266"/>
        <v>0</v>
      </c>
      <c r="AB1969" s="1">
        <v>1</v>
      </c>
    </row>
    <row r="1970" spans="1:28" x14ac:dyDescent="0.3">
      <c r="A1970" s="3">
        <v>1997</v>
      </c>
      <c r="B1970" s="3" t="str">
        <f>VLOOKUP($E1970,accorpamenti!$A$2:$X$104,$A1970-B$2,0)</f>
        <v>Foggia</v>
      </c>
      <c r="C1970" s="3" t="str">
        <f>VLOOKUP($E1970,accorpamenti!$A$2:$X$104,$A1970-C$2,0)</f>
        <v>Foggia</v>
      </c>
      <c r="D1970" s="3" t="str">
        <f>VLOOKUP($E1970,accorpamenti!$A$2:$X$104,$A1970-D$2,0)</f>
        <v>Foggia</v>
      </c>
      <c r="E1970" s="3" t="s">
        <v>96</v>
      </c>
      <c r="F1970" s="1">
        <f t="array" ref="F1970">SUM(IF(anno=A1970,IF(distretto=E1970,1)))</f>
        <v>1</v>
      </c>
      <c r="G1970" s="1">
        <f t="array" ref="G1970">SUM(IF(anno=A1970,IF(distretto=E1970,IF(punti=-1,1))))</f>
        <v>0</v>
      </c>
      <c r="H1970" s="1">
        <f t="array" ref="H1970">SUM(IF(anno=A1970,IF(distretto=E1970,punti)))+G1970</f>
        <v>5.6</v>
      </c>
      <c r="I1970" s="6">
        <v>4.3680838672102507</v>
      </c>
      <c r="J1970" s="12">
        <f>H1970/VLOOKUP(A1970,anni!$A$1:$O$32,4,0)</f>
        <v>1.130262786097768E-3</v>
      </c>
      <c r="K1970" s="12">
        <f t="shared" si="267"/>
        <v>0</v>
      </c>
      <c r="L1970" s="12">
        <f t="shared" si="268"/>
        <v>0</v>
      </c>
      <c r="M1970" s="12">
        <f t="array" ref="M1970">SUM(IF(NOT(ISERR(J1970:L1970)),J1970:L1970*$J$2:$L$2))/SUM(IF(NOT(ISERR(J1970:L1970)),$J$2:$L$2))</f>
        <v>5.6513139304888399E-4</v>
      </c>
      <c r="N1970" s="1">
        <f>((300-VLOOKUP(A1970,anni!$A$1:$O$32,8,0))*(M1970-I1970/300)+I1970)/300*(300-VLOOKUP(A1970,anni!$A$1:$O$32,7,0))</f>
        <v>1.569054234346527</v>
      </c>
      <c r="O1970" s="1">
        <f t="shared" si="263"/>
        <v>1.569054234346527</v>
      </c>
      <c r="P1970" s="9" t="e">
        <f>INT(MAX(1,O1970)+1-VLOOKUP(A1970,anni!$A$1:$O$32,5,0))</f>
        <v>#NUM!</v>
      </c>
      <c r="Q1970" s="9">
        <f t="array" ref="Q1970">SUM(IF(anno=A1970,IF(distretto=E1970,concorrenti!$T$3:$T$5991)))</f>
        <v>0</v>
      </c>
      <c r="R1970" s="9" t="e">
        <f t="shared" si="264"/>
        <v>#NUM!</v>
      </c>
      <c r="S1970" s="1" t="e">
        <f t="shared" si="265"/>
        <v>#NUM!</v>
      </c>
      <c r="T1970" s="1">
        <f>1+INT($N1970/VLOOKUP($A1970,anni!$A$1:$J$35,10,0))+$Q1970</f>
        <v>2</v>
      </c>
      <c r="U1970" s="1">
        <f t="shared" si="266"/>
        <v>1</v>
      </c>
      <c r="AB1970" s="1">
        <v>2</v>
      </c>
    </row>
    <row r="1971" spans="1:28" x14ac:dyDescent="0.3">
      <c r="A1971" s="3">
        <v>1997</v>
      </c>
      <c r="B1971" s="3" t="str">
        <f>VLOOKUP($E1971,accorpamenti!$A$2:$X$104,$A1971-B$2,0)</f>
        <v>Messina</v>
      </c>
      <c r="C1971" s="3" t="str">
        <f>VLOOKUP($E1971,accorpamenti!$A$2:$X$104,$A1971-C$2,0)</f>
        <v>Messina</v>
      </c>
      <c r="D1971" s="3" t="str">
        <f>VLOOKUP($E1971,accorpamenti!$A$2:$X$104,$A1971-D$2,0)</f>
        <v>Messina</v>
      </c>
      <c r="E1971" s="3" t="s">
        <v>124</v>
      </c>
      <c r="F1971" s="1">
        <f t="array" ref="F1971">SUM(IF(anno=A1971,IF(distretto=E1971,1)))</f>
        <v>1</v>
      </c>
      <c r="G1971" s="1">
        <f t="array" ref="G1971">SUM(IF(anno=A1971,IF(distretto=E1971,IF(punti=-1,1))))</f>
        <v>0</v>
      </c>
      <c r="H1971" s="1">
        <f t="array" ref="H1971">SUM(IF(anno=A1971,IF(distretto=E1971,punti)))+G1971</f>
        <v>10</v>
      </c>
      <c r="I1971" s="6">
        <v>2.7955736750145603</v>
      </c>
      <c r="J1971" s="12">
        <f>H1971/VLOOKUP(A1971,anni!$A$1:$O$32,4,0)</f>
        <v>2.0183264037460145E-3</v>
      </c>
      <c r="K1971" s="12">
        <f t="shared" si="267"/>
        <v>0</v>
      </c>
      <c r="L1971" s="12">
        <f t="shared" si="268"/>
        <v>0</v>
      </c>
      <c r="M1971" s="12">
        <f t="array" ref="M1971">SUM(IF(NOT(ISERR(J1971:L1971)),J1971:L1971*$J$2:$L$2))/SUM(IF(NOT(ISERR(J1971:L1971)),$J$2:$L$2))</f>
        <v>1.0091632018730072E-3</v>
      </c>
      <c r="N1971" s="1">
        <f>((300-VLOOKUP(A1971,anni!$A$1:$O$32,8,0))*(M1971-I1971/300)+I1971)/300*(300-VLOOKUP(A1971,anni!$A$1:$O$32,7,0))</f>
        <v>1.1336905320461215</v>
      </c>
      <c r="O1971" s="1">
        <f t="shared" si="263"/>
        <v>1.1336905320461215</v>
      </c>
      <c r="P1971" s="9" t="e">
        <f>INT(MAX(1,O1971)+1-VLOOKUP(A1971,anni!$A$1:$O$32,5,0))</f>
        <v>#NUM!</v>
      </c>
      <c r="Q1971" s="9">
        <f t="array" ref="Q1971">SUM(IF(anno=A1971,IF(distretto=E1971,concorrenti!$T$3:$T$5991)))</f>
        <v>0</v>
      </c>
      <c r="R1971" s="9" t="e">
        <f t="shared" si="264"/>
        <v>#NUM!</v>
      </c>
      <c r="S1971" s="1" t="e">
        <f t="shared" si="265"/>
        <v>#NUM!</v>
      </c>
      <c r="T1971" s="1">
        <f>1+INT($N1971/VLOOKUP($A1971,anni!$A$1:$J$35,10,0))+$Q1971</f>
        <v>2</v>
      </c>
      <c r="U1971" s="1">
        <f t="shared" si="266"/>
        <v>1</v>
      </c>
      <c r="AB1971" s="1">
        <v>1</v>
      </c>
    </row>
    <row r="1972" spans="1:28" x14ac:dyDescent="0.3">
      <c r="A1972" s="3">
        <v>1997</v>
      </c>
      <c r="B1972" s="3" t="str">
        <f>VLOOKUP($E1972,accorpamenti!$A$2:$X$104,$A1972-B$2,0)</f>
        <v>Pescara</v>
      </c>
      <c r="C1972" s="3" t="str">
        <f>VLOOKUP($E1972,accorpamenti!$A$2:$X$104,$A1972-C$2,0)</f>
        <v>Pescara</v>
      </c>
      <c r="D1972" s="3" t="str">
        <f>VLOOKUP($E1972,accorpamenti!$A$2:$X$104,$A1972-D$2,0)</f>
        <v>Pescara</v>
      </c>
      <c r="E1972" s="3" t="s">
        <v>54</v>
      </c>
      <c r="F1972" s="1">
        <f t="array" ref="F1972">SUM(IF(anno=A1972,IF(distretto=E1972,1)))</f>
        <v>1</v>
      </c>
      <c r="G1972" s="1">
        <f t="array" ref="G1972">SUM(IF(anno=A1972,IF(distretto=E1972,IF(punti=-1,1))))</f>
        <v>0</v>
      </c>
      <c r="H1972" s="1">
        <f t="array" ref="H1972">SUM(IF(anno=A1972,IF(distretto=E1972,punti)))+G1972</f>
        <v>14</v>
      </c>
      <c r="I1972" s="6">
        <v>1.92195690157251</v>
      </c>
      <c r="J1972" s="12">
        <f>H1972/VLOOKUP(A1972,anni!$A$1:$O$32,4,0)</f>
        <v>2.8256569652444202E-3</v>
      </c>
      <c r="K1972" s="12">
        <f t="shared" si="267"/>
        <v>0</v>
      </c>
      <c r="L1972" s="12">
        <f t="shared" si="268"/>
        <v>0</v>
      </c>
      <c r="M1972" s="12">
        <f t="array" ref="M1972">SUM(IF(NOT(ISERR(J1972:L1972)),J1972:L1972*$J$2:$L$2))/SUM(IF(NOT(ISERR(J1972:L1972)),$J$2:$L$2))</f>
        <v>1.4128284826222101E-3</v>
      </c>
      <c r="N1972" s="1">
        <f>((300-VLOOKUP(A1972,anni!$A$1:$O$32,8,0))*(M1972-I1972/300)+I1972)/300*(300-VLOOKUP(A1972,anni!$A$1:$O$32,7,0))</f>
        <v>0.92321799704861196</v>
      </c>
      <c r="O1972" s="1">
        <f t="shared" si="263"/>
        <v>1</v>
      </c>
      <c r="P1972" s="9" t="e">
        <f>INT(MAX(1,O1972)+1-VLOOKUP(A1972,anni!$A$1:$O$32,5,0))</f>
        <v>#NUM!</v>
      </c>
      <c r="Q1972" s="9">
        <f t="array" ref="Q1972">SUM(IF(anno=A1972,IF(distretto=E1972,concorrenti!$T$3:$T$5991)))</f>
        <v>0</v>
      </c>
      <c r="R1972" s="9" t="e">
        <f t="shared" si="264"/>
        <v>#NUM!</v>
      </c>
      <c r="S1972" s="1" t="e">
        <f t="shared" si="265"/>
        <v>#NUM!</v>
      </c>
      <c r="T1972" s="1">
        <f>1+INT($N1972/VLOOKUP($A1972,anni!$A$1:$J$35,10,0))+$Q1972</f>
        <v>2</v>
      </c>
      <c r="U1972" s="1">
        <f t="shared" si="266"/>
        <v>1</v>
      </c>
      <c r="AB1972" s="1">
        <v>1</v>
      </c>
    </row>
    <row r="1973" spans="1:28" x14ac:dyDescent="0.3">
      <c r="A1973" s="3">
        <v>1997</v>
      </c>
      <c r="B1973" s="3" t="str">
        <f>VLOOKUP($E1973,accorpamenti!$A$2:$X$104,$A1973-B$2,0)</f>
        <v>Trapani</v>
      </c>
      <c r="C1973" s="3" t="str">
        <f>VLOOKUP($E1973,accorpamenti!$A$2:$X$104,$A1973-C$2,0)</f>
        <v>Trapani</v>
      </c>
      <c r="D1973" s="3" t="str">
        <f>VLOOKUP($E1973,accorpamenti!$A$2:$X$104,$A1973-D$2,0)</f>
        <v>Trapani</v>
      </c>
      <c r="E1973" s="3" t="s">
        <v>109</v>
      </c>
      <c r="F1973" s="1">
        <f t="array" ref="F1973">SUM(IF(anno=A1973,IF(distretto=E1973,1)))</f>
        <v>1</v>
      </c>
      <c r="G1973" s="1">
        <f t="array" ref="G1973">SUM(IF(anno=A1973,IF(distretto=E1973,IF(punti=-1,1))))</f>
        <v>0</v>
      </c>
      <c r="H1973" s="1">
        <f t="array" ref="H1973">SUM(IF(anno=A1973,IF(distretto=E1973,punti)))+G1973</f>
        <v>11.2</v>
      </c>
      <c r="I1973" s="6">
        <v>2.0966802562609201</v>
      </c>
      <c r="J1973" s="12">
        <f>H1973/VLOOKUP(A1973,anni!$A$1:$O$32,4,0)</f>
        <v>2.260525572195536E-3</v>
      </c>
      <c r="K1973" s="12">
        <f t="shared" si="267"/>
        <v>0</v>
      </c>
      <c r="L1973" s="12">
        <f t="shared" si="268"/>
        <v>0</v>
      </c>
      <c r="M1973" s="12">
        <f t="array" ref="M1973">SUM(IF(NOT(ISERR(J1973:L1973)),J1973:L1973*$J$2:$L$2))/SUM(IF(NOT(ISERR(J1973:L1973)),$J$2:$L$2))</f>
        <v>1.130262786097768E-3</v>
      </c>
      <c r="N1973" s="1">
        <f>((300-VLOOKUP(A1973,anni!$A$1:$O$32,8,0))*(M1973-I1973/300)+I1973)/300*(300-VLOOKUP(A1973,anni!$A$1:$O$32,7,0))</f>
        <v>0.92494597597319372</v>
      </c>
      <c r="O1973" s="1">
        <f t="shared" si="263"/>
        <v>1</v>
      </c>
      <c r="P1973" s="9" t="e">
        <f>INT(MAX(1,O1973)+1-VLOOKUP(A1973,anni!$A$1:$O$32,5,0))</f>
        <v>#NUM!</v>
      </c>
      <c r="Q1973" s="9">
        <f t="array" ref="Q1973">SUM(IF(anno=A1973,IF(distretto=E1973,concorrenti!$T$3:$T$5991)))</f>
        <v>0</v>
      </c>
      <c r="R1973" s="9" t="e">
        <f t="shared" si="264"/>
        <v>#NUM!</v>
      </c>
      <c r="S1973" s="1" t="e">
        <f t="shared" si="265"/>
        <v>#NUM!</v>
      </c>
      <c r="T1973" s="1">
        <f>1+INT($N1973/VLOOKUP($A1973,anni!$A$1:$J$35,10,0))+$Q1973</f>
        <v>2</v>
      </c>
      <c r="U1973" s="1">
        <f t="shared" si="266"/>
        <v>1</v>
      </c>
      <c r="AB1973" s="1">
        <v>1</v>
      </c>
    </row>
    <row r="1974" spans="1:28" x14ac:dyDescent="0.3">
      <c r="A1974" s="3">
        <v>1997</v>
      </c>
      <c r="B1974" s="3" t="str">
        <f>VLOOKUP($E1974,accorpamenti!$A$2:$X$104,$A1974-B$2,0)</f>
        <v>Sondrio</v>
      </c>
      <c r="C1974" s="3" t="str">
        <f>VLOOKUP($E1974,accorpamenti!$A$2:$X$104,$A1974-C$2,0)</f>
        <v>Sondrio</v>
      </c>
      <c r="D1974" s="3" t="str">
        <f>VLOOKUP($E1974,accorpamenti!$A$2:$X$104,$A1974-D$2,0)</f>
        <v>Sondrio</v>
      </c>
      <c r="E1974" s="3" t="s">
        <v>123</v>
      </c>
      <c r="F1974" s="1">
        <f t="array" ref="F1974">SUM(IF(anno=A1974,IF(distretto=E1974,1)))</f>
        <v>1</v>
      </c>
      <c r="G1974" s="1">
        <f t="array" ref="G1974">SUM(IF(anno=A1974,IF(distretto=E1974,IF(punti=-1,1))))</f>
        <v>0</v>
      </c>
      <c r="H1974" s="1">
        <f t="array" ref="H1974">SUM(IF(anno=A1974,IF(distretto=E1974,punti)))+G1974</f>
        <v>14.399999999999999</v>
      </c>
      <c r="I1974" s="6">
        <v>0.87361677344205002</v>
      </c>
      <c r="J1974" s="12">
        <f>H1974/VLOOKUP(A1974,anni!$A$1:$O$32,4,0)</f>
        <v>2.9063900213942605E-3</v>
      </c>
      <c r="K1974" s="12">
        <f t="shared" si="267"/>
        <v>0</v>
      </c>
      <c r="L1974" s="12">
        <f t="shared" si="268"/>
        <v>0</v>
      </c>
      <c r="M1974" s="12">
        <f t="array" ref="M1974">SUM(IF(NOT(ISERR(J1974:L1974)),J1974:L1974*$J$2:$L$2))/SUM(IF(NOT(ISERR(J1974:L1974)),$J$2:$L$2))</f>
        <v>1.4531950106971305E-3</v>
      </c>
      <c r="N1974" s="1">
        <f>((300-VLOOKUP(A1974,anni!$A$1:$O$32,8,0))*(M1974-I1974/300)+I1974)/300*(300-VLOOKUP(A1974,anni!$A$1:$O$32,7,0))</f>
        <v>0.58184459328677607</v>
      </c>
      <c r="O1974" s="1">
        <f t="shared" si="263"/>
        <v>1</v>
      </c>
      <c r="P1974" s="9" t="e">
        <f>INT(MAX(1,O1974)+1-VLOOKUP(A1974,anni!$A$1:$O$32,5,0))</f>
        <v>#NUM!</v>
      </c>
      <c r="Q1974" s="9">
        <f t="array" ref="Q1974">SUM(IF(anno=A1974,IF(distretto=E1974,concorrenti!$T$3:$T$5991)))</f>
        <v>0</v>
      </c>
      <c r="R1974" s="9" t="e">
        <f t="shared" si="264"/>
        <v>#NUM!</v>
      </c>
      <c r="S1974" s="1" t="e">
        <f t="shared" si="265"/>
        <v>#NUM!</v>
      </c>
      <c r="T1974" s="1">
        <f>1+INT($N1974/VLOOKUP($A1974,anni!$A$1:$J$35,10,0))+$Q1974</f>
        <v>1</v>
      </c>
      <c r="U1974" s="1">
        <f t="shared" si="266"/>
        <v>0</v>
      </c>
      <c r="AB1974" s="1">
        <v>1</v>
      </c>
    </row>
    <row r="1975" spans="1:28" x14ac:dyDescent="0.3">
      <c r="A1975" s="3">
        <v>1997</v>
      </c>
      <c r="B1975" s="3" t="str">
        <f>VLOOKUP($E1975,accorpamenti!$A$2:$X$104,$A1975-B$2,0)</f>
        <v>Pordenone</v>
      </c>
      <c r="C1975" s="3" t="str">
        <f>VLOOKUP($E1975,accorpamenti!$A$2:$X$104,$A1975-C$2,0)</f>
        <v>Pordenone</v>
      </c>
      <c r="D1975" s="3" t="str">
        <f>VLOOKUP($E1975,accorpamenti!$A$2:$X$104,$A1975-D$2,0)</f>
        <v>Pordenone</v>
      </c>
      <c r="E1975" s="3" t="s">
        <v>91</v>
      </c>
      <c r="F1975" s="1">
        <f t="array" ref="F1975">SUM(IF(anno=A1975,IF(distretto=E1975,1)))</f>
        <v>1</v>
      </c>
      <c r="G1975" s="1">
        <f t="array" ref="G1975">SUM(IF(anno=A1975,IF(distretto=E1975,IF(punti=-1,1))))</f>
        <v>0</v>
      </c>
      <c r="H1975" s="1">
        <f t="array" ref="H1975">SUM(IF(anno=A1975,IF(distretto=E1975,punti)))+G1975</f>
        <v>10</v>
      </c>
      <c r="I1975" s="6">
        <v>1.5725101921956901</v>
      </c>
      <c r="J1975" s="12">
        <f>H1975/VLOOKUP(A1975,anni!$A$1:$O$32,4,0)</f>
        <v>2.0183264037460145E-3</v>
      </c>
      <c r="K1975" s="12">
        <f t="shared" si="267"/>
        <v>0</v>
      </c>
      <c r="L1975" s="12">
        <f t="shared" si="268"/>
        <v>0</v>
      </c>
      <c r="M1975" s="12">
        <f t="array" ref="M1975">SUM(IF(NOT(ISERR(J1975:L1975)),J1975:L1975*$J$2:$L$2))/SUM(IF(NOT(ISERR(J1975:L1975)),$J$2:$L$2))</f>
        <v>1.0091632018730072E-3</v>
      </c>
      <c r="N1975" s="1">
        <f>((300-VLOOKUP(A1975,anni!$A$1:$O$32,8,0))*(M1975-I1975/300)+I1975)/300*(300-VLOOKUP(A1975,anni!$A$1:$O$32,7,0))</f>
        <v>0.7260027044398315</v>
      </c>
      <c r="O1975" s="1">
        <f t="shared" si="263"/>
        <v>1</v>
      </c>
      <c r="P1975" s="9" t="e">
        <f>INT(MAX(1,O1975)+1-VLOOKUP(A1975,anni!$A$1:$O$32,5,0))</f>
        <v>#NUM!</v>
      </c>
      <c r="Q1975" s="9">
        <f t="array" ref="Q1975">SUM(IF(anno=A1975,IF(distretto=E1975,concorrenti!$T$3:$T$5991)))</f>
        <v>0</v>
      </c>
      <c r="R1975" s="9" t="e">
        <f t="shared" si="264"/>
        <v>#NUM!</v>
      </c>
      <c r="S1975" s="1" t="e">
        <f t="shared" si="265"/>
        <v>#NUM!</v>
      </c>
      <c r="T1975" s="1">
        <f>1+INT($N1975/VLOOKUP($A1975,anni!$A$1:$J$35,10,0))+$Q1975</f>
        <v>1</v>
      </c>
      <c r="U1975" s="1">
        <f t="shared" si="266"/>
        <v>0</v>
      </c>
      <c r="AB1975" s="1">
        <v>1</v>
      </c>
    </row>
    <row r="1976" spans="1:28" x14ac:dyDescent="0.3">
      <c r="A1976" s="3">
        <v>1997</v>
      </c>
      <c r="B1976" s="3" t="str">
        <f>VLOOKUP($E1976,accorpamenti!$A$2:$X$104,$A1976-B$2,0)</f>
        <v>Caltanissetta</v>
      </c>
      <c r="C1976" s="3" t="str">
        <f>VLOOKUP($E1976,accorpamenti!$A$2:$X$104,$A1976-C$2,0)</f>
        <v>Caltanissetta</v>
      </c>
      <c r="D1976" s="3" t="str">
        <f>VLOOKUP($E1976,accorpamenti!$A$2:$X$104,$A1976-D$2,0)</f>
        <v>Caltanissetta</v>
      </c>
      <c r="E1976" s="3" t="s">
        <v>129</v>
      </c>
      <c r="F1976" s="1">
        <f t="array" ref="F1976">SUM(IF(anno=A1976,IF(distretto=E1976,1)))</f>
        <v>1</v>
      </c>
      <c r="G1976" s="1">
        <f t="array" ref="G1976">SUM(IF(anno=A1976,IF(distretto=E1976,IF(punti=-1,1))))</f>
        <v>0</v>
      </c>
      <c r="H1976" s="1">
        <f t="array" ref="H1976">SUM(IF(anno=A1976,IF(distretto=E1976,punti)))+G1976</f>
        <v>8</v>
      </c>
      <c r="I1976" s="6">
        <v>1.7472335468841</v>
      </c>
      <c r="J1976" s="12">
        <f>H1976/VLOOKUP(A1976,anni!$A$1:$O$32,4,0)</f>
        <v>1.6146611229968116E-3</v>
      </c>
      <c r="K1976" s="12">
        <f t="shared" si="267"/>
        <v>0</v>
      </c>
      <c r="L1976" s="12">
        <f t="shared" si="268"/>
        <v>0</v>
      </c>
      <c r="M1976" s="12">
        <f t="array" ref="M1976">SUM(IF(NOT(ISERR(J1976:L1976)),J1976:L1976*$J$2:$L$2))/SUM(IF(NOT(ISERR(J1976:L1976)),$J$2:$L$2))</f>
        <v>8.0733056149840581E-4</v>
      </c>
      <c r="N1976" s="1">
        <f>((300-VLOOKUP(A1976,anni!$A$1:$O$32,8,0))*(M1976-I1976/300)+I1976)/300*(300-VLOOKUP(A1976,anni!$A$1:$O$32,7,0))</f>
        <v>0.74387729459438123</v>
      </c>
      <c r="O1976" s="1">
        <f t="shared" si="263"/>
        <v>1</v>
      </c>
      <c r="P1976" s="9" t="e">
        <f>INT(MAX(1,O1976)+1-VLOOKUP(A1976,anni!$A$1:$O$32,5,0))</f>
        <v>#NUM!</v>
      </c>
      <c r="Q1976" s="9">
        <f t="array" ref="Q1976">SUM(IF(anno=A1976,IF(distretto=E1976,concorrenti!$T$3:$T$5991)))</f>
        <v>0</v>
      </c>
      <c r="R1976" s="9" t="e">
        <f t="shared" si="264"/>
        <v>#NUM!</v>
      </c>
      <c r="S1976" s="1" t="e">
        <f t="shared" si="265"/>
        <v>#NUM!</v>
      </c>
      <c r="T1976" s="1">
        <f>1+INT($N1976/VLOOKUP($A1976,anni!$A$1:$J$35,10,0))+$Q1976</f>
        <v>1</v>
      </c>
      <c r="U1976" s="1">
        <f t="shared" si="266"/>
        <v>0</v>
      </c>
      <c r="AB1976" s="1">
        <v>1</v>
      </c>
    </row>
    <row r="1977" spans="1:28" x14ac:dyDescent="0.3">
      <c r="A1977" s="3">
        <v>1997</v>
      </c>
      <c r="B1977" s="3" t="str">
        <f>VLOOKUP($E1977,accorpamenti!$A$2:$X$104,$A1977-B$2,0)</f>
        <v>Verbania</v>
      </c>
      <c r="C1977" s="3" t="str">
        <f>VLOOKUP($E1977,accorpamenti!$A$2:$X$104,$A1977-C$2,0)</f>
        <v>Verbania</v>
      </c>
      <c r="D1977" s="3" t="str">
        <f>VLOOKUP($E1977,accorpamenti!$A$2:$X$104,$A1977-D$2,0)</f>
        <v>Verbania</v>
      </c>
      <c r="E1977" s="3" t="s">
        <v>46</v>
      </c>
      <c r="F1977" s="1">
        <f t="array" ref="F1977">SUM(IF(anno=A1977,IF(distretto=E1977,1)))</f>
        <v>1</v>
      </c>
      <c r="G1977" s="1">
        <f t="array" ref="G1977">SUM(IF(anno=A1977,IF(distretto=E1977,IF(punti=-1,1))))</f>
        <v>0</v>
      </c>
      <c r="H1977" s="1">
        <f t="array" ref="H1977">SUM(IF(anno=A1977,IF(distretto=E1977,punti)))+G1977</f>
        <v>6</v>
      </c>
      <c r="I1977" s="6">
        <v>1.3977868375072802</v>
      </c>
      <c r="J1977" s="12">
        <f>H1977/VLOOKUP(A1977,anni!$A$1:$O$32,4,0)</f>
        <v>1.2109958422476085E-3</v>
      </c>
      <c r="K1977" s="12">
        <f t="shared" si="267"/>
        <v>0</v>
      </c>
      <c r="L1977" s="12">
        <f t="shared" si="268"/>
        <v>0</v>
      </c>
      <c r="M1977" s="12">
        <f t="array" ref="M1977">SUM(IF(NOT(ISERR(J1977:L1977)),J1977:L1977*$J$2:$L$2))/SUM(IF(NOT(ISERR(J1977:L1977)),$J$2:$L$2))</f>
        <v>6.0549792112380427E-4</v>
      </c>
      <c r="N1977" s="1">
        <f>((300-VLOOKUP(A1977,anni!$A$1:$O$32,8,0))*(M1977-I1977/300)+I1977)/300*(300-VLOOKUP(A1977,anni!$A$1:$O$32,7,0))</f>
        <v>0.5870285300605208</v>
      </c>
      <c r="O1977" s="1">
        <f t="shared" si="263"/>
        <v>1</v>
      </c>
      <c r="P1977" s="9" t="e">
        <f>INT(MAX(1,O1977)+1-VLOOKUP(A1977,anni!$A$1:$O$32,5,0))</f>
        <v>#NUM!</v>
      </c>
      <c r="Q1977" s="9">
        <f t="array" ref="Q1977">SUM(IF(anno=A1977,IF(distretto=E1977,concorrenti!$T$3:$T$5991)))</f>
        <v>0</v>
      </c>
      <c r="R1977" s="9" t="e">
        <f t="shared" si="264"/>
        <v>#NUM!</v>
      </c>
      <c r="S1977" s="1" t="e">
        <f t="shared" si="265"/>
        <v>#NUM!</v>
      </c>
      <c r="T1977" s="1">
        <f>1+INT($N1977/VLOOKUP($A1977,anni!$A$1:$J$35,10,0))+$Q1977</f>
        <v>1</v>
      </c>
      <c r="U1977" s="1">
        <f t="shared" si="266"/>
        <v>0</v>
      </c>
      <c r="AB1977" s="1">
        <v>1</v>
      </c>
    </row>
    <row r="1978" spans="1:28" x14ac:dyDescent="0.3">
      <c r="A1978" s="3">
        <v>1997</v>
      </c>
      <c r="B1978" s="3" t="str">
        <f>VLOOKUP($E1978,accorpamenti!$A$2:$X$104,$A1978-B$2,0)</f>
        <v>Sassari</v>
      </c>
      <c r="C1978" s="3" t="str">
        <f>VLOOKUP($E1978,accorpamenti!$A$2:$X$104,$A1978-C$2,0)</f>
        <v>Sassari</v>
      </c>
      <c r="D1978" s="3" t="str">
        <f>VLOOKUP($E1978,accorpamenti!$A$2:$X$104,$A1978-D$2,0)</f>
        <v>Sassari</v>
      </c>
      <c r="E1978" s="3" t="s">
        <v>150</v>
      </c>
      <c r="F1978" s="1">
        <f t="array" ref="F1978">SUM(IF(anno=A1978,IF(distretto=E1978,1)))</f>
        <v>1</v>
      </c>
      <c r="G1978" s="1">
        <f t="array" ref="G1978">SUM(IF(anno=A1978,IF(distretto=E1978,IF(punti=-1,1))))</f>
        <v>0</v>
      </c>
      <c r="H1978" s="1">
        <f t="array" ref="H1978">SUM(IF(anno=A1978,IF(distretto=E1978,punti)))+G1978</f>
        <v>6</v>
      </c>
      <c r="I1978" s="6">
        <v>1.2230634828188702</v>
      </c>
      <c r="J1978" s="12">
        <f>H1978/VLOOKUP(A1978,anni!$A$1:$O$32,4,0)</f>
        <v>1.2109958422476085E-3</v>
      </c>
      <c r="K1978" s="12">
        <f t="shared" si="267"/>
        <v>0</v>
      </c>
      <c r="L1978" s="12">
        <f t="shared" si="268"/>
        <v>0</v>
      </c>
      <c r="M1978" s="12">
        <f t="array" ref="M1978">SUM(IF(NOT(ISERR(J1978:L1978)),J1978:L1978*$J$2:$L$2))/SUM(IF(NOT(ISERR(J1978:L1978)),$J$2:$L$2))</f>
        <v>6.0549792112380427E-4</v>
      </c>
      <c r="N1978" s="1">
        <f>((300-VLOOKUP(A1978,anni!$A$1:$O$32,8,0))*(M1978-I1978/300)+I1978)/300*(300-VLOOKUP(A1978,anni!$A$1:$O$32,7,0))</f>
        <v>0.52878741183105094</v>
      </c>
      <c r="O1978" s="1">
        <f t="shared" si="263"/>
        <v>1</v>
      </c>
      <c r="P1978" s="9" t="e">
        <f>INT(MAX(1,O1978)+1-VLOOKUP(A1978,anni!$A$1:$O$32,5,0))</f>
        <v>#NUM!</v>
      </c>
      <c r="Q1978" s="9">
        <f t="array" ref="Q1978">SUM(IF(anno=A1978,IF(distretto=E1978,concorrenti!$T$3:$T$5991)))</f>
        <v>0</v>
      </c>
      <c r="R1978" s="9" t="e">
        <f t="shared" si="264"/>
        <v>#NUM!</v>
      </c>
      <c r="S1978" s="1" t="e">
        <f t="shared" si="265"/>
        <v>#NUM!</v>
      </c>
      <c r="T1978" s="1">
        <f>1+INT($N1978/VLOOKUP($A1978,anni!$A$1:$J$35,10,0))+$Q1978</f>
        <v>1</v>
      </c>
      <c r="U1978" s="1">
        <f t="shared" si="266"/>
        <v>0</v>
      </c>
      <c r="AB1978" s="1">
        <v>1</v>
      </c>
    </row>
    <row r="1979" spans="1:28" x14ac:dyDescent="0.3">
      <c r="A1979" s="3">
        <v>1997</v>
      </c>
      <c r="B1979" s="3" t="str">
        <f>VLOOKUP($E1979,accorpamenti!$A$2:$X$104,$A1979-B$2,0)</f>
        <v>Catanzaro</v>
      </c>
      <c r="C1979" s="3" t="str">
        <f>VLOOKUP($E1979,accorpamenti!$A$2:$X$104,$A1979-C$2,0)</f>
        <v>Catanzaro</v>
      </c>
      <c r="D1979" s="3" t="str">
        <f>VLOOKUP($E1979,accorpamenti!$A$2:$X$104,$A1979-D$2,0)</f>
        <v>Catanzaro</v>
      </c>
      <c r="E1979" s="3" t="s">
        <v>110</v>
      </c>
      <c r="F1979" s="1">
        <f t="array" ref="F1979">SUM(IF(anno=A1979,IF(distretto=E1979,1)))</f>
        <v>1</v>
      </c>
      <c r="G1979" s="1">
        <f t="array" ref="G1979">SUM(IF(anno=A1979,IF(distretto=E1979,IF(punti=-1,1))))</f>
        <v>0</v>
      </c>
      <c r="H1979" s="1">
        <f t="array" ref="H1979">SUM(IF(anno=A1979,IF(distretto=E1979,punti)))+G1979</f>
        <v>4</v>
      </c>
      <c r="I1979" s="6">
        <v>1.5725101921956901</v>
      </c>
      <c r="J1979" s="12">
        <f>H1979/VLOOKUP(A1979,anni!$A$1:$O$32,4,0)</f>
        <v>8.0733056149840581E-4</v>
      </c>
      <c r="K1979" s="12">
        <f t="shared" si="267"/>
        <v>0</v>
      </c>
      <c r="L1979" s="12">
        <f t="shared" si="268"/>
        <v>0</v>
      </c>
      <c r="M1979" s="12">
        <f t="array" ref="M1979">SUM(IF(NOT(ISERR(J1979:L1979)),J1979:L1979*$J$2:$L$2))/SUM(IF(NOT(ISERR(J1979:L1979)),$J$2:$L$2))</f>
        <v>4.036652807492029E-4</v>
      </c>
      <c r="N1979" s="1">
        <f>((300-VLOOKUP(A1979,anni!$A$1:$O$32,8,0))*(M1979-I1979/300)+I1979)/300*(300-VLOOKUP(A1979,anni!$A$1:$O$32,7,0))</f>
        <v>0.60490312021507053</v>
      </c>
      <c r="O1979" s="1">
        <f t="shared" ref="O1979" si="269">MAX(1,N1979)</f>
        <v>1</v>
      </c>
      <c r="P1979" s="9" t="e">
        <f>INT(MAX(1,O1979)+1-VLOOKUP(A1979,anni!$A$1:$O$32,5,0))</f>
        <v>#NUM!</v>
      </c>
      <c r="Q1979" s="9">
        <f t="array" ref="Q1979">SUM(IF(anno=A1979,IF(distretto=E1979,concorrenti!$T$3:$T$5991)))</f>
        <v>0</v>
      </c>
      <c r="R1979" s="9" t="e">
        <f t="shared" ref="R1979" si="270">P1979+Q1979</f>
        <v>#NUM!</v>
      </c>
      <c r="S1979" s="1" t="e">
        <f t="shared" ref="S1979" si="271">R1979-F1979</f>
        <v>#NUM!</v>
      </c>
      <c r="T1979" s="1">
        <f>1+INT($N1979/VLOOKUP($A1979,anni!$A$1:$J$35,10,0))+$Q1979</f>
        <v>1</v>
      </c>
      <c r="U1979" s="1">
        <f t="shared" si="266"/>
        <v>0</v>
      </c>
      <c r="AB1979" s="1">
        <v>1</v>
      </c>
    </row>
  </sheetData>
  <sortState ref="A4:AC95">
    <sortCondition descending="1" ref="M4"/>
  </sortState>
  <phoneticPr fontId="1" type="noConversion"/>
  <conditionalFormatting sqref="Z676:Z774 Z281:Z471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472:Z675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571:Z573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284:Z468"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188:Z280">
    <cfRule type="colorScale" priority="1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191:Z280">
    <cfRule type="colorScale" priority="1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96:Z187"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99:Z187">
    <cfRule type="colorScale" priority="2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96:Z187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4:Z9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7:Z95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4:Z95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5" right="0.75" top="1" bottom="1" header="0.5" footer="0.5"/>
  <pageSetup paperSize="9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50"/>
  <sheetViews>
    <sheetView zoomScale="80" workbookViewId="0">
      <selection activeCell="H21" sqref="H21"/>
    </sheetView>
  </sheetViews>
  <sheetFormatPr defaultColWidth="9.08984375" defaultRowHeight="13.5" x14ac:dyDescent="0.3"/>
  <cols>
    <col min="1" max="2" width="9.08984375" style="1"/>
    <col min="3" max="3" width="10.08984375" style="1" bestFit="1" customWidth="1"/>
    <col min="4" max="5" width="9.08984375" style="1"/>
    <col min="6" max="6" width="11.08984375" style="1" customWidth="1"/>
    <col min="7" max="7" width="9.54296875" style="1" bestFit="1" customWidth="1"/>
    <col min="8" max="16384" width="9.08984375" style="1"/>
  </cols>
  <sheetData>
    <row r="1" spans="1:15" s="8" customFormat="1" x14ac:dyDescent="0.3">
      <c r="A1" s="8" t="s">
        <v>157</v>
      </c>
      <c r="B1" s="7" t="s">
        <v>9</v>
      </c>
      <c r="C1" s="7" t="s">
        <v>10</v>
      </c>
      <c r="D1" s="7" t="s">
        <v>16</v>
      </c>
      <c r="E1" s="8" t="s">
        <v>156</v>
      </c>
      <c r="F1" s="8" t="s">
        <v>13</v>
      </c>
      <c r="G1" s="8" t="s">
        <v>14</v>
      </c>
      <c r="H1" s="8" t="s">
        <v>163</v>
      </c>
      <c r="O1">
        <v>1</v>
      </c>
    </row>
    <row r="2" spans="1:15" x14ac:dyDescent="0.3">
      <c r="A2" s="1">
        <v>1997</v>
      </c>
      <c r="B2" s="10">
        <f t="array" ref="B2">AVERAGE(IF(anno=A2,IF(punti&gt;=0,punti)))</f>
        <v>17.143944636678196</v>
      </c>
      <c r="C2" s="10">
        <f t="array" ref="C2">STDEV(IF(anno=A2,IF(punti&gt;=0,punti)))</f>
        <v>10.108057138146565</v>
      </c>
      <c r="D2" s="1">
        <f t="array" ref="D2">SUM(IF(anno=A2,IF(punti&gt;=0,punti)))</f>
        <v>4954.5999999999985</v>
      </c>
      <c r="E2" s="1" t="e">
        <f t="array" ref="E2">LARGE(IF(anno_2=A2,q_max-INT(q_max)),300-G2-SUM(IF(anno_2=A2,INT(q_max))))</f>
        <v>#NUM!</v>
      </c>
      <c r="F2" s="1">
        <v>43</v>
      </c>
      <c r="G2" s="1">
        <f t="array" ref="G2">SUM(IF(anno=A2,concorrenti!$T$3:$T$5991))</f>
        <v>0</v>
      </c>
      <c r="H2" s="1">
        <v>100</v>
      </c>
      <c r="I2" s="1">
        <v>102</v>
      </c>
      <c r="J2" s="1">
        <f t="array" ref="J2">LARGE(IF(anno_2=A2,q_max/TRANSPOSE(unodue)),300-G2-I2)</f>
        <v>0.80833267172507628</v>
      </c>
      <c r="O2">
        <v>2</v>
      </c>
    </row>
    <row r="3" spans="1:15" x14ac:dyDescent="0.3">
      <c r="A3" s="1">
        <v>1998</v>
      </c>
      <c r="B3" s="10">
        <f t="array" ref="B3">AVERAGE(IF(anno=A3,IF(punti&gt;=0,punti)))</f>
        <v>14.104844290657434</v>
      </c>
      <c r="C3" s="10">
        <f t="array" ref="C3">STDEV(IF(anno=A3,IF(punti&gt;=0,punti)))</f>
        <v>10.610920936376429</v>
      </c>
      <c r="D3" s="1">
        <f t="array" ref="D3">SUM(IF(anno=A3,IF(punti&gt;=0,punti)))</f>
        <v>4076.2999999999984</v>
      </c>
      <c r="E3" s="1">
        <f t="array" ref="E3">LARGE(IF(anno_2=A3,q_max-INT(q_max)),300-G3-SUM(IF(anno_2=A3,INT(q_max))))</f>
        <v>0.14625425471282938</v>
      </c>
      <c r="F3" s="1">
        <v>43</v>
      </c>
      <c r="G3" s="1">
        <f t="array" ref="G3">SUM(IF(anno=A3,concorrenti!$T$3:$T$5991))</f>
        <v>0</v>
      </c>
      <c r="H3" s="1">
        <v>100</v>
      </c>
      <c r="I3" s="1">
        <v>102</v>
      </c>
      <c r="J3" s="1">
        <f t="array" ref="J3">LARGE(IF(anno_2=A3,q_max/TRANSPOSE(unodue)),300-G3-I3)</f>
        <v>1.0797680576954474</v>
      </c>
      <c r="O3">
        <v>3</v>
      </c>
    </row>
    <row r="4" spans="1:15" x14ac:dyDescent="0.3">
      <c r="A4" s="1">
        <v>1999</v>
      </c>
      <c r="B4" s="10">
        <f t="array" ref="B4">AVERAGE(IF(anno=A4,IF(punti&gt;=0,punti)))</f>
        <v>18.230897009966782</v>
      </c>
      <c r="C4" s="10">
        <f t="array" ref="C4">STDEV(IF(anno=A4,IF(punti&gt;=0,punti)))</f>
        <v>9.8528037731749762</v>
      </c>
      <c r="D4" s="1">
        <f t="array" ref="D4">SUM(IF(anno=A4,IF(punti&gt;=0,punti)))</f>
        <v>5487.5000000000009</v>
      </c>
      <c r="E4" s="1">
        <f t="array" ref="E4">LARGE(IF(anno_2=A4,q_max-INT(q_max)),300-G4-SUM(IF(anno_2=A4,INT(q_max))))</f>
        <v>0.47908068987772801</v>
      </c>
      <c r="F4" s="1">
        <v>43</v>
      </c>
      <c r="G4" s="1">
        <f t="array" ref="G4">SUM(IF(anno=A4,concorrenti!$T$3:$T$5991))</f>
        <v>0</v>
      </c>
      <c r="H4" s="1">
        <v>100</v>
      </c>
      <c r="I4" s="1">
        <v>102</v>
      </c>
      <c r="J4" s="1">
        <f t="array" ref="J4">LARGE(IF(anno_2=A4,q_max/TRANSPOSE(unodue)),300-G4-I4)</f>
        <v>1.21632702004701</v>
      </c>
      <c r="O4">
        <v>4</v>
      </c>
    </row>
    <row r="5" spans="1:15" x14ac:dyDescent="0.3">
      <c r="A5" s="1">
        <v>2000</v>
      </c>
      <c r="B5" s="10">
        <f t="array" ref="B5">AVERAGE(IF(anno=A5,IF(punti&gt;=0,punti)))</f>
        <v>12.479285714285711</v>
      </c>
      <c r="C5" s="10">
        <f t="array" ref="C5">STDEV(IF(anno=A5,IF(punti&gt;=0,punti)))</f>
        <v>8.3656320006991329</v>
      </c>
      <c r="D5" s="1">
        <f t="array" ref="D5">SUM(IF(anno=A5,IF(punti&gt;=0,punti)))</f>
        <v>3494.1999999999989</v>
      </c>
      <c r="E5" s="1">
        <f t="array" ref="E5">LARGE(IF(anno_2=A5,q_max-INT(q_max)),300-G5-SUM(IF(anno_2=A5,INT(q_max))))</f>
        <v>0.5000479956370798</v>
      </c>
      <c r="F5" s="1">
        <v>43</v>
      </c>
      <c r="G5" s="1">
        <f t="array" ref="G5">SUM(IF(anno=A5,concorrenti!$T$3:$T$5991))</f>
        <v>0</v>
      </c>
      <c r="H5" s="1">
        <v>100</v>
      </c>
      <c r="I5" s="1">
        <v>102</v>
      </c>
      <c r="J5" s="1">
        <f t="array" ref="J5">LARGE(IF(anno_2=A5,q_max/TRANSPOSE(unodue)),300-G5-I5)</f>
        <v>1.1942030801368748</v>
      </c>
      <c r="O5">
        <v>5</v>
      </c>
    </row>
    <row r="6" spans="1:15" x14ac:dyDescent="0.3">
      <c r="A6" s="1">
        <v>2001</v>
      </c>
      <c r="B6" s="10">
        <f t="array" ref="B6">AVERAGE(IF(anno=A6,IF(punti&gt;=0,punti)))</f>
        <v>14.236301369863018</v>
      </c>
      <c r="C6" s="10">
        <f t="array" ref="C6">STDEV(IF(anno=A6,IF(punti&gt;=0,punti)))</f>
        <v>7.7997566279503747</v>
      </c>
      <c r="D6" s="1">
        <f t="array" ref="D6">SUM(IF(anno=A6,IF(punti&gt;=0,punti)))</f>
        <v>4157.0000000000009</v>
      </c>
      <c r="E6" s="1">
        <f t="array" ref="E6">LARGE(IF(anno_2=A6,q_max-INT(q_max)),300-G6-SUM(IF(anno_2=A6,INT(q_max))))</f>
        <v>0.48512773368736983</v>
      </c>
      <c r="F6" s="1">
        <v>43</v>
      </c>
      <c r="G6" s="1">
        <f t="array" ref="G6">SUM(IF(anno=A6,concorrenti!$T$3:$T$5991))</f>
        <v>0</v>
      </c>
      <c r="H6" s="1">
        <v>100</v>
      </c>
      <c r="I6" s="1">
        <v>102</v>
      </c>
      <c r="J6" s="1">
        <f t="array" ref="J6">LARGE(IF(anno_2=A6,q_max/TRANSPOSE(unodue)),300-G6-I6)</f>
        <v>1.1959660213297361</v>
      </c>
      <c r="O6">
        <v>6</v>
      </c>
    </row>
    <row r="7" spans="1:15" x14ac:dyDescent="0.3">
      <c r="A7" s="1">
        <v>2002</v>
      </c>
      <c r="B7" s="10">
        <f t="array" ref="B7">AVERAGE(IF(anno=A7,IF(punti&gt;=0,punti)))</f>
        <v>19.847260273972587</v>
      </c>
      <c r="C7" s="10">
        <f t="array" ref="C7">STDEV(IF(anno=A7,IF(punti&gt;=0,punti)))</f>
        <v>10.780169494204527</v>
      </c>
      <c r="D7" s="1">
        <f t="array" ref="D7">SUM(IF(anno=A7,IF(punti&gt;=0,punti)))</f>
        <v>5795.3999999999951</v>
      </c>
      <c r="E7" s="1">
        <f t="array" ref="E7">LARGE(IF(anno_2=A7,q_max-INT(q_max)),300-G7-SUM(IF(anno_2=A7,INT(q_max))))</f>
        <v>0.56017719047616943</v>
      </c>
      <c r="F7" s="1">
        <v>43</v>
      </c>
      <c r="G7" s="1">
        <f t="array" ref="G7">SUM(IF(anno=A7,concorrenti!$T$3:$T$5991))</f>
        <v>0</v>
      </c>
      <c r="H7" s="1">
        <v>100</v>
      </c>
      <c r="I7" s="1">
        <v>102</v>
      </c>
      <c r="J7" s="1">
        <f t="array" ref="J7">LARGE(IF(anno_2=A7,q_max/TRANSPOSE(unodue)),300-G7-I7)</f>
        <v>1.1949671692829504</v>
      </c>
      <c r="O7">
        <v>7</v>
      </c>
    </row>
    <row r="8" spans="1:15" x14ac:dyDescent="0.3">
      <c r="A8" s="1">
        <v>2003</v>
      </c>
      <c r="B8" s="10">
        <f t="array" ref="B8">AVERAGE(IF(anno=A8,IF(punti&gt;=0,punti)))</f>
        <v>15.607612456747402</v>
      </c>
      <c r="C8" s="10">
        <f t="array" ref="C8">STDEV(IF(anno=A8,IF(punti&gt;=0,punti)))</f>
        <v>9.0201516779782249</v>
      </c>
      <c r="D8" s="1">
        <f t="array" ref="D8">SUM(IF(anno=A8,IF(punti&gt;=0,punti)))</f>
        <v>4510.5999999999995</v>
      </c>
      <c r="E8" s="1">
        <f t="array" ref="E8">LARGE(IF(anno_2=A8,q_max-INT(q_max)),300-G8-SUM(IF(anno_2=A8,INT(q_max))))</f>
        <v>0.49666565167810095</v>
      </c>
      <c r="F8" s="1">
        <v>27</v>
      </c>
      <c r="G8" s="1">
        <f t="array" ref="G8">SUM(IF(anno=A8,concorrenti!$T$3:$T$5991))</f>
        <v>10</v>
      </c>
      <c r="H8" s="1">
        <v>100</v>
      </c>
      <c r="I8" s="1">
        <v>102</v>
      </c>
      <c r="J8" s="1">
        <f t="array" ref="J8">LARGE(IF(anno_2=A8,q_max/TRANSPOSE(unodue)),300-G8-I8)</f>
        <v>1.1836397184542131</v>
      </c>
      <c r="O8">
        <v>8</v>
      </c>
    </row>
    <row r="9" spans="1:15" x14ac:dyDescent="0.3">
      <c r="A9" s="1">
        <v>2004</v>
      </c>
      <c r="B9" s="10">
        <f t="array" ref="B9">AVERAGE(IF(anno=A9,IF(punti&gt;=0,punti)))</f>
        <v>12.332881355932205</v>
      </c>
      <c r="C9" s="10">
        <f t="array" ref="C9">STDEV(IF(anno=A9,IF(punti&gt;=0,punti)))</f>
        <v>7.1450070695059917</v>
      </c>
      <c r="D9" s="1">
        <f t="array" ref="D9">SUM(IF(anno=A9,IF(punti&gt;=0,punti)))</f>
        <v>3638.2000000000007</v>
      </c>
      <c r="E9" s="1">
        <f t="array" ref="E9">LARGE(IF(anno_2=A9,q_max-INT(q_max)),300-G9-SUM(IF(anno_2=A9,INT(q_max))))</f>
        <v>0.49118823347117502</v>
      </c>
      <c r="F9" s="1">
        <v>22</v>
      </c>
      <c r="G9" s="1">
        <f t="array" ref="G9">SUM(IF(anno=A9,concorrenti!$T$3:$T$5991))</f>
        <v>12</v>
      </c>
      <c r="H9" s="1">
        <v>100</v>
      </c>
      <c r="I9" s="1">
        <v>102</v>
      </c>
      <c r="J9" s="1">
        <f t="array" ref="J9">LARGE(IF(anno_2=A9,q_max/TRANSPOSE(unodue)),300-G9-I9)</f>
        <v>1.2122543521395697</v>
      </c>
      <c r="O9">
        <v>9</v>
      </c>
    </row>
    <row r="10" spans="1:15" x14ac:dyDescent="0.3">
      <c r="A10" s="1">
        <v>2005</v>
      </c>
      <c r="B10" s="10">
        <f t="array" ref="B10">AVERAGE(IF(anno=A10,IF(punti&gt;=0,punti)))</f>
        <v>18.423448275862068</v>
      </c>
      <c r="C10" s="10">
        <f t="array" ref="C10">STDEV(IF(anno=A10,IF(punti&gt;=0,punti)))</f>
        <v>8.9517740121410228</v>
      </c>
      <c r="D10" s="1">
        <f t="array" ref="D10">SUM(IF(anno=A10,IF(punti&gt;=0,punti)))</f>
        <v>5342.7999999999993</v>
      </c>
      <c r="E10" s="1">
        <f t="array" ref="E10">LARGE(IF(anno_2=A10,q_max-INT(q_max)),300-G10-SUM(IF(anno_2=A10,INT(q_max))))</f>
        <v>0.51809650875010105</v>
      </c>
      <c r="F10" s="1">
        <v>28</v>
      </c>
      <c r="G10" s="1">
        <f t="array" ref="G10">SUM(IF(anno=A10,concorrenti!$T$3:$T$5991))</f>
        <v>10</v>
      </c>
      <c r="H10" s="1">
        <v>100</v>
      </c>
      <c r="I10" s="1">
        <v>102</v>
      </c>
      <c r="J10" s="1">
        <f t="array" ref="J10">LARGE(IF(anno_2=A10,q_max/TRANSPOSE(unodue)),300-G10-I10)</f>
        <v>1.2348971839446157</v>
      </c>
      <c r="O10">
        <v>10</v>
      </c>
    </row>
    <row r="11" spans="1:15" x14ac:dyDescent="0.3">
      <c r="A11" s="1">
        <v>2006</v>
      </c>
      <c r="B11" s="10">
        <f t="array" ref="B11">AVERAGE(IF(anno=A11,IF(punti&gt;=0,punti)))</f>
        <v>15.933807829181497</v>
      </c>
      <c r="C11" s="10">
        <f t="array" ref="C11">STDEV(IF(anno=A11,IF(punti&gt;=0,punti)))</f>
        <v>8.1234776212493127</v>
      </c>
      <c r="D11" s="1">
        <f t="array" ref="D11">SUM(IF(anno=A11,IF(punti&gt;=0,punti)))</f>
        <v>4477.4000000000005</v>
      </c>
      <c r="E11" s="1">
        <f t="array" ref="E11">LARGE(IF(anno_2=A11,q_max-INT(q_max)),300-G11-SUM(IF(anno_2=A11,INT(q_max))))</f>
        <v>0.51964987794383433</v>
      </c>
      <c r="F11" s="1">
        <v>26</v>
      </c>
      <c r="G11" s="1">
        <f t="array" ref="G11">SUM(IF(anno=A11,concorrenti!$T$3:$T$5991))</f>
        <v>10</v>
      </c>
      <c r="H11" s="1">
        <v>100</v>
      </c>
      <c r="I11" s="1">
        <v>102</v>
      </c>
      <c r="J11" s="1">
        <f t="array" ref="J11">LARGE(IF(anno_2=A11,q_max/TRANSPOSE(unodue)),300-G11-I11)</f>
        <v>1.225495588862636</v>
      </c>
      <c r="O11">
        <v>11</v>
      </c>
    </row>
    <row r="12" spans="1:15" x14ac:dyDescent="0.3">
      <c r="A12" s="1">
        <v>2007</v>
      </c>
      <c r="B12" s="10">
        <f t="array" ref="B12">AVERAGE(IF(anno=A12,IF(punti&gt;=0,punti)))</f>
        <v>14.087248322147643</v>
      </c>
      <c r="C12" s="10">
        <f t="array" ref="C12">STDEV(IF(anno=A12,IF(punti&gt;=0,punti)))</f>
        <v>8.8120615885167517</v>
      </c>
      <c r="D12" s="1">
        <f t="array" ref="D12">SUM(IF(anno=A12,IF(punti&gt;=0,punti)))</f>
        <v>4197.9999999999973</v>
      </c>
      <c r="E12" s="1">
        <f t="array" ref="E12">LARGE(IF(anno_2=A12,q_max-INT(q_max)),300-G12-SUM(IF(anno_2=A12,INT(q_max))))</f>
        <v>0.50679713844588115</v>
      </c>
      <c r="F12" s="1">
        <v>25</v>
      </c>
      <c r="G12" s="1">
        <f t="array" ref="G12">SUM(IF(anno=A12,concorrenti!$T$3:$T$5991))</f>
        <v>15</v>
      </c>
      <c r="H12" s="1">
        <v>100</v>
      </c>
      <c r="I12" s="1">
        <v>102</v>
      </c>
      <c r="J12" s="1">
        <f t="array" ref="J12">LARGE(IF(anno_2=A12,q_max/TRANSPOSE(unodue)),300-G12-I12)</f>
        <v>1.2133303930505852</v>
      </c>
      <c r="O12">
        <v>12</v>
      </c>
    </row>
    <row r="13" spans="1:15" x14ac:dyDescent="0.3">
      <c r="A13" s="1">
        <v>2008</v>
      </c>
      <c r="B13" s="10">
        <f t="array" ref="B13">AVERAGE(IF(anno=A13,IF(punti&gt;=0,punti)))</f>
        <v>8.419594594594594</v>
      </c>
      <c r="C13" s="10">
        <f t="array" ref="C13">STDEV(IF(anno=A13,IF(punti&gt;=0,punti)))</f>
        <v>7.5060396814496047</v>
      </c>
      <c r="D13" s="1">
        <f t="array" ref="D13">SUM(IF(anno=A13,IF(punti&gt;=0,punti)))</f>
        <v>2492.1999999999998</v>
      </c>
      <c r="E13" s="1">
        <f t="array" ref="E13">LARGE(IF(anno_2=A13,q_max-INT(q_max)),300-G13-SUM(IF(anno_2=A13,INT(q_max))))</f>
        <v>0.57553606819724301</v>
      </c>
      <c r="F13" s="1">
        <v>20</v>
      </c>
      <c r="G13" s="1">
        <f t="array" ref="G13">SUM(IF(anno=A13,concorrenti!$T$3:$T$5991))</f>
        <v>12</v>
      </c>
      <c r="H13" s="1">
        <v>100</v>
      </c>
      <c r="I13" s="1">
        <v>102</v>
      </c>
      <c r="J13" s="1">
        <f t="array" ref="J13">LARGE(IF(anno_2=A13,q_max/TRANSPOSE(unodue)),300-G13-I13)</f>
        <v>1.2406346440198261</v>
      </c>
      <c r="O13">
        <v>13</v>
      </c>
    </row>
    <row r="14" spans="1:15" x14ac:dyDescent="0.3">
      <c r="A14" s="1">
        <v>2009</v>
      </c>
      <c r="B14" s="10">
        <f t="array" ref="B14">AVERAGE(IF(anno=A14,IF(punti&gt;=0,punti)))</f>
        <v>16.920945945945945</v>
      </c>
      <c r="C14" s="10">
        <f t="array" ref="C14">STDEV(IF(anno=A14,IF(punti&gt;=0,punti)))</f>
        <v>9.3999982212647346</v>
      </c>
      <c r="D14" s="1">
        <f t="array" ref="D14">SUM(IF(anno=A14,IF(punti&gt;=0,punti)))</f>
        <v>5008.5999999999995</v>
      </c>
      <c r="E14" s="1">
        <f t="array" ref="E14">LARGE(IF(anno_2=A14,q_max-INT(q_max)),300-G14-SUM(IF(anno_2=A14,INT(q_max))))</f>
        <v>0.44931824946273702</v>
      </c>
      <c r="F14" s="1">
        <v>28</v>
      </c>
      <c r="G14" s="1">
        <f t="array" ref="G14">SUM(IF(anno=A14,concorrenti!$T$3:$T$5991))</f>
        <v>10</v>
      </c>
      <c r="H14" s="1">
        <v>75</v>
      </c>
      <c r="I14" s="1">
        <v>102</v>
      </c>
      <c r="J14" s="1">
        <f t="array" ref="J14">LARGE(IF(anno_2=A14,q_max/TRANSPOSE(unodue)),300-G14-I14)</f>
        <v>1.2136869601449232</v>
      </c>
      <c r="O14">
        <v>14</v>
      </c>
    </row>
    <row r="15" spans="1:15" x14ac:dyDescent="0.3">
      <c r="A15" s="1">
        <v>2010</v>
      </c>
      <c r="B15" s="10">
        <f t="array" ref="B15">AVERAGE(IF(anno=A15,IF(punti&gt;=0,punti)))</f>
        <v>8.8229729729729716</v>
      </c>
      <c r="C15" s="10">
        <f t="array" ref="C15">STDEV(IF(anno=A15,IF(punti&gt;=0,punti)))</f>
        <v>6.15342918968663</v>
      </c>
      <c r="D15" s="1">
        <f t="array" ref="D15">SUM(IF(anno=A15,IF(punti&gt;=0,punti)))</f>
        <v>2611.5999999999995</v>
      </c>
      <c r="E15" s="1">
        <f t="array" ref="E15">LARGE(IF(anno_2=A15,q_max-INT(q_max)),300-G15-SUM(IF(anno_2=A15,INT(q_max))))</f>
        <v>0.55235718512432497</v>
      </c>
      <c r="F15" s="1">
        <v>17</v>
      </c>
      <c r="G15" s="1">
        <f t="array" ref="G15">SUM(IF(anno=A15,concorrenti!$T$3:$T$5991))</f>
        <v>14</v>
      </c>
      <c r="H15" s="1">
        <v>60</v>
      </c>
      <c r="I15" s="1">
        <v>102</v>
      </c>
      <c r="J15" s="1">
        <f t="array" ref="J15">LARGE(IF(anno_2=A15,q_max/TRANSPOSE(unodue)),300-G15-I15)</f>
        <v>1.1972197228465409</v>
      </c>
      <c r="O15">
        <v>15</v>
      </c>
    </row>
    <row r="16" spans="1:15" x14ac:dyDescent="0.3">
      <c r="A16" s="1">
        <v>2011</v>
      </c>
      <c r="B16" s="10">
        <f t="array" ref="B16">AVERAGE(IF(anno=A16,IF(punti&gt;=0,punti)))</f>
        <v>11.773737373737379</v>
      </c>
      <c r="C16" s="10">
        <f t="array" ref="C16">STDEV(IF(anno=A16,IF(punti&gt;=0,punti)))</f>
        <v>8.32852375540274</v>
      </c>
      <c r="D16" s="1">
        <f t="array" ref="D16">SUM(IF(anno=A16,IF(punti&gt;=0,punti)))</f>
        <v>3496.8000000000015</v>
      </c>
      <c r="E16" s="1">
        <f t="array" ref="E16">LARGE(IF(anno_2=A16,q_max-INT(q_max)),300-G16-SUM(IF(anno_2=A16,INT(q_max))))</f>
        <v>0.48858211085858372</v>
      </c>
      <c r="F16" s="1">
        <v>23</v>
      </c>
      <c r="G16" s="1">
        <f t="array" ref="G16">SUM(IF(anno=A16,concorrenti!$T$3:$T$5991))</f>
        <v>10</v>
      </c>
      <c r="H16" s="1">
        <v>50</v>
      </c>
      <c r="I16" s="1">
        <v>102</v>
      </c>
      <c r="J16" s="1">
        <f t="array" ref="J16">LARGE(IF(anno_2=A16,q_max/TRANSPOSE(unodue)),300-G16-I16)</f>
        <v>1.1964192741919801</v>
      </c>
      <c r="O16">
        <v>16</v>
      </c>
    </row>
    <row r="17" spans="1:15" x14ac:dyDescent="0.3">
      <c r="A17" s="1">
        <v>2012</v>
      </c>
      <c r="B17" s="10">
        <f t="array" ref="B17">AVERAGE(IF(anno=A17,IF(punti&gt;=0,punti)))</f>
        <v>22.156065573770494</v>
      </c>
      <c r="C17" s="10">
        <f t="array" ref="C17">STDEV(IF(anno=A17,IF(punti&gt;=0,punti)))</f>
        <v>9.8705855020652322</v>
      </c>
      <c r="D17" s="1">
        <f t="array" ref="D17">SUM(IF(anno=A17,IF(punti&gt;=0,punti)))</f>
        <v>6757.6</v>
      </c>
      <c r="E17" s="1">
        <f t="array" ref="E17">LARGE(IF(anno_2=A17,q_max-INT(q_max)),300-G17-SUM(IF(anno_2=A17,INT(q_max))))</f>
        <v>0.53681028409032194</v>
      </c>
      <c r="F17" s="1">
        <v>33</v>
      </c>
      <c r="G17" s="1">
        <f t="array" ref="G17">SUM(IF(anno=A17,concorrenti!$T$3:$T$5991))</f>
        <v>18</v>
      </c>
      <c r="H17" s="1">
        <v>50</v>
      </c>
      <c r="I17" s="1">
        <v>94</v>
      </c>
      <c r="J17" s="1">
        <f t="array" ref="J17">LARGE(IF(anno_2=A17,q_max/TRANSPOSE(unodue)),300-G17-I17)</f>
        <v>1.173623095021499</v>
      </c>
      <c r="O17">
        <v>17</v>
      </c>
    </row>
    <row r="18" spans="1:15" x14ac:dyDescent="0.3">
      <c r="A18" s="1">
        <v>2013</v>
      </c>
      <c r="B18" s="10">
        <f t="array" ref="B18">AVERAGE(IF(anno=A18,IF(punti&gt;=0,punti)))</f>
        <v>11.996091205211728</v>
      </c>
      <c r="C18" s="10">
        <f t="array" ref="C18">STDEV(IF(anno=A18,IF(punti&gt;=0,punti)))</f>
        <v>9.0523234495234277</v>
      </c>
      <c r="D18" s="1">
        <f t="array" ref="D18">SUM(IF(anno=A18,IF(punti&gt;=0,punti)))</f>
        <v>3682.8000000000006</v>
      </c>
      <c r="E18" s="1">
        <f t="array" ref="E18">LARGE(IF(anno_2=A18,q_max-INT(q_max)),300-G18-SUM(IF(anno_2=A18,INT(q_max))))</f>
        <v>0.5155964241457518</v>
      </c>
      <c r="F18" s="1">
        <v>27</v>
      </c>
      <c r="G18" s="1">
        <f t="array" ref="G18">SUM(IF(anno=A18,concorrenti!$T$3:$T$5991))</f>
        <v>8</v>
      </c>
      <c r="H18" s="1">
        <v>50</v>
      </c>
      <c r="I18" s="1">
        <v>94</v>
      </c>
      <c r="J18" s="1">
        <f t="array" ref="J18">LARGE(IF(anno_2=A18,q_max/TRANSPOSE(unodue)),300-G18-I18)</f>
        <v>1.1734463378094682</v>
      </c>
      <c r="O18">
        <v>18</v>
      </c>
    </row>
    <row r="19" spans="1:15" x14ac:dyDescent="0.3">
      <c r="A19" s="1">
        <v>2014</v>
      </c>
      <c r="B19" s="10">
        <f t="array" ref="B19">AVERAGE(IF(anno=A19,IF(punti&gt;=0,punti)))</f>
        <v>12.762289562289558</v>
      </c>
      <c r="C19" s="10">
        <f t="array" ref="C19">STDEV(IF(anno=A19,IF(punti&gt;=0,punti)))</f>
        <v>7.8218460622333916</v>
      </c>
      <c r="D19" s="1">
        <f t="array" ref="D19">SUM(IF(anno=A19,IF(punti&gt;=0,punti)))</f>
        <v>3790.3999999999987</v>
      </c>
      <c r="E19" s="1">
        <f t="array" ref="E19">LARGE(IF(anno_2=A19,q_max-INT(q_max)),300-G19-SUM(IF(anno_2=A19,INT(q_max))))</f>
        <v>0.4946388021944691</v>
      </c>
      <c r="F19" s="1">
        <v>26</v>
      </c>
      <c r="G19" s="1">
        <f t="array" ref="G19">SUM(IF(anno=A19,concorrenti!$T$3:$T$5991))</f>
        <v>10</v>
      </c>
      <c r="H19" s="1">
        <v>50</v>
      </c>
      <c r="I19" s="1">
        <v>93</v>
      </c>
      <c r="J19" s="1">
        <f t="array" ref="J19">LARGE(IF(anno_2=A19,q_max/TRANSPOSE(unodue)),300-G19-I19)</f>
        <v>1.1865792698863389</v>
      </c>
      <c r="O19">
        <v>19</v>
      </c>
    </row>
    <row r="20" spans="1:15" ht="14.5" x14ac:dyDescent="0.35">
      <c r="A20" s="1">
        <v>2015</v>
      </c>
      <c r="B20" s="10">
        <f t="array" ref="B20">AVERAGE(IF(anno=A20,IF(punti&gt;=0,punti)))</f>
        <v>17.781939799331099</v>
      </c>
      <c r="C20" s="10">
        <f t="array" ref="C20">STDEV(IF(anno=A20,IF(punti&gt;=0,punti)))</f>
        <v>8.4407970763995195</v>
      </c>
      <c r="D20" s="18">
        <f t="array" ref="D20">SUM(IF(anno=A20,IF(punti&gt;=0,punti)))+2*B20</f>
        <v>5352.3638795986608</v>
      </c>
      <c r="E20" s="1">
        <f t="array" ref="E20">LARGE(IF(anno_2=A20,q_max-INT(q_max)),300-G20-SUM(IF(anno_2=A20,INT(q_max))))</f>
        <v>0.53467516488253086</v>
      </c>
      <c r="F20" s="1">
        <v>28</v>
      </c>
      <c r="G20" s="1">
        <f t="array" ref="G20">SUM(IF(anno=A20,concorrenti!$T$3:$T$5991))</f>
        <v>12</v>
      </c>
      <c r="H20" s="1">
        <v>50</v>
      </c>
      <c r="I20" s="1">
        <v>92</v>
      </c>
      <c r="J20" s="1">
        <f t="array" ref="J20">LARGE(IF(anno_2=A20,q_max/TRANSPOSE(unodue)),300-G20-I20)</f>
        <v>1.1739143433761019</v>
      </c>
      <c r="O20">
        <v>20</v>
      </c>
    </row>
    <row r="21" spans="1:15" x14ac:dyDescent="0.3">
      <c r="A21" s="1">
        <v>2016</v>
      </c>
      <c r="B21" s="10">
        <f t="array" ref="B21">AVERAGE(IF(anno=A21,IF(punti&gt;=0,punti)))</f>
        <v>13.830463576158941</v>
      </c>
      <c r="C21" s="10">
        <f t="array" ref="C21">STDEV(IF(anno=A21,IF(punti&gt;=0,punti)))</f>
        <v>9.4283730510112047</v>
      </c>
      <c r="D21" s="1">
        <f t="array" ref="D21">SUM(IF(anno=A21,IF(punti&gt;=0,punti)))</f>
        <v>4176.8</v>
      </c>
      <c r="E21" s="1">
        <f t="array" ref="E21">LARGE(IF(anno_2=A21,q_max-INT(q_max)),300-G21-SUM(IF(anno_2=A21,INT(q_max))))</f>
        <v>0.53688240360372963</v>
      </c>
      <c r="F21" s="1">
        <v>27</v>
      </c>
      <c r="G21" s="1">
        <f t="array" ref="G21">SUM(IF(anno=A21,concorrenti!$T$3:$T$5991))</f>
        <v>10</v>
      </c>
      <c r="H21" s="1">
        <v>50</v>
      </c>
      <c r="I21" s="1">
        <v>92</v>
      </c>
      <c r="J21" s="1">
        <f t="array" ref="J21">LARGE(IF(anno_2=A21,q_max/TRANSPOSE(unodue)),300-G21-I21)</f>
        <v>1.1844407309061697</v>
      </c>
      <c r="O21">
        <v>21</v>
      </c>
    </row>
    <row r="22" spans="1:15" x14ac:dyDescent="0.3">
      <c r="O22">
        <v>22</v>
      </c>
    </row>
    <row r="23" spans="1:15" x14ac:dyDescent="0.3">
      <c r="O23">
        <v>23</v>
      </c>
    </row>
    <row r="24" spans="1:15" x14ac:dyDescent="0.3">
      <c r="O24">
        <v>24</v>
      </c>
    </row>
    <row r="25" spans="1:15" x14ac:dyDescent="0.3">
      <c r="O25">
        <v>25</v>
      </c>
    </row>
    <row r="26" spans="1:15" x14ac:dyDescent="0.3">
      <c r="O26">
        <v>26</v>
      </c>
    </row>
    <row r="27" spans="1:15" x14ac:dyDescent="0.3">
      <c r="O27">
        <v>27</v>
      </c>
    </row>
    <row r="28" spans="1:15" x14ac:dyDescent="0.3">
      <c r="O28">
        <v>28</v>
      </c>
    </row>
    <row r="29" spans="1:15" x14ac:dyDescent="0.3">
      <c r="O29">
        <v>29</v>
      </c>
    </row>
    <row r="30" spans="1:15" x14ac:dyDescent="0.3">
      <c r="O30">
        <v>30</v>
      </c>
    </row>
    <row r="31" spans="1:15" x14ac:dyDescent="0.3">
      <c r="O31">
        <v>31</v>
      </c>
    </row>
    <row r="32" spans="1:15" x14ac:dyDescent="0.3">
      <c r="O32">
        <v>32</v>
      </c>
    </row>
    <row r="33" spans="15:15" x14ac:dyDescent="0.3">
      <c r="O33">
        <v>33</v>
      </c>
    </row>
    <row r="34" spans="15:15" x14ac:dyDescent="0.3">
      <c r="O34">
        <v>34</v>
      </c>
    </row>
    <row r="35" spans="15:15" x14ac:dyDescent="0.3">
      <c r="O35">
        <v>35</v>
      </c>
    </row>
    <row r="36" spans="15:15" x14ac:dyDescent="0.3">
      <c r="O36">
        <v>36</v>
      </c>
    </row>
    <row r="37" spans="15:15" x14ac:dyDescent="0.3">
      <c r="O37">
        <v>37</v>
      </c>
    </row>
    <row r="38" spans="15:15" x14ac:dyDescent="0.3">
      <c r="O38">
        <v>38</v>
      </c>
    </row>
    <row r="39" spans="15:15" x14ac:dyDescent="0.3">
      <c r="O39">
        <v>39</v>
      </c>
    </row>
    <row r="40" spans="15:15" x14ac:dyDescent="0.3">
      <c r="O40">
        <v>40</v>
      </c>
    </row>
    <row r="41" spans="15:15" x14ac:dyDescent="0.3">
      <c r="O41">
        <v>41</v>
      </c>
    </row>
    <row r="42" spans="15:15" x14ac:dyDescent="0.3">
      <c r="O42">
        <v>42</v>
      </c>
    </row>
    <row r="43" spans="15:15" x14ac:dyDescent="0.3">
      <c r="O43">
        <v>43</v>
      </c>
    </row>
    <row r="44" spans="15:15" x14ac:dyDescent="0.3">
      <c r="O44">
        <v>44</v>
      </c>
    </row>
    <row r="45" spans="15:15" x14ac:dyDescent="0.3">
      <c r="O45">
        <v>45</v>
      </c>
    </row>
    <row r="46" spans="15:15" x14ac:dyDescent="0.3">
      <c r="O46">
        <v>46</v>
      </c>
    </row>
    <row r="47" spans="15:15" x14ac:dyDescent="0.3">
      <c r="O47">
        <v>47</v>
      </c>
    </row>
    <row r="48" spans="15:15" x14ac:dyDescent="0.3">
      <c r="O48">
        <v>48</v>
      </c>
    </row>
    <row r="49" spans="15:15" x14ac:dyDescent="0.3">
      <c r="O49">
        <v>49</v>
      </c>
    </row>
    <row r="50" spans="15:15" x14ac:dyDescent="0.3">
      <c r="O50">
        <v>50</v>
      </c>
    </row>
  </sheetData>
  <phoneticPr fontId="1" type="noConversion"/>
  <pageMargins left="0.75" right="0.75" top="1" bottom="1" header="0.5" footer="0.5"/>
  <pageSetup paperSize="9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6"/>
  <sheetViews>
    <sheetView zoomScale="80" zoomScaleNormal="80" workbookViewId="0">
      <selection activeCell="X61" sqref="X61"/>
    </sheetView>
  </sheetViews>
  <sheetFormatPr defaultColWidth="9.08984375" defaultRowHeight="13.5" x14ac:dyDescent="0.3"/>
  <cols>
    <col min="1" max="1" width="23.90625" style="1" customWidth="1"/>
    <col min="2" max="13" width="9.08984375" style="1"/>
    <col min="14" max="17" width="9.54296875" style="1" bestFit="1" customWidth="1"/>
    <col min="18" max="16384" width="9.08984375" style="1"/>
  </cols>
  <sheetData>
    <row r="1" spans="1:22" x14ac:dyDescent="0.3">
      <c r="A1" s="8" t="s">
        <v>158</v>
      </c>
      <c r="B1" s="8" t="s">
        <v>164</v>
      </c>
      <c r="C1" s="8">
        <v>1998</v>
      </c>
      <c r="D1" s="8">
        <v>1999</v>
      </c>
      <c r="E1" s="8">
        <v>2000</v>
      </c>
      <c r="F1" s="8">
        <v>2001</v>
      </c>
      <c r="G1" s="8">
        <v>2002</v>
      </c>
      <c r="H1" s="8">
        <v>2003</v>
      </c>
      <c r="I1" s="8">
        <v>2004</v>
      </c>
      <c r="J1" s="8">
        <v>2005</v>
      </c>
      <c r="K1" s="8">
        <v>2006</v>
      </c>
      <c r="L1" s="8">
        <v>2007</v>
      </c>
      <c r="M1" s="8">
        <v>2008</v>
      </c>
      <c r="N1" s="8">
        <v>2009</v>
      </c>
      <c r="O1" s="8">
        <v>2010</v>
      </c>
      <c r="P1" s="8">
        <v>2011</v>
      </c>
      <c r="Q1" s="8">
        <v>2012</v>
      </c>
      <c r="R1" s="8">
        <v>2013</v>
      </c>
      <c r="S1" s="8">
        <v>2014</v>
      </c>
      <c r="T1" s="8">
        <v>2015</v>
      </c>
      <c r="U1" s="8">
        <v>2016</v>
      </c>
      <c r="V1" s="8">
        <v>2017</v>
      </c>
    </row>
    <row r="2" spans="1:22" x14ac:dyDescent="0.3">
      <c r="A2" s="3" t="s">
        <v>40</v>
      </c>
      <c r="B2" s="1">
        <f t="shared" ref="B2:B33" si="0">AVERAGE(M2:O2)</f>
        <v>20.565143446003574</v>
      </c>
      <c r="C2" s="1">
        <f>SUMIFS(province!$N:$N,province!$A:$A,C$1,province!$E:$E,$A2)</f>
        <v>14.66315442925019</v>
      </c>
      <c r="D2" s="1">
        <f>SUMIFS(province!$N:$N,province!$A:$A,D$1,province!$E:$E,$A2)</f>
        <v>15.94431398879733</v>
      </c>
      <c r="E2" s="1">
        <f>SUMIFS(province!$N:$N,province!$A:$A,E$1,province!$E:$E,$A2)</f>
        <v>15.687503786804065</v>
      </c>
      <c r="F2" s="1">
        <f>SUMIFS(province!$N:$N,province!$A:$A,F$1,province!$E:$E,$A2)</f>
        <v>16.239771188183028</v>
      </c>
      <c r="G2" s="1">
        <f>SUMIFS(province!$N:$N,province!$A:$A,G$1,province!$E:$E,$A2)</f>
        <v>17.563171555391513</v>
      </c>
      <c r="H2" s="1">
        <f>SUMIFS(province!$N:$N,province!$A:$A,H$1,province!$E:$E,$A2)</f>
        <v>16.390581088335846</v>
      </c>
      <c r="I2" s="1">
        <f>SUMIFS(province!$N:$N,province!$A:$A,I$1,province!$E:$E,$A2)</f>
        <v>15.509734477232579</v>
      </c>
      <c r="J2" s="1">
        <f>SUMIFS(province!$N:$N,province!$A:$A,J$1,province!$E:$E,$A2)</f>
        <v>15.775427239064806</v>
      </c>
      <c r="K2" s="1">
        <f>SUMIFS(province!$N:$N,province!$A:$A,K$1,province!$E:$E,$A2)</f>
        <v>17.526109867993139</v>
      </c>
      <c r="L2" s="1">
        <f>SUMIFS(province!$N:$N,province!$A:$A,L$1,province!$E:$E,$A2)</f>
        <v>18.554656433851846</v>
      </c>
      <c r="M2" s="1">
        <f>SUMIFS(province!$N:$N,province!$A:$A,M$1,province!$E:$E,$A2)</f>
        <v>19.819935860925149</v>
      </c>
      <c r="N2" s="1">
        <f>SUMIFS(province!$N:$N,province!$A:$A,N$1,province!$E:$E,$A2)</f>
        <v>21.644453716009856</v>
      </c>
      <c r="O2" s="1">
        <f>SUMIFS(province!$N:$N,province!$A:$A,O$1,province!$E:$E,$A2)</f>
        <v>20.231040761075722</v>
      </c>
      <c r="P2" s="1">
        <f>SUMIFS(province!$N:$N,province!$A:$A,P$1,province!$E:$E,$A2)</f>
        <v>23.829595313475856</v>
      </c>
      <c r="Q2" s="1">
        <f>SUMIFS(province!$N:$N,province!$A:$A,Q$1,province!$E:$E,$A2)</f>
        <v>22.298838805408479</v>
      </c>
      <c r="R2" s="1">
        <f>SUMIFS(province!$N:$N,province!$A:$A,R$1,province!$E:$E,$A2)</f>
        <v>22.292789883350387</v>
      </c>
      <c r="S2" s="1">
        <f>SUMIFS(province!$N:$N,province!$A:$A,S$1,province!$E:$E,$A2)</f>
        <v>22.893491806511367</v>
      </c>
      <c r="T2" s="1">
        <f>SUMIFS(province!$N:$N,province!$A:$A,T$1,province!$E:$E,$A2)</f>
        <v>22.124979742339853</v>
      </c>
      <c r="U2" s="1">
        <f>SUMIFS(province!$N:$N,province!$A:$A,U$1,province!$E:$E,$A2)</f>
        <v>20.809036961185882</v>
      </c>
      <c r="V2" s="1">
        <f>SUMIFS(province!$N:$N,province!$A:$A,V$1,province!$E:$E,$A2)</f>
        <v>0</v>
      </c>
    </row>
    <row r="3" spans="1:22" x14ac:dyDescent="0.3">
      <c r="A3" s="3" t="s">
        <v>42</v>
      </c>
      <c r="B3" s="1">
        <f t="shared" si="0"/>
        <v>6.4610818862345836</v>
      </c>
      <c r="C3" s="1">
        <f>SUMIFS(province!$N:$N,province!$A:$A,C$1,province!$E:$E,$A3)</f>
        <v>5.1571012246716661</v>
      </c>
      <c r="D3" s="1">
        <f>SUMIFS(province!$N:$N,province!$A:$A,D$1,province!$E:$E,$A3)</f>
        <v>4.8376799765110876</v>
      </c>
      <c r="E3" s="1">
        <f>SUMIFS(province!$N:$N,province!$A:$A,E$1,province!$E:$E,$A3)</f>
        <v>5.0966598075312088</v>
      </c>
      <c r="F3" s="1">
        <f>SUMIFS(province!$N:$N,province!$A:$A,F$1,province!$E:$E,$A3)</f>
        <v>5.2690716717200221</v>
      </c>
      <c r="G3" s="1">
        <f>SUMIFS(province!$N:$N,province!$A:$A,G$1,province!$E:$E,$A3)</f>
        <v>5.1129971316875782</v>
      </c>
      <c r="H3" s="1">
        <f>SUMIFS(province!$N:$N,province!$A:$A,H$1,province!$E:$E,$A3)</f>
        <v>4.496665651678101</v>
      </c>
      <c r="I3" s="1">
        <f>SUMIFS(province!$N:$N,province!$A:$A,I$1,province!$E:$E,$A3)</f>
        <v>4.3940811418958319</v>
      </c>
      <c r="J3" s="1">
        <f>SUMIFS(province!$N:$N,province!$A:$A,J$1,province!$E:$E,$A3)</f>
        <v>4.4199776359953029</v>
      </c>
      <c r="K3" s="1">
        <f>SUMIFS(province!$N:$N,province!$A:$A,K$1,province!$E:$E,$A3)</f>
        <v>4.0273014185892837</v>
      </c>
      <c r="L3" s="1">
        <f>SUMIFS(province!$N:$N,province!$A:$A,L$1,province!$E:$E,$A3)</f>
        <v>3.5067971384458811</v>
      </c>
      <c r="M3" s="1">
        <f>SUMIFS(province!$N:$N,province!$A:$A,M$1,province!$E:$E,$A3)</f>
        <v>5.1915147274122315</v>
      </c>
      <c r="N3" s="1">
        <f>SUMIFS(province!$N:$N,province!$A:$A,N$1,province!$E:$E,$A3)</f>
        <v>5.8534189583636902</v>
      </c>
      <c r="O3" s="1">
        <f>SUMIFS(province!$N:$N,province!$A:$A,O$1,province!$E:$E,$A3)</f>
        <v>8.3383119729278281</v>
      </c>
      <c r="P3" s="1">
        <f>SUMIFS(province!$N:$N,province!$A:$A,P$1,province!$E:$E,$A3)</f>
        <v>9.3169434352317033</v>
      </c>
      <c r="Q3" s="1">
        <f>SUMIFS(province!$N:$N,province!$A:$A,Q$1,province!$E:$E,$A3)</f>
        <v>9.0821499028288475</v>
      </c>
      <c r="R3" s="1">
        <f>SUMIFS(province!$N:$N,province!$A:$A,R$1,province!$E:$E,$A3)</f>
        <v>10.336449026260908</v>
      </c>
      <c r="S3" s="1">
        <f>SUMIFS(province!$N:$N,province!$A:$A,S$1,province!$E:$E,$A3)</f>
        <v>9.3250245054581402</v>
      </c>
      <c r="T3" s="1">
        <f>SUMIFS(province!$N:$N,province!$A:$A,T$1,province!$E:$E,$A3)</f>
        <v>10.911871146612658</v>
      </c>
      <c r="U3" s="1">
        <f>SUMIFS(province!$N:$N,province!$A:$A,U$1,province!$E:$E,$A3)</f>
        <v>13.028825482141617</v>
      </c>
      <c r="V3" s="1">
        <f>SUMIFS(province!$N:$N,province!$A:$A,V$1,province!$E:$E,$A3)</f>
        <v>0</v>
      </c>
    </row>
    <row r="4" spans="1:22" x14ac:dyDescent="0.3">
      <c r="A4" s="3" t="s">
        <v>49</v>
      </c>
      <c r="B4" s="1">
        <f t="shared" si="0"/>
        <v>12.940838005215255</v>
      </c>
      <c r="C4" s="1">
        <f>SUMIFS(province!$N:$N,province!$A:$A,C$1,province!$E:$E,$A4)</f>
        <v>10.034686825649615</v>
      </c>
      <c r="D4" s="1">
        <f>SUMIFS(province!$N:$N,province!$A:$A,D$1,province!$E:$E,$A4)</f>
        <v>11.648750301890487</v>
      </c>
      <c r="E4" s="1">
        <f>SUMIFS(province!$N:$N,province!$A:$A,E$1,province!$E:$E,$A4)</f>
        <v>12.500620044960693</v>
      </c>
      <c r="F4" s="1">
        <f>SUMIFS(province!$N:$N,province!$A:$A,F$1,province!$E:$E,$A4)</f>
        <v>12.137719414615269</v>
      </c>
      <c r="G4" s="1">
        <f>SUMIFS(province!$N:$N,province!$A:$A,G$1,province!$E:$E,$A4)</f>
        <v>11.631767782972206</v>
      </c>
      <c r="H4" s="1">
        <f>SUMIFS(province!$N:$N,province!$A:$A,H$1,province!$E:$E,$A4)</f>
        <v>11.179984302948791</v>
      </c>
      <c r="I4" s="1">
        <f>SUMIFS(province!$N:$N,province!$A:$A,I$1,province!$E:$E,$A4)</f>
        <v>11.475812306151333</v>
      </c>
      <c r="J4" s="1">
        <f>SUMIFS(province!$N:$N,province!$A:$A,J$1,province!$E:$E,$A4)</f>
        <v>11.98049528062012</v>
      </c>
      <c r="K4" s="1">
        <f>SUMIFS(province!$N:$N,province!$A:$A,K$1,province!$E:$E,$A4)</f>
        <v>11.906461176749428</v>
      </c>
      <c r="L4" s="1">
        <f>SUMIFS(province!$N:$N,province!$A:$A,L$1,province!$E:$E,$A4)</f>
        <v>10.221017623543037</v>
      </c>
      <c r="M4" s="1">
        <f>SUMIFS(province!$N:$N,province!$A:$A,M$1,province!$E:$E,$A4)</f>
        <v>10.365119536263439</v>
      </c>
      <c r="N4" s="1">
        <f>SUMIFS(province!$N:$N,province!$A:$A,N$1,province!$E:$E,$A4)</f>
        <v>12.729952861214056</v>
      </c>
      <c r="O4" s="1">
        <f>SUMIFS(province!$N:$N,province!$A:$A,O$1,province!$E:$E,$A4)</f>
        <v>15.727441618168275</v>
      </c>
      <c r="P4" s="1">
        <f>SUMIFS(province!$N:$N,province!$A:$A,P$1,province!$E:$E,$A4)</f>
        <v>17.01124955986101</v>
      </c>
      <c r="Q4" s="1">
        <f>SUMIFS(province!$N:$N,province!$A:$A,Q$1,province!$E:$E,$A4)</f>
        <v>15.020627536302177</v>
      </c>
      <c r="R4" s="1">
        <f>SUMIFS(province!$N:$N,province!$A:$A,R$1,province!$E:$E,$A4)</f>
        <v>13.517037362905754</v>
      </c>
      <c r="S4" s="1">
        <f>SUMIFS(province!$N:$N,province!$A:$A,S$1,province!$E:$E,$A4)</f>
        <v>11.823683664605555</v>
      </c>
      <c r="T4" s="1">
        <f>SUMIFS(province!$N:$N,province!$A:$A,T$1,province!$E:$E,$A4)</f>
        <v>10.873244880560048</v>
      </c>
      <c r="U4" s="1">
        <f>SUMIFS(province!$N:$N,province!$A:$A,U$1,province!$E:$E,$A4)</f>
        <v>11.30572358986576</v>
      </c>
      <c r="V4" s="1">
        <f>SUMIFS(province!$N:$N,province!$A:$A,V$1,province!$E:$E,$A4)</f>
        <v>0</v>
      </c>
    </row>
    <row r="5" spans="1:22" x14ac:dyDescent="0.3">
      <c r="A5" s="3" t="s">
        <v>41</v>
      </c>
      <c r="B5" s="1">
        <f t="shared" si="0"/>
        <v>12.499795110071288</v>
      </c>
      <c r="C5" s="1">
        <f>SUMIFS(province!$N:$N,province!$A:$A,C$1,province!$E:$E,$A5)</f>
        <v>13.569980689503282</v>
      </c>
      <c r="D5" s="1">
        <f>SUMIFS(province!$N:$N,province!$A:$A,D$1,province!$E:$E,$A5)</f>
        <v>15.853831274858383</v>
      </c>
      <c r="E5" s="1">
        <f>SUMIFS(province!$N:$N,province!$A:$A,E$1,province!$E:$E,$A5)</f>
        <v>16.81413183760742</v>
      </c>
      <c r="F5" s="1">
        <f>SUMIFS(province!$N:$N,province!$A:$A,F$1,province!$E:$E,$A5)</f>
        <v>17.583413745881177</v>
      </c>
      <c r="G5" s="1">
        <f>SUMIFS(province!$N:$N,province!$A:$A,G$1,province!$E:$E,$A5)</f>
        <v>14.884696476783542</v>
      </c>
      <c r="H5" s="1">
        <f>SUMIFS(province!$N:$N,province!$A:$A,H$1,province!$E:$E,$A5)</f>
        <v>11.732741919823933</v>
      </c>
      <c r="I5" s="1">
        <f>SUMIFS(province!$N:$N,province!$A:$A,I$1,province!$E:$E,$A5)</f>
        <v>9.8925043546448492</v>
      </c>
      <c r="J5" s="1">
        <f>SUMIFS(province!$N:$N,province!$A:$A,J$1,province!$E:$E,$A5)</f>
        <v>9.8791774715569254</v>
      </c>
      <c r="K5" s="1">
        <f>SUMIFS(province!$N:$N,province!$A:$A,K$1,province!$E:$E,$A5)</f>
        <v>10.270795531342454</v>
      </c>
      <c r="L5" s="1">
        <f>SUMIFS(province!$N:$N,province!$A:$A,L$1,province!$E:$E,$A5)</f>
        <v>9.6499698181018516</v>
      </c>
      <c r="M5" s="1">
        <f>SUMIFS(province!$N:$N,province!$A:$A,M$1,province!$E:$E,$A5)</f>
        <v>11.999057786617985</v>
      </c>
      <c r="N5" s="1">
        <f>SUMIFS(province!$N:$N,province!$A:$A,N$1,province!$E:$E,$A5)</f>
        <v>12.825098407025637</v>
      </c>
      <c r="O5" s="1">
        <f>SUMIFS(province!$N:$N,province!$A:$A,O$1,province!$E:$E,$A5)</f>
        <v>12.675229136570238</v>
      </c>
      <c r="P5" s="1">
        <f>SUMIFS(province!$N:$N,province!$A:$A,P$1,province!$E:$E,$A5)</f>
        <v>12.462889022173917</v>
      </c>
      <c r="Q5" s="1">
        <f>SUMIFS(province!$N:$N,province!$A:$A,Q$1,province!$E:$E,$A5)</f>
        <v>11.315803104779642</v>
      </c>
      <c r="R5" s="1">
        <f>SUMIFS(province!$N:$N,province!$A:$A,R$1,province!$E:$E,$A5)</f>
        <v>10.749988505863225</v>
      </c>
      <c r="S5" s="1">
        <f>SUMIFS(province!$N:$N,province!$A:$A,S$1,province!$E:$E,$A5)</f>
        <v>10.848215576640907</v>
      </c>
      <c r="T5" s="1">
        <f>SUMIFS(province!$N:$N,province!$A:$A,T$1,province!$E:$E,$A5)</f>
        <v>11.039964626617012</v>
      </c>
      <c r="U5" s="1">
        <f>SUMIFS(province!$N:$N,province!$A:$A,U$1,province!$E:$E,$A5)</f>
        <v>11.33718119881255</v>
      </c>
      <c r="V5" s="1">
        <f>SUMIFS(province!$N:$N,province!$A:$A,V$1,province!$E:$E,$A5)</f>
        <v>0</v>
      </c>
    </row>
    <row r="6" spans="1:22" x14ac:dyDescent="0.3">
      <c r="A6" s="3" t="s">
        <v>95</v>
      </c>
      <c r="B6" s="1">
        <f t="shared" si="0"/>
        <v>8.6031536069485988</v>
      </c>
      <c r="C6" s="1">
        <f>SUMIFS(province!$N:$N,province!$A:$A,C$1,province!$E:$E,$A6)</f>
        <v>5.3958798096914196</v>
      </c>
      <c r="D6" s="1">
        <f>SUMIFS(province!$N:$N,province!$A:$A,D$1,province!$E:$E,$A6)</f>
        <v>6.4192707558710289</v>
      </c>
      <c r="E6" s="1">
        <f>SUMIFS(province!$N:$N,province!$A:$A,E$1,province!$E:$E,$A6)</f>
        <v>6.7158599083242967</v>
      </c>
      <c r="F6" s="1">
        <f>SUMIFS(province!$N:$N,province!$A:$A,F$1,province!$E:$E,$A6)</f>
        <v>6.0883015253222759</v>
      </c>
      <c r="G6" s="1">
        <f>SUMIFS(province!$N:$N,province!$A:$A,G$1,province!$E:$E,$A6)</f>
        <v>5.958957429008696</v>
      </c>
      <c r="H6" s="1">
        <f>SUMIFS(province!$N:$N,province!$A:$A,H$1,province!$E:$E,$A6)</f>
        <v>7.0381786284486543</v>
      </c>
      <c r="I6" s="1">
        <f>SUMIFS(province!$N:$N,province!$A:$A,I$1,province!$E:$E,$A6)</f>
        <v>7.7435429393503252</v>
      </c>
      <c r="J6" s="1">
        <f>SUMIFS(province!$N:$N,province!$A:$A,J$1,province!$E:$E,$A6)</f>
        <v>8.1519886411487299</v>
      </c>
      <c r="K6" s="1">
        <f>SUMIFS(province!$N:$N,province!$A:$A,K$1,province!$E:$E,$A6)</f>
        <v>8.020393954382314</v>
      </c>
      <c r="L6" s="1">
        <f>SUMIFS(province!$N:$N,province!$A:$A,L$1,province!$E:$E,$A6)</f>
        <v>7.9107865603998979</v>
      </c>
      <c r="M6" s="1">
        <f>SUMIFS(province!$N:$N,province!$A:$A,M$1,province!$E:$E,$A6)</f>
        <v>8.7048311956776221</v>
      </c>
      <c r="N6" s="1">
        <f>SUMIFS(province!$N:$N,province!$A:$A,N$1,province!$E:$E,$A6)</f>
        <v>9.1205611215201152</v>
      </c>
      <c r="O6" s="1">
        <f>SUMIFS(province!$N:$N,province!$A:$A,O$1,province!$E:$E,$A6)</f>
        <v>7.9840685036480563</v>
      </c>
      <c r="P6" s="1">
        <f>SUMIFS(province!$N:$N,province!$A:$A,P$1,province!$E:$E,$A6)</f>
        <v>8.603991508067832</v>
      </c>
      <c r="Q6" s="1">
        <f>SUMIFS(province!$N:$N,province!$A:$A,Q$1,province!$E:$E,$A6)</f>
        <v>7.9863074404942997</v>
      </c>
      <c r="R6" s="1">
        <f>SUMIFS(province!$N:$N,province!$A:$A,R$1,province!$E:$E,$A6)</f>
        <v>10.123653184453628</v>
      </c>
      <c r="S6" s="1">
        <f>SUMIFS(province!$N:$N,province!$A:$A,S$1,province!$E:$E,$A6)</f>
        <v>10.294347149279703</v>
      </c>
      <c r="T6" s="1">
        <f>SUMIFS(province!$N:$N,province!$A:$A,T$1,province!$E:$E,$A6)</f>
        <v>9.5704825611351243</v>
      </c>
      <c r="U6" s="1">
        <f>SUMIFS(province!$N:$N,province!$A:$A,U$1,province!$E:$E,$A6)</f>
        <v>9.475525847249358</v>
      </c>
      <c r="V6" s="1">
        <f>SUMIFS(province!$N:$N,province!$A:$A,V$1,province!$E:$E,$A6)</f>
        <v>0</v>
      </c>
    </row>
    <row r="7" spans="1:22" x14ac:dyDescent="0.3">
      <c r="A7" s="3" t="s">
        <v>58</v>
      </c>
      <c r="B7" s="1">
        <f t="shared" si="0"/>
        <v>3.963361561057944</v>
      </c>
      <c r="C7" s="1">
        <f>SUMIFS(province!$N:$N,province!$A:$A,C$1,province!$E:$E,$A7)</f>
        <v>3.0058526997784281</v>
      </c>
      <c r="D7" s="1">
        <f>SUMIFS(province!$N:$N,province!$A:$A,D$1,province!$E:$E,$A7)</f>
        <v>3.9239302090845465</v>
      </c>
      <c r="E7" s="1">
        <f>SUMIFS(province!$N:$N,province!$A:$A,E$1,province!$E:$E,$A7)</f>
        <v>5.1371828142768656</v>
      </c>
      <c r="F7" s="1">
        <f>SUMIFS(province!$N:$N,province!$A:$A,F$1,province!$E:$E,$A7)</f>
        <v>6.1711186860969898</v>
      </c>
      <c r="G7" s="1">
        <f>SUMIFS(province!$N:$N,province!$A:$A,G$1,province!$E:$E,$A7)</f>
        <v>5.8028310894110877</v>
      </c>
      <c r="H7" s="1">
        <f>SUMIFS(province!$N:$N,province!$A:$A,H$1,province!$E:$E,$A7)</f>
        <v>4.4341641308696662</v>
      </c>
      <c r="I7" s="1">
        <f>SUMIFS(province!$N:$N,province!$A:$A,I$1,province!$E:$E,$A7)</f>
        <v>3.6541063410474335</v>
      </c>
      <c r="J7" s="1">
        <f>SUMIFS(province!$N:$N,province!$A:$A,J$1,province!$E:$E,$A7)</f>
        <v>3.8082752296222599</v>
      </c>
      <c r="K7" s="1">
        <f>SUMIFS(province!$N:$N,province!$A:$A,K$1,province!$E:$E,$A7)</f>
        <v>4.0352208797542515</v>
      </c>
      <c r="L7" s="1">
        <f>SUMIFS(province!$N:$N,province!$A:$A,L$1,province!$E:$E,$A7)</f>
        <v>3.9287039645554067</v>
      </c>
      <c r="M7" s="1">
        <f>SUMIFS(province!$N:$N,province!$A:$A,M$1,province!$E:$E,$A7)</f>
        <v>3.3815118954676664</v>
      </c>
      <c r="N7" s="1">
        <f>SUMIFS(province!$N:$N,province!$A:$A,N$1,province!$E:$E,$A7)</f>
        <v>4.273708026870537</v>
      </c>
      <c r="O7" s="1">
        <f>SUMIFS(province!$N:$N,province!$A:$A,O$1,province!$E:$E,$A7)</f>
        <v>4.23486476083563</v>
      </c>
      <c r="P7" s="1">
        <f>SUMIFS(province!$N:$N,province!$A:$A,P$1,province!$E:$E,$A7)</f>
        <v>5.0807427338421052</v>
      </c>
      <c r="Q7" s="1">
        <f>SUMIFS(province!$N:$N,province!$A:$A,Q$1,province!$E:$E,$A7)</f>
        <v>4.7945863031834177</v>
      </c>
      <c r="R7" s="1">
        <f>SUMIFS(province!$N:$N,province!$A:$A,R$1,province!$E:$E,$A7)</f>
        <v>7.2815621776696222</v>
      </c>
      <c r="S7" s="1">
        <f>SUMIFS(province!$N:$N,province!$A:$A,S$1,province!$E:$E,$A7)</f>
        <v>7.7143745138843087</v>
      </c>
      <c r="T7" s="1">
        <f>SUMIFS(province!$N:$N,province!$A:$A,T$1,province!$E:$E,$A7)</f>
        <v>8.1523294121467984</v>
      </c>
      <c r="U7" s="1">
        <f>SUMIFS(province!$N:$N,province!$A:$A,U$1,province!$E:$E,$A7)</f>
        <v>8.8173171566662987</v>
      </c>
      <c r="V7" s="1">
        <f>SUMIFS(province!$N:$N,province!$A:$A,V$1,province!$E:$E,$A7)</f>
        <v>0</v>
      </c>
    </row>
    <row r="8" spans="1:22" x14ac:dyDescent="0.3">
      <c r="A8" s="3" t="s">
        <v>93</v>
      </c>
      <c r="B8" s="1">
        <f t="shared" si="0"/>
        <v>6.3897374319321187</v>
      </c>
      <c r="C8" s="1">
        <f>SUMIFS(province!$N:$N,province!$A:$A,C$1,province!$E:$E,$A8)</f>
        <v>7.5465257801075314</v>
      </c>
      <c r="D8" s="1">
        <f>SUMIFS(province!$N:$N,province!$A:$A,D$1,province!$E:$E,$A8)</f>
        <v>8.2351375050854436</v>
      </c>
      <c r="E8" s="1">
        <f>SUMIFS(province!$N:$N,province!$A:$A,E$1,province!$E:$E,$A8)</f>
        <v>6.7894417170209156</v>
      </c>
      <c r="F8" s="1">
        <f>SUMIFS(province!$N:$N,province!$A:$A,F$1,province!$E:$E,$A8)</f>
        <v>7.3725679476860453</v>
      </c>
      <c r="G8" s="1">
        <f>SUMIFS(province!$N:$N,province!$A:$A,G$1,province!$E:$E,$A8)</f>
        <v>7.4043669850942164</v>
      </c>
      <c r="H8" s="1">
        <f>SUMIFS(province!$N:$N,province!$A:$A,H$1,province!$E:$E,$A8)</f>
        <v>6.4065446558997685</v>
      </c>
      <c r="I8" s="1">
        <f>SUMIFS(province!$N:$N,province!$A:$A,I$1,province!$E:$E,$A8)</f>
        <v>5.4426519251088825</v>
      </c>
      <c r="J8" s="1">
        <f>SUMIFS(province!$N:$N,province!$A:$A,J$1,province!$E:$E,$A8)</f>
        <v>5.6334730757936882</v>
      </c>
      <c r="K8" s="1">
        <f>SUMIFS(province!$N:$N,province!$A:$A,K$1,province!$E:$E,$A8)</f>
        <v>6.084811513011342</v>
      </c>
      <c r="L8" s="1">
        <f>SUMIFS(province!$N:$N,province!$A:$A,L$1,province!$E:$E,$A8)</f>
        <v>6.1850241167185516</v>
      </c>
      <c r="M8" s="1">
        <f>SUMIFS(province!$N:$N,province!$A:$A,M$1,province!$E:$E,$A8)</f>
        <v>5.6754456528435835</v>
      </c>
      <c r="N8" s="1">
        <f>SUMIFS(province!$N:$N,province!$A:$A,N$1,province!$E:$E,$A8)</f>
        <v>6.3104483058735257</v>
      </c>
      <c r="O8" s="1">
        <f>SUMIFS(province!$N:$N,province!$A:$A,O$1,province!$E:$E,$A8)</f>
        <v>7.1833183370792453</v>
      </c>
      <c r="P8" s="1">
        <f>SUMIFS(province!$N:$N,province!$A:$A,P$1,province!$E:$E,$A8)</f>
        <v>7.1053324901823194</v>
      </c>
      <c r="Q8" s="1">
        <f>SUMIFS(province!$N:$N,province!$A:$A,Q$1,province!$E:$E,$A8)</f>
        <v>6.8749069446894202</v>
      </c>
      <c r="R8" s="1">
        <f>SUMIFS(province!$N:$N,province!$A:$A,R$1,province!$E:$E,$A8)</f>
        <v>8.1284962823607252</v>
      </c>
      <c r="S8" s="1">
        <f>SUMIFS(province!$N:$N,province!$A:$A,S$1,province!$E:$E,$A8)</f>
        <v>8.1537427194491574</v>
      </c>
      <c r="T8" s="1">
        <f>SUMIFS(province!$N:$N,province!$A:$A,T$1,province!$E:$E,$A8)</f>
        <v>8.1457547678526137</v>
      </c>
      <c r="U8" s="1">
        <f>SUMIFS(province!$N:$N,province!$A:$A,U$1,province!$E:$E,$A8)</f>
        <v>8.0534144751302925</v>
      </c>
      <c r="V8" s="1">
        <f>SUMIFS(province!$N:$N,province!$A:$A,V$1,province!$E:$E,$A8)</f>
        <v>0</v>
      </c>
    </row>
    <row r="9" spans="1:22" x14ac:dyDescent="0.3">
      <c r="A9" s="3" t="s">
        <v>55</v>
      </c>
      <c r="B9" s="1">
        <f t="shared" si="0"/>
        <v>6.2742463605864414</v>
      </c>
      <c r="C9" s="1">
        <f>SUMIFS(province!$N:$N,province!$A:$A,C$1,province!$E:$E,$A9)</f>
        <v>4.3190722307817895</v>
      </c>
      <c r="D9" s="1">
        <f>SUMIFS(province!$N:$N,province!$A:$A,D$1,province!$E:$E,$A9)</f>
        <v>4.3011912277901327</v>
      </c>
      <c r="E9" s="1">
        <f>SUMIFS(province!$N:$N,province!$A:$A,E$1,province!$E:$E,$A9)</f>
        <v>4.6061521078677909</v>
      </c>
      <c r="F9" s="1">
        <f>SUMIFS(province!$N:$N,province!$A:$A,F$1,province!$E:$E,$A9)</f>
        <v>4.6938805858712174</v>
      </c>
      <c r="G9" s="1">
        <f>SUMIFS(province!$N:$N,province!$A:$A,G$1,province!$E:$E,$A9)</f>
        <v>5.9621144703324775</v>
      </c>
      <c r="H9" s="1">
        <f>SUMIFS(province!$N:$N,province!$A:$A,H$1,province!$E:$E,$A9)</f>
        <v>6.4777126202491848</v>
      </c>
      <c r="I9" s="1">
        <f>SUMIFS(province!$N:$N,province!$A:$A,I$1,province!$E:$E,$A9)</f>
        <v>6.7471152895926476</v>
      </c>
      <c r="J9" s="1">
        <f>SUMIFS(province!$N:$N,province!$A:$A,J$1,province!$E:$E,$A9)</f>
        <v>6.4370979569306259</v>
      </c>
      <c r="K9" s="1">
        <f>SUMIFS(province!$N:$N,province!$A:$A,K$1,province!$E:$E,$A9)</f>
        <v>6.6123004193453543</v>
      </c>
      <c r="L9" s="1">
        <f>SUMIFS(province!$N:$N,province!$A:$A,L$1,province!$E:$E,$A9)</f>
        <v>5.9893519959772847</v>
      </c>
      <c r="M9" s="1">
        <f>SUMIFS(province!$N:$N,province!$A:$A,M$1,province!$E:$E,$A9)</f>
        <v>5.7333351593438469</v>
      </c>
      <c r="N9" s="1">
        <f>SUMIFS(province!$N:$N,province!$A:$A,N$1,province!$E:$E,$A9)</f>
        <v>6.9422111766053201</v>
      </c>
      <c r="O9" s="1">
        <f>SUMIFS(province!$N:$N,province!$A:$A,O$1,province!$E:$E,$A9)</f>
        <v>6.1471927458101554</v>
      </c>
      <c r="P9" s="1">
        <f>SUMIFS(province!$N:$N,province!$A:$A,P$1,province!$E:$E,$A9)</f>
        <v>6.1604958101798957</v>
      </c>
      <c r="Q9" s="1">
        <f>SUMIFS(province!$N:$N,province!$A:$A,Q$1,province!$E:$E,$A9)</f>
        <v>5.5250366964189528</v>
      </c>
      <c r="R9" s="1">
        <f>SUMIFS(province!$N:$N,province!$A:$A,R$1,province!$E:$E,$A9)</f>
        <v>8.5155964241457518</v>
      </c>
      <c r="S9" s="1">
        <f>SUMIFS(province!$N:$N,province!$A:$A,S$1,province!$E:$E,$A9)</f>
        <v>8.306054889204372</v>
      </c>
      <c r="T9" s="1">
        <f>SUMIFS(province!$N:$N,province!$A:$A,T$1,province!$E:$E,$A9)</f>
        <v>7.2968888314955125</v>
      </c>
      <c r="U9" s="1">
        <f>SUMIFS(province!$N:$N,province!$A:$A,U$1,province!$E:$E,$A9)</f>
        <v>7.6451165059559125</v>
      </c>
      <c r="V9" s="1">
        <f>SUMIFS(province!$N:$N,province!$A:$A,V$1,province!$E:$E,$A9)</f>
        <v>0</v>
      </c>
    </row>
    <row r="10" spans="1:22" x14ac:dyDescent="0.3">
      <c r="A10" s="3" t="s">
        <v>78</v>
      </c>
      <c r="B10" s="1">
        <f t="shared" si="0"/>
        <v>3.6791395044866566</v>
      </c>
      <c r="C10" s="1">
        <f>SUMIFS(province!$N:$N,province!$A:$A,C$1,province!$E:$E,$A10)</f>
        <v>3.9728648971997869</v>
      </c>
      <c r="D10" s="1">
        <f>SUMIFS(province!$N:$N,province!$A:$A,D$1,province!$E:$E,$A10)</f>
        <v>3.7596794781645895</v>
      </c>
      <c r="E10" s="1">
        <f>SUMIFS(province!$N:$N,province!$A:$A,E$1,province!$E:$E,$A10)</f>
        <v>2.6816406500284589</v>
      </c>
      <c r="F10" s="1">
        <f>SUMIFS(province!$N:$N,province!$A:$A,F$1,province!$E:$E,$A10)</f>
        <v>2.2906140036323803</v>
      </c>
      <c r="G10" s="1">
        <f>SUMIFS(province!$N:$N,province!$A:$A,G$1,province!$E:$E,$A10)</f>
        <v>2.1437459229798508</v>
      </c>
      <c r="H10" s="1">
        <f>SUMIFS(province!$N:$N,province!$A:$A,H$1,province!$E:$E,$A10)</f>
        <v>2.5650365593832452</v>
      </c>
      <c r="I10" s="1">
        <f>SUMIFS(province!$N:$N,province!$A:$A,I$1,province!$E:$E,$A10)</f>
        <v>2.8588124093517888</v>
      </c>
      <c r="J10" s="1">
        <f>SUMIFS(province!$N:$N,province!$A:$A,J$1,province!$E:$E,$A10)</f>
        <v>2.4939685955164292</v>
      </c>
      <c r="K10" s="1">
        <f>SUMIFS(province!$N:$N,province!$A:$A,K$1,province!$E:$E,$A10)</f>
        <v>2.512609511074805</v>
      </c>
      <c r="L10" s="1">
        <f>SUMIFS(province!$N:$N,province!$A:$A,L$1,province!$E:$E,$A10)</f>
        <v>3.1611261053212627</v>
      </c>
      <c r="M10" s="1">
        <f>SUMIFS(province!$N:$N,province!$A:$A,M$1,province!$E:$E,$A10)</f>
        <v>3.648420572827737</v>
      </c>
      <c r="N10" s="1">
        <f>SUMIFS(province!$N:$N,province!$A:$A,N$1,province!$E:$E,$A10)</f>
        <v>4.1410821159827309</v>
      </c>
      <c r="O10" s="1">
        <f>SUMIFS(province!$N:$N,province!$A:$A,O$1,province!$E:$E,$A10)</f>
        <v>3.2479158246495023</v>
      </c>
      <c r="P10" s="1">
        <f>SUMIFS(province!$N:$N,province!$A:$A,P$1,province!$E:$E,$A10)</f>
        <v>4.3698009769959487</v>
      </c>
      <c r="Q10" s="1">
        <f>SUMIFS(province!$N:$N,province!$A:$A,Q$1,province!$E:$E,$A10)</f>
        <v>3.914264153651227</v>
      </c>
      <c r="R10" s="1">
        <f>SUMIFS(province!$N:$N,province!$A:$A,R$1,province!$E:$E,$A10)</f>
        <v>5.4445474509198739</v>
      </c>
      <c r="S10" s="1">
        <f>SUMIFS(province!$N:$N,province!$A:$A,S$1,province!$E:$E,$A10)</f>
        <v>6.7748179011155667</v>
      </c>
      <c r="T10" s="1">
        <f>SUMIFS(province!$N:$N,province!$A:$A,T$1,province!$E:$E,$A10)</f>
        <v>5.8695717168805093</v>
      </c>
      <c r="U10" s="1">
        <f>SUMIFS(province!$N:$N,province!$A:$A,U$1,province!$E:$E,$A10)</f>
        <v>7.0060117113283074</v>
      </c>
      <c r="V10" s="1">
        <f>SUMIFS(province!$N:$N,province!$A:$A,V$1,province!$E:$E,$A10)</f>
        <v>0</v>
      </c>
    </row>
    <row r="11" spans="1:22" x14ac:dyDescent="0.3">
      <c r="A11" s="3" t="s">
        <v>57</v>
      </c>
      <c r="B11" s="1">
        <f t="shared" si="0"/>
        <v>5.8890921484422529</v>
      </c>
      <c r="C11" s="1">
        <f>SUMIFS(province!$N:$N,province!$A:$A,C$1,province!$E:$E,$A11)</f>
        <v>3.8401662429989587</v>
      </c>
      <c r="D11" s="1">
        <f>SUMIFS(province!$N:$N,province!$A:$A,D$1,province!$E:$E,$A11)</f>
        <v>5.0345224522653718</v>
      </c>
      <c r="E11" s="1">
        <f>SUMIFS(province!$N:$N,province!$A:$A,E$1,province!$E:$E,$A11)</f>
        <v>5.0338628533633782</v>
      </c>
      <c r="F11" s="1">
        <f>SUMIFS(province!$N:$N,province!$A:$A,F$1,province!$E:$E,$A11)</f>
        <v>5.5688246649304451</v>
      </c>
      <c r="G11" s="1">
        <f>SUMIFS(province!$N:$N,province!$A:$A,G$1,province!$E:$E,$A11)</f>
        <v>5.6353096695247036</v>
      </c>
      <c r="H11" s="1">
        <f>SUMIFS(province!$N:$N,province!$A:$A,H$1,province!$E:$E,$A11)</f>
        <v>5.3310876198166701</v>
      </c>
      <c r="I11" s="1">
        <f>SUMIFS(province!$N:$N,province!$A:$A,I$1,province!$E:$E,$A11)</f>
        <v>5.840820306624444</v>
      </c>
      <c r="J11" s="1">
        <f>SUMIFS(province!$N:$N,province!$A:$A,J$1,province!$E:$E,$A11)</f>
        <v>6.3452252869786925</v>
      </c>
      <c r="K11" s="1">
        <f>SUMIFS(province!$N:$N,province!$A:$A,K$1,province!$E:$E,$A11)</f>
        <v>6.2866088422194304</v>
      </c>
      <c r="L11" s="1">
        <f>SUMIFS(province!$N:$N,province!$A:$A,L$1,province!$E:$E,$A11)</f>
        <v>5.9465133469500788</v>
      </c>
      <c r="M11" s="1">
        <f>SUMIFS(province!$N:$N,province!$A:$A,M$1,province!$E:$E,$A11)</f>
        <v>5.0940800452134178</v>
      </c>
      <c r="N11" s="1">
        <f>SUMIFS(province!$N:$N,province!$A:$A,N$1,province!$E:$E,$A11)</f>
        <v>6.0684348007246163</v>
      </c>
      <c r="O11" s="1">
        <f>SUMIFS(province!$N:$N,province!$A:$A,O$1,province!$E:$E,$A11)</f>
        <v>6.5047615993887247</v>
      </c>
      <c r="P11" s="1">
        <f>SUMIFS(province!$N:$N,province!$A:$A,P$1,province!$E:$E,$A11)</f>
        <v>8.1313482181433212</v>
      </c>
      <c r="Q11" s="1">
        <f>SUMIFS(province!$N:$N,province!$A:$A,Q$1,province!$E:$E,$A11)</f>
        <v>7.6535941761740629</v>
      </c>
      <c r="R11" s="1">
        <f>SUMIFS(province!$N:$N,province!$A:$A,R$1,province!$E:$E,$A11)</f>
        <v>7.9815397385403459</v>
      </c>
      <c r="S11" s="1">
        <f>SUMIFS(province!$N:$N,province!$A:$A,S$1,province!$E:$E,$A11)</f>
        <v>9.1152605184343063</v>
      </c>
      <c r="T11" s="1">
        <f>SUMIFS(province!$N:$N,province!$A:$A,T$1,province!$E:$E,$A11)</f>
        <v>8.3212582203957552</v>
      </c>
      <c r="U11" s="1">
        <f>SUMIFS(province!$N:$N,province!$A:$A,U$1,province!$E:$E,$A11)</f>
        <v>6.8327055874886211</v>
      </c>
      <c r="V11" s="1">
        <f>SUMIFS(province!$N:$N,province!$A:$A,V$1,province!$E:$E,$A11)</f>
        <v>0</v>
      </c>
    </row>
    <row r="12" spans="1:22" x14ac:dyDescent="0.3">
      <c r="A12" s="3" t="s">
        <v>60</v>
      </c>
      <c r="B12" s="1">
        <f t="shared" si="0"/>
        <v>2.7768395579147569</v>
      </c>
      <c r="C12" s="1">
        <f>SUMIFS(province!$N:$N,province!$A:$A,C$1,province!$E:$E,$A12)</f>
        <v>3.1199219519643</v>
      </c>
      <c r="D12" s="1">
        <f>SUMIFS(province!$N:$N,province!$A:$A,D$1,province!$E:$E,$A12)</f>
        <v>5.0014775799975713</v>
      </c>
      <c r="E12" s="1">
        <f>SUMIFS(province!$N:$N,province!$A:$A,E$1,province!$E:$E,$A12)</f>
        <v>6.2515689401152583</v>
      </c>
      <c r="F12" s="1">
        <f>SUMIFS(province!$N:$N,province!$A:$A,F$1,province!$E:$E,$A12)</f>
        <v>5.2786844348120265</v>
      </c>
      <c r="G12" s="1">
        <f>SUMIFS(province!$N:$N,province!$A:$A,G$1,province!$E:$E,$A12)</f>
        <v>5.1324769927184972</v>
      </c>
      <c r="H12" s="1">
        <f>SUMIFS(province!$N:$N,province!$A:$A,H$1,province!$E:$E,$A12)</f>
        <v>4.5293355045749992</v>
      </c>
      <c r="I12" s="1">
        <f>SUMIFS(province!$N:$N,province!$A:$A,I$1,province!$E:$E,$A12)</f>
        <v>5.2452182528275761</v>
      </c>
      <c r="J12" s="1">
        <f>SUMIFS(province!$N:$N,province!$A:$A,J$1,province!$E:$E,$A12)</f>
        <v>4.9678391635868024</v>
      </c>
      <c r="K12" s="1">
        <f>SUMIFS(province!$N:$N,province!$A:$A,K$1,province!$E:$E,$A12)</f>
        <v>4.5250691310361777</v>
      </c>
      <c r="L12" s="1">
        <f>SUMIFS(province!$N:$N,province!$A:$A,L$1,province!$E:$E,$A12)</f>
        <v>3.3701950627400712</v>
      </c>
      <c r="M12" s="1">
        <f>SUMIFS(province!$N:$N,province!$A:$A,M$1,province!$E:$E,$A12)</f>
        <v>2.5177459290457338</v>
      </c>
      <c r="N12" s="1">
        <f>SUMIFS(province!$N:$N,province!$A:$A,N$1,province!$E:$E,$A12)</f>
        <v>2.6095336668287095</v>
      </c>
      <c r="O12" s="1">
        <f>SUMIFS(province!$N:$N,province!$A:$A,O$1,province!$E:$E,$A12)</f>
        <v>3.2032390778698283</v>
      </c>
      <c r="P12" s="1">
        <f>SUMIFS(province!$N:$N,province!$A:$A,P$1,province!$E:$E,$A12)</f>
        <v>3.7965253143394859</v>
      </c>
      <c r="Q12" s="1">
        <f>SUMIFS(province!$N:$N,province!$A:$A,Q$1,province!$E:$E,$A12)</f>
        <v>3.4797124826535839</v>
      </c>
      <c r="R12" s="1">
        <f>SUMIFS(province!$N:$N,province!$A:$A,R$1,province!$E:$E,$A12)</f>
        <v>5.3380925041308505</v>
      </c>
      <c r="S12" s="1">
        <f>SUMIFS(province!$N:$N,province!$A:$A,S$1,province!$E:$E,$A12)</f>
        <v>5.946904981168128</v>
      </c>
      <c r="T12" s="1">
        <f>SUMIFS(province!$N:$N,province!$A:$A,T$1,province!$E:$E,$A12)</f>
        <v>6.0675088029839719</v>
      </c>
      <c r="U12" s="1">
        <f>SUMIFS(province!$N:$N,province!$A:$A,U$1,province!$E:$E,$A12)</f>
        <v>6.2756370408935833</v>
      </c>
      <c r="V12" s="1">
        <f>SUMIFS(province!$N:$N,province!$A:$A,V$1,province!$E:$E,$A12)</f>
        <v>0</v>
      </c>
    </row>
    <row r="13" spans="1:22" x14ac:dyDescent="0.3">
      <c r="A13" s="3" t="s">
        <v>52</v>
      </c>
      <c r="B13" s="1">
        <f t="shared" si="0"/>
        <v>3.0985457211063108</v>
      </c>
      <c r="C13" s="1">
        <f>SUMIFS(province!$N:$N,province!$A:$A,C$1,province!$E:$E,$A13)</f>
        <v>1.578644741612186</v>
      </c>
      <c r="D13" s="1">
        <f>SUMIFS(province!$N:$N,province!$A:$A,D$1,province!$E:$E,$A13)</f>
        <v>1.5276350264550072</v>
      </c>
      <c r="E13" s="1">
        <f>SUMIFS(province!$N:$N,province!$A:$A,E$1,province!$E:$E,$A13)</f>
        <v>1.4986854281018682</v>
      </c>
      <c r="F13" s="1">
        <f>SUMIFS(province!$N:$N,province!$A:$A,F$1,province!$E:$E,$A13)</f>
        <v>1.1167560454041174</v>
      </c>
      <c r="G13" s="1">
        <f>SUMIFS(province!$N:$N,province!$A:$A,G$1,province!$E:$E,$A13)</f>
        <v>1.5942224134566405</v>
      </c>
      <c r="H13" s="1">
        <f>SUMIFS(province!$N:$N,province!$A:$A,H$1,province!$E:$E,$A13)</f>
        <v>1.4779920028266456</v>
      </c>
      <c r="I13" s="1">
        <f>SUMIFS(province!$N:$N,province!$A:$A,I$1,province!$E:$E,$A13)</f>
        <v>1.292509725240272</v>
      </c>
      <c r="J13" s="1">
        <f>SUMIFS(province!$N:$N,province!$A:$A,J$1,province!$E:$E,$A13)</f>
        <v>1.3757555701220439</v>
      </c>
      <c r="K13" s="1">
        <f>SUMIFS(province!$N:$N,province!$A:$A,K$1,province!$E:$E,$A13)</f>
        <v>1.3531536109316447</v>
      </c>
      <c r="L13" s="1">
        <f>SUMIFS(province!$N:$N,province!$A:$A,L$1,province!$E:$E,$A13)</f>
        <v>1.6349331503232429</v>
      </c>
      <c r="M13" s="1">
        <f>SUMIFS(province!$N:$N,province!$A:$A,M$1,province!$E:$E,$A13)</f>
        <v>2.1352594757294781</v>
      </c>
      <c r="N13" s="1">
        <f>SUMIFS(province!$N:$N,province!$A:$A,N$1,province!$E:$E,$A13)</f>
        <v>3.3452404483556704</v>
      </c>
      <c r="O13" s="1">
        <f>SUMIFS(province!$N:$N,province!$A:$A,O$1,province!$E:$E,$A13)</f>
        <v>3.8151372392337839</v>
      </c>
      <c r="P13" s="1">
        <f>SUMIFS(province!$N:$N,province!$A:$A,P$1,province!$E:$E,$A13)</f>
        <v>3.6891194363752531</v>
      </c>
      <c r="Q13" s="1">
        <f>SUMIFS(province!$N:$N,province!$A:$A,Q$1,province!$E:$E,$A13)</f>
        <v>4.5774058799264248</v>
      </c>
      <c r="R13" s="1">
        <f>SUMIFS(province!$N:$N,province!$A:$A,R$1,province!$E:$E,$A13)</f>
        <v>5.3742256447676633</v>
      </c>
      <c r="S13" s="1">
        <f>SUMIFS(province!$N:$N,province!$A:$A,S$1,province!$E:$E,$A13)</f>
        <v>5.5991979332000499</v>
      </c>
      <c r="T13" s="1">
        <f>SUMIFS(province!$N:$N,province!$A:$A,T$1,province!$E:$E,$A13)</f>
        <v>5.9117319606918723</v>
      </c>
      <c r="U13" s="1">
        <f>SUMIFS(province!$N:$N,province!$A:$A,U$1,province!$E:$E,$A13)</f>
        <v>6.3766903466066873</v>
      </c>
      <c r="V13" s="1">
        <f>SUMIFS(province!$N:$N,province!$A:$A,V$1,province!$E:$E,$A13)</f>
        <v>0</v>
      </c>
    </row>
    <row r="14" spans="1:22" x14ac:dyDescent="0.3">
      <c r="A14" s="3" t="s">
        <v>38</v>
      </c>
      <c r="B14" s="1">
        <f t="shared" si="0"/>
        <v>5.4594320741264672</v>
      </c>
      <c r="C14" s="1">
        <f>SUMIFS(province!$N:$N,province!$A:$A,C$1,province!$E:$E,$A14)</f>
        <v>4.0166895396174613</v>
      </c>
      <c r="D14" s="1">
        <f>SUMIFS(province!$N:$N,province!$A:$A,D$1,province!$E:$E,$A14)</f>
        <v>4.3144785739799785</v>
      </c>
      <c r="E14" s="1">
        <f>SUMIFS(province!$N:$N,province!$A:$A,E$1,province!$E:$E,$A14)</f>
        <v>4.5941074786175973</v>
      </c>
      <c r="F14" s="1">
        <f>SUMIFS(province!$N:$N,province!$A:$A,F$1,province!$E:$E,$A14)</f>
        <v>3.6766282525171778</v>
      </c>
      <c r="G14" s="1">
        <f>SUMIFS(province!$N:$N,province!$A:$A,G$1,province!$E:$E,$A14)</f>
        <v>4.2776029243404166</v>
      </c>
      <c r="H14" s="1">
        <f>SUMIFS(province!$N:$N,province!$A:$A,H$1,province!$E:$E,$A14)</f>
        <v>5.0629749769733898</v>
      </c>
      <c r="I14" s="1">
        <f>SUMIFS(province!$N:$N,province!$A:$A,I$1,province!$E:$E,$A14)</f>
        <v>5.3456970084007223</v>
      </c>
      <c r="J14" s="1">
        <f>SUMIFS(province!$N:$N,province!$A:$A,J$1,province!$E:$E,$A14)</f>
        <v>5.4009574807239895</v>
      </c>
      <c r="K14" s="1">
        <f>SUMIFS(province!$N:$N,province!$A:$A,K$1,province!$E:$E,$A14)</f>
        <v>5.3584528171035881</v>
      </c>
      <c r="L14" s="1">
        <f>SUMIFS(province!$N:$N,province!$A:$A,L$1,province!$E:$E,$A14)</f>
        <v>5.4899203929524001</v>
      </c>
      <c r="M14" s="1">
        <f>SUMIFS(province!$N:$N,province!$A:$A,M$1,province!$E:$E,$A14)</f>
        <v>5.6309309020665665</v>
      </c>
      <c r="N14" s="1">
        <f>SUMIFS(province!$N:$N,province!$A:$A,N$1,province!$E:$E,$A14)</f>
        <v>5.0583774391244907</v>
      </c>
      <c r="O14" s="1">
        <f>SUMIFS(province!$N:$N,province!$A:$A,O$1,province!$E:$E,$A14)</f>
        <v>5.6889878811883428</v>
      </c>
      <c r="P14" s="1">
        <f>SUMIFS(province!$N:$N,province!$A:$A,P$1,province!$E:$E,$A14)</f>
        <v>5.3260159497607757</v>
      </c>
      <c r="Q14" s="1">
        <f>SUMIFS(province!$N:$N,province!$A:$A,Q$1,province!$E:$E,$A14)</f>
        <v>5.3486796694560983</v>
      </c>
      <c r="R14" s="1">
        <f>SUMIFS(province!$N:$N,province!$A:$A,R$1,province!$E:$E,$A14)</f>
        <v>5.6685546542905456</v>
      </c>
      <c r="S14" s="1">
        <f>SUMIFS(province!$N:$N,province!$A:$A,S$1,province!$E:$E,$A14)</f>
        <v>4.9688383871129851</v>
      </c>
      <c r="T14" s="1">
        <f>SUMIFS(province!$N:$N,province!$A:$A,T$1,province!$E:$E,$A14)</f>
        <v>5.3909036954124945</v>
      </c>
      <c r="U14" s="1">
        <f>SUMIFS(province!$N:$N,province!$A:$A,U$1,province!$E:$E,$A14)</f>
        <v>5.7598522754038362</v>
      </c>
      <c r="V14" s="1">
        <f>SUMIFS(province!$N:$N,province!$A:$A,V$1,province!$E:$E,$A14)</f>
        <v>0</v>
      </c>
    </row>
    <row r="15" spans="1:22" x14ac:dyDescent="0.3">
      <c r="A15" s="3" t="s">
        <v>75</v>
      </c>
      <c r="B15" s="1">
        <f t="shared" si="0"/>
        <v>5.4683017219130265</v>
      </c>
      <c r="C15" s="1">
        <f>SUMIFS(province!$N:$N,province!$A:$A,C$1,province!$E:$E,$A15)</f>
        <v>3.8824338623042696</v>
      </c>
      <c r="D15" s="1">
        <f>SUMIFS(province!$N:$N,province!$A:$A,D$1,province!$E:$E,$A15)</f>
        <v>6.0336194726684305</v>
      </c>
      <c r="E15" s="1">
        <f>SUMIFS(province!$N:$N,province!$A:$A,E$1,province!$E:$E,$A15)</f>
        <v>6.7702754928976088</v>
      </c>
      <c r="F15" s="1">
        <f>SUMIFS(province!$N:$N,province!$A:$A,F$1,province!$E:$E,$A15)</f>
        <v>5.9597657013981129</v>
      </c>
      <c r="G15" s="1">
        <f>SUMIFS(province!$N:$N,province!$A:$A,G$1,province!$E:$E,$A15)</f>
        <v>6.7070235245810226</v>
      </c>
      <c r="H15" s="1">
        <f>SUMIFS(province!$N:$N,province!$A:$A,H$1,province!$E:$E,$A15)</f>
        <v>7.1018383107252792</v>
      </c>
      <c r="I15" s="1">
        <f>SUMIFS(province!$N:$N,province!$A:$A,I$1,province!$E:$E,$A15)</f>
        <v>7.6255052916513213</v>
      </c>
      <c r="J15" s="1">
        <f>SUMIFS(province!$N:$N,province!$A:$A,J$1,province!$E:$E,$A15)</f>
        <v>6.768914568378575</v>
      </c>
      <c r="K15" s="1">
        <f>SUMIFS(province!$N:$N,province!$A:$A,K$1,province!$E:$E,$A15)</f>
        <v>6.4783910379071568</v>
      </c>
      <c r="L15" s="1">
        <f>SUMIFS(province!$N:$N,province!$A:$A,L$1,province!$E:$E,$A15)</f>
        <v>5.7918833240455525</v>
      </c>
      <c r="M15" s="1">
        <f>SUMIFS(province!$N:$N,province!$A:$A,M$1,province!$E:$E,$A15)</f>
        <v>5.5836673625240394</v>
      </c>
      <c r="N15" s="1">
        <f>SUMIFS(province!$N:$N,province!$A:$A,N$1,province!$E:$E,$A15)</f>
        <v>5.6710305746302758</v>
      </c>
      <c r="O15" s="1">
        <f>SUMIFS(province!$N:$N,province!$A:$A,O$1,province!$E:$E,$A15)</f>
        <v>5.1502072285847653</v>
      </c>
      <c r="P15" s="1">
        <f>SUMIFS(province!$N:$N,province!$A:$A,P$1,province!$E:$E,$A15)</f>
        <v>5.4885821108585837</v>
      </c>
      <c r="Q15" s="1">
        <f>SUMIFS(province!$N:$N,province!$A:$A,Q$1,province!$E:$E,$A15)</f>
        <v>5.2330930553634438</v>
      </c>
      <c r="R15" s="1">
        <f>SUMIFS(province!$N:$N,province!$A:$A,R$1,province!$E:$E,$A15)</f>
        <v>5.1779268246279759</v>
      </c>
      <c r="S15" s="1">
        <f>SUMIFS(province!$N:$N,province!$A:$A,S$1,province!$E:$E,$A15)</f>
        <v>4.8176854223468437</v>
      </c>
      <c r="T15" s="1">
        <f>SUMIFS(province!$N:$N,province!$A:$A,T$1,province!$E:$E,$A15)</f>
        <v>5.1754826165261019</v>
      </c>
      <c r="U15" s="1">
        <f>SUMIFS(province!$N:$N,province!$A:$A,U$1,province!$E:$E,$A15)</f>
        <v>5.4193195634776883</v>
      </c>
      <c r="V15" s="1">
        <f>SUMIFS(province!$N:$N,province!$A:$A,V$1,province!$E:$E,$A15)</f>
        <v>0</v>
      </c>
    </row>
    <row r="16" spans="1:22" x14ac:dyDescent="0.3">
      <c r="A16" s="3" t="s">
        <v>35</v>
      </c>
      <c r="B16" s="1">
        <f t="shared" si="0"/>
        <v>3.9986670068615329</v>
      </c>
      <c r="C16" s="1">
        <f>SUMIFS(province!$N:$N,province!$A:$A,C$1,province!$E:$E,$A16)</f>
        <v>3.1462542547128294</v>
      </c>
      <c r="D16" s="1">
        <f>SUMIFS(province!$N:$N,province!$A:$A,D$1,province!$E:$E,$A16)</f>
        <v>3.1752402539936386</v>
      </c>
      <c r="E16" s="1">
        <f>SUMIFS(province!$N:$N,province!$A:$A,E$1,province!$E:$E,$A16)</f>
        <v>5.1362277342403901</v>
      </c>
      <c r="F16" s="1">
        <f>SUMIFS(province!$N:$N,province!$A:$A,F$1,province!$E:$E,$A16)</f>
        <v>5.0217819322636252</v>
      </c>
      <c r="G16" s="1">
        <f>SUMIFS(province!$N:$N,province!$A:$A,G$1,province!$E:$E,$A16)</f>
        <v>4.8422190690510316</v>
      </c>
      <c r="H16" s="1">
        <f>SUMIFS(province!$N:$N,province!$A:$A,H$1,province!$E:$E,$A16)</f>
        <v>4.7861652106758061</v>
      </c>
      <c r="I16" s="1">
        <f>SUMIFS(province!$N:$N,province!$A:$A,I$1,province!$E:$E,$A16)</f>
        <v>4.006725487487464</v>
      </c>
      <c r="J16" s="1">
        <f>SUMIFS(province!$N:$N,province!$A:$A,J$1,province!$E:$E,$A16)</f>
        <v>3.8758004212025043</v>
      </c>
      <c r="K16" s="1">
        <f>SUMIFS(province!$N:$N,province!$A:$A,K$1,province!$E:$E,$A16)</f>
        <v>3.0224716133297402</v>
      </c>
      <c r="L16" s="1">
        <f>SUMIFS(province!$N:$N,province!$A:$A,L$1,province!$E:$E,$A16)</f>
        <v>3.8124422562765976</v>
      </c>
      <c r="M16" s="1">
        <f>SUMIFS(province!$N:$N,province!$A:$A,M$1,province!$E:$E,$A16)</f>
        <v>3.2592234051396227</v>
      </c>
      <c r="N16" s="1">
        <f>SUMIFS(province!$N:$N,province!$A:$A,N$1,province!$E:$E,$A16)</f>
        <v>3.105363389647799</v>
      </c>
      <c r="O16" s="1">
        <f>SUMIFS(province!$N:$N,province!$A:$A,O$1,province!$E:$E,$A16)</f>
        <v>5.6314142257971769</v>
      </c>
      <c r="P16" s="1">
        <f>SUMIFS(province!$N:$N,province!$A:$A,P$1,province!$E:$E,$A16)</f>
        <v>7.2602015222978</v>
      </c>
      <c r="Q16" s="1">
        <f>SUMIFS(province!$N:$N,province!$A:$A,Q$1,province!$E:$E,$A16)</f>
        <v>6.5368102840903219</v>
      </c>
      <c r="R16" s="1">
        <f>SUMIFS(province!$N:$N,province!$A:$A,R$1,province!$E:$E,$A16)</f>
        <v>6.8508375731847071</v>
      </c>
      <c r="S16" s="1">
        <f>SUMIFS(province!$N:$N,province!$A:$A,S$1,province!$E:$E,$A16)</f>
        <v>6.087987672138393</v>
      </c>
      <c r="T16" s="1">
        <f>SUMIFS(province!$N:$N,province!$A:$A,T$1,province!$E:$E,$A16)</f>
        <v>5.4210895249761659</v>
      </c>
      <c r="U16" s="1">
        <f>SUMIFS(province!$N:$N,province!$A:$A,U$1,province!$E:$E,$A16)</f>
        <v>5.4584804177785546</v>
      </c>
      <c r="V16" s="1">
        <f>SUMIFS(province!$N:$N,province!$A:$A,V$1,province!$E:$E,$A16)</f>
        <v>0</v>
      </c>
    </row>
    <row r="17" spans="1:22" x14ac:dyDescent="0.3">
      <c r="A17" s="3" t="s">
        <v>68</v>
      </c>
      <c r="B17" s="1">
        <f t="shared" si="0"/>
        <v>3.0906302355142148</v>
      </c>
      <c r="C17" s="1">
        <f>SUMIFS(province!$N:$N,province!$A:$A,C$1,province!$E:$E,$A17)</f>
        <v>2.4495421276312381</v>
      </c>
      <c r="D17" s="1">
        <f>SUMIFS(province!$N:$N,province!$A:$A,D$1,province!$E:$E,$A17)</f>
        <v>2.9589894203640501</v>
      </c>
      <c r="E17" s="1">
        <f>SUMIFS(province!$N:$N,province!$A:$A,E$1,province!$E:$E,$A17)</f>
        <v>3.4104372261935847</v>
      </c>
      <c r="F17" s="1">
        <f>SUMIFS(province!$N:$N,province!$A:$A,F$1,province!$E:$E,$A17)</f>
        <v>2.5940440865551722</v>
      </c>
      <c r="G17" s="1">
        <f>SUMIFS(province!$N:$N,province!$A:$A,G$1,province!$E:$E,$A17)</f>
        <v>2.0913544873055119</v>
      </c>
      <c r="H17" s="1">
        <f>SUMIFS(province!$N:$N,province!$A:$A,H$1,province!$E:$E,$A17)</f>
        <v>1.8498890414011711</v>
      </c>
      <c r="I17" s="1">
        <f>SUMIFS(province!$N:$N,province!$A:$A,I$1,province!$E:$E,$A17)</f>
        <v>1.7503224900412659</v>
      </c>
      <c r="J17" s="1">
        <f>SUMIFS(province!$N:$N,province!$A:$A,J$1,province!$E:$E,$A17)</f>
        <v>2.0750803462651666</v>
      </c>
      <c r="K17" s="1">
        <f>SUMIFS(province!$N:$N,province!$A:$A,K$1,province!$E:$E,$A17)</f>
        <v>2.0829474081449204</v>
      </c>
      <c r="L17" s="1">
        <f>SUMIFS(province!$N:$N,province!$A:$A,L$1,province!$E:$E,$A17)</f>
        <v>2.1064055741017937</v>
      </c>
      <c r="M17" s="1">
        <f>SUMIFS(province!$N:$N,province!$A:$A,M$1,province!$E:$E,$A17)</f>
        <v>2.6122733404335676</v>
      </c>
      <c r="N17" s="1">
        <f>SUMIFS(province!$N:$N,province!$A:$A,N$1,province!$E:$E,$A17)</f>
        <v>3.2776933837884035</v>
      </c>
      <c r="O17" s="1">
        <f>SUMIFS(province!$N:$N,province!$A:$A,O$1,province!$E:$E,$A17)</f>
        <v>3.3819239823206728</v>
      </c>
      <c r="P17" s="1">
        <f>SUMIFS(province!$N:$N,province!$A:$A,P$1,province!$E:$E,$A17)</f>
        <v>2.1167122981352051</v>
      </c>
      <c r="Q17" s="1">
        <f>SUMIFS(province!$N:$N,province!$A:$A,Q$1,province!$E:$E,$A17)</f>
        <v>2.9281745728327144</v>
      </c>
      <c r="R17" s="1">
        <f>SUMIFS(province!$N:$N,province!$A:$A,R$1,province!$E:$E,$A17)</f>
        <v>3.0879927127577864</v>
      </c>
      <c r="S17" s="1">
        <f>SUMIFS(province!$N:$N,province!$A:$A,S$1,province!$E:$E,$A17)</f>
        <v>4.1681775498813334</v>
      </c>
      <c r="T17" s="1">
        <f>SUMIFS(province!$N:$N,province!$A:$A,T$1,province!$E:$E,$A17)</f>
        <v>4.853361383151543</v>
      </c>
      <c r="U17" s="1">
        <f>SUMIFS(province!$N:$N,province!$A:$A,U$1,province!$E:$E,$A17)</f>
        <v>5.2137119053982275</v>
      </c>
      <c r="V17" s="1">
        <f>SUMIFS(province!$N:$N,province!$A:$A,V$1,province!$E:$E,$A17)</f>
        <v>0</v>
      </c>
    </row>
    <row r="18" spans="1:22" x14ac:dyDescent="0.3">
      <c r="A18" s="3" t="s">
        <v>112</v>
      </c>
      <c r="B18" s="1">
        <f t="shared" si="0"/>
        <v>2.2328254042276146</v>
      </c>
      <c r="C18" s="1">
        <f>SUMIFS(province!$N:$N,province!$A:$A,C$1,province!$E:$E,$A18)</f>
        <v>1.5091470560808919</v>
      </c>
      <c r="D18" s="1">
        <f>SUMIFS(province!$N:$N,province!$A:$A,D$1,province!$E:$E,$A18)</f>
        <v>1.26871513588442</v>
      </c>
      <c r="E18" s="1">
        <f>SUMIFS(province!$N:$N,province!$A:$A,E$1,province!$E:$E,$A18)</f>
        <v>1.1514010479633838</v>
      </c>
      <c r="F18" s="1">
        <f>SUMIFS(province!$N:$N,province!$A:$A,F$1,province!$E:$E,$A18)</f>
        <v>1.2023098125442482</v>
      </c>
      <c r="G18" s="1">
        <f>SUMIFS(province!$N:$N,province!$A:$A,G$1,province!$E:$E,$A18)</f>
        <v>1.5280027396062061</v>
      </c>
      <c r="H18" s="1">
        <f>SUMIFS(province!$N:$N,province!$A:$A,H$1,province!$E:$E,$A18)</f>
        <v>1.7476825949947901</v>
      </c>
      <c r="I18" s="1">
        <f>SUMIFS(province!$N:$N,province!$A:$A,I$1,province!$E:$E,$A18)</f>
        <v>1.8824974517934334</v>
      </c>
      <c r="J18" s="1">
        <f>SUMIFS(province!$N:$N,province!$A:$A,J$1,province!$E:$E,$A18)</f>
        <v>2.0589227886753467</v>
      </c>
      <c r="K18" s="1">
        <f>SUMIFS(province!$N:$N,province!$A:$A,K$1,province!$E:$E,$A18)</f>
        <v>2.0783926938180426</v>
      </c>
      <c r="L18" s="1">
        <f>SUMIFS(province!$N:$N,province!$A:$A,L$1,province!$E:$E,$A18)</f>
        <v>2.2521044923725038</v>
      </c>
      <c r="M18" s="1">
        <f>SUMIFS(province!$N:$N,province!$A:$A,M$1,province!$E:$E,$A18)</f>
        <v>2.3469283535612351</v>
      </c>
      <c r="N18" s="1">
        <f>SUMIFS(province!$N:$N,province!$A:$A,N$1,province!$E:$E,$A18)</f>
        <v>2.4124522754970212</v>
      </c>
      <c r="O18" s="1">
        <f>SUMIFS(province!$N:$N,province!$A:$A,O$1,province!$E:$E,$A18)</f>
        <v>1.9390955836245876</v>
      </c>
      <c r="P18" s="1">
        <f>SUMIFS(province!$N:$N,province!$A:$A,P$1,province!$E:$E,$A18)</f>
        <v>1.2999658035237021</v>
      </c>
      <c r="Q18" s="1">
        <f>SUMIFS(province!$N:$N,province!$A:$A,Q$1,province!$E:$E,$A18)</f>
        <v>3.4436649425152237</v>
      </c>
      <c r="R18" s="1">
        <f>SUMIFS(province!$N:$N,province!$A:$A,R$1,province!$E:$E,$A18)</f>
        <v>4.2358312719466102</v>
      </c>
      <c r="S18" s="1">
        <f>SUMIFS(province!$N:$N,province!$A:$A,S$1,province!$E:$E,$A18)</f>
        <v>4.3725085489335669</v>
      </c>
      <c r="T18" s="1">
        <f>SUMIFS(province!$N:$N,province!$A:$A,T$1,province!$E:$E,$A18)</f>
        <v>4.6585850456365785</v>
      </c>
      <c r="U18" s="1">
        <f>SUMIFS(province!$N:$N,province!$A:$A,U$1,province!$E:$E,$A18)</f>
        <v>5.0765166235670014</v>
      </c>
      <c r="V18" s="1">
        <f>SUMIFS(province!$N:$N,province!$A:$A,V$1,province!$E:$E,$A18)</f>
        <v>0</v>
      </c>
    </row>
    <row r="19" spans="1:22" x14ac:dyDescent="0.3">
      <c r="A19" s="3" t="s">
        <v>66</v>
      </c>
      <c r="B19" s="1">
        <f t="shared" si="0"/>
        <v>4.624105479309085</v>
      </c>
      <c r="C19" s="1">
        <f>SUMIFS(province!$N:$N,province!$A:$A,C$1,province!$E:$E,$A19)</f>
        <v>3.2024364272538275</v>
      </c>
      <c r="D19" s="1">
        <f>SUMIFS(province!$N:$N,province!$A:$A,D$1,province!$E:$E,$A19)</f>
        <v>4.0669865354210293</v>
      </c>
      <c r="E19" s="1">
        <f>SUMIFS(province!$N:$N,province!$A:$A,E$1,province!$E:$E,$A19)</f>
        <v>4.7453766692787065</v>
      </c>
      <c r="F19" s="1">
        <f>SUMIFS(province!$N:$N,province!$A:$A,F$1,province!$E:$E,$A19)</f>
        <v>5.131225956264263</v>
      </c>
      <c r="G19" s="1">
        <f>SUMIFS(province!$N:$N,province!$A:$A,G$1,province!$E:$E,$A19)</f>
        <v>4.526867385845688</v>
      </c>
      <c r="H19" s="1">
        <f>SUMIFS(province!$N:$N,province!$A:$A,H$1,province!$E:$E,$A19)</f>
        <v>4.354886246215445</v>
      </c>
      <c r="I19" s="1">
        <f>SUMIFS(province!$N:$N,province!$A:$A,I$1,province!$E:$E,$A19)</f>
        <v>4.3712691632970673</v>
      </c>
      <c r="J19" s="1">
        <f>SUMIFS(province!$N:$N,province!$A:$A,J$1,province!$E:$E,$A19)</f>
        <v>4.4775559972323062</v>
      </c>
      <c r="K19" s="1">
        <f>SUMIFS(province!$N:$N,province!$A:$A,K$1,province!$E:$E,$A19)</f>
        <v>4.6921183018445705</v>
      </c>
      <c r="L19" s="1">
        <f>SUMIFS(province!$N:$N,province!$A:$A,L$1,province!$E:$E,$A19)</f>
        <v>4.5256204044737744</v>
      </c>
      <c r="M19" s="1">
        <f>SUMIFS(province!$N:$N,province!$A:$A,M$1,province!$E:$E,$A19)</f>
        <v>4.9854215098260024</v>
      </c>
      <c r="N19" s="1">
        <f>SUMIFS(province!$N:$N,province!$A:$A,N$1,province!$E:$E,$A19)</f>
        <v>4.6976729418100067</v>
      </c>
      <c r="O19" s="1">
        <f>SUMIFS(province!$N:$N,province!$A:$A,O$1,province!$E:$E,$A19)</f>
        <v>4.1892219862912459</v>
      </c>
      <c r="P19" s="1">
        <f>SUMIFS(province!$N:$N,province!$A:$A,P$1,province!$E:$E,$A19)</f>
        <v>4.30339096467518</v>
      </c>
      <c r="Q19" s="1">
        <f>SUMIFS(province!$N:$N,province!$A:$A,Q$1,province!$E:$E,$A19)</f>
        <v>4.0937395474886031</v>
      </c>
      <c r="R19" s="1">
        <f>SUMIFS(province!$N:$N,province!$A:$A,R$1,province!$E:$E,$A19)</f>
        <v>4.0487926234188043</v>
      </c>
      <c r="S19" s="1">
        <f>SUMIFS(province!$N:$N,province!$A:$A,S$1,province!$E:$E,$A19)</f>
        <v>4.4030186396282005</v>
      </c>
      <c r="T19" s="1">
        <f>SUMIFS(province!$N:$N,province!$A:$A,T$1,province!$E:$E,$A19)</f>
        <v>3.9689578140279789</v>
      </c>
      <c r="U19" s="1">
        <f>SUMIFS(province!$N:$N,province!$A:$A,U$1,province!$E:$E,$A19)</f>
        <v>4.7110898930844956</v>
      </c>
      <c r="V19" s="1">
        <f>SUMIFS(province!$N:$N,province!$A:$A,V$1,province!$E:$E,$A19)</f>
        <v>0</v>
      </c>
    </row>
    <row r="20" spans="1:22" x14ac:dyDescent="0.3">
      <c r="A20" s="3" t="s">
        <v>118</v>
      </c>
      <c r="B20" s="1">
        <f t="shared" si="0"/>
        <v>4.7392161634883561</v>
      </c>
      <c r="C20" s="1">
        <f>SUMIFS(province!$N:$N,province!$A:$A,C$1,province!$E:$E,$A20)</f>
        <v>6.6519641213909075</v>
      </c>
      <c r="D20" s="1">
        <f>SUMIFS(province!$N:$N,province!$A:$A,D$1,province!$E:$E,$A20)</f>
        <v>6.9952084571645807</v>
      </c>
      <c r="E20" s="1">
        <f>SUMIFS(province!$N:$N,province!$A:$A,E$1,province!$E:$E,$A20)</f>
        <v>6.2004476544088769</v>
      </c>
      <c r="F20" s="1">
        <f>SUMIFS(province!$N:$N,province!$A:$A,F$1,province!$E:$E,$A20)</f>
        <v>4.9531117802214117</v>
      </c>
      <c r="G20" s="1">
        <f>SUMIFS(province!$N:$N,province!$A:$A,G$1,province!$E:$E,$A20)</f>
        <v>4.9614914737150926</v>
      </c>
      <c r="H20" s="1">
        <f>SUMIFS(province!$N:$N,province!$A:$A,H$1,province!$E:$E,$A20)</f>
        <v>5.3469742782642751</v>
      </c>
      <c r="I20" s="1">
        <f>SUMIFS(province!$N:$N,province!$A:$A,I$1,province!$E:$E,$A20)</f>
        <v>6.1815452495041541</v>
      </c>
      <c r="J20" s="1">
        <f>SUMIFS(province!$N:$N,province!$A:$A,J$1,province!$E:$E,$A20)</f>
        <v>6.3615145789003016</v>
      </c>
      <c r="K20" s="1">
        <f>SUMIFS(province!$N:$N,province!$A:$A,K$1,province!$E:$E,$A20)</f>
        <v>6.0139082007930558</v>
      </c>
      <c r="L20" s="1">
        <f>SUMIFS(province!$N:$N,province!$A:$A,L$1,province!$E:$E,$A20)</f>
        <v>5.7026792640920556</v>
      </c>
      <c r="M20" s="1">
        <f>SUMIFS(province!$N:$N,province!$A:$A,M$1,province!$E:$E,$A20)</f>
        <v>4.5096550746576636</v>
      </c>
      <c r="N20" s="1">
        <f>SUMIFS(province!$N:$N,province!$A:$A,N$1,province!$E:$E,$A20)</f>
        <v>4.7404398681143807</v>
      </c>
      <c r="O20" s="1">
        <f>SUMIFS(province!$N:$N,province!$A:$A,O$1,province!$E:$E,$A20)</f>
        <v>4.9675535476930239</v>
      </c>
      <c r="P20" s="1">
        <f>SUMIFS(province!$N:$N,province!$A:$A,P$1,province!$E:$E,$A20)</f>
        <v>4.3936345211670673</v>
      </c>
      <c r="Q20" s="1">
        <f>SUMIFS(province!$N:$N,province!$A:$A,Q$1,province!$E:$E,$A20)</f>
        <v>4.6976946975711904</v>
      </c>
      <c r="R20" s="1">
        <f>SUMIFS(province!$N:$N,province!$A:$A,R$1,province!$E:$E,$A20)</f>
        <v>4.4553120920133731</v>
      </c>
      <c r="S20" s="1">
        <f>SUMIFS(province!$N:$N,province!$A:$A,S$1,province!$E:$E,$A20)</f>
        <v>4.9027991739145698</v>
      </c>
      <c r="T20" s="1">
        <f>SUMIFS(province!$N:$N,province!$A:$A,T$1,province!$E:$E,$A20)</f>
        <v>5.3594675845895603</v>
      </c>
      <c r="U20" s="1">
        <f>SUMIFS(province!$N:$N,province!$A:$A,U$1,province!$E:$E,$A20)</f>
        <v>4.7842986385090942</v>
      </c>
      <c r="V20" s="1">
        <f>SUMIFS(province!$N:$N,province!$A:$A,V$1,province!$E:$E,$A20)</f>
        <v>0</v>
      </c>
    </row>
    <row r="21" spans="1:22" x14ac:dyDescent="0.3">
      <c r="A21" s="3" t="s">
        <v>51</v>
      </c>
      <c r="B21" s="1">
        <f t="shared" si="0"/>
        <v>7.0275225601139724</v>
      </c>
      <c r="C21" s="1">
        <f>SUMIFS(province!$N:$N,province!$A:$A,C$1,province!$E:$E,$A21)</f>
        <v>3.3114574996973083</v>
      </c>
      <c r="D21" s="1">
        <f>SUMIFS(province!$N:$N,province!$A:$A,D$1,province!$E:$E,$A21)</f>
        <v>5.479080689877728</v>
      </c>
      <c r="E21" s="1">
        <f>SUMIFS(province!$N:$N,province!$A:$A,E$1,province!$E:$E,$A21)</f>
        <v>6.2901773579860158</v>
      </c>
      <c r="F21" s="1">
        <f>SUMIFS(province!$N:$N,province!$A:$A,F$1,province!$E:$E,$A21)</f>
        <v>7.6727387672530796</v>
      </c>
      <c r="G21" s="1">
        <f>SUMIFS(province!$N:$N,province!$A:$A,G$1,province!$E:$E,$A21)</f>
        <v>6.603452907306707</v>
      </c>
      <c r="H21" s="1">
        <f>SUMIFS(province!$N:$N,province!$A:$A,H$1,province!$E:$E,$A21)</f>
        <v>5.8646251274865691</v>
      </c>
      <c r="I21" s="1">
        <f>SUMIFS(province!$N:$N,province!$A:$A,I$1,province!$E:$E,$A21)</f>
        <v>4.392853008876072</v>
      </c>
      <c r="J21" s="1">
        <f>SUMIFS(province!$N:$N,province!$A:$A,J$1,province!$E:$E,$A21)</f>
        <v>4.4750261825444664</v>
      </c>
      <c r="K21" s="1">
        <f>SUMIFS(province!$N:$N,province!$A:$A,K$1,province!$E:$E,$A21)</f>
        <v>5.561746062737126</v>
      </c>
      <c r="L21" s="1">
        <f>SUMIFS(province!$N:$N,province!$A:$A,L$1,province!$E:$E,$A21)</f>
        <v>5.7033735757067978</v>
      </c>
      <c r="M21" s="1">
        <f>SUMIFS(province!$N:$N,province!$A:$A,M$1,province!$E:$E,$A21)</f>
        <v>6.5973076943062798</v>
      </c>
      <c r="N21" s="1">
        <f>SUMIFS(province!$N:$N,province!$A:$A,N$1,province!$E:$E,$A21)</f>
        <v>7.2531441621164818</v>
      </c>
      <c r="O21" s="1">
        <f>SUMIFS(province!$N:$N,province!$A:$A,O$1,province!$E:$E,$A21)</f>
        <v>7.2321158239191545</v>
      </c>
      <c r="P21" s="1">
        <f>SUMIFS(province!$N:$N,province!$A:$A,P$1,province!$E:$E,$A21)</f>
        <v>7.4244366657574137</v>
      </c>
      <c r="Q21" s="1">
        <f>SUMIFS(province!$N:$N,province!$A:$A,Q$1,province!$E:$E,$A21)</f>
        <v>7.5432798362655831</v>
      </c>
      <c r="R21" s="1">
        <f>SUMIFS(province!$N:$N,province!$A:$A,R$1,province!$E:$E,$A21)</f>
        <v>7.7285588449018237</v>
      </c>
      <c r="S21" s="1">
        <f>SUMIFS(province!$N:$N,province!$A:$A,S$1,province!$E:$E,$A21)</f>
        <v>6.2877839809551812</v>
      </c>
      <c r="T21" s="1">
        <f>SUMIFS(province!$N:$N,province!$A:$A,T$1,province!$E:$E,$A21)</f>
        <v>5.1913136245454279</v>
      </c>
      <c r="U21" s="1">
        <f>SUMIFS(province!$N:$N,province!$A:$A,U$1,province!$E:$E,$A21)</f>
        <v>4.2176391163313847</v>
      </c>
      <c r="V21" s="1">
        <f>SUMIFS(province!$N:$N,province!$A:$A,V$1,province!$E:$E,$A21)</f>
        <v>0</v>
      </c>
    </row>
    <row r="22" spans="1:22" x14ac:dyDescent="0.3">
      <c r="A22" s="3" t="s">
        <v>145</v>
      </c>
      <c r="B22" s="1">
        <f t="shared" si="0"/>
        <v>1.8367642378294413</v>
      </c>
      <c r="C22" s="1">
        <f>SUMIFS(province!$N:$N,province!$A:$A,C$1,province!$E:$E,$A22)</f>
        <v>0</v>
      </c>
      <c r="D22" s="1">
        <f>SUMIFS(province!$N:$N,province!$A:$A,D$1,province!$E:$E,$A22)</f>
        <v>1.4128048206133756</v>
      </c>
      <c r="E22" s="1">
        <f>SUMIFS(province!$N:$N,province!$A:$A,E$1,province!$E:$E,$A22)</f>
        <v>1.3485542979879006</v>
      </c>
      <c r="F22" s="1">
        <f>SUMIFS(province!$N:$N,province!$A:$A,F$1,province!$E:$E,$A22)</f>
        <v>1.6217467541142838</v>
      </c>
      <c r="G22" s="1">
        <f>SUMIFS(province!$N:$N,province!$A:$A,G$1,province!$E:$E,$A22)</f>
        <v>1.6365954070224187</v>
      </c>
      <c r="H22" s="1">
        <f>SUMIFS(province!$N:$N,province!$A:$A,H$1,province!$E:$E,$A22)</f>
        <v>1.5929289101376882</v>
      </c>
      <c r="I22" s="1">
        <f>SUMIFS(province!$N:$N,province!$A:$A,I$1,province!$E:$E,$A22)</f>
        <v>1.6399531159355558</v>
      </c>
      <c r="J22" s="1">
        <f>SUMIFS(province!$N:$N,province!$A:$A,J$1,province!$E:$E,$A22)</f>
        <v>1.6004057255254436</v>
      </c>
      <c r="K22" s="1">
        <f>SUMIFS(province!$N:$N,province!$A:$A,K$1,province!$E:$E,$A22)</f>
        <v>1.9496346663615269</v>
      </c>
      <c r="L22" s="1">
        <f>SUMIFS(province!$N:$N,province!$A:$A,L$1,province!$E:$E,$A22)</f>
        <v>1.9530217073914877</v>
      </c>
      <c r="M22" s="1">
        <f>SUMIFS(province!$N:$N,province!$A:$A,M$1,province!$E:$E,$A22)</f>
        <v>1.57533565496516</v>
      </c>
      <c r="N22" s="1">
        <f>SUMIFS(province!$N:$N,province!$A:$A,N$1,province!$E:$E,$A22)</f>
        <v>1.6649347920711313</v>
      </c>
      <c r="O22" s="1">
        <f>SUMIFS(province!$N:$N,province!$A:$A,O$1,province!$E:$E,$A22)</f>
        <v>2.2700222664520329</v>
      </c>
      <c r="P22" s="1">
        <f>SUMIFS(province!$N:$N,province!$A:$A,P$1,province!$E:$E,$A22)</f>
        <v>2.8824749610741893</v>
      </c>
      <c r="Q22" s="1">
        <f>SUMIFS(province!$N:$N,province!$A:$A,Q$1,province!$E:$E,$A22)</f>
        <v>3.5083157468120145</v>
      </c>
      <c r="R22" s="1">
        <f>SUMIFS(province!$N:$N,province!$A:$A,R$1,province!$E:$E,$A22)</f>
        <v>3.8533205569704334</v>
      </c>
      <c r="S22" s="1">
        <f>SUMIFS(province!$N:$N,province!$A:$A,S$1,province!$E:$E,$A22)</f>
        <v>3.2282987014300164</v>
      </c>
      <c r="T22" s="1">
        <f>SUMIFS(province!$N:$N,province!$A:$A,T$1,province!$E:$E,$A22)</f>
        <v>3.2661518891597665</v>
      </c>
      <c r="U22" s="1">
        <f>SUMIFS(province!$N:$N,province!$A:$A,U$1,province!$E:$E,$A22)</f>
        <v>3.8276446867752765</v>
      </c>
      <c r="V22" s="1">
        <f>SUMIFS(province!$N:$N,province!$A:$A,V$1,province!$E:$E,$A22)</f>
        <v>0</v>
      </c>
    </row>
    <row r="23" spans="1:22" x14ac:dyDescent="0.3">
      <c r="A23" s="3" t="s">
        <v>88</v>
      </c>
      <c r="B23" s="1">
        <f t="shared" si="0"/>
        <v>2.526724620963424</v>
      </c>
      <c r="C23" s="1">
        <f>SUMIFS(province!$N:$N,province!$A:$A,C$1,province!$E:$E,$A23)</f>
        <v>4.0077963723660863</v>
      </c>
      <c r="D23" s="1">
        <f>SUMIFS(province!$N:$N,province!$A:$A,D$1,province!$E:$E,$A23)</f>
        <v>3.6859877550351148</v>
      </c>
      <c r="E23" s="1">
        <f>SUMIFS(province!$N:$N,province!$A:$A,E$1,province!$E:$E,$A23)</f>
        <v>2.3884061602737496</v>
      </c>
      <c r="F23" s="1">
        <f>SUMIFS(province!$N:$N,province!$A:$A,F$1,province!$E:$E,$A23)</f>
        <v>1.5909211130881871</v>
      </c>
      <c r="G23" s="1">
        <f>SUMIFS(province!$N:$N,province!$A:$A,G$1,province!$E:$E,$A23)</f>
        <v>1.9487531534104385</v>
      </c>
      <c r="H23" s="1">
        <f>SUMIFS(province!$N:$N,province!$A:$A,H$1,province!$E:$E,$A23)</f>
        <v>2.3338896239703901</v>
      </c>
      <c r="I23" s="1">
        <f>SUMIFS(province!$N:$N,province!$A:$A,I$1,province!$E:$E,$A23)</f>
        <v>2.5425495052835969</v>
      </c>
      <c r="J23" s="1">
        <f>SUMIFS(province!$N:$N,province!$A:$A,J$1,province!$E:$E,$A23)</f>
        <v>2.5540103454489325</v>
      </c>
      <c r="K23" s="1">
        <f>SUMIFS(province!$N:$N,province!$A:$A,K$1,province!$E:$E,$A23)</f>
        <v>2.6188716074070522</v>
      </c>
      <c r="L23" s="1">
        <f>SUMIFS(province!$N:$N,province!$A:$A,L$1,province!$E:$E,$A23)</f>
        <v>3.0279245444064489</v>
      </c>
      <c r="M23" s="1">
        <f>SUMIFS(province!$N:$N,province!$A:$A,M$1,province!$E:$E,$A23)</f>
        <v>2.7053116422390806</v>
      </c>
      <c r="N23" s="1">
        <f>SUMIFS(province!$N:$N,province!$A:$A,N$1,province!$E:$E,$A23)</f>
        <v>2.5910174525898313</v>
      </c>
      <c r="O23" s="1">
        <f>SUMIFS(province!$N:$N,province!$A:$A,O$1,province!$E:$E,$A23)</f>
        <v>2.2838447680613605</v>
      </c>
      <c r="P23" s="1">
        <f>SUMIFS(province!$N:$N,province!$A:$A,P$1,province!$E:$E,$A23)</f>
        <v>2.7347266136361839</v>
      </c>
      <c r="Q23" s="1">
        <f>SUMIFS(province!$N:$N,province!$A:$A,Q$1,province!$E:$E,$A23)</f>
        <v>2.8810031033178665</v>
      </c>
      <c r="R23" s="1">
        <f>SUMIFS(province!$N:$N,province!$A:$A,R$1,province!$E:$E,$A23)</f>
        <v>3.7800174570035066</v>
      </c>
      <c r="S23" s="1">
        <f>SUMIFS(province!$N:$N,province!$A:$A,S$1,province!$E:$E,$A23)</f>
        <v>3.3637510458231619</v>
      </c>
      <c r="T23" s="1">
        <f>SUMIFS(province!$N:$N,province!$A:$A,T$1,province!$E:$E,$A23)</f>
        <v>2.8170250001381718</v>
      </c>
      <c r="U23" s="1">
        <f>SUMIFS(province!$N:$N,province!$A:$A,U$1,province!$E:$E,$A23)</f>
        <v>3.6086928753708816</v>
      </c>
      <c r="V23" s="1">
        <f>SUMIFS(province!$N:$N,province!$A:$A,V$1,province!$E:$E,$A23)</f>
        <v>0</v>
      </c>
    </row>
    <row r="24" spans="1:22" x14ac:dyDescent="0.3">
      <c r="A24" s="3" t="s">
        <v>128</v>
      </c>
      <c r="B24" s="1">
        <f t="shared" si="0"/>
        <v>1.961037925097191</v>
      </c>
      <c r="C24" s="1">
        <f>SUMIFS(province!$N:$N,province!$A:$A,C$1,province!$E:$E,$A24)</f>
        <v>2.0602858184144957</v>
      </c>
      <c r="D24" s="1">
        <f>SUMIFS(province!$N:$N,province!$A:$A,D$1,province!$E:$E,$A24)</f>
        <v>1.9240693886231346</v>
      </c>
      <c r="E24" s="1">
        <f>SUMIFS(province!$N:$N,province!$A:$A,E$1,province!$E:$E,$A24)</f>
        <v>1.7768594943176095</v>
      </c>
      <c r="F24" s="1">
        <f>SUMIFS(province!$N:$N,province!$A:$A,F$1,province!$E:$E,$A24)</f>
        <v>2.1291804124952507</v>
      </c>
      <c r="G24" s="1">
        <f>SUMIFS(province!$N:$N,province!$A:$A,G$1,province!$E:$E,$A24)</f>
        <v>0</v>
      </c>
      <c r="H24" s="1">
        <f>SUMIFS(province!$N:$N,province!$A:$A,H$1,province!$E:$E,$A24)</f>
        <v>1.6124832571454306</v>
      </c>
      <c r="I24" s="1">
        <f>SUMIFS(province!$N:$N,province!$A:$A,I$1,province!$E:$E,$A24)</f>
        <v>2.2542947171748207</v>
      </c>
      <c r="J24" s="1">
        <f>SUMIFS(province!$N:$N,province!$A:$A,J$1,province!$E:$E,$A24)</f>
        <v>2.546529859695922</v>
      </c>
      <c r="K24" s="1">
        <f>SUMIFS(province!$N:$N,province!$A:$A,K$1,province!$E:$E,$A24)</f>
        <v>2.4253323291243323</v>
      </c>
      <c r="L24" s="1">
        <f>SUMIFS(province!$N:$N,province!$A:$A,L$1,province!$E:$E,$A24)</f>
        <v>2.0723307846476882</v>
      </c>
      <c r="M24" s="1">
        <f>SUMIFS(province!$N:$N,province!$A:$A,M$1,province!$E:$E,$A24)</f>
        <v>2.0193684950750188</v>
      </c>
      <c r="N24" s="1">
        <f>SUMIFS(province!$N:$N,province!$A:$A,N$1,province!$E:$E,$A24)</f>
        <v>1.8515541828607092</v>
      </c>
      <c r="O24" s="1">
        <f>SUMIFS(province!$N:$N,province!$A:$A,O$1,province!$E:$E,$A24)</f>
        <v>2.0121910973558443</v>
      </c>
      <c r="P24" s="1">
        <f>SUMIFS(province!$N:$N,province!$A:$A,P$1,province!$E:$E,$A24)</f>
        <v>2.4747472511170732</v>
      </c>
      <c r="Q24" s="1">
        <f>SUMIFS(province!$N:$N,province!$A:$A,Q$1,province!$E:$E,$A24)</f>
        <v>2.4326173358564116</v>
      </c>
      <c r="R24" s="1">
        <f>SUMIFS(province!$N:$N,province!$A:$A,R$1,province!$E:$E,$A24)</f>
        <v>2.9303971547960028</v>
      </c>
      <c r="S24" s="1">
        <f>SUMIFS(province!$N:$N,province!$A:$A,S$1,province!$E:$E,$A24)</f>
        <v>3.6518536620058581</v>
      </c>
      <c r="T24" s="1">
        <f>SUMIFS(province!$N:$N,province!$A:$A,T$1,province!$E:$E,$A24)</f>
        <v>3.559194483746277</v>
      </c>
      <c r="U24" s="1">
        <f>SUMIFS(province!$N:$N,province!$A:$A,U$1,province!$E:$E,$A24)</f>
        <v>3.6012992258036189</v>
      </c>
      <c r="V24" s="1">
        <f>SUMIFS(province!$N:$N,province!$A:$A,V$1,province!$E:$E,$A24)</f>
        <v>0</v>
      </c>
    </row>
    <row r="25" spans="1:22" x14ac:dyDescent="0.3">
      <c r="A25" s="3" t="s">
        <v>61</v>
      </c>
      <c r="B25" s="1">
        <f t="shared" si="0"/>
        <v>4.2155908460153464</v>
      </c>
      <c r="C25" s="1">
        <f>SUMIFS(province!$N:$N,province!$A:$A,C$1,province!$E:$E,$A25)</f>
        <v>3.3154193097655944</v>
      </c>
      <c r="D25" s="1">
        <f>SUMIFS(province!$N:$N,province!$A:$A,D$1,province!$E:$E,$A25)</f>
        <v>2.9705798283943907</v>
      </c>
      <c r="E25" s="1">
        <f>SUMIFS(province!$N:$N,province!$A:$A,E$1,province!$E:$E,$A25)</f>
        <v>2.9763075674961903</v>
      </c>
      <c r="F25" s="1">
        <f>SUMIFS(province!$N:$N,province!$A:$A,F$1,province!$E:$E,$A25)</f>
        <v>3.8604406802975064</v>
      </c>
      <c r="G25" s="1">
        <f>SUMIFS(province!$N:$N,province!$A:$A,G$1,province!$E:$E,$A25)</f>
        <v>3.660537202077927</v>
      </c>
      <c r="H25" s="1">
        <f>SUMIFS(province!$N:$N,province!$A:$A,H$1,province!$E:$E,$A25)</f>
        <v>3.5978397827271946</v>
      </c>
      <c r="I25" s="1">
        <f>SUMIFS(province!$N:$N,province!$A:$A,I$1,province!$E:$E,$A25)</f>
        <v>3.9012309408669537</v>
      </c>
      <c r="J25" s="1">
        <f>SUMIFS(province!$N:$N,province!$A:$A,J$1,province!$E:$E,$A25)</f>
        <v>3.7789794610879563</v>
      </c>
      <c r="K25" s="1">
        <f>SUMIFS(province!$N:$N,province!$A:$A,K$1,province!$E:$E,$A25)</f>
        <v>3.7117780915622416</v>
      </c>
      <c r="L25" s="1">
        <f>SUMIFS(province!$N:$N,province!$A:$A,L$1,province!$E:$E,$A25)</f>
        <v>3.4891463442102206</v>
      </c>
      <c r="M25" s="1">
        <f>SUMIFS(province!$N:$N,province!$A:$A,M$1,province!$E:$E,$A25)</f>
        <v>3.7570476054312696</v>
      </c>
      <c r="N25" s="1">
        <f>SUMIFS(province!$N:$N,province!$A:$A,N$1,province!$E:$E,$A25)</f>
        <v>4.0554417002209986</v>
      </c>
      <c r="O25" s="1">
        <f>SUMIFS(province!$N:$N,province!$A:$A,O$1,province!$E:$E,$A25)</f>
        <v>4.8342832323937701</v>
      </c>
      <c r="P25" s="1">
        <f>SUMIFS(province!$N:$N,province!$A:$A,P$1,province!$E:$E,$A25)</f>
        <v>4.8267539215576614</v>
      </c>
      <c r="Q25" s="1">
        <f>SUMIFS(province!$N:$N,province!$A:$A,Q$1,province!$E:$E,$A25)</f>
        <v>4.9160473855806881</v>
      </c>
      <c r="R25" s="1">
        <f>SUMIFS(province!$N:$N,province!$A:$A,R$1,province!$E:$E,$A25)</f>
        <v>4.1051174181951886</v>
      </c>
      <c r="S25" s="1">
        <f>SUMIFS(province!$N:$N,province!$A:$A,S$1,province!$E:$E,$A25)</f>
        <v>3.8476858475699376</v>
      </c>
      <c r="T25" s="1">
        <f>SUMIFS(province!$N:$N,province!$A:$A,T$1,province!$E:$E,$A25)</f>
        <v>3.9237946625059954</v>
      </c>
      <c r="U25" s="1">
        <f>SUMIFS(province!$N:$N,province!$A:$A,U$1,province!$E:$E,$A25)</f>
        <v>3.5959792381531637</v>
      </c>
      <c r="V25" s="1">
        <f>SUMIFS(province!$N:$N,province!$A:$A,V$1,province!$E:$E,$A25)</f>
        <v>0</v>
      </c>
    </row>
    <row r="26" spans="1:22" x14ac:dyDescent="0.3">
      <c r="A26" s="3" t="s">
        <v>71</v>
      </c>
      <c r="B26" s="1">
        <f t="shared" si="0"/>
        <v>5.2577820373085684</v>
      </c>
      <c r="C26" s="1">
        <f>SUMIFS(province!$N:$N,province!$A:$A,C$1,province!$E:$E,$A26)</f>
        <v>4.4765260480471172</v>
      </c>
      <c r="D26" s="1">
        <f>SUMIFS(province!$N:$N,province!$A:$A,D$1,province!$E:$E,$A26)</f>
        <v>5.1303991930307076</v>
      </c>
      <c r="E26" s="1">
        <f>SUMIFS(province!$N:$N,province!$A:$A,E$1,province!$E:$E,$A26)</f>
        <v>5.251668587714474</v>
      </c>
      <c r="F26" s="1">
        <f>SUMIFS(province!$N:$N,province!$A:$A,F$1,province!$E:$E,$A26)</f>
        <v>4.4967927565270465</v>
      </c>
      <c r="G26" s="1">
        <f>SUMIFS(province!$N:$N,province!$A:$A,G$1,province!$E:$E,$A26)</f>
        <v>5.4676208080840727</v>
      </c>
      <c r="H26" s="1">
        <f>SUMIFS(province!$N:$N,province!$A:$A,H$1,province!$E:$E,$A26)</f>
        <v>5.3518021969160632</v>
      </c>
      <c r="I26" s="1">
        <f>SUMIFS(province!$N:$N,province!$A:$A,I$1,province!$E:$E,$A26)</f>
        <v>4.9165941721407709</v>
      </c>
      <c r="J26" s="1">
        <f>SUMIFS(province!$N:$N,province!$A:$A,J$1,province!$E:$E,$A26)</f>
        <v>4.9976493200102219</v>
      </c>
      <c r="K26" s="1">
        <f>SUMIFS(province!$N:$N,province!$A:$A,K$1,province!$E:$E,$A26)</f>
        <v>5.3248943518766687</v>
      </c>
      <c r="L26" s="1">
        <f>SUMIFS(province!$N:$N,province!$A:$A,L$1,province!$E:$E,$A26)</f>
        <v>5.2919499787558166</v>
      </c>
      <c r="M26" s="1">
        <f>SUMIFS(province!$N:$N,province!$A:$A,M$1,province!$E:$E,$A26)</f>
        <v>5.580632221531916</v>
      </c>
      <c r="N26" s="1">
        <f>SUMIFS(province!$N:$N,province!$A:$A,N$1,province!$E:$E,$A26)</f>
        <v>5.4004804049283477</v>
      </c>
      <c r="O26" s="1">
        <f>SUMIFS(province!$N:$N,province!$A:$A,O$1,province!$E:$E,$A26)</f>
        <v>4.7922334854654416</v>
      </c>
      <c r="P26" s="1">
        <f>SUMIFS(province!$N:$N,province!$A:$A,P$1,province!$E:$E,$A26)</f>
        <v>4.5356206625305875</v>
      </c>
      <c r="Q26" s="1">
        <f>SUMIFS(province!$N:$N,province!$A:$A,Q$1,province!$E:$E,$A26)</f>
        <v>4.5677616289586975</v>
      </c>
      <c r="R26" s="1">
        <f>SUMIFS(province!$N:$N,province!$A:$A,R$1,province!$E:$E,$A26)</f>
        <v>4.1318076569899027</v>
      </c>
      <c r="S26" s="1">
        <f>SUMIFS(province!$N:$N,province!$A:$A,S$1,province!$E:$E,$A26)</f>
        <v>3.7175218965764585</v>
      </c>
      <c r="T26" s="1">
        <f>SUMIFS(province!$N:$N,province!$A:$A,T$1,province!$E:$E,$A26)</f>
        <v>3.5761391830645741</v>
      </c>
      <c r="U26" s="1">
        <f>SUMIFS(province!$N:$N,province!$A:$A,U$1,province!$E:$E,$A26)</f>
        <v>3.6107218425241423</v>
      </c>
      <c r="V26" s="1">
        <f>SUMIFS(province!$N:$N,province!$A:$A,V$1,province!$E:$E,$A26)</f>
        <v>0</v>
      </c>
    </row>
    <row r="27" spans="1:22" x14ac:dyDescent="0.3">
      <c r="A27" s="3" t="s">
        <v>84</v>
      </c>
      <c r="B27" s="1">
        <f t="shared" si="0"/>
        <v>3.3509473616784504</v>
      </c>
      <c r="C27" s="1">
        <f>SUMIFS(province!$N:$N,province!$A:$A,C$1,province!$E:$E,$A27)</f>
        <v>1.8011709434208485</v>
      </c>
      <c r="D27" s="1">
        <f>SUMIFS(province!$N:$N,province!$A:$A,D$1,province!$E:$E,$A27)</f>
        <v>2.1590324481490648</v>
      </c>
      <c r="E27" s="1">
        <f>SUMIFS(province!$N:$N,province!$A:$A,E$1,province!$E:$E,$A27)</f>
        <v>2.1238396814035685</v>
      </c>
      <c r="F27" s="1">
        <f>SUMIFS(province!$N:$N,province!$A:$A,F$1,province!$E:$E,$A27)</f>
        <v>1.9111318751481263</v>
      </c>
      <c r="G27" s="1">
        <f>SUMIFS(province!$N:$N,province!$A:$A,G$1,province!$E:$E,$A27)</f>
        <v>2.1277538885885918</v>
      </c>
      <c r="H27" s="1">
        <f>SUMIFS(province!$N:$N,province!$A:$A,H$1,province!$E:$E,$A27)</f>
        <v>2.3447031077392668</v>
      </c>
      <c r="I27" s="1">
        <f>SUMIFS(province!$N:$N,province!$A:$A,I$1,province!$E:$E,$A27)</f>
        <v>2.7608657456595074</v>
      </c>
      <c r="J27" s="1">
        <f>SUMIFS(province!$N:$N,province!$A:$A,J$1,province!$E:$E,$A27)</f>
        <v>3.3222908909481044</v>
      </c>
      <c r="K27" s="1">
        <f>SUMIFS(province!$N:$N,province!$A:$A,K$1,province!$E:$E,$A27)</f>
        <v>3.2685800572071892</v>
      </c>
      <c r="L27" s="1">
        <f>SUMIFS(province!$N:$N,province!$A:$A,L$1,province!$E:$E,$A27)</f>
        <v>3.1714374572776878</v>
      </c>
      <c r="M27" s="1">
        <f>SUMIFS(province!$N:$N,province!$A:$A,M$1,province!$E:$E,$A27)</f>
        <v>3.5147476864457579</v>
      </c>
      <c r="N27" s="1">
        <f>SUMIFS(province!$N:$N,province!$A:$A,N$1,province!$E:$E,$A27)</f>
        <v>3.2729009873831894</v>
      </c>
      <c r="O27" s="1">
        <f>SUMIFS(province!$N:$N,province!$A:$A,O$1,province!$E:$E,$A27)</f>
        <v>3.2651934112064045</v>
      </c>
      <c r="P27" s="1">
        <f>SUMIFS(province!$N:$N,province!$A:$A,P$1,province!$E:$E,$A27)</f>
        <v>3.0635546079776059</v>
      </c>
      <c r="Q27" s="1">
        <f>SUMIFS(province!$N:$N,province!$A:$A,Q$1,province!$E:$E,$A27)</f>
        <v>2.7716390398970914</v>
      </c>
      <c r="R27" s="1">
        <f>SUMIFS(province!$N:$N,province!$A:$A,R$1,province!$E:$E,$A27)</f>
        <v>2.4467975094587495</v>
      </c>
      <c r="S27" s="1">
        <f>SUMIFS(province!$N:$N,province!$A:$A,S$1,province!$E:$E,$A27)</f>
        <v>2.3577997314332735</v>
      </c>
      <c r="T27" s="1">
        <f>SUMIFS(province!$N:$N,province!$A:$A,T$1,province!$E:$E,$A27)</f>
        <v>2.4143643842408347</v>
      </c>
      <c r="U27" s="1">
        <f>SUMIFS(province!$N:$N,province!$A:$A,U$1,province!$E:$E,$A27)</f>
        <v>3.4495370785338562</v>
      </c>
      <c r="V27" s="1">
        <f>SUMIFS(province!$N:$N,province!$A:$A,V$1,province!$E:$E,$A27)</f>
        <v>0</v>
      </c>
    </row>
    <row r="28" spans="1:22" x14ac:dyDescent="0.3">
      <c r="A28" s="3" t="s">
        <v>64</v>
      </c>
      <c r="B28" s="1">
        <f t="shared" si="0"/>
        <v>3.1558754105351987</v>
      </c>
      <c r="C28" s="1">
        <f>SUMIFS(province!$N:$N,province!$A:$A,C$1,province!$E:$E,$A28)</f>
        <v>3.4133111989829286</v>
      </c>
      <c r="D28" s="1">
        <f>SUMIFS(province!$N:$N,province!$A:$A,D$1,province!$E:$E,$A28)</f>
        <v>3.7893994067115084</v>
      </c>
      <c r="E28" s="1">
        <f>SUMIFS(province!$N:$N,province!$A:$A,E$1,province!$E:$E,$A28)</f>
        <v>4.5835388664834475</v>
      </c>
      <c r="F28" s="1">
        <f>SUMIFS(province!$N:$N,province!$A:$A,F$1,province!$E:$E,$A28)</f>
        <v>4.7278603176965159</v>
      </c>
      <c r="G28" s="1">
        <f>SUMIFS(province!$N:$N,province!$A:$A,G$1,province!$E:$E,$A28)</f>
        <v>4.7841615357661356</v>
      </c>
      <c r="H28" s="1">
        <f>SUMIFS(province!$N:$N,province!$A:$A,H$1,province!$E:$E,$A28)</f>
        <v>3.4767727037859579</v>
      </c>
      <c r="I28" s="1">
        <f>SUMIFS(province!$N:$N,province!$A:$A,I$1,province!$E:$E,$A28)</f>
        <v>2.9768540897548039</v>
      </c>
      <c r="J28" s="1">
        <f>SUMIFS(province!$N:$N,province!$A:$A,J$1,province!$E:$E,$A28)</f>
        <v>2.9444432387662016</v>
      </c>
      <c r="K28" s="1">
        <f>SUMIFS(province!$N:$N,province!$A:$A,K$1,province!$E:$E,$A28)</f>
        <v>2.900141187519687</v>
      </c>
      <c r="L28" s="1">
        <f>SUMIFS(province!$N:$N,province!$A:$A,L$1,province!$E:$E,$A28)</f>
        <v>2.9248153740355725</v>
      </c>
      <c r="M28" s="1">
        <f>SUMIFS(province!$N:$N,province!$A:$A,M$1,province!$E:$E,$A28)</f>
        <v>3.2705440814785218</v>
      </c>
      <c r="N28" s="1">
        <f>SUMIFS(province!$N:$N,province!$A:$A,N$1,province!$E:$E,$A28)</f>
        <v>3.4374214735210602</v>
      </c>
      <c r="O28" s="1">
        <f>SUMIFS(province!$N:$N,province!$A:$A,O$1,province!$E:$E,$A28)</f>
        <v>2.7596606766060132</v>
      </c>
      <c r="P28" s="1">
        <f>SUMIFS(province!$N:$N,province!$A:$A,P$1,province!$E:$E,$A28)</f>
        <v>2.1806640420323617</v>
      </c>
      <c r="Q28" s="1">
        <f>SUMIFS(province!$N:$N,province!$A:$A,Q$1,province!$E:$E,$A28)</f>
        <v>1.9158097315667229</v>
      </c>
      <c r="R28" s="1">
        <f>SUMIFS(province!$N:$N,province!$A:$A,R$1,province!$E:$E,$A28)</f>
        <v>1.5225572082010854</v>
      </c>
      <c r="S28" s="1">
        <f>SUMIFS(province!$N:$N,province!$A:$A,S$1,province!$E:$E,$A28)</f>
        <v>3.6540383424769534</v>
      </c>
      <c r="T28" s="1">
        <f>SUMIFS(province!$N:$N,province!$A:$A,T$1,province!$E:$E,$A28)</f>
        <v>4.4730276930017983</v>
      </c>
      <c r="U28" s="1">
        <f>SUMIFS(province!$N:$N,province!$A:$A,U$1,province!$E:$E,$A28)</f>
        <v>3.4282066241241189</v>
      </c>
      <c r="V28" s="1">
        <f>SUMIFS(province!$N:$N,province!$A:$A,V$1,province!$E:$E,$A28)</f>
        <v>0</v>
      </c>
    </row>
    <row r="29" spans="1:22" x14ac:dyDescent="0.3">
      <c r="A29" s="3" t="s">
        <v>114</v>
      </c>
      <c r="B29" s="1">
        <f t="shared" si="0"/>
        <v>3.1317377443189467</v>
      </c>
      <c r="C29" s="1">
        <f>SUMIFS(province!$N:$N,province!$A:$A,C$1,province!$E:$E,$A29)</f>
        <v>1.4627430962587555</v>
      </c>
      <c r="D29" s="1">
        <f>SUMIFS(province!$N:$N,province!$A:$A,D$1,province!$E:$E,$A29)</f>
        <v>2.2736935727259535</v>
      </c>
      <c r="E29" s="1">
        <f>SUMIFS(province!$N:$N,province!$A:$A,E$1,province!$E:$E,$A29)</f>
        <v>2.1085451514731997</v>
      </c>
      <c r="F29" s="1">
        <f>SUMIFS(province!$N:$N,province!$A:$A,F$1,province!$E:$E,$A29)</f>
        <v>2.4964374897714334</v>
      </c>
      <c r="G29" s="1">
        <f>SUMIFS(province!$N:$N,province!$A:$A,G$1,province!$E:$E,$A29)</f>
        <v>3.339700372630511</v>
      </c>
      <c r="H29" s="1">
        <f>SUMIFS(province!$N:$N,province!$A:$A,H$1,province!$E:$E,$A29)</f>
        <v>3.2993196277257772</v>
      </c>
      <c r="I29" s="1">
        <f>SUMIFS(province!$N:$N,province!$A:$A,I$1,province!$E:$E,$A29)</f>
        <v>2.8247353992544522</v>
      </c>
      <c r="J29" s="1">
        <f>SUMIFS(province!$N:$N,province!$A:$A,J$1,province!$E:$E,$A29)</f>
        <v>2.5501823601458717</v>
      </c>
      <c r="K29" s="1">
        <f>SUMIFS(province!$N:$N,province!$A:$A,K$1,province!$E:$E,$A29)</f>
        <v>2.4782120969780048</v>
      </c>
      <c r="L29" s="1">
        <f>SUMIFS(province!$N:$N,province!$A:$A,L$1,province!$E:$E,$A29)</f>
        <v>2.6186629342385528</v>
      </c>
      <c r="M29" s="1">
        <f>SUMIFS(province!$N:$N,province!$A:$A,M$1,province!$E:$E,$A29)</f>
        <v>3.1617384625953324</v>
      </c>
      <c r="N29" s="1">
        <f>SUMIFS(province!$N:$N,province!$A:$A,N$1,province!$E:$E,$A29)</f>
        <v>3.3980771858580292</v>
      </c>
      <c r="O29" s="1">
        <f>SUMIFS(province!$N:$N,province!$A:$A,O$1,province!$E:$E,$A29)</f>
        <v>2.835397584503478</v>
      </c>
      <c r="P29" s="1">
        <f>SUMIFS(province!$N:$N,province!$A:$A,P$1,province!$E:$E,$A29)</f>
        <v>1.7605282276232697</v>
      </c>
      <c r="Q29" s="1">
        <f>SUMIFS(province!$N:$N,province!$A:$A,Q$1,province!$E:$E,$A29)</f>
        <v>1.6351846771929859</v>
      </c>
      <c r="R29" s="1">
        <f>SUMIFS(province!$N:$N,province!$A:$A,R$1,province!$E:$E,$A29)</f>
        <v>1.6669297783829358</v>
      </c>
      <c r="S29" s="1">
        <f>SUMIFS(province!$N:$N,province!$A:$A,S$1,province!$E:$E,$A29)</f>
        <v>2.3967327911243159</v>
      </c>
      <c r="T29" s="1">
        <f>SUMIFS(province!$N:$N,province!$A:$A,T$1,province!$E:$E,$A29)</f>
        <v>3.1076269217656369</v>
      </c>
      <c r="U29" s="1">
        <f>SUMIFS(province!$N:$N,province!$A:$A,U$1,province!$E:$E,$A29)</f>
        <v>3.294098402764658</v>
      </c>
      <c r="V29" s="1">
        <f>SUMIFS(province!$N:$N,province!$A:$A,V$1,province!$E:$E,$A29)</f>
        <v>0</v>
      </c>
    </row>
    <row r="30" spans="1:22" x14ac:dyDescent="0.3">
      <c r="A30" s="3" t="s">
        <v>94</v>
      </c>
      <c r="B30" s="1">
        <f t="shared" si="0"/>
        <v>4.1916021943865998</v>
      </c>
      <c r="C30" s="1">
        <f>SUMIFS(province!$N:$N,province!$A:$A,C$1,province!$E:$E,$A30)</f>
        <v>3.3912061342287876</v>
      </c>
      <c r="D30" s="1">
        <f>SUMIFS(province!$N:$N,province!$A:$A,D$1,province!$E:$E,$A30)</f>
        <v>4.9937823279411315</v>
      </c>
      <c r="E30" s="1">
        <f>SUMIFS(province!$N:$N,province!$A:$A,E$1,province!$E:$E,$A30)</f>
        <v>4.3883634351434821</v>
      </c>
      <c r="F30" s="1">
        <f>SUMIFS(province!$N:$N,province!$A:$A,F$1,province!$E:$E,$A30)</f>
        <v>3.4018375563505558</v>
      </c>
      <c r="G30" s="1">
        <f>SUMIFS(province!$N:$N,province!$A:$A,G$1,province!$E:$E,$A30)</f>
        <v>3.5601771904761694</v>
      </c>
      <c r="H30" s="1">
        <f>SUMIFS(province!$N:$N,province!$A:$A,H$1,province!$E:$E,$A30)</f>
        <v>3.8587239716799608</v>
      </c>
      <c r="I30" s="1">
        <f>SUMIFS(province!$N:$N,province!$A:$A,I$1,province!$E:$E,$A30)</f>
        <v>3.7620054636226996</v>
      </c>
      <c r="J30" s="1">
        <f>SUMIFS(province!$N:$N,province!$A:$A,J$1,province!$E:$E,$A30)</f>
        <v>3.6654860948872936</v>
      </c>
      <c r="K30" s="1">
        <f>SUMIFS(province!$N:$N,province!$A:$A,K$1,province!$E:$E,$A30)</f>
        <v>4.2485768982047372</v>
      </c>
      <c r="L30" s="1">
        <f>SUMIFS(province!$N:$N,province!$A:$A,L$1,province!$E:$E,$A30)</f>
        <v>3.8036884307945025</v>
      </c>
      <c r="M30" s="1">
        <f>SUMIFS(province!$N:$N,province!$A:$A,M$1,province!$E:$E,$A30)</f>
        <v>3.8541134107670425</v>
      </c>
      <c r="N30" s="1">
        <f>SUMIFS(province!$N:$N,province!$A:$A,N$1,province!$E:$E,$A30)</f>
        <v>3.9583747674690746</v>
      </c>
      <c r="O30" s="1">
        <f>SUMIFS(province!$N:$N,province!$A:$A,O$1,province!$E:$E,$A30)</f>
        <v>4.7623184049236817</v>
      </c>
      <c r="P30" s="1">
        <f>SUMIFS(province!$N:$N,province!$A:$A,P$1,province!$E:$E,$A30)</f>
        <v>4.6055661342896999</v>
      </c>
      <c r="Q30" s="1">
        <f>SUMIFS(province!$N:$N,province!$A:$A,Q$1,province!$E:$E,$A30)</f>
        <v>4.6644389352310158</v>
      </c>
      <c r="R30" s="1">
        <f>SUMIFS(province!$N:$N,province!$A:$A,R$1,province!$E:$E,$A30)</f>
        <v>5.093429127185666</v>
      </c>
      <c r="S30" s="1">
        <f>SUMIFS(province!$N:$N,province!$A:$A,S$1,province!$E:$E,$A30)</f>
        <v>4.8043451401878157</v>
      </c>
      <c r="T30" s="1">
        <f>SUMIFS(province!$N:$N,province!$A:$A,T$1,province!$E:$E,$A30)</f>
        <v>4.0688129240638489</v>
      </c>
      <c r="U30" s="1">
        <f>SUMIFS(province!$N:$N,province!$A:$A,U$1,province!$E:$E,$A30)</f>
        <v>2.9959494952159162</v>
      </c>
      <c r="V30" s="1">
        <f>SUMIFS(province!$N:$N,province!$A:$A,V$1,province!$E:$E,$A30)</f>
        <v>0</v>
      </c>
    </row>
    <row r="31" spans="1:22" x14ac:dyDescent="0.3">
      <c r="A31" s="3" t="s">
        <v>70</v>
      </c>
      <c r="B31" s="1">
        <f t="shared" si="0"/>
        <v>4.1364396364146847</v>
      </c>
      <c r="C31" s="1">
        <f>SUMIFS(province!$N:$N,province!$A:$A,C$1,province!$E:$E,$A31)</f>
        <v>4.6870155403912488</v>
      </c>
      <c r="D31" s="1">
        <f>SUMIFS(province!$N:$N,province!$A:$A,D$1,province!$E:$E,$A31)</f>
        <v>6.4455533489383967</v>
      </c>
      <c r="E31" s="1">
        <f>SUMIFS(province!$N:$N,province!$A:$A,E$1,province!$E:$E,$A31)</f>
        <v>5.7090872010430473</v>
      </c>
      <c r="F31" s="1">
        <f>SUMIFS(province!$N:$N,province!$A:$A,F$1,province!$E:$E,$A31)</f>
        <v>5.9798301066486808</v>
      </c>
      <c r="G31" s="1">
        <f>SUMIFS(province!$N:$N,province!$A:$A,G$1,province!$E:$E,$A31)</f>
        <v>5.162592570521813</v>
      </c>
      <c r="H31" s="1">
        <f>SUMIFS(province!$N:$N,province!$A:$A,H$1,province!$E:$E,$A31)</f>
        <v>4.9842206478798623</v>
      </c>
      <c r="I31" s="1">
        <f>SUMIFS(province!$N:$N,province!$A:$A,I$1,province!$E:$E,$A31)</f>
        <v>4.6603161476773876</v>
      </c>
      <c r="J31" s="1">
        <f>SUMIFS(province!$N:$N,province!$A:$A,J$1,province!$E:$E,$A31)</f>
        <v>5.0668489030310084</v>
      </c>
      <c r="K31" s="1">
        <f>SUMIFS(province!$N:$N,province!$A:$A,K$1,province!$E:$E,$A31)</f>
        <v>4.6620752017335523</v>
      </c>
      <c r="L31" s="1">
        <f>SUMIFS(province!$N:$N,province!$A:$A,L$1,province!$E:$E,$A31)</f>
        <v>3.8935981062611615</v>
      </c>
      <c r="M31" s="1">
        <f>SUMIFS(province!$N:$N,province!$A:$A,M$1,province!$E:$E,$A31)</f>
        <v>3.6479136681994815</v>
      </c>
      <c r="N31" s="1">
        <f>SUMIFS(province!$N:$N,province!$A:$A,N$1,province!$E:$E,$A31)</f>
        <v>4.4984125997455449</v>
      </c>
      <c r="O31" s="1">
        <f>SUMIFS(province!$N:$N,province!$A:$A,O$1,province!$E:$E,$A31)</f>
        <v>4.2629926412990278</v>
      </c>
      <c r="P31" s="1">
        <f>SUMIFS(province!$N:$N,province!$A:$A,P$1,province!$E:$E,$A31)</f>
        <v>4.2313648538231119</v>
      </c>
      <c r="Q31" s="1">
        <f>SUMIFS(province!$N:$N,province!$A:$A,Q$1,province!$E:$E,$A31)</f>
        <v>3.4031849937497842</v>
      </c>
      <c r="R31" s="1">
        <f>SUMIFS(province!$N:$N,province!$A:$A,R$1,province!$E:$E,$A31)</f>
        <v>3.1156523064686565</v>
      </c>
      <c r="S31" s="1">
        <f>SUMIFS(province!$N:$N,province!$A:$A,S$1,province!$E:$E,$A31)</f>
        <v>2.7153202782768306</v>
      </c>
      <c r="T31" s="1">
        <f>SUMIFS(province!$N:$N,province!$A:$A,T$1,province!$E:$E,$A31)</f>
        <v>3.1436872792158588</v>
      </c>
      <c r="U31" s="1">
        <f>SUMIFS(province!$N:$N,province!$A:$A,U$1,province!$E:$E,$A31)</f>
        <v>3.0177729677692118</v>
      </c>
      <c r="V31" s="1">
        <f>SUMIFS(province!$N:$N,province!$A:$A,V$1,province!$E:$E,$A31)</f>
        <v>0</v>
      </c>
    </row>
    <row r="32" spans="1:22" x14ac:dyDescent="0.3">
      <c r="A32" s="3" t="s">
        <v>65</v>
      </c>
      <c r="B32" s="1">
        <f t="shared" si="0"/>
        <v>3.5929874861051148</v>
      </c>
      <c r="C32" s="1">
        <f>SUMIFS(province!$N:$N,province!$A:$A,C$1,province!$E:$E,$A32)</f>
        <v>3.6489765365333993</v>
      </c>
      <c r="D32" s="1">
        <f>SUMIFS(province!$N:$N,province!$A:$A,D$1,province!$E:$E,$A32)</f>
        <v>3.8036703158400891</v>
      </c>
      <c r="E32" s="1">
        <f>SUMIFS(province!$N:$N,province!$A:$A,E$1,province!$E:$E,$A32)</f>
        <v>3.7613498695553704</v>
      </c>
      <c r="F32" s="1">
        <f>SUMIFS(province!$N:$N,province!$A:$A,F$1,province!$E:$E,$A32)</f>
        <v>3.0075453276949062</v>
      </c>
      <c r="G32" s="1">
        <f>SUMIFS(province!$N:$N,province!$A:$A,G$1,province!$E:$E,$A32)</f>
        <v>2.8912491491261632</v>
      </c>
      <c r="H32" s="1">
        <f>SUMIFS(province!$N:$N,province!$A:$A,H$1,province!$E:$E,$A32)</f>
        <v>2.5981058439502487</v>
      </c>
      <c r="I32" s="1">
        <f>SUMIFS(province!$N:$N,province!$A:$A,I$1,province!$E:$E,$A32)</f>
        <v>2.6850943668778884</v>
      </c>
      <c r="J32" s="1">
        <f>SUMIFS(province!$N:$N,province!$A:$A,J$1,province!$E:$E,$A32)</f>
        <v>2.6019543785064623</v>
      </c>
      <c r="K32" s="1">
        <f>SUMIFS(province!$N:$N,province!$A:$A,K$1,province!$E:$E,$A32)</f>
        <v>3.0506869383212014</v>
      </c>
      <c r="L32" s="1">
        <f>SUMIFS(province!$N:$N,province!$A:$A,L$1,province!$E:$E,$A32)</f>
        <v>2.8583602359340254</v>
      </c>
      <c r="M32" s="1">
        <f>SUMIFS(province!$N:$N,province!$A:$A,M$1,province!$E:$E,$A32)</f>
        <v>3.9833980256078116</v>
      </c>
      <c r="N32" s="1">
        <f>SUMIFS(province!$N:$N,province!$A:$A,N$1,province!$E:$E,$A32)</f>
        <v>3.4797031550452537</v>
      </c>
      <c r="O32" s="1">
        <f>SUMIFS(province!$N:$N,province!$A:$A,O$1,province!$E:$E,$A32)</f>
        <v>3.3158612776622785</v>
      </c>
      <c r="P32" s="1">
        <f>SUMIFS(province!$N:$N,province!$A:$A,P$1,province!$E:$E,$A32)</f>
        <v>3.5018005162054209</v>
      </c>
      <c r="Q32" s="1">
        <f>SUMIFS(province!$N:$N,province!$A:$A,Q$1,province!$E:$E,$A32)</f>
        <v>3.6637458464198072</v>
      </c>
      <c r="R32" s="1">
        <f>SUMIFS(province!$N:$N,province!$A:$A,R$1,province!$E:$E,$A32)</f>
        <v>3.5697957751713445</v>
      </c>
      <c r="S32" s="1">
        <f>SUMIFS(province!$N:$N,province!$A:$A,S$1,province!$E:$E,$A32)</f>
        <v>4.2603884607937177</v>
      </c>
      <c r="T32" s="1">
        <f>SUMIFS(province!$N:$N,province!$A:$A,T$1,province!$E:$E,$A32)</f>
        <v>4.042006534285413</v>
      </c>
      <c r="U32" s="1">
        <f>SUMIFS(province!$N:$N,province!$A:$A,U$1,province!$E:$E,$A32)</f>
        <v>2.9692243074334517</v>
      </c>
      <c r="V32" s="1">
        <f>SUMIFS(province!$N:$N,province!$A:$A,V$1,province!$E:$E,$A32)</f>
        <v>0</v>
      </c>
    </row>
    <row r="33" spans="1:22" x14ac:dyDescent="0.3">
      <c r="A33" s="3" t="s">
        <v>90</v>
      </c>
      <c r="B33" s="1">
        <f t="shared" si="0"/>
        <v>1.9605407342312724</v>
      </c>
      <c r="C33" s="1">
        <f>SUMIFS(province!$N:$N,province!$A:$A,C$1,province!$E:$E,$A33)</f>
        <v>1.380652466065744</v>
      </c>
      <c r="D33" s="1">
        <f>SUMIFS(province!$N:$N,province!$A:$A,D$1,province!$E:$E,$A33)</f>
        <v>2.0821372916028329</v>
      </c>
      <c r="E33" s="1">
        <f>SUMIFS(province!$N:$N,province!$A:$A,E$1,province!$E:$E,$A33)</f>
        <v>1.9066693258194363</v>
      </c>
      <c r="F33" s="1">
        <f>SUMIFS(province!$N:$N,province!$A:$A,F$1,province!$E:$E,$A33)</f>
        <v>2.3716050935754716</v>
      </c>
      <c r="G33" s="1">
        <f>SUMIFS(province!$N:$N,province!$A:$A,G$1,province!$E:$E,$A33)</f>
        <v>1.9725204440935338</v>
      </c>
      <c r="H33" s="1">
        <f>SUMIFS(province!$N:$N,province!$A:$A,H$1,province!$E:$E,$A33)</f>
        <v>2.0647862469667326</v>
      </c>
      <c r="I33" s="1">
        <f>SUMIFS(province!$N:$N,province!$A:$A,I$1,province!$E:$E,$A33)</f>
        <v>2.3136093086797906</v>
      </c>
      <c r="J33" s="1">
        <f>SUMIFS(province!$N:$N,province!$A:$A,J$1,province!$E:$E,$A33)</f>
        <v>2.0050827236400806</v>
      </c>
      <c r="K33" s="1">
        <f>SUMIFS(province!$N:$N,province!$A:$A,K$1,province!$E:$E,$A33)</f>
        <v>1.6859704785684357</v>
      </c>
      <c r="L33" s="1">
        <f>SUMIFS(province!$N:$N,province!$A:$A,L$1,province!$E:$E,$A33)</f>
        <v>2.0893599716580402</v>
      </c>
      <c r="M33" s="1">
        <f>SUMIFS(province!$N:$N,province!$A:$A,M$1,province!$E:$E,$A33)</f>
        <v>2.2395609871647837</v>
      </c>
      <c r="N33" s="1">
        <f>SUMIFS(province!$N:$N,province!$A:$A,N$1,province!$E:$E,$A33)</f>
        <v>1.9926595494938839</v>
      </c>
      <c r="O33" s="1">
        <f>SUMIFS(province!$N:$N,province!$A:$A,O$1,province!$E:$E,$A33)</f>
        <v>1.64940166603515</v>
      </c>
      <c r="P33" s="1">
        <f>SUMIFS(province!$N:$N,province!$A:$A,P$1,province!$E:$E,$A33)</f>
        <v>2.5096291562949982</v>
      </c>
      <c r="Q33" s="1">
        <f>SUMIFS(province!$N:$N,province!$A:$A,Q$1,province!$E:$E,$A33)</f>
        <v>2.3672351515799313</v>
      </c>
      <c r="R33" s="1">
        <f>SUMIFS(province!$N:$N,province!$A:$A,R$1,province!$E:$E,$A33)</f>
        <v>2.288435086947235</v>
      </c>
      <c r="S33" s="1">
        <f>SUMIFS(province!$N:$N,province!$A:$A,S$1,province!$E:$E,$A33)</f>
        <v>3.0465715591780178</v>
      </c>
      <c r="T33" s="1">
        <f>SUMIFS(province!$N:$N,province!$A:$A,T$1,province!$E:$E,$A33)</f>
        <v>3.533767716349911</v>
      </c>
      <c r="U33" s="1">
        <f>SUMIFS(province!$N:$N,province!$A:$A,U$1,province!$E:$E,$A33)</f>
        <v>2.9719318678650901</v>
      </c>
      <c r="V33" s="1">
        <f>SUMIFS(province!$N:$N,province!$A:$A,V$1,province!$E:$E,$A33)</f>
        <v>0</v>
      </c>
    </row>
    <row r="34" spans="1:22" x14ac:dyDescent="0.3">
      <c r="A34" s="3" t="s">
        <v>102</v>
      </c>
      <c r="B34" s="1">
        <f t="shared" ref="B34:B65" si="1">AVERAGE(M34:O34)</f>
        <v>1.3567665337438786</v>
      </c>
      <c r="C34" s="1">
        <f>SUMIFS(province!$N:$N,province!$A:$A,C$1,province!$E:$E,$A34)</f>
        <v>2.0489402287725333</v>
      </c>
      <c r="D34" s="1">
        <f>SUMIFS(province!$N:$N,province!$A:$A,D$1,province!$E:$E,$A34)</f>
        <v>2.5093478073069448</v>
      </c>
      <c r="E34" s="1">
        <f>SUMIFS(province!$N:$N,province!$A:$A,E$1,province!$E:$E,$A34)</f>
        <v>1.8699014528219917</v>
      </c>
      <c r="F34" s="1">
        <f>SUMIFS(province!$N:$N,province!$A:$A,F$1,province!$E:$E,$A34)</f>
        <v>2.0959251446162157</v>
      </c>
      <c r="G34" s="1">
        <f>SUMIFS(province!$N:$N,province!$A:$A,G$1,province!$E:$E,$A34)</f>
        <v>2.4688046335486793</v>
      </c>
      <c r="H34" s="1">
        <f>SUMIFS(province!$N:$N,province!$A:$A,H$1,province!$E:$E,$A34)</f>
        <v>2.8615399349127491</v>
      </c>
      <c r="I34" s="1">
        <f>SUMIFS(province!$N:$N,province!$A:$A,I$1,province!$E:$E,$A34)</f>
        <v>2.3568658271631566</v>
      </c>
      <c r="J34" s="1">
        <f>SUMIFS(province!$N:$N,province!$A:$A,J$1,province!$E:$E,$A34)</f>
        <v>2.1273632624146468</v>
      </c>
      <c r="K34" s="1">
        <f>SUMIFS(province!$N:$N,province!$A:$A,K$1,province!$E:$E,$A34)</f>
        <v>1.7869025751842529</v>
      </c>
      <c r="L34" s="1">
        <f>SUMIFS(province!$N:$N,province!$A:$A,L$1,province!$E:$E,$A34)</f>
        <v>1.7083685574086729</v>
      </c>
      <c r="M34" s="1">
        <f>SUMIFS(province!$N:$N,province!$A:$A,M$1,province!$E:$E,$A34)</f>
        <v>1.4999058470472</v>
      </c>
      <c r="N34" s="1">
        <f>SUMIFS(province!$N:$N,province!$A:$A,N$1,province!$E:$E,$A34)</f>
        <v>1.6190772606236727</v>
      </c>
      <c r="O34" s="1">
        <f>SUMIFS(province!$N:$N,province!$A:$A,O$1,province!$E:$E,$A34)</f>
        <v>0.95131649356076298</v>
      </c>
      <c r="P34" s="1">
        <f>SUMIFS(province!$N:$N,province!$A:$A,P$1,province!$E:$E,$A34)</f>
        <v>1.3368040551259293</v>
      </c>
      <c r="Q34" s="1">
        <f>SUMIFS(province!$N:$N,province!$A:$A,Q$1,province!$E:$E,$A34)</f>
        <v>2.0371113144049624</v>
      </c>
      <c r="R34" s="1">
        <f>SUMIFS(province!$N:$N,province!$A:$A,R$1,province!$E:$E,$A34)</f>
        <v>1.5714254419584468</v>
      </c>
      <c r="S34" s="1">
        <f>SUMIFS(province!$N:$N,province!$A:$A,S$1,province!$E:$E,$A34)</f>
        <v>2.2358822764103565</v>
      </c>
      <c r="T34" s="1">
        <f>SUMIFS(province!$N:$N,province!$A:$A,T$1,province!$E:$E,$A34)</f>
        <v>2.0657504034463545</v>
      </c>
      <c r="U34" s="1">
        <f>SUMIFS(province!$N:$N,province!$A:$A,U$1,province!$E:$E,$A34)</f>
        <v>2.9246575937804122</v>
      </c>
      <c r="V34" s="1">
        <f>SUMIFS(province!$N:$N,province!$A:$A,V$1,province!$E:$E,$A34)</f>
        <v>0</v>
      </c>
    </row>
    <row r="35" spans="1:22" x14ac:dyDescent="0.3">
      <c r="A35" s="3" t="s">
        <v>76</v>
      </c>
      <c r="B35" s="1">
        <f t="shared" si="1"/>
        <v>2.7864394642659573</v>
      </c>
      <c r="C35" s="1">
        <f>SUMIFS(province!$N:$N,province!$A:$A,C$1,province!$E:$E,$A35)</f>
        <v>1.7857715377839487</v>
      </c>
      <c r="D35" s="1">
        <f>SUMIFS(province!$N:$N,province!$A:$A,D$1,province!$E:$E,$A35)</f>
        <v>3.7572469065724849</v>
      </c>
      <c r="E35" s="1">
        <f>SUMIFS(province!$N:$N,province!$A:$A,E$1,province!$E:$E,$A35)</f>
        <v>4.5444032865275048</v>
      </c>
      <c r="F35" s="1">
        <f>SUMIFS(province!$N:$N,province!$A:$A,F$1,province!$E:$E,$A35)</f>
        <v>3.3803485226718708</v>
      </c>
      <c r="G35" s="1">
        <f>SUMIFS(province!$N:$N,province!$A:$A,G$1,province!$E:$E,$A35)</f>
        <v>2.4528694924440373</v>
      </c>
      <c r="H35" s="1">
        <f>SUMIFS(province!$N:$N,province!$A:$A,H$1,province!$E:$E,$A35)</f>
        <v>1.9704749627879936</v>
      </c>
      <c r="I35" s="1">
        <f>SUMIFS(province!$N:$N,province!$A:$A,I$1,province!$E:$E,$A35)</f>
        <v>1.7791673185300048</v>
      </c>
      <c r="J35" s="1">
        <f>SUMIFS(province!$N:$N,province!$A:$A,J$1,province!$E:$E,$A35)</f>
        <v>2.0004695410934725</v>
      </c>
      <c r="K35" s="1">
        <f>SUMIFS(province!$N:$N,province!$A:$A,K$1,province!$E:$E,$A35)</f>
        <v>2.0788248060510788</v>
      </c>
      <c r="L35" s="1">
        <f>SUMIFS(province!$N:$N,province!$A:$A,L$1,province!$E:$E,$A35)</f>
        <v>2.5147100615471571</v>
      </c>
      <c r="M35" s="1">
        <f>SUMIFS(province!$N:$N,province!$A:$A,M$1,province!$E:$E,$A35)</f>
        <v>2.6149004572116725</v>
      </c>
      <c r="N35" s="1">
        <f>SUMIFS(province!$N:$N,province!$A:$A,N$1,province!$E:$E,$A35)</f>
        <v>2.8323244124188496</v>
      </c>
      <c r="O35" s="1">
        <f>SUMIFS(province!$N:$N,province!$A:$A,O$1,province!$E:$E,$A35)</f>
        <v>2.9120935231673504</v>
      </c>
      <c r="P35" s="1">
        <f>SUMIFS(province!$N:$N,province!$A:$A,P$1,province!$E:$E,$A35)</f>
        <v>2.2900978939953478</v>
      </c>
      <c r="Q35" s="1">
        <f>SUMIFS(province!$N:$N,province!$A:$A,Q$1,province!$E:$E,$A35)</f>
        <v>2.2123884174013027</v>
      </c>
      <c r="R35" s="1">
        <f>SUMIFS(province!$N:$N,province!$A:$A,R$1,province!$E:$E,$A35)</f>
        <v>1.9207198136578387</v>
      </c>
      <c r="S35" s="1">
        <f>SUMIFS(province!$N:$N,province!$A:$A,S$1,province!$E:$E,$A35)</f>
        <v>2.0886996376892593</v>
      </c>
      <c r="T35" s="1">
        <f>SUMIFS(province!$N:$N,province!$A:$A,T$1,province!$E:$E,$A35)</f>
        <v>2.4550369300866817</v>
      </c>
      <c r="U35" s="1">
        <f>SUMIFS(province!$N:$N,province!$A:$A,U$1,province!$E:$E,$A35)</f>
        <v>2.9147512441314878</v>
      </c>
      <c r="V35" s="1">
        <f>SUMIFS(province!$N:$N,province!$A:$A,V$1,province!$E:$E,$A35)</f>
        <v>0</v>
      </c>
    </row>
    <row r="36" spans="1:22" x14ac:dyDescent="0.3">
      <c r="A36" s="3" t="s">
        <v>54</v>
      </c>
      <c r="B36" s="1">
        <f t="shared" si="1"/>
        <v>3.2632688555460603</v>
      </c>
      <c r="C36" s="1">
        <f>SUMIFS(province!$N:$N,province!$A:$A,C$1,province!$E:$E,$A36)</f>
        <v>0.8290294315404646</v>
      </c>
      <c r="D36" s="1">
        <f>SUMIFS(province!$N:$N,province!$A:$A,D$1,province!$E:$E,$A36)</f>
        <v>1.8610367658045266</v>
      </c>
      <c r="E36" s="1">
        <f>SUMIFS(province!$N:$N,province!$A:$A,E$1,province!$E:$E,$A36)</f>
        <v>1.6490192539487123</v>
      </c>
      <c r="F36" s="1">
        <f>SUMIFS(province!$N:$N,province!$A:$A,F$1,province!$E:$E,$A36)</f>
        <v>2.0874513328648501</v>
      </c>
      <c r="G36" s="1">
        <f>SUMIFS(province!$N:$N,province!$A:$A,G$1,province!$E:$E,$A36)</f>
        <v>2.0855232110464361</v>
      </c>
      <c r="H36" s="1">
        <f>SUMIFS(province!$N:$N,province!$A:$A,H$1,province!$E:$E,$A36)</f>
        <v>2.3200063744104193</v>
      </c>
      <c r="I36" s="1">
        <f>SUMIFS(province!$N:$N,province!$A:$A,I$1,province!$E:$E,$A36)</f>
        <v>2.2069227949285359</v>
      </c>
      <c r="J36" s="1">
        <f>SUMIFS(province!$N:$N,province!$A:$A,J$1,province!$E:$E,$A36)</f>
        <v>2.1570177770815278</v>
      </c>
      <c r="K36" s="1">
        <f>SUMIFS(province!$N:$N,province!$A:$A,K$1,province!$E:$E,$A36)</f>
        <v>3.2050935583549403</v>
      </c>
      <c r="L36" s="1">
        <f>SUMIFS(province!$N:$N,province!$A:$A,L$1,province!$E:$E,$A36)</f>
        <v>3.4404960616471425</v>
      </c>
      <c r="M36" s="1">
        <f>SUMIFS(province!$N:$N,province!$A:$A,M$1,province!$E:$E,$A36)</f>
        <v>3.8945467143869212</v>
      </c>
      <c r="N36" s="1">
        <f>SUMIFS(province!$N:$N,province!$A:$A,N$1,province!$E:$E,$A36)</f>
        <v>2.9230678857939205</v>
      </c>
      <c r="O36" s="1">
        <f>SUMIFS(province!$N:$N,province!$A:$A,O$1,province!$E:$E,$A36)</f>
        <v>2.9721919664573382</v>
      </c>
      <c r="P36" s="1">
        <f>SUMIFS(province!$N:$N,province!$A:$A,P$1,province!$E:$E,$A36)</f>
        <v>2.6176573192809811</v>
      </c>
      <c r="Q36" s="1">
        <f>SUMIFS(province!$N:$N,province!$A:$A,Q$1,province!$E:$E,$A36)</f>
        <v>2.3584519357578331</v>
      </c>
      <c r="R36" s="1">
        <f>SUMIFS(province!$N:$N,province!$A:$A,R$1,province!$E:$E,$A36)</f>
        <v>2.5810552680280292</v>
      </c>
      <c r="S36" s="1">
        <f>SUMIFS(province!$N:$N,province!$A:$A,S$1,province!$E:$E,$A36)</f>
        <v>2.4020419068118111</v>
      </c>
      <c r="T36" s="1">
        <f>SUMIFS(province!$N:$N,province!$A:$A,T$1,province!$E:$E,$A36)</f>
        <v>2.5446943207149646</v>
      </c>
      <c r="U36" s="1">
        <f>SUMIFS(province!$N:$N,province!$A:$A,U$1,province!$E:$E,$A36)</f>
        <v>2.7147707286104281</v>
      </c>
      <c r="V36" s="1">
        <f>SUMIFS(province!$N:$N,province!$A:$A,V$1,province!$E:$E,$A36)</f>
        <v>0</v>
      </c>
    </row>
    <row r="37" spans="1:22" x14ac:dyDescent="0.3">
      <c r="A37" s="3" t="s">
        <v>87</v>
      </c>
      <c r="B37" s="1">
        <f t="shared" si="1"/>
        <v>3.3046064556356676</v>
      </c>
      <c r="C37" s="1">
        <f>SUMIFS(province!$N:$N,province!$A:$A,C$1,province!$E:$E,$A37)</f>
        <v>2.9309387938225622</v>
      </c>
      <c r="D37" s="1">
        <f>SUMIFS(province!$N:$N,province!$A:$A,D$1,province!$E:$E,$A37)</f>
        <v>2.7799384626661032</v>
      </c>
      <c r="E37" s="1">
        <f>SUMIFS(province!$N:$N,province!$A:$A,E$1,province!$E:$E,$A37)</f>
        <v>2.6007879920899741</v>
      </c>
      <c r="F37" s="1">
        <f>SUMIFS(province!$N:$N,province!$A:$A,F$1,province!$E:$E,$A37)</f>
        <v>2.6450403489473073</v>
      </c>
      <c r="G37" s="1">
        <f>SUMIFS(province!$N:$N,province!$A:$A,G$1,province!$E:$E,$A37)</f>
        <v>3.0743841741518221</v>
      </c>
      <c r="H37" s="1">
        <f>SUMIFS(province!$N:$N,province!$A:$A,H$1,province!$E:$E,$A37)</f>
        <v>3.109487861791183</v>
      </c>
      <c r="I37" s="1">
        <f>SUMIFS(province!$N:$N,province!$A:$A,I$1,province!$E:$E,$A37)</f>
        <v>3.066043433238852</v>
      </c>
      <c r="J37" s="1">
        <f>SUMIFS(province!$N:$N,province!$A:$A,J$1,province!$E:$E,$A37)</f>
        <v>3.5480483205049222</v>
      </c>
      <c r="K37" s="1">
        <f>SUMIFS(province!$N:$N,province!$A:$A,K$1,province!$E:$E,$A37)</f>
        <v>3.3490392762660637</v>
      </c>
      <c r="L37" s="1">
        <f>SUMIFS(province!$N:$N,province!$A:$A,L$1,province!$E:$E,$A37)</f>
        <v>3.28754368265029</v>
      </c>
      <c r="M37" s="1">
        <f>SUMIFS(province!$N:$N,province!$A:$A,M$1,province!$E:$E,$A37)</f>
        <v>3.2930376199761087</v>
      </c>
      <c r="N37" s="1">
        <f>SUMIFS(province!$N:$N,province!$A:$A,N$1,province!$E:$E,$A37)</f>
        <v>3.1188612723813076</v>
      </c>
      <c r="O37" s="1">
        <f>SUMIFS(province!$N:$N,province!$A:$A,O$1,province!$E:$E,$A37)</f>
        <v>3.5019204745495873</v>
      </c>
      <c r="P37" s="1">
        <f>SUMIFS(province!$N:$N,province!$A:$A,P$1,province!$E:$E,$A37)</f>
        <v>3.3918336170810321</v>
      </c>
      <c r="Q37" s="1">
        <f>SUMIFS(province!$N:$N,province!$A:$A,Q$1,province!$E:$E,$A37)</f>
        <v>3.1412837950254846</v>
      </c>
      <c r="R37" s="1">
        <f>SUMIFS(province!$N:$N,province!$A:$A,R$1,province!$E:$E,$A37)</f>
        <v>2.0029184177432664</v>
      </c>
      <c r="S37" s="1">
        <f>SUMIFS(province!$N:$N,province!$A:$A,S$1,province!$E:$E,$A37)</f>
        <v>1.8288254281637928</v>
      </c>
      <c r="T37" s="1">
        <f>SUMIFS(province!$N:$N,province!$A:$A,T$1,province!$E:$E,$A37)</f>
        <v>1.8415067547289581</v>
      </c>
      <c r="U37" s="1">
        <f>SUMIFS(province!$N:$N,province!$A:$A,U$1,province!$E:$E,$A37)</f>
        <v>2.7092460749051606</v>
      </c>
      <c r="V37" s="1">
        <f>SUMIFS(province!$N:$N,province!$A:$A,V$1,province!$E:$E,$A37)</f>
        <v>0</v>
      </c>
    </row>
    <row r="38" spans="1:22" x14ac:dyDescent="0.3">
      <c r="A38" s="3" t="s">
        <v>143</v>
      </c>
      <c r="B38" s="1">
        <f t="shared" si="1"/>
        <v>1.6615760102620678</v>
      </c>
      <c r="C38" s="1">
        <f>SUMIFS(province!$N:$N,province!$A:$A,C$1,province!$E:$E,$A38)</f>
        <v>1.3838949727481291</v>
      </c>
      <c r="D38" s="1">
        <f>SUMIFS(province!$N:$N,province!$A:$A,D$1,province!$E:$E,$A38)</f>
        <v>1.6601193281824191</v>
      </c>
      <c r="E38" s="1">
        <f>SUMIFS(province!$N:$N,province!$A:$A,E$1,province!$E:$E,$A38)</f>
        <v>2.0372475483006829</v>
      </c>
      <c r="F38" s="1">
        <f>SUMIFS(province!$N:$N,province!$A:$A,F$1,province!$E:$E,$A38)</f>
        <v>2.1545461115797209</v>
      </c>
      <c r="G38" s="1">
        <f>SUMIFS(province!$N:$N,province!$A:$A,G$1,province!$E:$E,$A38)</f>
        <v>1.6042857277872047</v>
      </c>
      <c r="H38" s="1">
        <f>SUMIFS(province!$N:$N,province!$A:$A,H$1,province!$E:$E,$A38)</f>
        <v>1.1719650422760315</v>
      </c>
      <c r="I38" s="1">
        <f>SUMIFS(province!$N:$N,province!$A:$A,I$1,province!$E:$E,$A38)</f>
        <v>1.3393365467334462</v>
      </c>
      <c r="J38" s="1">
        <f>SUMIFS(province!$N:$N,province!$A:$A,J$1,province!$E:$E,$A38)</f>
        <v>2.2683590055206584</v>
      </c>
      <c r="K38" s="1">
        <f>SUMIFS(province!$N:$N,province!$A:$A,K$1,province!$E:$E,$A38)</f>
        <v>2.0452293404673831</v>
      </c>
      <c r="L38" s="1">
        <f>SUMIFS(province!$N:$N,province!$A:$A,L$1,province!$E:$E,$A38)</f>
        <v>2.6539910385801568</v>
      </c>
      <c r="M38" s="1">
        <f>SUMIFS(province!$N:$N,province!$A:$A,M$1,province!$E:$E,$A38)</f>
        <v>1.9194832556883561</v>
      </c>
      <c r="N38" s="1">
        <f>SUMIFS(province!$N:$N,province!$A:$A,N$1,province!$E:$E,$A38)</f>
        <v>1.8302121846327777</v>
      </c>
      <c r="O38" s="1">
        <f>SUMIFS(province!$N:$N,province!$A:$A,O$1,province!$E:$E,$A38)</f>
        <v>1.2350325904650694</v>
      </c>
      <c r="P38" s="1">
        <f>SUMIFS(province!$N:$N,province!$A:$A,P$1,province!$E:$E,$A38)</f>
        <v>1.1964192741919801</v>
      </c>
      <c r="Q38" s="1">
        <f>SUMIFS(province!$N:$N,province!$A:$A,Q$1,province!$E:$E,$A38)</f>
        <v>1.2149732749813418</v>
      </c>
      <c r="R38" s="1">
        <f>SUMIFS(province!$N:$N,province!$A:$A,R$1,province!$E:$E,$A38)</f>
        <v>1.7871137553822041</v>
      </c>
      <c r="S38" s="1">
        <f>SUMIFS(province!$N:$N,province!$A:$A,S$1,province!$E:$E,$A38)</f>
        <v>2.2503014322592345</v>
      </c>
      <c r="T38" s="1">
        <f>SUMIFS(province!$N:$N,province!$A:$A,T$1,province!$E:$E,$A38)</f>
        <v>2.3757600232547103</v>
      </c>
      <c r="U38" s="1">
        <f>SUMIFS(province!$N:$N,province!$A:$A,U$1,province!$E:$E,$A38)</f>
        <v>2.7440919434832352</v>
      </c>
      <c r="V38" s="1">
        <f>SUMIFS(province!$N:$N,province!$A:$A,V$1,province!$E:$E,$A38)</f>
        <v>0</v>
      </c>
    </row>
    <row r="39" spans="1:22" x14ac:dyDescent="0.3">
      <c r="A39" s="3" t="s">
        <v>144</v>
      </c>
      <c r="B39" s="1">
        <f t="shared" si="1"/>
        <v>0.4407828208130713</v>
      </c>
      <c r="C39" s="1">
        <f>SUMIFS(province!$N:$N,province!$A:$A,C$1,province!$E:$E,$A39)</f>
        <v>1.7915356823190338</v>
      </c>
      <c r="D39" s="1">
        <f>SUMIFS(province!$N:$N,province!$A:$A,D$1,province!$E:$E,$A39)</f>
        <v>1.796219314323479</v>
      </c>
      <c r="E39" s="1">
        <f>SUMIFS(province!$N:$N,province!$A:$A,E$1,province!$E:$E,$A39)</f>
        <v>1.5273960214996365</v>
      </c>
      <c r="F39" s="1">
        <f>SUMIFS(province!$N:$N,province!$A:$A,F$1,province!$E:$E,$A39)</f>
        <v>1.3569382227695725</v>
      </c>
      <c r="G39" s="1">
        <f>SUMIFS(province!$N:$N,province!$A:$A,G$1,province!$E:$E,$A39)</f>
        <v>1.1129293839710672</v>
      </c>
      <c r="H39" s="1">
        <f>SUMIFS(province!$N:$N,province!$A:$A,H$1,province!$E:$E,$A39)</f>
        <v>1.0370466040684321</v>
      </c>
      <c r="I39" s="1">
        <f>SUMIFS(province!$N:$N,province!$A:$A,I$1,province!$E:$E,$A39)</f>
        <v>0.75800058961606154</v>
      </c>
      <c r="J39" s="1">
        <f>SUMIFS(province!$N:$N,province!$A:$A,J$1,province!$E:$E,$A39)</f>
        <v>0.76715237800179559</v>
      </c>
      <c r="K39" s="1">
        <f>SUMIFS(province!$N:$N,province!$A:$A,K$1,province!$E:$E,$A39)</f>
        <v>0.86253662155047917</v>
      </c>
      <c r="L39" s="1">
        <f>SUMIFS(province!$N:$N,province!$A:$A,L$1,province!$E:$E,$A39)</f>
        <v>0.77055724562416661</v>
      </c>
      <c r="M39" s="1">
        <f>SUMIFS(province!$N:$N,province!$A:$A,M$1,province!$E:$E,$A39)</f>
        <v>0.50431858638080351</v>
      </c>
      <c r="N39" s="1">
        <f>SUMIFS(province!$N:$N,province!$A:$A,N$1,province!$E:$E,$A39)</f>
        <v>0.32993165677647157</v>
      </c>
      <c r="O39" s="1">
        <f>SUMIFS(province!$N:$N,province!$A:$A,O$1,province!$E:$E,$A39)</f>
        <v>0.48809821928193869</v>
      </c>
      <c r="P39" s="1">
        <f>SUMIFS(province!$N:$N,province!$A:$A,P$1,province!$E:$E,$A39)</f>
        <v>0.73539592645826224</v>
      </c>
      <c r="Q39" s="1">
        <f>SUMIFS(province!$N:$N,province!$A:$A,Q$1,province!$E:$E,$A39)</f>
        <v>1.1941251660529413</v>
      </c>
      <c r="R39" s="1">
        <f>SUMIFS(province!$N:$N,province!$A:$A,R$1,province!$E:$E,$A39)</f>
        <v>1.9795111937893586</v>
      </c>
      <c r="S39" s="1">
        <f>SUMIFS(province!$N:$N,province!$A:$A,S$1,province!$E:$E,$A39)</f>
        <v>2.56227105239949</v>
      </c>
      <c r="T39" s="1">
        <f>SUMIFS(province!$N:$N,province!$A:$A,T$1,province!$E:$E,$A39)</f>
        <v>3.0615396100338845</v>
      </c>
      <c r="U39" s="1">
        <f>SUMIFS(province!$N:$N,province!$A:$A,U$1,province!$E:$E,$A39)</f>
        <v>2.5895558678468351</v>
      </c>
      <c r="V39" s="1">
        <f>SUMIFS(province!$N:$N,province!$A:$A,V$1,province!$E:$E,$A39)</f>
        <v>0</v>
      </c>
    </row>
    <row r="40" spans="1:22" x14ac:dyDescent="0.3">
      <c r="A40" s="3" t="s">
        <v>119</v>
      </c>
      <c r="B40" s="1">
        <f t="shared" si="1"/>
        <v>2.1736620929939776</v>
      </c>
      <c r="C40" s="1">
        <f>SUMIFS(province!$N:$N,province!$A:$A,C$1,province!$E:$E,$A40)</f>
        <v>3.3159317938580788</v>
      </c>
      <c r="D40" s="1">
        <f>SUMIFS(province!$N:$N,province!$A:$A,D$1,province!$E:$E,$A40)</f>
        <v>3.3824109219393272</v>
      </c>
      <c r="E40" s="1">
        <f>SUMIFS(province!$N:$N,province!$A:$A,E$1,province!$E:$E,$A40)</f>
        <v>2.9208748777252955</v>
      </c>
      <c r="F40" s="1">
        <f>SUMIFS(province!$N:$N,province!$A:$A,F$1,province!$E:$E,$A40)</f>
        <v>2.442347642202841</v>
      </c>
      <c r="G40" s="1">
        <f>SUMIFS(province!$N:$N,province!$A:$A,G$1,province!$E:$E,$A40)</f>
        <v>2.2424689386669172</v>
      </c>
      <c r="H40" s="1">
        <f>SUMIFS(province!$N:$N,province!$A:$A,H$1,province!$E:$E,$A40)</f>
        <v>1.7859894190255485</v>
      </c>
      <c r="I40" s="1">
        <f>SUMIFS(province!$N:$N,province!$A:$A,I$1,province!$E:$E,$A40)</f>
        <v>1.9394569720750436</v>
      </c>
      <c r="J40" s="1">
        <f>SUMIFS(province!$N:$N,province!$A:$A,J$1,province!$E:$E,$A40)</f>
        <v>1.9408549520928708</v>
      </c>
      <c r="K40" s="1">
        <f>SUMIFS(province!$N:$N,province!$A:$A,K$1,province!$E:$E,$A40)</f>
        <v>1.8926999467777108</v>
      </c>
      <c r="L40" s="1">
        <f>SUMIFS(province!$N:$N,province!$A:$A,L$1,province!$E:$E,$A40)</f>
        <v>1.9262764851774383</v>
      </c>
      <c r="M40" s="1">
        <f>SUMIFS(province!$N:$N,province!$A:$A,M$1,province!$E:$E,$A40)</f>
        <v>1.9437793179776215</v>
      </c>
      <c r="N40" s="1">
        <f>SUMIFS(province!$N:$N,province!$A:$A,N$1,province!$E:$E,$A40)</f>
        <v>2.2635997532422283</v>
      </c>
      <c r="O40" s="1">
        <f>SUMIFS(province!$N:$N,province!$A:$A,O$1,province!$E:$E,$A40)</f>
        <v>2.3136072077620833</v>
      </c>
      <c r="P40" s="1">
        <f>SUMIFS(province!$N:$N,province!$A:$A,P$1,province!$E:$E,$A40)</f>
        <v>3.1274389523385104</v>
      </c>
      <c r="Q40" s="1">
        <f>SUMIFS(province!$N:$N,province!$A:$A,Q$1,province!$E:$E,$A40)</f>
        <v>2.7644800634713191</v>
      </c>
      <c r="R40" s="1">
        <f>SUMIFS(province!$N:$N,province!$A:$A,R$1,province!$E:$E,$A40)</f>
        <v>3.4462025635351923</v>
      </c>
      <c r="S40" s="1">
        <f>SUMIFS(province!$N:$N,province!$A:$A,S$1,province!$E:$E,$A40)</f>
        <v>2.7614085135871784</v>
      </c>
      <c r="T40" s="1">
        <f>SUMIFS(province!$N:$N,province!$A:$A,T$1,province!$E:$E,$A40)</f>
        <v>2.7039763666792691</v>
      </c>
      <c r="U40" s="1">
        <f>SUMIFS(province!$N:$N,province!$A:$A,U$1,province!$E:$E,$A40)</f>
        <v>2.6039464039079649</v>
      </c>
      <c r="V40" s="1">
        <f>SUMIFS(province!$N:$N,province!$A:$A,V$1,province!$E:$E,$A40)</f>
        <v>0</v>
      </c>
    </row>
    <row r="41" spans="1:22" x14ac:dyDescent="0.3">
      <c r="A41" s="3" t="s">
        <v>83</v>
      </c>
      <c r="B41" s="1">
        <f t="shared" si="1"/>
        <v>2.8999874690815282</v>
      </c>
      <c r="C41" s="1">
        <f>SUMIFS(province!$N:$N,province!$A:$A,C$1,province!$E:$E,$A41)</f>
        <v>2.6769145939258654</v>
      </c>
      <c r="D41" s="1">
        <f>SUMIFS(province!$N:$N,province!$A:$A,D$1,province!$E:$E,$A41)</f>
        <v>2.4147108066959433</v>
      </c>
      <c r="E41" s="1">
        <f>SUMIFS(province!$N:$N,province!$A:$A,E$1,province!$E:$E,$A41)</f>
        <v>2.192716209599388</v>
      </c>
      <c r="F41" s="1">
        <f>SUMIFS(province!$N:$N,province!$A:$A,F$1,province!$E:$E,$A41)</f>
        <v>2.7505827391592281</v>
      </c>
      <c r="G41" s="1">
        <f>SUMIFS(province!$N:$N,province!$A:$A,G$1,province!$E:$E,$A41)</f>
        <v>2.8937950915912882</v>
      </c>
      <c r="H41" s="1">
        <f>SUMIFS(province!$N:$N,province!$A:$A,H$1,province!$E:$E,$A41)</f>
        <v>2.6785712821166134</v>
      </c>
      <c r="I41" s="1">
        <f>SUMIFS(province!$N:$N,province!$A:$A,I$1,province!$E:$E,$A41)</f>
        <v>3.3593641045758056</v>
      </c>
      <c r="J41" s="1">
        <f>SUMIFS(province!$N:$N,province!$A:$A,J$1,province!$E:$E,$A41)</f>
        <v>3.0540537602147895</v>
      </c>
      <c r="K41" s="1">
        <f>SUMIFS(province!$N:$N,province!$A:$A,K$1,province!$E:$E,$A41)</f>
        <v>3.2726672485281778</v>
      </c>
      <c r="L41" s="1">
        <f>SUMIFS(province!$N:$N,province!$A:$A,L$1,province!$E:$E,$A41)</f>
        <v>3.2600251359460874</v>
      </c>
      <c r="M41" s="1">
        <f>SUMIFS(province!$N:$N,province!$A:$A,M$1,province!$E:$E,$A41)</f>
        <v>3.038376810420754</v>
      </c>
      <c r="N41" s="1">
        <f>SUMIFS(province!$N:$N,province!$A:$A,N$1,province!$E:$E,$A41)</f>
        <v>2.8332125009343363</v>
      </c>
      <c r="O41" s="1">
        <f>SUMIFS(province!$N:$N,province!$A:$A,O$1,province!$E:$E,$A41)</f>
        <v>2.8283730958894941</v>
      </c>
      <c r="P41" s="1">
        <f>SUMIFS(province!$N:$N,province!$A:$A,P$1,province!$E:$E,$A41)</f>
        <v>2.9646061967521145</v>
      </c>
      <c r="Q41" s="1">
        <f>SUMIFS(province!$N:$N,province!$A:$A,Q$1,province!$E:$E,$A41)</f>
        <v>3.105281447993435</v>
      </c>
      <c r="R41" s="1">
        <f>SUMIFS(province!$N:$N,province!$A:$A,R$1,province!$E:$E,$A41)</f>
        <v>2.7294861485242419</v>
      </c>
      <c r="S41" s="1">
        <f>SUMIFS(province!$N:$N,province!$A:$A,S$1,province!$E:$E,$A41)</f>
        <v>2.7176228498206125</v>
      </c>
      <c r="T41" s="1">
        <f>SUMIFS(province!$N:$N,province!$A:$A,T$1,province!$E:$E,$A41)</f>
        <v>1.9878168086970753</v>
      </c>
      <c r="U41" s="1">
        <f>SUMIFS(province!$N:$N,province!$A:$A,U$1,province!$E:$E,$A41)</f>
        <v>2.4795698681108593</v>
      </c>
      <c r="V41" s="1">
        <f>SUMIFS(province!$N:$N,province!$A:$A,V$1,province!$E:$E,$A41)</f>
        <v>0</v>
      </c>
    </row>
    <row r="42" spans="1:22" x14ac:dyDescent="0.3">
      <c r="A42" s="3" t="s">
        <v>126</v>
      </c>
      <c r="B42" s="1">
        <f t="shared" si="1"/>
        <v>1.9776361546689689</v>
      </c>
      <c r="C42" s="1">
        <f>SUMIFS(province!$N:$N,province!$A:$A,C$1,province!$E:$E,$A42)</f>
        <v>2.9683992034152586</v>
      </c>
      <c r="D42" s="1">
        <f>SUMIFS(province!$N:$N,province!$A:$A,D$1,province!$E:$E,$A42)</f>
        <v>2.1675286747289988</v>
      </c>
      <c r="E42" s="1">
        <f>SUMIFS(province!$N:$N,province!$A:$A,E$1,province!$E:$E,$A42)</f>
        <v>1.5000479956370798</v>
      </c>
      <c r="F42" s="1">
        <f>SUMIFS(province!$N:$N,province!$A:$A,F$1,province!$E:$E,$A42)</f>
        <v>1.2622354951940755</v>
      </c>
      <c r="G42" s="1">
        <f>SUMIFS(province!$N:$N,province!$A:$A,G$1,province!$E:$E,$A42)</f>
        <v>1.6863726145915847</v>
      </c>
      <c r="H42" s="1">
        <f>SUMIFS(province!$N:$N,province!$A:$A,H$1,province!$E:$E,$A42)</f>
        <v>1.3190757761604057</v>
      </c>
      <c r="I42" s="1">
        <f>SUMIFS(province!$N:$N,province!$A:$A,I$1,province!$E:$E,$A42)</f>
        <v>1.1271658425579216</v>
      </c>
      <c r="J42" s="1">
        <f>SUMIFS(province!$N:$N,province!$A:$A,J$1,province!$E:$E,$A42)</f>
        <v>1.4792278999358477</v>
      </c>
      <c r="K42" s="1">
        <f>SUMIFS(province!$N:$N,province!$A:$A,K$1,province!$E:$E,$A42)</f>
        <v>2.0165320808351699</v>
      </c>
      <c r="L42" s="1">
        <f>SUMIFS(province!$N:$N,province!$A:$A,L$1,province!$E:$E,$A42)</f>
        <v>2.21078455449977</v>
      </c>
      <c r="M42" s="1">
        <f>SUMIFS(province!$N:$N,province!$A:$A,M$1,province!$E:$E,$A42)</f>
        <v>1.9931734400782517</v>
      </c>
      <c r="N42" s="1">
        <f>SUMIFS(province!$N:$N,province!$A:$A,N$1,province!$E:$E,$A42)</f>
        <v>2.0571444136381318</v>
      </c>
      <c r="O42" s="1">
        <f>SUMIFS(province!$N:$N,province!$A:$A,O$1,province!$E:$E,$A42)</f>
        <v>1.8825906102905232</v>
      </c>
      <c r="P42" s="1">
        <f>SUMIFS(province!$N:$N,province!$A:$A,P$1,province!$E:$E,$A42)</f>
        <v>1.8375520922537976</v>
      </c>
      <c r="Q42" s="1">
        <f>SUMIFS(province!$N:$N,province!$A:$A,Q$1,province!$E:$E,$A42)</f>
        <v>1.7460165680853676</v>
      </c>
      <c r="R42" s="1">
        <f>SUMIFS(province!$N:$N,province!$A:$A,R$1,province!$E:$E,$A42)</f>
        <v>1.3668366958729103</v>
      </c>
      <c r="S42" s="1">
        <f>SUMIFS(province!$N:$N,province!$A:$A,S$1,province!$E:$E,$A42)</f>
        <v>1.6558684561551686</v>
      </c>
      <c r="T42" s="1">
        <f>SUMIFS(province!$N:$N,province!$A:$A,T$1,province!$E:$E,$A42)</f>
        <v>1.6338792528492649</v>
      </c>
      <c r="U42" s="1">
        <f>SUMIFS(province!$N:$N,province!$A:$A,U$1,province!$E:$E,$A42)</f>
        <v>2.3949642719447612</v>
      </c>
      <c r="V42" s="1">
        <f>SUMIFS(province!$N:$N,province!$A:$A,V$1,province!$E:$E,$A42)</f>
        <v>0</v>
      </c>
    </row>
    <row r="43" spans="1:22" x14ac:dyDescent="0.3">
      <c r="A43" s="3" t="s">
        <v>105</v>
      </c>
      <c r="B43" s="1">
        <f t="shared" si="1"/>
        <v>3.1015759661922129</v>
      </c>
      <c r="C43" s="1">
        <f>SUMIFS(province!$N:$N,province!$A:$A,C$1,province!$E:$E,$A43)</f>
        <v>3.0729176961466331</v>
      </c>
      <c r="D43" s="1">
        <f>SUMIFS(province!$N:$N,province!$A:$A,D$1,province!$E:$E,$A43)</f>
        <v>2.9442595954061934</v>
      </c>
      <c r="E43" s="1">
        <f>SUMIFS(province!$N:$N,province!$A:$A,E$1,province!$E:$E,$A43)</f>
        <v>2.3161905389164126</v>
      </c>
      <c r="F43" s="1">
        <f>SUMIFS(province!$N:$N,province!$A:$A,F$1,province!$E:$E,$A43)</f>
        <v>2.4851277336873698</v>
      </c>
      <c r="G43" s="1">
        <f>SUMIFS(province!$N:$N,province!$A:$A,G$1,province!$E:$E,$A43)</f>
        <v>2.7879854960350272</v>
      </c>
      <c r="H43" s="1">
        <f>SUMIFS(province!$N:$N,province!$A:$A,H$1,province!$E:$E,$A43)</f>
        <v>3.3160958023854286</v>
      </c>
      <c r="I43" s="1">
        <f>SUMIFS(province!$N:$N,province!$A:$A,I$1,province!$E:$E,$A43)</f>
        <v>3.5036038255235966</v>
      </c>
      <c r="J43" s="1">
        <f>SUMIFS(province!$N:$N,province!$A:$A,J$1,province!$E:$E,$A43)</f>
        <v>3.648835008697592</v>
      </c>
      <c r="K43" s="1">
        <f>SUMIFS(province!$N:$N,province!$A:$A,K$1,province!$E:$E,$A43)</f>
        <v>3.2882120187209574</v>
      </c>
      <c r="L43" s="1">
        <f>SUMIFS(province!$N:$N,province!$A:$A,L$1,province!$E:$E,$A43)</f>
        <v>3.3923040208505784</v>
      </c>
      <c r="M43" s="1">
        <f>SUMIFS(province!$N:$N,province!$A:$A,M$1,province!$E:$E,$A43)</f>
        <v>3.1651804450386996</v>
      </c>
      <c r="N43" s="1">
        <f>SUMIFS(province!$N:$N,province!$A:$A,N$1,province!$E:$E,$A43)</f>
        <v>3.2800384813346373</v>
      </c>
      <c r="O43" s="1">
        <f>SUMIFS(province!$N:$N,province!$A:$A,O$1,province!$E:$E,$A43)</f>
        <v>2.8595089722033018</v>
      </c>
      <c r="P43" s="1">
        <f>SUMIFS(province!$N:$N,province!$A:$A,P$1,province!$E:$E,$A43)</f>
        <v>2.6754586250225496</v>
      </c>
      <c r="Q43" s="1">
        <f>SUMIFS(province!$N:$N,province!$A:$A,Q$1,province!$E:$E,$A43)</f>
        <v>3.0875585063677251</v>
      </c>
      <c r="R43" s="1">
        <f>SUMIFS(province!$N:$N,province!$A:$A,R$1,province!$E:$E,$A43)</f>
        <v>3.1523446927711638</v>
      </c>
      <c r="S43" s="1">
        <f>SUMIFS(province!$N:$N,province!$A:$A,S$1,province!$E:$E,$A43)</f>
        <v>3.1715871873239405</v>
      </c>
      <c r="T43" s="1">
        <f>SUMIFS(province!$N:$N,province!$A:$A,T$1,province!$E:$E,$A43)</f>
        <v>3.101255851337974</v>
      </c>
      <c r="U43" s="1">
        <f>SUMIFS(province!$N:$N,province!$A:$A,U$1,province!$E:$E,$A43)</f>
        <v>2.4104931164062799</v>
      </c>
      <c r="V43" s="1">
        <f>SUMIFS(province!$N:$N,province!$A:$A,V$1,province!$E:$E,$A43)</f>
        <v>0</v>
      </c>
    </row>
    <row r="44" spans="1:22" x14ac:dyDescent="0.3">
      <c r="A44" s="3" t="s">
        <v>81</v>
      </c>
      <c r="B44" s="1">
        <f t="shared" si="1"/>
        <v>2.7250924707110378</v>
      </c>
      <c r="C44" s="1">
        <f>SUMIFS(province!$N:$N,province!$A:$A,C$1,province!$E:$E,$A44)</f>
        <v>1.4932943376965246</v>
      </c>
      <c r="D44" s="1">
        <f>SUMIFS(province!$N:$N,province!$A:$A,D$1,province!$E:$E,$A44)</f>
        <v>2.0060711021799498</v>
      </c>
      <c r="E44" s="1">
        <f>SUMIFS(province!$N:$N,province!$A:$A,E$1,province!$E:$E,$A44)</f>
        <v>2.8452748729178441</v>
      </c>
      <c r="F44" s="1">
        <f>SUMIFS(province!$N:$N,province!$A:$A,F$1,province!$E:$E,$A44)</f>
        <v>4.1813360750898445</v>
      </c>
      <c r="G44" s="1">
        <f>SUMIFS(province!$N:$N,province!$A:$A,G$1,province!$E:$E,$A44)</f>
        <v>5.3240451554843515</v>
      </c>
      <c r="H44" s="1">
        <f>SUMIFS(province!$N:$N,province!$A:$A,H$1,province!$E:$E,$A44)</f>
        <v>3.5514342828115302</v>
      </c>
      <c r="I44" s="1">
        <f>SUMIFS(province!$N:$N,province!$A:$A,I$1,province!$E:$E,$A44)</f>
        <v>3.491188233471175</v>
      </c>
      <c r="J44" s="1">
        <f>SUMIFS(province!$N:$N,province!$A:$A,J$1,province!$E:$E,$A44)</f>
        <v>3.2692475154842273</v>
      </c>
      <c r="K44" s="1">
        <f>SUMIFS(province!$N:$N,province!$A:$A,K$1,province!$E:$E,$A44)</f>
        <v>2.787250416231092</v>
      </c>
      <c r="L44" s="1">
        <f>SUMIFS(province!$N:$N,province!$A:$A,L$1,province!$E:$E,$A44)</f>
        <v>2.4011283154345957</v>
      </c>
      <c r="M44" s="1">
        <f>SUMIFS(province!$N:$N,province!$A:$A,M$1,province!$E:$E,$A44)</f>
        <v>2.6924991089014774</v>
      </c>
      <c r="N44" s="1">
        <f>SUMIFS(province!$N:$N,province!$A:$A,N$1,province!$E:$E,$A44)</f>
        <v>2.7691467783056654</v>
      </c>
      <c r="O44" s="1">
        <f>SUMIFS(province!$N:$N,province!$A:$A,O$1,province!$E:$E,$A44)</f>
        <v>2.7136315249259697</v>
      </c>
      <c r="P44" s="1">
        <f>SUMIFS(province!$N:$N,province!$A:$A,P$1,province!$E:$E,$A44)</f>
        <v>2.2143546463205506</v>
      </c>
      <c r="Q44" s="1">
        <f>SUMIFS(province!$N:$N,province!$A:$A,Q$1,province!$E:$E,$A44)</f>
        <v>1.7530318095524093</v>
      </c>
      <c r="R44" s="1">
        <f>SUMIFS(province!$N:$N,province!$A:$A,R$1,province!$E:$E,$A44)</f>
        <v>1.6391889600992546</v>
      </c>
      <c r="S44" s="1">
        <f>SUMIFS(province!$N:$N,province!$A:$A,S$1,province!$E:$E,$A44)</f>
        <v>1.8827239632840675</v>
      </c>
      <c r="T44" s="1">
        <f>SUMIFS(province!$N:$N,province!$A:$A,T$1,province!$E:$E,$A44)</f>
        <v>2.1411507862855284</v>
      </c>
      <c r="U44" s="1">
        <f>SUMIFS(province!$N:$N,province!$A:$A,U$1,province!$E:$E,$A44)</f>
        <v>2.396804423412132</v>
      </c>
      <c r="V44" s="1">
        <f>SUMIFS(province!$N:$N,province!$A:$A,V$1,province!$E:$E,$A44)</f>
        <v>0</v>
      </c>
    </row>
    <row r="45" spans="1:22" x14ac:dyDescent="0.3">
      <c r="A45" s="3" t="s">
        <v>89</v>
      </c>
      <c r="B45" s="1">
        <f t="shared" si="1"/>
        <v>2.5026067393839964</v>
      </c>
      <c r="C45" s="1">
        <f>SUMIFS(province!$N:$N,province!$A:$A,C$1,province!$E:$E,$A45)</f>
        <v>2.8149079949736624</v>
      </c>
      <c r="D45" s="1">
        <f>SUMIFS(province!$N:$N,province!$A:$A,D$1,province!$E:$E,$A45)</f>
        <v>2.9342685932908692</v>
      </c>
      <c r="E45" s="1">
        <f>SUMIFS(province!$N:$N,province!$A:$A,E$1,province!$E:$E,$A45)</f>
        <v>1.7824869359982063</v>
      </c>
      <c r="F45" s="1">
        <f>SUMIFS(province!$N:$N,province!$A:$A,F$1,province!$E:$E,$A45)</f>
        <v>1.1138513673400516</v>
      </c>
      <c r="G45" s="1">
        <f>SUMIFS(province!$N:$N,province!$A:$A,G$1,province!$E:$E,$A45)</f>
        <v>0.80918256670140476</v>
      </c>
      <c r="H45" s="1">
        <f>SUMIFS(province!$N:$N,province!$A:$A,H$1,province!$E:$E,$A45)</f>
        <v>1.2572989495966302</v>
      </c>
      <c r="I45" s="1">
        <f>SUMIFS(province!$N:$N,province!$A:$A,I$1,province!$E:$E,$A45)</f>
        <v>2.1759161428615807</v>
      </c>
      <c r="J45" s="1">
        <f>SUMIFS(province!$N:$N,province!$A:$A,J$1,province!$E:$E,$A45)</f>
        <v>1.7396019721366378</v>
      </c>
      <c r="K45" s="1">
        <f>SUMIFS(province!$N:$N,province!$A:$A,K$1,province!$E:$E,$A45)</f>
        <v>1.4365993019394041</v>
      </c>
      <c r="L45" s="1">
        <f>SUMIFS(province!$N:$N,province!$A:$A,L$1,province!$E:$E,$A45)</f>
        <v>1.3127061168247525</v>
      </c>
      <c r="M45" s="1">
        <f>SUMIFS(province!$N:$N,province!$A:$A,M$1,province!$E:$E,$A45)</f>
        <v>1.9722566994657189</v>
      </c>
      <c r="N45" s="1">
        <f>SUMIFS(province!$N:$N,province!$A:$A,N$1,province!$E:$E,$A45)</f>
        <v>2.4093072199100618</v>
      </c>
      <c r="O45" s="1">
        <f>SUMIFS(province!$N:$N,province!$A:$A,O$1,province!$E:$E,$A45)</f>
        <v>3.1262562987762088</v>
      </c>
      <c r="P45" s="1">
        <f>SUMIFS(province!$N:$N,province!$A:$A,P$1,province!$E:$E,$A45)</f>
        <v>2.4229956989297179</v>
      </c>
      <c r="Q45" s="1">
        <f>SUMIFS(province!$N:$N,province!$A:$A,Q$1,province!$E:$E,$A45)</f>
        <v>2.1048039273103378</v>
      </c>
      <c r="R45" s="1">
        <f>SUMIFS(province!$N:$N,province!$A:$A,R$1,province!$E:$E,$A45)</f>
        <v>1.9192131716757685</v>
      </c>
      <c r="S45" s="1">
        <f>SUMIFS(province!$N:$N,province!$A:$A,S$1,province!$E:$E,$A45)</f>
        <v>2.070344838273825</v>
      </c>
      <c r="T45" s="1">
        <f>SUMIFS(province!$N:$N,province!$A:$A,T$1,province!$E:$E,$A45)</f>
        <v>2.1882532097791372</v>
      </c>
      <c r="U45" s="1">
        <f>SUMIFS(province!$N:$N,province!$A:$A,U$1,province!$E:$E,$A45)</f>
        <v>2.3500543234019253</v>
      </c>
      <c r="V45" s="1">
        <f>SUMIFS(province!$N:$N,province!$A:$A,V$1,province!$E:$E,$A45)</f>
        <v>0</v>
      </c>
    </row>
    <row r="46" spans="1:22" x14ac:dyDescent="0.3">
      <c r="A46" s="3" t="s">
        <v>146</v>
      </c>
      <c r="B46" s="1">
        <f t="shared" si="1"/>
        <v>1.1798647564634985</v>
      </c>
      <c r="C46" s="1">
        <f>SUMIFS(province!$N:$N,province!$A:$A,C$1,province!$E:$E,$A46)</f>
        <v>1.2471737716902134</v>
      </c>
      <c r="D46" s="1">
        <f>SUMIFS(province!$N:$N,province!$A:$A,D$1,province!$E:$E,$A46)</f>
        <v>1.4534806913613076</v>
      </c>
      <c r="E46" s="1">
        <f>SUMIFS(province!$N:$N,province!$A:$A,E$1,province!$E:$E,$A46)</f>
        <v>1.4485756870922331</v>
      </c>
      <c r="F46" s="1">
        <f>SUMIFS(province!$N:$N,province!$A:$A,F$1,province!$E:$E,$A46)</f>
        <v>2.0057855165594312</v>
      </c>
      <c r="G46" s="1">
        <f>SUMIFS(province!$N:$N,province!$A:$A,G$1,province!$E:$E,$A46)</f>
        <v>2.2070795783829946</v>
      </c>
      <c r="H46" s="1">
        <f>SUMIFS(province!$N:$N,province!$A:$A,H$1,province!$E:$E,$A46)</f>
        <v>2.0874275020716144</v>
      </c>
      <c r="I46" s="1">
        <f>SUMIFS(province!$N:$N,province!$A:$A,I$1,province!$E:$E,$A46)</f>
        <v>1.9655393286070124</v>
      </c>
      <c r="J46" s="1">
        <f>SUMIFS(province!$N:$N,province!$A:$A,J$1,province!$E:$E,$A46)</f>
        <v>1.7012170086725231</v>
      </c>
      <c r="K46" s="1">
        <f>SUMIFS(province!$N:$N,province!$A:$A,K$1,province!$E:$E,$A46)</f>
        <v>1.511889179521829</v>
      </c>
      <c r="L46" s="1">
        <f>SUMIFS(province!$N:$N,province!$A:$A,L$1,province!$E:$E,$A46)</f>
        <v>1.6774976402417157</v>
      </c>
      <c r="M46" s="1">
        <f>SUMIFS(province!$N:$N,province!$A:$A,M$1,province!$E:$E,$A46)</f>
        <v>1.3532273312515586</v>
      </c>
      <c r="N46" s="1">
        <f>SUMIFS(province!$N:$N,province!$A:$A,N$1,province!$E:$E,$A46)</f>
        <v>1.1591754359254745</v>
      </c>
      <c r="O46" s="1">
        <f>SUMIFS(province!$N:$N,province!$A:$A,O$1,province!$E:$E,$A46)</f>
        <v>1.027191502213463</v>
      </c>
      <c r="P46" s="1">
        <f>SUMIFS(province!$N:$N,province!$A:$A,P$1,province!$E:$E,$A46)</f>
        <v>0.78122167306938572</v>
      </c>
      <c r="Q46" s="1">
        <f>SUMIFS(province!$N:$N,province!$A:$A,Q$1,province!$E:$E,$A46)</f>
        <v>1.0348282333223766</v>
      </c>
      <c r="R46" s="1">
        <f>SUMIFS(province!$N:$N,province!$A:$A,R$1,province!$E:$E,$A46)</f>
        <v>1.376824327451353</v>
      </c>
      <c r="S46" s="1">
        <f>SUMIFS(province!$N:$N,province!$A:$A,S$1,province!$E:$E,$A46)</f>
        <v>1.5489383149111464</v>
      </c>
      <c r="T46" s="1">
        <f>SUMIFS(province!$N:$N,province!$A:$A,T$1,province!$E:$E,$A46)</f>
        <v>2.1525496417290837</v>
      </c>
      <c r="U46" s="1">
        <f>SUMIFS(province!$N:$N,province!$A:$A,U$1,province!$E:$E,$A46)</f>
        <v>2.3666086505443586</v>
      </c>
      <c r="V46" s="1">
        <f>SUMIFS(province!$N:$N,province!$A:$A,V$1,province!$E:$E,$A46)</f>
        <v>0</v>
      </c>
    </row>
    <row r="47" spans="1:22" x14ac:dyDescent="0.3">
      <c r="A47" s="3" t="s">
        <v>130</v>
      </c>
      <c r="B47" s="1">
        <f t="shared" si="1"/>
        <v>1.1786587731104894</v>
      </c>
      <c r="C47" s="1">
        <f>SUMIFS(province!$N:$N,province!$A:$A,C$1,province!$E:$E,$A47)</f>
        <v>1.6545852548473319</v>
      </c>
      <c r="D47" s="1">
        <f>SUMIFS(province!$N:$N,province!$A:$A,D$1,province!$E:$E,$A47)</f>
        <v>1.8967845976054822</v>
      </c>
      <c r="E47" s="1">
        <f>SUMIFS(province!$N:$N,province!$A:$A,E$1,province!$E:$E,$A47)</f>
        <v>1.651430690715566</v>
      </c>
      <c r="F47" s="1">
        <f>SUMIFS(province!$N:$N,province!$A:$A,F$1,province!$E:$E,$A47)</f>
        <v>1.3371507504103668</v>
      </c>
      <c r="G47" s="1">
        <f>SUMIFS(province!$N:$N,province!$A:$A,G$1,province!$E:$E,$A47)</f>
        <v>1.5046486948404461</v>
      </c>
      <c r="H47" s="1">
        <f>SUMIFS(province!$N:$N,province!$A:$A,H$1,province!$E:$E,$A47)</f>
        <v>1.918798498167859</v>
      </c>
      <c r="I47" s="1">
        <f>SUMIFS(province!$N:$N,province!$A:$A,I$1,province!$E:$E,$A47)</f>
        <v>2.4245087042791393</v>
      </c>
      <c r="J47" s="1">
        <f>SUMIFS(province!$N:$N,province!$A:$A,J$1,province!$E:$E,$A47)</f>
        <v>2.0831705127030808</v>
      </c>
      <c r="K47" s="1">
        <f>SUMIFS(province!$N:$N,province!$A:$A,K$1,province!$E:$E,$A47)</f>
        <v>1.6251056524638907</v>
      </c>
      <c r="L47" s="1">
        <f>SUMIFS(province!$N:$N,province!$A:$A,L$1,province!$E:$E,$A47)</f>
        <v>1.4574258357894188</v>
      </c>
      <c r="M47" s="1">
        <f>SUMIFS(province!$N:$N,province!$A:$A,M$1,province!$E:$E,$A47)</f>
        <v>1.3907252017038285</v>
      </c>
      <c r="N47" s="1">
        <f>SUMIFS(province!$N:$N,province!$A:$A,N$1,province!$E:$E,$A47)</f>
        <v>1.2354306894911118</v>
      </c>
      <c r="O47" s="1">
        <f>SUMIFS(province!$N:$N,province!$A:$A,O$1,province!$E:$E,$A47)</f>
        <v>0.90982042813652786</v>
      </c>
      <c r="P47" s="1">
        <f>SUMIFS(province!$N:$N,province!$A:$A,P$1,province!$E:$E,$A47)</f>
        <v>1.1805883064941376</v>
      </c>
      <c r="Q47" s="1">
        <f>SUMIFS(province!$N:$N,province!$A:$A,Q$1,province!$E:$E,$A47)</f>
        <v>1.0350136617963326</v>
      </c>
      <c r="R47" s="1">
        <f>SUMIFS(province!$N:$N,province!$A:$A,R$1,province!$E:$E,$A47)</f>
        <v>1.1734463378094682</v>
      </c>
      <c r="S47" s="1">
        <f>SUMIFS(province!$N:$N,province!$A:$A,S$1,province!$E:$E,$A47)</f>
        <v>1.4403149253278784</v>
      </c>
      <c r="T47" s="1">
        <f>SUMIFS(province!$N:$N,province!$A:$A,T$1,province!$E:$E,$A47)</f>
        <v>2.0225625337964388</v>
      </c>
      <c r="U47" s="1">
        <f>SUMIFS(province!$N:$N,province!$A:$A,U$1,province!$E:$E,$A47)</f>
        <v>2.1938991115119442</v>
      </c>
      <c r="V47" s="1">
        <f>SUMIFS(province!$N:$N,province!$A:$A,V$1,province!$E:$E,$A47)</f>
        <v>0</v>
      </c>
    </row>
    <row r="48" spans="1:22" x14ac:dyDescent="0.3">
      <c r="A48" s="3" t="s">
        <v>127</v>
      </c>
      <c r="B48" s="1">
        <f t="shared" si="1"/>
        <v>1.6636719528947472</v>
      </c>
      <c r="C48" s="1">
        <f>SUMIFS(province!$N:$N,province!$A:$A,C$1,province!$E:$E,$A48)</f>
        <v>2.6131795611364002</v>
      </c>
      <c r="D48" s="1">
        <f>SUMIFS(province!$N:$N,province!$A:$A,D$1,province!$E:$E,$A48)</f>
        <v>2.7296287411822275</v>
      </c>
      <c r="E48" s="1">
        <f>SUMIFS(province!$N:$N,province!$A:$A,E$1,province!$E:$E,$A48)</f>
        <v>3.3878256583502551</v>
      </c>
      <c r="F48" s="1">
        <f>SUMIFS(province!$N:$N,province!$A:$A,F$1,province!$E:$E,$A48)</f>
        <v>3.3653138347823273</v>
      </c>
      <c r="G48" s="1">
        <f>SUMIFS(province!$N:$N,province!$A:$A,G$1,province!$E:$E,$A48)</f>
        <v>3.2301768466381127</v>
      </c>
      <c r="H48" s="1">
        <f>SUMIFS(province!$N:$N,province!$A:$A,H$1,province!$E:$E,$A48)</f>
        <v>3.1098765016265082</v>
      </c>
      <c r="I48" s="1">
        <f>SUMIFS(province!$N:$N,province!$A:$A,I$1,province!$E:$E,$A48)</f>
        <v>3.4363266839956488</v>
      </c>
      <c r="J48" s="1">
        <f>SUMIFS(province!$N:$N,province!$A:$A,J$1,province!$E:$E,$A48)</f>
        <v>3.518096508750101</v>
      </c>
      <c r="K48" s="1">
        <f>SUMIFS(province!$N:$N,province!$A:$A,K$1,province!$E:$E,$A48)</f>
        <v>3.3682715344669942</v>
      </c>
      <c r="L48" s="1">
        <f>SUMIFS(province!$N:$N,province!$A:$A,L$1,province!$E:$E,$A48)</f>
        <v>3.4462534186635021</v>
      </c>
      <c r="M48" s="1">
        <f>SUMIFS(province!$N:$N,province!$A:$A,M$1,province!$E:$E,$A48)</f>
        <v>2.575536068197243</v>
      </c>
      <c r="N48" s="1">
        <f>SUMIFS(province!$N:$N,province!$A:$A,N$1,province!$E:$E,$A48)</f>
        <v>1.449318249462737</v>
      </c>
      <c r="O48" s="1">
        <f>SUMIFS(province!$N:$N,province!$A:$A,O$1,province!$E:$E,$A48)</f>
        <v>0.96616154102426266</v>
      </c>
      <c r="P48" s="1">
        <f>SUMIFS(province!$N:$N,province!$A:$A,P$1,province!$E:$E,$A48)</f>
        <v>0.83813550089262434</v>
      </c>
      <c r="Q48" s="1">
        <f>SUMIFS(province!$N:$N,province!$A:$A,Q$1,province!$E:$E,$A48)</f>
        <v>0.94964639561401554</v>
      </c>
      <c r="R48" s="1">
        <f>SUMIFS(province!$N:$N,province!$A:$A,R$1,province!$E:$E,$A48)</f>
        <v>0.99768252859099404</v>
      </c>
      <c r="S48" s="1">
        <f>SUMIFS(province!$N:$N,province!$A:$A,S$1,province!$E:$E,$A48)</f>
        <v>0.69372649884350113</v>
      </c>
      <c r="T48" s="1">
        <f>SUMIFS(province!$N:$N,province!$A:$A,T$1,province!$E:$E,$A48)</f>
        <v>1.6080426346739594</v>
      </c>
      <c r="U48" s="1">
        <f>SUMIFS(province!$N:$N,province!$A:$A,U$1,province!$E:$E,$A48)</f>
        <v>2.1003262744208824</v>
      </c>
      <c r="V48" s="1">
        <f>SUMIFS(province!$N:$N,province!$A:$A,V$1,province!$E:$E,$A48)</f>
        <v>0</v>
      </c>
    </row>
    <row r="49" spans="1:22" x14ac:dyDescent="0.3">
      <c r="A49" s="3" t="s">
        <v>139</v>
      </c>
      <c r="B49" s="1">
        <f t="shared" si="1"/>
        <v>2.0466866683446607</v>
      </c>
      <c r="C49" s="1">
        <f>SUMIFS(province!$N:$N,province!$A:$A,C$1,province!$E:$E,$A49)</f>
        <v>2.2068833242545298</v>
      </c>
      <c r="D49" s="1">
        <f>SUMIFS(province!$N:$N,province!$A:$A,D$1,province!$E:$E,$A49)</f>
        <v>2.3933246324454358</v>
      </c>
      <c r="E49" s="1">
        <f>SUMIFS(province!$N:$N,province!$A:$A,E$1,province!$E:$E,$A49)</f>
        <v>0</v>
      </c>
      <c r="F49" s="1">
        <f>SUMIFS(province!$N:$N,province!$A:$A,F$1,province!$E:$E,$A49)</f>
        <v>1.7643883643355625</v>
      </c>
      <c r="G49" s="1">
        <f>SUMIFS(province!$N:$N,province!$A:$A,G$1,province!$E:$E,$A49)</f>
        <v>1.9482444946747375</v>
      </c>
      <c r="H49" s="1">
        <f>SUMIFS(province!$N:$N,province!$A:$A,H$1,province!$E:$E,$A49)</f>
        <v>1.9438752488920932</v>
      </c>
      <c r="I49" s="1">
        <f>SUMIFS(province!$N:$N,province!$A:$A,I$1,province!$E:$E,$A49)</f>
        <v>2.5454448569057631</v>
      </c>
      <c r="J49" s="1">
        <f>SUMIFS(province!$N:$N,province!$A:$A,J$1,province!$E:$E,$A49)</f>
        <v>2.5314816526304087</v>
      </c>
      <c r="K49" s="1">
        <f>SUMIFS(province!$N:$N,province!$A:$A,K$1,province!$E:$E,$A49)</f>
        <v>2.5268357527413294</v>
      </c>
      <c r="L49" s="1">
        <f>SUMIFS(province!$N:$N,province!$A:$A,L$1,province!$E:$E,$A49)</f>
        <v>2.2909924414474117</v>
      </c>
      <c r="M49" s="1">
        <f>SUMIFS(province!$N:$N,province!$A:$A,M$1,province!$E:$E,$A49)</f>
        <v>2.0676134611840729</v>
      </c>
      <c r="N49" s="1">
        <f>SUMIFS(province!$N:$N,province!$A:$A,N$1,province!$E:$E,$A49)</f>
        <v>1.8477353645695513</v>
      </c>
      <c r="O49" s="1">
        <f>SUMIFS(province!$N:$N,province!$A:$A,O$1,province!$E:$E,$A49)</f>
        <v>2.2247111792803582</v>
      </c>
      <c r="P49" s="1">
        <f>SUMIFS(province!$N:$N,province!$A:$A,P$1,province!$E:$E,$A49)</f>
        <v>1.9724182912697414</v>
      </c>
      <c r="Q49" s="1">
        <f>SUMIFS(province!$N:$N,province!$A:$A,Q$1,province!$E:$E,$A49)</f>
        <v>2.0319383697610447</v>
      </c>
      <c r="R49" s="1">
        <f>SUMIFS(province!$N:$N,province!$A:$A,R$1,province!$E:$E,$A49)</f>
        <v>2.0746743867972421</v>
      </c>
      <c r="S49" s="1">
        <f>SUMIFS(province!$N:$N,province!$A:$A,S$1,province!$E:$E,$A49)</f>
        <v>1.670600559256024</v>
      </c>
      <c r="T49" s="1">
        <f>SUMIFS(province!$N:$N,province!$A:$A,T$1,province!$E:$E,$A49)</f>
        <v>1.736669667096713</v>
      </c>
      <c r="U49" s="1">
        <f>SUMIFS(province!$N:$N,province!$A:$A,U$1,province!$E:$E,$A49)</f>
        <v>2.4013891278826658</v>
      </c>
      <c r="V49" s="1">
        <f>SUMIFS(province!$N:$N,province!$A:$A,V$1,province!$E:$E,$A49)</f>
        <v>0</v>
      </c>
    </row>
    <row r="50" spans="1:22" x14ac:dyDescent="0.3">
      <c r="A50" s="3" t="s">
        <v>74</v>
      </c>
      <c r="B50" s="1">
        <f t="shared" si="1"/>
        <v>3.1863206831036863</v>
      </c>
      <c r="C50" s="1">
        <f>SUMIFS(province!$N:$N,province!$A:$A,C$1,province!$E:$E,$A50)</f>
        <v>3.5408381453581748</v>
      </c>
      <c r="D50" s="1">
        <f>SUMIFS(province!$N:$N,province!$A:$A,D$1,province!$E:$E,$A50)</f>
        <v>3.5500644284881524</v>
      </c>
      <c r="E50" s="1">
        <f>SUMIFS(province!$N:$N,province!$A:$A,E$1,province!$E:$E,$A50)</f>
        <v>3.9873576673069739</v>
      </c>
      <c r="F50" s="1">
        <f>SUMIFS(province!$N:$N,province!$A:$A,F$1,province!$E:$E,$A50)</f>
        <v>4.1111776278320349</v>
      </c>
      <c r="G50" s="1">
        <f>SUMIFS(province!$N:$N,province!$A:$A,G$1,province!$E:$E,$A50)</f>
        <v>3.8858030601279676</v>
      </c>
      <c r="H50" s="1">
        <f>SUMIFS(province!$N:$N,province!$A:$A,H$1,province!$E:$E,$A50)</f>
        <v>3.1249278766296231</v>
      </c>
      <c r="I50" s="1">
        <f>SUMIFS(province!$N:$N,province!$A:$A,I$1,province!$E:$E,$A50)</f>
        <v>2.6072130368508404</v>
      </c>
      <c r="J50" s="1">
        <f>SUMIFS(province!$N:$N,province!$A:$A,J$1,province!$E:$E,$A50)</f>
        <v>2.5648962622214291</v>
      </c>
      <c r="K50" s="1">
        <f>SUMIFS(province!$N:$N,province!$A:$A,K$1,province!$E:$E,$A50)</f>
        <v>2.8640421034426451</v>
      </c>
      <c r="L50" s="1">
        <f>SUMIFS(province!$N:$N,province!$A:$A,L$1,province!$E:$E,$A50)</f>
        <v>3.0348042626236813</v>
      </c>
      <c r="M50" s="1">
        <f>SUMIFS(province!$N:$N,province!$A:$A,M$1,province!$E:$E,$A50)</f>
        <v>2.9785871711902012</v>
      </c>
      <c r="N50" s="1">
        <f>SUMIFS(province!$N:$N,province!$A:$A,N$1,province!$E:$E,$A50)</f>
        <v>3.1318602653311451</v>
      </c>
      <c r="O50" s="1">
        <f>SUMIFS(province!$N:$N,province!$A:$A,O$1,province!$E:$E,$A50)</f>
        <v>3.4485146127897139</v>
      </c>
      <c r="P50" s="1">
        <f>SUMIFS(province!$N:$N,province!$A:$A,P$1,province!$E:$E,$A50)</f>
        <v>3.2390237318052151</v>
      </c>
      <c r="Q50" s="1">
        <f>SUMIFS(province!$N:$N,province!$A:$A,Q$1,province!$E:$E,$A50)</f>
        <v>2.7285342302692039</v>
      </c>
      <c r="R50" s="1">
        <f>SUMIFS(province!$N:$N,province!$A:$A,R$1,province!$E:$E,$A50)</f>
        <v>2.4584256943164142</v>
      </c>
      <c r="S50" s="1">
        <f>SUMIFS(province!$N:$N,province!$A:$A,S$1,province!$E:$E,$A50)</f>
        <v>2.2784047939298797</v>
      </c>
      <c r="T50" s="1">
        <f>SUMIFS(province!$N:$N,province!$A:$A,T$1,province!$E:$E,$A50)</f>
        <v>2.2562800317225751</v>
      </c>
      <c r="U50" s="1">
        <f>SUMIFS(province!$N:$N,province!$A:$A,U$1,province!$E:$E,$A50)</f>
        <v>2.1315522934290465</v>
      </c>
      <c r="V50" s="1">
        <f>SUMIFS(province!$N:$N,province!$A:$A,V$1,province!$E:$E,$A50)</f>
        <v>0</v>
      </c>
    </row>
    <row r="51" spans="1:22" x14ac:dyDescent="0.3">
      <c r="A51" s="3" t="s">
        <v>91</v>
      </c>
      <c r="B51" s="1">
        <f t="shared" si="1"/>
        <v>2.1289730431173344</v>
      </c>
      <c r="C51" s="1">
        <f>SUMIFS(province!$N:$N,province!$A:$A,C$1,province!$E:$E,$A51)</f>
        <v>1.301464897117915</v>
      </c>
      <c r="D51" s="1">
        <f>SUMIFS(province!$N:$N,province!$A:$A,D$1,province!$E:$E,$A51)</f>
        <v>1.7707380370179817</v>
      </c>
      <c r="E51" s="1">
        <f>SUMIFS(province!$N:$N,province!$A:$A,E$1,province!$E:$E,$A51)</f>
        <v>1.5480317791899905</v>
      </c>
      <c r="F51" s="1">
        <f>SUMIFS(province!$N:$N,province!$A:$A,F$1,province!$E:$E,$A51)</f>
        <v>1.3846291683281682</v>
      </c>
      <c r="G51" s="1">
        <f>SUMIFS(province!$N:$N,province!$A:$A,G$1,province!$E:$E,$A51)</f>
        <v>2.208007896448247</v>
      </c>
      <c r="H51" s="1">
        <f>SUMIFS(province!$N:$N,province!$A:$A,H$1,province!$E:$E,$A51)</f>
        <v>2.8107565251628799</v>
      </c>
      <c r="I51" s="1">
        <f>SUMIFS(province!$N:$N,province!$A:$A,I$1,province!$E:$E,$A51)</f>
        <v>2.926624352644065</v>
      </c>
      <c r="J51" s="1">
        <f>SUMIFS(province!$N:$N,province!$A:$A,J$1,province!$E:$E,$A51)</f>
        <v>2.753577991485749</v>
      </c>
      <c r="K51" s="1">
        <f>SUMIFS(province!$N:$N,province!$A:$A,K$1,province!$E:$E,$A51)</f>
        <v>2.6155798241645685</v>
      </c>
      <c r="L51" s="1">
        <f>SUMIFS(province!$N:$N,province!$A:$A,L$1,province!$E:$E,$A51)</f>
        <v>2.4999971762376538</v>
      </c>
      <c r="M51" s="1">
        <f>SUMIFS(province!$N:$N,province!$A:$A,M$1,province!$E:$E,$A51)</f>
        <v>2.2558217575657635</v>
      </c>
      <c r="N51" s="1">
        <f>SUMIFS(province!$N:$N,province!$A:$A,N$1,province!$E:$E,$A51)</f>
        <v>2.1222278434857476</v>
      </c>
      <c r="O51" s="1">
        <f>SUMIFS(province!$N:$N,province!$A:$A,O$1,province!$E:$E,$A51)</f>
        <v>2.008869528300492</v>
      </c>
      <c r="P51" s="1">
        <f>SUMIFS(province!$N:$N,province!$A:$A,P$1,province!$E:$E,$A51)</f>
        <v>2.0224829528195278</v>
      </c>
      <c r="Q51" s="1">
        <f>SUMIFS(province!$N:$N,province!$A:$A,Q$1,province!$E:$E,$A51)</f>
        <v>1.6777701879700231</v>
      </c>
      <c r="R51" s="1">
        <f>SUMIFS(province!$N:$N,province!$A:$A,R$1,province!$E:$E,$A51)</f>
        <v>1.2871929081591222</v>
      </c>
      <c r="S51" s="1">
        <f>SUMIFS(province!$N:$N,province!$A:$A,S$1,province!$E:$E,$A51)</f>
        <v>1.676444925394819</v>
      </c>
      <c r="T51" s="1">
        <f>SUMIFS(province!$N:$N,province!$A:$A,T$1,province!$E:$E,$A51)</f>
        <v>1.7918715341303595</v>
      </c>
      <c r="U51" s="1">
        <f>SUMIFS(province!$N:$N,province!$A:$A,U$1,province!$E:$E,$A51)</f>
        <v>2.0948616261306419</v>
      </c>
      <c r="V51" s="1">
        <f>SUMIFS(province!$N:$N,province!$A:$A,V$1,province!$E:$E,$A51)</f>
        <v>0</v>
      </c>
    </row>
    <row r="52" spans="1:22" x14ac:dyDescent="0.3">
      <c r="A52" s="3" t="s">
        <v>72</v>
      </c>
      <c r="B52" s="1">
        <f t="shared" si="1"/>
        <v>3.9522040330659185</v>
      </c>
      <c r="C52" s="1">
        <f>SUMIFS(province!$N:$N,province!$A:$A,C$1,province!$E:$E,$A52)</f>
        <v>3.375234127097885</v>
      </c>
      <c r="D52" s="1">
        <f>SUMIFS(province!$N:$N,province!$A:$A,D$1,province!$E:$E,$A52)</f>
        <v>3.9428252046083863</v>
      </c>
      <c r="E52" s="1">
        <f>SUMIFS(province!$N:$N,province!$A:$A,E$1,province!$E:$E,$A52)</f>
        <v>3.7751844735294324</v>
      </c>
      <c r="F52" s="1">
        <f>SUMIFS(province!$N:$N,province!$A:$A,F$1,province!$E:$E,$A52)</f>
        <v>4.1010488103820242</v>
      </c>
      <c r="G52" s="1">
        <f>SUMIFS(province!$N:$N,province!$A:$A,G$1,province!$E:$E,$A52)</f>
        <v>3.6337285114296893</v>
      </c>
      <c r="H52" s="1">
        <f>SUMIFS(province!$N:$N,province!$A:$A,H$1,province!$E:$E,$A52)</f>
        <v>3.3867789221520685</v>
      </c>
      <c r="I52" s="1">
        <f>SUMIFS(province!$N:$N,province!$A:$A,I$1,province!$E:$E,$A52)</f>
        <v>3.1944493027743466</v>
      </c>
      <c r="J52" s="1">
        <f>SUMIFS(province!$N:$N,province!$A:$A,J$1,province!$E:$E,$A52)</f>
        <v>3.4543291869741473</v>
      </c>
      <c r="K52" s="1">
        <f>SUMIFS(province!$N:$N,province!$A:$A,K$1,province!$E:$E,$A52)</f>
        <v>2.9061961819042446</v>
      </c>
      <c r="L52" s="1">
        <f>SUMIFS(province!$N:$N,province!$A:$A,L$1,province!$E:$E,$A52)</f>
        <v>3.4449725899147055</v>
      </c>
      <c r="M52" s="1">
        <f>SUMIFS(province!$N:$N,province!$A:$A,M$1,province!$E:$E,$A52)</f>
        <v>3.9024349396651723</v>
      </c>
      <c r="N52" s="1">
        <f>SUMIFS(province!$N:$N,province!$A:$A,N$1,province!$E:$E,$A52)</f>
        <v>4.3821335586217378</v>
      </c>
      <c r="O52" s="1">
        <f>SUMIFS(province!$N:$N,province!$A:$A,O$1,province!$E:$E,$A52)</f>
        <v>3.5720436009108458</v>
      </c>
      <c r="P52" s="1">
        <f>SUMIFS(province!$N:$N,province!$A:$A,P$1,province!$E:$E,$A52)</f>
        <v>3.0639144692254678</v>
      </c>
      <c r="Q52" s="1">
        <f>SUMIFS(province!$N:$N,province!$A:$A,Q$1,province!$E:$E,$A52)</f>
        <v>2.8471212471341381</v>
      </c>
      <c r="R52" s="1">
        <f>SUMIFS(province!$N:$N,province!$A:$A,R$1,province!$E:$E,$A52)</f>
        <v>3.4511660315239623</v>
      </c>
      <c r="S52" s="1">
        <f>SUMIFS(province!$N:$N,province!$A:$A,S$1,province!$E:$E,$A52)</f>
        <v>2.9864885668428727</v>
      </c>
      <c r="T52" s="1">
        <f>SUMIFS(province!$N:$N,province!$A:$A,T$1,province!$E:$E,$A52)</f>
        <v>2.3432755249925457</v>
      </c>
      <c r="U52" s="1">
        <f>SUMIFS(province!$N:$N,province!$A:$A,U$1,province!$E:$E,$A52)</f>
        <v>2.0587249059359931</v>
      </c>
      <c r="V52" s="1">
        <f>SUMIFS(province!$N:$N,province!$A:$A,V$1,province!$E:$E,$A52)</f>
        <v>0</v>
      </c>
    </row>
    <row r="53" spans="1:22" x14ac:dyDescent="0.3">
      <c r="A53" s="3" t="s">
        <v>85</v>
      </c>
      <c r="B53" s="1">
        <f t="shared" si="1"/>
        <v>3.036642313204625</v>
      </c>
      <c r="C53" s="1">
        <f>SUMIFS(province!$N:$N,province!$A:$A,C$1,province!$E:$E,$A53)</f>
        <v>2.8766190731498811</v>
      </c>
      <c r="D53" s="1">
        <f>SUMIFS(province!$N:$N,province!$A:$A,D$1,province!$E:$E,$A53)</f>
        <v>4.1955571915316527</v>
      </c>
      <c r="E53" s="1">
        <f>SUMIFS(province!$N:$N,province!$A:$A,E$1,province!$E:$E,$A53)</f>
        <v>3.4092717844939062</v>
      </c>
      <c r="F53" s="1">
        <f>SUMIFS(province!$N:$N,province!$A:$A,F$1,province!$E:$E,$A53)</f>
        <v>4.1825581021323472</v>
      </c>
      <c r="G53" s="1">
        <f>SUMIFS(province!$N:$N,province!$A:$A,G$1,province!$E:$E,$A53)</f>
        <v>3.8772212157648744</v>
      </c>
      <c r="H53" s="1">
        <f>SUMIFS(province!$N:$N,province!$A:$A,H$1,province!$E:$E,$A53)</f>
        <v>3.8356091879351157</v>
      </c>
      <c r="I53" s="1">
        <f>SUMIFS(province!$N:$N,province!$A:$A,I$1,province!$E:$E,$A53)</f>
        <v>2.9727273493778945</v>
      </c>
      <c r="J53" s="1">
        <f>SUMIFS(province!$N:$N,province!$A:$A,J$1,province!$E:$E,$A53)</f>
        <v>2.9286791737487965</v>
      </c>
      <c r="K53" s="1">
        <f>SUMIFS(province!$N:$N,province!$A:$A,K$1,province!$E:$E,$A53)</f>
        <v>3.8155052658907622</v>
      </c>
      <c r="L53" s="1">
        <f>SUMIFS(province!$N:$N,province!$A:$A,L$1,province!$E:$E,$A53)</f>
        <v>4.2245811421440651</v>
      </c>
      <c r="M53" s="1">
        <f>SUMIFS(province!$N:$N,province!$A:$A,M$1,province!$E:$E,$A53)</f>
        <v>3.6610767706572553</v>
      </c>
      <c r="N53" s="1">
        <f>SUMIFS(province!$N:$N,province!$A:$A,N$1,province!$E:$E,$A53)</f>
        <v>2.8709026512528184</v>
      </c>
      <c r="O53" s="1">
        <f>SUMIFS(province!$N:$N,province!$A:$A,O$1,province!$E:$E,$A53)</f>
        <v>2.5779475177038016</v>
      </c>
      <c r="P53" s="1">
        <f>SUMIFS(province!$N:$N,province!$A:$A,P$1,province!$E:$E,$A53)</f>
        <v>2.2024259379201538</v>
      </c>
      <c r="Q53" s="1">
        <f>SUMIFS(province!$N:$N,province!$A:$A,Q$1,province!$E:$E,$A53)</f>
        <v>2.0896192453242493</v>
      </c>
      <c r="R53" s="1">
        <f>SUMIFS(province!$N:$N,province!$A:$A,R$1,province!$E:$E,$A53)</f>
        <v>1.8461120114578089</v>
      </c>
      <c r="S53" s="1">
        <f>SUMIFS(province!$N:$N,province!$A:$A,S$1,province!$E:$E,$A53)</f>
        <v>2.0064746476011717</v>
      </c>
      <c r="T53" s="1">
        <f>SUMIFS(province!$N:$N,province!$A:$A,T$1,province!$E:$E,$A53)</f>
        <v>1.8622143262870388</v>
      </c>
      <c r="U53" s="1">
        <f>SUMIFS(province!$N:$N,province!$A:$A,U$1,province!$E:$E,$A53)</f>
        <v>1.9155028984681206</v>
      </c>
      <c r="V53" s="1">
        <f>SUMIFS(province!$N:$N,province!$A:$A,V$1,province!$E:$E,$A53)</f>
        <v>0</v>
      </c>
    </row>
    <row r="54" spans="1:22" x14ac:dyDescent="0.3">
      <c r="A54" s="3" t="s">
        <v>131</v>
      </c>
      <c r="B54" s="1">
        <f t="shared" si="1"/>
        <v>1.179138550354871</v>
      </c>
      <c r="C54" s="1">
        <f>SUMIFS(province!$N:$N,province!$A:$A,C$1,province!$E:$E,$A54)</f>
        <v>1.0233522980709648</v>
      </c>
      <c r="D54" s="1">
        <f>SUMIFS(province!$N:$N,province!$A:$A,D$1,province!$E:$E,$A54)</f>
        <v>1.3695897324498236</v>
      </c>
      <c r="E54" s="1">
        <f>SUMIFS(province!$N:$N,province!$A:$A,E$1,province!$E:$E,$A54)</f>
        <v>1.11843099144626</v>
      </c>
      <c r="F54" s="1">
        <f>SUMIFS(province!$N:$N,province!$A:$A,F$1,province!$E:$E,$A54)</f>
        <v>0.98987275022688792</v>
      </c>
      <c r="G54" s="1">
        <f>SUMIFS(province!$N:$N,province!$A:$A,G$1,province!$E:$E,$A54)</f>
        <v>1.2336980370250279</v>
      </c>
      <c r="H54" s="1">
        <f>SUMIFS(province!$N:$N,province!$A:$A,H$1,province!$E:$E,$A54)</f>
        <v>1.018880543655688</v>
      </c>
      <c r="I54" s="1">
        <f>SUMIFS(province!$N:$N,province!$A:$A,I$1,province!$E:$E,$A54)</f>
        <v>1.2157786838053779</v>
      </c>
      <c r="J54" s="1">
        <f>SUMIFS(province!$N:$N,province!$A:$A,J$1,province!$E:$E,$A54)</f>
        <v>1.2064831512272125</v>
      </c>
      <c r="K54" s="1">
        <f>SUMIFS(province!$N:$N,province!$A:$A,K$1,province!$E:$E,$A54)</f>
        <v>1.5196498779438343</v>
      </c>
      <c r="L54" s="1">
        <f>SUMIFS(province!$N:$N,province!$A:$A,L$1,province!$E:$E,$A54)</f>
        <v>1.4316045604130194</v>
      </c>
      <c r="M54" s="1">
        <f>SUMIFS(province!$N:$N,province!$A:$A,M$1,province!$E:$E,$A54)</f>
        <v>1.3105240702663845</v>
      </c>
      <c r="N54" s="1">
        <f>SUMIFS(province!$N:$N,province!$A:$A,N$1,province!$E:$E,$A54)</f>
        <v>1.2497514409730339</v>
      </c>
      <c r="O54" s="1">
        <f>SUMIFS(province!$N:$N,province!$A:$A,O$1,province!$E:$E,$A54)</f>
        <v>0.97714013982519443</v>
      </c>
      <c r="P54" s="1">
        <f>SUMIFS(province!$N:$N,province!$A:$A,P$1,province!$E:$E,$A54)</f>
        <v>1.2153356101160313</v>
      </c>
      <c r="Q54" s="1">
        <f>SUMIFS(province!$N:$N,province!$A:$A,Q$1,province!$E:$E,$A54)</f>
        <v>2.6005054833118355</v>
      </c>
      <c r="R54" s="1">
        <f>SUMIFS(province!$N:$N,province!$A:$A,R$1,province!$E:$E,$A54)</f>
        <v>2.1482393904244952</v>
      </c>
      <c r="S54" s="1">
        <f>SUMIFS(province!$N:$N,province!$A:$A,S$1,province!$E:$E,$A54)</f>
        <v>2.2186487446245744</v>
      </c>
      <c r="T54" s="1">
        <f>SUMIFS(province!$N:$N,province!$A:$A,T$1,province!$E:$E,$A54)</f>
        <v>2.0287609946630329</v>
      </c>
      <c r="U54" s="1">
        <f>SUMIFS(province!$N:$N,province!$A:$A,U$1,province!$E:$E,$A54)</f>
        <v>1.9124357408351278</v>
      </c>
      <c r="V54" s="1">
        <f>SUMIFS(province!$N:$N,province!$A:$A,V$1,province!$E:$E,$A54)</f>
        <v>0</v>
      </c>
    </row>
    <row r="55" spans="1:22" x14ac:dyDescent="0.3">
      <c r="A55" s="3" t="s">
        <v>92</v>
      </c>
      <c r="B55" s="1">
        <f t="shared" si="1"/>
        <v>2.9956733639111497</v>
      </c>
      <c r="C55" s="1">
        <f>SUMIFS(province!$N:$N,province!$A:$A,C$1,province!$E:$E,$A55)</f>
        <v>4.4921303241894801</v>
      </c>
      <c r="D55" s="1">
        <f>SUMIFS(province!$N:$N,province!$A:$A,D$1,province!$E:$E,$A55)</f>
        <v>5.8945506964037762</v>
      </c>
      <c r="E55" s="1">
        <f>SUMIFS(province!$N:$N,province!$A:$A,E$1,province!$E:$E,$A55)</f>
        <v>7.2182480023388464</v>
      </c>
      <c r="F55" s="1">
        <f>SUMIFS(province!$N:$N,province!$A:$A,F$1,province!$E:$E,$A55)</f>
        <v>7.0711305176141881</v>
      </c>
      <c r="G55" s="1">
        <f>SUMIFS(province!$N:$N,province!$A:$A,G$1,province!$E:$E,$A55)</f>
        <v>6.085245121483597</v>
      </c>
      <c r="H55" s="1">
        <f>SUMIFS(province!$N:$N,province!$A:$A,H$1,province!$E:$E,$A55)</f>
        <v>4.5976140007614301</v>
      </c>
      <c r="I55" s="1">
        <f>SUMIFS(province!$N:$N,province!$A:$A,I$1,province!$E:$E,$A55)</f>
        <v>3.6837931940870234</v>
      </c>
      <c r="J55" s="1">
        <f>SUMIFS(province!$N:$N,province!$A:$A,J$1,province!$E:$E,$A55)</f>
        <v>3.237435934330692</v>
      </c>
      <c r="K55" s="1">
        <f>SUMIFS(province!$N:$N,province!$A:$A,K$1,province!$E:$E,$A55)</f>
        <v>3.3060398067362371</v>
      </c>
      <c r="L55" s="1">
        <f>SUMIFS(province!$N:$N,province!$A:$A,L$1,province!$E:$E,$A55)</f>
        <v>3.6399911791517554</v>
      </c>
      <c r="M55" s="1">
        <f>SUMIFS(province!$N:$N,province!$A:$A,M$1,province!$E:$E,$A55)</f>
        <v>3.1137990966304727</v>
      </c>
      <c r="N55" s="1">
        <f>SUMIFS(province!$N:$N,province!$A:$A,N$1,province!$E:$E,$A55)</f>
        <v>2.9541349067894465</v>
      </c>
      <c r="O55" s="1">
        <f>SUMIFS(province!$N:$N,province!$A:$A,O$1,province!$E:$E,$A55)</f>
        <v>2.919086088313529</v>
      </c>
      <c r="P55" s="1">
        <f>SUMIFS(province!$N:$N,province!$A:$A,P$1,province!$E:$E,$A55)</f>
        <v>3.4775677531257423</v>
      </c>
      <c r="Q55" s="1">
        <f>SUMIFS(province!$N:$N,province!$A:$A,Q$1,province!$E:$E,$A55)</f>
        <v>3.2028650977267206</v>
      </c>
      <c r="R55" s="1">
        <f>SUMIFS(province!$N:$N,province!$A:$A,R$1,province!$E:$E,$A55)</f>
        <v>3.2386564788897885</v>
      </c>
      <c r="S55" s="1">
        <f>SUMIFS(province!$N:$N,province!$A:$A,S$1,province!$E:$E,$A55)</f>
        <v>2.3137665660495785</v>
      </c>
      <c r="T55" s="1">
        <f>SUMIFS(province!$N:$N,province!$A:$A,T$1,province!$E:$E,$A55)</f>
        <v>2.1375175981884298</v>
      </c>
      <c r="U55" s="1">
        <f>SUMIFS(province!$N:$N,province!$A:$A,U$1,province!$E:$E,$A55)</f>
        <v>1.8181917200478277</v>
      </c>
      <c r="V55" s="1">
        <f>SUMIFS(province!$N:$N,province!$A:$A,V$1,province!$E:$E,$A55)</f>
        <v>0</v>
      </c>
    </row>
    <row r="56" spans="1:22" x14ac:dyDescent="0.3">
      <c r="A56" s="3" t="s">
        <v>67</v>
      </c>
      <c r="B56" s="1">
        <f t="shared" si="1"/>
        <v>3.8152063629133792</v>
      </c>
      <c r="C56" s="1">
        <f>SUMIFS(province!$N:$N,province!$A:$A,C$1,province!$E:$E,$A56)</f>
        <v>2.517160994997401</v>
      </c>
      <c r="D56" s="1">
        <f>SUMIFS(province!$N:$N,province!$A:$A,D$1,province!$E:$E,$A56)</f>
        <v>2.3693375976380286</v>
      </c>
      <c r="E56" s="1">
        <f>SUMIFS(province!$N:$N,province!$A:$A,E$1,province!$E:$E,$A56)</f>
        <v>2.7845420567890686</v>
      </c>
      <c r="F56" s="1">
        <f>SUMIFS(province!$N:$N,province!$A:$A,F$1,province!$E:$E,$A56)</f>
        <v>3.4161217633996284</v>
      </c>
      <c r="G56" s="1">
        <f>SUMIFS(province!$N:$N,province!$A:$A,G$1,province!$E:$E,$A56)</f>
        <v>3.3365857285530485</v>
      </c>
      <c r="H56" s="1">
        <f>SUMIFS(province!$N:$N,province!$A:$A,H$1,province!$E:$E,$A56)</f>
        <v>3.2267261223673027</v>
      </c>
      <c r="I56" s="1">
        <f>SUMIFS(province!$N:$N,province!$A:$A,I$1,province!$E:$E,$A56)</f>
        <v>3.5610418510201836</v>
      </c>
      <c r="J56" s="1">
        <f>SUMIFS(province!$N:$N,province!$A:$A,J$1,province!$E:$E,$A56)</f>
        <v>3.3593194104429136</v>
      </c>
      <c r="K56" s="1">
        <f>SUMIFS(province!$N:$N,province!$A:$A,K$1,province!$E:$E,$A56)</f>
        <v>3.3374227170969939</v>
      </c>
      <c r="L56" s="1">
        <f>SUMIFS(province!$N:$N,province!$A:$A,L$1,province!$E:$E,$A56)</f>
        <v>3.0446893759167999</v>
      </c>
      <c r="M56" s="1">
        <f>SUMIFS(province!$N:$N,province!$A:$A,M$1,province!$E:$E,$A56)</f>
        <v>3.5929322733639344</v>
      </c>
      <c r="N56" s="1">
        <f>SUMIFS(province!$N:$N,province!$A:$A,N$1,province!$E:$E,$A56)</f>
        <v>4.2384519683693469</v>
      </c>
      <c r="O56" s="1">
        <f>SUMIFS(province!$N:$N,province!$A:$A,O$1,province!$E:$E,$A56)</f>
        <v>3.6142348470068555</v>
      </c>
      <c r="P56" s="1">
        <f>SUMIFS(province!$N:$N,province!$A:$A,P$1,province!$E:$E,$A56)</f>
        <v>2.7540072300706679</v>
      </c>
      <c r="Q56" s="1">
        <f>SUMIFS(province!$N:$N,province!$A:$A,Q$1,province!$E:$E,$A56)</f>
        <v>2.5174347286848389</v>
      </c>
      <c r="R56" s="1">
        <f>SUMIFS(province!$N:$N,province!$A:$A,R$1,province!$E:$E,$A56)</f>
        <v>2.096112256595783</v>
      </c>
      <c r="S56" s="1">
        <f>SUMIFS(province!$N:$N,province!$A:$A,S$1,province!$E:$E,$A56)</f>
        <v>2.2543511089559765</v>
      </c>
      <c r="T56" s="1">
        <f>SUMIFS(province!$N:$N,province!$A:$A,T$1,province!$E:$E,$A56)</f>
        <v>2.2120614915137433</v>
      </c>
      <c r="U56" s="1">
        <f>SUMIFS(province!$N:$N,province!$A:$A,U$1,province!$E:$E,$A56)</f>
        <v>1.7819769131435317</v>
      </c>
      <c r="V56" s="1">
        <f>SUMIFS(province!$N:$N,province!$A:$A,V$1,province!$E:$E,$A56)</f>
        <v>0</v>
      </c>
    </row>
    <row r="57" spans="1:22" x14ac:dyDescent="0.3">
      <c r="A57" s="3" t="s">
        <v>110</v>
      </c>
      <c r="B57" s="1">
        <f t="shared" si="1"/>
        <v>1.595236511998636</v>
      </c>
      <c r="C57" s="1">
        <f>SUMIFS(province!$N:$N,province!$A:$A,C$1,province!$E:$E,$A57)</f>
        <v>0.72518440824722441</v>
      </c>
      <c r="D57" s="1">
        <f>SUMIFS(province!$N:$N,province!$A:$A,D$1,province!$E:$E,$A57)</f>
        <v>0</v>
      </c>
      <c r="E57" s="1">
        <f>SUMIFS(province!$N:$N,province!$A:$A,E$1,province!$E:$E,$A57)</f>
        <v>0.60185302041590094</v>
      </c>
      <c r="F57" s="1">
        <f>SUMIFS(province!$N:$N,province!$A:$A,F$1,province!$E:$E,$A57)</f>
        <v>0.77418507112131152</v>
      </c>
      <c r="G57" s="1">
        <f>SUMIFS(province!$N:$N,province!$A:$A,G$1,province!$E:$E,$A57)</f>
        <v>0.98100295690168449</v>
      </c>
      <c r="H57" s="1">
        <f>SUMIFS(province!$N:$N,province!$A:$A,H$1,province!$E:$E,$A57)</f>
        <v>1.0787555759687357</v>
      </c>
      <c r="I57" s="1">
        <f>SUMIFS(province!$N:$N,province!$A:$A,I$1,province!$E:$E,$A57)</f>
        <v>0.89110422162169844</v>
      </c>
      <c r="J57" s="1">
        <f>SUMIFS(province!$N:$N,province!$A:$A,J$1,province!$E:$E,$A57)</f>
        <v>1.3645584573475442</v>
      </c>
      <c r="K57" s="1">
        <f>SUMIFS(province!$N:$N,province!$A:$A,K$1,province!$E:$E,$A57)</f>
        <v>1.6476854831656091</v>
      </c>
      <c r="L57" s="1">
        <f>SUMIFS(province!$N:$N,province!$A:$A,L$1,province!$E:$E,$A57)</f>
        <v>1.1725408210524384</v>
      </c>
      <c r="M57" s="1">
        <f>SUMIFS(province!$N:$N,province!$A:$A,M$1,province!$E:$E,$A57)</f>
        <v>1.6267945775885615</v>
      </c>
      <c r="N57" s="1">
        <f>SUMIFS(province!$N:$N,province!$A:$A,N$1,province!$E:$E,$A57)</f>
        <v>1.6065577732830212</v>
      </c>
      <c r="O57" s="1">
        <f>SUMIFS(province!$N:$N,province!$A:$A,O$1,province!$E:$E,$A57)</f>
        <v>1.552357185124325</v>
      </c>
      <c r="P57" s="1">
        <f>SUMIFS(province!$N:$N,province!$A:$A,P$1,province!$E:$E,$A57)</f>
        <v>1.1762245818924242</v>
      </c>
      <c r="Q57" s="1">
        <f>SUMIFS(province!$N:$N,province!$A:$A,Q$1,province!$E:$E,$A57)</f>
        <v>1.7974217287108067</v>
      </c>
      <c r="R57" s="1">
        <f>SUMIFS(province!$N:$N,province!$A:$A,R$1,province!$E:$E,$A57)</f>
        <v>1.4136139635800635</v>
      </c>
      <c r="S57" s="1">
        <f>SUMIFS(province!$N:$N,province!$A:$A,S$1,province!$E:$E,$A57)</f>
        <v>1.4166448000396614</v>
      </c>
      <c r="T57" s="1">
        <f>SUMIFS(province!$N:$N,province!$A:$A,T$1,province!$E:$E,$A57)</f>
        <v>1.3866328395402709</v>
      </c>
      <c r="U57" s="1">
        <f>SUMIFS(province!$N:$N,province!$A:$A,U$1,province!$E:$E,$A57)</f>
        <v>1.8629076548989458</v>
      </c>
      <c r="V57" s="1">
        <f>SUMIFS(province!$N:$N,province!$A:$A,V$1,province!$E:$E,$A57)</f>
        <v>0</v>
      </c>
    </row>
    <row r="58" spans="1:22" x14ac:dyDescent="0.3">
      <c r="A58" s="3" t="s">
        <v>134</v>
      </c>
      <c r="B58" s="1">
        <f t="shared" si="1"/>
        <v>3.1321380954805131</v>
      </c>
      <c r="C58" s="1">
        <f>SUMIFS(province!$N:$N,province!$A:$A,C$1,province!$E:$E,$A58)</f>
        <v>2.7526875919300049</v>
      </c>
      <c r="D58" s="1">
        <f>SUMIFS(province!$N:$N,province!$A:$A,D$1,province!$E:$E,$A58)</f>
        <v>3.3331669303268496</v>
      </c>
      <c r="E58" s="1">
        <f>SUMIFS(province!$N:$N,province!$A:$A,E$1,province!$E:$E,$A58)</f>
        <v>3.3072963947357481</v>
      </c>
      <c r="F58" s="1">
        <f>SUMIFS(province!$N:$N,province!$A:$A,F$1,province!$E:$E,$A58)</f>
        <v>3.0143165542012165</v>
      </c>
      <c r="G58" s="1">
        <f>SUMIFS(province!$N:$N,province!$A:$A,G$1,province!$E:$E,$A58)</f>
        <v>2.980537640106383</v>
      </c>
      <c r="H58" s="1">
        <f>SUMIFS(province!$N:$N,province!$A:$A,H$1,province!$E:$E,$A58)</f>
        <v>3.2682220330404315</v>
      </c>
      <c r="I58" s="1">
        <f>SUMIFS(province!$N:$N,province!$A:$A,I$1,province!$E:$E,$A58)</f>
        <v>4.2204080015710206</v>
      </c>
      <c r="J58" s="1">
        <f>SUMIFS(province!$N:$N,province!$A:$A,J$1,province!$E:$E,$A58)</f>
        <v>4.9118178321283263</v>
      </c>
      <c r="K58" s="1">
        <f>SUMIFS(province!$N:$N,province!$A:$A,K$1,province!$E:$E,$A58)</f>
        <v>5.144520003077826</v>
      </c>
      <c r="L58" s="1">
        <f>SUMIFS(province!$N:$N,province!$A:$A,L$1,province!$E:$E,$A58)</f>
        <v>4.5246948250631434</v>
      </c>
      <c r="M58" s="1">
        <f>SUMIFS(province!$N:$N,province!$A:$A,M$1,province!$E:$E,$A58)</f>
        <v>3.6595833088162535</v>
      </c>
      <c r="N58" s="1">
        <f>SUMIFS(province!$N:$N,province!$A:$A,N$1,province!$E:$E,$A58)</f>
        <v>2.9351899887403703</v>
      </c>
      <c r="O58" s="1">
        <f>SUMIFS(province!$N:$N,province!$A:$A,O$1,province!$E:$E,$A58)</f>
        <v>2.8016409888849156</v>
      </c>
      <c r="P58" s="1">
        <f>SUMIFS(province!$N:$N,province!$A:$A,P$1,province!$E:$E,$A58)</f>
        <v>2.483363983735674</v>
      </c>
      <c r="Q58" s="1">
        <f>SUMIFS(province!$N:$N,province!$A:$A,Q$1,province!$E:$E,$A58)</f>
        <v>2.6745476676226776</v>
      </c>
      <c r="R58" s="1">
        <f>SUMIFS(province!$N:$N,province!$A:$A,R$1,province!$E:$E,$A58)</f>
        <v>2.6135589418601382</v>
      </c>
      <c r="S58" s="1">
        <f>SUMIFS(province!$N:$N,province!$A:$A,S$1,province!$E:$E,$A58)</f>
        <v>2.1331750474848783</v>
      </c>
      <c r="T58" s="1">
        <f>SUMIFS(province!$N:$N,province!$A:$A,T$1,province!$E:$E,$A58)</f>
        <v>1.7782312935665046</v>
      </c>
      <c r="U58" s="1">
        <f>SUMIFS(province!$N:$N,province!$A:$A,U$1,province!$E:$E,$A58)</f>
        <v>1.9224629325987914</v>
      </c>
      <c r="V58" s="1">
        <f>SUMIFS(province!$N:$N,province!$A:$A,V$1,province!$E:$E,$A58)</f>
        <v>0</v>
      </c>
    </row>
    <row r="59" spans="1:22" x14ac:dyDescent="0.3">
      <c r="A59" s="3" t="s">
        <v>107</v>
      </c>
      <c r="B59" s="1">
        <f t="shared" si="1"/>
        <v>1.3137313162432427</v>
      </c>
      <c r="C59" s="1">
        <f>SUMIFS(province!$N:$N,province!$A:$A,C$1,province!$E:$E,$A59)</f>
        <v>1.280601663959255</v>
      </c>
      <c r="D59" s="1">
        <f>SUMIFS(province!$N:$N,province!$A:$A,D$1,province!$E:$E,$A59)</f>
        <v>1.0816593501787131</v>
      </c>
      <c r="E59" s="1">
        <f>SUMIFS(province!$N:$N,province!$A:$A,E$1,province!$E:$E,$A59)</f>
        <v>0.98639675174118491</v>
      </c>
      <c r="F59" s="1">
        <f>SUMIFS(province!$N:$N,province!$A:$A,F$1,province!$E:$E,$A59)</f>
        <v>1.0949910917317149</v>
      </c>
      <c r="G59" s="1">
        <f>SUMIFS(province!$N:$N,province!$A:$A,G$1,province!$E:$E,$A59)</f>
        <v>1.602036893682991</v>
      </c>
      <c r="H59" s="1">
        <f>SUMIFS(province!$N:$N,province!$A:$A,H$1,province!$E:$E,$A59)</f>
        <v>1.5909313419600839</v>
      </c>
      <c r="I59" s="1">
        <f>SUMIFS(province!$N:$N,province!$A:$A,I$1,province!$E:$E,$A59)</f>
        <v>1.7295950798800381</v>
      </c>
      <c r="J59" s="1">
        <f>SUMIFS(province!$N:$N,province!$A:$A,J$1,province!$E:$E,$A59)</f>
        <v>1.8929280521352492</v>
      </c>
      <c r="K59" s="1">
        <f>SUMIFS(province!$N:$N,province!$A:$A,K$1,province!$E:$E,$A59)</f>
        <v>2.0460879347262289</v>
      </c>
      <c r="L59" s="1">
        <f>SUMIFS(province!$N:$N,province!$A:$A,L$1,province!$E:$E,$A59)</f>
        <v>1.5122163275543312</v>
      </c>
      <c r="M59" s="1">
        <f>SUMIFS(province!$N:$N,province!$A:$A,M$1,province!$E:$E,$A59)</f>
        <v>1.5668130184029863</v>
      </c>
      <c r="N59" s="1">
        <f>SUMIFS(province!$N:$N,province!$A:$A,N$1,province!$E:$E,$A59)</f>
        <v>1.2072597296066498</v>
      </c>
      <c r="O59" s="1">
        <f>SUMIFS(province!$N:$N,province!$A:$A,O$1,province!$E:$E,$A59)</f>
        <v>1.167121200720092</v>
      </c>
      <c r="P59" s="1">
        <f>SUMIFS(province!$N:$N,province!$A:$A,P$1,province!$E:$E,$A59)</f>
        <v>1.2095667517751172</v>
      </c>
      <c r="Q59" s="1">
        <f>SUMIFS(province!$N:$N,province!$A:$A,Q$1,province!$E:$E,$A59)</f>
        <v>2.5529351248317438</v>
      </c>
      <c r="R59" s="1">
        <f>SUMIFS(province!$N:$N,province!$A:$A,R$1,province!$E:$E,$A59)</f>
        <v>2.653848818642202</v>
      </c>
      <c r="S59" s="1">
        <f>SUMIFS(province!$N:$N,province!$A:$A,S$1,province!$E:$E,$A59)</f>
        <v>2.8274569929988962</v>
      </c>
      <c r="T59" s="1">
        <f>SUMIFS(province!$N:$N,province!$A:$A,T$1,province!$E:$E,$A59)</f>
        <v>2.2082691568167103</v>
      </c>
      <c r="U59" s="1">
        <f>SUMIFS(province!$N:$N,province!$A:$A,U$1,province!$E:$E,$A59)</f>
        <v>1.5772969896583831</v>
      </c>
      <c r="V59" s="1">
        <f>SUMIFS(province!$N:$N,province!$A:$A,V$1,province!$E:$E,$A59)</f>
        <v>0</v>
      </c>
    </row>
    <row r="60" spans="1:22" x14ac:dyDescent="0.3">
      <c r="A60" s="3" t="s">
        <v>103</v>
      </c>
      <c r="B60" s="1">
        <f t="shared" si="1"/>
        <v>2.557649972077507</v>
      </c>
      <c r="C60" s="1">
        <f>SUMIFS(province!$N:$N,province!$A:$A,C$1,province!$E:$E,$A60)</f>
        <v>2.1737587042478506</v>
      </c>
      <c r="D60" s="1">
        <f>SUMIFS(province!$N:$N,province!$A:$A,D$1,province!$E:$E,$A60)</f>
        <v>2.7533239050920542</v>
      </c>
      <c r="E60" s="1">
        <f>SUMIFS(province!$N:$N,province!$A:$A,E$1,province!$E:$E,$A60)</f>
        <v>1.8711485676401669</v>
      </c>
      <c r="F60" s="1">
        <f>SUMIFS(province!$N:$N,province!$A:$A,F$1,province!$E:$E,$A60)</f>
        <v>2.3321870989047957</v>
      </c>
      <c r="G60" s="1">
        <f>SUMIFS(province!$N:$N,province!$A:$A,G$1,province!$E:$E,$A60)</f>
        <v>2.7108564200026852</v>
      </c>
      <c r="H60" s="1">
        <f>SUMIFS(province!$N:$N,province!$A:$A,H$1,province!$E:$E,$A60)</f>
        <v>3.1105848944234422</v>
      </c>
      <c r="I60" s="1">
        <f>SUMIFS(province!$N:$N,province!$A:$A,I$1,province!$E:$E,$A60)</f>
        <v>3.1439405630199233</v>
      </c>
      <c r="J60" s="1">
        <f>SUMIFS(province!$N:$N,province!$A:$A,J$1,province!$E:$E,$A60)</f>
        <v>2.9126154034722656</v>
      </c>
      <c r="K60" s="1">
        <f>SUMIFS(province!$N:$N,province!$A:$A,K$1,province!$E:$E,$A60)</f>
        <v>2.530516386053304</v>
      </c>
      <c r="L60" s="1">
        <f>SUMIFS(province!$N:$N,province!$A:$A,L$1,province!$E:$E,$A60)</f>
        <v>2.8520789116564287</v>
      </c>
      <c r="M60" s="1">
        <f>SUMIFS(province!$N:$N,province!$A:$A,M$1,province!$E:$E,$A60)</f>
        <v>2.8903727302843558</v>
      </c>
      <c r="N60" s="1">
        <f>SUMIFS(province!$N:$N,province!$A:$A,N$1,province!$E:$E,$A60)</f>
        <v>2.6542274019946883</v>
      </c>
      <c r="O60" s="1">
        <f>SUMIFS(province!$N:$N,province!$A:$A,O$1,province!$E:$E,$A60)</f>
        <v>2.1283497839534773</v>
      </c>
      <c r="P60" s="1">
        <f>SUMIFS(province!$N:$N,province!$A:$A,P$1,province!$E:$E,$A60)</f>
        <v>1.8761552001651587</v>
      </c>
      <c r="Q60" s="1">
        <f>SUMIFS(province!$N:$N,province!$A:$A,Q$1,province!$E:$E,$A60)</f>
        <v>1.4008829338182807</v>
      </c>
      <c r="R60" s="1">
        <f>SUMIFS(province!$N:$N,province!$A:$A,R$1,province!$E:$E,$A60)</f>
        <v>1.2795520676096941</v>
      </c>
      <c r="S60" s="1">
        <f>SUMIFS(province!$N:$N,province!$A:$A,S$1,province!$E:$E,$A60)</f>
        <v>1.4384272907647853</v>
      </c>
      <c r="T60" s="1">
        <f>SUMIFS(province!$N:$N,province!$A:$A,T$1,province!$E:$E,$A60)</f>
        <v>1.7638081757824065</v>
      </c>
      <c r="U60" s="1">
        <f>SUMIFS(province!$N:$N,province!$A:$A,U$1,province!$E:$E,$A60)</f>
        <v>1.6752631332027046</v>
      </c>
      <c r="V60" s="1">
        <f>SUMIFS(province!$N:$N,province!$A:$A,V$1,province!$E:$E,$A60)</f>
        <v>0</v>
      </c>
    </row>
    <row r="61" spans="1:22" x14ac:dyDescent="0.3">
      <c r="A61" s="3" t="s">
        <v>46</v>
      </c>
      <c r="B61" s="1">
        <f t="shared" si="1"/>
        <v>1.9100333901257749</v>
      </c>
      <c r="C61" s="1">
        <f>SUMIFS(province!$N:$N,province!$A:$A,C$1,province!$E:$E,$A61)</f>
        <v>1.1354312289806698</v>
      </c>
      <c r="D61" s="1">
        <f>SUMIFS(province!$N:$N,province!$A:$A,D$1,province!$E:$E,$A61)</f>
        <v>1.2304711620668465</v>
      </c>
      <c r="E61" s="1">
        <f>SUMIFS(province!$N:$N,province!$A:$A,E$1,province!$E:$E,$A61)</f>
        <v>1.6903456205909253</v>
      </c>
      <c r="F61" s="1">
        <f>SUMIFS(province!$N:$N,province!$A:$A,F$1,province!$E:$E,$A61)</f>
        <v>1.5956338825490275</v>
      </c>
      <c r="G61" s="1">
        <f>SUMIFS(province!$N:$N,province!$A:$A,G$1,province!$E:$E,$A61)</f>
        <v>1.6354604633018213</v>
      </c>
      <c r="H61" s="1">
        <f>SUMIFS(province!$N:$N,province!$A:$A,H$1,province!$E:$E,$A61)</f>
        <v>1.6219839561683078</v>
      </c>
      <c r="I61" s="1">
        <f>SUMIFS(province!$N:$N,province!$A:$A,I$1,province!$E:$E,$A61)</f>
        <v>1.797309123922044</v>
      </c>
      <c r="J61" s="1">
        <f>SUMIFS(province!$N:$N,province!$A:$A,J$1,province!$E:$E,$A61)</f>
        <v>1.4429287411843463</v>
      </c>
      <c r="K61" s="1">
        <f>SUMIFS(province!$N:$N,province!$A:$A,K$1,province!$E:$E,$A61)</f>
        <v>1.9142296191771833</v>
      </c>
      <c r="L61" s="1">
        <f>SUMIFS(province!$N:$N,province!$A:$A,L$1,province!$E:$E,$A61)</f>
        <v>1.3170239598016993</v>
      </c>
      <c r="M61" s="1">
        <f>SUMIFS(province!$N:$N,province!$A:$A,M$1,province!$E:$E,$A61)</f>
        <v>2.1901529722322328</v>
      </c>
      <c r="N61" s="1">
        <f>SUMIFS(province!$N:$N,province!$A:$A,N$1,province!$E:$E,$A61)</f>
        <v>1.7040506035773864</v>
      </c>
      <c r="O61" s="1">
        <f>SUMIFS(province!$N:$N,province!$A:$A,O$1,province!$E:$E,$A61)</f>
        <v>1.8358965945677057</v>
      </c>
      <c r="P61" s="1">
        <f>SUMIFS(province!$N:$N,province!$A:$A,P$1,province!$E:$E,$A61)</f>
        <v>1.8276750228353444</v>
      </c>
      <c r="Q61" s="1">
        <f>SUMIFS(province!$N:$N,province!$A:$A,Q$1,province!$E:$E,$A61)</f>
        <v>1.9019668691079175</v>
      </c>
      <c r="R61" s="1">
        <f>SUMIFS(province!$N:$N,province!$A:$A,R$1,province!$E:$E,$A61)</f>
        <v>1.3482680811715382</v>
      </c>
      <c r="S61" s="1">
        <f>SUMIFS(province!$N:$N,province!$A:$A,S$1,province!$E:$E,$A61)</f>
        <v>1.2770157799136612</v>
      </c>
      <c r="T61" s="1">
        <f>SUMIFS(province!$N:$N,province!$A:$A,T$1,province!$E:$E,$A61)</f>
        <v>1.3886826765381624</v>
      </c>
      <c r="U61" s="1">
        <f>SUMIFS(province!$N:$N,province!$A:$A,U$1,province!$E:$E,$A61)</f>
        <v>1.7035363675153845</v>
      </c>
      <c r="V61" s="1">
        <f>SUMIFS(province!$N:$N,province!$A:$A,V$1,province!$E:$E,$A61)</f>
        <v>0</v>
      </c>
    </row>
    <row r="62" spans="1:22" x14ac:dyDescent="0.3">
      <c r="A62" s="3" t="s">
        <v>137</v>
      </c>
      <c r="B62" s="1">
        <f t="shared" si="1"/>
        <v>0.8357628823798281</v>
      </c>
      <c r="C62" s="1">
        <f>SUMIFS(province!$N:$N,province!$A:$A,C$1,province!$E:$E,$A62)</f>
        <v>1.591643880985985</v>
      </c>
      <c r="D62" s="1">
        <f>SUMIFS(province!$N:$N,province!$A:$A,D$1,province!$E:$E,$A62)</f>
        <v>1.5648040266679244</v>
      </c>
      <c r="E62" s="1">
        <f>SUMIFS(province!$N:$N,province!$A:$A,E$1,province!$E:$E,$A62)</f>
        <v>1.0396005840853417</v>
      </c>
      <c r="F62" s="1">
        <f>SUMIFS(province!$N:$N,province!$A:$A,F$1,province!$E:$E,$A62)</f>
        <v>0.64318947408872795</v>
      </c>
      <c r="G62" s="1">
        <f>SUMIFS(province!$N:$N,province!$A:$A,G$1,province!$E:$E,$A62)</f>
        <v>0.92070443743215913</v>
      </c>
      <c r="H62" s="1">
        <f>SUMIFS(province!$N:$N,province!$A:$A,H$1,province!$E:$E,$A62)</f>
        <v>1.5162004972434164</v>
      </c>
      <c r="I62" s="1">
        <f>SUMIFS(province!$N:$N,province!$A:$A,I$1,province!$E:$E,$A62)</f>
        <v>1.3642980253298977</v>
      </c>
      <c r="J62" s="1">
        <f>SUMIFS(province!$N:$N,province!$A:$A,J$1,province!$E:$E,$A62)</f>
        <v>1.0008259366182428</v>
      </c>
      <c r="K62" s="1">
        <f>SUMIFS(province!$N:$N,province!$A:$A,K$1,province!$E:$E,$A62)</f>
        <v>0.52931619633364546</v>
      </c>
      <c r="L62" s="1">
        <f>SUMIFS(province!$N:$N,province!$A:$A,L$1,province!$E:$E,$A62)</f>
        <v>0.47762102966657571</v>
      </c>
      <c r="M62" s="1">
        <f>SUMIFS(province!$N:$N,province!$A:$A,M$1,province!$E:$E,$A62)</f>
        <v>0.68917553564098144</v>
      </c>
      <c r="N62" s="1">
        <f>SUMIFS(province!$N:$N,province!$A:$A,N$1,province!$E:$E,$A62)</f>
        <v>0.95869750424812994</v>
      </c>
      <c r="O62" s="1">
        <f>SUMIFS(province!$N:$N,province!$A:$A,O$1,province!$E:$E,$A62)</f>
        <v>0.85941560725037314</v>
      </c>
      <c r="P62" s="1">
        <f>SUMIFS(province!$N:$N,province!$A:$A,P$1,province!$E:$E,$A62)</f>
        <v>0.79628766592005262</v>
      </c>
      <c r="Q62" s="1">
        <f>SUMIFS(province!$N:$N,province!$A:$A,Q$1,province!$E:$E,$A62)</f>
        <v>0.72116000242293588</v>
      </c>
      <c r="R62" s="1">
        <f>SUMIFS(province!$N:$N,province!$A:$A,R$1,province!$E:$E,$A62)</f>
        <v>0.93045774273264659</v>
      </c>
      <c r="S62" s="1">
        <f>SUMIFS(province!$N:$N,province!$A:$A,S$1,province!$E:$E,$A62)</f>
        <v>0.85213647367704204</v>
      </c>
      <c r="T62" s="1">
        <f>SUMIFS(province!$N:$N,province!$A:$A,T$1,province!$E:$E,$A62)</f>
        <v>0.98268611480880375</v>
      </c>
      <c r="U62" s="1">
        <f>SUMIFS(province!$N:$N,province!$A:$A,U$1,province!$E:$E,$A62)</f>
        <v>1.5127872859341562</v>
      </c>
      <c r="V62" s="1">
        <f>SUMIFS(province!$N:$N,province!$A:$A,V$1,province!$E:$E,$A62)</f>
        <v>0</v>
      </c>
    </row>
    <row r="63" spans="1:22" x14ac:dyDescent="0.3">
      <c r="A63" s="3" t="s">
        <v>98</v>
      </c>
      <c r="B63" s="1">
        <f t="shared" si="1"/>
        <v>1.5712834948258676</v>
      </c>
      <c r="C63" s="1">
        <f>SUMIFS(province!$N:$N,province!$A:$A,C$1,province!$E:$E,$A63)</f>
        <v>1.6722357586682011</v>
      </c>
      <c r="D63" s="1">
        <f>SUMIFS(province!$N:$N,province!$A:$A,D$1,province!$E:$E,$A63)</f>
        <v>1.5795363038033885</v>
      </c>
      <c r="E63" s="1">
        <f>SUMIFS(province!$N:$N,province!$A:$A,E$1,province!$E:$E,$A63)</f>
        <v>2.7181286909744964</v>
      </c>
      <c r="F63" s="1">
        <f>SUMIFS(province!$N:$N,province!$A:$A,F$1,province!$E:$E,$A63)</f>
        <v>2.6675957076442307</v>
      </c>
      <c r="G63" s="1">
        <f>SUMIFS(province!$N:$N,province!$A:$A,G$1,province!$E:$E,$A63)</f>
        <v>1.9467958042627642</v>
      </c>
      <c r="H63" s="1">
        <f>SUMIFS(province!$N:$N,province!$A:$A,H$1,province!$E:$E,$A63)</f>
        <v>1.5419803796901823</v>
      </c>
      <c r="I63" s="1">
        <f>SUMIFS(province!$N:$N,province!$A:$A,I$1,province!$E:$E,$A63)</f>
        <v>1.4771795907396355</v>
      </c>
      <c r="J63" s="1">
        <f>SUMIFS(province!$N:$N,province!$A:$A,J$1,province!$E:$E,$A63)</f>
        <v>1.4327091746528502</v>
      </c>
      <c r="K63" s="1">
        <f>SUMIFS(province!$N:$N,province!$A:$A,K$1,province!$E:$E,$A63)</f>
        <v>1.5336510340185849</v>
      </c>
      <c r="L63" s="1">
        <f>SUMIFS(province!$N:$N,province!$A:$A,L$1,province!$E:$E,$A63)</f>
        <v>1.7456522696020746</v>
      </c>
      <c r="M63" s="1">
        <f>SUMIFS(province!$N:$N,province!$A:$A,M$1,province!$E:$E,$A63)</f>
        <v>1.7731719408532767</v>
      </c>
      <c r="N63" s="1">
        <f>SUMIFS(province!$N:$N,province!$A:$A,N$1,province!$E:$E,$A63)</f>
        <v>1.7098332148921171</v>
      </c>
      <c r="O63" s="1">
        <f>SUMIFS(province!$N:$N,province!$A:$A,O$1,province!$E:$E,$A63)</f>
        <v>1.2308453287322092</v>
      </c>
      <c r="P63" s="1">
        <f>SUMIFS(province!$N:$N,province!$A:$A,P$1,province!$E:$E,$A63)</f>
        <v>0.96464483883020469</v>
      </c>
      <c r="Q63" s="1">
        <f>SUMIFS(province!$N:$N,province!$A:$A,Q$1,province!$E:$E,$A63)</f>
        <v>0.98839726468471145</v>
      </c>
      <c r="R63" s="1">
        <f>SUMIFS(province!$N:$N,province!$A:$A,R$1,province!$E:$E,$A63)</f>
        <v>1.1099115724165318</v>
      </c>
      <c r="S63" s="1">
        <f>SUMIFS(province!$N:$N,province!$A:$A,S$1,province!$E:$E,$A63)</f>
        <v>1.5197691248005223</v>
      </c>
      <c r="T63" s="1">
        <f>SUMIFS(province!$N:$N,province!$A:$A,T$1,province!$E:$E,$A63)</f>
        <v>2.0996947394448764</v>
      </c>
      <c r="U63" s="1">
        <f>SUMIFS(province!$N:$N,province!$A:$A,U$1,province!$E:$E,$A63)</f>
        <v>1.5368824036037296</v>
      </c>
      <c r="V63" s="1">
        <f>SUMIFS(province!$N:$N,province!$A:$A,V$1,province!$E:$E,$A63)</f>
        <v>0</v>
      </c>
    </row>
    <row r="64" spans="1:22" x14ac:dyDescent="0.3">
      <c r="A64" s="3" t="s">
        <v>48</v>
      </c>
      <c r="B64" s="1">
        <f t="shared" si="1"/>
        <v>3.716668390987854</v>
      </c>
      <c r="C64" s="1">
        <f>SUMIFS(province!$N:$N,province!$A:$A,C$1,province!$E:$E,$A64)</f>
        <v>2.6865904752448149</v>
      </c>
      <c r="D64" s="1">
        <f>SUMIFS(province!$N:$N,province!$A:$A,D$1,province!$E:$E,$A64)</f>
        <v>3.2594193049372286</v>
      </c>
      <c r="E64" s="1">
        <f>SUMIFS(province!$N:$N,province!$A:$A,E$1,province!$E:$E,$A64)</f>
        <v>4.0283613682876585</v>
      </c>
      <c r="F64" s="1">
        <f>SUMIFS(province!$N:$N,province!$A:$A,F$1,province!$E:$E,$A64)</f>
        <v>3.360202082191643</v>
      </c>
      <c r="G64" s="1">
        <f>SUMIFS(province!$N:$N,province!$A:$A,G$1,province!$E:$E,$A64)</f>
        <v>3.2086819978643186</v>
      </c>
      <c r="H64" s="1">
        <f>SUMIFS(province!$N:$N,province!$A:$A,H$1,province!$E:$E,$A64)</f>
        <v>3.1944569928437319</v>
      </c>
      <c r="I64" s="1">
        <f>SUMIFS(province!$N:$N,province!$A:$A,I$1,province!$E:$E,$A64)</f>
        <v>2.9169628735962685</v>
      </c>
      <c r="J64" s="1">
        <f>SUMIFS(province!$N:$N,province!$A:$A,J$1,province!$E:$E,$A64)</f>
        <v>2.5348659393689204</v>
      </c>
      <c r="K64" s="1">
        <f>SUMIFS(province!$N:$N,province!$A:$A,K$1,province!$E:$E,$A64)</f>
        <v>2.7479307560324835</v>
      </c>
      <c r="L64" s="1">
        <f>SUMIFS(province!$N:$N,province!$A:$A,L$1,province!$E:$E,$A64)</f>
        <v>2.5766013025942729</v>
      </c>
      <c r="M64" s="1">
        <f>SUMIFS(province!$N:$N,province!$A:$A,M$1,province!$E:$E,$A64)</f>
        <v>3.7264658114307165</v>
      </c>
      <c r="N64" s="1">
        <f>SUMIFS(province!$N:$N,province!$A:$A,N$1,province!$E:$E,$A64)</f>
        <v>3.6666344379122968</v>
      </c>
      <c r="O64" s="1">
        <f>SUMIFS(province!$N:$N,province!$A:$A,O$1,province!$E:$E,$A64)</f>
        <v>3.756904923620549</v>
      </c>
      <c r="P64" s="1">
        <f>SUMIFS(province!$N:$N,province!$A:$A,P$1,province!$E:$E,$A64)</f>
        <v>3.6842338491987339</v>
      </c>
      <c r="Q64" s="1">
        <f>SUMIFS(province!$N:$N,province!$A:$A,Q$1,province!$E:$E,$A64)</f>
        <v>3.1573463847997401</v>
      </c>
      <c r="R64" s="1">
        <f>SUMIFS(province!$N:$N,province!$A:$A,R$1,province!$E:$E,$A64)</f>
        <v>2.8394643457510234</v>
      </c>
      <c r="S64" s="1">
        <f>SUMIFS(province!$N:$N,province!$A:$A,S$1,province!$E:$E,$A64)</f>
        <v>2.3194255868880793</v>
      </c>
      <c r="T64" s="1">
        <f>SUMIFS(province!$N:$N,province!$A:$A,T$1,province!$E:$E,$A64)</f>
        <v>2.2305684384857054</v>
      </c>
      <c r="U64" s="1">
        <f>SUMIFS(province!$N:$N,province!$A:$A,U$1,province!$E:$E,$A64)</f>
        <v>1.5317277591160352</v>
      </c>
      <c r="V64" s="1">
        <f>SUMIFS(province!$N:$N,province!$A:$A,V$1,province!$E:$E,$A64)</f>
        <v>0</v>
      </c>
    </row>
    <row r="65" spans="1:24" x14ac:dyDescent="0.3">
      <c r="A65" s="3" t="s">
        <v>99</v>
      </c>
      <c r="B65" s="1">
        <f t="shared" si="1"/>
        <v>2.3729585370914945</v>
      </c>
      <c r="C65" s="1">
        <f>SUMIFS(province!$N:$N,province!$A:$A,C$1,province!$E:$E,$A65)</f>
        <v>2.3325567864965744</v>
      </c>
      <c r="D65" s="1">
        <f>SUMIFS(province!$N:$N,province!$A:$A,D$1,province!$E:$E,$A65)</f>
        <v>2.9344725859045724</v>
      </c>
      <c r="E65" s="1">
        <f>SUMIFS(province!$N:$N,province!$A:$A,E$1,province!$E:$E,$A65)</f>
        <v>2.7013586297445293</v>
      </c>
      <c r="F65" s="1">
        <f>SUMIFS(province!$N:$N,province!$A:$A,F$1,province!$E:$E,$A65)</f>
        <v>1.9109377347058865</v>
      </c>
      <c r="G65" s="1">
        <f>SUMIFS(province!$N:$N,province!$A:$A,G$1,province!$E:$E,$A65)</f>
        <v>1.1868011738678141</v>
      </c>
      <c r="H65" s="1">
        <f>SUMIFS(province!$N:$N,province!$A:$A,H$1,province!$E:$E,$A65)</f>
        <v>1.653797128722817</v>
      </c>
      <c r="I65" s="1">
        <f>SUMIFS(province!$N:$N,province!$A:$A,I$1,province!$E:$E,$A65)</f>
        <v>2.1934450032150199</v>
      </c>
      <c r="J65" s="1">
        <f>SUMIFS(province!$N:$N,province!$A:$A,J$1,province!$E:$E,$A65)</f>
        <v>2.6163982399372121</v>
      </c>
      <c r="K65" s="1">
        <f>SUMIFS(province!$N:$N,province!$A:$A,K$1,province!$E:$E,$A65)</f>
        <v>2.450991177725272</v>
      </c>
      <c r="L65" s="1">
        <f>SUMIFS(province!$N:$N,province!$A:$A,L$1,province!$E:$E,$A65)</f>
        <v>2.4912843832850524</v>
      </c>
      <c r="M65" s="1">
        <f>SUMIFS(province!$N:$N,province!$A:$A,M$1,province!$E:$E,$A65)</f>
        <v>2.5172524684325417</v>
      </c>
      <c r="N65" s="1">
        <f>SUMIFS(province!$N:$N,province!$A:$A,N$1,province!$E:$E,$A65)</f>
        <v>2.6175484337695702</v>
      </c>
      <c r="O65" s="1">
        <f>SUMIFS(province!$N:$N,province!$A:$A,O$1,province!$E:$E,$A65)</f>
        <v>1.9840747090723714</v>
      </c>
      <c r="P65" s="1">
        <f>SUMIFS(province!$N:$N,province!$A:$A,P$1,province!$E:$E,$A65)</f>
        <v>1.5539229129367027</v>
      </c>
      <c r="Q65" s="1">
        <f>SUMIFS(province!$N:$N,province!$A:$A,Q$1,province!$E:$E,$A65)</f>
        <v>1.7186352969532293</v>
      </c>
      <c r="R65" s="1">
        <f>SUMIFS(province!$N:$N,province!$A:$A,R$1,province!$E:$E,$A65)</f>
        <v>2.5457746148732889</v>
      </c>
      <c r="S65" s="1">
        <f>SUMIFS(province!$N:$N,province!$A:$A,S$1,province!$E:$E,$A65)</f>
        <v>2.2886435310578341</v>
      </c>
      <c r="T65" s="1">
        <f>SUMIFS(province!$N:$N,province!$A:$A,T$1,province!$E:$E,$A65)</f>
        <v>1.8299254506851814</v>
      </c>
      <c r="U65" s="1">
        <f>SUMIFS(province!$N:$N,province!$A:$A,U$1,province!$E:$E,$A65)</f>
        <v>1.5309872501959032</v>
      </c>
      <c r="V65" s="1">
        <f>SUMIFS(province!$N:$N,province!$A:$A,V$1,province!$E:$E,$A65)</f>
        <v>0</v>
      </c>
    </row>
    <row r="66" spans="1:24" x14ac:dyDescent="0.3">
      <c r="A66" s="3" t="s">
        <v>96</v>
      </c>
      <c r="B66" s="1">
        <f t="shared" ref="B66:B93" si="2">AVERAGE(M66:O66)</f>
        <v>2.4064055160700661</v>
      </c>
      <c r="C66" s="1">
        <f>SUMIFS(province!$N:$N,province!$A:$A,C$1,province!$E:$E,$A66)</f>
        <v>1.5313788081432684</v>
      </c>
      <c r="D66" s="1">
        <f>SUMIFS(province!$N:$N,province!$A:$A,D$1,province!$E:$E,$A66)</f>
        <v>1.5483730858124467</v>
      </c>
      <c r="E66" s="1">
        <f>SUMIFS(province!$N:$N,province!$A:$A,E$1,province!$E:$E,$A66)</f>
        <v>2.3338687355568468</v>
      </c>
      <c r="F66" s="1">
        <f>SUMIFS(province!$N:$N,province!$A:$A,F$1,province!$E:$E,$A66)</f>
        <v>2.6461982914830182</v>
      </c>
      <c r="G66" s="1">
        <f>SUMIFS(province!$N:$N,province!$A:$A,G$1,province!$E:$E,$A66)</f>
        <v>3.0583561775749724</v>
      </c>
      <c r="H66" s="1">
        <f>SUMIFS(province!$N:$N,province!$A:$A,H$1,province!$E:$E,$A66)</f>
        <v>2.9652494207640925</v>
      </c>
      <c r="I66" s="1">
        <f>SUMIFS(province!$N:$N,province!$A:$A,I$1,province!$E:$E,$A66)</f>
        <v>3.0456031101968954</v>
      </c>
      <c r="J66" s="1">
        <f>SUMIFS(province!$N:$N,province!$A:$A,J$1,province!$E:$E,$A66)</f>
        <v>2.9805359942928997</v>
      </c>
      <c r="K66" s="1">
        <f>SUMIFS(province!$N:$N,province!$A:$A,K$1,province!$E:$E,$A66)</f>
        <v>2.9243267199656708</v>
      </c>
      <c r="L66" s="1">
        <f>SUMIFS(province!$N:$N,province!$A:$A,L$1,province!$E:$E,$A66)</f>
        <v>3.078093844622706</v>
      </c>
      <c r="M66" s="1">
        <f>SUMIFS(province!$N:$N,province!$A:$A,M$1,province!$E:$E,$A66)</f>
        <v>2.7505986981309061</v>
      </c>
      <c r="N66" s="1">
        <f>SUMIFS(province!$N:$N,province!$A:$A,N$1,province!$E:$E,$A66)</f>
        <v>2.5235232576165596</v>
      </c>
      <c r="O66" s="1">
        <f>SUMIFS(province!$N:$N,province!$A:$A,O$1,province!$E:$E,$A66)</f>
        <v>1.9450945924627325</v>
      </c>
      <c r="P66" s="1">
        <f>SUMIFS(province!$N:$N,province!$A:$A,P$1,province!$E:$E,$A66)</f>
        <v>2.0080963874505735</v>
      </c>
      <c r="Q66" s="1">
        <f>SUMIFS(province!$N:$N,province!$A:$A,Q$1,province!$E:$E,$A66)</f>
        <v>2.1574497832228916</v>
      </c>
      <c r="R66" s="1">
        <f>SUMIFS(province!$N:$N,province!$A:$A,R$1,province!$E:$E,$A66)</f>
        <v>2.0807876767731823</v>
      </c>
      <c r="S66" s="1">
        <f>SUMIFS(province!$N:$N,province!$A:$A,S$1,province!$E:$E,$A66)</f>
        <v>1.9916400337449589</v>
      </c>
      <c r="T66" s="1">
        <f>SUMIFS(province!$N:$N,province!$A:$A,T$1,province!$E:$E,$A66)</f>
        <v>1.9002701464353451</v>
      </c>
      <c r="U66" s="1">
        <f>SUMIFS(province!$N:$N,province!$A:$A,U$1,province!$E:$E,$A66)</f>
        <v>1.380040898893778</v>
      </c>
      <c r="V66" s="1">
        <f>SUMIFS(province!$N:$N,province!$A:$A,V$1,province!$E:$E,$A66)</f>
        <v>0</v>
      </c>
    </row>
    <row r="67" spans="1:24" x14ac:dyDescent="0.3">
      <c r="A67" s="3" t="s">
        <v>138</v>
      </c>
      <c r="B67" s="1">
        <f t="shared" si="2"/>
        <v>1.2524797123530433</v>
      </c>
      <c r="C67" s="1">
        <f>SUMIFS(province!$N:$N,province!$A:$A,C$1,province!$E:$E,$A67)</f>
        <v>1.6248082488038265</v>
      </c>
      <c r="D67" s="1">
        <f>SUMIFS(province!$N:$N,province!$A:$A,D$1,province!$E:$E,$A67)</f>
        <v>1.8484672010302794</v>
      </c>
      <c r="E67" s="1">
        <f>SUMIFS(province!$N:$N,province!$A:$A,E$1,province!$E:$E,$A67)</f>
        <v>1.5948449209275712</v>
      </c>
      <c r="F67" s="1">
        <f>SUMIFS(province!$N:$N,province!$A:$A,F$1,province!$E:$E,$A67)</f>
        <v>1.917696268749348</v>
      </c>
      <c r="G67" s="1">
        <f>SUMIFS(province!$N:$N,province!$A:$A,G$1,province!$E:$E,$A67)</f>
        <v>1.6796674951044934</v>
      </c>
      <c r="H67" s="1">
        <f>SUMIFS(province!$N:$N,province!$A:$A,H$1,province!$E:$E,$A67)</f>
        <v>1.4907605801330504</v>
      </c>
      <c r="I67" s="1">
        <f>SUMIFS(province!$N:$N,province!$A:$A,I$1,province!$E:$E,$A67)</f>
        <v>1.28530882019865</v>
      </c>
      <c r="J67" s="1">
        <f>SUMIFS(province!$N:$N,province!$A:$A,J$1,province!$E:$E,$A67)</f>
        <v>1.3088391968697122</v>
      </c>
      <c r="K67" s="1">
        <f>SUMIFS(province!$N:$N,province!$A:$A,K$1,province!$E:$E,$A67)</f>
        <v>1.5138944976438355</v>
      </c>
      <c r="L67" s="1">
        <f>SUMIFS(province!$N:$N,province!$A:$A,L$1,province!$E:$E,$A67)</f>
        <v>1.7986448274065789</v>
      </c>
      <c r="M67" s="1">
        <f>SUMIFS(province!$N:$N,province!$A:$A,M$1,province!$E:$E,$A67)</f>
        <v>1.3091511972783525</v>
      </c>
      <c r="N67" s="1">
        <f>SUMIFS(province!$N:$N,province!$A:$A,N$1,province!$E:$E,$A67)</f>
        <v>1.1777425946238089</v>
      </c>
      <c r="O67" s="1">
        <f>SUMIFS(province!$N:$N,province!$A:$A,O$1,province!$E:$E,$A67)</f>
        <v>1.2705453451569684</v>
      </c>
      <c r="P67" s="1">
        <f>SUMIFS(province!$N:$N,province!$A:$A,P$1,province!$E:$E,$A67)</f>
        <v>1.1725449167862982</v>
      </c>
      <c r="Q67" s="1">
        <f>SUMIFS(province!$N:$N,province!$A:$A,Q$1,province!$E:$E,$A67)</f>
        <v>1.7887145436818876</v>
      </c>
      <c r="R67" s="1">
        <f>SUMIFS(province!$N:$N,province!$A:$A,R$1,province!$E:$E,$A67)</f>
        <v>1.8979037573062183</v>
      </c>
      <c r="S67" s="1">
        <f>SUMIFS(province!$N:$N,province!$A:$A,S$1,province!$E:$E,$A67)</f>
        <v>1.9484338924576405</v>
      </c>
      <c r="T67" s="1">
        <f>SUMIFS(province!$N:$N,province!$A:$A,T$1,province!$E:$E,$A67)</f>
        <v>1.8371455434904198</v>
      </c>
      <c r="U67" s="1">
        <f>SUMIFS(province!$N:$N,province!$A:$A,U$1,province!$E:$E,$A67)</f>
        <v>1.3732112829000085</v>
      </c>
      <c r="V67" s="1">
        <f>SUMIFS(province!$N:$N,province!$A:$A,V$1,province!$E:$E,$A67)</f>
        <v>0</v>
      </c>
    </row>
    <row r="68" spans="1:24" x14ac:dyDescent="0.3">
      <c r="A68" s="3" t="s">
        <v>97</v>
      </c>
      <c r="B68" s="1">
        <f t="shared" si="2"/>
        <v>1.709736161990687</v>
      </c>
      <c r="C68" s="1">
        <f>SUMIFS(province!$N:$N,province!$A:$A,C$1,province!$E:$E,$A68)</f>
        <v>0.71124945708370557</v>
      </c>
      <c r="D68" s="1">
        <f>SUMIFS(province!$N:$N,province!$A:$A,D$1,province!$E:$E,$A68)</f>
        <v>1.132437228960814</v>
      </c>
      <c r="E68" s="1">
        <f>SUMIFS(province!$N:$N,province!$A:$A,E$1,province!$E:$E,$A68)</f>
        <v>1.569862465095321</v>
      </c>
      <c r="F68" s="1">
        <f>SUMIFS(province!$N:$N,province!$A:$A,F$1,province!$E:$E,$A68)</f>
        <v>1.163651798429177</v>
      </c>
      <c r="G68" s="1">
        <f>SUMIFS(province!$N:$N,province!$A:$A,G$1,province!$E:$E,$A68)</f>
        <v>1.1985250967410905</v>
      </c>
      <c r="H68" s="1">
        <f>SUMIFS(province!$N:$N,province!$A:$A,H$1,province!$E:$E,$A68)</f>
        <v>0.9815280875188741</v>
      </c>
      <c r="I68" s="1">
        <f>SUMIFS(province!$N:$N,province!$A:$A,I$1,province!$E:$E,$A68)</f>
        <v>1.3260120828250557</v>
      </c>
      <c r="J68" s="1">
        <f>SUMIFS(province!$N:$N,province!$A:$A,J$1,province!$E:$E,$A68)</f>
        <v>1.3311298323394929</v>
      </c>
      <c r="K68" s="1">
        <f>SUMIFS(province!$N:$N,province!$A:$A,K$1,province!$E:$E,$A68)</f>
        <v>1.7139892732226922</v>
      </c>
      <c r="L68" s="1">
        <f>SUMIFS(province!$N:$N,province!$A:$A,L$1,province!$E:$E,$A68)</f>
        <v>1.7970033408343249</v>
      </c>
      <c r="M68" s="1">
        <f>SUMIFS(province!$N:$N,province!$A:$A,M$1,province!$E:$E,$A68)</f>
        <v>1.9874465560657093</v>
      </c>
      <c r="N68" s="1">
        <f>SUMIFS(province!$N:$N,province!$A:$A,N$1,province!$E:$E,$A68)</f>
        <v>1.6781147067730271</v>
      </c>
      <c r="O68" s="1">
        <f>SUMIFS(province!$N:$N,province!$A:$A,O$1,province!$E:$E,$A68)</f>
        <v>1.4636472231333244</v>
      </c>
      <c r="P68" s="1">
        <f>SUMIFS(province!$N:$N,province!$A:$A,P$1,province!$E:$E,$A68)</f>
        <v>0.78267400557641642</v>
      </c>
      <c r="Q68" s="1">
        <f>SUMIFS(province!$N:$N,province!$A:$A,Q$1,province!$E:$E,$A68)</f>
        <v>0.59633118541314878</v>
      </c>
      <c r="R68" s="1">
        <f>SUMIFS(province!$N:$N,province!$A:$A,R$1,province!$E:$E,$A68)</f>
        <v>0.53458418092058857</v>
      </c>
      <c r="S68" s="1">
        <f>SUMIFS(province!$N:$N,province!$A:$A,S$1,province!$E:$E,$A68)</f>
        <v>1.1366221728959618</v>
      </c>
      <c r="T68" s="1">
        <f>SUMIFS(province!$N:$N,province!$A:$A,T$1,province!$E:$E,$A68)</f>
        <v>0.67759266513025773</v>
      </c>
      <c r="U68" s="1">
        <f>SUMIFS(province!$N:$N,province!$A:$A,U$1,province!$E:$E,$A68)</f>
        <v>1.306559331543234</v>
      </c>
      <c r="V68" s="1">
        <f>SUMIFS(province!$N:$N,province!$A:$A,V$1,province!$E:$E,$A68)</f>
        <v>0</v>
      </c>
    </row>
    <row r="69" spans="1:24" x14ac:dyDescent="0.3">
      <c r="A69" s="3" t="s">
        <v>124</v>
      </c>
      <c r="B69" s="1">
        <f t="shared" si="2"/>
        <v>1.887096208588396</v>
      </c>
      <c r="C69" s="1">
        <f>SUMIFS(province!$N:$N,province!$A:$A,C$1,province!$E:$E,$A69)</f>
        <v>1.1154770875041768</v>
      </c>
      <c r="D69" s="1">
        <f>SUMIFS(province!$N:$N,province!$A:$A,D$1,province!$E:$E,$A69)</f>
        <v>1.4983596463409119</v>
      </c>
      <c r="E69" s="1">
        <f>SUMIFS(province!$N:$N,province!$A:$A,E$1,province!$E:$E,$A69)</f>
        <v>1.6999528164967972</v>
      </c>
      <c r="F69" s="1">
        <f>SUMIFS(province!$N:$N,province!$A:$A,F$1,province!$E:$E,$A69)</f>
        <v>1.7227755571561132</v>
      </c>
      <c r="G69" s="1">
        <f>SUMIFS(province!$N:$N,province!$A:$A,G$1,province!$E:$E,$A69)</f>
        <v>1.6584996520877262</v>
      </c>
      <c r="H69" s="1">
        <f>SUMIFS(province!$N:$N,province!$A:$A,H$1,province!$E:$E,$A69)</f>
        <v>1.8334930222049737</v>
      </c>
      <c r="I69" s="1">
        <f>SUMIFS(province!$N:$N,province!$A:$A,I$1,province!$E:$E,$A69)</f>
        <v>1.9769027773647467</v>
      </c>
      <c r="J69" s="1">
        <f>SUMIFS(province!$N:$N,province!$A:$A,J$1,province!$E:$E,$A69)</f>
        <v>1.9921401138974453</v>
      </c>
      <c r="K69" s="1">
        <f>SUMIFS(province!$N:$N,province!$A:$A,K$1,province!$E:$E,$A69)</f>
        <v>1.7684071458342219</v>
      </c>
      <c r="L69" s="1">
        <f>SUMIFS(province!$N:$N,province!$A:$A,L$1,province!$E:$E,$A69)</f>
        <v>1.7968961147203042</v>
      </c>
      <c r="M69" s="1">
        <f>SUMIFS(province!$N:$N,province!$A:$A,M$1,province!$E:$E,$A69)</f>
        <v>1.8524795835354912</v>
      </c>
      <c r="N69" s="1">
        <f>SUMIFS(province!$N:$N,province!$A:$A,N$1,province!$E:$E,$A69)</f>
        <v>1.8004284403959465</v>
      </c>
      <c r="O69" s="1">
        <f>SUMIFS(province!$N:$N,province!$A:$A,O$1,province!$E:$E,$A69)</f>
        <v>2.0083806018337498</v>
      </c>
      <c r="P69" s="1">
        <f>SUMIFS(province!$N:$N,province!$A:$A,P$1,province!$E:$E,$A69)</f>
        <v>2.3738396130501669</v>
      </c>
      <c r="Q69" s="1">
        <f>SUMIFS(province!$N:$N,province!$A:$A,Q$1,province!$E:$E,$A69)</f>
        <v>2.4090521059934793</v>
      </c>
      <c r="R69" s="1">
        <f>SUMIFS(province!$N:$N,province!$A:$A,R$1,province!$E:$E,$A69)</f>
        <v>2.3643326423862825</v>
      </c>
      <c r="S69" s="1">
        <f>SUMIFS(province!$N:$N,province!$A:$A,S$1,province!$E:$E,$A69)</f>
        <v>1.7314722602780288</v>
      </c>
      <c r="T69" s="1">
        <f>SUMIFS(province!$N:$N,province!$A:$A,T$1,province!$E:$E,$A69)</f>
        <v>1.3752185848380154</v>
      </c>
      <c r="U69" s="1">
        <f>SUMIFS(province!$N:$N,province!$A:$A,U$1,province!$E:$E,$A69)</f>
        <v>1.1703965164851189</v>
      </c>
      <c r="V69" s="1">
        <f>SUMIFS(province!$N:$N,province!$A:$A,V$1,province!$E:$E,$A69)</f>
        <v>0</v>
      </c>
    </row>
    <row r="70" spans="1:24" x14ac:dyDescent="0.3">
      <c r="A70" s="3" t="s">
        <v>111</v>
      </c>
      <c r="B70" s="1">
        <f t="shared" si="2"/>
        <v>1.2274351913505319</v>
      </c>
      <c r="C70" s="1">
        <f>SUMIFS(province!$N:$N,province!$A:$A,C$1,province!$E:$E,$A70)</f>
        <v>0.64192390946424394</v>
      </c>
      <c r="D70" s="1">
        <f>SUMIFS(province!$N:$N,province!$A:$A,D$1,province!$E:$E,$A70)</f>
        <v>0.63911909691286417</v>
      </c>
      <c r="E70" s="1">
        <f>SUMIFS(province!$N:$N,province!$A:$A,E$1,province!$E:$E,$A70)</f>
        <v>0.7594321166369199</v>
      </c>
      <c r="F70" s="1">
        <f>SUMIFS(province!$N:$N,province!$A:$A,F$1,province!$E:$E,$A70)</f>
        <v>0.82399613179384135</v>
      </c>
      <c r="G70" s="1">
        <f>SUMIFS(province!$N:$N,province!$A:$A,G$1,province!$E:$E,$A70)</f>
        <v>0.9039364300984214</v>
      </c>
      <c r="H70" s="1">
        <f>SUMIFS(province!$N:$N,province!$A:$A,H$1,province!$E:$E,$A70)</f>
        <v>1.1245663624076734</v>
      </c>
      <c r="I70" s="1">
        <f>SUMIFS(province!$N:$N,province!$A:$A,I$1,province!$E:$E,$A70)</f>
        <v>1.2332068190762073</v>
      </c>
      <c r="J70" s="1">
        <f>SUMIFS(province!$N:$N,province!$A:$A,J$1,province!$E:$E,$A70)</f>
        <v>1.3099228750090608</v>
      </c>
      <c r="K70" s="1">
        <f>SUMIFS(province!$N:$N,province!$A:$A,K$1,province!$E:$E,$A70)</f>
        <v>1.3707624812374841</v>
      </c>
      <c r="L70" s="1">
        <f>SUMIFS(province!$N:$N,province!$A:$A,L$1,province!$E:$E,$A70)</f>
        <v>1.9183947158074897</v>
      </c>
      <c r="M70" s="1">
        <f>SUMIFS(province!$N:$N,province!$A:$A,M$1,province!$E:$E,$A70)</f>
        <v>1.7218885809221927</v>
      </c>
      <c r="N70" s="1">
        <f>SUMIFS(province!$N:$N,province!$A:$A,N$1,province!$E:$E,$A70)</f>
        <v>1.2900514224966468</v>
      </c>
      <c r="O70" s="1">
        <f>SUMIFS(province!$N:$N,province!$A:$A,O$1,province!$E:$E,$A70)</f>
        <v>0.67036557063275626</v>
      </c>
      <c r="P70" s="1">
        <f>SUMIFS(province!$N:$N,province!$A:$A,P$1,province!$E:$E,$A70)</f>
        <v>0.94720050517305809</v>
      </c>
      <c r="Q70" s="1">
        <f>SUMIFS(province!$N:$N,province!$A:$A,Q$1,province!$E:$E,$A70)</f>
        <v>1.0527160540837497</v>
      </c>
      <c r="R70" s="1">
        <f>SUMIFS(province!$N:$N,province!$A:$A,R$1,province!$E:$E,$A70)</f>
        <v>0.81490418298360956</v>
      </c>
      <c r="S70" s="1">
        <f>SUMIFS(province!$N:$N,province!$A:$A,S$1,province!$E:$E,$A70)</f>
        <v>0.49826206685525865</v>
      </c>
      <c r="T70" s="1">
        <f>SUMIFS(province!$N:$N,province!$A:$A,T$1,province!$E:$E,$A70)</f>
        <v>0.80025015691779366</v>
      </c>
      <c r="U70" s="1">
        <f>SUMIFS(province!$N:$N,province!$A:$A,U$1,province!$E:$E,$A70)</f>
        <v>1.0682459784768541</v>
      </c>
      <c r="V70" s="1">
        <f>SUMIFS(province!$N:$N,province!$A:$A,V$1,province!$E:$E,$A70)</f>
        <v>0</v>
      </c>
    </row>
    <row r="71" spans="1:24" x14ac:dyDescent="0.3">
      <c r="A71" s="3" t="s">
        <v>33</v>
      </c>
      <c r="B71" s="1">
        <f t="shared" si="2"/>
        <v>1.4448144900790165</v>
      </c>
      <c r="C71" s="1">
        <f>SUMIFS(province!$N:$N,province!$A:$A,C$1,province!$E:$E,$A71)</f>
        <v>1.6334733717410299</v>
      </c>
      <c r="D71" s="1">
        <f>SUMIFS(province!$N:$N,province!$A:$A,D$1,province!$E:$E,$A71)</f>
        <v>1.845868469171962</v>
      </c>
      <c r="E71" s="1">
        <f>SUMIFS(province!$N:$N,province!$A:$A,E$1,province!$E:$E,$A71)</f>
        <v>1.6738224358900049</v>
      </c>
      <c r="F71" s="1">
        <f>SUMIFS(province!$N:$N,province!$A:$A,F$1,province!$E:$E,$A71)</f>
        <v>2.0156807450247332</v>
      </c>
      <c r="G71" s="1">
        <f>SUMIFS(province!$N:$N,province!$A:$A,G$1,province!$E:$E,$A71)</f>
        <v>2.3899343385659009</v>
      </c>
      <c r="H71" s="1">
        <f>SUMIFS(province!$N:$N,province!$A:$A,H$1,province!$E:$E,$A71)</f>
        <v>2.4198312185740818</v>
      </c>
      <c r="I71" s="1">
        <f>SUMIFS(province!$N:$N,province!$A:$A,I$1,province!$E:$E,$A71)</f>
        <v>2.634033488255008</v>
      </c>
      <c r="J71" s="1">
        <f>SUMIFS(province!$N:$N,province!$A:$A,J$1,province!$E:$E,$A71)</f>
        <v>2.5669984716321386</v>
      </c>
      <c r="K71" s="1">
        <f>SUMIFS(province!$N:$N,province!$A:$A,K$1,province!$E:$E,$A71)</f>
        <v>2.443100872400505</v>
      </c>
      <c r="L71" s="1">
        <f>SUMIFS(province!$N:$N,province!$A:$A,L$1,province!$E:$E,$A71)</f>
        <v>2.0477235935250415</v>
      </c>
      <c r="M71" s="1">
        <f>SUMIFS(province!$N:$N,province!$A:$A,M$1,province!$E:$E,$A71)</f>
        <v>1.8516137399351993</v>
      </c>
      <c r="N71" s="1">
        <f>SUMIFS(province!$N:$N,province!$A:$A,N$1,province!$E:$E,$A71)</f>
        <v>1.44015712132244</v>
      </c>
      <c r="O71" s="1">
        <f>SUMIFS(province!$N:$N,province!$A:$A,O$1,province!$E:$E,$A71)</f>
        <v>1.0426726089794107</v>
      </c>
      <c r="P71" s="1">
        <f>SUMIFS(province!$N:$N,province!$A:$A,P$1,province!$E:$E,$A71)</f>
        <v>0.90711256970373455</v>
      </c>
      <c r="Q71" s="1">
        <f>SUMIFS(province!$N:$N,province!$A:$A,Q$1,province!$E:$E,$A71)</f>
        <v>0.77523108847387268</v>
      </c>
      <c r="R71" s="1">
        <f>SUMIFS(province!$N:$N,province!$A:$A,R$1,province!$E:$E,$A71)</f>
        <v>0.79007281923397832</v>
      </c>
      <c r="S71" s="1">
        <f>SUMIFS(province!$N:$N,province!$A:$A,S$1,province!$E:$E,$A71)</f>
        <v>0.724007310817953</v>
      </c>
      <c r="T71" s="1">
        <f>SUMIFS(province!$N:$N,province!$A:$A,T$1,province!$E:$E,$A71)</f>
        <v>0.92871347702582108</v>
      </c>
      <c r="U71" s="1">
        <f>SUMIFS(province!$N:$N,province!$A:$A,U$1,province!$E:$E,$A71)</f>
        <v>1.0667416500872549</v>
      </c>
      <c r="V71" s="1">
        <f>SUMIFS(province!$N:$N,province!$A:$A,V$1,province!$E:$E,$A71)</f>
        <v>0</v>
      </c>
    </row>
    <row r="72" spans="1:24" x14ac:dyDescent="0.3">
      <c r="A72" s="3" t="s">
        <v>121</v>
      </c>
      <c r="B72" s="1">
        <f t="shared" si="2"/>
        <v>1.4662769655379571</v>
      </c>
      <c r="C72" s="1">
        <f>SUMIFS(province!$N:$N,province!$A:$A,C$1,province!$E:$E,$A72)</f>
        <v>2.8350771813981952</v>
      </c>
      <c r="D72" s="1">
        <f>SUMIFS(province!$N:$N,province!$A:$A,D$1,province!$E:$E,$A72)</f>
        <v>2.4433343251468784</v>
      </c>
      <c r="E72" s="1">
        <f>SUMIFS(province!$N:$N,province!$A:$A,E$1,province!$E:$E,$A72)</f>
        <v>1.1811974148721185</v>
      </c>
      <c r="F72" s="1">
        <f>SUMIFS(province!$N:$N,province!$A:$A,F$1,province!$E:$E,$A72)</f>
        <v>1.2101222460764489</v>
      </c>
      <c r="G72" s="1">
        <f>SUMIFS(province!$N:$N,province!$A:$A,G$1,province!$E:$E,$A72)</f>
        <v>1.6062264287937893</v>
      </c>
      <c r="H72" s="1">
        <f>SUMIFS(province!$N:$N,province!$A:$A,H$1,province!$E:$E,$A72)</f>
        <v>1.699716933264261</v>
      </c>
      <c r="I72" s="1">
        <f>SUMIFS(province!$N:$N,province!$A:$A,I$1,province!$E:$E,$A72)</f>
        <v>1.6103839865011582</v>
      </c>
      <c r="J72" s="1">
        <f>SUMIFS(province!$N:$N,province!$A:$A,J$1,province!$E:$E,$A72)</f>
        <v>1.864572270345817</v>
      </c>
      <c r="K72" s="1">
        <f>SUMIFS(province!$N:$N,province!$A:$A,K$1,province!$E:$E,$A72)</f>
        <v>1.9319240785333525</v>
      </c>
      <c r="L72" s="1">
        <f>SUMIFS(province!$N:$N,province!$A:$A,L$1,province!$E:$E,$A72)</f>
        <v>2.066862615921</v>
      </c>
      <c r="M72" s="1">
        <f>SUMIFS(province!$N:$N,province!$A:$A,M$1,province!$E:$E,$A72)</f>
        <v>1.7672538053388851</v>
      </c>
      <c r="N72" s="1">
        <f>SUMIFS(province!$N:$N,province!$A:$A,N$1,province!$E:$E,$A72)</f>
        <v>1.3684437978778203</v>
      </c>
      <c r="O72" s="1">
        <f>SUMIFS(province!$N:$N,province!$A:$A,O$1,province!$E:$E,$A72)</f>
        <v>1.2631332933971664</v>
      </c>
      <c r="P72" s="1">
        <f>SUMIFS(province!$N:$N,province!$A:$A,P$1,province!$E:$E,$A72)</f>
        <v>1.3248178826223429</v>
      </c>
      <c r="Q72" s="1">
        <f>SUMIFS(province!$N:$N,province!$A:$A,Q$1,province!$E:$E,$A72)</f>
        <v>1.7594193003717751</v>
      </c>
      <c r="R72" s="1">
        <f>SUMIFS(province!$N:$N,province!$A:$A,R$1,province!$E:$E,$A72)</f>
        <v>1.9131817813549568</v>
      </c>
      <c r="S72" s="1">
        <f>SUMIFS(province!$N:$N,province!$A:$A,S$1,province!$E:$E,$A72)</f>
        <v>1.7814234750865843</v>
      </c>
      <c r="T72" s="1">
        <f>SUMIFS(province!$N:$N,province!$A:$A,T$1,province!$E:$E,$A72)</f>
        <v>1.5934492924717729</v>
      </c>
      <c r="U72" s="1">
        <f>SUMIFS(province!$N:$N,province!$A:$A,U$1,province!$E:$E,$A72)</f>
        <v>0.98030346383836608</v>
      </c>
      <c r="V72" s="1">
        <f>SUMIFS(province!$N:$N,province!$A:$A,V$1,province!$E:$E,$A72)</f>
        <v>0</v>
      </c>
      <c r="X72" s="1">
        <v>1</v>
      </c>
    </row>
    <row r="73" spans="1:24" x14ac:dyDescent="0.3">
      <c r="A73" s="3" t="s">
        <v>63</v>
      </c>
      <c r="B73" s="1">
        <f t="shared" si="2"/>
        <v>2.2883681900675987</v>
      </c>
      <c r="C73" s="1">
        <f>SUMIFS(province!$N:$N,province!$A:$A,C$1,province!$E:$E,$A73)</f>
        <v>1.4816421371989943</v>
      </c>
      <c r="D73" s="1">
        <f>SUMIFS(province!$N:$N,province!$A:$A,D$1,province!$E:$E,$A73)</f>
        <v>1.4012146810352308</v>
      </c>
      <c r="E73" s="1">
        <f>SUMIFS(province!$N:$N,province!$A:$A,E$1,province!$E:$E,$A73)</f>
        <v>1.1207958040085961</v>
      </c>
      <c r="F73" s="1">
        <f>SUMIFS(province!$N:$N,province!$A:$A,F$1,province!$E:$E,$A73)</f>
        <v>1.1037865052662301</v>
      </c>
      <c r="G73" s="1">
        <f>SUMIFS(province!$N:$N,province!$A:$A,G$1,province!$E:$E,$A73)</f>
        <v>1.2305693547176371</v>
      </c>
      <c r="H73" s="1">
        <f>SUMIFS(province!$N:$N,province!$A:$A,H$1,province!$E:$E,$A73)</f>
        <v>1.0873864205861663</v>
      </c>
      <c r="I73" s="1">
        <f>SUMIFS(province!$N:$N,province!$A:$A,I$1,province!$E:$E,$A73)</f>
        <v>1.188458407553973</v>
      </c>
      <c r="J73" s="1">
        <f>SUMIFS(province!$N:$N,province!$A:$A,J$1,province!$E:$E,$A73)</f>
        <v>1.0833374269948843</v>
      </c>
      <c r="K73" s="1">
        <f>SUMIFS(province!$N:$N,province!$A:$A,K$1,province!$E:$E,$A73)</f>
        <v>1.1489841360298494</v>
      </c>
      <c r="L73" s="1">
        <f>SUMIFS(province!$N:$N,province!$A:$A,L$1,province!$E:$E,$A73)</f>
        <v>1.5946751536269921</v>
      </c>
      <c r="M73" s="1">
        <f>SUMIFS(province!$N:$N,province!$A:$A,M$1,province!$E:$E,$A73)</f>
        <v>2.4781469108231327</v>
      </c>
      <c r="N73" s="1">
        <f>SUMIFS(province!$N:$N,province!$A:$A,N$1,province!$E:$E,$A73)</f>
        <v>2.1782145368874941</v>
      </c>
      <c r="O73" s="1">
        <f>SUMIFS(province!$N:$N,province!$A:$A,O$1,province!$E:$E,$A73)</f>
        <v>2.2087431224921699</v>
      </c>
      <c r="P73" s="1">
        <f>SUMIFS(province!$N:$N,province!$A:$A,P$1,province!$E:$E,$A73)</f>
        <v>2.7482588518100663</v>
      </c>
      <c r="Q73" s="1">
        <f>SUMIFS(province!$N:$N,province!$A:$A,Q$1,province!$E:$E,$A73)</f>
        <v>2.4228264554891124</v>
      </c>
      <c r="R73" s="1">
        <f>SUMIFS(province!$N:$N,province!$A:$A,R$1,province!$E:$E,$A73)</f>
        <v>2.1128219503071173</v>
      </c>
      <c r="S73" s="1">
        <f>SUMIFS(province!$N:$N,province!$A:$A,S$1,province!$E:$E,$A73)</f>
        <v>1.3637180794960595</v>
      </c>
      <c r="T73" s="1">
        <f>SUMIFS(province!$N:$N,province!$A:$A,T$1,province!$E:$E,$A73)</f>
        <v>1.0834318539029728</v>
      </c>
      <c r="U73" s="1">
        <f>SUMIFS(province!$N:$N,province!$A:$A,U$1,province!$E:$E,$A73)</f>
        <v>0.89278956579925561</v>
      </c>
      <c r="V73" s="1">
        <f>SUMIFS(province!$N:$N,province!$A:$A,V$1,province!$E:$E,$A73)</f>
        <v>0</v>
      </c>
      <c r="X73" s="1">
        <v>1</v>
      </c>
    </row>
    <row r="74" spans="1:24" x14ac:dyDescent="0.3">
      <c r="A74" s="3" t="s">
        <v>77</v>
      </c>
      <c r="B74" s="1">
        <f t="shared" si="2"/>
        <v>2.239196722601648</v>
      </c>
      <c r="C74" s="1">
        <f>SUMIFS(province!$N:$N,province!$A:$A,C$1,province!$E:$E,$A74)</f>
        <v>2.4867296333559743</v>
      </c>
      <c r="D74" s="1">
        <f>SUMIFS(province!$N:$N,province!$A:$A,D$1,province!$E:$E,$A74)</f>
        <v>0</v>
      </c>
      <c r="E74" s="1">
        <f>SUMIFS(province!$N:$N,province!$A:$A,E$1,province!$E:$E,$A74)</f>
        <v>1.5139573741122285</v>
      </c>
      <c r="F74" s="1">
        <f>SUMIFS(province!$N:$N,province!$A:$A,F$1,province!$E:$E,$A74)</f>
        <v>2.060618088153932</v>
      </c>
      <c r="G74" s="1">
        <f>SUMIFS(province!$N:$N,province!$A:$A,G$1,province!$E:$E,$A74)</f>
        <v>2.3199755641523137</v>
      </c>
      <c r="H74" s="1">
        <f>SUMIFS(province!$N:$N,province!$A:$A,H$1,province!$E:$E,$A74)</f>
        <v>2.1089654656797139</v>
      </c>
      <c r="I74" s="1">
        <f>SUMIFS(province!$N:$N,province!$A:$A,I$1,province!$E:$E,$A74)</f>
        <v>2.1045565691076011</v>
      </c>
      <c r="J74" s="1">
        <f>SUMIFS(province!$N:$N,province!$A:$A,J$1,province!$E:$E,$A74)</f>
        <v>2.1702157870284431</v>
      </c>
      <c r="K74" s="1">
        <f>SUMIFS(province!$N:$N,province!$A:$A,K$1,province!$E:$E,$A74)</f>
        <v>1.9990035454144086</v>
      </c>
      <c r="L74" s="1">
        <f>SUMIFS(province!$N:$N,province!$A:$A,L$1,province!$E:$E,$A74)</f>
        <v>1.8447377934831954</v>
      </c>
      <c r="M74" s="1">
        <f>SUMIFS(province!$N:$N,province!$A:$A,M$1,province!$E:$E,$A74)</f>
        <v>2.5230915295533474</v>
      </c>
      <c r="N74" s="1">
        <f>SUMIFS(province!$N:$N,province!$A:$A,N$1,province!$E:$E,$A74)</f>
        <v>2.1668232897633644</v>
      </c>
      <c r="O74" s="1">
        <f>SUMIFS(province!$N:$N,province!$A:$A,O$1,province!$E:$E,$A74)</f>
        <v>2.0276753484882315</v>
      </c>
      <c r="P74" s="1">
        <f>SUMIFS(province!$N:$N,province!$A:$A,P$1,province!$E:$E,$A74)</f>
        <v>1.1651771234258528</v>
      </c>
      <c r="Q74" s="1">
        <f>SUMIFS(province!$N:$N,province!$A:$A,Q$1,province!$E:$E,$A74)</f>
        <v>1.1414251734738468</v>
      </c>
      <c r="R74" s="1">
        <f>SUMIFS(province!$N:$N,province!$A:$A,R$1,province!$E:$E,$A74)</f>
        <v>0.66946723371724925</v>
      </c>
      <c r="S74" s="1">
        <f>SUMIFS(province!$N:$N,province!$A:$A,S$1,province!$E:$E,$A74)</f>
        <v>0.5910440390880467</v>
      </c>
      <c r="T74" s="1">
        <f>SUMIFS(province!$N:$N,province!$A:$A,T$1,province!$E:$E,$A74)</f>
        <v>0.63208650354524865</v>
      </c>
      <c r="U74" s="1">
        <f>SUMIFS(province!$N:$N,province!$A:$A,U$1,province!$E:$E,$A74)</f>
        <v>0.93585389042115186</v>
      </c>
      <c r="V74" s="1">
        <f>SUMIFS(province!$N:$N,province!$A:$A,V$1,province!$E:$E,$A74)</f>
        <v>0</v>
      </c>
      <c r="X74" s="1">
        <v>4</v>
      </c>
    </row>
    <row r="75" spans="1:24" x14ac:dyDescent="0.3">
      <c r="A75" s="3" t="s">
        <v>80</v>
      </c>
      <c r="B75" s="1">
        <f t="shared" si="2"/>
        <v>1.2164899598307339</v>
      </c>
      <c r="C75" s="1">
        <f>SUMIFS(province!$N:$N,province!$A:$A,C$1,province!$E:$E,$A75)</f>
        <v>2.3648086957015653</v>
      </c>
      <c r="D75" s="1">
        <f>SUMIFS(province!$N:$N,province!$A:$A,D$1,province!$E:$E,$A75)</f>
        <v>2.3545072436020744</v>
      </c>
      <c r="E75" s="1">
        <f>SUMIFS(province!$N:$N,province!$A:$A,E$1,province!$E:$E,$A75)</f>
        <v>2.3725572755346755</v>
      </c>
      <c r="F75" s="1">
        <f>SUMIFS(province!$N:$N,province!$A:$A,F$1,province!$E:$E,$A75)</f>
        <v>2.0032085181256329</v>
      </c>
      <c r="G75" s="1">
        <f>SUMIFS(province!$N:$N,province!$A:$A,G$1,province!$E:$E,$A75)</f>
        <v>1.9382060821885614</v>
      </c>
      <c r="H75" s="1">
        <f>SUMIFS(province!$N:$N,province!$A:$A,H$1,province!$E:$E,$A75)</f>
        <v>1.6255550743822169</v>
      </c>
      <c r="I75" s="1">
        <f>SUMIFS(province!$N:$N,province!$A:$A,I$1,province!$E:$E,$A75)</f>
        <v>1.1634687458475403</v>
      </c>
      <c r="J75" s="1">
        <f>SUMIFS(province!$N:$N,province!$A:$A,J$1,province!$E:$E,$A75)</f>
        <v>1.3035383213300862</v>
      </c>
      <c r="K75" s="1">
        <f>SUMIFS(province!$N:$N,province!$A:$A,K$1,province!$E:$E,$A75)</f>
        <v>1.3859330149284868</v>
      </c>
      <c r="L75" s="1">
        <f>SUMIFS(province!$N:$N,province!$A:$A,L$1,province!$E:$E,$A75)</f>
        <v>1.0384979164592645</v>
      </c>
      <c r="M75" s="1">
        <f>SUMIFS(province!$N:$N,province!$A:$A,M$1,province!$E:$E,$A75)</f>
        <v>1.2356558928491119</v>
      </c>
      <c r="N75" s="1">
        <f>SUMIFS(province!$N:$N,province!$A:$A,N$1,province!$E:$E,$A75)</f>
        <v>1.2776891157162584</v>
      </c>
      <c r="O75" s="1">
        <f>SUMIFS(province!$N:$N,province!$A:$A,O$1,province!$E:$E,$A75)</f>
        <v>1.1361248709268317</v>
      </c>
      <c r="P75" s="1">
        <f>SUMIFS(province!$N:$N,province!$A:$A,P$1,province!$E:$E,$A75)</f>
        <v>1.1585332803955379</v>
      </c>
      <c r="Q75" s="1">
        <f>SUMIFS(province!$N:$N,province!$A:$A,Q$1,province!$E:$E,$A75)</f>
        <v>0.93694525809507712</v>
      </c>
      <c r="R75" s="1">
        <f>SUMIFS(province!$N:$N,province!$A:$A,R$1,province!$E:$E,$A75)</f>
        <v>0.62139337145560036</v>
      </c>
      <c r="S75" s="1">
        <f>SUMIFS(province!$N:$N,province!$A:$A,S$1,province!$E:$E,$A75)</f>
        <v>0.69685288912727628</v>
      </c>
      <c r="T75" s="1">
        <f>SUMIFS(province!$N:$N,province!$A:$A,T$1,province!$E:$E,$A75)</f>
        <v>0.79911720057513702</v>
      </c>
      <c r="U75" s="1">
        <f>SUMIFS(province!$N:$N,province!$A:$A,U$1,province!$E:$E,$A75)</f>
        <v>0.91343047271619615</v>
      </c>
      <c r="V75" s="1">
        <f>SUMIFS(province!$N:$N,province!$A:$A,V$1,province!$E:$E,$A75)</f>
        <v>0</v>
      </c>
      <c r="X75" s="1">
        <v>5</v>
      </c>
    </row>
    <row r="76" spans="1:24" x14ac:dyDescent="0.3">
      <c r="A76" s="3" t="s">
        <v>136</v>
      </c>
      <c r="B76" s="1">
        <f t="shared" si="2"/>
        <v>0.7824387684082641</v>
      </c>
      <c r="C76" s="1">
        <f>SUMIFS(province!$N:$N,province!$A:$A,C$1,province!$E:$E,$A76)</f>
        <v>2.4917547412776599</v>
      </c>
      <c r="D76" s="1">
        <f>SUMIFS(province!$N:$N,province!$A:$A,D$1,province!$E:$E,$A76)</f>
        <v>1.9708435201645869</v>
      </c>
      <c r="E76" s="1">
        <f>SUMIFS(province!$N:$N,province!$A:$A,E$1,province!$E:$E,$A76)</f>
        <v>1.1713241688718432</v>
      </c>
      <c r="F76" s="1">
        <f>SUMIFS(province!$N:$N,province!$A:$A,F$1,province!$E:$E,$A76)</f>
        <v>0.67632075631912725</v>
      </c>
      <c r="G76" s="1">
        <f>SUMIFS(province!$N:$N,province!$A:$A,G$1,province!$E:$E,$A76)</f>
        <v>1.2550094679681638</v>
      </c>
      <c r="H76" s="1">
        <f>SUMIFS(province!$N:$N,province!$A:$A,H$1,province!$E:$E,$A76)</f>
        <v>1.4659938238199957</v>
      </c>
      <c r="I76" s="1">
        <f>SUMIFS(province!$N:$N,province!$A:$A,I$1,province!$E:$E,$A76)</f>
        <v>1.2763132207476358</v>
      </c>
      <c r="J76" s="1">
        <f>SUMIFS(province!$N:$N,province!$A:$A,J$1,province!$E:$E,$A76)</f>
        <v>1.0028018060307062</v>
      </c>
      <c r="K76" s="1">
        <f>SUMIFS(province!$N:$N,province!$A:$A,K$1,province!$E:$E,$A76)</f>
        <v>0.90386253573102937</v>
      </c>
      <c r="L76" s="1">
        <f>SUMIFS(province!$N:$N,province!$A:$A,L$1,province!$E:$E,$A76)</f>
        <v>0.99617271853885914</v>
      </c>
      <c r="M76" s="1">
        <f>SUMIFS(province!$N:$N,province!$A:$A,M$1,province!$E:$E,$A76)</f>
        <v>0.84336239708865701</v>
      </c>
      <c r="N76" s="1">
        <f>SUMIFS(province!$N:$N,province!$A:$A,N$1,province!$E:$E,$A76)</f>
        <v>0.68172639881733732</v>
      </c>
      <c r="O76" s="1">
        <f>SUMIFS(province!$N:$N,province!$A:$A,O$1,province!$E:$E,$A76)</f>
        <v>0.82222750931879807</v>
      </c>
      <c r="P76" s="1">
        <f>SUMIFS(province!$N:$N,province!$A:$A,P$1,province!$E:$E,$A76)</f>
        <v>1.1564764331148503</v>
      </c>
      <c r="Q76" s="1">
        <f>SUMIFS(province!$N:$N,province!$A:$A,Q$1,province!$E:$E,$A76)</f>
        <v>0.96651596108428151</v>
      </c>
      <c r="R76" s="1">
        <f>SUMIFS(province!$N:$N,province!$A:$A,R$1,province!$E:$E,$A76)</f>
        <v>1.173290664928496</v>
      </c>
      <c r="S76" s="1">
        <f>SUMIFS(province!$N:$N,province!$A:$A,S$1,province!$E:$E,$A76)</f>
        <v>0.87592889660635409</v>
      </c>
      <c r="T76" s="1">
        <f>SUMIFS(province!$N:$N,province!$A:$A,T$1,province!$E:$E,$A76)</f>
        <v>1.0795460871976781</v>
      </c>
      <c r="U76" s="1">
        <f>SUMIFS(province!$N:$N,province!$A:$A,U$1,province!$E:$E,$A76)</f>
        <v>0.84267928364064926</v>
      </c>
      <c r="V76" s="1">
        <f>SUMIFS(province!$N:$N,province!$A:$A,V$1,province!$E:$E,$A76)</f>
        <v>0</v>
      </c>
      <c r="X76" s="1">
        <v>1</v>
      </c>
    </row>
    <row r="77" spans="1:24" x14ac:dyDescent="0.3">
      <c r="A77" s="3" t="s">
        <v>30</v>
      </c>
      <c r="B77" s="1">
        <f t="shared" si="2"/>
        <v>0.96256927241406898</v>
      </c>
      <c r="C77" s="1">
        <f>SUMIFS(province!$N:$N,province!$A:$A,C$1,province!$E:$E,$A77)</f>
        <v>1.4507076708818438</v>
      </c>
      <c r="D77" s="1">
        <f>SUMIFS(province!$N:$N,province!$A:$A,D$1,province!$E:$E,$A77)</f>
        <v>1.4981921423799696</v>
      </c>
      <c r="E77" s="1">
        <f>SUMIFS(province!$N:$N,province!$A:$A,E$1,province!$E:$E,$A77)</f>
        <v>1.4587580465348899</v>
      </c>
      <c r="F77" s="1">
        <f>SUMIFS(province!$N:$N,province!$A:$A,F$1,province!$E:$E,$A77)</f>
        <v>1.4141467243019694</v>
      </c>
      <c r="G77" s="1">
        <f>SUMIFS(province!$N:$N,province!$A:$A,G$1,province!$E:$E,$A77)</f>
        <v>1.5398148919476173</v>
      </c>
      <c r="H77" s="1">
        <f>SUMIFS(province!$N:$N,province!$A:$A,H$1,province!$E:$E,$A77)</f>
        <v>1.6315490401934722</v>
      </c>
      <c r="I77" s="1">
        <f>SUMIFS(province!$N:$N,province!$A:$A,I$1,province!$E:$E,$A77)</f>
        <v>1.8468971108383585</v>
      </c>
      <c r="J77" s="1">
        <f>SUMIFS(province!$N:$N,province!$A:$A,J$1,province!$E:$E,$A77)</f>
        <v>2.020348304775244</v>
      </c>
      <c r="K77" s="1">
        <f>SUMIFS(province!$N:$N,province!$A:$A,K$1,province!$E:$E,$A77)</f>
        <v>1.6929293156513658</v>
      </c>
      <c r="L77" s="1">
        <f>SUMIFS(province!$N:$N,province!$A:$A,L$1,province!$E:$E,$A77)</f>
        <v>1.4335088380976435</v>
      </c>
      <c r="M77" s="1">
        <f>SUMIFS(province!$N:$N,province!$A:$A,M$1,province!$E:$E,$A77)</f>
        <v>1.0959513067998872</v>
      </c>
      <c r="N77" s="1">
        <f>SUMIFS(province!$N:$N,province!$A:$A,N$1,province!$E:$E,$A77)</f>
        <v>0.95901834994008939</v>
      </c>
      <c r="O77" s="1">
        <f>SUMIFS(province!$N:$N,province!$A:$A,O$1,province!$E:$E,$A77)</f>
        <v>0.83273816050223048</v>
      </c>
      <c r="P77" s="1">
        <f>SUMIFS(province!$N:$N,province!$A:$A,P$1,province!$E:$E,$A77)</f>
        <v>0.64544853986736028</v>
      </c>
      <c r="Q77" s="1">
        <f>SUMIFS(province!$N:$N,province!$A:$A,Q$1,province!$E:$E,$A77)</f>
        <v>0.97919266846122754</v>
      </c>
      <c r="R77" s="1">
        <f>SUMIFS(province!$N:$N,province!$A:$A,R$1,province!$E:$E,$A77)</f>
        <v>0.7907750400081488</v>
      </c>
      <c r="S77" s="1">
        <f>SUMIFS(province!$N:$N,province!$A:$A,S$1,province!$E:$E,$A77)</f>
        <v>0.67900103013374802</v>
      </c>
      <c r="T77" s="1">
        <f>SUMIFS(province!$N:$N,province!$A:$A,T$1,province!$E:$E,$A77)</f>
        <v>0.87746529187679823</v>
      </c>
      <c r="U77" s="1">
        <f>SUMIFS(province!$N:$N,province!$A:$A,U$1,province!$E:$E,$A77)</f>
        <v>0.89448951661957665</v>
      </c>
      <c r="V77" s="1">
        <f>SUMIFS(province!$N:$N,province!$A:$A,V$1,province!$E:$E,$A77)</f>
        <v>0</v>
      </c>
      <c r="X77" s="1">
        <v>8</v>
      </c>
    </row>
    <row r="78" spans="1:24" x14ac:dyDescent="0.3">
      <c r="A78" s="3" t="s">
        <v>108</v>
      </c>
      <c r="B78" s="1">
        <f t="shared" si="2"/>
        <v>1.2662691197762284</v>
      </c>
      <c r="C78" s="1">
        <f>SUMIFS(province!$N:$N,province!$A:$A,C$1,province!$E:$E,$A78)</f>
        <v>1.6527355209889822</v>
      </c>
      <c r="D78" s="1">
        <f>SUMIFS(province!$N:$N,province!$A:$A,D$1,province!$E:$E,$A78)</f>
        <v>1.557587569809145</v>
      </c>
      <c r="E78" s="1">
        <f>SUMIFS(province!$N:$N,province!$A:$A,E$1,province!$E:$E,$A78)</f>
        <v>2.0754506928002949</v>
      </c>
      <c r="F78" s="1">
        <f>SUMIFS(province!$N:$N,province!$A:$A,F$1,province!$E:$E,$A78)</f>
        <v>2.3212886914177289</v>
      </c>
      <c r="G78" s="1">
        <f>SUMIFS(province!$N:$N,province!$A:$A,G$1,province!$E:$E,$A78)</f>
        <v>2.0575078923258916</v>
      </c>
      <c r="H78" s="1">
        <f>SUMIFS(province!$N:$N,province!$A:$A,H$1,province!$E:$E,$A78)</f>
        <v>2.357627134404217</v>
      </c>
      <c r="I78" s="1">
        <f>SUMIFS(province!$N:$N,province!$A:$A,I$1,province!$E:$E,$A78)</f>
        <v>2.3777522188818869</v>
      </c>
      <c r="J78" s="1">
        <f>SUMIFS(province!$N:$N,province!$A:$A,J$1,province!$E:$E,$A78)</f>
        <v>2.9056133612241446</v>
      </c>
      <c r="K78" s="1">
        <f>SUMIFS(province!$N:$N,province!$A:$A,K$1,province!$E:$E,$A78)</f>
        <v>2.6963138519171523</v>
      </c>
      <c r="L78" s="1">
        <f>SUMIFS(province!$N:$N,province!$A:$A,L$1,province!$E:$E,$A78)</f>
        <v>2.0654748834337342</v>
      </c>
      <c r="M78" s="1">
        <f>SUMIFS(province!$N:$N,province!$A:$A,M$1,province!$E:$E,$A78)</f>
        <v>1.5879626684605836</v>
      </c>
      <c r="N78" s="1">
        <f>SUMIFS(province!$N:$N,province!$A:$A,N$1,province!$E:$E,$A78)</f>
        <v>1.2898444120551678</v>
      </c>
      <c r="O78" s="1">
        <f>SUMIFS(province!$N:$N,province!$A:$A,O$1,province!$E:$E,$A78)</f>
        <v>0.92100027881293367</v>
      </c>
      <c r="P78" s="1">
        <f>SUMIFS(province!$N:$N,province!$A:$A,P$1,province!$E:$E,$A78)</f>
        <v>0.52567874268068981</v>
      </c>
      <c r="Q78" s="1">
        <f>SUMIFS(province!$N:$N,province!$A:$A,Q$1,province!$E:$E,$A78)</f>
        <v>0.66198231650317341</v>
      </c>
      <c r="R78" s="1">
        <f>SUMIFS(province!$N:$N,province!$A:$A,R$1,province!$E:$E,$A78)</f>
        <v>0.93250152328349667</v>
      </c>
      <c r="S78" s="1">
        <f>SUMIFS(province!$N:$N,province!$A:$A,S$1,province!$E:$E,$A78)</f>
        <v>0.91065626013143908</v>
      </c>
      <c r="T78" s="1">
        <f>SUMIFS(province!$N:$N,province!$A:$A,T$1,province!$E:$E,$A78)</f>
        <v>0.94295072190074847</v>
      </c>
      <c r="U78" s="1">
        <f>SUMIFS(province!$N:$N,province!$A:$A,U$1,province!$E:$E,$A78)</f>
        <v>0.86246803829407792</v>
      </c>
      <c r="V78" s="1">
        <f>SUMIFS(province!$N:$N,province!$A:$A,V$1,province!$E:$E,$A78)</f>
        <v>0</v>
      </c>
      <c r="X78" s="1">
        <v>7</v>
      </c>
    </row>
    <row r="79" spans="1:24" x14ac:dyDescent="0.3">
      <c r="A79" s="3" t="s">
        <v>129</v>
      </c>
      <c r="B79" s="1">
        <f t="shared" si="2"/>
        <v>1.6863512995677701</v>
      </c>
      <c r="C79" s="1">
        <f>SUMIFS(province!$N:$N,province!$A:$A,C$1,province!$E:$E,$A79)</f>
        <v>1.1021937160577027</v>
      </c>
      <c r="D79" s="1">
        <f>SUMIFS(province!$N:$N,province!$A:$A,D$1,province!$E:$E,$A79)</f>
        <v>1.3009694132823457</v>
      </c>
      <c r="E79" s="1">
        <f>SUMIFS(province!$N:$N,province!$A:$A,E$1,province!$E:$E,$A79)</f>
        <v>1.3575443566989758</v>
      </c>
      <c r="F79" s="1">
        <f>SUMIFS(province!$N:$N,province!$A:$A,F$1,province!$E:$E,$A79)</f>
        <v>1.1085843622377265</v>
      </c>
      <c r="G79" s="1">
        <f>SUMIFS(province!$N:$N,province!$A:$A,G$1,province!$E:$E,$A79)</f>
        <v>1.0461282793108766</v>
      </c>
      <c r="H79" s="1">
        <f>SUMIFS(province!$N:$N,province!$A:$A,H$1,province!$E:$E,$A79)</f>
        <v>1.0737907934974023</v>
      </c>
      <c r="I79" s="1">
        <f>SUMIFS(province!$N:$N,province!$A:$A,I$1,province!$E:$E,$A79)</f>
        <v>1.1520989010608538</v>
      </c>
      <c r="J79" s="1">
        <f>SUMIFS(province!$N:$N,province!$A:$A,J$1,province!$E:$E,$A79)</f>
        <v>0.91830586727466079</v>
      </c>
      <c r="K79" s="1">
        <f>SUMIFS(province!$N:$N,province!$A:$A,K$1,province!$E:$E,$A79)</f>
        <v>1.106662732242027</v>
      </c>
      <c r="L79" s="1">
        <f>SUMIFS(province!$N:$N,province!$A:$A,L$1,province!$E:$E,$A79)</f>
        <v>1.542323040101981</v>
      </c>
      <c r="M79" s="1">
        <f>SUMIFS(province!$N:$N,province!$A:$A,M$1,province!$E:$E,$A79)</f>
        <v>1.5855788844577647</v>
      </c>
      <c r="N79" s="1">
        <f>SUMIFS(province!$N:$N,province!$A:$A,N$1,province!$E:$E,$A79)</f>
        <v>1.7620444057784101</v>
      </c>
      <c r="O79" s="1">
        <f>SUMIFS(province!$N:$N,province!$A:$A,O$1,province!$E:$E,$A79)</f>
        <v>1.7114306084671351</v>
      </c>
      <c r="P79" s="1">
        <f>SUMIFS(province!$N:$N,province!$A:$A,P$1,province!$E:$E,$A79)</f>
        <v>1.8500874847717668</v>
      </c>
      <c r="Q79" s="1">
        <f>SUMIFS(province!$N:$N,province!$A:$A,Q$1,province!$E:$E,$A79)</f>
        <v>1.5977996421211458</v>
      </c>
      <c r="R79" s="1">
        <f>SUMIFS(province!$N:$N,province!$A:$A,R$1,province!$E:$E,$A79)</f>
        <v>1.4351695174800034</v>
      </c>
      <c r="S79" s="1">
        <f>SUMIFS(province!$N:$N,province!$A:$A,S$1,province!$E:$E,$A79)</f>
        <v>1.2343481776560867</v>
      </c>
      <c r="T79" s="1">
        <f>SUMIFS(province!$N:$N,province!$A:$A,T$1,province!$E:$E,$A79)</f>
        <v>1.237937146100248</v>
      </c>
      <c r="U79" s="1">
        <f>SUMIFS(province!$N:$N,province!$A:$A,U$1,province!$E:$E,$A79)</f>
        <v>0.80428530096863615</v>
      </c>
      <c r="V79" s="1">
        <f>SUMIFS(province!$N:$N,province!$A:$A,V$1,province!$E:$E,$A79)</f>
        <v>0</v>
      </c>
      <c r="X79" s="1">
        <v>1</v>
      </c>
    </row>
    <row r="80" spans="1:24" x14ac:dyDescent="0.3">
      <c r="A80" s="3" t="s">
        <v>147</v>
      </c>
      <c r="B80" s="1">
        <f t="shared" si="2"/>
        <v>0.76718832474405474</v>
      </c>
      <c r="C80" s="1">
        <f>SUMIFS(province!$N:$N,province!$A:$A,C$1,province!$E:$E,$A80)</f>
        <v>3.5765050088510257</v>
      </c>
      <c r="D80" s="1">
        <f>SUMIFS(province!$N:$N,province!$A:$A,D$1,province!$E:$E,$A80)</f>
        <v>3.8187054679179075</v>
      </c>
      <c r="E80" s="1">
        <f>SUMIFS(province!$N:$N,province!$A:$A,E$1,province!$E:$E,$A80)</f>
        <v>3.2387409134969882</v>
      </c>
      <c r="F80" s="1">
        <f>SUMIFS(province!$N:$N,province!$A:$A,F$1,province!$E:$E,$A80)</f>
        <v>2.4209888784539637</v>
      </c>
      <c r="G80" s="1">
        <f>SUMIFS(province!$N:$N,province!$A:$A,G$1,province!$E:$E,$A80)</f>
        <v>2.6296392239494244</v>
      </c>
      <c r="H80" s="1">
        <f>SUMIFS(province!$N:$N,province!$A:$A,H$1,province!$E:$E,$A80)</f>
        <v>2.4669596740798339</v>
      </c>
      <c r="I80" s="1">
        <f>SUMIFS(province!$N:$N,province!$A:$A,I$1,province!$E:$E,$A80)</f>
        <v>1.9939717226641389</v>
      </c>
      <c r="J80" s="1">
        <f>SUMIFS(province!$N:$N,province!$A:$A,J$1,province!$E:$E,$A80)</f>
        <v>1.449018244560575</v>
      </c>
      <c r="K80" s="1">
        <f>SUMIFS(province!$N:$N,province!$A:$A,K$1,province!$E:$E,$A80)</f>
        <v>1.2711891555224721</v>
      </c>
      <c r="L80" s="1">
        <f>SUMIFS(province!$N:$N,province!$A:$A,L$1,province!$E:$E,$A80)</f>
        <v>1.4067562940199165</v>
      </c>
      <c r="M80" s="1">
        <f>SUMIFS(province!$N:$N,province!$A:$A,M$1,province!$E:$E,$A80)</f>
        <v>0.97540836385878316</v>
      </c>
      <c r="N80" s="1">
        <f>SUMIFS(province!$N:$N,province!$A:$A,N$1,province!$E:$E,$A80)</f>
        <v>0.65716042102888472</v>
      </c>
      <c r="O80" s="1">
        <f>SUMIFS(province!$N:$N,province!$A:$A,O$1,province!$E:$E,$A80)</f>
        <v>0.66899618934449634</v>
      </c>
      <c r="P80" s="1">
        <f>SUMIFS(province!$N:$N,province!$A:$A,P$1,province!$E:$E,$A80)</f>
        <v>0.81382005901574517</v>
      </c>
      <c r="Q80" s="1">
        <f>SUMIFS(province!$N:$N,province!$A:$A,Q$1,province!$E:$E,$A80)</f>
        <v>0.89028045231438302</v>
      </c>
      <c r="R80" s="1">
        <f>SUMIFS(province!$N:$N,province!$A:$A,R$1,province!$E:$E,$A80)</f>
        <v>0.95597376055833405</v>
      </c>
      <c r="S80" s="1">
        <f>SUMIFS(province!$N:$N,province!$A:$A,S$1,province!$E:$E,$A80)</f>
        <v>1.0159576802982948</v>
      </c>
      <c r="T80" s="1">
        <f>SUMIFS(province!$N:$N,province!$A:$A,T$1,province!$E:$E,$A80)</f>
        <v>0.84534894606683009</v>
      </c>
      <c r="U80" s="1">
        <f>SUMIFS(province!$N:$N,province!$A:$A,U$1,province!$E:$E,$A80)</f>
        <v>0.76007834673272145</v>
      </c>
      <c r="V80" s="1">
        <f>SUMIFS(province!$N:$N,province!$A:$A,V$1,province!$E:$E,$A80)</f>
        <v>0</v>
      </c>
      <c r="X80" s="1">
        <v>2</v>
      </c>
    </row>
    <row r="81" spans="1:24" x14ac:dyDescent="0.3">
      <c r="A81" s="3" t="s">
        <v>117</v>
      </c>
      <c r="B81" s="1">
        <f t="shared" si="2"/>
        <v>1.1586285061946711</v>
      </c>
      <c r="C81" s="1">
        <f>SUMIFS(province!$N:$N,province!$A:$A,C$1,province!$E:$E,$A81)</f>
        <v>0.91437983545612622</v>
      </c>
      <c r="D81" s="1">
        <f>SUMIFS(province!$N:$N,province!$A:$A,D$1,province!$E:$E,$A81)</f>
        <v>1.6012795055693338</v>
      </c>
      <c r="E81" s="1">
        <f>SUMIFS(province!$N:$N,province!$A:$A,E$1,province!$E:$E,$A81)</f>
        <v>1.6158649334500406</v>
      </c>
      <c r="F81" s="1">
        <f>SUMIFS(province!$N:$N,province!$A:$A,F$1,province!$E:$E,$A81)</f>
        <v>2.356756611353588</v>
      </c>
      <c r="G81" s="1">
        <f>SUMIFS(province!$N:$N,province!$A:$A,G$1,province!$E:$E,$A81)</f>
        <v>1.6388701980268841</v>
      </c>
      <c r="H81" s="1">
        <f>SUMIFS(province!$N:$N,province!$A:$A,H$1,province!$E:$E,$A81)</f>
        <v>1.9134901445239298</v>
      </c>
      <c r="I81" s="1">
        <f>SUMIFS(province!$N:$N,province!$A:$A,I$1,province!$E:$E,$A81)</f>
        <v>2.2549493560383493</v>
      </c>
      <c r="J81" s="1">
        <f>SUMIFS(province!$N:$N,province!$A:$A,J$1,province!$E:$E,$A81)</f>
        <v>2.0516159975249746</v>
      </c>
      <c r="K81" s="1">
        <f>SUMIFS(province!$N:$N,province!$A:$A,K$1,province!$E:$E,$A81)</f>
        <v>1.6836620717599784</v>
      </c>
      <c r="L81" s="1">
        <f>SUMIFS(province!$N:$N,province!$A:$A,L$1,province!$E:$E,$A81)</f>
        <v>1.679974601847732</v>
      </c>
      <c r="M81" s="1">
        <f>SUMIFS(province!$N:$N,province!$A:$A,M$1,province!$E:$E,$A81)</f>
        <v>1.5772742357191376</v>
      </c>
      <c r="N81" s="1">
        <f>SUMIFS(province!$N:$N,province!$A:$A,N$1,province!$E:$E,$A81)</f>
        <v>1.2441921169470131</v>
      </c>
      <c r="O81" s="1">
        <f>SUMIFS(province!$N:$N,province!$A:$A,O$1,province!$E:$E,$A81)</f>
        <v>0.6544191659178622</v>
      </c>
      <c r="P81" s="1">
        <f>SUMIFS(province!$N:$N,province!$A:$A,P$1,province!$E:$E,$A81)</f>
        <v>0.52037232479429862</v>
      </c>
      <c r="Q81" s="1">
        <f>SUMIFS(province!$N:$N,province!$A:$A,Q$1,province!$E:$E,$A81)</f>
        <v>0.7017881841032354</v>
      </c>
      <c r="R81" s="1">
        <f>SUMIFS(province!$N:$N,province!$A:$A,R$1,province!$E:$E,$A81)</f>
        <v>0.54014086954100826</v>
      </c>
      <c r="S81" s="1">
        <f>SUMIFS(province!$N:$N,province!$A:$A,S$1,province!$E:$E,$A81)</f>
        <v>0.36292726232111011</v>
      </c>
      <c r="T81" s="1">
        <f>SUMIFS(province!$N:$N,province!$A:$A,T$1,province!$E:$E,$A81)</f>
        <v>0.63354758628324348</v>
      </c>
      <c r="U81" s="1">
        <f>SUMIFS(province!$N:$N,province!$A:$A,U$1,province!$E:$E,$A81)</f>
        <v>0.80726015928106054</v>
      </c>
      <c r="V81" s="1">
        <f>SUMIFS(province!$N:$N,province!$A:$A,V$1,province!$E:$E,$A81)</f>
        <v>0</v>
      </c>
      <c r="X81" s="1">
        <v>7</v>
      </c>
    </row>
    <row r="82" spans="1:24" x14ac:dyDescent="0.3">
      <c r="A82" s="3" t="s">
        <v>104</v>
      </c>
      <c r="B82" s="1">
        <f t="shared" si="2"/>
        <v>2.1843848224006925</v>
      </c>
      <c r="C82" s="1">
        <f>SUMIFS(province!$N:$N,province!$A:$A,C$1,province!$E:$E,$A82)</f>
        <v>3.6390003665386019</v>
      </c>
      <c r="D82" s="1">
        <f>SUMIFS(province!$N:$N,province!$A:$A,D$1,province!$E:$E,$A82)</f>
        <v>3.2914858533453488</v>
      </c>
      <c r="E82" s="1">
        <f>SUMIFS(province!$N:$N,province!$A:$A,E$1,province!$E:$E,$A82)</f>
        <v>2.4915260752860138</v>
      </c>
      <c r="F82" s="1">
        <f>SUMIFS(province!$N:$N,province!$A:$A,F$1,province!$E:$E,$A82)</f>
        <v>3.3096178413152328</v>
      </c>
      <c r="G82" s="1">
        <f>SUMIFS(province!$N:$N,province!$A:$A,G$1,province!$E:$E,$A82)</f>
        <v>3.3314932113602764</v>
      </c>
      <c r="H82" s="1">
        <f>SUMIFS(province!$N:$N,province!$A:$A,H$1,province!$E:$E,$A82)</f>
        <v>2.9801170344661552</v>
      </c>
      <c r="I82" s="1">
        <f>SUMIFS(province!$N:$N,province!$A:$A,I$1,province!$E:$E,$A82)</f>
        <v>2.3706695472981325</v>
      </c>
      <c r="J82" s="1">
        <f>SUMIFS(province!$N:$N,province!$A:$A,J$1,province!$E:$E,$A82)</f>
        <v>2.1650318708605636</v>
      </c>
      <c r="K82" s="1">
        <f>SUMIFS(province!$N:$N,province!$A:$A,K$1,province!$E:$E,$A82)</f>
        <v>2.3225618111155701</v>
      </c>
      <c r="L82" s="1">
        <f>SUMIFS(province!$N:$N,province!$A:$A,L$1,province!$E:$E,$A82)</f>
        <v>2.5885887655642632</v>
      </c>
      <c r="M82" s="1">
        <f>SUMIFS(province!$N:$N,province!$A:$A,M$1,province!$E:$E,$A82)</f>
        <v>2.4090122462340293</v>
      </c>
      <c r="N82" s="1">
        <f>SUMIFS(province!$N:$N,province!$A:$A,N$1,province!$E:$E,$A82)</f>
        <v>2.3247601107958129</v>
      </c>
      <c r="O82" s="1">
        <f>SUMIFS(province!$N:$N,province!$A:$A,O$1,province!$E:$E,$A82)</f>
        <v>1.8193821101722347</v>
      </c>
      <c r="P82" s="1">
        <f>SUMIFS(province!$N:$N,province!$A:$A,P$1,province!$E:$E,$A82)</f>
        <v>1.3682450368309613</v>
      </c>
      <c r="Q82" s="1">
        <f>SUMIFS(province!$N:$N,province!$A:$A,Q$1,province!$E:$E,$A82)</f>
        <v>1.3990008322790859</v>
      </c>
      <c r="R82" s="1">
        <f>SUMIFS(province!$N:$N,province!$A:$A,R$1,province!$E:$E,$A82)</f>
        <v>1.4333274074662608</v>
      </c>
      <c r="S82" s="1">
        <f>SUMIFS(province!$N:$N,province!$A:$A,S$1,province!$E:$E,$A82)</f>
        <v>1.1441887844026792</v>
      </c>
      <c r="T82" s="1">
        <f>SUMIFS(province!$N:$N,province!$A:$A,T$1,province!$E:$E,$A82)</f>
        <v>1.0293658691370826</v>
      </c>
      <c r="U82" s="1">
        <f>SUMIFS(province!$N:$N,province!$A:$A,U$1,province!$E:$E,$A82)</f>
        <v>0.7861450852865266</v>
      </c>
      <c r="V82" s="1">
        <f>SUMIFS(province!$N:$N,province!$A:$A,V$1,province!$E:$E,$A82)</f>
        <v>0</v>
      </c>
      <c r="X82" s="1">
        <v>1</v>
      </c>
    </row>
    <row r="83" spans="1:24" x14ac:dyDescent="0.3">
      <c r="A83" s="3" t="s">
        <v>109</v>
      </c>
      <c r="B83" s="1">
        <f t="shared" si="2"/>
        <v>1.2083894446301244</v>
      </c>
      <c r="C83" s="1">
        <f>SUMIFS(province!$N:$N,province!$A:$A,C$1,province!$E:$E,$A83)</f>
        <v>1.4383643505617449</v>
      </c>
      <c r="D83" s="1">
        <f>SUMIFS(province!$N:$N,province!$A:$A,D$1,province!$E:$E,$A83)</f>
        <v>1.4328163146693993</v>
      </c>
      <c r="E83" s="1">
        <f>SUMIFS(province!$N:$N,province!$A:$A,E$1,province!$E:$E,$A83)</f>
        <v>1.106865269681647</v>
      </c>
      <c r="F83" s="1">
        <f>SUMIFS(province!$N:$N,province!$A:$A,F$1,province!$E:$E,$A83)</f>
        <v>0.97405441498900647</v>
      </c>
      <c r="G83" s="1">
        <f>SUMIFS(province!$N:$N,province!$A:$A,G$1,province!$E:$E,$A83)</f>
        <v>1.2369665209065961</v>
      </c>
      <c r="H83" s="1">
        <f>SUMIFS(province!$N:$N,province!$A:$A,H$1,province!$E:$E,$A83)</f>
        <v>1.2974422317579115</v>
      </c>
      <c r="I83" s="1">
        <f>SUMIFS(province!$N:$N,province!$A:$A,I$1,province!$E:$E,$A83)</f>
        <v>1.4253908921134228</v>
      </c>
      <c r="J83" s="1">
        <f>SUMIFS(province!$N:$N,province!$A:$A,J$1,province!$E:$E,$A83)</f>
        <v>1.6416116362226725</v>
      </c>
      <c r="K83" s="1">
        <f>SUMIFS(province!$N:$N,province!$A:$A,K$1,province!$E:$E,$A83)</f>
        <v>1.2056971217007855</v>
      </c>
      <c r="L83" s="1">
        <f>SUMIFS(province!$N:$N,province!$A:$A,L$1,province!$E:$E,$A83)</f>
        <v>1.5608479915344897</v>
      </c>
      <c r="M83" s="1">
        <f>SUMIFS(province!$N:$N,province!$A:$A,M$1,province!$E:$E,$A83)</f>
        <v>1.5271829837808319</v>
      </c>
      <c r="N83" s="1">
        <f>SUMIFS(province!$N:$N,province!$A:$A,N$1,province!$E:$E,$A83)</f>
        <v>1.1676360764927221</v>
      </c>
      <c r="O83" s="1">
        <f>SUMIFS(province!$N:$N,province!$A:$A,O$1,province!$E:$E,$A83)</f>
        <v>0.93034927361681907</v>
      </c>
      <c r="P83" s="1">
        <f>SUMIFS(province!$N:$N,province!$A:$A,P$1,province!$E:$E,$A83)</f>
        <v>1.0483901796540209</v>
      </c>
      <c r="Q83" s="1">
        <f>SUMIFS(province!$N:$N,province!$A:$A,Q$1,province!$E:$E,$A83)</f>
        <v>1.165506130479588</v>
      </c>
      <c r="R83" s="1">
        <f>SUMIFS(province!$N:$N,province!$A:$A,R$1,province!$E:$E,$A83)</f>
        <v>1.1362725841825054</v>
      </c>
      <c r="S83" s="1">
        <f>SUMIFS(province!$N:$N,province!$A:$A,S$1,province!$E:$E,$A83)</f>
        <v>1.275210938951044</v>
      </c>
      <c r="T83" s="1">
        <f>SUMIFS(province!$N:$N,province!$A:$A,T$1,province!$E:$E,$A83)</f>
        <v>1.0296873951804433</v>
      </c>
      <c r="U83" s="1">
        <f>SUMIFS(province!$N:$N,province!$A:$A,U$1,province!$E:$E,$A83)</f>
        <v>0.73984831133121998</v>
      </c>
      <c r="V83" s="1">
        <f>SUMIFS(province!$N:$N,province!$A:$A,V$1,province!$E:$E,$A83)</f>
        <v>0</v>
      </c>
      <c r="X83" s="1">
        <v>1</v>
      </c>
    </row>
    <row r="84" spans="1:24" x14ac:dyDescent="0.3">
      <c r="A84" s="3" t="s">
        <v>125</v>
      </c>
      <c r="B84" s="1">
        <f t="shared" si="2"/>
        <v>0.79519605762900214</v>
      </c>
      <c r="C84" s="1">
        <f>SUMIFS(province!$N:$N,province!$A:$A,C$1,province!$E:$E,$A84)</f>
        <v>0.35071831831689387</v>
      </c>
      <c r="D84" s="1">
        <f>SUMIFS(province!$N:$N,province!$A:$A,D$1,province!$E:$E,$A84)</f>
        <v>0.82900689984296261</v>
      </c>
      <c r="E84" s="1">
        <f>SUMIFS(province!$N:$N,province!$A:$A,E$1,province!$E:$E,$A84)</f>
        <v>0.64586118436912654</v>
      </c>
      <c r="F84" s="1">
        <f>SUMIFS(province!$N:$N,province!$A:$A,F$1,province!$E:$E,$A84)</f>
        <v>0.617003472584426</v>
      </c>
      <c r="G84" s="1">
        <f>SUMIFS(province!$N:$N,province!$A:$A,G$1,province!$E:$E,$A84)</f>
        <v>0.47433212766918875</v>
      </c>
      <c r="H84" s="1">
        <f>SUMIFS(province!$N:$N,province!$A:$A,H$1,province!$E:$E,$A84)</f>
        <v>0.461084101640375</v>
      </c>
      <c r="I84" s="1">
        <f>SUMIFS(province!$N:$N,province!$A:$A,I$1,province!$E:$E,$A84)</f>
        <v>0.5124263392609858</v>
      </c>
      <c r="J84" s="1">
        <f>SUMIFS(province!$N:$N,province!$A:$A,J$1,province!$E:$E,$A84)</f>
        <v>0.65630353916099327</v>
      </c>
      <c r="K84" s="1">
        <f>SUMIFS(province!$N:$N,province!$A:$A,K$1,province!$E:$E,$A84)</f>
        <v>0.4681243113368958</v>
      </c>
      <c r="L84" s="1">
        <f>SUMIFS(province!$N:$N,province!$A:$A,L$1,province!$E:$E,$A84)</f>
        <v>0.31022094343983808</v>
      </c>
      <c r="M84" s="1">
        <f>SUMIFS(province!$N:$N,province!$A:$A,M$1,province!$E:$E,$A84)</f>
        <v>0.59877388881882909</v>
      </c>
      <c r="N84" s="1">
        <f>SUMIFS(province!$N:$N,province!$A:$A,N$1,province!$E:$E,$A84)</f>
        <v>1.055123508792468</v>
      </c>
      <c r="O84" s="1">
        <f>SUMIFS(province!$N:$N,province!$A:$A,O$1,province!$E:$E,$A84)</f>
        <v>0.73169077527570936</v>
      </c>
      <c r="P84" s="1">
        <f>SUMIFS(province!$N:$N,province!$A:$A,P$1,province!$E:$E,$A84)</f>
        <v>0.87926450112133481</v>
      </c>
      <c r="Q84" s="1">
        <f>SUMIFS(province!$N:$N,province!$A:$A,Q$1,province!$E:$E,$A84)</f>
        <v>1.0577519546489751</v>
      </c>
      <c r="R84" s="1">
        <f>SUMIFS(province!$N:$N,province!$A:$A,R$1,province!$E:$E,$A84)</f>
        <v>0.81850069447443996</v>
      </c>
      <c r="S84" s="1">
        <f>SUMIFS(province!$N:$N,province!$A:$A,S$1,province!$E:$E,$A84)</f>
        <v>0.48662956780287492</v>
      </c>
      <c r="T84" s="1">
        <f>SUMIFS(province!$N:$N,province!$A:$A,T$1,province!$E:$E,$A84)</f>
        <v>0.55634322796647639</v>
      </c>
      <c r="U84" s="1">
        <f>SUMIFS(province!$N:$N,province!$A:$A,U$1,province!$E:$E,$A84)</f>
        <v>0.73674147128807499</v>
      </c>
      <c r="V84" s="1">
        <f>SUMIFS(province!$N:$N,province!$A:$A,V$1,province!$E:$E,$A84)</f>
        <v>0</v>
      </c>
      <c r="X84" s="1">
        <v>4</v>
      </c>
    </row>
    <row r="85" spans="1:24" x14ac:dyDescent="0.3">
      <c r="A85" s="3" t="s">
        <v>44</v>
      </c>
      <c r="B85" s="1">
        <f t="shared" si="2"/>
        <v>0.74931126199830766</v>
      </c>
      <c r="C85" s="1">
        <f>SUMIFS(province!$N:$N,province!$A:$A,C$1,province!$E:$E,$A85)</f>
        <v>2.0473837967099775</v>
      </c>
      <c r="D85" s="1">
        <f>SUMIFS(province!$N:$N,province!$A:$A,D$1,province!$E:$E,$A85)</f>
        <v>1.9450912515667518</v>
      </c>
      <c r="E85" s="1">
        <f>SUMIFS(province!$N:$N,province!$A:$A,E$1,province!$E:$E,$A85)</f>
        <v>2.3385438759760042</v>
      </c>
      <c r="F85" s="1">
        <f>SUMIFS(province!$N:$N,province!$A:$A,F$1,province!$E:$E,$A85)</f>
        <v>2.0464298562551271</v>
      </c>
      <c r="G85" s="1">
        <f>SUMIFS(province!$N:$N,province!$A:$A,G$1,province!$E:$E,$A85)</f>
        <v>1.7496249886203303</v>
      </c>
      <c r="H85" s="1">
        <f>SUMIFS(province!$N:$N,province!$A:$A,H$1,province!$E:$E,$A85)</f>
        <v>1.4683595620873602</v>
      </c>
      <c r="I85" s="1">
        <f>SUMIFS(province!$N:$N,province!$A:$A,I$1,province!$E:$E,$A85)</f>
        <v>1.3868763285799823</v>
      </c>
      <c r="J85" s="1">
        <f>SUMIFS(province!$N:$N,province!$A:$A,J$1,province!$E:$E,$A85)</f>
        <v>1.4749392500430749</v>
      </c>
      <c r="K85" s="1">
        <f>SUMIFS(province!$N:$N,province!$A:$A,K$1,province!$E:$E,$A85)</f>
        <v>1.1998603196254032</v>
      </c>
      <c r="L85" s="1">
        <f>SUMIFS(province!$N:$N,province!$A:$A,L$1,province!$E:$E,$A85)</f>
        <v>0.83054630879871094</v>
      </c>
      <c r="M85" s="1">
        <f>SUMIFS(province!$N:$N,province!$A:$A,M$1,province!$E:$E,$A85)</f>
        <v>0.63120788616273371</v>
      </c>
      <c r="N85" s="1">
        <f>SUMIFS(province!$N:$N,province!$A:$A,N$1,province!$E:$E,$A85)</f>
        <v>0.47034652644716712</v>
      </c>
      <c r="O85" s="1">
        <f>SUMIFS(province!$N:$N,province!$A:$A,O$1,province!$E:$E,$A85)</f>
        <v>1.1463793733850225</v>
      </c>
      <c r="P85" s="1">
        <f>SUMIFS(province!$N:$N,province!$A:$A,P$1,province!$E:$E,$A85)</f>
        <v>0.95960797597779046</v>
      </c>
      <c r="Q85" s="1">
        <f>SUMIFS(province!$N:$N,province!$A:$A,Q$1,province!$E:$E,$A85)</f>
        <v>0.76925446012010401</v>
      </c>
      <c r="R85" s="1">
        <f>SUMIFS(province!$N:$N,province!$A:$A,R$1,province!$E:$E,$A85)</f>
        <v>0.59222163019940921</v>
      </c>
      <c r="S85" s="1">
        <f>SUMIFS(province!$N:$N,province!$A:$A,S$1,province!$E:$E,$A85)</f>
        <v>0.98795907902342495</v>
      </c>
      <c r="T85" s="1">
        <f>SUMIFS(province!$N:$N,province!$A:$A,T$1,province!$E:$E,$A85)</f>
        <v>0.79224852528220002</v>
      </c>
      <c r="U85" s="1">
        <f>SUMIFS(province!$N:$N,province!$A:$A,U$1,province!$E:$E,$A85)</f>
        <v>0.75206219969101529</v>
      </c>
      <c r="V85" s="1">
        <f>SUMIFS(province!$N:$N,province!$A:$A,V$1,province!$E:$E,$A85)</f>
        <v>0</v>
      </c>
      <c r="X85" s="1">
        <v>6</v>
      </c>
    </row>
    <row r="86" spans="1:24" x14ac:dyDescent="0.3">
      <c r="A86" s="3" t="s">
        <v>116</v>
      </c>
      <c r="B86" s="1">
        <f t="shared" si="2"/>
        <v>1.3716669102977459</v>
      </c>
      <c r="C86" s="1">
        <f>SUMIFS(province!$N:$N,province!$A:$A,C$1,province!$E:$E,$A86)</f>
        <v>4.0339571282525917</v>
      </c>
      <c r="D86" s="1">
        <f>SUMIFS(province!$N:$N,province!$A:$A,D$1,province!$E:$E,$A86)</f>
        <v>3.837302618426695</v>
      </c>
      <c r="E86" s="1">
        <f>SUMIFS(province!$N:$N,province!$A:$A,E$1,province!$E:$E,$A86)</f>
        <v>3.1164158229435208</v>
      </c>
      <c r="F86" s="1">
        <f>SUMIFS(province!$N:$N,province!$A:$A,F$1,province!$E:$E,$A86)</f>
        <v>2.9567557126706379</v>
      </c>
      <c r="G86" s="1">
        <f>SUMIFS(province!$N:$N,province!$A:$A,G$1,province!$E:$E,$A86)</f>
        <v>2.9057532891978486</v>
      </c>
      <c r="H86" s="1">
        <f>SUMIFS(province!$N:$N,province!$A:$A,H$1,province!$E:$E,$A86)</f>
        <v>3.5301926459717605</v>
      </c>
      <c r="I86" s="1">
        <f>SUMIFS(province!$N:$N,province!$A:$A,I$1,province!$E:$E,$A86)</f>
        <v>3.3637068122611558</v>
      </c>
      <c r="J86" s="1">
        <f>SUMIFS(province!$N:$N,province!$A:$A,J$1,province!$E:$E,$A86)</f>
        <v>3.3020640417581828</v>
      </c>
      <c r="K86" s="1">
        <f>SUMIFS(province!$N:$N,province!$A:$A,K$1,province!$E:$E,$A86)</f>
        <v>2.5262358751600416</v>
      </c>
      <c r="L86" s="1">
        <f>SUMIFS(province!$N:$N,province!$A:$A,L$1,province!$E:$E,$A86)</f>
        <v>2.0416006225662193</v>
      </c>
      <c r="M86" s="1">
        <f>SUMIFS(province!$N:$N,province!$A:$A,M$1,province!$E:$E,$A86)</f>
        <v>1.7932982621734548</v>
      </c>
      <c r="N86" s="1">
        <f>SUMIFS(province!$N:$N,province!$A:$A,N$1,province!$E:$E,$A86)</f>
        <v>1.3506286278839257</v>
      </c>
      <c r="O86" s="1">
        <f>SUMIFS(province!$N:$N,province!$A:$A,O$1,province!$E:$E,$A86)</f>
        <v>0.97107384083585768</v>
      </c>
      <c r="P86" s="1">
        <f>SUMIFS(province!$N:$N,province!$A:$A,P$1,province!$E:$E,$A86)</f>
        <v>1.1491101280149256</v>
      </c>
      <c r="Q86" s="1">
        <f>SUMIFS(province!$N:$N,province!$A:$A,Q$1,province!$E:$E,$A86)</f>
        <v>1.2501808823130227</v>
      </c>
      <c r="R86" s="1">
        <f>SUMIFS(province!$N:$N,province!$A:$A,R$1,province!$E:$E,$A86)</f>
        <v>1.2844205808192057</v>
      </c>
      <c r="S86" s="1">
        <f>SUMIFS(province!$N:$N,province!$A:$A,S$1,province!$E:$E,$A86)</f>
        <v>1.0364727006904608</v>
      </c>
      <c r="T86" s="1">
        <f>SUMIFS(province!$N:$N,province!$A:$A,T$1,province!$E:$E,$A86)</f>
        <v>0.96091751972362682</v>
      </c>
      <c r="U86" s="1">
        <f>SUMIFS(province!$N:$N,province!$A:$A,U$1,province!$E:$E,$A86)</f>
        <v>0.72439710427262471</v>
      </c>
      <c r="V86" s="1">
        <f>SUMIFS(province!$N:$N,province!$A:$A,V$1,province!$E:$E,$A86)</f>
        <v>0</v>
      </c>
      <c r="X86" s="1">
        <v>2</v>
      </c>
    </row>
    <row r="87" spans="1:24" x14ac:dyDescent="0.3">
      <c r="A87" s="3" t="s">
        <v>113</v>
      </c>
      <c r="B87" s="1">
        <f t="shared" si="2"/>
        <v>1.6342896316648174</v>
      </c>
      <c r="C87" s="1">
        <f>SUMIFS(province!$N:$N,province!$A:$A,C$1,province!$E:$E,$A87)</f>
        <v>2.6464216230896653</v>
      </c>
      <c r="D87" s="1">
        <f>SUMIFS(province!$N:$N,province!$A:$A,D$1,province!$E:$E,$A87)</f>
        <v>2.3454938088032948</v>
      </c>
      <c r="E87" s="1">
        <f>SUMIFS(province!$N:$N,province!$A:$A,E$1,province!$E:$E,$A87)</f>
        <v>2.5255055378069513</v>
      </c>
      <c r="F87" s="1">
        <f>SUMIFS(province!$N:$N,province!$A:$A,F$1,province!$E:$E,$A87)</f>
        <v>2.6162095658887989</v>
      </c>
      <c r="G87" s="1">
        <f>SUMIFS(province!$N:$N,province!$A:$A,G$1,province!$E:$E,$A87)</f>
        <v>3.0658340953430616</v>
      </c>
      <c r="H87" s="1">
        <f>SUMIFS(province!$N:$N,province!$A:$A,H$1,province!$E:$E,$A87)</f>
        <v>3.1779489882700251</v>
      </c>
      <c r="I87" s="1">
        <f>SUMIFS(province!$N:$N,province!$A:$A,I$1,province!$E:$E,$A87)</f>
        <v>3.0515965766558732</v>
      </c>
      <c r="J87" s="1">
        <f>SUMIFS(province!$N:$N,province!$A:$A,J$1,province!$E:$E,$A87)</f>
        <v>2.9492686655894564</v>
      </c>
      <c r="K87" s="1">
        <f>SUMIFS(province!$N:$N,province!$A:$A,K$1,province!$E:$E,$A87)</f>
        <v>2.3977223193980559</v>
      </c>
      <c r="L87" s="1">
        <f>SUMIFS(province!$N:$N,province!$A:$A,L$1,province!$E:$E,$A87)</f>
        <v>2.2822029024904387</v>
      </c>
      <c r="M87" s="1">
        <f>SUMIFS(province!$N:$N,province!$A:$A,M$1,province!$E:$E,$A87)</f>
        <v>1.9481323937389203</v>
      </c>
      <c r="N87" s="1">
        <f>SUMIFS(province!$N:$N,province!$A:$A,N$1,province!$E:$E,$A87)</f>
        <v>1.7084658747065293</v>
      </c>
      <c r="O87" s="1">
        <f>SUMIFS(province!$N:$N,province!$A:$A,O$1,province!$E:$E,$A87)</f>
        <v>1.2462706265490027</v>
      </c>
      <c r="P87" s="1">
        <f>SUMIFS(province!$N:$N,province!$A:$A,P$1,province!$E:$E,$A87)</f>
        <v>1.0560821543085208</v>
      </c>
      <c r="Q87" s="1">
        <f>SUMIFS(province!$N:$N,province!$A:$A,Q$1,province!$E:$E,$A87)</f>
        <v>1.0741547133624205</v>
      </c>
      <c r="R87" s="1">
        <f>SUMIFS(province!$N:$N,province!$A:$A,R$1,province!$E:$E,$A87)</f>
        <v>1.0994283834033713</v>
      </c>
      <c r="S87" s="1">
        <f>SUMIFS(province!$N:$N,province!$A:$A,S$1,province!$E:$E,$A87)</f>
        <v>1.016708424449327</v>
      </c>
      <c r="T87" s="1">
        <f>SUMIFS(province!$N:$N,province!$A:$A,T$1,province!$E:$E,$A87)</f>
        <v>0.94063947508986823</v>
      </c>
      <c r="U87" s="1">
        <f>SUMIFS(province!$N:$N,province!$A:$A,U$1,province!$E:$E,$A87)</f>
        <v>0.63762121052392662</v>
      </c>
      <c r="V87" s="1">
        <f>SUMIFS(province!$N:$N,province!$A:$A,V$1,province!$E:$E,$A87)</f>
        <v>0</v>
      </c>
      <c r="X87" s="1">
        <v>2</v>
      </c>
    </row>
    <row r="88" spans="1:24" x14ac:dyDescent="0.3">
      <c r="A88" s="3" t="s">
        <v>82</v>
      </c>
      <c r="B88" s="1">
        <f t="shared" si="2"/>
        <v>1.6427237937678927</v>
      </c>
      <c r="C88" s="1">
        <f>SUMIFS(province!$N:$N,province!$A:$A,C$1,province!$E:$E,$A88)</f>
        <v>0.73323829032835253</v>
      </c>
      <c r="D88" s="1">
        <f>SUMIFS(province!$N:$N,province!$A:$A,D$1,province!$E:$E,$A88)</f>
        <v>1.0716761045870473</v>
      </c>
      <c r="E88" s="1">
        <f>SUMIFS(province!$N:$N,province!$A:$A,E$1,province!$E:$E,$A88)</f>
        <v>1.1782737160964811</v>
      </c>
      <c r="F88" s="1">
        <f>SUMIFS(province!$N:$N,province!$A:$A,F$1,province!$E:$E,$A88)</f>
        <v>1.0874397415951005</v>
      </c>
      <c r="G88" s="1">
        <f>SUMIFS(province!$N:$N,province!$A:$A,G$1,province!$E:$E,$A88)</f>
        <v>0.88515599280999724</v>
      </c>
      <c r="H88" s="1">
        <f>SUMIFS(province!$N:$N,province!$A:$A,H$1,province!$E:$E,$A88)</f>
        <v>1.0757151579224344</v>
      </c>
      <c r="I88" s="1">
        <f>SUMIFS(province!$N:$N,province!$A:$A,I$1,province!$E:$E,$A88)</f>
        <v>1.1981508165571182</v>
      </c>
      <c r="J88" s="1">
        <f>SUMIFS(province!$N:$N,province!$A:$A,J$1,province!$E:$E,$A88)</f>
        <v>1.5275282369000451</v>
      </c>
      <c r="K88" s="1">
        <f>SUMIFS(province!$N:$N,province!$A:$A,K$1,province!$E:$E,$A88)</f>
        <v>1.6746254679184316</v>
      </c>
      <c r="L88" s="1">
        <f>SUMIFS(province!$N:$N,province!$A:$A,L$1,province!$E:$E,$A88)</f>
        <v>1.6706122838849056</v>
      </c>
      <c r="M88" s="1">
        <f>SUMIFS(province!$N:$N,province!$A:$A,M$1,province!$E:$E,$A88)</f>
        <v>1.9355573171500116</v>
      </c>
      <c r="N88" s="1">
        <f>SUMIFS(province!$N:$N,province!$A:$A,N$1,province!$E:$E,$A88)</f>
        <v>1.3081826090106807</v>
      </c>
      <c r="O88" s="1">
        <f>SUMIFS(province!$N:$N,province!$A:$A,O$1,province!$E:$E,$A88)</f>
        <v>1.684431455142986</v>
      </c>
      <c r="P88" s="1">
        <f>SUMIFS(province!$N:$N,province!$A:$A,P$1,province!$E:$E,$A88)</f>
        <v>2.3665070216278838</v>
      </c>
      <c r="Q88" s="1">
        <f>SUMIFS(province!$N:$N,province!$A:$A,Q$1,province!$E:$E,$A88)</f>
        <v>1.9531996868645278</v>
      </c>
      <c r="R88" s="1">
        <f>SUMIFS(province!$N:$N,province!$A:$A,R$1,province!$E:$E,$A88)</f>
        <v>1.0881120986752437</v>
      </c>
      <c r="S88" s="1">
        <f>SUMIFS(province!$N:$N,province!$A:$A,S$1,province!$E:$E,$A88)</f>
        <v>0.59223959954800653</v>
      </c>
      <c r="T88" s="1">
        <f>SUMIFS(province!$N:$N,province!$A:$A,T$1,province!$E:$E,$A88)</f>
        <v>0.60126310760139878</v>
      </c>
      <c r="U88" s="1">
        <f>SUMIFS(province!$N:$N,province!$A:$A,U$1,province!$E:$E,$A88)</f>
        <v>0.62564085667232616</v>
      </c>
      <c r="V88" s="1">
        <f>SUMIFS(province!$N:$N,province!$A:$A,V$1,province!$E:$E,$A88)</f>
        <v>0</v>
      </c>
      <c r="X88" s="1">
        <v>3</v>
      </c>
    </row>
    <row r="89" spans="1:24" x14ac:dyDescent="0.3">
      <c r="A89" s="3" t="s">
        <v>122</v>
      </c>
      <c r="B89" s="1">
        <f t="shared" si="2"/>
        <v>1.2742429799024815</v>
      </c>
      <c r="C89" s="1">
        <f>SUMIFS(province!$N:$N,province!$A:$A,C$1,province!$E:$E,$A89)</f>
        <v>1.1645800368214778</v>
      </c>
      <c r="D89" s="1">
        <f>SUMIFS(province!$N:$N,province!$A:$A,D$1,province!$E:$E,$A89)</f>
        <v>1.4012702222604272</v>
      </c>
      <c r="E89" s="1">
        <f>SUMIFS(province!$N:$N,province!$A:$A,E$1,province!$E:$E,$A89)</f>
        <v>1.2351724402043105</v>
      </c>
      <c r="F89" s="1">
        <f>SUMIFS(province!$N:$N,province!$A:$A,F$1,province!$E:$E,$A89)</f>
        <v>1.2393834273927737</v>
      </c>
      <c r="G89" s="1">
        <f>SUMIFS(province!$N:$N,province!$A:$A,G$1,province!$E:$E,$A89)</f>
        <v>1.3313935452045313</v>
      </c>
      <c r="H89" s="1">
        <f>SUMIFS(province!$N:$N,province!$A:$A,H$1,province!$E:$E,$A89)</f>
        <v>1.9408264299407496</v>
      </c>
      <c r="I89" s="1">
        <f>SUMIFS(province!$N:$N,province!$A:$A,I$1,province!$E:$E,$A89)</f>
        <v>2.6379849760424507</v>
      </c>
      <c r="J89" s="1">
        <f>SUMIFS(province!$N:$N,province!$A:$A,J$1,province!$E:$E,$A89)</f>
        <v>2.6700853089757217</v>
      </c>
      <c r="K89" s="1">
        <f>SUMIFS(province!$N:$N,province!$A:$A,K$1,province!$E:$E,$A89)</f>
        <v>2.1409645485768722</v>
      </c>
      <c r="L89" s="1">
        <f>SUMIFS(province!$N:$N,province!$A:$A,L$1,province!$E:$E,$A89)</f>
        <v>1.6927988106788117</v>
      </c>
      <c r="M89" s="1">
        <f>SUMIFS(province!$N:$N,province!$A:$A,M$1,province!$E:$E,$A89)</f>
        <v>1.4425127504956177</v>
      </c>
      <c r="N89" s="1">
        <f>SUMIFS(province!$N:$N,province!$A:$A,N$1,province!$E:$E,$A89)</f>
        <v>1.0494560362945109</v>
      </c>
      <c r="O89" s="1">
        <f>SUMIFS(province!$N:$N,province!$A:$A,O$1,province!$E:$E,$A89)</f>
        <v>1.3307601529173159</v>
      </c>
      <c r="P89" s="1">
        <f>SUMIFS(province!$N:$N,province!$A:$A,P$1,province!$E:$E,$A89)</f>
        <v>0.8693153081756303</v>
      </c>
      <c r="Q89" s="1">
        <f>SUMIFS(province!$N:$N,province!$A:$A,Q$1,province!$E:$E,$A89)</f>
        <v>0.91558556429673732</v>
      </c>
      <c r="R89" s="1">
        <f>SUMIFS(province!$N:$N,province!$A:$A,R$1,province!$E:$E,$A89)</f>
        <v>0.57227677097853713</v>
      </c>
      <c r="S89" s="1">
        <f>SUMIFS(province!$N:$N,province!$A:$A,S$1,province!$E:$E,$A89)</f>
        <v>0.73737856493934195</v>
      </c>
      <c r="T89" s="1">
        <f>SUMIFS(province!$N:$N,province!$A:$A,T$1,province!$E:$E,$A89)</f>
        <v>0.76647570660719722</v>
      </c>
      <c r="U89" s="1">
        <f>SUMIFS(province!$N:$N,province!$A:$A,U$1,province!$E:$E,$A89)</f>
        <v>0.62234643763370945</v>
      </c>
      <c r="V89" s="1">
        <f>SUMIFS(province!$N:$N,province!$A:$A,V$1,province!$E:$E,$A89)</f>
        <v>0</v>
      </c>
      <c r="X89" s="1">
        <v>6</v>
      </c>
    </row>
    <row r="90" spans="1:24" x14ac:dyDescent="0.3">
      <c r="A90" s="3" t="s">
        <v>151</v>
      </c>
      <c r="B90" s="1">
        <f t="shared" si="2"/>
        <v>0.74603508468260638</v>
      </c>
      <c r="C90" s="1">
        <f>SUMIFS(province!$N:$N,province!$A:$A,C$1,province!$E:$E,$A90)</f>
        <v>0.56473485910972832</v>
      </c>
      <c r="D90" s="1">
        <f>SUMIFS(province!$N:$N,province!$A:$A,D$1,province!$E:$E,$A90)</f>
        <v>0.96734135371935615</v>
      </c>
      <c r="E90" s="1">
        <f>SUMIFS(province!$N:$N,province!$A:$A,E$1,province!$E:$E,$A90)</f>
        <v>1.1188965672104352</v>
      </c>
      <c r="F90" s="1">
        <f>SUMIFS(province!$N:$N,province!$A:$A,F$1,province!$E:$E,$A90)</f>
        <v>1.1088219729689925</v>
      </c>
      <c r="G90" s="1">
        <f>SUMIFS(province!$N:$N,province!$A:$A,G$1,province!$E:$E,$A90)</f>
        <v>0.84990535874984685</v>
      </c>
      <c r="H90" s="1">
        <f>SUMIFS(province!$N:$N,province!$A:$A,H$1,province!$E:$E,$A90)</f>
        <v>0.7712854407928037</v>
      </c>
      <c r="I90" s="1">
        <f>SUMIFS(province!$N:$N,province!$A:$A,I$1,province!$E:$E,$A90)</f>
        <v>0.7787202958043703</v>
      </c>
      <c r="J90" s="1">
        <f>SUMIFS(province!$N:$N,province!$A:$A,J$1,province!$E:$E,$A90)</f>
        <v>0.75672716193757117</v>
      </c>
      <c r="K90" s="1">
        <f>SUMIFS(province!$N:$N,province!$A:$A,K$1,province!$E:$E,$A90)</f>
        <v>0.55971737731287952</v>
      </c>
      <c r="L90" s="1">
        <f>SUMIFS(province!$N:$N,province!$A:$A,L$1,province!$E:$E,$A90)</f>
        <v>0.84893382902115899</v>
      </c>
      <c r="M90" s="1">
        <f>SUMIFS(province!$N:$N,province!$A:$A,M$1,province!$E:$E,$A90)</f>
        <v>1.0045254985595573</v>
      </c>
      <c r="N90" s="1">
        <f>SUMIFS(province!$N:$N,province!$A:$A,N$1,province!$E:$E,$A90)</f>
        <v>0.67874705974783556</v>
      </c>
      <c r="O90" s="1">
        <f>SUMIFS(province!$N:$N,province!$A:$A,O$1,province!$E:$E,$A90)</f>
        <v>0.55483269574042626</v>
      </c>
      <c r="P90" s="1">
        <f>SUMIFS(province!$N:$N,province!$A:$A,P$1,province!$E:$E,$A90)</f>
        <v>0.32951153443464443</v>
      </c>
      <c r="Q90" s="1">
        <f>SUMIFS(province!$N:$N,province!$A:$A,Q$1,province!$E:$E,$A90)</f>
        <v>0.46678951083931497</v>
      </c>
      <c r="R90" s="1">
        <f>SUMIFS(province!$N:$N,province!$A:$A,R$1,province!$E:$E,$A90)</f>
        <v>0.30458598110807528</v>
      </c>
      <c r="S90" s="1">
        <f>SUMIFS(province!$N:$N,province!$A:$A,S$1,province!$E:$E,$A90)</f>
        <v>0.36190095687777679</v>
      </c>
      <c r="T90" s="1">
        <f>SUMIFS(province!$N:$N,province!$A:$A,T$1,province!$E:$E,$A90)</f>
        <v>0.57624626919918742</v>
      </c>
      <c r="U90" s="1">
        <f>SUMIFS(province!$N:$N,province!$A:$A,U$1,province!$E:$E,$A90)</f>
        <v>0.56047249611651118</v>
      </c>
      <c r="V90" s="1">
        <f>SUMIFS(province!$N:$N,province!$A:$A,V$1,province!$E:$E,$A90)</f>
        <v>0</v>
      </c>
      <c r="X90" s="1">
        <v>8</v>
      </c>
    </row>
    <row r="91" spans="1:24" x14ac:dyDescent="0.3">
      <c r="A91" s="3" t="s">
        <v>100</v>
      </c>
      <c r="B91" s="1">
        <f t="shared" si="2"/>
        <v>1.2895683454733704</v>
      </c>
      <c r="C91" s="1">
        <f>SUMIFS(province!$N:$N,province!$A:$A,C$1,province!$E:$E,$A91)</f>
        <v>2.7611697661499419</v>
      </c>
      <c r="D91" s="1">
        <f>SUMIFS(province!$N:$N,province!$A:$A,D$1,province!$E:$E,$A91)</f>
        <v>2.2756388079994081</v>
      </c>
      <c r="E91" s="1">
        <f>SUMIFS(province!$N:$N,province!$A:$A,E$1,province!$E:$E,$A91)</f>
        <v>1.7862553565947328</v>
      </c>
      <c r="F91" s="1">
        <f>SUMIFS(province!$N:$N,province!$A:$A,F$1,province!$E:$E,$A91)</f>
        <v>1.3784275103868664</v>
      </c>
      <c r="G91" s="1">
        <f>SUMIFS(province!$N:$N,province!$A:$A,G$1,province!$E:$E,$A91)</f>
        <v>1.5925347904425089</v>
      </c>
      <c r="H91" s="1">
        <f>SUMIFS(province!$N:$N,province!$A:$A,H$1,province!$E:$E,$A91)</f>
        <v>1.6773309350542778</v>
      </c>
      <c r="I91" s="1">
        <f>SUMIFS(province!$N:$N,province!$A:$A,I$1,province!$E:$E,$A91)</f>
        <v>1.5195900862788616</v>
      </c>
      <c r="J91" s="1">
        <f>SUMIFS(province!$N:$N,province!$A:$A,J$1,province!$E:$E,$A91)</f>
        <v>1.2682367247055362</v>
      </c>
      <c r="K91" s="1">
        <f>SUMIFS(province!$N:$N,province!$A:$A,K$1,province!$E:$E,$A91)</f>
        <v>1.5459610878544936</v>
      </c>
      <c r="L91" s="1">
        <f>SUMIFS(province!$N:$N,province!$A:$A,L$1,province!$E:$E,$A91)</f>
        <v>1.3801778906480908</v>
      </c>
      <c r="M91" s="1">
        <f>SUMIFS(province!$N:$N,province!$A:$A,M$1,province!$E:$E,$A91)</f>
        <v>1.2406346440198261</v>
      </c>
      <c r="N91" s="1">
        <f>SUMIFS(province!$N:$N,province!$A:$A,N$1,province!$E:$E,$A91)</f>
        <v>1.3804165449257861</v>
      </c>
      <c r="O91" s="1">
        <f>SUMIFS(province!$N:$N,province!$A:$A,O$1,province!$E:$E,$A91)</f>
        <v>1.2476538474744987</v>
      </c>
      <c r="P91" s="1">
        <f>SUMIFS(province!$N:$N,province!$A:$A,P$1,province!$E:$E,$A91)</f>
        <v>1.2465559830248758</v>
      </c>
      <c r="Q91" s="1">
        <f>SUMIFS(province!$N:$N,province!$A:$A,Q$1,province!$E:$E,$A91)</f>
        <v>1.1322810496777802</v>
      </c>
      <c r="R91" s="1">
        <f>SUMIFS(province!$N:$N,province!$A:$A,R$1,province!$E:$E,$A91)</f>
        <v>1.0768707403216369</v>
      </c>
      <c r="S91" s="1">
        <f>SUMIFS(province!$N:$N,province!$A:$A,S$1,province!$E:$E,$A91)</f>
        <v>0.75597922191332967</v>
      </c>
      <c r="T91" s="1">
        <f>SUMIFS(province!$N:$N,province!$A:$A,T$1,province!$E:$E,$A91)</f>
        <v>0.53467516488253086</v>
      </c>
      <c r="U91" s="1">
        <f>SUMIFS(province!$N:$N,province!$A:$A,U$1,province!$E:$E,$A91)</f>
        <v>0.35718316651668502</v>
      </c>
      <c r="V91" s="1">
        <f>SUMIFS(province!$N:$N,province!$A:$A,V$1,province!$E:$E,$A91)</f>
        <v>0</v>
      </c>
      <c r="X91" s="1">
        <v>3</v>
      </c>
    </row>
    <row r="92" spans="1:24" x14ac:dyDescent="0.3">
      <c r="A92" s="3" t="s">
        <v>148</v>
      </c>
      <c r="B92" s="1">
        <f t="shared" si="2"/>
        <v>0.48051535779057075</v>
      </c>
      <c r="C92" s="1">
        <f>SUMIFS(province!$N:$N,province!$A:$A,C$1,province!$E:$E,$A92)</f>
        <v>1.2548107219043529</v>
      </c>
      <c r="D92" s="1">
        <f>SUMIFS(province!$N:$N,province!$A:$A,D$1,province!$E:$E,$A92)</f>
        <v>1.21632702004701</v>
      </c>
      <c r="E92" s="1">
        <f>SUMIFS(province!$N:$N,province!$A:$A,E$1,province!$E:$E,$A92)</f>
        <v>1.2556250610296407</v>
      </c>
      <c r="F92" s="1">
        <f>SUMIFS(province!$N:$N,province!$A:$A,F$1,province!$E:$E,$A92)</f>
        <v>1.2635767328297671</v>
      </c>
      <c r="G92" s="1">
        <f>SUMIFS(province!$N:$N,province!$A:$A,G$1,province!$E:$E,$A92)</f>
        <v>1.0508932732963425</v>
      </c>
      <c r="H92" s="1">
        <f>SUMIFS(province!$N:$N,province!$A:$A,H$1,province!$E:$E,$A92)</f>
        <v>0.79748519334553625</v>
      </c>
      <c r="I92" s="1">
        <f>SUMIFS(province!$N:$N,province!$A:$A,I$1,province!$E:$E,$A92)</f>
        <v>0.8275860247669018</v>
      </c>
      <c r="J92" s="1">
        <f>SUMIFS(province!$N:$N,province!$A:$A,J$1,province!$E:$E,$A92)</f>
        <v>0.70633311097656781</v>
      </c>
      <c r="K92" s="1">
        <f>SUMIFS(province!$N:$N,province!$A:$A,K$1,province!$E:$E,$A92)</f>
        <v>0.48348088734044187</v>
      </c>
      <c r="L92" s="1">
        <f>SUMIFS(province!$N:$N,province!$A:$A,L$1,province!$E:$E,$A92)</f>
        <v>0.45509850714405331</v>
      </c>
      <c r="M92" s="1">
        <f>SUMIFS(province!$N:$N,province!$A:$A,M$1,province!$E:$E,$A92)</f>
        <v>0.40555349200770274</v>
      </c>
      <c r="N92" s="1">
        <f>SUMIFS(province!$N:$N,province!$A:$A,N$1,province!$E:$E,$A92)</f>
        <v>0.30111282800630407</v>
      </c>
      <c r="O92" s="1">
        <f>SUMIFS(province!$N:$N,province!$A:$A,O$1,province!$E:$E,$A92)</f>
        <v>0.73487975335770539</v>
      </c>
      <c r="P92" s="1">
        <f>SUMIFS(province!$N:$N,province!$A:$A,P$1,province!$E:$E,$A92)</f>
        <v>1.1278510169933234</v>
      </c>
      <c r="Q92" s="1">
        <f>SUMIFS(province!$N:$N,province!$A:$A,Q$1,province!$E:$E,$A92)</f>
        <v>1.0081176667769838</v>
      </c>
      <c r="R92" s="1">
        <f>SUMIFS(province!$N:$N,province!$A:$A,R$1,province!$E:$E,$A92)</f>
        <v>0.71358312470418739</v>
      </c>
      <c r="S92" s="1">
        <f>SUMIFS(province!$N:$N,province!$A:$A,S$1,province!$E:$E,$A92)</f>
        <v>0.4946388021944691</v>
      </c>
      <c r="T92" s="1">
        <f>SUMIFS(province!$N:$N,province!$A:$A,T$1,province!$E:$E,$A92)</f>
        <v>0.41975113872148911</v>
      </c>
      <c r="U92" s="1">
        <f>SUMIFS(province!$N:$N,province!$A:$A,U$1,province!$E:$E,$A92)</f>
        <v>0.29813585287503952</v>
      </c>
      <c r="V92" s="1">
        <f>SUMIFS(province!$N:$N,province!$A:$A,V$1,province!$E:$E,$A92)</f>
        <v>0</v>
      </c>
      <c r="X92" s="1">
        <v>4</v>
      </c>
    </row>
    <row r="93" spans="1:24" x14ac:dyDescent="0.3">
      <c r="A93" s="3" t="s">
        <v>133</v>
      </c>
      <c r="B93" s="1">
        <f t="shared" si="2"/>
        <v>0.60802324959433507</v>
      </c>
      <c r="C93" s="1">
        <f>SUMIFS(province!$N:$N,province!$A:$A,C$1,province!$E:$E,$A93)</f>
        <v>0.77843620838567917</v>
      </c>
      <c r="D93" s="1">
        <f>SUMIFS(province!$N:$N,province!$A:$A,D$1,province!$E:$E,$A93)</f>
        <v>0.60776497149493802</v>
      </c>
      <c r="E93" s="1">
        <f>SUMIFS(province!$N:$N,province!$A:$A,E$1,province!$E:$E,$A93)</f>
        <v>0.68765060709062165</v>
      </c>
      <c r="F93" s="1">
        <f>SUMIFS(province!$N:$N,province!$A:$A,F$1,province!$E:$E,$A93)</f>
        <v>0.8620742423971739</v>
      </c>
      <c r="G93" s="1">
        <f>SUMIFS(province!$N:$N,province!$A:$A,G$1,province!$E:$E,$A93)</f>
        <v>0.88196205504866065</v>
      </c>
      <c r="H93" s="1">
        <f>SUMIFS(province!$N:$N,province!$A:$A,H$1,province!$E:$E,$A93)</f>
        <v>0.91230555981306805</v>
      </c>
      <c r="I93" s="1">
        <f>SUMIFS(province!$N:$N,province!$A:$A,I$1,province!$E:$E,$A93)</f>
        <v>0.90896199198364558</v>
      </c>
      <c r="J93" s="1">
        <f>SUMIFS(province!$N:$N,province!$A:$A,J$1,province!$E:$E,$A93)</f>
        <v>1.0534071479224292</v>
      </c>
      <c r="K93" s="1">
        <f>SUMIFS(province!$N:$N,province!$A:$A,K$1,province!$E:$E,$A93)</f>
        <v>1.1007793062077995</v>
      </c>
      <c r="L93" s="1">
        <f>SUMIFS(province!$N:$N,province!$A:$A,L$1,province!$E:$E,$A93)</f>
        <v>0.96663379342771028</v>
      </c>
      <c r="M93" s="1">
        <f>SUMIFS(province!$N:$N,province!$A:$A,M$1,province!$E:$E,$A93)</f>
        <v>0.65304205471329679</v>
      </c>
      <c r="N93" s="1">
        <f>SUMIFS(province!$N:$N,province!$A:$A,N$1,province!$E:$E,$A93)</f>
        <v>0.74438200184458048</v>
      </c>
      <c r="O93" s="1">
        <f>SUMIFS(province!$N:$N,province!$A:$A,O$1,province!$E:$E,$A93)</f>
        <v>0.42664569222512805</v>
      </c>
      <c r="P93" s="1">
        <f>SUMIFS(province!$N:$N,province!$A:$A,P$1,province!$E:$E,$A93)</f>
        <v>0.56834010228080745</v>
      </c>
      <c r="Q93" s="1">
        <f>SUMIFS(province!$N:$N,province!$A:$A,Q$1,province!$E:$E,$A93)</f>
        <v>0.51753175739861523</v>
      </c>
      <c r="R93" s="1">
        <f>SUMIFS(province!$N:$N,province!$A:$A,R$1,province!$E:$E,$A93)</f>
        <v>0.58322384125754212</v>
      </c>
      <c r="S93" s="1">
        <f>SUMIFS(province!$N:$N,province!$A:$A,S$1,province!$E:$E,$A93)</f>
        <v>0.37200297714523634</v>
      </c>
      <c r="T93" s="1">
        <f>SUMIFS(province!$N:$N,province!$A:$A,T$1,province!$E:$E,$A93)</f>
        <v>0.39704358437820364</v>
      </c>
      <c r="U93" s="1">
        <f>SUMIFS(province!$N:$N,province!$A:$A,U$1,province!$E:$E,$A93)</f>
        <v>0.26319226287022934</v>
      </c>
      <c r="V93" s="1">
        <f>SUMIFS(province!$N:$N,province!$A:$A,V$1,province!$E:$E,$A93)</f>
        <v>0</v>
      </c>
      <c r="X93" s="1">
        <v>10</v>
      </c>
    </row>
    <row r="94" spans="1:24" x14ac:dyDescent="0.3">
      <c r="A94" s="3" t="s">
        <v>132</v>
      </c>
      <c r="B94" s="1">
        <f t="shared" ref="B94:B95" si="3">AVERAGE(M94:O94)</f>
        <v>1.1869236352454589</v>
      </c>
      <c r="C94" s="1">
        <f>SUMIFS(province!$N:$N,province!$A:$A,C$1,province!$E:$E,$A94)</f>
        <v>0.92021900023376391</v>
      </c>
      <c r="D94" s="1">
        <f>SUMIFS(province!$N:$N,province!$A:$A,D$1,province!$E:$E,$A94)</f>
        <v>0.81281087246775119</v>
      </c>
      <c r="E94" s="1">
        <f>SUMIFS(province!$N:$N,province!$A:$A,E$1,province!$E:$E,$A94)</f>
        <v>0.85865551324448519</v>
      </c>
      <c r="F94" s="1">
        <f>SUMIFS(province!$N:$N,province!$A:$A,F$1,province!$E:$E,$A94)</f>
        <v>1.4011359541292612</v>
      </c>
      <c r="G94" s="1">
        <f>SUMIFS(province!$N:$N,province!$A:$A,G$1,province!$E:$E,$A94)</f>
        <v>1.1076457259645607</v>
      </c>
      <c r="H94" s="1">
        <f>SUMIFS(province!$N:$N,province!$A:$A,H$1,province!$E:$E,$A94)</f>
        <v>1.0488821876307446</v>
      </c>
      <c r="I94" s="1">
        <f>SUMIFS(province!$N:$N,province!$A:$A,I$1,province!$E:$E,$A94)</f>
        <v>0.97774102309600019</v>
      </c>
      <c r="J94" s="1">
        <f>SUMIFS(province!$N:$N,province!$A:$A,J$1,province!$E:$E,$A94)</f>
        <v>1.1720780393901598</v>
      </c>
      <c r="K94" s="1">
        <f>SUMIFS(province!$N:$N,province!$A:$A,K$1,province!$E:$E,$A94)</f>
        <v>1.7856086109379101</v>
      </c>
      <c r="L94" s="1">
        <f>SUMIFS(province!$N:$N,province!$A:$A,L$1,province!$E:$E,$A94)</f>
        <v>2.3611171003109832</v>
      </c>
      <c r="M94" s="1">
        <f>SUMIFS(province!$N:$N,province!$A:$A,M$1,province!$E:$E,$A94)</f>
        <v>1.6239208535059908</v>
      </c>
      <c r="N94" s="1">
        <f>SUMIFS(province!$N:$N,province!$A:$A,N$1,province!$E:$E,$A94)</f>
        <v>1.1649486581925135</v>
      </c>
      <c r="O94" s="1">
        <f>SUMIFS(province!$N:$N,province!$A:$A,O$1,province!$E:$E,$A94)</f>
        <v>0.77190139403787206</v>
      </c>
      <c r="P94" s="1">
        <f>SUMIFS(province!$N:$N,province!$A:$A,P$1,province!$E:$E,$A94)</f>
        <v>0.52197146190356358</v>
      </c>
      <c r="Q94" s="1">
        <f>SUMIFS(province!$N:$N,province!$A:$A,Q$1,province!$E:$E,$A94)</f>
        <v>0.44072338900409275</v>
      </c>
      <c r="R94" s="1">
        <f>SUMIFS(province!$N:$N,province!$A:$A,R$1,province!$E:$E,$A94)</f>
        <v>0.7908825680950442</v>
      </c>
      <c r="S94" s="1">
        <f>SUMIFS(province!$N:$N,province!$A:$A,S$1,province!$E:$E,$A94)</f>
        <v>0.55974004278673584</v>
      </c>
    </row>
    <row r="95" spans="1:24" x14ac:dyDescent="0.3">
      <c r="A95" s="3" t="s">
        <v>123</v>
      </c>
      <c r="B95" s="1">
        <f t="shared" si="3"/>
        <v>0.80949637269927122</v>
      </c>
      <c r="C95" s="1">
        <f>SUMIFS(province!$N:$N,province!$A:$A,C$1,province!$E:$E,$A95)</f>
        <v>1.1963944085260096</v>
      </c>
      <c r="D95" s="1">
        <f>SUMIFS(province!$N:$N,province!$A:$A,D$1,province!$E:$E,$A95)</f>
        <v>1.1721665688836651</v>
      </c>
      <c r="E95" s="1">
        <f>SUMIFS(province!$N:$N,province!$A:$A,E$1,province!$E:$E,$A95)</f>
        <v>1.2099517225053074</v>
      </c>
      <c r="F95" s="1">
        <f>SUMIFS(province!$N:$N,province!$A:$A,F$1,province!$E:$E,$A95)</f>
        <v>1.0479672387613264</v>
      </c>
      <c r="G95" s="1">
        <f>SUMIFS(province!$N:$N,province!$A:$A,G$1,province!$E:$E,$A95)</f>
        <v>1.046793529173925</v>
      </c>
      <c r="H95" s="1">
        <f>SUMIFS(province!$N:$N,province!$A:$A,H$1,province!$E:$E,$A95)</f>
        <v>0.99453465615604297</v>
      </c>
      <c r="I95" s="1">
        <f>SUMIFS(province!$N:$N,province!$A:$A,I$1,province!$E:$E,$A95)</f>
        <v>1.0200020836445609</v>
      </c>
      <c r="J95" s="1">
        <f>SUMIFS(province!$N:$N,province!$A:$A,J$1,province!$E:$E,$A95)</f>
        <v>0.98368419038325361</v>
      </c>
      <c r="K95" s="1">
        <f>SUMIFS(province!$N:$N,province!$A:$A,K$1,province!$E:$E,$A95)</f>
        <v>0.93704366986383336</v>
      </c>
      <c r="L95" s="1">
        <f>SUMIFS(province!$N:$N,province!$A:$A,L$1,province!$E:$E,$A95)</f>
        <v>0.99888337770671543</v>
      </c>
      <c r="M95" s="1">
        <f>SUMIFS(province!$N:$N,province!$A:$A,M$1,province!$E:$E,$A95)</f>
        <v>0.91823758238232922</v>
      </c>
      <c r="N95" s="1">
        <f>SUMIFS(province!$N:$N,province!$A:$A,N$1,province!$E:$E,$A95)</f>
        <v>0.82721010766057856</v>
      </c>
      <c r="O95" s="1">
        <f>SUMIFS(province!$N:$N,province!$A:$A,O$1,province!$E:$E,$A95)</f>
        <v>0.68304142805490597</v>
      </c>
      <c r="P95" s="1">
        <f>SUMIFS(province!$N:$N,province!$A:$A,P$1,province!$E:$E,$A95)</f>
        <v>0.56267926209488539</v>
      </c>
      <c r="Q95" s="1">
        <f>SUMIFS(province!$N:$N,province!$A:$A,Q$1,province!$E:$E,$A95)</f>
        <v>0.58882224052441812</v>
      </c>
      <c r="R95" s="1">
        <f>SUMIFS(province!$N:$N,province!$A:$A,R$1,province!$E:$E,$A95)</f>
        <v>1.0579521801039262</v>
      </c>
    </row>
    <row r="96" spans="1:24" x14ac:dyDescent="0.3">
      <c r="A96" s="3" t="s">
        <v>115</v>
      </c>
      <c r="B96" s="1">
        <f t="shared" ref="B96:B97" si="4">AVERAGE(M96:O96)</f>
        <v>1.1821456661432506</v>
      </c>
      <c r="C96" s="1">
        <f>SUMIFS(province!$N:$N,province!$A:$A,C$1,province!$E:$E,$A96)</f>
        <v>1.0776877939906535</v>
      </c>
      <c r="D96" s="1">
        <f>SUMIFS(province!$N:$N,province!$A:$A,D$1,province!$E:$E,$A96)</f>
        <v>0.94336772222332232</v>
      </c>
      <c r="E96" s="1">
        <f>SUMIFS(province!$N:$N,province!$A:$A,E$1,province!$E:$E,$A96)</f>
        <v>1.1462118075512053</v>
      </c>
      <c r="F96" s="1">
        <f>SUMIFS(province!$N:$N,province!$A:$A,F$1,province!$E:$E,$A96)</f>
        <v>1.5041877277419051</v>
      </c>
      <c r="G96" s="1">
        <f>SUMIFS(province!$N:$N,province!$A:$A,G$1,province!$E:$E,$A96)</f>
        <v>1.706553951586808</v>
      </c>
      <c r="H96" s="1">
        <f>SUMIFS(province!$N:$N,province!$A:$A,H$1,province!$E:$E,$A96)</f>
        <v>1.3275552288959762</v>
      </c>
      <c r="I96" s="1">
        <f>SUMIFS(province!$N:$N,province!$A:$A,I$1,province!$E:$E,$A96)</f>
        <v>0.9624913471259664</v>
      </c>
      <c r="J96" s="1">
        <f>SUMIFS(province!$N:$N,province!$A:$A,J$1,province!$E:$E,$A96)</f>
        <v>1.2625989938181341</v>
      </c>
      <c r="K96" s="1">
        <f>SUMIFS(province!$N:$N,province!$A:$A,K$1,province!$E:$E,$A96)</f>
        <v>1.3104240014991315</v>
      </c>
      <c r="L96" s="1">
        <f>SUMIFS(province!$N:$N,province!$A:$A,L$1,province!$E:$E,$A96)</f>
        <v>1.4021261925886859</v>
      </c>
      <c r="M96" s="1">
        <f>SUMIFS(province!$N:$N,province!$A:$A,M$1,province!$E:$E,$A96)</f>
        <v>1.3819433291910033</v>
      </c>
      <c r="N96" s="1">
        <f>SUMIFS(province!$N:$N,province!$A:$A,N$1,province!$E:$E,$A96)</f>
        <v>1.2150731422981178</v>
      </c>
      <c r="O96" s="1">
        <f>SUMIFS(province!$N:$N,province!$A:$A,O$1,province!$E:$E,$A96)</f>
        <v>0.94942052694063073</v>
      </c>
      <c r="P96" s="1">
        <f>SUMIFS(province!$N:$N,province!$A:$A,P$1,province!$E:$E,$A96)</f>
        <v>1.1067240162979417</v>
      </c>
    </row>
    <row r="97" spans="1:22" x14ac:dyDescent="0.3">
      <c r="A97" s="3" t="s">
        <v>73</v>
      </c>
      <c r="B97" s="1">
        <f t="shared" si="4"/>
        <v>1.2251553369113302</v>
      </c>
      <c r="C97" s="1">
        <f>SUMIFS(province!$N:$N,province!$A:$A,C$1,province!$E:$E,$A97)</f>
        <v>0</v>
      </c>
      <c r="D97" s="1">
        <f>SUMIFS(province!$N:$N,province!$A:$A,D$1,province!$E:$E,$A97)</f>
        <v>0.70319715878863787</v>
      </c>
      <c r="E97" s="1">
        <f>SUMIFS(province!$N:$N,province!$A:$A,E$1,province!$E:$E,$A97)</f>
        <v>0</v>
      </c>
      <c r="F97" s="1">
        <f>SUMIFS(province!$N:$N,province!$A:$A,F$1,province!$E:$E,$A97)</f>
        <v>0.74539656482750438</v>
      </c>
      <c r="G97" s="1">
        <f>SUMIFS(province!$N:$N,province!$A:$A,G$1,province!$E:$E,$A97)</f>
        <v>0.95538546915612477</v>
      </c>
      <c r="H97" s="1">
        <f>SUMIFS(province!$N:$N,province!$A:$A,H$1,province!$E:$E,$A97)</f>
        <v>1.0368077344611304</v>
      </c>
      <c r="I97" s="1">
        <f>SUMIFS(province!$N:$N,province!$A:$A,I$1,province!$E:$E,$A97)</f>
        <v>0.86683698027109168</v>
      </c>
      <c r="J97" s="1">
        <f>SUMIFS(province!$N:$N,province!$A:$A,J$1,province!$E:$E,$A97)</f>
        <v>0.85085653362030389</v>
      </c>
      <c r="K97" s="1">
        <f>SUMIFS(province!$N:$N,province!$A:$A,K$1,province!$E:$E,$A97)</f>
        <v>1.2894016192376498</v>
      </c>
      <c r="L97" s="1">
        <f>SUMIFS(province!$N:$N,province!$A:$A,L$1,province!$E:$E,$A97)</f>
        <v>1.2679540886354483</v>
      </c>
      <c r="M97" s="1">
        <f>SUMIFS(province!$N:$N,province!$A:$A,M$1,province!$E:$E,$A97)</f>
        <v>1.4048139338763042</v>
      </c>
      <c r="N97" s="1">
        <f>SUMIFS(province!$N:$N,province!$A:$A,N$1,province!$E:$E,$A97)</f>
        <v>1.0850276775559931</v>
      </c>
      <c r="O97" s="1">
        <f>SUMIFS(province!$N:$N,province!$A:$A,O$1,province!$E:$E,$A97)</f>
        <v>1.1856243993016937</v>
      </c>
      <c r="P97" s="1">
        <f>SUMIFS(province!$N:$N,province!$A:$A,P$1,province!$E:$E,$A97)</f>
        <v>0.72209177225163568</v>
      </c>
    </row>
    <row r="98" spans="1:22" x14ac:dyDescent="0.3">
      <c r="A98" s="3" t="s">
        <v>149</v>
      </c>
      <c r="B98" s="1">
        <f t="shared" ref="B98:B103" si="5">AVERAGE(M98:O98)</f>
        <v>0.59615161431563202</v>
      </c>
      <c r="C98" s="1">
        <f>SUMIFS(province!$N:$N,province!$A:$A,C$1,province!$E:$E,$A98)</f>
        <v>0</v>
      </c>
      <c r="D98" s="1">
        <f>SUMIFS(province!$N:$N,province!$A:$A,D$1,province!$E:$E,$A98)</f>
        <v>0.6846077613255096</v>
      </c>
      <c r="E98" s="1">
        <f>SUMIFS(province!$N:$N,province!$A:$A,E$1,province!$E:$E,$A98)</f>
        <v>0.66895253103108987</v>
      </c>
      <c r="F98" s="1">
        <f>SUMIFS(province!$N:$N,province!$A:$A,F$1,province!$E:$E,$A98)</f>
        <v>0.75018218470863929</v>
      </c>
      <c r="G98" s="1">
        <f>SUMIFS(province!$N:$N,province!$A:$A,G$1,province!$E:$E,$A98)</f>
        <v>0.73851658228861539</v>
      </c>
      <c r="H98" s="1">
        <f>SUMIFS(province!$N:$N,province!$A:$A,H$1,province!$E:$E,$A98)</f>
        <v>0.80090449777858375</v>
      </c>
      <c r="I98" s="1">
        <f>SUMIFS(province!$N:$N,province!$A:$A,I$1,province!$E:$E,$A98)</f>
        <v>0.75961060368954736</v>
      </c>
      <c r="J98" s="1">
        <f>SUMIFS(province!$N:$N,province!$A:$A,J$1,province!$E:$E,$A98)</f>
        <v>0.62925502684430179</v>
      </c>
      <c r="K98" s="1">
        <f>SUMIFS(province!$N:$N,province!$A:$A,K$1,province!$E:$E,$A98)</f>
        <v>0.75096248270794652</v>
      </c>
      <c r="L98" s="1">
        <f>SUMIFS(province!$N:$N,province!$A:$A,L$1,province!$E:$E,$A98)</f>
        <v>0.63079997437718605</v>
      </c>
      <c r="M98" s="1">
        <f>SUMIFS(province!$N:$N,province!$A:$A,M$1,province!$E:$E,$A98)</f>
        <v>0.63100609617743375</v>
      </c>
      <c r="N98" s="1">
        <f>SUMIFS(province!$N:$N,province!$A:$A,N$1,province!$E:$E,$A98)</f>
        <v>0.45491374366720844</v>
      </c>
      <c r="O98" s="1">
        <f>SUMIFS(province!$N:$N,province!$A:$A,O$1,province!$E:$E,$A98)</f>
        <v>0.70253500310225403</v>
      </c>
      <c r="P98" s="1">
        <f>SUMIFS(province!$N:$N,province!$A:$A,P$1,province!$E:$E,$A98)</f>
        <v>0.52550125489277477</v>
      </c>
    </row>
    <row r="99" spans="1:22" x14ac:dyDescent="0.3">
      <c r="A99" s="3" t="s">
        <v>140</v>
      </c>
      <c r="B99" s="1">
        <f t="shared" si="5"/>
        <v>0.47169794200719722</v>
      </c>
      <c r="C99" s="1">
        <f>SUMIFS(province!$N:$N,province!$A:$A,C$1,province!$E:$E,$A99)</f>
        <v>0.79804242575165885</v>
      </c>
      <c r="D99" s="1">
        <f>SUMIFS(province!$N:$N,province!$A:$A,D$1,province!$E:$E,$A99)</f>
        <v>0.81695543417878336</v>
      </c>
      <c r="E99" s="1">
        <f>SUMIFS(province!$N:$N,province!$A:$A,E$1,province!$E:$E,$A99)</f>
        <v>1.1968065621242407</v>
      </c>
      <c r="F99" s="1">
        <f>SUMIFS(province!$N:$N,province!$A:$A,F$1,province!$E:$E,$A99)</f>
        <v>1.6944884000438614</v>
      </c>
      <c r="G99" s="1">
        <f>SUMIFS(province!$N:$N,province!$A:$A,G$1,province!$E:$E,$A99)</f>
        <v>1.6495987370206435</v>
      </c>
      <c r="H99" s="1">
        <f>SUMIFS(province!$N:$N,province!$A:$A,H$1,province!$E:$E,$A99)</f>
        <v>1.5542305669713341</v>
      </c>
      <c r="I99" s="1">
        <f>SUMIFS(province!$N:$N,province!$A:$A,I$1,province!$E:$E,$A99)</f>
        <v>1.2545921254763666</v>
      </c>
      <c r="J99" s="1">
        <f>SUMIFS(province!$N:$N,province!$A:$A,J$1,province!$E:$E,$A99)</f>
        <v>1.1182586890844206</v>
      </c>
      <c r="K99" s="1">
        <f>SUMIFS(province!$N:$N,province!$A:$A,K$1,province!$E:$E,$A99)</f>
        <v>1.0077313211813219</v>
      </c>
      <c r="L99" s="1">
        <f>SUMIFS(province!$N:$N,province!$A:$A,L$1,province!$E:$E,$A99)</f>
        <v>0.76991281484610219</v>
      </c>
      <c r="M99" s="1">
        <f>SUMIFS(province!$N:$N,province!$A:$A,M$1,province!$E:$E,$A99)</f>
        <v>0.55914550420369413</v>
      </c>
      <c r="N99" s="1">
        <f>SUMIFS(province!$N:$N,province!$A:$A,N$1,province!$E:$E,$A99)</f>
        <v>0.42004305946227732</v>
      </c>
      <c r="O99" s="1">
        <f>SUMIFS(province!$N:$N,province!$A:$A,O$1,province!$E:$E,$A99)</f>
        <v>0.43590526235562044</v>
      </c>
      <c r="P99" s="1">
        <f>SUMIFS(province!$N:$N,province!$A:$A,P$1,province!$E:$E,$A99)</f>
        <v>0.49986143294725227</v>
      </c>
    </row>
    <row r="100" spans="1:22" x14ac:dyDescent="0.3">
      <c r="A100" s="3" t="s">
        <v>141</v>
      </c>
      <c r="B100" s="1">
        <f t="shared" si="5"/>
        <v>0.65922199449325558</v>
      </c>
      <c r="C100" s="1">
        <f>SUMIFS(province!$N:$N,province!$A:$A,C$1,province!$E:$E,$A100)</f>
        <v>0.96296449590050326</v>
      </c>
      <c r="D100" s="1">
        <f>SUMIFS(province!$N:$N,province!$A:$A,D$1,province!$E:$E,$A100)</f>
        <v>0.73897877199292616</v>
      </c>
      <c r="E100" s="1">
        <f>SUMIFS(province!$N:$N,province!$A:$A,E$1,province!$E:$E,$A100)</f>
        <v>0.9614471720622253</v>
      </c>
      <c r="F100" s="1">
        <f>SUMIFS(province!$N:$N,province!$A:$A,F$1,province!$E:$E,$A100)</f>
        <v>0.82129897123418416</v>
      </c>
      <c r="G100" s="1">
        <f>SUMIFS(province!$N:$N,province!$A:$A,G$1,province!$E:$E,$A100)</f>
        <v>0.8085318615786784</v>
      </c>
      <c r="H100" s="1">
        <f>SUMIFS(province!$N:$N,province!$A:$A,H$1,province!$E:$E,$A100)</f>
        <v>0.56908051360027534</v>
      </c>
      <c r="I100" s="1">
        <f>SUMIFS(province!$N:$N,province!$A:$A,I$1,province!$E:$E,$A100)</f>
        <v>0.7186344410889316</v>
      </c>
      <c r="J100" s="1">
        <f>SUMIFS(province!$N:$N,province!$A:$A,J$1,province!$E:$E,$A100)</f>
        <v>0.8886756699824665</v>
      </c>
      <c r="K100" s="1">
        <f>SUMIFS(province!$N:$N,province!$A:$A,K$1,province!$E:$E,$A100)</f>
        <v>0.71778451915557395</v>
      </c>
      <c r="L100" s="1">
        <f>SUMIFS(province!$N:$N,province!$A:$A,L$1,province!$E:$E,$A100)</f>
        <v>0.62798346722534881</v>
      </c>
      <c r="M100" s="1">
        <f>SUMIFS(province!$N:$N,province!$A:$A,M$1,province!$E:$E,$A100)</f>
        <v>0.62016464280827344</v>
      </c>
      <c r="N100" s="1">
        <f>SUMIFS(province!$N:$N,province!$A:$A,N$1,province!$E:$E,$A100)</f>
        <v>0.67783994669938652</v>
      </c>
      <c r="O100" s="1">
        <f>SUMIFS(province!$N:$N,province!$A:$A,O$1,province!$E:$E,$A100)</f>
        <v>0.67966139397210679</v>
      </c>
      <c r="P100" s="1">
        <f>SUMIFS(province!$N:$N,province!$A:$A,P$1,province!$E:$E,$A100)</f>
        <v>0.49542312239099739</v>
      </c>
    </row>
    <row r="101" spans="1:22" x14ac:dyDescent="0.3">
      <c r="A101" s="3" t="s">
        <v>150</v>
      </c>
      <c r="B101" s="1">
        <f t="shared" si="5"/>
        <v>0.47199048460773274</v>
      </c>
      <c r="C101" s="1">
        <f>SUMIFS(province!$N:$N,province!$A:$A,C$1,province!$E:$E,$A101)</f>
        <v>1.7542747217955299</v>
      </c>
      <c r="D101" s="1">
        <f>SUMIFS(province!$N:$N,province!$A:$A,D$1,province!$E:$E,$A101)</f>
        <v>2.0026630647158288</v>
      </c>
      <c r="E101" s="1">
        <f>SUMIFS(province!$N:$N,province!$A:$A,E$1,province!$E:$E,$A101)</f>
        <v>1.4751563317870375</v>
      </c>
      <c r="F101" s="1">
        <f>SUMIFS(province!$N:$N,province!$A:$A,F$1,province!$E:$E,$A101)</f>
        <v>1.5769628163761362</v>
      </c>
      <c r="G101" s="1">
        <f>SUMIFS(province!$N:$N,province!$A:$A,G$1,province!$E:$E,$A101)</f>
        <v>1.5761566616964642</v>
      </c>
      <c r="H101" s="1">
        <f>SUMIFS(province!$N:$N,province!$A:$A,H$1,province!$E:$E,$A101)</f>
        <v>1.6010136949622915</v>
      </c>
      <c r="I101" s="1">
        <f>SUMIFS(province!$N:$N,province!$A:$A,I$1,province!$E:$E,$A101)</f>
        <v>0.98725107205235096</v>
      </c>
      <c r="J101" s="1">
        <f>SUMIFS(province!$N:$N,province!$A:$A,J$1,province!$E:$E,$A101)</f>
        <v>1.0424624050094704</v>
      </c>
      <c r="K101" s="1">
        <f>SUMIFS(province!$N:$N,province!$A:$A,K$1,province!$E:$E,$A101)</f>
        <v>1.0094250594709593</v>
      </c>
      <c r="L101" s="1">
        <f>SUMIFS(province!$N:$N,province!$A:$A,L$1,province!$E:$E,$A101)</f>
        <v>0.73606961100019541</v>
      </c>
      <c r="M101" s="1">
        <f>SUMIFS(province!$N:$N,province!$A:$A,M$1,province!$E:$E,$A101)</f>
        <v>0.58648912953308352</v>
      </c>
      <c r="N101" s="1">
        <f>SUMIFS(province!$N:$N,province!$A:$A,N$1,province!$E:$E,$A101)</f>
        <v>0.41724747145039254</v>
      </c>
      <c r="O101" s="1">
        <f>SUMIFS(province!$N:$N,province!$A:$A,O$1,province!$E:$E,$A101)</f>
        <v>0.41223485283972217</v>
      </c>
      <c r="P101" s="1">
        <f>SUMIFS(province!$N:$N,province!$A:$A,P$1,province!$E:$E,$A101)</f>
        <v>0.38760355539588259</v>
      </c>
    </row>
    <row r="102" spans="1:22" x14ac:dyDescent="0.3">
      <c r="A102" s="3" t="s">
        <v>120</v>
      </c>
      <c r="B102" s="1">
        <f t="shared" si="5"/>
        <v>0.64400767799089453</v>
      </c>
      <c r="C102" s="1">
        <f>SUMIFS(province!$N:$N,province!$A:$A,C$1,province!$E:$E,$A102)</f>
        <v>0.50207466008401525</v>
      </c>
      <c r="D102" s="1">
        <f>SUMIFS(province!$N:$N,province!$A:$A,D$1,province!$E:$E,$A102)</f>
        <v>0.52059473734377226</v>
      </c>
      <c r="E102" s="1">
        <f>SUMIFS(province!$N:$N,province!$A:$A,E$1,province!$E:$E,$A102)</f>
        <v>0.66699329438564525</v>
      </c>
      <c r="F102" s="1">
        <f>SUMIFS(province!$N:$N,province!$A:$A,F$1,province!$E:$E,$A102)</f>
        <v>0.72662211544468558</v>
      </c>
      <c r="G102" s="1">
        <f>SUMIFS(province!$N:$N,province!$A:$A,G$1,province!$E:$E,$A102)</f>
        <v>0.85352269182958684</v>
      </c>
      <c r="H102" s="1">
        <f>SUMIFS(province!$N:$N,province!$A:$A,H$1,province!$E:$E,$A102)</f>
        <v>0.90721523139802296</v>
      </c>
      <c r="I102" s="1">
        <f>SUMIFS(province!$N:$N,province!$A:$A,I$1,province!$E:$E,$A102)</f>
        <v>1.0959469563170738</v>
      </c>
      <c r="J102" s="1">
        <f>SUMIFS(province!$N:$N,province!$A:$A,J$1,province!$E:$E,$A102)</f>
        <v>1.0709730277455738</v>
      </c>
      <c r="K102" s="1">
        <f>SUMIFS(province!$N:$N,province!$A:$A,K$1,province!$E:$E,$A102)</f>
        <v>0.70036262760538592</v>
      </c>
      <c r="L102" s="1">
        <f>SUMIFS(province!$N:$N,province!$A:$A,L$1,province!$E:$E,$A102)</f>
        <v>0.65128897936559715</v>
      </c>
      <c r="M102" s="1">
        <f>SUMIFS(province!$N:$N,province!$A:$A,M$1,province!$E:$E,$A102)</f>
        <v>0.68402406615259537</v>
      </c>
      <c r="N102" s="1">
        <f>SUMIFS(province!$N:$N,province!$A:$A,N$1,province!$E:$E,$A102)</f>
        <v>0.68381129310118483</v>
      </c>
      <c r="O102" s="1">
        <f>SUMIFS(province!$N:$N,province!$A:$A,O$1,province!$E:$E,$A102)</f>
        <v>0.56418767471890341</v>
      </c>
      <c r="P102" s="1">
        <f>SUMIFS(province!$N:$N,province!$A:$A,P$1,province!$E:$E,$A102)</f>
        <v>0.3616398208066286</v>
      </c>
    </row>
    <row r="103" spans="1:22" x14ac:dyDescent="0.3">
      <c r="A103" s="3" t="s">
        <v>142</v>
      </c>
      <c r="B103" s="1">
        <f t="shared" si="5"/>
        <v>0.34490858074754099</v>
      </c>
      <c r="C103" s="1">
        <f>SUMIFS(province!$N:$N,province!$A:$A,C$1,province!$E:$E,$A103)</f>
        <v>0</v>
      </c>
      <c r="D103" s="1">
        <f>SUMIFS(province!$N:$N,province!$A:$A,D$1,province!$E:$E,$A103)</f>
        <v>0.58263087999808949</v>
      </c>
      <c r="E103" s="1">
        <f>SUMIFS(province!$N:$N,province!$A:$A,E$1,province!$E:$E,$A103)</f>
        <v>0</v>
      </c>
      <c r="F103" s="1">
        <f>SUMIFS(province!$N:$N,province!$A:$A,F$1,province!$E:$E,$A103)</f>
        <v>0.61033703527149008</v>
      </c>
      <c r="G103" s="1">
        <f>SUMIFS(province!$N:$N,province!$A:$A,G$1,province!$E:$E,$A103)</f>
        <v>0.58673537445291823</v>
      </c>
      <c r="H103" s="1">
        <f>SUMIFS(province!$N:$N,province!$A:$A,H$1,province!$E:$E,$A103)</f>
        <v>0.51541279700613896</v>
      </c>
      <c r="I103" s="1">
        <f>SUMIFS(province!$N:$N,province!$A:$A,I$1,province!$E:$E,$A103)</f>
        <v>0.6431662909114515</v>
      </c>
      <c r="J103" s="1">
        <f>SUMIFS(province!$N:$N,province!$A:$A,J$1,province!$E:$E,$A103)</f>
        <v>0.70578408217523403</v>
      </c>
      <c r="K103" s="1">
        <f>SUMIFS(province!$N:$N,province!$A:$A,K$1,province!$E:$E,$A103)</f>
        <v>0.57350865219543834</v>
      </c>
      <c r="L103" s="1">
        <f>SUMIFS(province!$N:$N,province!$A:$A,L$1,province!$E:$E,$A103)</f>
        <v>0.44064625272668678</v>
      </c>
      <c r="M103" s="1">
        <f>SUMIFS(province!$N:$N,province!$A:$A,M$1,province!$E:$E,$A103)</f>
        <v>0.383060864181962</v>
      </c>
      <c r="N103" s="1">
        <f>SUMIFS(province!$N:$N,province!$A:$A,N$1,province!$E:$E,$A103)</f>
        <v>0.37111153334497637</v>
      </c>
      <c r="O103" s="1">
        <f>SUMIFS(province!$N:$N,province!$A:$A,O$1,province!$E:$E,$A103)</f>
        <v>0.28055334471568466</v>
      </c>
      <c r="P103" s="1">
        <f>SUMIFS(province!$N:$N,province!$A:$A,P$1,province!$E:$E,$A103)</f>
        <v>0.13936947327950794</v>
      </c>
    </row>
    <row r="105" spans="1:22" x14ac:dyDescent="0.3">
      <c r="A105" s="1" t="s">
        <v>165</v>
      </c>
      <c r="C105" s="1">
        <f t="shared" ref="C105:E105" si="6">COUNTIF(C2:C103,"&lt;1")</f>
        <v>17</v>
      </c>
      <c r="D105" s="1">
        <f t="shared" si="6"/>
        <v>14</v>
      </c>
      <c r="E105" s="1">
        <f t="shared" si="6"/>
        <v>12</v>
      </c>
      <c r="F105" s="1">
        <f t="shared" ref="F105:V105" si="7">COUNTIF(F2:F103,"&lt;1")</f>
        <v>13</v>
      </c>
      <c r="G105" s="1">
        <f t="shared" si="7"/>
        <v>14</v>
      </c>
      <c r="H105" s="1">
        <f t="shared" si="7"/>
        <v>10</v>
      </c>
      <c r="I105" s="1">
        <f t="shared" si="7"/>
        <v>13</v>
      </c>
      <c r="J105" s="1">
        <f t="shared" si="7"/>
        <v>10</v>
      </c>
      <c r="K105" s="1">
        <f t="shared" si="7"/>
        <v>11</v>
      </c>
      <c r="L105" s="1">
        <f t="shared" si="7"/>
        <v>15</v>
      </c>
      <c r="M105" s="1">
        <f t="shared" si="7"/>
        <v>15</v>
      </c>
      <c r="N105" s="1">
        <f t="shared" si="7"/>
        <v>16</v>
      </c>
      <c r="O105" s="1">
        <f t="shared" si="7"/>
        <v>27</v>
      </c>
      <c r="P105" s="1">
        <f t="shared" si="7"/>
        <v>26</v>
      </c>
      <c r="Q105" s="1">
        <f t="shared" si="7"/>
        <v>17</v>
      </c>
      <c r="R105" s="1">
        <f t="shared" si="7"/>
        <v>18</v>
      </c>
      <c r="S105" s="1">
        <f t="shared" si="7"/>
        <v>19</v>
      </c>
      <c r="T105" s="1">
        <f t="shared" ref="T105:U105" si="8">COUNTIF(T2:T103,"&lt;1")</f>
        <v>20</v>
      </c>
      <c r="U105" s="1">
        <f t="shared" si="8"/>
        <v>22</v>
      </c>
      <c r="V105" s="1">
        <f t="shared" si="7"/>
        <v>92</v>
      </c>
    </row>
    <row r="106" spans="1:22" x14ac:dyDescent="0.3">
      <c r="A106" s="1" t="s">
        <v>166</v>
      </c>
      <c r="D106" s="1">
        <f t="shared" ref="D106:E106" si="9">COUNTIFS(D2:D103,"&lt;1",C2:C103,"&lt;1",B2:B103,"&lt;1")</f>
        <v>8</v>
      </c>
      <c r="E106" s="1">
        <f t="shared" si="9"/>
        <v>10</v>
      </c>
      <c r="F106" s="1">
        <f t="shared" ref="F106" si="10">COUNTIFS(F2:F103,"&lt;1",E2:E103,"&lt;1",D2:D103,"&lt;1")</f>
        <v>9</v>
      </c>
      <c r="G106" s="1">
        <f t="shared" ref="G106" si="11">COUNTIFS(G2:G103,"&lt;1",F2:F103,"&lt;1",E2:E103,"&lt;1")</f>
        <v>9</v>
      </c>
      <c r="H106" s="1">
        <f t="shared" ref="H106" si="12">COUNTIFS(H2:H103,"&lt;1",G2:G103,"&lt;1",F2:F103,"&lt;1")</f>
        <v>6</v>
      </c>
      <c r="I106" s="1">
        <f t="shared" ref="I106" si="13">COUNTIFS(I2:I103,"&lt;1",H2:H103,"&lt;1",G2:G103,"&lt;1")</f>
        <v>6</v>
      </c>
      <c r="J106" s="1">
        <f t="shared" ref="J106" si="14">COUNTIFS(J2:J103,"&lt;1",I2:I103,"&lt;1",H2:H103,"&lt;1")</f>
        <v>6</v>
      </c>
      <c r="K106" s="1">
        <f t="shared" ref="K106" si="15">COUNTIFS(K2:K103,"&lt;1",J2:J103,"&lt;1",I2:I103,"&lt;1")</f>
        <v>7</v>
      </c>
      <c r="L106" s="1">
        <f t="shared" ref="L106" si="16">COUNTIFS(L2:L103,"&lt;1",K2:K103,"&lt;1",J2:J103,"&lt;1")</f>
        <v>8</v>
      </c>
      <c r="M106" s="1">
        <f t="shared" ref="M106" si="17">COUNTIFS(M2:M103,"&lt;1",L2:L103,"&lt;1",K2:K103,"&lt;1")</f>
        <v>10</v>
      </c>
      <c r="N106" s="1">
        <f t="shared" ref="N106" si="18">COUNTIFS(N2:N103,"&lt;1",M2:M103,"&lt;1",L2:L103,"&lt;1")</f>
        <v>13</v>
      </c>
      <c r="O106" s="1">
        <f t="shared" ref="O106" si="19">COUNTIFS(O2:O103,"&lt;1",N2:N103,"&lt;1",M2:M103,"&lt;1")</f>
        <v>13</v>
      </c>
      <c r="P106" s="1">
        <f t="shared" ref="P106" si="20">COUNTIFS(P2:P103,"&lt;1",O2:O103,"&lt;1",N2:N103,"&lt;1")</f>
        <v>13</v>
      </c>
      <c r="Q106" s="1">
        <f t="shared" ref="Q106" si="21">COUNTIFS(Q2:Q103,"&lt;1",P2:P103,"&lt;1",O2:O103,"&lt;1")</f>
        <v>10</v>
      </c>
      <c r="R106" s="1">
        <f t="shared" ref="R106" si="22">COUNTIFS(R2:R103,"&lt;1",Q2:Q103,"&lt;1",P2:P103,"&lt;1")</f>
        <v>13</v>
      </c>
      <c r="S106" s="1">
        <f t="shared" ref="S106" si="23">COUNTIFS(S2:S103,"&lt;1",R2:R103,"&lt;1",Q2:Q103,"&lt;1")</f>
        <v>12</v>
      </c>
      <c r="T106" s="1">
        <f t="shared" ref="T106" si="24">COUNTIFS(T2:T103,"&lt;1",R2:R103,"&lt;1",Q2:Q103,"&lt;1")</f>
        <v>12</v>
      </c>
      <c r="U106" s="1">
        <f>COUNTIFS(U2:U103,"&lt;1",R2:R103,"&lt;1",Q2:Q103,"&lt;1")</f>
        <v>9</v>
      </c>
      <c r="V106" s="1">
        <f>COUNTIFS(V2:V103,"&lt;1",S2:S103,"&lt;1",R2:R103,"&lt;1")</f>
        <v>15</v>
      </c>
    </row>
  </sheetData>
  <sortState ref="A2:X93">
    <sortCondition descending="1" ref="V93"/>
  </sortState>
  <conditionalFormatting sqref="B2:T103 V2:V103">
    <cfRule type="containsBlanks" priority="4" stopIfTrue="1">
      <formula>LEN(TRIM(B2))=0</formula>
    </cfRule>
    <cfRule type="cellIs" dxfId="3" priority="5" stopIfTrue="1" operator="lessThan">
      <formula>0.5</formula>
    </cfRule>
    <cfRule type="cellIs" dxfId="2" priority="8" operator="lessThan">
      <formula>1</formula>
    </cfRule>
  </conditionalFormatting>
  <conditionalFormatting sqref="U2:U103">
    <cfRule type="containsBlanks" priority="1" stopIfTrue="1">
      <formula>LEN(TRIM(U2))=0</formula>
    </cfRule>
    <cfRule type="cellIs" dxfId="1" priority="2" stopIfTrue="1" operator="lessThan">
      <formula>0.5</formula>
    </cfRule>
    <cfRule type="cellIs" dxfId="0" priority="3" operator="lessThan">
      <formula>1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3"/>
  <sheetViews>
    <sheetView topLeftCell="G1" zoomScale="80" zoomScaleNormal="80" workbookViewId="0">
      <selection activeCell="S1" sqref="S1"/>
    </sheetView>
  </sheetViews>
  <sheetFormatPr defaultColWidth="9.08984375" defaultRowHeight="13.5" x14ac:dyDescent="0.3"/>
  <cols>
    <col min="1" max="1" width="17.6328125" style="1" bestFit="1" customWidth="1"/>
    <col min="2" max="13" width="9.08984375" style="1"/>
    <col min="14" max="14" width="9.54296875" style="1" bestFit="1" customWidth="1"/>
    <col min="15" max="16384" width="9.08984375" style="1"/>
  </cols>
  <sheetData>
    <row r="1" spans="1:19" x14ac:dyDescent="0.3">
      <c r="A1" s="8" t="s">
        <v>158</v>
      </c>
      <c r="B1" s="8">
        <v>1997</v>
      </c>
      <c r="C1" s="8">
        <v>1998</v>
      </c>
      <c r="D1" s="8">
        <v>1999</v>
      </c>
      <c r="E1" s="8">
        <v>2000</v>
      </c>
      <c r="F1" s="8">
        <v>2001</v>
      </c>
      <c r="G1" s="8">
        <v>2002</v>
      </c>
      <c r="H1" s="8">
        <v>2003</v>
      </c>
      <c r="I1" s="8">
        <v>2004</v>
      </c>
      <c r="J1" s="8">
        <v>2005</v>
      </c>
      <c r="K1" s="8">
        <v>2006</v>
      </c>
      <c r="L1" s="8">
        <v>2007</v>
      </c>
      <c r="M1" s="8">
        <v>2008</v>
      </c>
      <c r="N1" s="8">
        <v>2009</v>
      </c>
      <c r="O1" s="8">
        <v>2010</v>
      </c>
      <c r="P1" s="8">
        <v>2011</v>
      </c>
      <c r="Q1" s="8">
        <v>2012</v>
      </c>
      <c r="R1" s="8">
        <v>2013</v>
      </c>
      <c r="S1" s="8">
        <v>2014</v>
      </c>
    </row>
    <row r="2" spans="1:19" x14ac:dyDescent="0.3">
      <c r="A2" s="3" t="s">
        <v>40</v>
      </c>
      <c r="B2" s="1">
        <f>SUMIFS(province!$F:$F,province!$A:$A,B$1,province!$E:$E,$A2)-SUMIFS(province!$Q:$Q,province!$A:$A,B$1-1,province!$E:$E,$A2)</f>
        <v>12</v>
      </c>
      <c r="C2" s="1">
        <f>SUMIFS(province!$F:$F,province!$A:$A,C$1,province!$E:$E,$A2)-SUMIFS(province!$Q:$Q,province!$A:$A,C$1-1,province!$E:$E,$A2)</f>
        <v>8</v>
      </c>
      <c r="D2" s="1">
        <f>SUMIFS(province!$F:$F,province!$A:$A,D$1,province!$E:$E,$A2)-SUMIFS(province!$Q:$Q,province!$A:$A,D$1-1,province!$E:$E,$A2)</f>
        <v>11</v>
      </c>
      <c r="E2" s="1">
        <f>SUMIFS(province!$F:$F,province!$A:$A,E$1,province!$E:$E,$A2)-SUMIFS(province!$Q:$Q,province!$A:$A,E$1-1,province!$E:$E,$A2)</f>
        <v>11</v>
      </c>
      <c r="F2" s="1">
        <f>SUMIFS(province!$F:$F,province!$A:$A,F$1,province!$E:$E,$A2)-SUMIFS(province!$Q:$Q,province!$A:$A,F$1-1,province!$E:$E,$A2)</f>
        <v>11</v>
      </c>
      <c r="G2" s="1">
        <f>SUMIFS(province!$F:$F,province!$A:$A,G$1,province!$E:$E,$A2)-SUMIFS(province!$Q:$Q,province!$A:$A,G$1-1,province!$E:$E,$A2)</f>
        <v>14</v>
      </c>
      <c r="H2" s="1">
        <f>SUMIFS(province!$F:$F,province!$A:$A,H$1,province!$E:$E,$A2)-SUMIFS(province!$Q:$Q,province!$A:$A,H$1-1,province!$E:$E,$A2)</f>
        <v>14</v>
      </c>
      <c r="I2" s="1">
        <f>SUMIFS(province!$F:$F,province!$A:$A,I$1,province!$E:$E,$A2)-SUMIFS(province!$Q:$Q,province!$A:$A,I$1-1,province!$E:$E,$A2)</f>
        <v>10</v>
      </c>
      <c r="J2" s="1">
        <f>SUMIFS(province!$F:$F,province!$A:$A,J$1,province!$E:$E,$A2)-SUMIFS(province!$Q:$Q,province!$A:$A,J$1-1,province!$E:$E,$A2)</f>
        <v>11</v>
      </c>
      <c r="K2" s="1">
        <f>SUMIFS(province!$F:$F,province!$A:$A,K$1,province!$E:$E,$A2)-SUMIFS(province!$Q:$Q,province!$A:$A,K$1-1,province!$E:$E,$A2)</f>
        <v>11</v>
      </c>
      <c r="L2" s="1">
        <f>SUMIFS(province!$F:$F,province!$A:$A,L$1,province!$E:$E,$A2)-SUMIFS(province!$Q:$Q,province!$A:$A,L$1-1,province!$E:$E,$A2)</f>
        <v>14</v>
      </c>
      <c r="M2" s="1">
        <f>SUMIFS(province!$F:$F,province!$A:$A,M$1,province!$E:$E,$A2)-SUMIFS(province!$Q:$Q,province!$A:$A,M$1-1,province!$E:$E,$A2)</f>
        <v>14</v>
      </c>
      <c r="N2" s="1">
        <f>SUMIFS(province!$F:$F,province!$A:$A,N$1,province!$E:$E,$A2)-SUMIFS(province!$Q:$Q,province!$A:$A,N$1-1,province!$E:$E,$A2)</f>
        <v>20</v>
      </c>
      <c r="O2" s="1">
        <f>SUMIFS(province!$F:$F,province!$A:$A,O$1,province!$E:$E,$A2)-SUMIFS(province!$Q:$Q,province!$A:$A,O$1-1,province!$E:$E,$A2)</f>
        <v>22</v>
      </c>
      <c r="P2" s="1">
        <f>SUMIFS(province!$F:$F,province!$A:$A,P$1,province!$E:$E,$A2)-SUMIFS(province!$Q:$Q,province!$A:$A,P$1-1,province!$E:$E,$A2)</f>
        <v>20</v>
      </c>
      <c r="Q2" s="1">
        <f>SUMIFS(province!$F:$F,province!$A:$A,Q$1,province!$E:$E,$A2)-SUMIFS(province!$Q:$Q,province!$A:$A,Q$1-1,province!$E:$E,$A2)</f>
        <v>20</v>
      </c>
      <c r="R2" s="1">
        <f>SUMIFS(province!$F:$F,province!$A:$A,R$1,province!$E:$E,$A2)-SUMIFS(province!$Q:$Q,province!$A:$A,R$1-1,province!$E:$E,$A2)</f>
        <v>20</v>
      </c>
      <c r="S2" s="1">
        <f>SUMIFS(province!$F:$F,province!$A:$A,S$1,province!$E:$E,$A2)-SUMIFS(province!$Q:$Q,province!$A:$A,S$1-1,province!$E:$E,$A2)</f>
        <v>19</v>
      </c>
    </row>
    <row r="3" spans="1:19" x14ac:dyDescent="0.3">
      <c r="A3" s="3" t="s">
        <v>41</v>
      </c>
      <c r="B3" s="1">
        <f>SUMIFS(province!$F:$F,province!$A:$A,B$1,province!$E:$E,$A3)-SUMIFS(province!$Q:$Q,province!$A:$A,B$1-1,province!$E:$E,$A3)</f>
        <v>13</v>
      </c>
      <c r="C3" s="1">
        <f>SUMIFS(province!$F:$F,province!$A:$A,C$1,province!$E:$E,$A3)-SUMIFS(province!$Q:$Q,province!$A:$A,C$1-1,province!$E:$E,$A3)</f>
        <v>12</v>
      </c>
      <c r="D3" s="1">
        <f>SUMIFS(province!$F:$F,province!$A:$A,D$1,province!$E:$E,$A3)-SUMIFS(province!$Q:$Q,province!$A:$A,D$1-1,province!$E:$E,$A3)</f>
        <v>17</v>
      </c>
      <c r="E3" s="1">
        <f>SUMIFS(province!$F:$F,province!$A:$A,E$1,province!$E:$E,$A3)-SUMIFS(province!$Q:$Q,province!$A:$A,E$1-1,province!$E:$E,$A3)</f>
        <v>17</v>
      </c>
      <c r="F3" s="1">
        <f>SUMIFS(province!$F:$F,province!$A:$A,F$1,province!$E:$E,$A3)-SUMIFS(province!$Q:$Q,province!$A:$A,F$1-1,province!$E:$E,$A3)</f>
        <v>22</v>
      </c>
      <c r="G3" s="1">
        <f>SUMIFS(province!$F:$F,province!$A:$A,G$1,province!$E:$E,$A3)-SUMIFS(province!$Q:$Q,province!$A:$A,G$1-1,province!$E:$E,$A3)</f>
        <v>11</v>
      </c>
      <c r="H3" s="1">
        <f>SUMIFS(province!$F:$F,province!$A:$A,H$1,province!$E:$E,$A3)-SUMIFS(province!$Q:$Q,province!$A:$A,H$1-1,province!$E:$E,$A3)</f>
        <v>10</v>
      </c>
      <c r="I3" s="1">
        <f>SUMIFS(province!$F:$F,province!$A:$A,I$1,province!$E:$E,$A3)-SUMIFS(province!$Q:$Q,province!$A:$A,I$1-1,province!$E:$E,$A3)</f>
        <v>9</v>
      </c>
      <c r="J3" s="1">
        <f>SUMIFS(province!$F:$F,province!$A:$A,J$1,province!$E:$E,$A3)-SUMIFS(province!$Q:$Q,province!$A:$A,J$1-1,province!$E:$E,$A3)</f>
        <v>9</v>
      </c>
      <c r="K3" s="1">
        <f>SUMIFS(province!$F:$F,province!$A:$A,K$1,province!$E:$E,$A3)-SUMIFS(province!$Q:$Q,province!$A:$A,K$1-1,province!$E:$E,$A3)</f>
        <v>8</v>
      </c>
      <c r="L3" s="1">
        <f>SUMIFS(province!$F:$F,province!$A:$A,L$1,province!$E:$E,$A3)-SUMIFS(province!$Q:$Q,province!$A:$A,L$1-1,province!$E:$E,$A3)</f>
        <v>8</v>
      </c>
      <c r="M3" s="1">
        <f>SUMIFS(province!$F:$F,province!$A:$A,M$1,province!$E:$E,$A3)-SUMIFS(province!$Q:$Q,province!$A:$A,M$1-1,province!$E:$E,$A3)</f>
        <v>8</v>
      </c>
      <c r="N3" s="1">
        <f>SUMIFS(province!$F:$F,province!$A:$A,N$1,province!$E:$E,$A3)-SUMIFS(province!$Q:$Q,province!$A:$A,N$1-1,province!$E:$E,$A3)</f>
        <v>12</v>
      </c>
      <c r="O3" s="1">
        <f>SUMIFS(province!$F:$F,province!$A:$A,O$1,province!$E:$E,$A3)-SUMIFS(province!$Q:$Q,province!$A:$A,O$1-1,province!$E:$E,$A3)</f>
        <v>13</v>
      </c>
      <c r="P3" s="1">
        <f>SUMIFS(province!$F:$F,province!$A:$A,P$1,province!$E:$E,$A3)-SUMIFS(province!$Q:$Q,province!$A:$A,P$1-1,province!$E:$E,$A3)</f>
        <v>13</v>
      </c>
      <c r="Q3" s="1">
        <f>SUMIFS(province!$F:$F,province!$A:$A,Q$1,province!$E:$E,$A3)-SUMIFS(province!$Q:$Q,province!$A:$A,Q$1-1,province!$E:$E,$A3)</f>
        <v>11</v>
      </c>
      <c r="R3" s="1">
        <f>SUMIFS(province!$F:$F,province!$A:$A,R$1,province!$E:$E,$A3)-SUMIFS(province!$Q:$Q,province!$A:$A,R$1-1,province!$E:$E,$A3)</f>
        <v>10</v>
      </c>
      <c r="S3" s="1">
        <f>SUMIFS(province!$F:$F,province!$A:$A,S$1,province!$E:$E,$A3)-SUMIFS(province!$Q:$Q,province!$A:$A,S$1-1,province!$E:$E,$A3)</f>
        <v>10</v>
      </c>
    </row>
    <row r="4" spans="1:19" x14ac:dyDescent="0.3">
      <c r="A4" s="3" t="s">
        <v>49</v>
      </c>
      <c r="B4" s="1">
        <f>SUMIFS(province!$F:$F,province!$A:$A,B$1,province!$E:$E,$A4)-SUMIFS(province!$Q:$Q,province!$A:$A,B$1-1,province!$E:$E,$A4)</f>
        <v>7</v>
      </c>
      <c r="C4" s="1">
        <f>SUMIFS(province!$F:$F,province!$A:$A,C$1,province!$E:$E,$A4)-SUMIFS(province!$Q:$Q,province!$A:$A,C$1-1,province!$E:$E,$A4)</f>
        <v>7</v>
      </c>
      <c r="D4" s="1">
        <f>SUMIFS(province!$F:$F,province!$A:$A,D$1,province!$E:$E,$A4)-SUMIFS(province!$Q:$Q,province!$A:$A,D$1-1,province!$E:$E,$A4)</f>
        <v>9</v>
      </c>
      <c r="E4" s="1">
        <f>SUMIFS(province!$F:$F,province!$A:$A,E$1,province!$E:$E,$A4)-SUMIFS(province!$Q:$Q,province!$A:$A,E$1-1,province!$E:$E,$A4)</f>
        <v>9</v>
      </c>
      <c r="F4" s="1">
        <f>SUMIFS(province!$F:$F,province!$A:$A,F$1,province!$E:$E,$A4)-SUMIFS(province!$Q:$Q,province!$A:$A,F$1-1,province!$E:$E,$A4)</f>
        <v>8</v>
      </c>
      <c r="G4" s="1">
        <f>SUMIFS(province!$F:$F,province!$A:$A,G$1,province!$E:$E,$A4)-SUMIFS(province!$Q:$Q,province!$A:$A,G$1-1,province!$E:$E,$A4)</f>
        <v>10</v>
      </c>
      <c r="H4" s="1">
        <f>SUMIFS(province!$F:$F,province!$A:$A,H$1,province!$E:$E,$A4)-SUMIFS(province!$Q:$Q,province!$A:$A,H$1-1,province!$E:$E,$A4)</f>
        <v>8</v>
      </c>
      <c r="I4" s="1">
        <f>SUMIFS(province!$F:$F,province!$A:$A,I$1,province!$E:$E,$A4)-SUMIFS(province!$Q:$Q,province!$A:$A,I$1-1,province!$E:$E,$A4)</f>
        <v>9</v>
      </c>
      <c r="J4" s="1">
        <f>SUMIFS(province!$F:$F,province!$A:$A,J$1,province!$E:$E,$A4)-SUMIFS(province!$Q:$Q,province!$A:$A,J$1-1,province!$E:$E,$A4)</f>
        <v>8</v>
      </c>
      <c r="K4" s="1">
        <f>SUMIFS(province!$F:$F,province!$A:$A,K$1,province!$E:$E,$A4)-SUMIFS(province!$Q:$Q,province!$A:$A,K$1-1,province!$E:$E,$A4)</f>
        <v>10</v>
      </c>
      <c r="L4" s="1">
        <f>SUMIFS(province!$F:$F,province!$A:$A,L$1,province!$E:$E,$A4)-SUMIFS(province!$Q:$Q,province!$A:$A,L$1-1,province!$E:$E,$A4)</f>
        <v>8</v>
      </c>
      <c r="M4" s="1">
        <f>SUMIFS(province!$F:$F,province!$A:$A,M$1,province!$E:$E,$A4)-SUMIFS(province!$Q:$Q,province!$A:$A,M$1-1,province!$E:$E,$A4)</f>
        <v>8</v>
      </c>
      <c r="N4" s="1">
        <f>SUMIFS(province!$F:$F,province!$A:$A,N$1,province!$E:$E,$A4)-SUMIFS(province!$Q:$Q,province!$A:$A,N$1-1,province!$E:$E,$A4)</f>
        <v>10</v>
      </c>
      <c r="O4" s="1">
        <f>SUMIFS(province!$F:$F,province!$A:$A,O$1,province!$E:$E,$A4)-SUMIFS(province!$Q:$Q,province!$A:$A,O$1-1,province!$E:$E,$A4)</f>
        <v>13</v>
      </c>
      <c r="P4" s="1">
        <f>SUMIFS(province!$F:$F,province!$A:$A,P$1,province!$E:$E,$A4)-SUMIFS(province!$Q:$Q,province!$A:$A,P$1-1,province!$E:$E,$A4)</f>
        <v>16</v>
      </c>
      <c r="Q4" s="1">
        <f>SUMIFS(province!$F:$F,province!$A:$A,Q$1,province!$E:$E,$A4)-SUMIFS(province!$Q:$Q,province!$A:$A,Q$1-1,province!$E:$E,$A4)</f>
        <v>15</v>
      </c>
      <c r="R4" s="1">
        <f>SUMIFS(province!$F:$F,province!$A:$A,R$1,province!$E:$E,$A4)-SUMIFS(province!$Q:$Q,province!$A:$A,R$1-1,province!$E:$E,$A4)</f>
        <v>13</v>
      </c>
      <c r="S4" s="1">
        <f>SUMIFS(province!$F:$F,province!$A:$A,S$1,province!$E:$E,$A4)-SUMIFS(province!$Q:$Q,province!$A:$A,S$1-1,province!$E:$E,$A4)</f>
        <v>12</v>
      </c>
    </row>
    <row r="5" spans="1:19" x14ac:dyDescent="0.3">
      <c r="A5" s="3" t="s">
        <v>95</v>
      </c>
      <c r="B5" s="1">
        <f>SUMIFS(province!$F:$F,province!$A:$A,B$1,province!$E:$E,$A5)-SUMIFS(province!$Q:$Q,province!$A:$A,B$1-1,province!$E:$E,$A5)</f>
        <v>5</v>
      </c>
      <c r="C5" s="1">
        <f>SUMIFS(province!$F:$F,province!$A:$A,C$1,province!$E:$E,$A5)-SUMIFS(province!$Q:$Q,province!$A:$A,C$1-1,province!$E:$E,$A5)</f>
        <v>4</v>
      </c>
      <c r="D5" s="1">
        <f>SUMIFS(province!$F:$F,province!$A:$A,D$1,province!$E:$E,$A5)-SUMIFS(province!$Q:$Q,province!$A:$A,D$1-1,province!$E:$E,$A5)</f>
        <v>7</v>
      </c>
      <c r="E5" s="1">
        <f>SUMIFS(province!$F:$F,province!$A:$A,E$1,province!$E:$E,$A5)-SUMIFS(province!$Q:$Q,province!$A:$A,E$1-1,province!$E:$E,$A5)</f>
        <v>4</v>
      </c>
      <c r="F5" s="1">
        <f>SUMIFS(province!$F:$F,province!$A:$A,F$1,province!$E:$E,$A5)-SUMIFS(province!$Q:$Q,province!$A:$A,F$1-1,province!$E:$E,$A5)</f>
        <v>3</v>
      </c>
      <c r="G5" s="1">
        <f>SUMIFS(province!$F:$F,province!$A:$A,G$1,province!$E:$E,$A5)-SUMIFS(province!$Q:$Q,province!$A:$A,G$1-1,province!$E:$E,$A5)</f>
        <v>7</v>
      </c>
      <c r="H5" s="1">
        <f>SUMIFS(province!$F:$F,province!$A:$A,H$1,province!$E:$E,$A5)-SUMIFS(province!$Q:$Q,province!$A:$A,H$1-1,province!$E:$E,$A5)</f>
        <v>7</v>
      </c>
      <c r="I5" s="1">
        <f>SUMIFS(province!$F:$F,province!$A:$A,I$1,province!$E:$E,$A5)-SUMIFS(province!$Q:$Q,province!$A:$A,I$1-1,province!$E:$E,$A5)</f>
        <v>8</v>
      </c>
      <c r="J5" s="1">
        <f>SUMIFS(province!$F:$F,province!$A:$A,J$1,province!$E:$E,$A5)-SUMIFS(province!$Q:$Q,province!$A:$A,J$1-1,province!$E:$E,$A5)</f>
        <v>8</v>
      </c>
      <c r="K5" s="1">
        <f>SUMIFS(province!$F:$F,province!$A:$A,K$1,province!$E:$E,$A5)-SUMIFS(province!$Q:$Q,province!$A:$A,K$1-1,province!$E:$E,$A5)</f>
        <v>8</v>
      </c>
      <c r="L5" s="1">
        <f>SUMIFS(province!$F:$F,province!$A:$A,L$1,province!$E:$E,$A5)-SUMIFS(province!$Q:$Q,province!$A:$A,L$1-1,province!$E:$E,$A5)</f>
        <v>8</v>
      </c>
      <c r="M5" s="1">
        <f>SUMIFS(province!$F:$F,province!$A:$A,M$1,province!$E:$E,$A5)-SUMIFS(province!$Q:$Q,province!$A:$A,M$1-1,province!$E:$E,$A5)</f>
        <v>8</v>
      </c>
      <c r="N5" s="1">
        <f>SUMIFS(province!$F:$F,province!$A:$A,N$1,province!$E:$E,$A5)-SUMIFS(province!$Q:$Q,province!$A:$A,N$1-1,province!$E:$E,$A5)</f>
        <v>9</v>
      </c>
      <c r="O5" s="1">
        <f>SUMIFS(province!$F:$F,province!$A:$A,O$1,province!$E:$E,$A5)-SUMIFS(province!$Q:$Q,province!$A:$A,O$1-1,province!$E:$E,$A5)</f>
        <v>9</v>
      </c>
      <c r="P5" s="1">
        <f>SUMIFS(province!$F:$F,province!$A:$A,P$1,province!$E:$E,$A5)-SUMIFS(province!$Q:$Q,province!$A:$A,P$1-1,province!$E:$E,$A5)</f>
        <v>8</v>
      </c>
      <c r="Q5" s="1">
        <f>SUMIFS(province!$F:$F,province!$A:$A,Q$1,province!$E:$E,$A5)-SUMIFS(province!$Q:$Q,province!$A:$A,Q$1-1,province!$E:$E,$A5)</f>
        <v>8</v>
      </c>
      <c r="R5" s="1">
        <f>SUMIFS(province!$F:$F,province!$A:$A,R$1,province!$E:$E,$A5)-SUMIFS(province!$Q:$Q,province!$A:$A,R$1-1,province!$E:$E,$A5)</f>
        <v>7</v>
      </c>
      <c r="S5" s="1">
        <f>SUMIFS(province!$F:$F,province!$A:$A,S$1,province!$E:$E,$A5)-SUMIFS(province!$Q:$Q,province!$A:$A,S$1-1,province!$E:$E,$A5)</f>
        <v>9</v>
      </c>
    </row>
    <row r="6" spans="1:19" x14ac:dyDescent="0.3">
      <c r="A6" s="3" t="s">
        <v>51</v>
      </c>
      <c r="B6" s="1">
        <f>SUMIFS(province!$F:$F,province!$A:$A,B$1,province!$E:$E,$A6)-SUMIFS(province!$Q:$Q,province!$A:$A,B$1-1,province!$E:$E,$A6)</f>
        <v>5</v>
      </c>
      <c r="C6" s="1">
        <f>SUMIFS(province!$F:$F,province!$A:$A,C$1,province!$E:$E,$A6)-SUMIFS(province!$Q:$Q,province!$A:$A,C$1-1,province!$E:$E,$A6)</f>
        <v>4</v>
      </c>
      <c r="D6" s="1">
        <f>SUMIFS(province!$F:$F,province!$A:$A,D$1,province!$E:$E,$A6)-SUMIFS(province!$Q:$Q,province!$A:$A,D$1-1,province!$E:$E,$A6)</f>
        <v>9</v>
      </c>
      <c r="E6" s="1">
        <f>SUMIFS(province!$F:$F,province!$A:$A,E$1,province!$E:$E,$A6)-SUMIFS(province!$Q:$Q,province!$A:$A,E$1-1,province!$E:$E,$A6)</f>
        <v>7</v>
      </c>
      <c r="F6" s="1">
        <f>SUMIFS(province!$F:$F,province!$A:$A,F$1,province!$E:$E,$A6)-SUMIFS(province!$Q:$Q,province!$A:$A,F$1-1,province!$E:$E,$A6)</f>
        <v>10</v>
      </c>
      <c r="G6" s="1">
        <f>SUMIFS(province!$F:$F,province!$A:$A,G$1,province!$E:$E,$A6)-SUMIFS(province!$Q:$Q,province!$A:$A,G$1-1,province!$E:$E,$A6)</f>
        <v>6</v>
      </c>
      <c r="H6" s="1">
        <f>SUMIFS(province!$F:$F,province!$A:$A,H$1,province!$E:$E,$A6)-SUMIFS(province!$Q:$Q,province!$A:$A,H$1-1,province!$E:$E,$A6)</f>
        <v>5</v>
      </c>
      <c r="I6" s="1">
        <f>SUMIFS(province!$F:$F,province!$A:$A,I$1,province!$E:$E,$A6)-SUMIFS(province!$Q:$Q,province!$A:$A,I$1-1,province!$E:$E,$A6)</f>
        <v>5</v>
      </c>
      <c r="J6" s="1">
        <f>SUMIFS(province!$F:$F,province!$A:$A,J$1,province!$E:$E,$A6)-SUMIFS(province!$Q:$Q,province!$A:$A,J$1-1,province!$E:$E,$A6)</f>
        <v>4</v>
      </c>
      <c r="K6" s="1">
        <f>SUMIFS(province!$F:$F,province!$A:$A,K$1,province!$E:$E,$A6)-SUMIFS(province!$Q:$Q,province!$A:$A,K$1-1,province!$E:$E,$A6)</f>
        <v>5</v>
      </c>
      <c r="L6" s="1">
        <f>SUMIFS(province!$F:$F,province!$A:$A,L$1,province!$E:$E,$A6)-SUMIFS(province!$Q:$Q,province!$A:$A,L$1-1,province!$E:$E,$A6)</f>
        <v>5</v>
      </c>
      <c r="M6" s="1">
        <f>SUMIFS(province!$F:$F,province!$A:$A,M$1,province!$E:$E,$A6)-SUMIFS(province!$Q:$Q,province!$A:$A,M$1-1,province!$E:$E,$A6)</f>
        <v>4</v>
      </c>
      <c r="N6" s="1">
        <f>SUMIFS(province!$F:$F,province!$A:$A,N$1,province!$E:$E,$A6)-SUMIFS(province!$Q:$Q,province!$A:$A,N$1-1,province!$E:$E,$A6)</f>
        <v>7</v>
      </c>
      <c r="O6" s="1">
        <f>SUMIFS(province!$F:$F,province!$A:$A,O$1,province!$E:$E,$A6)-SUMIFS(province!$Q:$Q,province!$A:$A,O$1-1,province!$E:$E,$A6)</f>
        <v>7</v>
      </c>
      <c r="P6" s="1">
        <f>SUMIFS(province!$F:$F,province!$A:$A,P$1,province!$E:$E,$A6)-SUMIFS(province!$Q:$Q,province!$A:$A,P$1-1,province!$E:$E,$A6)</f>
        <v>7</v>
      </c>
      <c r="Q6" s="1">
        <f>SUMIFS(province!$F:$F,province!$A:$A,Q$1,province!$E:$E,$A6)-SUMIFS(province!$Q:$Q,province!$A:$A,Q$1-1,province!$E:$E,$A6)</f>
        <v>7</v>
      </c>
      <c r="R6" s="1">
        <f>SUMIFS(province!$F:$F,province!$A:$A,R$1,province!$E:$E,$A6)-SUMIFS(province!$Q:$Q,province!$A:$A,R$1-1,province!$E:$E,$A6)</f>
        <v>7</v>
      </c>
      <c r="S6" s="1">
        <f>SUMIFS(province!$F:$F,province!$A:$A,S$1,province!$E:$E,$A6)-SUMIFS(province!$Q:$Q,province!$A:$A,S$1-1,province!$E:$E,$A6)</f>
        <v>7</v>
      </c>
    </row>
    <row r="7" spans="1:19" x14ac:dyDescent="0.3">
      <c r="A7" s="3" t="s">
        <v>55</v>
      </c>
      <c r="B7" s="1">
        <f>SUMIFS(province!$F:$F,province!$A:$A,B$1,province!$E:$E,$A7)-SUMIFS(province!$Q:$Q,province!$A:$A,B$1-1,province!$E:$E,$A7)</f>
        <v>3</v>
      </c>
      <c r="C7" s="1">
        <f>SUMIFS(province!$F:$F,province!$A:$A,C$1,province!$E:$E,$A7)-SUMIFS(province!$Q:$Q,province!$A:$A,C$1-1,province!$E:$E,$A7)</f>
        <v>2</v>
      </c>
      <c r="D7" s="1">
        <f>SUMIFS(province!$F:$F,province!$A:$A,D$1,province!$E:$E,$A7)-SUMIFS(province!$Q:$Q,province!$A:$A,D$1-1,province!$E:$E,$A7)</f>
        <v>3</v>
      </c>
      <c r="E7" s="1">
        <f>SUMIFS(province!$F:$F,province!$A:$A,E$1,province!$E:$E,$A7)-SUMIFS(province!$Q:$Q,province!$A:$A,E$1-1,province!$E:$E,$A7)</f>
        <v>3</v>
      </c>
      <c r="F7" s="1">
        <f>SUMIFS(province!$F:$F,province!$A:$A,F$1,province!$E:$E,$A7)-SUMIFS(province!$Q:$Q,province!$A:$A,F$1-1,province!$E:$E,$A7)</f>
        <v>3</v>
      </c>
      <c r="G7" s="1">
        <f>SUMIFS(province!$F:$F,province!$A:$A,G$1,province!$E:$E,$A7)-SUMIFS(province!$Q:$Q,province!$A:$A,G$1-1,province!$E:$E,$A7)</f>
        <v>5</v>
      </c>
      <c r="H7" s="1">
        <f>SUMIFS(province!$F:$F,province!$A:$A,H$1,province!$E:$E,$A7)-SUMIFS(province!$Q:$Q,province!$A:$A,H$1-1,province!$E:$E,$A7)</f>
        <v>5</v>
      </c>
      <c r="I7" s="1">
        <f>SUMIFS(province!$F:$F,province!$A:$A,I$1,province!$E:$E,$A7)-SUMIFS(province!$Q:$Q,province!$A:$A,I$1-1,province!$E:$E,$A7)</f>
        <v>6</v>
      </c>
      <c r="J7" s="1">
        <f>SUMIFS(province!$F:$F,province!$A:$A,J$1,province!$E:$E,$A7)-SUMIFS(province!$Q:$Q,province!$A:$A,J$1-1,province!$E:$E,$A7)</f>
        <v>6</v>
      </c>
      <c r="K7" s="1">
        <f>SUMIFS(province!$F:$F,province!$A:$A,K$1,province!$E:$E,$A7)-SUMIFS(province!$Q:$Q,province!$A:$A,K$1-1,province!$E:$E,$A7)</f>
        <v>6</v>
      </c>
      <c r="L7" s="1">
        <f>SUMIFS(province!$F:$F,province!$A:$A,L$1,province!$E:$E,$A7)-SUMIFS(province!$Q:$Q,province!$A:$A,L$1-1,province!$E:$E,$A7)</f>
        <v>6</v>
      </c>
      <c r="M7" s="1">
        <f>SUMIFS(province!$F:$F,province!$A:$A,M$1,province!$E:$E,$A7)-SUMIFS(province!$Q:$Q,province!$A:$A,M$1-1,province!$E:$E,$A7)</f>
        <v>6</v>
      </c>
      <c r="N7" s="1">
        <f>SUMIFS(province!$F:$F,province!$A:$A,N$1,province!$E:$E,$A7)-SUMIFS(province!$Q:$Q,province!$A:$A,N$1-1,province!$E:$E,$A7)</f>
        <v>6</v>
      </c>
      <c r="O7" s="1">
        <f>SUMIFS(province!$F:$F,province!$A:$A,O$1,province!$E:$E,$A7)-SUMIFS(province!$Q:$Q,province!$A:$A,O$1-1,province!$E:$E,$A7)</f>
        <v>7</v>
      </c>
      <c r="P7" s="1">
        <f>SUMIFS(province!$F:$F,province!$A:$A,P$1,province!$E:$E,$A7)-SUMIFS(province!$Q:$Q,province!$A:$A,P$1-1,province!$E:$E,$A7)</f>
        <v>6</v>
      </c>
      <c r="Q7" s="1">
        <f>SUMIFS(province!$F:$F,province!$A:$A,Q$1,province!$E:$E,$A7)-SUMIFS(province!$Q:$Q,province!$A:$A,Q$1-1,province!$E:$E,$A7)</f>
        <v>6</v>
      </c>
      <c r="R7" s="1">
        <f>SUMIFS(province!$F:$F,province!$A:$A,R$1,province!$E:$E,$A7)-SUMIFS(province!$Q:$Q,province!$A:$A,R$1-1,province!$E:$E,$A7)</f>
        <v>5</v>
      </c>
      <c r="S7" s="1">
        <f>SUMIFS(province!$F:$F,province!$A:$A,S$1,province!$E:$E,$A7)-SUMIFS(province!$Q:$Q,province!$A:$A,S$1-1,province!$E:$E,$A7)</f>
        <v>8</v>
      </c>
    </row>
    <row r="8" spans="1:19" x14ac:dyDescent="0.3">
      <c r="A8" s="3" t="s">
        <v>93</v>
      </c>
      <c r="B8" s="1">
        <f>SUMIFS(province!$F:$F,province!$A:$A,B$1,province!$E:$E,$A8)-SUMIFS(province!$Q:$Q,province!$A:$A,B$1-1,province!$E:$E,$A8)</f>
        <v>6</v>
      </c>
      <c r="C8" s="1">
        <f>SUMIFS(province!$F:$F,province!$A:$A,C$1,province!$E:$E,$A8)-SUMIFS(province!$Q:$Q,province!$A:$A,C$1-1,province!$E:$E,$A8)</f>
        <v>7</v>
      </c>
      <c r="D8" s="1">
        <f>SUMIFS(province!$F:$F,province!$A:$A,D$1,province!$E:$E,$A8)-SUMIFS(province!$Q:$Q,province!$A:$A,D$1-1,province!$E:$E,$A8)</f>
        <v>6</v>
      </c>
      <c r="E8" s="1">
        <f>SUMIFS(province!$F:$F,province!$A:$A,E$1,province!$E:$E,$A8)-SUMIFS(province!$Q:$Q,province!$A:$A,E$1-1,province!$E:$E,$A8)</f>
        <v>4</v>
      </c>
      <c r="F8" s="1">
        <f>SUMIFS(province!$F:$F,province!$A:$A,F$1,province!$E:$E,$A8)-SUMIFS(province!$Q:$Q,province!$A:$A,F$1-1,province!$E:$E,$A8)</f>
        <v>6</v>
      </c>
      <c r="G8" s="1">
        <f>SUMIFS(province!$F:$F,province!$A:$A,G$1,province!$E:$E,$A8)-SUMIFS(province!$Q:$Q,province!$A:$A,G$1-1,province!$E:$E,$A8)</f>
        <v>6</v>
      </c>
      <c r="H8" s="1">
        <f>SUMIFS(province!$F:$F,province!$A:$A,H$1,province!$E:$E,$A8)-SUMIFS(province!$Q:$Q,province!$A:$A,H$1-1,province!$E:$E,$A8)</f>
        <v>5</v>
      </c>
      <c r="I8" s="1">
        <f>SUMIFS(province!$F:$F,province!$A:$A,I$1,province!$E:$E,$A8)-SUMIFS(province!$Q:$Q,province!$A:$A,I$1-1,province!$E:$E,$A8)</f>
        <v>5</v>
      </c>
      <c r="J8" s="1">
        <f>SUMIFS(province!$F:$F,province!$A:$A,J$1,province!$E:$E,$A8)-SUMIFS(province!$Q:$Q,province!$A:$A,J$1-1,province!$E:$E,$A8)</f>
        <v>5</v>
      </c>
      <c r="K8" s="1">
        <f>SUMIFS(province!$F:$F,province!$A:$A,K$1,province!$E:$E,$A8)-SUMIFS(province!$Q:$Q,province!$A:$A,K$1-1,province!$E:$E,$A8)</f>
        <v>5</v>
      </c>
      <c r="L8" s="1">
        <f>SUMIFS(province!$F:$F,province!$A:$A,L$1,province!$E:$E,$A8)-SUMIFS(province!$Q:$Q,province!$A:$A,L$1-1,province!$E:$E,$A8)</f>
        <v>5</v>
      </c>
      <c r="M8" s="1">
        <f>SUMIFS(province!$F:$F,province!$A:$A,M$1,province!$E:$E,$A8)-SUMIFS(province!$Q:$Q,province!$A:$A,M$1-1,province!$E:$E,$A8)</f>
        <v>5</v>
      </c>
      <c r="N8" s="1">
        <f>SUMIFS(province!$F:$F,province!$A:$A,N$1,province!$E:$E,$A8)-SUMIFS(province!$Q:$Q,province!$A:$A,N$1-1,province!$E:$E,$A8)</f>
        <v>6</v>
      </c>
      <c r="O8" s="1">
        <f>SUMIFS(province!$F:$F,province!$A:$A,O$1,province!$E:$E,$A8)-SUMIFS(province!$Q:$Q,province!$A:$A,O$1-1,province!$E:$E,$A8)</f>
        <v>6</v>
      </c>
      <c r="P8" s="1">
        <f>SUMIFS(province!$F:$F,province!$A:$A,P$1,province!$E:$E,$A8)-SUMIFS(province!$Q:$Q,province!$A:$A,P$1-1,province!$E:$E,$A8)</f>
        <v>7</v>
      </c>
      <c r="Q8" s="1">
        <f>SUMIFS(province!$F:$F,province!$A:$A,Q$1,province!$E:$E,$A8)-SUMIFS(province!$Q:$Q,province!$A:$A,Q$1-1,province!$E:$E,$A8)</f>
        <v>6</v>
      </c>
      <c r="R8" s="1">
        <f>SUMIFS(province!$F:$F,province!$A:$A,R$1,province!$E:$E,$A8)-SUMIFS(province!$Q:$Q,province!$A:$A,R$1-1,province!$E:$E,$A8)</f>
        <v>6</v>
      </c>
      <c r="S8" s="1">
        <f>SUMIFS(province!$F:$F,province!$A:$A,S$1,province!$E:$E,$A8)-SUMIFS(province!$Q:$Q,province!$A:$A,S$1-1,province!$E:$E,$A8)</f>
        <v>7</v>
      </c>
    </row>
    <row r="9" spans="1:19" x14ac:dyDescent="0.3">
      <c r="A9" s="3" t="s">
        <v>57</v>
      </c>
      <c r="B9" s="1">
        <f>SUMIFS(province!$F:$F,province!$A:$A,B$1,province!$E:$E,$A9)-SUMIFS(province!$Q:$Q,province!$A:$A,B$1-1,province!$E:$E,$A9)</f>
        <v>6</v>
      </c>
      <c r="C9" s="1">
        <f>SUMIFS(province!$F:$F,province!$A:$A,C$1,province!$E:$E,$A9)-SUMIFS(province!$Q:$Q,province!$A:$A,C$1-1,province!$E:$E,$A9)</f>
        <v>5</v>
      </c>
      <c r="D9" s="1">
        <f>SUMIFS(province!$F:$F,province!$A:$A,D$1,province!$E:$E,$A9)-SUMIFS(province!$Q:$Q,province!$A:$A,D$1-1,province!$E:$E,$A9)</f>
        <v>6</v>
      </c>
      <c r="E9" s="1">
        <f>SUMIFS(province!$F:$F,province!$A:$A,E$1,province!$E:$E,$A9)-SUMIFS(province!$Q:$Q,province!$A:$A,E$1-1,province!$E:$E,$A9)</f>
        <v>6</v>
      </c>
      <c r="F9" s="1">
        <f>SUMIFS(province!$F:$F,province!$A:$A,F$1,province!$E:$E,$A9)-SUMIFS(province!$Q:$Q,province!$A:$A,F$1-1,province!$E:$E,$A9)</f>
        <v>6</v>
      </c>
      <c r="G9" s="1">
        <f>SUMIFS(province!$F:$F,province!$A:$A,G$1,province!$E:$E,$A9)-SUMIFS(province!$Q:$Q,province!$A:$A,G$1-1,province!$E:$E,$A9)</f>
        <v>4</v>
      </c>
      <c r="H9" s="1">
        <f>SUMIFS(province!$F:$F,province!$A:$A,H$1,province!$E:$E,$A9)-SUMIFS(province!$Q:$Q,province!$A:$A,H$1-1,province!$E:$E,$A9)</f>
        <v>4</v>
      </c>
      <c r="I9" s="1">
        <f>SUMIFS(province!$F:$F,province!$A:$A,I$1,province!$E:$E,$A9)-SUMIFS(province!$Q:$Q,province!$A:$A,I$1-1,province!$E:$E,$A9)</f>
        <v>5</v>
      </c>
      <c r="J9" s="1">
        <f>SUMIFS(province!$F:$F,province!$A:$A,J$1,province!$E:$E,$A9)-SUMIFS(province!$Q:$Q,province!$A:$A,J$1-1,province!$E:$E,$A9)</f>
        <v>5</v>
      </c>
      <c r="K9" s="1">
        <f>SUMIFS(province!$F:$F,province!$A:$A,K$1,province!$E:$E,$A9)-SUMIFS(province!$Q:$Q,province!$A:$A,K$1-1,province!$E:$E,$A9)</f>
        <v>5</v>
      </c>
      <c r="L9" s="1">
        <f>SUMIFS(province!$F:$F,province!$A:$A,L$1,province!$E:$E,$A9)-SUMIFS(province!$Q:$Q,province!$A:$A,L$1-1,province!$E:$E,$A9)</f>
        <v>5</v>
      </c>
      <c r="M9" s="1">
        <f>SUMIFS(province!$F:$F,province!$A:$A,M$1,province!$E:$E,$A9)-SUMIFS(province!$Q:$Q,province!$A:$A,M$1-1,province!$E:$E,$A9)</f>
        <v>5</v>
      </c>
      <c r="N9" s="1">
        <f>SUMIFS(province!$F:$F,province!$A:$A,N$1,province!$E:$E,$A9)-SUMIFS(province!$Q:$Q,province!$A:$A,N$1-1,province!$E:$E,$A9)</f>
        <v>5</v>
      </c>
      <c r="O9" s="1">
        <f>SUMIFS(province!$F:$F,province!$A:$A,O$1,province!$E:$E,$A9)-SUMIFS(province!$Q:$Q,province!$A:$A,O$1-1,province!$E:$E,$A9)</f>
        <v>6</v>
      </c>
      <c r="P9" s="1">
        <f>SUMIFS(province!$F:$F,province!$A:$A,P$1,province!$E:$E,$A9)-SUMIFS(province!$Q:$Q,province!$A:$A,P$1-1,province!$E:$E,$A9)</f>
        <v>6</v>
      </c>
      <c r="Q9" s="1">
        <f>SUMIFS(province!$F:$F,province!$A:$A,Q$1,province!$E:$E,$A9)-SUMIFS(province!$Q:$Q,province!$A:$A,Q$1-1,province!$E:$E,$A9)</f>
        <v>7</v>
      </c>
      <c r="R9" s="1">
        <f>SUMIFS(province!$F:$F,province!$A:$A,R$1,province!$E:$E,$A9)-SUMIFS(province!$Q:$Q,province!$A:$A,R$1-1,province!$E:$E,$A9)</f>
        <v>7</v>
      </c>
      <c r="S9" s="1">
        <f>SUMIFS(province!$F:$F,province!$A:$A,S$1,province!$E:$E,$A9)-SUMIFS(province!$Q:$Q,province!$A:$A,S$1-1,province!$E:$E,$A9)</f>
        <v>7</v>
      </c>
    </row>
    <row r="10" spans="1:19" x14ac:dyDescent="0.3">
      <c r="A10" s="3" t="s">
        <v>42</v>
      </c>
      <c r="B10" s="1">
        <f>SUMIFS(province!$F:$F,province!$A:$A,B$1,province!$E:$E,$A10)-SUMIFS(province!$Q:$Q,province!$A:$A,B$1-1,province!$E:$E,$A10)</f>
        <v>5</v>
      </c>
      <c r="C10" s="1">
        <f>SUMIFS(province!$F:$F,province!$A:$A,C$1,province!$E:$E,$A10)-SUMIFS(province!$Q:$Q,province!$A:$A,C$1-1,province!$E:$E,$A10)</f>
        <v>5</v>
      </c>
      <c r="D10" s="1">
        <f>SUMIFS(province!$F:$F,province!$A:$A,D$1,province!$E:$E,$A10)-SUMIFS(province!$Q:$Q,province!$A:$A,D$1-1,province!$E:$E,$A10)</f>
        <v>3</v>
      </c>
      <c r="E10" s="1">
        <f>SUMIFS(province!$F:$F,province!$A:$A,E$1,province!$E:$E,$A10)-SUMIFS(province!$Q:$Q,province!$A:$A,E$1-1,province!$E:$E,$A10)</f>
        <v>4</v>
      </c>
      <c r="F10" s="1">
        <f>SUMIFS(province!$F:$F,province!$A:$A,F$1,province!$E:$E,$A10)-SUMIFS(province!$Q:$Q,province!$A:$A,F$1-1,province!$E:$E,$A10)</f>
        <v>4</v>
      </c>
      <c r="G10" s="1">
        <f>SUMIFS(province!$F:$F,province!$A:$A,G$1,province!$E:$E,$A10)-SUMIFS(province!$Q:$Q,province!$A:$A,G$1-1,province!$E:$E,$A10)</f>
        <v>4</v>
      </c>
      <c r="H10" s="1">
        <f>SUMIFS(province!$F:$F,province!$A:$A,H$1,province!$E:$E,$A10)-SUMIFS(province!$Q:$Q,province!$A:$A,H$1-1,province!$E:$E,$A10)</f>
        <v>4</v>
      </c>
      <c r="I10" s="1">
        <f>SUMIFS(province!$F:$F,province!$A:$A,I$1,province!$E:$E,$A10)-SUMIFS(province!$Q:$Q,province!$A:$A,I$1-1,province!$E:$E,$A10)</f>
        <v>4</v>
      </c>
      <c r="J10" s="1">
        <f>SUMIFS(province!$F:$F,province!$A:$A,J$1,province!$E:$E,$A10)-SUMIFS(province!$Q:$Q,province!$A:$A,J$1-1,province!$E:$E,$A10)</f>
        <v>4</v>
      </c>
      <c r="K10" s="1">
        <f>SUMIFS(province!$F:$F,province!$A:$A,K$1,province!$E:$E,$A10)-SUMIFS(province!$Q:$Q,province!$A:$A,K$1-1,province!$E:$E,$A10)</f>
        <v>4</v>
      </c>
      <c r="L10" s="1">
        <f>SUMIFS(province!$F:$F,province!$A:$A,L$1,province!$E:$E,$A10)-SUMIFS(province!$Q:$Q,province!$A:$A,L$1-1,province!$E:$E,$A10)</f>
        <v>3</v>
      </c>
      <c r="M10" s="1">
        <f>SUMIFS(province!$F:$F,province!$A:$A,M$1,province!$E:$E,$A10)-SUMIFS(province!$Q:$Q,province!$A:$A,M$1-1,province!$E:$E,$A10)</f>
        <v>3</v>
      </c>
      <c r="N10" s="1">
        <f>SUMIFS(province!$F:$F,province!$A:$A,N$1,province!$E:$E,$A10)-SUMIFS(province!$Q:$Q,province!$A:$A,N$1-1,province!$E:$E,$A10)</f>
        <v>5</v>
      </c>
      <c r="O10" s="1">
        <f>SUMIFS(province!$F:$F,province!$A:$A,O$1,province!$E:$E,$A10)-SUMIFS(province!$Q:$Q,province!$A:$A,O$1-1,province!$E:$E,$A10)</f>
        <v>6</v>
      </c>
      <c r="P10" s="1">
        <f>SUMIFS(province!$F:$F,province!$A:$A,P$1,province!$E:$E,$A10)-SUMIFS(province!$Q:$Q,province!$A:$A,P$1-1,province!$E:$E,$A10)</f>
        <v>8</v>
      </c>
      <c r="Q10" s="1">
        <f>SUMIFS(province!$F:$F,province!$A:$A,Q$1,province!$E:$E,$A10)-SUMIFS(province!$Q:$Q,province!$A:$A,Q$1-1,province!$E:$E,$A10)</f>
        <v>8</v>
      </c>
      <c r="R10" s="1">
        <f>SUMIFS(province!$F:$F,province!$A:$A,R$1,province!$E:$E,$A10)-SUMIFS(province!$Q:$Q,province!$A:$A,R$1-1,province!$E:$E,$A10)</f>
        <v>8</v>
      </c>
      <c r="S10" s="1">
        <f>SUMIFS(province!$F:$F,province!$A:$A,S$1,province!$E:$E,$A10)-SUMIFS(province!$Q:$Q,province!$A:$A,S$1-1,province!$E:$E,$A10)</f>
        <v>9</v>
      </c>
    </row>
    <row r="11" spans="1:19" x14ac:dyDescent="0.3">
      <c r="A11" s="3" t="s">
        <v>75</v>
      </c>
      <c r="B11" s="1">
        <f>SUMIFS(province!$F:$F,province!$A:$A,B$1,province!$E:$E,$A11)-SUMIFS(province!$Q:$Q,province!$A:$A,B$1-1,province!$E:$E,$A11)</f>
        <v>4</v>
      </c>
      <c r="C11" s="1">
        <f>SUMIFS(province!$F:$F,province!$A:$A,C$1,province!$E:$E,$A11)-SUMIFS(province!$Q:$Q,province!$A:$A,C$1-1,province!$E:$E,$A11)</f>
        <v>3</v>
      </c>
      <c r="D11" s="1">
        <f>SUMIFS(province!$F:$F,province!$A:$A,D$1,province!$E:$E,$A11)-SUMIFS(province!$Q:$Q,province!$A:$A,D$1-1,province!$E:$E,$A11)</f>
        <v>7</v>
      </c>
      <c r="E11" s="1">
        <f>SUMIFS(province!$F:$F,province!$A:$A,E$1,province!$E:$E,$A11)-SUMIFS(province!$Q:$Q,province!$A:$A,E$1-1,province!$E:$E,$A11)</f>
        <v>4</v>
      </c>
      <c r="F11" s="1">
        <f>SUMIFS(province!$F:$F,province!$A:$A,F$1,province!$E:$E,$A11)-SUMIFS(province!$Q:$Q,province!$A:$A,F$1-1,province!$E:$E,$A11)</f>
        <v>2</v>
      </c>
      <c r="G11" s="1">
        <f>SUMIFS(province!$F:$F,province!$A:$A,G$1,province!$E:$E,$A11)-SUMIFS(province!$Q:$Q,province!$A:$A,G$1-1,province!$E:$E,$A11)</f>
        <v>7</v>
      </c>
      <c r="H11" s="1">
        <f>SUMIFS(province!$F:$F,province!$A:$A,H$1,province!$E:$E,$A11)-SUMIFS(province!$Q:$Q,province!$A:$A,H$1-1,province!$E:$E,$A11)</f>
        <v>7</v>
      </c>
      <c r="I11" s="1">
        <f>SUMIFS(province!$F:$F,province!$A:$A,I$1,province!$E:$E,$A11)-SUMIFS(province!$Q:$Q,province!$A:$A,I$1-1,province!$E:$E,$A11)</f>
        <v>6</v>
      </c>
      <c r="J11" s="1">
        <f>SUMIFS(province!$F:$F,province!$A:$A,J$1,province!$E:$E,$A11)-SUMIFS(province!$Q:$Q,province!$A:$A,J$1-1,province!$E:$E,$A11)</f>
        <v>7</v>
      </c>
      <c r="K11" s="1">
        <f>SUMIFS(province!$F:$F,province!$A:$A,K$1,province!$E:$E,$A11)-SUMIFS(province!$Q:$Q,province!$A:$A,K$1-1,province!$E:$E,$A11)</f>
        <v>7</v>
      </c>
      <c r="L11" s="1">
        <f>SUMIFS(province!$F:$F,province!$A:$A,L$1,province!$E:$E,$A11)-SUMIFS(province!$Q:$Q,province!$A:$A,L$1-1,province!$E:$E,$A11)</f>
        <v>6</v>
      </c>
      <c r="M11" s="1">
        <f>SUMIFS(province!$F:$F,province!$A:$A,M$1,province!$E:$E,$A11)-SUMIFS(province!$Q:$Q,province!$A:$A,M$1-1,province!$E:$E,$A11)</f>
        <v>6</v>
      </c>
      <c r="N11" s="1">
        <f>SUMIFS(province!$F:$F,province!$A:$A,N$1,province!$E:$E,$A11)-SUMIFS(province!$Q:$Q,province!$A:$A,N$1-1,province!$E:$E,$A11)</f>
        <v>5</v>
      </c>
      <c r="O11" s="1">
        <f>SUMIFS(province!$F:$F,province!$A:$A,O$1,province!$E:$E,$A11)-SUMIFS(province!$Q:$Q,province!$A:$A,O$1-1,province!$E:$E,$A11)</f>
        <v>6</v>
      </c>
      <c r="P11" s="1">
        <f>SUMIFS(province!$F:$F,province!$A:$A,P$1,province!$E:$E,$A11)-SUMIFS(province!$Q:$Q,province!$A:$A,P$1-1,province!$E:$E,$A11)</f>
        <v>5</v>
      </c>
      <c r="Q11" s="1">
        <f>SUMIFS(province!$F:$F,province!$A:$A,Q$1,province!$E:$E,$A11)-SUMIFS(province!$Q:$Q,province!$A:$A,Q$1-1,province!$E:$E,$A11)</f>
        <v>5</v>
      </c>
      <c r="R11" s="1">
        <f>SUMIFS(province!$F:$F,province!$A:$A,R$1,province!$E:$E,$A11)-SUMIFS(province!$Q:$Q,province!$A:$A,R$1-1,province!$E:$E,$A11)</f>
        <v>5</v>
      </c>
      <c r="S11" s="1">
        <f>SUMIFS(province!$F:$F,province!$A:$A,S$1,province!$E:$E,$A11)-SUMIFS(province!$Q:$Q,province!$A:$A,S$1-1,province!$E:$E,$A11)</f>
        <v>5</v>
      </c>
    </row>
    <row r="12" spans="1:19" x14ac:dyDescent="0.3">
      <c r="A12" s="3" t="s">
        <v>71</v>
      </c>
      <c r="B12" s="1">
        <f>SUMIFS(province!$F:$F,province!$A:$A,B$1,province!$E:$E,$A12)-SUMIFS(province!$Q:$Q,province!$A:$A,B$1-1,province!$E:$E,$A12)</f>
        <v>5</v>
      </c>
      <c r="C12" s="1">
        <f>SUMIFS(province!$F:$F,province!$A:$A,C$1,province!$E:$E,$A12)-SUMIFS(province!$Q:$Q,province!$A:$A,C$1-1,province!$E:$E,$A12)</f>
        <v>4</v>
      </c>
      <c r="D12" s="1">
        <f>SUMIFS(province!$F:$F,province!$A:$A,D$1,province!$E:$E,$A12)-SUMIFS(province!$Q:$Q,province!$A:$A,D$1-1,province!$E:$E,$A12)</f>
        <v>4</v>
      </c>
      <c r="E12" s="1">
        <f>SUMIFS(province!$F:$F,province!$A:$A,E$1,province!$E:$E,$A12)-SUMIFS(province!$Q:$Q,province!$A:$A,E$1-1,province!$E:$E,$A12)</f>
        <v>4</v>
      </c>
      <c r="F12" s="1">
        <f>SUMIFS(province!$F:$F,province!$A:$A,F$1,province!$E:$E,$A12)-SUMIFS(province!$Q:$Q,province!$A:$A,F$1-1,province!$E:$E,$A12)</f>
        <v>2</v>
      </c>
      <c r="G12" s="1">
        <f>SUMIFS(province!$F:$F,province!$A:$A,G$1,province!$E:$E,$A12)-SUMIFS(province!$Q:$Q,province!$A:$A,G$1-1,province!$E:$E,$A12)</f>
        <v>6</v>
      </c>
      <c r="H12" s="1">
        <f>SUMIFS(province!$F:$F,province!$A:$A,H$1,province!$E:$E,$A12)-SUMIFS(province!$Q:$Q,province!$A:$A,H$1-1,province!$E:$E,$A12)</f>
        <v>5</v>
      </c>
      <c r="I12" s="1">
        <f>SUMIFS(province!$F:$F,province!$A:$A,I$1,province!$E:$E,$A12)-SUMIFS(province!$Q:$Q,province!$A:$A,I$1-1,province!$E:$E,$A12)</f>
        <v>5</v>
      </c>
      <c r="J12" s="1">
        <f>SUMIFS(province!$F:$F,province!$A:$A,J$1,province!$E:$E,$A12)-SUMIFS(province!$Q:$Q,province!$A:$A,J$1-1,province!$E:$E,$A12)</f>
        <v>4</v>
      </c>
      <c r="K12" s="1">
        <f>SUMIFS(province!$F:$F,province!$A:$A,K$1,province!$E:$E,$A12)-SUMIFS(province!$Q:$Q,province!$A:$A,K$1-1,province!$E:$E,$A12)</f>
        <v>5</v>
      </c>
      <c r="L12" s="1">
        <f>SUMIFS(province!$F:$F,province!$A:$A,L$1,province!$E:$E,$A12)-SUMIFS(province!$Q:$Q,province!$A:$A,L$1-1,province!$E:$E,$A12)</f>
        <v>5</v>
      </c>
      <c r="M12" s="1">
        <f>SUMIFS(province!$F:$F,province!$A:$A,M$1,province!$E:$E,$A12)-SUMIFS(province!$Q:$Q,province!$A:$A,M$1-1,province!$E:$E,$A12)</f>
        <v>5</v>
      </c>
      <c r="N12" s="1">
        <f>SUMIFS(province!$F:$F,province!$A:$A,N$1,province!$E:$E,$A12)-SUMIFS(province!$Q:$Q,province!$A:$A,N$1-1,province!$E:$E,$A12)</f>
        <v>5</v>
      </c>
      <c r="O12" s="1">
        <f>SUMIFS(province!$F:$F,province!$A:$A,O$1,province!$E:$E,$A12)-SUMIFS(province!$Q:$Q,province!$A:$A,O$1-1,province!$E:$E,$A12)</f>
        <v>5</v>
      </c>
      <c r="P12" s="1">
        <f>SUMIFS(province!$F:$F,province!$A:$A,P$1,province!$E:$E,$A12)-SUMIFS(province!$Q:$Q,province!$A:$A,P$1-1,province!$E:$E,$A12)</f>
        <v>5</v>
      </c>
      <c r="Q12" s="1">
        <f>SUMIFS(province!$F:$F,province!$A:$A,Q$1,province!$E:$E,$A12)-SUMIFS(province!$Q:$Q,province!$A:$A,Q$1-1,province!$E:$E,$A12)</f>
        <v>4</v>
      </c>
      <c r="R12" s="1">
        <f>SUMIFS(province!$F:$F,province!$A:$A,R$1,province!$E:$E,$A12)-SUMIFS(province!$Q:$Q,province!$A:$A,R$1-1,province!$E:$E,$A12)</f>
        <v>4</v>
      </c>
      <c r="S12" s="1">
        <f>SUMIFS(province!$F:$F,province!$A:$A,S$1,province!$E:$E,$A12)-SUMIFS(province!$Q:$Q,province!$A:$A,S$1-1,province!$E:$E,$A12)</f>
        <v>4</v>
      </c>
    </row>
    <row r="13" spans="1:19" x14ac:dyDescent="0.3">
      <c r="A13" s="3" t="s">
        <v>38</v>
      </c>
      <c r="B13" s="1">
        <f>SUMIFS(province!$F:$F,province!$A:$A,B$1,province!$E:$E,$A13)-SUMIFS(province!$Q:$Q,province!$A:$A,B$1-1,province!$E:$E,$A13)</f>
        <v>6</v>
      </c>
      <c r="C13" s="1">
        <f>SUMIFS(province!$F:$F,province!$A:$A,C$1,province!$E:$E,$A13)-SUMIFS(province!$Q:$Q,province!$A:$A,C$1-1,province!$E:$E,$A13)</f>
        <v>5</v>
      </c>
      <c r="D13" s="1">
        <f>SUMIFS(province!$F:$F,province!$A:$A,D$1,province!$E:$E,$A13)-SUMIFS(province!$Q:$Q,province!$A:$A,D$1-1,province!$E:$E,$A13)</f>
        <v>5</v>
      </c>
      <c r="E13" s="1">
        <f>SUMIFS(province!$F:$F,province!$A:$A,E$1,province!$E:$E,$A13)-SUMIFS(province!$Q:$Q,province!$A:$A,E$1-1,province!$E:$E,$A13)</f>
        <v>5</v>
      </c>
      <c r="F13" s="1">
        <f>SUMIFS(province!$F:$F,province!$A:$A,F$1,province!$E:$E,$A13)-SUMIFS(province!$Q:$Q,province!$A:$A,F$1-1,province!$E:$E,$A13)</f>
        <v>2</v>
      </c>
      <c r="G13" s="1">
        <f>SUMIFS(province!$F:$F,province!$A:$A,G$1,province!$E:$E,$A13)-SUMIFS(province!$Q:$Q,province!$A:$A,G$1-1,province!$E:$E,$A13)</f>
        <v>4</v>
      </c>
      <c r="H13" s="1">
        <f>SUMIFS(province!$F:$F,province!$A:$A,H$1,province!$E:$E,$A13)-SUMIFS(province!$Q:$Q,province!$A:$A,H$1-1,province!$E:$E,$A13)</f>
        <v>5</v>
      </c>
      <c r="I13" s="1">
        <f>SUMIFS(province!$F:$F,province!$A:$A,I$1,province!$E:$E,$A13)-SUMIFS(province!$Q:$Q,province!$A:$A,I$1-1,province!$E:$E,$A13)</f>
        <v>5</v>
      </c>
      <c r="J13" s="1">
        <f>SUMIFS(province!$F:$F,province!$A:$A,J$1,province!$E:$E,$A13)-SUMIFS(province!$Q:$Q,province!$A:$A,J$1-1,province!$E:$E,$A13)</f>
        <v>5</v>
      </c>
      <c r="K13" s="1">
        <f>SUMIFS(province!$F:$F,province!$A:$A,K$1,province!$E:$E,$A13)-SUMIFS(province!$Q:$Q,province!$A:$A,K$1-1,province!$E:$E,$A13)</f>
        <v>4</v>
      </c>
      <c r="L13" s="1">
        <f>SUMIFS(province!$F:$F,province!$A:$A,L$1,province!$E:$E,$A13)-SUMIFS(province!$Q:$Q,province!$A:$A,L$1-1,province!$E:$E,$A13)</f>
        <v>4</v>
      </c>
      <c r="M13" s="1">
        <f>SUMIFS(province!$F:$F,province!$A:$A,M$1,province!$E:$E,$A13)-SUMIFS(province!$Q:$Q,province!$A:$A,M$1-1,province!$E:$E,$A13)</f>
        <v>5</v>
      </c>
      <c r="N13" s="1">
        <f>SUMIFS(province!$F:$F,province!$A:$A,N$1,province!$E:$E,$A13)-SUMIFS(province!$Q:$Q,province!$A:$A,N$1-1,province!$E:$E,$A13)</f>
        <v>6</v>
      </c>
      <c r="O13" s="1">
        <f>SUMIFS(province!$F:$F,province!$A:$A,O$1,province!$E:$E,$A13)-SUMIFS(province!$Q:$Q,province!$A:$A,O$1-1,province!$E:$E,$A13)</f>
        <v>5</v>
      </c>
      <c r="P13" s="1">
        <f>SUMIFS(province!$F:$F,province!$A:$A,P$1,province!$E:$E,$A13)-SUMIFS(province!$Q:$Q,province!$A:$A,P$1-1,province!$E:$E,$A13)</f>
        <v>6</v>
      </c>
      <c r="Q13" s="1">
        <f>SUMIFS(province!$F:$F,province!$A:$A,Q$1,province!$E:$E,$A13)-SUMIFS(province!$Q:$Q,province!$A:$A,Q$1-1,province!$E:$E,$A13)</f>
        <v>5</v>
      </c>
      <c r="R13" s="1">
        <f>SUMIFS(province!$F:$F,province!$A:$A,R$1,province!$E:$E,$A13)-SUMIFS(province!$Q:$Q,province!$A:$A,R$1-1,province!$E:$E,$A13)</f>
        <v>5</v>
      </c>
      <c r="S13" s="1">
        <f>SUMIFS(province!$F:$F,province!$A:$A,S$1,province!$E:$E,$A13)-SUMIFS(province!$Q:$Q,province!$A:$A,S$1-1,province!$E:$E,$A13)</f>
        <v>5</v>
      </c>
    </row>
    <row r="14" spans="1:19" x14ac:dyDescent="0.3">
      <c r="A14" s="3" t="s">
        <v>118</v>
      </c>
      <c r="B14" s="1">
        <f>SUMIFS(province!$F:$F,province!$A:$A,B$1,province!$E:$E,$A14)-SUMIFS(province!$Q:$Q,province!$A:$A,B$1-1,province!$E:$E,$A14)</f>
        <v>7</v>
      </c>
      <c r="C14" s="1">
        <f>SUMIFS(province!$F:$F,province!$A:$A,C$1,province!$E:$E,$A14)-SUMIFS(province!$Q:$Q,province!$A:$A,C$1-1,province!$E:$E,$A14)</f>
        <v>9</v>
      </c>
      <c r="D14" s="1">
        <f>SUMIFS(province!$F:$F,province!$A:$A,D$1,province!$E:$E,$A14)-SUMIFS(province!$Q:$Q,province!$A:$A,D$1-1,province!$E:$E,$A14)</f>
        <v>8</v>
      </c>
      <c r="E14" s="1">
        <f>SUMIFS(province!$F:$F,province!$A:$A,E$1,province!$E:$E,$A14)-SUMIFS(province!$Q:$Q,province!$A:$A,E$1-1,province!$E:$E,$A14)</f>
        <v>6</v>
      </c>
      <c r="F14" s="1">
        <f>SUMIFS(province!$F:$F,province!$A:$A,F$1,province!$E:$E,$A14)-SUMIFS(province!$Q:$Q,province!$A:$A,F$1-1,province!$E:$E,$A14)</f>
        <v>4</v>
      </c>
      <c r="G14" s="1">
        <f>SUMIFS(province!$F:$F,province!$A:$A,G$1,province!$E:$E,$A14)-SUMIFS(province!$Q:$Q,province!$A:$A,G$1-1,province!$E:$E,$A14)</f>
        <v>4</v>
      </c>
      <c r="H14" s="1">
        <f>SUMIFS(province!$F:$F,province!$A:$A,H$1,province!$E:$E,$A14)-SUMIFS(province!$Q:$Q,province!$A:$A,H$1-1,province!$E:$E,$A14)</f>
        <v>5</v>
      </c>
      <c r="I14" s="1">
        <f>SUMIFS(province!$F:$F,province!$A:$A,I$1,province!$E:$E,$A14)-SUMIFS(province!$Q:$Q,province!$A:$A,I$1-1,province!$E:$E,$A14)</f>
        <v>6</v>
      </c>
      <c r="J14" s="1">
        <f>SUMIFS(province!$F:$F,province!$A:$A,J$1,province!$E:$E,$A14)-SUMIFS(province!$Q:$Q,province!$A:$A,J$1-1,province!$E:$E,$A14)</f>
        <v>5</v>
      </c>
      <c r="K14" s="1">
        <f>SUMIFS(province!$F:$F,province!$A:$A,K$1,province!$E:$E,$A14)-SUMIFS(province!$Q:$Q,province!$A:$A,K$1-1,province!$E:$E,$A14)</f>
        <v>5</v>
      </c>
      <c r="L14" s="1">
        <f>SUMIFS(province!$F:$F,province!$A:$A,L$1,province!$E:$E,$A14)-SUMIFS(province!$Q:$Q,province!$A:$A,L$1-1,province!$E:$E,$A14)</f>
        <v>5</v>
      </c>
      <c r="M14" s="1">
        <f>SUMIFS(province!$F:$F,province!$A:$A,M$1,province!$E:$E,$A14)-SUMIFS(province!$Q:$Q,province!$A:$A,M$1-1,province!$E:$E,$A14)</f>
        <v>5</v>
      </c>
      <c r="N14" s="1">
        <f>SUMIFS(province!$F:$F,province!$A:$A,N$1,province!$E:$E,$A14)-SUMIFS(province!$Q:$Q,province!$A:$A,N$1-1,province!$E:$E,$A14)</f>
        <v>4</v>
      </c>
      <c r="O14" s="1">
        <f>SUMIFS(province!$F:$F,province!$A:$A,O$1,province!$E:$E,$A14)-SUMIFS(province!$Q:$Q,province!$A:$A,O$1-1,province!$E:$E,$A14)</f>
        <v>5</v>
      </c>
      <c r="P14" s="1">
        <f>SUMIFS(province!$F:$F,province!$A:$A,P$1,province!$E:$E,$A14)-SUMIFS(province!$Q:$Q,province!$A:$A,P$1-1,province!$E:$E,$A14)</f>
        <v>5</v>
      </c>
      <c r="Q14" s="1">
        <f>SUMIFS(province!$F:$F,province!$A:$A,Q$1,province!$E:$E,$A14)-SUMIFS(province!$Q:$Q,province!$A:$A,Q$1-1,province!$E:$E,$A14)</f>
        <v>6</v>
      </c>
      <c r="R14" s="1">
        <f>SUMIFS(province!$F:$F,province!$A:$A,R$1,province!$E:$E,$A14)-SUMIFS(province!$Q:$Q,province!$A:$A,R$1-1,province!$E:$E,$A14)</f>
        <v>6</v>
      </c>
      <c r="S14" s="1">
        <f>SUMIFS(province!$F:$F,province!$A:$A,S$1,province!$E:$E,$A14)-SUMIFS(province!$Q:$Q,province!$A:$A,S$1-1,province!$E:$E,$A14)</f>
        <v>4</v>
      </c>
    </row>
    <row r="15" spans="1:19" x14ac:dyDescent="0.3">
      <c r="A15" s="3" t="s">
        <v>66</v>
      </c>
      <c r="B15" s="1">
        <f>SUMIFS(province!$F:$F,province!$A:$A,B$1,province!$E:$E,$A15)-SUMIFS(province!$Q:$Q,province!$A:$A,B$1-1,province!$E:$E,$A15)</f>
        <v>3</v>
      </c>
      <c r="C15" s="1">
        <f>SUMIFS(province!$F:$F,province!$A:$A,C$1,province!$E:$E,$A15)-SUMIFS(province!$Q:$Q,province!$A:$A,C$1-1,province!$E:$E,$A15)</f>
        <v>5</v>
      </c>
      <c r="D15" s="1">
        <f>SUMIFS(province!$F:$F,province!$A:$A,D$1,province!$E:$E,$A15)-SUMIFS(province!$Q:$Q,province!$A:$A,D$1-1,province!$E:$E,$A15)</f>
        <v>5</v>
      </c>
      <c r="E15" s="1">
        <f>SUMIFS(province!$F:$F,province!$A:$A,E$1,province!$E:$E,$A15)-SUMIFS(province!$Q:$Q,province!$A:$A,E$1-1,province!$E:$E,$A15)</f>
        <v>6</v>
      </c>
      <c r="F15" s="1">
        <f>SUMIFS(province!$F:$F,province!$A:$A,F$1,province!$E:$E,$A15)-SUMIFS(province!$Q:$Q,province!$A:$A,F$1-1,province!$E:$E,$A15)</f>
        <v>5</v>
      </c>
      <c r="G15" s="1">
        <f>SUMIFS(province!$F:$F,province!$A:$A,G$1,province!$E:$E,$A15)-SUMIFS(province!$Q:$Q,province!$A:$A,G$1-1,province!$E:$E,$A15)</f>
        <v>4</v>
      </c>
      <c r="H15" s="1">
        <f>SUMIFS(province!$F:$F,province!$A:$A,H$1,province!$E:$E,$A15)-SUMIFS(province!$Q:$Q,province!$A:$A,H$1-1,province!$E:$E,$A15)</f>
        <v>6</v>
      </c>
      <c r="I15" s="1">
        <f>SUMIFS(province!$F:$F,province!$A:$A,I$1,province!$E:$E,$A15)-SUMIFS(province!$Q:$Q,province!$A:$A,I$1-1,province!$E:$E,$A15)</f>
        <v>4</v>
      </c>
      <c r="J15" s="1">
        <f>SUMIFS(province!$F:$F,province!$A:$A,J$1,province!$E:$E,$A15)-SUMIFS(province!$Q:$Q,province!$A:$A,J$1-1,province!$E:$E,$A15)</f>
        <v>4</v>
      </c>
      <c r="K15" s="1">
        <f>SUMIFS(province!$F:$F,province!$A:$A,K$1,province!$E:$E,$A15)-SUMIFS(province!$Q:$Q,province!$A:$A,K$1-1,province!$E:$E,$A15)</f>
        <v>4</v>
      </c>
      <c r="L15" s="1">
        <f>SUMIFS(province!$F:$F,province!$A:$A,L$1,province!$E:$E,$A15)-SUMIFS(province!$Q:$Q,province!$A:$A,L$1-1,province!$E:$E,$A15)</f>
        <v>4</v>
      </c>
      <c r="M15" s="1">
        <f>SUMIFS(province!$F:$F,province!$A:$A,M$1,province!$E:$E,$A15)-SUMIFS(province!$Q:$Q,province!$A:$A,M$1-1,province!$E:$E,$A15)</f>
        <v>4</v>
      </c>
      <c r="N15" s="1">
        <f>SUMIFS(province!$F:$F,province!$A:$A,N$1,province!$E:$E,$A15)-SUMIFS(province!$Q:$Q,province!$A:$A,N$1-1,province!$E:$E,$A15)</f>
        <v>5</v>
      </c>
      <c r="O15" s="1">
        <f>SUMIFS(province!$F:$F,province!$A:$A,O$1,province!$E:$E,$A15)-SUMIFS(province!$Q:$Q,province!$A:$A,O$1-1,province!$E:$E,$A15)</f>
        <v>5</v>
      </c>
      <c r="P15" s="1">
        <f>SUMIFS(province!$F:$F,province!$A:$A,P$1,province!$E:$E,$A15)-SUMIFS(province!$Q:$Q,province!$A:$A,P$1-1,province!$E:$E,$A15)</f>
        <v>4</v>
      </c>
      <c r="Q15" s="1">
        <f>SUMIFS(province!$F:$F,province!$A:$A,Q$1,province!$E:$E,$A15)-SUMIFS(province!$Q:$Q,province!$A:$A,Q$1-1,province!$E:$E,$A15)</f>
        <v>4</v>
      </c>
      <c r="R15" s="1">
        <f>SUMIFS(province!$F:$F,province!$A:$A,R$1,province!$E:$E,$A15)-SUMIFS(province!$Q:$Q,province!$A:$A,R$1-1,province!$E:$E,$A15)</f>
        <v>4</v>
      </c>
      <c r="S15" s="1">
        <f>SUMIFS(province!$F:$F,province!$A:$A,S$1,province!$E:$E,$A15)-SUMIFS(province!$Q:$Q,province!$A:$A,S$1-1,province!$E:$E,$A15)</f>
        <v>4</v>
      </c>
    </row>
    <row r="16" spans="1:19" x14ac:dyDescent="0.3">
      <c r="A16" s="3" t="s">
        <v>70</v>
      </c>
      <c r="B16" s="1">
        <f>SUMIFS(province!$F:$F,province!$A:$A,B$1,province!$E:$E,$A16)-SUMIFS(province!$Q:$Q,province!$A:$A,B$1-1,province!$E:$E,$A16)</f>
        <v>6</v>
      </c>
      <c r="C16" s="1">
        <f>SUMIFS(province!$F:$F,province!$A:$A,C$1,province!$E:$E,$A16)-SUMIFS(province!$Q:$Q,province!$A:$A,C$1-1,province!$E:$E,$A16)</f>
        <v>6</v>
      </c>
      <c r="D16" s="1">
        <f>SUMIFS(province!$F:$F,province!$A:$A,D$1,province!$E:$E,$A16)-SUMIFS(province!$Q:$Q,province!$A:$A,D$1-1,province!$E:$E,$A16)</f>
        <v>7</v>
      </c>
      <c r="E16" s="1">
        <f>SUMIFS(province!$F:$F,province!$A:$A,E$1,province!$E:$E,$A16)-SUMIFS(province!$Q:$Q,province!$A:$A,E$1-1,province!$E:$E,$A16)</f>
        <v>4</v>
      </c>
      <c r="F16" s="1">
        <f>SUMIFS(province!$F:$F,province!$A:$A,F$1,province!$E:$E,$A16)-SUMIFS(province!$Q:$Q,province!$A:$A,F$1-1,province!$E:$E,$A16)</f>
        <v>6</v>
      </c>
      <c r="G16" s="1">
        <f>SUMIFS(province!$F:$F,province!$A:$A,G$1,province!$E:$E,$A16)-SUMIFS(province!$Q:$Q,province!$A:$A,G$1-1,province!$E:$E,$A16)</f>
        <v>4</v>
      </c>
      <c r="H16" s="1">
        <f>SUMIFS(province!$F:$F,province!$A:$A,H$1,province!$E:$E,$A16)-SUMIFS(province!$Q:$Q,province!$A:$A,H$1-1,province!$E:$E,$A16)</f>
        <v>4</v>
      </c>
      <c r="I16" s="1">
        <f>SUMIFS(province!$F:$F,province!$A:$A,I$1,province!$E:$E,$A16)-SUMIFS(province!$Q:$Q,province!$A:$A,I$1-1,province!$E:$E,$A16)</f>
        <v>4</v>
      </c>
      <c r="J16" s="1">
        <f>SUMIFS(province!$F:$F,province!$A:$A,J$1,province!$E:$E,$A16)-SUMIFS(province!$Q:$Q,province!$A:$A,J$1-1,province!$E:$E,$A16)</f>
        <v>4</v>
      </c>
      <c r="K16" s="1">
        <f>SUMIFS(province!$F:$F,province!$A:$A,K$1,province!$E:$E,$A16)-SUMIFS(province!$Q:$Q,province!$A:$A,K$1-1,province!$E:$E,$A16)</f>
        <v>4</v>
      </c>
      <c r="L16" s="1">
        <f>SUMIFS(province!$F:$F,province!$A:$A,L$1,province!$E:$E,$A16)-SUMIFS(province!$Q:$Q,province!$A:$A,L$1-1,province!$E:$E,$A16)</f>
        <v>4</v>
      </c>
      <c r="M16" s="1">
        <f>SUMIFS(province!$F:$F,province!$A:$A,M$1,province!$E:$E,$A16)-SUMIFS(province!$Q:$Q,province!$A:$A,M$1-1,province!$E:$E,$A16)</f>
        <v>4</v>
      </c>
      <c r="N16" s="1">
        <f>SUMIFS(province!$F:$F,province!$A:$A,N$1,province!$E:$E,$A16)-SUMIFS(province!$Q:$Q,province!$A:$A,N$1-1,province!$E:$E,$A16)</f>
        <v>4</v>
      </c>
      <c r="O16" s="1">
        <f>SUMIFS(province!$F:$F,province!$A:$A,O$1,province!$E:$E,$A16)-SUMIFS(province!$Q:$Q,province!$A:$A,O$1-1,province!$E:$E,$A16)</f>
        <v>4</v>
      </c>
      <c r="P16" s="1">
        <f>SUMIFS(province!$F:$F,province!$A:$A,P$1,province!$E:$E,$A16)-SUMIFS(province!$Q:$Q,province!$A:$A,P$1-1,province!$E:$E,$A16)</f>
        <v>4</v>
      </c>
      <c r="Q16" s="1">
        <f>SUMIFS(province!$F:$F,province!$A:$A,Q$1,province!$E:$E,$A16)-SUMIFS(province!$Q:$Q,province!$A:$A,Q$1-1,province!$E:$E,$A16)</f>
        <v>4</v>
      </c>
      <c r="R16" s="1">
        <f>SUMIFS(province!$F:$F,province!$A:$A,R$1,province!$E:$E,$A16)-SUMIFS(province!$Q:$Q,province!$A:$A,R$1-1,province!$E:$E,$A16)</f>
        <v>3</v>
      </c>
      <c r="S16" s="1">
        <f>SUMIFS(province!$F:$F,province!$A:$A,S$1,province!$E:$E,$A16)-SUMIFS(province!$Q:$Q,province!$A:$A,S$1-1,province!$E:$E,$A16)</f>
        <v>3</v>
      </c>
    </row>
    <row r="17" spans="1:19" x14ac:dyDescent="0.3">
      <c r="A17" s="3" t="s">
        <v>72</v>
      </c>
      <c r="B17" s="1">
        <f>SUMIFS(province!$F:$F,province!$A:$A,B$1,province!$E:$E,$A17)-SUMIFS(province!$Q:$Q,province!$A:$A,B$1-1,province!$E:$E,$A17)</f>
        <v>5</v>
      </c>
      <c r="C17" s="1">
        <f>SUMIFS(province!$F:$F,province!$A:$A,C$1,province!$E:$E,$A17)-SUMIFS(province!$Q:$Q,province!$A:$A,C$1-1,province!$E:$E,$A17)</f>
        <v>4</v>
      </c>
      <c r="D17" s="1">
        <f>SUMIFS(province!$F:$F,province!$A:$A,D$1,province!$E:$E,$A17)-SUMIFS(province!$Q:$Q,province!$A:$A,D$1-1,province!$E:$E,$A17)</f>
        <v>4</v>
      </c>
      <c r="E17" s="1">
        <f>SUMIFS(province!$F:$F,province!$A:$A,E$1,province!$E:$E,$A17)-SUMIFS(province!$Q:$Q,province!$A:$A,E$1-1,province!$E:$E,$A17)</f>
        <v>3</v>
      </c>
      <c r="F17" s="1">
        <f>SUMIFS(province!$F:$F,province!$A:$A,F$1,province!$E:$E,$A17)-SUMIFS(province!$Q:$Q,province!$A:$A,F$1-1,province!$E:$E,$A17)</f>
        <v>4</v>
      </c>
      <c r="G17" s="1">
        <f>SUMIFS(province!$F:$F,province!$A:$A,G$1,province!$E:$E,$A17)-SUMIFS(province!$Q:$Q,province!$A:$A,G$1-1,province!$E:$E,$A17)</f>
        <v>3</v>
      </c>
      <c r="H17" s="1">
        <f>SUMIFS(province!$F:$F,province!$A:$A,H$1,province!$E:$E,$A17)-SUMIFS(province!$Q:$Q,province!$A:$A,H$1-1,province!$E:$E,$A17)</f>
        <v>3</v>
      </c>
      <c r="I17" s="1">
        <f>SUMIFS(province!$F:$F,province!$A:$A,I$1,province!$E:$E,$A17)-SUMIFS(province!$Q:$Q,province!$A:$A,I$1-1,province!$E:$E,$A17)</f>
        <v>3</v>
      </c>
      <c r="J17" s="1">
        <f>SUMIFS(province!$F:$F,province!$A:$A,J$1,province!$E:$E,$A17)-SUMIFS(province!$Q:$Q,province!$A:$A,J$1-1,province!$E:$E,$A17)</f>
        <v>4</v>
      </c>
      <c r="K17" s="1">
        <f>SUMIFS(province!$F:$F,province!$A:$A,K$1,province!$E:$E,$A17)-SUMIFS(province!$Q:$Q,province!$A:$A,K$1-1,province!$E:$E,$A17)</f>
        <v>3</v>
      </c>
      <c r="L17" s="1">
        <f>SUMIFS(province!$F:$F,province!$A:$A,L$1,province!$E:$E,$A17)-SUMIFS(province!$Q:$Q,province!$A:$A,L$1-1,province!$E:$E,$A17)</f>
        <v>3</v>
      </c>
      <c r="M17" s="1">
        <f>SUMIFS(province!$F:$F,province!$A:$A,M$1,province!$E:$E,$A17)-SUMIFS(province!$Q:$Q,province!$A:$A,M$1-1,province!$E:$E,$A17)</f>
        <v>3</v>
      </c>
      <c r="N17" s="1">
        <f>SUMIFS(province!$F:$F,province!$A:$A,N$1,province!$E:$E,$A17)-SUMIFS(province!$Q:$Q,province!$A:$A,N$1-1,province!$E:$E,$A17)</f>
        <v>4</v>
      </c>
      <c r="O17" s="1">
        <f>SUMIFS(province!$F:$F,province!$A:$A,O$1,province!$E:$E,$A17)-SUMIFS(province!$Q:$Q,province!$A:$A,O$1-1,province!$E:$E,$A17)</f>
        <v>4</v>
      </c>
      <c r="P17" s="1">
        <f>SUMIFS(province!$F:$F,province!$A:$A,P$1,province!$E:$E,$A17)-SUMIFS(province!$Q:$Q,province!$A:$A,P$1-1,province!$E:$E,$A17)</f>
        <v>3</v>
      </c>
      <c r="Q17" s="1">
        <f>SUMIFS(province!$F:$F,province!$A:$A,Q$1,province!$E:$E,$A17)-SUMIFS(province!$Q:$Q,province!$A:$A,Q$1-1,province!$E:$E,$A17)</f>
        <v>3</v>
      </c>
      <c r="R17" s="1">
        <f>SUMIFS(province!$F:$F,province!$A:$A,R$1,province!$E:$E,$A17)-SUMIFS(province!$Q:$Q,province!$A:$A,R$1-1,province!$E:$E,$A17)</f>
        <v>3</v>
      </c>
      <c r="S17" s="1">
        <f>SUMIFS(province!$F:$F,province!$A:$A,S$1,province!$E:$E,$A17)-SUMIFS(province!$Q:$Q,province!$A:$A,S$1-1,province!$E:$E,$A17)</f>
        <v>3</v>
      </c>
    </row>
    <row r="18" spans="1:19" x14ac:dyDescent="0.3">
      <c r="A18" s="3" t="s">
        <v>58</v>
      </c>
      <c r="B18" s="1">
        <f>SUMIFS(province!$F:$F,province!$A:$A,B$1,province!$E:$E,$A18)-SUMIFS(province!$Q:$Q,province!$A:$A,B$1-1,province!$E:$E,$A18)</f>
        <v>4</v>
      </c>
      <c r="C18" s="1">
        <f>SUMIFS(province!$F:$F,province!$A:$A,C$1,province!$E:$E,$A18)-SUMIFS(province!$Q:$Q,province!$A:$A,C$1-1,province!$E:$E,$A18)</f>
        <v>5</v>
      </c>
      <c r="D18" s="1">
        <f>SUMIFS(province!$F:$F,province!$A:$A,D$1,province!$E:$E,$A18)-SUMIFS(province!$Q:$Q,province!$A:$A,D$1-1,province!$E:$E,$A18)</f>
        <v>4</v>
      </c>
      <c r="E18" s="1">
        <f>SUMIFS(province!$F:$F,province!$A:$A,E$1,province!$E:$E,$A18)-SUMIFS(province!$Q:$Q,province!$A:$A,E$1-1,province!$E:$E,$A18)</f>
        <v>5</v>
      </c>
      <c r="F18" s="1">
        <f>SUMIFS(province!$F:$F,province!$A:$A,F$1,province!$E:$E,$A18)-SUMIFS(province!$Q:$Q,province!$A:$A,F$1-1,province!$E:$E,$A18)</f>
        <v>5</v>
      </c>
      <c r="G18" s="1">
        <f>SUMIFS(province!$F:$F,province!$A:$A,G$1,province!$E:$E,$A18)-SUMIFS(province!$Q:$Q,province!$A:$A,G$1-1,province!$E:$E,$A18)</f>
        <v>4</v>
      </c>
      <c r="H18" s="1">
        <f>SUMIFS(province!$F:$F,province!$A:$A,H$1,province!$E:$E,$A18)-SUMIFS(province!$Q:$Q,province!$A:$A,H$1-1,province!$E:$E,$A18)</f>
        <v>4</v>
      </c>
      <c r="I18" s="1">
        <f>SUMIFS(province!$F:$F,province!$A:$A,I$1,province!$E:$E,$A18)-SUMIFS(province!$Q:$Q,province!$A:$A,I$1-1,province!$E:$E,$A18)</f>
        <v>3</v>
      </c>
      <c r="J18" s="1">
        <f>SUMIFS(province!$F:$F,province!$A:$A,J$1,province!$E:$E,$A18)-SUMIFS(province!$Q:$Q,province!$A:$A,J$1-1,province!$E:$E,$A18)</f>
        <v>3</v>
      </c>
      <c r="K18" s="1">
        <f>SUMIFS(province!$F:$F,province!$A:$A,K$1,province!$E:$E,$A18)-SUMIFS(province!$Q:$Q,province!$A:$A,K$1-1,province!$E:$E,$A18)</f>
        <v>4</v>
      </c>
      <c r="L18" s="1">
        <f>SUMIFS(province!$F:$F,province!$A:$A,L$1,province!$E:$E,$A18)-SUMIFS(province!$Q:$Q,province!$A:$A,L$1-1,province!$E:$E,$A18)</f>
        <v>4</v>
      </c>
      <c r="M18" s="1">
        <f>SUMIFS(province!$F:$F,province!$A:$A,M$1,province!$E:$E,$A18)-SUMIFS(province!$Q:$Q,province!$A:$A,M$1-1,province!$E:$E,$A18)</f>
        <v>3</v>
      </c>
      <c r="N18" s="1">
        <f>SUMIFS(province!$F:$F,province!$A:$A,N$1,province!$E:$E,$A18)-SUMIFS(province!$Q:$Q,province!$A:$A,N$1-1,province!$E:$E,$A18)</f>
        <v>3</v>
      </c>
      <c r="O18" s="1">
        <f>SUMIFS(province!$F:$F,province!$A:$A,O$1,province!$E:$E,$A18)-SUMIFS(province!$Q:$Q,province!$A:$A,O$1-1,province!$E:$E,$A18)</f>
        <v>4</v>
      </c>
      <c r="P18" s="1">
        <f>SUMIFS(province!$F:$F,province!$A:$A,P$1,province!$E:$E,$A18)-SUMIFS(province!$Q:$Q,province!$A:$A,P$1-1,province!$E:$E,$A18)</f>
        <v>4</v>
      </c>
      <c r="Q18" s="1">
        <f>SUMIFS(province!$F:$F,province!$A:$A,Q$1,province!$E:$E,$A18)-SUMIFS(province!$Q:$Q,province!$A:$A,Q$1-1,province!$E:$E,$A18)</f>
        <v>5</v>
      </c>
      <c r="R18" s="1">
        <f>SUMIFS(province!$F:$F,province!$A:$A,R$1,province!$E:$E,$A18)-SUMIFS(province!$Q:$Q,province!$A:$A,R$1-1,province!$E:$E,$A18)</f>
        <v>5</v>
      </c>
      <c r="S18" s="1">
        <f>SUMIFS(province!$F:$F,province!$A:$A,S$1,province!$E:$E,$A18)-SUMIFS(province!$Q:$Q,province!$A:$A,S$1-1,province!$E:$E,$A18)</f>
        <v>7</v>
      </c>
    </row>
    <row r="19" spans="1:19" x14ac:dyDescent="0.3">
      <c r="A19" s="3" t="s">
        <v>67</v>
      </c>
      <c r="B19" s="1">
        <f>SUMIFS(province!$F:$F,province!$A:$A,B$1,province!$E:$E,$A19)-SUMIFS(province!$Q:$Q,province!$A:$A,B$1-1,province!$E:$E,$A19)</f>
        <v>4</v>
      </c>
      <c r="C19" s="1">
        <f>SUMIFS(province!$F:$F,province!$A:$A,C$1,province!$E:$E,$A19)-SUMIFS(province!$Q:$Q,province!$A:$A,C$1-1,province!$E:$E,$A19)</f>
        <v>3</v>
      </c>
      <c r="D19" s="1">
        <f>SUMIFS(province!$F:$F,province!$A:$A,D$1,province!$E:$E,$A19)-SUMIFS(province!$Q:$Q,province!$A:$A,D$1-1,province!$E:$E,$A19)</f>
        <v>2</v>
      </c>
      <c r="E19" s="1">
        <f>SUMIFS(province!$F:$F,province!$A:$A,E$1,province!$E:$E,$A19)-SUMIFS(province!$Q:$Q,province!$A:$A,E$1-1,province!$E:$E,$A19)</f>
        <v>3</v>
      </c>
      <c r="F19" s="1">
        <f>SUMIFS(province!$F:$F,province!$A:$A,F$1,province!$E:$E,$A19)-SUMIFS(province!$Q:$Q,province!$A:$A,F$1-1,province!$E:$E,$A19)</f>
        <v>3</v>
      </c>
      <c r="G19" s="1">
        <f>SUMIFS(province!$F:$F,province!$A:$A,G$1,province!$E:$E,$A19)-SUMIFS(province!$Q:$Q,province!$A:$A,G$1-1,province!$E:$E,$A19)</f>
        <v>3</v>
      </c>
      <c r="H19" s="1">
        <f>SUMIFS(province!$F:$F,province!$A:$A,H$1,province!$E:$E,$A19)-SUMIFS(province!$Q:$Q,province!$A:$A,H$1-1,province!$E:$E,$A19)</f>
        <v>3</v>
      </c>
      <c r="I19" s="1">
        <f>SUMIFS(province!$F:$F,province!$A:$A,I$1,province!$E:$E,$A19)-SUMIFS(province!$Q:$Q,province!$A:$A,I$1-1,province!$E:$E,$A19)</f>
        <v>3</v>
      </c>
      <c r="J19" s="1">
        <f>SUMIFS(province!$F:$F,province!$A:$A,J$1,province!$E:$E,$A19)-SUMIFS(province!$Q:$Q,province!$A:$A,J$1-1,province!$E:$E,$A19)</f>
        <v>4</v>
      </c>
      <c r="K19" s="1">
        <f>SUMIFS(province!$F:$F,province!$A:$A,K$1,province!$E:$E,$A19)-SUMIFS(province!$Q:$Q,province!$A:$A,K$1-1,province!$E:$E,$A19)</f>
        <v>3</v>
      </c>
      <c r="L19" s="1">
        <f>SUMIFS(province!$F:$F,province!$A:$A,L$1,province!$E:$E,$A19)-SUMIFS(province!$Q:$Q,province!$A:$A,L$1-1,province!$E:$E,$A19)</f>
        <v>3</v>
      </c>
      <c r="M19" s="1">
        <f>SUMIFS(province!$F:$F,province!$A:$A,M$1,province!$E:$E,$A19)-SUMIFS(province!$Q:$Q,province!$A:$A,M$1-1,province!$E:$E,$A19)</f>
        <v>3</v>
      </c>
      <c r="N19" s="1">
        <f>SUMIFS(province!$F:$F,province!$A:$A,N$1,province!$E:$E,$A19)-SUMIFS(province!$Q:$Q,province!$A:$A,N$1-1,province!$E:$E,$A19)</f>
        <v>4</v>
      </c>
      <c r="O19" s="1">
        <f>SUMIFS(province!$F:$F,province!$A:$A,O$1,province!$E:$E,$A19)-SUMIFS(province!$Q:$Q,province!$A:$A,O$1-1,province!$E:$E,$A19)</f>
        <v>4</v>
      </c>
      <c r="P19" s="1">
        <f>SUMIFS(province!$F:$F,province!$A:$A,P$1,province!$E:$E,$A19)-SUMIFS(province!$Q:$Q,province!$A:$A,P$1-1,province!$E:$E,$A19)</f>
        <v>3</v>
      </c>
      <c r="Q19" s="1">
        <f>SUMIFS(province!$F:$F,province!$A:$A,Q$1,province!$E:$E,$A19)-SUMIFS(province!$Q:$Q,province!$A:$A,Q$1-1,province!$E:$E,$A19)</f>
        <v>3</v>
      </c>
      <c r="R19" s="1">
        <f>SUMIFS(province!$F:$F,province!$A:$A,R$1,province!$E:$E,$A19)-SUMIFS(province!$Q:$Q,province!$A:$A,R$1-1,province!$E:$E,$A19)</f>
        <v>3</v>
      </c>
      <c r="S19" s="1">
        <f>SUMIFS(province!$F:$F,province!$A:$A,S$1,province!$E:$E,$A19)-SUMIFS(province!$Q:$Q,province!$A:$A,S$1-1,province!$E:$E,$A19)</f>
        <v>2</v>
      </c>
    </row>
    <row r="20" spans="1:19" x14ac:dyDescent="0.3">
      <c r="A20" s="3" t="s">
        <v>78</v>
      </c>
      <c r="B20" s="1">
        <f>SUMIFS(province!$F:$F,province!$A:$A,B$1,province!$E:$E,$A20)-SUMIFS(province!$Q:$Q,province!$A:$A,B$1-1,province!$E:$E,$A20)</f>
        <v>6</v>
      </c>
      <c r="C20" s="1">
        <f>SUMIFS(province!$F:$F,province!$A:$A,C$1,province!$E:$E,$A20)-SUMIFS(province!$Q:$Q,province!$A:$A,C$1-1,province!$E:$E,$A20)</f>
        <v>5</v>
      </c>
      <c r="D20" s="1">
        <f>SUMIFS(province!$F:$F,province!$A:$A,D$1,province!$E:$E,$A20)-SUMIFS(province!$Q:$Q,province!$A:$A,D$1-1,province!$E:$E,$A20)</f>
        <v>3</v>
      </c>
      <c r="E20" s="1">
        <f>SUMIFS(province!$F:$F,province!$A:$A,E$1,province!$E:$E,$A20)-SUMIFS(province!$Q:$Q,province!$A:$A,E$1-1,province!$E:$E,$A20)</f>
        <v>3</v>
      </c>
      <c r="F20" s="1">
        <f>SUMIFS(province!$F:$F,province!$A:$A,F$1,province!$E:$E,$A20)-SUMIFS(province!$Q:$Q,province!$A:$A,F$1-1,province!$E:$E,$A20)</f>
        <v>2</v>
      </c>
      <c r="G20" s="1">
        <f>SUMIFS(province!$F:$F,province!$A:$A,G$1,province!$E:$E,$A20)-SUMIFS(province!$Q:$Q,province!$A:$A,G$1-1,province!$E:$E,$A20)</f>
        <v>3</v>
      </c>
      <c r="H20" s="1">
        <f>SUMIFS(province!$F:$F,province!$A:$A,H$1,province!$E:$E,$A20)-SUMIFS(province!$Q:$Q,province!$A:$A,H$1-1,province!$E:$E,$A20)</f>
        <v>3</v>
      </c>
      <c r="I20" s="1">
        <f>SUMIFS(province!$F:$F,province!$A:$A,I$1,province!$E:$E,$A20)-SUMIFS(province!$Q:$Q,province!$A:$A,I$1-1,province!$E:$E,$A20)</f>
        <v>3</v>
      </c>
      <c r="J20" s="1">
        <f>SUMIFS(province!$F:$F,province!$A:$A,J$1,province!$E:$E,$A20)-SUMIFS(province!$Q:$Q,province!$A:$A,J$1-1,province!$E:$E,$A20)</f>
        <v>2</v>
      </c>
      <c r="K20" s="1">
        <f>SUMIFS(province!$F:$F,province!$A:$A,K$1,province!$E:$E,$A20)-SUMIFS(province!$Q:$Q,province!$A:$A,K$1-1,province!$E:$E,$A20)</f>
        <v>2</v>
      </c>
      <c r="L20" s="1">
        <f>SUMIFS(province!$F:$F,province!$A:$A,L$1,province!$E:$E,$A20)-SUMIFS(province!$Q:$Q,province!$A:$A,L$1-1,province!$E:$E,$A20)</f>
        <v>3</v>
      </c>
      <c r="M20" s="1">
        <f>SUMIFS(province!$F:$F,province!$A:$A,M$1,province!$E:$E,$A20)-SUMIFS(province!$Q:$Q,province!$A:$A,M$1-1,province!$E:$E,$A20)</f>
        <v>3</v>
      </c>
      <c r="N20" s="1">
        <f>SUMIFS(province!$F:$F,province!$A:$A,N$1,province!$E:$E,$A20)-SUMIFS(province!$Q:$Q,province!$A:$A,N$1-1,province!$E:$E,$A20)</f>
        <v>4</v>
      </c>
      <c r="O20" s="1">
        <f>SUMIFS(province!$F:$F,province!$A:$A,O$1,province!$E:$E,$A20)-SUMIFS(province!$Q:$Q,province!$A:$A,O$1-1,province!$E:$E,$A20)</f>
        <v>4</v>
      </c>
      <c r="P20" s="1">
        <f>SUMIFS(province!$F:$F,province!$A:$A,P$1,province!$E:$E,$A20)-SUMIFS(province!$Q:$Q,province!$A:$A,P$1-1,province!$E:$E,$A20)</f>
        <v>3</v>
      </c>
      <c r="Q20" s="1">
        <f>SUMIFS(province!$F:$F,province!$A:$A,Q$1,province!$E:$E,$A20)-SUMIFS(province!$Q:$Q,province!$A:$A,Q$1-1,province!$E:$E,$A20)</f>
        <v>4</v>
      </c>
      <c r="R20" s="1">
        <f>SUMIFS(province!$F:$F,province!$A:$A,R$1,province!$E:$E,$A20)-SUMIFS(province!$Q:$Q,province!$A:$A,R$1-1,province!$E:$E,$A20)</f>
        <v>4</v>
      </c>
      <c r="S20" s="1">
        <f>SUMIFS(province!$F:$F,province!$A:$A,S$1,province!$E:$E,$A20)-SUMIFS(province!$Q:$Q,province!$A:$A,S$1-1,province!$E:$E,$A20)</f>
        <v>5</v>
      </c>
    </row>
    <row r="21" spans="1:19" x14ac:dyDescent="0.3">
      <c r="A21" s="3" t="s">
        <v>61</v>
      </c>
      <c r="B21" s="1">
        <f>SUMIFS(province!$F:$F,province!$A:$A,B$1,province!$E:$E,$A21)-SUMIFS(province!$Q:$Q,province!$A:$A,B$1-1,province!$E:$E,$A21)</f>
        <v>2</v>
      </c>
      <c r="C21" s="1">
        <f>SUMIFS(province!$F:$F,province!$A:$A,C$1,province!$E:$E,$A21)-SUMIFS(province!$Q:$Q,province!$A:$A,C$1-1,province!$E:$E,$A21)</f>
        <v>4</v>
      </c>
      <c r="D21" s="1">
        <f>SUMIFS(province!$F:$F,province!$A:$A,D$1,province!$E:$E,$A21)-SUMIFS(province!$Q:$Q,province!$A:$A,D$1-1,province!$E:$E,$A21)</f>
        <v>1</v>
      </c>
      <c r="E21" s="1">
        <f>SUMIFS(province!$F:$F,province!$A:$A,E$1,province!$E:$E,$A21)-SUMIFS(province!$Q:$Q,province!$A:$A,E$1-1,province!$E:$E,$A21)</f>
        <v>2</v>
      </c>
      <c r="F21" s="1">
        <f>SUMIFS(province!$F:$F,province!$A:$A,F$1,province!$E:$E,$A21)-SUMIFS(province!$Q:$Q,province!$A:$A,F$1-1,province!$E:$E,$A21)</f>
        <v>6</v>
      </c>
      <c r="G21" s="1">
        <f>SUMIFS(province!$F:$F,province!$A:$A,G$1,province!$E:$E,$A21)-SUMIFS(province!$Q:$Q,province!$A:$A,G$1-1,province!$E:$E,$A21)</f>
        <v>3</v>
      </c>
      <c r="H21" s="1">
        <f>SUMIFS(province!$F:$F,province!$A:$A,H$1,province!$E:$E,$A21)-SUMIFS(province!$Q:$Q,province!$A:$A,H$1-1,province!$E:$E,$A21)</f>
        <v>4</v>
      </c>
      <c r="I21" s="1">
        <f>SUMIFS(province!$F:$F,province!$A:$A,I$1,province!$E:$E,$A21)-SUMIFS(province!$Q:$Q,province!$A:$A,I$1-1,province!$E:$E,$A21)</f>
        <v>4</v>
      </c>
      <c r="J21" s="1">
        <f>SUMIFS(province!$F:$F,province!$A:$A,J$1,province!$E:$E,$A21)-SUMIFS(province!$Q:$Q,province!$A:$A,J$1-1,province!$E:$E,$A21)</f>
        <v>4</v>
      </c>
      <c r="K21" s="1">
        <f>SUMIFS(province!$F:$F,province!$A:$A,K$1,province!$E:$E,$A21)-SUMIFS(province!$Q:$Q,province!$A:$A,K$1-1,province!$E:$E,$A21)</f>
        <v>4</v>
      </c>
      <c r="L21" s="1">
        <f>SUMIFS(province!$F:$F,province!$A:$A,L$1,province!$E:$E,$A21)-SUMIFS(province!$Q:$Q,province!$A:$A,L$1-1,province!$E:$E,$A21)</f>
        <v>4</v>
      </c>
      <c r="M21" s="1">
        <f>SUMIFS(province!$F:$F,province!$A:$A,M$1,province!$E:$E,$A21)-SUMIFS(province!$Q:$Q,province!$A:$A,M$1-1,province!$E:$E,$A21)</f>
        <v>4</v>
      </c>
      <c r="N21" s="1">
        <f>SUMIFS(province!$F:$F,province!$A:$A,N$1,province!$E:$E,$A21)-SUMIFS(province!$Q:$Q,province!$A:$A,N$1-1,province!$E:$E,$A21)</f>
        <v>4</v>
      </c>
      <c r="O21" s="1">
        <f>SUMIFS(province!$F:$F,province!$A:$A,O$1,province!$E:$E,$A21)-SUMIFS(province!$Q:$Q,province!$A:$A,O$1-1,province!$E:$E,$A21)</f>
        <v>4</v>
      </c>
      <c r="P21" s="1">
        <f>SUMIFS(province!$F:$F,province!$A:$A,P$1,province!$E:$E,$A21)-SUMIFS(province!$Q:$Q,province!$A:$A,P$1-1,province!$E:$E,$A21)</f>
        <v>5</v>
      </c>
      <c r="Q21" s="1">
        <f>SUMIFS(province!$F:$F,province!$A:$A,Q$1,province!$E:$E,$A21)-SUMIFS(province!$Q:$Q,province!$A:$A,Q$1-1,province!$E:$E,$A21)</f>
        <v>5</v>
      </c>
      <c r="R21" s="1">
        <f>SUMIFS(province!$F:$F,province!$A:$A,R$1,province!$E:$E,$A21)-SUMIFS(province!$Q:$Q,province!$A:$A,R$1-1,province!$E:$E,$A21)</f>
        <v>5</v>
      </c>
      <c r="S21" s="1">
        <f>SUMIFS(province!$F:$F,province!$A:$A,S$1,province!$E:$E,$A21)-SUMIFS(province!$Q:$Q,province!$A:$A,S$1-1,province!$E:$E,$A21)</f>
        <v>4</v>
      </c>
    </row>
    <row r="22" spans="1:19" x14ac:dyDescent="0.3">
      <c r="A22" s="3" t="s">
        <v>94</v>
      </c>
      <c r="B22" s="1">
        <f>SUMIFS(province!$F:$F,province!$A:$A,B$1,province!$E:$E,$A22)-SUMIFS(province!$Q:$Q,province!$A:$A,B$1-1,province!$E:$E,$A22)</f>
        <v>3</v>
      </c>
      <c r="C22" s="1">
        <f>SUMIFS(province!$F:$F,province!$A:$A,C$1,province!$E:$E,$A22)-SUMIFS(province!$Q:$Q,province!$A:$A,C$1-1,province!$E:$E,$A22)</f>
        <v>4</v>
      </c>
      <c r="D22" s="1">
        <f>SUMIFS(province!$F:$F,province!$A:$A,D$1,province!$E:$E,$A22)-SUMIFS(province!$Q:$Q,province!$A:$A,D$1-1,province!$E:$E,$A22)</f>
        <v>6</v>
      </c>
      <c r="E22" s="1">
        <f>SUMIFS(province!$F:$F,province!$A:$A,E$1,province!$E:$E,$A22)-SUMIFS(province!$Q:$Q,province!$A:$A,E$1-1,province!$E:$E,$A22)</f>
        <v>3</v>
      </c>
      <c r="F22" s="1">
        <f>SUMIFS(province!$F:$F,province!$A:$A,F$1,province!$E:$E,$A22)-SUMIFS(province!$Q:$Q,province!$A:$A,F$1-1,province!$E:$E,$A22)</f>
        <v>2</v>
      </c>
      <c r="G22" s="1">
        <f>SUMIFS(province!$F:$F,province!$A:$A,G$1,province!$E:$E,$A22)-SUMIFS(province!$Q:$Q,province!$A:$A,G$1-1,province!$E:$E,$A22)</f>
        <v>4</v>
      </c>
      <c r="H22" s="1">
        <f>SUMIFS(province!$F:$F,province!$A:$A,H$1,province!$E:$E,$A22)-SUMIFS(province!$Q:$Q,province!$A:$A,H$1-1,province!$E:$E,$A22)</f>
        <v>4</v>
      </c>
      <c r="I22" s="1">
        <f>SUMIFS(province!$F:$F,province!$A:$A,I$1,province!$E:$E,$A22)-SUMIFS(province!$Q:$Q,province!$A:$A,I$1-1,province!$E:$E,$A22)</f>
        <v>4</v>
      </c>
      <c r="J22" s="1">
        <f>SUMIFS(province!$F:$F,province!$A:$A,J$1,province!$E:$E,$A22)-SUMIFS(province!$Q:$Q,province!$A:$A,J$1-1,province!$E:$E,$A22)</f>
        <v>4</v>
      </c>
      <c r="K22" s="1">
        <f>SUMIFS(province!$F:$F,province!$A:$A,K$1,province!$E:$E,$A22)-SUMIFS(province!$Q:$Q,province!$A:$A,K$1-1,province!$E:$E,$A22)</f>
        <v>4</v>
      </c>
      <c r="L22" s="1">
        <f>SUMIFS(province!$F:$F,province!$A:$A,L$1,province!$E:$E,$A22)-SUMIFS(province!$Q:$Q,province!$A:$A,L$1-1,province!$E:$E,$A22)</f>
        <v>3</v>
      </c>
      <c r="M22" s="1">
        <f>SUMIFS(province!$F:$F,province!$A:$A,M$1,province!$E:$E,$A22)-SUMIFS(province!$Q:$Q,province!$A:$A,M$1-1,province!$E:$E,$A22)</f>
        <v>3</v>
      </c>
      <c r="N22" s="1">
        <f>SUMIFS(province!$F:$F,province!$A:$A,N$1,province!$E:$E,$A22)-SUMIFS(province!$Q:$Q,province!$A:$A,N$1-1,province!$E:$E,$A22)</f>
        <v>4</v>
      </c>
      <c r="O22" s="1">
        <f>SUMIFS(province!$F:$F,province!$A:$A,O$1,province!$E:$E,$A22)-SUMIFS(province!$Q:$Q,province!$A:$A,O$1-1,province!$E:$E,$A22)</f>
        <v>4</v>
      </c>
      <c r="P22" s="1">
        <f>SUMIFS(province!$F:$F,province!$A:$A,P$1,province!$E:$E,$A22)-SUMIFS(province!$Q:$Q,province!$A:$A,P$1-1,province!$E:$E,$A22)</f>
        <v>5</v>
      </c>
      <c r="Q22" s="1">
        <f>SUMIFS(province!$F:$F,province!$A:$A,Q$1,province!$E:$E,$A22)-SUMIFS(province!$Q:$Q,province!$A:$A,Q$1-1,province!$E:$E,$A22)</f>
        <v>4</v>
      </c>
      <c r="R22" s="1">
        <f>SUMIFS(province!$F:$F,province!$A:$A,R$1,province!$E:$E,$A22)-SUMIFS(province!$Q:$Q,province!$A:$A,R$1-1,province!$E:$E,$A22)</f>
        <v>4</v>
      </c>
      <c r="S22" s="1">
        <f>SUMIFS(province!$F:$F,province!$A:$A,S$1,province!$E:$E,$A22)-SUMIFS(province!$Q:$Q,province!$A:$A,S$1-1,province!$E:$E,$A22)</f>
        <v>5</v>
      </c>
    </row>
    <row r="23" spans="1:19" x14ac:dyDescent="0.3">
      <c r="A23" s="3" t="s">
        <v>48</v>
      </c>
      <c r="B23" s="1">
        <f>SUMIFS(province!$F:$F,province!$A:$A,B$1,province!$E:$E,$A23)-SUMIFS(province!$Q:$Q,province!$A:$A,B$1-1,province!$E:$E,$A23)</f>
        <v>2</v>
      </c>
      <c r="C23" s="1">
        <f>SUMIFS(province!$F:$F,province!$A:$A,C$1,province!$E:$E,$A23)-SUMIFS(province!$Q:$Q,province!$A:$A,C$1-1,province!$E:$E,$A23)</f>
        <v>2</v>
      </c>
      <c r="D23" s="1">
        <f>SUMIFS(province!$F:$F,province!$A:$A,D$1,province!$E:$E,$A23)-SUMIFS(province!$Q:$Q,province!$A:$A,D$1-1,province!$E:$E,$A23)</f>
        <v>3</v>
      </c>
      <c r="E23" s="1">
        <f>SUMIFS(province!$F:$F,province!$A:$A,E$1,province!$E:$E,$A23)-SUMIFS(province!$Q:$Q,province!$A:$A,E$1-1,province!$E:$E,$A23)</f>
        <v>4</v>
      </c>
      <c r="F23" s="1">
        <f>SUMIFS(province!$F:$F,province!$A:$A,F$1,province!$E:$E,$A23)-SUMIFS(province!$Q:$Q,province!$A:$A,F$1-1,province!$E:$E,$A23)</f>
        <v>2</v>
      </c>
      <c r="G23" s="1">
        <f>SUMIFS(province!$F:$F,province!$A:$A,G$1,province!$E:$E,$A23)-SUMIFS(province!$Q:$Q,province!$A:$A,G$1-1,province!$E:$E,$A23)</f>
        <v>3</v>
      </c>
      <c r="H23" s="1">
        <f>SUMIFS(province!$F:$F,province!$A:$A,H$1,province!$E:$E,$A23)-SUMIFS(province!$Q:$Q,province!$A:$A,H$1-1,province!$E:$E,$A23)</f>
        <v>3</v>
      </c>
      <c r="I23" s="1">
        <f>SUMIFS(province!$F:$F,province!$A:$A,I$1,province!$E:$E,$A23)-SUMIFS(province!$Q:$Q,province!$A:$A,I$1-1,province!$E:$E,$A23)</f>
        <v>3</v>
      </c>
      <c r="J23" s="1">
        <f>SUMIFS(province!$F:$F,province!$A:$A,J$1,province!$E:$E,$A23)-SUMIFS(province!$Q:$Q,province!$A:$A,J$1-1,province!$E:$E,$A23)</f>
        <v>3</v>
      </c>
      <c r="K23" s="1">
        <f>SUMIFS(province!$F:$F,province!$A:$A,K$1,province!$E:$E,$A23)-SUMIFS(province!$Q:$Q,province!$A:$A,K$1-1,province!$E:$E,$A23)</f>
        <v>2</v>
      </c>
      <c r="L23" s="1">
        <f>SUMIFS(province!$F:$F,province!$A:$A,L$1,province!$E:$E,$A23)-SUMIFS(province!$Q:$Q,province!$A:$A,L$1-1,province!$E:$E,$A23)</f>
        <v>3</v>
      </c>
      <c r="M23" s="1">
        <f>SUMIFS(province!$F:$F,province!$A:$A,M$1,province!$E:$E,$A23)-SUMIFS(province!$Q:$Q,province!$A:$A,M$1-1,province!$E:$E,$A23)</f>
        <v>2</v>
      </c>
      <c r="N23" s="1">
        <f>SUMIFS(province!$F:$F,province!$A:$A,N$1,province!$E:$E,$A23)-SUMIFS(province!$Q:$Q,province!$A:$A,N$1-1,province!$E:$E,$A23)</f>
        <v>4</v>
      </c>
      <c r="O23" s="1">
        <f>SUMIFS(province!$F:$F,province!$A:$A,O$1,province!$E:$E,$A23)-SUMIFS(province!$Q:$Q,province!$A:$A,O$1-1,province!$E:$E,$A23)</f>
        <v>4</v>
      </c>
      <c r="P23" s="1">
        <f>SUMIFS(province!$F:$F,province!$A:$A,P$1,province!$E:$E,$A23)-SUMIFS(province!$Q:$Q,province!$A:$A,P$1-1,province!$E:$E,$A23)</f>
        <v>4</v>
      </c>
      <c r="Q23" s="1">
        <f>SUMIFS(province!$F:$F,province!$A:$A,Q$1,province!$E:$E,$A23)-SUMIFS(province!$Q:$Q,province!$A:$A,Q$1-1,province!$E:$E,$A23)</f>
        <v>4</v>
      </c>
      <c r="R23" s="1">
        <f>SUMIFS(province!$F:$F,province!$A:$A,R$1,province!$E:$E,$A23)-SUMIFS(province!$Q:$Q,province!$A:$A,R$1-1,province!$E:$E,$A23)</f>
        <v>3</v>
      </c>
      <c r="S23" s="1">
        <f>SUMIFS(province!$F:$F,province!$A:$A,S$1,province!$E:$E,$A23)-SUMIFS(province!$Q:$Q,province!$A:$A,S$1-1,province!$E:$E,$A23)</f>
        <v>3</v>
      </c>
    </row>
    <row r="24" spans="1:19" x14ac:dyDescent="0.3">
      <c r="A24" s="3" t="s">
        <v>65</v>
      </c>
      <c r="B24" s="1">
        <f>SUMIFS(province!$F:$F,province!$A:$A,B$1,province!$E:$E,$A24)-SUMIFS(province!$Q:$Q,province!$A:$A,B$1-1,province!$E:$E,$A24)</f>
        <v>2</v>
      </c>
      <c r="C24" s="1">
        <f>SUMIFS(province!$F:$F,province!$A:$A,C$1,province!$E:$E,$A24)-SUMIFS(province!$Q:$Q,province!$A:$A,C$1-1,province!$E:$E,$A24)</f>
        <v>4</v>
      </c>
      <c r="D24" s="1">
        <f>SUMIFS(province!$F:$F,province!$A:$A,D$1,province!$E:$E,$A24)-SUMIFS(province!$Q:$Q,province!$A:$A,D$1-1,province!$E:$E,$A24)</f>
        <v>2</v>
      </c>
      <c r="E24" s="1">
        <f>SUMIFS(province!$F:$F,province!$A:$A,E$1,province!$E:$E,$A24)-SUMIFS(province!$Q:$Q,province!$A:$A,E$1-1,province!$E:$E,$A24)</f>
        <v>2</v>
      </c>
      <c r="F24" s="1">
        <f>SUMIFS(province!$F:$F,province!$A:$A,F$1,province!$E:$E,$A24)-SUMIFS(province!$Q:$Q,province!$A:$A,F$1-1,province!$E:$E,$A24)</f>
        <v>1</v>
      </c>
      <c r="G24" s="1">
        <f>SUMIFS(province!$F:$F,province!$A:$A,G$1,province!$E:$E,$A24)-SUMIFS(province!$Q:$Q,province!$A:$A,G$1-1,province!$E:$E,$A24)</f>
        <v>4</v>
      </c>
      <c r="H24" s="1">
        <f>SUMIFS(province!$F:$F,province!$A:$A,H$1,province!$E:$E,$A24)-SUMIFS(province!$Q:$Q,province!$A:$A,H$1-1,province!$E:$E,$A24)</f>
        <v>3</v>
      </c>
      <c r="I24" s="1">
        <f>SUMIFS(province!$F:$F,province!$A:$A,I$1,province!$E:$E,$A24)-SUMIFS(province!$Q:$Q,province!$A:$A,I$1-1,province!$E:$E,$A24)</f>
        <v>3</v>
      </c>
      <c r="J24" s="1">
        <f>SUMIFS(province!$F:$F,province!$A:$A,J$1,province!$E:$E,$A24)-SUMIFS(province!$Q:$Q,province!$A:$A,J$1-1,province!$E:$E,$A24)</f>
        <v>2</v>
      </c>
      <c r="K24" s="1">
        <f>SUMIFS(province!$F:$F,province!$A:$A,K$1,province!$E:$E,$A24)-SUMIFS(province!$Q:$Q,province!$A:$A,K$1-1,province!$E:$E,$A24)</f>
        <v>3</v>
      </c>
      <c r="L24" s="1">
        <f>SUMIFS(province!$F:$F,province!$A:$A,L$1,province!$E:$E,$A24)-SUMIFS(province!$Q:$Q,province!$A:$A,L$1-1,province!$E:$E,$A24)</f>
        <v>3</v>
      </c>
      <c r="M24" s="1">
        <f>SUMIFS(province!$F:$F,province!$A:$A,M$1,province!$E:$E,$A24)-SUMIFS(province!$Q:$Q,province!$A:$A,M$1-1,province!$E:$E,$A24)</f>
        <v>3</v>
      </c>
      <c r="N24" s="1">
        <f>SUMIFS(province!$F:$F,province!$A:$A,N$1,province!$E:$E,$A24)-SUMIFS(province!$Q:$Q,province!$A:$A,N$1-1,province!$E:$E,$A24)</f>
        <v>4</v>
      </c>
      <c r="O24" s="1">
        <f>SUMIFS(province!$F:$F,province!$A:$A,O$1,province!$E:$E,$A24)-SUMIFS(province!$Q:$Q,province!$A:$A,O$1-1,province!$E:$E,$A24)</f>
        <v>3</v>
      </c>
      <c r="P24" s="1">
        <f>SUMIFS(province!$F:$F,province!$A:$A,P$1,province!$E:$E,$A24)-SUMIFS(province!$Q:$Q,province!$A:$A,P$1-1,province!$E:$E,$A24)</f>
        <v>3</v>
      </c>
      <c r="Q24" s="1">
        <f>SUMIFS(province!$F:$F,province!$A:$A,Q$1,province!$E:$E,$A24)-SUMIFS(province!$Q:$Q,province!$A:$A,Q$1-1,province!$E:$E,$A24)</f>
        <v>3</v>
      </c>
      <c r="R24" s="1">
        <f>SUMIFS(province!$F:$F,province!$A:$A,R$1,province!$E:$E,$A24)-SUMIFS(province!$Q:$Q,province!$A:$A,R$1-1,province!$E:$E,$A24)</f>
        <v>4</v>
      </c>
      <c r="S24" s="1">
        <f>SUMIFS(province!$F:$F,province!$A:$A,S$1,province!$E:$E,$A24)-SUMIFS(province!$Q:$Q,province!$A:$A,S$1-1,province!$E:$E,$A24)</f>
        <v>4</v>
      </c>
    </row>
    <row r="25" spans="1:19" x14ac:dyDescent="0.3">
      <c r="A25" s="3" t="s">
        <v>64</v>
      </c>
      <c r="B25" s="1">
        <f>SUMIFS(province!$F:$F,province!$A:$A,B$1,province!$E:$E,$A25)-SUMIFS(province!$Q:$Q,province!$A:$A,B$1-1,province!$E:$E,$A25)</f>
        <v>2</v>
      </c>
      <c r="C25" s="1">
        <f>SUMIFS(province!$F:$F,province!$A:$A,C$1,province!$E:$E,$A25)-SUMIFS(province!$Q:$Q,province!$A:$A,C$1-1,province!$E:$E,$A25)</f>
        <v>4</v>
      </c>
      <c r="D25" s="1">
        <f>SUMIFS(province!$F:$F,province!$A:$A,D$1,province!$E:$E,$A25)-SUMIFS(province!$Q:$Q,province!$A:$A,D$1-1,province!$E:$E,$A25)</f>
        <v>3</v>
      </c>
      <c r="E25" s="1">
        <f>SUMIFS(province!$F:$F,province!$A:$A,E$1,province!$E:$E,$A25)-SUMIFS(province!$Q:$Q,province!$A:$A,E$1-1,province!$E:$E,$A25)</f>
        <v>5</v>
      </c>
      <c r="F25" s="1">
        <f>SUMIFS(province!$F:$F,province!$A:$A,F$1,province!$E:$E,$A25)-SUMIFS(province!$Q:$Q,province!$A:$A,F$1-1,province!$E:$E,$A25)</f>
        <v>5</v>
      </c>
      <c r="G25" s="1">
        <f>SUMIFS(province!$F:$F,province!$A:$A,G$1,province!$E:$E,$A25)-SUMIFS(province!$Q:$Q,province!$A:$A,G$1-1,province!$E:$E,$A25)</f>
        <v>4</v>
      </c>
      <c r="H25" s="1">
        <f>SUMIFS(province!$F:$F,province!$A:$A,H$1,province!$E:$E,$A25)-SUMIFS(province!$Q:$Q,province!$A:$A,H$1-1,province!$E:$E,$A25)</f>
        <v>4</v>
      </c>
      <c r="I25" s="1">
        <f>SUMIFS(province!$F:$F,province!$A:$A,I$1,province!$E:$E,$A25)-SUMIFS(province!$Q:$Q,province!$A:$A,I$1-1,province!$E:$E,$A25)</f>
        <v>2</v>
      </c>
      <c r="J25" s="1">
        <f>SUMIFS(province!$F:$F,province!$A:$A,J$1,province!$E:$E,$A25)-SUMIFS(province!$Q:$Q,province!$A:$A,J$1-1,province!$E:$E,$A25)</f>
        <v>4</v>
      </c>
      <c r="K25" s="1">
        <f>SUMIFS(province!$F:$F,province!$A:$A,K$1,province!$E:$E,$A25)-SUMIFS(province!$Q:$Q,province!$A:$A,K$1-1,province!$E:$E,$A25)</f>
        <v>3</v>
      </c>
      <c r="L25" s="1">
        <f>SUMIFS(province!$F:$F,province!$A:$A,L$1,province!$E:$E,$A25)-SUMIFS(province!$Q:$Q,province!$A:$A,L$1-1,province!$E:$E,$A25)</f>
        <v>3</v>
      </c>
      <c r="M25" s="1">
        <f>SUMIFS(province!$F:$F,province!$A:$A,M$1,province!$E:$E,$A25)-SUMIFS(province!$Q:$Q,province!$A:$A,M$1-1,province!$E:$E,$A25)</f>
        <v>3</v>
      </c>
      <c r="N25" s="1">
        <f>SUMIFS(province!$F:$F,province!$A:$A,N$1,province!$E:$E,$A25)-SUMIFS(province!$Q:$Q,province!$A:$A,N$1-1,province!$E:$E,$A25)</f>
        <v>3</v>
      </c>
      <c r="O25" s="1">
        <f>SUMIFS(province!$F:$F,province!$A:$A,O$1,province!$E:$E,$A25)-SUMIFS(province!$Q:$Q,province!$A:$A,O$1-1,province!$E:$E,$A25)</f>
        <v>3</v>
      </c>
      <c r="P25" s="1">
        <f>SUMIFS(province!$F:$F,province!$A:$A,P$1,province!$E:$E,$A25)-SUMIFS(province!$Q:$Q,province!$A:$A,P$1-1,province!$E:$E,$A25)</f>
        <v>3</v>
      </c>
      <c r="Q25" s="1">
        <f>SUMIFS(province!$F:$F,province!$A:$A,Q$1,province!$E:$E,$A25)-SUMIFS(province!$Q:$Q,province!$A:$A,Q$1-1,province!$E:$E,$A25)</f>
        <v>2</v>
      </c>
      <c r="R25" s="1">
        <f>SUMIFS(province!$F:$F,province!$A:$A,R$1,province!$E:$E,$A25)-SUMIFS(province!$Q:$Q,province!$A:$A,R$1-1,province!$E:$E,$A25)</f>
        <v>2</v>
      </c>
      <c r="S25" s="1">
        <f>SUMIFS(province!$F:$F,province!$A:$A,S$1,province!$E:$E,$A25)-SUMIFS(province!$Q:$Q,province!$A:$A,S$1-1,province!$E:$E,$A25)</f>
        <v>4</v>
      </c>
    </row>
    <row r="26" spans="1:19" x14ac:dyDescent="0.3">
      <c r="A26" s="3" t="s">
        <v>114</v>
      </c>
      <c r="B26" s="1">
        <f>SUMIFS(province!$F:$F,province!$A:$A,B$1,province!$E:$E,$A26)-SUMIFS(province!$Q:$Q,province!$A:$A,B$1-1,province!$E:$E,$A26)</f>
        <v>1</v>
      </c>
      <c r="C26" s="1">
        <f>SUMIFS(province!$F:$F,province!$A:$A,C$1,province!$E:$E,$A26)-SUMIFS(province!$Q:$Q,province!$A:$A,C$1-1,province!$E:$E,$A26)</f>
        <v>1</v>
      </c>
      <c r="D26" s="1">
        <f>SUMIFS(province!$F:$F,province!$A:$A,D$1,province!$E:$E,$A26)-SUMIFS(province!$Q:$Q,province!$A:$A,D$1-1,province!$E:$E,$A26)</f>
        <v>7</v>
      </c>
      <c r="E26" s="1">
        <f>SUMIFS(province!$F:$F,province!$A:$A,E$1,province!$E:$E,$A26)-SUMIFS(province!$Q:$Q,province!$A:$A,E$1-1,province!$E:$E,$A26)</f>
        <v>3</v>
      </c>
      <c r="F26" s="1">
        <f>SUMIFS(province!$F:$F,province!$A:$A,F$1,province!$E:$E,$A26)-SUMIFS(province!$Q:$Q,province!$A:$A,F$1-1,province!$E:$E,$A26)</f>
        <v>2</v>
      </c>
      <c r="G26" s="1">
        <f>SUMIFS(province!$F:$F,province!$A:$A,G$1,province!$E:$E,$A26)-SUMIFS(province!$Q:$Q,province!$A:$A,G$1-1,province!$E:$E,$A26)</f>
        <v>3</v>
      </c>
      <c r="H26" s="1">
        <f>SUMIFS(province!$F:$F,province!$A:$A,H$1,province!$E:$E,$A26)-SUMIFS(province!$Q:$Q,province!$A:$A,H$1-1,province!$E:$E,$A26)</f>
        <v>4</v>
      </c>
      <c r="I26" s="1">
        <f>SUMIFS(province!$F:$F,province!$A:$A,I$1,province!$E:$E,$A26)-SUMIFS(province!$Q:$Q,province!$A:$A,I$1-1,province!$E:$E,$A26)</f>
        <v>3</v>
      </c>
      <c r="J26" s="1">
        <f>SUMIFS(province!$F:$F,province!$A:$A,J$1,province!$E:$E,$A26)-SUMIFS(province!$Q:$Q,province!$A:$A,J$1-1,province!$E:$E,$A26)</f>
        <v>3</v>
      </c>
      <c r="K26" s="1">
        <f>SUMIFS(province!$F:$F,province!$A:$A,K$1,province!$E:$E,$A26)-SUMIFS(province!$Q:$Q,province!$A:$A,K$1-1,province!$E:$E,$A26)</f>
        <v>3</v>
      </c>
      <c r="L26" s="1">
        <f>SUMIFS(province!$F:$F,province!$A:$A,L$1,province!$E:$E,$A26)-SUMIFS(province!$Q:$Q,province!$A:$A,L$1-1,province!$E:$E,$A26)</f>
        <v>3</v>
      </c>
      <c r="M26" s="1">
        <f>SUMIFS(province!$F:$F,province!$A:$A,M$1,province!$E:$E,$A26)-SUMIFS(province!$Q:$Q,province!$A:$A,M$1-1,province!$E:$E,$A26)</f>
        <v>3</v>
      </c>
      <c r="N26" s="1">
        <f>SUMIFS(province!$F:$F,province!$A:$A,N$1,province!$E:$E,$A26)-SUMIFS(province!$Q:$Q,province!$A:$A,N$1-1,province!$E:$E,$A26)</f>
        <v>3</v>
      </c>
      <c r="O26" s="1">
        <f>SUMIFS(province!$F:$F,province!$A:$A,O$1,province!$E:$E,$A26)-SUMIFS(province!$Q:$Q,province!$A:$A,O$1-1,province!$E:$E,$A26)</f>
        <v>3</v>
      </c>
      <c r="P26" s="1">
        <f>SUMIFS(province!$F:$F,province!$A:$A,P$1,province!$E:$E,$A26)-SUMIFS(province!$Q:$Q,province!$A:$A,P$1-1,province!$E:$E,$A26)</f>
        <v>3</v>
      </c>
      <c r="Q26" s="1">
        <f>SUMIFS(province!$F:$F,province!$A:$A,Q$1,province!$E:$E,$A26)-SUMIFS(province!$Q:$Q,province!$A:$A,Q$1-1,province!$E:$E,$A26)</f>
        <v>2</v>
      </c>
      <c r="R26" s="1">
        <f>SUMIFS(province!$F:$F,province!$A:$A,R$1,province!$E:$E,$A26)-SUMIFS(province!$Q:$Q,province!$A:$A,R$1-1,province!$E:$E,$A26)</f>
        <v>2</v>
      </c>
      <c r="S26" s="1">
        <f>SUMIFS(province!$F:$F,province!$A:$A,S$1,province!$E:$E,$A26)-SUMIFS(province!$Q:$Q,province!$A:$A,S$1-1,province!$E:$E,$A26)</f>
        <v>2</v>
      </c>
    </row>
    <row r="27" spans="1:19" x14ac:dyDescent="0.3">
      <c r="A27" s="3" t="s">
        <v>52</v>
      </c>
      <c r="B27" s="1">
        <f>SUMIFS(province!$F:$F,province!$A:$A,B$1,province!$E:$E,$A27)-SUMIFS(province!$Q:$Q,province!$A:$A,B$1-1,province!$E:$E,$A27)</f>
        <v>2</v>
      </c>
      <c r="C27" s="1">
        <f>SUMIFS(province!$F:$F,province!$A:$A,C$1,province!$E:$E,$A27)-SUMIFS(province!$Q:$Q,province!$A:$A,C$1-1,province!$E:$E,$A27)</f>
        <v>2</v>
      </c>
      <c r="D27" s="1">
        <f>SUMIFS(province!$F:$F,province!$A:$A,D$1,province!$E:$E,$A27)-SUMIFS(province!$Q:$Q,province!$A:$A,D$1-1,province!$E:$E,$A27)</f>
        <v>2</v>
      </c>
      <c r="E27" s="1">
        <f>SUMIFS(province!$F:$F,province!$A:$A,E$1,province!$E:$E,$A27)-SUMIFS(province!$Q:$Q,province!$A:$A,E$1-1,province!$E:$E,$A27)</f>
        <v>2</v>
      </c>
      <c r="F27" s="1">
        <f>SUMIFS(province!$F:$F,province!$A:$A,F$1,province!$E:$E,$A27)-SUMIFS(province!$Q:$Q,province!$A:$A,F$1-1,province!$E:$E,$A27)</f>
        <v>2</v>
      </c>
      <c r="G27" s="1">
        <f>SUMIFS(province!$F:$F,province!$A:$A,G$1,province!$E:$E,$A27)-SUMIFS(province!$Q:$Q,province!$A:$A,G$1-1,province!$E:$E,$A27)</f>
        <v>2</v>
      </c>
      <c r="H27" s="1">
        <f>SUMIFS(province!$F:$F,province!$A:$A,H$1,province!$E:$E,$A27)-SUMIFS(province!$Q:$Q,province!$A:$A,H$1-1,province!$E:$E,$A27)</f>
        <v>2</v>
      </c>
      <c r="I27" s="1">
        <f>SUMIFS(province!$F:$F,province!$A:$A,I$1,province!$E:$E,$A27)-SUMIFS(province!$Q:$Q,province!$A:$A,I$1-1,province!$E:$E,$A27)</f>
        <v>1</v>
      </c>
      <c r="J27" s="1">
        <f>SUMIFS(province!$F:$F,province!$A:$A,J$1,province!$E:$E,$A27)-SUMIFS(province!$Q:$Q,province!$A:$A,J$1-1,province!$E:$E,$A27)</f>
        <v>2</v>
      </c>
      <c r="K27" s="1">
        <f>SUMIFS(province!$F:$F,province!$A:$A,K$1,province!$E:$E,$A27)-SUMIFS(province!$Q:$Q,province!$A:$A,K$1-1,province!$E:$E,$A27)</f>
        <v>2</v>
      </c>
      <c r="L27" s="1">
        <f>SUMIFS(province!$F:$F,province!$A:$A,L$1,province!$E:$E,$A27)-SUMIFS(province!$Q:$Q,province!$A:$A,L$1-1,province!$E:$E,$A27)</f>
        <v>2</v>
      </c>
      <c r="M27" s="1">
        <f>SUMIFS(province!$F:$F,province!$A:$A,M$1,province!$E:$E,$A27)-SUMIFS(province!$Q:$Q,province!$A:$A,M$1-1,province!$E:$E,$A27)</f>
        <v>1</v>
      </c>
      <c r="N27" s="1">
        <f>SUMIFS(province!$F:$F,province!$A:$A,N$1,province!$E:$E,$A27)-SUMIFS(province!$Q:$Q,province!$A:$A,N$1-1,province!$E:$E,$A27)</f>
        <v>2</v>
      </c>
      <c r="O27" s="1">
        <f>SUMIFS(province!$F:$F,province!$A:$A,O$1,province!$E:$E,$A27)-SUMIFS(province!$Q:$Q,province!$A:$A,O$1-1,province!$E:$E,$A27)</f>
        <v>3</v>
      </c>
      <c r="P27" s="1">
        <f>SUMIFS(province!$F:$F,province!$A:$A,P$1,province!$E:$E,$A27)-SUMIFS(province!$Q:$Q,province!$A:$A,P$1-1,province!$E:$E,$A27)</f>
        <v>4</v>
      </c>
      <c r="Q27" s="1">
        <f>SUMIFS(province!$F:$F,province!$A:$A,Q$1,province!$E:$E,$A27)-SUMIFS(province!$Q:$Q,province!$A:$A,Q$1-1,province!$E:$E,$A27)</f>
        <v>6</v>
      </c>
      <c r="R27" s="1">
        <f>SUMIFS(province!$F:$F,province!$A:$A,R$1,province!$E:$E,$A27)-SUMIFS(province!$Q:$Q,province!$A:$A,R$1-1,province!$E:$E,$A27)</f>
        <v>5</v>
      </c>
      <c r="S27" s="1">
        <f>SUMIFS(province!$F:$F,province!$A:$A,S$1,province!$E:$E,$A27)-SUMIFS(province!$Q:$Q,province!$A:$A,S$1-1,province!$E:$E,$A27)</f>
        <v>5</v>
      </c>
    </row>
    <row r="28" spans="1:19" x14ac:dyDescent="0.3">
      <c r="A28" s="3" t="s">
        <v>105</v>
      </c>
      <c r="B28" s="1">
        <f>SUMIFS(province!$F:$F,province!$A:$A,B$1,province!$E:$E,$A28)-SUMIFS(province!$Q:$Q,province!$A:$A,B$1-1,province!$E:$E,$A28)</f>
        <v>5</v>
      </c>
      <c r="C28" s="1">
        <f>SUMIFS(province!$F:$F,province!$A:$A,C$1,province!$E:$E,$A28)-SUMIFS(province!$Q:$Q,province!$A:$A,C$1-1,province!$E:$E,$A28)</f>
        <v>3</v>
      </c>
      <c r="D28" s="1">
        <f>SUMIFS(province!$F:$F,province!$A:$A,D$1,province!$E:$E,$A28)-SUMIFS(province!$Q:$Q,province!$A:$A,D$1-1,province!$E:$E,$A28)</f>
        <v>3</v>
      </c>
      <c r="E28" s="1">
        <f>SUMIFS(province!$F:$F,province!$A:$A,E$1,province!$E:$E,$A28)-SUMIFS(province!$Q:$Q,province!$A:$A,E$1-1,province!$E:$E,$A28)</f>
        <v>2</v>
      </c>
      <c r="F28" s="1">
        <f>SUMIFS(province!$F:$F,province!$A:$A,F$1,province!$E:$E,$A28)-SUMIFS(province!$Q:$Q,province!$A:$A,F$1-1,province!$E:$E,$A28)</f>
        <v>2</v>
      </c>
      <c r="G28" s="1">
        <f>SUMIFS(province!$F:$F,province!$A:$A,G$1,province!$E:$E,$A28)-SUMIFS(province!$Q:$Q,province!$A:$A,G$1-1,province!$E:$E,$A28)</f>
        <v>3</v>
      </c>
      <c r="H28" s="1">
        <f>SUMIFS(province!$F:$F,province!$A:$A,H$1,province!$E:$E,$A28)-SUMIFS(province!$Q:$Q,province!$A:$A,H$1-1,province!$E:$E,$A28)</f>
        <v>3</v>
      </c>
      <c r="I28" s="1">
        <f>SUMIFS(province!$F:$F,province!$A:$A,I$1,province!$E:$E,$A28)-SUMIFS(province!$Q:$Q,province!$A:$A,I$1-1,province!$E:$E,$A28)</f>
        <v>4</v>
      </c>
      <c r="J28" s="1">
        <f>SUMIFS(province!$F:$F,province!$A:$A,J$1,province!$E:$E,$A28)-SUMIFS(province!$Q:$Q,province!$A:$A,J$1-1,province!$E:$E,$A28)</f>
        <v>3</v>
      </c>
      <c r="K28" s="1">
        <f>SUMIFS(province!$F:$F,province!$A:$A,K$1,province!$E:$E,$A28)-SUMIFS(province!$Q:$Q,province!$A:$A,K$1-1,province!$E:$E,$A28)</f>
        <v>3</v>
      </c>
      <c r="L28" s="1">
        <f>SUMIFS(province!$F:$F,province!$A:$A,L$1,province!$E:$E,$A28)-SUMIFS(province!$Q:$Q,province!$A:$A,L$1-1,province!$E:$E,$A28)</f>
        <v>2</v>
      </c>
      <c r="M28" s="1">
        <f>SUMIFS(province!$F:$F,province!$A:$A,M$1,province!$E:$E,$A28)-SUMIFS(province!$Q:$Q,province!$A:$A,M$1-1,province!$E:$E,$A28)</f>
        <v>3</v>
      </c>
      <c r="N28" s="1">
        <f>SUMIFS(province!$F:$F,province!$A:$A,N$1,province!$E:$E,$A28)-SUMIFS(province!$Q:$Q,province!$A:$A,N$1-1,province!$E:$E,$A28)</f>
        <v>3</v>
      </c>
      <c r="O28" s="1">
        <f>SUMIFS(province!$F:$F,province!$A:$A,O$1,province!$E:$E,$A28)-SUMIFS(province!$Q:$Q,province!$A:$A,O$1-1,province!$E:$E,$A28)</f>
        <v>3</v>
      </c>
      <c r="P28" s="1">
        <f>SUMIFS(province!$F:$F,province!$A:$A,P$1,province!$E:$E,$A28)-SUMIFS(province!$Q:$Q,province!$A:$A,P$1-1,province!$E:$E,$A28)</f>
        <v>3</v>
      </c>
      <c r="Q28" s="1">
        <f>SUMIFS(province!$F:$F,province!$A:$A,Q$1,province!$E:$E,$A28)-SUMIFS(province!$Q:$Q,province!$A:$A,Q$1-1,province!$E:$E,$A28)</f>
        <v>3</v>
      </c>
      <c r="R28" s="1">
        <f>SUMIFS(province!$F:$F,province!$A:$A,R$1,province!$E:$E,$A28)-SUMIFS(province!$Q:$Q,province!$A:$A,R$1-1,province!$E:$E,$A28)</f>
        <v>3</v>
      </c>
      <c r="S28" s="1">
        <f>SUMIFS(province!$F:$F,province!$A:$A,S$1,province!$E:$E,$A28)-SUMIFS(province!$Q:$Q,province!$A:$A,S$1-1,province!$E:$E,$A28)</f>
        <v>3</v>
      </c>
    </row>
    <row r="29" spans="1:19" x14ac:dyDescent="0.3">
      <c r="A29" s="3" t="s">
        <v>68</v>
      </c>
      <c r="B29" s="1">
        <f>SUMIFS(province!$F:$F,province!$A:$A,B$1,province!$E:$E,$A29)-SUMIFS(province!$Q:$Q,province!$A:$A,B$1-1,province!$E:$E,$A29)</f>
        <v>3</v>
      </c>
      <c r="C29" s="1">
        <f>SUMIFS(province!$F:$F,province!$A:$A,C$1,province!$E:$E,$A29)-SUMIFS(province!$Q:$Q,province!$A:$A,C$1-1,province!$E:$E,$A29)</f>
        <v>3</v>
      </c>
      <c r="D29" s="1">
        <f>SUMIFS(province!$F:$F,province!$A:$A,D$1,province!$E:$E,$A29)-SUMIFS(province!$Q:$Q,province!$A:$A,D$1-1,province!$E:$E,$A29)</f>
        <v>3</v>
      </c>
      <c r="E29" s="1">
        <f>SUMIFS(province!$F:$F,province!$A:$A,E$1,province!$E:$E,$A29)-SUMIFS(province!$Q:$Q,province!$A:$A,E$1-1,province!$E:$E,$A29)</f>
        <v>4</v>
      </c>
      <c r="F29" s="1">
        <f>SUMIFS(province!$F:$F,province!$A:$A,F$1,province!$E:$E,$A29)-SUMIFS(province!$Q:$Q,province!$A:$A,F$1-1,province!$E:$E,$A29)</f>
        <v>2</v>
      </c>
      <c r="G29" s="1">
        <f>SUMIFS(province!$F:$F,province!$A:$A,G$1,province!$E:$E,$A29)-SUMIFS(province!$Q:$Q,province!$A:$A,G$1-1,province!$E:$E,$A29)</f>
        <v>3</v>
      </c>
      <c r="H29" s="1">
        <f>SUMIFS(province!$F:$F,province!$A:$A,H$1,province!$E:$E,$A29)-SUMIFS(province!$Q:$Q,province!$A:$A,H$1-1,province!$E:$E,$A29)</f>
        <v>3</v>
      </c>
      <c r="I29" s="1">
        <f>SUMIFS(province!$F:$F,province!$A:$A,I$1,province!$E:$E,$A29)-SUMIFS(province!$Q:$Q,province!$A:$A,I$1-1,province!$E:$E,$A29)</f>
        <v>2</v>
      </c>
      <c r="J29" s="1">
        <f>SUMIFS(province!$F:$F,province!$A:$A,J$1,province!$E:$E,$A29)-SUMIFS(province!$Q:$Q,province!$A:$A,J$1-1,province!$E:$E,$A29)</f>
        <v>2</v>
      </c>
      <c r="K29" s="1">
        <f>SUMIFS(province!$F:$F,province!$A:$A,K$1,province!$E:$E,$A29)-SUMIFS(province!$Q:$Q,province!$A:$A,K$1-1,province!$E:$E,$A29)</f>
        <v>2</v>
      </c>
      <c r="L29" s="1">
        <f>SUMIFS(province!$F:$F,province!$A:$A,L$1,province!$E:$E,$A29)-SUMIFS(province!$Q:$Q,province!$A:$A,L$1-1,province!$E:$E,$A29)</f>
        <v>2</v>
      </c>
      <c r="M29" s="1">
        <f>SUMIFS(province!$F:$F,province!$A:$A,M$1,province!$E:$E,$A29)-SUMIFS(province!$Q:$Q,province!$A:$A,M$1-1,province!$E:$E,$A29)</f>
        <v>2</v>
      </c>
      <c r="N29" s="1">
        <f>SUMIFS(province!$F:$F,province!$A:$A,N$1,province!$E:$E,$A29)-SUMIFS(province!$Q:$Q,province!$A:$A,N$1-1,province!$E:$E,$A29)</f>
        <v>3</v>
      </c>
      <c r="O29" s="1">
        <f>SUMIFS(province!$F:$F,province!$A:$A,O$1,province!$E:$E,$A29)-SUMIFS(province!$Q:$Q,province!$A:$A,O$1-1,province!$E:$E,$A29)</f>
        <v>3</v>
      </c>
      <c r="P29" s="1">
        <f>SUMIFS(province!$F:$F,province!$A:$A,P$1,province!$E:$E,$A29)-SUMIFS(province!$Q:$Q,province!$A:$A,P$1-1,province!$E:$E,$A29)</f>
        <v>3</v>
      </c>
      <c r="Q29" s="1">
        <f>SUMIFS(province!$F:$F,province!$A:$A,Q$1,province!$E:$E,$A29)-SUMIFS(province!$Q:$Q,province!$A:$A,Q$1-1,province!$E:$E,$A29)</f>
        <v>2</v>
      </c>
      <c r="R29" s="1">
        <f>SUMIFS(province!$F:$F,province!$A:$A,R$1,province!$E:$E,$A29)-SUMIFS(province!$Q:$Q,province!$A:$A,R$1-1,province!$E:$E,$A29)</f>
        <v>3</v>
      </c>
      <c r="S29" s="1">
        <f>SUMIFS(province!$F:$F,province!$A:$A,S$1,province!$E:$E,$A29)-SUMIFS(province!$Q:$Q,province!$A:$A,S$1-1,province!$E:$E,$A29)</f>
        <v>3</v>
      </c>
    </row>
    <row r="30" spans="1:19" x14ac:dyDescent="0.3">
      <c r="A30" s="3" t="s">
        <v>84</v>
      </c>
      <c r="B30" s="1">
        <f>SUMIFS(province!$F:$F,province!$A:$A,B$1,province!$E:$E,$A30)-SUMIFS(province!$Q:$Q,province!$A:$A,B$1-1,province!$E:$E,$A30)</f>
        <v>3</v>
      </c>
      <c r="C30" s="1">
        <f>SUMIFS(province!$F:$F,province!$A:$A,C$1,province!$E:$E,$A30)-SUMIFS(province!$Q:$Q,province!$A:$A,C$1-1,province!$E:$E,$A30)</f>
        <v>1</v>
      </c>
      <c r="D30" s="1">
        <f>SUMIFS(province!$F:$F,province!$A:$A,D$1,province!$E:$E,$A30)-SUMIFS(province!$Q:$Q,province!$A:$A,D$1-1,province!$E:$E,$A30)</f>
        <v>2</v>
      </c>
      <c r="E30" s="1">
        <f>SUMIFS(province!$F:$F,province!$A:$A,E$1,province!$E:$E,$A30)-SUMIFS(province!$Q:$Q,province!$A:$A,E$1-1,province!$E:$E,$A30)</f>
        <v>1</v>
      </c>
      <c r="F30" s="1">
        <f>SUMIFS(province!$F:$F,province!$A:$A,F$1,province!$E:$E,$A30)-SUMIFS(province!$Q:$Q,province!$A:$A,F$1-1,province!$E:$E,$A30)</f>
        <v>2</v>
      </c>
      <c r="G30" s="1">
        <f>SUMIFS(province!$F:$F,province!$A:$A,G$1,province!$E:$E,$A30)-SUMIFS(province!$Q:$Q,province!$A:$A,G$1-1,province!$E:$E,$A30)</f>
        <v>2</v>
      </c>
      <c r="H30" s="1">
        <f>SUMIFS(province!$F:$F,province!$A:$A,H$1,province!$E:$E,$A30)-SUMIFS(province!$Q:$Q,province!$A:$A,H$1-1,province!$E:$E,$A30)</f>
        <v>3</v>
      </c>
      <c r="I30" s="1">
        <f>SUMIFS(province!$F:$F,province!$A:$A,I$1,province!$E:$E,$A30)-SUMIFS(province!$Q:$Q,province!$A:$A,I$1-1,province!$E:$E,$A30)</f>
        <v>3</v>
      </c>
      <c r="J30" s="1">
        <f>SUMIFS(province!$F:$F,province!$A:$A,J$1,province!$E:$E,$A30)-SUMIFS(province!$Q:$Q,province!$A:$A,J$1-1,province!$E:$E,$A30)</f>
        <v>3</v>
      </c>
      <c r="K30" s="1">
        <f>SUMIFS(province!$F:$F,province!$A:$A,K$1,province!$E:$E,$A30)-SUMIFS(province!$Q:$Q,province!$A:$A,K$1-1,province!$E:$E,$A30)</f>
        <v>3</v>
      </c>
      <c r="L30" s="1">
        <f>SUMIFS(province!$F:$F,province!$A:$A,L$1,province!$E:$E,$A30)-SUMIFS(province!$Q:$Q,province!$A:$A,L$1-1,province!$E:$E,$A30)</f>
        <v>3</v>
      </c>
      <c r="M30" s="1">
        <f>SUMIFS(province!$F:$F,province!$A:$A,M$1,province!$E:$E,$A30)-SUMIFS(province!$Q:$Q,province!$A:$A,M$1-1,province!$E:$E,$A30)</f>
        <v>3</v>
      </c>
      <c r="N30" s="1">
        <f>SUMIFS(province!$F:$F,province!$A:$A,N$1,province!$E:$E,$A30)-SUMIFS(province!$Q:$Q,province!$A:$A,N$1-1,province!$E:$E,$A30)</f>
        <v>3</v>
      </c>
      <c r="O30" s="1">
        <f>SUMIFS(province!$F:$F,province!$A:$A,O$1,province!$E:$E,$A30)-SUMIFS(province!$Q:$Q,province!$A:$A,O$1-1,province!$E:$E,$A30)</f>
        <v>3</v>
      </c>
      <c r="P30" s="1">
        <f>SUMIFS(province!$F:$F,province!$A:$A,P$1,province!$E:$E,$A30)-SUMIFS(province!$Q:$Q,province!$A:$A,P$1-1,province!$E:$E,$A30)</f>
        <v>3</v>
      </c>
      <c r="Q30" s="1">
        <f>SUMIFS(province!$F:$F,province!$A:$A,Q$1,province!$E:$E,$A30)-SUMIFS(province!$Q:$Q,province!$A:$A,Q$1-1,province!$E:$E,$A30)</f>
        <v>3</v>
      </c>
      <c r="R30" s="1">
        <f>SUMIFS(province!$F:$F,province!$A:$A,R$1,province!$E:$E,$A30)-SUMIFS(province!$Q:$Q,province!$A:$A,R$1-1,province!$E:$E,$A30)</f>
        <v>3</v>
      </c>
      <c r="S30" s="1">
        <f>SUMIFS(province!$F:$F,province!$A:$A,S$1,province!$E:$E,$A30)-SUMIFS(province!$Q:$Q,province!$A:$A,S$1-1,province!$E:$E,$A30)</f>
        <v>3</v>
      </c>
    </row>
    <row r="31" spans="1:19" x14ac:dyDescent="0.3">
      <c r="A31" s="3" t="s">
        <v>74</v>
      </c>
      <c r="B31" s="1">
        <f>SUMIFS(province!$F:$F,province!$A:$A,B$1,province!$E:$E,$A31)-SUMIFS(province!$Q:$Q,province!$A:$A,B$1-1,province!$E:$E,$A31)</f>
        <v>5</v>
      </c>
      <c r="C31" s="1">
        <f>SUMIFS(province!$F:$F,province!$A:$A,C$1,province!$E:$E,$A31)-SUMIFS(province!$Q:$Q,province!$A:$A,C$1-1,province!$E:$E,$A31)</f>
        <v>4</v>
      </c>
      <c r="D31" s="1">
        <f>SUMIFS(province!$F:$F,province!$A:$A,D$1,province!$E:$E,$A31)-SUMIFS(province!$Q:$Q,province!$A:$A,D$1-1,province!$E:$E,$A31)</f>
        <v>2</v>
      </c>
      <c r="E31" s="1">
        <f>SUMIFS(province!$F:$F,province!$A:$A,E$1,province!$E:$E,$A31)-SUMIFS(province!$Q:$Q,province!$A:$A,E$1-1,province!$E:$E,$A31)</f>
        <v>3</v>
      </c>
      <c r="F31" s="1">
        <f>SUMIFS(province!$F:$F,province!$A:$A,F$1,province!$E:$E,$A31)-SUMIFS(province!$Q:$Q,province!$A:$A,F$1-1,province!$E:$E,$A31)</f>
        <v>4</v>
      </c>
      <c r="G31" s="1">
        <f>SUMIFS(province!$F:$F,province!$A:$A,G$1,province!$E:$E,$A31)-SUMIFS(province!$Q:$Q,province!$A:$A,G$1-1,province!$E:$E,$A31)</f>
        <v>4</v>
      </c>
      <c r="H31" s="1">
        <f>SUMIFS(province!$F:$F,province!$A:$A,H$1,province!$E:$E,$A31)-SUMIFS(province!$Q:$Q,province!$A:$A,H$1-1,province!$E:$E,$A31)</f>
        <v>4</v>
      </c>
      <c r="I31" s="1">
        <f>SUMIFS(province!$F:$F,province!$A:$A,I$1,province!$E:$E,$A31)-SUMIFS(province!$Q:$Q,province!$A:$A,I$1-1,province!$E:$E,$A31)</f>
        <v>3</v>
      </c>
      <c r="J31" s="1">
        <f>SUMIFS(province!$F:$F,province!$A:$A,J$1,province!$E:$E,$A31)-SUMIFS(province!$Q:$Q,province!$A:$A,J$1-1,province!$E:$E,$A31)</f>
        <v>3</v>
      </c>
      <c r="K31" s="1">
        <f>SUMIFS(province!$F:$F,province!$A:$A,K$1,province!$E:$E,$A31)-SUMIFS(province!$Q:$Q,province!$A:$A,K$1-1,province!$E:$E,$A31)</f>
        <v>3</v>
      </c>
      <c r="L31" s="1">
        <f>SUMIFS(province!$F:$F,province!$A:$A,L$1,province!$E:$E,$A31)-SUMIFS(province!$Q:$Q,province!$A:$A,L$1-1,province!$E:$E,$A31)</f>
        <v>3</v>
      </c>
      <c r="M31" s="1">
        <f>SUMIFS(province!$F:$F,province!$A:$A,M$1,province!$E:$E,$A31)-SUMIFS(province!$Q:$Q,province!$A:$A,M$1-1,province!$E:$E,$A31)</f>
        <v>3</v>
      </c>
      <c r="N31" s="1">
        <f>SUMIFS(province!$F:$F,province!$A:$A,N$1,province!$E:$E,$A31)-SUMIFS(province!$Q:$Q,province!$A:$A,N$1-1,province!$E:$E,$A31)</f>
        <v>3</v>
      </c>
      <c r="O31" s="1">
        <f>SUMIFS(province!$F:$F,province!$A:$A,O$1,province!$E:$E,$A31)-SUMIFS(province!$Q:$Q,province!$A:$A,O$1-1,province!$E:$E,$A31)</f>
        <v>3</v>
      </c>
      <c r="P31" s="1">
        <f>SUMIFS(province!$F:$F,province!$A:$A,P$1,province!$E:$E,$A31)-SUMIFS(province!$Q:$Q,province!$A:$A,P$1-1,province!$E:$E,$A31)</f>
        <v>3</v>
      </c>
      <c r="Q31" s="1">
        <f>SUMIFS(province!$F:$F,province!$A:$A,Q$1,province!$E:$E,$A31)-SUMIFS(province!$Q:$Q,province!$A:$A,Q$1-1,province!$E:$E,$A31)</f>
        <v>3</v>
      </c>
      <c r="R31" s="1">
        <f>SUMIFS(province!$F:$F,province!$A:$A,R$1,province!$E:$E,$A31)-SUMIFS(province!$Q:$Q,province!$A:$A,R$1-1,province!$E:$E,$A31)</f>
        <v>3</v>
      </c>
      <c r="S31" s="1">
        <f>SUMIFS(province!$F:$F,province!$A:$A,S$1,province!$E:$E,$A31)-SUMIFS(province!$Q:$Q,province!$A:$A,S$1-1,province!$E:$E,$A31)</f>
        <v>3</v>
      </c>
    </row>
    <row r="32" spans="1:19" x14ac:dyDescent="0.3">
      <c r="A32" s="3" t="s">
        <v>87</v>
      </c>
      <c r="B32" s="1">
        <f>SUMIFS(province!$F:$F,province!$A:$A,B$1,province!$E:$E,$A32)-SUMIFS(province!$Q:$Q,province!$A:$A,B$1-1,province!$E:$E,$A32)</f>
        <v>2</v>
      </c>
      <c r="C32" s="1">
        <f>SUMIFS(province!$F:$F,province!$A:$A,C$1,province!$E:$E,$A32)-SUMIFS(province!$Q:$Q,province!$A:$A,C$1-1,province!$E:$E,$A32)</f>
        <v>2</v>
      </c>
      <c r="D32" s="1">
        <f>SUMIFS(province!$F:$F,province!$A:$A,D$1,province!$E:$E,$A32)-SUMIFS(province!$Q:$Q,province!$A:$A,D$1-1,province!$E:$E,$A32)</f>
        <v>2</v>
      </c>
      <c r="E32" s="1">
        <f>SUMIFS(province!$F:$F,province!$A:$A,E$1,province!$E:$E,$A32)-SUMIFS(province!$Q:$Q,province!$A:$A,E$1-1,province!$E:$E,$A32)</f>
        <v>1</v>
      </c>
      <c r="F32" s="1">
        <f>SUMIFS(province!$F:$F,province!$A:$A,F$1,province!$E:$E,$A32)-SUMIFS(province!$Q:$Q,province!$A:$A,F$1-1,province!$E:$E,$A32)</f>
        <v>2</v>
      </c>
      <c r="G32" s="1">
        <f>SUMIFS(province!$F:$F,province!$A:$A,G$1,province!$E:$E,$A32)-SUMIFS(province!$Q:$Q,province!$A:$A,G$1-1,province!$E:$E,$A32)</f>
        <v>4</v>
      </c>
      <c r="H32" s="1">
        <f>SUMIFS(province!$F:$F,province!$A:$A,H$1,province!$E:$E,$A32)-SUMIFS(province!$Q:$Q,province!$A:$A,H$1-1,province!$E:$E,$A32)</f>
        <v>3</v>
      </c>
      <c r="I32" s="1">
        <f>SUMIFS(province!$F:$F,province!$A:$A,I$1,province!$E:$E,$A32)-SUMIFS(province!$Q:$Q,province!$A:$A,I$1-1,province!$E:$E,$A32)</f>
        <v>3</v>
      </c>
      <c r="J32" s="1">
        <f>SUMIFS(province!$F:$F,province!$A:$A,J$1,province!$E:$E,$A32)-SUMIFS(province!$Q:$Q,province!$A:$A,J$1-1,province!$E:$E,$A32)</f>
        <v>2</v>
      </c>
      <c r="K32" s="1">
        <f>SUMIFS(province!$F:$F,province!$A:$A,K$1,province!$E:$E,$A32)-SUMIFS(province!$Q:$Q,province!$A:$A,K$1-1,province!$E:$E,$A32)</f>
        <v>4</v>
      </c>
      <c r="L32" s="1">
        <f>SUMIFS(province!$F:$F,province!$A:$A,L$1,province!$E:$E,$A32)-SUMIFS(province!$Q:$Q,province!$A:$A,L$1-1,province!$E:$E,$A32)</f>
        <v>4</v>
      </c>
      <c r="M32" s="1">
        <f>SUMIFS(province!$F:$F,province!$A:$A,M$1,province!$E:$E,$A32)-SUMIFS(province!$Q:$Q,province!$A:$A,M$1-1,province!$E:$E,$A32)</f>
        <v>4</v>
      </c>
      <c r="N32" s="1">
        <f>SUMIFS(province!$F:$F,province!$A:$A,N$1,province!$E:$E,$A32)-SUMIFS(province!$Q:$Q,province!$A:$A,N$1-1,province!$E:$E,$A32)</f>
        <v>3</v>
      </c>
      <c r="O32" s="1">
        <f>SUMIFS(province!$F:$F,province!$A:$A,O$1,province!$E:$E,$A32)-SUMIFS(province!$Q:$Q,province!$A:$A,O$1-1,province!$E:$E,$A32)</f>
        <v>3</v>
      </c>
      <c r="P32" s="1">
        <f>SUMIFS(province!$F:$F,province!$A:$A,P$1,province!$E:$E,$A32)-SUMIFS(province!$Q:$Q,province!$A:$A,P$1-1,province!$E:$E,$A32)</f>
        <v>3</v>
      </c>
      <c r="Q32" s="1">
        <f>SUMIFS(province!$F:$F,province!$A:$A,Q$1,province!$E:$E,$A32)-SUMIFS(province!$Q:$Q,province!$A:$A,Q$1-1,province!$E:$E,$A32)</f>
        <v>3</v>
      </c>
      <c r="R32" s="1">
        <f>SUMIFS(province!$F:$F,province!$A:$A,R$1,province!$E:$E,$A32)-SUMIFS(province!$Q:$Q,province!$A:$A,R$1-1,province!$E:$E,$A32)</f>
        <v>3</v>
      </c>
      <c r="S32" s="1">
        <f>SUMIFS(province!$F:$F,province!$A:$A,S$1,province!$E:$E,$A32)-SUMIFS(province!$Q:$Q,province!$A:$A,S$1-1,province!$E:$E,$A32)</f>
        <v>2</v>
      </c>
    </row>
    <row r="33" spans="1:19" x14ac:dyDescent="0.3">
      <c r="A33" s="3" t="s">
        <v>35</v>
      </c>
      <c r="B33" s="1">
        <f>SUMIFS(province!$F:$F,province!$A:$A,B$1,province!$E:$E,$A33)-SUMIFS(province!$Q:$Q,province!$A:$A,B$1-1,province!$E:$E,$A33)</f>
        <v>3</v>
      </c>
      <c r="C33" s="1">
        <f>SUMIFS(province!$F:$F,province!$A:$A,C$1,province!$E:$E,$A33)-SUMIFS(province!$Q:$Q,province!$A:$A,C$1-1,province!$E:$E,$A33)</f>
        <v>2</v>
      </c>
      <c r="D33" s="1">
        <f>SUMIFS(province!$F:$F,province!$A:$A,D$1,province!$E:$E,$A33)-SUMIFS(province!$Q:$Q,province!$A:$A,D$1-1,province!$E:$E,$A33)</f>
        <v>2</v>
      </c>
      <c r="E33" s="1">
        <f>SUMIFS(province!$F:$F,province!$A:$A,E$1,province!$E:$E,$A33)-SUMIFS(province!$Q:$Q,province!$A:$A,E$1-1,province!$E:$E,$A33)</f>
        <v>7</v>
      </c>
      <c r="F33" s="1">
        <f>SUMIFS(province!$F:$F,province!$A:$A,F$1,province!$E:$E,$A33)-SUMIFS(province!$Q:$Q,province!$A:$A,F$1-1,province!$E:$E,$A33)</f>
        <v>3</v>
      </c>
      <c r="G33" s="1">
        <f>SUMIFS(province!$F:$F,province!$A:$A,G$1,province!$E:$E,$A33)-SUMIFS(province!$Q:$Q,province!$A:$A,G$1-1,province!$E:$E,$A33)</f>
        <v>4</v>
      </c>
      <c r="H33" s="1">
        <f>SUMIFS(province!$F:$F,province!$A:$A,H$1,province!$E:$E,$A33)-SUMIFS(province!$Q:$Q,province!$A:$A,H$1-1,province!$E:$E,$A33)</f>
        <v>5</v>
      </c>
      <c r="I33" s="1">
        <f>SUMIFS(province!$F:$F,province!$A:$A,I$1,province!$E:$E,$A33)-SUMIFS(province!$Q:$Q,province!$A:$A,I$1-1,province!$E:$E,$A33)</f>
        <v>4</v>
      </c>
      <c r="J33" s="1">
        <f>SUMIFS(province!$F:$F,province!$A:$A,J$1,province!$E:$E,$A33)-SUMIFS(province!$Q:$Q,province!$A:$A,J$1-1,province!$E:$E,$A33)</f>
        <v>4</v>
      </c>
      <c r="K33" s="1">
        <f>SUMIFS(province!$F:$F,province!$A:$A,K$1,province!$E:$E,$A33)-SUMIFS(province!$Q:$Q,province!$A:$A,K$1-1,province!$E:$E,$A33)</f>
        <v>3</v>
      </c>
      <c r="L33" s="1">
        <f>SUMIFS(province!$F:$F,province!$A:$A,L$1,province!$E:$E,$A33)-SUMIFS(province!$Q:$Q,province!$A:$A,L$1-1,province!$E:$E,$A33)</f>
        <v>3</v>
      </c>
      <c r="M33" s="1">
        <f>SUMIFS(province!$F:$F,province!$A:$A,M$1,province!$E:$E,$A33)-SUMIFS(province!$Q:$Q,province!$A:$A,M$1-1,province!$E:$E,$A33)</f>
        <v>4</v>
      </c>
      <c r="N33" s="1">
        <f>SUMIFS(province!$F:$F,province!$A:$A,N$1,province!$E:$E,$A33)-SUMIFS(province!$Q:$Q,province!$A:$A,N$1-1,province!$E:$E,$A33)</f>
        <v>3</v>
      </c>
      <c r="O33" s="1">
        <f>SUMIFS(province!$F:$F,province!$A:$A,O$1,province!$E:$E,$A33)-SUMIFS(province!$Q:$Q,province!$A:$A,O$1-1,province!$E:$E,$A33)</f>
        <v>3</v>
      </c>
      <c r="P33" s="1">
        <f>SUMIFS(province!$F:$F,province!$A:$A,P$1,province!$E:$E,$A33)-SUMIFS(province!$Q:$Q,province!$A:$A,P$1-1,province!$E:$E,$A33)</f>
        <v>5</v>
      </c>
      <c r="Q33" s="1">
        <f>SUMIFS(province!$F:$F,province!$A:$A,Q$1,province!$E:$E,$A33)-SUMIFS(province!$Q:$Q,province!$A:$A,Q$1-1,province!$E:$E,$A33)</f>
        <v>7</v>
      </c>
      <c r="R33" s="1">
        <f>SUMIFS(province!$F:$F,province!$A:$A,R$1,province!$E:$E,$A33)-SUMIFS(province!$Q:$Q,province!$A:$A,R$1-1,province!$E:$E,$A33)</f>
        <v>6</v>
      </c>
      <c r="S33" s="1">
        <f>SUMIFS(province!$F:$F,province!$A:$A,S$1,province!$E:$E,$A33)-SUMIFS(province!$Q:$Q,province!$A:$A,S$1-1,province!$E:$E,$A33)</f>
        <v>6</v>
      </c>
    </row>
    <row r="34" spans="1:19" x14ac:dyDescent="0.3">
      <c r="A34" s="3" t="s">
        <v>92</v>
      </c>
      <c r="B34" s="1">
        <f>SUMIFS(province!$F:$F,province!$A:$A,B$1,province!$E:$E,$A34)-SUMIFS(province!$Q:$Q,province!$A:$A,B$1-1,province!$E:$E,$A34)</f>
        <v>7</v>
      </c>
      <c r="C34" s="1">
        <f>SUMIFS(province!$F:$F,province!$A:$A,C$1,province!$E:$E,$A34)-SUMIFS(province!$Q:$Q,province!$A:$A,C$1-1,province!$E:$E,$A34)</f>
        <v>6</v>
      </c>
      <c r="D34" s="1">
        <f>SUMIFS(province!$F:$F,province!$A:$A,D$1,province!$E:$E,$A34)-SUMIFS(province!$Q:$Q,province!$A:$A,D$1-1,province!$E:$E,$A34)</f>
        <v>6</v>
      </c>
      <c r="E34" s="1">
        <f>SUMIFS(province!$F:$F,province!$A:$A,E$1,province!$E:$E,$A34)-SUMIFS(province!$Q:$Q,province!$A:$A,E$1-1,province!$E:$E,$A34)</f>
        <v>7</v>
      </c>
      <c r="F34" s="1">
        <f>SUMIFS(province!$F:$F,province!$A:$A,F$1,province!$E:$E,$A34)-SUMIFS(province!$Q:$Q,province!$A:$A,F$1-1,province!$E:$E,$A34)</f>
        <v>7</v>
      </c>
      <c r="G34" s="1">
        <f>SUMIFS(province!$F:$F,province!$A:$A,G$1,province!$E:$E,$A34)-SUMIFS(province!$Q:$Q,province!$A:$A,G$1-1,province!$E:$E,$A34)</f>
        <v>4</v>
      </c>
      <c r="H34" s="1">
        <f>SUMIFS(province!$F:$F,province!$A:$A,H$1,province!$E:$E,$A34)-SUMIFS(province!$Q:$Q,province!$A:$A,H$1-1,province!$E:$E,$A34)</f>
        <v>4</v>
      </c>
      <c r="I34" s="1">
        <f>SUMIFS(province!$F:$F,province!$A:$A,I$1,province!$E:$E,$A34)-SUMIFS(province!$Q:$Q,province!$A:$A,I$1-1,province!$E:$E,$A34)</f>
        <v>3</v>
      </c>
      <c r="J34" s="1">
        <f>SUMIFS(province!$F:$F,province!$A:$A,J$1,province!$E:$E,$A34)-SUMIFS(province!$Q:$Q,province!$A:$A,J$1-1,province!$E:$E,$A34)</f>
        <v>4</v>
      </c>
      <c r="K34" s="1">
        <f>SUMIFS(province!$F:$F,province!$A:$A,K$1,province!$E:$E,$A34)-SUMIFS(province!$Q:$Q,province!$A:$A,K$1-1,province!$E:$E,$A34)</f>
        <v>3</v>
      </c>
      <c r="L34" s="1">
        <f>SUMIFS(province!$F:$F,province!$A:$A,L$1,province!$E:$E,$A34)-SUMIFS(province!$Q:$Q,province!$A:$A,L$1-1,province!$E:$E,$A34)</f>
        <v>3</v>
      </c>
      <c r="M34" s="1">
        <f>SUMIFS(province!$F:$F,province!$A:$A,M$1,province!$E:$E,$A34)-SUMIFS(province!$Q:$Q,province!$A:$A,M$1-1,province!$E:$E,$A34)</f>
        <v>3</v>
      </c>
      <c r="N34" s="1">
        <f>SUMIFS(province!$F:$F,province!$A:$A,N$1,province!$E:$E,$A34)-SUMIFS(province!$Q:$Q,province!$A:$A,N$1-1,province!$E:$E,$A34)</f>
        <v>3</v>
      </c>
      <c r="O34" s="1">
        <f>SUMIFS(province!$F:$F,province!$A:$A,O$1,province!$E:$E,$A34)-SUMIFS(province!$Q:$Q,province!$A:$A,O$1-1,province!$E:$E,$A34)</f>
        <v>3</v>
      </c>
      <c r="P34" s="1">
        <f>SUMIFS(province!$F:$F,province!$A:$A,P$1,province!$E:$E,$A34)-SUMIFS(province!$Q:$Q,province!$A:$A,P$1-1,province!$E:$E,$A34)</f>
        <v>3</v>
      </c>
      <c r="Q34" s="1">
        <f>SUMIFS(province!$F:$F,province!$A:$A,Q$1,province!$E:$E,$A34)-SUMIFS(province!$Q:$Q,province!$A:$A,Q$1-1,province!$E:$E,$A34)</f>
        <v>3</v>
      </c>
      <c r="R34" s="1">
        <f>SUMIFS(province!$F:$F,province!$A:$A,R$1,province!$E:$E,$A34)-SUMIFS(province!$Q:$Q,province!$A:$A,R$1-1,province!$E:$E,$A34)</f>
        <v>3</v>
      </c>
      <c r="S34" s="1">
        <f>SUMIFS(province!$F:$F,province!$A:$A,S$1,province!$E:$E,$A34)-SUMIFS(province!$Q:$Q,province!$A:$A,S$1-1,province!$E:$E,$A34)</f>
        <v>3</v>
      </c>
    </row>
    <row r="35" spans="1:19" x14ac:dyDescent="0.3">
      <c r="A35" s="3" t="s">
        <v>134</v>
      </c>
      <c r="B35" s="1">
        <f>SUMIFS(province!$F:$F,province!$A:$A,B$1,province!$E:$E,$A35)-SUMIFS(province!$Q:$Q,province!$A:$A,B$1-1,province!$E:$E,$A35)</f>
        <v>1</v>
      </c>
      <c r="C35" s="1">
        <f>SUMIFS(province!$F:$F,province!$A:$A,C$1,province!$E:$E,$A35)-SUMIFS(province!$Q:$Q,province!$A:$A,C$1-1,province!$E:$E,$A35)</f>
        <v>3</v>
      </c>
      <c r="D35" s="1">
        <f>SUMIFS(province!$F:$F,province!$A:$A,D$1,province!$E:$E,$A35)-SUMIFS(province!$Q:$Q,province!$A:$A,D$1-1,province!$E:$E,$A35)</f>
        <v>4</v>
      </c>
      <c r="E35" s="1">
        <f>SUMIFS(province!$F:$F,province!$A:$A,E$1,province!$E:$E,$A35)-SUMIFS(province!$Q:$Q,province!$A:$A,E$1-1,province!$E:$E,$A35)</f>
        <v>1</v>
      </c>
      <c r="F35" s="1">
        <f>SUMIFS(province!$F:$F,province!$A:$A,F$1,province!$E:$E,$A35)-SUMIFS(province!$Q:$Q,province!$A:$A,F$1-1,province!$E:$E,$A35)</f>
        <v>1</v>
      </c>
      <c r="G35" s="1">
        <f>SUMIFS(province!$F:$F,province!$A:$A,G$1,province!$E:$E,$A35)-SUMIFS(province!$Q:$Q,province!$A:$A,G$1-1,province!$E:$E,$A35)</f>
        <v>3</v>
      </c>
      <c r="H35" s="1">
        <f>SUMIFS(province!$F:$F,province!$A:$A,H$1,province!$E:$E,$A35)-SUMIFS(province!$Q:$Q,province!$A:$A,H$1-1,province!$E:$E,$A35)</f>
        <v>4</v>
      </c>
      <c r="I35" s="1">
        <f>SUMIFS(province!$F:$F,province!$A:$A,I$1,province!$E:$E,$A35)-SUMIFS(province!$Q:$Q,province!$A:$A,I$1-1,province!$E:$E,$A35)</f>
        <v>4</v>
      </c>
      <c r="J35" s="1">
        <f>SUMIFS(province!$F:$F,province!$A:$A,J$1,province!$E:$E,$A35)-SUMIFS(province!$Q:$Q,province!$A:$A,J$1-1,province!$E:$E,$A35)</f>
        <v>5</v>
      </c>
      <c r="K35" s="1">
        <f>SUMIFS(province!$F:$F,province!$A:$A,K$1,province!$E:$E,$A35)-SUMIFS(province!$Q:$Q,province!$A:$A,K$1-1,province!$E:$E,$A35)</f>
        <v>5</v>
      </c>
      <c r="L35" s="1">
        <f>SUMIFS(province!$F:$F,province!$A:$A,L$1,province!$E:$E,$A35)-SUMIFS(province!$Q:$Q,province!$A:$A,L$1-1,province!$E:$E,$A35)</f>
        <v>5</v>
      </c>
      <c r="M35" s="1">
        <f>SUMIFS(province!$F:$F,province!$A:$A,M$1,province!$E:$E,$A35)-SUMIFS(province!$Q:$Q,province!$A:$A,M$1-1,province!$E:$E,$A35)</f>
        <v>5</v>
      </c>
      <c r="N35" s="1">
        <f>SUMIFS(province!$F:$F,province!$A:$A,N$1,province!$E:$E,$A35)-SUMIFS(province!$Q:$Q,province!$A:$A,N$1-1,province!$E:$E,$A35)</f>
        <v>4</v>
      </c>
      <c r="O35" s="1">
        <f>SUMIFS(province!$F:$F,province!$A:$A,O$1,province!$E:$E,$A35)-SUMIFS(province!$Q:$Q,province!$A:$A,O$1-1,province!$E:$E,$A35)</f>
        <v>3</v>
      </c>
      <c r="P35" s="1">
        <f>SUMIFS(province!$F:$F,province!$A:$A,P$1,province!$E:$E,$A35)-SUMIFS(province!$Q:$Q,province!$A:$A,P$1-1,province!$E:$E,$A35)</f>
        <v>3</v>
      </c>
      <c r="Q35" s="1">
        <f>SUMIFS(province!$F:$F,province!$A:$A,Q$1,province!$E:$E,$A35)-SUMIFS(province!$Q:$Q,province!$A:$A,Q$1-1,province!$E:$E,$A35)</f>
        <v>3</v>
      </c>
      <c r="R35" s="1">
        <f>SUMIFS(province!$F:$F,province!$A:$A,R$1,province!$E:$E,$A35)-SUMIFS(province!$Q:$Q,province!$A:$A,R$1-1,province!$E:$E,$A35)</f>
        <v>3</v>
      </c>
      <c r="S35" s="1">
        <f>SUMIFS(province!$F:$F,province!$A:$A,S$1,province!$E:$E,$A35)-SUMIFS(province!$Q:$Q,province!$A:$A,S$1-1,province!$E:$E,$A35)</f>
        <v>3</v>
      </c>
    </row>
    <row r="36" spans="1:19" x14ac:dyDescent="0.3">
      <c r="A36" s="3" t="s">
        <v>54</v>
      </c>
      <c r="B36" s="1">
        <f>SUMIFS(province!$F:$F,province!$A:$A,B$1,province!$E:$E,$A36)-SUMIFS(province!$Q:$Q,province!$A:$A,B$1-1,province!$E:$E,$A36)</f>
        <v>1</v>
      </c>
      <c r="C36" s="1">
        <f>SUMIFS(province!$F:$F,province!$A:$A,C$1,province!$E:$E,$A36)-SUMIFS(province!$Q:$Q,province!$A:$A,C$1-1,province!$E:$E,$A36)</f>
        <v>1</v>
      </c>
      <c r="D36" s="1">
        <f>SUMIFS(province!$F:$F,province!$A:$A,D$1,province!$E:$E,$A36)-SUMIFS(province!$Q:$Q,province!$A:$A,D$1-1,province!$E:$E,$A36)</f>
        <v>3</v>
      </c>
      <c r="E36" s="1">
        <f>SUMIFS(province!$F:$F,province!$A:$A,E$1,province!$E:$E,$A36)-SUMIFS(province!$Q:$Q,province!$A:$A,E$1-1,province!$E:$E,$A36)</f>
        <v>2</v>
      </c>
      <c r="F36" s="1">
        <f>SUMIFS(province!$F:$F,province!$A:$A,F$1,province!$E:$E,$A36)-SUMIFS(province!$Q:$Q,province!$A:$A,F$1-1,province!$E:$E,$A36)</f>
        <v>3</v>
      </c>
      <c r="G36" s="1">
        <f>SUMIFS(province!$F:$F,province!$A:$A,G$1,province!$E:$E,$A36)-SUMIFS(province!$Q:$Q,province!$A:$A,G$1-1,province!$E:$E,$A36)</f>
        <v>2</v>
      </c>
      <c r="H36" s="1">
        <f>SUMIFS(province!$F:$F,province!$A:$A,H$1,province!$E:$E,$A36)-SUMIFS(province!$Q:$Q,province!$A:$A,H$1-1,province!$E:$E,$A36)</f>
        <v>2</v>
      </c>
      <c r="I36" s="1">
        <f>SUMIFS(province!$F:$F,province!$A:$A,I$1,province!$E:$E,$A36)-SUMIFS(province!$Q:$Q,province!$A:$A,I$1-1,province!$E:$E,$A36)</f>
        <v>3</v>
      </c>
      <c r="J36" s="1">
        <f>SUMIFS(province!$F:$F,province!$A:$A,J$1,province!$E:$E,$A36)-SUMIFS(province!$Q:$Q,province!$A:$A,J$1-1,province!$E:$E,$A36)</f>
        <v>2</v>
      </c>
      <c r="K36" s="1">
        <f>SUMIFS(province!$F:$F,province!$A:$A,K$1,province!$E:$E,$A36)-SUMIFS(province!$Q:$Q,province!$A:$A,K$1-1,province!$E:$E,$A36)</f>
        <v>2</v>
      </c>
      <c r="L36" s="1">
        <f>SUMIFS(province!$F:$F,province!$A:$A,L$1,province!$E:$E,$A36)-SUMIFS(province!$Q:$Q,province!$A:$A,L$1-1,province!$E:$E,$A36)</f>
        <v>4</v>
      </c>
      <c r="M36" s="1">
        <f>SUMIFS(province!$F:$F,province!$A:$A,M$1,province!$E:$E,$A36)-SUMIFS(province!$Q:$Q,province!$A:$A,M$1-1,province!$E:$E,$A36)</f>
        <v>3</v>
      </c>
      <c r="N36" s="1">
        <f>SUMIFS(province!$F:$F,province!$A:$A,N$1,province!$E:$E,$A36)-SUMIFS(province!$Q:$Q,province!$A:$A,N$1-1,province!$E:$E,$A36)</f>
        <v>4</v>
      </c>
      <c r="O36" s="1">
        <f>SUMIFS(province!$F:$F,province!$A:$A,O$1,province!$E:$E,$A36)-SUMIFS(province!$Q:$Q,province!$A:$A,O$1-1,province!$E:$E,$A36)</f>
        <v>3</v>
      </c>
      <c r="P36" s="1">
        <f>SUMIFS(province!$F:$F,province!$A:$A,P$1,province!$E:$E,$A36)-SUMIFS(province!$Q:$Q,province!$A:$A,P$1-1,province!$E:$E,$A36)</f>
        <v>3</v>
      </c>
      <c r="Q36" s="1">
        <f>SUMIFS(province!$F:$F,province!$A:$A,Q$1,province!$E:$E,$A36)-SUMIFS(province!$Q:$Q,province!$A:$A,Q$1-1,province!$E:$E,$A36)</f>
        <v>3</v>
      </c>
      <c r="R36" s="1">
        <f>SUMIFS(province!$F:$F,province!$A:$A,R$1,province!$E:$E,$A36)-SUMIFS(province!$Q:$Q,province!$A:$A,R$1-1,province!$E:$E,$A36)</f>
        <v>3</v>
      </c>
      <c r="S36" s="1">
        <f>SUMIFS(province!$F:$F,province!$A:$A,S$1,province!$E:$E,$A36)-SUMIFS(province!$Q:$Q,province!$A:$A,S$1-1,province!$E:$E,$A36)</f>
        <v>3</v>
      </c>
    </row>
    <row r="37" spans="1:19" x14ac:dyDescent="0.3">
      <c r="A37" s="3" t="s">
        <v>85</v>
      </c>
      <c r="B37" s="1">
        <f>SUMIFS(province!$F:$F,province!$A:$A,B$1,province!$E:$E,$A37)-SUMIFS(province!$Q:$Q,province!$A:$A,B$1-1,province!$E:$E,$A37)</f>
        <v>2</v>
      </c>
      <c r="C37" s="1">
        <f>SUMIFS(province!$F:$F,province!$A:$A,C$1,province!$E:$E,$A37)-SUMIFS(province!$Q:$Q,province!$A:$A,C$1-1,province!$E:$E,$A37)</f>
        <v>4</v>
      </c>
      <c r="D37" s="1">
        <f>SUMIFS(province!$F:$F,province!$A:$A,D$1,province!$E:$E,$A37)-SUMIFS(province!$Q:$Q,province!$A:$A,D$1-1,province!$E:$E,$A37)</f>
        <v>6</v>
      </c>
      <c r="E37" s="1">
        <f>SUMIFS(province!$F:$F,province!$A:$A,E$1,province!$E:$E,$A37)-SUMIFS(province!$Q:$Q,province!$A:$A,E$1-1,province!$E:$E,$A37)</f>
        <v>1</v>
      </c>
      <c r="F37" s="1">
        <f>SUMIFS(province!$F:$F,province!$A:$A,F$1,province!$E:$E,$A37)-SUMIFS(province!$Q:$Q,province!$A:$A,F$1-1,province!$E:$E,$A37)</f>
        <v>7</v>
      </c>
      <c r="G37" s="1">
        <f>SUMIFS(province!$F:$F,province!$A:$A,G$1,province!$E:$E,$A37)-SUMIFS(province!$Q:$Q,province!$A:$A,G$1-1,province!$E:$E,$A37)</f>
        <v>4</v>
      </c>
      <c r="H37" s="1">
        <f>SUMIFS(province!$F:$F,province!$A:$A,H$1,province!$E:$E,$A37)-SUMIFS(province!$Q:$Q,province!$A:$A,H$1-1,province!$E:$E,$A37)</f>
        <v>3</v>
      </c>
      <c r="I37" s="1">
        <f>SUMIFS(province!$F:$F,province!$A:$A,I$1,province!$E:$E,$A37)-SUMIFS(province!$Q:$Q,province!$A:$A,I$1-1,province!$E:$E,$A37)</f>
        <v>3</v>
      </c>
      <c r="J37" s="1">
        <f>SUMIFS(province!$F:$F,province!$A:$A,J$1,province!$E:$E,$A37)-SUMIFS(province!$Q:$Q,province!$A:$A,J$1-1,province!$E:$E,$A37)</f>
        <v>2</v>
      </c>
      <c r="K37" s="1">
        <f>SUMIFS(province!$F:$F,province!$A:$A,K$1,province!$E:$E,$A37)-SUMIFS(province!$Q:$Q,province!$A:$A,K$1-1,province!$E:$E,$A37)</f>
        <v>3</v>
      </c>
      <c r="L37" s="1">
        <f>SUMIFS(province!$F:$F,province!$A:$A,L$1,province!$E:$E,$A37)-SUMIFS(province!$Q:$Q,province!$A:$A,L$1-1,province!$E:$E,$A37)</f>
        <v>4</v>
      </c>
      <c r="M37" s="1">
        <f>SUMIFS(province!$F:$F,province!$A:$A,M$1,province!$E:$E,$A37)-SUMIFS(province!$Q:$Q,province!$A:$A,M$1-1,province!$E:$E,$A37)</f>
        <v>4</v>
      </c>
      <c r="N37" s="1">
        <f>SUMIFS(province!$F:$F,province!$A:$A,N$1,province!$E:$E,$A37)-SUMIFS(province!$Q:$Q,province!$A:$A,N$1-1,province!$E:$E,$A37)</f>
        <v>4</v>
      </c>
      <c r="O37" s="1">
        <f>SUMIFS(province!$F:$F,province!$A:$A,O$1,province!$E:$E,$A37)-SUMIFS(province!$Q:$Q,province!$A:$A,O$1-1,province!$E:$E,$A37)</f>
        <v>3</v>
      </c>
      <c r="P37" s="1">
        <f>SUMIFS(province!$F:$F,province!$A:$A,P$1,province!$E:$E,$A37)-SUMIFS(province!$Q:$Q,province!$A:$A,P$1-1,province!$E:$E,$A37)</f>
        <v>2</v>
      </c>
      <c r="Q37" s="1">
        <f>SUMIFS(province!$F:$F,province!$A:$A,Q$1,province!$E:$E,$A37)-SUMIFS(province!$Q:$Q,province!$A:$A,Q$1-1,province!$E:$E,$A37)</f>
        <v>2</v>
      </c>
      <c r="R37" s="1">
        <f>SUMIFS(province!$F:$F,province!$A:$A,R$1,province!$E:$E,$A37)-SUMIFS(province!$Q:$Q,province!$A:$A,R$1-1,province!$E:$E,$A37)</f>
        <v>2</v>
      </c>
      <c r="S37" s="1">
        <f>SUMIFS(province!$F:$F,province!$A:$A,S$1,province!$E:$E,$A37)-SUMIFS(province!$Q:$Q,province!$A:$A,S$1-1,province!$E:$E,$A37)</f>
        <v>2</v>
      </c>
    </row>
    <row r="38" spans="1:19" x14ac:dyDescent="0.3">
      <c r="A38" s="3" t="s">
        <v>83</v>
      </c>
      <c r="B38" s="1">
        <f>SUMIFS(province!$F:$F,province!$A:$A,B$1,province!$E:$E,$A38)-SUMIFS(province!$Q:$Q,province!$A:$A,B$1-1,province!$E:$E,$A38)</f>
        <v>2</v>
      </c>
      <c r="C38" s="1">
        <f>SUMIFS(province!$F:$F,province!$A:$A,C$1,province!$E:$E,$A38)-SUMIFS(province!$Q:$Q,province!$A:$A,C$1-1,province!$E:$E,$A38)</f>
        <v>4</v>
      </c>
      <c r="D38" s="1">
        <f>SUMIFS(province!$F:$F,province!$A:$A,D$1,province!$E:$E,$A38)-SUMIFS(province!$Q:$Q,province!$A:$A,D$1-1,province!$E:$E,$A38)</f>
        <v>2</v>
      </c>
      <c r="E38" s="1">
        <f>SUMIFS(province!$F:$F,province!$A:$A,E$1,province!$E:$E,$A38)-SUMIFS(province!$Q:$Q,province!$A:$A,E$1-1,province!$E:$E,$A38)</f>
        <v>3</v>
      </c>
      <c r="F38" s="1">
        <f>SUMIFS(province!$F:$F,province!$A:$A,F$1,province!$E:$E,$A38)-SUMIFS(province!$Q:$Q,province!$A:$A,F$1-1,province!$E:$E,$A38)</f>
        <v>4</v>
      </c>
      <c r="G38" s="1">
        <f>SUMIFS(province!$F:$F,province!$A:$A,G$1,province!$E:$E,$A38)-SUMIFS(province!$Q:$Q,province!$A:$A,G$1-1,province!$E:$E,$A38)</f>
        <v>3</v>
      </c>
      <c r="H38" s="1">
        <f>SUMIFS(province!$F:$F,province!$A:$A,H$1,province!$E:$E,$A38)-SUMIFS(province!$Q:$Q,province!$A:$A,H$1-1,province!$E:$E,$A38)</f>
        <v>2</v>
      </c>
      <c r="I38" s="1">
        <f>SUMIFS(province!$F:$F,province!$A:$A,I$1,province!$E:$E,$A38)-SUMIFS(province!$Q:$Q,province!$A:$A,I$1-1,province!$E:$E,$A38)</f>
        <v>3</v>
      </c>
      <c r="J38" s="1">
        <f>SUMIFS(province!$F:$F,province!$A:$A,J$1,province!$E:$E,$A38)-SUMIFS(province!$Q:$Q,province!$A:$A,J$1-1,province!$E:$E,$A38)</f>
        <v>3</v>
      </c>
      <c r="K38" s="1">
        <f>SUMIFS(province!$F:$F,province!$A:$A,K$1,province!$E:$E,$A38)-SUMIFS(province!$Q:$Q,province!$A:$A,K$1-1,province!$E:$E,$A38)</f>
        <v>2</v>
      </c>
      <c r="L38" s="1">
        <f>SUMIFS(province!$F:$F,province!$A:$A,L$1,province!$E:$E,$A38)-SUMIFS(province!$Q:$Q,province!$A:$A,L$1-1,province!$E:$E,$A38)</f>
        <v>3</v>
      </c>
      <c r="M38" s="1">
        <f>SUMIFS(province!$F:$F,province!$A:$A,M$1,province!$E:$E,$A38)-SUMIFS(province!$Q:$Q,province!$A:$A,M$1-1,province!$E:$E,$A38)</f>
        <v>3</v>
      </c>
      <c r="N38" s="1">
        <f>SUMIFS(province!$F:$F,province!$A:$A,N$1,province!$E:$E,$A38)-SUMIFS(province!$Q:$Q,province!$A:$A,N$1-1,province!$E:$E,$A38)</f>
        <v>3</v>
      </c>
      <c r="O38" s="1">
        <f>SUMIFS(province!$F:$F,province!$A:$A,O$1,province!$E:$E,$A38)-SUMIFS(province!$Q:$Q,province!$A:$A,O$1-1,province!$E:$E,$A38)</f>
        <v>3</v>
      </c>
      <c r="P38" s="1">
        <f>SUMIFS(province!$F:$F,province!$A:$A,P$1,province!$E:$E,$A38)-SUMIFS(province!$Q:$Q,province!$A:$A,P$1-1,province!$E:$E,$A38)</f>
        <v>3</v>
      </c>
      <c r="Q38" s="1">
        <f>SUMIFS(province!$F:$F,province!$A:$A,Q$1,province!$E:$E,$A38)-SUMIFS(province!$Q:$Q,province!$A:$A,Q$1-1,province!$E:$E,$A38)</f>
        <v>3</v>
      </c>
      <c r="R38" s="1">
        <f>SUMIFS(province!$F:$F,province!$A:$A,R$1,province!$E:$E,$A38)-SUMIFS(province!$Q:$Q,province!$A:$A,R$1-1,province!$E:$E,$A38)</f>
        <v>3</v>
      </c>
      <c r="S38" s="1">
        <f>SUMIFS(province!$F:$F,province!$A:$A,S$1,province!$E:$E,$A38)-SUMIFS(province!$Q:$Q,province!$A:$A,S$1-1,province!$E:$E,$A38)</f>
        <v>3</v>
      </c>
    </row>
    <row r="39" spans="1:19" x14ac:dyDescent="0.3">
      <c r="A39" s="3" t="s">
        <v>76</v>
      </c>
      <c r="B39" s="1">
        <f>SUMIFS(province!$F:$F,province!$A:$A,B$1,province!$E:$E,$A39)-SUMIFS(province!$Q:$Q,province!$A:$A,B$1-1,province!$E:$E,$A39)</f>
        <v>2</v>
      </c>
      <c r="C39" s="1">
        <f>SUMIFS(province!$F:$F,province!$A:$A,C$1,province!$E:$E,$A39)-SUMIFS(province!$Q:$Q,province!$A:$A,C$1-1,province!$E:$E,$A39)</f>
        <v>2</v>
      </c>
      <c r="D39" s="1">
        <f>SUMIFS(province!$F:$F,province!$A:$A,D$1,province!$E:$E,$A39)-SUMIFS(province!$Q:$Q,province!$A:$A,D$1-1,province!$E:$E,$A39)</f>
        <v>5</v>
      </c>
      <c r="E39" s="1">
        <f>SUMIFS(province!$F:$F,province!$A:$A,E$1,province!$E:$E,$A39)-SUMIFS(province!$Q:$Q,province!$A:$A,E$1-1,province!$E:$E,$A39)</f>
        <v>3</v>
      </c>
      <c r="F39" s="1">
        <f>SUMIFS(province!$F:$F,province!$A:$A,F$1,province!$E:$E,$A39)-SUMIFS(province!$Q:$Q,province!$A:$A,F$1-1,province!$E:$E,$A39)</f>
        <v>2</v>
      </c>
      <c r="G39" s="1">
        <f>SUMIFS(province!$F:$F,province!$A:$A,G$1,province!$E:$E,$A39)-SUMIFS(province!$Q:$Q,province!$A:$A,G$1-1,province!$E:$E,$A39)</f>
        <v>3</v>
      </c>
      <c r="H39" s="1">
        <f>SUMIFS(province!$F:$F,province!$A:$A,H$1,province!$E:$E,$A39)-SUMIFS(province!$Q:$Q,province!$A:$A,H$1-1,province!$E:$E,$A39)</f>
        <v>3</v>
      </c>
      <c r="I39" s="1">
        <f>SUMIFS(province!$F:$F,province!$A:$A,I$1,province!$E:$E,$A39)-SUMIFS(province!$Q:$Q,province!$A:$A,I$1-1,province!$E:$E,$A39)</f>
        <v>2</v>
      </c>
      <c r="J39" s="1">
        <f>SUMIFS(province!$F:$F,province!$A:$A,J$1,province!$E:$E,$A39)-SUMIFS(province!$Q:$Q,province!$A:$A,J$1-1,province!$E:$E,$A39)</f>
        <v>2</v>
      </c>
      <c r="K39" s="1">
        <f>SUMIFS(province!$F:$F,province!$A:$A,K$1,province!$E:$E,$A39)-SUMIFS(province!$Q:$Q,province!$A:$A,K$1-1,province!$E:$E,$A39)</f>
        <v>2</v>
      </c>
      <c r="L39" s="1">
        <f>SUMIFS(province!$F:$F,province!$A:$A,L$1,province!$E:$E,$A39)-SUMIFS(province!$Q:$Q,province!$A:$A,L$1-1,province!$E:$E,$A39)</f>
        <v>2</v>
      </c>
      <c r="M39" s="1">
        <f>SUMIFS(province!$F:$F,province!$A:$A,M$1,province!$E:$E,$A39)-SUMIFS(province!$Q:$Q,province!$A:$A,M$1-1,province!$E:$E,$A39)</f>
        <v>3</v>
      </c>
      <c r="N39" s="1">
        <f>SUMIFS(province!$F:$F,province!$A:$A,N$1,province!$E:$E,$A39)-SUMIFS(province!$Q:$Q,province!$A:$A,N$1-1,province!$E:$E,$A39)</f>
        <v>3</v>
      </c>
      <c r="O39" s="1">
        <f>SUMIFS(province!$F:$F,province!$A:$A,O$1,province!$E:$E,$A39)-SUMIFS(province!$Q:$Q,province!$A:$A,O$1-1,province!$E:$E,$A39)</f>
        <v>3</v>
      </c>
      <c r="P39" s="1">
        <f>SUMIFS(province!$F:$F,province!$A:$A,P$1,province!$E:$E,$A39)-SUMIFS(province!$Q:$Q,province!$A:$A,P$1-1,province!$E:$E,$A39)</f>
        <v>3</v>
      </c>
      <c r="Q39" s="1">
        <f>SUMIFS(province!$F:$F,province!$A:$A,Q$1,province!$E:$E,$A39)-SUMIFS(province!$Q:$Q,province!$A:$A,Q$1-1,province!$E:$E,$A39)</f>
        <v>2</v>
      </c>
      <c r="R39" s="1">
        <f>SUMIFS(province!$F:$F,province!$A:$A,R$1,province!$E:$E,$A39)-SUMIFS(province!$Q:$Q,province!$A:$A,R$1-1,province!$E:$E,$A39)</f>
        <v>2</v>
      </c>
      <c r="S39" s="1">
        <f>SUMIFS(province!$F:$F,province!$A:$A,S$1,province!$E:$E,$A39)-SUMIFS(province!$Q:$Q,province!$A:$A,S$1-1,province!$E:$E,$A39)</f>
        <v>2</v>
      </c>
    </row>
    <row r="40" spans="1:19" x14ac:dyDescent="0.3">
      <c r="A40" s="3" t="s">
        <v>81</v>
      </c>
      <c r="B40" s="1">
        <f>SUMIFS(province!$F:$F,province!$A:$A,B$1,province!$E:$E,$A40)-SUMIFS(province!$Q:$Q,province!$A:$A,B$1-1,province!$E:$E,$A40)</f>
        <v>2</v>
      </c>
      <c r="C40" s="1">
        <f>SUMIFS(province!$F:$F,province!$A:$A,C$1,province!$E:$E,$A40)-SUMIFS(province!$Q:$Q,province!$A:$A,C$1-1,province!$E:$E,$A40)</f>
        <v>2</v>
      </c>
      <c r="D40" s="1">
        <f>SUMIFS(province!$F:$F,province!$A:$A,D$1,province!$E:$E,$A40)-SUMIFS(province!$Q:$Q,province!$A:$A,D$1-1,province!$E:$E,$A40)</f>
        <v>3</v>
      </c>
      <c r="E40" s="1">
        <f>SUMIFS(province!$F:$F,province!$A:$A,E$1,province!$E:$E,$A40)-SUMIFS(province!$Q:$Q,province!$A:$A,E$1-1,province!$E:$E,$A40)</f>
        <v>3</v>
      </c>
      <c r="F40" s="1">
        <f>SUMIFS(province!$F:$F,province!$A:$A,F$1,province!$E:$E,$A40)-SUMIFS(province!$Q:$Q,province!$A:$A,F$1-1,province!$E:$E,$A40)</f>
        <v>4</v>
      </c>
      <c r="G40" s="1">
        <f>SUMIFS(province!$F:$F,province!$A:$A,G$1,province!$E:$E,$A40)-SUMIFS(province!$Q:$Q,province!$A:$A,G$1-1,province!$E:$E,$A40)</f>
        <v>4</v>
      </c>
      <c r="H40" s="1">
        <f>SUMIFS(province!$F:$F,province!$A:$A,H$1,province!$E:$E,$A40)-SUMIFS(province!$Q:$Q,province!$A:$A,H$1-1,province!$E:$E,$A40)</f>
        <v>4</v>
      </c>
      <c r="I40" s="1">
        <f>SUMIFS(province!$F:$F,province!$A:$A,I$1,province!$E:$E,$A40)-SUMIFS(province!$Q:$Q,province!$A:$A,I$1-1,province!$E:$E,$A40)</f>
        <v>2</v>
      </c>
      <c r="J40" s="1">
        <f>SUMIFS(province!$F:$F,province!$A:$A,J$1,province!$E:$E,$A40)-SUMIFS(province!$Q:$Q,province!$A:$A,J$1-1,province!$E:$E,$A40)</f>
        <v>5</v>
      </c>
      <c r="K40" s="1">
        <f>SUMIFS(province!$F:$F,province!$A:$A,K$1,province!$E:$E,$A40)-SUMIFS(province!$Q:$Q,province!$A:$A,K$1-1,province!$E:$E,$A40)</f>
        <v>4</v>
      </c>
      <c r="L40" s="1">
        <f>SUMIFS(province!$F:$F,province!$A:$A,L$1,province!$E:$E,$A40)-SUMIFS(province!$Q:$Q,province!$A:$A,L$1-1,province!$E:$E,$A40)</f>
        <v>3</v>
      </c>
      <c r="M40" s="1">
        <f>SUMIFS(province!$F:$F,province!$A:$A,M$1,province!$E:$E,$A40)-SUMIFS(province!$Q:$Q,province!$A:$A,M$1-1,province!$E:$E,$A40)</f>
        <v>3</v>
      </c>
      <c r="N40" s="1">
        <f>SUMIFS(province!$F:$F,province!$A:$A,N$1,province!$E:$E,$A40)-SUMIFS(province!$Q:$Q,province!$A:$A,N$1-1,province!$E:$E,$A40)</f>
        <v>3</v>
      </c>
      <c r="O40" s="1">
        <f>SUMIFS(province!$F:$F,province!$A:$A,O$1,province!$E:$E,$A40)-SUMIFS(province!$Q:$Q,province!$A:$A,O$1-1,province!$E:$E,$A40)</f>
        <v>3</v>
      </c>
      <c r="P40" s="1">
        <f>SUMIFS(province!$F:$F,province!$A:$A,P$1,province!$E:$E,$A40)-SUMIFS(province!$Q:$Q,province!$A:$A,P$1-1,province!$E:$E,$A40)</f>
        <v>3</v>
      </c>
      <c r="Q40" s="1">
        <f>SUMIFS(province!$F:$F,province!$A:$A,Q$1,province!$E:$E,$A40)-SUMIFS(province!$Q:$Q,province!$A:$A,Q$1-1,province!$E:$E,$A40)</f>
        <v>2</v>
      </c>
      <c r="R40" s="1">
        <f>SUMIFS(province!$F:$F,province!$A:$A,R$1,province!$E:$E,$A40)-SUMIFS(province!$Q:$Q,province!$A:$A,R$1-1,province!$E:$E,$A40)</f>
        <v>2</v>
      </c>
      <c r="S40" s="1">
        <f>SUMIFS(province!$F:$F,province!$A:$A,S$1,province!$E:$E,$A40)-SUMIFS(province!$Q:$Q,province!$A:$A,S$1-1,province!$E:$E,$A40)</f>
        <v>2</v>
      </c>
    </row>
    <row r="41" spans="1:19" x14ac:dyDescent="0.3">
      <c r="A41" s="3" t="s">
        <v>103</v>
      </c>
      <c r="B41" s="1">
        <f>SUMIFS(province!$F:$F,province!$A:$A,B$1,province!$E:$E,$A41)-SUMIFS(province!$Q:$Q,province!$A:$A,B$1-1,province!$E:$E,$A41)</f>
        <v>3</v>
      </c>
      <c r="C41" s="1">
        <f>SUMIFS(province!$F:$F,province!$A:$A,C$1,province!$E:$E,$A41)-SUMIFS(province!$Q:$Q,province!$A:$A,C$1-1,province!$E:$E,$A41)</f>
        <v>2</v>
      </c>
      <c r="D41" s="1">
        <f>SUMIFS(province!$F:$F,province!$A:$A,D$1,province!$E:$E,$A41)-SUMIFS(province!$Q:$Q,province!$A:$A,D$1-1,province!$E:$E,$A41)</f>
        <v>4</v>
      </c>
      <c r="E41" s="1">
        <f>SUMIFS(province!$F:$F,province!$A:$A,E$1,province!$E:$E,$A41)-SUMIFS(province!$Q:$Q,province!$A:$A,E$1-1,province!$E:$E,$A41)</f>
        <v>1</v>
      </c>
      <c r="F41" s="1">
        <f>SUMIFS(province!$F:$F,province!$A:$A,F$1,province!$E:$E,$A41)-SUMIFS(province!$Q:$Q,province!$A:$A,F$1-1,province!$E:$E,$A41)</f>
        <v>4</v>
      </c>
      <c r="G41" s="1">
        <f>SUMIFS(province!$F:$F,province!$A:$A,G$1,province!$E:$E,$A41)-SUMIFS(province!$Q:$Q,province!$A:$A,G$1-1,province!$E:$E,$A41)</f>
        <v>2</v>
      </c>
      <c r="H41" s="1">
        <f>SUMIFS(province!$F:$F,province!$A:$A,H$1,province!$E:$E,$A41)-SUMIFS(province!$Q:$Q,province!$A:$A,H$1-1,province!$E:$E,$A41)</f>
        <v>3</v>
      </c>
      <c r="I41" s="1">
        <f>SUMIFS(province!$F:$F,province!$A:$A,I$1,province!$E:$E,$A41)-SUMIFS(province!$Q:$Q,province!$A:$A,I$1-1,province!$E:$E,$A41)</f>
        <v>3</v>
      </c>
      <c r="J41" s="1">
        <f>SUMIFS(province!$F:$F,province!$A:$A,J$1,province!$E:$E,$A41)-SUMIFS(province!$Q:$Q,province!$A:$A,J$1-1,province!$E:$E,$A41)</f>
        <v>3</v>
      </c>
      <c r="K41" s="1">
        <f>SUMIFS(province!$F:$F,province!$A:$A,K$1,province!$E:$E,$A41)-SUMIFS(province!$Q:$Q,province!$A:$A,K$1-1,province!$E:$E,$A41)</f>
        <v>3</v>
      </c>
      <c r="L41" s="1">
        <f>SUMIFS(province!$F:$F,province!$A:$A,L$1,province!$E:$E,$A41)-SUMIFS(province!$Q:$Q,province!$A:$A,L$1-1,province!$E:$E,$A41)</f>
        <v>2</v>
      </c>
      <c r="M41" s="1">
        <f>SUMIFS(province!$F:$F,province!$A:$A,M$1,province!$E:$E,$A41)-SUMIFS(province!$Q:$Q,province!$A:$A,M$1-1,province!$E:$E,$A41)</f>
        <v>3</v>
      </c>
      <c r="N41" s="1">
        <f>SUMIFS(province!$F:$F,province!$A:$A,N$1,province!$E:$E,$A41)-SUMIFS(province!$Q:$Q,province!$A:$A,N$1-1,province!$E:$E,$A41)</f>
        <v>3</v>
      </c>
      <c r="O41" s="1">
        <f>SUMIFS(province!$F:$F,province!$A:$A,O$1,province!$E:$E,$A41)-SUMIFS(province!$Q:$Q,province!$A:$A,O$1-1,province!$E:$E,$A41)</f>
        <v>3</v>
      </c>
      <c r="P41" s="1">
        <f>SUMIFS(province!$F:$F,province!$A:$A,P$1,province!$E:$E,$A41)-SUMIFS(province!$Q:$Q,province!$A:$A,P$1-1,province!$E:$E,$A41)</f>
        <v>2</v>
      </c>
      <c r="Q41" s="1">
        <f>SUMIFS(province!$F:$F,province!$A:$A,Q$1,province!$E:$E,$A41)-SUMIFS(province!$Q:$Q,province!$A:$A,Q$1-1,province!$E:$E,$A41)</f>
        <v>2</v>
      </c>
      <c r="R41" s="1">
        <f>SUMIFS(province!$F:$F,province!$A:$A,R$1,province!$E:$E,$A41)-SUMIFS(province!$Q:$Q,province!$A:$A,R$1-1,province!$E:$E,$A41)</f>
        <v>2</v>
      </c>
      <c r="S41" s="1">
        <f>SUMIFS(province!$F:$F,province!$A:$A,S$1,province!$E:$E,$A41)-SUMIFS(province!$Q:$Q,province!$A:$A,S$1-1,province!$E:$E,$A41)</f>
        <v>2</v>
      </c>
    </row>
    <row r="42" spans="1:19" x14ac:dyDescent="0.3">
      <c r="A42" s="3" t="s">
        <v>99</v>
      </c>
      <c r="B42" s="1">
        <f>SUMIFS(province!$F:$F,province!$A:$A,B$1,province!$E:$E,$A42)-SUMIFS(province!$Q:$Q,province!$A:$A,B$1-1,province!$E:$E,$A42)</f>
        <v>3</v>
      </c>
      <c r="C42" s="1">
        <f>SUMIFS(province!$F:$F,province!$A:$A,C$1,province!$E:$E,$A42)-SUMIFS(province!$Q:$Q,province!$A:$A,C$1-1,province!$E:$E,$A42)</f>
        <v>3</v>
      </c>
      <c r="D42" s="1">
        <f>SUMIFS(province!$F:$F,province!$A:$A,D$1,province!$E:$E,$A42)-SUMIFS(province!$Q:$Q,province!$A:$A,D$1-1,province!$E:$E,$A42)</f>
        <v>4</v>
      </c>
      <c r="E42" s="1">
        <f>SUMIFS(province!$F:$F,province!$A:$A,E$1,province!$E:$E,$A42)-SUMIFS(province!$Q:$Q,province!$A:$A,E$1-1,province!$E:$E,$A42)</f>
        <v>3</v>
      </c>
      <c r="F42" s="1">
        <f>SUMIFS(province!$F:$F,province!$A:$A,F$1,province!$E:$E,$A42)-SUMIFS(province!$Q:$Q,province!$A:$A,F$1-1,province!$E:$E,$A42)</f>
        <v>1</v>
      </c>
      <c r="G42" s="1">
        <f>SUMIFS(province!$F:$F,province!$A:$A,G$1,province!$E:$E,$A42)-SUMIFS(province!$Q:$Q,province!$A:$A,G$1-1,province!$E:$E,$A42)</f>
        <v>1</v>
      </c>
      <c r="H42" s="1">
        <f>SUMIFS(province!$F:$F,province!$A:$A,H$1,province!$E:$E,$A42)-SUMIFS(province!$Q:$Q,province!$A:$A,H$1-1,province!$E:$E,$A42)</f>
        <v>2</v>
      </c>
      <c r="I42" s="1">
        <f>SUMIFS(province!$F:$F,province!$A:$A,I$1,province!$E:$E,$A42)-SUMIFS(province!$Q:$Q,province!$A:$A,I$1-1,province!$E:$E,$A42)</f>
        <v>2</v>
      </c>
      <c r="J42" s="1">
        <f>SUMIFS(province!$F:$F,province!$A:$A,J$1,province!$E:$E,$A42)-SUMIFS(province!$Q:$Q,province!$A:$A,J$1-1,province!$E:$E,$A42)</f>
        <v>2</v>
      </c>
      <c r="K42" s="1">
        <f>SUMIFS(province!$F:$F,province!$A:$A,K$1,province!$E:$E,$A42)-SUMIFS(province!$Q:$Q,province!$A:$A,K$1-1,province!$E:$E,$A42)</f>
        <v>2</v>
      </c>
      <c r="L42" s="1">
        <f>SUMIFS(province!$F:$F,province!$A:$A,L$1,province!$E:$E,$A42)-SUMIFS(province!$Q:$Q,province!$A:$A,L$1-1,province!$E:$E,$A42)</f>
        <v>2</v>
      </c>
      <c r="M42" s="1">
        <f>SUMIFS(province!$F:$F,province!$A:$A,M$1,province!$E:$E,$A42)-SUMIFS(province!$Q:$Q,province!$A:$A,M$1-1,province!$E:$E,$A42)</f>
        <v>3</v>
      </c>
      <c r="N42" s="1">
        <f>SUMIFS(province!$F:$F,province!$A:$A,N$1,province!$E:$E,$A42)-SUMIFS(province!$Q:$Q,province!$A:$A,N$1-1,province!$E:$E,$A42)</f>
        <v>2</v>
      </c>
      <c r="O42" s="1">
        <f>SUMIFS(province!$F:$F,province!$A:$A,O$1,province!$E:$E,$A42)-SUMIFS(province!$Q:$Q,province!$A:$A,O$1-1,province!$E:$E,$A42)</f>
        <v>3</v>
      </c>
      <c r="P42" s="1">
        <f>SUMIFS(province!$F:$F,province!$A:$A,P$1,province!$E:$E,$A42)-SUMIFS(province!$Q:$Q,province!$A:$A,P$1-1,province!$E:$E,$A42)</f>
        <v>2</v>
      </c>
      <c r="Q42" s="1">
        <f>SUMIFS(province!$F:$F,province!$A:$A,Q$1,province!$E:$E,$A42)-SUMIFS(province!$Q:$Q,province!$A:$A,Q$1-1,province!$E:$E,$A42)</f>
        <v>2</v>
      </c>
      <c r="R42" s="1">
        <f>SUMIFS(province!$F:$F,province!$A:$A,R$1,province!$E:$E,$A42)-SUMIFS(province!$Q:$Q,province!$A:$A,R$1-1,province!$E:$E,$A42)</f>
        <v>2</v>
      </c>
      <c r="S42" s="1">
        <f>SUMIFS(province!$F:$F,province!$A:$A,S$1,province!$E:$E,$A42)-SUMIFS(province!$Q:$Q,province!$A:$A,S$1-1,province!$E:$E,$A42)</f>
        <v>3</v>
      </c>
    </row>
    <row r="43" spans="1:19" x14ac:dyDescent="0.3">
      <c r="A43" s="3" t="s">
        <v>60</v>
      </c>
      <c r="B43" s="1">
        <f>SUMIFS(province!$F:$F,province!$A:$A,B$1,province!$E:$E,$A43)-SUMIFS(province!$Q:$Q,province!$A:$A,B$1-1,province!$E:$E,$A43)</f>
        <v>3</v>
      </c>
      <c r="C43" s="1">
        <f>SUMIFS(province!$F:$F,province!$A:$A,C$1,province!$E:$E,$A43)-SUMIFS(province!$Q:$Q,province!$A:$A,C$1-1,province!$E:$E,$A43)</f>
        <v>3</v>
      </c>
      <c r="D43" s="1">
        <f>SUMIFS(province!$F:$F,province!$A:$A,D$1,province!$E:$E,$A43)-SUMIFS(province!$Q:$Q,province!$A:$A,D$1-1,province!$E:$E,$A43)</f>
        <v>5</v>
      </c>
      <c r="E43" s="1">
        <f>SUMIFS(province!$F:$F,province!$A:$A,E$1,province!$E:$E,$A43)-SUMIFS(province!$Q:$Q,province!$A:$A,E$1-1,province!$E:$E,$A43)</f>
        <v>5</v>
      </c>
      <c r="F43" s="1">
        <f>SUMIFS(province!$F:$F,province!$A:$A,F$1,province!$E:$E,$A43)-SUMIFS(province!$Q:$Q,province!$A:$A,F$1-1,province!$E:$E,$A43)</f>
        <v>3</v>
      </c>
      <c r="G43" s="1">
        <f>SUMIFS(province!$F:$F,province!$A:$A,G$1,province!$E:$E,$A43)-SUMIFS(province!$Q:$Q,province!$A:$A,G$1-1,province!$E:$E,$A43)</f>
        <v>5</v>
      </c>
      <c r="H43" s="1">
        <f>SUMIFS(province!$F:$F,province!$A:$A,H$1,province!$E:$E,$A43)-SUMIFS(province!$Q:$Q,province!$A:$A,H$1-1,province!$E:$E,$A43)</f>
        <v>5</v>
      </c>
      <c r="I43" s="1">
        <f>SUMIFS(province!$F:$F,province!$A:$A,I$1,province!$E:$E,$A43)-SUMIFS(province!$Q:$Q,province!$A:$A,I$1-1,province!$E:$E,$A43)</f>
        <v>4</v>
      </c>
      <c r="J43" s="1">
        <f>SUMIFS(province!$F:$F,province!$A:$A,J$1,province!$E:$E,$A43)-SUMIFS(province!$Q:$Q,province!$A:$A,J$1-1,province!$E:$E,$A43)</f>
        <v>5</v>
      </c>
      <c r="K43" s="1">
        <f>SUMIFS(province!$F:$F,province!$A:$A,K$1,province!$E:$E,$A43)-SUMIFS(province!$Q:$Q,province!$A:$A,K$1-1,province!$E:$E,$A43)</f>
        <v>4</v>
      </c>
      <c r="L43" s="1">
        <f>SUMIFS(province!$F:$F,province!$A:$A,L$1,province!$E:$E,$A43)-SUMIFS(province!$Q:$Q,province!$A:$A,L$1-1,province!$E:$E,$A43)</f>
        <v>4</v>
      </c>
      <c r="M43" s="1">
        <f>SUMIFS(province!$F:$F,province!$A:$A,M$1,province!$E:$E,$A43)-SUMIFS(province!$Q:$Q,province!$A:$A,M$1-1,province!$E:$E,$A43)</f>
        <v>3</v>
      </c>
      <c r="N43" s="1">
        <f>SUMIFS(province!$F:$F,province!$A:$A,N$1,province!$E:$E,$A43)-SUMIFS(province!$Q:$Q,province!$A:$A,N$1-1,province!$E:$E,$A43)</f>
        <v>2</v>
      </c>
      <c r="O43" s="1">
        <f>SUMIFS(province!$F:$F,province!$A:$A,O$1,province!$E:$E,$A43)-SUMIFS(province!$Q:$Q,province!$A:$A,O$1-1,province!$E:$E,$A43)</f>
        <v>3</v>
      </c>
      <c r="P43" s="1">
        <f>SUMIFS(province!$F:$F,province!$A:$A,P$1,province!$E:$E,$A43)-SUMIFS(province!$Q:$Q,province!$A:$A,P$1-1,province!$E:$E,$A43)</f>
        <v>3</v>
      </c>
      <c r="Q43" s="1">
        <f>SUMIFS(province!$F:$F,province!$A:$A,Q$1,province!$E:$E,$A43)-SUMIFS(province!$Q:$Q,province!$A:$A,Q$1-1,province!$E:$E,$A43)</f>
        <v>4</v>
      </c>
      <c r="R43" s="1">
        <f>SUMIFS(province!$F:$F,province!$A:$A,R$1,province!$E:$E,$A43)-SUMIFS(province!$Q:$Q,province!$A:$A,R$1-1,province!$E:$E,$A43)</f>
        <v>3</v>
      </c>
      <c r="S43" s="1">
        <f>SUMIFS(province!$F:$F,province!$A:$A,S$1,province!$E:$E,$A43)-SUMIFS(province!$Q:$Q,province!$A:$A,S$1-1,province!$E:$E,$A43)</f>
        <v>5</v>
      </c>
    </row>
    <row r="44" spans="1:19" x14ac:dyDescent="0.3">
      <c r="A44" s="3" t="s">
        <v>88</v>
      </c>
      <c r="B44" s="1">
        <f>SUMIFS(province!$F:$F,province!$A:$A,B$1,province!$E:$E,$A44)-SUMIFS(province!$Q:$Q,province!$A:$A,B$1-1,province!$E:$E,$A44)</f>
        <v>5</v>
      </c>
      <c r="C44" s="1">
        <f>SUMIFS(province!$F:$F,province!$A:$A,C$1,province!$E:$E,$A44)-SUMIFS(province!$Q:$Q,province!$A:$A,C$1-1,province!$E:$E,$A44)</f>
        <v>4</v>
      </c>
      <c r="D44" s="1">
        <f>SUMIFS(province!$F:$F,province!$A:$A,D$1,province!$E:$E,$A44)-SUMIFS(province!$Q:$Q,province!$A:$A,D$1-1,province!$E:$E,$A44)</f>
        <v>2</v>
      </c>
      <c r="E44" s="1">
        <f>SUMIFS(province!$F:$F,province!$A:$A,E$1,province!$E:$E,$A44)-SUMIFS(province!$Q:$Q,province!$A:$A,E$1-1,province!$E:$E,$A44)</f>
        <v>2</v>
      </c>
      <c r="F44" s="1">
        <f>SUMIFS(province!$F:$F,province!$A:$A,F$1,province!$E:$E,$A44)-SUMIFS(province!$Q:$Q,province!$A:$A,F$1-1,province!$E:$E,$A44)</f>
        <v>1</v>
      </c>
      <c r="G44" s="1">
        <f>SUMIFS(province!$F:$F,province!$A:$A,G$1,province!$E:$E,$A44)-SUMIFS(province!$Q:$Q,province!$A:$A,G$1-1,province!$E:$E,$A44)</f>
        <v>2</v>
      </c>
      <c r="H44" s="1">
        <f>SUMIFS(province!$F:$F,province!$A:$A,H$1,province!$E:$E,$A44)-SUMIFS(province!$Q:$Q,province!$A:$A,H$1-1,province!$E:$E,$A44)</f>
        <v>3</v>
      </c>
      <c r="I44" s="1">
        <f>SUMIFS(province!$F:$F,province!$A:$A,I$1,province!$E:$E,$A44)-SUMIFS(province!$Q:$Q,province!$A:$A,I$1-1,province!$E:$E,$A44)</f>
        <v>2</v>
      </c>
      <c r="J44" s="1">
        <f>SUMIFS(province!$F:$F,province!$A:$A,J$1,province!$E:$E,$A44)-SUMIFS(province!$Q:$Q,province!$A:$A,J$1-1,province!$E:$E,$A44)</f>
        <v>2</v>
      </c>
      <c r="K44" s="1">
        <f>SUMIFS(province!$F:$F,province!$A:$A,K$1,province!$E:$E,$A44)-SUMIFS(province!$Q:$Q,province!$A:$A,K$1-1,province!$E:$E,$A44)</f>
        <v>2</v>
      </c>
      <c r="L44" s="1">
        <f>SUMIFS(province!$F:$F,province!$A:$A,L$1,province!$E:$E,$A44)-SUMIFS(province!$Q:$Q,province!$A:$A,L$1-1,province!$E:$E,$A44)</f>
        <v>3</v>
      </c>
      <c r="M44" s="1">
        <f>SUMIFS(province!$F:$F,province!$A:$A,M$1,province!$E:$E,$A44)-SUMIFS(province!$Q:$Q,province!$A:$A,M$1-1,province!$E:$E,$A44)</f>
        <v>3</v>
      </c>
      <c r="N44" s="1">
        <f>SUMIFS(province!$F:$F,province!$A:$A,N$1,province!$E:$E,$A44)-SUMIFS(province!$Q:$Q,province!$A:$A,N$1-1,province!$E:$E,$A44)</f>
        <v>3</v>
      </c>
      <c r="O44" s="1">
        <f>SUMIFS(province!$F:$F,province!$A:$A,O$1,province!$E:$E,$A44)-SUMIFS(province!$Q:$Q,province!$A:$A,O$1-1,province!$E:$E,$A44)</f>
        <v>2</v>
      </c>
      <c r="P44" s="1">
        <f>SUMIFS(province!$F:$F,province!$A:$A,P$1,province!$E:$E,$A44)-SUMIFS(province!$Q:$Q,province!$A:$A,P$1-1,province!$E:$E,$A44)</f>
        <v>2</v>
      </c>
      <c r="Q44" s="1">
        <f>SUMIFS(province!$F:$F,province!$A:$A,Q$1,province!$E:$E,$A44)-SUMIFS(province!$Q:$Q,province!$A:$A,Q$1-1,province!$E:$E,$A44)</f>
        <v>3</v>
      </c>
      <c r="R44" s="1">
        <f>SUMIFS(province!$F:$F,province!$A:$A,R$1,province!$E:$E,$A44)-SUMIFS(province!$Q:$Q,province!$A:$A,R$1-1,province!$E:$E,$A44)</f>
        <v>3</v>
      </c>
      <c r="S44" s="1">
        <f>SUMIFS(province!$F:$F,province!$A:$A,S$1,province!$E:$E,$A44)-SUMIFS(province!$Q:$Q,province!$A:$A,S$1-1,province!$E:$E,$A44)</f>
        <v>4</v>
      </c>
    </row>
    <row r="45" spans="1:19" x14ac:dyDescent="0.3">
      <c r="A45" s="3" t="s">
        <v>96</v>
      </c>
      <c r="B45" s="1">
        <f>SUMIFS(province!$F:$F,province!$A:$A,B$1,province!$E:$E,$A45)-SUMIFS(province!$Q:$Q,province!$A:$A,B$1-1,province!$E:$E,$A45)</f>
        <v>1</v>
      </c>
      <c r="C45" s="1">
        <f>SUMIFS(province!$F:$F,province!$A:$A,C$1,province!$E:$E,$A45)-SUMIFS(province!$Q:$Q,province!$A:$A,C$1-1,province!$E:$E,$A45)</f>
        <v>1</v>
      </c>
      <c r="D45" s="1">
        <f>SUMIFS(province!$F:$F,province!$A:$A,D$1,province!$E:$E,$A45)-SUMIFS(province!$Q:$Q,province!$A:$A,D$1-1,province!$E:$E,$A45)</f>
        <v>1</v>
      </c>
      <c r="E45" s="1">
        <f>SUMIFS(province!$F:$F,province!$A:$A,E$1,province!$E:$E,$A45)-SUMIFS(province!$Q:$Q,province!$A:$A,E$1-1,province!$E:$E,$A45)</f>
        <v>3</v>
      </c>
      <c r="F45" s="1">
        <f>SUMIFS(province!$F:$F,province!$A:$A,F$1,province!$E:$E,$A45)-SUMIFS(province!$Q:$Q,province!$A:$A,F$1-1,province!$E:$E,$A45)</f>
        <v>2</v>
      </c>
      <c r="G45" s="1">
        <f>SUMIFS(province!$F:$F,province!$A:$A,G$1,province!$E:$E,$A45)-SUMIFS(province!$Q:$Q,province!$A:$A,G$1-1,province!$E:$E,$A45)</f>
        <v>3</v>
      </c>
      <c r="H45" s="1">
        <f>SUMIFS(province!$F:$F,province!$A:$A,H$1,province!$E:$E,$A45)-SUMIFS(province!$Q:$Q,province!$A:$A,H$1-1,province!$E:$E,$A45)</f>
        <v>3</v>
      </c>
      <c r="I45" s="1">
        <f>SUMIFS(province!$F:$F,province!$A:$A,I$1,province!$E:$E,$A45)-SUMIFS(province!$Q:$Q,province!$A:$A,I$1-1,province!$E:$E,$A45)</f>
        <v>3</v>
      </c>
      <c r="J45" s="1">
        <f>SUMIFS(province!$F:$F,province!$A:$A,J$1,province!$E:$E,$A45)-SUMIFS(province!$Q:$Q,province!$A:$A,J$1-1,province!$E:$E,$A45)</f>
        <v>3</v>
      </c>
      <c r="K45" s="1">
        <f>SUMIFS(province!$F:$F,province!$A:$A,K$1,province!$E:$E,$A45)-SUMIFS(province!$Q:$Q,province!$A:$A,K$1-1,province!$E:$E,$A45)</f>
        <v>3</v>
      </c>
      <c r="L45" s="1">
        <f>SUMIFS(province!$F:$F,province!$A:$A,L$1,province!$E:$E,$A45)-SUMIFS(province!$Q:$Q,province!$A:$A,L$1-1,province!$E:$E,$A45)</f>
        <v>3</v>
      </c>
      <c r="M45" s="1">
        <f>SUMIFS(province!$F:$F,province!$A:$A,M$1,province!$E:$E,$A45)-SUMIFS(province!$Q:$Q,province!$A:$A,M$1-1,province!$E:$E,$A45)</f>
        <v>3</v>
      </c>
      <c r="N45" s="1">
        <f>SUMIFS(province!$F:$F,province!$A:$A,N$1,province!$E:$E,$A45)-SUMIFS(province!$Q:$Q,province!$A:$A,N$1-1,province!$E:$E,$A45)</f>
        <v>3</v>
      </c>
      <c r="O45" s="1">
        <f>SUMIFS(province!$F:$F,province!$A:$A,O$1,province!$E:$E,$A45)-SUMIFS(province!$Q:$Q,province!$A:$A,O$1-1,province!$E:$E,$A45)</f>
        <v>2</v>
      </c>
      <c r="P45" s="1">
        <f>SUMIFS(province!$F:$F,province!$A:$A,P$1,province!$E:$E,$A45)-SUMIFS(province!$Q:$Q,province!$A:$A,P$1-1,province!$E:$E,$A45)</f>
        <v>2</v>
      </c>
      <c r="Q45" s="1">
        <f>SUMIFS(province!$F:$F,province!$A:$A,Q$1,province!$E:$E,$A45)-SUMIFS(province!$Q:$Q,province!$A:$A,Q$1-1,province!$E:$E,$A45)</f>
        <v>2</v>
      </c>
      <c r="R45" s="1">
        <f>SUMIFS(province!$F:$F,province!$A:$A,R$1,province!$E:$E,$A45)-SUMIFS(province!$Q:$Q,province!$A:$A,R$1-1,province!$E:$E,$A45)</f>
        <v>2</v>
      </c>
      <c r="S45" s="1">
        <f>SUMIFS(province!$F:$F,province!$A:$A,S$1,province!$E:$E,$A45)-SUMIFS(province!$Q:$Q,province!$A:$A,S$1-1,province!$E:$E,$A45)</f>
        <v>2</v>
      </c>
    </row>
    <row r="46" spans="1:19" x14ac:dyDescent="0.3">
      <c r="A46" s="3" t="s">
        <v>112</v>
      </c>
      <c r="B46" s="1">
        <f>SUMIFS(province!$F:$F,province!$A:$A,B$1,province!$E:$E,$A46)-SUMIFS(province!$Q:$Q,province!$A:$A,B$1-1,province!$E:$E,$A46)</f>
        <v>1</v>
      </c>
      <c r="C46" s="1">
        <f>SUMIFS(province!$F:$F,province!$A:$A,C$1,province!$E:$E,$A46)-SUMIFS(province!$Q:$Q,province!$A:$A,C$1-1,province!$E:$E,$A46)</f>
        <v>1</v>
      </c>
      <c r="D46" s="1">
        <f>SUMIFS(province!$F:$F,province!$A:$A,D$1,province!$E:$E,$A46)-SUMIFS(province!$Q:$Q,province!$A:$A,D$1-1,province!$E:$E,$A46)</f>
        <v>1</v>
      </c>
      <c r="E46" s="1">
        <f>SUMIFS(province!$F:$F,province!$A:$A,E$1,province!$E:$E,$A46)-SUMIFS(province!$Q:$Q,province!$A:$A,E$1-1,province!$E:$E,$A46)</f>
        <v>1</v>
      </c>
      <c r="F46" s="1">
        <f>SUMIFS(province!$F:$F,province!$A:$A,F$1,province!$E:$E,$A46)-SUMIFS(province!$Q:$Q,province!$A:$A,F$1-1,province!$E:$E,$A46)</f>
        <v>1</v>
      </c>
      <c r="G46" s="1">
        <f>SUMIFS(province!$F:$F,province!$A:$A,G$1,province!$E:$E,$A46)-SUMIFS(province!$Q:$Q,province!$A:$A,G$1-1,province!$E:$E,$A46)</f>
        <v>3</v>
      </c>
      <c r="H46" s="1">
        <f>SUMIFS(province!$F:$F,province!$A:$A,H$1,province!$E:$E,$A46)-SUMIFS(province!$Q:$Q,province!$A:$A,H$1-1,province!$E:$E,$A46)</f>
        <v>2</v>
      </c>
      <c r="I46" s="1">
        <f>SUMIFS(province!$F:$F,province!$A:$A,I$1,province!$E:$E,$A46)-SUMIFS(province!$Q:$Q,province!$A:$A,I$1-1,province!$E:$E,$A46)</f>
        <v>3</v>
      </c>
      <c r="J46" s="1">
        <f>SUMIFS(province!$F:$F,province!$A:$A,J$1,province!$E:$E,$A46)-SUMIFS(province!$Q:$Q,province!$A:$A,J$1-1,province!$E:$E,$A46)</f>
        <v>2</v>
      </c>
      <c r="K46" s="1">
        <f>SUMIFS(province!$F:$F,province!$A:$A,K$1,province!$E:$E,$A46)-SUMIFS(province!$Q:$Q,province!$A:$A,K$1-1,province!$E:$E,$A46)</f>
        <v>2</v>
      </c>
      <c r="L46" s="1">
        <f>SUMIFS(province!$F:$F,province!$A:$A,L$1,province!$E:$E,$A46)-SUMIFS(province!$Q:$Q,province!$A:$A,L$1-1,province!$E:$E,$A46)</f>
        <v>3</v>
      </c>
      <c r="M46" s="1">
        <f>SUMIFS(province!$F:$F,province!$A:$A,M$1,province!$E:$E,$A46)-SUMIFS(province!$Q:$Q,province!$A:$A,M$1-1,province!$E:$E,$A46)</f>
        <v>2</v>
      </c>
      <c r="N46" s="1">
        <f>SUMIFS(province!$F:$F,province!$A:$A,N$1,province!$E:$E,$A46)-SUMIFS(province!$Q:$Q,province!$A:$A,N$1-1,province!$E:$E,$A46)</f>
        <v>2</v>
      </c>
      <c r="O46" s="1">
        <f>SUMIFS(province!$F:$F,province!$A:$A,O$1,province!$E:$E,$A46)-SUMIFS(province!$Q:$Q,province!$A:$A,O$1-1,province!$E:$E,$A46)</f>
        <v>2</v>
      </c>
      <c r="P46" s="1">
        <f>SUMIFS(province!$F:$F,province!$A:$A,P$1,province!$E:$E,$A46)-SUMIFS(province!$Q:$Q,province!$A:$A,P$1-1,province!$E:$E,$A46)</f>
        <v>2</v>
      </c>
      <c r="Q46" s="1">
        <f>SUMIFS(province!$F:$F,province!$A:$A,Q$1,province!$E:$E,$A46)-SUMIFS(province!$Q:$Q,province!$A:$A,Q$1-1,province!$E:$E,$A46)</f>
        <v>4</v>
      </c>
      <c r="R46" s="1">
        <f>SUMIFS(province!$F:$F,province!$A:$A,R$1,province!$E:$E,$A46)-SUMIFS(province!$Q:$Q,province!$A:$A,R$1-1,province!$E:$E,$A46)</f>
        <v>4</v>
      </c>
      <c r="S46" s="1">
        <f>SUMIFS(province!$F:$F,province!$A:$A,S$1,province!$E:$E,$A46)-SUMIFS(province!$Q:$Q,province!$A:$A,S$1-1,province!$E:$E,$A46)</f>
        <v>4</v>
      </c>
    </row>
    <row r="47" spans="1:19" x14ac:dyDescent="0.3">
      <c r="A47" s="3" t="s">
        <v>89</v>
      </c>
      <c r="B47" s="1">
        <f>SUMIFS(province!$F:$F,province!$A:$A,B$1,province!$E:$E,$A47)-SUMIFS(province!$Q:$Q,province!$A:$A,B$1-1,province!$E:$E,$A47)</f>
        <v>2</v>
      </c>
      <c r="C47" s="1">
        <f>SUMIFS(province!$F:$F,province!$A:$A,C$1,province!$E:$E,$A47)-SUMIFS(province!$Q:$Q,province!$A:$A,C$1-1,province!$E:$E,$A47)</f>
        <v>5</v>
      </c>
      <c r="D47" s="1">
        <f>SUMIFS(province!$F:$F,province!$A:$A,D$1,province!$E:$E,$A47)-SUMIFS(province!$Q:$Q,province!$A:$A,D$1-1,province!$E:$E,$A47)</f>
        <v>6</v>
      </c>
      <c r="E47" s="1">
        <f>SUMIFS(province!$F:$F,province!$A:$A,E$1,province!$E:$E,$A47)-SUMIFS(province!$Q:$Q,province!$A:$A,E$1-1,province!$E:$E,$A47)</f>
        <v>1</v>
      </c>
      <c r="F47" s="1">
        <f>SUMIFS(province!$F:$F,province!$A:$A,F$1,province!$E:$E,$A47)-SUMIFS(province!$Q:$Q,province!$A:$A,F$1-1,province!$E:$E,$A47)</f>
        <v>2</v>
      </c>
      <c r="G47" s="1">
        <f>SUMIFS(province!$F:$F,province!$A:$A,G$1,province!$E:$E,$A47)-SUMIFS(province!$Q:$Q,province!$A:$A,G$1-1,province!$E:$E,$A47)</f>
        <v>2</v>
      </c>
      <c r="H47" s="1">
        <f>SUMIFS(province!$F:$F,province!$A:$A,H$1,province!$E:$E,$A47)-SUMIFS(province!$Q:$Q,province!$A:$A,H$1-1,province!$E:$E,$A47)</f>
        <v>2</v>
      </c>
      <c r="I47" s="1">
        <f>SUMIFS(province!$F:$F,province!$A:$A,I$1,province!$E:$E,$A47)-SUMIFS(province!$Q:$Q,province!$A:$A,I$1-1,province!$E:$E,$A47)</f>
        <v>2</v>
      </c>
      <c r="J47" s="1">
        <f>SUMIFS(province!$F:$F,province!$A:$A,J$1,province!$E:$E,$A47)-SUMIFS(province!$Q:$Q,province!$A:$A,J$1-1,province!$E:$E,$A47)</f>
        <v>2</v>
      </c>
      <c r="K47" s="1">
        <f>SUMIFS(province!$F:$F,province!$A:$A,K$1,province!$E:$E,$A47)-SUMIFS(province!$Q:$Q,province!$A:$A,K$1-1,province!$E:$E,$A47)</f>
        <v>2</v>
      </c>
      <c r="L47" s="1">
        <f>SUMIFS(province!$F:$F,province!$A:$A,L$1,province!$E:$E,$A47)-SUMIFS(province!$Q:$Q,province!$A:$A,L$1-1,province!$E:$E,$A47)</f>
        <v>2</v>
      </c>
      <c r="M47" s="1">
        <f>SUMIFS(province!$F:$F,province!$A:$A,M$1,province!$E:$E,$A47)-SUMIFS(province!$Q:$Q,province!$A:$A,M$1-1,province!$E:$E,$A47)</f>
        <v>2</v>
      </c>
      <c r="N47" s="1">
        <f>SUMIFS(province!$F:$F,province!$A:$A,N$1,province!$E:$E,$A47)-SUMIFS(province!$Q:$Q,province!$A:$A,N$1-1,province!$E:$E,$A47)</f>
        <v>2</v>
      </c>
      <c r="O47" s="1">
        <f>SUMIFS(province!$F:$F,province!$A:$A,O$1,province!$E:$E,$A47)-SUMIFS(province!$Q:$Q,province!$A:$A,O$1-1,province!$E:$E,$A47)</f>
        <v>2</v>
      </c>
      <c r="P47" s="1">
        <f>SUMIFS(province!$F:$F,province!$A:$A,P$1,province!$E:$E,$A47)-SUMIFS(province!$Q:$Q,province!$A:$A,P$1-1,province!$E:$E,$A47)</f>
        <v>3</v>
      </c>
      <c r="Q47" s="1">
        <f>SUMIFS(province!$F:$F,province!$A:$A,Q$1,province!$E:$E,$A47)-SUMIFS(province!$Q:$Q,province!$A:$A,Q$1-1,province!$E:$E,$A47)</f>
        <v>3</v>
      </c>
      <c r="R47" s="1">
        <f>SUMIFS(province!$F:$F,province!$A:$A,R$1,province!$E:$E,$A47)-SUMIFS(province!$Q:$Q,province!$A:$A,R$1-1,province!$E:$E,$A47)</f>
        <v>2</v>
      </c>
      <c r="S47" s="1">
        <f>SUMIFS(province!$F:$F,province!$A:$A,S$1,province!$E:$E,$A47)-SUMIFS(province!$Q:$Q,province!$A:$A,S$1-1,province!$E:$E,$A47)</f>
        <v>2</v>
      </c>
    </row>
    <row r="48" spans="1:19" x14ac:dyDescent="0.3">
      <c r="A48" s="3" t="s">
        <v>104</v>
      </c>
      <c r="B48" s="1">
        <f>SUMIFS(province!$F:$F,province!$A:$A,B$1,province!$E:$E,$A48)-SUMIFS(province!$Q:$Q,province!$A:$A,B$1-1,province!$E:$E,$A48)</f>
        <v>5</v>
      </c>
      <c r="C48" s="1">
        <f>SUMIFS(province!$F:$F,province!$A:$A,C$1,province!$E:$E,$A48)-SUMIFS(province!$Q:$Q,province!$A:$A,C$1-1,province!$E:$E,$A48)</f>
        <v>4</v>
      </c>
      <c r="D48" s="1">
        <f>SUMIFS(province!$F:$F,province!$A:$A,D$1,province!$E:$E,$A48)-SUMIFS(province!$Q:$Q,province!$A:$A,D$1-1,province!$E:$E,$A48)</f>
        <v>3</v>
      </c>
      <c r="E48" s="1">
        <f>SUMIFS(province!$F:$F,province!$A:$A,E$1,province!$E:$E,$A48)-SUMIFS(province!$Q:$Q,province!$A:$A,E$1-1,province!$E:$E,$A48)</f>
        <v>2</v>
      </c>
      <c r="F48" s="1">
        <f>SUMIFS(province!$F:$F,province!$A:$A,F$1,province!$E:$E,$A48)-SUMIFS(province!$Q:$Q,province!$A:$A,F$1-1,province!$E:$E,$A48)</f>
        <v>5</v>
      </c>
      <c r="G48" s="1">
        <f>SUMIFS(province!$F:$F,province!$A:$A,G$1,province!$E:$E,$A48)-SUMIFS(province!$Q:$Q,province!$A:$A,G$1-1,province!$E:$E,$A48)</f>
        <v>3</v>
      </c>
      <c r="H48" s="1">
        <f>SUMIFS(province!$F:$F,province!$A:$A,H$1,province!$E:$E,$A48)-SUMIFS(province!$Q:$Q,province!$A:$A,H$1-1,province!$E:$E,$A48)</f>
        <v>3</v>
      </c>
      <c r="I48" s="1">
        <f>SUMIFS(province!$F:$F,province!$A:$A,I$1,province!$E:$E,$A48)-SUMIFS(province!$Q:$Q,province!$A:$A,I$1-1,province!$E:$E,$A48)</f>
        <v>3</v>
      </c>
      <c r="J48" s="1">
        <f>SUMIFS(province!$F:$F,province!$A:$A,J$1,province!$E:$E,$A48)-SUMIFS(province!$Q:$Q,province!$A:$A,J$1-1,province!$E:$E,$A48)</f>
        <v>3</v>
      </c>
      <c r="K48" s="1">
        <f>SUMIFS(province!$F:$F,province!$A:$A,K$1,province!$E:$E,$A48)-SUMIFS(province!$Q:$Q,province!$A:$A,K$1-1,province!$E:$E,$A48)</f>
        <v>3</v>
      </c>
      <c r="L48" s="1">
        <f>SUMIFS(province!$F:$F,province!$A:$A,L$1,province!$E:$E,$A48)-SUMIFS(province!$Q:$Q,province!$A:$A,L$1-1,province!$E:$E,$A48)</f>
        <v>3</v>
      </c>
      <c r="M48" s="1">
        <f>SUMIFS(province!$F:$F,province!$A:$A,M$1,province!$E:$E,$A48)-SUMIFS(province!$Q:$Q,province!$A:$A,M$1-1,province!$E:$E,$A48)</f>
        <v>3</v>
      </c>
      <c r="N48" s="1">
        <f>SUMIFS(province!$F:$F,province!$A:$A,N$1,province!$E:$E,$A48)-SUMIFS(province!$Q:$Q,province!$A:$A,N$1-1,province!$E:$E,$A48)</f>
        <v>2</v>
      </c>
      <c r="O48" s="1">
        <f>SUMIFS(province!$F:$F,province!$A:$A,O$1,province!$E:$E,$A48)-SUMIFS(province!$Q:$Q,province!$A:$A,O$1-1,province!$E:$E,$A48)</f>
        <v>2</v>
      </c>
      <c r="P48" s="1">
        <f>SUMIFS(province!$F:$F,province!$A:$A,P$1,province!$E:$E,$A48)-SUMIFS(province!$Q:$Q,province!$A:$A,P$1-1,province!$E:$E,$A48)</f>
        <v>2</v>
      </c>
      <c r="Q48" s="1">
        <f>SUMIFS(province!$F:$F,province!$A:$A,Q$1,province!$E:$E,$A48)-SUMIFS(province!$Q:$Q,province!$A:$A,Q$1-1,province!$E:$E,$A48)</f>
        <v>2</v>
      </c>
      <c r="R48" s="1">
        <f>SUMIFS(province!$F:$F,province!$A:$A,R$1,province!$E:$E,$A48)-SUMIFS(province!$Q:$Q,province!$A:$A,R$1-1,province!$E:$E,$A48)</f>
        <v>2</v>
      </c>
      <c r="S48" s="1">
        <f>SUMIFS(province!$F:$F,province!$A:$A,S$1,province!$E:$E,$A48)-SUMIFS(province!$Q:$Q,province!$A:$A,S$1-1,province!$E:$E,$A48)</f>
        <v>2</v>
      </c>
    </row>
    <row r="49" spans="1:19" x14ac:dyDescent="0.3">
      <c r="A49" s="3" t="s">
        <v>119</v>
      </c>
      <c r="B49" s="1">
        <f>SUMIFS(province!$F:$F,province!$A:$A,B$1,province!$E:$E,$A49)-SUMIFS(province!$Q:$Q,province!$A:$A,B$1-1,province!$E:$E,$A49)</f>
        <v>5</v>
      </c>
      <c r="C49" s="1">
        <f>SUMIFS(province!$F:$F,province!$A:$A,C$1,province!$E:$E,$A49)-SUMIFS(province!$Q:$Q,province!$A:$A,C$1-1,province!$E:$E,$A49)</f>
        <v>5</v>
      </c>
      <c r="D49" s="1">
        <f>SUMIFS(province!$F:$F,province!$A:$A,D$1,province!$E:$E,$A49)-SUMIFS(province!$Q:$Q,province!$A:$A,D$1-1,province!$E:$E,$A49)</f>
        <v>3</v>
      </c>
      <c r="E49" s="1">
        <f>SUMIFS(province!$F:$F,province!$A:$A,E$1,province!$E:$E,$A49)-SUMIFS(province!$Q:$Q,province!$A:$A,E$1-1,province!$E:$E,$A49)</f>
        <v>2</v>
      </c>
      <c r="F49" s="1">
        <f>SUMIFS(province!$F:$F,province!$A:$A,F$1,province!$E:$E,$A49)-SUMIFS(province!$Q:$Q,province!$A:$A,F$1-1,province!$E:$E,$A49)</f>
        <v>2</v>
      </c>
      <c r="G49" s="1">
        <f>SUMIFS(province!$F:$F,province!$A:$A,G$1,province!$E:$E,$A49)-SUMIFS(province!$Q:$Q,province!$A:$A,G$1-1,province!$E:$E,$A49)</f>
        <v>3</v>
      </c>
      <c r="H49" s="1">
        <f>SUMIFS(province!$F:$F,province!$A:$A,H$1,province!$E:$E,$A49)-SUMIFS(province!$Q:$Q,province!$A:$A,H$1-1,province!$E:$E,$A49)</f>
        <v>2</v>
      </c>
      <c r="I49" s="1">
        <f>SUMIFS(province!$F:$F,province!$A:$A,I$1,province!$E:$E,$A49)-SUMIFS(province!$Q:$Q,province!$A:$A,I$1-1,province!$E:$E,$A49)</f>
        <v>3</v>
      </c>
      <c r="J49" s="1">
        <f>SUMIFS(province!$F:$F,province!$A:$A,J$1,province!$E:$E,$A49)-SUMIFS(province!$Q:$Q,province!$A:$A,J$1-1,province!$E:$E,$A49)</f>
        <v>2</v>
      </c>
      <c r="K49" s="1">
        <f>SUMIFS(province!$F:$F,province!$A:$A,K$1,province!$E:$E,$A49)-SUMIFS(province!$Q:$Q,province!$A:$A,K$1-1,province!$E:$E,$A49)</f>
        <v>2</v>
      </c>
      <c r="L49" s="1">
        <f>SUMIFS(province!$F:$F,province!$A:$A,L$1,province!$E:$E,$A49)-SUMIFS(province!$Q:$Q,province!$A:$A,L$1-1,province!$E:$E,$A49)</f>
        <v>2</v>
      </c>
      <c r="M49" s="1">
        <f>SUMIFS(province!$F:$F,province!$A:$A,M$1,province!$E:$E,$A49)-SUMIFS(province!$Q:$Q,province!$A:$A,M$1-1,province!$E:$E,$A49)</f>
        <v>2</v>
      </c>
      <c r="N49" s="1">
        <f>SUMIFS(province!$F:$F,province!$A:$A,N$1,province!$E:$E,$A49)-SUMIFS(province!$Q:$Q,province!$A:$A,N$1-1,province!$E:$E,$A49)</f>
        <v>2</v>
      </c>
      <c r="O49" s="1">
        <f>SUMIFS(province!$F:$F,province!$A:$A,O$1,province!$E:$E,$A49)-SUMIFS(province!$Q:$Q,province!$A:$A,O$1-1,province!$E:$E,$A49)</f>
        <v>2</v>
      </c>
      <c r="P49" s="1">
        <f>SUMIFS(province!$F:$F,province!$A:$A,P$1,province!$E:$E,$A49)-SUMIFS(province!$Q:$Q,province!$A:$A,P$1-1,province!$E:$E,$A49)</f>
        <v>2</v>
      </c>
      <c r="Q49" s="1">
        <f>SUMIFS(province!$F:$F,province!$A:$A,Q$1,province!$E:$E,$A49)-SUMIFS(province!$Q:$Q,province!$A:$A,Q$1-1,province!$E:$E,$A49)</f>
        <v>3</v>
      </c>
      <c r="R49" s="1">
        <f>SUMIFS(province!$F:$F,province!$A:$A,R$1,province!$E:$E,$A49)-SUMIFS(province!$Q:$Q,province!$A:$A,R$1-1,province!$E:$E,$A49)</f>
        <v>3</v>
      </c>
      <c r="S49" s="1">
        <f>SUMIFS(province!$F:$F,province!$A:$A,S$1,province!$E:$E,$A49)-SUMIFS(province!$Q:$Q,province!$A:$A,S$1-1,province!$E:$E,$A49)</f>
        <v>3</v>
      </c>
    </row>
    <row r="50" spans="1:19" x14ac:dyDescent="0.3">
      <c r="A50" s="3" t="s">
        <v>63</v>
      </c>
      <c r="B50" s="1">
        <f>SUMIFS(province!$F:$F,province!$A:$A,B$1,province!$E:$E,$A50)-SUMIFS(province!$Q:$Q,province!$A:$A,B$1-1,province!$E:$E,$A50)</f>
        <v>2</v>
      </c>
      <c r="C50" s="1">
        <f>SUMIFS(province!$F:$F,province!$A:$A,C$1,province!$E:$E,$A50)-SUMIFS(province!$Q:$Q,province!$A:$A,C$1-1,province!$E:$E,$A50)</f>
        <v>2</v>
      </c>
      <c r="D50" s="1">
        <f>SUMIFS(province!$F:$F,province!$A:$A,D$1,province!$E:$E,$A50)-SUMIFS(province!$Q:$Q,province!$A:$A,D$1-1,province!$E:$E,$A50)</f>
        <v>2</v>
      </c>
      <c r="E50" s="1">
        <f>SUMIFS(province!$F:$F,province!$A:$A,E$1,province!$E:$E,$A50)-SUMIFS(province!$Q:$Q,province!$A:$A,E$1-1,province!$E:$E,$A50)</f>
        <v>1</v>
      </c>
      <c r="F50" s="1">
        <f>SUMIFS(province!$F:$F,province!$A:$A,F$1,province!$E:$E,$A50)-SUMIFS(province!$Q:$Q,province!$A:$A,F$1-1,province!$E:$E,$A50)</f>
        <v>1</v>
      </c>
      <c r="G50" s="1">
        <f>SUMIFS(province!$F:$F,province!$A:$A,G$1,province!$E:$E,$A50)-SUMIFS(province!$Q:$Q,province!$A:$A,G$1-1,province!$E:$E,$A50)</f>
        <v>2</v>
      </c>
      <c r="H50" s="1">
        <f>SUMIFS(province!$F:$F,province!$A:$A,H$1,province!$E:$E,$A50)-SUMIFS(province!$Q:$Q,province!$A:$A,H$1-1,province!$E:$E,$A50)</f>
        <v>2</v>
      </c>
      <c r="I50" s="1">
        <f>SUMIFS(province!$F:$F,province!$A:$A,I$1,province!$E:$E,$A50)-SUMIFS(province!$Q:$Q,province!$A:$A,I$1-1,province!$E:$E,$A50)</f>
        <v>2</v>
      </c>
      <c r="J50" s="1">
        <f>SUMIFS(province!$F:$F,province!$A:$A,J$1,province!$E:$E,$A50)-SUMIFS(province!$Q:$Q,province!$A:$A,J$1-1,province!$E:$E,$A50)</f>
        <v>2</v>
      </c>
      <c r="K50" s="1">
        <f>SUMIFS(province!$F:$F,province!$A:$A,K$1,province!$E:$E,$A50)-SUMIFS(province!$Q:$Q,province!$A:$A,K$1-1,province!$E:$E,$A50)</f>
        <v>1</v>
      </c>
      <c r="L50" s="1">
        <f>SUMIFS(province!$F:$F,province!$A:$A,L$1,province!$E:$E,$A50)-SUMIFS(province!$Q:$Q,province!$A:$A,L$1-1,province!$E:$E,$A50)</f>
        <v>1</v>
      </c>
      <c r="M50" s="1">
        <f>SUMIFS(province!$F:$F,province!$A:$A,M$1,province!$E:$E,$A50)-SUMIFS(province!$Q:$Q,province!$A:$A,M$1-1,province!$E:$E,$A50)</f>
        <v>2</v>
      </c>
      <c r="N50" s="1">
        <f>SUMIFS(province!$F:$F,province!$A:$A,N$1,province!$E:$E,$A50)-SUMIFS(province!$Q:$Q,province!$A:$A,N$1-1,province!$E:$E,$A50)</f>
        <v>2</v>
      </c>
      <c r="O50" s="1">
        <f>SUMIFS(province!$F:$F,province!$A:$A,O$1,province!$E:$E,$A50)-SUMIFS(province!$Q:$Q,province!$A:$A,O$1-1,province!$E:$E,$A50)</f>
        <v>2</v>
      </c>
      <c r="P50" s="1">
        <f>SUMIFS(province!$F:$F,province!$A:$A,P$1,province!$E:$E,$A50)-SUMIFS(province!$Q:$Q,province!$A:$A,P$1-1,province!$E:$E,$A50)</f>
        <v>2</v>
      </c>
      <c r="Q50" s="1">
        <f>SUMIFS(province!$F:$F,province!$A:$A,Q$1,province!$E:$E,$A50)-SUMIFS(province!$Q:$Q,province!$A:$A,Q$1-1,province!$E:$E,$A50)</f>
        <v>3</v>
      </c>
      <c r="R50" s="1">
        <f>SUMIFS(province!$F:$F,province!$A:$A,R$1,province!$E:$E,$A50)-SUMIFS(province!$Q:$Q,province!$A:$A,R$1-1,province!$E:$E,$A50)</f>
        <v>3</v>
      </c>
      <c r="S50" s="1">
        <f>SUMIFS(province!$F:$F,province!$A:$A,S$1,province!$E:$E,$A50)-SUMIFS(province!$Q:$Q,province!$A:$A,S$1-1,province!$E:$E,$A50)</f>
        <v>2</v>
      </c>
    </row>
    <row r="51" spans="1:19" x14ac:dyDescent="0.3">
      <c r="A51" s="3" t="s">
        <v>77</v>
      </c>
      <c r="B51" s="1">
        <f>SUMIFS(province!$F:$F,province!$A:$A,B$1,province!$E:$E,$A51)-SUMIFS(province!$Q:$Q,province!$A:$A,B$1-1,province!$E:$E,$A51)</f>
        <v>3</v>
      </c>
      <c r="C51" s="1">
        <f>SUMIFS(province!$F:$F,province!$A:$A,C$1,province!$E:$E,$A51)-SUMIFS(province!$Q:$Q,province!$A:$A,C$1-1,province!$E:$E,$A51)</f>
        <v>3</v>
      </c>
      <c r="D51" s="1">
        <f>SUMIFS(province!$F:$F,province!$A:$A,D$1,province!$E:$E,$A51)-SUMIFS(province!$Q:$Q,province!$A:$A,D$1-1,province!$E:$E,$A51)</f>
        <v>0</v>
      </c>
      <c r="E51" s="1">
        <f>SUMIFS(province!$F:$F,province!$A:$A,E$1,province!$E:$E,$A51)-SUMIFS(province!$Q:$Q,province!$A:$A,E$1-1,province!$E:$E,$A51)</f>
        <v>3</v>
      </c>
      <c r="F51" s="1">
        <f>SUMIFS(province!$F:$F,province!$A:$A,F$1,province!$E:$E,$A51)-SUMIFS(province!$Q:$Q,province!$A:$A,F$1-1,province!$E:$E,$A51)</f>
        <v>4</v>
      </c>
      <c r="G51" s="1">
        <f>SUMIFS(province!$F:$F,province!$A:$A,G$1,province!$E:$E,$A51)-SUMIFS(province!$Q:$Q,province!$A:$A,G$1-1,province!$E:$E,$A51)</f>
        <v>2</v>
      </c>
      <c r="H51" s="1">
        <f>SUMIFS(province!$F:$F,province!$A:$A,H$1,province!$E:$E,$A51)-SUMIFS(province!$Q:$Q,province!$A:$A,H$1-1,province!$E:$E,$A51)</f>
        <v>2</v>
      </c>
      <c r="I51" s="1">
        <f>SUMIFS(province!$F:$F,province!$A:$A,I$1,province!$E:$E,$A51)-SUMIFS(province!$Q:$Q,province!$A:$A,I$1-1,province!$E:$E,$A51)</f>
        <v>2</v>
      </c>
      <c r="J51" s="1">
        <f>SUMIFS(province!$F:$F,province!$A:$A,J$1,province!$E:$E,$A51)-SUMIFS(province!$Q:$Q,province!$A:$A,J$1-1,province!$E:$E,$A51)</f>
        <v>2</v>
      </c>
      <c r="K51" s="1">
        <f>SUMIFS(province!$F:$F,province!$A:$A,K$1,province!$E:$E,$A51)-SUMIFS(province!$Q:$Q,province!$A:$A,K$1-1,province!$E:$E,$A51)</f>
        <v>2</v>
      </c>
      <c r="L51" s="1">
        <f>SUMIFS(province!$F:$F,province!$A:$A,L$1,province!$E:$E,$A51)-SUMIFS(province!$Q:$Q,province!$A:$A,L$1-1,province!$E:$E,$A51)</f>
        <v>2</v>
      </c>
      <c r="M51" s="1">
        <f>SUMIFS(province!$F:$F,province!$A:$A,M$1,province!$E:$E,$A51)-SUMIFS(province!$Q:$Q,province!$A:$A,M$1-1,province!$E:$E,$A51)</f>
        <v>2</v>
      </c>
      <c r="N51" s="1">
        <f>SUMIFS(province!$F:$F,province!$A:$A,N$1,province!$E:$E,$A51)-SUMIFS(province!$Q:$Q,province!$A:$A,N$1-1,province!$E:$E,$A51)</f>
        <v>2</v>
      </c>
      <c r="O51" s="1">
        <f>SUMIFS(province!$F:$F,province!$A:$A,O$1,province!$E:$E,$A51)-SUMIFS(province!$Q:$Q,province!$A:$A,O$1-1,province!$E:$E,$A51)</f>
        <v>2</v>
      </c>
      <c r="P51" s="1">
        <f>SUMIFS(province!$F:$F,province!$A:$A,P$1,province!$E:$E,$A51)-SUMIFS(province!$Q:$Q,province!$A:$A,P$1-1,province!$E:$E,$A51)</f>
        <v>2</v>
      </c>
      <c r="Q51" s="1">
        <f>SUMIFS(province!$F:$F,province!$A:$A,Q$1,province!$E:$E,$A51)-SUMIFS(province!$Q:$Q,province!$A:$A,Q$1-1,province!$E:$E,$A51)</f>
        <v>1</v>
      </c>
      <c r="R51" s="1">
        <f>SUMIFS(province!$F:$F,province!$A:$A,R$1,province!$E:$E,$A51)-SUMIFS(province!$Q:$Q,province!$A:$A,R$1-1,province!$E:$E,$A51)</f>
        <v>1</v>
      </c>
      <c r="S51" s="1">
        <f>SUMIFS(province!$F:$F,province!$A:$A,S$1,province!$E:$E,$A51)-SUMIFS(province!$Q:$Q,province!$A:$A,S$1-1,province!$E:$E,$A51)</f>
        <v>1</v>
      </c>
    </row>
    <row r="52" spans="1:19" x14ac:dyDescent="0.3">
      <c r="A52" s="3" t="s">
        <v>91</v>
      </c>
      <c r="B52" s="1">
        <f>SUMIFS(province!$F:$F,province!$A:$A,B$1,province!$E:$E,$A52)-SUMIFS(province!$Q:$Q,province!$A:$A,B$1-1,province!$E:$E,$A52)</f>
        <v>1</v>
      </c>
      <c r="C52" s="1">
        <f>SUMIFS(province!$F:$F,province!$A:$A,C$1,province!$E:$E,$A52)-SUMIFS(province!$Q:$Q,province!$A:$A,C$1-1,province!$E:$E,$A52)</f>
        <v>2</v>
      </c>
      <c r="D52" s="1">
        <f>SUMIFS(province!$F:$F,province!$A:$A,D$1,province!$E:$E,$A52)-SUMIFS(province!$Q:$Q,province!$A:$A,D$1-1,province!$E:$E,$A52)</f>
        <v>2</v>
      </c>
      <c r="E52" s="1">
        <f>SUMIFS(province!$F:$F,province!$A:$A,E$1,province!$E:$E,$A52)-SUMIFS(province!$Q:$Q,province!$A:$A,E$1-1,province!$E:$E,$A52)</f>
        <v>2</v>
      </c>
      <c r="F52" s="1">
        <f>SUMIFS(province!$F:$F,province!$A:$A,F$1,province!$E:$E,$A52)-SUMIFS(province!$Q:$Q,province!$A:$A,F$1-1,province!$E:$E,$A52)</f>
        <v>2</v>
      </c>
      <c r="G52" s="1">
        <f>SUMIFS(province!$F:$F,province!$A:$A,G$1,province!$E:$E,$A52)-SUMIFS(province!$Q:$Q,province!$A:$A,G$1-1,province!$E:$E,$A52)</f>
        <v>3</v>
      </c>
      <c r="H52" s="1">
        <f>SUMIFS(province!$F:$F,province!$A:$A,H$1,province!$E:$E,$A52)-SUMIFS(province!$Q:$Q,province!$A:$A,H$1-1,province!$E:$E,$A52)</f>
        <v>3</v>
      </c>
      <c r="I52" s="1">
        <f>SUMIFS(province!$F:$F,province!$A:$A,I$1,province!$E:$E,$A52)-SUMIFS(province!$Q:$Q,province!$A:$A,I$1-1,province!$E:$E,$A52)</f>
        <v>3</v>
      </c>
      <c r="J52" s="1">
        <f>SUMIFS(province!$F:$F,province!$A:$A,J$1,province!$E:$E,$A52)-SUMIFS(province!$Q:$Q,province!$A:$A,J$1-1,province!$E:$E,$A52)</f>
        <v>3</v>
      </c>
      <c r="K52" s="1">
        <f>SUMIFS(province!$F:$F,province!$A:$A,K$1,province!$E:$E,$A52)-SUMIFS(province!$Q:$Q,province!$A:$A,K$1-1,province!$E:$E,$A52)</f>
        <v>3</v>
      </c>
      <c r="L52" s="1">
        <f>SUMIFS(province!$F:$F,province!$A:$A,L$1,province!$E:$E,$A52)-SUMIFS(province!$Q:$Q,province!$A:$A,L$1-1,province!$E:$E,$A52)</f>
        <v>3</v>
      </c>
      <c r="M52" s="1">
        <f>SUMIFS(province!$F:$F,province!$A:$A,M$1,province!$E:$E,$A52)-SUMIFS(province!$Q:$Q,province!$A:$A,M$1-1,province!$E:$E,$A52)</f>
        <v>2</v>
      </c>
      <c r="N52" s="1">
        <f>SUMIFS(province!$F:$F,province!$A:$A,N$1,province!$E:$E,$A52)-SUMIFS(province!$Q:$Q,province!$A:$A,N$1-1,province!$E:$E,$A52)</f>
        <v>2</v>
      </c>
      <c r="O52" s="1">
        <f>SUMIFS(province!$F:$F,province!$A:$A,O$1,province!$E:$E,$A52)-SUMIFS(province!$Q:$Q,province!$A:$A,O$1-1,province!$E:$E,$A52)</f>
        <v>2</v>
      </c>
      <c r="P52" s="1">
        <f>SUMIFS(province!$F:$F,province!$A:$A,P$1,province!$E:$E,$A52)-SUMIFS(province!$Q:$Q,province!$A:$A,P$1-1,province!$E:$E,$A52)</f>
        <v>2</v>
      </c>
      <c r="Q52" s="1">
        <f>SUMIFS(province!$F:$F,province!$A:$A,Q$1,province!$E:$E,$A52)-SUMIFS(province!$Q:$Q,province!$A:$A,Q$1-1,province!$E:$E,$A52)</f>
        <v>2</v>
      </c>
      <c r="R52" s="1">
        <f>SUMIFS(province!$F:$F,province!$A:$A,R$1,province!$E:$E,$A52)-SUMIFS(province!$Q:$Q,province!$A:$A,R$1-1,province!$E:$E,$A52)</f>
        <v>2</v>
      </c>
      <c r="S52" s="1">
        <f>SUMIFS(province!$F:$F,province!$A:$A,S$1,province!$E:$E,$A52)-SUMIFS(province!$Q:$Q,province!$A:$A,S$1-1,province!$E:$E,$A52)</f>
        <v>2</v>
      </c>
    </row>
    <row r="53" spans="1:19" x14ac:dyDescent="0.3">
      <c r="A53" s="3" t="s">
        <v>126</v>
      </c>
      <c r="B53" s="1">
        <f>SUMIFS(province!$F:$F,province!$A:$A,B$1,province!$E:$E,$A53)-SUMIFS(province!$Q:$Q,province!$A:$A,B$1-1,province!$E:$E,$A53)</f>
        <v>4</v>
      </c>
      <c r="C53" s="1">
        <f>SUMIFS(province!$F:$F,province!$A:$A,C$1,province!$E:$E,$A53)-SUMIFS(province!$Q:$Q,province!$A:$A,C$1-1,province!$E:$E,$A53)</f>
        <v>4</v>
      </c>
      <c r="D53" s="1">
        <f>SUMIFS(province!$F:$F,province!$A:$A,D$1,province!$E:$E,$A53)-SUMIFS(province!$Q:$Q,province!$A:$A,D$1-1,province!$E:$E,$A53)</f>
        <v>1</v>
      </c>
      <c r="E53" s="1">
        <f>SUMIFS(province!$F:$F,province!$A:$A,E$1,province!$E:$E,$A53)-SUMIFS(province!$Q:$Q,province!$A:$A,E$1-1,province!$E:$E,$A53)</f>
        <v>2</v>
      </c>
      <c r="F53" s="1">
        <f>SUMIFS(province!$F:$F,province!$A:$A,F$1,province!$E:$E,$A53)-SUMIFS(province!$Q:$Q,province!$A:$A,F$1-1,province!$E:$E,$A53)</f>
        <v>1</v>
      </c>
      <c r="G53" s="1">
        <f>SUMIFS(province!$F:$F,province!$A:$A,G$1,province!$E:$E,$A53)-SUMIFS(province!$Q:$Q,province!$A:$A,G$1-1,province!$E:$E,$A53)</f>
        <v>2</v>
      </c>
      <c r="H53" s="1">
        <f>SUMIFS(province!$F:$F,province!$A:$A,H$1,province!$E:$E,$A53)-SUMIFS(province!$Q:$Q,province!$A:$A,H$1-1,province!$E:$E,$A53)</f>
        <v>1</v>
      </c>
      <c r="I53" s="1">
        <f>SUMIFS(province!$F:$F,province!$A:$A,I$1,province!$E:$E,$A53)-SUMIFS(province!$Q:$Q,province!$A:$A,I$1-1,province!$E:$E,$A53)</f>
        <v>1</v>
      </c>
      <c r="J53" s="1">
        <f>SUMIFS(province!$F:$F,province!$A:$A,J$1,province!$E:$E,$A53)-SUMIFS(province!$Q:$Q,province!$A:$A,J$1-1,province!$E:$E,$A53)</f>
        <v>2</v>
      </c>
      <c r="K53" s="1">
        <f>SUMIFS(province!$F:$F,province!$A:$A,K$1,province!$E:$E,$A53)-SUMIFS(province!$Q:$Q,province!$A:$A,K$1-1,province!$E:$E,$A53)</f>
        <v>2</v>
      </c>
      <c r="L53" s="1">
        <f>SUMIFS(province!$F:$F,province!$A:$A,L$1,province!$E:$E,$A53)-SUMIFS(province!$Q:$Q,province!$A:$A,L$1-1,province!$E:$E,$A53)</f>
        <v>2</v>
      </c>
      <c r="M53" s="1">
        <f>SUMIFS(province!$F:$F,province!$A:$A,M$1,province!$E:$E,$A53)-SUMIFS(province!$Q:$Q,province!$A:$A,M$1-1,province!$E:$E,$A53)</f>
        <v>2</v>
      </c>
      <c r="N53" s="1">
        <f>SUMIFS(province!$F:$F,province!$A:$A,N$1,province!$E:$E,$A53)-SUMIFS(province!$Q:$Q,province!$A:$A,N$1-1,province!$E:$E,$A53)</f>
        <v>2</v>
      </c>
      <c r="O53" s="1">
        <f>SUMIFS(province!$F:$F,province!$A:$A,O$1,province!$E:$E,$A53)-SUMIFS(province!$Q:$Q,province!$A:$A,O$1-1,province!$E:$E,$A53)</f>
        <v>2</v>
      </c>
      <c r="P53" s="1">
        <f>SUMIFS(province!$F:$F,province!$A:$A,P$1,province!$E:$E,$A53)-SUMIFS(province!$Q:$Q,province!$A:$A,P$1-1,province!$E:$E,$A53)</f>
        <v>2</v>
      </c>
      <c r="Q53" s="1">
        <f>SUMIFS(province!$F:$F,province!$A:$A,Q$1,province!$E:$E,$A53)-SUMIFS(province!$Q:$Q,province!$A:$A,Q$1-1,province!$E:$E,$A53)</f>
        <v>2</v>
      </c>
      <c r="R53" s="1">
        <f>SUMIFS(province!$F:$F,province!$A:$A,R$1,province!$E:$E,$A53)-SUMIFS(province!$Q:$Q,province!$A:$A,R$1-1,province!$E:$E,$A53)</f>
        <v>2</v>
      </c>
      <c r="S53" s="1">
        <f>SUMIFS(province!$F:$F,province!$A:$A,S$1,province!$E:$E,$A53)-SUMIFS(province!$Q:$Q,province!$A:$A,S$1-1,province!$E:$E,$A53)</f>
        <v>2</v>
      </c>
    </row>
    <row r="54" spans="1:19" x14ac:dyDescent="0.3">
      <c r="A54" s="3" t="s">
        <v>90</v>
      </c>
      <c r="B54" s="1">
        <f>SUMIFS(province!$F:$F,province!$A:$A,B$1,province!$E:$E,$A54)-SUMIFS(province!$Q:$Q,province!$A:$A,B$1-1,province!$E:$E,$A54)</f>
        <v>2</v>
      </c>
      <c r="C54" s="1">
        <f>SUMIFS(province!$F:$F,province!$A:$A,C$1,province!$E:$E,$A54)-SUMIFS(province!$Q:$Q,province!$A:$A,C$1-1,province!$E:$E,$A54)</f>
        <v>2</v>
      </c>
      <c r="D54" s="1">
        <f>SUMIFS(province!$F:$F,province!$A:$A,D$1,province!$E:$E,$A54)-SUMIFS(province!$Q:$Q,province!$A:$A,D$1-1,province!$E:$E,$A54)</f>
        <v>3</v>
      </c>
      <c r="E54" s="1">
        <f>SUMIFS(province!$F:$F,province!$A:$A,E$1,province!$E:$E,$A54)-SUMIFS(province!$Q:$Q,province!$A:$A,E$1-1,province!$E:$E,$A54)</f>
        <v>3</v>
      </c>
      <c r="F54" s="1">
        <f>SUMIFS(province!$F:$F,province!$A:$A,F$1,province!$E:$E,$A54)-SUMIFS(province!$Q:$Q,province!$A:$A,F$1-1,province!$E:$E,$A54)</f>
        <v>3</v>
      </c>
      <c r="G54" s="1">
        <f>SUMIFS(province!$F:$F,province!$A:$A,G$1,province!$E:$E,$A54)-SUMIFS(province!$Q:$Q,province!$A:$A,G$1-1,province!$E:$E,$A54)</f>
        <v>2</v>
      </c>
      <c r="H54" s="1">
        <f>SUMIFS(province!$F:$F,province!$A:$A,H$1,province!$E:$E,$A54)-SUMIFS(province!$Q:$Q,province!$A:$A,H$1-1,province!$E:$E,$A54)</f>
        <v>2</v>
      </c>
      <c r="I54" s="1">
        <f>SUMIFS(province!$F:$F,province!$A:$A,I$1,province!$E:$E,$A54)-SUMIFS(province!$Q:$Q,province!$A:$A,I$1-1,province!$E:$E,$A54)</f>
        <v>2</v>
      </c>
      <c r="J54" s="1">
        <f>SUMIFS(province!$F:$F,province!$A:$A,J$1,province!$E:$E,$A54)-SUMIFS(province!$Q:$Q,province!$A:$A,J$1-1,province!$E:$E,$A54)</f>
        <v>2</v>
      </c>
      <c r="K54" s="1">
        <f>SUMIFS(province!$F:$F,province!$A:$A,K$1,province!$E:$E,$A54)-SUMIFS(province!$Q:$Q,province!$A:$A,K$1-1,province!$E:$E,$A54)</f>
        <v>2</v>
      </c>
      <c r="L54" s="1">
        <f>SUMIFS(province!$F:$F,province!$A:$A,L$1,province!$E:$E,$A54)-SUMIFS(province!$Q:$Q,province!$A:$A,L$1-1,province!$E:$E,$A54)</f>
        <v>2</v>
      </c>
      <c r="M54" s="1">
        <f>SUMIFS(province!$F:$F,province!$A:$A,M$1,province!$E:$E,$A54)-SUMIFS(province!$Q:$Q,province!$A:$A,M$1-1,province!$E:$E,$A54)</f>
        <v>3</v>
      </c>
      <c r="N54" s="1">
        <f>SUMIFS(province!$F:$F,province!$A:$A,N$1,province!$E:$E,$A54)-SUMIFS(province!$Q:$Q,province!$A:$A,N$1-1,province!$E:$E,$A54)</f>
        <v>2</v>
      </c>
      <c r="O54" s="1">
        <f>SUMIFS(province!$F:$F,province!$A:$A,O$1,province!$E:$E,$A54)-SUMIFS(province!$Q:$Q,province!$A:$A,O$1-1,province!$E:$E,$A54)</f>
        <v>2</v>
      </c>
      <c r="P54" s="1">
        <f>SUMIFS(province!$F:$F,province!$A:$A,P$1,province!$E:$E,$A54)-SUMIFS(province!$Q:$Q,province!$A:$A,P$1-1,province!$E:$E,$A54)</f>
        <v>2</v>
      </c>
      <c r="Q54" s="1">
        <f>SUMIFS(province!$F:$F,province!$A:$A,Q$1,province!$E:$E,$A54)-SUMIFS(province!$Q:$Q,province!$A:$A,Q$1-1,province!$E:$E,$A54)</f>
        <v>3</v>
      </c>
      <c r="R54" s="1">
        <f>SUMIFS(province!$F:$F,province!$A:$A,R$1,province!$E:$E,$A54)-SUMIFS(province!$Q:$Q,province!$A:$A,R$1-1,province!$E:$E,$A54)</f>
        <v>3</v>
      </c>
      <c r="S54" s="1">
        <f>SUMIFS(province!$F:$F,province!$A:$A,S$1,province!$E:$E,$A54)-SUMIFS(province!$Q:$Q,province!$A:$A,S$1-1,province!$E:$E,$A54)</f>
        <v>2</v>
      </c>
    </row>
    <row r="55" spans="1:19" x14ac:dyDescent="0.3">
      <c r="A55" s="3" t="s">
        <v>128</v>
      </c>
      <c r="B55" s="1">
        <f>SUMIFS(province!$F:$F,province!$A:$A,B$1,province!$E:$E,$A55)-SUMIFS(province!$Q:$Q,province!$A:$A,B$1-1,province!$E:$E,$A55)</f>
        <v>2</v>
      </c>
      <c r="C55" s="1">
        <f>SUMIFS(province!$F:$F,province!$A:$A,C$1,province!$E:$E,$A55)-SUMIFS(province!$Q:$Q,province!$A:$A,C$1-1,province!$E:$E,$A55)</f>
        <v>1</v>
      </c>
      <c r="D55" s="1">
        <f>SUMIFS(province!$F:$F,province!$A:$A,D$1,province!$E:$E,$A55)-SUMIFS(province!$Q:$Q,province!$A:$A,D$1-1,province!$E:$E,$A55)</f>
        <v>1</v>
      </c>
      <c r="E55" s="1">
        <f>SUMIFS(province!$F:$F,province!$A:$A,E$1,province!$E:$E,$A55)-SUMIFS(province!$Q:$Q,province!$A:$A,E$1-1,province!$E:$E,$A55)</f>
        <v>1</v>
      </c>
      <c r="F55" s="1">
        <f>SUMIFS(province!$F:$F,province!$A:$A,F$1,province!$E:$E,$A55)-SUMIFS(province!$Q:$Q,province!$A:$A,F$1-1,province!$E:$E,$A55)</f>
        <v>2</v>
      </c>
      <c r="G55" s="1">
        <f>SUMIFS(province!$F:$F,province!$A:$A,G$1,province!$E:$E,$A55)-SUMIFS(province!$Q:$Q,province!$A:$A,G$1-1,province!$E:$E,$A55)</f>
        <v>0</v>
      </c>
      <c r="H55" s="1">
        <f>SUMIFS(province!$F:$F,province!$A:$A,H$1,province!$E:$E,$A55)-SUMIFS(province!$Q:$Q,province!$A:$A,H$1-1,province!$E:$E,$A55)</f>
        <v>2</v>
      </c>
      <c r="I55" s="1">
        <f>SUMIFS(province!$F:$F,province!$A:$A,I$1,province!$E:$E,$A55)-SUMIFS(province!$Q:$Q,province!$A:$A,I$1-1,province!$E:$E,$A55)</f>
        <v>3</v>
      </c>
      <c r="J55" s="1">
        <f>SUMIFS(province!$F:$F,province!$A:$A,J$1,province!$E:$E,$A55)-SUMIFS(province!$Q:$Q,province!$A:$A,J$1-1,province!$E:$E,$A55)</f>
        <v>2</v>
      </c>
      <c r="K55" s="1">
        <f>SUMIFS(province!$F:$F,province!$A:$A,K$1,province!$E:$E,$A55)-SUMIFS(province!$Q:$Q,province!$A:$A,K$1-1,province!$E:$E,$A55)</f>
        <v>3</v>
      </c>
      <c r="L55" s="1">
        <f>SUMIFS(province!$F:$F,province!$A:$A,L$1,province!$E:$E,$A55)-SUMIFS(province!$Q:$Q,province!$A:$A,L$1-1,province!$E:$E,$A55)</f>
        <v>3</v>
      </c>
      <c r="M55" s="1">
        <f>SUMIFS(province!$F:$F,province!$A:$A,M$1,province!$E:$E,$A55)-SUMIFS(province!$Q:$Q,province!$A:$A,M$1-1,province!$E:$E,$A55)</f>
        <v>3</v>
      </c>
      <c r="N55" s="1">
        <f>SUMIFS(province!$F:$F,province!$A:$A,N$1,province!$E:$E,$A55)-SUMIFS(province!$Q:$Q,province!$A:$A,N$1-1,province!$E:$E,$A55)</f>
        <v>2</v>
      </c>
      <c r="O55" s="1">
        <f>SUMIFS(province!$F:$F,province!$A:$A,O$1,province!$E:$E,$A55)-SUMIFS(province!$Q:$Q,province!$A:$A,O$1-1,province!$E:$E,$A55)</f>
        <v>2</v>
      </c>
      <c r="P55" s="1">
        <f>SUMIFS(province!$F:$F,province!$A:$A,P$1,province!$E:$E,$A55)-SUMIFS(province!$Q:$Q,province!$A:$A,P$1-1,province!$E:$E,$A55)</f>
        <v>2</v>
      </c>
      <c r="Q55" s="1">
        <f>SUMIFS(province!$F:$F,province!$A:$A,Q$1,province!$E:$E,$A55)-SUMIFS(province!$Q:$Q,province!$A:$A,Q$1-1,province!$E:$E,$A55)</f>
        <v>3</v>
      </c>
      <c r="R55" s="1">
        <f>SUMIFS(province!$F:$F,province!$A:$A,R$1,province!$E:$E,$A55)-SUMIFS(province!$Q:$Q,province!$A:$A,R$1-1,province!$E:$E,$A55)</f>
        <v>3</v>
      </c>
      <c r="S55" s="1">
        <f>SUMIFS(province!$F:$F,province!$A:$A,S$1,province!$E:$E,$A55)-SUMIFS(province!$Q:$Q,province!$A:$A,S$1-1,province!$E:$E,$A55)</f>
        <v>3</v>
      </c>
    </row>
    <row r="56" spans="1:19" x14ac:dyDescent="0.3">
      <c r="A56" s="3" t="s">
        <v>139</v>
      </c>
      <c r="B56" s="1">
        <f>SUMIFS(province!$F:$F,province!$A:$A,B$1,province!$E:$E,$A56)-SUMIFS(province!$Q:$Q,province!$A:$A,B$1-1,province!$E:$E,$A56)</f>
        <v>1</v>
      </c>
      <c r="C56" s="1">
        <f>SUMIFS(province!$F:$F,province!$A:$A,C$1,province!$E:$E,$A56)-SUMIFS(province!$Q:$Q,province!$A:$A,C$1-1,province!$E:$E,$A56)</f>
        <v>2</v>
      </c>
      <c r="D56" s="1">
        <f>SUMIFS(province!$F:$F,province!$A:$A,D$1,province!$E:$E,$A56)-SUMIFS(province!$Q:$Q,province!$A:$A,D$1-1,province!$E:$E,$A56)</f>
        <v>1</v>
      </c>
      <c r="E56" s="1">
        <f>SUMIFS(province!$F:$F,province!$A:$A,E$1,province!$E:$E,$A56)-SUMIFS(province!$Q:$Q,province!$A:$A,E$1-1,province!$E:$E,$A56)</f>
        <v>0</v>
      </c>
      <c r="F56" s="1">
        <f>SUMIFS(province!$F:$F,province!$A:$A,F$1,province!$E:$E,$A56)-SUMIFS(province!$Q:$Q,province!$A:$A,F$1-1,province!$E:$E,$A56)</f>
        <v>1</v>
      </c>
      <c r="G56" s="1">
        <f>SUMIFS(province!$F:$F,province!$A:$A,G$1,province!$E:$E,$A56)-SUMIFS(province!$Q:$Q,province!$A:$A,G$1-1,province!$E:$E,$A56)</f>
        <v>3</v>
      </c>
      <c r="H56" s="1">
        <f>SUMIFS(province!$F:$F,province!$A:$A,H$1,province!$E:$E,$A56)-SUMIFS(province!$Q:$Q,province!$A:$A,H$1-1,province!$E:$E,$A56)</f>
        <v>3</v>
      </c>
      <c r="I56" s="1">
        <f>SUMIFS(province!$F:$F,province!$A:$A,I$1,province!$E:$E,$A56)-SUMIFS(province!$Q:$Q,province!$A:$A,I$1-1,province!$E:$E,$A56)</f>
        <v>4</v>
      </c>
      <c r="J56" s="1">
        <f>SUMIFS(province!$F:$F,province!$A:$A,J$1,province!$E:$E,$A56)-SUMIFS(province!$Q:$Q,province!$A:$A,J$1-1,province!$E:$E,$A56)</f>
        <v>2</v>
      </c>
      <c r="K56" s="1">
        <f>SUMIFS(province!$F:$F,province!$A:$A,K$1,province!$E:$E,$A56)-SUMIFS(province!$Q:$Q,province!$A:$A,K$1-1,province!$E:$E,$A56)</f>
        <v>3</v>
      </c>
      <c r="L56" s="1">
        <f>SUMIFS(province!$F:$F,province!$A:$A,L$1,province!$E:$E,$A56)-SUMIFS(province!$Q:$Q,province!$A:$A,L$1-1,province!$E:$E,$A56)</f>
        <v>3</v>
      </c>
      <c r="M56" s="1">
        <f>SUMIFS(province!$F:$F,province!$A:$A,M$1,province!$E:$E,$A56)-SUMIFS(province!$Q:$Q,province!$A:$A,M$1-1,province!$E:$E,$A56)</f>
        <v>3</v>
      </c>
      <c r="N56" s="1">
        <f>SUMIFS(province!$F:$F,province!$A:$A,N$1,province!$E:$E,$A56)-SUMIFS(province!$Q:$Q,province!$A:$A,N$1-1,province!$E:$E,$A56)</f>
        <v>2</v>
      </c>
      <c r="O56" s="1">
        <f>SUMIFS(province!$F:$F,province!$A:$A,O$1,province!$E:$E,$A56)-SUMIFS(province!$Q:$Q,province!$A:$A,O$1-1,province!$E:$E,$A56)</f>
        <v>2</v>
      </c>
      <c r="P56" s="1">
        <f>SUMIFS(province!$F:$F,province!$A:$A,P$1,province!$E:$E,$A56)-SUMIFS(province!$Q:$Q,province!$A:$A,P$1-1,province!$E:$E,$A56)</f>
        <v>2</v>
      </c>
      <c r="Q56" s="1">
        <f>SUMIFS(province!$F:$F,province!$A:$A,Q$1,province!$E:$E,$A56)-SUMIFS(province!$Q:$Q,province!$A:$A,Q$1-1,province!$E:$E,$A56)</f>
        <v>2</v>
      </c>
      <c r="R56" s="1">
        <f>SUMIFS(province!$F:$F,province!$A:$A,R$1,province!$E:$E,$A56)-SUMIFS(province!$Q:$Q,province!$A:$A,R$1-1,province!$E:$E,$A56)</f>
        <v>2</v>
      </c>
      <c r="S56" s="1">
        <f>SUMIFS(province!$F:$F,province!$A:$A,S$1,province!$E:$E,$A56)-SUMIFS(province!$Q:$Q,province!$A:$A,S$1-1,province!$E:$E,$A56)</f>
        <v>2</v>
      </c>
    </row>
    <row r="57" spans="1:19" x14ac:dyDescent="0.3">
      <c r="A57" s="3" t="s">
        <v>143</v>
      </c>
      <c r="B57" s="1">
        <f>SUMIFS(province!$F:$F,province!$A:$A,B$1,province!$E:$E,$A57)-SUMIFS(province!$Q:$Q,province!$A:$A,B$1-1,province!$E:$E,$A57)</f>
        <v>3</v>
      </c>
      <c r="C57" s="1">
        <f>SUMIFS(province!$F:$F,province!$A:$A,C$1,province!$E:$E,$A57)-SUMIFS(province!$Q:$Q,province!$A:$A,C$1-1,province!$E:$E,$A57)</f>
        <v>4</v>
      </c>
      <c r="D57" s="1">
        <f>SUMIFS(province!$F:$F,province!$A:$A,D$1,province!$E:$E,$A57)-SUMIFS(province!$Q:$Q,province!$A:$A,D$1-1,province!$E:$E,$A57)</f>
        <v>2</v>
      </c>
      <c r="E57" s="1">
        <f>SUMIFS(province!$F:$F,province!$A:$A,E$1,province!$E:$E,$A57)-SUMIFS(province!$Q:$Q,province!$A:$A,E$1-1,province!$E:$E,$A57)</f>
        <v>3</v>
      </c>
      <c r="F57" s="1">
        <f>SUMIFS(province!$F:$F,province!$A:$A,F$1,province!$E:$E,$A57)-SUMIFS(province!$Q:$Q,province!$A:$A,F$1-1,province!$E:$E,$A57)</f>
        <v>5</v>
      </c>
      <c r="G57" s="1">
        <f>SUMIFS(province!$F:$F,province!$A:$A,G$1,province!$E:$E,$A57)-SUMIFS(province!$Q:$Q,province!$A:$A,G$1-1,province!$E:$E,$A57)</f>
        <v>1</v>
      </c>
      <c r="H57" s="1">
        <f>SUMIFS(province!$F:$F,province!$A:$A,H$1,province!$E:$E,$A57)-SUMIFS(province!$Q:$Q,province!$A:$A,H$1-1,province!$E:$E,$A57)</f>
        <v>1</v>
      </c>
      <c r="I57" s="1">
        <f>SUMIFS(province!$F:$F,province!$A:$A,I$1,province!$E:$E,$A57)-SUMIFS(province!$Q:$Q,province!$A:$A,I$1-1,province!$E:$E,$A57)</f>
        <v>2</v>
      </c>
      <c r="J57" s="1">
        <f>SUMIFS(province!$F:$F,province!$A:$A,J$1,province!$E:$E,$A57)-SUMIFS(province!$Q:$Q,province!$A:$A,J$1-1,province!$E:$E,$A57)</f>
        <v>2</v>
      </c>
      <c r="K57" s="1">
        <f>SUMIFS(province!$F:$F,province!$A:$A,K$1,province!$E:$E,$A57)-SUMIFS(province!$Q:$Q,province!$A:$A,K$1-1,province!$E:$E,$A57)</f>
        <v>2</v>
      </c>
      <c r="L57" s="1">
        <f>SUMIFS(province!$F:$F,province!$A:$A,L$1,province!$E:$E,$A57)-SUMIFS(province!$Q:$Q,province!$A:$A,L$1-1,province!$E:$E,$A57)</f>
        <v>2</v>
      </c>
      <c r="M57" s="1">
        <f>SUMIFS(province!$F:$F,province!$A:$A,M$1,province!$E:$E,$A57)-SUMIFS(province!$Q:$Q,province!$A:$A,M$1-1,province!$E:$E,$A57)</f>
        <v>3</v>
      </c>
      <c r="N57" s="1">
        <f>SUMIFS(province!$F:$F,province!$A:$A,N$1,province!$E:$E,$A57)-SUMIFS(province!$Q:$Q,province!$A:$A,N$1-1,province!$E:$E,$A57)</f>
        <v>2</v>
      </c>
      <c r="O57" s="1">
        <f>SUMIFS(province!$F:$F,province!$A:$A,O$1,province!$E:$E,$A57)-SUMIFS(province!$Q:$Q,province!$A:$A,O$1-1,province!$E:$E,$A57)</f>
        <v>2</v>
      </c>
      <c r="P57" s="1">
        <f>SUMIFS(province!$F:$F,province!$A:$A,P$1,province!$E:$E,$A57)-SUMIFS(province!$Q:$Q,province!$A:$A,P$1-1,province!$E:$E,$A57)</f>
        <v>1</v>
      </c>
      <c r="Q57" s="1">
        <f>SUMIFS(province!$F:$F,province!$A:$A,Q$1,province!$E:$E,$A57)-SUMIFS(province!$Q:$Q,province!$A:$A,Q$1-1,province!$E:$E,$A57)</f>
        <v>2</v>
      </c>
      <c r="R57" s="1">
        <f>SUMIFS(province!$F:$F,province!$A:$A,R$1,province!$E:$E,$A57)-SUMIFS(province!$Q:$Q,province!$A:$A,R$1-1,province!$E:$E,$A57)</f>
        <v>2</v>
      </c>
      <c r="S57" s="1">
        <f>SUMIFS(province!$F:$F,province!$A:$A,S$1,province!$E:$E,$A57)-SUMIFS(province!$Q:$Q,province!$A:$A,S$1-1,province!$E:$E,$A57)</f>
        <v>2</v>
      </c>
    </row>
    <row r="58" spans="1:19" x14ac:dyDescent="0.3">
      <c r="A58" s="3" t="s">
        <v>124</v>
      </c>
      <c r="B58" s="1">
        <f>SUMIFS(province!$F:$F,province!$A:$A,B$1,province!$E:$E,$A58)-SUMIFS(province!$Q:$Q,province!$A:$A,B$1-1,province!$E:$E,$A58)</f>
        <v>1</v>
      </c>
      <c r="C58" s="1">
        <f>SUMIFS(province!$F:$F,province!$A:$A,C$1,province!$E:$E,$A58)-SUMIFS(province!$Q:$Q,province!$A:$A,C$1-1,province!$E:$E,$A58)</f>
        <v>1</v>
      </c>
      <c r="D58" s="1">
        <f>SUMIFS(province!$F:$F,province!$A:$A,D$1,province!$E:$E,$A58)-SUMIFS(province!$Q:$Q,province!$A:$A,D$1-1,province!$E:$E,$A58)</f>
        <v>3</v>
      </c>
      <c r="E58" s="1">
        <f>SUMIFS(province!$F:$F,province!$A:$A,E$1,province!$E:$E,$A58)-SUMIFS(province!$Q:$Q,province!$A:$A,E$1-1,province!$E:$E,$A58)</f>
        <v>1</v>
      </c>
      <c r="F58" s="1">
        <f>SUMIFS(province!$F:$F,province!$A:$A,F$1,province!$E:$E,$A58)-SUMIFS(province!$Q:$Q,province!$A:$A,F$1-1,province!$E:$E,$A58)</f>
        <v>2</v>
      </c>
      <c r="G58" s="1">
        <f>SUMIFS(province!$F:$F,province!$A:$A,G$1,province!$E:$E,$A58)-SUMIFS(province!$Q:$Q,province!$A:$A,G$1-1,province!$E:$E,$A58)</f>
        <v>2</v>
      </c>
      <c r="H58" s="1">
        <f>SUMIFS(province!$F:$F,province!$A:$A,H$1,province!$E:$E,$A58)-SUMIFS(province!$Q:$Q,province!$A:$A,H$1-1,province!$E:$E,$A58)</f>
        <v>2</v>
      </c>
      <c r="I58" s="1">
        <f>SUMIFS(province!$F:$F,province!$A:$A,I$1,province!$E:$E,$A58)-SUMIFS(province!$Q:$Q,province!$A:$A,I$1-1,province!$E:$E,$A58)</f>
        <v>3</v>
      </c>
      <c r="J58" s="1">
        <f>SUMIFS(province!$F:$F,province!$A:$A,J$1,province!$E:$E,$A58)-SUMIFS(province!$Q:$Q,province!$A:$A,J$1-1,province!$E:$E,$A58)</f>
        <v>2</v>
      </c>
      <c r="K58" s="1">
        <f>SUMIFS(province!$F:$F,province!$A:$A,K$1,province!$E:$E,$A58)-SUMIFS(province!$Q:$Q,province!$A:$A,K$1-1,province!$E:$E,$A58)</f>
        <v>2</v>
      </c>
      <c r="L58" s="1">
        <f>SUMIFS(province!$F:$F,province!$A:$A,L$1,province!$E:$E,$A58)-SUMIFS(province!$Q:$Q,province!$A:$A,L$1-1,province!$E:$E,$A58)</f>
        <v>2</v>
      </c>
      <c r="M58" s="1">
        <f>SUMIFS(province!$F:$F,province!$A:$A,M$1,province!$E:$E,$A58)-SUMIFS(province!$Q:$Q,province!$A:$A,M$1-1,province!$E:$E,$A58)</f>
        <v>2</v>
      </c>
      <c r="N58" s="1">
        <f>SUMIFS(province!$F:$F,province!$A:$A,N$1,province!$E:$E,$A58)-SUMIFS(province!$Q:$Q,province!$A:$A,N$1-1,province!$E:$E,$A58)</f>
        <v>2</v>
      </c>
      <c r="O58" s="1">
        <f>SUMIFS(province!$F:$F,province!$A:$A,O$1,province!$E:$E,$A58)-SUMIFS(province!$Q:$Q,province!$A:$A,O$1-1,province!$E:$E,$A58)</f>
        <v>2</v>
      </c>
      <c r="P58" s="1">
        <f>SUMIFS(province!$F:$F,province!$A:$A,P$1,province!$E:$E,$A58)-SUMIFS(province!$Q:$Q,province!$A:$A,P$1-1,province!$E:$E,$A58)</f>
        <v>2</v>
      </c>
      <c r="Q58" s="1">
        <f>SUMIFS(province!$F:$F,province!$A:$A,Q$1,province!$E:$E,$A58)-SUMIFS(province!$Q:$Q,province!$A:$A,Q$1-1,province!$E:$E,$A58)</f>
        <v>2</v>
      </c>
      <c r="R58" s="1">
        <f>SUMIFS(province!$F:$F,province!$A:$A,R$1,province!$E:$E,$A58)-SUMIFS(province!$Q:$Q,province!$A:$A,R$1-1,province!$E:$E,$A58)</f>
        <v>3</v>
      </c>
      <c r="S58" s="1">
        <f>SUMIFS(province!$F:$F,province!$A:$A,S$1,province!$E:$E,$A58)-SUMIFS(province!$Q:$Q,province!$A:$A,S$1-1,province!$E:$E,$A58)</f>
        <v>3</v>
      </c>
    </row>
    <row r="59" spans="1:19" x14ac:dyDescent="0.3">
      <c r="A59" s="3" t="s">
        <v>129</v>
      </c>
      <c r="B59" s="1">
        <f>SUMIFS(province!$F:$F,province!$A:$A,B$1,province!$E:$E,$A59)-SUMIFS(province!$Q:$Q,province!$A:$A,B$1-1,province!$E:$E,$A59)</f>
        <v>1</v>
      </c>
      <c r="C59" s="1">
        <f>SUMIFS(province!$F:$F,province!$A:$A,C$1,province!$E:$E,$A59)-SUMIFS(province!$Q:$Q,province!$A:$A,C$1-1,province!$E:$E,$A59)</f>
        <v>1</v>
      </c>
      <c r="D59" s="1">
        <f>SUMIFS(province!$F:$F,province!$A:$A,D$1,province!$E:$E,$A59)-SUMIFS(province!$Q:$Q,province!$A:$A,D$1-1,province!$E:$E,$A59)</f>
        <v>2</v>
      </c>
      <c r="E59" s="1">
        <f>SUMIFS(province!$F:$F,province!$A:$A,E$1,province!$E:$E,$A59)-SUMIFS(province!$Q:$Q,province!$A:$A,E$1-1,province!$E:$E,$A59)</f>
        <v>1</v>
      </c>
      <c r="F59" s="1">
        <f>SUMIFS(province!$F:$F,province!$A:$A,F$1,province!$E:$E,$A59)-SUMIFS(province!$Q:$Q,province!$A:$A,F$1-1,province!$E:$E,$A59)</f>
        <v>1</v>
      </c>
      <c r="G59" s="1">
        <f>SUMIFS(province!$F:$F,province!$A:$A,G$1,province!$E:$E,$A59)-SUMIFS(province!$Q:$Q,province!$A:$A,G$1-1,province!$E:$E,$A59)</f>
        <v>1</v>
      </c>
      <c r="H59" s="1">
        <f>SUMIFS(province!$F:$F,province!$A:$A,H$1,province!$E:$E,$A59)-SUMIFS(province!$Q:$Q,province!$A:$A,H$1-1,province!$E:$E,$A59)</f>
        <v>1</v>
      </c>
      <c r="I59" s="1">
        <f>SUMIFS(province!$F:$F,province!$A:$A,I$1,province!$E:$E,$A59)-SUMIFS(province!$Q:$Q,province!$A:$A,I$1-1,province!$E:$E,$A59)</f>
        <v>2</v>
      </c>
      <c r="J59" s="1">
        <f>SUMIFS(province!$F:$F,province!$A:$A,J$1,province!$E:$E,$A59)-SUMIFS(province!$Q:$Q,province!$A:$A,J$1-1,province!$E:$E,$A59)</f>
        <v>1</v>
      </c>
      <c r="K59" s="1">
        <f>SUMIFS(province!$F:$F,province!$A:$A,K$1,province!$E:$E,$A59)-SUMIFS(province!$Q:$Q,province!$A:$A,K$1-1,province!$E:$E,$A59)</f>
        <v>2</v>
      </c>
      <c r="L59" s="1">
        <f>SUMIFS(province!$F:$F,province!$A:$A,L$1,province!$E:$E,$A59)-SUMIFS(province!$Q:$Q,province!$A:$A,L$1-1,province!$E:$E,$A59)</f>
        <v>2</v>
      </c>
      <c r="M59" s="1">
        <f>SUMIFS(province!$F:$F,province!$A:$A,M$1,province!$E:$E,$A59)-SUMIFS(province!$Q:$Q,province!$A:$A,M$1-1,province!$E:$E,$A59)</f>
        <v>2</v>
      </c>
      <c r="N59" s="1">
        <f>SUMIFS(province!$F:$F,province!$A:$A,N$1,province!$E:$E,$A59)-SUMIFS(province!$Q:$Q,province!$A:$A,N$1-1,province!$E:$E,$A59)</f>
        <v>2</v>
      </c>
      <c r="O59" s="1">
        <f>SUMIFS(province!$F:$F,province!$A:$A,O$1,province!$E:$E,$A59)-SUMIFS(province!$Q:$Q,province!$A:$A,O$1-1,province!$E:$E,$A59)</f>
        <v>2</v>
      </c>
      <c r="P59" s="1">
        <f>SUMIFS(province!$F:$F,province!$A:$A,P$1,province!$E:$E,$A59)-SUMIFS(province!$Q:$Q,province!$A:$A,P$1-1,province!$E:$E,$A59)</f>
        <v>2</v>
      </c>
      <c r="Q59" s="1">
        <f>SUMIFS(province!$F:$F,province!$A:$A,Q$1,province!$E:$E,$A59)-SUMIFS(province!$Q:$Q,province!$A:$A,Q$1-1,province!$E:$E,$A59)</f>
        <v>2</v>
      </c>
      <c r="R59" s="1">
        <f>SUMIFS(province!$F:$F,province!$A:$A,R$1,province!$E:$E,$A59)-SUMIFS(province!$Q:$Q,province!$A:$A,R$1-1,province!$E:$E,$A59)</f>
        <v>2</v>
      </c>
      <c r="S59" s="1">
        <f>SUMIFS(province!$F:$F,province!$A:$A,S$1,province!$E:$E,$A59)-SUMIFS(province!$Q:$Q,province!$A:$A,S$1-1,province!$E:$E,$A59)</f>
        <v>2</v>
      </c>
    </row>
    <row r="60" spans="1:19" x14ac:dyDescent="0.3">
      <c r="A60" s="3" t="s">
        <v>98</v>
      </c>
      <c r="B60" s="1">
        <f>SUMIFS(province!$F:$F,province!$A:$A,B$1,province!$E:$E,$A60)-SUMIFS(province!$Q:$Q,province!$A:$A,B$1-1,province!$E:$E,$A60)</f>
        <v>4</v>
      </c>
      <c r="C60" s="1">
        <f>SUMIFS(province!$F:$F,province!$A:$A,C$1,province!$E:$E,$A60)-SUMIFS(province!$Q:$Q,province!$A:$A,C$1-1,province!$E:$E,$A60)</f>
        <v>1</v>
      </c>
      <c r="D60" s="1">
        <f>SUMIFS(province!$F:$F,province!$A:$A,D$1,province!$E:$E,$A60)-SUMIFS(province!$Q:$Q,province!$A:$A,D$1-1,province!$E:$E,$A60)</f>
        <v>1</v>
      </c>
      <c r="E60" s="1">
        <f>SUMIFS(province!$F:$F,province!$A:$A,E$1,province!$E:$E,$A60)-SUMIFS(province!$Q:$Q,province!$A:$A,E$1-1,province!$E:$E,$A60)</f>
        <v>6</v>
      </c>
      <c r="F60" s="1">
        <f>SUMIFS(province!$F:$F,province!$A:$A,F$1,province!$E:$E,$A60)-SUMIFS(province!$Q:$Q,province!$A:$A,F$1-1,province!$E:$E,$A60)</f>
        <v>8</v>
      </c>
      <c r="G60" s="1">
        <f>SUMIFS(province!$F:$F,province!$A:$A,G$1,province!$E:$E,$A60)-SUMIFS(province!$Q:$Q,province!$A:$A,G$1-1,province!$E:$E,$A60)</f>
        <v>1</v>
      </c>
      <c r="H60" s="1">
        <f>SUMIFS(province!$F:$F,province!$A:$A,H$1,province!$E:$E,$A60)-SUMIFS(province!$Q:$Q,province!$A:$A,H$1-1,province!$E:$E,$A60)</f>
        <v>2</v>
      </c>
      <c r="I60" s="1">
        <f>SUMIFS(province!$F:$F,province!$A:$A,I$1,province!$E:$E,$A60)-SUMIFS(province!$Q:$Q,province!$A:$A,I$1-1,province!$E:$E,$A60)</f>
        <v>1</v>
      </c>
      <c r="J60" s="1">
        <f>SUMIFS(province!$F:$F,province!$A:$A,J$1,province!$E:$E,$A60)-SUMIFS(province!$Q:$Q,province!$A:$A,J$1-1,province!$E:$E,$A60)</f>
        <v>2</v>
      </c>
      <c r="K60" s="1">
        <f>SUMIFS(province!$F:$F,province!$A:$A,K$1,province!$E:$E,$A60)-SUMIFS(province!$Q:$Q,province!$A:$A,K$1-1,province!$E:$E,$A60)</f>
        <v>2</v>
      </c>
      <c r="L60" s="1">
        <f>SUMIFS(province!$F:$F,province!$A:$A,L$1,province!$E:$E,$A60)-SUMIFS(province!$Q:$Q,province!$A:$A,L$1-1,province!$E:$E,$A60)</f>
        <v>2</v>
      </c>
      <c r="M60" s="1">
        <f>SUMIFS(province!$F:$F,province!$A:$A,M$1,province!$E:$E,$A60)-SUMIFS(province!$Q:$Q,province!$A:$A,M$1-1,province!$E:$E,$A60)</f>
        <v>2</v>
      </c>
      <c r="N60" s="1">
        <f>SUMIFS(province!$F:$F,province!$A:$A,N$1,province!$E:$E,$A60)-SUMIFS(province!$Q:$Q,province!$A:$A,N$1-1,province!$E:$E,$A60)</f>
        <v>2</v>
      </c>
      <c r="O60" s="1">
        <f>SUMIFS(province!$F:$F,province!$A:$A,O$1,province!$E:$E,$A60)-SUMIFS(province!$Q:$Q,province!$A:$A,O$1-1,province!$E:$E,$A60)</f>
        <v>2</v>
      </c>
      <c r="P60" s="1">
        <f>SUMIFS(province!$F:$F,province!$A:$A,P$1,province!$E:$E,$A60)-SUMIFS(province!$Q:$Q,province!$A:$A,P$1-1,province!$E:$E,$A60)</f>
        <v>1</v>
      </c>
      <c r="Q60" s="1">
        <f>SUMIFS(province!$F:$F,province!$A:$A,Q$1,province!$E:$E,$A60)-SUMIFS(province!$Q:$Q,province!$A:$A,Q$1-1,province!$E:$E,$A60)</f>
        <v>1</v>
      </c>
      <c r="R60" s="1">
        <f>SUMIFS(province!$F:$F,province!$A:$A,R$1,province!$E:$E,$A60)-SUMIFS(province!$Q:$Q,province!$A:$A,R$1-1,province!$E:$E,$A60)</f>
        <v>1</v>
      </c>
      <c r="S60" s="1">
        <f>SUMIFS(province!$F:$F,province!$A:$A,S$1,province!$E:$E,$A60)-SUMIFS(province!$Q:$Q,province!$A:$A,S$1-1,province!$E:$E,$A60)</f>
        <v>1</v>
      </c>
    </row>
    <row r="61" spans="1:19" x14ac:dyDescent="0.3">
      <c r="A61" s="3" t="s">
        <v>113</v>
      </c>
      <c r="B61" s="1">
        <f>SUMIFS(province!$F:$F,province!$A:$A,B$1,province!$E:$E,$A61)-SUMIFS(province!$Q:$Q,province!$A:$A,B$1-1,province!$E:$E,$A61)</f>
        <v>3</v>
      </c>
      <c r="C61" s="1">
        <f>SUMIFS(province!$F:$F,province!$A:$A,C$1,province!$E:$E,$A61)-SUMIFS(province!$Q:$Q,province!$A:$A,C$1-1,province!$E:$E,$A61)</f>
        <v>1</v>
      </c>
      <c r="D61" s="1">
        <f>SUMIFS(province!$F:$F,province!$A:$A,D$1,province!$E:$E,$A61)-SUMIFS(province!$Q:$Q,province!$A:$A,D$1-1,province!$E:$E,$A61)</f>
        <v>2</v>
      </c>
      <c r="E61" s="1">
        <f>SUMIFS(province!$F:$F,province!$A:$A,E$1,province!$E:$E,$A61)-SUMIFS(province!$Q:$Q,province!$A:$A,E$1-1,province!$E:$E,$A61)</f>
        <v>3</v>
      </c>
      <c r="F61" s="1">
        <f>SUMIFS(province!$F:$F,province!$A:$A,F$1,province!$E:$E,$A61)-SUMIFS(province!$Q:$Q,province!$A:$A,F$1-1,province!$E:$E,$A61)</f>
        <v>2</v>
      </c>
      <c r="G61" s="1">
        <f>SUMIFS(province!$F:$F,province!$A:$A,G$1,province!$E:$E,$A61)-SUMIFS(province!$Q:$Q,province!$A:$A,G$1-1,province!$E:$E,$A61)</f>
        <v>3</v>
      </c>
      <c r="H61" s="1">
        <f>SUMIFS(province!$F:$F,province!$A:$A,H$1,province!$E:$E,$A61)-SUMIFS(province!$Q:$Q,province!$A:$A,H$1-1,province!$E:$E,$A61)</f>
        <v>3</v>
      </c>
      <c r="I61" s="1">
        <f>SUMIFS(province!$F:$F,province!$A:$A,I$1,province!$E:$E,$A61)-SUMIFS(province!$Q:$Q,province!$A:$A,I$1-1,province!$E:$E,$A61)</f>
        <v>3</v>
      </c>
      <c r="J61" s="1">
        <f>SUMIFS(province!$F:$F,province!$A:$A,J$1,province!$E:$E,$A61)-SUMIFS(province!$Q:$Q,province!$A:$A,J$1-1,province!$E:$E,$A61)</f>
        <v>3</v>
      </c>
      <c r="K61" s="1">
        <f>SUMIFS(province!$F:$F,province!$A:$A,K$1,province!$E:$E,$A61)-SUMIFS(province!$Q:$Q,province!$A:$A,K$1-1,province!$E:$E,$A61)</f>
        <v>3</v>
      </c>
      <c r="L61" s="1">
        <f>SUMIFS(province!$F:$F,province!$A:$A,L$1,province!$E:$E,$A61)-SUMIFS(province!$Q:$Q,province!$A:$A,L$1-1,province!$E:$E,$A61)</f>
        <v>3</v>
      </c>
      <c r="M61" s="1">
        <f>SUMIFS(province!$F:$F,province!$A:$A,M$1,province!$E:$E,$A61)-SUMIFS(province!$Q:$Q,province!$A:$A,M$1-1,province!$E:$E,$A61)</f>
        <v>3</v>
      </c>
      <c r="N61" s="1">
        <f>SUMIFS(province!$F:$F,province!$A:$A,N$1,province!$E:$E,$A61)-SUMIFS(province!$Q:$Q,province!$A:$A,N$1-1,province!$E:$E,$A61)</f>
        <v>2</v>
      </c>
      <c r="O61" s="1">
        <f>SUMIFS(province!$F:$F,province!$A:$A,O$1,province!$E:$E,$A61)-SUMIFS(province!$Q:$Q,province!$A:$A,O$1-1,province!$E:$E,$A61)</f>
        <v>2</v>
      </c>
      <c r="P61" s="1">
        <f>SUMIFS(province!$F:$F,province!$A:$A,P$1,province!$E:$E,$A61)-SUMIFS(province!$Q:$Q,province!$A:$A,P$1-1,province!$E:$E,$A61)</f>
        <v>1</v>
      </c>
      <c r="Q61" s="1">
        <f>SUMIFS(province!$F:$F,province!$A:$A,Q$1,province!$E:$E,$A61)-SUMIFS(province!$Q:$Q,province!$A:$A,Q$1-1,province!$E:$E,$A61)</f>
        <v>1</v>
      </c>
      <c r="R61" s="1">
        <f>SUMIFS(province!$F:$F,province!$A:$A,R$1,province!$E:$E,$A61)-SUMIFS(province!$Q:$Q,province!$A:$A,R$1-1,province!$E:$E,$A61)</f>
        <v>1</v>
      </c>
      <c r="S61" s="1">
        <f>SUMIFS(province!$F:$F,province!$A:$A,S$1,province!$E:$E,$A61)-SUMIFS(province!$Q:$Q,province!$A:$A,S$1-1,province!$E:$E,$A61)</f>
        <v>1</v>
      </c>
    </row>
    <row r="62" spans="1:19" x14ac:dyDescent="0.3">
      <c r="A62" s="3" t="s">
        <v>46</v>
      </c>
      <c r="B62" s="1">
        <f>SUMIFS(province!$F:$F,province!$A:$A,B$1,province!$E:$E,$A62)-SUMIFS(province!$Q:$Q,province!$A:$A,B$1-1,province!$E:$E,$A62)</f>
        <v>1</v>
      </c>
      <c r="C62" s="1">
        <f>SUMIFS(province!$F:$F,province!$A:$A,C$1,province!$E:$E,$A62)-SUMIFS(province!$Q:$Q,province!$A:$A,C$1-1,province!$E:$E,$A62)</f>
        <v>1</v>
      </c>
      <c r="D62" s="1">
        <f>SUMIFS(province!$F:$F,province!$A:$A,D$1,province!$E:$E,$A62)-SUMIFS(province!$Q:$Q,province!$A:$A,D$1-1,province!$E:$E,$A62)</f>
        <v>1</v>
      </c>
      <c r="E62" s="1">
        <f>SUMIFS(province!$F:$F,province!$A:$A,E$1,province!$E:$E,$A62)-SUMIFS(province!$Q:$Q,province!$A:$A,E$1-1,province!$E:$E,$A62)</f>
        <v>2</v>
      </c>
      <c r="F62" s="1">
        <f>SUMIFS(province!$F:$F,province!$A:$A,F$1,province!$E:$E,$A62)-SUMIFS(province!$Q:$Q,province!$A:$A,F$1-1,province!$E:$E,$A62)</f>
        <v>1</v>
      </c>
      <c r="G62" s="1">
        <f>SUMIFS(province!$F:$F,province!$A:$A,G$1,province!$E:$E,$A62)-SUMIFS(province!$Q:$Q,province!$A:$A,G$1-1,province!$E:$E,$A62)</f>
        <v>2</v>
      </c>
      <c r="H62" s="1">
        <f>SUMIFS(province!$F:$F,province!$A:$A,H$1,province!$E:$E,$A62)-SUMIFS(province!$Q:$Q,province!$A:$A,H$1-1,province!$E:$E,$A62)</f>
        <v>2</v>
      </c>
      <c r="I62" s="1">
        <f>SUMIFS(province!$F:$F,province!$A:$A,I$1,province!$E:$E,$A62)-SUMIFS(province!$Q:$Q,province!$A:$A,I$1-1,province!$E:$E,$A62)</f>
        <v>2</v>
      </c>
      <c r="J62" s="1">
        <f>SUMIFS(province!$F:$F,province!$A:$A,J$1,province!$E:$E,$A62)-SUMIFS(province!$Q:$Q,province!$A:$A,J$1-1,province!$E:$E,$A62)</f>
        <v>2</v>
      </c>
      <c r="K62" s="1">
        <f>SUMIFS(province!$F:$F,province!$A:$A,K$1,province!$E:$E,$A62)-SUMIFS(province!$Q:$Q,province!$A:$A,K$1-1,province!$E:$E,$A62)</f>
        <v>1</v>
      </c>
      <c r="L62" s="1">
        <f>SUMIFS(province!$F:$F,province!$A:$A,L$1,province!$E:$E,$A62)-SUMIFS(province!$Q:$Q,province!$A:$A,L$1-1,province!$E:$E,$A62)</f>
        <v>2</v>
      </c>
      <c r="M62" s="1">
        <f>SUMIFS(province!$F:$F,province!$A:$A,M$1,province!$E:$E,$A62)-SUMIFS(province!$Q:$Q,province!$A:$A,M$1-1,province!$E:$E,$A62)</f>
        <v>1</v>
      </c>
      <c r="N62" s="1">
        <f>SUMIFS(province!$F:$F,province!$A:$A,N$1,province!$E:$E,$A62)-SUMIFS(province!$Q:$Q,province!$A:$A,N$1-1,province!$E:$E,$A62)</f>
        <v>2</v>
      </c>
      <c r="O62" s="1">
        <f>SUMIFS(province!$F:$F,province!$A:$A,O$1,province!$E:$E,$A62)-SUMIFS(province!$Q:$Q,province!$A:$A,O$1-1,province!$E:$E,$A62)</f>
        <v>2</v>
      </c>
      <c r="P62" s="1">
        <f>SUMIFS(province!$F:$F,province!$A:$A,P$1,province!$E:$E,$A62)-SUMIFS(province!$Q:$Q,province!$A:$A,P$1-1,province!$E:$E,$A62)</f>
        <v>2</v>
      </c>
      <c r="Q62" s="1">
        <f>SUMIFS(province!$F:$F,province!$A:$A,Q$1,province!$E:$E,$A62)-SUMIFS(province!$Q:$Q,province!$A:$A,Q$1-1,province!$E:$E,$A62)</f>
        <v>2</v>
      </c>
      <c r="R62" s="1">
        <f>SUMIFS(province!$F:$F,province!$A:$A,R$1,province!$E:$E,$A62)-SUMIFS(province!$Q:$Q,province!$A:$A,R$1-1,province!$E:$E,$A62)</f>
        <v>2</v>
      </c>
      <c r="S62" s="1">
        <f>SUMIFS(province!$F:$F,province!$A:$A,S$1,province!$E:$E,$A62)-SUMIFS(province!$Q:$Q,province!$A:$A,S$1-1,province!$E:$E,$A62)</f>
        <v>2</v>
      </c>
    </row>
    <row r="63" spans="1:19" x14ac:dyDescent="0.3">
      <c r="A63" s="3" t="s">
        <v>97</v>
      </c>
      <c r="B63" s="1">
        <f>SUMIFS(province!$F:$F,province!$A:$A,B$1,province!$E:$E,$A63)-SUMIFS(province!$Q:$Q,province!$A:$A,B$1-1,province!$E:$E,$A63)</f>
        <v>0</v>
      </c>
      <c r="C63" s="1">
        <f>SUMIFS(province!$F:$F,province!$A:$A,C$1,province!$E:$E,$A63)-SUMIFS(province!$Q:$Q,province!$A:$A,C$1-1,province!$E:$E,$A63)</f>
        <v>2</v>
      </c>
      <c r="D63" s="1">
        <f>SUMIFS(province!$F:$F,province!$A:$A,D$1,province!$E:$E,$A63)-SUMIFS(province!$Q:$Q,province!$A:$A,D$1-1,province!$E:$E,$A63)</f>
        <v>2</v>
      </c>
      <c r="E63" s="1">
        <f>SUMIFS(province!$F:$F,province!$A:$A,E$1,province!$E:$E,$A63)-SUMIFS(province!$Q:$Q,province!$A:$A,E$1-1,province!$E:$E,$A63)</f>
        <v>1</v>
      </c>
      <c r="F63" s="1">
        <f>SUMIFS(province!$F:$F,province!$A:$A,F$1,province!$E:$E,$A63)-SUMIFS(province!$Q:$Q,province!$A:$A,F$1-1,province!$E:$E,$A63)</f>
        <v>1</v>
      </c>
      <c r="G63" s="1">
        <f>SUMIFS(province!$F:$F,province!$A:$A,G$1,province!$E:$E,$A63)-SUMIFS(province!$Q:$Q,province!$A:$A,G$1-1,province!$E:$E,$A63)</f>
        <v>1</v>
      </c>
      <c r="H63" s="1">
        <f>SUMIFS(province!$F:$F,province!$A:$A,H$1,province!$E:$E,$A63)-SUMIFS(province!$Q:$Q,province!$A:$A,H$1-1,province!$E:$E,$A63)</f>
        <v>2</v>
      </c>
      <c r="I63" s="1">
        <f>SUMIFS(province!$F:$F,province!$A:$A,I$1,province!$E:$E,$A63)-SUMIFS(province!$Q:$Q,province!$A:$A,I$1-1,province!$E:$E,$A63)</f>
        <v>2</v>
      </c>
      <c r="J63" s="1">
        <f>SUMIFS(province!$F:$F,province!$A:$A,J$1,province!$E:$E,$A63)-SUMIFS(province!$Q:$Q,province!$A:$A,J$1-1,province!$E:$E,$A63)</f>
        <v>2</v>
      </c>
      <c r="K63" s="1">
        <f>SUMIFS(province!$F:$F,province!$A:$A,K$1,province!$E:$E,$A63)-SUMIFS(province!$Q:$Q,province!$A:$A,K$1-1,province!$E:$E,$A63)</f>
        <v>1</v>
      </c>
      <c r="L63" s="1">
        <f>SUMIFS(province!$F:$F,province!$A:$A,L$1,province!$E:$E,$A63)-SUMIFS(province!$Q:$Q,province!$A:$A,L$1-1,province!$E:$E,$A63)</f>
        <v>2</v>
      </c>
      <c r="M63" s="1">
        <f>SUMIFS(province!$F:$F,province!$A:$A,M$1,province!$E:$E,$A63)-SUMIFS(province!$Q:$Q,province!$A:$A,M$1-1,province!$E:$E,$A63)</f>
        <v>2</v>
      </c>
      <c r="N63" s="1">
        <f>SUMIFS(province!$F:$F,province!$A:$A,N$1,province!$E:$E,$A63)-SUMIFS(province!$Q:$Q,province!$A:$A,N$1-1,province!$E:$E,$A63)</f>
        <v>2</v>
      </c>
      <c r="O63" s="1">
        <f>SUMIFS(province!$F:$F,province!$A:$A,O$1,province!$E:$E,$A63)-SUMIFS(province!$Q:$Q,province!$A:$A,O$1-1,province!$E:$E,$A63)</f>
        <v>2</v>
      </c>
      <c r="P63" s="1">
        <f>SUMIFS(province!$F:$F,province!$A:$A,P$1,province!$E:$E,$A63)-SUMIFS(province!$Q:$Q,province!$A:$A,P$1-1,province!$E:$E,$A63)</f>
        <v>1</v>
      </c>
      <c r="Q63" s="1">
        <f>SUMIFS(province!$F:$F,province!$A:$A,Q$1,province!$E:$E,$A63)-SUMIFS(province!$Q:$Q,province!$A:$A,Q$1-1,province!$E:$E,$A63)</f>
        <v>1</v>
      </c>
      <c r="R63" s="1">
        <f>SUMIFS(province!$F:$F,province!$A:$A,R$1,province!$E:$E,$A63)-SUMIFS(province!$Q:$Q,province!$A:$A,R$1-1,province!$E:$E,$A63)</f>
        <v>1</v>
      </c>
      <c r="S63" s="1">
        <f>SUMIFS(province!$F:$F,province!$A:$A,S$1,province!$E:$E,$A63)-SUMIFS(province!$Q:$Q,province!$A:$A,S$1-1,province!$E:$E,$A63)</f>
        <v>1</v>
      </c>
    </row>
    <row r="64" spans="1:19" x14ac:dyDescent="0.3">
      <c r="A64" s="3" t="s">
        <v>145</v>
      </c>
      <c r="B64" s="1">
        <f>SUMIFS(province!$F:$F,province!$A:$A,B$1,province!$E:$E,$A64)-SUMIFS(province!$Q:$Q,province!$A:$A,B$1-1,province!$E:$E,$A64)</f>
        <v>0</v>
      </c>
      <c r="C64" s="1">
        <f>SUMIFS(province!$F:$F,province!$A:$A,C$1,province!$E:$E,$A64)-SUMIFS(province!$Q:$Q,province!$A:$A,C$1-1,province!$E:$E,$A64)</f>
        <v>0</v>
      </c>
      <c r="D64" s="1">
        <f>SUMIFS(province!$F:$F,province!$A:$A,D$1,province!$E:$E,$A64)-SUMIFS(province!$Q:$Q,province!$A:$A,D$1-1,province!$E:$E,$A64)</f>
        <v>1</v>
      </c>
      <c r="E64" s="1">
        <f>SUMIFS(province!$F:$F,province!$A:$A,E$1,province!$E:$E,$A64)-SUMIFS(province!$Q:$Q,province!$A:$A,E$1-1,province!$E:$E,$A64)</f>
        <v>1</v>
      </c>
      <c r="F64" s="1">
        <f>SUMIFS(province!$F:$F,province!$A:$A,F$1,province!$E:$E,$A64)-SUMIFS(province!$Q:$Q,province!$A:$A,F$1-1,province!$E:$E,$A64)</f>
        <v>2</v>
      </c>
      <c r="G64" s="1">
        <f>SUMIFS(province!$F:$F,province!$A:$A,G$1,province!$E:$E,$A64)-SUMIFS(province!$Q:$Q,province!$A:$A,G$1-1,province!$E:$E,$A64)</f>
        <v>2</v>
      </c>
      <c r="H64" s="1">
        <f>SUMIFS(province!$F:$F,province!$A:$A,H$1,province!$E:$E,$A64)-SUMIFS(province!$Q:$Q,province!$A:$A,H$1-1,province!$E:$E,$A64)</f>
        <v>2</v>
      </c>
      <c r="I64" s="1">
        <f>SUMIFS(province!$F:$F,province!$A:$A,I$1,province!$E:$E,$A64)-SUMIFS(province!$Q:$Q,province!$A:$A,I$1-1,province!$E:$E,$A64)</f>
        <v>1</v>
      </c>
      <c r="J64" s="1">
        <f>SUMIFS(province!$F:$F,province!$A:$A,J$1,province!$E:$E,$A64)-SUMIFS(province!$Q:$Q,province!$A:$A,J$1-1,province!$E:$E,$A64)</f>
        <v>1</v>
      </c>
      <c r="K64" s="1">
        <f>SUMIFS(province!$F:$F,province!$A:$A,K$1,province!$E:$E,$A64)-SUMIFS(province!$Q:$Q,province!$A:$A,K$1-1,province!$E:$E,$A64)</f>
        <v>2</v>
      </c>
      <c r="L64" s="1">
        <f>SUMIFS(province!$F:$F,province!$A:$A,L$1,province!$E:$E,$A64)-SUMIFS(province!$Q:$Q,province!$A:$A,L$1-1,province!$E:$E,$A64)</f>
        <v>2</v>
      </c>
      <c r="M64" s="1">
        <f>SUMIFS(province!$F:$F,province!$A:$A,M$1,province!$E:$E,$A64)-SUMIFS(province!$Q:$Q,province!$A:$A,M$1-1,province!$E:$E,$A64)</f>
        <v>3</v>
      </c>
      <c r="N64" s="1">
        <f>SUMIFS(province!$F:$F,province!$A:$A,N$1,province!$E:$E,$A64)-SUMIFS(province!$Q:$Q,province!$A:$A,N$1-1,province!$E:$E,$A64)</f>
        <v>2</v>
      </c>
      <c r="O64" s="1">
        <f>SUMIFS(province!$F:$F,province!$A:$A,O$1,province!$E:$E,$A64)-SUMIFS(province!$Q:$Q,province!$A:$A,O$1-1,province!$E:$E,$A64)</f>
        <v>2</v>
      </c>
      <c r="P64" s="1">
        <f>SUMIFS(province!$F:$F,province!$A:$A,P$1,province!$E:$E,$A64)-SUMIFS(province!$Q:$Q,province!$A:$A,P$1-1,province!$E:$E,$A64)</f>
        <v>2</v>
      </c>
      <c r="Q64" s="1">
        <f>SUMIFS(province!$F:$F,province!$A:$A,Q$1,province!$E:$E,$A64)-SUMIFS(province!$Q:$Q,province!$A:$A,Q$1-1,province!$E:$E,$A64)</f>
        <v>3</v>
      </c>
      <c r="R64" s="1">
        <f>SUMIFS(province!$F:$F,province!$A:$A,R$1,province!$E:$E,$A64)-SUMIFS(province!$Q:$Q,province!$A:$A,R$1-1,province!$E:$E,$A64)</f>
        <v>3</v>
      </c>
      <c r="S64" s="1">
        <f>SUMIFS(province!$F:$F,province!$A:$A,S$1,province!$E:$E,$A64)-SUMIFS(province!$Q:$Q,province!$A:$A,S$1-1,province!$E:$E,$A64)</f>
        <v>4</v>
      </c>
    </row>
    <row r="65" spans="1:19" x14ac:dyDescent="0.3">
      <c r="A65" s="3" t="s">
        <v>102</v>
      </c>
      <c r="B65" s="1">
        <f>SUMIFS(province!$F:$F,province!$A:$A,B$1,province!$E:$E,$A65)-SUMIFS(province!$Q:$Q,province!$A:$A,B$1-1,province!$E:$E,$A65)</f>
        <v>3</v>
      </c>
      <c r="C65" s="1">
        <f>SUMIFS(province!$F:$F,province!$A:$A,C$1,province!$E:$E,$A65)-SUMIFS(province!$Q:$Q,province!$A:$A,C$1-1,province!$E:$E,$A65)</f>
        <v>2</v>
      </c>
      <c r="D65" s="1">
        <f>SUMIFS(province!$F:$F,province!$A:$A,D$1,province!$E:$E,$A65)-SUMIFS(province!$Q:$Q,province!$A:$A,D$1-1,province!$E:$E,$A65)</f>
        <v>3</v>
      </c>
      <c r="E65" s="1">
        <f>SUMIFS(province!$F:$F,province!$A:$A,E$1,province!$E:$E,$A65)-SUMIFS(province!$Q:$Q,province!$A:$A,E$1-1,province!$E:$E,$A65)</f>
        <v>1</v>
      </c>
      <c r="F65" s="1">
        <f>SUMIFS(province!$F:$F,province!$A:$A,F$1,province!$E:$E,$A65)-SUMIFS(province!$Q:$Q,province!$A:$A,F$1-1,province!$E:$E,$A65)</f>
        <v>2</v>
      </c>
      <c r="G65" s="1">
        <f>SUMIFS(province!$F:$F,province!$A:$A,G$1,province!$E:$E,$A65)-SUMIFS(province!$Q:$Q,province!$A:$A,G$1-1,province!$E:$E,$A65)</f>
        <v>2</v>
      </c>
      <c r="H65" s="1">
        <f>SUMIFS(province!$F:$F,province!$A:$A,H$1,province!$E:$E,$A65)-SUMIFS(province!$Q:$Q,province!$A:$A,H$1-1,province!$E:$E,$A65)</f>
        <v>3</v>
      </c>
      <c r="I65" s="1">
        <f>SUMIFS(province!$F:$F,province!$A:$A,I$1,province!$E:$E,$A65)-SUMIFS(province!$Q:$Q,province!$A:$A,I$1-1,province!$E:$E,$A65)</f>
        <v>3</v>
      </c>
      <c r="J65" s="1">
        <f>SUMIFS(province!$F:$F,province!$A:$A,J$1,province!$E:$E,$A65)-SUMIFS(province!$Q:$Q,province!$A:$A,J$1-1,province!$E:$E,$A65)</f>
        <v>3</v>
      </c>
      <c r="K65" s="1">
        <f>SUMIFS(province!$F:$F,province!$A:$A,K$1,province!$E:$E,$A65)-SUMIFS(province!$Q:$Q,province!$A:$A,K$1-1,province!$E:$E,$A65)</f>
        <v>2</v>
      </c>
      <c r="L65" s="1">
        <f>SUMIFS(province!$F:$F,province!$A:$A,L$1,province!$E:$E,$A65)-SUMIFS(province!$Q:$Q,province!$A:$A,L$1-1,province!$E:$E,$A65)</f>
        <v>2</v>
      </c>
      <c r="M65" s="1">
        <f>SUMIFS(province!$F:$F,province!$A:$A,M$1,province!$E:$E,$A65)-SUMIFS(province!$Q:$Q,province!$A:$A,M$1-1,province!$E:$E,$A65)</f>
        <v>2</v>
      </c>
      <c r="N65" s="1">
        <f>SUMIFS(province!$F:$F,province!$A:$A,N$1,province!$E:$E,$A65)-SUMIFS(province!$Q:$Q,province!$A:$A,N$1-1,province!$E:$E,$A65)</f>
        <v>1</v>
      </c>
      <c r="O65" s="1">
        <f>SUMIFS(province!$F:$F,province!$A:$A,O$1,province!$E:$E,$A65)-SUMIFS(province!$Q:$Q,province!$A:$A,O$1-1,province!$E:$E,$A65)</f>
        <v>2</v>
      </c>
      <c r="P65" s="1">
        <f>SUMIFS(province!$F:$F,province!$A:$A,P$1,province!$E:$E,$A65)-SUMIFS(province!$Q:$Q,province!$A:$A,P$1-1,province!$E:$E,$A65)</f>
        <v>1</v>
      </c>
      <c r="Q65" s="1">
        <f>SUMIFS(province!$F:$F,province!$A:$A,Q$1,province!$E:$E,$A65)-SUMIFS(province!$Q:$Q,province!$A:$A,Q$1-1,province!$E:$E,$A65)</f>
        <v>2</v>
      </c>
      <c r="R65" s="1">
        <f>SUMIFS(province!$F:$F,province!$A:$A,R$1,province!$E:$E,$A65)-SUMIFS(province!$Q:$Q,province!$A:$A,R$1-1,province!$E:$E,$A65)</f>
        <v>2</v>
      </c>
      <c r="S65" s="1">
        <f>SUMIFS(province!$F:$F,province!$A:$A,S$1,province!$E:$E,$A65)-SUMIFS(province!$Q:$Q,province!$A:$A,S$1-1,province!$E:$E,$A65)</f>
        <v>2</v>
      </c>
    </row>
    <row r="66" spans="1:19" x14ac:dyDescent="0.3">
      <c r="A66" s="3" t="s">
        <v>110</v>
      </c>
      <c r="B66" s="1">
        <f>SUMIFS(province!$F:$F,province!$A:$A,B$1,province!$E:$E,$A66)-SUMIFS(province!$Q:$Q,province!$A:$A,B$1-1,province!$E:$E,$A66)</f>
        <v>1</v>
      </c>
      <c r="C66" s="1">
        <f>SUMIFS(province!$F:$F,province!$A:$A,C$1,province!$E:$E,$A66)-SUMIFS(province!$Q:$Q,province!$A:$A,C$1-1,province!$E:$E,$A66)</f>
        <v>1</v>
      </c>
      <c r="D66" s="1">
        <f>SUMIFS(province!$F:$F,province!$A:$A,D$1,province!$E:$E,$A66)-SUMIFS(province!$Q:$Q,province!$A:$A,D$1-1,province!$E:$E,$A66)</f>
        <v>0</v>
      </c>
      <c r="E66" s="1">
        <f>SUMIFS(province!$F:$F,province!$A:$A,E$1,province!$E:$E,$A66)-SUMIFS(province!$Q:$Q,province!$A:$A,E$1-1,province!$E:$E,$A66)</f>
        <v>1</v>
      </c>
      <c r="F66" s="1">
        <f>SUMIFS(province!$F:$F,province!$A:$A,F$1,province!$E:$E,$A66)-SUMIFS(province!$Q:$Q,province!$A:$A,F$1-1,province!$E:$E,$A66)</f>
        <v>1</v>
      </c>
      <c r="G66" s="1">
        <f>SUMIFS(province!$F:$F,province!$A:$A,G$1,province!$E:$E,$A66)-SUMIFS(province!$Q:$Q,province!$A:$A,G$1-1,province!$E:$E,$A66)</f>
        <v>1</v>
      </c>
      <c r="H66" s="1">
        <f>SUMIFS(province!$F:$F,province!$A:$A,H$1,province!$E:$E,$A66)-SUMIFS(province!$Q:$Q,province!$A:$A,H$1-1,province!$E:$E,$A66)</f>
        <v>1</v>
      </c>
      <c r="I66" s="1">
        <f>SUMIFS(province!$F:$F,province!$A:$A,I$1,province!$E:$E,$A66)-SUMIFS(province!$Q:$Q,province!$A:$A,I$1-1,province!$E:$E,$A66)</f>
        <v>2</v>
      </c>
      <c r="J66" s="1">
        <f>SUMIFS(province!$F:$F,province!$A:$A,J$1,province!$E:$E,$A66)-SUMIFS(province!$Q:$Q,province!$A:$A,J$1-1,province!$E:$E,$A66)</f>
        <v>2</v>
      </c>
      <c r="K66" s="1">
        <f>SUMIFS(province!$F:$F,province!$A:$A,K$1,province!$E:$E,$A66)-SUMIFS(province!$Q:$Q,province!$A:$A,K$1-1,province!$E:$E,$A66)</f>
        <v>2</v>
      </c>
      <c r="L66" s="1">
        <f>SUMIFS(province!$F:$F,province!$A:$A,L$1,province!$E:$E,$A66)-SUMIFS(province!$Q:$Q,province!$A:$A,L$1-1,province!$E:$E,$A66)</f>
        <v>2</v>
      </c>
      <c r="M66" s="1">
        <f>SUMIFS(province!$F:$F,province!$A:$A,M$1,province!$E:$E,$A66)-SUMIFS(province!$Q:$Q,province!$A:$A,M$1-1,province!$E:$E,$A66)</f>
        <v>2</v>
      </c>
      <c r="N66" s="1">
        <f>SUMIFS(province!$F:$F,province!$A:$A,N$1,province!$E:$E,$A66)-SUMIFS(province!$Q:$Q,province!$A:$A,N$1-1,province!$E:$E,$A66)</f>
        <v>2</v>
      </c>
      <c r="O66" s="1">
        <f>SUMIFS(province!$F:$F,province!$A:$A,O$1,province!$E:$E,$A66)-SUMIFS(province!$Q:$Q,province!$A:$A,O$1-1,province!$E:$E,$A66)</f>
        <v>2</v>
      </c>
      <c r="P66" s="1">
        <f>SUMIFS(province!$F:$F,province!$A:$A,P$1,province!$E:$E,$A66)-SUMIFS(province!$Q:$Q,province!$A:$A,P$1-1,province!$E:$E,$A66)</f>
        <v>1</v>
      </c>
      <c r="Q66" s="1">
        <f>SUMIFS(province!$F:$F,province!$A:$A,Q$1,province!$E:$E,$A66)-SUMIFS(province!$Q:$Q,province!$A:$A,Q$1-1,province!$E:$E,$A66)</f>
        <v>5</v>
      </c>
      <c r="R66" s="1">
        <f>SUMIFS(province!$F:$F,province!$A:$A,R$1,province!$E:$E,$A66)-SUMIFS(province!$Q:$Q,province!$A:$A,R$1-1,province!$E:$E,$A66)</f>
        <v>4</v>
      </c>
      <c r="S66" s="1">
        <f>SUMIFS(province!$F:$F,province!$A:$A,S$1,province!$E:$E,$A66)-SUMIFS(province!$Q:$Q,province!$A:$A,S$1-1,province!$E:$E,$A66)</f>
        <v>2</v>
      </c>
    </row>
    <row r="67" spans="1:19" x14ac:dyDescent="0.3">
      <c r="A67" s="3" t="s">
        <v>127</v>
      </c>
      <c r="B67" s="1">
        <f>SUMIFS(province!$F:$F,province!$A:$A,B$1,province!$E:$E,$A67)-SUMIFS(province!$Q:$Q,province!$A:$A,B$1-1,province!$E:$E,$A67)</f>
        <v>1</v>
      </c>
      <c r="C67" s="1">
        <f>SUMIFS(province!$F:$F,province!$A:$A,C$1,province!$E:$E,$A67)-SUMIFS(province!$Q:$Q,province!$A:$A,C$1-1,province!$E:$E,$A67)</f>
        <v>2</v>
      </c>
      <c r="D67" s="1">
        <f>SUMIFS(province!$F:$F,province!$A:$A,D$1,province!$E:$E,$A67)-SUMIFS(province!$Q:$Q,province!$A:$A,D$1-1,province!$E:$E,$A67)</f>
        <v>1</v>
      </c>
      <c r="E67" s="1">
        <f>SUMIFS(province!$F:$F,province!$A:$A,E$1,province!$E:$E,$A67)-SUMIFS(province!$Q:$Q,province!$A:$A,E$1-1,province!$E:$E,$A67)</f>
        <v>3</v>
      </c>
      <c r="F67" s="1">
        <f>SUMIFS(province!$F:$F,province!$A:$A,F$1,province!$E:$E,$A67)-SUMIFS(province!$Q:$Q,province!$A:$A,F$1-1,province!$E:$E,$A67)</f>
        <v>2</v>
      </c>
      <c r="G67" s="1">
        <f>SUMIFS(province!$F:$F,province!$A:$A,G$1,province!$E:$E,$A67)-SUMIFS(province!$Q:$Q,province!$A:$A,G$1-1,province!$E:$E,$A67)</f>
        <v>3</v>
      </c>
      <c r="H67" s="1">
        <f>SUMIFS(province!$F:$F,province!$A:$A,H$1,province!$E:$E,$A67)-SUMIFS(province!$Q:$Q,province!$A:$A,H$1-1,province!$E:$E,$A67)</f>
        <v>3</v>
      </c>
      <c r="I67" s="1">
        <f>SUMIFS(province!$F:$F,province!$A:$A,I$1,province!$E:$E,$A67)-SUMIFS(province!$Q:$Q,province!$A:$A,I$1-1,province!$E:$E,$A67)</f>
        <v>3</v>
      </c>
      <c r="J67" s="1">
        <f>SUMIFS(province!$F:$F,province!$A:$A,J$1,province!$E:$E,$A67)-SUMIFS(province!$Q:$Q,province!$A:$A,J$1-1,province!$E:$E,$A67)</f>
        <v>3</v>
      </c>
      <c r="K67" s="1">
        <f>SUMIFS(province!$F:$F,province!$A:$A,K$1,province!$E:$E,$A67)-SUMIFS(province!$Q:$Q,province!$A:$A,K$1-1,province!$E:$E,$A67)</f>
        <v>3</v>
      </c>
      <c r="L67" s="1">
        <f>SUMIFS(province!$F:$F,province!$A:$A,L$1,province!$E:$E,$A67)-SUMIFS(province!$Q:$Q,province!$A:$A,L$1-1,province!$E:$E,$A67)</f>
        <v>4</v>
      </c>
      <c r="M67" s="1">
        <f>SUMIFS(province!$F:$F,province!$A:$A,M$1,province!$E:$E,$A67)-SUMIFS(province!$Q:$Q,province!$A:$A,M$1-1,province!$E:$E,$A67)</f>
        <v>4</v>
      </c>
      <c r="N67" s="1">
        <f>SUMIFS(province!$F:$F,province!$A:$A,N$1,province!$E:$E,$A67)-SUMIFS(province!$Q:$Q,province!$A:$A,N$1-1,province!$E:$E,$A67)</f>
        <v>3</v>
      </c>
      <c r="O67" s="1">
        <f>SUMIFS(province!$F:$F,province!$A:$A,O$1,province!$E:$E,$A67)-SUMIFS(province!$Q:$Q,province!$A:$A,O$1-1,province!$E:$E,$A67)</f>
        <v>1</v>
      </c>
      <c r="P67" s="1">
        <f>SUMIFS(province!$F:$F,province!$A:$A,P$1,province!$E:$E,$A67)-SUMIFS(province!$Q:$Q,province!$A:$A,P$1-1,province!$E:$E,$A67)</f>
        <v>1</v>
      </c>
      <c r="Q67" s="1">
        <f>SUMIFS(province!$F:$F,province!$A:$A,Q$1,province!$E:$E,$A67)-SUMIFS(province!$Q:$Q,province!$A:$A,Q$1-1,province!$E:$E,$A67)</f>
        <v>1</v>
      </c>
      <c r="R67" s="1">
        <f>SUMIFS(province!$F:$F,province!$A:$A,R$1,province!$E:$E,$A67)-SUMIFS(province!$Q:$Q,province!$A:$A,R$1-1,province!$E:$E,$A67)</f>
        <v>1</v>
      </c>
      <c r="S67" s="1">
        <f>SUMIFS(province!$F:$F,province!$A:$A,S$1,province!$E:$E,$A67)-SUMIFS(province!$Q:$Q,province!$A:$A,S$1-1,province!$E:$E,$A67)</f>
        <v>1</v>
      </c>
    </row>
    <row r="68" spans="1:19" x14ac:dyDescent="0.3">
      <c r="A68" s="3" t="s">
        <v>33</v>
      </c>
      <c r="B68" s="1">
        <f>SUMIFS(province!$F:$F,province!$A:$A,B$1,province!$E:$E,$A68)-SUMIFS(province!$Q:$Q,province!$A:$A,B$1-1,province!$E:$E,$A68)</f>
        <v>1</v>
      </c>
      <c r="C68" s="1">
        <f>SUMIFS(province!$F:$F,province!$A:$A,C$1,province!$E:$E,$A68)-SUMIFS(province!$Q:$Q,province!$A:$A,C$1-1,province!$E:$E,$A68)</f>
        <v>1</v>
      </c>
      <c r="D68" s="1">
        <f>SUMIFS(province!$F:$F,province!$A:$A,D$1,province!$E:$E,$A68)-SUMIFS(province!$Q:$Q,province!$A:$A,D$1-1,province!$E:$E,$A68)</f>
        <v>1</v>
      </c>
      <c r="E68" s="1">
        <f>SUMIFS(province!$F:$F,province!$A:$A,E$1,province!$E:$E,$A68)-SUMIFS(province!$Q:$Q,province!$A:$A,E$1-1,province!$E:$E,$A68)</f>
        <v>1</v>
      </c>
      <c r="F68" s="1">
        <f>SUMIFS(province!$F:$F,province!$A:$A,F$1,province!$E:$E,$A68)-SUMIFS(province!$Q:$Q,province!$A:$A,F$1-1,province!$E:$E,$A68)</f>
        <v>3</v>
      </c>
      <c r="G68" s="1">
        <f>SUMIFS(province!$F:$F,province!$A:$A,G$1,province!$E:$E,$A68)-SUMIFS(province!$Q:$Q,province!$A:$A,G$1-1,province!$E:$E,$A68)</f>
        <v>3</v>
      </c>
      <c r="H68" s="1">
        <f>SUMIFS(province!$F:$F,province!$A:$A,H$1,province!$E:$E,$A68)-SUMIFS(province!$Q:$Q,province!$A:$A,H$1-1,province!$E:$E,$A68)</f>
        <v>3</v>
      </c>
      <c r="I68" s="1">
        <f>SUMIFS(province!$F:$F,province!$A:$A,I$1,province!$E:$E,$A68)-SUMIFS(province!$Q:$Q,province!$A:$A,I$1-1,province!$E:$E,$A68)</f>
        <v>3</v>
      </c>
      <c r="J68" s="1">
        <f>SUMIFS(province!$F:$F,province!$A:$A,J$1,province!$E:$E,$A68)-SUMIFS(province!$Q:$Q,province!$A:$A,J$1-1,province!$E:$E,$A68)</f>
        <v>3</v>
      </c>
      <c r="K68" s="1">
        <f>SUMIFS(province!$F:$F,province!$A:$A,K$1,province!$E:$E,$A68)-SUMIFS(province!$Q:$Q,province!$A:$A,K$1-1,province!$E:$E,$A68)</f>
        <v>3</v>
      </c>
      <c r="L68" s="1">
        <f>SUMIFS(province!$F:$F,province!$A:$A,L$1,province!$E:$E,$A68)-SUMIFS(province!$Q:$Q,province!$A:$A,L$1-1,province!$E:$E,$A68)</f>
        <v>3</v>
      </c>
      <c r="M68" s="1">
        <f>SUMIFS(province!$F:$F,province!$A:$A,M$1,province!$E:$E,$A68)-SUMIFS(province!$Q:$Q,province!$A:$A,M$1-1,province!$E:$E,$A68)</f>
        <v>3</v>
      </c>
      <c r="N68" s="1">
        <f>SUMIFS(province!$F:$F,province!$A:$A,N$1,province!$E:$E,$A68)-SUMIFS(province!$Q:$Q,province!$A:$A,N$1-1,province!$E:$E,$A68)</f>
        <v>2</v>
      </c>
      <c r="O68" s="1">
        <f>SUMIFS(province!$F:$F,province!$A:$A,O$1,province!$E:$E,$A68)-SUMIFS(province!$Q:$Q,province!$A:$A,O$1-1,province!$E:$E,$A68)</f>
        <v>1</v>
      </c>
      <c r="P68" s="1">
        <f>SUMIFS(province!$F:$F,province!$A:$A,P$1,province!$E:$E,$A68)-SUMIFS(province!$Q:$Q,province!$A:$A,P$1-1,province!$E:$E,$A68)</f>
        <v>1</v>
      </c>
      <c r="Q68" s="1">
        <f>SUMIFS(province!$F:$F,province!$A:$A,Q$1,province!$E:$E,$A68)-SUMIFS(province!$Q:$Q,province!$A:$A,Q$1-1,province!$E:$E,$A68)</f>
        <v>1</v>
      </c>
      <c r="R68" s="1">
        <f>SUMIFS(province!$F:$F,province!$A:$A,R$1,province!$E:$E,$A68)-SUMIFS(province!$Q:$Q,province!$A:$A,R$1-1,province!$E:$E,$A68)</f>
        <v>1</v>
      </c>
      <c r="S68" s="1">
        <f>SUMIFS(province!$F:$F,province!$A:$A,S$1,province!$E:$E,$A68)-SUMIFS(province!$Q:$Q,province!$A:$A,S$1-1,province!$E:$E,$A68)</f>
        <v>1</v>
      </c>
    </row>
    <row r="69" spans="1:19" x14ac:dyDescent="0.3">
      <c r="A69" s="3" t="s">
        <v>100</v>
      </c>
      <c r="B69" s="1">
        <f>SUMIFS(province!$F:$F,province!$A:$A,B$1,province!$E:$E,$A69)-SUMIFS(province!$Q:$Q,province!$A:$A,B$1-1,province!$E:$E,$A69)</f>
        <v>2</v>
      </c>
      <c r="C69" s="1">
        <f>SUMIFS(province!$F:$F,province!$A:$A,C$1,province!$E:$E,$A69)-SUMIFS(province!$Q:$Q,province!$A:$A,C$1-1,province!$E:$E,$A69)</f>
        <v>4</v>
      </c>
      <c r="D69" s="1">
        <f>SUMIFS(province!$F:$F,province!$A:$A,D$1,province!$E:$E,$A69)-SUMIFS(province!$Q:$Q,province!$A:$A,D$1-1,province!$E:$E,$A69)</f>
        <v>2</v>
      </c>
      <c r="E69" s="1">
        <f>SUMIFS(province!$F:$F,province!$A:$A,E$1,province!$E:$E,$A69)-SUMIFS(province!$Q:$Q,province!$A:$A,E$1-1,province!$E:$E,$A69)</f>
        <v>1</v>
      </c>
      <c r="F69" s="1">
        <f>SUMIFS(province!$F:$F,province!$A:$A,F$1,province!$E:$E,$A69)-SUMIFS(province!$Q:$Q,province!$A:$A,F$1-1,province!$E:$E,$A69)</f>
        <v>2</v>
      </c>
      <c r="G69" s="1">
        <f>SUMIFS(province!$F:$F,province!$A:$A,G$1,province!$E:$E,$A69)-SUMIFS(province!$Q:$Q,province!$A:$A,G$1-1,province!$E:$E,$A69)</f>
        <v>2</v>
      </c>
      <c r="H69" s="1">
        <f>SUMIFS(province!$F:$F,province!$A:$A,H$1,province!$E:$E,$A69)-SUMIFS(province!$Q:$Q,province!$A:$A,H$1-1,province!$E:$E,$A69)</f>
        <v>2</v>
      </c>
      <c r="I69" s="1">
        <f>SUMIFS(province!$F:$F,province!$A:$A,I$1,province!$E:$E,$A69)-SUMIFS(province!$Q:$Q,province!$A:$A,I$1-1,province!$E:$E,$A69)</f>
        <v>2</v>
      </c>
      <c r="J69" s="1">
        <f>SUMIFS(province!$F:$F,province!$A:$A,J$1,province!$E:$E,$A69)-SUMIFS(province!$Q:$Q,province!$A:$A,J$1-1,province!$E:$E,$A69)</f>
        <v>1</v>
      </c>
      <c r="K69" s="1">
        <f>SUMIFS(province!$F:$F,province!$A:$A,K$1,province!$E:$E,$A69)-SUMIFS(province!$Q:$Q,province!$A:$A,K$1-1,province!$E:$E,$A69)</f>
        <v>2</v>
      </c>
      <c r="L69" s="1">
        <f>SUMIFS(province!$F:$F,province!$A:$A,L$1,province!$E:$E,$A69)-SUMIFS(province!$Q:$Q,province!$A:$A,L$1-1,province!$E:$E,$A69)</f>
        <v>2</v>
      </c>
      <c r="M69" s="1">
        <f>SUMIFS(province!$F:$F,province!$A:$A,M$1,province!$E:$E,$A69)-SUMIFS(province!$Q:$Q,province!$A:$A,M$1-1,province!$E:$E,$A69)</f>
        <v>1</v>
      </c>
      <c r="N69" s="1">
        <f>SUMIFS(province!$F:$F,province!$A:$A,N$1,province!$E:$E,$A69)-SUMIFS(province!$Q:$Q,province!$A:$A,N$1-1,province!$E:$E,$A69)</f>
        <v>1</v>
      </c>
      <c r="O69" s="1">
        <f>SUMIFS(province!$F:$F,province!$A:$A,O$1,province!$E:$E,$A69)-SUMIFS(province!$Q:$Q,province!$A:$A,O$1-1,province!$E:$E,$A69)</f>
        <v>1</v>
      </c>
      <c r="P69" s="1">
        <f>SUMIFS(province!$F:$F,province!$A:$A,P$1,province!$E:$E,$A69)-SUMIFS(province!$Q:$Q,province!$A:$A,P$1-1,province!$E:$E,$A69)</f>
        <v>1</v>
      </c>
      <c r="Q69" s="1">
        <f>SUMIFS(province!$F:$F,province!$A:$A,Q$1,province!$E:$E,$A69)-SUMIFS(province!$Q:$Q,province!$A:$A,Q$1-1,province!$E:$E,$A69)</f>
        <v>2</v>
      </c>
      <c r="R69" s="1">
        <f>SUMIFS(province!$F:$F,province!$A:$A,R$1,province!$E:$E,$A69)-SUMIFS(province!$Q:$Q,province!$A:$A,R$1-1,province!$E:$E,$A69)</f>
        <v>1</v>
      </c>
      <c r="S69" s="1">
        <f>SUMIFS(province!$F:$F,province!$A:$A,S$1,province!$E:$E,$A69)-SUMIFS(province!$Q:$Q,province!$A:$A,S$1-1,province!$E:$E,$A69)</f>
        <v>1</v>
      </c>
    </row>
    <row r="70" spans="1:19" x14ac:dyDescent="0.3">
      <c r="A70" s="3" t="s">
        <v>116</v>
      </c>
      <c r="B70" s="1">
        <f>SUMIFS(province!$F:$F,province!$A:$A,B$1,province!$E:$E,$A70)-SUMIFS(province!$Q:$Q,province!$A:$A,B$1-1,province!$E:$E,$A70)</f>
        <v>5</v>
      </c>
      <c r="C70" s="1">
        <f>SUMIFS(province!$F:$F,province!$A:$A,C$1,province!$E:$E,$A70)-SUMIFS(province!$Q:$Q,province!$A:$A,C$1-1,province!$E:$E,$A70)</f>
        <v>6</v>
      </c>
      <c r="D70" s="1">
        <f>SUMIFS(province!$F:$F,province!$A:$A,D$1,province!$E:$E,$A70)-SUMIFS(province!$Q:$Q,province!$A:$A,D$1-1,province!$E:$E,$A70)</f>
        <v>3</v>
      </c>
      <c r="E70" s="1">
        <f>SUMIFS(province!$F:$F,province!$A:$A,E$1,province!$E:$E,$A70)-SUMIFS(province!$Q:$Q,province!$A:$A,E$1-1,province!$E:$E,$A70)</f>
        <v>2</v>
      </c>
      <c r="F70" s="1">
        <f>SUMIFS(province!$F:$F,province!$A:$A,F$1,province!$E:$E,$A70)-SUMIFS(province!$Q:$Q,province!$A:$A,F$1-1,province!$E:$E,$A70)</f>
        <v>3</v>
      </c>
      <c r="G70" s="1">
        <f>SUMIFS(province!$F:$F,province!$A:$A,G$1,province!$E:$E,$A70)-SUMIFS(province!$Q:$Q,province!$A:$A,G$1-1,province!$E:$E,$A70)</f>
        <v>4</v>
      </c>
      <c r="H70" s="1">
        <f>SUMIFS(province!$F:$F,province!$A:$A,H$1,province!$E:$E,$A70)-SUMIFS(province!$Q:$Q,province!$A:$A,H$1-1,province!$E:$E,$A70)</f>
        <v>3</v>
      </c>
      <c r="I70" s="1">
        <f>SUMIFS(province!$F:$F,province!$A:$A,I$1,province!$E:$E,$A70)-SUMIFS(province!$Q:$Q,province!$A:$A,I$1-1,province!$E:$E,$A70)</f>
        <v>4</v>
      </c>
      <c r="J70" s="1">
        <f>SUMIFS(province!$F:$F,province!$A:$A,J$1,province!$E:$E,$A70)-SUMIFS(province!$Q:$Q,province!$A:$A,J$1-1,province!$E:$E,$A70)</f>
        <v>4</v>
      </c>
      <c r="K70" s="1">
        <f>SUMIFS(province!$F:$F,province!$A:$A,K$1,province!$E:$E,$A70)-SUMIFS(province!$Q:$Q,province!$A:$A,K$1-1,province!$E:$E,$A70)</f>
        <v>3</v>
      </c>
      <c r="L70" s="1">
        <f>SUMIFS(province!$F:$F,province!$A:$A,L$1,province!$E:$E,$A70)-SUMIFS(province!$Q:$Q,province!$A:$A,L$1-1,province!$E:$E,$A70)</f>
        <v>3</v>
      </c>
      <c r="M70" s="1">
        <f>SUMIFS(province!$F:$F,province!$A:$A,M$1,province!$E:$E,$A70)-SUMIFS(province!$Q:$Q,province!$A:$A,M$1-1,province!$E:$E,$A70)</f>
        <v>2</v>
      </c>
      <c r="N70" s="1">
        <f>SUMIFS(province!$F:$F,province!$A:$A,N$1,province!$E:$E,$A70)-SUMIFS(province!$Q:$Q,province!$A:$A,N$1-1,province!$E:$E,$A70)</f>
        <v>2</v>
      </c>
      <c r="O70" s="1">
        <f>SUMIFS(province!$F:$F,province!$A:$A,O$1,province!$E:$E,$A70)-SUMIFS(province!$Q:$Q,province!$A:$A,O$1-1,province!$E:$E,$A70)</f>
        <v>1</v>
      </c>
      <c r="P70" s="1">
        <f>SUMIFS(province!$F:$F,province!$A:$A,P$1,province!$E:$E,$A70)-SUMIFS(province!$Q:$Q,province!$A:$A,P$1-1,province!$E:$E,$A70)</f>
        <v>1</v>
      </c>
      <c r="Q70" s="1">
        <f>SUMIFS(province!$F:$F,province!$A:$A,Q$1,province!$E:$E,$A70)-SUMIFS(province!$Q:$Q,province!$A:$A,Q$1-1,province!$E:$E,$A70)</f>
        <v>1</v>
      </c>
      <c r="R70" s="1">
        <f>SUMIFS(province!$F:$F,province!$A:$A,R$1,province!$E:$E,$A70)-SUMIFS(province!$Q:$Q,province!$A:$A,R$1-1,province!$E:$E,$A70)</f>
        <v>2</v>
      </c>
      <c r="S70" s="1">
        <f>SUMIFS(province!$F:$F,province!$A:$A,S$1,province!$E:$E,$A70)-SUMIFS(province!$Q:$Q,province!$A:$A,S$1-1,province!$E:$E,$A70)</f>
        <v>2</v>
      </c>
    </row>
    <row r="71" spans="1:19" x14ac:dyDescent="0.3">
      <c r="A71" s="3" t="s">
        <v>82</v>
      </c>
      <c r="B71" s="1">
        <f>SUMIFS(province!$F:$F,province!$A:$A,B$1,province!$E:$E,$A71)-SUMIFS(province!$Q:$Q,province!$A:$A,B$1-1,province!$E:$E,$A71)</f>
        <v>0</v>
      </c>
      <c r="C71" s="1">
        <f>SUMIFS(province!$F:$F,province!$A:$A,C$1,province!$E:$E,$A71)-SUMIFS(province!$Q:$Q,province!$A:$A,C$1-1,province!$E:$E,$A71)</f>
        <v>1</v>
      </c>
      <c r="D71" s="1">
        <f>SUMIFS(province!$F:$F,province!$A:$A,D$1,province!$E:$E,$A71)-SUMIFS(province!$Q:$Q,province!$A:$A,D$1-1,province!$E:$E,$A71)</f>
        <v>1</v>
      </c>
      <c r="E71" s="1">
        <f>SUMIFS(province!$F:$F,province!$A:$A,E$1,province!$E:$E,$A71)-SUMIFS(province!$Q:$Q,province!$A:$A,E$1-1,province!$E:$E,$A71)</f>
        <v>3</v>
      </c>
      <c r="F71" s="1">
        <f>SUMIFS(province!$F:$F,province!$A:$A,F$1,province!$E:$E,$A71)-SUMIFS(province!$Q:$Q,province!$A:$A,F$1-1,province!$E:$E,$A71)</f>
        <v>1</v>
      </c>
      <c r="G71" s="1">
        <f>SUMIFS(province!$F:$F,province!$A:$A,G$1,province!$E:$E,$A71)-SUMIFS(province!$Q:$Q,province!$A:$A,G$1-1,province!$E:$E,$A71)</f>
        <v>1</v>
      </c>
      <c r="H71" s="1">
        <f>SUMIFS(province!$F:$F,province!$A:$A,H$1,province!$E:$E,$A71)-SUMIFS(province!$Q:$Q,province!$A:$A,H$1-1,province!$E:$E,$A71)</f>
        <v>1</v>
      </c>
      <c r="I71" s="1">
        <f>SUMIFS(province!$F:$F,province!$A:$A,I$1,province!$E:$E,$A71)-SUMIFS(province!$Q:$Q,province!$A:$A,I$1-1,province!$E:$E,$A71)</f>
        <v>1</v>
      </c>
      <c r="J71" s="1">
        <f>SUMIFS(province!$F:$F,province!$A:$A,J$1,province!$E:$E,$A71)-SUMIFS(province!$Q:$Q,province!$A:$A,J$1-1,province!$E:$E,$A71)</f>
        <v>1</v>
      </c>
      <c r="K71" s="1">
        <f>SUMIFS(province!$F:$F,province!$A:$A,K$1,province!$E:$E,$A71)-SUMIFS(province!$Q:$Q,province!$A:$A,K$1-1,province!$E:$E,$A71)</f>
        <v>2</v>
      </c>
      <c r="L71" s="1">
        <f>SUMIFS(province!$F:$F,province!$A:$A,L$1,province!$E:$E,$A71)-SUMIFS(province!$Q:$Q,province!$A:$A,L$1-1,province!$E:$E,$A71)</f>
        <v>2</v>
      </c>
      <c r="M71" s="1">
        <f>SUMIFS(province!$F:$F,province!$A:$A,M$1,province!$E:$E,$A71)-SUMIFS(province!$Q:$Q,province!$A:$A,M$1-1,province!$E:$E,$A71)</f>
        <v>2</v>
      </c>
      <c r="N71" s="1">
        <f>SUMIFS(province!$F:$F,province!$A:$A,N$1,province!$E:$E,$A71)-SUMIFS(province!$Q:$Q,province!$A:$A,N$1-1,province!$E:$E,$A71)</f>
        <v>2</v>
      </c>
      <c r="O71" s="1">
        <f>SUMIFS(province!$F:$F,province!$A:$A,O$1,province!$E:$E,$A71)-SUMIFS(province!$Q:$Q,province!$A:$A,O$1-1,province!$E:$E,$A71)</f>
        <v>1</v>
      </c>
      <c r="P71" s="1">
        <f>SUMIFS(province!$F:$F,province!$A:$A,P$1,province!$E:$E,$A71)-SUMIFS(province!$Q:$Q,province!$A:$A,P$1-1,province!$E:$E,$A71)</f>
        <v>2</v>
      </c>
      <c r="Q71" s="1">
        <f>SUMIFS(province!$F:$F,province!$A:$A,Q$1,province!$E:$E,$A71)-SUMIFS(province!$Q:$Q,province!$A:$A,Q$1-1,province!$E:$E,$A71)</f>
        <v>2</v>
      </c>
      <c r="R71" s="1">
        <f>SUMIFS(province!$F:$F,province!$A:$A,R$1,province!$E:$E,$A71)-SUMIFS(province!$Q:$Q,province!$A:$A,R$1-1,province!$E:$E,$A71)</f>
        <v>2</v>
      </c>
      <c r="S71" s="1">
        <f>SUMIFS(province!$F:$F,province!$A:$A,S$1,province!$E:$E,$A71)-SUMIFS(province!$Q:$Q,province!$A:$A,S$1-1,province!$E:$E,$A71)</f>
        <v>1</v>
      </c>
    </row>
    <row r="72" spans="1:19" x14ac:dyDescent="0.3">
      <c r="A72" s="3" t="s">
        <v>121</v>
      </c>
      <c r="B72" s="1">
        <f>SUMIFS(province!$F:$F,province!$A:$A,B$1,province!$E:$E,$A72)-SUMIFS(province!$Q:$Q,province!$A:$A,B$1-1,province!$E:$E,$A72)</f>
        <v>6</v>
      </c>
      <c r="C72" s="1">
        <f>SUMIFS(province!$F:$F,province!$A:$A,C$1,province!$E:$E,$A72)-SUMIFS(province!$Q:$Q,province!$A:$A,C$1-1,province!$E:$E,$A72)</f>
        <v>2</v>
      </c>
      <c r="D72" s="1">
        <f>SUMIFS(province!$F:$F,province!$A:$A,D$1,province!$E:$E,$A72)-SUMIFS(province!$Q:$Q,province!$A:$A,D$1-1,province!$E:$E,$A72)</f>
        <v>2</v>
      </c>
      <c r="E72" s="1">
        <f>SUMIFS(province!$F:$F,province!$A:$A,E$1,province!$E:$E,$A72)-SUMIFS(province!$Q:$Q,province!$A:$A,E$1-1,province!$E:$E,$A72)</f>
        <v>1</v>
      </c>
      <c r="F72" s="1">
        <f>SUMIFS(province!$F:$F,province!$A:$A,F$1,province!$E:$E,$A72)-SUMIFS(province!$Q:$Q,province!$A:$A,F$1-1,province!$E:$E,$A72)</f>
        <v>2</v>
      </c>
      <c r="G72" s="1">
        <f>SUMIFS(province!$F:$F,province!$A:$A,G$1,province!$E:$E,$A72)-SUMIFS(province!$Q:$Q,province!$A:$A,G$1-1,province!$E:$E,$A72)</f>
        <v>2</v>
      </c>
      <c r="H72" s="1">
        <f>SUMIFS(province!$F:$F,province!$A:$A,H$1,province!$E:$E,$A72)-SUMIFS(province!$Q:$Q,province!$A:$A,H$1-1,province!$E:$E,$A72)</f>
        <v>2</v>
      </c>
      <c r="I72" s="1">
        <f>SUMIFS(province!$F:$F,province!$A:$A,I$1,province!$E:$E,$A72)-SUMIFS(province!$Q:$Q,province!$A:$A,I$1-1,province!$E:$E,$A72)</f>
        <v>2</v>
      </c>
      <c r="J72" s="1">
        <f>SUMIFS(province!$F:$F,province!$A:$A,J$1,province!$E:$E,$A72)-SUMIFS(province!$Q:$Q,province!$A:$A,J$1-1,province!$E:$E,$A72)</f>
        <v>2</v>
      </c>
      <c r="K72" s="1">
        <f>SUMIFS(province!$F:$F,province!$A:$A,K$1,province!$E:$E,$A72)-SUMIFS(province!$Q:$Q,province!$A:$A,K$1-1,province!$E:$E,$A72)</f>
        <v>2</v>
      </c>
      <c r="L72" s="1">
        <f>SUMIFS(province!$F:$F,province!$A:$A,L$1,province!$E:$E,$A72)-SUMIFS(province!$Q:$Q,province!$A:$A,L$1-1,province!$E:$E,$A72)</f>
        <v>2</v>
      </c>
      <c r="M72" s="1">
        <f>SUMIFS(province!$F:$F,province!$A:$A,M$1,province!$E:$E,$A72)-SUMIFS(province!$Q:$Q,province!$A:$A,M$1-1,province!$E:$E,$A72)</f>
        <v>2</v>
      </c>
      <c r="N72" s="1">
        <f>SUMIFS(province!$F:$F,province!$A:$A,N$1,province!$E:$E,$A72)-SUMIFS(province!$Q:$Q,province!$A:$A,N$1-1,province!$E:$E,$A72)</f>
        <v>2</v>
      </c>
      <c r="O72" s="1">
        <f>SUMIFS(province!$F:$F,province!$A:$A,O$1,province!$E:$E,$A72)-SUMIFS(province!$Q:$Q,province!$A:$A,O$1-1,province!$E:$E,$A72)</f>
        <v>1</v>
      </c>
      <c r="P72" s="1">
        <f>SUMIFS(province!$F:$F,province!$A:$A,P$1,province!$E:$E,$A72)-SUMIFS(province!$Q:$Q,province!$A:$A,P$1-1,province!$E:$E,$A72)</f>
        <v>1</v>
      </c>
      <c r="Q72" s="1">
        <f>SUMIFS(province!$F:$F,province!$A:$A,Q$1,province!$E:$E,$A72)-SUMIFS(province!$Q:$Q,province!$A:$A,Q$1-1,province!$E:$E,$A72)</f>
        <v>2</v>
      </c>
      <c r="R72" s="1">
        <f>SUMIFS(province!$F:$F,province!$A:$A,R$1,province!$E:$E,$A72)-SUMIFS(province!$Q:$Q,province!$A:$A,R$1-1,province!$E:$E,$A72)</f>
        <v>2</v>
      </c>
      <c r="S72" s="1">
        <f>SUMIFS(province!$F:$F,province!$A:$A,S$1,province!$E:$E,$A72)-SUMIFS(province!$Q:$Q,province!$A:$A,S$1-1,province!$E:$E,$A72)</f>
        <v>2</v>
      </c>
    </row>
    <row r="73" spans="1:19" x14ac:dyDescent="0.3">
      <c r="A73" s="3" t="s">
        <v>108</v>
      </c>
      <c r="B73" s="1">
        <f>SUMIFS(province!$F:$F,province!$A:$A,B$1,province!$E:$E,$A73)-SUMIFS(province!$Q:$Q,province!$A:$A,B$1-1,province!$E:$E,$A73)</f>
        <v>3</v>
      </c>
      <c r="C73" s="1">
        <f>SUMIFS(province!$F:$F,province!$A:$A,C$1,province!$E:$E,$A73)-SUMIFS(province!$Q:$Q,province!$A:$A,C$1-1,province!$E:$E,$A73)</f>
        <v>2</v>
      </c>
      <c r="D73" s="1">
        <f>SUMIFS(province!$F:$F,province!$A:$A,D$1,province!$E:$E,$A73)-SUMIFS(province!$Q:$Q,province!$A:$A,D$1-1,province!$E:$E,$A73)</f>
        <v>1</v>
      </c>
      <c r="E73" s="1">
        <f>SUMIFS(province!$F:$F,province!$A:$A,E$1,province!$E:$E,$A73)-SUMIFS(province!$Q:$Q,province!$A:$A,E$1-1,province!$E:$E,$A73)</f>
        <v>2</v>
      </c>
      <c r="F73" s="1">
        <f>SUMIFS(province!$F:$F,province!$A:$A,F$1,province!$E:$E,$A73)-SUMIFS(province!$Q:$Q,province!$A:$A,F$1-1,province!$E:$E,$A73)</f>
        <v>2</v>
      </c>
      <c r="G73" s="1">
        <f>SUMIFS(province!$F:$F,province!$A:$A,G$1,province!$E:$E,$A73)-SUMIFS(province!$Q:$Q,province!$A:$A,G$1-1,province!$E:$E,$A73)</f>
        <v>1</v>
      </c>
      <c r="H73" s="1">
        <f>SUMIFS(province!$F:$F,province!$A:$A,H$1,province!$E:$E,$A73)-SUMIFS(province!$Q:$Q,province!$A:$A,H$1-1,province!$E:$E,$A73)</f>
        <v>2</v>
      </c>
      <c r="I73" s="1">
        <f>SUMIFS(province!$F:$F,province!$A:$A,I$1,province!$E:$E,$A73)-SUMIFS(province!$Q:$Q,province!$A:$A,I$1-1,province!$E:$E,$A73)</f>
        <v>3</v>
      </c>
      <c r="J73" s="1">
        <f>SUMIFS(province!$F:$F,province!$A:$A,J$1,province!$E:$E,$A73)-SUMIFS(province!$Q:$Q,province!$A:$A,J$1-1,province!$E:$E,$A73)</f>
        <v>3</v>
      </c>
      <c r="K73" s="1">
        <f>SUMIFS(province!$F:$F,province!$A:$A,K$1,province!$E:$E,$A73)-SUMIFS(province!$Q:$Q,province!$A:$A,K$1-1,province!$E:$E,$A73)</f>
        <v>3</v>
      </c>
      <c r="L73" s="1">
        <f>SUMIFS(province!$F:$F,province!$A:$A,L$1,province!$E:$E,$A73)-SUMIFS(province!$Q:$Q,province!$A:$A,L$1-1,province!$E:$E,$A73)</f>
        <v>3</v>
      </c>
      <c r="M73" s="1">
        <f>SUMIFS(province!$F:$F,province!$A:$A,M$1,province!$E:$E,$A73)-SUMIFS(province!$Q:$Q,province!$A:$A,M$1-1,province!$E:$E,$A73)</f>
        <v>2</v>
      </c>
      <c r="N73" s="1">
        <f>SUMIFS(province!$F:$F,province!$A:$A,N$1,province!$E:$E,$A73)-SUMIFS(province!$Q:$Q,province!$A:$A,N$1-1,province!$E:$E,$A73)</f>
        <v>2</v>
      </c>
      <c r="O73" s="1">
        <f>SUMIFS(province!$F:$F,province!$A:$A,O$1,province!$E:$E,$A73)-SUMIFS(province!$Q:$Q,province!$A:$A,O$1-1,province!$E:$E,$A73)</f>
        <v>1</v>
      </c>
      <c r="P73" s="1">
        <f>SUMIFS(province!$F:$F,province!$A:$A,P$1,province!$E:$E,$A73)-SUMIFS(province!$Q:$Q,province!$A:$A,P$1-1,province!$E:$E,$A73)</f>
        <v>1</v>
      </c>
      <c r="Q73" s="1">
        <f>SUMIFS(province!$F:$F,province!$A:$A,Q$1,province!$E:$E,$A73)-SUMIFS(province!$Q:$Q,province!$A:$A,Q$1-1,province!$E:$E,$A73)</f>
        <v>1</v>
      </c>
      <c r="R73" s="1">
        <f>SUMIFS(province!$F:$F,province!$A:$A,R$1,province!$E:$E,$A73)-SUMIFS(province!$Q:$Q,province!$A:$A,R$1-1,province!$E:$E,$A73)</f>
        <v>1</v>
      </c>
      <c r="S73" s="1">
        <f>SUMIFS(province!$F:$F,province!$A:$A,S$1,province!$E:$E,$A73)-SUMIFS(province!$Q:$Q,province!$A:$A,S$1-1,province!$E:$E,$A73)</f>
        <v>1</v>
      </c>
    </row>
    <row r="74" spans="1:19" x14ac:dyDescent="0.3">
      <c r="A74" s="3" t="s">
        <v>111</v>
      </c>
      <c r="B74" s="1">
        <f>SUMIFS(province!$F:$F,province!$A:$A,B$1,province!$E:$E,$A74)-SUMIFS(province!$Q:$Q,province!$A:$A,B$1-1,province!$E:$E,$A74)</f>
        <v>0</v>
      </c>
      <c r="C74" s="1">
        <f>SUMIFS(province!$F:$F,province!$A:$A,C$1,province!$E:$E,$A74)-SUMIFS(province!$Q:$Q,province!$A:$A,C$1-1,province!$E:$E,$A74)</f>
        <v>1</v>
      </c>
      <c r="D74" s="1">
        <f>SUMIFS(province!$F:$F,province!$A:$A,D$1,province!$E:$E,$A74)-SUMIFS(province!$Q:$Q,province!$A:$A,D$1-1,province!$E:$E,$A74)</f>
        <v>1</v>
      </c>
      <c r="E74" s="1">
        <f>SUMIFS(province!$F:$F,province!$A:$A,E$1,province!$E:$E,$A74)-SUMIFS(province!$Q:$Q,province!$A:$A,E$1-1,province!$E:$E,$A74)</f>
        <v>1</v>
      </c>
      <c r="F74" s="1">
        <f>SUMIFS(province!$F:$F,province!$A:$A,F$1,province!$E:$E,$A74)-SUMIFS(province!$Q:$Q,province!$A:$A,F$1-1,province!$E:$E,$A74)</f>
        <v>1</v>
      </c>
      <c r="G74" s="1">
        <f>SUMIFS(province!$F:$F,province!$A:$A,G$1,province!$E:$E,$A74)-SUMIFS(province!$Q:$Q,province!$A:$A,G$1-1,province!$E:$E,$A74)</f>
        <v>1</v>
      </c>
      <c r="H74" s="1">
        <f>SUMIFS(province!$F:$F,province!$A:$A,H$1,province!$E:$E,$A74)-SUMIFS(province!$Q:$Q,province!$A:$A,H$1-1,province!$E:$E,$A74)</f>
        <v>1</v>
      </c>
      <c r="I74" s="1">
        <f>SUMIFS(province!$F:$F,province!$A:$A,I$1,province!$E:$E,$A74)-SUMIFS(province!$Q:$Q,province!$A:$A,I$1-1,province!$E:$E,$A74)</f>
        <v>2</v>
      </c>
      <c r="J74" s="1">
        <f>SUMIFS(province!$F:$F,province!$A:$A,J$1,province!$E:$E,$A74)-SUMIFS(province!$Q:$Q,province!$A:$A,J$1-1,province!$E:$E,$A74)</f>
        <v>1</v>
      </c>
      <c r="K74" s="1">
        <f>SUMIFS(province!$F:$F,province!$A:$A,K$1,province!$E:$E,$A74)-SUMIFS(province!$Q:$Q,province!$A:$A,K$1-1,province!$E:$E,$A74)</f>
        <v>1</v>
      </c>
      <c r="L74" s="1">
        <f>SUMIFS(province!$F:$F,province!$A:$A,L$1,province!$E:$E,$A74)-SUMIFS(province!$Q:$Q,province!$A:$A,L$1-1,province!$E:$E,$A74)</f>
        <v>2</v>
      </c>
      <c r="M74" s="1">
        <f>SUMIFS(province!$F:$F,province!$A:$A,M$1,province!$E:$E,$A74)-SUMIFS(province!$Q:$Q,province!$A:$A,M$1-1,province!$E:$E,$A74)</f>
        <v>2</v>
      </c>
      <c r="N74" s="1">
        <f>SUMIFS(province!$F:$F,province!$A:$A,N$1,province!$E:$E,$A74)-SUMIFS(province!$Q:$Q,province!$A:$A,N$1-1,province!$E:$E,$A74)</f>
        <v>2</v>
      </c>
      <c r="O74" s="1">
        <f>SUMIFS(province!$F:$F,province!$A:$A,O$1,province!$E:$E,$A74)-SUMIFS(province!$Q:$Q,province!$A:$A,O$1-1,province!$E:$E,$A74)</f>
        <v>1</v>
      </c>
      <c r="P74" s="1">
        <f>SUMIFS(province!$F:$F,province!$A:$A,P$1,province!$E:$E,$A74)-SUMIFS(province!$Q:$Q,province!$A:$A,P$1-1,province!$E:$E,$A74)</f>
        <v>1</v>
      </c>
      <c r="Q74" s="1">
        <f>SUMIFS(province!$F:$F,province!$A:$A,Q$1,province!$E:$E,$A74)-SUMIFS(province!$Q:$Q,province!$A:$A,Q$1-1,province!$E:$E,$A74)</f>
        <v>1</v>
      </c>
      <c r="R74" s="1">
        <f>SUMIFS(province!$F:$F,province!$A:$A,R$1,province!$E:$E,$A74)-SUMIFS(province!$Q:$Q,province!$A:$A,R$1-1,province!$E:$E,$A74)</f>
        <v>1</v>
      </c>
      <c r="S74" s="1">
        <f>SUMIFS(province!$F:$F,province!$A:$A,S$1,province!$E:$E,$A74)-SUMIFS(province!$Q:$Q,province!$A:$A,S$1-1,province!$E:$E,$A74)</f>
        <v>1</v>
      </c>
    </row>
    <row r="75" spans="1:19" x14ac:dyDescent="0.3">
      <c r="A75" s="3" t="s">
        <v>80</v>
      </c>
      <c r="B75" s="1">
        <f>SUMIFS(province!$F:$F,province!$A:$A,B$1,province!$E:$E,$A75)-SUMIFS(province!$Q:$Q,province!$A:$A,B$1-1,province!$E:$E,$A75)</f>
        <v>3</v>
      </c>
      <c r="C75" s="1">
        <f>SUMIFS(province!$F:$F,province!$A:$A,C$1,province!$E:$E,$A75)-SUMIFS(province!$Q:$Q,province!$A:$A,C$1-1,province!$E:$E,$A75)</f>
        <v>3</v>
      </c>
      <c r="D75" s="1">
        <f>SUMIFS(province!$F:$F,province!$A:$A,D$1,province!$E:$E,$A75)-SUMIFS(province!$Q:$Q,province!$A:$A,D$1-1,province!$E:$E,$A75)</f>
        <v>2</v>
      </c>
      <c r="E75" s="1">
        <f>SUMIFS(province!$F:$F,province!$A:$A,E$1,province!$E:$E,$A75)-SUMIFS(province!$Q:$Q,province!$A:$A,E$1-1,province!$E:$E,$A75)</f>
        <v>3</v>
      </c>
      <c r="F75" s="1">
        <f>SUMIFS(province!$F:$F,province!$A:$A,F$1,province!$E:$E,$A75)-SUMIFS(province!$Q:$Q,province!$A:$A,F$1-1,province!$E:$E,$A75)</f>
        <v>2</v>
      </c>
      <c r="G75" s="1">
        <f>SUMIFS(province!$F:$F,province!$A:$A,G$1,province!$E:$E,$A75)-SUMIFS(province!$Q:$Q,province!$A:$A,G$1-1,province!$E:$E,$A75)</f>
        <v>3</v>
      </c>
      <c r="H75" s="1">
        <f>SUMIFS(province!$F:$F,province!$A:$A,H$1,province!$E:$E,$A75)-SUMIFS(province!$Q:$Q,province!$A:$A,H$1-1,province!$E:$E,$A75)</f>
        <v>3</v>
      </c>
      <c r="I75" s="1">
        <f>SUMIFS(province!$F:$F,province!$A:$A,I$1,province!$E:$E,$A75)-SUMIFS(province!$Q:$Q,province!$A:$A,I$1-1,province!$E:$E,$A75)</f>
        <v>1</v>
      </c>
      <c r="J75" s="1">
        <f>SUMIFS(province!$F:$F,province!$A:$A,J$1,province!$E:$E,$A75)-SUMIFS(province!$Q:$Q,province!$A:$A,J$1-1,province!$E:$E,$A75)</f>
        <v>2</v>
      </c>
      <c r="K75" s="1">
        <f>SUMIFS(province!$F:$F,province!$A:$A,K$1,province!$E:$E,$A75)-SUMIFS(province!$Q:$Q,province!$A:$A,K$1-1,province!$E:$E,$A75)</f>
        <v>2</v>
      </c>
      <c r="L75" s="1">
        <f>SUMIFS(province!$F:$F,province!$A:$A,L$1,province!$E:$E,$A75)-SUMIFS(province!$Q:$Q,province!$A:$A,L$1-1,province!$E:$E,$A75)</f>
        <v>1</v>
      </c>
      <c r="M75" s="1">
        <f>SUMIFS(province!$F:$F,province!$A:$A,M$1,province!$E:$E,$A75)-SUMIFS(province!$Q:$Q,province!$A:$A,M$1-1,province!$E:$E,$A75)</f>
        <v>1</v>
      </c>
      <c r="N75" s="1">
        <f>SUMIFS(province!$F:$F,province!$A:$A,N$1,province!$E:$E,$A75)-SUMIFS(province!$Q:$Q,province!$A:$A,N$1-1,province!$E:$E,$A75)</f>
        <v>1</v>
      </c>
      <c r="O75" s="1">
        <f>SUMIFS(province!$F:$F,province!$A:$A,O$1,province!$E:$E,$A75)-SUMIFS(province!$Q:$Q,province!$A:$A,O$1-1,province!$E:$E,$A75)</f>
        <v>1</v>
      </c>
      <c r="P75" s="1">
        <f>SUMIFS(province!$F:$F,province!$A:$A,P$1,province!$E:$E,$A75)-SUMIFS(province!$Q:$Q,province!$A:$A,P$1-1,province!$E:$E,$A75)</f>
        <v>1</v>
      </c>
      <c r="Q75" s="1">
        <f>SUMIFS(province!$F:$F,province!$A:$A,Q$1,province!$E:$E,$A75)-SUMIFS(province!$Q:$Q,province!$A:$A,Q$1-1,province!$E:$E,$A75)</f>
        <v>1</v>
      </c>
      <c r="R75" s="1">
        <f>SUMIFS(province!$F:$F,province!$A:$A,R$1,province!$E:$E,$A75)-SUMIFS(province!$Q:$Q,province!$A:$A,R$1-1,province!$E:$E,$A75)</f>
        <v>1</v>
      </c>
      <c r="S75" s="1">
        <f>SUMIFS(province!$F:$F,province!$A:$A,S$1,province!$E:$E,$A75)-SUMIFS(province!$Q:$Q,province!$A:$A,S$1-1,province!$E:$E,$A75)</f>
        <v>1</v>
      </c>
    </row>
    <row r="76" spans="1:19" x14ac:dyDescent="0.3">
      <c r="A76" s="3" t="s">
        <v>131</v>
      </c>
      <c r="B76" s="1">
        <f>SUMIFS(province!$F:$F,province!$A:$A,B$1,province!$E:$E,$A76)-SUMIFS(province!$Q:$Q,province!$A:$A,B$1-1,province!$E:$E,$A76)</f>
        <v>0</v>
      </c>
      <c r="C76" s="1">
        <f>SUMIFS(province!$F:$F,province!$A:$A,C$1,province!$E:$E,$A76)-SUMIFS(province!$Q:$Q,province!$A:$A,C$1-1,province!$E:$E,$A76)</f>
        <v>1</v>
      </c>
      <c r="D76" s="1">
        <f>SUMIFS(province!$F:$F,province!$A:$A,D$1,province!$E:$E,$A76)-SUMIFS(province!$Q:$Q,province!$A:$A,D$1-1,province!$E:$E,$A76)</f>
        <v>1</v>
      </c>
      <c r="E76" s="1">
        <f>SUMIFS(province!$F:$F,province!$A:$A,E$1,province!$E:$E,$A76)-SUMIFS(province!$Q:$Q,province!$A:$A,E$1-1,province!$E:$E,$A76)</f>
        <v>1</v>
      </c>
      <c r="F76" s="1">
        <f>SUMIFS(province!$F:$F,province!$A:$A,F$1,province!$E:$E,$A76)-SUMIFS(province!$Q:$Q,province!$A:$A,F$1-1,province!$E:$E,$A76)</f>
        <v>1</v>
      </c>
      <c r="G76" s="1">
        <f>SUMIFS(province!$F:$F,province!$A:$A,G$1,province!$E:$E,$A76)-SUMIFS(province!$Q:$Q,province!$A:$A,G$1-1,province!$E:$E,$A76)</f>
        <v>1</v>
      </c>
      <c r="H76" s="1">
        <f>SUMIFS(province!$F:$F,province!$A:$A,H$1,province!$E:$E,$A76)-SUMIFS(province!$Q:$Q,province!$A:$A,H$1-1,province!$E:$E,$A76)</f>
        <v>1</v>
      </c>
      <c r="I76" s="1">
        <f>SUMIFS(province!$F:$F,province!$A:$A,I$1,province!$E:$E,$A76)-SUMIFS(province!$Q:$Q,province!$A:$A,I$1-1,province!$E:$E,$A76)</f>
        <v>2</v>
      </c>
      <c r="J76" s="1">
        <f>SUMIFS(province!$F:$F,province!$A:$A,J$1,province!$E:$E,$A76)-SUMIFS(province!$Q:$Q,province!$A:$A,J$1-1,province!$E:$E,$A76)</f>
        <v>1</v>
      </c>
      <c r="K76" s="1">
        <f>SUMIFS(province!$F:$F,province!$A:$A,K$1,province!$E:$E,$A76)-SUMIFS(province!$Q:$Q,province!$A:$A,K$1-1,province!$E:$E,$A76)</f>
        <v>2</v>
      </c>
      <c r="L76" s="1">
        <f>SUMIFS(province!$F:$F,province!$A:$A,L$1,province!$E:$E,$A76)-SUMIFS(province!$Q:$Q,province!$A:$A,L$1-1,province!$E:$E,$A76)</f>
        <v>2</v>
      </c>
      <c r="M76" s="1">
        <f>SUMIFS(province!$F:$F,province!$A:$A,M$1,province!$E:$E,$A76)-SUMIFS(province!$Q:$Q,province!$A:$A,M$1-1,province!$E:$E,$A76)</f>
        <v>2</v>
      </c>
      <c r="N76" s="1">
        <f>SUMIFS(province!$F:$F,province!$A:$A,N$1,province!$E:$E,$A76)-SUMIFS(province!$Q:$Q,province!$A:$A,N$1-1,province!$E:$E,$A76)</f>
        <v>1</v>
      </c>
      <c r="O76" s="1">
        <f>SUMIFS(province!$F:$F,province!$A:$A,O$1,province!$E:$E,$A76)-SUMIFS(province!$Q:$Q,province!$A:$A,O$1-1,province!$E:$E,$A76)</f>
        <v>1</v>
      </c>
      <c r="P76" s="1">
        <f>SUMIFS(province!$F:$F,province!$A:$A,P$1,province!$E:$E,$A76)-SUMIFS(province!$Q:$Q,province!$A:$A,P$1-1,province!$E:$E,$A76)</f>
        <v>1</v>
      </c>
      <c r="Q76" s="1">
        <f>SUMIFS(province!$F:$F,province!$A:$A,Q$1,province!$E:$E,$A76)-SUMIFS(province!$Q:$Q,province!$A:$A,Q$1-1,province!$E:$E,$A76)</f>
        <v>4</v>
      </c>
      <c r="R76" s="1">
        <f>SUMIFS(province!$F:$F,province!$A:$A,R$1,province!$E:$E,$A76)-SUMIFS(province!$Q:$Q,province!$A:$A,R$1-1,province!$E:$E,$A76)</f>
        <v>4</v>
      </c>
      <c r="S76" s="1">
        <f>SUMIFS(province!$F:$F,province!$A:$A,S$1,province!$E:$E,$A76)-SUMIFS(province!$Q:$Q,province!$A:$A,S$1-1,province!$E:$E,$A76)</f>
        <v>2</v>
      </c>
    </row>
    <row r="77" spans="1:19" x14ac:dyDescent="0.3">
      <c r="A77" s="3" t="s">
        <v>117</v>
      </c>
      <c r="B77" s="1">
        <f>SUMIFS(province!$F:$F,province!$A:$A,B$1,province!$E:$E,$A77)-SUMIFS(province!$Q:$Q,province!$A:$A,B$1-1,province!$E:$E,$A77)</f>
        <v>3</v>
      </c>
      <c r="C77" s="1">
        <f>SUMIFS(province!$F:$F,province!$A:$A,C$1,province!$E:$E,$A77)-SUMIFS(province!$Q:$Q,province!$A:$A,C$1-1,province!$E:$E,$A77)</f>
        <v>2</v>
      </c>
      <c r="D77" s="1">
        <f>SUMIFS(province!$F:$F,province!$A:$A,D$1,province!$E:$E,$A77)-SUMIFS(province!$Q:$Q,province!$A:$A,D$1-1,province!$E:$E,$A77)</f>
        <v>4</v>
      </c>
      <c r="E77" s="1">
        <f>SUMIFS(province!$F:$F,province!$A:$A,E$1,province!$E:$E,$A77)-SUMIFS(province!$Q:$Q,province!$A:$A,E$1-1,province!$E:$E,$A77)</f>
        <v>4</v>
      </c>
      <c r="F77" s="1">
        <f>SUMIFS(province!$F:$F,province!$A:$A,F$1,province!$E:$E,$A77)-SUMIFS(province!$Q:$Q,province!$A:$A,F$1-1,province!$E:$E,$A77)</f>
        <v>3</v>
      </c>
      <c r="G77" s="1">
        <f>SUMIFS(province!$F:$F,province!$A:$A,G$1,province!$E:$E,$A77)-SUMIFS(province!$Q:$Q,province!$A:$A,G$1-1,province!$E:$E,$A77)</f>
        <v>1</v>
      </c>
      <c r="H77" s="1">
        <f>SUMIFS(province!$F:$F,province!$A:$A,H$1,province!$E:$E,$A77)-SUMIFS(province!$Q:$Q,province!$A:$A,H$1-1,province!$E:$E,$A77)</f>
        <v>2</v>
      </c>
      <c r="I77" s="1">
        <f>SUMIFS(province!$F:$F,province!$A:$A,I$1,province!$E:$E,$A77)-SUMIFS(province!$Q:$Q,province!$A:$A,I$1-1,province!$E:$E,$A77)</f>
        <v>2</v>
      </c>
      <c r="J77" s="1">
        <f>SUMIFS(province!$F:$F,province!$A:$A,J$1,province!$E:$E,$A77)-SUMIFS(province!$Q:$Q,province!$A:$A,J$1-1,province!$E:$E,$A77)</f>
        <v>2</v>
      </c>
      <c r="K77" s="1">
        <f>SUMIFS(province!$F:$F,province!$A:$A,K$1,province!$E:$E,$A77)-SUMIFS(province!$Q:$Q,province!$A:$A,K$1-1,province!$E:$E,$A77)</f>
        <v>2</v>
      </c>
      <c r="L77" s="1">
        <f>SUMIFS(province!$F:$F,province!$A:$A,L$1,province!$E:$E,$A77)-SUMIFS(province!$Q:$Q,province!$A:$A,L$1-1,province!$E:$E,$A77)</f>
        <v>2</v>
      </c>
      <c r="M77" s="1">
        <f>SUMIFS(province!$F:$F,province!$A:$A,M$1,province!$E:$E,$A77)-SUMIFS(province!$Q:$Q,province!$A:$A,M$1-1,province!$E:$E,$A77)</f>
        <v>2</v>
      </c>
      <c r="N77" s="1">
        <f>SUMIFS(province!$F:$F,province!$A:$A,N$1,province!$E:$E,$A77)-SUMIFS(province!$Q:$Q,province!$A:$A,N$1-1,province!$E:$E,$A77)</f>
        <v>1</v>
      </c>
      <c r="O77" s="1">
        <f>SUMIFS(province!$F:$F,province!$A:$A,O$1,province!$E:$E,$A77)-SUMIFS(province!$Q:$Q,province!$A:$A,O$1-1,province!$E:$E,$A77)</f>
        <v>1</v>
      </c>
      <c r="P77" s="1">
        <f>SUMIFS(province!$F:$F,province!$A:$A,P$1,province!$E:$E,$A77)-SUMIFS(province!$Q:$Q,province!$A:$A,P$1-1,province!$E:$E,$A77)</f>
        <v>1</v>
      </c>
      <c r="Q77" s="1">
        <f>SUMIFS(province!$F:$F,province!$A:$A,Q$1,province!$E:$E,$A77)-SUMIFS(province!$Q:$Q,province!$A:$A,Q$1-1,province!$E:$E,$A77)</f>
        <v>1</v>
      </c>
      <c r="R77" s="1">
        <f>SUMIFS(province!$F:$F,province!$A:$A,R$1,province!$E:$E,$A77)-SUMIFS(province!$Q:$Q,province!$A:$A,R$1-1,province!$E:$E,$A77)</f>
        <v>1</v>
      </c>
      <c r="S77" s="1">
        <f>SUMIFS(province!$F:$F,province!$A:$A,S$1,province!$E:$E,$A77)-SUMIFS(province!$Q:$Q,province!$A:$A,S$1-1,province!$E:$E,$A77)</f>
        <v>1</v>
      </c>
    </row>
    <row r="78" spans="1:19" x14ac:dyDescent="0.3">
      <c r="A78" s="3" t="s">
        <v>130</v>
      </c>
      <c r="B78" s="1">
        <f>SUMIFS(province!$F:$F,province!$A:$A,B$1,province!$E:$E,$A78)-SUMIFS(province!$Q:$Q,province!$A:$A,B$1-1,province!$E:$E,$A78)</f>
        <v>2</v>
      </c>
      <c r="C78" s="1">
        <f>SUMIFS(province!$F:$F,province!$A:$A,C$1,province!$E:$E,$A78)-SUMIFS(province!$Q:$Q,province!$A:$A,C$1-1,province!$E:$E,$A78)</f>
        <v>3</v>
      </c>
      <c r="D78" s="1">
        <f>SUMIFS(province!$F:$F,province!$A:$A,D$1,province!$E:$E,$A78)-SUMIFS(province!$Q:$Q,province!$A:$A,D$1-1,province!$E:$E,$A78)</f>
        <v>2</v>
      </c>
      <c r="E78" s="1">
        <f>SUMIFS(province!$F:$F,province!$A:$A,E$1,province!$E:$E,$A78)-SUMIFS(province!$Q:$Q,province!$A:$A,E$1-1,province!$E:$E,$A78)</f>
        <v>1</v>
      </c>
      <c r="F78" s="1">
        <f>SUMIFS(province!$F:$F,province!$A:$A,F$1,province!$E:$E,$A78)-SUMIFS(province!$Q:$Q,province!$A:$A,F$1-1,province!$E:$E,$A78)</f>
        <v>2</v>
      </c>
      <c r="G78" s="1">
        <f>SUMIFS(province!$F:$F,province!$A:$A,G$1,province!$E:$E,$A78)-SUMIFS(province!$Q:$Q,province!$A:$A,G$1-1,province!$E:$E,$A78)</f>
        <v>2</v>
      </c>
      <c r="H78" s="1">
        <f>SUMIFS(province!$F:$F,province!$A:$A,H$1,province!$E:$E,$A78)-SUMIFS(province!$Q:$Q,province!$A:$A,H$1-1,province!$E:$E,$A78)</f>
        <v>2</v>
      </c>
      <c r="I78" s="1">
        <f>SUMIFS(province!$F:$F,province!$A:$A,I$1,province!$E:$E,$A78)-SUMIFS(province!$Q:$Q,province!$A:$A,I$1-1,province!$E:$E,$A78)</f>
        <v>3</v>
      </c>
      <c r="J78" s="1">
        <f>SUMIFS(province!$F:$F,province!$A:$A,J$1,province!$E:$E,$A78)-SUMIFS(province!$Q:$Q,province!$A:$A,J$1-1,province!$E:$E,$A78)</f>
        <v>2</v>
      </c>
      <c r="K78" s="1">
        <f>SUMIFS(province!$F:$F,province!$A:$A,K$1,province!$E:$E,$A78)-SUMIFS(province!$Q:$Q,province!$A:$A,K$1-1,province!$E:$E,$A78)</f>
        <v>2</v>
      </c>
      <c r="L78" s="1">
        <f>SUMIFS(province!$F:$F,province!$A:$A,L$1,province!$E:$E,$A78)-SUMIFS(province!$Q:$Q,province!$A:$A,L$1-1,province!$E:$E,$A78)</f>
        <v>2</v>
      </c>
      <c r="M78" s="1">
        <f>SUMIFS(province!$F:$F,province!$A:$A,M$1,province!$E:$E,$A78)-SUMIFS(province!$Q:$Q,province!$A:$A,M$1-1,province!$E:$E,$A78)</f>
        <v>2</v>
      </c>
      <c r="N78" s="1">
        <f>SUMIFS(province!$F:$F,province!$A:$A,N$1,province!$E:$E,$A78)-SUMIFS(province!$Q:$Q,province!$A:$A,N$1-1,province!$E:$E,$A78)</f>
        <v>1</v>
      </c>
      <c r="O78" s="1">
        <f>SUMIFS(province!$F:$F,province!$A:$A,O$1,province!$E:$E,$A78)-SUMIFS(province!$Q:$Q,province!$A:$A,O$1-1,province!$E:$E,$A78)</f>
        <v>1</v>
      </c>
      <c r="P78" s="1">
        <f>SUMIFS(province!$F:$F,province!$A:$A,P$1,province!$E:$E,$A78)-SUMIFS(province!$Q:$Q,province!$A:$A,P$1-1,province!$E:$E,$A78)</f>
        <v>1</v>
      </c>
      <c r="Q78" s="1">
        <f>SUMIFS(province!$F:$F,province!$A:$A,Q$1,province!$E:$E,$A78)-SUMIFS(province!$Q:$Q,province!$A:$A,Q$1-1,province!$E:$E,$A78)</f>
        <v>1</v>
      </c>
      <c r="R78" s="1">
        <f>SUMIFS(province!$F:$F,province!$A:$A,R$1,province!$E:$E,$A78)-SUMIFS(province!$Q:$Q,province!$A:$A,R$1-1,province!$E:$E,$A78)</f>
        <v>1</v>
      </c>
      <c r="S78" s="1">
        <f>SUMIFS(province!$F:$F,province!$A:$A,S$1,province!$E:$E,$A78)-SUMIFS(province!$Q:$Q,province!$A:$A,S$1-1,province!$E:$E,$A78)</f>
        <v>1</v>
      </c>
    </row>
    <row r="79" spans="1:19" x14ac:dyDescent="0.3">
      <c r="A79" s="3" t="s">
        <v>115</v>
      </c>
      <c r="B79" s="1">
        <f>SUMIFS(province!$F:$F,province!$A:$A,B$1,province!$E:$E,$A79)-SUMIFS(province!$Q:$Q,province!$A:$A,B$1-1,province!$E:$E,$A79)</f>
        <v>2</v>
      </c>
      <c r="C79" s="1">
        <f>SUMIFS(province!$F:$F,province!$A:$A,C$1,province!$E:$E,$A79)-SUMIFS(province!$Q:$Q,province!$A:$A,C$1-1,province!$E:$E,$A79)</f>
        <v>2</v>
      </c>
      <c r="D79" s="1">
        <f>SUMIFS(province!$F:$F,province!$A:$A,D$1,province!$E:$E,$A79)-SUMIFS(province!$Q:$Q,province!$A:$A,D$1-1,province!$E:$E,$A79)</f>
        <v>1</v>
      </c>
      <c r="E79" s="1">
        <f>SUMIFS(province!$F:$F,province!$A:$A,E$1,province!$E:$E,$A79)-SUMIFS(province!$Q:$Q,province!$A:$A,E$1-1,province!$E:$E,$A79)</f>
        <v>3</v>
      </c>
      <c r="F79" s="1">
        <f>SUMIFS(province!$F:$F,province!$A:$A,F$1,province!$E:$E,$A79)-SUMIFS(province!$Q:$Q,province!$A:$A,F$1-1,province!$E:$E,$A79)</f>
        <v>2</v>
      </c>
      <c r="G79" s="1">
        <f>SUMIFS(province!$F:$F,province!$A:$A,G$1,province!$E:$E,$A79)-SUMIFS(province!$Q:$Q,province!$A:$A,G$1-1,province!$E:$E,$A79)</f>
        <v>2</v>
      </c>
      <c r="H79" s="1">
        <f>SUMIFS(province!$F:$F,province!$A:$A,H$1,province!$E:$E,$A79)-SUMIFS(province!$Q:$Q,province!$A:$A,H$1-1,province!$E:$E,$A79)</f>
        <v>2</v>
      </c>
      <c r="I79" s="1">
        <f>SUMIFS(province!$F:$F,province!$A:$A,I$1,province!$E:$E,$A79)-SUMIFS(province!$Q:$Q,province!$A:$A,I$1-1,province!$E:$E,$A79)</f>
        <v>2</v>
      </c>
      <c r="J79" s="1">
        <f>SUMIFS(province!$F:$F,province!$A:$A,J$1,province!$E:$E,$A79)-SUMIFS(province!$Q:$Q,province!$A:$A,J$1-1,province!$E:$E,$A79)</f>
        <v>2</v>
      </c>
      <c r="K79" s="1">
        <f>SUMIFS(province!$F:$F,province!$A:$A,K$1,province!$E:$E,$A79)-SUMIFS(province!$Q:$Q,province!$A:$A,K$1-1,province!$E:$E,$A79)</f>
        <v>2</v>
      </c>
      <c r="L79" s="1">
        <f>SUMIFS(province!$F:$F,province!$A:$A,L$1,province!$E:$E,$A79)-SUMIFS(province!$Q:$Q,province!$A:$A,L$1-1,province!$E:$E,$A79)</f>
        <v>2</v>
      </c>
      <c r="M79" s="1">
        <f>SUMIFS(province!$F:$F,province!$A:$A,M$1,province!$E:$E,$A79)-SUMIFS(province!$Q:$Q,province!$A:$A,M$1-1,province!$E:$E,$A79)</f>
        <v>2</v>
      </c>
      <c r="N79" s="1">
        <f>SUMIFS(province!$F:$F,province!$A:$A,N$1,province!$E:$E,$A79)-SUMIFS(province!$Q:$Q,province!$A:$A,N$1-1,province!$E:$E,$A79)</f>
        <v>1</v>
      </c>
      <c r="O79" s="1">
        <f>SUMIFS(province!$F:$F,province!$A:$A,O$1,province!$E:$E,$A79)-SUMIFS(province!$Q:$Q,province!$A:$A,O$1-1,province!$E:$E,$A79)</f>
        <v>1</v>
      </c>
      <c r="P79" s="1">
        <f>SUMIFS(province!$F:$F,province!$A:$A,P$1,province!$E:$E,$A79)-SUMIFS(province!$Q:$Q,province!$A:$A,P$1-1,province!$E:$E,$A79)</f>
        <v>1</v>
      </c>
      <c r="Q79" s="1">
        <f>SUMIFS(province!$F:$F,province!$A:$A,Q$1,province!$E:$E,$A79)-SUMIFS(province!$Q:$Q,province!$A:$A,Q$1-1,province!$E:$E,$A79)</f>
        <v>0</v>
      </c>
      <c r="R79" s="1">
        <f>SUMIFS(province!$F:$F,province!$A:$A,R$1,province!$E:$E,$A79)-SUMIFS(province!$Q:$Q,province!$A:$A,R$1-1,province!$E:$E,$A79)</f>
        <v>0</v>
      </c>
      <c r="S79" s="1">
        <f>SUMIFS(province!$F:$F,province!$A:$A,S$1,province!$E:$E,$A79)-SUMIFS(province!$Q:$Q,province!$A:$A,S$1-1,province!$E:$E,$A79)</f>
        <v>0</v>
      </c>
    </row>
    <row r="80" spans="1:19" x14ac:dyDescent="0.3">
      <c r="A80" s="3" t="s">
        <v>107</v>
      </c>
      <c r="B80" s="1">
        <f>SUMIFS(province!$F:$F,province!$A:$A,B$1,province!$E:$E,$A80)-SUMIFS(province!$Q:$Q,province!$A:$A,B$1-1,province!$E:$E,$A80)</f>
        <v>3</v>
      </c>
      <c r="C80" s="1">
        <f>SUMIFS(province!$F:$F,province!$A:$A,C$1,province!$E:$E,$A80)-SUMIFS(province!$Q:$Q,province!$A:$A,C$1-1,province!$E:$E,$A80)</f>
        <v>2</v>
      </c>
      <c r="D80" s="1">
        <f>SUMIFS(province!$F:$F,province!$A:$A,D$1,province!$E:$E,$A80)-SUMIFS(province!$Q:$Q,province!$A:$A,D$1-1,province!$E:$E,$A80)</f>
        <v>1</v>
      </c>
      <c r="E80" s="1">
        <f>SUMIFS(province!$F:$F,province!$A:$A,E$1,province!$E:$E,$A80)-SUMIFS(province!$Q:$Q,province!$A:$A,E$1-1,province!$E:$E,$A80)</f>
        <v>1</v>
      </c>
      <c r="F80" s="1">
        <f>SUMIFS(province!$F:$F,province!$A:$A,F$1,province!$E:$E,$A80)-SUMIFS(province!$Q:$Q,province!$A:$A,F$1-1,province!$E:$E,$A80)</f>
        <v>1</v>
      </c>
      <c r="G80" s="1">
        <f>SUMIFS(province!$F:$F,province!$A:$A,G$1,province!$E:$E,$A80)-SUMIFS(province!$Q:$Q,province!$A:$A,G$1-1,province!$E:$E,$A80)</f>
        <v>2</v>
      </c>
      <c r="H80" s="1">
        <f>SUMIFS(province!$F:$F,province!$A:$A,H$1,province!$E:$E,$A80)-SUMIFS(province!$Q:$Q,province!$A:$A,H$1-1,province!$E:$E,$A80)</f>
        <v>2</v>
      </c>
      <c r="I80" s="1">
        <f>SUMIFS(province!$F:$F,province!$A:$A,I$1,province!$E:$E,$A80)-SUMIFS(province!$Q:$Q,province!$A:$A,I$1-1,province!$E:$E,$A80)</f>
        <v>2</v>
      </c>
      <c r="J80" s="1">
        <f>SUMIFS(province!$F:$F,province!$A:$A,J$1,province!$E:$E,$A80)-SUMIFS(province!$Q:$Q,province!$A:$A,J$1-1,province!$E:$E,$A80)</f>
        <v>2</v>
      </c>
      <c r="K80" s="1">
        <f>SUMIFS(province!$F:$F,province!$A:$A,K$1,province!$E:$E,$A80)-SUMIFS(province!$Q:$Q,province!$A:$A,K$1-1,province!$E:$E,$A80)</f>
        <v>2</v>
      </c>
      <c r="L80" s="1">
        <f>SUMIFS(province!$F:$F,province!$A:$A,L$1,province!$E:$E,$A80)-SUMIFS(province!$Q:$Q,province!$A:$A,L$1-1,province!$E:$E,$A80)</f>
        <v>2</v>
      </c>
      <c r="M80" s="1">
        <f>SUMIFS(province!$F:$F,province!$A:$A,M$1,province!$E:$E,$A80)-SUMIFS(province!$Q:$Q,province!$A:$A,M$1-1,province!$E:$E,$A80)</f>
        <v>2</v>
      </c>
      <c r="N80" s="1">
        <f>SUMIFS(province!$F:$F,province!$A:$A,N$1,province!$E:$E,$A80)-SUMIFS(province!$Q:$Q,province!$A:$A,N$1-1,province!$E:$E,$A80)</f>
        <v>1</v>
      </c>
      <c r="O80" s="1">
        <f>SUMIFS(province!$F:$F,province!$A:$A,O$1,province!$E:$E,$A80)-SUMIFS(province!$Q:$Q,province!$A:$A,O$1-1,province!$E:$E,$A80)</f>
        <v>1</v>
      </c>
      <c r="P80" s="1">
        <f>SUMIFS(province!$F:$F,province!$A:$A,P$1,province!$E:$E,$A80)-SUMIFS(province!$Q:$Q,province!$A:$A,P$1-1,province!$E:$E,$A80)</f>
        <v>1</v>
      </c>
      <c r="Q80" s="1">
        <f>SUMIFS(province!$F:$F,province!$A:$A,Q$1,province!$E:$E,$A80)-SUMIFS(province!$Q:$Q,province!$A:$A,Q$1-1,province!$E:$E,$A80)</f>
        <v>4</v>
      </c>
      <c r="R80" s="1">
        <f>SUMIFS(province!$F:$F,province!$A:$A,R$1,province!$E:$E,$A80)-SUMIFS(province!$Q:$Q,province!$A:$A,R$1-1,province!$E:$E,$A80)</f>
        <v>4</v>
      </c>
      <c r="S80" s="1">
        <f>SUMIFS(province!$F:$F,province!$A:$A,S$1,province!$E:$E,$A80)-SUMIFS(province!$Q:$Q,province!$A:$A,S$1-1,province!$E:$E,$A80)</f>
        <v>3</v>
      </c>
    </row>
    <row r="81" spans="1:19" x14ac:dyDescent="0.3">
      <c r="A81" s="3" t="s">
        <v>138</v>
      </c>
      <c r="B81" s="1">
        <f>SUMIFS(province!$F:$F,province!$A:$A,B$1,province!$E:$E,$A81)-SUMIFS(province!$Q:$Q,province!$A:$A,B$1-1,province!$E:$E,$A81)</f>
        <v>4</v>
      </c>
      <c r="C81" s="1">
        <f>SUMIFS(province!$F:$F,province!$A:$A,C$1,province!$E:$E,$A81)-SUMIFS(province!$Q:$Q,province!$A:$A,C$1-1,province!$E:$E,$A81)</f>
        <v>2</v>
      </c>
      <c r="D81" s="1">
        <f>SUMIFS(province!$F:$F,province!$A:$A,D$1,province!$E:$E,$A81)-SUMIFS(province!$Q:$Q,province!$A:$A,D$1-1,province!$E:$E,$A81)</f>
        <v>2</v>
      </c>
      <c r="E81" s="1">
        <f>SUMIFS(province!$F:$F,province!$A:$A,E$1,province!$E:$E,$A81)-SUMIFS(province!$Q:$Q,province!$A:$A,E$1-1,province!$E:$E,$A81)</f>
        <v>2</v>
      </c>
      <c r="F81" s="1">
        <f>SUMIFS(province!$F:$F,province!$A:$A,F$1,province!$E:$E,$A81)-SUMIFS(province!$Q:$Q,province!$A:$A,F$1-1,province!$E:$E,$A81)</f>
        <v>2</v>
      </c>
      <c r="G81" s="1">
        <f>SUMIFS(province!$F:$F,province!$A:$A,G$1,province!$E:$E,$A81)-SUMIFS(province!$Q:$Q,province!$A:$A,G$1-1,province!$E:$E,$A81)</f>
        <v>2</v>
      </c>
      <c r="H81" s="1">
        <f>SUMIFS(province!$F:$F,province!$A:$A,H$1,province!$E:$E,$A81)-SUMIFS(province!$Q:$Q,province!$A:$A,H$1-1,province!$E:$E,$A81)</f>
        <v>2</v>
      </c>
      <c r="I81" s="1">
        <f>SUMIFS(province!$F:$F,province!$A:$A,I$1,province!$E:$E,$A81)-SUMIFS(province!$Q:$Q,province!$A:$A,I$1-1,province!$E:$E,$A81)</f>
        <v>1</v>
      </c>
      <c r="J81" s="1">
        <f>SUMIFS(province!$F:$F,province!$A:$A,J$1,province!$E:$E,$A81)-SUMIFS(province!$Q:$Q,province!$A:$A,J$1-1,province!$E:$E,$A81)</f>
        <v>2</v>
      </c>
      <c r="K81" s="1">
        <f>SUMIFS(province!$F:$F,province!$A:$A,K$1,province!$E:$E,$A81)-SUMIFS(province!$Q:$Q,province!$A:$A,K$1-1,province!$E:$E,$A81)</f>
        <v>2</v>
      </c>
      <c r="L81" s="1">
        <f>SUMIFS(province!$F:$F,province!$A:$A,L$1,province!$E:$E,$A81)-SUMIFS(province!$Q:$Q,province!$A:$A,L$1-1,province!$E:$E,$A81)</f>
        <v>2</v>
      </c>
      <c r="M81" s="1">
        <f>SUMIFS(province!$F:$F,province!$A:$A,M$1,province!$E:$E,$A81)-SUMIFS(province!$Q:$Q,province!$A:$A,M$1-1,province!$E:$E,$A81)</f>
        <v>2</v>
      </c>
      <c r="N81" s="1">
        <f>SUMIFS(province!$F:$F,province!$A:$A,N$1,province!$E:$E,$A81)-SUMIFS(province!$Q:$Q,province!$A:$A,N$1-1,province!$E:$E,$A81)</f>
        <v>1</v>
      </c>
      <c r="O81" s="1">
        <f>SUMIFS(province!$F:$F,province!$A:$A,O$1,province!$E:$E,$A81)-SUMIFS(province!$Q:$Q,province!$A:$A,O$1-1,province!$E:$E,$A81)</f>
        <v>1</v>
      </c>
      <c r="P81" s="1">
        <f>SUMIFS(province!$F:$F,province!$A:$A,P$1,province!$E:$E,$A81)-SUMIFS(province!$Q:$Q,province!$A:$A,P$1-1,province!$E:$E,$A81)</f>
        <v>1</v>
      </c>
      <c r="Q81" s="1">
        <f>SUMIFS(province!$F:$F,province!$A:$A,Q$1,province!$E:$E,$A81)-SUMIFS(province!$Q:$Q,province!$A:$A,Q$1-1,province!$E:$E,$A81)</f>
        <v>3</v>
      </c>
      <c r="R81" s="1">
        <f>SUMIFS(province!$F:$F,province!$A:$A,R$1,province!$E:$E,$A81)-SUMIFS(province!$Q:$Q,province!$A:$A,R$1-1,province!$E:$E,$A81)</f>
        <v>3</v>
      </c>
      <c r="S81" s="1">
        <f>SUMIFS(province!$F:$F,province!$A:$A,S$1,province!$E:$E,$A81)-SUMIFS(province!$Q:$Q,province!$A:$A,S$1-1,province!$E:$E,$A81)</f>
        <v>2</v>
      </c>
    </row>
    <row r="82" spans="1:19" x14ac:dyDescent="0.3">
      <c r="A82" s="3" t="s">
        <v>109</v>
      </c>
      <c r="B82" s="1">
        <f>SUMIFS(province!$F:$F,province!$A:$A,B$1,province!$E:$E,$A82)-SUMIFS(province!$Q:$Q,province!$A:$A,B$1-1,province!$E:$E,$A82)</f>
        <v>1</v>
      </c>
      <c r="C82" s="1">
        <f>SUMIFS(province!$F:$F,province!$A:$A,C$1,province!$E:$E,$A82)-SUMIFS(province!$Q:$Q,province!$A:$A,C$1-1,province!$E:$E,$A82)</f>
        <v>4</v>
      </c>
      <c r="D82" s="1">
        <f>SUMIFS(province!$F:$F,province!$A:$A,D$1,province!$E:$E,$A82)-SUMIFS(province!$Q:$Q,province!$A:$A,D$1-1,province!$E:$E,$A82)</f>
        <v>3</v>
      </c>
      <c r="E82" s="1">
        <f>SUMIFS(province!$F:$F,province!$A:$A,E$1,province!$E:$E,$A82)-SUMIFS(province!$Q:$Q,province!$A:$A,E$1-1,province!$E:$E,$A82)</f>
        <v>1</v>
      </c>
      <c r="F82" s="1">
        <f>SUMIFS(province!$F:$F,province!$A:$A,F$1,province!$E:$E,$A82)-SUMIFS(province!$Q:$Q,province!$A:$A,F$1-1,province!$E:$E,$A82)</f>
        <v>3</v>
      </c>
      <c r="G82" s="1">
        <f>SUMIFS(province!$F:$F,province!$A:$A,G$1,province!$E:$E,$A82)-SUMIFS(province!$Q:$Q,province!$A:$A,G$1-1,province!$E:$E,$A82)</f>
        <v>2</v>
      </c>
      <c r="H82" s="1">
        <f>SUMIFS(province!$F:$F,province!$A:$A,H$1,province!$E:$E,$A82)-SUMIFS(province!$Q:$Q,province!$A:$A,H$1-1,province!$E:$E,$A82)</f>
        <v>2</v>
      </c>
      <c r="I82" s="1">
        <f>SUMIFS(province!$F:$F,province!$A:$A,I$1,province!$E:$E,$A82)-SUMIFS(province!$Q:$Q,province!$A:$A,I$1-1,province!$E:$E,$A82)</f>
        <v>2</v>
      </c>
      <c r="J82" s="1">
        <f>SUMIFS(province!$F:$F,province!$A:$A,J$1,province!$E:$E,$A82)-SUMIFS(province!$Q:$Q,province!$A:$A,J$1-1,province!$E:$E,$A82)</f>
        <v>2</v>
      </c>
      <c r="K82" s="1">
        <f>SUMIFS(province!$F:$F,province!$A:$A,K$1,province!$E:$E,$A82)-SUMIFS(province!$Q:$Q,province!$A:$A,K$1-1,province!$E:$E,$A82)</f>
        <v>2</v>
      </c>
      <c r="L82" s="1">
        <f>SUMIFS(province!$F:$F,province!$A:$A,L$1,province!$E:$E,$A82)-SUMIFS(province!$Q:$Q,province!$A:$A,L$1-1,province!$E:$E,$A82)</f>
        <v>2</v>
      </c>
      <c r="M82" s="1">
        <f>SUMIFS(province!$F:$F,province!$A:$A,M$1,province!$E:$E,$A82)-SUMIFS(province!$Q:$Q,province!$A:$A,M$1-1,province!$E:$E,$A82)</f>
        <v>2</v>
      </c>
      <c r="N82" s="1">
        <f>SUMIFS(province!$F:$F,province!$A:$A,N$1,province!$E:$E,$A82)-SUMIFS(province!$Q:$Q,province!$A:$A,N$1-1,province!$E:$E,$A82)</f>
        <v>1</v>
      </c>
      <c r="O82" s="1">
        <f>SUMIFS(province!$F:$F,province!$A:$A,O$1,province!$E:$E,$A82)-SUMIFS(province!$Q:$Q,province!$A:$A,O$1-1,province!$E:$E,$A82)</f>
        <v>1</v>
      </c>
      <c r="P82" s="1">
        <f>SUMIFS(province!$F:$F,province!$A:$A,P$1,province!$E:$E,$A82)-SUMIFS(province!$Q:$Q,province!$A:$A,P$1-1,province!$E:$E,$A82)</f>
        <v>1</v>
      </c>
      <c r="Q82" s="1">
        <f>SUMIFS(province!$F:$F,province!$A:$A,Q$1,province!$E:$E,$A82)-SUMIFS(province!$Q:$Q,province!$A:$A,Q$1-1,province!$E:$E,$A82)</f>
        <v>1</v>
      </c>
      <c r="R82" s="1">
        <f>SUMIFS(province!$F:$F,province!$A:$A,R$1,province!$E:$E,$A82)-SUMIFS(province!$Q:$Q,province!$A:$A,R$1-1,province!$E:$E,$A82)</f>
        <v>1</v>
      </c>
      <c r="S82" s="1">
        <f>SUMIFS(province!$F:$F,province!$A:$A,S$1,province!$E:$E,$A82)-SUMIFS(province!$Q:$Q,province!$A:$A,S$1-1,province!$E:$E,$A82)</f>
        <v>2</v>
      </c>
    </row>
    <row r="83" spans="1:19" x14ac:dyDescent="0.3">
      <c r="A83" s="3" t="s">
        <v>132</v>
      </c>
      <c r="B83" s="1">
        <f>SUMIFS(province!$F:$F,province!$A:$A,B$1,province!$E:$E,$A83)-SUMIFS(province!$Q:$Q,province!$A:$A,B$1-1,province!$E:$E,$A83)</f>
        <v>2</v>
      </c>
      <c r="C83" s="1">
        <f>SUMIFS(province!$F:$F,province!$A:$A,C$1,province!$E:$E,$A83)-SUMIFS(province!$Q:$Q,province!$A:$A,C$1-1,province!$E:$E,$A83)</f>
        <v>1</v>
      </c>
      <c r="D83" s="1">
        <f>SUMIFS(province!$F:$F,province!$A:$A,D$1,province!$E:$E,$A83)-SUMIFS(province!$Q:$Q,province!$A:$A,D$1-1,province!$E:$E,$A83)</f>
        <v>1</v>
      </c>
      <c r="E83" s="1">
        <f>SUMIFS(province!$F:$F,province!$A:$A,E$1,province!$E:$E,$A83)-SUMIFS(province!$Q:$Q,province!$A:$A,E$1-1,province!$E:$E,$A83)</f>
        <v>4</v>
      </c>
      <c r="F83" s="1">
        <f>SUMIFS(province!$F:$F,province!$A:$A,F$1,province!$E:$E,$A83)-SUMIFS(province!$Q:$Q,province!$A:$A,F$1-1,province!$E:$E,$A83)</f>
        <v>2</v>
      </c>
      <c r="G83" s="1">
        <f>SUMIFS(province!$F:$F,province!$A:$A,G$1,province!$E:$E,$A83)-SUMIFS(province!$Q:$Q,province!$A:$A,G$1-1,province!$E:$E,$A83)</f>
        <v>1</v>
      </c>
      <c r="H83" s="1">
        <f>SUMIFS(province!$F:$F,province!$A:$A,H$1,province!$E:$E,$A83)-SUMIFS(province!$Q:$Q,province!$A:$A,H$1-1,province!$E:$E,$A83)</f>
        <v>1</v>
      </c>
      <c r="I83" s="1">
        <f>SUMIFS(province!$F:$F,province!$A:$A,I$1,province!$E:$E,$A83)-SUMIFS(province!$Q:$Q,province!$A:$A,I$1-1,province!$E:$E,$A83)</f>
        <v>1</v>
      </c>
      <c r="J83" s="1">
        <f>SUMIFS(province!$F:$F,province!$A:$A,J$1,province!$E:$E,$A83)-SUMIFS(province!$Q:$Q,province!$A:$A,J$1-1,province!$E:$E,$A83)</f>
        <v>1</v>
      </c>
      <c r="K83" s="1">
        <f>SUMIFS(province!$F:$F,province!$A:$A,K$1,province!$E:$E,$A83)-SUMIFS(province!$Q:$Q,province!$A:$A,K$1-1,province!$E:$E,$A83)</f>
        <v>2</v>
      </c>
      <c r="L83" s="1">
        <f>SUMIFS(province!$F:$F,province!$A:$A,L$1,province!$E:$E,$A83)-SUMIFS(province!$Q:$Q,province!$A:$A,L$1-1,province!$E:$E,$A83)</f>
        <v>2</v>
      </c>
      <c r="M83" s="1">
        <f>SUMIFS(province!$F:$F,province!$A:$A,M$1,province!$E:$E,$A83)-SUMIFS(province!$Q:$Q,province!$A:$A,M$1-1,province!$E:$E,$A83)</f>
        <v>2</v>
      </c>
      <c r="N83" s="1">
        <f>SUMIFS(province!$F:$F,province!$A:$A,N$1,province!$E:$E,$A83)-SUMIFS(province!$Q:$Q,province!$A:$A,N$1-1,province!$E:$E,$A83)</f>
        <v>2</v>
      </c>
      <c r="O83" s="1">
        <f>SUMIFS(province!$F:$F,province!$A:$A,O$1,province!$E:$E,$A83)-SUMIFS(province!$Q:$Q,province!$A:$A,O$1-1,province!$E:$E,$A83)</f>
        <v>1</v>
      </c>
      <c r="P83" s="1">
        <f>SUMIFS(province!$F:$F,province!$A:$A,P$1,province!$E:$E,$A83)-SUMIFS(province!$Q:$Q,province!$A:$A,P$1-1,province!$E:$E,$A83)</f>
        <v>1</v>
      </c>
      <c r="Q83" s="1">
        <f>SUMIFS(province!$F:$F,province!$A:$A,Q$1,province!$E:$E,$A83)-SUMIFS(province!$Q:$Q,province!$A:$A,Q$1-1,province!$E:$E,$A83)</f>
        <v>1</v>
      </c>
      <c r="R83" s="1">
        <f>SUMIFS(province!$F:$F,province!$A:$A,R$1,province!$E:$E,$A83)-SUMIFS(province!$Q:$Q,province!$A:$A,R$1-1,province!$E:$E,$A83)</f>
        <v>1</v>
      </c>
      <c r="S83" s="1">
        <f>SUMIFS(province!$F:$F,province!$A:$A,S$1,province!$E:$E,$A83)-SUMIFS(province!$Q:$Q,province!$A:$A,S$1-1,province!$E:$E,$A83)</f>
        <v>1</v>
      </c>
    </row>
    <row r="84" spans="1:19" x14ac:dyDescent="0.3">
      <c r="A84" s="3" t="s">
        <v>146</v>
      </c>
      <c r="B84" s="1">
        <f>SUMIFS(province!$F:$F,province!$A:$A,B$1,province!$E:$E,$A84)-SUMIFS(province!$Q:$Q,province!$A:$A,B$1-1,province!$E:$E,$A84)</f>
        <v>2</v>
      </c>
      <c r="C84" s="1">
        <f>SUMIFS(province!$F:$F,province!$A:$A,C$1,province!$E:$E,$A84)-SUMIFS(province!$Q:$Q,province!$A:$A,C$1-1,province!$E:$E,$A84)</f>
        <v>2</v>
      </c>
      <c r="D84" s="1">
        <f>SUMIFS(province!$F:$F,province!$A:$A,D$1,province!$E:$E,$A84)-SUMIFS(province!$Q:$Q,province!$A:$A,D$1-1,province!$E:$E,$A84)</f>
        <v>1</v>
      </c>
      <c r="E84" s="1">
        <f>SUMIFS(province!$F:$F,province!$A:$A,E$1,province!$E:$E,$A84)-SUMIFS(province!$Q:$Q,province!$A:$A,E$1-1,province!$E:$E,$A84)</f>
        <v>1</v>
      </c>
      <c r="F84" s="1">
        <f>SUMIFS(province!$F:$F,province!$A:$A,F$1,province!$E:$E,$A84)-SUMIFS(province!$Q:$Q,province!$A:$A,F$1-1,province!$E:$E,$A84)</f>
        <v>2</v>
      </c>
      <c r="G84" s="1">
        <f>SUMIFS(province!$F:$F,province!$A:$A,G$1,province!$E:$E,$A84)-SUMIFS(province!$Q:$Q,province!$A:$A,G$1-1,province!$E:$E,$A84)</f>
        <v>2</v>
      </c>
      <c r="H84" s="1">
        <f>SUMIFS(province!$F:$F,province!$A:$A,H$1,province!$E:$E,$A84)-SUMIFS(province!$Q:$Q,province!$A:$A,H$1-1,province!$E:$E,$A84)</f>
        <v>2</v>
      </c>
      <c r="I84" s="1">
        <f>SUMIFS(province!$F:$F,province!$A:$A,I$1,province!$E:$E,$A84)-SUMIFS(province!$Q:$Q,province!$A:$A,I$1-1,province!$E:$E,$A84)</f>
        <v>2</v>
      </c>
      <c r="J84" s="1">
        <f>SUMIFS(province!$F:$F,province!$A:$A,J$1,province!$E:$E,$A84)-SUMIFS(province!$Q:$Q,province!$A:$A,J$1-1,province!$E:$E,$A84)</f>
        <v>2</v>
      </c>
      <c r="K84" s="1">
        <f>SUMIFS(province!$F:$F,province!$A:$A,K$1,province!$E:$E,$A84)-SUMIFS(province!$Q:$Q,province!$A:$A,K$1-1,province!$E:$E,$A84)</f>
        <v>2</v>
      </c>
      <c r="L84" s="1">
        <f>SUMIFS(province!$F:$F,province!$A:$A,L$1,province!$E:$E,$A84)-SUMIFS(province!$Q:$Q,province!$A:$A,L$1-1,province!$E:$E,$A84)</f>
        <v>2</v>
      </c>
      <c r="M84" s="1">
        <f>SUMIFS(province!$F:$F,province!$A:$A,M$1,province!$E:$E,$A84)-SUMIFS(province!$Q:$Q,province!$A:$A,M$1-1,province!$E:$E,$A84)</f>
        <v>2</v>
      </c>
      <c r="N84" s="1">
        <f>SUMIFS(province!$F:$F,province!$A:$A,N$1,province!$E:$E,$A84)-SUMIFS(province!$Q:$Q,province!$A:$A,N$1-1,province!$E:$E,$A84)</f>
        <v>1</v>
      </c>
      <c r="O84" s="1">
        <f>SUMIFS(province!$F:$F,province!$A:$A,O$1,province!$E:$E,$A84)-SUMIFS(province!$Q:$Q,province!$A:$A,O$1-1,province!$E:$E,$A84)</f>
        <v>1</v>
      </c>
      <c r="P84" s="1">
        <f>SUMIFS(province!$F:$F,province!$A:$A,P$1,province!$E:$E,$A84)-SUMIFS(province!$Q:$Q,province!$A:$A,P$1-1,province!$E:$E,$A84)</f>
        <v>1</v>
      </c>
      <c r="Q84" s="1">
        <f>SUMIFS(province!$F:$F,province!$A:$A,Q$1,province!$E:$E,$A84)-SUMIFS(province!$Q:$Q,province!$A:$A,Q$1-1,province!$E:$E,$A84)</f>
        <v>1</v>
      </c>
      <c r="R84" s="1">
        <f>SUMIFS(province!$F:$F,province!$A:$A,R$1,province!$E:$E,$A84)-SUMIFS(province!$Q:$Q,province!$A:$A,R$1-1,province!$E:$E,$A84)</f>
        <v>1</v>
      </c>
      <c r="S84" s="1">
        <f>SUMIFS(province!$F:$F,province!$A:$A,S$1,province!$E:$E,$A84)-SUMIFS(province!$Q:$Q,province!$A:$A,S$1-1,province!$E:$E,$A84)</f>
        <v>2</v>
      </c>
    </row>
    <row r="85" spans="1:19" x14ac:dyDescent="0.3">
      <c r="A85" s="3" t="s">
        <v>73</v>
      </c>
      <c r="B85" s="1">
        <f>SUMIFS(province!$F:$F,province!$A:$A,B$1,province!$E:$E,$A85)-SUMIFS(province!$Q:$Q,province!$A:$A,B$1-1,province!$E:$E,$A85)</f>
        <v>0</v>
      </c>
      <c r="C85" s="1">
        <f>SUMIFS(province!$F:$F,province!$A:$A,C$1,province!$E:$E,$A85)-SUMIFS(province!$Q:$Q,province!$A:$A,C$1-1,province!$E:$E,$A85)</f>
        <v>0</v>
      </c>
      <c r="D85" s="1">
        <f>SUMIFS(province!$F:$F,province!$A:$A,D$1,province!$E:$E,$A85)-SUMIFS(province!$Q:$Q,province!$A:$A,D$1-1,province!$E:$E,$A85)</f>
        <v>2</v>
      </c>
      <c r="E85" s="1">
        <f>SUMIFS(province!$F:$F,province!$A:$A,E$1,province!$E:$E,$A85)-SUMIFS(province!$Q:$Q,province!$A:$A,E$1-1,province!$E:$E,$A85)</f>
        <v>0</v>
      </c>
      <c r="F85" s="1">
        <f>SUMIFS(province!$F:$F,province!$A:$A,F$1,province!$E:$E,$A85)-SUMIFS(province!$Q:$Q,province!$A:$A,F$1-1,province!$E:$E,$A85)</f>
        <v>4</v>
      </c>
      <c r="G85" s="1">
        <f>SUMIFS(province!$F:$F,province!$A:$A,G$1,province!$E:$E,$A85)-SUMIFS(province!$Q:$Q,province!$A:$A,G$1-1,province!$E:$E,$A85)</f>
        <v>1</v>
      </c>
      <c r="H85" s="1">
        <f>SUMIFS(province!$F:$F,province!$A:$A,H$1,province!$E:$E,$A85)-SUMIFS(province!$Q:$Q,province!$A:$A,H$1-1,province!$E:$E,$A85)</f>
        <v>1</v>
      </c>
      <c r="I85" s="1">
        <f>SUMIFS(province!$F:$F,province!$A:$A,I$1,province!$E:$E,$A85)-SUMIFS(province!$Q:$Q,province!$A:$A,I$1-1,province!$E:$E,$A85)</f>
        <v>1</v>
      </c>
      <c r="J85" s="1">
        <f>SUMIFS(province!$F:$F,province!$A:$A,J$1,province!$E:$E,$A85)-SUMIFS(province!$Q:$Q,province!$A:$A,J$1-1,province!$E:$E,$A85)</f>
        <v>1</v>
      </c>
      <c r="K85" s="1">
        <f>SUMIFS(province!$F:$F,province!$A:$A,K$1,province!$E:$E,$A85)-SUMIFS(province!$Q:$Q,province!$A:$A,K$1-1,province!$E:$E,$A85)</f>
        <v>2</v>
      </c>
      <c r="L85" s="1">
        <f>SUMIFS(province!$F:$F,province!$A:$A,L$1,province!$E:$E,$A85)-SUMIFS(province!$Q:$Q,province!$A:$A,L$1-1,province!$E:$E,$A85)</f>
        <v>2</v>
      </c>
      <c r="M85" s="1">
        <f>SUMIFS(province!$F:$F,province!$A:$A,M$1,province!$E:$E,$A85)-SUMIFS(province!$Q:$Q,province!$A:$A,M$1-1,province!$E:$E,$A85)</f>
        <v>1</v>
      </c>
      <c r="N85" s="1">
        <f>SUMIFS(province!$F:$F,province!$A:$A,N$1,province!$E:$E,$A85)-SUMIFS(province!$Q:$Q,province!$A:$A,N$1-1,province!$E:$E,$A85)</f>
        <v>1</v>
      </c>
      <c r="O85" s="1">
        <f>SUMIFS(province!$F:$F,province!$A:$A,O$1,province!$E:$E,$A85)-SUMIFS(province!$Q:$Q,province!$A:$A,O$1-1,province!$E:$E,$A85)</f>
        <v>1</v>
      </c>
      <c r="P85" s="1">
        <f>SUMIFS(province!$F:$F,province!$A:$A,P$1,province!$E:$E,$A85)-SUMIFS(province!$Q:$Q,province!$A:$A,P$1-1,province!$E:$E,$A85)</f>
        <v>1</v>
      </c>
      <c r="Q85" s="1">
        <f>SUMIFS(province!$F:$F,province!$A:$A,Q$1,province!$E:$E,$A85)-SUMIFS(province!$Q:$Q,province!$A:$A,Q$1-1,province!$E:$E,$A85)</f>
        <v>0</v>
      </c>
      <c r="R85" s="1">
        <f>SUMIFS(province!$F:$F,province!$A:$A,R$1,province!$E:$E,$A85)-SUMIFS(province!$Q:$Q,province!$A:$A,R$1-1,province!$E:$E,$A85)</f>
        <v>0</v>
      </c>
      <c r="S85" s="1">
        <f>SUMIFS(province!$F:$F,province!$A:$A,S$1,province!$E:$E,$A85)-SUMIFS(province!$Q:$Q,province!$A:$A,S$1-1,province!$E:$E,$A85)</f>
        <v>0</v>
      </c>
    </row>
    <row r="86" spans="1:19" x14ac:dyDescent="0.3">
      <c r="A86" s="3" t="s">
        <v>125</v>
      </c>
      <c r="B86" s="1">
        <f>SUMIFS(province!$F:$F,province!$A:$A,B$1,province!$E:$E,$A86)-SUMIFS(province!$Q:$Q,province!$A:$A,B$1-1,province!$E:$E,$A86)</f>
        <v>0</v>
      </c>
      <c r="C86" s="1">
        <f>SUMIFS(province!$F:$F,province!$A:$A,C$1,province!$E:$E,$A86)-SUMIFS(province!$Q:$Q,province!$A:$A,C$1-1,province!$E:$E,$A86)</f>
        <v>1</v>
      </c>
      <c r="D86" s="1">
        <f>SUMIFS(province!$F:$F,province!$A:$A,D$1,province!$E:$E,$A86)-SUMIFS(province!$Q:$Q,province!$A:$A,D$1-1,province!$E:$E,$A86)</f>
        <v>2</v>
      </c>
      <c r="E86" s="1">
        <f>SUMIFS(province!$F:$F,province!$A:$A,E$1,province!$E:$E,$A86)-SUMIFS(province!$Q:$Q,province!$A:$A,E$1-1,province!$E:$E,$A86)</f>
        <v>1</v>
      </c>
      <c r="F86" s="1">
        <f>SUMIFS(province!$F:$F,province!$A:$A,F$1,province!$E:$E,$A86)-SUMIFS(province!$Q:$Q,province!$A:$A,F$1-1,province!$E:$E,$A86)</f>
        <v>1</v>
      </c>
      <c r="G86" s="1">
        <f>SUMIFS(province!$F:$F,province!$A:$A,G$1,province!$E:$E,$A86)-SUMIFS(province!$Q:$Q,province!$A:$A,G$1-1,province!$E:$E,$A86)</f>
        <v>1</v>
      </c>
      <c r="H86" s="1">
        <f>SUMIFS(province!$F:$F,province!$A:$A,H$1,province!$E:$E,$A86)-SUMIFS(province!$Q:$Q,province!$A:$A,H$1-1,province!$E:$E,$A86)</f>
        <v>1</v>
      </c>
      <c r="I86" s="1">
        <f>SUMIFS(province!$F:$F,province!$A:$A,I$1,province!$E:$E,$A86)-SUMIFS(province!$Q:$Q,province!$A:$A,I$1-1,province!$E:$E,$A86)</f>
        <v>1</v>
      </c>
      <c r="J86" s="1">
        <f>SUMIFS(province!$F:$F,province!$A:$A,J$1,province!$E:$E,$A86)-SUMIFS(province!$Q:$Q,province!$A:$A,J$1-1,province!$E:$E,$A86)</f>
        <v>1</v>
      </c>
      <c r="K86" s="1">
        <f>SUMIFS(province!$F:$F,province!$A:$A,K$1,province!$E:$E,$A86)-SUMIFS(province!$Q:$Q,province!$A:$A,K$1-1,province!$E:$E,$A86)</f>
        <v>1</v>
      </c>
      <c r="L86" s="1">
        <f>SUMIFS(province!$F:$F,province!$A:$A,L$1,province!$E:$E,$A86)-SUMIFS(province!$Q:$Q,province!$A:$A,L$1-1,province!$E:$E,$A86)</f>
        <v>1</v>
      </c>
      <c r="M86" s="1">
        <f>SUMIFS(province!$F:$F,province!$A:$A,M$1,province!$E:$E,$A86)-SUMIFS(province!$Q:$Q,province!$A:$A,M$1-1,province!$E:$E,$A86)</f>
        <v>1</v>
      </c>
      <c r="N86" s="1">
        <f>SUMIFS(province!$F:$F,province!$A:$A,N$1,province!$E:$E,$A86)-SUMIFS(province!$Q:$Q,province!$A:$A,N$1-1,province!$E:$E,$A86)</f>
        <v>1</v>
      </c>
      <c r="O86" s="1">
        <f>SUMIFS(province!$F:$F,province!$A:$A,O$1,province!$E:$E,$A86)-SUMIFS(province!$Q:$Q,province!$A:$A,O$1-1,province!$E:$E,$A86)</f>
        <v>1</v>
      </c>
      <c r="P86" s="1">
        <f>SUMIFS(province!$F:$F,province!$A:$A,P$1,province!$E:$E,$A86)-SUMIFS(province!$Q:$Q,province!$A:$A,P$1-1,province!$E:$E,$A86)</f>
        <v>1</v>
      </c>
      <c r="Q86" s="1">
        <f>SUMIFS(province!$F:$F,province!$A:$A,Q$1,province!$E:$E,$A86)-SUMIFS(province!$Q:$Q,province!$A:$A,Q$1-1,province!$E:$E,$A86)</f>
        <v>1</v>
      </c>
      <c r="R86" s="1">
        <f>SUMIFS(province!$F:$F,province!$A:$A,R$1,province!$E:$E,$A86)-SUMIFS(province!$Q:$Q,province!$A:$A,R$1-1,province!$E:$E,$A86)</f>
        <v>1</v>
      </c>
      <c r="S86" s="1">
        <f>SUMIFS(province!$F:$F,province!$A:$A,S$1,province!$E:$E,$A86)-SUMIFS(province!$Q:$Q,province!$A:$A,S$1-1,province!$E:$E,$A86)</f>
        <v>1</v>
      </c>
    </row>
    <row r="87" spans="1:19" x14ac:dyDescent="0.3">
      <c r="A87" s="3" t="s">
        <v>122</v>
      </c>
      <c r="B87" s="1">
        <f>SUMIFS(province!$F:$F,province!$A:$A,B$1,province!$E:$E,$A87)-SUMIFS(province!$Q:$Q,province!$A:$A,B$1-1,province!$E:$E,$A87)</f>
        <v>2</v>
      </c>
      <c r="C87" s="1">
        <f>SUMIFS(province!$F:$F,province!$A:$A,C$1,province!$E:$E,$A87)-SUMIFS(province!$Q:$Q,province!$A:$A,C$1-1,province!$E:$E,$A87)</f>
        <v>2</v>
      </c>
      <c r="D87" s="1">
        <f>SUMIFS(province!$F:$F,province!$A:$A,D$1,province!$E:$E,$A87)-SUMIFS(province!$Q:$Q,province!$A:$A,D$1-1,province!$E:$E,$A87)</f>
        <v>2</v>
      </c>
      <c r="E87" s="1">
        <f>SUMIFS(province!$F:$F,province!$A:$A,E$1,province!$E:$E,$A87)-SUMIFS(province!$Q:$Q,province!$A:$A,E$1-1,province!$E:$E,$A87)</f>
        <v>1</v>
      </c>
      <c r="F87" s="1">
        <f>SUMIFS(province!$F:$F,province!$A:$A,F$1,province!$E:$E,$A87)-SUMIFS(province!$Q:$Q,province!$A:$A,F$1-1,province!$E:$E,$A87)</f>
        <v>1</v>
      </c>
      <c r="G87" s="1">
        <f>SUMIFS(province!$F:$F,province!$A:$A,G$1,province!$E:$E,$A87)-SUMIFS(province!$Q:$Q,province!$A:$A,G$1-1,province!$E:$E,$A87)</f>
        <v>2</v>
      </c>
      <c r="H87" s="1">
        <f>SUMIFS(province!$F:$F,province!$A:$A,H$1,province!$E:$E,$A87)-SUMIFS(province!$Q:$Q,province!$A:$A,H$1-1,province!$E:$E,$A87)</f>
        <v>2</v>
      </c>
      <c r="I87" s="1">
        <f>SUMIFS(province!$F:$F,province!$A:$A,I$1,province!$E:$E,$A87)-SUMIFS(province!$Q:$Q,province!$A:$A,I$1-1,province!$E:$E,$A87)</f>
        <v>3</v>
      </c>
      <c r="J87" s="1">
        <f>SUMIFS(province!$F:$F,province!$A:$A,J$1,province!$E:$E,$A87)-SUMIFS(province!$Q:$Q,province!$A:$A,J$1-1,province!$E:$E,$A87)</f>
        <v>3</v>
      </c>
      <c r="K87" s="1">
        <f>SUMIFS(province!$F:$F,province!$A:$A,K$1,province!$E:$E,$A87)-SUMIFS(province!$Q:$Q,province!$A:$A,K$1-1,province!$E:$E,$A87)</f>
        <v>2</v>
      </c>
      <c r="L87" s="1">
        <f>SUMIFS(province!$F:$F,province!$A:$A,L$1,province!$E:$E,$A87)-SUMIFS(province!$Q:$Q,province!$A:$A,L$1-1,province!$E:$E,$A87)</f>
        <v>2</v>
      </c>
      <c r="M87" s="1">
        <f>SUMIFS(province!$F:$F,province!$A:$A,M$1,province!$E:$E,$A87)-SUMIFS(province!$Q:$Q,province!$A:$A,M$1-1,province!$E:$E,$A87)</f>
        <v>2</v>
      </c>
      <c r="N87" s="1">
        <f>SUMIFS(province!$F:$F,province!$A:$A,N$1,province!$E:$E,$A87)-SUMIFS(province!$Q:$Q,province!$A:$A,N$1-1,province!$E:$E,$A87)</f>
        <v>1</v>
      </c>
      <c r="O87" s="1">
        <f>SUMIFS(province!$F:$F,province!$A:$A,O$1,province!$E:$E,$A87)-SUMIFS(province!$Q:$Q,province!$A:$A,O$1-1,province!$E:$E,$A87)</f>
        <v>1</v>
      </c>
      <c r="P87" s="1">
        <f>SUMIFS(province!$F:$F,province!$A:$A,P$1,province!$E:$E,$A87)-SUMIFS(province!$Q:$Q,province!$A:$A,P$1-1,province!$E:$E,$A87)</f>
        <v>1</v>
      </c>
      <c r="Q87" s="1">
        <f>SUMIFS(province!$F:$F,province!$A:$A,Q$1,province!$E:$E,$A87)-SUMIFS(province!$Q:$Q,province!$A:$A,Q$1-1,province!$E:$E,$A87)</f>
        <v>1</v>
      </c>
      <c r="R87" s="1">
        <f>SUMIFS(province!$F:$F,province!$A:$A,R$1,province!$E:$E,$A87)-SUMIFS(province!$Q:$Q,province!$A:$A,R$1-1,province!$E:$E,$A87)</f>
        <v>1</v>
      </c>
      <c r="S87" s="1">
        <f>SUMIFS(province!$F:$F,province!$A:$A,S$1,province!$E:$E,$A87)-SUMIFS(province!$Q:$Q,province!$A:$A,S$1-1,province!$E:$E,$A87)</f>
        <v>1</v>
      </c>
    </row>
    <row r="88" spans="1:19" x14ac:dyDescent="0.3">
      <c r="A88" s="3" t="s">
        <v>137</v>
      </c>
      <c r="B88" s="1">
        <f>SUMIFS(province!$F:$F,province!$A:$A,B$1,province!$E:$E,$A88)-SUMIFS(province!$Q:$Q,province!$A:$A,B$1-1,province!$E:$E,$A88)</f>
        <v>3</v>
      </c>
      <c r="C88" s="1">
        <f>SUMIFS(province!$F:$F,province!$A:$A,C$1,province!$E:$E,$A88)-SUMIFS(province!$Q:$Q,province!$A:$A,C$1-1,province!$E:$E,$A88)</f>
        <v>6</v>
      </c>
      <c r="D88" s="1">
        <f>SUMIFS(province!$F:$F,province!$A:$A,D$1,province!$E:$E,$A88)-SUMIFS(province!$Q:$Q,province!$A:$A,D$1-1,province!$E:$E,$A88)</f>
        <v>2</v>
      </c>
      <c r="E88" s="1">
        <f>SUMIFS(province!$F:$F,province!$A:$A,E$1,province!$E:$E,$A88)-SUMIFS(province!$Q:$Q,province!$A:$A,E$1-1,province!$E:$E,$A88)</f>
        <v>1</v>
      </c>
      <c r="F88" s="1">
        <f>SUMIFS(province!$F:$F,province!$A:$A,F$1,province!$E:$E,$A88)-SUMIFS(province!$Q:$Q,province!$A:$A,F$1-1,province!$E:$E,$A88)</f>
        <v>1</v>
      </c>
      <c r="G88" s="1">
        <f>SUMIFS(province!$F:$F,province!$A:$A,G$1,province!$E:$E,$A88)-SUMIFS(province!$Q:$Q,province!$A:$A,G$1-1,province!$E:$E,$A88)</f>
        <v>2</v>
      </c>
      <c r="H88" s="1">
        <f>SUMIFS(province!$F:$F,province!$A:$A,H$1,province!$E:$E,$A88)-SUMIFS(province!$Q:$Q,province!$A:$A,H$1-1,province!$E:$E,$A88)</f>
        <v>2</v>
      </c>
      <c r="I88" s="1">
        <f>SUMIFS(province!$F:$F,province!$A:$A,I$1,province!$E:$E,$A88)-SUMIFS(province!$Q:$Q,province!$A:$A,I$1-1,province!$E:$E,$A88)</f>
        <v>2</v>
      </c>
      <c r="J88" s="1">
        <f>SUMIFS(province!$F:$F,province!$A:$A,J$1,province!$E:$E,$A88)-SUMIFS(province!$Q:$Q,province!$A:$A,J$1-1,province!$E:$E,$A88)</f>
        <v>1</v>
      </c>
      <c r="K88" s="1">
        <f>SUMIFS(province!$F:$F,province!$A:$A,K$1,province!$E:$E,$A88)-SUMIFS(province!$Q:$Q,province!$A:$A,K$1-1,province!$E:$E,$A88)</f>
        <v>1</v>
      </c>
      <c r="L88" s="1">
        <f>SUMIFS(province!$F:$F,province!$A:$A,L$1,province!$E:$E,$A88)-SUMIFS(province!$Q:$Q,province!$A:$A,L$1-1,province!$E:$E,$A88)</f>
        <v>1</v>
      </c>
      <c r="M88" s="1">
        <f>SUMIFS(province!$F:$F,province!$A:$A,M$1,province!$E:$E,$A88)-SUMIFS(province!$Q:$Q,province!$A:$A,M$1-1,province!$E:$E,$A88)</f>
        <v>1</v>
      </c>
      <c r="N88" s="1">
        <f>SUMIFS(province!$F:$F,province!$A:$A,N$1,province!$E:$E,$A88)-SUMIFS(province!$Q:$Q,province!$A:$A,N$1-1,province!$E:$E,$A88)</f>
        <v>1</v>
      </c>
      <c r="O88" s="1">
        <f>SUMIFS(province!$F:$F,province!$A:$A,O$1,province!$E:$E,$A88)-SUMIFS(province!$Q:$Q,province!$A:$A,O$1-1,province!$E:$E,$A88)</f>
        <v>1</v>
      </c>
      <c r="P88" s="1">
        <f>SUMIFS(province!$F:$F,province!$A:$A,P$1,province!$E:$E,$A88)-SUMIFS(province!$Q:$Q,province!$A:$A,P$1-1,province!$E:$E,$A88)</f>
        <v>1</v>
      </c>
      <c r="Q88" s="1">
        <f>SUMIFS(province!$F:$F,province!$A:$A,Q$1,province!$E:$E,$A88)-SUMIFS(province!$Q:$Q,province!$A:$A,Q$1-1,province!$E:$E,$A88)</f>
        <v>1</v>
      </c>
      <c r="R88" s="1">
        <f>SUMIFS(province!$F:$F,province!$A:$A,R$1,province!$E:$E,$A88)-SUMIFS(province!$Q:$Q,province!$A:$A,R$1-1,province!$E:$E,$A88)</f>
        <v>1</v>
      </c>
      <c r="S88" s="1">
        <f>SUMIFS(province!$F:$F,province!$A:$A,S$1,province!$E:$E,$A88)-SUMIFS(province!$Q:$Q,province!$A:$A,S$1-1,province!$E:$E,$A88)</f>
        <v>1</v>
      </c>
    </row>
    <row r="89" spans="1:19" x14ac:dyDescent="0.3">
      <c r="A89" s="3" t="s">
        <v>30</v>
      </c>
      <c r="B89" s="1">
        <f>SUMIFS(province!$F:$F,province!$A:$A,B$1,province!$E:$E,$A89)-SUMIFS(province!$Q:$Q,province!$A:$A,B$1-1,province!$E:$E,$A89)</f>
        <v>2</v>
      </c>
      <c r="C89" s="1">
        <f>SUMIFS(province!$F:$F,province!$A:$A,C$1,province!$E:$E,$A89)-SUMIFS(province!$Q:$Q,province!$A:$A,C$1-1,province!$E:$E,$A89)</f>
        <v>1</v>
      </c>
      <c r="D89" s="1">
        <f>SUMIFS(province!$F:$F,province!$A:$A,D$1,province!$E:$E,$A89)-SUMIFS(province!$Q:$Q,province!$A:$A,D$1-1,province!$E:$E,$A89)</f>
        <v>1</v>
      </c>
      <c r="E89" s="1">
        <f>SUMIFS(province!$F:$F,province!$A:$A,E$1,province!$E:$E,$A89)-SUMIFS(province!$Q:$Q,province!$A:$A,E$1-1,province!$E:$E,$A89)</f>
        <v>1</v>
      </c>
      <c r="F89" s="1">
        <f>SUMIFS(province!$F:$F,province!$A:$A,F$1,province!$E:$E,$A89)-SUMIFS(province!$Q:$Q,province!$A:$A,F$1-1,province!$E:$E,$A89)</f>
        <v>1</v>
      </c>
      <c r="G89" s="1">
        <f>SUMIFS(province!$F:$F,province!$A:$A,G$1,province!$E:$E,$A89)-SUMIFS(province!$Q:$Q,province!$A:$A,G$1-1,province!$E:$E,$A89)</f>
        <v>2</v>
      </c>
      <c r="H89" s="1">
        <f>SUMIFS(province!$F:$F,province!$A:$A,H$1,province!$E:$E,$A89)-SUMIFS(province!$Q:$Q,province!$A:$A,H$1-1,province!$E:$E,$A89)</f>
        <v>2</v>
      </c>
      <c r="I89" s="1">
        <f>SUMIFS(province!$F:$F,province!$A:$A,I$1,province!$E:$E,$A89)-SUMIFS(province!$Q:$Q,province!$A:$A,I$1-1,province!$E:$E,$A89)</f>
        <v>2</v>
      </c>
      <c r="J89" s="1">
        <f>SUMIFS(province!$F:$F,province!$A:$A,J$1,province!$E:$E,$A89)-SUMIFS(province!$Q:$Q,province!$A:$A,J$1-1,province!$E:$E,$A89)</f>
        <v>2</v>
      </c>
      <c r="K89" s="1">
        <f>SUMIFS(province!$F:$F,province!$A:$A,K$1,province!$E:$E,$A89)-SUMIFS(province!$Q:$Q,province!$A:$A,K$1-1,province!$E:$E,$A89)</f>
        <v>2</v>
      </c>
      <c r="L89" s="1">
        <f>SUMIFS(province!$F:$F,province!$A:$A,L$1,province!$E:$E,$A89)-SUMIFS(province!$Q:$Q,province!$A:$A,L$1-1,province!$E:$E,$A89)</f>
        <v>2</v>
      </c>
      <c r="M89" s="1">
        <f>SUMIFS(province!$F:$F,province!$A:$A,M$1,province!$E:$E,$A89)-SUMIFS(province!$Q:$Q,province!$A:$A,M$1-1,province!$E:$E,$A89)</f>
        <v>2</v>
      </c>
      <c r="N89" s="1">
        <f>SUMIFS(province!$F:$F,province!$A:$A,N$1,province!$E:$E,$A89)-SUMIFS(province!$Q:$Q,province!$A:$A,N$1-1,province!$E:$E,$A89)</f>
        <v>1</v>
      </c>
      <c r="O89" s="1">
        <f>SUMIFS(province!$F:$F,province!$A:$A,O$1,province!$E:$E,$A89)-SUMIFS(province!$Q:$Q,province!$A:$A,O$1-1,province!$E:$E,$A89)</f>
        <v>1</v>
      </c>
      <c r="P89" s="1">
        <f>SUMIFS(province!$F:$F,province!$A:$A,P$1,province!$E:$E,$A89)-SUMIFS(province!$Q:$Q,province!$A:$A,P$1-1,province!$E:$E,$A89)</f>
        <v>1</v>
      </c>
      <c r="Q89" s="1">
        <f>SUMIFS(province!$F:$F,province!$A:$A,Q$1,province!$E:$E,$A89)-SUMIFS(province!$Q:$Q,province!$A:$A,Q$1-1,province!$E:$E,$A89)</f>
        <v>1</v>
      </c>
      <c r="R89" s="1">
        <f>SUMIFS(province!$F:$F,province!$A:$A,R$1,province!$E:$E,$A89)-SUMIFS(province!$Q:$Q,province!$A:$A,R$1-1,province!$E:$E,$A89)</f>
        <v>1</v>
      </c>
      <c r="S89" s="1">
        <f>SUMIFS(province!$F:$F,province!$A:$A,S$1,province!$E:$E,$A89)-SUMIFS(province!$Q:$Q,province!$A:$A,S$1-1,province!$E:$E,$A89)</f>
        <v>1</v>
      </c>
    </row>
    <row r="90" spans="1:19" x14ac:dyDescent="0.3">
      <c r="A90" s="3" t="s">
        <v>123</v>
      </c>
      <c r="B90" s="1">
        <f>SUMIFS(province!$F:$F,province!$A:$A,B$1,province!$E:$E,$A90)-SUMIFS(province!$Q:$Q,province!$A:$A,B$1-1,province!$E:$E,$A90)</f>
        <v>1</v>
      </c>
      <c r="C90" s="1">
        <f>SUMIFS(province!$F:$F,province!$A:$A,C$1,province!$E:$E,$A90)-SUMIFS(province!$Q:$Q,province!$A:$A,C$1-1,province!$E:$E,$A90)</f>
        <v>2</v>
      </c>
      <c r="D90" s="1">
        <f>SUMIFS(province!$F:$F,province!$A:$A,D$1,province!$E:$E,$A90)-SUMIFS(province!$Q:$Q,province!$A:$A,D$1-1,province!$E:$E,$A90)</f>
        <v>1</v>
      </c>
      <c r="E90" s="1">
        <f>SUMIFS(province!$F:$F,province!$A:$A,E$1,province!$E:$E,$A90)-SUMIFS(province!$Q:$Q,province!$A:$A,E$1-1,province!$E:$E,$A90)</f>
        <v>2</v>
      </c>
      <c r="F90" s="1">
        <f>SUMIFS(province!$F:$F,province!$A:$A,F$1,province!$E:$E,$A90)-SUMIFS(province!$Q:$Q,province!$A:$A,F$1-1,province!$E:$E,$A90)</f>
        <v>1</v>
      </c>
      <c r="G90" s="1">
        <f>SUMIFS(province!$F:$F,province!$A:$A,G$1,province!$E:$E,$A90)-SUMIFS(province!$Q:$Q,province!$A:$A,G$1-1,province!$E:$E,$A90)</f>
        <v>1</v>
      </c>
      <c r="H90" s="1">
        <f>SUMIFS(province!$F:$F,province!$A:$A,H$1,province!$E:$E,$A90)-SUMIFS(province!$Q:$Q,province!$A:$A,H$1-1,province!$E:$E,$A90)</f>
        <v>1</v>
      </c>
      <c r="I90" s="1">
        <f>SUMIFS(province!$F:$F,province!$A:$A,I$1,province!$E:$E,$A90)-SUMIFS(province!$Q:$Q,province!$A:$A,I$1-1,province!$E:$E,$A90)</f>
        <v>1</v>
      </c>
      <c r="J90" s="1">
        <f>SUMIFS(province!$F:$F,province!$A:$A,J$1,province!$E:$E,$A90)-SUMIFS(province!$Q:$Q,province!$A:$A,J$1-1,province!$E:$E,$A90)</f>
        <v>1</v>
      </c>
      <c r="K90" s="1">
        <f>SUMIFS(province!$F:$F,province!$A:$A,K$1,province!$E:$E,$A90)-SUMIFS(province!$Q:$Q,province!$A:$A,K$1-1,province!$E:$E,$A90)</f>
        <v>1</v>
      </c>
      <c r="L90" s="1">
        <f>SUMIFS(province!$F:$F,province!$A:$A,L$1,province!$E:$E,$A90)-SUMIFS(province!$Q:$Q,province!$A:$A,L$1-1,province!$E:$E,$A90)</f>
        <v>1</v>
      </c>
      <c r="M90" s="1">
        <f>SUMIFS(province!$F:$F,province!$A:$A,M$1,province!$E:$E,$A90)-SUMIFS(province!$Q:$Q,province!$A:$A,M$1-1,province!$E:$E,$A90)</f>
        <v>1</v>
      </c>
      <c r="N90" s="1">
        <f>SUMIFS(province!$F:$F,province!$A:$A,N$1,province!$E:$E,$A90)-SUMIFS(province!$Q:$Q,province!$A:$A,N$1-1,province!$E:$E,$A90)</f>
        <v>1</v>
      </c>
      <c r="O90" s="1">
        <f>SUMIFS(province!$F:$F,province!$A:$A,O$1,province!$E:$E,$A90)-SUMIFS(province!$Q:$Q,province!$A:$A,O$1-1,province!$E:$E,$A90)</f>
        <v>1</v>
      </c>
      <c r="P90" s="1">
        <f>SUMIFS(province!$F:$F,province!$A:$A,P$1,province!$E:$E,$A90)-SUMIFS(province!$Q:$Q,province!$A:$A,P$1-1,province!$E:$E,$A90)</f>
        <v>1</v>
      </c>
      <c r="Q90" s="1">
        <f>SUMIFS(province!$F:$F,province!$A:$A,Q$1,province!$E:$E,$A90)-SUMIFS(province!$Q:$Q,province!$A:$A,Q$1-1,province!$E:$E,$A90)</f>
        <v>1</v>
      </c>
      <c r="R90" s="1">
        <f>SUMIFS(province!$F:$F,province!$A:$A,R$1,province!$E:$E,$A90)-SUMIFS(province!$Q:$Q,province!$A:$A,R$1-1,province!$E:$E,$A90)</f>
        <v>1</v>
      </c>
      <c r="S90" s="1">
        <f>SUMIFS(province!$F:$F,province!$A:$A,S$1,province!$E:$E,$A90)-SUMIFS(province!$Q:$Q,province!$A:$A,S$1-1,province!$E:$E,$A90)</f>
        <v>0</v>
      </c>
    </row>
    <row r="91" spans="1:19" x14ac:dyDescent="0.3">
      <c r="A91" s="3" t="s">
        <v>133</v>
      </c>
      <c r="B91" s="1">
        <f>SUMIFS(province!$F:$F,province!$A:$A,B$1,province!$E:$E,$A91)-SUMIFS(province!$Q:$Q,province!$A:$A,B$1-1,province!$E:$E,$A91)</f>
        <v>1</v>
      </c>
      <c r="C91" s="1">
        <f>SUMIFS(province!$F:$F,province!$A:$A,C$1,province!$E:$E,$A91)-SUMIFS(province!$Q:$Q,province!$A:$A,C$1-1,province!$E:$E,$A91)</f>
        <v>1</v>
      </c>
      <c r="D91" s="1">
        <f>SUMIFS(province!$F:$F,province!$A:$A,D$1,province!$E:$E,$A91)-SUMIFS(province!$Q:$Q,province!$A:$A,D$1-1,province!$E:$E,$A91)</f>
        <v>1</v>
      </c>
      <c r="E91" s="1">
        <f>SUMIFS(province!$F:$F,province!$A:$A,E$1,province!$E:$E,$A91)-SUMIFS(province!$Q:$Q,province!$A:$A,E$1-1,province!$E:$E,$A91)</f>
        <v>1</v>
      </c>
      <c r="F91" s="1">
        <f>SUMIFS(province!$F:$F,province!$A:$A,F$1,province!$E:$E,$A91)-SUMIFS(province!$Q:$Q,province!$A:$A,F$1-1,province!$E:$E,$A91)</f>
        <v>2</v>
      </c>
      <c r="G91" s="1">
        <f>SUMIFS(province!$F:$F,province!$A:$A,G$1,province!$E:$E,$A91)-SUMIFS(province!$Q:$Q,province!$A:$A,G$1-1,province!$E:$E,$A91)</f>
        <v>1</v>
      </c>
      <c r="H91" s="1">
        <f>SUMIFS(province!$F:$F,province!$A:$A,H$1,province!$E:$E,$A91)-SUMIFS(province!$Q:$Q,province!$A:$A,H$1-1,province!$E:$E,$A91)</f>
        <v>1</v>
      </c>
      <c r="I91" s="1">
        <f>SUMIFS(province!$F:$F,province!$A:$A,I$1,province!$E:$E,$A91)-SUMIFS(province!$Q:$Q,province!$A:$A,I$1-1,province!$E:$E,$A91)</f>
        <v>1</v>
      </c>
      <c r="J91" s="1">
        <f>SUMIFS(province!$F:$F,province!$A:$A,J$1,province!$E:$E,$A91)-SUMIFS(province!$Q:$Q,province!$A:$A,J$1-1,province!$E:$E,$A91)</f>
        <v>1</v>
      </c>
      <c r="K91" s="1">
        <f>SUMIFS(province!$F:$F,province!$A:$A,K$1,province!$E:$E,$A91)-SUMIFS(province!$Q:$Q,province!$A:$A,K$1-1,province!$E:$E,$A91)</f>
        <v>1</v>
      </c>
      <c r="L91" s="1">
        <f>SUMIFS(province!$F:$F,province!$A:$A,L$1,province!$E:$E,$A91)-SUMIFS(province!$Q:$Q,province!$A:$A,L$1-1,province!$E:$E,$A91)</f>
        <v>1</v>
      </c>
      <c r="M91" s="1">
        <f>SUMIFS(province!$F:$F,province!$A:$A,M$1,province!$E:$E,$A91)-SUMIFS(province!$Q:$Q,province!$A:$A,M$1-1,province!$E:$E,$A91)</f>
        <v>1</v>
      </c>
      <c r="N91" s="1">
        <f>SUMIFS(province!$F:$F,province!$A:$A,N$1,province!$E:$E,$A91)-SUMIFS(province!$Q:$Q,province!$A:$A,N$1-1,province!$E:$E,$A91)</f>
        <v>1</v>
      </c>
      <c r="O91" s="1">
        <f>SUMIFS(province!$F:$F,province!$A:$A,O$1,province!$E:$E,$A91)-SUMIFS(province!$Q:$Q,province!$A:$A,O$1-1,province!$E:$E,$A91)</f>
        <v>1</v>
      </c>
      <c r="P91" s="1">
        <f>SUMIFS(province!$F:$F,province!$A:$A,P$1,province!$E:$E,$A91)-SUMIFS(province!$Q:$Q,province!$A:$A,P$1-1,province!$E:$E,$A91)</f>
        <v>1</v>
      </c>
      <c r="Q91" s="1">
        <f>SUMIFS(province!$F:$F,province!$A:$A,Q$1,province!$E:$E,$A91)-SUMIFS(province!$Q:$Q,province!$A:$A,Q$1-1,province!$E:$E,$A91)</f>
        <v>1</v>
      </c>
      <c r="R91" s="1">
        <f>SUMIFS(province!$F:$F,province!$A:$A,R$1,province!$E:$E,$A91)-SUMIFS(province!$Q:$Q,province!$A:$A,R$1-1,province!$E:$E,$A91)</f>
        <v>1</v>
      </c>
      <c r="S91" s="1">
        <f>SUMIFS(province!$F:$F,province!$A:$A,S$1,province!$E:$E,$A91)-SUMIFS(province!$Q:$Q,province!$A:$A,S$1-1,province!$E:$E,$A91)</f>
        <v>1</v>
      </c>
    </row>
    <row r="92" spans="1:19" x14ac:dyDescent="0.3">
      <c r="A92" s="3" t="s">
        <v>120</v>
      </c>
      <c r="B92" s="1">
        <f>SUMIFS(province!$F:$F,province!$A:$A,B$1,province!$E:$E,$A92)-SUMIFS(province!$Q:$Q,province!$A:$A,B$1-1,province!$E:$E,$A92)</f>
        <v>3</v>
      </c>
      <c r="C92" s="1">
        <f>SUMIFS(province!$F:$F,province!$A:$A,C$1,province!$E:$E,$A92)-SUMIFS(province!$Q:$Q,province!$A:$A,C$1-1,province!$E:$E,$A92)</f>
        <v>2</v>
      </c>
      <c r="D92" s="1">
        <f>SUMIFS(province!$F:$F,province!$A:$A,D$1,province!$E:$E,$A92)-SUMIFS(province!$Q:$Q,province!$A:$A,D$1-1,province!$E:$E,$A92)</f>
        <v>1</v>
      </c>
      <c r="E92" s="1">
        <f>SUMIFS(province!$F:$F,province!$A:$A,E$1,province!$E:$E,$A92)-SUMIFS(province!$Q:$Q,province!$A:$A,E$1-1,province!$E:$E,$A92)</f>
        <v>2</v>
      </c>
      <c r="F92" s="1">
        <f>SUMIFS(province!$F:$F,province!$A:$A,F$1,province!$E:$E,$A92)-SUMIFS(province!$Q:$Q,province!$A:$A,F$1-1,province!$E:$E,$A92)</f>
        <v>2</v>
      </c>
      <c r="G92" s="1">
        <f>SUMIFS(province!$F:$F,province!$A:$A,G$1,province!$E:$E,$A92)-SUMIFS(province!$Q:$Q,province!$A:$A,G$1-1,province!$E:$E,$A92)</f>
        <v>1</v>
      </c>
      <c r="H92" s="1">
        <f>SUMIFS(province!$F:$F,province!$A:$A,H$1,province!$E:$E,$A92)-SUMIFS(province!$Q:$Q,province!$A:$A,H$1-1,province!$E:$E,$A92)</f>
        <v>1</v>
      </c>
      <c r="I92" s="1">
        <f>SUMIFS(province!$F:$F,province!$A:$A,I$1,province!$E:$E,$A92)-SUMIFS(province!$Q:$Q,province!$A:$A,I$1-1,province!$E:$E,$A92)</f>
        <v>1</v>
      </c>
      <c r="J92" s="1">
        <f>SUMIFS(province!$F:$F,province!$A:$A,J$1,province!$E:$E,$A92)-SUMIFS(province!$Q:$Q,province!$A:$A,J$1-1,province!$E:$E,$A92)</f>
        <v>1</v>
      </c>
      <c r="K92" s="1">
        <f>SUMIFS(province!$F:$F,province!$A:$A,K$1,province!$E:$E,$A92)-SUMIFS(province!$Q:$Q,province!$A:$A,K$1-1,province!$E:$E,$A92)</f>
        <v>1</v>
      </c>
      <c r="L92" s="1">
        <f>SUMIFS(province!$F:$F,province!$A:$A,L$1,province!$E:$E,$A92)-SUMIFS(province!$Q:$Q,province!$A:$A,L$1-1,province!$E:$E,$A92)</f>
        <v>1</v>
      </c>
      <c r="M92" s="1">
        <f>SUMIFS(province!$F:$F,province!$A:$A,M$1,province!$E:$E,$A92)-SUMIFS(province!$Q:$Q,province!$A:$A,M$1-1,province!$E:$E,$A92)</f>
        <v>1</v>
      </c>
      <c r="N92" s="1">
        <f>SUMIFS(province!$F:$F,province!$A:$A,N$1,province!$E:$E,$A92)-SUMIFS(province!$Q:$Q,province!$A:$A,N$1-1,province!$E:$E,$A92)</f>
        <v>1</v>
      </c>
      <c r="O92" s="1">
        <f>SUMIFS(province!$F:$F,province!$A:$A,O$1,province!$E:$E,$A92)-SUMIFS(province!$Q:$Q,province!$A:$A,O$1-1,province!$E:$E,$A92)</f>
        <v>1</v>
      </c>
      <c r="P92" s="1">
        <f>SUMIFS(province!$F:$F,province!$A:$A,P$1,province!$E:$E,$A92)-SUMIFS(province!$Q:$Q,province!$A:$A,P$1-1,province!$E:$E,$A92)</f>
        <v>1</v>
      </c>
      <c r="Q92" s="1">
        <f>SUMIFS(province!$F:$F,province!$A:$A,Q$1,province!$E:$E,$A92)-SUMIFS(province!$Q:$Q,province!$A:$A,Q$1-1,province!$E:$E,$A92)</f>
        <v>0</v>
      </c>
      <c r="R92" s="1">
        <f>SUMIFS(province!$F:$F,province!$A:$A,R$1,province!$E:$E,$A92)-SUMIFS(province!$Q:$Q,province!$A:$A,R$1-1,province!$E:$E,$A92)</f>
        <v>0</v>
      </c>
      <c r="S92" s="1">
        <f>SUMIFS(province!$F:$F,province!$A:$A,S$1,province!$E:$E,$A92)-SUMIFS(province!$Q:$Q,province!$A:$A,S$1-1,province!$E:$E,$A92)</f>
        <v>0</v>
      </c>
    </row>
    <row r="93" spans="1:19" x14ac:dyDescent="0.3">
      <c r="A93" s="3" t="s">
        <v>136</v>
      </c>
      <c r="B93" s="1">
        <f>SUMIFS(province!$F:$F,province!$A:$A,B$1,province!$E:$E,$A93)-SUMIFS(province!$Q:$Q,province!$A:$A,B$1-1,province!$E:$E,$A93)</f>
        <v>3</v>
      </c>
      <c r="C93" s="1">
        <f>SUMIFS(province!$F:$F,province!$A:$A,C$1,province!$E:$E,$A93)-SUMIFS(province!$Q:$Q,province!$A:$A,C$1-1,province!$E:$E,$A93)</f>
        <v>4</v>
      </c>
      <c r="D93" s="1">
        <f>SUMIFS(province!$F:$F,province!$A:$A,D$1,province!$E:$E,$A93)-SUMIFS(province!$Q:$Q,province!$A:$A,D$1-1,province!$E:$E,$A93)</f>
        <v>1</v>
      </c>
      <c r="E93" s="1">
        <f>SUMIFS(province!$F:$F,province!$A:$A,E$1,province!$E:$E,$A93)-SUMIFS(province!$Q:$Q,province!$A:$A,E$1-1,province!$E:$E,$A93)</f>
        <v>1</v>
      </c>
      <c r="F93" s="1">
        <f>SUMIFS(province!$F:$F,province!$A:$A,F$1,province!$E:$E,$A93)-SUMIFS(province!$Q:$Q,province!$A:$A,F$1-1,province!$E:$E,$A93)</f>
        <v>1</v>
      </c>
      <c r="G93" s="1">
        <f>SUMIFS(province!$F:$F,province!$A:$A,G$1,province!$E:$E,$A93)-SUMIFS(province!$Q:$Q,province!$A:$A,G$1-1,province!$E:$E,$A93)</f>
        <v>2</v>
      </c>
      <c r="H93" s="1">
        <f>SUMIFS(province!$F:$F,province!$A:$A,H$1,province!$E:$E,$A93)-SUMIFS(province!$Q:$Q,province!$A:$A,H$1-1,province!$E:$E,$A93)</f>
        <v>2</v>
      </c>
      <c r="I93" s="1">
        <f>SUMIFS(province!$F:$F,province!$A:$A,I$1,province!$E:$E,$A93)-SUMIFS(province!$Q:$Q,province!$A:$A,I$1-1,province!$E:$E,$A93)</f>
        <v>2</v>
      </c>
      <c r="J93" s="1">
        <f>SUMIFS(province!$F:$F,province!$A:$A,J$1,province!$E:$E,$A93)-SUMIFS(province!$Q:$Q,province!$A:$A,J$1-1,province!$E:$E,$A93)</f>
        <v>1</v>
      </c>
      <c r="K93" s="1">
        <f>SUMIFS(province!$F:$F,province!$A:$A,K$1,province!$E:$E,$A93)-SUMIFS(province!$Q:$Q,province!$A:$A,K$1-1,province!$E:$E,$A93)</f>
        <v>2</v>
      </c>
      <c r="L93" s="1">
        <f>SUMIFS(province!$F:$F,province!$A:$A,L$1,province!$E:$E,$A93)-SUMIFS(province!$Q:$Q,province!$A:$A,L$1-1,province!$E:$E,$A93)</f>
        <v>1</v>
      </c>
      <c r="M93" s="1">
        <f>SUMIFS(province!$F:$F,province!$A:$A,M$1,province!$E:$E,$A93)-SUMIFS(province!$Q:$Q,province!$A:$A,M$1-1,province!$E:$E,$A93)</f>
        <v>1</v>
      </c>
      <c r="N93" s="1">
        <f>SUMIFS(province!$F:$F,province!$A:$A,N$1,province!$E:$E,$A93)-SUMIFS(province!$Q:$Q,province!$A:$A,N$1-1,province!$E:$E,$A93)</f>
        <v>1</v>
      </c>
      <c r="O93" s="1">
        <f>SUMIFS(province!$F:$F,province!$A:$A,O$1,province!$E:$E,$A93)-SUMIFS(province!$Q:$Q,province!$A:$A,O$1-1,province!$E:$E,$A93)</f>
        <v>1</v>
      </c>
      <c r="P93" s="1">
        <f>SUMIFS(province!$F:$F,province!$A:$A,P$1,province!$E:$E,$A93)-SUMIFS(province!$Q:$Q,province!$A:$A,P$1-1,province!$E:$E,$A93)</f>
        <v>1</v>
      </c>
      <c r="Q93" s="1">
        <f>SUMIFS(province!$F:$F,province!$A:$A,Q$1,province!$E:$E,$A93)-SUMIFS(province!$Q:$Q,province!$A:$A,Q$1-1,province!$E:$E,$A93)</f>
        <v>1</v>
      </c>
      <c r="R93" s="1">
        <f>SUMIFS(province!$F:$F,province!$A:$A,R$1,province!$E:$E,$A93)-SUMIFS(province!$Q:$Q,province!$A:$A,R$1-1,province!$E:$E,$A93)</f>
        <v>1</v>
      </c>
      <c r="S93" s="1">
        <f>SUMIFS(province!$F:$F,province!$A:$A,S$1,province!$E:$E,$A93)-SUMIFS(province!$Q:$Q,province!$A:$A,S$1-1,province!$E:$E,$A93)</f>
        <v>1</v>
      </c>
    </row>
    <row r="94" spans="1:19" x14ac:dyDescent="0.3">
      <c r="A94" s="3" t="s">
        <v>151</v>
      </c>
      <c r="B94" s="1">
        <f>SUMIFS(province!$F:$F,province!$A:$A,B$1,province!$E:$E,$A94)-SUMIFS(province!$Q:$Q,province!$A:$A,B$1-1,province!$E:$E,$A94)</f>
        <v>2</v>
      </c>
      <c r="C94" s="1">
        <f>SUMIFS(province!$F:$F,province!$A:$A,C$1,province!$E:$E,$A94)-SUMIFS(province!$Q:$Q,province!$A:$A,C$1-1,province!$E:$E,$A94)</f>
        <v>1</v>
      </c>
      <c r="D94" s="1">
        <f>SUMIFS(province!$F:$F,province!$A:$A,D$1,province!$E:$E,$A94)-SUMIFS(province!$Q:$Q,province!$A:$A,D$1-1,province!$E:$E,$A94)</f>
        <v>1</v>
      </c>
      <c r="E94" s="1">
        <f>SUMIFS(province!$F:$F,province!$A:$A,E$1,province!$E:$E,$A94)-SUMIFS(province!$Q:$Q,province!$A:$A,E$1-1,province!$E:$E,$A94)</f>
        <v>1</v>
      </c>
      <c r="F94" s="1">
        <f>SUMIFS(province!$F:$F,province!$A:$A,F$1,province!$E:$E,$A94)-SUMIFS(province!$Q:$Q,province!$A:$A,F$1-1,province!$E:$E,$A94)</f>
        <v>1</v>
      </c>
      <c r="G94" s="1">
        <f>SUMIFS(province!$F:$F,province!$A:$A,G$1,province!$E:$E,$A94)-SUMIFS(province!$Q:$Q,province!$A:$A,G$1-1,province!$E:$E,$A94)</f>
        <v>1</v>
      </c>
      <c r="H94" s="1">
        <f>SUMIFS(province!$F:$F,province!$A:$A,H$1,province!$E:$E,$A94)-SUMIFS(province!$Q:$Q,province!$A:$A,H$1-1,province!$E:$E,$A94)</f>
        <v>1</v>
      </c>
      <c r="I94" s="1">
        <f>SUMIFS(province!$F:$F,province!$A:$A,I$1,province!$E:$E,$A94)-SUMIFS(province!$Q:$Q,province!$A:$A,I$1-1,province!$E:$E,$A94)</f>
        <v>1</v>
      </c>
      <c r="J94" s="1">
        <f>SUMIFS(province!$F:$F,province!$A:$A,J$1,province!$E:$E,$A94)-SUMIFS(province!$Q:$Q,province!$A:$A,J$1-1,province!$E:$E,$A94)</f>
        <v>1</v>
      </c>
      <c r="K94" s="1">
        <f>SUMIFS(province!$F:$F,province!$A:$A,K$1,province!$E:$E,$A94)-SUMIFS(province!$Q:$Q,province!$A:$A,K$1-1,province!$E:$E,$A94)</f>
        <v>1</v>
      </c>
      <c r="L94" s="1">
        <f>SUMIFS(province!$F:$F,province!$A:$A,L$1,province!$E:$E,$A94)-SUMIFS(province!$Q:$Q,province!$A:$A,L$1-1,province!$E:$E,$A94)</f>
        <v>1</v>
      </c>
      <c r="M94" s="1">
        <f>SUMIFS(province!$F:$F,province!$A:$A,M$1,province!$E:$E,$A94)-SUMIFS(province!$Q:$Q,province!$A:$A,M$1-1,province!$E:$E,$A94)</f>
        <v>1</v>
      </c>
      <c r="N94" s="1">
        <f>SUMIFS(province!$F:$F,province!$A:$A,N$1,province!$E:$E,$A94)-SUMIFS(province!$Q:$Q,province!$A:$A,N$1-1,province!$E:$E,$A94)</f>
        <v>1</v>
      </c>
      <c r="O94" s="1">
        <f>SUMIFS(province!$F:$F,province!$A:$A,O$1,province!$E:$E,$A94)-SUMIFS(province!$Q:$Q,province!$A:$A,O$1-1,province!$E:$E,$A94)</f>
        <v>1</v>
      </c>
      <c r="P94" s="1">
        <f>SUMIFS(province!$F:$F,province!$A:$A,P$1,province!$E:$E,$A94)-SUMIFS(province!$Q:$Q,province!$A:$A,P$1-1,province!$E:$E,$A94)</f>
        <v>1</v>
      </c>
      <c r="Q94" s="1">
        <f>SUMIFS(province!$F:$F,province!$A:$A,Q$1,province!$E:$E,$A94)-SUMIFS(province!$Q:$Q,province!$A:$A,Q$1-1,province!$E:$E,$A94)</f>
        <v>1</v>
      </c>
      <c r="R94" s="1">
        <f>SUMIFS(province!$F:$F,province!$A:$A,R$1,province!$E:$E,$A94)-SUMIFS(province!$Q:$Q,province!$A:$A,R$1-1,province!$E:$E,$A94)</f>
        <v>1</v>
      </c>
      <c r="S94" s="1">
        <f>SUMIFS(province!$F:$F,province!$A:$A,S$1,province!$E:$E,$A94)-SUMIFS(province!$Q:$Q,province!$A:$A,S$1-1,province!$E:$E,$A94)</f>
        <v>1</v>
      </c>
    </row>
    <row r="95" spans="1:19" x14ac:dyDescent="0.3">
      <c r="A95" s="3" t="s">
        <v>141</v>
      </c>
      <c r="B95" s="1">
        <f>SUMIFS(province!$F:$F,province!$A:$A,B$1,province!$E:$E,$A95)-SUMIFS(province!$Q:$Q,province!$A:$A,B$1-1,province!$E:$E,$A95)</f>
        <v>2</v>
      </c>
      <c r="C95" s="1">
        <f>SUMIFS(province!$F:$F,province!$A:$A,C$1,province!$E:$E,$A95)-SUMIFS(province!$Q:$Q,province!$A:$A,C$1-1,province!$E:$E,$A95)</f>
        <v>2</v>
      </c>
      <c r="D95" s="1">
        <f>SUMIFS(province!$F:$F,province!$A:$A,D$1,province!$E:$E,$A95)-SUMIFS(province!$Q:$Q,province!$A:$A,D$1-1,province!$E:$E,$A95)</f>
        <v>1</v>
      </c>
      <c r="E95" s="1">
        <f>SUMIFS(province!$F:$F,province!$A:$A,E$1,province!$E:$E,$A95)-SUMIFS(province!$Q:$Q,province!$A:$A,E$1-1,province!$E:$E,$A95)</f>
        <v>1</v>
      </c>
      <c r="F95" s="1">
        <f>SUMIFS(province!$F:$F,province!$A:$A,F$1,province!$E:$E,$A95)-SUMIFS(province!$Q:$Q,province!$A:$A,F$1-1,province!$E:$E,$A95)</f>
        <v>1</v>
      </c>
      <c r="G95" s="1">
        <f>SUMIFS(province!$F:$F,province!$A:$A,G$1,province!$E:$E,$A95)-SUMIFS(province!$Q:$Q,province!$A:$A,G$1-1,province!$E:$E,$A95)</f>
        <v>1</v>
      </c>
      <c r="H95" s="1">
        <f>SUMIFS(province!$F:$F,province!$A:$A,H$1,province!$E:$E,$A95)-SUMIFS(province!$Q:$Q,province!$A:$A,H$1-1,province!$E:$E,$A95)</f>
        <v>1</v>
      </c>
      <c r="I95" s="1">
        <f>SUMIFS(province!$F:$F,province!$A:$A,I$1,province!$E:$E,$A95)-SUMIFS(province!$Q:$Q,province!$A:$A,I$1-1,province!$E:$E,$A95)</f>
        <v>1</v>
      </c>
      <c r="J95" s="1">
        <f>SUMIFS(province!$F:$F,province!$A:$A,J$1,province!$E:$E,$A95)-SUMIFS(province!$Q:$Q,province!$A:$A,J$1-1,province!$E:$E,$A95)</f>
        <v>1</v>
      </c>
      <c r="K95" s="1">
        <f>SUMIFS(province!$F:$F,province!$A:$A,K$1,province!$E:$E,$A95)-SUMIFS(province!$Q:$Q,province!$A:$A,K$1-1,province!$E:$E,$A95)</f>
        <v>1</v>
      </c>
      <c r="L95" s="1">
        <f>SUMIFS(province!$F:$F,province!$A:$A,L$1,province!$E:$E,$A95)-SUMIFS(province!$Q:$Q,province!$A:$A,L$1-1,province!$E:$E,$A95)</f>
        <v>1</v>
      </c>
      <c r="M95" s="1">
        <f>SUMIFS(province!$F:$F,province!$A:$A,M$1,province!$E:$E,$A95)-SUMIFS(province!$Q:$Q,province!$A:$A,M$1-1,province!$E:$E,$A95)</f>
        <v>1</v>
      </c>
      <c r="N95" s="1">
        <f>SUMIFS(province!$F:$F,province!$A:$A,N$1,province!$E:$E,$A95)-SUMIFS(province!$Q:$Q,province!$A:$A,N$1-1,province!$E:$E,$A95)</f>
        <v>1</v>
      </c>
      <c r="O95" s="1">
        <f>SUMIFS(province!$F:$F,province!$A:$A,O$1,province!$E:$E,$A95)-SUMIFS(province!$Q:$Q,province!$A:$A,O$1-1,province!$E:$E,$A95)</f>
        <v>1</v>
      </c>
      <c r="P95" s="1">
        <f>SUMIFS(province!$F:$F,province!$A:$A,P$1,province!$E:$E,$A95)-SUMIFS(province!$Q:$Q,province!$A:$A,P$1-1,province!$E:$E,$A95)</f>
        <v>1</v>
      </c>
      <c r="Q95" s="1">
        <f>SUMIFS(province!$F:$F,province!$A:$A,Q$1,province!$E:$E,$A95)-SUMIFS(province!$Q:$Q,province!$A:$A,Q$1-1,province!$E:$E,$A95)</f>
        <v>0</v>
      </c>
      <c r="R95" s="1">
        <f>SUMIFS(province!$F:$F,province!$A:$A,R$1,province!$E:$E,$A95)-SUMIFS(province!$Q:$Q,province!$A:$A,R$1-1,province!$E:$E,$A95)</f>
        <v>0</v>
      </c>
      <c r="S95" s="1">
        <f>SUMIFS(province!$F:$F,province!$A:$A,S$1,province!$E:$E,$A95)-SUMIFS(province!$Q:$Q,province!$A:$A,S$1-1,province!$E:$E,$A95)</f>
        <v>0</v>
      </c>
    </row>
    <row r="96" spans="1:19" x14ac:dyDescent="0.3">
      <c r="A96" s="3" t="s">
        <v>147</v>
      </c>
      <c r="B96" s="1">
        <f>SUMIFS(province!$F:$F,province!$A:$A,B$1,province!$E:$E,$A96)-SUMIFS(province!$Q:$Q,province!$A:$A,B$1-1,province!$E:$E,$A96)</f>
        <v>4</v>
      </c>
      <c r="C96" s="1">
        <f>SUMIFS(province!$F:$F,province!$A:$A,C$1,province!$E:$E,$A96)-SUMIFS(province!$Q:$Q,province!$A:$A,C$1-1,province!$E:$E,$A96)</f>
        <v>4</v>
      </c>
      <c r="D96" s="1">
        <f>SUMIFS(province!$F:$F,province!$A:$A,D$1,province!$E:$E,$A96)-SUMIFS(province!$Q:$Q,province!$A:$A,D$1-1,province!$E:$E,$A96)</f>
        <v>4</v>
      </c>
      <c r="E96" s="1">
        <f>SUMIFS(province!$F:$F,province!$A:$A,E$1,province!$E:$E,$A96)-SUMIFS(province!$Q:$Q,province!$A:$A,E$1-1,province!$E:$E,$A96)</f>
        <v>4</v>
      </c>
      <c r="F96" s="1">
        <f>SUMIFS(province!$F:$F,province!$A:$A,F$1,province!$E:$E,$A96)-SUMIFS(province!$Q:$Q,province!$A:$A,F$1-1,province!$E:$E,$A96)</f>
        <v>3</v>
      </c>
      <c r="G96" s="1">
        <f>SUMIFS(province!$F:$F,province!$A:$A,G$1,province!$E:$E,$A96)-SUMIFS(province!$Q:$Q,province!$A:$A,G$1-1,province!$E:$E,$A96)</f>
        <v>3</v>
      </c>
      <c r="H96" s="1">
        <f>SUMIFS(province!$F:$F,province!$A:$A,H$1,province!$E:$E,$A96)-SUMIFS(province!$Q:$Q,province!$A:$A,H$1-1,province!$E:$E,$A96)</f>
        <v>3</v>
      </c>
      <c r="I96" s="1">
        <f>SUMIFS(province!$F:$F,province!$A:$A,I$1,province!$E:$E,$A96)-SUMIFS(province!$Q:$Q,province!$A:$A,I$1-1,province!$E:$E,$A96)</f>
        <v>2</v>
      </c>
      <c r="J96" s="1">
        <f>SUMIFS(province!$F:$F,province!$A:$A,J$1,province!$E:$E,$A96)-SUMIFS(province!$Q:$Q,province!$A:$A,J$1-1,province!$E:$E,$A96)</f>
        <v>2</v>
      </c>
      <c r="K96" s="1">
        <f>SUMIFS(province!$F:$F,province!$A:$A,K$1,province!$E:$E,$A96)-SUMIFS(province!$Q:$Q,province!$A:$A,K$1-1,province!$E:$E,$A96)</f>
        <v>2</v>
      </c>
      <c r="L96" s="1">
        <f>SUMIFS(province!$F:$F,province!$A:$A,L$1,province!$E:$E,$A96)-SUMIFS(province!$Q:$Q,province!$A:$A,L$1-1,province!$E:$E,$A96)</f>
        <v>2</v>
      </c>
      <c r="M96" s="1">
        <f>SUMIFS(province!$F:$F,province!$A:$A,M$1,province!$E:$E,$A96)-SUMIFS(province!$Q:$Q,province!$A:$A,M$1-1,province!$E:$E,$A96)</f>
        <v>1</v>
      </c>
      <c r="N96" s="1">
        <f>SUMIFS(province!$F:$F,province!$A:$A,N$1,province!$E:$E,$A96)-SUMIFS(province!$Q:$Q,province!$A:$A,N$1-1,province!$E:$E,$A96)</f>
        <v>1</v>
      </c>
      <c r="O96" s="1">
        <f>SUMIFS(province!$F:$F,province!$A:$A,O$1,province!$E:$E,$A96)-SUMIFS(province!$Q:$Q,province!$A:$A,O$1-1,province!$E:$E,$A96)</f>
        <v>1</v>
      </c>
      <c r="P96" s="1">
        <f>SUMIFS(province!$F:$F,province!$A:$A,P$1,province!$E:$E,$A96)-SUMIFS(province!$Q:$Q,province!$A:$A,P$1-1,province!$E:$E,$A96)</f>
        <v>1</v>
      </c>
      <c r="Q96" s="1">
        <f>SUMIFS(province!$F:$F,province!$A:$A,Q$1,province!$E:$E,$A96)-SUMIFS(province!$Q:$Q,province!$A:$A,Q$1-1,province!$E:$E,$A96)</f>
        <v>1</v>
      </c>
      <c r="R96" s="1">
        <f>SUMIFS(province!$F:$F,province!$A:$A,R$1,province!$E:$E,$A96)-SUMIFS(province!$Q:$Q,province!$A:$A,R$1-1,province!$E:$E,$A96)</f>
        <v>1</v>
      </c>
      <c r="S96" s="1">
        <f>SUMIFS(province!$F:$F,province!$A:$A,S$1,province!$E:$E,$A96)-SUMIFS(province!$Q:$Q,province!$A:$A,S$1-1,province!$E:$E,$A96)</f>
        <v>1</v>
      </c>
    </row>
    <row r="97" spans="1:19" x14ac:dyDescent="0.3">
      <c r="A97" s="3" t="s">
        <v>44</v>
      </c>
      <c r="B97" s="1">
        <f>SUMIFS(province!$F:$F,province!$A:$A,B$1,province!$E:$E,$A97)-SUMIFS(province!$Q:$Q,province!$A:$A,B$1-1,province!$E:$E,$A97)</f>
        <v>4</v>
      </c>
      <c r="C97" s="1">
        <f>SUMIFS(province!$F:$F,province!$A:$A,C$1,province!$E:$E,$A97)-SUMIFS(province!$Q:$Q,province!$A:$A,C$1-1,province!$E:$E,$A97)</f>
        <v>3</v>
      </c>
      <c r="D97" s="1">
        <f>SUMIFS(province!$F:$F,province!$A:$A,D$1,province!$E:$E,$A97)-SUMIFS(province!$Q:$Q,province!$A:$A,D$1-1,province!$E:$E,$A97)</f>
        <v>2</v>
      </c>
      <c r="E97" s="1">
        <f>SUMIFS(province!$F:$F,province!$A:$A,E$1,province!$E:$E,$A97)-SUMIFS(province!$Q:$Q,province!$A:$A,E$1-1,province!$E:$E,$A97)</f>
        <v>3</v>
      </c>
      <c r="F97" s="1">
        <f>SUMIFS(province!$F:$F,province!$A:$A,F$1,province!$E:$E,$A97)-SUMIFS(province!$Q:$Q,province!$A:$A,F$1-1,province!$E:$E,$A97)</f>
        <v>3</v>
      </c>
      <c r="G97" s="1">
        <f>SUMIFS(province!$F:$F,province!$A:$A,G$1,province!$E:$E,$A97)-SUMIFS(province!$Q:$Q,province!$A:$A,G$1-1,province!$E:$E,$A97)</f>
        <v>2</v>
      </c>
      <c r="H97" s="1">
        <f>SUMIFS(province!$F:$F,province!$A:$A,H$1,province!$E:$E,$A97)-SUMIFS(province!$Q:$Q,province!$A:$A,H$1-1,province!$E:$E,$A97)</f>
        <v>2</v>
      </c>
      <c r="I97" s="1">
        <f>SUMIFS(province!$F:$F,province!$A:$A,I$1,province!$E:$E,$A97)-SUMIFS(province!$Q:$Q,province!$A:$A,I$1-1,province!$E:$E,$A97)</f>
        <v>1</v>
      </c>
      <c r="J97" s="1">
        <f>SUMIFS(province!$F:$F,province!$A:$A,J$1,province!$E:$E,$A97)-SUMIFS(province!$Q:$Q,province!$A:$A,J$1-1,province!$E:$E,$A97)</f>
        <v>2</v>
      </c>
      <c r="K97" s="1">
        <f>SUMIFS(province!$F:$F,province!$A:$A,K$1,province!$E:$E,$A97)-SUMIFS(province!$Q:$Q,province!$A:$A,K$1-1,province!$E:$E,$A97)</f>
        <v>2</v>
      </c>
      <c r="L97" s="1">
        <f>SUMIFS(province!$F:$F,province!$A:$A,L$1,province!$E:$E,$A97)-SUMIFS(province!$Q:$Q,province!$A:$A,L$1-1,province!$E:$E,$A97)</f>
        <v>1</v>
      </c>
      <c r="M97" s="1">
        <f>SUMIFS(province!$F:$F,province!$A:$A,M$1,province!$E:$E,$A97)-SUMIFS(province!$Q:$Q,province!$A:$A,M$1-1,province!$E:$E,$A97)</f>
        <v>1</v>
      </c>
      <c r="N97" s="1">
        <f>SUMIFS(province!$F:$F,province!$A:$A,N$1,province!$E:$E,$A97)-SUMIFS(province!$Q:$Q,province!$A:$A,N$1-1,province!$E:$E,$A97)</f>
        <v>1</v>
      </c>
      <c r="O97" s="1">
        <f>SUMIFS(province!$F:$F,province!$A:$A,O$1,province!$E:$E,$A97)-SUMIFS(province!$Q:$Q,province!$A:$A,O$1-1,province!$E:$E,$A97)</f>
        <v>1</v>
      </c>
      <c r="P97" s="1">
        <f>SUMIFS(province!$F:$F,province!$A:$A,P$1,province!$E:$E,$A97)-SUMIFS(province!$Q:$Q,province!$A:$A,P$1-1,province!$E:$E,$A97)</f>
        <v>1</v>
      </c>
      <c r="Q97" s="1">
        <f>SUMIFS(province!$F:$F,province!$A:$A,Q$1,province!$E:$E,$A97)-SUMIFS(province!$Q:$Q,province!$A:$A,Q$1-1,province!$E:$E,$A97)</f>
        <v>1</v>
      </c>
      <c r="R97" s="1">
        <f>SUMIFS(province!$F:$F,province!$A:$A,R$1,province!$E:$E,$A97)-SUMIFS(province!$Q:$Q,province!$A:$A,R$1-1,province!$E:$E,$A97)</f>
        <v>1</v>
      </c>
      <c r="S97" s="1">
        <f>SUMIFS(province!$F:$F,province!$A:$A,S$1,province!$E:$E,$A97)-SUMIFS(province!$Q:$Q,province!$A:$A,S$1-1,province!$E:$E,$A97)</f>
        <v>1</v>
      </c>
    </row>
    <row r="98" spans="1:19" x14ac:dyDescent="0.3">
      <c r="A98" s="3" t="s">
        <v>149</v>
      </c>
      <c r="B98" s="1">
        <f>SUMIFS(province!$F:$F,province!$A:$A,B$1,province!$E:$E,$A98)-SUMIFS(province!$Q:$Q,province!$A:$A,B$1-1,province!$E:$E,$A98)</f>
        <v>0</v>
      </c>
      <c r="C98" s="1">
        <f>SUMIFS(province!$F:$F,province!$A:$A,C$1,province!$E:$E,$A98)-SUMIFS(province!$Q:$Q,province!$A:$A,C$1-1,province!$E:$E,$A98)</f>
        <v>0</v>
      </c>
      <c r="D98" s="1">
        <f>SUMIFS(province!$F:$F,province!$A:$A,D$1,province!$E:$E,$A98)-SUMIFS(province!$Q:$Q,province!$A:$A,D$1-1,province!$E:$E,$A98)</f>
        <v>1</v>
      </c>
      <c r="E98" s="1">
        <f>SUMIFS(province!$F:$F,province!$A:$A,E$1,province!$E:$E,$A98)-SUMIFS(province!$Q:$Q,province!$A:$A,E$1-1,province!$E:$E,$A98)</f>
        <v>1</v>
      </c>
      <c r="F98" s="1">
        <f>SUMIFS(province!$F:$F,province!$A:$A,F$1,province!$E:$E,$A98)-SUMIFS(province!$Q:$Q,province!$A:$A,F$1-1,province!$E:$E,$A98)</f>
        <v>1</v>
      </c>
      <c r="G98" s="1">
        <f>SUMIFS(province!$F:$F,province!$A:$A,G$1,province!$E:$E,$A98)-SUMIFS(province!$Q:$Q,province!$A:$A,G$1-1,province!$E:$E,$A98)</f>
        <v>1</v>
      </c>
      <c r="H98" s="1">
        <f>SUMIFS(province!$F:$F,province!$A:$A,H$1,province!$E:$E,$A98)-SUMIFS(province!$Q:$Q,province!$A:$A,H$1-1,province!$E:$E,$A98)</f>
        <v>1</v>
      </c>
      <c r="I98" s="1">
        <f>SUMIFS(province!$F:$F,province!$A:$A,I$1,province!$E:$E,$A98)-SUMIFS(province!$Q:$Q,province!$A:$A,I$1-1,province!$E:$E,$A98)</f>
        <v>1</v>
      </c>
      <c r="J98" s="1">
        <f>SUMIFS(province!$F:$F,province!$A:$A,J$1,province!$E:$E,$A98)-SUMIFS(province!$Q:$Q,province!$A:$A,J$1-1,province!$E:$E,$A98)</f>
        <v>1</v>
      </c>
      <c r="K98" s="1">
        <f>SUMIFS(province!$F:$F,province!$A:$A,K$1,province!$E:$E,$A98)-SUMIFS(province!$Q:$Q,province!$A:$A,K$1-1,province!$E:$E,$A98)</f>
        <v>1</v>
      </c>
      <c r="L98" s="1">
        <f>SUMIFS(province!$F:$F,province!$A:$A,L$1,province!$E:$E,$A98)-SUMIFS(province!$Q:$Q,province!$A:$A,L$1-1,province!$E:$E,$A98)</f>
        <v>1</v>
      </c>
      <c r="M98" s="1">
        <f>SUMIFS(province!$F:$F,province!$A:$A,M$1,province!$E:$E,$A98)-SUMIFS(province!$Q:$Q,province!$A:$A,M$1-1,province!$E:$E,$A98)</f>
        <v>1</v>
      </c>
      <c r="N98" s="1">
        <f>SUMIFS(province!$F:$F,province!$A:$A,N$1,province!$E:$E,$A98)-SUMIFS(province!$Q:$Q,province!$A:$A,N$1-1,province!$E:$E,$A98)</f>
        <v>1</v>
      </c>
      <c r="O98" s="1">
        <f>SUMIFS(province!$F:$F,province!$A:$A,O$1,province!$E:$E,$A98)-SUMIFS(province!$Q:$Q,province!$A:$A,O$1-1,province!$E:$E,$A98)</f>
        <v>1</v>
      </c>
      <c r="P98" s="1">
        <f>SUMIFS(province!$F:$F,province!$A:$A,P$1,province!$E:$E,$A98)-SUMIFS(province!$Q:$Q,province!$A:$A,P$1-1,province!$E:$E,$A98)</f>
        <v>1</v>
      </c>
      <c r="Q98" s="1">
        <f>SUMIFS(province!$F:$F,province!$A:$A,Q$1,province!$E:$E,$A98)-SUMIFS(province!$Q:$Q,province!$A:$A,Q$1-1,province!$E:$E,$A98)</f>
        <v>0</v>
      </c>
      <c r="R98" s="1">
        <f>SUMIFS(province!$F:$F,province!$A:$A,R$1,province!$E:$E,$A98)-SUMIFS(province!$Q:$Q,province!$A:$A,R$1-1,province!$E:$E,$A98)</f>
        <v>0</v>
      </c>
      <c r="S98" s="1">
        <f>SUMIFS(province!$F:$F,province!$A:$A,S$1,province!$E:$E,$A98)-SUMIFS(province!$Q:$Q,province!$A:$A,S$1-1,province!$E:$E,$A98)</f>
        <v>0</v>
      </c>
    </row>
    <row r="99" spans="1:19" x14ac:dyDescent="0.3">
      <c r="A99" s="3" t="s">
        <v>140</v>
      </c>
      <c r="B99" s="1">
        <f>SUMIFS(province!$F:$F,province!$A:$A,B$1,province!$E:$E,$A99)-SUMIFS(province!$Q:$Q,province!$A:$A,B$1-1,province!$E:$E,$A99)</f>
        <v>3</v>
      </c>
      <c r="C99" s="1">
        <f>SUMIFS(province!$F:$F,province!$A:$A,C$1,province!$E:$E,$A99)-SUMIFS(province!$Q:$Q,province!$A:$A,C$1-1,province!$E:$E,$A99)</f>
        <v>1</v>
      </c>
      <c r="D99" s="1">
        <f>SUMIFS(province!$F:$F,province!$A:$A,D$1,province!$E:$E,$A99)-SUMIFS(province!$Q:$Q,province!$A:$A,D$1-1,province!$E:$E,$A99)</f>
        <v>1</v>
      </c>
      <c r="E99" s="1">
        <f>SUMIFS(province!$F:$F,province!$A:$A,E$1,province!$E:$E,$A99)-SUMIFS(province!$Q:$Q,province!$A:$A,E$1-1,province!$E:$E,$A99)</f>
        <v>1</v>
      </c>
      <c r="F99" s="1">
        <f>SUMIFS(province!$F:$F,province!$A:$A,F$1,province!$E:$E,$A99)-SUMIFS(province!$Q:$Q,province!$A:$A,F$1-1,province!$E:$E,$A99)</f>
        <v>2</v>
      </c>
      <c r="G99" s="1">
        <f>SUMIFS(province!$F:$F,province!$A:$A,G$1,province!$E:$E,$A99)-SUMIFS(province!$Q:$Q,province!$A:$A,G$1-1,province!$E:$E,$A99)</f>
        <v>1</v>
      </c>
      <c r="H99" s="1">
        <f>SUMIFS(province!$F:$F,province!$A:$A,H$1,province!$E:$E,$A99)-SUMIFS(province!$Q:$Q,province!$A:$A,H$1-1,province!$E:$E,$A99)</f>
        <v>2</v>
      </c>
      <c r="I99" s="1">
        <f>SUMIFS(province!$F:$F,province!$A:$A,I$1,province!$E:$E,$A99)-SUMIFS(province!$Q:$Q,province!$A:$A,I$1-1,province!$E:$E,$A99)</f>
        <v>2</v>
      </c>
      <c r="J99" s="1">
        <f>SUMIFS(province!$F:$F,province!$A:$A,J$1,province!$E:$E,$A99)-SUMIFS(province!$Q:$Q,province!$A:$A,J$1-1,province!$E:$E,$A99)</f>
        <v>2</v>
      </c>
      <c r="K99" s="1">
        <f>SUMIFS(province!$F:$F,province!$A:$A,K$1,province!$E:$E,$A99)-SUMIFS(province!$Q:$Q,province!$A:$A,K$1-1,province!$E:$E,$A99)</f>
        <v>2</v>
      </c>
      <c r="L99" s="1">
        <f>SUMIFS(province!$F:$F,province!$A:$A,L$1,province!$E:$E,$A99)-SUMIFS(province!$Q:$Q,province!$A:$A,L$1-1,province!$E:$E,$A99)</f>
        <v>2</v>
      </c>
      <c r="M99" s="1">
        <f>SUMIFS(province!$F:$F,province!$A:$A,M$1,province!$E:$E,$A99)-SUMIFS(province!$Q:$Q,province!$A:$A,M$1-1,province!$E:$E,$A99)</f>
        <v>1</v>
      </c>
      <c r="N99" s="1">
        <f>SUMIFS(province!$F:$F,province!$A:$A,N$1,province!$E:$E,$A99)-SUMIFS(province!$Q:$Q,province!$A:$A,N$1-1,province!$E:$E,$A99)</f>
        <v>1</v>
      </c>
      <c r="O99" s="1">
        <f>SUMIFS(province!$F:$F,province!$A:$A,O$1,province!$E:$E,$A99)-SUMIFS(province!$Q:$Q,province!$A:$A,O$1-1,province!$E:$E,$A99)</f>
        <v>1</v>
      </c>
      <c r="P99" s="1">
        <f>SUMIFS(province!$F:$F,province!$A:$A,P$1,province!$E:$E,$A99)-SUMIFS(province!$Q:$Q,province!$A:$A,P$1-1,province!$E:$E,$A99)</f>
        <v>1</v>
      </c>
      <c r="Q99" s="1">
        <f>SUMIFS(province!$F:$F,province!$A:$A,Q$1,province!$E:$E,$A99)-SUMIFS(province!$Q:$Q,province!$A:$A,Q$1-1,province!$E:$E,$A99)</f>
        <v>0</v>
      </c>
      <c r="R99" s="1">
        <f>SUMIFS(province!$F:$F,province!$A:$A,R$1,province!$E:$E,$A99)-SUMIFS(province!$Q:$Q,province!$A:$A,R$1-1,province!$E:$E,$A99)</f>
        <v>0</v>
      </c>
      <c r="S99" s="1">
        <f>SUMIFS(province!$F:$F,province!$A:$A,S$1,province!$E:$E,$A99)-SUMIFS(province!$Q:$Q,province!$A:$A,S$1-1,province!$E:$E,$A99)</f>
        <v>0</v>
      </c>
    </row>
    <row r="100" spans="1:19" x14ac:dyDescent="0.3">
      <c r="A100" s="3" t="s">
        <v>150</v>
      </c>
      <c r="B100" s="1">
        <f>SUMIFS(province!$F:$F,province!$A:$A,B$1,province!$E:$E,$A100)-SUMIFS(province!$Q:$Q,province!$A:$A,B$1-1,province!$E:$E,$A100)</f>
        <v>1</v>
      </c>
      <c r="C100" s="1">
        <f>SUMIFS(province!$F:$F,province!$A:$A,C$1,province!$E:$E,$A100)-SUMIFS(province!$Q:$Q,province!$A:$A,C$1-1,province!$E:$E,$A100)</f>
        <v>4</v>
      </c>
      <c r="D100" s="1">
        <f>SUMIFS(province!$F:$F,province!$A:$A,D$1,province!$E:$E,$A100)-SUMIFS(province!$Q:$Q,province!$A:$A,D$1-1,province!$E:$E,$A100)</f>
        <v>1</v>
      </c>
      <c r="E100" s="1">
        <f>SUMIFS(province!$F:$F,province!$A:$A,E$1,province!$E:$E,$A100)-SUMIFS(province!$Q:$Q,province!$A:$A,E$1-1,province!$E:$E,$A100)</f>
        <v>1</v>
      </c>
      <c r="F100" s="1">
        <f>SUMIFS(province!$F:$F,province!$A:$A,F$1,province!$E:$E,$A100)-SUMIFS(province!$Q:$Q,province!$A:$A,F$1-1,province!$E:$E,$A100)</f>
        <v>2</v>
      </c>
      <c r="G100" s="1">
        <f>SUMIFS(province!$F:$F,province!$A:$A,G$1,province!$E:$E,$A100)-SUMIFS(province!$Q:$Q,province!$A:$A,G$1-1,province!$E:$E,$A100)</f>
        <v>3</v>
      </c>
      <c r="H100" s="1">
        <f>SUMIFS(province!$F:$F,province!$A:$A,H$1,province!$E:$E,$A100)-SUMIFS(province!$Q:$Q,province!$A:$A,H$1-1,province!$E:$E,$A100)</f>
        <v>2</v>
      </c>
      <c r="I100" s="1">
        <f>SUMIFS(province!$F:$F,province!$A:$A,I$1,province!$E:$E,$A100)-SUMIFS(province!$Q:$Q,province!$A:$A,I$1-1,province!$E:$E,$A100)</f>
        <v>2</v>
      </c>
      <c r="J100" s="1">
        <f>SUMIFS(province!$F:$F,province!$A:$A,J$1,province!$E:$E,$A100)-SUMIFS(province!$Q:$Q,province!$A:$A,J$1-1,province!$E:$E,$A100)</f>
        <v>2</v>
      </c>
      <c r="K100" s="1">
        <f>SUMIFS(province!$F:$F,province!$A:$A,K$1,province!$E:$E,$A100)-SUMIFS(province!$Q:$Q,province!$A:$A,K$1-1,province!$E:$E,$A100)</f>
        <v>2</v>
      </c>
      <c r="L100" s="1">
        <f>SUMIFS(province!$F:$F,province!$A:$A,L$1,province!$E:$E,$A100)-SUMIFS(province!$Q:$Q,province!$A:$A,L$1-1,province!$E:$E,$A100)</f>
        <v>1</v>
      </c>
      <c r="M100" s="1">
        <f>SUMIFS(province!$F:$F,province!$A:$A,M$1,province!$E:$E,$A100)-SUMIFS(province!$Q:$Q,province!$A:$A,M$1-1,province!$E:$E,$A100)</f>
        <v>1</v>
      </c>
      <c r="N100" s="1">
        <f>SUMIFS(province!$F:$F,province!$A:$A,N$1,province!$E:$E,$A100)-SUMIFS(province!$Q:$Q,province!$A:$A,N$1-1,province!$E:$E,$A100)</f>
        <v>1</v>
      </c>
      <c r="O100" s="1">
        <f>SUMIFS(province!$F:$F,province!$A:$A,O$1,province!$E:$E,$A100)-SUMIFS(province!$Q:$Q,province!$A:$A,O$1-1,province!$E:$E,$A100)</f>
        <v>1</v>
      </c>
      <c r="P100" s="1">
        <f>SUMIFS(province!$F:$F,province!$A:$A,P$1,province!$E:$E,$A100)-SUMIFS(province!$Q:$Q,province!$A:$A,P$1-1,province!$E:$E,$A100)</f>
        <v>1</v>
      </c>
      <c r="Q100" s="1">
        <f>SUMIFS(province!$F:$F,province!$A:$A,Q$1,province!$E:$E,$A100)-SUMIFS(province!$Q:$Q,province!$A:$A,Q$1-1,province!$E:$E,$A100)</f>
        <v>0</v>
      </c>
      <c r="R100" s="1">
        <f>SUMIFS(province!$F:$F,province!$A:$A,R$1,province!$E:$E,$A100)-SUMIFS(province!$Q:$Q,province!$A:$A,R$1-1,province!$E:$E,$A100)</f>
        <v>0</v>
      </c>
      <c r="S100" s="1">
        <f>SUMIFS(province!$F:$F,province!$A:$A,S$1,province!$E:$E,$A100)-SUMIFS(province!$Q:$Q,province!$A:$A,S$1-1,province!$E:$E,$A100)</f>
        <v>0</v>
      </c>
    </row>
    <row r="101" spans="1:19" x14ac:dyDescent="0.3">
      <c r="A101" s="3" t="s">
        <v>142</v>
      </c>
      <c r="B101" s="1">
        <f>SUMIFS(province!$F:$F,province!$A:$A,B$1,province!$E:$E,$A101)-SUMIFS(province!$Q:$Q,province!$A:$A,B$1-1,province!$E:$E,$A101)</f>
        <v>0</v>
      </c>
      <c r="C101" s="1">
        <f>SUMIFS(province!$F:$F,province!$A:$A,C$1,province!$E:$E,$A101)-SUMIFS(province!$Q:$Q,province!$A:$A,C$1-1,province!$E:$E,$A101)</f>
        <v>0</v>
      </c>
      <c r="D101" s="1">
        <f>SUMIFS(province!$F:$F,province!$A:$A,D$1,province!$E:$E,$A101)-SUMIFS(province!$Q:$Q,province!$A:$A,D$1-1,province!$E:$E,$A101)</f>
        <v>1</v>
      </c>
      <c r="E101" s="1">
        <f>SUMIFS(province!$F:$F,province!$A:$A,E$1,province!$E:$E,$A101)-SUMIFS(province!$Q:$Q,province!$A:$A,E$1-1,province!$E:$E,$A101)</f>
        <v>0</v>
      </c>
      <c r="F101" s="1">
        <f>SUMIFS(province!$F:$F,province!$A:$A,F$1,province!$E:$E,$A101)-SUMIFS(province!$Q:$Q,province!$A:$A,F$1-1,province!$E:$E,$A101)</f>
        <v>1</v>
      </c>
      <c r="G101" s="1">
        <f>SUMIFS(province!$F:$F,province!$A:$A,G$1,province!$E:$E,$A101)-SUMIFS(province!$Q:$Q,province!$A:$A,G$1-1,province!$E:$E,$A101)</f>
        <v>1</v>
      </c>
      <c r="H101" s="1">
        <f>SUMIFS(province!$F:$F,province!$A:$A,H$1,province!$E:$E,$A101)-SUMIFS(province!$Q:$Q,province!$A:$A,H$1-1,province!$E:$E,$A101)</f>
        <v>1</v>
      </c>
      <c r="I101" s="1">
        <f>SUMIFS(province!$F:$F,province!$A:$A,I$1,province!$E:$E,$A101)-SUMIFS(province!$Q:$Q,province!$A:$A,I$1-1,province!$E:$E,$A101)</f>
        <v>1</v>
      </c>
      <c r="J101" s="1">
        <f>SUMIFS(province!$F:$F,province!$A:$A,J$1,province!$E:$E,$A101)-SUMIFS(province!$Q:$Q,province!$A:$A,J$1-1,province!$E:$E,$A101)</f>
        <v>1</v>
      </c>
      <c r="K101" s="1">
        <f>SUMIFS(province!$F:$F,province!$A:$A,K$1,province!$E:$E,$A101)-SUMIFS(province!$Q:$Q,province!$A:$A,K$1-1,province!$E:$E,$A101)</f>
        <v>1</v>
      </c>
      <c r="L101" s="1">
        <f>SUMIFS(province!$F:$F,province!$A:$A,L$1,province!$E:$E,$A101)-SUMIFS(province!$Q:$Q,province!$A:$A,L$1-1,province!$E:$E,$A101)</f>
        <v>1</v>
      </c>
      <c r="M101" s="1">
        <f>SUMIFS(province!$F:$F,province!$A:$A,M$1,province!$E:$E,$A101)-SUMIFS(province!$Q:$Q,province!$A:$A,M$1-1,province!$E:$E,$A101)</f>
        <v>1</v>
      </c>
      <c r="N101" s="1">
        <f>SUMIFS(province!$F:$F,province!$A:$A,N$1,province!$E:$E,$A101)-SUMIFS(province!$Q:$Q,province!$A:$A,N$1-1,province!$E:$E,$A101)</f>
        <v>1</v>
      </c>
      <c r="O101" s="1">
        <f>SUMIFS(province!$F:$F,province!$A:$A,O$1,province!$E:$E,$A101)-SUMIFS(province!$Q:$Q,province!$A:$A,O$1-1,province!$E:$E,$A101)</f>
        <v>1</v>
      </c>
      <c r="P101" s="1">
        <f>SUMIFS(province!$F:$F,province!$A:$A,P$1,province!$E:$E,$A101)-SUMIFS(province!$Q:$Q,province!$A:$A,P$1-1,province!$E:$E,$A101)</f>
        <v>1</v>
      </c>
      <c r="Q101" s="1">
        <f>SUMIFS(province!$F:$F,province!$A:$A,Q$1,province!$E:$E,$A101)-SUMIFS(province!$Q:$Q,province!$A:$A,Q$1-1,province!$E:$E,$A101)</f>
        <v>0</v>
      </c>
      <c r="R101" s="1">
        <f>SUMIFS(province!$F:$F,province!$A:$A,R$1,province!$E:$E,$A101)-SUMIFS(province!$Q:$Q,province!$A:$A,R$1-1,province!$E:$E,$A101)</f>
        <v>0</v>
      </c>
      <c r="S101" s="1">
        <f>SUMIFS(province!$F:$F,province!$A:$A,S$1,province!$E:$E,$A101)-SUMIFS(province!$Q:$Q,province!$A:$A,S$1-1,province!$E:$E,$A101)</f>
        <v>0</v>
      </c>
    </row>
    <row r="102" spans="1:19" x14ac:dyDescent="0.3">
      <c r="A102" s="3" t="s">
        <v>144</v>
      </c>
      <c r="B102" s="1">
        <f>SUMIFS(province!$F:$F,province!$A:$A,B$1,province!$E:$E,$A102)-SUMIFS(province!$Q:$Q,province!$A:$A,B$1-1,province!$E:$E,$A102)</f>
        <v>3</v>
      </c>
      <c r="C102" s="1">
        <f>SUMIFS(province!$F:$F,province!$A:$A,C$1,province!$E:$E,$A102)-SUMIFS(province!$Q:$Q,province!$A:$A,C$1-1,province!$E:$E,$A102)</f>
        <v>4</v>
      </c>
      <c r="D102" s="1">
        <f>SUMIFS(province!$F:$F,province!$A:$A,D$1,province!$E:$E,$A102)-SUMIFS(province!$Q:$Q,province!$A:$A,D$1-1,province!$E:$E,$A102)</f>
        <v>2</v>
      </c>
      <c r="E102" s="1">
        <f>SUMIFS(province!$F:$F,province!$A:$A,E$1,province!$E:$E,$A102)-SUMIFS(province!$Q:$Q,province!$A:$A,E$1-1,province!$E:$E,$A102)</f>
        <v>2</v>
      </c>
      <c r="F102" s="1">
        <f>SUMIFS(province!$F:$F,province!$A:$A,F$1,province!$E:$E,$A102)-SUMIFS(province!$Q:$Q,province!$A:$A,F$1-1,province!$E:$E,$A102)</f>
        <v>3</v>
      </c>
      <c r="G102" s="1">
        <f>SUMIFS(province!$F:$F,province!$A:$A,G$1,province!$E:$E,$A102)-SUMIFS(province!$Q:$Q,province!$A:$A,G$1-1,province!$E:$E,$A102)</f>
        <v>1</v>
      </c>
      <c r="H102" s="1">
        <f>SUMIFS(province!$F:$F,province!$A:$A,H$1,province!$E:$E,$A102)-SUMIFS(province!$Q:$Q,province!$A:$A,H$1-1,province!$E:$E,$A102)</f>
        <v>1</v>
      </c>
      <c r="I102" s="1">
        <f>SUMIFS(province!$F:$F,province!$A:$A,I$1,province!$E:$E,$A102)-SUMIFS(province!$Q:$Q,province!$A:$A,I$1-1,province!$E:$E,$A102)</f>
        <v>1</v>
      </c>
      <c r="J102" s="1">
        <f>SUMIFS(province!$F:$F,province!$A:$A,J$1,province!$E:$E,$A102)-SUMIFS(province!$Q:$Q,province!$A:$A,J$1-1,province!$E:$E,$A102)</f>
        <v>1</v>
      </c>
      <c r="K102" s="1">
        <f>SUMIFS(province!$F:$F,province!$A:$A,K$1,province!$E:$E,$A102)-SUMIFS(province!$Q:$Q,province!$A:$A,K$1-1,province!$E:$E,$A102)</f>
        <v>1</v>
      </c>
      <c r="L102" s="1">
        <f>SUMIFS(province!$F:$F,province!$A:$A,L$1,province!$E:$E,$A102)-SUMIFS(province!$Q:$Q,province!$A:$A,L$1-1,province!$E:$E,$A102)</f>
        <v>1</v>
      </c>
      <c r="M102" s="1">
        <f>SUMIFS(province!$F:$F,province!$A:$A,M$1,province!$E:$E,$A102)-SUMIFS(province!$Q:$Q,province!$A:$A,M$1-1,province!$E:$E,$A102)</f>
        <v>1</v>
      </c>
      <c r="N102" s="1">
        <f>SUMIFS(province!$F:$F,province!$A:$A,N$1,province!$E:$E,$A102)-SUMIFS(province!$Q:$Q,province!$A:$A,N$1-1,province!$E:$E,$A102)</f>
        <v>1</v>
      </c>
      <c r="O102" s="1">
        <f>SUMIFS(province!$F:$F,province!$A:$A,O$1,province!$E:$E,$A102)-SUMIFS(province!$Q:$Q,province!$A:$A,O$1-1,province!$E:$E,$A102)</f>
        <v>1</v>
      </c>
      <c r="P102" s="1">
        <f>SUMIFS(province!$F:$F,province!$A:$A,P$1,province!$E:$E,$A102)-SUMIFS(province!$Q:$Q,province!$A:$A,P$1-1,province!$E:$E,$A102)</f>
        <v>1</v>
      </c>
      <c r="Q102" s="1">
        <f>SUMIFS(province!$F:$F,province!$A:$A,Q$1,province!$E:$E,$A102)-SUMIFS(province!$Q:$Q,province!$A:$A,Q$1-1,province!$E:$E,$A102)</f>
        <v>1</v>
      </c>
      <c r="R102" s="1">
        <f>SUMIFS(province!$F:$F,province!$A:$A,R$1,province!$E:$E,$A102)-SUMIFS(province!$Q:$Q,province!$A:$A,R$1-1,province!$E:$E,$A102)</f>
        <v>2</v>
      </c>
      <c r="S102" s="1">
        <f>SUMIFS(province!$F:$F,province!$A:$A,S$1,province!$E:$E,$A102)-SUMIFS(province!$Q:$Q,province!$A:$A,S$1-1,province!$E:$E,$A102)</f>
        <v>2</v>
      </c>
    </row>
    <row r="103" spans="1:19" x14ac:dyDescent="0.3">
      <c r="A103" s="3" t="s">
        <v>148</v>
      </c>
      <c r="B103" s="1">
        <f>SUMIFS(province!$F:$F,province!$A:$A,B$1,province!$E:$E,$A103)-SUMIFS(province!$Q:$Q,province!$A:$A,B$1-1,province!$E:$E,$A103)</f>
        <v>2</v>
      </c>
      <c r="C103" s="1">
        <f>SUMIFS(province!$F:$F,province!$A:$A,C$1,province!$E:$E,$A103)-SUMIFS(province!$Q:$Q,province!$A:$A,C$1-1,province!$E:$E,$A103)</f>
        <v>2</v>
      </c>
      <c r="D103" s="1">
        <f>SUMIFS(province!$F:$F,province!$A:$A,D$1,province!$E:$E,$A103)-SUMIFS(province!$Q:$Q,province!$A:$A,D$1-1,province!$E:$E,$A103)</f>
        <v>1</v>
      </c>
      <c r="E103" s="1">
        <f>SUMIFS(province!$F:$F,province!$A:$A,E$1,province!$E:$E,$A103)-SUMIFS(province!$Q:$Q,province!$A:$A,E$1-1,province!$E:$E,$A103)</f>
        <v>2</v>
      </c>
      <c r="F103" s="1">
        <f>SUMIFS(province!$F:$F,province!$A:$A,F$1,province!$E:$E,$A103)-SUMIFS(province!$Q:$Q,province!$A:$A,F$1-1,province!$E:$E,$A103)</f>
        <v>2</v>
      </c>
      <c r="G103" s="1">
        <f>SUMIFS(province!$F:$F,province!$A:$A,G$1,province!$E:$E,$A103)-SUMIFS(province!$Q:$Q,province!$A:$A,G$1-1,province!$E:$E,$A103)</f>
        <v>1</v>
      </c>
      <c r="H103" s="1">
        <f>SUMIFS(province!$F:$F,province!$A:$A,H$1,province!$E:$E,$A103)-SUMIFS(province!$Q:$Q,province!$A:$A,H$1-1,province!$E:$E,$A103)</f>
        <v>1</v>
      </c>
      <c r="I103" s="1">
        <f>SUMIFS(province!$F:$F,province!$A:$A,I$1,province!$E:$E,$A103)-SUMIFS(province!$Q:$Q,province!$A:$A,I$1-1,province!$E:$E,$A103)</f>
        <v>1</v>
      </c>
      <c r="J103" s="1">
        <f>SUMIFS(province!$F:$F,province!$A:$A,J$1,province!$E:$E,$A103)-SUMIFS(province!$Q:$Q,province!$A:$A,J$1-1,province!$E:$E,$A103)</f>
        <v>1</v>
      </c>
      <c r="K103" s="1">
        <f>SUMIFS(province!$F:$F,province!$A:$A,K$1,province!$E:$E,$A103)-SUMIFS(province!$Q:$Q,province!$A:$A,K$1-1,province!$E:$E,$A103)</f>
        <v>1</v>
      </c>
      <c r="L103" s="1">
        <f>SUMIFS(province!$F:$F,province!$A:$A,L$1,province!$E:$E,$A103)-SUMIFS(province!$Q:$Q,province!$A:$A,L$1-1,province!$E:$E,$A103)</f>
        <v>1</v>
      </c>
      <c r="M103" s="1">
        <f>SUMIFS(province!$F:$F,province!$A:$A,M$1,province!$E:$E,$A103)-SUMIFS(province!$Q:$Q,province!$A:$A,M$1-1,province!$E:$E,$A103)</f>
        <v>1</v>
      </c>
      <c r="N103" s="1">
        <f>SUMIFS(province!$F:$F,province!$A:$A,N$1,province!$E:$E,$A103)-SUMIFS(province!$Q:$Q,province!$A:$A,N$1-1,province!$E:$E,$A103)</f>
        <v>1</v>
      </c>
      <c r="O103" s="1">
        <f>SUMIFS(province!$F:$F,province!$A:$A,O$1,province!$E:$E,$A103)-SUMIFS(province!$Q:$Q,province!$A:$A,O$1-1,province!$E:$E,$A103)</f>
        <v>1</v>
      </c>
      <c r="P103" s="1">
        <f>SUMIFS(province!$F:$F,province!$A:$A,P$1,province!$E:$E,$A103)-SUMIFS(province!$Q:$Q,province!$A:$A,P$1-1,province!$E:$E,$A103)</f>
        <v>1</v>
      </c>
      <c r="Q103" s="1">
        <f>SUMIFS(province!$F:$F,province!$A:$A,Q$1,province!$E:$E,$A103)-SUMIFS(province!$Q:$Q,province!$A:$A,Q$1-1,province!$E:$E,$A103)</f>
        <v>1</v>
      </c>
      <c r="R103" s="1">
        <f>SUMIFS(province!$F:$F,province!$A:$A,R$1,province!$E:$E,$A103)-SUMIFS(province!$Q:$Q,province!$A:$A,R$1-1,province!$E:$E,$A103)</f>
        <v>1</v>
      </c>
      <c r="S103" s="1">
        <f>SUMIFS(province!$F:$F,province!$A:$A,S$1,province!$E:$E,$A103)-SUMIFS(province!$Q:$Q,province!$A:$A,S$1-1,province!$E:$E,$A103)</f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3"/>
  <sheetViews>
    <sheetView topLeftCell="B1" zoomScale="80" zoomScaleNormal="80" workbookViewId="0">
      <selection activeCell="S28" sqref="S28"/>
    </sheetView>
  </sheetViews>
  <sheetFormatPr defaultColWidth="9.08984375" defaultRowHeight="13.5" x14ac:dyDescent="0.3"/>
  <cols>
    <col min="1" max="1" width="17.6328125" style="1" bestFit="1" customWidth="1"/>
    <col min="2" max="13" width="9.08984375" style="1"/>
    <col min="14" max="14" width="9.54296875" style="1" bestFit="1" customWidth="1"/>
    <col min="15" max="16384" width="9.08984375" style="1"/>
  </cols>
  <sheetData>
    <row r="1" spans="1:19" x14ac:dyDescent="0.3">
      <c r="A1" s="8" t="s">
        <v>158</v>
      </c>
      <c r="B1" s="8">
        <v>1997</v>
      </c>
      <c r="C1" s="8">
        <v>1998</v>
      </c>
      <c r="D1" s="8">
        <v>1999</v>
      </c>
      <c r="E1" s="8">
        <v>2000</v>
      </c>
      <c r="F1" s="8">
        <v>2001</v>
      </c>
      <c r="G1" s="8">
        <v>2002</v>
      </c>
      <c r="H1" s="8">
        <v>2003</v>
      </c>
      <c r="I1" s="8">
        <v>2004</v>
      </c>
      <c r="J1" s="8">
        <v>2005</v>
      </c>
      <c r="K1" s="8">
        <v>2006</v>
      </c>
      <c r="L1" s="8">
        <v>2007</v>
      </c>
      <c r="M1" s="8">
        <v>2008</v>
      </c>
      <c r="N1" s="8">
        <v>2009</v>
      </c>
      <c r="O1" s="8">
        <v>2010</v>
      </c>
      <c r="P1" s="8">
        <v>2011</v>
      </c>
      <c r="Q1" s="8">
        <v>2012</v>
      </c>
      <c r="R1" s="8">
        <v>2013</v>
      </c>
      <c r="S1" s="8">
        <v>2014</v>
      </c>
    </row>
    <row r="2" spans="1:19" x14ac:dyDescent="0.3">
      <c r="A2" s="3">
        <v>1</v>
      </c>
      <c r="B2" s="1">
        <f>COUNTIF('sintetico num'!B$2:B$103,$A2)</f>
        <v>17</v>
      </c>
      <c r="C2" s="1">
        <f>COUNTIF('sintetico num'!C$2:C$103,$A2)</f>
        <v>22</v>
      </c>
      <c r="D2" s="1">
        <f>COUNTIF('sintetico num'!D$2:D$103,$A2)</f>
        <v>31</v>
      </c>
      <c r="E2" s="1">
        <f>COUNTIF('sintetico num'!E$2:E$103,$A2)</f>
        <v>35</v>
      </c>
      <c r="F2" s="1">
        <f>COUNTIF('sintetico num'!F$2:F$103,$A2)</f>
        <v>26</v>
      </c>
      <c r="G2" s="1">
        <f>COUNTIF('sintetico num'!G$2:G$103,$A2)</f>
        <v>24</v>
      </c>
      <c r="H2" s="1">
        <f>COUNTIF('sintetico num'!H$2:H$103,$A2)</f>
        <v>19</v>
      </c>
      <c r="I2" s="1">
        <f>COUNTIF('sintetico num'!I$2:I$103,$A2)</f>
        <v>20</v>
      </c>
      <c r="J2" s="1">
        <f>COUNTIF('sintetico num'!J$2:J$103,$A2)</f>
        <v>20</v>
      </c>
      <c r="K2" s="1">
        <f>COUNTIF('sintetico num'!K$2:K$103,$A2)</f>
        <v>15</v>
      </c>
      <c r="L2" s="1">
        <f>COUNTIF('sintetico num'!L$2:L$103,$A2)</f>
        <v>16</v>
      </c>
      <c r="M2" s="1">
        <f>COUNTIF('sintetico num'!M$2:M$103,$A2)</f>
        <v>21</v>
      </c>
      <c r="N2" s="1">
        <f>COUNTIF('sintetico num'!N$2:N$103,$A2)</f>
        <v>30</v>
      </c>
      <c r="O2" s="1">
        <f>COUNTIF('sintetico num'!O$2:O$103,$A2)</f>
        <v>37</v>
      </c>
      <c r="P2" s="1">
        <f>COUNTIF('sintetico num'!P$2:P$103,$A2)</f>
        <v>42</v>
      </c>
      <c r="Q2" s="1">
        <f>COUNTIF('sintetico num'!Q$2:Q$103,$A2)</f>
        <v>27</v>
      </c>
      <c r="R2" s="1">
        <f>COUNTIF('sintetico num'!R$2:R$103,$A2)</f>
        <v>26</v>
      </c>
      <c r="S2" s="1">
        <f>COUNTIF('sintetico num'!S$2:S$103,$A2)</f>
        <v>24</v>
      </c>
    </row>
    <row r="3" spans="1:19" x14ac:dyDescent="0.3">
      <c r="A3" s="3">
        <v>2</v>
      </c>
      <c r="B3" s="1">
        <f>COUNTIF('sintetico num'!B$2:B$103,$A3)</f>
        <v>24</v>
      </c>
      <c r="C3" s="1">
        <f>COUNTIF('sintetico num'!C$2:C$103,$A3)</f>
        <v>27</v>
      </c>
      <c r="D3" s="1">
        <f>COUNTIF('sintetico num'!D$2:D$103,$A3)</f>
        <v>26</v>
      </c>
      <c r="E3" s="1">
        <f>COUNTIF('sintetico num'!E$2:E$103,$A3)</f>
        <v>18</v>
      </c>
      <c r="F3" s="1">
        <f>COUNTIF('sintetico num'!F$2:F$103,$A3)</f>
        <v>37</v>
      </c>
      <c r="G3" s="1">
        <f>COUNTIF('sintetico num'!G$2:G$103,$A3)</f>
        <v>27</v>
      </c>
      <c r="H3" s="1">
        <f>COUNTIF('sintetico num'!H$2:H$103,$A3)</f>
        <v>33</v>
      </c>
      <c r="I3" s="1">
        <f>COUNTIF('sintetico num'!I$2:I$103,$A3)</f>
        <v>30</v>
      </c>
      <c r="J3" s="1">
        <f>COUNTIF('sintetico num'!J$2:J$103,$A3)</f>
        <v>39</v>
      </c>
      <c r="K3" s="1">
        <f>COUNTIF('sintetico num'!K$2:K$103,$A3)</f>
        <v>43</v>
      </c>
      <c r="L3" s="1">
        <f>COUNTIF('sintetico num'!L$2:L$103,$A3)</f>
        <v>38</v>
      </c>
      <c r="M3" s="1">
        <f>COUNTIF('sintetico num'!M$2:M$103,$A3)</f>
        <v>31</v>
      </c>
      <c r="N3" s="1">
        <f>COUNTIF('sintetico num'!N$2:N$103,$A3)</f>
        <v>30</v>
      </c>
      <c r="O3" s="1">
        <f>COUNTIF('sintetico num'!O$2:O$103,$A3)</f>
        <v>23</v>
      </c>
      <c r="P3" s="1">
        <f>COUNTIF('sintetico num'!P$2:P$103,$A3)</f>
        <v>20</v>
      </c>
      <c r="Q3" s="1">
        <f>COUNTIF('sintetico num'!Q$2:Q$103,$A3)</f>
        <v>21</v>
      </c>
      <c r="R3" s="1">
        <f>COUNTIF('sintetico num'!R$2:R$103,$A3)</f>
        <v>21</v>
      </c>
      <c r="S3" s="1">
        <f>COUNTIF('sintetico num'!S$2:S$103,$A3)</f>
        <v>27</v>
      </c>
    </row>
    <row r="4" spans="1:19" x14ac:dyDescent="0.3">
      <c r="A4" s="3">
        <v>3</v>
      </c>
      <c r="B4" s="1">
        <f>COUNTIF('sintetico num'!B$2:B$103,$A4)</f>
        <v>22</v>
      </c>
      <c r="C4" s="1">
        <f>COUNTIF('sintetico num'!C$2:C$103,$A4)</f>
        <v>11</v>
      </c>
      <c r="D4" s="1">
        <f>COUNTIF('sintetico num'!D$2:D$103,$A4)</f>
        <v>16</v>
      </c>
      <c r="E4" s="1">
        <f>COUNTIF('sintetico num'!E$2:E$103,$A4)</f>
        <v>21</v>
      </c>
      <c r="F4" s="1">
        <f>COUNTIF('sintetico num'!F$2:F$103,$A4)</f>
        <v>14</v>
      </c>
      <c r="G4" s="1">
        <f>COUNTIF('sintetico num'!G$2:G$103,$A4)</f>
        <v>23</v>
      </c>
      <c r="H4" s="1">
        <f>COUNTIF('sintetico num'!H$2:H$103,$A4)</f>
        <v>24</v>
      </c>
      <c r="I4" s="1">
        <f>COUNTIF('sintetico num'!I$2:I$103,$A4)</f>
        <v>29</v>
      </c>
      <c r="J4" s="1">
        <f>COUNTIF('sintetico num'!J$2:J$103,$A4)</f>
        <v>17</v>
      </c>
      <c r="K4" s="1">
        <f>COUNTIF('sintetico num'!K$2:K$103,$A4)</f>
        <v>22</v>
      </c>
      <c r="L4" s="1">
        <f>COUNTIF('sintetico num'!L$2:L$103,$A4)</f>
        <v>26</v>
      </c>
      <c r="M4" s="1">
        <f>COUNTIF('sintetico num'!M$2:M$103,$A4)</f>
        <v>30</v>
      </c>
      <c r="N4" s="1">
        <f>COUNTIF('sintetico num'!N$2:N$103,$A4)</f>
        <v>17</v>
      </c>
      <c r="O4" s="1">
        <f>COUNTIF('sintetico num'!O$2:O$103,$A4)</f>
        <v>20</v>
      </c>
      <c r="P4" s="1">
        <f>COUNTIF('sintetico num'!P$2:P$103,$A4)</f>
        <v>19</v>
      </c>
      <c r="Q4" s="1">
        <f>COUNTIF('sintetico num'!Q$2:Q$103,$A4)</f>
        <v>19</v>
      </c>
      <c r="R4" s="1">
        <f>COUNTIF('sintetico num'!R$2:R$103,$A4)</f>
        <v>22</v>
      </c>
      <c r="S4" s="1">
        <f>COUNTIF('sintetico num'!S$2:S$103,$A4)</f>
        <v>16</v>
      </c>
    </row>
    <row r="5" spans="1:19" x14ac:dyDescent="0.3">
      <c r="A5" s="3">
        <v>4</v>
      </c>
      <c r="B5" s="1">
        <f>COUNTIF('sintetico num'!B$2:B$103,$A5)</f>
        <v>8</v>
      </c>
      <c r="C5" s="1">
        <f>COUNTIF('sintetico num'!C$2:C$103,$A5)</f>
        <v>21</v>
      </c>
      <c r="D5" s="1">
        <f>COUNTIF('sintetico num'!D$2:D$103,$A5)</f>
        <v>8</v>
      </c>
      <c r="E5" s="1">
        <f>COUNTIF('sintetico num'!E$2:E$103,$A5)</f>
        <v>11</v>
      </c>
      <c r="F5" s="1">
        <f>COUNTIF('sintetico num'!F$2:F$103,$A5)</f>
        <v>9</v>
      </c>
      <c r="G5" s="1">
        <f>COUNTIF('sintetico num'!G$2:G$103,$A5)</f>
        <v>17</v>
      </c>
      <c r="H5" s="1">
        <f>COUNTIF('sintetico num'!H$2:H$103,$A5)</f>
        <v>12</v>
      </c>
      <c r="I5" s="1">
        <f>COUNTIF('sintetico num'!I$2:I$103,$A5)</f>
        <v>11</v>
      </c>
      <c r="J5" s="1">
        <f>COUNTIF('sintetico num'!J$2:J$103,$A5)</f>
        <v>13</v>
      </c>
      <c r="K5" s="1">
        <f>COUNTIF('sintetico num'!K$2:K$103,$A5)</f>
        <v>10</v>
      </c>
      <c r="L5" s="1">
        <f>COUNTIF('sintetico num'!L$2:L$103,$A5)</f>
        <v>10</v>
      </c>
      <c r="M5" s="1">
        <f>COUNTIF('sintetico num'!M$2:M$103,$A5)</f>
        <v>8</v>
      </c>
      <c r="N5" s="1">
        <f>COUNTIF('sintetico num'!N$2:N$103,$A5)</f>
        <v>12</v>
      </c>
      <c r="O5" s="1">
        <f>COUNTIF('sintetico num'!O$2:O$103,$A5)</f>
        <v>8</v>
      </c>
      <c r="P5" s="1">
        <f>COUNTIF('sintetico num'!P$2:P$103,$A5)</f>
        <v>5</v>
      </c>
      <c r="Q5" s="1">
        <f>COUNTIF('sintetico num'!Q$2:Q$103,$A5)</f>
        <v>10</v>
      </c>
      <c r="R5" s="1">
        <f>COUNTIF('sintetico num'!R$2:R$103,$A5)</f>
        <v>9</v>
      </c>
      <c r="S5" s="1">
        <f>COUNTIF('sintetico num'!S$2:S$103,$A5)</f>
        <v>9</v>
      </c>
    </row>
    <row r="6" spans="1:19" x14ac:dyDescent="0.3">
      <c r="A6" s="3">
        <v>5</v>
      </c>
      <c r="B6" s="1">
        <f>COUNTIF('sintetico num'!B$2:B$103,$A6)</f>
        <v>11</v>
      </c>
      <c r="C6" s="1">
        <f>COUNTIF('sintetico num'!C$2:C$103,$A6)</f>
        <v>8</v>
      </c>
      <c r="D6" s="1">
        <f>COUNTIF('sintetico num'!D$2:D$103,$A6)</f>
        <v>4</v>
      </c>
      <c r="E6" s="1">
        <f>COUNTIF('sintetico num'!E$2:E$103,$A6)</f>
        <v>4</v>
      </c>
      <c r="F6" s="1">
        <f>COUNTIF('sintetico num'!F$2:F$103,$A6)</f>
        <v>5</v>
      </c>
      <c r="G6" s="1">
        <f>COUNTIF('sintetico num'!G$2:G$103,$A6)</f>
        <v>2</v>
      </c>
      <c r="H6" s="1">
        <f>COUNTIF('sintetico num'!H$2:H$103,$A6)</f>
        <v>8</v>
      </c>
      <c r="I6" s="1">
        <f>COUNTIF('sintetico num'!I$2:I$103,$A6)</f>
        <v>5</v>
      </c>
      <c r="J6" s="1">
        <f>COUNTIF('sintetico num'!J$2:J$103,$A6)</f>
        <v>7</v>
      </c>
      <c r="K6" s="1">
        <f>COUNTIF('sintetico num'!K$2:K$103,$A6)</f>
        <v>6</v>
      </c>
      <c r="L6" s="1">
        <f>COUNTIF('sintetico num'!L$2:L$103,$A6)</f>
        <v>6</v>
      </c>
      <c r="M6" s="1">
        <f>COUNTIF('sintetico num'!M$2:M$103,$A6)</f>
        <v>6</v>
      </c>
      <c r="N6" s="1">
        <f>COUNTIF('sintetico num'!N$2:N$103,$A6)</f>
        <v>5</v>
      </c>
      <c r="O6" s="1">
        <f>COUNTIF('sintetico num'!O$2:O$103,$A6)</f>
        <v>4</v>
      </c>
      <c r="P6" s="1">
        <f>COUNTIF('sintetico num'!P$2:P$103,$A6)</f>
        <v>6</v>
      </c>
      <c r="Q6" s="1">
        <f>COUNTIF('sintetico num'!Q$2:Q$103,$A6)</f>
        <v>5</v>
      </c>
      <c r="R6" s="1">
        <f>COUNTIF('sintetico num'!R$2:R$103,$A6)</f>
        <v>6</v>
      </c>
      <c r="S6" s="1">
        <f>COUNTIF('sintetico num'!S$2:S$103,$A6)</f>
        <v>6</v>
      </c>
    </row>
    <row r="7" spans="1:19" x14ac:dyDescent="0.3">
      <c r="A7" s="3">
        <v>6</v>
      </c>
      <c r="B7" s="1">
        <f>COUNTIF('sintetico num'!B$2:B$103,$A7)</f>
        <v>6</v>
      </c>
      <c r="C7" s="1">
        <f>COUNTIF('sintetico num'!C$2:C$103,$A7)</f>
        <v>4</v>
      </c>
      <c r="D7" s="1">
        <f>COUNTIF('sintetico num'!D$2:D$103,$A7)</f>
        <v>6</v>
      </c>
      <c r="E7" s="1">
        <f>COUNTIF('sintetico num'!E$2:E$103,$A7)</f>
        <v>4</v>
      </c>
      <c r="F7" s="1">
        <f>COUNTIF('sintetico num'!F$2:F$103,$A7)</f>
        <v>4</v>
      </c>
      <c r="G7" s="1">
        <f>COUNTIF('sintetico num'!G$2:G$103,$A7)</f>
        <v>3</v>
      </c>
      <c r="H7" s="1">
        <f>COUNTIF('sintetico num'!H$2:H$103,$A7)</f>
        <v>1</v>
      </c>
      <c r="I7" s="1">
        <f>COUNTIF('sintetico num'!I$2:I$103,$A7)</f>
        <v>3</v>
      </c>
      <c r="J7" s="1">
        <f>COUNTIF('sintetico num'!J$2:J$103,$A7)</f>
        <v>1</v>
      </c>
      <c r="K7" s="1">
        <f>COUNTIF('sintetico num'!K$2:K$103,$A7)</f>
        <v>1</v>
      </c>
      <c r="L7" s="1">
        <f>COUNTIF('sintetico num'!L$2:L$103,$A7)</f>
        <v>2</v>
      </c>
      <c r="M7" s="1">
        <f>COUNTIF('sintetico num'!M$2:M$103,$A7)</f>
        <v>2</v>
      </c>
      <c r="N7" s="1">
        <f>COUNTIF('sintetico num'!N$2:N$103,$A7)</f>
        <v>3</v>
      </c>
      <c r="O7" s="1">
        <f>COUNTIF('sintetico num'!O$2:O$103,$A7)</f>
        <v>4</v>
      </c>
      <c r="P7" s="1">
        <f>COUNTIF('sintetico num'!P$2:P$103,$A7)</f>
        <v>3</v>
      </c>
      <c r="Q7" s="1">
        <f>COUNTIF('sintetico num'!Q$2:Q$103,$A7)</f>
        <v>4</v>
      </c>
      <c r="R7" s="1">
        <f>COUNTIF('sintetico num'!R$2:R$103,$A7)</f>
        <v>3</v>
      </c>
      <c r="S7" s="1">
        <f>COUNTIF('sintetico num'!S$2:S$103,$A7)</f>
        <v>1</v>
      </c>
    </row>
    <row r="8" spans="1:19" x14ac:dyDescent="0.3">
      <c r="A8" s="3">
        <v>7</v>
      </c>
      <c r="B8" s="1">
        <f>COUNTIF('sintetico num'!B$2:B$103,$A8)</f>
        <v>3</v>
      </c>
      <c r="C8" s="1">
        <f>COUNTIF('sintetico num'!C$2:C$103,$A8)</f>
        <v>2</v>
      </c>
      <c r="D8" s="1">
        <f>COUNTIF('sintetico num'!D$2:D$103,$A8)</f>
        <v>4</v>
      </c>
      <c r="E8" s="1">
        <f>COUNTIF('sintetico num'!E$2:E$103,$A8)</f>
        <v>3</v>
      </c>
      <c r="F8" s="1">
        <f>COUNTIF('sintetico num'!F$2:F$103,$A8)</f>
        <v>2</v>
      </c>
      <c r="G8" s="1">
        <f>COUNTIF('sintetico num'!G$2:G$103,$A8)</f>
        <v>2</v>
      </c>
      <c r="H8" s="1">
        <f>COUNTIF('sintetico num'!H$2:H$103,$A8)</f>
        <v>2</v>
      </c>
      <c r="I8" s="1">
        <f>COUNTIF('sintetico num'!I$2:I$103,$A8)</f>
        <v>0</v>
      </c>
      <c r="J8" s="1">
        <f>COUNTIF('sintetico num'!J$2:J$103,$A8)</f>
        <v>1</v>
      </c>
      <c r="K8" s="1">
        <f>COUNTIF('sintetico num'!K$2:K$103,$A8)</f>
        <v>1</v>
      </c>
      <c r="L8" s="1">
        <f>COUNTIF('sintetico num'!L$2:L$103,$A8)</f>
        <v>0</v>
      </c>
      <c r="M8" s="1">
        <f>COUNTIF('sintetico num'!M$2:M$103,$A8)</f>
        <v>0</v>
      </c>
      <c r="N8" s="1">
        <f>COUNTIF('sintetico num'!N$2:N$103,$A8)</f>
        <v>1</v>
      </c>
      <c r="O8" s="1">
        <f>COUNTIF('sintetico num'!O$2:O$103,$A8)</f>
        <v>2</v>
      </c>
      <c r="P8" s="1">
        <f>COUNTIF('sintetico num'!P$2:P$103,$A8)</f>
        <v>2</v>
      </c>
      <c r="Q8" s="1">
        <f>COUNTIF('sintetico num'!Q$2:Q$103,$A8)</f>
        <v>3</v>
      </c>
      <c r="R8" s="1">
        <f>COUNTIF('sintetico num'!R$2:R$103,$A8)</f>
        <v>3</v>
      </c>
      <c r="S8" s="1">
        <f>COUNTIF('sintetico num'!S$2:S$103,$A8)</f>
        <v>4</v>
      </c>
    </row>
    <row r="9" spans="1:19" x14ac:dyDescent="0.3">
      <c r="A9" s="3">
        <v>8</v>
      </c>
      <c r="B9" s="1">
        <f>COUNTIF('sintetico num'!B$2:B$103,$A9)</f>
        <v>0</v>
      </c>
      <c r="C9" s="1">
        <f>COUNTIF('sintetico num'!C$2:C$103,$A9)</f>
        <v>1</v>
      </c>
      <c r="D9" s="1">
        <f>COUNTIF('sintetico num'!D$2:D$103,$A9)</f>
        <v>1</v>
      </c>
      <c r="E9" s="1">
        <f>COUNTIF('sintetico num'!E$2:E$103,$A9)</f>
        <v>0</v>
      </c>
      <c r="F9" s="1">
        <f>COUNTIF('sintetico num'!F$2:F$103,$A9)</f>
        <v>2</v>
      </c>
      <c r="G9" s="1">
        <f>COUNTIF('sintetico num'!G$2:G$103,$A9)</f>
        <v>0</v>
      </c>
      <c r="H9" s="1">
        <f>COUNTIF('sintetico num'!H$2:H$103,$A9)</f>
        <v>1</v>
      </c>
      <c r="I9" s="1">
        <f>COUNTIF('sintetico num'!I$2:I$103,$A9)</f>
        <v>1</v>
      </c>
      <c r="J9" s="1">
        <f>COUNTIF('sintetico num'!J$2:J$103,$A9)</f>
        <v>2</v>
      </c>
      <c r="K9" s="1">
        <f>COUNTIF('sintetico num'!K$2:K$103,$A9)</f>
        <v>2</v>
      </c>
      <c r="L9" s="1">
        <f>COUNTIF('sintetico num'!L$2:L$103,$A9)</f>
        <v>3</v>
      </c>
      <c r="M9" s="1">
        <f>COUNTIF('sintetico num'!M$2:M$103,$A9)</f>
        <v>3</v>
      </c>
      <c r="N9" s="1">
        <f>COUNTIF('sintetico num'!N$2:N$103,$A9)</f>
        <v>0</v>
      </c>
      <c r="O9" s="1">
        <f>COUNTIF('sintetico num'!O$2:O$103,$A9)</f>
        <v>0</v>
      </c>
      <c r="P9" s="1">
        <f>COUNTIF('sintetico num'!P$2:P$103,$A9)</f>
        <v>2</v>
      </c>
      <c r="Q9" s="1">
        <f>COUNTIF('sintetico num'!Q$2:Q$103,$A9)</f>
        <v>2</v>
      </c>
      <c r="R9" s="1">
        <f>COUNTIF('sintetico num'!R$2:R$103,$A9)</f>
        <v>1</v>
      </c>
      <c r="S9" s="1">
        <f>COUNTIF('sintetico num'!S$2:S$103,$A9)</f>
        <v>1</v>
      </c>
    </row>
    <row r="10" spans="1:19" x14ac:dyDescent="0.3">
      <c r="A10" s="3">
        <v>9</v>
      </c>
      <c r="B10" s="1">
        <f>COUNTIF('sintetico num'!B$2:B$103,$A10)</f>
        <v>0</v>
      </c>
      <c r="C10" s="1">
        <f>COUNTIF('sintetico num'!C$2:C$103,$A10)</f>
        <v>1</v>
      </c>
      <c r="D10" s="1">
        <f>COUNTIF('sintetico num'!D$2:D$103,$A10)</f>
        <v>2</v>
      </c>
      <c r="E10" s="1">
        <f>COUNTIF('sintetico num'!E$2:E$103,$A10)</f>
        <v>1</v>
      </c>
      <c r="F10" s="1">
        <f>COUNTIF('sintetico num'!F$2:F$103,$A10)</f>
        <v>0</v>
      </c>
      <c r="G10" s="1">
        <f>COUNTIF('sintetico num'!G$2:G$103,$A10)</f>
        <v>0</v>
      </c>
      <c r="H10" s="1">
        <f>COUNTIF('sintetico num'!H$2:H$103,$A10)</f>
        <v>0</v>
      </c>
      <c r="I10" s="1">
        <f>COUNTIF('sintetico num'!I$2:I$103,$A10)</f>
        <v>2</v>
      </c>
      <c r="J10" s="1">
        <f>COUNTIF('sintetico num'!J$2:J$103,$A10)</f>
        <v>1</v>
      </c>
      <c r="K10" s="1">
        <f>COUNTIF('sintetico num'!K$2:K$103,$A10)</f>
        <v>0</v>
      </c>
      <c r="L10" s="1">
        <f>COUNTIF('sintetico num'!L$2:L$103,$A10)</f>
        <v>0</v>
      </c>
      <c r="M10" s="1">
        <f>COUNTIF('sintetico num'!M$2:M$103,$A10)</f>
        <v>0</v>
      </c>
      <c r="N10" s="1">
        <f>COUNTIF('sintetico num'!N$2:N$103,$A10)</f>
        <v>1</v>
      </c>
      <c r="O10" s="1">
        <f>COUNTIF('sintetico num'!O$2:O$103,$A10)</f>
        <v>1</v>
      </c>
      <c r="P10" s="1">
        <f>COUNTIF('sintetico num'!P$2:P$103,$A10)</f>
        <v>0</v>
      </c>
      <c r="Q10" s="1">
        <f>COUNTIF('sintetico num'!Q$2:Q$103,$A10)</f>
        <v>0</v>
      </c>
      <c r="R10" s="1">
        <f>COUNTIF('sintetico num'!R$2:R$103,$A10)</f>
        <v>0</v>
      </c>
      <c r="S10" s="1">
        <f>COUNTIF('sintetico num'!S$2:S$103,$A10)</f>
        <v>2</v>
      </c>
    </row>
    <row r="11" spans="1:19" x14ac:dyDescent="0.3">
      <c r="A11" s="3">
        <v>10</v>
      </c>
      <c r="B11" s="1">
        <f>COUNTIF('sintetico num'!B$2:B$103,$A11)</f>
        <v>0</v>
      </c>
      <c r="C11" s="1">
        <f>COUNTIF('sintetico num'!C$2:C$103,$A11)</f>
        <v>0</v>
      </c>
      <c r="D11" s="1">
        <f>COUNTIF('sintetico num'!D$2:D$103,$A11)</f>
        <v>0</v>
      </c>
      <c r="E11" s="1">
        <f>COUNTIF('sintetico num'!E$2:E$103,$A11)</f>
        <v>0</v>
      </c>
      <c r="F11" s="1">
        <f>COUNTIF('sintetico num'!F$2:F$103,$A11)</f>
        <v>1</v>
      </c>
      <c r="G11" s="1">
        <f>COUNTIF('sintetico num'!G$2:G$103,$A11)</f>
        <v>1</v>
      </c>
      <c r="H11" s="1">
        <f>COUNTIF('sintetico num'!H$2:H$103,$A11)</f>
        <v>1</v>
      </c>
      <c r="I11" s="1">
        <f>COUNTIF('sintetico num'!I$2:I$103,$A11)</f>
        <v>1</v>
      </c>
      <c r="J11" s="1">
        <f>COUNTIF('sintetico num'!J$2:J$103,$A11)</f>
        <v>0</v>
      </c>
      <c r="K11" s="1">
        <f>COUNTIF('sintetico num'!K$2:K$103,$A11)</f>
        <v>1</v>
      </c>
      <c r="L11" s="1">
        <f>COUNTIF('sintetico num'!L$2:L$103,$A11)</f>
        <v>0</v>
      </c>
      <c r="M11" s="1">
        <f>COUNTIF('sintetico num'!M$2:M$103,$A11)</f>
        <v>0</v>
      </c>
      <c r="N11" s="1">
        <f>COUNTIF('sintetico num'!N$2:N$103,$A11)</f>
        <v>1</v>
      </c>
      <c r="O11" s="1">
        <f>COUNTIF('sintetico num'!O$2:O$103,$A11)</f>
        <v>0</v>
      </c>
      <c r="P11" s="1">
        <f>COUNTIF('sintetico num'!P$2:P$103,$A11)</f>
        <v>0</v>
      </c>
      <c r="Q11" s="1">
        <f>COUNTIF('sintetico num'!Q$2:Q$103,$A11)</f>
        <v>0</v>
      </c>
      <c r="R11" s="1">
        <f>COUNTIF('sintetico num'!R$2:R$103,$A11)</f>
        <v>1</v>
      </c>
      <c r="S11" s="1">
        <f>COUNTIF('sintetico num'!S$2:S$103,$A11)</f>
        <v>1</v>
      </c>
    </row>
    <row r="12" spans="1:19" x14ac:dyDescent="0.3">
      <c r="A12" s="3">
        <v>11</v>
      </c>
      <c r="B12" s="1">
        <f>COUNTIF('sintetico num'!B$2:B$103,$A12)</f>
        <v>0</v>
      </c>
      <c r="C12" s="1">
        <f>COUNTIF('sintetico num'!C$2:C$103,$A12)</f>
        <v>0</v>
      </c>
      <c r="D12" s="1">
        <f>COUNTIF('sintetico num'!D$2:D$103,$A12)</f>
        <v>1</v>
      </c>
      <c r="E12" s="1">
        <f>COUNTIF('sintetico num'!E$2:E$103,$A12)</f>
        <v>1</v>
      </c>
      <c r="F12" s="1">
        <f>COUNTIF('sintetico num'!F$2:F$103,$A12)</f>
        <v>1</v>
      </c>
      <c r="G12" s="1">
        <f>COUNTIF('sintetico num'!G$2:G$103,$A12)</f>
        <v>1</v>
      </c>
      <c r="H12" s="1">
        <f>COUNTIF('sintetico num'!H$2:H$103,$A12)</f>
        <v>0</v>
      </c>
      <c r="I12" s="1">
        <f>COUNTIF('sintetico num'!I$2:I$103,$A12)</f>
        <v>0</v>
      </c>
      <c r="J12" s="1">
        <f>COUNTIF('sintetico num'!J$2:J$103,$A12)</f>
        <v>1</v>
      </c>
      <c r="K12" s="1">
        <f>COUNTIF('sintetico num'!K$2:K$103,$A12)</f>
        <v>1</v>
      </c>
      <c r="L12" s="1">
        <f>COUNTIF('sintetico num'!L$2:L$103,$A12)</f>
        <v>0</v>
      </c>
      <c r="M12" s="1">
        <f>COUNTIF('sintetico num'!M$2:M$103,$A12)</f>
        <v>0</v>
      </c>
      <c r="N12" s="1">
        <f>COUNTIF('sintetico num'!N$2:N$103,$A12)</f>
        <v>0</v>
      </c>
      <c r="O12" s="1">
        <f>COUNTIF('sintetico num'!O$2:O$103,$A12)</f>
        <v>0</v>
      </c>
      <c r="P12" s="1">
        <f>COUNTIF('sintetico num'!P$2:P$103,$A12)</f>
        <v>0</v>
      </c>
      <c r="Q12" s="1">
        <f>COUNTIF('sintetico num'!Q$2:Q$103,$A12)</f>
        <v>1</v>
      </c>
      <c r="R12" s="1">
        <f>COUNTIF('sintetico num'!R$2:R$103,$A12)</f>
        <v>0</v>
      </c>
      <c r="S12" s="1">
        <f>COUNTIF('sintetico num'!S$2:S$103,$A12)</f>
        <v>0</v>
      </c>
    </row>
    <row r="13" spans="1:19" x14ac:dyDescent="0.3">
      <c r="A13" s="3">
        <v>12</v>
      </c>
      <c r="B13" s="1">
        <f>COUNTIF('sintetico num'!B$2:B$103,$A13)</f>
        <v>1</v>
      </c>
      <c r="C13" s="1">
        <f>COUNTIF('sintetico num'!C$2:C$103,$A13)</f>
        <v>1</v>
      </c>
      <c r="D13" s="1">
        <f>COUNTIF('sintetico num'!D$2:D$103,$A13)</f>
        <v>0</v>
      </c>
      <c r="E13" s="1">
        <f>COUNTIF('sintetico num'!E$2:E$103,$A13)</f>
        <v>0</v>
      </c>
      <c r="F13" s="1">
        <f>COUNTIF('sintetico num'!F$2:F$103,$A13)</f>
        <v>0</v>
      </c>
      <c r="G13" s="1">
        <f>COUNTIF('sintetico num'!G$2:G$103,$A13)</f>
        <v>0</v>
      </c>
      <c r="H13" s="1">
        <f>COUNTIF('sintetico num'!H$2:H$103,$A13)</f>
        <v>0</v>
      </c>
      <c r="I13" s="1">
        <f>COUNTIF('sintetico num'!I$2:I$103,$A13)</f>
        <v>0</v>
      </c>
      <c r="J13" s="1">
        <f>COUNTIF('sintetico num'!J$2:J$103,$A13)</f>
        <v>0</v>
      </c>
      <c r="K13" s="1">
        <f>COUNTIF('sintetico num'!K$2:K$103,$A13)</f>
        <v>0</v>
      </c>
      <c r="L13" s="1">
        <f>COUNTIF('sintetico num'!L$2:L$103,$A13)</f>
        <v>0</v>
      </c>
      <c r="M13" s="1">
        <f>COUNTIF('sintetico num'!M$2:M$103,$A13)</f>
        <v>0</v>
      </c>
      <c r="N13" s="1">
        <f>COUNTIF('sintetico num'!N$2:N$103,$A13)</f>
        <v>1</v>
      </c>
      <c r="O13" s="1">
        <f>COUNTIF('sintetico num'!O$2:O$103,$A13)</f>
        <v>0</v>
      </c>
      <c r="P13" s="1">
        <f>COUNTIF('sintetico num'!P$2:P$103,$A13)</f>
        <v>0</v>
      </c>
      <c r="Q13" s="1">
        <f>COUNTIF('sintetico num'!Q$2:Q$103,$A13)</f>
        <v>0</v>
      </c>
      <c r="R13" s="1">
        <f>COUNTIF('sintetico num'!R$2:R$103,$A13)</f>
        <v>0</v>
      </c>
      <c r="S13" s="1">
        <f>COUNTIF('sintetico num'!S$2:S$103,$A13)</f>
        <v>1</v>
      </c>
    </row>
    <row r="14" spans="1:19" x14ac:dyDescent="0.3">
      <c r="A14" s="3">
        <v>13</v>
      </c>
      <c r="B14" s="1">
        <f>COUNTIF('sintetico num'!B$2:B$103,$A14)</f>
        <v>1</v>
      </c>
      <c r="C14" s="1">
        <f>COUNTIF('sintetico num'!C$2:C$103,$A14)</f>
        <v>0</v>
      </c>
      <c r="D14" s="1">
        <f>COUNTIF('sintetico num'!D$2:D$103,$A14)</f>
        <v>0</v>
      </c>
      <c r="E14" s="1">
        <f>COUNTIF('sintetico num'!E$2:E$103,$A14)</f>
        <v>0</v>
      </c>
      <c r="F14" s="1">
        <f>COUNTIF('sintetico num'!F$2:F$103,$A14)</f>
        <v>0</v>
      </c>
      <c r="G14" s="1">
        <f>COUNTIF('sintetico num'!G$2:G$103,$A14)</f>
        <v>0</v>
      </c>
      <c r="H14" s="1">
        <f>COUNTIF('sintetico num'!H$2:H$103,$A14)</f>
        <v>0</v>
      </c>
      <c r="I14" s="1">
        <f>COUNTIF('sintetico num'!I$2:I$103,$A14)</f>
        <v>0</v>
      </c>
      <c r="J14" s="1">
        <f>COUNTIF('sintetico num'!J$2:J$103,$A14)</f>
        <v>0</v>
      </c>
      <c r="K14" s="1">
        <f>COUNTIF('sintetico num'!K$2:K$103,$A14)</f>
        <v>0</v>
      </c>
      <c r="L14" s="1">
        <f>COUNTIF('sintetico num'!L$2:L$103,$A14)</f>
        <v>0</v>
      </c>
      <c r="M14" s="1">
        <f>COUNTIF('sintetico num'!M$2:M$103,$A14)</f>
        <v>0</v>
      </c>
      <c r="N14" s="1">
        <f>COUNTIF('sintetico num'!N$2:N$103,$A14)</f>
        <v>0</v>
      </c>
      <c r="O14" s="1">
        <f>COUNTIF('sintetico num'!O$2:O$103,$A14)</f>
        <v>2</v>
      </c>
      <c r="P14" s="1">
        <f>COUNTIF('sintetico num'!P$2:P$103,$A14)</f>
        <v>1</v>
      </c>
      <c r="Q14" s="1">
        <f>COUNTIF('sintetico num'!Q$2:Q$103,$A14)</f>
        <v>0</v>
      </c>
      <c r="R14" s="1">
        <f>COUNTIF('sintetico num'!R$2:R$103,$A14)</f>
        <v>1</v>
      </c>
      <c r="S14" s="1">
        <f>COUNTIF('sintetico num'!S$2:S$103,$A14)</f>
        <v>0</v>
      </c>
    </row>
    <row r="15" spans="1:19" x14ac:dyDescent="0.3">
      <c r="A15" s="3">
        <v>14</v>
      </c>
      <c r="B15" s="1">
        <f>COUNTIF('sintetico num'!B$2:B$103,$A15)</f>
        <v>0</v>
      </c>
      <c r="C15" s="1">
        <f>COUNTIF('sintetico num'!C$2:C$103,$A15)</f>
        <v>0</v>
      </c>
      <c r="D15" s="1">
        <f>COUNTIF('sintetico num'!D$2:D$103,$A15)</f>
        <v>0</v>
      </c>
      <c r="E15" s="1">
        <f>COUNTIF('sintetico num'!E$2:E$103,$A15)</f>
        <v>0</v>
      </c>
      <c r="F15" s="1">
        <f>COUNTIF('sintetico num'!F$2:F$103,$A15)</f>
        <v>0</v>
      </c>
      <c r="G15" s="1">
        <f>COUNTIF('sintetico num'!G$2:G$103,$A15)</f>
        <v>1</v>
      </c>
      <c r="H15" s="1">
        <f>COUNTIF('sintetico num'!H$2:H$103,$A15)</f>
        <v>1</v>
      </c>
      <c r="I15" s="1">
        <f>COUNTIF('sintetico num'!I$2:I$103,$A15)</f>
        <v>0</v>
      </c>
      <c r="J15" s="1">
        <f>COUNTIF('sintetico num'!J$2:J$103,$A15)</f>
        <v>0</v>
      </c>
      <c r="K15" s="1">
        <f>COUNTIF('sintetico num'!K$2:K$103,$A15)</f>
        <v>0</v>
      </c>
      <c r="L15" s="1">
        <f>COUNTIF('sintetico num'!L$2:L$103,$A15)</f>
        <v>1</v>
      </c>
      <c r="M15" s="1">
        <f>COUNTIF('sintetico num'!M$2:M$103,$A15)</f>
        <v>1</v>
      </c>
      <c r="N15" s="1">
        <f>COUNTIF('sintetico num'!N$2:N$103,$A15)</f>
        <v>0</v>
      </c>
      <c r="O15" s="1">
        <f>COUNTIF('sintetico num'!O$2:O$103,$A15)</f>
        <v>0</v>
      </c>
      <c r="P15" s="1">
        <f>COUNTIF('sintetico num'!P$2:P$103,$A15)</f>
        <v>0</v>
      </c>
      <c r="Q15" s="1">
        <f>COUNTIF('sintetico num'!Q$2:Q$103,$A15)</f>
        <v>0</v>
      </c>
      <c r="R15" s="1">
        <f>COUNTIF('sintetico num'!R$2:R$103,$A15)</f>
        <v>0</v>
      </c>
      <c r="S15" s="1">
        <f>COUNTIF('sintetico num'!S$2:S$103,$A15)</f>
        <v>0</v>
      </c>
    </row>
    <row r="16" spans="1:19" x14ac:dyDescent="0.3">
      <c r="A16" s="3">
        <v>15</v>
      </c>
      <c r="B16" s="1">
        <f>COUNTIF('sintetico num'!B$2:B$103,$A16)</f>
        <v>0</v>
      </c>
      <c r="C16" s="1">
        <f>COUNTIF('sintetico num'!C$2:C$103,$A16)</f>
        <v>0</v>
      </c>
      <c r="D16" s="1">
        <f>COUNTIF('sintetico num'!D$2:D$103,$A16)</f>
        <v>0</v>
      </c>
      <c r="E16" s="1">
        <f>COUNTIF('sintetico num'!E$2:E$103,$A16)</f>
        <v>0</v>
      </c>
      <c r="F16" s="1">
        <f>COUNTIF('sintetico num'!F$2:F$103,$A16)</f>
        <v>0</v>
      </c>
      <c r="G16" s="1">
        <f>COUNTIF('sintetico num'!G$2:G$103,$A16)</f>
        <v>0</v>
      </c>
      <c r="H16" s="1">
        <f>COUNTIF('sintetico num'!H$2:H$103,$A16)</f>
        <v>0</v>
      </c>
      <c r="I16" s="1">
        <f>COUNTIF('sintetico num'!I$2:I$103,$A16)</f>
        <v>0</v>
      </c>
      <c r="J16" s="1">
        <f>COUNTIF('sintetico num'!J$2:J$103,$A16)</f>
        <v>0</v>
      </c>
      <c r="K16" s="1">
        <f>COUNTIF('sintetico num'!K$2:K$103,$A16)</f>
        <v>0</v>
      </c>
      <c r="L16" s="1">
        <f>COUNTIF('sintetico num'!L$2:L$103,$A16)</f>
        <v>0</v>
      </c>
      <c r="M16" s="1">
        <f>COUNTIF('sintetico num'!M$2:M$103,$A16)</f>
        <v>0</v>
      </c>
      <c r="N16" s="1">
        <f>COUNTIF('sintetico num'!N$2:N$103,$A16)</f>
        <v>0</v>
      </c>
      <c r="O16" s="1">
        <f>COUNTIF('sintetico num'!O$2:O$103,$A16)</f>
        <v>0</v>
      </c>
      <c r="P16" s="1">
        <f>COUNTIF('sintetico num'!P$2:P$103,$A16)</f>
        <v>0</v>
      </c>
      <c r="Q16" s="1">
        <f>COUNTIF('sintetico num'!Q$2:Q$103,$A16)</f>
        <v>1</v>
      </c>
      <c r="R16" s="1">
        <f>COUNTIF('sintetico num'!R$2:R$103,$A16)</f>
        <v>0</v>
      </c>
      <c r="S16" s="1">
        <f>COUNTIF('sintetico num'!S$2:S$103,$A16)</f>
        <v>0</v>
      </c>
    </row>
    <row r="17" spans="1:19" x14ac:dyDescent="0.3">
      <c r="A17" s="3">
        <v>16</v>
      </c>
      <c r="B17" s="1">
        <f>COUNTIF('sintetico num'!B$2:B$103,$A17)</f>
        <v>0</v>
      </c>
      <c r="C17" s="1">
        <f>COUNTIF('sintetico num'!C$2:C$103,$A17)</f>
        <v>0</v>
      </c>
      <c r="D17" s="1">
        <f>COUNTIF('sintetico num'!D$2:D$103,$A17)</f>
        <v>0</v>
      </c>
      <c r="E17" s="1">
        <f>COUNTIF('sintetico num'!E$2:E$103,$A17)</f>
        <v>0</v>
      </c>
      <c r="F17" s="1">
        <f>COUNTIF('sintetico num'!F$2:F$103,$A17)</f>
        <v>0</v>
      </c>
      <c r="G17" s="1">
        <f>COUNTIF('sintetico num'!G$2:G$103,$A17)</f>
        <v>0</v>
      </c>
      <c r="H17" s="1">
        <f>COUNTIF('sintetico num'!H$2:H$103,$A17)</f>
        <v>0</v>
      </c>
      <c r="I17" s="1">
        <f>COUNTIF('sintetico num'!I$2:I$103,$A17)</f>
        <v>0</v>
      </c>
      <c r="J17" s="1">
        <f>COUNTIF('sintetico num'!J$2:J$103,$A17)</f>
        <v>0</v>
      </c>
      <c r="K17" s="1">
        <f>COUNTIF('sintetico num'!K$2:K$103,$A17)</f>
        <v>0</v>
      </c>
      <c r="L17" s="1">
        <f>COUNTIF('sintetico num'!L$2:L$103,$A17)</f>
        <v>0</v>
      </c>
      <c r="M17" s="1">
        <f>COUNTIF('sintetico num'!M$2:M$103,$A17)</f>
        <v>0</v>
      </c>
      <c r="N17" s="1">
        <f>COUNTIF('sintetico num'!N$2:N$103,$A17)</f>
        <v>0</v>
      </c>
      <c r="O17" s="1">
        <f>COUNTIF('sintetico num'!O$2:O$103,$A17)</f>
        <v>0</v>
      </c>
      <c r="P17" s="1">
        <f>COUNTIF('sintetico num'!P$2:P$103,$A17)</f>
        <v>1</v>
      </c>
      <c r="Q17" s="1">
        <f>COUNTIF('sintetico num'!Q$2:Q$103,$A17)</f>
        <v>0</v>
      </c>
      <c r="R17" s="1">
        <f>COUNTIF('sintetico num'!R$2:R$103,$A17)</f>
        <v>0</v>
      </c>
      <c r="S17" s="1">
        <f>COUNTIF('sintetico num'!S$2:S$103,$A17)</f>
        <v>0</v>
      </c>
    </row>
    <row r="18" spans="1:19" x14ac:dyDescent="0.3">
      <c r="A18" s="3">
        <v>17</v>
      </c>
      <c r="B18" s="1">
        <f>COUNTIF('sintetico num'!B$2:B$103,$A18)</f>
        <v>0</v>
      </c>
      <c r="C18" s="1">
        <f>COUNTIF('sintetico num'!C$2:C$103,$A18)</f>
        <v>0</v>
      </c>
      <c r="D18" s="1">
        <f>COUNTIF('sintetico num'!D$2:D$103,$A18)</f>
        <v>1</v>
      </c>
      <c r="E18" s="1">
        <f>COUNTIF('sintetico num'!E$2:E$103,$A18)</f>
        <v>1</v>
      </c>
      <c r="F18" s="1">
        <f>COUNTIF('sintetico num'!F$2:F$103,$A18)</f>
        <v>0</v>
      </c>
      <c r="G18" s="1">
        <f>COUNTIF('sintetico num'!G$2:G$103,$A18)</f>
        <v>0</v>
      </c>
      <c r="H18" s="1">
        <f>COUNTIF('sintetico num'!H$2:H$103,$A18)</f>
        <v>0</v>
      </c>
      <c r="I18" s="1">
        <f>COUNTIF('sintetico num'!I$2:I$103,$A18)</f>
        <v>0</v>
      </c>
      <c r="J18" s="1">
        <f>COUNTIF('sintetico num'!J$2:J$103,$A18)</f>
        <v>0</v>
      </c>
      <c r="K18" s="1">
        <f>COUNTIF('sintetico num'!K$2:K$103,$A18)</f>
        <v>0</v>
      </c>
      <c r="L18" s="1">
        <f>COUNTIF('sintetico num'!L$2:L$103,$A18)</f>
        <v>0</v>
      </c>
      <c r="M18" s="1">
        <f>COUNTIF('sintetico num'!M$2:M$103,$A18)</f>
        <v>0</v>
      </c>
      <c r="N18" s="1">
        <f>COUNTIF('sintetico num'!N$2:N$103,$A18)</f>
        <v>0</v>
      </c>
      <c r="O18" s="1">
        <f>COUNTIF('sintetico num'!O$2:O$103,$A18)</f>
        <v>0</v>
      </c>
      <c r="P18" s="1">
        <f>COUNTIF('sintetico num'!P$2:P$103,$A18)</f>
        <v>0</v>
      </c>
      <c r="Q18" s="1">
        <f>COUNTIF('sintetico num'!Q$2:Q$103,$A18)</f>
        <v>0</v>
      </c>
      <c r="R18" s="1">
        <f>COUNTIF('sintetico num'!R$2:R$103,$A18)</f>
        <v>0</v>
      </c>
      <c r="S18" s="1">
        <f>COUNTIF('sintetico num'!S$2:S$103,$A18)</f>
        <v>0</v>
      </c>
    </row>
    <row r="19" spans="1:19" x14ac:dyDescent="0.3">
      <c r="A19" s="3">
        <v>18</v>
      </c>
      <c r="B19" s="1">
        <f>COUNTIF('sintetico num'!B$2:B$103,$A19)</f>
        <v>0</v>
      </c>
      <c r="C19" s="1">
        <f>COUNTIF('sintetico num'!C$2:C$103,$A19)</f>
        <v>0</v>
      </c>
      <c r="D19" s="1">
        <f>COUNTIF('sintetico num'!D$2:D$103,$A19)</f>
        <v>0</v>
      </c>
      <c r="E19" s="1">
        <f>COUNTIF('sintetico num'!E$2:E$103,$A19)</f>
        <v>0</v>
      </c>
      <c r="F19" s="1">
        <f>COUNTIF('sintetico num'!F$2:F$103,$A19)</f>
        <v>0</v>
      </c>
      <c r="G19" s="1">
        <f>COUNTIF('sintetico num'!G$2:G$103,$A19)</f>
        <v>0</v>
      </c>
      <c r="H19" s="1">
        <f>COUNTIF('sintetico num'!H$2:H$103,$A19)</f>
        <v>0</v>
      </c>
      <c r="I19" s="1">
        <f>COUNTIF('sintetico num'!I$2:I$103,$A19)</f>
        <v>0</v>
      </c>
      <c r="J19" s="1">
        <f>COUNTIF('sintetico num'!J$2:J$103,$A19)</f>
        <v>0</v>
      </c>
      <c r="K19" s="1">
        <f>COUNTIF('sintetico num'!K$2:K$103,$A19)</f>
        <v>0</v>
      </c>
      <c r="L19" s="1">
        <f>COUNTIF('sintetico num'!L$2:L$103,$A19)</f>
        <v>0</v>
      </c>
      <c r="M19" s="1">
        <f>COUNTIF('sintetico num'!M$2:M$103,$A19)</f>
        <v>0</v>
      </c>
      <c r="N19" s="1">
        <f>COUNTIF('sintetico num'!N$2:N$103,$A19)</f>
        <v>0</v>
      </c>
      <c r="O19" s="1">
        <f>COUNTIF('sintetico num'!O$2:O$103,$A19)</f>
        <v>0</v>
      </c>
      <c r="P19" s="1">
        <f>COUNTIF('sintetico num'!P$2:P$103,$A19)</f>
        <v>0</v>
      </c>
      <c r="Q19" s="1">
        <f>COUNTIF('sintetico num'!Q$2:Q$103,$A19)</f>
        <v>0</v>
      </c>
      <c r="R19" s="1">
        <f>COUNTIF('sintetico num'!R$2:R$103,$A19)</f>
        <v>0</v>
      </c>
      <c r="S19" s="1">
        <f>COUNTIF('sintetico num'!S$2:S$103,$A19)</f>
        <v>0</v>
      </c>
    </row>
    <row r="20" spans="1:19" x14ac:dyDescent="0.3">
      <c r="A20" s="3">
        <v>19</v>
      </c>
      <c r="B20" s="1">
        <f>COUNTIF('sintetico num'!B$2:B$103,$A20)</f>
        <v>0</v>
      </c>
      <c r="C20" s="1">
        <f>COUNTIF('sintetico num'!C$2:C$103,$A20)</f>
        <v>0</v>
      </c>
      <c r="D20" s="1">
        <f>COUNTIF('sintetico num'!D$2:D$103,$A20)</f>
        <v>0</v>
      </c>
      <c r="E20" s="1">
        <f>COUNTIF('sintetico num'!E$2:E$103,$A20)</f>
        <v>0</v>
      </c>
      <c r="F20" s="1">
        <f>COUNTIF('sintetico num'!F$2:F$103,$A20)</f>
        <v>0</v>
      </c>
      <c r="G20" s="1">
        <f>COUNTIF('sintetico num'!G$2:G$103,$A20)</f>
        <v>0</v>
      </c>
      <c r="H20" s="1">
        <f>COUNTIF('sintetico num'!H$2:H$103,$A20)</f>
        <v>0</v>
      </c>
      <c r="I20" s="1">
        <f>COUNTIF('sintetico num'!I$2:I$103,$A20)</f>
        <v>0</v>
      </c>
      <c r="J20" s="1">
        <f>COUNTIF('sintetico num'!J$2:J$103,$A20)</f>
        <v>0</v>
      </c>
      <c r="K20" s="1">
        <f>COUNTIF('sintetico num'!K$2:K$103,$A20)</f>
        <v>0</v>
      </c>
      <c r="L20" s="1">
        <f>COUNTIF('sintetico num'!L$2:L$103,$A20)</f>
        <v>0</v>
      </c>
      <c r="M20" s="1">
        <f>COUNTIF('sintetico num'!M$2:M$103,$A20)</f>
        <v>0</v>
      </c>
      <c r="N20" s="1">
        <f>COUNTIF('sintetico num'!N$2:N$103,$A20)</f>
        <v>0</v>
      </c>
      <c r="O20" s="1">
        <f>COUNTIF('sintetico num'!O$2:O$103,$A20)</f>
        <v>0</v>
      </c>
      <c r="P20" s="1">
        <f>COUNTIF('sintetico num'!P$2:P$103,$A20)</f>
        <v>0</v>
      </c>
      <c r="Q20" s="1">
        <f>COUNTIF('sintetico num'!Q$2:Q$103,$A20)</f>
        <v>0</v>
      </c>
      <c r="R20" s="1">
        <f>COUNTIF('sintetico num'!R$2:R$103,$A20)</f>
        <v>0</v>
      </c>
      <c r="S20" s="1">
        <f>COUNTIF('sintetico num'!S$2:S$103,$A20)</f>
        <v>1</v>
      </c>
    </row>
    <row r="21" spans="1:19" x14ac:dyDescent="0.3">
      <c r="A21" s="3">
        <v>20</v>
      </c>
      <c r="B21" s="1">
        <f>COUNTIF('sintetico num'!B$2:B$103,$A21)</f>
        <v>0</v>
      </c>
      <c r="C21" s="1">
        <f>COUNTIF('sintetico num'!C$2:C$103,$A21)</f>
        <v>0</v>
      </c>
      <c r="D21" s="1">
        <f>COUNTIF('sintetico num'!D$2:D$103,$A21)</f>
        <v>0</v>
      </c>
      <c r="E21" s="1">
        <f>COUNTIF('sintetico num'!E$2:E$103,$A21)</f>
        <v>0</v>
      </c>
      <c r="F21" s="1">
        <f>COUNTIF('sintetico num'!F$2:F$103,$A21)</f>
        <v>0</v>
      </c>
      <c r="G21" s="1">
        <f>COUNTIF('sintetico num'!G$2:G$103,$A21)</f>
        <v>0</v>
      </c>
      <c r="H21" s="1">
        <f>COUNTIF('sintetico num'!H$2:H$103,$A21)</f>
        <v>0</v>
      </c>
      <c r="I21" s="1">
        <f>COUNTIF('sintetico num'!I$2:I$103,$A21)</f>
        <v>0</v>
      </c>
      <c r="J21" s="1">
        <f>COUNTIF('sintetico num'!J$2:J$103,$A21)</f>
        <v>0</v>
      </c>
      <c r="K21" s="1">
        <f>COUNTIF('sintetico num'!K$2:K$103,$A21)</f>
        <v>0</v>
      </c>
      <c r="L21" s="1">
        <f>COUNTIF('sintetico num'!L$2:L$103,$A21)</f>
        <v>0</v>
      </c>
      <c r="M21" s="1">
        <f>COUNTIF('sintetico num'!M$2:M$103,$A21)</f>
        <v>0</v>
      </c>
      <c r="N21" s="1">
        <f>COUNTIF('sintetico num'!N$2:N$103,$A21)</f>
        <v>1</v>
      </c>
      <c r="O21" s="1">
        <f>COUNTIF('sintetico num'!O$2:O$103,$A21)</f>
        <v>0</v>
      </c>
      <c r="P21" s="1">
        <f>COUNTIF('sintetico num'!P$2:P$103,$A21)</f>
        <v>1</v>
      </c>
      <c r="Q21" s="1">
        <f>COUNTIF('sintetico num'!Q$2:Q$103,$A21)</f>
        <v>1</v>
      </c>
      <c r="R21" s="1">
        <f>COUNTIF('sintetico num'!R$2:R$103,$A21)</f>
        <v>1</v>
      </c>
      <c r="S21" s="1">
        <f>COUNTIF('sintetico num'!S$2:S$103,$A21)</f>
        <v>0</v>
      </c>
    </row>
    <row r="22" spans="1:19" x14ac:dyDescent="0.3">
      <c r="A22" s="3">
        <v>21</v>
      </c>
      <c r="B22" s="1">
        <f>COUNTIF('sintetico num'!B$2:B$103,$A22)</f>
        <v>0</v>
      </c>
      <c r="C22" s="1">
        <f>COUNTIF('sintetico num'!C$2:C$103,$A22)</f>
        <v>0</v>
      </c>
      <c r="D22" s="1">
        <f>COUNTIF('sintetico num'!D$2:D$103,$A22)</f>
        <v>0</v>
      </c>
      <c r="E22" s="1">
        <f>COUNTIF('sintetico num'!E$2:E$103,$A22)</f>
        <v>0</v>
      </c>
      <c r="F22" s="1">
        <f>COUNTIF('sintetico num'!F$2:F$103,$A22)</f>
        <v>0</v>
      </c>
      <c r="G22" s="1">
        <f>COUNTIF('sintetico num'!G$2:G$103,$A22)</f>
        <v>0</v>
      </c>
      <c r="H22" s="1">
        <f>COUNTIF('sintetico num'!H$2:H$103,$A22)</f>
        <v>0</v>
      </c>
      <c r="I22" s="1">
        <f>COUNTIF('sintetico num'!I$2:I$103,$A22)</f>
        <v>0</v>
      </c>
      <c r="J22" s="1">
        <f>COUNTIF('sintetico num'!J$2:J$103,$A22)</f>
        <v>0</v>
      </c>
      <c r="K22" s="1">
        <f>COUNTIF('sintetico num'!K$2:K$103,$A22)</f>
        <v>0</v>
      </c>
      <c r="L22" s="1">
        <f>COUNTIF('sintetico num'!L$2:L$103,$A22)</f>
        <v>0</v>
      </c>
      <c r="M22" s="1">
        <f>COUNTIF('sintetico num'!M$2:M$103,$A22)</f>
        <v>0</v>
      </c>
      <c r="N22" s="1">
        <f>COUNTIF('sintetico num'!N$2:N$103,$A22)</f>
        <v>0</v>
      </c>
      <c r="O22" s="1">
        <f>COUNTIF('sintetico num'!O$2:O$103,$A22)</f>
        <v>0</v>
      </c>
      <c r="P22" s="1">
        <f>COUNTIF('sintetico num'!P$2:P$103,$A22)</f>
        <v>0</v>
      </c>
      <c r="Q22" s="1">
        <f>COUNTIF('sintetico num'!Q$2:Q$103,$A22)</f>
        <v>0</v>
      </c>
      <c r="R22" s="1">
        <f>COUNTIF('sintetico num'!R$2:R$103,$A22)</f>
        <v>0</v>
      </c>
      <c r="S22" s="1">
        <f>COUNTIF('sintetico num'!S$2:S$103,$A22)</f>
        <v>0</v>
      </c>
    </row>
    <row r="23" spans="1:19" x14ac:dyDescent="0.3">
      <c r="A23" s="3">
        <v>22</v>
      </c>
      <c r="B23" s="1">
        <f>COUNTIF('sintetico num'!B$2:B$103,$A23)</f>
        <v>0</v>
      </c>
      <c r="C23" s="1">
        <f>COUNTIF('sintetico num'!C$2:C$103,$A23)</f>
        <v>0</v>
      </c>
      <c r="D23" s="1">
        <f>COUNTIF('sintetico num'!D$2:D$103,$A23)</f>
        <v>0</v>
      </c>
      <c r="E23" s="1">
        <f>COUNTIF('sintetico num'!E$2:E$103,$A23)</f>
        <v>0</v>
      </c>
      <c r="F23" s="1">
        <f>COUNTIF('sintetico num'!F$2:F$103,$A23)</f>
        <v>1</v>
      </c>
      <c r="G23" s="1">
        <f>COUNTIF('sintetico num'!G$2:G$103,$A23)</f>
        <v>0</v>
      </c>
      <c r="H23" s="1">
        <f>COUNTIF('sintetico num'!H$2:H$103,$A23)</f>
        <v>0</v>
      </c>
      <c r="I23" s="1">
        <f>COUNTIF('sintetico num'!I$2:I$103,$A23)</f>
        <v>0</v>
      </c>
      <c r="J23" s="1">
        <f>COUNTIF('sintetico num'!J$2:J$103,$A23)</f>
        <v>0</v>
      </c>
      <c r="K23" s="1">
        <f>COUNTIF('sintetico num'!K$2:K$103,$A23)</f>
        <v>0</v>
      </c>
      <c r="L23" s="1">
        <f>COUNTIF('sintetico num'!L$2:L$103,$A23)</f>
        <v>0</v>
      </c>
      <c r="M23" s="1">
        <f>COUNTIF('sintetico num'!M$2:M$103,$A23)</f>
        <v>0</v>
      </c>
      <c r="N23" s="1">
        <f>COUNTIF('sintetico num'!N$2:N$103,$A23)</f>
        <v>0</v>
      </c>
      <c r="O23" s="1">
        <f>COUNTIF('sintetico num'!O$2:O$103,$A23)</f>
        <v>1</v>
      </c>
      <c r="P23" s="1">
        <f>COUNTIF('sintetico num'!P$2:P$103,$A23)</f>
        <v>0</v>
      </c>
      <c r="Q23" s="1">
        <f>COUNTIF('sintetico num'!Q$2:Q$103,$A23)</f>
        <v>0</v>
      </c>
      <c r="R23" s="1">
        <f>COUNTIF('sintetico num'!R$2:R$103,$A23)</f>
        <v>0</v>
      </c>
      <c r="S23" s="1">
        <f>COUNTIF('sintetico num'!S$2:S$103,$A23)</f>
        <v>0</v>
      </c>
    </row>
    <row r="24" spans="1:19" x14ac:dyDescent="0.3">
      <c r="A24" s="3">
        <v>23</v>
      </c>
      <c r="B24" s="1">
        <f>COUNTIF('sintetico num'!B$2:B$103,$A24)</f>
        <v>0</v>
      </c>
      <c r="C24" s="1">
        <f>COUNTIF('sintetico num'!C$2:C$103,$A24)</f>
        <v>0</v>
      </c>
      <c r="D24" s="1">
        <f>COUNTIF('sintetico num'!D$2:D$103,$A24)</f>
        <v>0</v>
      </c>
      <c r="E24" s="1">
        <f>COUNTIF('sintetico num'!E$2:E$103,$A24)</f>
        <v>0</v>
      </c>
      <c r="F24" s="1">
        <f>COUNTIF('sintetico num'!F$2:F$103,$A24)</f>
        <v>0</v>
      </c>
      <c r="G24" s="1">
        <f>COUNTIF('sintetico num'!G$2:G$103,$A24)</f>
        <v>0</v>
      </c>
      <c r="H24" s="1">
        <f>COUNTIF('sintetico num'!H$2:H$103,$A24)</f>
        <v>0</v>
      </c>
      <c r="I24" s="1">
        <f>COUNTIF('sintetico num'!I$2:I$103,$A24)</f>
        <v>0</v>
      </c>
      <c r="J24" s="1">
        <f>COUNTIF('sintetico num'!J$2:J$103,$A24)</f>
        <v>0</v>
      </c>
      <c r="K24" s="1">
        <f>COUNTIF('sintetico num'!K$2:K$103,$A24)</f>
        <v>0</v>
      </c>
      <c r="L24" s="1">
        <f>COUNTIF('sintetico num'!L$2:L$103,$A24)</f>
        <v>0</v>
      </c>
      <c r="M24" s="1">
        <f>COUNTIF('sintetico num'!M$2:M$103,$A24)</f>
        <v>0</v>
      </c>
      <c r="N24" s="1">
        <f>COUNTIF('sintetico num'!N$2:N$103,$A24)</f>
        <v>0</v>
      </c>
      <c r="O24" s="1">
        <f>COUNTIF('sintetico num'!O$2:O$103,$A24)</f>
        <v>0</v>
      </c>
      <c r="P24" s="1">
        <f>COUNTIF('sintetico num'!P$2:P$103,$A24)</f>
        <v>0</v>
      </c>
      <c r="Q24" s="1">
        <f>COUNTIF('sintetico num'!Q$2:Q$103,$A24)</f>
        <v>0</v>
      </c>
      <c r="R24" s="1">
        <f>COUNTIF('sintetico num'!R$2:R$103,$A24)</f>
        <v>0</v>
      </c>
      <c r="S24" s="1">
        <f>COUNTIF('sintetico num'!S$2:S$103,$A24)</f>
        <v>0</v>
      </c>
    </row>
    <row r="25" spans="1:19" x14ac:dyDescent="0.3">
      <c r="A25" s="3">
        <v>24</v>
      </c>
      <c r="B25" s="1">
        <f>COUNTIF('sintetico num'!B$2:B$103,$A25)</f>
        <v>0</v>
      </c>
      <c r="C25" s="1">
        <f>COUNTIF('sintetico num'!C$2:C$103,$A25)</f>
        <v>0</v>
      </c>
      <c r="D25" s="1">
        <f>COUNTIF('sintetico num'!D$2:D$103,$A25)</f>
        <v>0</v>
      </c>
      <c r="E25" s="1">
        <f>COUNTIF('sintetico num'!E$2:E$103,$A25)</f>
        <v>0</v>
      </c>
      <c r="F25" s="1">
        <f>COUNTIF('sintetico num'!F$2:F$103,$A25)</f>
        <v>0</v>
      </c>
      <c r="G25" s="1">
        <f>COUNTIF('sintetico num'!G$2:G$103,$A25)</f>
        <v>0</v>
      </c>
      <c r="H25" s="1">
        <f>COUNTIF('sintetico num'!H$2:H$103,$A25)</f>
        <v>0</v>
      </c>
      <c r="I25" s="1">
        <f>COUNTIF('sintetico num'!I$2:I$103,$A25)</f>
        <v>0</v>
      </c>
      <c r="J25" s="1">
        <f>COUNTIF('sintetico num'!J$2:J$103,$A25)</f>
        <v>0</v>
      </c>
      <c r="K25" s="1">
        <f>COUNTIF('sintetico num'!K$2:K$103,$A25)</f>
        <v>0</v>
      </c>
      <c r="L25" s="1">
        <f>COUNTIF('sintetico num'!L$2:L$103,$A25)</f>
        <v>0</v>
      </c>
      <c r="M25" s="1">
        <f>COUNTIF('sintetico num'!M$2:M$103,$A25)</f>
        <v>0</v>
      </c>
      <c r="N25" s="1">
        <f>COUNTIF('sintetico num'!N$2:N$103,$A25)</f>
        <v>0</v>
      </c>
      <c r="O25" s="1">
        <f>COUNTIF('sintetico num'!O$2:O$103,$A25)</f>
        <v>0</v>
      </c>
      <c r="P25" s="1">
        <f>COUNTIF('sintetico num'!P$2:P$103,$A25)</f>
        <v>0</v>
      </c>
      <c r="Q25" s="1">
        <f>COUNTIF('sintetico num'!Q$2:Q$103,$A25)</f>
        <v>0</v>
      </c>
      <c r="R25" s="1">
        <f>COUNTIF('sintetico num'!R$2:R$103,$A25)</f>
        <v>0</v>
      </c>
      <c r="S25" s="1">
        <f>COUNTIF('sintetico num'!S$2:S$103,$A25)</f>
        <v>0</v>
      </c>
    </row>
    <row r="26" spans="1:19" x14ac:dyDescent="0.3">
      <c r="A26" s="3">
        <v>25</v>
      </c>
      <c r="B26" s="1">
        <f>COUNTIF('sintetico num'!B$2:B$103,$A26)</f>
        <v>0</v>
      </c>
      <c r="C26" s="1">
        <f>COUNTIF('sintetico num'!C$2:C$103,$A26)</f>
        <v>0</v>
      </c>
      <c r="D26" s="1">
        <f>COUNTIF('sintetico num'!D$2:D$103,$A26)</f>
        <v>0</v>
      </c>
      <c r="E26" s="1">
        <f>COUNTIF('sintetico num'!E$2:E$103,$A26)</f>
        <v>0</v>
      </c>
      <c r="F26" s="1">
        <f>COUNTIF('sintetico num'!F$2:F$103,$A26)</f>
        <v>0</v>
      </c>
      <c r="G26" s="1">
        <f>COUNTIF('sintetico num'!G$2:G$103,$A26)</f>
        <v>0</v>
      </c>
      <c r="H26" s="1">
        <f>COUNTIF('sintetico num'!H$2:H$103,$A26)</f>
        <v>0</v>
      </c>
      <c r="I26" s="1">
        <f>COUNTIF('sintetico num'!I$2:I$103,$A26)</f>
        <v>0</v>
      </c>
      <c r="J26" s="1">
        <f>COUNTIF('sintetico num'!J$2:J$103,$A26)</f>
        <v>0</v>
      </c>
      <c r="K26" s="1">
        <f>COUNTIF('sintetico num'!K$2:K$103,$A26)</f>
        <v>0</v>
      </c>
      <c r="L26" s="1">
        <f>COUNTIF('sintetico num'!L$2:L$103,$A26)</f>
        <v>0</v>
      </c>
      <c r="M26" s="1">
        <f>COUNTIF('sintetico num'!M$2:M$103,$A26)</f>
        <v>0</v>
      </c>
      <c r="N26" s="1">
        <f>COUNTIF('sintetico num'!N$2:N$103,$A26)</f>
        <v>0</v>
      </c>
      <c r="O26" s="1">
        <f>COUNTIF('sintetico num'!O$2:O$103,$A26)</f>
        <v>0</v>
      </c>
      <c r="P26" s="1">
        <f>COUNTIF('sintetico num'!P$2:P$103,$A26)</f>
        <v>0</v>
      </c>
      <c r="Q26" s="1">
        <f>COUNTIF('sintetico num'!Q$2:Q$103,$A26)</f>
        <v>0</v>
      </c>
      <c r="R26" s="1">
        <f>COUNTIF('sintetico num'!R$2:R$103,$A26)</f>
        <v>0</v>
      </c>
      <c r="S26" s="1">
        <f>COUNTIF('sintetico num'!S$2:S$103,$A26)</f>
        <v>0</v>
      </c>
    </row>
    <row r="27" spans="1:19" x14ac:dyDescent="0.3">
      <c r="A27" s="3">
        <v>26</v>
      </c>
      <c r="B27" s="1">
        <f>COUNTIF('sintetico num'!B$2:B$103,$A27)</f>
        <v>0</v>
      </c>
      <c r="C27" s="1">
        <f>COUNTIF('sintetico num'!C$2:C$103,$A27)</f>
        <v>0</v>
      </c>
      <c r="D27" s="1">
        <f>COUNTIF('sintetico num'!D$2:D$103,$A27)</f>
        <v>0</v>
      </c>
      <c r="E27" s="1">
        <f>COUNTIF('sintetico num'!E$2:E$103,$A27)</f>
        <v>0</v>
      </c>
      <c r="F27" s="1">
        <f>COUNTIF('sintetico num'!F$2:F$103,$A27)</f>
        <v>0</v>
      </c>
      <c r="G27" s="1">
        <f>COUNTIF('sintetico num'!G$2:G$103,$A27)</f>
        <v>0</v>
      </c>
      <c r="H27" s="1">
        <f>COUNTIF('sintetico num'!H$2:H$103,$A27)</f>
        <v>0</v>
      </c>
      <c r="I27" s="1">
        <f>COUNTIF('sintetico num'!I$2:I$103,$A27)</f>
        <v>0</v>
      </c>
      <c r="J27" s="1">
        <f>COUNTIF('sintetico num'!J$2:J$103,$A27)</f>
        <v>0</v>
      </c>
      <c r="K27" s="1">
        <f>COUNTIF('sintetico num'!K$2:K$103,$A27)</f>
        <v>0</v>
      </c>
      <c r="L27" s="1">
        <f>COUNTIF('sintetico num'!L$2:L$103,$A27)</f>
        <v>0</v>
      </c>
      <c r="M27" s="1">
        <f>COUNTIF('sintetico num'!M$2:M$103,$A27)</f>
        <v>0</v>
      </c>
      <c r="N27" s="1">
        <f>COUNTIF('sintetico num'!N$2:N$103,$A27)</f>
        <v>0</v>
      </c>
      <c r="O27" s="1">
        <f>COUNTIF('sintetico num'!O$2:O$103,$A27)</f>
        <v>0</v>
      </c>
      <c r="P27" s="1">
        <f>COUNTIF('sintetico num'!P$2:P$103,$A27)</f>
        <v>0</v>
      </c>
      <c r="Q27" s="1">
        <f>COUNTIF('sintetico num'!Q$2:Q$103,$A27)</f>
        <v>0</v>
      </c>
      <c r="R27" s="1">
        <f>COUNTIF('sintetico num'!R$2:R$103,$A27)</f>
        <v>0</v>
      </c>
      <c r="S27" s="1">
        <f>COUNTIF('sintetico num'!S$2:S$103,$A27)</f>
        <v>0</v>
      </c>
    </row>
    <row r="28" spans="1:19" x14ac:dyDescent="0.3">
      <c r="A28" s="3">
        <v>27</v>
      </c>
      <c r="B28" s="1">
        <f>COUNTIF('sintetico num'!B$2:B$103,$A28)</f>
        <v>0</v>
      </c>
      <c r="C28" s="1">
        <f>COUNTIF('sintetico num'!C$2:C$103,$A28)</f>
        <v>0</v>
      </c>
      <c r="D28" s="1">
        <f>COUNTIF('sintetico num'!D$2:D$103,$A28)</f>
        <v>0</v>
      </c>
      <c r="E28" s="1">
        <f>COUNTIF('sintetico num'!E$2:E$103,$A28)</f>
        <v>0</v>
      </c>
      <c r="F28" s="1">
        <f>COUNTIF('sintetico num'!F$2:F$103,$A28)</f>
        <v>0</v>
      </c>
      <c r="G28" s="1">
        <f>COUNTIF('sintetico num'!G$2:G$103,$A28)</f>
        <v>0</v>
      </c>
      <c r="H28" s="1">
        <f>COUNTIF('sintetico num'!H$2:H$103,$A28)</f>
        <v>0</v>
      </c>
      <c r="I28" s="1">
        <f>COUNTIF('sintetico num'!I$2:I$103,$A28)</f>
        <v>0</v>
      </c>
      <c r="J28" s="1">
        <f>COUNTIF('sintetico num'!J$2:J$103,$A28)</f>
        <v>0</v>
      </c>
      <c r="K28" s="1">
        <f>COUNTIF('sintetico num'!K$2:K$103,$A28)</f>
        <v>0</v>
      </c>
      <c r="L28" s="1">
        <f>COUNTIF('sintetico num'!L$2:L$103,$A28)</f>
        <v>0</v>
      </c>
      <c r="M28" s="1">
        <f>COUNTIF('sintetico num'!M$2:M$103,$A28)</f>
        <v>0</v>
      </c>
      <c r="N28" s="1">
        <f>COUNTIF('sintetico num'!N$2:N$103,$A28)</f>
        <v>0</v>
      </c>
      <c r="O28" s="1">
        <f>COUNTIF('sintetico num'!O$2:O$103,$A28)</f>
        <v>0</v>
      </c>
      <c r="P28" s="1">
        <f>COUNTIF('sintetico num'!P$2:P$103,$A28)</f>
        <v>0</v>
      </c>
      <c r="Q28" s="1">
        <f>COUNTIF('sintetico num'!Q$2:Q$103,$A28)</f>
        <v>0</v>
      </c>
      <c r="R28" s="1">
        <f>COUNTIF('sintetico num'!R$2:R$103,$A28)</f>
        <v>0</v>
      </c>
      <c r="S28" s="1">
        <f>COUNTIF('sintetico num'!S$2:S$103,$A28)</f>
        <v>0</v>
      </c>
    </row>
    <row r="29" spans="1:19" x14ac:dyDescent="0.3">
      <c r="A29" s="3">
        <v>28</v>
      </c>
      <c r="B29" s="1">
        <f>COUNTIF('sintetico num'!B$2:B$103,$A29)</f>
        <v>0</v>
      </c>
      <c r="C29" s="1">
        <f>COUNTIF('sintetico num'!C$2:C$103,$A29)</f>
        <v>0</v>
      </c>
      <c r="D29" s="1">
        <f>COUNTIF('sintetico num'!D$2:D$103,$A29)</f>
        <v>0</v>
      </c>
      <c r="E29" s="1">
        <f>COUNTIF('sintetico num'!E$2:E$103,$A29)</f>
        <v>0</v>
      </c>
      <c r="F29" s="1">
        <f>COUNTIF('sintetico num'!F$2:F$103,$A29)</f>
        <v>0</v>
      </c>
      <c r="G29" s="1">
        <f>COUNTIF('sintetico num'!G$2:G$103,$A29)</f>
        <v>0</v>
      </c>
      <c r="H29" s="1">
        <f>COUNTIF('sintetico num'!H$2:H$103,$A29)</f>
        <v>0</v>
      </c>
      <c r="I29" s="1">
        <f>COUNTIF('sintetico num'!I$2:I$103,$A29)</f>
        <v>0</v>
      </c>
      <c r="J29" s="1">
        <f>COUNTIF('sintetico num'!J$2:J$103,$A29)</f>
        <v>0</v>
      </c>
      <c r="K29" s="1">
        <f>COUNTIF('sintetico num'!K$2:K$103,$A29)</f>
        <v>0</v>
      </c>
      <c r="L29" s="1">
        <f>COUNTIF('sintetico num'!L$2:L$103,$A29)</f>
        <v>0</v>
      </c>
      <c r="M29" s="1">
        <f>COUNTIF('sintetico num'!M$2:M$103,$A29)</f>
        <v>0</v>
      </c>
      <c r="N29" s="1">
        <f>COUNTIF('sintetico num'!N$2:N$103,$A29)</f>
        <v>0</v>
      </c>
      <c r="O29" s="1">
        <f>COUNTIF('sintetico num'!O$2:O$103,$A29)</f>
        <v>0</v>
      </c>
      <c r="P29" s="1">
        <f>COUNTIF('sintetico num'!P$2:P$103,$A29)</f>
        <v>0</v>
      </c>
      <c r="Q29" s="1">
        <f>COUNTIF('sintetico num'!Q$2:Q$103,$A29)</f>
        <v>0</v>
      </c>
      <c r="R29" s="1">
        <f>COUNTIF('sintetico num'!R$2:R$103,$A29)</f>
        <v>0</v>
      </c>
      <c r="S29" s="1">
        <f>COUNTIF('sintetico num'!S$2:S$103,$A29)</f>
        <v>0</v>
      </c>
    </row>
    <row r="30" spans="1:19" x14ac:dyDescent="0.3">
      <c r="A30" s="3">
        <v>29</v>
      </c>
      <c r="B30" s="1">
        <f>COUNTIF('sintetico num'!B$2:B$103,$A30)</f>
        <v>0</v>
      </c>
      <c r="C30" s="1">
        <f>COUNTIF('sintetico num'!C$2:C$103,$A30)</f>
        <v>0</v>
      </c>
      <c r="D30" s="1">
        <f>COUNTIF('sintetico num'!D$2:D$103,$A30)</f>
        <v>0</v>
      </c>
      <c r="E30" s="1">
        <f>COUNTIF('sintetico num'!E$2:E$103,$A30)</f>
        <v>0</v>
      </c>
      <c r="F30" s="1">
        <f>COUNTIF('sintetico num'!F$2:F$103,$A30)</f>
        <v>0</v>
      </c>
      <c r="G30" s="1">
        <f>COUNTIF('sintetico num'!G$2:G$103,$A30)</f>
        <v>0</v>
      </c>
      <c r="H30" s="1">
        <f>COUNTIF('sintetico num'!H$2:H$103,$A30)</f>
        <v>0</v>
      </c>
      <c r="I30" s="1">
        <f>COUNTIF('sintetico num'!I$2:I$103,$A30)</f>
        <v>0</v>
      </c>
      <c r="J30" s="1">
        <f>COUNTIF('sintetico num'!J$2:J$103,$A30)</f>
        <v>0</v>
      </c>
      <c r="K30" s="1">
        <f>COUNTIF('sintetico num'!K$2:K$103,$A30)</f>
        <v>0</v>
      </c>
      <c r="L30" s="1">
        <f>COUNTIF('sintetico num'!L$2:L$103,$A30)</f>
        <v>0</v>
      </c>
      <c r="M30" s="1">
        <f>COUNTIF('sintetico num'!M$2:M$103,$A30)</f>
        <v>0</v>
      </c>
      <c r="N30" s="1">
        <f>COUNTIF('sintetico num'!N$2:N$103,$A30)</f>
        <v>0</v>
      </c>
      <c r="O30" s="1">
        <f>COUNTIF('sintetico num'!O$2:O$103,$A30)</f>
        <v>0</v>
      </c>
      <c r="P30" s="1">
        <f>COUNTIF('sintetico num'!P$2:P$103,$A30)</f>
        <v>0</v>
      </c>
      <c r="Q30" s="1">
        <f>COUNTIF('sintetico num'!Q$2:Q$103,$A30)</f>
        <v>0</v>
      </c>
      <c r="R30" s="1">
        <f>COUNTIF('sintetico num'!R$2:R$103,$A30)</f>
        <v>0</v>
      </c>
      <c r="S30" s="1">
        <f>COUNTIF('sintetico num'!S$2:S$103,$A30)</f>
        <v>0</v>
      </c>
    </row>
    <row r="31" spans="1:19" x14ac:dyDescent="0.3">
      <c r="A31" s="3">
        <v>30</v>
      </c>
      <c r="B31" s="1">
        <f>COUNTIF('sintetico num'!B$2:B$103,$A31)</f>
        <v>0</v>
      </c>
      <c r="C31" s="1">
        <f>COUNTIF('sintetico num'!C$2:C$103,$A31)</f>
        <v>0</v>
      </c>
      <c r="D31" s="1">
        <f>COUNTIF('sintetico num'!D$2:D$103,$A31)</f>
        <v>0</v>
      </c>
      <c r="E31" s="1">
        <f>COUNTIF('sintetico num'!E$2:E$103,$A31)</f>
        <v>0</v>
      </c>
      <c r="F31" s="1">
        <f>COUNTIF('sintetico num'!F$2:F$103,$A31)</f>
        <v>0</v>
      </c>
      <c r="G31" s="1">
        <f>COUNTIF('sintetico num'!G$2:G$103,$A31)</f>
        <v>0</v>
      </c>
      <c r="H31" s="1">
        <f>COUNTIF('sintetico num'!H$2:H$103,$A31)</f>
        <v>0</v>
      </c>
      <c r="I31" s="1">
        <f>COUNTIF('sintetico num'!I$2:I$103,$A31)</f>
        <v>0</v>
      </c>
      <c r="J31" s="1">
        <f>COUNTIF('sintetico num'!J$2:J$103,$A31)</f>
        <v>0</v>
      </c>
      <c r="K31" s="1">
        <f>COUNTIF('sintetico num'!K$2:K$103,$A31)</f>
        <v>0</v>
      </c>
      <c r="L31" s="1">
        <f>COUNTIF('sintetico num'!L$2:L$103,$A31)</f>
        <v>0</v>
      </c>
      <c r="M31" s="1">
        <f>COUNTIF('sintetico num'!M$2:M$103,$A31)</f>
        <v>0</v>
      </c>
      <c r="N31" s="1">
        <f>COUNTIF('sintetico num'!N$2:N$103,$A31)</f>
        <v>0</v>
      </c>
      <c r="O31" s="1">
        <f>COUNTIF('sintetico num'!O$2:O$103,$A31)</f>
        <v>0</v>
      </c>
      <c r="P31" s="1">
        <f>COUNTIF('sintetico num'!P$2:P$103,$A31)</f>
        <v>0</v>
      </c>
      <c r="Q31" s="1">
        <f>COUNTIF('sintetico num'!Q$2:Q$103,$A31)</f>
        <v>0</v>
      </c>
      <c r="R31" s="1">
        <f>COUNTIF('sintetico num'!R$2:R$103,$A31)</f>
        <v>0</v>
      </c>
      <c r="S31" s="1">
        <f>COUNTIF('sintetico num'!S$2:S$103,$A31)</f>
        <v>0</v>
      </c>
    </row>
    <row r="32" spans="1:19" x14ac:dyDescent="0.3">
      <c r="A32" s="3"/>
    </row>
    <row r="33" spans="1:1" x14ac:dyDescent="0.3">
      <c r="A33" s="3"/>
    </row>
    <row r="34" spans="1:1" x14ac:dyDescent="0.3">
      <c r="A34" s="3"/>
    </row>
    <row r="35" spans="1:1" x14ac:dyDescent="0.3">
      <c r="A35" s="3"/>
    </row>
    <row r="36" spans="1:1" x14ac:dyDescent="0.3">
      <c r="A36" s="3"/>
    </row>
    <row r="37" spans="1:1" x14ac:dyDescent="0.3">
      <c r="A37" s="3"/>
    </row>
    <row r="38" spans="1:1" x14ac:dyDescent="0.3">
      <c r="A38" s="3"/>
    </row>
    <row r="39" spans="1:1" x14ac:dyDescent="0.3">
      <c r="A39" s="3"/>
    </row>
    <row r="40" spans="1:1" x14ac:dyDescent="0.3">
      <c r="A40" s="3"/>
    </row>
    <row r="41" spans="1:1" x14ac:dyDescent="0.3">
      <c r="A41" s="3"/>
    </row>
    <row r="42" spans="1:1" x14ac:dyDescent="0.3">
      <c r="A42" s="3"/>
    </row>
    <row r="43" spans="1:1" x14ac:dyDescent="0.3">
      <c r="A43" s="3"/>
    </row>
    <row r="44" spans="1:1" x14ac:dyDescent="0.3">
      <c r="A44" s="3"/>
    </row>
    <row r="45" spans="1:1" x14ac:dyDescent="0.3">
      <c r="A45" s="3"/>
    </row>
    <row r="46" spans="1:1" x14ac:dyDescent="0.3">
      <c r="A46" s="3"/>
    </row>
    <row r="47" spans="1:1" x14ac:dyDescent="0.3">
      <c r="A47" s="3"/>
    </row>
    <row r="48" spans="1:1" x14ac:dyDescent="0.3">
      <c r="A48" s="3"/>
    </row>
    <row r="49" spans="1:1" x14ac:dyDescent="0.3">
      <c r="A49" s="3"/>
    </row>
    <row r="50" spans="1:1" x14ac:dyDescent="0.3">
      <c r="A50" s="3"/>
    </row>
    <row r="51" spans="1:1" x14ac:dyDescent="0.3">
      <c r="A51" s="3"/>
    </row>
    <row r="52" spans="1:1" x14ac:dyDescent="0.3">
      <c r="A52" s="3"/>
    </row>
    <row r="53" spans="1:1" x14ac:dyDescent="0.3">
      <c r="A53" s="3"/>
    </row>
    <row r="54" spans="1:1" x14ac:dyDescent="0.3">
      <c r="A54" s="3"/>
    </row>
    <row r="55" spans="1:1" x14ac:dyDescent="0.3">
      <c r="A55" s="3"/>
    </row>
    <row r="56" spans="1:1" x14ac:dyDescent="0.3">
      <c r="A56" s="3"/>
    </row>
    <row r="57" spans="1:1" x14ac:dyDescent="0.3">
      <c r="A57" s="3"/>
    </row>
    <row r="58" spans="1:1" x14ac:dyDescent="0.3">
      <c r="A58" s="3"/>
    </row>
    <row r="59" spans="1:1" x14ac:dyDescent="0.3">
      <c r="A59" s="3"/>
    </row>
    <row r="60" spans="1:1" x14ac:dyDescent="0.3">
      <c r="A60" s="3"/>
    </row>
    <row r="61" spans="1:1" x14ac:dyDescent="0.3">
      <c r="A61" s="3"/>
    </row>
    <row r="62" spans="1:1" x14ac:dyDescent="0.3">
      <c r="A62" s="3"/>
    </row>
    <row r="63" spans="1:1" x14ac:dyDescent="0.3">
      <c r="A63" s="3"/>
    </row>
    <row r="64" spans="1:1" x14ac:dyDescent="0.3">
      <c r="A64" s="3"/>
    </row>
    <row r="65" spans="1:1" x14ac:dyDescent="0.3">
      <c r="A65" s="3"/>
    </row>
    <row r="66" spans="1:1" x14ac:dyDescent="0.3">
      <c r="A66" s="3"/>
    </row>
    <row r="67" spans="1:1" x14ac:dyDescent="0.3">
      <c r="A67" s="3"/>
    </row>
    <row r="68" spans="1:1" x14ac:dyDescent="0.3">
      <c r="A68" s="3"/>
    </row>
    <row r="69" spans="1:1" x14ac:dyDescent="0.3">
      <c r="A69" s="3"/>
    </row>
    <row r="70" spans="1:1" x14ac:dyDescent="0.3">
      <c r="A70" s="3"/>
    </row>
    <row r="71" spans="1:1" x14ac:dyDescent="0.3">
      <c r="A71" s="3"/>
    </row>
    <row r="72" spans="1:1" x14ac:dyDescent="0.3">
      <c r="A72" s="3"/>
    </row>
    <row r="73" spans="1:1" x14ac:dyDescent="0.3">
      <c r="A73" s="3"/>
    </row>
    <row r="74" spans="1:1" x14ac:dyDescent="0.3">
      <c r="A74" s="3"/>
    </row>
    <row r="75" spans="1:1" x14ac:dyDescent="0.3">
      <c r="A75" s="3"/>
    </row>
    <row r="76" spans="1:1" x14ac:dyDescent="0.3">
      <c r="A76" s="3"/>
    </row>
    <row r="77" spans="1:1" x14ac:dyDescent="0.3">
      <c r="A77" s="3"/>
    </row>
    <row r="78" spans="1:1" x14ac:dyDescent="0.3">
      <c r="A78" s="3"/>
    </row>
    <row r="79" spans="1:1" x14ac:dyDescent="0.3">
      <c r="A79" s="3"/>
    </row>
    <row r="80" spans="1:1" x14ac:dyDescent="0.3">
      <c r="A80" s="3"/>
    </row>
    <row r="81" spans="1:1" x14ac:dyDescent="0.3">
      <c r="A81" s="3"/>
    </row>
    <row r="82" spans="1:1" x14ac:dyDescent="0.3">
      <c r="A82" s="3"/>
    </row>
    <row r="83" spans="1:1" x14ac:dyDescent="0.3">
      <c r="A83" s="3"/>
    </row>
    <row r="84" spans="1:1" x14ac:dyDescent="0.3">
      <c r="A84" s="3"/>
    </row>
    <row r="85" spans="1:1" x14ac:dyDescent="0.3">
      <c r="A85" s="3"/>
    </row>
    <row r="86" spans="1:1" x14ac:dyDescent="0.3">
      <c r="A86" s="3"/>
    </row>
    <row r="87" spans="1:1" x14ac:dyDescent="0.3">
      <c r="A87" s="3"/>
    </row>
    <row r="88" spans="1:1" x14ac:dyDescent="0.3">
      <c r="A88" s="3"/>
    </row>
    <row r="89" spans="1:1" x14ac:dyDescent="0.3">
      <c r="A89" s="3"/>
    </row>
    <row r="90" spans="1:1" x14ac:dyDescent="0.3">
      <c r="A90" s="3"/>
    </row>
    <row r="91" spans="1:1" x14ac:dyDescent="0.3">
      <c r="A91" s="3"/>
    </row>
    <row r="92" spans="1:1" x14ac:dyDescent="0.3">
      <c r="A92" s="3"/>
    </row>
    <row r="93" spans="1:1" x14ac:dyDescent="0.3">
      <c r="A93" s="3"/>
    </row>
    <row r="94" spans="1:1" x14ac:dyDescent="0.3">
      <c r="A94" s="3"/>
    </row>
    <row r="95" spans="1:1" x14ac:dyDescent="0.3">
      <c r="A95" s="3"/>
    </row>
    <row r="96" spans="1:1" x14ac:dyDescent="0.3">
      <c r="A96" s="3"/>
    </row>
    <row r="97" spans="1:1" x14ac:dyDescent="0.3">
      <c r="A97" s="3"/>
    </row>
    <row r="98" spans="1:1" x14ac:dyDescent="0.3">
      <c r="A98" s="3"/>
    </row>
    <row r="99" spans="1:1" x14ac:dyDescent="0.3">
      <c r="A99" s="3"/>
    </row>
    <row r="100" spans="1:1" x14ac:dyDescent="0.3">
      <c r="A100" s="3"/>
    </row>
    <row r="101" spans="1:1" x14ac:dyDescent="0.3">
      <c r="A101" s="3"/>
    </row>
    <row r="102" spans="1:1" x14ac:dyDescent="0.3">
      <c r="A102" s="3"/>
    </row>
    <row r="103" spans="1:1" x14ac:dyDescent="0.3">
      <c r="A103" s="3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4"/>
  <sheetViews>
    <sheetView topLeftCell="F67" workbookViewId="0">
      <selection activeCell="W2" sqref="W2:W104"/>
    </sheetView>
  </sheetViews>
  <sheetFormatPr defaultColWidth="9.08984375" defaultRowHeight="13" x14ac:dyDescent="0.3"/>
  <cols>
    <col min="1" max="1" width="13.54296875" style="11" bestFit="1" customWidth="1"/>
    <col min="2" max="23" width="12.08984375" style="11" customWidth="1"/>
    <col min="24" max="16384" width="9.08984375" style="11"/>
  </cols>
  <sheetData>
    <row r="1" spans="1:23" x14ac:dyDescent="0.3">
      <c r="B1" s="11">
        <v>1997</v>
      </c>
      <c r="C1" s="11">
        <v>1998</v>
      </c>
      <c r="D1" s="11">
        <v>1999</v>
      </c>
      <c r="E1" s="11">
        <v>2000</v>
      </c>
      <c r="F1" s="11">
        <v>2001</v>
      </c>
      <c r="G1" s="11">
        <v>2002</v>
      </c>
      <c r="H1" s="11">
        <v>2003</v>
      </c>
      <c r="I1" s="11">
        <v>2004</v>
      </c>
      <c r="J1" s="11">
        <v>2005</v>
      </c>
      <c r="K1" s="11">
        <v>2006</v>
      </c>
      <c r="L1" s="11">
        <v>2007</v>
      </c>
      <c r="M1" s="11">
        <v>2008</v>
      </c>
      <c r="N1" s="11">
        <v>2009</v>
      </c>
      <c r="O1" s="11">
        <v>2010</v>
      </c>
      <c r="P1" s="11">
        <v>2011</v>
      </c>
      <c r="Q1" s="11">
        <v>2012</v>
      </c>
      <c r="R1" s="11">
        <v>2013</v>
      </c>
      <c r="S1" s="11">
        <v>2014</v>
      </c>
      <c r="T1" s="11">
        <v>2015</v>
      </c>
      <c r="U1" s="11">
        <v>2016</v>
      </c>
      <c r="V1" s="11">
        <v>2017</v>
      </c>
      <c r="W1" s="11">
        <v>2018</v>
      </c>
    </row>
    <row r="2" spans="1:23" x14ac:dyDescent="0.3">
      <c r="A2" s="11" t="s">
        <v>30</v>
      </c>
      <c r="B2" s="11" t="s">
        <v>30</v>
      </c>
      <c r="C2" s="11" t="s">
        <v>30</v>
      </c>
      <c r="D2" s="11" t="s">
        <v>30</v>
      </c>
      <c r="E2" s="11" t="s">
        <v>30</v>
      </c>
      <c r="F2" s="11" t="s">
        <v>30</v>
      </c>
      <c r="G2" s="11" t="s">
        <v>30</v>
      </c>
      <c r="H2" s="11" t="s">
        <v>30</v>
      </c>
      <c r="I2" s="11" t="s">
        <v>30</v>
      </c>
      <c r="J2" s="11" t="s">
        <v>30</v>
      </c>
      <c r="K2" s="11" t="s">
        <v>30</v>
      </c>
      <c r="L2" s="11" t="s">
        <v>30</v>
      </c>
      <c r="M2" s="11" t="s">
        <v>30</v>
      </c>
      <c r="N2" s="11" t="s">
        <v>30</v>
      </c>
      <c r="O2" s="11" t="s">
        <v>30</v>
      </c>
      <c r="P2" s="11" t="s">
        <v>30</v>
      </c>
      <c r="Q2" s="11" t="s">
        <v>30</v>
      </c>
      <c r="R2" s="11" t="s">
        <v>30</v>
      </c>
      <c r="S2" s="11" t="s">
        <v>30</v>
      </c>
      <c r="T2" s="11" t="s">
        <v>30</v>
      </c>
      <c r="U2" s="11" t="s">
        <v>30</v>
      </c>
      <c r="V2" s="11" t="s">
        <v>30</v>
      </c>
      <c r="W2" s="11" t="s">
        <v>30</v>
      </c>
    </row>
    <row r="3" spans="1:23" x14ac:dyDescent="0.3">
      <c r="A3" s="11" t="s">
        <v>74</v>
      </c>
      <c r="B3" s="11" t="s">
        <v>74</v>
      </c>
      <c r="C3" s="11" t="s">
        <v>74</v>
      </c>
      <c r="D3" s="11" t="s">
        <v>74</v>
      </c>
      <c r="E3" s="11" t="s">
        <v>74</v>
      </c>
      <c r="F3" s="11" t="s">
        <v>74</v>
      </c>
      <c r="G3" s="11" t="s">
        <v>74</v>
      </c>
      <c r="H3" s="11" t="s">
        <v>74</v>
      </c>
      <c r="I3" s="11" t="s">
        <v>74</v>
      </c>
      <c r="J3" s="11" t="s">
        <v>74</v>
      </c>
      <c r="K3" s="11" t="s">
        <v>74</v>
      </c>
      <c r="L3" s="11" t="s">
        <v>74</v>
      </c>
      <c r="M3" s="11" t="s">
        <v>74</v>
      </c>
      <c r="N3" s="11" t="s">
        <v>74</v>
      </c>
      <c r="O3" s="11" t="s">
        <v>74</v>
      </c>
      <c r="P3" s="11" t="s">
        <v>74</v>
      </c>
      <c r="Q3" s="11" t="s">
        <v>74</v>
      </c>
      <c r="R3" s="11" t="s">
        <v>74</v>
      </c>
      <c r="S3" s="11" t="s">
        <v>74</v>
      </c>
      <c r="T3" s="11" t="s">
        <v>74</v>
      </c>
      <c r="U3" s="11" t="s">
        <v>74</v>
      </c>
      <c r="V3" s="11" t="s">
        <v>74</v>
      </c>
      <c r="W3" s="11" t="s">
        <v>74</v>
      </c>
    </row>
    <row r="4" spans="1:23" x14ac:dyDescent="0.3">
      <c r="A4" s="11" t="s">
        <v>116</v>
      </c>
      <c r="B4" s="11" t="s">
        <v>116</v>
      </c>
      <c r="C4" s="11" t="s">
        <v>116</v>
      </c>
      <c r="D4" s="11" t="s">
        <v>116</v>
      </c>
      <c r="E4" s="11" t="s">
        <v>116</v>
      </c>
      <c r="F4" s="11" t="s">
        <v>116</v>
      </c>
      <c r="G4" s="11" t="s">
        <v>116</v>
      </c>
      <c r="H4" s="11" t="s">
        <v>116</v>
      </c>
      <c r="I4" s="11" t="s">
        <v>116</v>
      </c>
      <c r="J4" s="11" t="s">
        <v>116</v>
      </c>
      <c r="K4" s="11" t="s">
        <v>116</v>
      </c>
      <c r="L4" s="11" t="s">
        <v>116</v>
      </c>
      <c r="M4" s="11" t="s">
        <v>116</v>
      </c>
      <c r="N4" s="11" t="s">
        <v>116</v>
      </c>
      <c r="O4" s="11" t="s">
        <v>116</v>
      </c>
      <c r="P4" s="11" t="s">
        <v>116</v>
      </c>
      <c r="Q4" s="11" t="s">
        <v>116</v>
      </c>
      <c r="R4" s="11" t="s">
        <v>116</v>
      </c>
      <c r="S4" s="11" t="s">
        <v>116</v>
      </c>
      <c r="T4" s="11" t="s">
        <v>116</v>
      </c>
      <c r="U4" s="11" t="s">
        <v>116</v>
      </c>
      <c r="V4" s="11" t="s">
        <v>116</v>
      </c>
      <c r="W4" s="11" t="s">
        <v>116</v>
      </c>
    </row>
    <row r="5" spans="1:23" x14ac:dyDescent="0.3">
      <c r="A5" s="11" t="s">
        <v>133</v>
      </c>
      <c r="B5" s="11" t="s">
        <v>133</v>
      </c>
      <c r="C5" s="11" t="s">
        <v>133</v>
      </c>
      <c r="D5" s="11" t="s">
        <v>133</v>
      </c>
      <c r="E5" s="11" t="s">
        <v>133</v>
      </c>
      <c r="F5" s="11" t="s">
        <v>133</v>
      </c>
      <c r="G5" s="11" t="s">
        <v>133</v>
      </c>
      <c r="H5" s="11" t="s">
        <v>133</v>
      </c>
      <c r="I5" s="11" t="s">
        <v>133</v>
      </c>
      <c r="J5" s="11" t="s">
        <v>133</v>
      </c>
      <c r="K5" s="11" t="s">
        <v>133</v>
      </c>
      <c r="L5" s="11" t="s">
        <v>133</v>
      </c>
      <c r="M5" s="11" t="s">
        <v>133</v>
      </c>
      <c r="N5" s="11" t="s">
        <v>133</v>
      </c>
      <c r="O5" s="11" t="s">
        <v>133</v>
      </c>
      <c r="P5" s="11" t="s">
        <v>133</v>
      </c>
      <c r="Q5" s="11" t="s">
        <v>133</v>
      </c>
      <c r="R5" s="11" t="s">
        <v>133</v>
      </c>
      <c r="S5" s="11" t="s">
        <v>133</v>
      </c>
      <c r="T5" s="11" t="s">
        <v>133</v>
      </c>
      <c r="U5" s="11" t="s">
        <v>133</v>
      </c>
      <c r="V5" s="11" t="s">
        <v>133</v>
      </c>
      <c r="W5" s="11" t="s">
        <v>133</v>
      </c>
    </row>
    <row r="6" spans="1:23" x14ac:dyDescent="0.3">
      <c r="A6" s="11" t="s">
        <v>81</v>
      </c>
      <c r="B6" s="11" t="s">
        <v>81</v>
      </c>
      <c r="C6" s="11" t="s">
        <v>81</v>
      </c>
      <c r="D6" s="11" t="s">
        <v>81</v>
      </c>
      <c r="E6" s="11" t="s">
        <v>81</v>
      </c>
      <c r="F6" s="11" t="s">
        <v>81</v>
      </c>
      <c r="G6" s="11" t="s">
        <v>81</v>
      </c>
      <c r="H6" s="11" t="s">
        <v>81</v>
      </c>
      <c r="I6" s="11" t="s">
        <v>81</v>
      </c>
      <c r="J6" s="11" t="s">
        <v>81</v>
      </c>
      <c r="K6" s="11" t="s">
        <v>81</v>
      </c>
      <c r="L6" s="11" t="s">
        <v>81</v>
      </c>
      <c r="M6" s="11" t="s">
        <v>81</v>
      </c>
      <c r="N6" s="11" t="s">
        <v>81</v>
      </c>
      <c r="O6" s="11" t="s">
        <v>81</v>
      </c>
      <c r="P6" s="11" t="s">
        <v>81</v>
      </c>
      <c r="Q6" s="11" t="s">
        <v>81</v>
      </c>
      <c r="R6" s="11" t="s">
        <v>81</v>
      </c>
      <c r="S6" s="11" t="s">
        <v>81</v>
      </c>
      <c r="T6" s="11" t="s">
        <v>81</v>
      </c>
      <c r="U6" s="11" t="s">
        <v>81</v>
      </c>
      <c r="V6" s="11" t="s">
        <v>81</v>
      </c>
      <c r="W6" s="11" t="s">
        <v>81</v>
      </c>
    </row>
    <row r="7" spans="1:23" x14ac:dyDescent="0.3">
      <c r="A7" s="11" t="s">
        <v>117</v>
      </c>
      <c r="B7" s="11" t="s">
        <v>117</v>
      </c>
      <c r="C7" s="11" t="s">
        <v>117</v>
      </c>
      <c r="D7" s="11" t="s">
        <v>117</v>
      </c>
      <c r="E7" s="11" t="s">
        <v>117</v>
      </c>
      <c r="F7" s="11" t="s">
        <v>117</v>
      </c>
      <c r="G7" s="11" t="s">
        <v>117</v>
      </c>
      <c r="H7" s="11" t="s">
        <v>117</v>
      </c>
      <c r="I7" s="11" t="s">
        <v>117</v>
      </c>
      <c r="J7" s="11" t="s">
        <v>117</v>
      </c>
      <c r="K7" s="11" t="s">
        <v>117</v>
      </c>
      <c r="L7" s="11" t="s">
        <v>117</v>
      </c>
      <c r="M7" s="11" t="s">
        <v>117</v>
      </c>
      <c r="N7" s="11" t="s">
        <v>117</v>
      </c>
      <c r="O7" s="11" t="s">
        <v>117</v>
      </c>
      <c r="P7" s="11" t="s">
        <v>117</v>
      </c>
      <c r="Q7" s="11" t="s">
        <v>117</v>
      </c>
      <c r="R7" s="11" t="s">
        <v>117</v>
      </c>
      <c r="S7" s="11" t="s">
        <v>117</v>
      </c>
      <c r="T7" s="11" t="s">
        <v>117</v>
      </c>
      <c r="U7" s="11" t="s">
        <v>117</v>
      </c>
      <c r="V7" s="11" t="s">
        <v>117</v>
      </c>
      <c r="W7" s="11" t="s">
        <v>117</v>
      </c>
    </row>
    <row r="8" spans="1:23" x14ac:dyDescent="0.3">
      <c r="A8" s="11" t="s">
        <v>68</v>
      </c>
      <c r="B8" s="11" t="s">
        <v>68</v>
      </c>
      <c r="C8" s="11" t="s">
        <v>68</v>
      </c>
      <c r="D8" s="11" t="s">
        <v>68</v>
      </c>
      <c r="E8" s="11" t="s">
        <v>68</v>
      </c>
      <c r="F8" s="11" t="s">
        <v>68</v>
      </c>
      <c r="G8" s="11" t="s">
        <v>68</v>
      </c>
      <c r="H8" s="11" t="s">
        <v>68</v>
      </c>
      <c r="I8" s="11" t="s">
        <v>68</v>
      </c>
      <c r="J8" s="11" t="s">
        <v>68</v>
      </c>
      <c r="K8" s="11" t="s">
        <v>68</v>
      </c>
      <c r="L8" s="11" t="s">
        <v>68</v>
      </c>
      <c r="M8" s="11" t="s">
        <v>68</v>
      </c>
      <c r="N8" s="11" t="s">
        <v>68</v>
      </c>
      <c r="O8" s="11" t="s">
        <v>68</v>
      </c>
      <c r="P8" s="11" t="s">
        <v>68</v>
      </c>
      <c r="Q8" s="11" t="s">
        <v>68</v>
      </c>
      <c r="R8" s="11" t="s">
        <v>68</v>
      </c>
      <c r="S8" s="11" t="s">
        <v>68</v>
      </c>
      <c r="T8" s="11" t="s">
        <v>68</v>
      </c>
      <c r="U8" s="11" t="s">
        <v>68</v>
      </c>
      <c r="V8" s="11" t="s">
        <v>68</v>
      </c>
      <c r="W8" s="11" t="s">
        <v>68</v>
      </c>
    </row>
    <row r="9" spans="1:23" x14ac:dyDescent="0.3">
      <c r="A9" s="11" t="s">
        <v>127</v>
      </c>
      <c r="B9" s="11" t="s">
        <v>127</v>
      </c>
      <c r="C9" s="11" t="s">
        <v>127</v>
      </c>
      <c r="D9" s="11" t="s">
        <v>127</v>
      </c>
      <c r="E9" s="11" t="s">
        <v>127</v>
      </c>
      <c r="F9" s="11" t="s">
        <v>127</v>
      </c>
      <c r="G9" s="11" t="s">
        <v>127</v>
      </c>
      <c r="H9" s="11" t="s">
        <v>127</v>
      </c>
      <c r="I9" s="11" t="s">
        <v>127</v>
      </c>
      <c r="J9" s="11" t="s">
        <v>127</v>
      </c>
      <c r="K9" s="11" t="s">
        <v>127</v>
      </c>
      <c r="L9" s="11" t="s">
        <v>127</v>
      </c>
      <c r="M9" s="11" t="s">
        <v>127</v>
      </c>
      <c r="N9" s="11" t="s">
        <v>127</v>
      </c>
      <c r="O9" s="11" t="s">
        <v>127</v>
      </c>
      <c r="P9" s="11" t="s">
        <v>127</v>
      </c>
      <c r="Q9" s="11" t="s">
        <v>127</v>
      </c>
      <c r="R9" s="11" t="s">
        <v>127</v>
      </c>
      <c r="S9" s="11" t="s">
        <v>127</v>
      </c>
      <c r="T9" s="11" t="s">
        <v>127</v>
      </c>
      <c r="U9" s="11" t="s">
        <v>127</v>
      </c>
      <c r="V9" s="11" t="s">
        <v>127</v>
      </c>
      <c r="W9" s="11" t="s">
        <v>127</v>
      </c>
    </row>
    <row r="10" spans="1:23" x14ac:dyDescent="0.3">
      <c r="A10" s="11" t="s">
        <v>55</v>
      </c>
      <c r="B10" s="11" t="s">
        <v>55</v>
      </c>
      <c r="C10" s="11" t="s">
        <v>55</v>
      </c>
      <c r="D10" s="11" t="s">
        <v>55</v>
      </c>
      <c r="E10" s="11" t="s">
        <v>55</v>
      </c>
      <c r="F10" s="11" t="s">
        <v>55</v>
      </c>
      <c r="G10" s="11" t="s">
        <v>55</v>
      </c>
      <c r="H10" s="11" t="s">
        <v>55</v>
      </c>
      <c r="I10" s="11" t="s">
        <v>55</v>
      </c>
      <c r="J10" s="11" t="s">
        <v>55</v>
      </c>
      <c r="K10" s="11" t="s">
        <v>55</v>
      </c>
      <c r="L10" s="11" t="s">
        <v>55</v>
      </c>
      <c r="M10" s="11" t="s">
        <v>55</v>
      </c>
      <c r="N10" s="11" t="s">
        <v>55</v>
      </c>
      <c r="O10" s="11" t="s">
        <v>55</v>
      </c>
      <c r="P10" s="11" t="s">
        <v>55</v>
      </c>
      <c r="Q10" s="11" t="s">
        <v>55</v>
      </c>
      <c r="R10" s="11" t="s">
        <v>55</v>
      </c>
      <c r="S10" s="11" t="s">
        <v>55</v>
      </c>
      <c r="T10" s="11" t="s">
        <v>55</v>
      </c>
      <c r="U10" s="11" t="s">
        <v>55</v>
      </c>
      <c r="V10" s="11" t="s">
        <v>55</v>
      </c>
      <c r="W10" s="11" t="s">
        <v>55</v>
      </c>
    </row>
    <row r="11" spans="1:23" x14ac:dyDescent="0.3">
      <c r="A11" s="11" t="s">
        <v>99</v>
      </c>
      <c r="B11" s="11" t="s">
        <v>99</v>
      </c>
      <c r="C11" s="11" t="s">
        <v>99</v>
      </c>
      <c r="D11" s="11" t="s">
        <v>99</v>
      </c>
      <c r="E11" s="11" t="s">
        <v>99</v>
      </c>
      <c r="F11" s="11" t="s">
        <v>99</v>
      </c>
      <c r="G11" s="11" t="s">
        <v>99</v>
      </c>
      <c r="H11" s="11" t="s">
        <v>99</v>
      </c>
      <c r="I11" s="11" t="s">
        <v>99</v>
      </c>
      <c r="J11" s="11" t="s">
        <v>99</v>
      </c>
      <c r="K11" s="11" t="s">
        <v>99</v>
      </c>
      <c r="L11" s="11" t="s">
        <v>99</v>
      </c>
      <c r="M11" s="11" t="s">
        <v>99</v>
      </c>
      <c r="N11" s="11" t="s">
        <v>99</v>
      </c>
      <c r="O11" s="11" t="s">
        <v>99</v>
      </c>
      <c r="P11" s="11" t="s">
        <v>99</v>
      </c>
      <c r="Q11" s="11" t="s">
        <v>99</v>
      </c>
      <c r="R11" s="11" t="s">
        <v>99</v>
      </c>
      <c r="S11" s="11" t="s">
        <v>99</v>
      </c>
      <c r="T11" s="11" t="s">
        <v>99</v>
      </c>
      <c r="U11" s="11" t="s">
        <v>99</v>
      </c>
      <c r="V11" s="11" t="s">
        <v>99</v>
      </c>
      <c r="W11" s="11" t="s">
        <v>99</v>
      </c>
    </row>
    <row r="12" spans="1:23" x14ac:dyDescent="0.3">
      <c r="A12" s="11" t="s">
        <v>143</v>
      </c>
      <c r="B12" s="11" t="s">
        <v>143</v>
      </c>
      <c r="C12" s="11" t="s">
        <v>143</v>
      </c>
      <c r="D12" s="11" t="s">
        <v>143</v>
      </c>
      <c r="E12" s="11" t="s">
        <v>143</v>
      </c>
      <c r="F12" s="11" t="s">
        <v>143</v>
      </c>
      <c r="G12" s="11" t="s">
        <v>143</v>
      </c>
      <c r="H12" s="11" t="s">
        <v>143</v>
      </c>
      <c r="I12" s="11" t="s">
        <v>143</v>
      </c>
      <c r="J12" s="11" t="s">
        <v>143</v>
      </c>
      <c r="K12" s="11" t="s">
        <v>143</v>
      </c>
      <c r="L12" s="11" t="s">
        <v>143</v>
      </c>
      <c r="M12" s="11" t="s">
        <v>143</v>
      </c>
      <c r="N12" s="11" t="s">
        <v>143</v>
      </c>
      <c r="O12" s="11" t="s">
        <v>143</v>
      </c>
      <c r="P12" s="11" t="s">
        <v>143</v>
      </c>
      <c r="Q12" s="11" t="s">
        <v>143</v>
      </c>
      <c r="R12" s="11" t="s">
        <v>143</v>
      </c>
      <c r="S12" s="11" t="s">
        <v>143</v>
      </c>
      <c r="T12" s="11" t="s">
        <v>143</v>
      </c>
      <c r="U12" s="11" t="s">
        <v>143</v>
      </c>
      <c r="V12" s="11" t="s">
        <v>143</v>
      </c>
      <c r="W12" s="11" t="s">
        <v>143</v>
      </c>
    </row>
    <row r="13" spans="1:23" x14ac:dyDescent="0.3">
      <c r="A13" s="11" t="s">
        <v>35</v>
      </c>
      <c r="B13" s="11" t="s">
        <v>35</v>
      </c>
      <c r="C13" s="11" t="s">
        <v>35</v>
      </c>
      <c r="D13" s="11" t="s">
        <v>35</v>
      </c>
      <c r="E13" s="11" t="s">
        <v>35</v>
      </c>
      <c r="F13" s="11" t="s">
        <v>35</v>
      </c>
      <c r="G13" s="11" t="s">
        <v>35</v>
      </c>
      <c r="H13" s="11" t="s">
        <v>35</v>
      </c>
      <c r="I13" s="11" t="s">
        <v>35</v>
      </c>
      <c r="J13" s="11" t="s">
        <v>35</v>
      </c>
      <c r="K13" s="11" t="s">
        <v>35</v>
      </c>
      <c r="L13" s="11" t="s">
        <v>35</v>
      </c>
      <c r="M13" s="11" t="s">
        <v>35</v>
      </c>
      <c r="N13" s="11" t="s">
        <v>35</v>
      </c>
      <c r="O13" s="11" t="s">
        <v>35</v>
      </c>
      <c r="P13" s="11" t="s">
        <v>35</v>
      </c>
      <c r="Q13" s="11" t="s">
        <v>35</v>
      </c>
      <c r="R13" s="11" t="s">
        <v>35</v>
      </c>
      <c r="S13" s="11" t="s">
        <v>35</v>
      </c>
      <c r="T13" s="11" t="s">
        <v>35</v>
      </c>
      <c r="U13" s="11" t="s">
        <v>35</v>
      </c>
      <c r="V13" s="11" t="s">
        <v>35</v>
      </c>
      <c r="W13" s="11" t="s">
        <v>35</v>
      </c>
    </row>
    <row r="14" spans="1:23" x14ac:dyDescent="0.3">
      <c r="A14" s="11" t="s">
        <v>144</v>
      </c>
      <c r="B14" s="11" t="s">
        <v>144</v>
      </c>
      <c r="C14" s="11" t="s">
        <v>144</v>
      </c>
      <c r="D14" s="11" t="s">
        <v>144</v>
      </c>
      <c r="E14" s="11" t="s">
        <v>144</v>
      </c>
      <c r="F14" s="11" t="s">
        <v>144</v>
      </c>
      <c r="G14" s="11" t="s">
        <v>144</v>
      </c>
      <c r="H14" s="11" t="s">
        <v>144</v>
      </c>
      <c r="I14" s="11" t="s">
        <v>144</v>
      </c>
      <c r="J14" s="11" t="s">
        <v>144</v>
      </c>
      <c r="K14" s="11" t="s">
        <v>144</v>
      </c>
      <c r="L14" s="11" t="s">
        <v>144</v>
      </c>
      <c r="M14" s="11" t="s">
        <v>144</v>
      </c>
      <c r="N14" s="11" t="s">
        <v>144</v>
      </c>
      <c r="O14" s="11" t="s">
        <v>144</v>
      </c>
      <c r="P14" s="11" t="s">
        <v>144</v>
      </c>
      <c r="Q14" s="11" t="s">
        <v>144</v>
      </c>
      <c r="R14" s="11" t="s">
        <v>144</v>
      </c>
      <c r="S14" s="11" t="s">
        <v>144</v>
      </c>
      <c r="T14" s="11" t="s">
        <v>144</v>
      </c>
      <c r="U14" s="11" t="s">
        <v>144</v>
      </c>
      <c r="V14" s="11" t="s">
        <v>144</v>
      </c>
      <c r="W14" s="11" t="s">
        <v>144</v>
      </c>
    </row>
    <row r="15" spans="1:23" x14ac:dyDescent="0.3">
      <c r="A15" s="11" t="s">
        <v>70</v>
      </c>
      <c r="B15" s="11" t="s">
        <v>70</v>
      </c>
      <c r="C15" s="11" t="s">
        <v>70</v>
      </c>
      <c r="D15" s="11" t="s">
        <v>70</v>
      </c>
      <c r="E15" s="11" t="s">
        <v>70</v>
      </c>
      <c r="F15" s="11" t="s">
        <v>70</v>
      </c>
      <c r="G15" s="11" t="s">
        <v>70</v>
      </c>
      <c r="H15" s="11" t="s">
        <v>70</v>
      </c>
      <c r="I15" s="11" t="s">
        <v>70</v>
      </c>
      <c r="J15" s="11" t="s">
        <v>70</v>
      </c>
      <c r="K15" s="11" t="s">
        <v>70</v>
      </c>
      <c r="L15" s="11" t="s">
        <v>70</v>
      </c>
      <c r="M15" s="11" t="s">
        <v>70</v>
      </c>
      <c r="N15" s="11" t="s">
        <v>70</v>
      </c>
      <c r="O15" s="11" t="s">
        <v>70</v>
      </c>
      <c r="P15" s="11" t="s">
        <v>70</v>
      </c>
      <c r="Q15" s="11" t="s">
        <v>70</v>
      </c>
      <c r="R15" s="11" t="s">
        <v>70</v>
      </c>
      <c r="S15" s="11" t="s">
        <v>70</v>
      </c>
      <c r="T15" s="11" t="s">
        <v>70</v>
      </c>
      <c r="U15" s="11" t="s">
        <v>70</v>
      </c>
      <c r="V15" s="11" t="s">
        <v>70</v>
      </c>
      <c r="W15" s="11" t="s">
        <v>70</v>
      </c>
    </row>
    <row r="16" spans="1:23" x14ac:dyDescent="0.3">
      <c r="A16" s="11" t="s">
        <v>128</v>
      </c>
      <c r="B16" s="11" t="s">
        <v>128</v>
      </c>
      <c r="C16" s="11" t="s">
        <v>128</v>
      </c>
      <c r="D16" s="11" t="s">
        <v>128</v>
      </c>
      <c r="E16" s="11" t="s">
        <v>128</v>
      </c>
      <c r="F16" s="11" t="s">
        <v>128</v>
      </c>
      <c r="G16" s="11" t="s">
        <v>128</v>
      </c>
      <c r="H16" s="11" t="s">
        <v>128</v>
      </c>
      <c r="I16" s="11" t="s">
        <v>128</v>
      </c>
      <c r="J16" s="11" t="s">
        <v>128</v>
      </c>
      <c r="K16" s="11" t="s">
        <v>128</v>
      </c>
      <c r="L16" s="11" t="s">
        <v>128</v>
      </c>
      <c r="M16" s="11" t="s">
        <v>128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 t="s">
        <v>128</v>
      </c>
      <c r="U16" s="11" t="s">
        <v>128</v>
      </c>
      <c r="V16" s="11" t="s">
        <v>128</v>
      </c>
      <c r="W16" s="11" t="s">
        <v>128</v>
      </c>
    </row>
    <row r="17" spans="1:23" x14ac:dyDescent="0.3">
      <c r="A17" s="11" t="s">
        <v>42</v>
      </c>
      <c r="B17" s="11" t="s">
        <v>42</v>
      </c>
      <c r="C17" s="11" t="s">
        <v>42</v>
      </c>
      <c r="D17" s="11" t="s">
        <v>42</v>
      </c>
      <c r="E17" s="11" t="s">
        <v>42</v>
      </c>
      <c r="F17" s="11" t="s">
        <v>42</v>
      </c>
      <c r="G17" s="11" t="s">
        <v>42</v>
      </c>
      <c r="H17" s="11" t="s">
        <v>42</v>
      </c>
      <c r="I17" s="11" t="s">
        <v>42</v>
      </c>
      <c r="J17" s="11" t="s">
        <v>42</v>
      </c>
      <c r="K17" s="11" t="s">
        <v>42</v>
      </c>
      <c r="L17" s="11" t="s">
        <v>42</v>
      </c>
      <c r="M17" s="11" t="s">
        <v>42</v>
      </c>
      <c r="N17" s="11" t="s">
        <v>42</v>
      </c>
      <c r="O17" s="11" t="s">
        <v>42</v>
      </c>
      <c r="P17" s="11" t="s">
        <v>42</v>
      </c>
      <c r="Q17" s="11" t="s">
        <v>42</v>
      </c>
      <c r="R17" s="11" t="s">
        <v>42</v>
      </c>
      <c r="S17" s="11" t="s">
        <v>42</v>
      </c>
      <c r="T17" s="11" t="s">
        <v>42</v>
      </c>
      <c r="U17" s="11" t="s">
        <v>42</v>
      </c>
      <c r="V17" s="11" t="s">
        <v>42</v>
      </c>
      <c r="W17" s="11" t="s">
        <v>42</v>
      </c>
    </row>
    <row r="18" spans="1:23" x14ac:dyDescent="0.3">
      <c r="A18" s="11" t="s">
        <v>112</v>
      </c>
      <c r="B18" s="11" t="s">
        <v>112</v>
      </c>
      <c r="C18" s="11" t="s">
        <v>112</v>
      </c>
      <c r="D18" s="11" t="s">
        <v>112</v>
      </c>
      <c r="E18" s="11" t="s">
        <v>112</v>
      </c>
      <c r="F18" s="11" t="s">
        <v>112</v>
      </c>
      <c r="G18" s="11" t="s">
        <v>112</v>
      </c>
      <c r="H18" s="11" t="s">
        <v>112</v>
      </c>
      <c r="I18" s="11" t="s">
        <v>112</v>
      </c>
      <c r="J18" s="11" t="s">
        <v>112</v>
      </c>
      <c r="K18" s="11" t="s">
        <v>112</v>
      </c>
      <c r="L18" s="11" t="s">
        <v>112</v>
      </c>
      <c r="M18" s="11" t="s">
        <v>112</v>
      </c>
      <c r="N18" s="11" t="s">
        <v>112</v>
      </c>
      <c r="O18" s="11" t="s">
        <v>112</v>
      </c>
      <c r="P18" s="11" t="s">
        <v>112</v>
      </c>
      <c r="Q18" s="11" t="s">
        <v>112</v>
      </c>
      <c r="R18" s="11" t="s">
        <v>112</v>
      </c>
      <c r="S18" s="11" t="s">
        <v>112</v>
      </c>
      <c r="T18" s="11" t="s">
        <v>112</v>
      </c>
      <c r="U18" s="11" t="s">
        <v>112</v>
      </c>
      <c r="V18" s="11" t="s">
        <v>112</v>
      </c>
      <c r="W18" s="11" t="s">
        <v>112</v>
      </c>
    </row>
    <row r="19" spans="1:23" x14ac:dyDescent="0.3">
      <c r="A19" s="11" t="s">
        <v>87</v>
      </c>
      <c r="B19" s="11" t="s">
        <v>87</v>
      </c>
      <c r="C19" s="11" t="s">
        <v>87</v>
      </c>
      <c r="D19" s="11" t="s">
        <v>87</v>
      </c>
      <c r="E19" s="11" t="s">
        <v>87</v>
      </c>
      <c r="F19" s="11" t="s">
        <v>87</v>
      </c>
      <c r="G19" s="11" t="s">
        <v>87</v>
      </c>
      <c r="H19" s="11" t="s">
        <v>87</v>
      </c>
      <c r="I19" s="11" t="s">
        <v>87</v>
      </c>
      <c r="J19" s="11" t="s">
        <v>87</v>
      </c>
      <c r="K19" s="11" t="s">
        <v>87</v>
      </c>
      <c r="L19" s="11" t="s">
        <v>87</v>
      </c>
      <c r="M19" s="11" t="s">
        <v>87</v>
      </c>
      <c r="N19" s="11" t="s">
        <v>87</v>
      </c>
      <c r="O19" s="11" t="s">
        <v>87</v>
      </c>
      <c r="P19" s="11" t="s">
        <v>87</v>
      </c>
      <c r="Q19" s="11" t="s">
        <v>87</v>
      </c>
      <c r="R19" s="11" t="s">
        <v>87</v>
      </c>
      <c r="S19" s="11" t="s">
        <v>87</v>
      </c>
      <c r="T19" s="11" t="s">
        <v>87</v>
      </c>
      <c r="U19" s="11" t="s">
        <v>87</v>
      </c>
      <c r="V19" s="11" t="s">
        <v>87</v>
      </c>
      <c r="W19" s="11" t="s">
        <v>87</v>
      </c>
    </row>
    <row r="20" spans="1:23" x14ac:dyDescent="0.3">
      <c r="A20" s="11" t="s">
        <v>129</v>
      </c>
      <c r="B20" s="11" t="s">
        <v>129</v>
      </c>
      <c r="C20" s="11" t="s">
        <v>129</v>
      </c>
      <c r="D20" s="11" t="s">
        <v>129</v>
      </c>
      <c r="E20" s="11" t="s">
        <v>129</v>
      </c>
      <c r="F20" s="11" t="s">
        <v>129</v>
      </c>
      <c r="G20" s="11" t="s">
        <v>129</v>
      </c>
      <c r="H20" s="11" t="s">
        <v>129</v>
      </c>
      <c r="I20" s="11" t="s">
        <v>129</v>
      </c>
      <c r="J20" s="11" t="s">
        <v>129</v>
      </c>
      <c r="K20" s="11" t="s">
        <v>129</v>
      </c>
      <c r="L20" s="11" t="s">
        <v>129</v>
      </c>
      <c r="M20" s="11" t="s">
        <v>129</v>
      </c>
      <c r="N20" s="11" t="s">
        <v>129</v>
      </c>
      <c r="O20" s="11" t="s">
        <v>129</v>
      </c>
      <c r="P20" s="11" t="s">
        <v>129</v>
      </c>
      <c r="Q20" s="11" t="s">
        <v>129</v>
      </c>
      <c r="R20" s="11" t="s">
        <v>129</v>
      </c>
      <c r="S20" s="11" t="s">
        <v>129</v>
      </c>
      <c r="T20" s="11" t="s">
        <v>129</v>
      </c>
      <c r="U20" s="11" t="s">
        <v>129</v>
      </c>
      <c r="V20" s="11" t="s">
        <v>129</v>
      </c>
      <c r="W20" s="11" t="s">
        <v>129</v>
      </c>
    </row>
    <row r="21" spans="1:23" x14ac:dyDescent="0.3">
      <c r="A21" s="11" t="s">
        <v>145</v>
      </c>
      <c r="B21" s="11" t="s">
        <v>145</v>
      </c>
      <c r="C21" s="11" t="s">
        <v>145</v>
      </c>
      <c r="D21" s="11" t="s">
        <v>145</v>
      </c>
      <c r="E21" s="11" t="s">
        <v>145</v>
      </c>
      <c r="F21" s="11" t="s">
        <v>145</v>
      </c>
      <c r="G21" s="11" t="s">
        <v>145</v>
      </c>
      <c r="H21" s="11" t="s">
        <v>145</v>
      </c>
      <c r="I21" s="11" t="s">
        <v>145</v>
      </c>
      <c r="J21" s="11" t="s">
        <v>145</v>
      </c>
      <c r="K21" s="11" t="s">
        <v>145</v>
      </c>
      <c r="L21" s="11" t="s">
        <v>145</v>
      </c>
      <c r="M21" s="11" t="s">
        <v>145</v>
      </c>
      <c r="N21" s="11" t="s">
        <v>145</v>
      </c>
      <c r="O21" s="11" t="s">
        <v>145</v>
      </c>
      <c r="P21" s="11" t="s">
        <v>145</v>
      </c>
      <c r="Q21" s="11" t="s">
        <v>145</v>
      </c>
      <c r="R21" s="11" t="s">
        <v>145</v>
      </c>
      <c r="S21" s="11" t="s">
        <v>145</v>
      </c>
      <c r="T21" s="11" t="s">
        <v>145</v>
      </c>
      <c r="U21" s="11" t="s">
        <v>145</v>
      </c>
      <c r="V21" s="11" t="s">
        <v>145</v>
      </c>
      <c r="W21" s="11" t="s">
        <v>145</v>
      </c>
    </row>
    <row r="22" spans="1:23" x14ac:dyDescent="0.3">
      <c r="A22" s="11" t="s">
        <v>33</v>
      </c>
      <c r="B22" s="11" t="s">
        <v>33</v>
      </c>
      <c r="C22" s="11" t="s">
        <v>33</v>
      </c>
      <c r="D22" s="11" t="s">
        <v>33</v>
      </c>
      <c r="E22" s="11" t="s">
        <v>33</v>
      </c>
      <c r="F22" s="11" t="s">
        <v>33</v>
      </c>
      <c r="G22" s="11" t="s">
        <v>33</v>
      </c>
      <c r="H22" s="11" t="s">
        <v>33</v>
      </c>
      <c r="I22" s="11" t="s">
        <v>33</v>
      </c>
      <c r="J22" s="11" t="s">
        <v>33</v>
      </c>
      <c r="K22" s="11" t="s">
        <v>33</v>
      </c>
      <c r="L22" s="11" t="s">
        <v>33</v>
      </c>
      <c r="M22" s="11" t="s">
        <v>33</v>
      </c>
      <c r="N22" s="11" t="s">
        <v>33</v>
      </c>
      <c r="O22" s="11" t="s">
        <v>33</v>
      </c>
      <c r="P22" s="11" t="s">
        <v>33</v>
      </c>
      <c r="Q22" s="11" t="s">
        <v>33</v>
      </c>
      <c r="R22" s="11" t="s">
        <v>33</v>
      </c>
      <c r="S22" s="11" t="s">
        <v>33</v>
      </c>
      <c r="T22" s="11" t="s">
        <v>33</v>
      </c>
      <c r="U22" s="11" t="s">
        <v>33</v>
      </c>
      <c r="V22" s="11" t="s">
        <v>33</v>
      </c>
      <c r="W22" s="11" t="s">
        <v>33</v>
      </c>
    </row>
    <row r="23" spans="1:23" x14ac:dyDescent="0.3">
      <c r="A23" s="11" t="s">
        <v>75</v>
      </c>
      <c r="B23" s="11" t="s">
        <v>75</v>
      </c>
      <c r="C23" s="11" t="s">
        <v>75</v>
      </c>
      <c r="D23" s="11" t="s">
        <v>75</v>
      </c>
      <c r="E23" s="11" t="s">
        <v>75</v>
      </c>
      <c r="F23" s="11" t="s">
        <v>75</v>
      </c>
      <c r="G23" s="11" t="s">
        <v>75</v>
      </c>
      <c r="H23" s="11" t="s">
        <v>75</v>
      </c>
      <c r="I23" s="11" t="s">
        <v>75</v>
      </c>
      <c r="J23" s="11" t="s">
        <v>75</v>
      </c>
      <c r="K23" s="11" t="s">
        <v>75</v>
      </c>
      <c r="L23" s="11" t="s">
        <v>75</v>
      </c>
      <c r="M23" s="11" t="s">
        <v>75</v>
      </c>
      <c r="N23" s="11" t="s">
        <v>75</v>
      </c>
      <c r="O23" s="11" t="s">
        <v>75</v>
      </c>
      <c r="P23" s="11" t="s">
        <v>75</v>
      </c>
      <c r="Q23" s="11" t="s">
        <v>75</v>
      </c>
      <c r="R23" s="11" t="s">
        <v>75</v>
      </c>
      <c r="S23" s="11" t="s">
        <v>75</v>
      </c>
      <c r="T23" s="11" t="s">
        <v>75</v>
      </c>
      <c r="U23" s="11" t="s">
        <v>75</v>
      </c>
      <c r="V23" s="11" t="s">
        <v>75</v>
      </c>
      <c r="W23" s="11" t="s">
        <v>75</v>
      </c>
    </row>
    <row r="24" spans="1:23" x14ac:dyDescent="0.3">
      <c r="A24" s="11" t="s">
        <v>110</v>
      </c>
      <c r="B24" s="11" t="s">
        <v>110</v>
      </c>
      <c r="C24" s="11" t="s">
        <v>110</v>
      </c>
      <c r="D24" s="11" t="s">
        <v>110</v>
      </c>
      <c r="E24" s="11" t="s">
        <v>110</v>
      </c>
      <c r="F24" s="11" t="s">
        <v>110</v>
      </c>
      <c r="G24" s="11" t="s">
        <v>110</v>
      </c>
      <c r="H24" s="11" t="s">
        <v>110</v>
      </c>
      <c r="I24" s="11" t="s">
        <v>110</v>
      </c>
      <c r="J24" s="11" t="s">
        <v>110</v>
      </c>
      <c r="K24" s="11" t="s">
        <v>110</v>
      </c>
      <c r="L24" s="11" t="s">
        <v>110</v>
      </c>
      <c r="M24" s="11" t="s">
        <v>110</v>
      </c>
      <c r="N24" s="11" t="s">
        <v>110</v>
      </c>
      <c r="O24" s="11" t="s">
        <v>110</v>
      </c>
      <c r="P24" s="11" t="s">
        <v>110</v>
      </c>
      <c r="Q24" s="11" t="s">
        <v>110</v>
      </c>
      <c r="R24" s="11" t="s">
        <v>110</v>
      </c>
      <c r="S24" s="11" t="s">
        <v>110</v>
      </c>
      <c r="T24" s="11" t="s">
        <v>110</v>
      </c>
      <c r="U24" s="11" t="s">
        <v>110</v>
      </c>
      <c r="V24" s="11" t="s">
        <v>110</v>
      </c>
      <c r="W24" s="11" t="s">
        <v>110</v>
      </c>
    </row>
    <row r="25" spans="1:23" x14ac:dyDescent="0.3">
      <c r="A25" s="11" t="s">
        <v>113</v>
      </c>
      <c r="B25" s="11" t="s">
        <v>113</v>
      </c>
      <c r="C25" s="11" t="s">
        <v>113</v>
      </c>
      <c r="D25" s="11" t="s">
        <v>113</v>
      </c>
      <c r="E25" s="11" t="s">
        <v>113</v>
      </c>
      <c r="F25" s="11" t="s">
        <v>113</v>
      </c>
      <c r="G25" s="11" t="s">
        <v>113</v>
      </c>
      <c r="H25" s="11" t="s">
        <v>113</v>
      </c>
      <c r="I25" s="11" t="s">
        <v>113</v>
      </c>
      <c r="J25" s="11" t="s">
        <v>113</v>
      </c>
      <c r="K25" s="11" t="s">
        <v>113</v>
      </c>
      <c r="L25" s="11" t="s">
        <v>113</v>
      </c>
      <c r="M25" s="11" t="s">
        <v>113</v>
      </c>
      <c r="N25" s="11" t="s">
        <v>113</v>
      </c>
      <c r="O25" s="11" t="s">
        <v>113</v>
      </c>
      <c r="P25" s="11" t="s">
        <v>113</v>
      </c>
      <c r="Q25" s="11" t="s">
        <v>113</v>
      </c>
      <c r="R25" s="11" t="s">
        <v>113</v>
      </c>
      <c r="S25" s="11" t="s">
        <v>113</v>
      </c>
      <c r="T25" s="11" t="s">
        <v>113</v>
      </c>
      <c r="U25" s="11" t="s">
        <v>113</v>
      </c>
      <c r="V25" s="11" t="s">
        <v>113</v>
      </c>
      <c r="W25" s="11" t="s">
        <v>113</v>
      </c>
    </row>
    <row r="26" spans="1:23" x14ac:dyDescent="0.3">
      <c r="A26" s="11" t="s">
        <v>88</v>
      </c>
      <c r="B26" s="11" t="s">
        <v>88</v>
      </c>
      <c r="C26" s="11" t="s">
        <v>88</v>
      </c>
      <c r="D26" s="11" t="s">
        <v>88</v>
      </c>
      <c r="E26" s="11" t="s">
        <v>88</v>
      </c>
      <c r="F26" s="11" t="s">
        <v>88</v>
      </c>
      <c r="G26" s="11" t="s">
        <v>88</v>
      </c>
      <c r="H26" s="11" t="s">
        <v>88</v>
      </c>
      <c r="I26" s="11" t="s">
        <v>88</v>
      </c>
      <c r="J26" s="11" t="s">
        <v>88</v>
      </c>
      <c r="K26" s="11" t="s">
        <v>88</v>
      </c>
      <c r="L26" s="11" t="s">
        <v>88</v>
      </c>
      <c r="M26" s="11" t="s">
        <v>88</v>
      </c>
      <c r="N26" s="11" t="s">
        <v>88</v>
      </c>
      <c r="O26" s="11" t="s">
        <v>88</v>
      </c>
      <c r="P26" s="11" t="s">
        <v>88</v>
      </c>
      <c r="Q26" s="11" t="s">
        <v>88</v>
      </c>
      <c r="R26" s="11" t="s">
        <v>88</v>
      </c>
      <c r="S26" s="11" t="s">
        <v>88</v>
      </c>
      <c r="T26" s="11" t="s">
        <v>88</v>
      </c>
      <c r="U26" s="11" t="s">
        <v>88</v>
      </c>
      <c r="V26" s="11" t="s">
        <v>88</v>
      </c>
      <c r="W26" s="11" t="s">
        <v>88</v>
      </c>
    </row>
    <row r="27" spans="1:23" x14ac:dyDescent="0.3">
      <c r="A27" s="11" t="s">
        <v>134</v>
      </c>
      <c r="B27" s="11" t="s">
        <v>134</v>
      </c>
      <c r="C27" s="11" t="s">
        <v>134</v>
      </c>
      <c r="D27" s="11" t="s">
        <v>134</v>
      </c>
      <c r="E27" s="11" t="s">
        <v>134</v>
      </c>
      <c r="F27" s="11" t="s">
        <v>134</v>
      </c>
      <c r="G27" s="11" t="s">
        <v>134</v>
      </c>
      <c r="H27" s="11" t="s">
        <v>134</v>
      </c>
      <c r="I27" s="11" t="s">
        <v>134</v>
      </c>
      <c r="J27" s="11" t="s">
        <v>134</v>
      </c>
      <c r="K27" s="11" t="s">
        <v>134</v>
      </c>
      <c r="L27" s="11" t="s">
        <v>134</v>
      </c>
      <c r="M27" s="11" t="s">
        <v>134</v>
      </c>
      <c r="N27" s="11" t="s">
        <v>134</v>
      </c>
      <c r="O27" s="11" t="s">
        <v>134</v>
      </c>
      <c r="P27" s="11" t="s">
        <v>134</v>
      </c>
      <c r="Q27" s="11" t="s">
        <v>134</v>
      </c>
      <c r="R27" s="11" t="s">
        <v>134</v>
      </c>
      <c r="S27" s="11" t="s">
        <v>134</v>
      </c>
      <c r="T27" s="11" t="s">
        <v>134</v>
      </c>
      <c r="U27" s="11" t="s">
        <v>134</v>
      </c>
      <c r="V27" s="11" t="s">
        <v>134</v>
      </c>
      <c r="W27" s="11" t="s">
        <v>134</v>
      </c>
    </row>
    <row r="28" spans="1:23" x14ac:dyDescent="0.3">
      <c r="A28" s="11" t="s">
        <v>130</v>
      </c>
      <c r="B28" s="11" t="s">
        <v>130</v>
      </c>
      <c r="C28" s="11" t="s">
        <v>130</v>
      </c>
      <c r="D28" s="11" t="s">
        <v>130</v>
      </c>
      <c r="E28" s="11" t="s">
        <v>130</v>
      </c>
      <c r="F28" s="11" t="s">
        <v>130</v>
      </c>
      <c r="G28" s="11" t="s">
        <v>130</v>
      </c>
      <c r="H28" s="11" t="s">
        <v>130</v>
      </c>
      <c r="I28" s="11" t="s">
        <v>130</v>
      </c>
      <c r="J28" s="11" t="s">
        <v>130</v>
      </c>
      <c r="K28" s="11" t="s">
        <v>130</v>
      </c>
      <c r="L28" s="11" t="s">
        <v>130</v>
      </c>
      <c r="M28" s="11" t="s">
        <v>130</v>
      </c>
      <c r="N28" s="11" t="s">
        <v>130</v>
      </c>
      <c r="O28" s="11" t="s">
        <v>130</v>
      </c>
      <c r="P28" s="11" t="s">
        <v>130</v>
      </c>
      <c r="Q28" s="11" t="s">
        <v>130</v>
      </c>
      <c r="R28" s="11" t="s">
        <v>130</v>
      </c>
      <c r="S28" s="11" t="s">
        <v>130</v>
      </c>
      <c r="T28" s="11" t="s">
        <v>130</v>
      </c>
      <c r="U28" s="11" t="s">
        <v>130</v>
      </c>
      <c r="V28" s="11" t="s">
        <v>130</v>
      </c>
      <c r="W28" s="11" t="s">
        <v>130</v>
      </c>
    </row>
    <row r="29" spans="1:23" x14ac:dyDescent="0.3">
      <c r="A29" s="11" t="s">
        <v>149</v>
      </c>
      <c r="B29" s="11" t="s">
        <v>149</v>
      </c>
      <c r="C29" s="11" t="s">
        <v>149</v>
      </c>
      <c r="D29" s="11" t="s">
        <v>149</v>
      </c>
      <c r="E29" s="11" t="s">
        <v>149</v>
      </c>
      <c r="F29" s="11" t="s">
        <v>149</v>
      </c>
      <c r="G29" s="11" t="s">
        <v>149</v>
      </c>
      <c r="H29" s="11" t="s">
        <v>149</v>
      </c>
      <c r="I29" s="11" t="s">
        <v>149</v>
      </c>
      <c r="J29" s="11" t="s">
        <v>149</v>
      </c>
      <c r="K29" s="11" t="s">
        <v>149</v>
      </c>
      <c r="L29" s="11" t="s">
        <v>149</v>
      </c>
      <c r="M29" s="11" t="s">
        <v>149</v>
      </c>
      <c r="N29" s="11" t="s">
        <v>149</v>
      </c>
      <c r="O29" s="11" t="s">
        <v>149</v>
      </c>
      <c r="P29" s="11" t="s">
        <v>149</v>
      </c>
      <c r="Q29" s="11" t="s">
        <v>110</v>
      </c>
      <c r="R29" s="11" t="s">
        <v>110</v>
      </c>
      <c r="S29" s="11" t="s">
        <v>110</v>
      </c>
      <c r="T29" s="11" t="s">
        <v>110</v>
      </c>
      <c r="U29" s="11" t="s">
        <v>110</v>
      </c>
      <c r="V29" s="11" t="s">
        <v>110</v>
      </c>
      <c r="W29" s="11" t="s">
        <v>110</v>
      </c>
    </row>
    <row r="30" spans="1:23" x14ac:dyDescent="0.3">
      <c r="A30" s="11" t="s">
        <v>67</v>
      </c>
      <c r="B30" s="11" t="s">
        <v>67</v>
      </c>
      <c r="C30" s="11" t="s">
        <v>67</v>
      </c>
      <c r="D30" s="11" t="s">
        <v>67</v>
      </c>
      <c r="E30" s="11" t="s">
        <v>67</v>
      </c>
      <c r="F30" s="11" t="s">
        <v>67</v>
      </c>
      <c r="G30" s="11" t="s">
        <v>67</v>
      </c>
      <c r="H30" s="11" t="s">
        <v>67</v>
      </c>
      <c r="I30" s="11" t="s">
        <v>67</v>
      </c>
      <c r="J30" s="11" t="s">
        <v>67</v>
      </c>
      <c r="K30" s="11" t="s">
        <v>67</v>
      </c>
      <c r="L30" s="11" t="s">
        <v>67</v>
      </c>
      <c r="M30" s="11" t="s">
        <v>67</v>
      </c>
      <c r="N30" s="11" t="s">
        <v>67</v>
      </c>
      <c r="O30" s="11" t="s">
        <v>67</v>
      </c>
      <c r="P30" s="11" t="s">
        <v>67</v>
      </c>
      <c r="Q30" s="11" t="s">
        <v>67</v>
      </c>
      <c r="R30" s="11" t="s">
        <v>67</v>
      </c>
      <c r="S30" s="11" t="s">
        <v>67</v>
      </c>
      <c r="T30" s="11" t="s">
        <v>67</v>
      </c>
      <c r="U30" s="11" t="s">
        <v>67</v>
      </c>
      <c r="V30" s="11" t="s">
        <v>67</v>
      </c>
      <c r="W30" s="11" t="s">
        <v>67</v>
      </c>
    </row>
    <row r="31" spans="1:23" x14ac:dyDescent="0.3">
      <c r="A31" s="11" t="s">
        <v>82</v>
      </c>
      <c r="B31" s="11" t="s">
        <v>82</v>
      </c>
      <c r="C31" s="11" t="s">
        <v>82</v>
      </c>
      <c r="D31" s="11" t="s">
        <v>82</v>
      </c>
      <c r="E31" s="11" t="s">
        <v>82</v>
      </c>
      <c r="F31" s="11" t="s">
        <v>82</v>
      </c>
      <c r="G31" s="11" t="s">
        <v>82</v>
      </c>
      <c r="H31" s="11" t="s">
        <v>82</v>
      </c>
      <c r="I31" s="11" t="s">
        <v>82</v>
      </c>
      <c r="J31" s="11" t="s">
        <v>82</v>
      </c>
      <c r="K31" s="11" t="s">
        <v>82</v>
      </c>
      <c r="L31" s="11" t="s">
        <v>82</v>
      </c>
      <c r="M31" s="11" t="s">
        <v>82</v>
      </c>
      <c r="N31" s="11" t="s">
        <v>82</v>
      </c>
      <c r="O31" s="11" t="s">
        <v>82</v>
      </c>
      <c r="P31" s="11" t="s">
        <v>82</v>
      </c>
      <c r="Q31" s="11" t="s">
        <v>82</v>
      </c>
      <c r="R31" s="11" t="s">
        <v>82</v>
      </c>
      <c r="S31" s="11" t="s">
        <v>82</v>
      </c>
      <c r="T31" s="11" t="s">
        <v>82</v>
      </c>
      <c r="U31" s="11" t="s">
        <v>82</v>
      </c>
      <c r="V31" s="11" t="s">
        <v>82</v>
      </c>
      <c r="W31" s="11" t="s">
        <v>82</v>
      </c>
    </row>
    <row r="32" spans="1:23" x14ac:dyDescent="0.3">
      <c r="A32" s="11" t="s">
        <v>89</v>
      </c>
      <c r="B32" s="11" t="s">
        <v>89</v>
      </c>
      <c r="C32" s="11" t="s">
        <v>89</v>
      </c>
      <c r="D32" s="11" t="s">
        <v>89</v>
      </c>
      <c r="E32" s="11" t="s">
        <v>89</v>
      </c>
      <c r="F32" s="11" t="s">
        <v>89</v>
      </c>
      <c r="G32" s="11" t="s">
        <v>89</v>
      </c>
      <c r="H32" s="11" t="s">
        <v>89</v>
      </c>
      <c r="I32" s="11" t="s">
        <v>89</v>
      </c>
      <c r="J32" s="11" t="s">
        <v>89</v>
      </c>
      <c r="K32" s="11" t="s">
        <v>89</v>
      </c>
      <c r="L32" s="11" t="s">
        <v>89</v>
      </c>
      <c r="M32" s="11" t="s">
        <v>89</v>
      </c>
      <c r="N32" s="11" t="s">
        <v>89</v>
      </c>
      <c r="O32" s="11" t="s">
        <v>89</v>
      </c>
      <c r="P32" s="11" t="s">
        <v>89</v>
      </c>
      <c r="Q32" s="11" t="s">
        <v>89</v>
      </c>
      <c r="R32" s="11" t="s">
        <v>89</v>
      </c>
      <c r="S32" s="11" t="s">
        <v>89</v>
      </c>
      <c r="T32" s="11" t="s">
        <v>89</v>
      </c>
      <c r="U32" s="11" t="s">
        <v>89</v>
      </c>
      <c r="V32" s="11" t="s">
        <v>89</v>
      </c>
      <c r="W32" s="11" t="s">
        <v>89</v>
      </c>
    </row>
    <row r="33" spans="1:23" x14ac:dyDescent="0.3">
      <c r="A33" s="11" t="s">
        <v>118</v>
      </c>
      <c r="B33" s="11" t="s">
        <v>118</v>
      </c>
      <c r="C33" s="11" t="s">
        <v>118</v>
      </c>
      <c r="D33" s="11" t="s">
        <v>118</v>
      </c>
      <c r="E33" s="11" t="s">
        <v>118</v>
      </c>
      <c r="F33" s="11" t="s">
        <v>118</v>
      </c>
      <c r="G33" s="11" t="s">
        <v>118</v>
      </c>
      <c r="H33" s="11" t="s">
        <v>118</v>
      </c>
      <c r="I33" s="11" t="s">
        <v>118</v>
      </c>
      <c r="J33" s="11" t="s">
        <v>118</v>
      </c>
      <c r="K33" s="11" t="s">
        <v>118</v>
      </c>
      <c r="L33" s="11" t="s">
        <v>118</v>
      </c>
      <c r="M33" s="11" t="s">
        <v>118</v>
      </c>
      <c r="N33" s="11" t="s">
        <v>118</v>
      </c>
      <c r="O33" s="11" t="s">
        <v>118</v>
      </c>
      <c r="P33" s="11" t="s">
        <v>118</v>
      </c>
      <c r="Q33" s="11" t="s">
        <v>118</v>
      </c>
      <c r="R33" s="11" t="s">
        <v>118</v>
      </c>
      <c r="S33" s="11" t="s">
        <v>118</v>
      </c>
      <c r="T33" s="11" t="s">
        <v>118</v>
      </c>
      <c r="U33" s="11" t="s">
        <v>118</v>
      </c>
      <c r="V33" s="11" t="s">
        <v>118</v>
      </c>
      <c r="W33" s="11" t="s">
        <v>118</v>
      </c>
    </row>
    <row r="34" spans="1:23" x14ac:dyDescent="0.3">
      <c r="A34" s="11" t="s">
        <v>96</v>
      </c>
      <c r="B34" s="11" t="s">
        <v>96</v>
      </c>
      <c r="C34" s="11" t="s">
        <v>96</v>
      </c>
      <c r="D34" s="11" t="s">
        <v>96</v>
      </c>
      <c r="E34" s="11" t="s">
        <v>96</v>
      </c>
      <c r="F34" s="11" t="s">
        <v>96</v>
      </c>
      <c r="G34" s="11" t="s">
        <v>96</v>
      </c>
      <c r="H34" s="11" t="s">
        <v>96</v>
      </c>
      <c r="I34" s="11" t="s">
        <v>96</v>
      </c>
      <c r="J34" s="11" t="s">
        <v>96</v>
      </c>
      <c r="K34" s="11" t="s">
        <v>96</v>
      </c>
      <c r="L34" s="11" t="s">
        <v>96</v>
      </c>
      <c r="M34" s="11" t="s">
        <v>96</v>
      </c>
      <c r="N34" s="11" t="s">
        <v>96</v>
      </c>
      <c r="O34" s="11" t="s">
        <v>96</v>
      </c>
      <c r="P34" s="11" t="s">
        <v>96</v>
      </c>
      <c r="Q34" s="11" t="s">
        <v>96</v>
      </c>
      <c r="R34" s="11" t="s">
        <v>96</v>
      </c>
      <c r="S34" s="11" t="s">
        <v>96</v>
      </c>
      <c r="T34" s="11" t="s">
        <v>96</v>
      </c>
      <c r="U34" s="11" t="s">
        <v>96</v>
      </c>
      <c r="V34" s="11" t="s">
        <v>96</v>
      </c>
      <c r="W34" s="11" t="s">
        <v>96</v>
      </c>
    </row>
    <row r="35" spans="1:23" x14ac:dyDescent="0.3">
      <c r="A35" s="11" t="s">
        <v>119</v>
      </c>
      <c r="B35" s="11" t="s">
        <v>119</v>
      </c>
      <c r="C35" s="11" t="s">
        <v>119</v>
      </c>
      <c r="D35" s="11" t="s">
        <v>119</v>
      </c>
      <c r="E35" s="11" t="s">
        <v>119</v>
      </c>
      <c r="F35" s="11" t="s">
        <v>119</v>
      </c>
      <c r="G35" s="11" t="s">
        <v>119</v>
      </c>
      <c r="H35" s="11" t="s">
        <v>119</v>
      </c>
      <c r="I35" s="11" t="s">
        <v>119</v>
      </c>
      <c r="J35" s="11" t="s">
        <v>119</v>
      </c>
      <c r="K35" s="11" t="s">
        <v>119</v>
      </c>
      <c r="L35" s="11" t="s">
        <v>119</v>
      </c>
      <c r="M35" s="11" t="s">
        <v>119</v>
      </c>
      <c r="N35" s="11" t="s">
        <v>119</v>
      </c>
      <c r="O35" s="11" t="s">
        <v>119</v>
      </c>
      <c r="P35" s="11" t="s">
        <v>119</v>
      </c>
      <c r="Q35" s="11" t="s">
        <v>119</v>
      </c>
      <c r="R35" s="11" t="s">
        <v>119</v>
      </c>
      <c r="S35" s="11" t="s">
        <v>119</v>
      </c>
      <c r="T35" s="11" t="s">
        <v>119</v>
      </c>
      <c r="U35" s="11" t="s">
        <v>119</v>
      </c>
      <c r="V35" s="11" t="s">
        <v>119</v>
      </c>
      <c r="W35" s="11" t="s">
        <v>119</v>
      </c>
    </row>
    <row r="36" spans="1:23" x14ac:dyDescent="0.3">
      <c r="A36" s="11" t="s">
        <v>146</v>
      </c>
      <c r="B36" s="11" t="s">
        <v>146</v>
      </c>
      <c r="C36" s="11" t="s">
        <v>146</v>
      </c>
      <c r="D36" s="11" t="s">
        <v>146</v>
      </c>
      <c r="E36" s="11" t="s">
        <v>146</v>
      </c>
      <c r="F36" s="11" t="s">
        <v>146</v>
      </c>
      <c r="G36" s="11" t="s">
        <v>146</v>
      </c>
      <c r="H36" s="11" t="s">
        <v>146</v>
      </c>
      <c r="I36" s="11" t="s">
        <v>146</v>
      </c>
      <c r="J36" s="11" t="s">
        <v>146</v>
      </c>
      <c r="K36" s="11" t="s">
        <v>146</v>
      </c>
      <c r="L36" s="11" t="s">
        <v>146</v>
      </c>
      <c r="M36" s="11" t="s">
        <v>146</v>
      </c>
      <c r="N36" s="11" t="s">
        <v>146</v>
      </c>
      <c r="O36" s="11" t="s">
        <v>146</v>
      </c>
      <c r="P36" s="11" t="s">
        <v>146</v>
      </c>
      <c r="Q36" s="11" t="s">
        <v>146</v>
      </c>
      <c r="R36" s="11" t="s">
        <v>146</v>
      </c>
      <c r="S36" s="11" t="s">
        <v>146</v>
      </c>
      <c r="T36" s="11" t="s">
        <v>146</v>
      </c>
      <c r="U36" s="11" t="s">
        <v>146</v>
      </c>
      <c r="V36" s="11" t="s">
        <v>146</v>
      </c>
      <c r="W36" s="11" t="s">
        <v>146</v>
      </c>
    </row>
    <row r="37" spans="1:23" x14ac:dyDescent="0.3">
      <c r="A37" s="11" t="s">
        <v>51</v>
      </c>
      <c r="B37" s="11" t="s">
        <v>51</v>
      </c>
      <c r="C37" s="11" t="s">
        <v>51</v>
      </c>
      <c r="D37" s="11" t="s">
        <v>51</v>
      </c>
      <c r="E37" s="11" t="s">
        <v>51</v>
      </c>
      <c r="F37" s="11" t="s">
        <v>51</v>
      </c>
      <c r="G37" s="11" t="s">
        <v>51</v>
      </c>
      <c r="H37" s="11" t="s">
        <v>51</v>
      </c>
      <c r="I37" s="11" t="s">
        <v>51</v>
      </c>
      <c r="J37" s="11" t="s">
        <v>51</v>
      </c>
      <c r="K37" s="11" t="s">
        <v>51</v>
      </c>
      <c r="L37" s="11" t="s">
        <v>51</v>
      </c>
      <c r="M37" s="11" t="s">
        <v>51</v>
      </c>
      <c r="N37" s="11" t="s">
        <v>51</v>
      </c>
      <c r="O37" s="11" t="s">
        <v>51</v>
      </c>
      <c r="P37" s="11" t="s">
        <v>51</v>
      </c>
      <c r="Q37" s="11" t="s">
        <v>51</v>
      </c>
      <c r="R37" s="11" t="s">
        <v>51</v>
      </c>
      <c r="S37" s="11" t="s">
        <v>51</v>
      </c>
      <c r="T37" s="11" t="s">
        <v>51</v>
      </c>
      <c r="U37" s="11" t="s">
        <v>51</v>
      </c>
      <c r="V37" s="11" t="s">
        <v>51</v>
      </c>
      <c r="W37" s="11" t="s">
        <v>51</v>
      </c>
    </row>
    <row r="38" spans="1:23" x14ac:dyDescent="0.3">
      <c r="A38" s="11" t="s">
        <v>44</v>
      </c>
      <c r="B38" s="11" t="s">
        <v>44</v>
      </c>
      <c r="C38" s="11" t="s">
        <v>44</v>
      </c>
      <c r="D38" s="11" t="s">
        <v>44</v>
      </c>
      <c r="E38" s="11" t="s">
        <v>44</v>
      </c>
      <c r="F38" s="11" t="s">
        <v>44</v>
      </c>
      <c r="G38" s="11" t="s">
        <v>44</v>
      </c>
      <c r="H38" s="11" t="s">
        <v>44</v>
      </c>
      <c r="I38" s="11" t="s">
        <v>44</v>
      </c>
      <c r="J38" s="11" t="s">
        <v>44</v>
      </c>
      <c r="K38" s="11" t="s">
        <v>44</v>
      </c>
      <c r="L38" s="11" t="s">
        <v>44</v>
      </c>
      <c r="M38" s="11" t="s">
        <v>44</v>
      </c>
      <c r="N38" s="11" t="s">
        <v>44</v>
      </c>
      <c r="O38" s="11" t="s">
        <v>44</v>
      </c>
      <c r="P38" s="11" t="s">
        <v>44</v>
      </c>
      <c r="Q38" s="11" t="s">
        <v>44</v>
      </c>
      <c r="R38" s="11" t="s">
        <v>44</v>
      </c>
      <c r="S38" s="11" t="s">
        <v>44</v>
      </c>
      <c r="T38" s="11" t="s">
        <v>44</v>
      </c>
      <c r="U38" s="11" t="s">
        <v>44</v>
      </c>
      <c r="V38" s="11" t="s">
        <v>44</v>
      </c>
      <c r="W38" s="11" t="s">
        <v>44</v>
      </c>
    </row>
    <row r="39" spans="1:23" x14ac:dyDescent="0.3">
      <c r="A39" s="11" t="s">
        <v>100</v>
      </c>
      <c r="B39" s="11" t="s">
        <v>100</v>
      </c>
      <c r="C39" s="11" t="s">
        <v>100</v>
      </c>
      <c r="D39" s="11" t="s">
        <v>100</v>
      </c>
      <c r="E39" s="11" t="s">
        <v>100</v>
      </c>
      <c r="F39" s="11" t="s">
        <v>100</v>
      </c>
      <c r="G39" s="11" t="s">
        <v>100</v>
      </c>
      <c r="H39" s="11" t="s">
        <v>100</v>
      </c>
      <c r="I39" s="11" t="s">
        <v>100</v>
      </c>
      <c r="J39" s="11" t="s">
        <v>100</v>
      </c>
      <c r="K39" s="11" t="s">
        <v>100</v>
      </c>
      <c r="L39" s="11" t="s">
        <v>100</v>
      </c>
      <c r="M39" s="11" t="s">
        <v>100</v>
      </c>
      <c r="N39" s="11" t="s">
        <v>100</v>
      </c>
      <c r="O39" s="11" t="s">
        <v>100</v>
      </c>
      <c r="P39" s="11" t="s">
        <v>100</v>
      </c>
      <c r="Q39" s="11" t="s">
        <v>100</v>
      </c>
      <c r="R39" s="11" t="s">
        <v>100</v>
      </c>
      <c r="S39" s="11" t="s">
        <v>100</v>
      </c>
      <c r="T39" s="11" t="s">
        <v>100</v>
      </c>
      <c r="U39" s="11" t="s">
        <v>100</v>
      </c>
      <c r="V39" s="11" t="s">
        <v>100</v>
      </c>
      <c r="W39" s="11" t="s">
        <v>100</v>
      </c>
    </row>
    <row r="40" spans="1:23" x14ac:dyDescent="0.3">
      <c r="A40" s="11" t="s">
        <v>140</v>
      </c>
      <c r="B40" s="11" t="s">
        <v>140</v>
      </c>
      <c r="C40" s="11" t="s">
        <v>140</v>
      </c>
      <c r="D40" s="11" t="s">
        <v>140</v>
      </c>
      <c r="E40" s="11" t="s">
        <v>140</v>
      </c>
      <c r="F40" s="11" t="s">
        <v>140</v>
      </c>
      <c r="G40" s="11" t="s">
        <v>140</v>
      </c>
      <c r="H40" s="11" t="s">
        <v>140</v>
      </c>
      <c r="I40" s="11" t="s">
        <v>140</v>
      </c>
      <c r="J40" s="11" t="s">
        <v>140</v>
      </c>
      <c r="K40" s="11" t="s">
        <v>140</v>
      </c>
      <c r="L40" s="11" t="s">
        <v>140</v>
      </c>
      <c r="M40" s="11" t="s">
        <v>140</v>
      </c>
      <c r="N40" s="11" t="s">
        <v>140</v>
      </c>
      <c r="O40" s="11" t="s">
        <v>140</v>
      </c>
      <c r="P40" s="11" t="s">
        <v>140</v>
      </c>
      <c r="Q40" s="11" t="s">
        <v>138</v>
      </c>
      <c r="R40" s="11" t="s">
        <v>138</v>
      </c>
      <c r="S40" s="11" t="s">
        <v>138</v>
      </c>
      <c r="T40" s="11" t="s">
        <v>138</v>
      </c>
      <c r="U40" s="11" t="s">
        <v>138</v>
      </c>
      <c r="V40" s="11" t="s">
        <v>138</v>
      </c>
      <c r="W40" s="11" t="s">
        <v>138</v>
      </c>
    </row>
    <row r="41" spans="1:23" x14ac:dyDescent="0.3">
      <c r="A41" s="11" t="s">
        <v>169</v>
      </c>
      <c r="B41" s="11" t="s">
        <v>145</v>
      </c>
      <c r="C41" s="11" t="s">
        <v>145</v>
      </c>
      <c r="D41" s="11" t="s">
        <v>145</v>
      </c>
      <c r="E41" s="11" t="s">
        <v>145</v>
      </c>
      <c r="F41" s="11" t="s">
        <v>145</v>
      </c>
      <c r="G41" s="11" t="s">
        <v>145</v>
      </c>
      <c r="H41" s="11" t="s">
        <v>145</v>
      </c>
      <c r="I41" s="11" t="s">
        <v>145</v>
      </c>
      <c r="J41" s="11" t="s">
        <v>145</v>
      </c>
      <c r="K41" s="11" t="s">
        <v>145</v>
      </c>
      <c r="L41" s="11" t="s">
        <v>145</v>
      </c>
      <c r="M41" s="11" t="s">
        <v>145</v>
      </c>
      <c r="N41" s="11" t="s">
        <v>145</v>
      </c>
      <c r="O41" s="11" t="s">
        <v>145</v>
      </c>
      <c r="P41" s="11" t="s">
        <v>145</v>
      </c>
      <c r="Q41" s="11" t="s">
        <v>145</v>
      </c>
      <c r="R41" s="11" t="s">
        <v>145</v>
      </c>
      <c r="S41" s="11" t="s">
        <v>145</v>
      </c>
      <c r="T41" s="11" t="s">
        <v>145</v>
      </c>
      <c r="U41" s="11" t="s">
        <v>145</v>
      </c>
      <c r="V41" s="11" t="s">
        <v>145</v>
      </c>
      <c r="W41" s="11" t="s">
        <v>145</v>
      </c>
    </row>
    <row r="42" spans="1:23" x14ac:dyDescent="0.3">
      <c r="A42" s="11" t="s">
        <v>120</v>
      </c>
      <c r="B42" s="11" t="s">
        <v>120</v>
      </c>
      <c r="C42" s="11" t="s">
        <v>120</v>
      </c>
      <c r="D42" s="11" t="s">
        <v>120</v>
      </c>
      <c r="E42" s="11" t="s">
        <v>120</v>
      </c>
      <c r="F42" s="11" t="s">
        <v>120</v>
      </c>
      <c r="G42" s="11" t="s">
        <v>120</v>
      </c>
      <c r="H42" s="11" t="s">
        <v>120</v>
      </c>
      <c r="I42" s="11" t="s">
        <v>120</v>
      </c>
      <c r="J42" s="11" t="s">
        <v>120</v>
      </c>
      <c r="K42" s="11" t="s">
        <v>120</v>
      </c>
      <c r="L42" s="11" t="s">
        <v>120</v>
      </c>
      <c r="M42" s="11" t="s">
        <v>120</v>
      </c>
      <c r="N42" s="11" t="s">
        <v>120</v>
      </c>
      <c r="O42" s="11" t="s">
        <v>120</v>
      </c>
      <c r="P42" s="11" t="s">
        <v>120</v>
      </c>
      <c r="Q42" s="11" t="s">
        <v>52</v>
      </c>
      <c r="R42" s="11" t="s">
        <v>52</v>
      </c>
      <c r="S42" s="11" t="s">
        <v>52</v>
      </c>
      <c r="T42" s="11" t="s">
        <v>52</v>
      </c>
      <c r="U42" s="11" t="s">
        <v>52</v>
      </c>
      <c r="V42" s="11" t="s">
        <v>52</v>
      </c>
      <c r="W42" s="11" t="s">
        <v>52</v>
      </c>
    </row>
    <row r="43" spans="1:23" x14ac:dyDescent="0.3">
      <c r="A43" s="11" t="s">
        <v>151</v>
      </c>
      <c r="B43" s="11" t="s">
        <v>151</v>
      </c>
      <c r="C43" s="11" t="s">
        <v>151</v>
      </c>
      <c r="D43" s="11" t="s">
        <v>151</v>
      </c>
      <c r="E43" s="11" t="s">
        <v>151</v>
      </c>
      <c r="F43" s="11" t="s">
        <v>151</v>
      </c>
      <c r="G43" s="11" t="s">
        <v>151</v>
      </c>
      <c r="H43" s="11" t="s">
        <v>151</v>
      </c>
      <c r="I43" s="11" t="s">
        <v>151</v>
      </c>
      <c r="J43" s="11" t="s">
        <v>151</v>
      </c>
      <c r="K43" s="11" t="s">
        <v>151</v>
      </c>
      <c r="L43" s="11" t="s">
        <v>151</v>
      </c>
      <c r="M43" s="11" t="s">
        <v>151</v>
      </c>
      <c r="N43" s="11" t="s">
        <v>151</v>
      </c>
      <c r="O43" s="11" t="s">
        <v>151</v>
      </c>
      <c r="P43" s="11" t="s">
        <v>151</v>
      </c>
      <c r="Q43" s="11" t="s">
        <v>151</v>
      </c>
      <c r="R43" s="11" t="s">
        <v>151</v>
      </c>
      <c r="S43" s="11" t="s">
        <v>151</v>
      </c>
      <c r="T43" s="11" t="s">
        <v>151</v>
      </c>
      <c r="U43" s="11" t="s">
        <v>151</v>
      </c>
      <c r="V43" s="11" t="s">
        <v>151</v>
      </c>
      <c r="W43" s="11" t="s">
        <v>151</v>
      </c>
    </row>
    <row r="44" spans="1:23" x14ac:dyDescent="0.3">
      <c r="A44" s="11" t="s">
        <v>65</v>
      </c>
      <c r="B44" s="11" t="s">
        <v>65</v>
      </c>
      <c r="C44" s="11" t="s">
        <v>65</v>
      </c>
      <c r="D44" s="11" t="s">
        <v>65</v>
      </c>
      <c r="E44" s="11" t="s">
        <v>65</v>
      </c>
      <c r="F44" s="11" t="s">
        <v>65</v>
      </c>
      <c r="G44" s="11" t="s">
        <v>65</v>
      </c>
      <c r="H44" s="11" t="s">
        <v>65</v>
      </c>
      <c r="I44" s="11" t="s">
        <v>65</v>
      </c>
      <c r="J44" s="11" t="s">
        <v>65</v>
      </c>
      <c r="K44" s="11" t="s">
        <v>65</v>
      </c>
      <c r="L44" s="11" t="s">
        <v>65</v>
      </c>
      <c r="M44" s="11" t="s">
        <v>65</v>
      </c>
      <c r="N44" s="11" t="s">
        <v>65</v>
      </c>
      <c r="O44" s="11" t="s">
        <v>65</v>
      </c>
      <c r="P44" s="11" t="s">
        <v>65</v>
      </c>
      <c r="Q44" s="11" t="s">
        <v>65</v>
      </c>
      <c r="R44" s="11" t="s">
        <v>65</v>
      </c>
      <c r="S44" s="11" t="s">
        <v>65</v>
      </c>
      <c r="T44" s="11" t="s">
        <v>65</v>
      </c>
      <c r="U44" s="11" t="s">
        <v>65</v>
      </c>
      <c r="V44" s="11" t="s">
        <v>65</v>
      </c>
      <c r="W44" s="11" t="s">
        <v>65</v>
      </c>
    </row>
    <row r="45" spans="1:23" x14ac:dyDescent="0.3">
      <c r="A45" s="11" t="s">
        <v>38</v>
      </c>
      <c r="B45" s="11" t="s">
        <v>38</v>
      </c>
      <c r="C45" s="11" t="s">
        <v>38</v>
      </c>
      <c r="D45" s="11" t="s">
        <v>38</v>
      </c>
      <c r="E45" s="11" t="s">
        <v>38</v>
      </c>
      <c r="F45" s="11" t="s">
        <v>38</v>
      </c>
      <c r="G45" s="11" t="s">
        <v>38</v>
      </c>
      <c r="H45" s="11" t="s">
        <v>38</v>
      </c>
      <c r="I45" s="11" t="s">
        <v>38</v>
      </c>
      <c r="J45" s="11" t="s">
        <v>38</v>
      </c>
      <c r="K45" s="11" t="s">
        <v>38</v>
      </c>
      <c r="L45" s="11" t="s">
        <v>38</v>
      </c>
      <c r="M45" s="11" t="s">
        <v>38</v>
      </c>
      <c r="N45" s="11" t="s">
        <v>38</v>
      </c>
      <c r="O45" s="11" t="s">
        <v>38</v>
      </c>
      <c r="P45" s="11" t="s">
        <v>38</v>
      </c>
      <c r="Q45" s="11" t="s">
        <v>38</v>
      </c>
      <c r="R45" s="11" t="s">
        <v>38</v>
      </c>
      <c r="S45" s="11" t="s">
        <v>38</v>
      </c>
      <c r="T45" s="11" t="s">
        <v>38</v>
      </c>
      <c r="U45" s="11" t="s">
        <v>38</v>
      </c>
      <c r="V45" s="11" t="s">
        <v>38</v>
      </c>
      <c r="W45" s="11" t="s">
        <v>38</v>
      </c>
    </row>
    <row r="46" spans="1:23" x14ac:dyDescent="0.3">
      <c r="A46" s="11" t="s">
        <v>64</v>
      </c>
      <c r="B46" s="11" t="s">
        <v>64</v>
      </c>
      <c r="C46" s="11" t="s">
        <v>64</v>
      </c>
      <c r="D46" s="11" t="s">
        <v>64</v>
      </c>
      <c r="E46" s="11" t="s">
        <v>64</v>
      </c>
      <c r="F46" s="11" t="s">
        <v>64</v>
      </c>
      <c r="G46" s="11" t="s">
        <v>64</v>
      </c>
      <c r="H46" s="11" t="s">
        <v>64</v>
      </c>
      <c r="I46" s="11" t="s">
        <v>64</v>
      </c>
      <c r="J46" s="11" t="s">
        <v>64</v>
      </c>
      <c r="K46" s="11" t="s">
        <v>64</v>
      </c>
      <c r="L46" s="11" t="s">
        <v>64</v>
      </c>
      <c r="M46" s="11" t="s">
        <v>64</v>
      </c>
      <c r="N46" s="11" t="s">
        <v>64</v>
      </c>
      <c r="O46" s="11" t="s">
        <v>64</v>
      </c>
      <c r="P46" s="11" t="s">
        <v>64</v>
      </c>
      <c r="Q46" s="11" t="s">
        <v>64</v>
      </c>
      <c r="R46" s="11" t="s">
        <v>64</v>
      </c>
      <c r="S46" s="11" t="s">
        <v>64</v>
      </c>
      <c r="T46" s="11" t="s">
        <v>64</v>
      </c>
      <c r="U46" s="11" t="s">
        <v>64</v>
      </c>
      <c r="V46" s="11" t="s">
        <v>64</v>
      </c>
      <c r="W46" s="11" t="s">
        <v>64</v>
      </c>
    </row>
    <row r="47" spans="1:23" x14ac:dyDescent="0.3">
      <c r="A47" s="11" t="s">
        <v>121</v>
      </c>
      <c r="B47" s="11" t="s">
        <v>121</v>
      </c>
      <c r="C47" s="11" t="s">
        <v>121</v>
      </c>
      <c r="D47" s="11" t="s">
        <v>121</v>
      </c>
      <c r="E47" s="11" t="s">
        <v>121</v>
      </c>
      <c r="F47" s="11" t="s">
        <v>121</v>
      </c>
      <c r="G47" s="11" t="s">
        <v>121</v>
      </c>
      <c r="H47" s="11" t="s">
        <v>121</v>
      </c>
      <c r="I47" s="11" t="s">
        <v>121</v>
      </c>
      <c r="J47" s="11" t="s">
        <v>121</v>
      </c>
      <c r="K47" s="11" t="s">
        <v>121</v>
      </c>
      <c r="L47" s="11" t="s">
        <v>121</v>
      </c>
      <c r="M47" s="11" t="s">
        <v>121</v>
      </c>
      <c r="N47" s="11" t="s">
        <v>121</v>
      </c>
      <c r="O47" s="11" t="s">
        <v>121</v>
      </c>
      <c r="P47" s="11" t="s">
        <v>121</v>
      </c>
      <c r="Q47" s="11" t="s">
        <v>121</v>
      </c>
      <c r="R47" s="11" t="s">
        <v>121</v>
      </c>
      <c r="S47" s="11" t="s">
        <v>121</v>
      </c>
      <c r="T47" s="11" t="s">
        <v>121</v>
      </c>
      <c r="U47" s="11" t="s">
        <v>121</v>
      </c>
      <c r="V47" s="11" t="s">
        <v>121</v>
      </c>
      <c r="W47" s="11" t="s">
        <v>121</v>
      </c>
    </row>
    <row r="48" spans="1:23" x14ac:dyDescent="0.3">
      <c r="A48" s="11" t="s">
        <v>97</v>
      </c>
      <c r="B48" s="11" t="s">
        <v>97</v>
      </c>
      <c r="C48" s="11" t="s">
        <v>97</v>
      </c>
      <c r="D48" s="11" t="s">
        <v>97</v>
      </c>
      <c r="E48" s="11" t="s">
        <v>97</v>
      </c>
      <c r="F48" s="11" t="s">
        <v>97</v>
      </c>
      <c r="G48" s="11" t="s">
        <v>97</v>
      </c>
      <c r="H48" s="11" t="s">
        <v>97</v>
      </c>
      <c r="I48" s="11" t="s">
        <v>97</v>
      </c>
      <c r="J48" s="11" t="s">
        <v>97</v>
      </c>
      <c r="K48" s="11" t="s">
        <v>97</v>
      </c>
      <c r="L48" s="11" t="s">
        <v>97</v>
      </c>
      <c r="M48" s="11" t="s">
        <v>97</v>
      </c>
      <c r="N48" s="11" t="s">
        <v>97</v>
      </c>
      <c r="O48" s="11" t="s">
        <v>97</v>
      </c>
      <c r="P48" s="11" t="s">
        <v>97</v>
      </c>
      <c r="Q48" s="11" t="s">
        <v>97</v>
      </c>
      <c r="R48" s="11" t="s">
        <v>97</v>
      </c>
      <c r="S48" s="11" t="s">
        <v>97</v>
      </c>
      <c r="T48" s="11" t="s">
        <v>97</v>
      </c>
      <c r="U48" s="11" t="s">
        <v>97</v>
      </c>
      <c r="V48" s="11" t="s">
        <v>97</v>
      </c>
      <c r="W48" s="11" t="s">
        <v>97</v>
      </c>
    </row>
    <row r="49" spans="1:23" x14ac:dyDescent="0.3">
      <c r="A49" s="11" t="s">
        <v>48</v>
      </c>
      <c r="B49" s="11" t="s">
        <v>48</v>
      </c>
      <c r="C49" s="11" t="s">
        <v>48</v>
      </c>
      <c r="D49" s="11" t="s">
        <v>48</v>
      </c>
      <c r="E49" s="11" t="s">
        <v>48</v>
      </c>
      <c r="F49" s="11" t="s">
        <v>48</v>
      </c>
      <c r="G49" s="11" t="s">
        <v>48</v>
      </c>
      <c r="H49" s="11" t="s">
        <v>48</v>
      </c>
      <c r="I49" s="11" t="s">
        <v>48</v>
      </c>
      <c r="J49" s="11" t="s">
        <v>48</v>
      </c>
      <c r="K49" s="11" t="s">
        <v>48</v>
      </c>
      <c r="L49" s="11" t="s">
        <v>48</v>
      </c>
      <c r="M49" s="11" t="s">
        <v>48</v>
      </c>
      <c r="N49" s="11" t="s">
        <v>48</v>
      </c>
      <c r="O49" s="11" t="s">
        <v>48</v>
      </c>
      <c r="P49" s="11" t="s">
        <v>48</v>
      </c>
      <c r="Q49" s="11" t="s">
        <v>48</v>
      </c>
      <c r="R49" s="11" t="s">
        <v>48</v>
      </c>
      <c r="S49" s="11" t="s">
        <v>48</v>
      </c>
      <c r="T49" s="11" t="s">
        <v>48</v>
      </c>
      <c r="U49" s="11" t="s">
        <v>48</v>
      </c>
      <c r="V49" s="11" t="s">
        <v>48</v>
      </c>
      <c r="W49" s="11" t="s">
        <v>48</v>
      </c>
    </row>
    <row r="50" spans="1:23" x14ac:dyDescent="0.3">
      <c r="A50" s="11" t="s">
        <v>102</v>
      </c>
      <c r="B50" s="11" t="s">
        <v>102</v>
      </c>
      <c r="C50" s="11" t="s">
        <v>102</v>
      </c>
      <c r="D50" s="11" t="s">
        <v>102</v>
      </c>
      <c r="E50" s="11" t="s">
        <v>102</v>
      </c>
      <c r="F50" s="11" t="s">
        <v>102</v>
      </c>
      <c r="G50" s="11" t="s">
        <v>102</v>
      </c>
      <c r="H50" s="11" t="s">
        <v>102</v>
      </c>
      <c r="I50" s="11" t="s">
        <v>102</v>
      </c>
      <c r="J50" s="11" t="s">
        <v>102</v>
      </c>
      <c r="K50" s="11" t="s">
        <v>102</v>
      </c>
      <c r="L50" s="11" t="s">
        <v>102</v>
      </c>
      <c r="M50" s="11" t="s">
        <v>102</v>
      </c>
      <c r="N50" s="11" t="s">
        <v>102</v>
      </c>
      <c r="O50" s="11" t="s">
        <v>102</v>
      </c>
      <c r="P50" s="11" t="s">
        <v>102</v>
      </c>
      <c r="Q50" s="11" t="s">
        <v>102</v>
      </c>
      <c r="R50" s="11" t="s">
        <v>102</v>
      </c>
      <c r="S50" s="11" t="s">
        <v>102</v>
      </c>
      <c r="T50" s="11" t="s">
        <v>102</v>
      </c>
      <c r="U50" s="11" t="s">
        <v>102</v>
      </c>
      <c r="V50" s="11" t="s">
        <v>102</v>
      </c>
      <c r="W50" s="11" t="s">
        <v>102</v>
      </c>
    </row>
    <row r="51" spans="1:23" x14ac:dyDescent="0.3">
      <c r="A51" s="11" t="s">
        <v>103</v>
      </c>
      <c r="B51" s="11" t="s">
        <v>103</v>
      </c>
      <c r="C51" s="11" t="s">
        <v>103</v>
      </c>
      <c r="D51" s="11" t="s">
        <v>103</v>
      </c>
      <c r="E51" s="11" t="s">
        <v>103</v>
      </c>
      <c r="F51" s="11" t="s">
        <v>103</v>
      </c>
      <c r="G51" s="11" t="s">
        <v>103</v>
      </c>
      <c r="H51" s="11" t="s">
        <v>103</v>
      </c>
      <c r="I51" s="11" t="s">
        <v>103</v>
      </c>
      <c r="J51" s="11" t="s">
        <v>103</v>
      </c>
      <c r="K51" s="11" t="s">
        <v>103</v>
      </c>
      <c r="L51" s="11" t="s">
        <v>103</v>
      </c>
      <c r="M51" s="11" t="s">
        <v>103</v>
      </c>
      <c r="N51" s="11" t="s">
        <v>103</v>
      </c>
      <c r="O51" s="11" t="s">
        <v>103</v>
      </c>
      <c r="P51" s="11" t="s">
        <v>103</v>
      </c>
      <c r="Q51" s="11" t="s">
        <v>103</v>
      </c>
      <c r="R51" s="11" t="s">
        <v>103</v>
      </c>
      <c r="S51" s="11" t="s">
        <v>103</v>
      </c>
      <c r="T51" s="11" t="s">
        <v>103</v>
      </c>
      <c r="U51" s="11" t="s">
        <v>103</v>
      </c>
      <c r="V51" s="11" t="s">
        <v>103</v>
      </c>
      <c r="W51" s="11" t="s">
        <v>103</v>
      </c>
    </row>
    <row r="52" spans="1:23" x14ac:dyDescent="0.3">
      <c r="A52" s="11" t="s">
        <v>52</v>
      </c>
      <c r="B52" s="11" t="s">
        <v>52</v>
      </c>
      <c r="C52" s="11" t="s">
        <v>52</v>
      </c>
      <c r="D52" s="11" t="s">
        <v>52</v>
      </c>
      <c r="E52" s="11" t="s">
        <v>52</v>
      </c>
      <c r="F52" s="11" t="s">
        <v>52</v>
      </c>
      <c r="G52" s="11" t="s">
        <v>52</v>
      </c>
      <c r="H52" s="11" t="s">
        <v>52</v>
      </c>
      <c r="I52" s="11" t="s">
        <v>52</v>
      </c>
      <c r="J52" s="11" t="s">
        <v>52</v>
      </c>
      <c r="K52" s="11" t="s">
        <v>52</v>
      </c>
      <c r="L52" s="11" t="s">
        <v>52</v>
      </c>
      <c r="M52" s="11" t="s">
        <v>52</v>
      </c>
      <c r="N52" s="11" t="s">
        <v>52</v>
      </c>
      <c r="O52" s="11" t="s">
        <v>52</v>
      </c>
      <c r="P52" s="11" t="s">
        <v>52</v>
      </c>
      <c r="Q52" s="11" t="s">
        <v>52</v>
      </c>
      <c r="R52" s="11" t="s">
        <v>52</v>
      </c>
      <c r="S52" s="11" t="s">
        <v>52</v>
      </c>
      <c r="T52" s="11" t="s">
        <v>52</v>
      </c>
      <c r="U52" s="11" t="s">
        <v>52</v>
      </c>
      <c r="V52" s="11" t="s">
        <v>52</v>
      </c>
      <c r="W52" s="11" t="s">
        <v>52</v>
      </c>
    </row>
    <row r="53" spans="1:23" x14ac:dyDescent="0.3">
      <c r="A53" s="11" t="s">
        <v>141</v>
      </c>
      <c r="B53" s="11" t="s">
        <v>141</v>
      </c>
      <c r="C53" s="11" t="s">
        <v>141</v>
      </c>
      <c r="D53" s="11" t="s">
        <v>141</v>
      </c>
      <c r="E53" s="11" t="s">
        <v>141</v>
      </c>
      <c r="F53" s="11" t="s">
        <v>141</v>
      </c>
      <c r="G53" s="11" t="s">
        <v>141</v>
      </c>
      <c r="H53" s="11" t="s">
        <v>141</v>
      </c>
      <c r="I53" s="11" t="s">
        <v>141</v>
      </c>
      <c r="J53" s="11" t="s">
        <v>141</v>
      </c>
      <c r="K53" s="11" t="s">
        <v>141</v>
      </c>
      <c r="L53" s="11" t="s">
        <v>141</v>
      </c>
      <c r="M53" s="11" t="s">
        <v>141</v>
      </c>
      <c r="N53" s="11" t="s">
        <v>141</v>
      </c>
      <c r="O53" s="11" t="s">
        <v>141</v>
      </c>
      <c r="P53" s="11" t="s">
        <v>141</v>
      </c>
      <c r="Q53" s="11" t="s">
        <v>107</v>
      </c>
      <c r="R53" s="11" t="s">
        <v>107</v>
      </c>
      <c r="S53" s="11" t="s">
        <v>107</v>
      </c>
      <c r="T53" s="11" t="s">
        <v>107</v>
      </c>
      <c r="U53" s="11" t="s">
        <v>107</v>
      </c>
      <c r="V53" s="11" t="s">
        <v>107</v>
      </c>
      <c r="W53" s="11" t="s">
        <v>107</v>
      </c>
    </row>
    <row r="54" spans="1:23" x14ac:dyDescent="0.3">
      <c r="A54" s="11" t="s">
        <v>124</v>
      </c>
      <c r="B54" s="11" t="s">
        <v>124</v>
      </c>
      <c r="C54" s="11" t="s">
        <v>124</v>
      </c>
      <c r="D54" s="11" t="s">
        <v>124</v>
      </c>
      <c r="E54" s="11" t="s">
        <v>124</v>
      </c>
      <c r="F54" s="11" t="s">
        <v>124</v>
      </c>
      <c r="G54" s="11" t="s">
        <v>124</v>
      </c>
      <c r="H54" s="11" t="s">
        <v>124</v>
      </c>
      <c r="I54" s="11" t="s">
        <v>124</v>
      </c>
      <c r="J54" s="11" t="s">
        <v>124</v>
      </c>
      <c r="K54" s="11" t="s">
        <v>124</v>
      </c>
      <c r="L54" s="11" t="s">
        <v>124</v>
      </c>
      <c r="M54" s="11" t="s">
        <v>124</v>
      </c>
      <c r="N54" s="11" t="s">
        <v>124</v>
      </c>
      <c r="O54" s="11" t="s">
        <v>124</v>
      </c>
      <c r="P54" s="11" t="s">
        <v>124</v>
      </c>
      <c r="Q54" s="11" t="s">
        <v>124</v>
      </c>
      <c r="R54" s="11" t="s">
        <v>124</v>
      </c>
      <c r="S54" s="11" t="s">
        <v>124</v>
      </c>
      <c r="T54" s="11" t="s">
        <v>124</v>
      </c>
      <c r="U54" s="11" t="s">
        <v>124</v>
      </c>
      <c r="V54" s="11" t="s">
        <v>124</v>
      </c>
      <c r="W54" s="11" t="s">
        <v>124</v>
      </c>
    </row>
    <row r="55" spans="1:23" x14ac:dyDescent="0.3">
      <c r="A55" s="11" t="s">
        <v>41</v>
      </c>
      <c r="B55" s="11" t="s">
        <v>41</v>
      </c>
      <c r="C55" s="11" t="s">
        <v>41</v>
      </c>
      <c r="D55" s="11" t="s">
        <v>41</v>
      </c>
      <c r="E55" s="11" t="s">
        <v>41</v>
      </c>
      <c r="F55" s="11" t="s">
        <v>41</v>
      </c>
      <c r="G55" s="11" t="s">
        <v>41</v>
      </c>
      <c r="H55" s="11" t="s">
        <v>41</v>
      </c>
      <c r="I55" s="11" t="s">
        <v>41</v>
      </c>
      <c r="J55" s="11" t="s">
        <v>41</v>
      </c>
      <c r="K55" s="11" t="s">
        <v>41</v>
      </c>
      <c r="L55" s="11" t="s">
        <v>41</v>
      </c>
      <c r="M55" s="11" t="s">
        <v>41</v>
      </c>
      <c r="N55" s="11" t="s">
        <v>41</v>
      </c>
      <c r="O55" s="11" t="s">
        <v>41</v>
      </c>
      <c r="P55" s="11" t="s">
        <v>41</v>
      </c>
      <c r="Q55" s="11" t="s">
        <v>41</v>
      </c>
      <c r="R55" s="11" t="s">
        <v>41</v>
      </c>
      <c r="S55" s="11" t="s">
        <v>41</v>
      </c>
      <c r="T55" s="11" t="s">
        <v>41</v>
      </c>
      <c r="U55" s="11" t="s">
        <v>41</v>
      </c>
      <c r="V55" s="11" t="s">
        <v>41</v>
      </c>
      <c r="W55" s="11" t="s">
        <v>41</v>
      </c>
    </row>
    <row r="56" spans="1:23" x14ac:dyDescent="0.3">
      <c r="A56" s="11" t="s">
        <v>72</v>
      </c>
      <c r="B56" s="11" t="s">
        <v>72</v>
      </c>
      <c r="C56" s="11" t="s">
        <v>72</v>
      </c>
      <c r="D56" s="11" t="s">
        <v>72</v>
      </c>
      <c r="E56" s="11" t="s">
        <v>72</v>
      </c>
      <c r="F56" s="11" t="s">
        <v>72</v>
      </c>
      <c r="G56" s="11" t="s">
        <v>72</v>
      </c>
      <c r="H56" s="11" t="s">
        <v>72</v>
      </c>
      <c r="I56" s="11" t="s">
        <v>72</v>
      </c>
      <c r="J56" s="11" t="s">
        <v>72</v>
      </c>
      <c r="K56" s="11" t="s">
        <v>72</v>
      </c>
      <c r="L56" s="11" t="s">
        <v>72</v>
      </c>
      <c r="M56" s="11" t="s">
        <v>72</v>
      </c>
      <c r="N56" s="11" t="s">
        <v>72</v>
      </c>
      <c r="O56" s="11" t="s">
        <v>72</v>
      </c>
      <c r="P56" s="11" t="s">
        <v>72</v>
      </c>
      <c r="Q56" s="11" t="s">
        <v>72</v>
      </c>
      <c r="R56" s="11" t="s">
        <v>72</v>
      </c>
      <c r="S56" s="11" t="s">
        <v>72</v>
      </c>
      <c r="T56" s="11" t="s">
        <v>72</v>
      </c>
      <c r="U56" s="11" t="s">
        <v>72</v>
      </c>
      <c r="V56" s="11" t="s">
        <v>72</v>
      </c>
      <c r="W56" s="11" t="s">
        <v>72</v>
      </c>
    </row>
    <row r="57" spans="1:23" x14ac:dyDescent="0.3">
      <c r="A57" s="11" t="s">
        <v>95</v>
      </c>
      <c r="B57" s="11" t="s">
        <v>95</v>
      </c>
      <c r="C57" s="11" t="s">
        <v>95</v>
      </c>
      <c r="D57" s="11" t="s">
        <v>95</v>
      </c>
      <c r="E57" s="11" t="s">
        <v>95</v>
      </c>
      <c r="F57" s="11" t="s">
        <v>95</v>
      </c>
      <c r="G57" s="11" t="s">
        <v>95</v>
      </c>
      <c r="H57" s="11" t="s">
        <v>95</v>
      </c>
      <c r="I57" s="11" t="s">
        <v>95</v>
      </c>
      <c r="J57" s="11" t="s">
        <v>95</v>
      </c>
      <c r="K57" s="11" t="s">
        <v>95</v>
      </c>
      <c r="L57" s="11" t="s">
        <v>95</v>
      </c>
      <c r="M57" s="11" t="s">
        <v>95</v>
      </c>
      <c r="N57" s="11" t="s">
        <v>95</v>
      </c>
      <c r="O57" s="11" t="s">
        <v>95</v>
      </c>
      <c r="P57" s="11" t="s">
        <v>95</v>
      </c>
      <c r="Q57" s="11" t="s">
        <v>95</v>
      </c>
      <c r="R57" s="11" t="s">
        <v>95</v>
      </c>
      <c r="S57" s="11" t="s">
        <v>95</v>
      </c>
      <c r="T57" s="11" t="s">
        <v>95</v>
      </c>
      <c r="U57" s="11" t="s">
        <v>95</v>
      </c>
      <c r="V57" s="11" t="s">
        <v>95</v>
      </c>
      <c r="W57" s="11" t="s">
        <v>95</v>
      </c>
    </row>
    <row r="58" spans="1:23" x14ac:dyDescent="0.3">
      <c r="A58" s="11" t="s">
        <v>136</v>
      </c>
      <c r="B58" s="11" t="s">
        <v>136</v>
      </c>
      <c r="C58" s="11" t="s">
        <v>136</v>
      </c>
      <c r="D58" s="11" t="s">
        <v>136</v>
      </c>
      <c r="E58" s="11" t="s">
        <v>136</v>
      </c>
      <c r="F58" s="11" t="s">
        <v>136</v>
      </c>
      <c r="G58" s="11" t="s">
        <v>136</v>
      </c>
      <c r="H58" s="11" t="s">
        <v>136</v>
      </c>
      <c r="I58" s="11" t="s">
        <v>136</v>
      </c>
      <c r="J58" s="11" t="s">
        <v>136</v>
      </c>
      <c r="K58" s="11" t="s">
        <v>136</v>
      </c>
      <c r="L58" s="11" t="s">
        <v>136</v>
      </c>
      <c r="M58" s="11" t="s">
        <v>136</v>
      </c>
      <c r="N58" s="11" t="s">
        <v>136</v>
      </c>
      <c r="O58" s="11" t="s">
        <v>136</v>
      </c>
      <c r="P58" s="11" t="s">
        <v>136</v>
      </c>
      <c r="Q58" s="11" t="s">
        <v>136</v>
      </c>
      <c r="R58" s="11" t="s">
        <v>136</v>
      </c>
      <c r="S58" s="11" t="s">
        <v>136</v>
      </c>
      <c r="T58" s="11" t="s">
        <v>136</v>
      </c>
      <c r="U58" s="11" t="s">
        <v>136</v>
      </c>
      <c r="V58" s="11" t="s">
        <v>136</v>
      </c>
      <c r="W58" s="11" t="s">
        <v>136</v>
      </c>
    </row>
    <row r="59" spans="1:23" x14ac:dyDescent="0.3">
      <c r="A59" s="11" t="s">
        <v>125</v>
      </c>
      <c r="B59" s="11" t="s">
        <v>125</v>
      </c>
      <c r="C59" s="11" t="s">
        <v>125</v>
      </c>
      <c r="D59" s="11" t="s">
        <v>125</v>
      </c>
      <c r="E59" s="11" t="s">
        <v>125</v>
      </c>
      <c r="F59" s="11" t="s">
        <v>125</v>
      </c>
      <c r="G59" s="11" t="s">
        <v>125</v>
      </c>
      <c r="H59" s="11" t="s">
        <v>125</v>
      </c>
      <c r="I59" s="11" t="s">
        <v>125</v>
      </c>
      <c r="J59" s="11" t="s">
        <v>125</v>
      </c>
      <c r="K59" s="11" t="s">
        <v>125</v>
      </c>
      <c r="L59" s="11" t="s">
        <v>125</v>
      </c>
      <c r="M59" s="11" t="s">
        <v>125</v>
      </c>
      <c r="N59" s="11" t="s">
        <v>125</v>
      </c>
      <c r="O59" s="11" t="s">
        <v>125</v>
      </c>
      <c r="P59" s="11" t="s">
        <v>125</v>
      </c>
      <c r="Q59" s="11" t="s">
        <v>125</v>
      </c>
      <c r="R59" s="11" t="s">
        <v>125</v>
      </c>
      <c r="S59" s="11" t="s">
        <v>125</v>
      </c>
      <c r="T59" s="11" t="s">
        <v>125</v>
      </c>
      <c r="U59" s="11" t="s">
        <v>125</v>
      </c>
      <c r="V59" s="11" t="s">
        <v>125</v>
      </c>
      <c r="W59" s="11" t="s">
        <v>125</v>
      </c>
    </row>
    <row r="60" spans="1:23" x14ac:dyDescent="0.3">
      <c r="A60" s="11" t="s">
        <v>131</v>
      </c>
      <c r="B60" s="11" t="s">
        <v>131</v>
      </c>
      <c r="C60" s="11" t="s">
        <v>131</v>
      </c>
      <c r="D60" s="11" t="s">
        <v>131</v>
      </c>
      <c r="E60" s="11" t="s">
        <v>131</v>
      </c>
      <c r="F60" s="11" t="s">
        <v>131</v>
      </c>
      <c r="G60" s="11" t="s">
        <v>131</v>
      </c>
      <c r="H60" s="11" t="s">
        <v>131</v>
      </c>
      <c r="I60" s="11" t="s">
        <v>131</v>
      </c>
      <c r="J60" s="11" t="s">
        <v>131</v>
      </c>
      <c r="K60" s="11" t="s">
        <v>131</v>
      </c>
      <c r="L60" s="11" t="s">
        <v>131</v>
      </c>
      <c r="M60" s="11" t="s">
        <v>131</v>
      </c>
      <c r="N60" s="11" t="s">
        <v>131</v>
      </c>
      <c r="O60" s="11" t="s">
        <v>131</v>
      </c>
      <c r="P60" s="11" t="s">
        <v>131</v>
      </c>
      <c r="Q60" s="11" t="s">
        <v>131</v>
      </c>
      <c r="R60" s="11" t="s">
        <v>131</v>
      </c>
      <c r="S60" s="11" t="s">
        <v>131</v>
      </c>
      <c r="T60" s="11" t="s">
        <v>131</v>
      </c>
      <c r="U60" s="11" t="s">
        <v>131</v>
      </c>
      <c r="V60" s="11" t="s">
        <v>131</v>
      </c>
      <c r="W60" s="11" t="s">
        <v>131</v>
      </c>
    </row>
    <row r="61" spans="1:23" x14ac:dyDescent="0.3">
      <c r="A61" s="11" t="s">
        <v>66</v>
      </c>
      <c r="B61" s="11" t="s">
        <v>66</v>
      </c>
      <c r="C61" s="11" t="s">
        <v>66</v>
      </c>
      <c r="D61" s="11" t="s">
        <v>66</v>
      </c>
      <c r="E61" s="11" t="s">
        <v>66</v>
      </c>
      <c r="F61" s="11" t="s">
        <v>66</v>
      </c>
      <c r="G61" s="11" t="s">
        <v>66</v>
      </c>
      <c r="H61" s="11" t="s">
        <v>66</v>
      </c>
      <c r="I61" s="11" t="s">
        <v>66</v>
      </c>
      <c r="J61" s="11" t="s">
        <v>66</v>
      </c>
      <c r="K61" s="11" t="s">
        <v>66</v>
      </c>
      <c r="L61" s="11" t="s">
        <v>66</v>
      </c>
      <c r="M61" s="11" t="s">
        <v>66</v>
      </c>
      <c r="N61" s="11" t="s">
        <v>66</v>
      </c>
      <c r="O61" s="11" t="s">
        <v>66</v>
      </c>
      <c r="P61" s="11" t="s">
        <v>66</v>
      </c>
      <c r="Q61" s="11" t="s">
        <v>66</v>
      </c>
      <c r="R61" s="11" t="s">
        <v>66</v>
      </c>
      <c r="S61" s="11" t="s">
        <v>66</v>
      </c>
      <c r="T61" s="11" t="s">
        <v>66</v>
      </c>
      <c r="U61" s="11" t="s">
        <v>66</v>
      </c>
      <c r="V61" s="11" t="s">
        <v>66</v>
      </c>
      <c r="W61" s="11" t="s">
        <v>66</v>
      </c>
    </row>
    <row r="62" spans="1:23" x14ac:dyDescent="0.3">
      <c r="A62" s="11" t="s">
        <v>114</v>
      </c>
      <c r="B62" s="11" t="s">
        <v>114</v>
      </c>
      <c r="C62" s="11" t="s">
        <v>114</v>
      </c>
      <c r="D62" s="11" t="s">
        <v>114</v>
      </c>
      <c r="E62" s="11" t="s">
        <v>114</v>
      </c>
      <c r="F62" s="11" t="s">
        <v>114</v>
      </c>
      <c r="G62" s="11" t="s">
        <v>114</v>
      </c>
      <c r="H62" s="11" t="s">
        <v>114</v>
      </c>
      <c r="I62" s="11" t="s">
        <v>114</v>
      </c>
      <c r="J62" s="11" t="s">
        <v>114</v>
      </c>
      <c r="K62" s="11" t="s">
        <v>114</v>
      </c>
      <c r="L62" s="11" t="s">
        <v>114</v>
      </c>
      <c r="M62" s="11" t="s">
        <v>114</v>
      </c>
      <c r="N62" s="11" t="s">
        <v>114</v>
      </c>
      <c r="O62" s="11" t="s">
        <v>114</v>
      </c>
      <c r="P62" s="11" t="s">
        <v>114</v>
      </c>
      <c r="Q62" s="11" t="s">
        <v>114</v>
      </c>
      <c r="R62" s="11" t="s">
        <v>114</v>
      </c>
      <c r="S62" s="11" t="s">
        <v>114</v>
      </c>
      <c r="T62" s="11" t="s">
        <v>114</v>
      </c>
      <c r="U62" s="11" t="s">
        <v>114</v>
      </c>
      <c r="V62" s="11" t="s">
        <v>114</v>
      </c>
      <c r="W62" s="11" t="s">
        <v>114</v>
      </c>
    </row>
    <row r="63" spans="1:23" x14ac:dyDescent="0.3">
      <c r="A63" s="11" t="s">
        <v>76</v>
      </c>
      <c r="B63" s="11" t="s">
        <v>76</v>
      </c>
      <c r="C63" s="11" t="s">
        <v>76</v>
      </c>
      <c r="D63" s="11" t="s">
        <v>76</v>
      </c>
      <c r="E63" s="11" t="s">
        <v>76</v>
      </c>
      <c r="F63" s="11" t="s">
        <v>76</v>
      </c>
      <c r="G63" s="11" t="s">
        <v>76</v>
      </c>
      <c r="H63" s="11" t="s">
        <v>76</v>
      </c>
      <c r="I63" s="11" t="s">
        <v>76</v>
      </c>
      <c r="J63" s="11" t="s">
        <v>76</v>
      </c>
      <c r="K63" s="11" t="s">
        <v>76</v>
      </c>
      <c r="L63" s="11" t="s">
        <v>76</v>
      </c>
      <c r="M63" s="11" t="s">
        <v>76</v>
      </c>
      <c r="N63" s="11" t="s">
        <v>76</v>
      </c>
      <c r="O63" s="11" t="s">
        <v>76</v>
      </c>
      <c r="P63" s="11" t="s">
        <v>76</v>
      </c>
      <c r="Q63" s="11" t="s">
        <v>76</v>
      </c>
      <c r="R63" s="11" t="s">
        <v>76</v>
      </c>
      <c r="S63" s="11" t="s">
        <v>76</v>
      </c>
      <c r="T63" s="11" t="s">
        <v>76</v>
      </c>
      <c r="U63" s="11" t="s">
        <v>76</v>
      </c>
      <c r="V63" s="11" t="s">
        <v>76</v>
      </c>
      <c r="W63" s="11" t="s">
        <v>76</v>
      </c>
    </row>
    <row r="64" spans="1:23" x14ac:dyDescent="0.3">
      <c r="A64" s="11" t="s">
        <v>83</v>
      </c>
      <c r="B64" s="11" t="s">
        <v>83</v>
      </c>
      <c r="C64" s="11" t="s">
        <v>83</v>
      </c>
      <c r="D64" s="11" t="s">
        <v>83</v>
      </c>
      <c r="E64" s="11" t="s">
        <v>83</v>
      </c>
      <c r="F64" s="11" t="s">
        <v>83</v>
      </c>
      <c r="G64" s="11" t="s">
        <v>83</v>
      </c>
      <c r="H64" s="11" t="s">
        <v>83</v>
      </c>
      <c r="I64" s="11" t="s">
        <v>83</v>
      </c>
      <c r="J64" s="11" t="s">
        <v>83</v>
      </c>
      <c r="K64" s="11" t="s">
        <v>83</v>
      </c>
      <c r="L64" s="11" t="s">
        <v>83</v>
      </c>
      <c r="M64" s="11" t="s">
        <v>83</v>
      </c>
      <c r="N64" s="11" t="s">
        <v>83</v>
      </c>
      <c r="O64" s="11" t="s">
        <v>83</v>
      </c>
      <c r="P64" s="11" t="s">
        <v>83</v>
      </c>
      <c r="Q64" s="11" t="s">
        <v>83</v>
      </c>
      <c r="R64" s="11" t="s">
        <v>83</v>
      </c>
      <c r="S64" s="11" t="s">
        <v>83</v>
      </c>
      <c r="T64" s="11" t="s">
        <v>83</v>
      </c>
      <c r="U64" s="11" t="s">
        <v>83</v>
      </c>
      <c r="V64" s="11" t="s">
        <v>83</v>
      </c>
      <c r="W64" s="11" t="s">
        <v>83</v>
      </c>
    </row>
    <row r="65" spans="1:23" x14ac:dyDescent="0.3">
      <c r="A65" s="11" t="s">
        <v>84</v>
      </c>
      <c r="B65" s="11" t="s">
        <v>84</v>
      </c>
      <c r="C65" s="11" t="s">
        <v>84</v>
      </c>
      <c r="D65" s="11" t="s">
        <v>84</v>
      </c>
      <c r="E65" s="11" t="s">
        <v>84</v>
      </c>
      <c r="F65" s="11" t="s">
        <v>84</v>
      </c>
      <c r="G65" s="11" t="s">
        <v>84</v>
      </c>
      <c r="H65" s="11" t="s">
        <v>84</v>
      </c>
      <c r="I65" s="11" t="s">
        <v>84</v>
      </c>
      <c r="J65" s="11" t="s">
        <v>84</v>
      </c>
      <c r="K65" s="11" t="s">
        <v>84</v>
      </c>
      <c r="L65" s="11" t="s">
        <v>84</v>
      </c>
      <c r="M65" s="11" t="s">
        <v>84</v>
      </c>
      <c r="N65" s="11" t="s">
        <v>84</v>
      </c>
      <c r="O65" s="11" t="s">
        <v>84</v>
      </c>
      <c r="P65" s="11" t="s">
        <v>84</v>
      </c>
      <c r="Q65" s="11" t="s">
        <v>84</v>
      </c>
      <c r="R65" s="11" t="s">
        <v>84</v>
      </c>
      <c r="S65" s="11" t="s">
        <v>84</v>
      </c>
      <c r="T65" s="11" t="s">
        <v>84</v>
      </c>
      <c r="U65" s="11" t="s">
        <v>84</v>
      </c>
      <c r="V65" s="11" t="s">
        <v>84</v>
      </c>
      <c r="W65" s="11" t="s">
        <v>84</v>
      </c>
    </row>
    <row r="66" spans="1:23" x14ac:dyDescent="0.3">
      <c r="A66" s="11" t="s">
        <v>104</v>
      </c>
      <c r="B66" s="11" t="s">
        <v>104</v>
      </c>
      <c r="C66" s="11" t="s">
        <v>104</v>
      </c>
      <c r="D66" s="11" t="s">
        <v>104</v>
      </c>
      <c r="E66" s="11" t="s">
        <v>104</v>
      </c>
      <c r="F66" s="11" t="s">
        <v>104</v>
      </c>
      <c r="G66" s="11" t="s">
        <v>104</v>
      </c>
      <c r="H66" s="11" t="s">
        <v>104</v>
      </c>
      <c r="I66" s="11" t="s">
        <v>104</v>
      </c>
      <c r="J66" s="11" t="s">
        <v>104</v>
      </c>
      <c r="K66" s="11" t="s">
        <v>104</v>
      </c>
      <c r="L66" s="11" t="s">
        <v>104</v>
      </c>
      <c r="M66" s="11" t="s">
        <v>104</v>
      </c>
      <c r="N66" s="11" t="s">
        <v>104</v>
      </c>
      <c r="O66" s="11" t="s">
        <v>104</v>
      </c>
      <c r="P66" s="11" t="s">
        <v>104</v>
      </c>
      <c r="Q66" s="11" t="s">
        <v>104</v>
      </c>
      <c r="R66" s="11" t="s">
        <v>104</v>
      </c>
      <c r="S66" s="11" t="s">
        <v>104</v>
      </c>
      <c r="T66" s="11" t="s">
        <v>104</v>
      </c>
      <c r="U66" s="11" t="s">
        <v>104</v>
      </c>
      <c r="V66" s="11" t="s">
        <v>104</v>
      </c>
      <c r="W66" s="11" t="s">
        <v>104</v>
      </c>
    </row>
    <row r="67" spans="1:23" x14ac:dyDescent="0.3">
      <c r="A67" s="11" t="s">
        <v>54</v>
      </c>
      <c r="B67" s="11" t="s">
        <v>54</v>
      </c>
      <c r="C67" s="11" t="s">
        <v>54</v>
      </c>
      <c r="D67" s="11" t="s">
        <v>54</v>
      </c>
      <c r="E67" s="11" t="s">
        <v>54</v>
      </c>
      <c r="F67" s="11" t="s">
        <v>54</v>
      </c>
      <c r="G67" s="11" t="s">
        <v>54</v>
      </c>
      <c r="H67" s="11" t="s">
        <v>54</v>
      </c>
      <c r="I67" s="11" t="s">
        <v>54</v>
      </c>
      <c r="J67" s="11" t="s">
        <v>54</v>
      </c>
      <c r="K67" s="11" t="s">
        <v>54</v>
      </c>
      <c r="L67" s="11" t="s">
        <v>54</v>
      </c>
      <c r="M67" s="11" t="s">
        <v>54</v>
      </c>
      <c r="N67" s="11" t="s">
        <v>54</v>
      </c>
      <c r="O67" s="11" t="s">
        <v>54</v>
      </c>
      <c r="P67" s="11" t="s">
        <v>54</v>
      </c>
      <c r="Q67" s="11" t="s">
        <v>54</v>
      </c>
      <c r="R67" s="11" t="s">
        <v>54</v>
      </c>
      <c r="S67" s="11" t="s">
        <v>54</v>
      </c>
      <c r="T67" s="11" t="s">
        <v>54</v>
      </c>
      <c r="U67" s="11" t="s">
        <v>54</v>
      </c>
      <c r="V67" s="11" t="s">
        <v>54</v>
      </c>
      <c r="W67" s="11" t="s">
        <v>54</v>
      </c>
    </row>
    <row r="68" spans="1:23" x14ac:dyDescent="0.3">
      <c r="A68" s="11" t="s">
        <v>90</v>
      </c>
      <c r="B68" s="11" t="s">
        <v>90</v>
      </c>
      <c r="C68" s="11" t="s">
        <v>90</v>
      </c>
      <c r="D68" s="11" t="s">
        <v>90</v>
      </c>
      <c r="E68" s="11" t="s">
        <v>90</v>
      </c>
      <c r="F68" s="11" t="s">
        <v>90</v>
      </c>
      <c r="G68" s="11" t="s">
        <v>90</v>
      </c>
      <c r="H68" s="11" t="s">
        <v>90</v>
      </c>
      <c r="I68" s="11" t="s">
        <v>90</v>
      </c>
      <c r="J68" s="11" t="s">
        <v>90</v>
      </c>
      <c r="K68" s="11" t="s">
        <v>90</v>
      </c>
      <c r="L68" s="11" t="s">
        <v>90</v>
      </c>
      <c r="M68" s="11" t="s">
        <v>90</v>
      </c>
      <c r="N68" s="11" t="s">
        <v>90</v>
      </c>
      <c r="O68" s="11" t="s">
        <v>90</v>
      </c>
      <c r="P68" s="11" t="s">
        <v>90</v>
      </c>
      <c r="Q68" s="11" t="s">
        <v>90</v>
      </c>
      <c r="R68" s="11" t="s">
        <v>90</v>
      </c>
      <c r="S68" s="11" t="s">
        <v>90</v>
      </c>
      <c r="T68" s="11" t="s">
        <v>90</v>
      </c>
      <c r="U68" s="11" t="s">
        <v>90</v>
      </c>
      <c r="V68" s="11" t="s">
        <v>90</v>
      </c>
      <c r="W68" s="11" t="s">
        <v>90</v>
      </c>
    </row>
    <row r="69" spans="1:23" x14ac:dyDescent="0.3">
      <c r="A69" s="11" t="s">
        <v>105</v>
      </c>
      <c r="B69" s="11" t="s">
        <v>105</v>
      </c>
      <c r="C69" s="11" t="s">
        <v>105</v>
      </c>
      <c r="D69" s="11" t="s">
        <v>105</v>
      </c>
      <c r="E69" s="11" t="s">
        <v>105</v>
      </c>
      <c r="F69" s="11" t="s">
        <v>105</v>
      </c>
      <c r="G69" s="11" t="s">
        <v>105</v>
      </c>
      <c r="H69" s="11" t="s">
        <v>105</v>
      </c>
      <c r="I69" s="11" t="s">
        <v>105</v>
      </c>
      <c r="J69" s="11" t="s">
        <v>105</v>
      </c>
      <c r="K69" s="11" t="s">
        <v>105</v>
      </c>
      <c r="L69" s="11" t="s">
        <v>105</v>
      </c>
      <c r="M69" s="11" t="s">
        <v>105</v>
      </c>
      <c r="N69" s="11" t="s">
        <v>105</v>
      </c>
      <c r="O69" s="11" t="s">
        <v>105</v>
      </c>
      <c r="P69" s="11" t="s">
        <v>105</v>
      </c>
      <c r="Q69" s="11" t="s">
        <v>105</v>
      </c>
      <c r="R69" s="11" t="s">
        <v>105</v>
      </c>
      <c r="S69" s="11" t="s">
        <v>105</v>
      </c>
      <c r="T69" s="11" t="s">
        <v>105</v>
      </c>
      <c r="U69" s="11" t="s">
        <v>105</v>
      </c>
      <c r="V69" s="11" t="s">
        <v>105</v>
      </c>
      <c r="W69" s="11" t="s">
        <v>105</v>
      </c>
    </row>
    <row r="70" spans="1:23" x14ac:dyDescent="0.3">
      <c r="A70" s="11" t="s">
        <v>77</v>
      </c>
      <c r="B70" s="11" t="s">
        <v>77</v>
      </c>
      <c r="C70" s="11" t="s">
        <v>77</v>
      </c>
      <c r="D70" s="11" t="s">
        <v>77</v>
      </c>
      <c r="E70" s="11" t="s">
        <v>77</v>
      </c>
      <c r="F70" s="11" t="s">
        <v>77</v>
      </c>
      <c r="G70" s="11" t="s">
        <v>77</v>
      </c>
      <c r="H70" s="11" t="s">
        <v>77</v>
      </c>
      <c r="I70" s="11" t="s">
        <v>77</v>
      </c>
      <c r="J70" s="11" t="s">
        <v>77</v>
      </c>
      <c r="K70" s="11" t="s">
        <v>77</v>
      </c>
      <c r="L70" s="11" t="s">
        <v>77</v>
      </c>
      <c r="M70" s="11" t="s">
        <v>77</v>
      </c>
      <c r="N70" s="11" t="s">
        <v>77</v>
      </c>
      <c r="O70" s="11" t="s">
        <v>77</v>
      </c>
      <c r="P70" s="11" t="s">
        <v>77</v>
      </c>
      <c r="Q70" s="11" t="s">
        <v>77</v>
      </c>
      <c r="R70" s="11" t="s">
        <v>77</v>
      </c>
      <c r="S70" s="11" t="s">
        <v>77</v>
      </c>
      <c r="T70" s="11" t="s">
        <v>77</v>
      </c>
      <c r="U70" s="11" t="s">
        <v>77</v>
      </c>
      <c r="V70" s="11" t="s">
        <v>77</v>
      </c>
      <c r="W70" s="11" t="s">
        <v>77</v>
      </c>
    </row>
    <row r="71" spans="1:23" x14ac:dyDescent="0.3">
      <c r="A71" s="11" t="s">
        <v>91</v>
      </c>
      <c r="B71" s="11" t="s">
        <v>91</v>
      </c>
      <c r="C71" s="11" t="s">
        <v>91</v>
      </c>
      <c r="D71" s="11" t="s">
        <v>91</v>
      </c>
      <c r="E71" s="11" t="s">
        <v>91</v>
      </c>
      <c r="F71" s="11" t="s">
        <v>91</v>
      </c>
      <c r="G71" s="11" t="s">
        <v>91</v>
      </c>
      <c r="H71" s="11" t="s">
        <v>91</v>
      </c>
      <c r="I71" s="11" t="s">
        <v>91</v>
      </c>
      <c r="J71" s="11" t="s">
        <v>91</v>
      </c>
      <c r="K71" s="11" t="s">
        <v>91</v>
      </c>
      <c r="L71" s="11" t="s">
        <v>91</v>
      </c>
      <c r="M71" s="11" t="s">
        <v>91</v>
      </c>
      <c r="N71" s="11" t="s">
        <v>91</v>
      </c>
      <c r="O71" s="11" t="s">
        <v>91</v>
      </c>
      <c r="P71" s="11" t="s">
        <v>91</v>
      </c>
      <c r="Q71" s="11" t="s">
        <v>91</v>
      </c>
      <c r="R71" s="11" t="s">
        <v>91</v>
      </c>
      <c r="S71" s="11" t="s">
        <v>91</v>
      </c>
      <c r="T71" s="11" t="s">
        <v>91</v>
      </c>
      <c r="U71" s="11" t="s">
        <v>91</v>
      </c>
      <c r="V71" s="11" t="s">
        <v>91</v>
      </c>
      <c r="W71" s="11" t="s">
        <v>91</v>
      </c>
    </row>
    <row r="72" spans="1:23" x14ac:dyDescent="0.3">
      <c r="A72" s="11" t="s">
        <v>107</v>
      </c>
      <c r="B72" s="11" t="s">
        <v>107</v>
      </c>
      <c r="C72" s="11" t="s">
        <v>107</v>
      </c>
      <c r="D72" s="11" t="s">
        <v>107</v>
      </c>
      <c r="E72" s="11" t="s">
        <v>107</v>
      </c>
      <c r="F72" s="11" t="s">
        <v>107</v>
      </c>
      <c r="G72" s="11" t="s">
        <v>107</v>
      </c>
      <c r="H72" s="11" t="s">
        <v>107</v>
      </c>
      <c r="I72" s="11" t="s">
        <v>107</v>
      </c>
      <c r="J72" s="11" t="s">
        <v>107</v>
      </c>
      <c r="K72" s="11" t="s">
        <v>107</v>
      </c>
      <c r="L72" s="11" t="s">
        <v>107</v>
      </c>
      <c r="M72" s="11" t="s">
        <v>107</v>
      </c>
      <c r="N72" s="11" t="s">
        <v>107</v>
      </c>
      <c r="O72" s="11" t="s">
        <v>107</v>
      </c>
      <c r="P72" s="11" t="s">
        <v>107</v>
      </c>
      <c r="Q72" s="11" t="s">
        <v>107</v>
      </c>
      <c r="R72" s="11" t="s">
        <v>107</v>
      </c>
      <c r="S72" s="11" t="s">
        <v>107</v>
      </c>
      <c r="T72" s="11" t="s">
        <v>107</v>
      </c>
      <c r="U72" s="11" t="s">
        <v>107</v>
      </c>
      <c r="V72" s="11" t="s">
        <v>107</v>
      </c>
      <c r="W72" s="11" t="s">
        <v>107</v>
      </c>
    </row>
    <row r="73" spans="1:23" x14ac:dyDescent="0.3">
      <c r="A73" s="11" t="s">
        <v>73</v>
      </c>
      <c r="B73" s="11" t="s">
        <v>73</v>
      </c>
      <c r="C73" s="11" t="s">
        <v>73</v>
      </c>
      <c r="D73" s="11" t="s">
        <v>73</v>
      </c>
      <c r="E73" s="11" t="s">
        <v>73</v>
      </c>
      <c r="F73" s="11" t="s">
        <v>73</v>
      </c>
      <c r="G73" s="11" t="s">
        <v>73</v>
      </c>
      <c r="H73" s="11" t="s">
        <v>73</v>
      </c>
      <c r="I73" s="11" t="s">
        <v>73</v>
      </c>
      <c r="J73" s="11" t="s">
        <v>73</v>
      </c>
      <c r="K73" s="11" t="s">
        <v>73</v>
      </c>
      <c r="L73" s="11" t="s">
        <v>73</v>
      </c>
      <c r="M73" s="11" t="s">
        <v>73</v>
      </c>
      <c r="N73" s="11" t="s">
        <v>73</v>
      </c>
      <c r="O73" s="11" t="s">
        <v>73</v>
      </c>
      <c r="P73" s="11" t="s">
        <v>73</v>
      </c>
      <c r="Q73" s="11" t="s">
        <v>118</v>
      </c>
      <c r="R73" s="11" t="s">
        <v>118</v>
      </c>
      <c r="S73" s="11" t="s">
        <v>118</v>
      </c>
      <c r="T73" s="11" t="s">
        <v>118</v>
      </c>
      <c r="U73" s="11" t="s">
        <v>118</v>
      </c>
      <c r="V73" s="11" t="s">
        <v>118</v>
      </c>
      <c r="W73" s="11" t="s">
        <v>118</v>
      </c>
    </row>
    <row r="74" spans="1:23" x14ac:dyDescent="0.3">
      <c r="A74" s="11" t="s">
        <v>122</v>
      </c>
      <c r="B74" s="11" t="s">
        <v>122</v>
      </c>
      <c r="C74" s="11" t="s">
        <v>122</v>
      </c>
      <c r="D74" s="11" t="s">
        <v>122</v>
      </c>
      <c r="E74" s="11" t="s">
        <v>122</v>
      </c>
      <c r="F74" s="11" t="s">
        <v>122</v>
      </c>
      <c r="G74" s="11" t="s">
        <v>122</v>
      </c>
      <c r="H74" s="11" t="s">
        <v>122</v>
      </c>
      <c r="I74" s="11" t="s">
        <v>122</v>
      </c>
      <c r="J74" s="11" t="s">
        <v>122</v>
      </c>
      <c r="K74" s="11" t="s">
        <v>122</v>
      </c>
      <c r="L74" s="11" t="s">
        <v>122</v>
      </c>
      <c r="M74" s="11" t="s">
        <v>122</v>
      </c>
      <c r="N74" s="11" t="s">
        <v>122</v>
      </c>
      <c r="O74" s="11" t="s">
        <v>122</v>
      </c>
      <c r="P74" s="11" t="s">
        <v>122</v>
      </c>
      <c r="Q74" s="11" t="s">
        <v>122</v>
      </c>
      <c r="R74" s="11" t="s">
        <v>122</v>
      </c>
      <c r="S74" s="11" t="s">
        <v>122</v>
      </c>
      <c r="T74" s="11" t="s">
        <v>122</v>
      </c>
      <c r="U74" s="11" t="s">
        <v>122</v>
      </c>
      <c r="V74" s="11" t="s">
        <v>122</v>
      </c>
      <c r="W74" s="11" t="s">
        <v>122</v>
      </c>
    </row>
    <row r="75" spans="1:23" x14ac:dyDescent="0.3">
      <c r="A75" s="11" t="s">
        <v>147</v>
      </c>
      <c r="B75" s="11" t="s">
        <v>147</v>
      </c>
      <c r="C75" s="11" t="s">
        <v>147</v>
      </c>
      <c r="D75" s="11" t="s">
        <v>147</v>
      </c>
      <c r="E75" s="11" t="s">
        <v>147</v>
      </c>
      <c r="F75" s="11" t="s">
        <v>147</v>
      </c>
      <c r="G75" s="11" t="s">
        <v>147</v>
      </c>
      <c r="H75" s="11" t="s">
        <v>147</v>
      </c>
      <c r="I75" s="11" t="s">
        <v>147</v>
      </c>
      <c r="J75" s="11" t="s">
        <v>147</v>
      </c>
      <c r="K75" s="11" t="s">
        <v>147</v>
      </c>
      <c r="L75" s="11" t="s">
        <v>147</v>
      </c>
      <c r="M75" s="11" t="s">
        <v>147</v>
      </c>
      <c r="N75" s="11" t="s">
        <v>147</v>
      </c>
      <c r="O75" s="11" t="s">
        <v>147</v>
      </c>
      <c r="P75" s="11" t="s">
        <v>147</v>
      </c>
      <c r="Q75" s="11" t="s">
        <v>147</v>
      </c>
      <c r="R75" s="11" t="s">
        <v>147</v>
      </c>
      <c r="S75" s="11" t="s">
        <v>147</v>
      </c>
      <c r="T75" s="11" t="s">
        <v>147</v>
      </c>
      <c r="U75" s="11" t="s">
        <v>147</v>
      </c>
      <c r="V75" s="11" t="s">
        <v>147</v>
      </c>
      <c r="W75" s="11" t="s">
        <v>147</v>
      </c>
    </row>
    <row r="76" spans="1:23" x14ac:dyDescent="0.3">
      <c r="A76" s="11" t="s">
        <v>63</v>
      </c>
      <c r="B76" s="11" t="s">
        <v>63</v>
      </c>
      <c r="C76" s="11" t="s">
        <v>63</v>
      </c>
      <c r="D76" s="11" t="s">
        <v>63</v>
      </c>
      <c r="E76" s="11" t="s">
        <v>63</v>
      </c>
      <c r="F76" s="11" t="s">
        <v>63</v>
      </c>
      <c r="G76" s="11" t="s">
        <v>63</v>
      </c>
      <c r="H76" s="11" t="s">
        <v>63</v>
      </c>
      <c r="I76" s="11" t="s">
        <v>63</v>
      </c>
      <c r="J76" s="11" t="s">
        <v>63</v>
      </c>
      <c r="K76" s="11" t="s">
        <v>63</v>
      </c>
      <c r="L76" s="11" t="s">
        <v>63</v>
      </c>
      <c r="M76" s="11" t="s">
        <v>63</v>
      </c>
      <c r="N76" s="11" t="s">
        <v>63</v>
      </c>
      <c r="O76" s="11" t="s">
        <v>63</v>
      </c>
      <c r="P76" s="11" t="s">
        <v>63</v>
      </c>
      <c r="Q76" s="11" t="s">
        <v>63</v>
      </c>
      <c r="R76" s="11" t="s">
        <v>63</v>
      </c>
      <c r="S76" s="11" t="s">
        <v>63</v>
      </c>
      <c r="T76" s="11" t="s">
        <v>63</v>
      </c>
      <c r="U76" s="11" t="s">
        <v>63</v>
      </c>
      <c r="V76" s="11" t="s">
        <v>63</v>
      </c>
      <c r="W76" s="11" t="s">
        <v>63</v>
      </c>
    </row>
    <row r="77" spans="1:23" x14ac:dyDescent="0.3">
      <c r="A77" s="11" t="s">
        <v>78</v>
      </c>
      <c r="B77" s="11" t="s">
        <v>78</v>
      </c>
      <c r="C77" s="11" t="s">
        <v>78</v>
      </c>
      <c r="D77" s="11" t="s">
        <v>78</v>
      </c>
      <c r="E77" s="11" t="s">
        <v>78</v>
      </c>
      <c r="F77" s="11" t="s">
        <v>78</v>
      </c>
      <c r="G77" s="11" t="s">
        <v>78</v>
      </c>
      <c r="H77" s="11" t="s">
        <v>78</v>
      </c>
      <c r="I77" s="11" t="s">
        <v>78</v>
      </c>
      <c r="J77" s="11" t="s">
        <v>78</v>
      </c>
      <c r="K77" s="11" t="s">
        <v>78</v>
      </c>
      <c r="L77" s="11" t="s">
        <v>78</v>
      </c>
      <c r="M77" s="11" t="s">
        <v>78</v>
      </c>
      <c r="N77" s="11" t="s">
        <v>78</v>
      </c>
      <c r="O77" s="11" t="s">
        <v>78</v>
      </c>
      <c r="P77" s="11" t="s">
        <v>78</v>
      </c>
      <c r="Q77" s="11" t="s">
        <v>78</v>
      </c>
      <c r="R77" s="11" t="s">
        <v>78</v>
      </c>
      <c r="S77" s="11" t="s">
        <v>78</v>
      </c>
      <c r="T77" s="11" t="s">
        <v>78</v>
      </c>
      <c r="U77" s="11" t="s">
        <v>78</v>
      </c>
      <c r="V77" s="11" t="s">
        <v>78</v>
      </c>
      <c r="W77" s="11" t="s">
        <v>78</v>
      </c>
    </row>
    <row r="78" spans="1:23" x14ac:dyDescent="0.3">
      <c r="A78" s="11" t="s">
        <v>148</v>
      </c>
      <c r="B78" s="11" t="s">
        <v>148</v>
      </c>
      <c r="C78" s="11" t="s">
        <v>148</v>
      </c>
      <c r="D78" s="11" t="s">
        <v>148</v>
      </c>
      <c r="E78" s="11" t="s">
        <v>148</v>
      </c>
      <c r="F78" s="11" t="s">
        <v>148</v>
      </c>
      <c r="G78" s="11" t="s">
        <v>148</v>
      </c>
      <c r="H78" s="11" t="s">
        <v>148</v>
      </c>
      <c r="I78" s="11" t="s">
        <v>148</v>
      </c>
      <c r="J78" s="11" t="s">
        <v>148</v>
      </c>
      <c r="K78" s="11" t="s">
        <v>148</v>
      </c>
      <c r="L78" s="11" t="s">
        <v>148</v>
      </c>
      <c r="M78" s="11" t="s">
        <v>148</v>
      </c>
      <c r="N78" s="11" t="s">
        <v>148</v>
      </c>
      <c r="O78" s="11" t="s">
        <v>148</v>
      </c>
      <c r="P78" s="11" t="s">
        <v>148</v>
      </c>
      <c r="Q78" s="11" t="s">
        <v>148</v>
      </c>
      <c r="R78" s="11" t="s">
        <v>148</v>
      </c>
      <c r="S78" s="11" t="s">
        <v>148</v>
      </c>
      <c r="T78" s="11" t="s">
        <v>148</v>
      </c>
      <c r="U78" s="11" t="s">
        <v>148</v>
      </c>
      <c r="V78" s="11" t="s">
        <v>148</v>
      </c>
      <c r="W78" s="11" t="s">
        <v>148</v>
      </c>
    </row>
    <row r="79" spans="1:23" x14ac:dyDescent="0.3">
      <c r="A79" s="11" t="s">
        <v>137</v>
      </c>
      <c r="B79" s="11" t="s">
        <v>137</v>
      </c>
      <c r="C79" s="11" t="s">
        <v>137</v>
      </c>
      <c r="D79" s="11" t="s">
        <v>137</v>
      </c>
      <c r="E79" s="11" t="s">
        <v>137</v>
      </c>
      <c r="F79" s="11" t="s">
        <v>137</v>
      </c>
      <c r="G79" s="11" t="s">
        <v>137</v>
      </c>
      <c r="H79" s="11" t="s">
        <v>137</v>
      </c>
      <c r="I79" s="11" t="s">
        <v>137</v>
      </c>
      <c r="J79" s="11" t="s">
        <v>137</v>
      </c>
      <c r="K79" s="11" t="s">
        <v>137</v>
      </c>
      <c r="L79" s="11" t="s">
        <v>137</v>
      </c>
      <c r="M79" s="11" t="s">
        <v>137</v>
      </c>
      <c r="N79" s="11" t="s">
        <v>137</v>
      </c>
      <c r="O79" s="11" t="s">
        <v>137</v>
      </c>
      <c r="P79" s="11" t="s">
        <v>137</v>
      </c>
      <c r="Q79" s="11" t="s">
        <v>137</v>
      </c>
      <c r="R79" s="11" t="s">
        <v>137</v>
      </c>
      <c r="S79" s="11" t="s">
        <v>137</v>
      </c>
      <c r="T79" s="11" t="s">
        <v>137</v>
      </c>
      <c r="U79" s="11" t="s">
        <v>137</v>
      </c>
      <c r="V79" s="11" t="s">
        <v>137</v>
      </c>
      <c r="W79" s="11" t="s">
        <v>137</v>
      </c>
    </row>
    <row r="80" spans="1:23" x14ac:dyDescent="0.3">
      <c r="A80" s="11" t="s">
        <v>40</v>
      </c>
      <c r="B80" s="11" t="s">
        <v>40</v>
      </c>
      <c r="C80" s="11" t="s">
        <v>40</v>
      </c>
      <c r="D80" s="11" t="s">
        <v>40</v>
      </c>
      <c r="E80" s="11" t="s">
        <v>40</v>
      </c>
      <c r="F80" s="11" t="s">
        <v>40</v>
      </c>
      <c r="G80" s="11" t="s">
        <v>40</v>
      </c>
      <c r="H80" s="11" t="s">
        <v>40</v>
      </c>
      <c r="I80" s="11" t="s">
        <v>40</v>
      </c>
      <c r="J80" s="11" t="s">
        <v>40</v>
      </c>
      <c r="K80" s="11" t="s">
        <v>40</v>
      </c>
      <c r="L80" s="11" t="s">
        <v>40</v>
      </c>
      <c r="M80" s="11" t="s">
        <v>40</v>
      </c>
      <c r="N80" s="11" t="s">
        <v>40</v>
      </c>
      <c r="O80" s="11" t="s">
        <v>40</v>
      </c>
      <c r="P80" s="11" t="s">
        <v>40</v>
      </c>
      <c r="Q80" s="11" t="s">
        <v>40</v>
      </c>
      <c r="R80" s="11" t="s">
        <v>40</v>
      </c>
      <c r="S80" s="11" t="s">
        <v>40</v>
      </c>
      <c r="T80" s="11" t="s">
        <v>40</v>
      </c>
      <c r="U80" s="11" t="s">
        <v>40</v>
      </c>
      <c r="V80" s="11" t="s">
        <v>40</v>
      </c>
      <c r="W80" s="11" t="s">
        <v>40</v>
      </c>
    </row>
    <row r="81" spans="1:23" x14ac:dyDescent="0.3">
      <c r="A81" s="11" t="s">
        <v>126</v>
      </c>
      <c r="B81" s="11" t="s">
        <v>126</v>
      </c>
      <c r="C81" s="11" t="s">
        <v>126</v>
      </c>
      <c r="D81" s="11" t="s">
        <v>126</v>
      </c>
      <c r="E81" s="11" t="s">
        <v>126</v>
      </c>
      <c r="F81" s="11" t="s">
        <v>126</v>
      </c>
      <c r="G81" s="11" t="s">
        <v>126</v>
      </c>
      <c r="H81" s="11" t="s">
        <v>126</v>
      </c>
      <c r="I81" s="11" t="s">
        <v>126</v>
      </c>
      <c r="J81" s="11" t="s">
        <v>126</v>
      </c>
      <c r="K81" s="11" t="s">
        <v>126</v>
      </c>
      <c r="L81" s="11" t="s">
        <v>126</v>
      </c>
      <c r="M81" s="11" t="s">
        <v>126</v>
      </c>
      <c r="N81" s="11" t="s">
        <v>126</v>
      </c>
      <c r="O81" s="11" t="s">
        <v>126</v>
      </c>
      <c r="P81" s="11" t="s">
        <v>126</v>
      </c>
      <c r="Q81" s="11" t="s">
        <v>126</v>
      </c>
      <c r="R81" s="11" t="s">
        <v>126</v>
      </c>
      <c r="S81" s="11" t="s">
        <v>126</v>
      </c>
      <c r="T81" s="11" t="s">
        <v>126</v>
      </c>
      <c r="U81" s="11" t="s">
        <v>126</v>
      </c>
      <c r="V81" s="11" t="s">
        <v>126</v>
      </c>
      <c r="W81" s="11" t="s">
        <v>126</v>
      </c>
    </row>
    <row r="82" spans="1:23" x14ac:dyDescent="0.3">
      <c r="A82" s="11" t="s">
        <v>61</v>
      </c>
      <c r="B82" s="11" t="s">
        <v>61</v>
      </c>
      <c r="C82" s="11" t="s">
        <v>61</v>
      </c>
      <c r="D82" s="11" t="s">
        <v>61</v>
      </c>
      <c r="E82" s="11" t="s">
        <v>61</v>
      </c>
      <c r="F82" s="11" t="s">
        <v>61</v>
      </c>
      <c r="G82" s="11" t="s">
        <v>61</v>
      </c>
      <c r="H82" s="11" t="s">
        <v>61</v>
      </c>
      <c r="I82" s="11" t="s">
        <v>61</v>
      </c>
      <c r="J82" s="11" t="s">
        <v>61</v>
      </c>
      <c r="K82" s="11" t="s">
        <v>61</v>
      </c>
      <c r="L82" s="11" t="s">
        <v>61</v>
      </c>
      <c r="M82" s="11" t="s">
        <v>61</v>
      </c>
      <c r="N82" s="11" t="s">
        <v>61</v>
      </c>
      <c r="O82" s="11" t="s">
        <v>61</v>
      </c>
      <c r="P82" s="11" t="s">
        <v>61</v>
      </c>
      <c r="Q82" s="11" t="s">
        <v>61</v>
      </c>
      <c r="R82" s="11" t="s">
        <v>61</v>
      </c>
      <c r="S82" s="11" t="s">
        <v>61</v>
      </c>
      <c r="T82" s="11" t="s">
        <v>61</v>
      </c>
      <c r="U82" s="11" t="s">
        <v>61</v>
      </c>
      <c r="V82" s="11" t="s">
        <v>61</v>
      </c>
      <c r="W82" s="11" t="s">
        <v>61</v>
      </c>
    </row>
    <row r="83" spans="1:23" x14ac:dyDescent="0.3">
      <c r="A83" s="11" t="s">
        <v>150</v>
      </c>
      <c r="B83" s="11" t="s">
        <v>150</v>
      </c>
      <c r="C83" s="11" t="s">
        <v>150</v>
      </c>
      <c r="D83" s="11" t="s">
        <v>150</v>
      </c>
      <c r="E83" s="11" t="s">
        <v>150</v>
      </c>
      <c r="F83" s="11" t="s">
        <v>150</v>
      </c>
      <c r="G83" s="11" t="s">
        <v>150</v>
      </c>
      <c r="H83" s="11" t="s">
        <v>150</v>
      </c>
      <c r="I83" s="11" t="s">
        <v>150</v>
      </c>
      <c r="J83" s="11" t="s">
        <v>150</v>
      </c>
      <c r="K83" s="11" t="s">
        <v>150</v>
      </c>
      <c r="L83" s="11" t="s">
        <v>150</v>
      </c>
      <c r="M83" s="11" t="s">
        <v>150</v>
      </c>
      <c r="N83" s="11" t="s">
        <v>150</v>
      </c>
      <c r="O83" s="11" t="s">
        <v>150</v>
      </c>
      <c r="P83" s="11" t="s">
        <v>150</v>
      </c>
      <c r="Q83" s="11" t="s">
        <v>131</v>
      </c>
      <c r="R83" s="11" t="s">
        <v>131</v>
      </c>
      <c r="S83" s="11" t="s">
        <v>131</v>
      </c>
      <c r="T83" s="11" t="s">
        <v>131</v>
      </c>
      <c r="U83" s="11" t="s">
        <v>131</v>
      </c>
      <c r="V83" s="11" t="s">
        <v>131</v>
      </c>
      <c r="W83" s="11" t="s">
        <v>131</v>
      </c>
    </row>
    <row r="84" spans="1:23" x14ac:dyDescent="0.3">
      <c r="A84" s="11" t="s">
        <v>138</v>
      </c>
      <c r="B84" s="11" t="s">
        <v>138</v>
      </c>
      <c r="C84" s="11" t="s">
        <v>138</v>
      </c>
      <c r="D84" s="11" t="s">
        <v>138</v>
      </c>
      <c r="E84" s="11" t="s">
        <v>138</v>
      </c>
      <c r="F84" s="11" t="s">
        <v>138</v>
      </c>
      <c r="G84" s="11" t="s">
        <v>138</v>
      </c>
      <c r="H84" s="11" t="s">
        <v>138</v>
      </c>
      <c r="I84" s="11" t="s">
        <v>138</v>
      </c>
      <c r="J84" s="11" t="s">
        <v>138</v>
      </c>
      <c r="K84" s="11" t="s">
        <v>138</v>
      </c>
      <c r="L84" s="11" t="s">
        <v>138</v>
      </c>
      <c r="M84" s="11" t="s">
        <v>138</v>
      </c>
      <c r="N84" s="11" t="s">
        <v>138</v>
      </c>
      <c r="O84" s="11" t="s">
        <v>138</v>
      </c>
      <c r="P84" s="11" t="s">
        <v>138</v>
      </c>
      <c r="Q84" s="11" t="s">
        <v>138</v>
      </c>
      <c r="R84" s="11" t="s">
        <v>138</v>
      </c>
      <c r="S84" s="11" t="s">
        <v>138</v>
      </c>
      <c r="T84" s="11" t="s">
        <v>138</v>
      </c>
      <c r="U84" s="11" t="s">
        <v>138</v>
      </c>
      <c r="V84" s="11" t="s">
        <v>138</v>
      </c>
      <c r="W84" s="11" t="s">
        <v>138</v>
      </c>
    </row>
    <row r="85" spans="1:23" x14ac:dyDescent="0.3">
      <c r="A85" s="11" t="s">
        <v>108</v>
      </c>
      <c r="B85" s="11" t="s">
        <v>108</v>
      </c>
      <c r="C85" s="11" t="s">
        <v>108</v>
      </c>
      <c r="D85" s="11" t="s">
        <v>108</v>
      </c>
      <c r="E85" s="11" t="s">
        <v>108</v>
      </c>
      <c r="F85" s="11" t="s">
        <v>108</v>
      </c>
      <c r="G85" s="11" t="s">
        <v>108</v>
      </c>
      <c r="H85" s="11" t="s">
        <v>108</v>
      </c>
      <c r="I85" s="11" t="s">
        <v>108</v>
      </c>
      <c r="J85" s="11" t="s">
        <v>108</v>
      </c>
      <c r="K85" s="11" t="s">
        <v>108</v>
      </c>
      <c r="L85" s="11" t="s">
        <v>108</v>
      </c>
      <c r="M85" s="11" t="s">
        <v>108</v>
      </c>
      <c r="N85" s="11" t="s">
        <v>108</v>
      </c>
      <c r="O85" s="11" t="s">
        <v>108</v>
      </c>
      <c r="P85" s="11" t="s">
        <v>108</v>
      </c>
      <c r="Q85" s="11" t="s">
        <v>108</v>
      </c>
      <c r="R85" s="11" t="s">
        <v>108</v>
      </c>
      <c r="S85" s="11" t="s">
        <v>108</v>
      </c>
      <c r="T85" s="11" t="s">
        <v>108</v>
      </c>
      <c r="U85" s="11" t="s">
        <v>108</v>
      </c>
      <c r="V85" s="11" t="s">
        <v>108</v>
      </c>
      <c r="W85" s="11" t="s">
        <v>108</v>
      </c>
    </row>
    <row r="86" spans="1:23" x14ac:dyDescent="0.3">
      <c r="A86" s="11" t="s">
        <v>139</v>
      </c>
      <c r="B86" s="11" t="s">
        <v>139</v>
      </c>
      <c r="C86" s="11" t="s">
        <v>139</v>
      </c>
      <c r="D86" s="11" t="s">
        <v>139</v>
      </c>
      <c r="E86" s="11" t="s">
        <v>139</v>
      </c>
      <c r="F86" s="11" t="s">
        <v>139</v>
      </c>
      <c r="G86" s="11" t="s">
        <v>139</v>
      </c>
      <c r="H86" s="11" t="s">
        <v>139</v>
      </c>
      <c r="I86" s="11" t="s">
        <v>139</v>
      </c>
      <c r="J86" s="11" t="s">
        <v>139</v>
      </c>
      <c r="K86" s="11" t="s">
        <v>139</v>
      </c>
      <c r="L86" s="11" t="s">
        <v>139</v>
      </c>
      <c r="M86" s="11" t="s">
        <v>139</v>
      </c>
      <c r="N86" s="11" t="s">
        <v>139</v>
      </c>
      <c r="O86" s="11" t="s">
        <v>139</v>
      </c>
      <c r="P86" s="11" t="s">
        <v>139</v>
      </c>
      <c r="Q86" s="11" t="s">
        <v>139</v>
      </c>
      <c r="R86" s="11" t="s">
        <v>139</v>
      </c>
      <c r="S86" s="11" t="s">
        <v>139</v>
      </c>
      <c r="T86" s="11" t="s">
        <v>139</v>
      </c>
      <c r="U86" s="11" t="s">
        <v>139</v>
      </c>
      <c r="V86" s="11" t="s">
        <v>139</v>
      </c>
      <c r="W86" s="11" t="s">
        <v>139</v>
      </c>
    </row>
    <row r="87" spans="1:23" x14ac:dyDescent="0.3">
      <c r="A87" s="11" t="s">
        <v>123</v>
      </c>
      <c r="B87" s="11" t="s">
        <v>123</v>
      </c>
      <c r="C87" s="11" t="s">
        <v>123</v>
      </c>
      <c r="D87" s="11" t="s">
        <v>123</v>
      </c>
      <c r="E87" s="11" t="s">
        <v>123</v>
      </c>
      <c r="F87" s="11" t="s">
        <v>123</v>
      </c>
      <c r="G87" s="11" t="s">
        <v>123</v>
      </c>
      <c r="H87" s="11" t="s">
        <v>123</v>
      </c>
      <c r="I87" s="11" t="s">
        <v>123</v>
      </c>
      <c r="J87" s="11" t="s">
        <v>123</v>
      </c>
      <c r="K87" s="11" t="s">
        <v>123</v>
      </c>
      <c r="L87" s="11" t="s">
        <v>123</v>
      </c>
      <c r="M87" s="11" t="s">
        <v>123</v>
      </c>
      <c r="N87" s="11" t="s">
        <v>123</v>
      </c>
      <c r="O87" s="11" t="s">
        <v>123</v>
      </c>
      <c r="P87" s="11" t="s">
        <v>123</v>
      </c>
      <c r="Q87" s="11" t="s">
        <v>123</v>
      </c>
      <c r="R87" s="11" t="s">
        <v>123</v>
      </c>
      <c r="S87" s="11" t="s">
        <v>64</v>
      </c>
      <c r="T87" s="11" t="s">
        <v>64</v>
      </c>
      <c r="U87" s="11" t="s">
        <v>64</v>
      </c>
      <c r="V87" s="11" t="s">
        <v>64</v>
      </c>
      <c r="W87" s="11" t="s">
        <v>64</v>
      </c>
    </row>
    <row r="88" spans="1:23" x14ac:dyDescent="0.3">
      <c r="A88" s="11" t="s">
        <v>115</v>
      </c>
      <c r="B88" s="11" t="s">
        <v>115</v>
      </c>
      <c r="C88" s="11" t="s">
        <v>115</v>
      </c>
      <c r="D88" s="11" t="s">
        <v>115</v>
      </c>
      <c r="E88" s="11" t="s">
        <v>115</v>
      </c>
      <c r="F88" s="11" t="s">
        <v>115</v>
      </c>
      <c r="G88" s="11" t="s">
        <v>115</v>
      </c>
      <c r="H88" s="11" t="s">
        <v>115</v>
      </c>
      <c r="I88" s="11" t="s">
        <v>115</v>
      </c>
      <c r="J88" s="11" t="s">
        <v>115</v>
      </c>
      <c r="K88" s="11" t="s">
        <v>115</v>
      </c>
      <c r="L88" s="11" t="s">
        <v>115</v>
      </c>
      <c r="M88" s="11" t="s">
        <v>115</v>
      </c>
      <c r="N88" s="11" t="s">
        <v>115</v>
      </c>
      <c r="O88" s="11" t="s">
        <v>115</v>
      </c>
      <c r="P88" s="11" t="s">
        <v>115</v>
      </c>
      <c r="Q88" s="11" t="s">
        <v>112</v>
      </c>
      <c r="R88" s="11" t="s">
        <v>112</v>
      </c>
      <c r="S88" s="11" t="s">
        <v>112</v>
      </c>
      <c r="T88" s="11" t="s">
        <v>112</v>
      </c>
      <c r="U88" s="11" t="s">
        <v>112</v>
      </c>
      <c r="V88" s="11" t="s">
        <v>112</v>
      </c>
      <c r="W88" s="11" t="s">
        <v>112</v>
      </c>
    </row>
    <row r="89" spans="1:23" x14ac:dyDescent="0.3">
      <c r="A89" s="11" t="s">
        <v>98</v>
      </c>
      <c r="B89" s="11" t="s">
        <v>98</v>
      </c>
      <c r="C89" s="11" t="s">
        <v>98</v>
      </c>
      <c r="D89" s="11" t="s">
        <v>98</v>
      </c>
      <c r="E89" s="11" t="s">
        <v>98</v>
      </c>
      <c r="F89" s="11" t="s">
        <v>98</v>
      </c>
      <c r="G89" s="11" t="s">
        <v>98</v>
      </c>
      <c r="H89" s="11" t="s">
        <v>98</v>
      </c>
      <c r="I89" s="11" t="s">
        <v>98</v>
      </c>
      <c r="J89" s="11" t="s">
        <v>98</v>
      </c>
      <c r="K89" s="11" t="s">
        <v>98</v>
      </c>
      <c r="L89" s="11" t="s">
        <v>98</v>
      </c>
      <c r="M89" s="11" t="s">
        <v>98</v>
      </c>
      <c r="N89" s="11" t="s">
        <v>98</v>
      </c>
      <c r="O89" s="11" t="s">
        <v>98</v>
      </c>
      <c r="P89" s="11" t="s">
        <v>98</v>
      </c>
      <c r="Q89" s="11" t="s">
        <v>98</v>
      </c>
      <c r="R89" s="11" t="s">
        <v>98</v>
      </c>
      <c r="S89" s="11" t="s">
        <v>98</v>
      </c>
      <c r="T89" s="11" t="s">
        <v>98</v>
      </c>
      <c r="U89" s="11" t="s">
        <v>98</v>
      </c>
      <c r="V89" s="11" t="s">
        <v>98</v>
      </c>
      <c r="W89" s="11" t="s">
        <v>98</v>
      </c>
    </row>
    <row r="90" spans="1:23" x14ac:dyDescent="0.3">
      <c r="A90" s="11" t="s">
        <v>80</v>
      </c>
      <c r="B90" s="11" t="s">
        <v>80</v>
      </c>
      <c r="C90" s="11" t="s">
        <v>80</v>
      </c>
      <c r="D90" s="11" t="s">
        <v>80</v>
      </c>
      <c r="E90" s="11" t="s">
        <v>80</v>
      </c>
      <c r="F90" s="11" t="s">
        <v>80</v>
      </c>
      <c r="G90" s="11" t="s">
        <v>80</v>
      </c>
      <c r="H90" s="11" t="s">
        <v>80</v>
      </c>
      <c r="I90" s="11" t="s">
        <v>80</v>
      </c>
      <c r="J90" s="11" t="s">
        <v>80</v>
      </c>
      <c r="K90" s="11" t="s">
        <v>80</v>
      </c>
      <c r="L90" s="11" t="s">
        <v>80</v>
      </c>
      <c r="M90" s="11" t="s">
        <v>80</v>
      </c>
      <c r="N90" s="11" t="s">
        <v>80</v>
      </c>
      <c r="O90" s="11" t="s">
        <v>80</v>
      </c>
      <c r="P90" s="11" t="s">
        <v>80</v>
      </c>
      <c r="Q90" s="11" t="s">
        <v>80</v>
      </c>
      <c r="R90" s="11" t="s">
        <v>80</v>
      </c>
      <c r="S90" s="11" t="s">
        <v>80</v>
      </c>
      <c r="T90" s="11" t="s">
        <v>80</v>
      </c>
      <c r="U90" s="11" t="s">
        <v>80</v>
      </c>
      <c r="V90" s="11" t="s">
        <v>80</v>
      </c>
      <c r="W90" s="11" t="s">
        <v>80</v>
      </c>
    </row>
    <row r="91" spans="1:23" x14ac:dyDescent="0.3">
      <c r="A91" s="11" t="s">
        <v>49</v>
      </c>
      <c r="B91" s="11" t="s">
        <v>49</v>
      </c>
      <c r="C91" s="11" t="s">
        <v>49</v>
      </c>
      <c r="D91" s="11" t="s">
        <v>49</v>
      </c>
      <c r="E91" s="11" t="s">
        <v>49</v>
      </c>
      <c r="F91" s="11" t="s">
        <v>49</v>
      </c>
      <c r="G91" s="11" t="s">
        <v>49</v>
      </c>
      <c r="H91" s="11" t="s">
        <v>49</v>
      </c>
      <c r="I91" s="11" t="s">
        <v>49</v>
      </c>
      <c r="J91" s="11" t="s">
        <v>49</v>
      </c>
      <c r="K91" s="11" t="s">
        <v>49</v>
      </c>
      <c r="L91" s="11" t="s">
        <v>49</v>
      </c>
      <c r="M91" s="11" t="s">
        <v>49</v>
      </c>
      <c r="N91" s="11" t="s">
        <v>49</v>
      </c>
      <c r="O91" s="11" t="s">
        <v>49</v>
      </c>
      <c r="P91" s="11" t="s">
        <v>49</v>
      </c>
      <c r="Q91" s="11" t="s">
        <v>49</v>
      </c>
      <c r="R91" s="11" t="s">
        <v>49</v>
      </c>
      <c r="S91" s="11" t="s">
        <v>49</v>
      </c>
      <c r="T91" s="11" t="s">
        <v>49</v>
      </c>
      <c r="U91" s="11" t="s">
        <v>49</v>
      </c>
      <c r="V91" s="11" t="s">
        <v>49</v>
      </c>
      <c r="W91" s="11" t="s">
        <v>49</v>
      </c>
    </row>
    <row r="92" spans="1:23" x14ac:dyDescent="0.3">
      <c r="A92" s="11" t="s">
        <v>109</v>
      </c>
      <c r="B92" s="11" t="s">
        <v>109</v>
      </c>
      <c r="C92" s="11" t="s">
        <v>109</v>
      </c>
      <c r="D92" s="11" t="s">
        <v>109</v>
      </c>
      <c r="E92" s="11" t="s">
        <v>109</v>
      </c>
      <c r="F92" s="11" t="s">
        <v>109</v>
      </c>
      <c r="G92" s="11" t="s">
        <v>109</v>
      </c>
      <c r="H92" s="11" t="s">
        <v>109</v>
      </c>
      <c r="I92" s="11" t="s">
        <v>109</v>
      </c>
      <c r="J92" s="11" t="s">
        <v>109</v>
      </c>
      <c r="K92" s="11" t="s">
        <v>109</v>
      </c>
      <c r="L92" s="11" t="s">
        <v>109</v>
      </c>
      <c r="M92" s="11" t="s">
        <v>109</v>
      </c>
      <c r="N92" s="11" t="s">
        <v>109</v>
      </c>
      <c r="O92" s="11" t="s">
        <v>109</v>
      </c>
      <c r="P92" s="11" t="s">
        <v>109</v>
      </c>
      <c r="Q92" s="11" t="s">
        <v>109</v>
      </c>
      <c r="R92" s="11" t="s">
        <v>109</v>
      </c>
      <c r="S92" s="11" t="s">
        <v>109</v>
      </c>
      <c r="T92" s="11" t="s">
        <v>109</v>
      </c>
      <c r="U92" s="11" t="s">
        <v>109</v>
      </c>
      <c r="V92" s="11" t="s">
        <v>109</v>
      </c>
      <c r="W92" s="11" t="s">
        <v>109</v>
      </c>
    </row>
    <row r="93" spans="1:23" x14ac:dyDescent="0.3">
      <c r="A93" s="11" t="s">
        <v>60</v>
      </c>
      <c r="B93" s="11" t="s">
        <v>60</v>
      </c>
      <c r="C93" s="11" t="s">
        <v>60</v>
      </c>
      <c r="D93" s="11" t="s">
        <v>60</v>
      </c>
      <c r="E93" s="11" t="s">
        <v>60</v>
      </c>
      <c r="F93" s="11" t="s">
        <v>60</v>
      </c>
      <c r="G93" s="11" t="s">
        <v>60</v>
      </c>
      <c r="H93" s="11" t="s">
        <v>60</v>
      </c>
      <c r="I93" s="11" t="s">
        <v>60</v>
      </c>
      <c r="J93" s="11" t="s">
        <v>60</v>
      </c>
      <c r="K93" s="11" t="s">
        <v>60</v>
      </c>
      <c r="L93" s="11" t="s">
        <v>60</v>
      </c>
      <c r="M93" s="11" t="s">
        <v>60</v>
      </c>
      <c r="N93" s="11" t="s">
        <v>60</v>
      </c>
      <c r="O93" s="11" t="s">
        <v>60</v>
      </c>
      <c r="P93" s="11" t="s">
        <v>60</v>
      </c>
      <c r="Q93" s="11" t="s">
        <v>60</v>
      </c>
      <c r="R93" s="11" t="s">
        <v>60</v>
      </c>
      <c r="S93" s="11" t="s">
        <v>60</v>
      </c>
      <c r="T93" s="11" t="s">
        <v>60</v>
      </c>
      <c r="U93" s="11" t="s">
        <v>60</v>
      </c>
      <c r="V93" s="11" t="s">
        <v>60</v>
      </c>
      <c r="W93" s="11" t="s">
        <v>60</v>
      </c>
    </row>
    <row r="94" spans="1:23" x14ac:dyDescent="0.3">
      <c r="A94" s="11" t="s">
        <v>57</v>
      </c>
      <c r="B94" s="11" t="s">
        <v>57</v>
      </c>
      <c r="C94" s="11" t="s">
        <v>57</v>
      </c>
      <c r="D94" s="11" t="s">
        <v>57</v>
      </c>
      <c r="E94" s="11" t="s">
        <v>57</v>
      </c>
      <c r="F94" s="11" t="s">
        <v>57</v>
      </c>
      <c r="G94" s="11" t="s">
        <v>57</v>
      </c>
      <c r="H94" s="11" t="s">
        <v>57</v>
      </c>
      <c r="I94" s="11" t="s">
        <v>57</v>
      </c>
      <c r="J94" s="11" t="s">
        <v>57</v>
      </c>
      <c r="K94" s="11" t="s">
        <v>57</v>
      </c>
      <c r="L94" s="11" t="s">
        <v>57</v>
      </c>
      <c r="M94" s="11" t="s">
        <v>57</v>
      </c>
      <c r="N94" s="11" t="s">
        <v>57</v>
      </c>
      <c r="O94" s="11" t="s">
        <v>57</v>
      </c>
      <c r="P94" s="11" t="s">
        <v>57</v>
      </c>
      <c r="Q94" s="11" t="s">
        <v>57</v>
      </c>
      <c r="R94" s="11" t="s">
        <v>57</v>
      </c>
      <c r="S94" s="11" t="s">
        <v>57</v>
      </c>
      <c r="T94" s="11" t="s">
        <v>57</v>
      </c>
      <c r="U94" s="11" t="s">
        <v>57</v>
      </c>
      <c r="V94" s="11" t="s">
        <v>57</v>
      </c>
      <c r="W94" s="11" t="s">
        <v>57</v>
      </c>
    </row>
    <row r="95" spans="1:23" x14ac:dyDescent="0.3">
      <c r="A95" s="11" t="s">
        <v>92</v>
      </c>
      <c r="B95" s="11" t="s">
        <v>92</v>
      </c>
      <c r="C95" s="11" t="s">
        <v>92</v>
      </c>
      <c r="D95" s="11" t="s">
        <v>92</v>
      </c>
      <c r="E95" s="11" t="s">
        <v>92</v>
      </c>
      <c r="F95" s="11" t="s">
        <v>92</v>
      </c>
      <c r="G95" s="11" t="s">
        <v>92</v>
      </c>
      <c r="H95" s="11" t="s">
        <v>92</v>
      </c>
      <c r="I95" s="11" t="s">
        <v>92</v>
      </c>
      <c r="J95" s="11" t="s">
        <v>92</v>
      </c>
      <c r="K95" s="11" t="s">
        <v>92</v>
      </c>
      <c r="L95" s="11" t="s">
        <v>92</v>
      </c>
      <c r="M95" s="11" t="s">
        <v>92</v>
      </c>
      <c r="N95" s="11" t="s">
        <v>92</v>
      </c>
      <c r="O95" s="11" t="s">
        <v>92</v>
      </c>
      <c r="P95" s="11" t="s">
        <v>92</v>
      </c>
      <c r="Q95" s="11" t="s">
        <v>92</v>
      </c>
      <c r="R95" s="11" t="s">
        <v>92</v>
      </c>
      <c r="S95" s="11" t="s">
        <v>92</v>
      </c>
      <c r="T95" s="11" t="s">
        <v>92</v>
      </c>
      <c r="U95" s="11" t="s">
        <v>92</v>
      </c>
      <c r="V95" s="11" t="s">
        <v>92</v>
      </c>
      <c r="W95" s="11" t="s">
        <v>92</v>
      </c>
    </row>
    <row r="96" spans="1:23" x14ac:dyDescent="0.3">
      <c r="A96" s="11" t="s">
        <v>58</v>
      </c>
      <c r="B96" s="11" t="s">
        <v>58</v>
      </c>
      <c r="C96" s="11" t="s">
        <v>58</v>
      </c>
      <c r="D96" s="11" t="s">
        <v>58</v>
      </c>
      <c r="E96" s="11" t="s">
        <v>58</v>
      </c>
      <c r="F96" s="11" t="s">
        <v>58</v>
      </c>
      <c r="G96" s="11" t="s">
        <v>58</v>
      </c>
      <c r="H96" s="11" t="s">
        <v>58</v>
      </c>
      <c r="I96" s="11" t="s">
        <v>58</v>
      </c>
      <c r="J96" s="11" t="s">
        <v>58</v>
      </c>
      <c r="K96" s="11" t="s">
        <v>58</v>
      </c>
      <c r="L96" s="11" t="s">
        <v>58</v>
      </c>
      <c r="M96" s="11" t="s">
        <v>58</v>
      </c>
      <c r="N96" s="11" t="s">
        <v>58</v>
      </c>
      <c r="O96" s="11" t="s">
        <v>58</v>
      </c>
      <c r="P96" s="11" t="s">
        <v>58</v>
      </c>
      <c r="Q96" s="11" t="s">
        <v>58</v>
      </c>
      <c r="R96" s="11" t="s">
        <v>58</v>
      </c>
      <c r="S96" s="11" t="s">
        <v>58</v>
      </c>
      <c r="T96" s="11" t="s">
        <v>58</v>
      </c>
      <c r="U96" s="11" t="s">
        <v>58</v>
      </c>
      <c r="V96" s="11" t="s">
        <v>58</v>
      </c>
      <c r="W96" s="11" t="s">
        <v>58</v>
      </c>
    </row>
    <row r="97" spans="1:23" x14ac:dyDescent="0.3">
      <c r="A97" s="11" t="s">
        <v>94</v>
      </c>
      <c r="B97" s="11" t="s">
        <v>94</v>
      </c>
      <c r="C97" s="11" t="s">
        <v>94</v>
      </c>
      <c r="D97" s="11" t="s">
        <v>94</v>
      </c>
      <c r="E97" s="11" t="s">
        <v>94</v>
      </c>
      <c r="F97" s="11" t="s">
        <v>94</v>
      </c>
      <c r="G97" s="11" t="s">
        <v>94</v>
      </c>
      <c r="H97" s="11" t="s">
        <v>94</v>
      </c>
      <c r="I97" s="11" t="s">
        <v>94</v>
      </c>
      <c r="J97" s="11" t="s">
        <v>94</v>
      </c>
      <c r="K97" s="11" t="s">
        <v>94</v>
      </c>
      <c r="L97" s="11" t="s">
        <v>94</v>
      </c>
      <c r="M97" s="11" t="s">
        <v>94</v>
      </c>
      <c r="N97" s="11" t="s">
        <v>94</v>
      </c>
      <c r="O97" s="11" t="s">
        <v>94</v>
      </c>
      <c r="P97" s="11" t="s">
        <v>94</v>
      </c>
      <c r="Q97" s="11" t="s">
        <v>94</v>
      </c>
      <c r="R97" s="11" t="s">
        <v>94</v>
      </c>
      <c r="S97" s="11" t="s">
        <v>94</v>
      </c>
      <c r="T97" s="11" t="s">
        <v>94</v>
      </c>
      <c r="U97" s="11" t="s">
        <v>94</v>
      </c>
      <c r="V97" s="11" t="s">
        <v>94</v>
      </c>
      <c r="W97" s="11" t="s">
        <v>94</v>
      </c>
    </row>
    <row r="98" spans="1:23" x14ac:dyDescent="0.3">
      <c r="A98" s="11" t="s">
        <v>85</v>
      </c>
      <c r="B98" s="11" t="s">
        <v>85</v>
      </c>
      <c r="C98" s="11" t="s">
        <v>85</v>
      </c>
      <c r="D98" s="11" t="s">
        <v>85</v>
      </c>
      <c r="E98" s="11" t="s">
        <v>85</v>
      </c>
      <c r="F98" s="11" t="s">
        <v>85</v>
      </c>
      <c r="G98" s="11" t="s">
        <v>85</v>
      </c>
      <c r="H98" s="11" t="s">
        <v>85</v>
      </c>
      <c r="I98" s="11" t="s">
        <v>85</v>
      </c>
      <c r="J98" s="11" t="s">
        <v>85</v>
      </c>
      <c r="K98" s="11" t="s">
        <v>85</v>
      </c>
      <c r="L98" s="11" t="s">
        <v>85</v>
      </c>
      <c r="M98" s="11" t="s">
        <v>85</v>
      </c>
      <c r="N98" s="11" t="s">
        <v>85</v>
      </c>
      <c r="O98" s="11" t="s">
        <v>85</v>
      </c>
      <c r="P98" s="11" t="s">
        <v>85</v>
      </c>
      <c r="Q98" s="11" t="s">
        <v>85</v>
      </c>
      <c r="R98" s="11" t="s">
        <v>85</v>
      </c>
      <c r="S98" s="11" t="s">
        <v>85</v>
      </c>
      <c r="T98" s="11" t="s">
        <v>85</v>
      </c>
      <c r="U98" s="11" t="s">
        <v>85</v>
      </c>
      <c r="V98" s="11" t="s">
        <v>85</v>
      </c>
      <c r="W98" s="11" t="s">
        <v>85</v>
      </c>
    </row>
    <row r="99" spans="1:23" x14ac:dyDescent="0.3">
      <c r="A99" s="11" t="s">
        <v>46</v>
      </c>
      <c r="B99" s="11" t="s">
        <v>46</v>
      </c>
      <c r="C99" s="11" t="s">
        <v>46</v>
      </c>
      <c r="D99" s="11" t="s">
        <v>46</v>
      </c>
      <c r="E99" s="11" t="s">
        <v>46</v>
      </c>
      <c r="F99" s="11" t="s">
        <v>46</v>
      </c>
      <c r="G99" s="11" t="s">
        <v>46</v>
      </c>
      <c r="H99" s="11" t="s">
        <v>46</v>
      </c>
      <c r="I99" s="11" t="s">
        <v>46</v>
      </c>
      <c r="J99" s="11" t="s">
        <v>46</v>
      </c>
      <c r="K99" s="11" t="s">
        <v>46</v>
      </c>
      <c r="L99" s="11" t="s">
        <v>46</v>
      </c>
      <c r="M99" s="11" t="s">
        <v>46</v>
      </c>
      <c r="N99" s="11" t="s">
        <v>46</v>
      </c>
      <c r="O99" s="11" t="s">
        <v>46</v>
      </c>
      <c r="P99" s="11" t="s">
        <v>46</v>
      </c>
      <c r="Q99" s="11" t="s">
        <v>46</v>
      </c>
      <c r="R99" s="11" t="s">
        <v>46</v>
      </c>
      <c r="S99" s="11" t="s">
        <v>46</v>
      </c>
      <c r="T99" s="11" t="s">
        <v>46</v>
      </c>
      <c r="U99" s="11" t="s">
        <v>46</v>
      </c>
      <c r="V99" s="11" t="s">
        <v>46</v>
      </c>
      <c r="W99" s="11" t="s">
        <v>46</v>
      </c>
    </row>
    <row r="100" spans="1:23" x14ac:dyDescent="0.3">
      <c r="A100" s="11" t="s">
        <v>132</v>
      </c>
      <c r="B100" s="11" t="s">
        <v>132</v>
      </c>
      <c r="C100" s="11" t="s">
        <v>132</v>
      </c>
      <c r="D100" s="11" t="s">
        <v>132</v>
      </c>
      <c r="E100" s="11" t="s">
        <v>132</v>
      </c>
      <c r="F100" s="11" t="s">
        <v>132</v>
      </c>
      <c r="G100" s="11" t="s">
        <v>132</v>
      </c>
      <c r="H100" s="11" t="s">
        <v>132</v>
      </c>
      <c r="I100" s="11" t="s">
        <v>132</v>
      </c>
      <c r="J100" s="11" t="s">
        <v>132</v>
      </c>
      <c r="K100" s="11" t="s">
        <v>132</v>
      </c>
      <c r="L100" s="11" t="s">
        <v>132</v>
      </c>
      <c r="M100" s="11" t="s">
        <v>132</v>
      </c>
      <c r="N100" s="11" t="s">
        <v>132</v>
      </c>
      <c r="O100" s="11" t="s">
        <v>132</v>
      </c>
      <c r="P100" s="11" t="s">
        <v>132</v>
      </c>
      <c r="Q100" s="11" t="s">
        <v>132</v>
      </c>
      <c r="R100" s="11" t="s">
        <v>132</v>
      </c>
      <c r="S100" s="11" t="s">
        <v>132</v>
      </c>
      <c r="T100" s="11" t="s">
        <v>144</v>
      </c>
      <c r="U100" s="11" t="s">
        <v>144</v>
      </c>
      <c r="V100" s="11" t="s">
        <v>144</v>
      </c>
      <c r="W100" s="11" t="s">
        <v>144</v>
      </c>
    </row>
    <row r="101" spans="1:23" x14ac:dyDescent="0.3">
      <c r="A101" s="11" t="s">
        <v>71</v>
      </c>
      <c r="B101" s="11" t="s">
        <v>71</v>
      </c>
      <c r="C101" s="11" t="s">
        <v>71</v>
      </c>
      <c r="D101" s="11" t="s">
        <v>71</v>
      </c>
      <c r="E101" s="11" t="s">
        <v>71</v>
      </c>
      <c r="F101" s="11" t="s">
        <v>71</v>
      </c>
      <c r="G101" s="11" t="s">
        <v>71</v>
      </c>
      <c r="H101" s="11" t="s">
        <v>71</v>
      </c>
      <c r="I101" s="11" t="s">
        <v>71</v>
      </c>
      <c r="J101" s="11" t="s">
        <v>71</v>
      </c>
      <c r="K101" s="11" t="s">
        <v>71</v>
      </c>
      <c r="L101" s="11" t="s">
        <v>71</v>
      </c>
      <c r="M101" s="11" t="s">
        <v>71</v>
      </c>
      <c r="N101" s="11" t="s">
        <v>71</v>
      </c>
      <c r="O101" s="11" t="s">
        <v>71</v>
      </c>
      <c r="P101" s="11" t="s">
        <v>71</v>
      </c>
      <c r="Q101" s="11" t="s">
        <v>71</v>
      </c>
      <c r="R101" s="11" t="s">
        <v>71</v>
      </c>
      <c r="S101" s="11" t="s">
        <v>71</v>
      </c>
      <c r="T101" s="11" t="s">
        <v>71</v>
      </c>
      <c r="U101" s="11" t="s">
        <v>71</v>
      </c>
      <c r="V101" s="11" t="s">
        <v>71</v>
      </c>
      <c r="W101" s="11" t="s">
        <v>71</v>
      </c>
    </row>
    <row r="102" spans="1:23" x14ac:dyDescent="0.3">
      <c r="A102" s="11" t="s">
        <v>142</v>
      </c>
      <c r="B102" s="11" t="s">
        <v>142</v>
      </c>
      <c r="C102" s="11" t="s">
        <v>142</v>
      </c>
      <c r="D102" s="11" t="s">
        <v>142</v>
      </c>
      <c r="E102" s="11" t="s">
        <v>142</v>
      </c>
      <c r="F102" s="11" t="s">
        <v>142</v>
      </c>
      <c r="G102" s="11" t="s">
        <v>142</v>
      </c>
      <c r="H102" s="11" t="s">
        <v>142</v>
      </c>
      <c r="I102" s="11" t="s">
        <v>142</v>
      </c>
      <c r="J102" s="11" t="s">
        <v>142</v>
      </c>
      <c r="K102" s="11" t="s">
        <v>142</v>
      </c>
      <c r="L102" s="11" t="s">
        <v>142</v>
      </c>
      <c r="M102" s="11" t="s">
        <v>142</v>
      </c>
      <c r="N102" s="11" t="s">
        <v>142</v>
      </c>
      <c r="O102" s="11" t="s">
        <v>142</v>
      </c>
      <c r="P102" s="11" t="s">
        <v>142</v>
      </c>
      <c r="Q102" s="11" t="s">
        <v>110</v>
      </c>
      <c r="R102" s="11" t="s">
        <v>110</v>
      </c>
      <c r="S102" s="11" t="s">
        <v>110</v>
      </c>
      <c r="T102" s="11" t="s">
        <v>110</v>
      </c>
      <c r="U102" s="11" t="s">
        <v>110</v>
      </c>
      <c r="V102" s="11" t="s">
        <v>110</v>
      </c>
      <c r="W102" s="11" t="s">
        <v>110</v>
      </c>
    </row>
    <row r="103" spans="1:23" x14ac:dyDescent="0.3">
      <c r="A103" s="11" t="s">
        <v>93</v>
      </c>
      <c r="B103" s="11" t="s">
        <v>93</v>
      </c>
      <c r="C103" s="11" t="s">
        <v>93</v>
      </c>
      <c r="D103" s="11" t="s">
        <v>93</v>
      </c>
      <c r="E103" s="11" t="s">
        <v>93</v>
      </c>
      <c r="F103" s="11" t="s">
        <v>93</v>
      </c>
      <c r="G103" s="11" t="s">
        <v>93</v>
      </c>
      <c r="H103" s="11" t="s">
        <v>93</v>
      </c>
      <c r="I103" s="11" t="s">
        <v>93</v>
      </c>
      <c r="J103" s="11" t="s">
        <v>93</v>
      </c>
      <c r="K103" s="11" t="s">
        <v>93</v>
      </c>
      <c r="L103" s="11" t="s">
        <v>93</v>
      </c>
      <c r="M103" s="11" t="s">
        <v>93</v>
      </c>
      <c r="N103" s="11" t="s">
        <v>93</v>
      </c>
      <c r="O103" s="11" t="s">
        <v>93</v>
      </c>
      <c r="P103" s="11" t="s">
        <v>93</v>
      </c>
      <c r="Q103" s="11" t="s">
        <v>93</v>
      </c>
      <c r="R103" s="11" t="s">
        <v>93</v>
      </c>
      <c r="S103" s="11" t="s">
        <v>93</v>
      </c>
      <c r="T103" s="11" t="s">
        <v>93</v>
      </c>
      <c r="U103" s="11" t="s">
        <v>93</v>
      </c>
      <c r="V103" s="11" t="s">
        <v>93</v>
      </c>
      <c r="W103" s="11" t="s">
        <v>93</v>
      </c>
    </row>
    <row r="104" spans="1:23" x14ac:dyDescent="0.3">
      <c r="A104" s="11" t="s">
        <v>111</v>
      </c>
      <c r="B104" s="11" t="s">
        <v>111</v>
      </c>
      <c r="C104" s="11" t="s">
        <v>111</v>
      </c>
      <c r="D104" s="11" t="s">
        <v>111</v>
      </c>
      <c r="E104" s="11" t="s">
        <v>111</v>
      </c>
      <c r="F104" s="11" t="s">
        <v>111</v>
      </c>
      <c r="G104" s="11" t="s">
        <v>111</v>
      </c>
      <c r="H104" s="11" t="s">
        <v>111</v>
      </c>
      <c r="I104" s="11" t="s">
        <v>111</v>
      </c>
      <c r="J104" s="11" t="s">
        <v>111</v>
      </c>
      <c r="K104" s="11" t="s">
        <v>111</v>
      </c>
      <c r="L104" s="11" t="s">
        <v>111</v>
      </c>
      <c r="M104" s="11" t="s">
        <v>111</v>
      </c>
      <c r="N104" s="11" t="s">
        <v>111</v>
      </c>
      <c r="O104" s="11" t="s">
        <v>111</v>
      </c>
      <c r="P104" s="11" t="s">
        <v>111</v>
      </c>
      <c r="Q104" s="11" t="s">
        <v>111</v>
      </c>
      <c r="R104" s="11" t="s">
        <v>111</v>
      </c>
      <c r="S104" s="11" t="s">
        <v>111</v>
      </c>
      <c r="T104" s="11" t="s">
        <v>111</v>
      </c>
      <c r="U104" s="11" t="s">
        <v>111</v>
      </c>
      <c r="V104" s="11" t="s">
        <v>111</v>
      </c>
      <c r="W104" s="11" t="s">
        <v>111</v>
      </c>
    </row>
  </sheetData>
  <sortState ref="A2:A104">
    <sortCondition ref="A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11</vt:i4>
      </vt:variant>
    </vt:vector>
  </HeadingPairs>
  <TitlesOfParts>
    <vt:vector size="18" baseType="lpstr">
      <vt:lpstr>concorrenti</vt:lpstr>
      <vt:lpstr>province</vt:lpstr>
      <vt:lpstr>anni</vt:lpstr>
      <vt:lpstr>sintetico q_vera</vt:lpstr>
      <vt:lpstr>sintetico num</vt:lpstr>
      <vt:lpstr>insto num</vt:lpstr>
      <vt:lpstr>accorpamenti</vt:lpstr>
      <vt:lpstr>anno</vt:lpstr>
      <vt:lpstr>anno_2</vt:lpstr>
      <vt:lpstr>assenti_2</vt:lpstr>
      <vt:lpstr>distretto</vt:lpstr>
      <vt:lpstr>num_2</vt:lpstr>
      <vt:lpstr>provincia</vt:lpstr>
      <vt:lpstr>punti</vt:lpstr>
      <vt:lpstr>punti_2</vt:lpstr>
      <vt:lpstr>q_max</vt:lpstr>
      <vt:lpstr>qs_2</vt:lpstr>
      <vt:lpstr>unodue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Morandin</dc:creator>
  <cp:lastModifiedBy>Vandertic</cp:lastModifiedBy>
  <dcterms:created xsi:type="dcterms:W3CDTF">2008-10-20T09:28:16Z</dcterms:created>
  <dcterms:modified xsi:type="dcterms:W3CDTF">2017-01-16T21:25:29Z</dcterms:modified>
</cp:coreProperties>
</file>